
<file path=[Content_Types].xml><?xml version="1.0" encoding="utf-8"?>
<Types xmlns="http://schemas.openxmlformats.org/package/2006/content-types">
  <Default Extension="xml" ContentType="application/xml"/>
  <Default Extension="vml" ContentType="application/vnd.openxmlformats-officedocument.vmlDrawing"/>
  <Default Extension="jpeg" ContentType="image/jpeg"/>
  <Default Extension="JPG" ContentType="image/.jpg"/>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charts/chart1.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xml" ContentType="application/vnd.openxmlformats-officedocument.drawingml.chart+xml"/>
  <Override PartName="/xl/charts/chart20.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vbaProject.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9675" tabRatio="772" firstSheet="1"/>
  </bookViews>
  <sheets>
    <sheet name="初始录入" sheetId="8" r:id="rId1"/>
    <sheet name="成绩录入" sheetId="3" r:id="rId2"/>
    <sheet name="参数计算" sheetId="9" state="hidden" r:id="rId3"/>
    <sheet name="平时" sheetId="5" state="hidden" r:id="rId4"/>
    <sheet name="过程" sheetId="6" state="hidden" r:id="rId5"/>
    <sheet name="期末" sheetId="13" state="hidden" r:id="rId6"/>
    <sheet name="总评" sheetId="2" state="hidden" r:id="rId7"/>
    <sheet name="平时成绩" sheetId="4" state="hidden" r:id="rId8"/>
    <sheet name="卷面成绩" sheetId="10" state="hidden" r:id="rId9"/>
    <sheet name="成果上交" sheetId="17" state="hidden" r:id="rId10"/>
    <sheet name="评阅表" sheetId="14" state="hidden" r:id="rId11"/>
    <sheet name="达成度" sheetId="11" state="hidden" r:id="rId12"/>
    <sheet name="图" sheetId="12" state="hidden" r:id="rId13"/>
    <sheet name="全过程成绩" sheetId="18" state="hidden" r:id="rId14"/>
    <sheet name="提问" sheetId="19" state="hidden" r:id="rId15"/>
    <sheet name="点名册" sheetId="1" state="hidden" r:id="rId16"/>
    <sheet name="作业" sheetId="7" state="hidden" r:id="rId17"/>
    <sheet name="成果上交记录表" sheetId="16" state="hidden" r:id="rId18"/>
  </sheets>
  <definedNames>
    <definedName name="_xlnm._FilterDatabase" localSheetId="6" hidden="1">总评!$A$4:$G$96</definedName>
    <definedName name="_xlnm.Print_Area" localSheetId="15">点名册!$A$1:$O$63</definedName>
    <definedName name="_xlnm.Print_Area" localSheetId="8">卷面成绩!$A$1:$AB$77</definedName>
    <definedName name="_xlnm.Print_Area" localSheetId="7">平时成绩!$A$1:$K$75</definedName>
    <definedName name="_xlnm.Print_Area" localSheetId="10">评阅表!$A$1:$D$17</definedName>
    <definedName name="_xlnm.Print_Area" localSheetId="13">全过程成绩!$A$1:$T$75</definedName>
    <definedName name="_xlnm.Print_Area" localSheetId="14">提问!$P$1:$W$74</definedName>
    <definedName name="_xlnm.Print_Area" localSheetId="6">总评!$A$1:$G$76</definedName>
    <definedName name="班级">参数计算!$H$5:$K$5</definedName>
    <definedName name="过程考核">参数计算!$N$11:$Q$11</definedName>
    <definedName name="过程考核1">参数计算!$P$9:$R$9</definedName>
    <definedName name="过程考核2">参数计算!$P$10:$R$10</definedName>
    <definedName name="考勤">参数计算!$P$7:$Q$7</definedName>
    <definedName name="模板">参数计算!$ANS$4:$ANS$23</definedName>
    <definedName name="目标">参数计算!$N$16:$R$16</definedName>
    <definedName name="平时考核">参数计算!$N$10</definedName>
    <definedName name="平时考核1">参数计算!$N$7</definedName>
    <definedName name="平时考核2">参数计算!$N$8:$O$8</definedName>
    <definedName name="平时考核3">参数计算!$N$9</definedName>
    <definedName name="期末考核">参数计算!$N$12:$O$12</definedName>
    <definedName name="期末考核1">参数计算!$P$12:$R$12</definedName>
    <definedName name="题型">参数计算!$N$59:$V$59</definedName>
    <definedName name="图1.0">OFFSET(参数计算!$AMN$8,,,COUNT(参数计算!$AMN:$AMN))</definedName>
    <definedName name="图1.1">OFFSET(参数计算!$AMO$8,,,COUNT(参数计算!$AMO:$AMO))</definedName>
    <definedName name="图1.2">OFFSET(参数计算!$AMP$8,,,COUNT(参数计算!$AMP:$AMP))</definedName>
    <definedName name="图1.3">OFFSET(参数计算!$AMQ$8,,,COUNT(参数计算!$AMQ:$AMQ))</definedName>
    <definedName name="图1.4">OFFSET(参数计算!$AMR$8,,,COUNT(参数计算!$AMR:$AMR))</definedName>
    <definedName name="图1.5">OFFSET(参数计算!$AMS$8,,,COUNT(参数计算!$AMS:$AMS))</definedName>
    <definedName name="图2.0">OFFSET(参数计算!$AMV$8,,,COUNT(参数计算!$AMV:$AMV))</definedName>
    <definedName name="图2.1">OFFSET(参数计算!$AMW$8,,,COUNT(参数计算!$AMW:$AMW))</definedName>
    <definedName name="图2.2">OFFSET(参数计算!$AMX$8,,,COUNT(参数计算!$AMX:$AMX))</definedName>
    <definedName name="图2.3">OFFSET(参数计算!$AMY$8,,,COUNT(参数计算!$AMY:$AMY))</definedName>
    <definedName name="图2.4">OFFSET(参数计算!$AMZ$8,,,COUNT(参数计算!$AMZ:$AMZ))</definedName>
    <definedName name="图2.5">OFFSET(参数计算!$ANA$8,,,COUNT(参数计算!$ANA:$ANA))</definedName>
    <definedName name="图3.0">OFFSET(参数计算!$AND$8,,,COUNT(参数计算!$AND:$AND))</definedName>
    <definedName name="图3.1">OFFSET(参数计算!$ANE$8,,,COUNT(参数计算!$ANE:$ANE))</definedName>
    <definedName name="图3.2">OFFSET(参数计算!$ANF$8,,,COUNT(参数计算!$ANF:$ANF))</definedName>
    <definedName name="图3.3">OFFSET(参数计算!$ANG$8,,,COUNT(参数计算!$ANG:$ANG))</definedName>
    <definedName name="图3.4">OFFSET(参数计算!$ANH$8,,,COUNT(参数计算!$ANH:$ANH))</definedName>
    <definedName name="图3.5">OFFSET(参数计算!$ANI$8,,,COUNT(参数计算!$ANI:$ANI))</definedName>
    <definedName name="图4.0">OFFSET(参数计算!$ANL$8,,,COUNT(参数计算!$ANL:$ANL))</definedName>
    <definedName name="图4.1">OFFSET(参数计算!$ANM$8,,,COUNT(参数计算!$ANM:$ANM))</definedName>
    <definedName name="图4.2">OFFSET(参数计算!$ANN$8,,,COUNT(参数计算!$ANN:$ANN))</definedName>
    <definedName name="图4.3">OFFSET(参数计算!$ANO$8,,,COUNT(参数计算!$ANO:$ANO))</definedName>
    <definedName name="图4.4">OFFSET(参数计算!$ANP$8,,,COUNT(参数计算!$ANP:$ANP))</definedName>
    <definedName name="图4.5">OFFSET(参数计算!$ANQ$8,,,COUNT(参数计算!$ANQ:$ANQ))</definedName>
    <definedName name="电子签名">参数计算!$M$84:$M$95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3" name="ID_57A06CF9C3F54583976F3088C601EDDC" descr="曾庆林"/>
        <xdr:cNvPicPr>
          <a:picLocks noChangeAspect="1"/>
        </xdr:cNvPicPr>
      </xdr:nvPicPr>
      <xdr:blipFill>
        <a:blip r:embed="rId1"/>
        <a:stretch>
          <a:fillRect/>
        </a:stretch>
      </xdr:blipFill>
      <xdr:spPr>
        <a:xfrm>
          <a:off x="6998970" y="19280505"/>
          <a:ext cx="888365" cy="424815"/>
        </a:xfrm>
        <a:prstGeom prst="rect">
          <a:avLst/>
        </a:prstGeom>
      </xdr:spPr>
    </xdr:pic>
  </etc:cellImage>
  <etc:cellImage>
    <xdr:pic>
      <xdr:nvPicPr>
        <xdr:cNvPr id="7" name="ID_A337428CBDC4473FAE500A09E59B40CA" descr="王书明"/>
        <xdr:cNvPicPr>
          <a:picLocks noChangeAspect="1"/>
        </xdr:cNvPicPr>
      </xdr:nvPicPr>
      <xdr:blipFill>
        <a:blip r:embed="rId2"/>
        <a:stretch>
          <a:fillRect/>
        </a:stretch>
      </xdr:blipFill>
      <xdr:spPr>
        <a:xfrm>
          <a:off x="6867525" y="19886930"/>
          <a:ext cx="749300" cy="427990"/>
        </a:xfrm>
        <a:prstGeom prst="rect">
          <a:avLst/>
        </a:prstGeom>
      </xdr:spPr>
    </xdr:pic>
  </etc:cellImage>
  <etc:cellImage>
    <xdr:pic>
      <xdr:nvPicPr>
        <xdr:cNvPr id="8" name="ID_795062B2832E4D37A162E3F2B8608823" descr="李圆"/>
        <xdr:cNvPicPr>
          <a:picLocks noChangeAspect="1"/>
        </xdr:cNvPicPr>
      </xdr:nvPicPr>
      <xdr:blipFill>
        <a:blip r:embed="rId3"/>
        <a:stretch>
          <a:fillRect/>
        </a:stretch>
      </xdr:blipFill>
      <xdr:spPr>
        <a:xfrm>
          <a:off x="6988810" y="19499580"/>
          <a:ext cx="687070" cy="425450"/>
        </a:xfrm>
        <a:prstGeom prst="rect">
          <a:avLst/>
        </a:prstGeom>
      </xdr:spPr>
    </xdr:pic>
  </etc:cellImage>
  <etc:cellImage>
    <xdr:pic>
      <xdr:nvPicPr>
        <xdr:cNvPr id="12" name="ID_3EC05087968049D183A1AE1141AF4FAB" descr="李幽铮"/>
        <xdr:cNvPicPr>
          <a:picLocks noChangeAspect="1"/>
        </xdr:cNvPicPr>
      </xdr:nvPicPr>
      <xdr:blipFill>
        <a:blip r:embed="rId4"/>
        <a:stretch>
          <a:fillRect/>
        </a:stretch>
      </xdr:blipFill>
      <xdr:spPr>
        <a:xfrm>
          <a:off x="6976745" y="20144740"/>
          <a:ext cx="671195" cy="424815"/>
        </a:xfrm>
        <a:prstGeom prst="rect">
          <a:avLst/>
        </a:prstGeom>
      </xdr:spPr>
    </xdr:pic>
  </etc:cellImage>
  <etc:cellImage>
    <xdr:pic>
      <xdr:nvPicPr>
        <xdr:cNvPr id="4" name="ID_C3C306C8A710455F920FBD585C1CE40C" descr="陈葶葶"/>
        <xdr:cNvPicPr>
          <a:picLocks noChangeAspect="1"/>
        </xdr:cNvPicPr>
      </xdr:nvPicPr>
      <xdr:blipFill>
        <a:blip r:embed="rId5"/>
        <a:stretch>
          <a:fillRect/>
        </a:stretch>
      </xdr:blipFill>
      <xdr:spPr>
        <a:xfrm>
          <a:off x="7071360" y="20454620"/>
          <a:ext cx="760095" cy="425450"/>
        </a:xfrm>
        <a:prstGeom prst="rect">
          <a:avLst/>
        </a:prstGeom>
      </xdr:spPr>
    </xdr:pic>
  </etc:cellImage>
  <etc:cellImage>
    <xdr:pic>
      <xdr:nvPicPr>
        <xdr:cNvPr id="13" name="ID_FA0CD2394D574CE2A45A7D616FD1CD11" descr="杜杨"/>
        <xdr:cNvPicPr>
          <a:picLocks noChangeAspect="1"/>
        </xdr:cNvPicPr>
      </xdr:nvPicPr>
      <xdr:blipFill>
        <a:blip r:embed="rId6"/>
        <a:stretch>
          <a:fillRect/>
        </a:stretch>
      </xdr:blipFill>
      <xdr:spPr>
        <a:xfrm>
          <a:off x="6880225" y="20435570"/>
          <a:ext cx="750570" cy="428625"/>
        </a:xfrm>
        <a:prstGeom prst="rect">
          <a:avLst/>
        </a:prstGeom>
      </xdr:spPr>
    </xdr:pic>
  </etc:cellImage>
  <etc:cellImage>
    <xdr:pic>
      <xdr:nvPicPr>
        <xdr:cNvPr id="14" name="ID_F8382B2B8EB644A081BBFC60E1D37BCF" descr="高群"/>
        <xdr:cNvPicPr>
          <a:picLocks noChangeAspect="1"/>
        </xdr:cNvPicPr>
      </xdr:nvPicPr>
      <xdr:blipFill>
        <a:blip r:embed="rId7"/>
        <a:stretch>
          <a:fillRect/>
        </a:stretch>
      </xdr:blipFill>
      <xdr:spPr>
        <a:xfrm>
          <a:off x="6847205" y="20631150"/>
          <a:ext cx="556260" cy="428625"/>
        </a:xfrm>
        <a:prstGeom prst="rect">
          <a:avLst/>
        </a:prstGeom>
      </xdr:spPr>
    </xdr:pic>
  </etc:cellImage>
  <etc:cellImage>
    <xdr:pic>
      <xdr:nvPicPr>
        <xdr:cNvPr id="15" name="ID_D2E91EB50BD74BC39B4A21319C0B2C1E" descr="王蕊"/>
        <xdr:cNvPicPr>
          <a:picLocks noChangeAspect="1"/>
        </xdr:cNvPicPr>
      </xdr:nvPicPr>
      <xdr:blipFill>
        <a:blip r:embed="rId8"/>
        <a:stretch>
          <a:fillRect/>
        </a:stretch>
      </xdr:blipFill>
      <xdr:spPr>
        <a:xfrm>
          <a:off x="6697980" y="20812125"/>
          <a:ext cx="730885" cy="428625"/>
        </a:xfrm>
        <a:prstGeom prst="rect">
          <a:avLst/>
        </a:prstGeom>
      </xdr:spPr>
    </xdr:pic>
  </etc:cellImage>
  <etc:cellImage>
    <xdr:pic>
      <xdr:nvPicPr>
        <xdr:cNvPr id="5" name="ID_57380601B7A64FC6832D043B76AE9226" descr="盛宝璐"/>
        <xdr:cNvPicPr>
          <a:picLocks noChangeAspect="1"/>
        </xdr:cNvPicPr>
      </xdr:nvPicPr>
      <xdr:blipFill>
        <a:blip r:embed="rId9"/>
        <a:stretch>
          <a:fillRect/>
        </a:stretch>
      </xdr:blipFill>
      <xdr:spPr>
        <a:xfrm>
          <a:off x="6881495" y="20219035"/>
          <a:ext cx="1200150" cy="393065"/>
        </a:xfrm>
        <a:prstGeom prst="rect">
          <a:avLst/>
        </a:prstGeom>
      </xdr:spPr>
    </xdr:pic>
  </etc:cellImage>
</etc:cellImages>
</file>

<file path=xl/sharedStrings.xml><?xml version="1.0" encoding="utf-8"?>
<sst xmlns="http://schemas.openxmlformats.org/spreadsheetml/2006/main" count="444" uniqueCount="259">
  <si>
    <t>为保证程序运行正常，一定要启用宏！！</t>
  </si>
  <si>
    <t>版本号：</t>
  </si>
  <si>
    <t>9.4</t>
  </si>
  <si>
    <t>班级及人数统计</t>
  </si>
  <si>
    <t>学生人数</t>
  </si>
  <si>
    <t>-</t>
  </si>
  <si>
    <t>学年  第</t>
  </si>
  <si>
    <t>学期</t>
  </si>
  <si>
    <t>点名册</t>
  </si>
  <si>
    <t>课号：</t>
  </si>
  <si>
    <t>模板操作</t>
  </si>
  <si>
    <t>课程名称：</t>
  </si>
  <si>
    <t>开课学院：</t>
  </si>
  <si>
    <t>课程性质：</t>
  </si>
  <si>
    <t>考核阶段</t>
  </si>
  <si>
    <t>考核方式</t>
  </si>
  <si>
    <t>权重 %</t>
  </si>
  <si>
    <t>任课教师：</t>
  </si>
  <si>
    <t>平时</t>
  </si>
  <si>
    <t>课程负责人：</t>
  </si>
  <si>
    <t>课程目标数：</t>
  </si>
  <si>
    <t>学分：</t>
  </si>
  <si>
    <t>工作表操作</t>
  </si>
  <si>
    <t>教学班级：</t>
  </si>
  <si>
    <t>预设评价意见：</t>
  </si>
  <si>
    <t>是</t>
  </si>
  <si>
    <t>过程</t>
  </si>
  <si>
    <t>是否打开“达成度”“图”工作表</t>
  </si>
  <si>
    <t>否</t>
  </si>
  <si>
    <t>是否打开“成果上交”工作表</t>
  </si>
  <si>
    <t>序号</t>
  </si>
  <si>
    <t>学号</t>
  </si>
  <si>
    <t>姓名</t>
  </si>
  <si>
    <t>专业</t>
  </si>
  <si>
    <t>班级</t>
  </si>
  <si>
    <t>期末</t>
  </si>
  <si>
    <t>是否打开“参数计算”工作表</t>
  </si>
  <si>
    <t>是否打开“全过程成绩”工作表</t>
  </si>
  <si>
    <t>是否打开“提问”工作表</t>
  </si>
  <si>
    <t>是否打开“点名册”工作表</t>
  </si>
  <si>
    <t>是否在试卷评阅登记表中插入预设签名</t>
  </si>
  <si>
    <t>参数计算</t>
  </si>
  <si>
    <t>平时考核</t>
  </si>
  <si>
    <t>过程考核</t>
  </si>
  <si>
    <t>期末考核</t>
  </si>
  <si>
    <t>学号、姓名、班级信息</t>
  </si>
  <si>
    <t>班级、人数统计</t>
  </si>
  <si>
    <t>基础数据计算</t>
  </si>
  <si>
    <t>平时成绩上交统计</t>
  </si>
  <si>
    <t>汇总计算</t>
  </si>
  <si>
    <t>总评不及格统计</t>
  </si>
  <si>
    <t>题型题号判断</t>
  </si>
  <si>
    <t>达成度计算</t>
  </si>
  <si>
    <t>分班级答成度计算</t>
  </si>
  <si>
    <t>达成度散点图</t>
  </si>
  <si>
    <t>模板名称</t>
  </si>
  <si>
    <t>H6</t>
  </si>
  <si>
    <t>H8</t>
  </si>
  <si>
    <t>K7</t>
  </si>
  <si>
    <t>K10</t>
  </si>
  <si>
    <t>K12</t>
  </si>
  <si>
    <t>L7</t>
  </si>
  <si>
    <t>L10</t>
  </si>
  <si>
    <t>L12</t>
  </si>
  <si>
    <t>M7</t>
  </si>
  <si>
    <t>M8</t>
  </si>
  <si>
    <t>M9</t>
  </si>
  <si>
    <t>M10</t>
  </si>
  <si>
    <t>M11</t>
  </si>
  <si>
    <t>M12</t>
  </si>
  <si>
    <t>O7</t>
  </si>
  <si>
    <t>O8</t>
  </si>
  <si>
    <t>O9</t>
  </si>
  <si>
    <t>O10</t>
  </si>
  <si>
    <t>O11</t>
  </si>
  <si>
    <t>H15</t>
  </si>
  <si>
    <t>K15</t>
  </si>
  <si>
    <t>M15</t>
  </si>
  <si>
    <t>H16</t>
  </si>
  <si>
    <t>K16</t>
  </si>
  <si>
    <t>M16</t>
  </si>
  <si>
    <t>H17</t>
  </si>
  <si>
    <t>K17</t>
  </si>
  <si>
    <t>M17</t>
  </si>
  <si>
    <t>H18</t>
  </si>
  <si>
    <t>K18</t>
  </si>
  <si>
    <t>M18</t>
  </si>
  <si>
    <t>H19</t>
  </si>
  <si>
    <t>K19</t>
  </si>
  <si>
    <t>M19</t>
  </si>
  <si>
    <t>H22</t>
  </si>
  <si>
    <t>H23</t>
  </si>
  <si>
    <t>H24</t>
  </si>
  <si>
    <t>H25</t>
  </si>
  <si>
    <t>H26</t>
  </si>
  <si>
    <t>I22</t>
  </si>
  <si>
    <t>I23</t>
  </si>
  <si>
    <t>I24</t>
  </si>
  <si>
    <t>I25</t>
  </si>
  <si>
    <t>I26</t>
  </si>
  <si>
    <t>Q22</t>
  </si>
  <si>
    <t>Q23</t>
  </si>
  <si>
    <t>Q24</t>
  </si>
  <si>
    <t>Q25</t>
  </si>
  <si>
    <t>Q26</t>
  </si>
  <si>
    <t>H10</t>
  </si>
  <si>
    <t>I29</t>
  </si>
  <si>
    <t>I30</t>
  </si>
  <si>
    <t>I31</t>
  </si>
  <si>
    <t>I32</t>
  </si>
  <si>
    <t>I33</t>
  </si>
  <si>
    <t>房屋建筑学</t>
  </si>
  <si>
    <t>理论课程</t>
  </si>
  <si>
    <t>大作业</t>
  </si>
  <si>
    <t>课堂练习</t>
  </si>
  <si>
    <t>单元作业</t>
  </si>
  <si>
    <t>小设计</t>
  </si>
  <si>
    <t>试卷</t>
  </si>
  <si>
    <t>H</t>
  </si>
  <si>
    <t>M</t>
  </si>
  <si>
    <t>具备解决工程管理领域复杂工程问题的工程基础和技术等专业知识储备，了解建筑设计的一般步骤与方法，掌握建筑设计和建筑构造的基本知识和基本技能，并具备利用工程基础和专业知识解决工程管理领域复杂工程问题的能力。</t>
  </si>
  <si>
    <t>掌握文献检索方法，能够通过文献研究，提出并拟定满足工程特定需求的建筑设计和构造设计方案，并运用基本原理分析方案的影响因素，获得有效结论。</t>
  </si>
  <si>
    <t>能准确把握土木工程建设对环境、社会可持续发展的影响，了解和掌握工程环境保护和可持续发展的理念和内涵，了解建筑节能及其常见作法，理解环保与节能的重要意义，并在工程实践活动中贯彻执行。</t>
  </si>
  <si>
    <t>指标点1.2：掌握数学、自然科学和专业基础知识，并能用于推演和分析在施工、管理过程中的复杂工程问题。</t>
  </si>
  <si>
    <t>指标点2.2：掌握文献检索方法，能够通过文献研究，对工程技术与管理的复杂问题寻求多种解决方案，并运用基本原理分析方案的影响因素，获得有效结论。</t>
  </si>
  <si>
    <t>指标点7.1：了解和掌握工程环境保护和可持续发展的理念和内涵，能够理解工程实践对环境、社会可持续发展的影响。</t>
  </si>
  <si>
    <t>1.教师：（1）教师在授课前要让学生明确本门课程的重点难点章节，为学生建立起知识结构体系。在每一章授课前和结束时要强调本章的重点难点，以引起学生对这部分内容的高度重视。（2）在教学过程中，应详略得当，讲解要突出重点和难点，强调原理和方法。尽量使用板书推导，结合课件的图形和动画功能，多角度开展教学。例题不在多而在精，要典型，有代表性，能够联系工程实际，并能给学生启发，让学生举一反三，培养学生分析问题的能力。（3）要求学生提前预习，让学生带着问题围绕中心展开课堂教学。开展讨论课，组织学生积极参与到课堂中来，适当增加翻转课堂教学，增强学生的学习兴趣。本次教学加强了对学生作业及大作业的批改及反馈力度，以此督促学生课后的自主学习，有一定的效果，后续教学中应继续加强。（4）通过加强其他环节的辅助教学来促进学生对知识的理解，如指导学生参加BIM应用技术竞赛等，培养学生的创新能力。（5）提前进行专业教育，增强学生对专业的认知，提升学生的学习动力。
2.学生：要加强自主学习，理论与实践相联系，多留意身边的建筑构造类型及做法，增加积累；利用课外时间自学BIM 软件并多多练习，更好掌握软件建模和设计方法，加强对复杂建筑构造的理解；加强加深对专业的了解与认知，明确学习目标，提升学习动力。</t>
  </si>
  <si>
    <t>（1）教学方法上，教学手段相对单一，教学的效果相对偏差，无法对学生课后进行较好的把控，未能实现良好的线上线下混合式教学。（2）教学内容上，建筑构造较为复杂，有相当的难度，学生对于此部分内容未能充分掌握。（3）部分学生的学习兴趣和动力不足，目标不明确。</t>
  </si>
  <si>
    <t>继续加强工程案例的教学，加强现场参观和教学的力度。加强过程考核评价，及时反馈；丰富教学形式，增强学生的学习兴趣，提升学习效果。</t>
  </si>
  <si>
    <t>在下一轮课程中，应继续加强工程案例的教学，加强现场参观和教学的力度，并加强对基本概念和基本原理的理解运用。加强过程考核评价，及时反馈，加强对学生课后自主学生的监督与指导。与学习兴趣和动力不足的同学多沟通、多帮扶。</t>
  </si>
  <si>
    <t>班级名称</t>
  </si>
  <si>
    <t>课程考核方式判断</t>
  </si>
  <si>
    <t>考核方式成绩占比</t>
  </si>
  <si>
    <t>目标1</t>
  </si>
  <si>
    <t>目标2</t>
  </si>
  <si>
    <t>目标3</t>
  </si>
  <si>
    <t>目标4</t>
  </si>
  <si>
    <t>目标5</t>
  </si>
  <si>
    <t>汇总</t>
  </si>
  <si>
    <t>工程造价Ⅰ</t>
  </si>
  <si>
    <t>课程报告</t>
  </si>
  <si>
    <t>专题小报告</t>
  </si>
  <si>
    <t>能够具备造价工程师的职业操守，掌握工程造价及清单计价的基本知识和方法，能够在实际造价实践中履行造价工程师的经济安全责任。</t>
  </si>
  <si>
    <t>能够了解影响工程造价的经济因素，采集数据，分析形成综合单价并将其用于工程投标，具备编制招标工程量清单和投标报价的能力。</t>
  </si>
  <si>
    <t>能够正确使用定额，计算主要分部分项工程的工程量；能够掌握工程造价的计算方法和程序，了解土木工程项目全生命周期、全过程中投资的构成，能够科学使用土木工程项目中经济决策方法。</t>
  </si>
  <si>
    <t>指标点8.2：理解工程师的执业操守，能够在工程实践中自觉遵守工程职业道德和规范，尤其要履行工程师对公众安全、健康以及环境保护的责任。</t>
  </si>
  <si>
    <t>指标点4.2：能够根据实验方案构建实验系统，安全实施实验，采集实验数据，并基于科学原理合理地分析与处理数据，通过信息综合得到有效的结论并用于工程实践。</t>
  </si>
  <si>
    <t>指标点11.2：掌握技术经济分析方法，能够对新结构、新工艺、新材料进行技术分析和比较，具备运用技术经济方法对工程设计或施工的技术指标进行对比评估的能力，能运用价值工程方法提出方案改进措施。</t>
  </si>
  <si>
    <t>1.教师：（1）教师在授课前要让学生明确本门课程的重点难点章节，为学生建立起知识结构体系。在每一章授课前和结束时要强调本章的重点难点，以引起学生对这部分内容的高度重视。（2）在教学过程中，应详略得当，讲解要突出重点和难点，强调原理和方法。尽量使用板书推导，结合课件的图形和动画功能，多角度开展教学。例题不在多而在精，要典型，有代表性，能够联系工程实际，并能给学生启发，让学生举一反三，培养学生分析问题的能力。（3）要求学生提前预习，让学生带着问题围绕中心展开课堂教学。开展讨论课，组织学生积极参与到课堂中来。督促学生课后的自主学习，要求学生勤于归纳总结。对学生作业中出现的普遍问题要及时进行反馈，并能让学生自己发现问题，并能找到解决的方法。（4）通过加强其他环节的辅助教学来促进学生对知识的理解，如指导学生参加BIM应用技术竞赛等，培养学生的创新能力。
2.学生：要加强自主学习，理论与实践相联系，利用课外时间自学软件并多多练习，更好掌握软件的使用方法。</t>
  </si>
  <si>
    <t>（1）教学方法上，教学手段相对单一，教学的效果相对偏差，无法对学生课后进行较好的把控，强调了课堂教学，但未能加强对课后的训练和管理，未能实现良好的线上线下混合式教学。（2）教学内容上，综合单价的分析和工程量计算较为复杂，有相当的难度，学生对于此部分内容未能充分掌握。</t>
  </si>
  <si>
    <t>进一步加强案例教学，在授课过程中要加强对基本概念和基本原理的理解运用，同时加强过程考核评价。</t>
  </si>
  <si>
    <t>在下一轮课程中，将继续通过工程案例的教学，加强学生工程量的计算能力和综合单价的分析能力，加强对基本概念和基本原理的理解运用。开展多种考核形式，有针对性的调整教学策略，加强过程考核评价。丰富教学手段和方法，增强教学效果。</t>
  </si>
  <si>
    <t>课程性质</t>
  </si>
  <si>
    <t>成绩占比</t>
  </si>
  <si>
    <t>方式</t>
  </si>
  <si>
    <t>占比</t>
  </si>
  <si>
    <t>得分</t>
  </si>
  <si>
    <t>总</t>
  </si>
  <si>
    <t>题型号</t>
  </si>
  <si>
    <t>工程造价Ⅱ</t>
  </si>
  <si>
    <t>单元测试</t>
  </si>
  <si>
    <t>能够具备造价工程师的职业操守，掌握工程量清单计价规范，能够在实际造价管理中履行造价工程师的经济安全责任。</t>
  </si>
  <si>
    <t>掌握文献检索方法，能够通过文献研究，熟悉工程造价的计价方法，分析不同时期工程造价的影响因素，对工程造价管理的复杂问题寻求多种解决方案，并运用基本原理分析方案的影响因素，获得有效结论。</t>
  </si>
  <si>
    <t>1.教师：（1）教师在授课前要让学生明确本门课程的重点难点章节，为学生建立起知识结构体系。在每一章授课前和结束时要强调本章的重点难点，以引起学生对这部分内容的高度重视。（2）在教学过程中，应详略得当，讲解要突出重点和难点，强调原理和方法。尽量使用板书推导，结合课件的图形和动画功能，多角度开展教学。应采用多样的教学方法，增加课堂互动，提升学生的学习兴趣，提高学习效果。（3）要求学生提前预习，让学生带着问题围绕中心展开课堂教学。开展讨论课，组织学生积极参与到课堂中来。督促学生课后的自主学习，要求学生勤于归纳总结。对学生作业中出现的普遍问题要及时进行反馈，并能让学生自己发现问题，并能找到解决的方法。（4）通过加强其他环节的辅助教学来促进学生对知识的理解，如指导学生参加BIM应用技术竞赛等，培养学生的创新能力。
2.学生：要加强自主学习，理论与实践相联系，利用课外时间自学软件并多多练习，更好掌握软件的使用方法，加强全过程造价控制的能力。</t>
  </si>
  <si>
    <t>1.教师：（1）教师在授课前要让学生明确本门课程的重点难点章节，为学生建立起知识结构体系。在每一章授课前和结束时要强调本章的重点难点，以引起学生对这部分内容的高度重视。（2）在教学过程中，应详略得当，讲解要突出重点和难点，强调原理和方法。尽量使用板书推导，结合课件的图形和动画功能，多角度开展教学。应采用多样的教学方法，增加课堂互动，提升学生的学习兴趣，提高学习效果。（3）要求学生提前预习，让学生带着问题围绕中心展开课堂教学。开展讨论课，组织学生积极参与到课堂中来。督促学生课后的自主学习，要求学生勤于归纳总结。对学生作业中出现的普遍问题要及时进行反馈，并能让学生自己发现问题，并能找到解决的方法。（4）通过加强其他环节的辅助教学来促进学生对知识的理解，如指导学生参加BIM应用技术竞赛等，培养学生的创新能力。（5）针对考研学生，应加强管控和帮扶，争取考研和校内学习双赢。
2.学生：要加强自主学习，理论与实践相联系，利用课外时间自学软件并多多练习，更好掌握软件的使用方法，加强全过程造价控制的能力。考研的学生应加强时间管理，确保时间合理分配。</t>
  </si>
  <si>
    <t>（1）教学方法上，教学手段相对单一，教学的效果相对偏差，无法对学生课后进行较好的把控，未能实现良好的线上线下混合式教学。（2）教学内容上，理论性内容较多，较为枯燥，学习学习兴趣不高，再加上大量学生要考研，上课时心思也在考研复习上，导致部分学生成绩不够理想。</t>
  </si>
  <si>
    <t>进一步加强案例教学，在授课过程中要加强对基本概念和基本原理的理解运用，同时加强过程考核评价，提升教学效果。加强对有需要的学生的帮扶。</t>
  </si>
  <si>
    <t>在下一轮课程中，加强工程案例的教学，加强学生综合单价和全过程造价的分析能力，并加强对基本概念和基本原理的理解运用。开展多种教学形式，有针对性的调整教学策略，增加互动，提升学生的学习兴趣，加强过程考核评价。加强对于考研学生及学习能力较弱学生的帮扶。</t>
  </si>
  <si>
    <t>人数</t>
  </si>
  <si>
    <t>基准分</t>
  </si>
  <si>
    <t>点名次数</t>
  </si>
  <si>
    <t>实到</t>
  </si>
  <si>
    <t>成绩</t>
  </si>
  <si>
    <t>题型名</t>
  </si>
  <si>
    <t>建筑构造与识图</t>
  </si>
  <si>
    <t>具备解决工程管理领域复杂工程问题的工程基础和技术等专业知识储备，了解识图的一般要求与方法，掌握建筑构造的基本知识和基本技能，并具备利用工程基础和专业知识解决工程管理领域复杂工程问题的能力。</t>
  </si>
  <si>
    <t>1.教师：（1）教师在授课前要让学生明确本门课程的重点难点章节，为学生建立起知识结构体系。在每一章授课前和结束时要强调本章的重点难点，以引起学生对这部分内容的高度重视。（2）在教学过程中，应详略得当，讲解要突出重点和难点，强调原理和方法。课后作业和大作业应积极批改和反馈，加强对过程的监督与指导，让学生加深对知识的掌握。（3）要求学生提前预习，让学生带着问题围绕中心展开课堂教学。开展讨论课，组织学生积极参与到课堂中来，适当增加翻转课堂教学，增强学生的学习兴趣。本次教学加强了对学生作业及大作业的批改及反馈力度，以此督促学生课后的自主学习，有一定的效果，后续教学中应继续加强。（4）通过加强其他环节的辅助教学来促进学生对知识的理解，如指导学生参加BIM应用技术竞赛等，培养学生的创新能力。（5）提前进行专业教育，增强学生对专业的认知，提升学生的学习动力。
2.学生：要加强自主学习，理论与实践相联系，多留意身边的建筑构造类型及做法，增加积累；利用课外时间自学BIM 软件并多多练习，更好掌握软件建模方法，加强对复杂建筑构造的理解；加强加深对专业的了解与认知，明确学习目标，提升学习动力。</t>
  </si>
  <si>
    <t>无。</t>
  </si>
  <si>
    <t>小题数</t>
  </si>
  <si>
    <t>累计小题数</t>
  </si>
  <si>
    <t>累计题名</t>
  </si>
  <si>
    <t>试卷题数：</t>
  </si>
  <si>
    <t>课程目标个数判断</t>
  </si>
  <si>
    <t>实际序号</t>
  </si>
  <si>
    <t>名称</t>
  </si>
  <si>
    <t>小题号</t>
  </si>
  <si>
    <t>题型汇总</t>
  </si>
  <si>
    <t>平时成绩目标分值计算</t>
  </si>
  <si>
    <t>合计</t>
  </si>
  <si>
    <t>过程成绩目标分值计算</t>
  </si>
  <si>
    <t>期末报告成绩目标分值计算</t>
  </si>
  <si>
    <t>指导情况或课程讨论次数计算</t>
  </si>
  <si>
    <t>作业次数计算</t>
  </si>
  <si>
    <t>过程1次数计算</t>
  </si>
  <si>
    <t>过程2次数计算</t>
  </si>
  <si>
    <t>期末报告次数计算</t>
  </si>
  <si>
    <t>试卷题型名称判断</t>
  </si>
  <si>
    <t>填空题</t>
  </si>
  <si>
    <t>单项选择题</t>
  </si>
  <si>
    <t>多项选择题</t>
  </si>
  <si>
    <t>是非题</t>
  </si>
  <si>
    <t>问答题</t>
  </si>
  <si>
    <t>计算题</t>
  </si>
  <si>
    <t>作图题</t>
  </si>
  <si>
    <t>设计题</t>
  </si>
  <si>
    <t>应用题</t>
  </si>
  <si>
    <t>试卷题数计算</t>
  </si>
  <si>
    <t>卷面题型数量</t>
  </si>
  <si>
    <t>题型序号</t>
  </si>
  <si>
    <t>一</t>
  </si>
  <si>
    <t>二</t>
  </si>
  <si>
    <t>三</t>
  </si>
  <si>
    <t>四</t>
  </si>
  <si>
    <t>五</t>
  </si>
  <si>
    <t>六</t>
  </si>
  <si>
    <t>七</t>
  </si>
  <si>
    <t>八</t>
  </si>
  <si>
    <t>九</t>
  </si>
  <si>
    <t>十</t>
  </si>
  <si>
    <t>实际题型号</t>
  </si>
  <si>
    <t>输出计算</t>
  </si>
  <si>
    <t>成果序号</t>
  </si>
  <si>
    <t>成果性质</t>
  </si>
  <si>
    <t>其他</t>
  </si>
  <si>
    <t>■</t>
  </si>
  <si>
    <t>试卷评阅表签名设置</t>
  </si>
  <si>
    <t>曾庆林</t>
  </si>
  <si>
    <t>李圆</t>
  </si>
  <si>
    <t>陈葶葶</t>
  </si>
  <si>
    <t>王书明</t>
  </si>
  <si>
    <t>盛宝璐</t>
  </si>
  <si>
    <t>李幽铮</t>
  </si>
  <si>
    <t>高群</t>
  </si>
  <si>
    <t>杜杨</t>
  </si>
  <si>
    <t>王蕊</t>
  </si>
  <si>
    <t>平均分</t>
  </si>
  <si>
    <t>总分值</t>
  </si>
  <si>
    <t>教学成果上交情况记录表  输出信息</t>
  </si>
  <si>
    <t>导出成果数量：</t>
  </si>
  <si>
    <t>检查班级</t>
  </si>
  <si>
    <t>应交人数</t>
  </si>
  <si>
    <t>实交人数</t>
  </si>
  <si>
    <t>所属教研室：</t>
  </si>
  <si>
    <t>授课教师：</t>
  </si>
  <si>
    <t>上交人：</t>
  </si>
  <si>
    <t>接收人：</t>
  </si>
  <si>
    <t>上交日期：</t>
  </si>
  <si>
    <r>
      <rPr>
        <sz val="9"/>
        <rFont val="宋体"/>
        <charset val="134"/>
      </rPr>
      <t>平时成绩</t>
    </r>
  </si>
  <si>
    <r>
      <rPr>
        <sz val="9"/>
        <rFont val="宋体"/>
        <charset val="134"/>
      </rPr>
      <t>过程成绩</t>
    </r>
  </si>
  <si>
    <t>课堂提问</t>
  </si>
  <si>
    <t>设置提问次数</t>
  </si>
  <si>
    <t>作业</t>
  </si>
  <si>
    <t>教学成果上交情况记录表</t>
  </si>
  <si>
    <t>教学成果性质</t>
  </si>
  <si>
    <t>教学成果名称</t>
  </si>
  <si>
    <t>所属系、教研室</t>
  </si>
  <si>
    <t>授课教师</t>
  </si>
  <si>
    <t>备注：</t>
  </si>
  <si>
    <t>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</si>
</sst>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_ ;[Red]\-0.0\ "/>
    <numFmt numFmtId="178" formatCode="0.000_);[Red]\(0.000\)"/>
    <numFmt numFmtId="179" formatCode="0.000_ "/>
    <numFmt numFmtId="180" formatCode="0.0%"/>
    <numFmt numFmtId="181" formatCode="0_ "/>
    <numFmt numFmtId="182" formatCode="0.0_);[Red]\(0.0\)"/>
    <numFmt numFmtId="183" formatCode="0.0000_ "/>
  </numFmts>
  <fonts count="68">
    <font>
      <sz val="12"/>
      <name val="宋体"/>
      <charset val="134"/>
    </font>
    <font>
      <sz val="14"/>
      <name val="宋体"/>
      <charset val="134"/>
    </font>
    <font>
      <sz val="1"/>
      <color theme="0"/>
      <name val="宋体"/>
      <charset val="134"/>
    </font>
    <font>
      <sz val="20"/>
      <name val="宋体"/>
      <charset val="134"/>
    </font>
    <font>
      <sz val="12"/>
      <name val="华文行楷"/>
      <charset val="134"/>
    </font>
    <font>
      <sz val="10"/>
      <name val="宋体"/>
      <charset val="134"/>
    </font>
    <font>
      <u/>
      <sz val="14"/>
      <name val="宋体"/>
      <charset val="134"/>
    </font>
    <font>
      <sz val="16"/>
      <name val="黑体"/>
      <charset val="134"/>
    </font>
    <font>
      <sz val="9"/>
      <name val="Courier New"/>
      <charset val="134"/>
    </font>
    <font>
      <sz val="9"/>
      <name val="Times New Roman"/>
      <charset val="134"/>
    </font>
    <font>
      <sz val="10"/>
      <name val="Times New Roman"/>
      <charset val="134"/>
    </font>
    <font>
      <sz val="10"/>
      <name val="Courier New"/>
      <charset val="134"/>
    </font>
    <font>
      <sz val="16"/>
      <name val="Times New Roman"/>
      <charset val="134"/>
    </font>
    <font>
      <b/>
      <sz val="10"/>
      <color rgb="FFFF0000"/>
      <name val="微软雅黑"/>
      <charset val="134"/>
    </font>
    <font>
      <sz val="9"/>
      <name val="宋体"/>
      <charset val="134"/>
    </font>
    <font>
      <sz val="10"/>
      <color theme="1"/>
      <name val="宋体"/>
      <charset val="134"/>
    </font>
    <font>
      <b/>
      <sz val="18"/>
      <name val="宋体"/>
      <charset val="134"/>
    </font>
    <font>
      <sz val="16"/>
      <name val="华文新魏"/>
      <charset val="134"/>
    </font>
    <font>
      <sz val="11"/>
      <name val="宋体"/>
      <charset val="134"/>
    </font>
    <font>
      <sz val="12"/>
      <name val="Times New Roman"/>
      <charset val="134"/>
    </font>
    <font>
      <sz val="18"/>
      <name val="宋体"/>
      <charset val="134"/>
      <scheme val="minor"/>
    </font>
    <font>
      <sz val="18"/>
      <name val="Times New Roman"/>
      <charset val="134"/>
    </font>
    <font>
      <sz val="12"/>
      <name val="黑体"/>
      <charset val="134"/>
    </font>
    <font>
      <sz val="12"/>
      <name val="Courier New"/>
      <charset val="134"/>
    </font>
    <font>
      <b/>
      <sz val="14"/>
      <color indexed="10"/>
      <name val="Courier New"/>
      <charset val="134"/>
    </font>
    <font>
      <sz val="11"/>
      <name val="Courier New"/>
      <charset val="134"/>
    </font>
    <font>
      <sz val="11"/>
      <color indexed="10"/>
      <name val="Courier New"/>
      <charset val="134"/>
    </font>
    <font>
      <b/>
      <sz val="12"/>
      <color theme="1"/>
      <name val="微软雅黑"/>
      <charset val="134"/>
    </font>
    <font>
      <b/>
      <sz val="12"/>
      <name val="微软雅黑"/>
      <charset val="134"/>
    </font>
    <font>
      <sz val="8"/>
      <name val="宋体"/>
      <charset val="134"/>
    </font>
    <font>
      <b/>
      <sz val="20"/>
      <color rgb="FF0000FF"/>
      <name val="微软雅黑"/>
      <charset val="134"/>
    </font>
    <font>
      <b/>
      <sz val="16"/>
      <name val="黑体"/>
      <charset val="134"/>
    </font>
    <font>
      <sz val="14"/>
      <name val="黑体"/>
      <charset val="134"/>
    </font>
    <font>
      <sz val="10"/>
      <name val="黑体"/>
      <charset val="134"/>
    </font>
    <font>
      <sz val="9"/>
      <name val="黑体"/>
      <charset val="134"/>
    </font>
    <font>
      <sz val="8"/>
      <name val="Courier New"/>
      <charset val="134"/>
    </font>
    <font>
      <sz val="6"/>
      <name val="Courier New"/>
      <charset val="134"/>
    </font>
    <font>
      <sz val="8"/>
      <name val="黑体"/>
      <charset val="134"/>
    </font>
    <font>
      <sz val="8"/>
      <color theme="1"/>
      <name val="宋体"/>
      <charset val="134"/>
    </font>
    <font>
      <sz val="6"/>
      <name val="宋体"/>
      <charset val="134"/>
    </font>
    <font>
      <sz val="9"/>
      <color theme="1"/>
      <name val="黑体"/>
      <charset val="134"/>
    </font>
    <font>
      <u/>
      <sz val="11"/>
      <color rgb="FF0000FF"/>
      <name val="宋体"/>
      <charset val="134"/>
      <scheme val="minor"/>
    </font>
    <font>
      <sz val="10"/>
      <color indexed="8"/>
      <name val="宋体"/>
      <charset val="134"/>
      <scheme val="minor"/>
    </font>
    <font>
      <b/>
      <sz val="16"/>
      <color theme="0"/>
      <name val="黑体"/>
      <charset val="134"/>
    </font>
    <font>
      <sz val="12"/>
      <name val="宋体"/>
      <charset val="134"/>
      <scheme val="minor"/>
    </font>
    <font>
      <b/>
      <sz val="18"/>
      <color rgb="FFFF0000"/>
      <name val="黑体"/>
      <charset val="134"/>
    </font>
    <font>
      <b/>
      <sz val="11"/>
      <color rgb="FFFF0000"/>
      <name val="微软雅黑"/>
      <charset val="134"/>
    </font>
    <font>
      <b/>
      <sz val="10"/>
      <color rgb="FFCC00FF"/>
      <name val="宋体"/>
      <charset val="134"/>
    </font>
    <font>
      <b/>
      <sz val="12"/>
      <color rgb="FFCC00FF"/>
      <name val="黑体"/>
      <charset val="134"/>
    </font>
    <font>
      <sz val="11"/>
      <color theme="1"/>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7">
    <fill>
      <patternFill patternType="none"/>
    </fill>
    <fill>
      <patternFill patternType="gray125"/>
    </fill>
    <fill>
      <patternFill patternType="solid">
        <fgColor rgb="FFFFCC99"/>
        <bgColor indexed="64"/>
      </patternFill>
    </fill>
    <fill>
      <patternFill patternType="solid">
        <fgColor rgb="FFCCECFF"/>
        <bgColor indexed="64"/>
      </patternFill>
    </fill>
    <fill>
      <patternFill patternType="solid">
        <fgColor rgb="FFFF0000"/>
        <bgColor indexed="64"/>
      </patternFill>
    </fill>
    <fill>
      <patternFill patternType="solid">
        <fgColor rgb="FFCCFFFF"/>
        <bgColor indexed="64"/>
      </patternFill>
    </fill>
    <fill>
      <patternFill patternType="solid">
        <fgColor indexed="47"/>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6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indexed="0"/>
      </left>
      <right style="thin">
        <color indexed="0"/>
      </right>
      <top style="thin">
        <color indexed="0"/>
      </top>
      <bottom style="thin">
        <color indexed="0"/>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diagonal/>
    </border>
    <border>
      <left style="thin">
        <color auto="1"/>
      </left>
      <right style="medium">
        <color auto="1"/>
      </right>
      <top/>
      <bottom/>
      <diagonal/>
    </border>
    <border>
      <left style="thin">
        <color auto="1"/>
      </left>
      <right/>
      <top/>
      <bottom style="thin">
        <color auto="1"/>
      </bottom>
      <diagonal/>
    </border>
    <border>
      <left style="medium">
        <color auto="1"/>
      </left>
      <right style="medium">
        <color auto="1"/>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medium">
        <color auto="1"/>
      </left>
      <right/>
      <top/>
      <bottom/>
      <diagonal/>
    </border>
    <border>
      <left/>
      <right style="medium">
        <color auto="1"/>
      </right>
      <top style="medium">
        <color auto="1"/>
      </top>
      <bottom style="thin">
        <color auto="1"/>
      </bottom>
      <diagonal/>
    </border>
    <border>
      <left/>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style="thin">
        <color auto="1"/>
      </left>
      <right/>
      <top/>
      <bottom/>
      <diagonal/>
    </border>
    <border>
      <left/>
      <right style="medium">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49" fillId="0" borderId="0" applyFont="0" applyFill="0" applyBorder="0" applyAlignment="0" applyProtection="0">
      <alignment vertical="center"/>
    </xf>
    <xf numFmtId="44" fontId="49" fillId="0" borderId="0" applyFont="0" applyFill="0" applyBorder="0" applyAlignment="0" applyProtection="0">
      <alignment vertical="center"/>
    </xf>
    <xf numFmtId="9" fontId="49" fillId="0" borderId="0" applyFont="0" applyFill="0" applyBorder="0" applyAlignment="0" applyProtection="0">
      <alignment vertical="center"/>
    </xf>
    <xf numFmtId="41" fontId="49" fillId="0" borderId="0" applyFont="0" applyFill="0" applyBorder="0" applyAlignment="0" applyProtection="0">
      <alignment vertical="center"/>
    </xf>
    <xf numFmtId="42" fontId="49" fillId="0" borderId="0" applyFont="0" applyFill="0" applyBorder="0" applyAlignment="0" applyProtection="0">
      <alignment vertical="center"/>
    </xf>
    <xf numFmtId="0" fontId="41"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7" borderId="61" applyNumberFormat="0" applyFont="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4" fillId="0" borderId="62" applyNumberFormat="0" applyFill="0" applyAlignment="0" applyProtection="0">
      <alignment vertical="center"/>
    </xf>
    <xf numFmtId="0" fontId="55" fillId="0" borderId="62" applyNumberFormat="0" applyFill="0" applyAlignment="0" applyProtection="0">
      <alignment vertical="center"/>
    </xf>
    <xf numFmtId="0" fontId="56" fillId="0" borderId="63" applyNumberFormat="0" applyFill="0" applyAlignment="0" applyProtection="0">
      <alignment vertical="center"/>
    </xf>
    <xf numFmtId="0" fontId="56" fillId="0" borderId="0" applyNumberFormat="0" applyFill="0" applyBorder="0" applyAlignment="0" applyProtection="0">
      <alignment vertical="center"/>
    </xf>
    <xf numFmtId="0" fontId="57" fillId="2" borderId="64" applyNumberFormat="0" applyAlignment="0" applyProtection="0">
      <alignment vertical="center"/>
    </xf>
    <xf numFmtId="0" fontId="58" fillId="8" borderId="65" applyNumberFormat="0" applyAlignment="0" applyProtection="0">
      <alignment vertical="center"/>
    </xf>
    <xf numFmtId="0" fontId="59" fillId="8" borderId="64" applyNumberFormat="0" applyAlignment="0" applyProtection="0">
      <alignment vertical="center"/>
    </xf>
    <xf numFmtId="0" fontId="60" fillId="9" borderId="66" applyNumberFormat="0" applyAlignment="0" applyProtection="0">
      <alignment vertical="center"/>
    </xf>
    <xf numFmtId="0" fontId="61" fillId="0" borderId="67" applyNumberFormat="0" applyFill="0" applyAlignment="0" applyProtection="0">
      <alignment vertical="center"/>
    </xf>
    <xf numFmtId="0" fontId="62" fillId="0" borderId="68" applyNumberFormat="0" applyFill="0" applyAlignment="0" applyProtection="0">
      <alignment vertical="center"/>
    </xf>
    <xf numFmtId="0" fontId="63" fillId="10" borderId="0" applyNumberFormat="0" applyBorder="0" applyAlignment="0" applyProtection="0">
      <alignment vertical="center"/>
    </xf>
    <xf numFmtId="0" fontId="64" fillId="11" borderId="0" applyNumberFormat="0" applyBorder="0" applyAlignment="0" applyProtection="0">
      <alignment vertical="center"/>
    </xf>
    <xf numFmtId="0" fontId="65" fillId="12" borderId="0" applyNumberFormat="0" applyBorder="0" applyAlignment="0" applyProtection="0">
      <alignment vertical="center"/>
    </xf>
    <xf numFmtId="0" fontId="66" fillId="13" borderId="0" applyNumberFormat="0" applyBorder="0" applyAlignment="0" applyProtection="0">
      <alignment vertical="center"/>
    </xf>
    <xf numFmtId="0" fontId="67" fillId="14" borderId="0" applyNumberFormat="0" applyBorder="0" applyAlignment="0" applyProtection="0">
      <alignment vertical="center"/>
    </xf>
    <xf numFmtId="0" fontId="67" fillId="15" borderId="0" applyNumberFormat="0" applyBorder="0" applyAlignment="0" applyProtection="0">
      <alignment vertical="center"/>
    </xf>
    <xf numFmtId="0" fontId="66" fillId="16" borderId="0" applyNumberFormat="0" applyBorder="0" applyAlignment="0" applyProtection="0">
      <alignment vertical="center"/>
    </xf>
    <xf numFmtId="0" fontId="66" fillId="17" borderId="0" applyNumberFormat="0" applyBorder="0" applyAlignment="0" applyProtection="0">
      <alignment vertical="center"/>
    </xf>
    <xf numFmtId="0" fontId="67" fillId="18" borderId="0" applyNumberFormat="0" applyBorder="0" applyAlignment="0" applyProtection="0">
      <alignment vertical="center"/>
    </xf>
    <xf numFmtId="0" fontId="67" fillId="19" borderId="0" applyNumberFormat="0" applyBorder="0" applyAlignment="0" applyProtection="0">
      <alignment vertical="center"/>
    </xf>
    <xf numFmtId="0" fontId="66" fillId="20" borderId="0" applyNumberFormat="0" applyBorder="0" applyAlignment="0" applyProtection="0">
      <alignment vertical="center"/>
    </xf>
    <xf numFmtId="0" fontId="66" fillId="21" borderId="0" applyNumberFormat="0" applyBorder="0" applyAlignment="0" applyProtection="0">
      <alignment vertical="center"/>
    </xf>
    <xf numFmtId="0" fontId="67" fillId="22" borderId="0" applyNumberFormat="0" applyBorder="0" applyAlignment="0" applyProtection="0">
      <alignment vertical="center"/>
    </xf>
    <xf numFmtId="0" fontId="67" fillId="23" borderId="0" applyNumberFormat="0" applyBorder="0" applyAlignment="0" applyProtection="0">
      <alignment vertical="center"/>
    </xf>
    <xf numFmtId="0" fontId="66" fillId="24" borderId="0" applyNumberFormat="0" applyBorder="0" applyAlignment="0" applyProtection="0">
      <alignment vertical="center"/>
    </xf>
    <xf numFmtId="0" fontId="66" fillId="25" borderId="0" applyNumberFormat="0" applyBorder="0" applyAlignment="0" applyProtection="0">
      <alignment vertical="center"/>
    </xf>
    <xf numFmtId="0" fontId="67" fillId="26" borderId="0" applyNumberFormat="0" applyBorder="0" applyAlignment="0" applyProtection="0">
      <alignment vertical="center"/>
    </xf>
    <xf numFmtId="0" fontId="67" fillId="27" borderId="0" applyNumberFormat="0" applyBorder="0" applyAlignment="0" applyProtection="0">
      <alignment vertical="center"/>
    </xf>
    <xf numFmtId="0" fontId="66" fillId="28" borderId="0" applyNumberFormat="0" applyBorder="0" applyAlignment="0" applyProtection="0">
      <alignment vertical="center"/>
    </xf>
    <xf numFmtId="0" fontId="66" fillId="29" borderId="0" applyNumberFormat="0" applyBorder="0" applyAlignment="0" applyProtection="0">
      <alignment vertical="center"/>
    </xf>
    <xf numFmtId="0" fontId="67" fillId="30" borderId="0" applyNumberFormat="0" applyBorder="0" applyAlignment="0" applyProtection="0">
      <alignment vertical="center"/>
    </xf>
    <xf numFmtId="0" fontId="67" fillId="31" borderId="0" applyNumberFormat="0" applyBorder="0" applyAlignment="0" applyProtection="0">
      <alignment vertical="center"/>
    </xf>
    <xf numFmtId="0" fontId="66" fillId="32" borderId="0" applyNumberFormat="0" applyBorder="0" applyAlignment="0" applyProtection="0">
      <alignment vertical="center"/>
    </xf>
    <xf numFmtId="0" fontId="66" fillId="33" borderId="0" applyNumberFormat="0" applyBorder="0" applyAlignment="0" applyProtection="0">
      <alignment vertical="center"/>
    </xf>
    <xf numFmtId="0" fontId="67" fillId="34" borderId="0" applyNumberFormat="0" applyBorder="0" applyAlignment="0" applyProtection="0">
      <alignment vertical="center"/>
    </xf>
    <xf numFmtId="0" fontId="67" fillId="35" borderId="0" applyNumberFormat="0" applyBorder="0" applyAlignment="0" applyProtection="0">
      <alignment vertical="center"/>
    </xf>
    <xf numFmtId="0" fontId="66" fillId="36" borderId="0" applyNumberFormat="0" applyBorder="0" applyAlignment="0" applyProtection="0">
      <alignment vertical="center"/>
    </xf>
    <xf numFmtId="0" fontId="0" fillId="0" borderId="0">
      <alignment vertical="center"/>
    </xf>
    <xf numFmtId="0" fontId="0" fillId="0" borderId="0"/>
  </cellStyleXfs>
  <cellXfs count="529">
    <xf numFmtId="0" fontId="0" fillId="0" borderId="0" xfId="0"/>
    <xf numFmtId="0" fontId="1" fillId="0" borderId="0" xfId="0" applyFont="1" applyAlignment="1">
      <alignment horizontal="center" vertical="center"/>
    </xf>
    <xf numFmtId="0" fontId="2" fillId="0" borderId="0" xfId="0" applyFont="1" applyProtection="1">
      <protection locked="0"/>
    </xf>
    <xf numFmtId="0" fontId="3" fillId="0" borderId="1"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 fillId="0" borderId="2" xfId="0" applyFont="1" applyBorder="1" applyAlignment="1">
      <alignment horizontal="center" vertical="center" shrinkToFi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4" fillId="0" borderId="2" xfId="0" applyFont="1" applyBorder="1" applyAlignment="1">
      <alignment horizontal="center" vertical="center" wrapText="1"/>
    </xf>
    <xf numFmtId="0" fontId="0" fillId="0" borderId="5" xfId="0" applyBorder="1" applyAlignment="1">
      <alignment horizontal="center" vertical="center" wrapText="1"/>
    </xf>
    <xf numFmtId="0" fontId="0" fillId="0" borderId="2" xfId="0" applyBorder="1" applyAlignment="1">
      <alignment horizontal="center" vertical="center"/>
    </xf>
    <xf numFmtId="0" fontId="4" fillId="0" borderId="2" xfId="0" applyFont="1" applyBorder="1" applyAlignment="1">
      <alignment horizontal="center" vertical="center"/>
    </xf>
    <xf numFmtId="0" fontId="0" fillId="0" borderId="3" xfId="0" applyBorder="1" applyAlignment="1">
      <alignment vertical="center"/>
    </xf>
    <xf numFmtId="0" fontId="4" fillId="0" borderId="4" xfId="0" applyFont="1" applyBorder="1" applyAlignment="1">
      <alignment horizontal="left" vertical="center" indent="1"/>
    </xf>
    <xf numFmtId="0" fontId="4" fillId="0" borderId="5" xfId="0" applyFont="1" applyBorder="1" applyAlignment="1">
      <alignment horizontal="left" vertical="center" indent="1"/>
    </xf>
    <xf numFmtId="0" fontId="5" fillId="0" borderId="6" xfId="0" applyFont="1" applyBorder="1" applyAlignment="1">
      <alignment vertical="center"/>
    </xf>
    <xf numFmtId="0" fontId="4" fillId="0" borderId="6" xfId="0" applyFont="1" applyBorder="1" applyAlignment="1">
      <alignment horizontal="left" vertical="center"/>
    </xf>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9" fillId="0" borderId="2" xfId="0" applyFont="1" applyBorder="1" applyAlignment="1">
      <alignment horizontal="left"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Fill="1" applyAlignment="1">
      <alignment horizontal="center" vertical="center"/>
    </xf>
    <xf numFmtId="0" fontId="5" fillId="0" borderId="0" xfId="0" applyFont="1" applyFill="1" applyAlignment="1">
      <alignment vertical="center"/>
    </xf>
    <xf numFmtId="0" fontId="10" fillId="0" borderId="0" xfId="0" applyFont="1" applyFill="1" applyAlignment="1" applyProtection="1">
      <alignment horizontal="center" vertical="center"/>
    </xf>
    <xf numFmtId="0" fontId="10" fillId="0" borderId="0" xfId="0" applyFont="1" applyFill="1" applyAlignment="1" applyProtection="1">
      <alignment vertical="center"/>
    </xf>
    <xf numFmtId="0" fontId="5" fillId="0" borderId="0" xfId="0" applyFont="1" applyAlignment="1">
      <alignment vertical="center"/>
    </xf>
    <xf numFmtId="0" fontId="7" fillId="2" borderId="0" xfId="0" applyFont="1" applyFill="1" applyAlignment="1" applyProtection="1">
      <alignment horizontal="right" vertical="center"/>
    </xf>
    <xf numFmtId="0" fontId="5" fillId="2" borderId="0" xfId="0" applyFont="1" applyFill="1" applyAlignment="1" applyProtection="1">
      <alignment horizontal="right" vertical="center"/>
    </xf>
    <xf numFmtId="0" fontId="7" fillId="0" borderId="0" xfId="0" applyFont="1" applyFill="1" applyAlignment="1">
      <alignment horizontal="left" vertical="center"/>
    </xf>
    <xf numFmtId="0" fontId="7" fillId="0" borderId="0" xfId="0" applyFont="1" applyFill="1" applyAlignment="1">
      <alignment vertical="center"/>
    </xf>
    <xf numFmtId="0" fontId="5" fillId="0" borderId="2" xfId="0" applyFont="1" applyFill="1" applyBorder="1" applyAlignment="1">
      <alignment horizontal="center" vertical="center" wrapText="1"/>
    </xf>
    <xf numFmtId="0" fontId="11" fillId="2" borderId="2" xfId="0" applyFont="1" applyFill="1" applyBorder="1" applyAlignment="1" applyProtection="1">
      <alignment horizontal="center" vertical="center"/>
      <protection locked="0"/>
    </xf>
    <xf numFmtId="0" fontId="11" fillId="0" borderId="0" xfId="0" applyFont="1" applyFill="1" applyAlignment="1">
      <alignment vertical="center"/>
    </xf>
    <xf numFmtId="0" fontId="12" fillId="0" borderId="0" xfId="0" applyFont="1" applyFill="1" applyAlignment="1" applyProtection="1">
      <alignment horizontal="centerContinuous" vertical="center"/>
    </xf>
    <xf numFmtId="0" fontId="7" fillId="0" borderId="0" xfId="0" applyFont="1" applyFill="1" applyAlignment="1" applyProtection="1">
      <alignment horizontal="right" vertical="center"/>
    </xf>
    <xf numFmtId="0" fontId="7" fillId="0" borderId="0" xfId="0" applyFont="1" applyFill="1" applyAlignment="1" applyProtection="1">
      <alignment vertical="center"/>
    </xf>
    <xf numFmtId="0" fontId="12" fillId="0" borderId="0" xfId="0" applyFont="1" applyFill="1" applyAlignment="1" applyProtection="1">
      <alignment vertical="center"/>
    </xf>
    <xf numFmtId="0" fontId="7" fillId="0" borderId="0" xfId="0" applyFont="1" applyFill="1" applyAlignment="1">
      <alignment horizontal="right" vertical="center"/>
    </xf>
    <xf numFmtId="0" fontId="5" fillId="0" borderId="0" xfId="0" applyFont="1" applyFill="1" applyAlignment="1">
      <alignment vertical="center" wrapText="1"/>
    </xf>
    <xf numFmtId="0" fontId="12" fillId="0" borderId="0" xfId="0" applyFont="1" applyFill="1" applyAlignment="1" applyProtection="1">
      <alignment horizontal="right" vertical="center"/>
    </xf>
    <xf numFmtId="0" fontId="12" fillId="0" borderId="0" xfId="0" applyFont="1" applyFill="1" applyAlignment="1" applyProtection="1">
      <alignment horizontal="left" vertical="center"/>
    </xf>
    <xf numFmtId="0" fontId="11" fillId="2" borderId="0" xfId="0" applyFont="1" applyFill="1" applyAlignment="1" applyProtection="1">
      <alignment horizontal="left" vertical="center"/>
      <protection locked="0"/>
    </xf>
    <xf numFmtId="0" fontId="5" fillId="2" borderId="0" xfId="0" applyFont="1" applyFill="1" applyAlignment="1" applyProtection="1">
      <alignment horizontal="center" vertical="center"/>
      <protection locked="0"/>
    </xf>
    <xf numFmtId="0" fontId="5" fillId="0" borderId="0" xfId="0" applyFont="1" applyFill="1" applyAlignment="1">
      <alignment horizontal="right" vertical="center"/>
    </xf>
    <xf numFmtId="0" fontId="5" fillId="2" borderId="0" xfId="0" applyFont="1" applyFill="1" applyAlignment="1" applyProtection="1">
      <alignment vertical="center"/>
      <protection locked="0"/>
    </xf>
    <xf numFmtId="0" fontId="10" fillId="0" borderId="0" xfId="0" applyFont="1" applyFill="1" applyAlignment="1" applyProtection="1">
      <alignment horizontal="left" vertical="center"/>
    </xf>
    <xf numFmtId="0" fontId="10" fillId="0" borderId="0" xfId="0" applyFont="1" applyFill="1" applyAlignment="1" applyProtection="1">
      <alignment horizontal="right" vertical="center"/>
    </xf>
    <xf numFmtId="0" fontId="5" fillId="0" borderId="2" xfId="0" applyFont="1" applyFill="1" applyBorder="1" applyAlignment="1">
      <alignment horizontal="center" vertical="center"/>
    </xf>
    <xf numFmtId="0" fontId="5" fillId="0" borderId="0" xfId="0" applyFont="1" applyFill="1" applyAlignment="1" applyProtection="1">
      <alignment horizontal="center" vertical="center"/>
    </xf>
    <xf numFmtId="0" fontId="11" fillId="0" borderId="0" xfId="0" applyFont="1" applyFill="1" applyAlignment="1" applyProtection="1">
      <alignment horizontal="center" vertical="center"/>
    </xf>
    <xf numFmtId="0" fontId="11" fillId="0" borderId="0" xfId="0" applyFont="1" applyFill="1" applyAlignment="1">
      <alignment horizontal="center" vertical="center"/>
    </xf>
    <xf numFmtId="0" fontId="10" fillId="0" borderId="0" xfId="0" applyFont="1" applyFill="1" applyBorder="1" applyAlignment="1" applyProtection="1">
      <alignment horizontal="center" vertical="center"/>
    </xf>
    <xf numFmtId="0" fontId="11" fillId="0" borderId="0" xfId="0" applyFont="1" applyFill="1" applyAlignment="1" applyProtection="1">
      <alignment horizontal="center" vertical="center"/>
      <protection locked="0"/>
    </xf>
    <xf numFmtId="0" fontId="11" fillId="0" borderId="0" xfId="0" applyFont="1" applyFill="1" applyAlignment="1" applyProtection="1">
      <alignment vertical="center"/>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9" fillId="0" borderId="7" xfId="0" applyFont="1" applyBorder="1" applyAlignment="1">
      <alignment horizontal="left" vertical="center"/>
    </xf>
    <xf numFmtId="0" fontId="9" fillId="0" borderId="0" xfId="0" applyFont="1" applyAlignment="1">
      <alignment horizontal="left" vertical="center"/>
    </xf>
    <xf numFmtId="0" fontId="9" fillId="0" borderId="7" xfId="0" applyFont="1" applyBorder="1" applyAlignment="1" applyProtection="1">
      <alignment horizontal="left" vertical="center"/>
      <protection locked="0"/>
    </xf>
    <xf numFmtId="0" fontId="9" fillId="0" borderId="2" xfId="0" applyFont="1" applyBorder="1" applyAlignment="1">
      <alignment horizontal="left" vertical="center"/>
    </xf>
    <xf numFmtId="0" fontId="9" fillId="0" borderId="8" xfId="0" applyFont="1" applyBorder="1" applyAlignment="1">
      <alignment horizontal="left" vertical="center"/>
    </xf>
    <xf numFmtId="0" fontId="9" fillId="0" borderId="7" xfId="0" applyFont="1" applyBorder="1" applyAlignment="1" applyProtection="1">
      <alignment horizontal="center" vertical="center"/>
      <protection locked="0"/>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7" xfId="0" applyFont="1" applyBorder="1" applyAlignment="1" applyProtection="1">
      <alignment horizontal="center" vertical="center" wrapText="1"/>
      <protection locked="0"/>
    </xf>
    <xf numFmtId="0" fontId="9" fillId="0" borderId="0" xfId="0" applyFont="1" applyAlignment="1">
      <alignment horizontal="center" vertical="center"/>
    </xf>
    <xf numFmtId="0" fontId="9" fillId="0" borderId="0" xfId="0" applyFont="1" applyBorder="1" applyAlignment="1" applyProtection="1">
      <alignment horizontal="center" vertical="center"/>
      <protection locked="0"/>
    </xf>
    <xf numFmtId="0" fontId="13"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8" fillId="0" borderId="0" xfId="0" applyFont="1" applyAlignment="1">
      <alignment horizontal="left" vertical="center" wrapText="1"/>
    </xf>
    <xf numFmtId="0" fontId="14" fillId="0" borderId="0" xfId="0" applyFont="1" applyAlignment="1">
      <alignment horizontal="center" vertical="center" wrapText="1"/>
    </xf>
    <xf numFmtId="0" fontId="5" fillId="0" borderId="0" xfId="0" applyFont="1" applyAlignment="1">
      <alignment horizontal="center" vertical="center" wrapText="1"/>
    </xf>
    <xf numFmtId="0" fontId="15" fillId="0" borderId="0" xfId="0" applyFont="1" applyAlignment="1">
      <alignment horizontal="center" vertical="center" wrapText="1"/>
    </xf>
    <xf numFmtId="176" fontId="5" fillId="0" borderId="0" xfId="0" applyNumberFormat="1" applyFont="1" applyAlignment="1">
      <alignment horizontal="center" vertical="center"/>
    </xf>
    <xf numFmtId="177" fontId="5" fillId="0" borderId="0" xfId="0" applyNumberFormat="1" applyFont="1" applyAlignment="1">
      <alignment horizontal="center" vertical="center"/>
    </xf>
    <xf numFmtId="178" fontId="5" fillId="0" borderId="0" xfId="0" applyNumberFormat="1" applyFont="1" applyAlignment="1">
      <alignment horizontal="center" vertical="center"/>
    </xf>
    <xf numFmtId="179" fontId="5" fillId="0" borderId="0" xfId="0" applyNumberFormat="1" applyFont="1" applyAlignment="1">
      <alignment horizontal="center" vertical="center"/>
    </xf>
    <xf numFmtId="179" fontId="14" fillId="0" borderId="0" xfId="0" applyNumberFormat="1" applyFont="1" applyAlignment="1">
      <alignment horizontal="center" vertical="center"/>
    </xf>
    <xf numFmtId="0" fontId="1" fillId="0" borderId="0" xfId="0" applyFont="1"/>
    <xf numFmtId="0" fontId="16" fillId="0" borderId="0" xfId="0" applyFont="1" applyAlignment="1">
      <alignment horizontal="center"/>
    </xf>
    <xf numFmtId="0" fontId="1" fillId="0" borderId="0" xfId="0" applyFont="1" applyAlignment="1">
      <alignment horizontal="right"/>
    </xf>
    <xf numFmtId="0" fontId="17" fillId="0" borderId="0" xfId="0" applyFont="1" applyAlignment="1">
      <alignment horizontal="center"/>
    </xf>
    <xf numFmtId="0" fontId="0" fillId="0" borderId="0" xfId="0" applyAlignment="1">
      <alignment horizontal="right"/>
    </xf>
    <xf numFmtId="0" fontId="1" fillId="0" borderId="0" xfId="0" applyFont="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18" fillId="0" borderId="18"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8" fillId="2" borderId="21" xfId="0" applyFont="1" applyFill="1" applyBorder="1" applyAlignment="1" applyProtection="1">
      <alignment horizontal="center" vertical="center"/>
      <protection locked="0"/>
    </xf>
    <xf numFmtId="0" fontId="18" fillId="2" borderId="2" xfId="0" applyFont="1" applyFill="1" applyBorder="1" applyAlignment="1" applyProtection="1">
      <alignment horizontal="center" vertical="center" wrapText="1"/>
      <protection locked="0"/>
    </xf>
    <xf numFmtId="0" fontId="18" fillId="3" borderId="2" xfId="0" applyFont="1" applyFill="1" applyBorder="1" applyAlignment="1" applyProtection="1">
      <alignment horizontal="center" vertical="center" wrapText="1"/>
      <protection locked="0"/>
    </xf>
    <xf numFmtId="0" fontId="18" fillId="3" borderId="19" xfId="0" applyFont="1" applyFill="1" applyBorder="1" applyAlignment="1" applyProtection="1">
      <alignment horizontal="center" vertical="center" wrapText="1"/>
      <protection locked="0"/>
    </xf>
    <xf numFmtId="0" fontId="18" fillId="3" borderId="19" xfId="0" applyFont="1" applyFill="1" applyBorder="1" applyAlignment="1" applyProtection="1">
      <alignment horizontal="center" vertical="center"/>
      <protection locked="0"/>
    </xf>
    <xf numFmtId="0" fontId="18" fillId="2" borderId="19" xfId="0" applyFont="1" applyFill="1" applyBorder="1" applyAlignment="1" applyProtection="1">
      <alignment horizontal="center" vertical="center"/>
      <protection locked="0"/>
    </xf>
    <xf numFmtId="0" fontId="18" fillId="0" borderId="14" xfId="0" applyFont="1" applyBorder="1" applyAlignment="1">
      <alignment horizontal="center" vertical="center" wrapText="1"/>
    </xf>
    <xf numFmtId="0" fontId="18" fillId="2" borderId="15" xfId="0" applyFont="1" applyFill="1" applyBorder="1" applyAlignment="1" applyProtection="1">
      <alignment horizontal="center" vertical="center"/>
      <protection locked="0"/>
    </xf>
    <xf numFmtId="0" fontId="18" fillId="2" borderId="22" xfId="0" applyFont="1" applyFill="1" applyBorder="1" applyAlignment="1" applyProtection="1">
      <alignment horizontal="center" vertical="center" wrapText="1"/>
      <protection locked="0"/>
    </xf>
    <xf numFmtId="0" fontId="18" fillId="3" borderId="22" xfId="0" applyFont="1" applyFill="1" applyBorder="1" applyAlignment="1" applyProtection="1">
      <alignment horizontal="center" vertical="center" wrapText="1"/>
      <protection locked="0"/>
    </xf>
    <xf numFmtId="0" fontId="18" fillId="3" borderId="15" xfId="0" applyFont="1" applyFill="1" applyBorder="1" applyAlignment="1" applyProtection="1">
      <alignment horizontal="center" vertical="center" wrapText="1"/>
      <protection locked="0"/>
    </xf>
    <xf numFmtId="0" fontId="19" fillId="0" borderId="0" xfId="0" applyFont="1" applyAlignment="1">
      <alignment vertical="center"/>
    </xf>
    <xf numFmtId="0" fontId="19" fillId="0" borderId="0" xfId="0" applyFont="1" applyAlignment="1">
      <alignment horizontal="center"/>
    </xf>
    <xf numFmtId="0" fontId="19" fillId="0" borderId="0" xfId="0" applyFont="1" applyAlignment="1">
      <alignment horizontal="center" wrapText="1"/>
    </xf>
    <xf numFmtId="0" fontId="19" fillId="0" borderId="0" xfId="0" applyFont="1"/>
    <xf numFmtId="0" fontId="20" fillId="0" borderId="0" xfId="0" applyFont="1" applyAlignment="1">
      <alignment horizontal="centerContinuous" vertical="center"/>
    </xf>
    <xf numFmtId="0" fontId="21" fillId="0" borderId="0" xfId="0" applyFont="1" applyAlignment="1">
      <alignment horizontal="centerContinuous" vertical="center"/>
    </xf>
    <xf numFmtId="0" fontId="9" fillId="0" borderId="0" xfId="0" applyFont="1"/>
    <xf numFmtId="0" fontId="22" fillId="0" borderId="0" xfId="0" applyFont="1" applyAlignment="1">
      <alignment vertical="center"/>
    </xf>
    <xf numFmtId="0" fontId="22" fillId="0" borderId="0" xfId="0" applyFont="1" applyAlignment="1">
      <alignment horizontal="left" vertical="center" shrinkToFit="1"/>
    </xf>
    <xf numFmtId="0" fontId="22"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center"/>
    </xf>
    <xf numFmtId="0" fontId="0" fillId="0" borderId="0" xfId="0" applyAlignment="1">
      <alignment horizontal="center"/>
    </xf>
    <xf numFmtId="0" fontId="0" fillId="0" borderId="0" xfId="0" applyAlignment="1">
      <alignment horizontal="center" wrapText="1"/>
    </xf>
    <xf numFmtId="0" fontId="7" fillId="0" borderId="0" xfId="0" applyFont="1" applyAlignment="1">
      <alignment horizontal="left"/>
    </xf>
    <xf numFmtId="0" fontId="7" fillId="0" borderId="0" xfId="0" applyFont="1" applyAlignment="1">
      <alignment horizontal="center"/>
    </xf>
    <xf numFmtId="0" fontId="7" fillId="0" borderId="0" xfId="0" applyFont="1"/>
    <xf numFmtId="0" fontId="8" fillId="0" borderId="0" xfId="0" applyFont="1"/>
    <xf numFmtId="0" fontId="8" fillId="0" borderId="0" xfId="0" applyFont="1" applyAlignment="1">
      <alignment horizontal="center"/>
    </xf>
    <xf numFmtId="0" fontId="8" fillId="0" borderId="0" xfId="0" applyFont="1" applyAlignment="1">
      <alignment vertical="center"/>
    </xf>
    <xf numFmtId="0" fontId="0" fillId="0" borderId="0" xfId="0" applyAlignment="1">
      <alignment horizontal="center" vertical="center"/>
    </xf>
    <xf numFmtId="0" fontId="0" fillId="0" borderId="0" xfId="0" applyAlignment="1">
      <alignment horizontal="right" vertical="center"/>
    </xf>
    <xf numFmtId="0" fontId="23" fillId="0" borderId="0" xfId="0" applyFont="1" applyAlignment="1">
      <alignment horizontal="right" vertical="center"/>
    </xf>
    <xf numFmtId="0" fontId="24" fillId="0" borderId="0" xfId="0" applyFont="1" applyAlignment="1">
      <alignment horizontal="right" vertical="center"/>
    </xf>
    <xf numFmtId="0" fontId="25" fillId="0" borderId="0" xfId="0" applyFont="1" applyAlignment="1">
      <alignment horizontal="center" vertical="center"/>
    </xf>
    <xf numFmtId="0" fontId="26" fillId="0" borderId="0" xfId="0" applyFont="1" applyAlignment="1">
      <alignment horizontal="right" vertical="center"/>
    </xf>
    <xf numFmtId="0" fontId="18" fillId="0" borderId="0" xfId="0" applyFont="1" applyAlignment="1">
      <alignment vertical="center"/>
    </xf>
    <xf numFmtId="180" fontId="26" fillId="0" borderId="0" xfId="0" applyNumberFormat="1" applyFont="1" applyAlignment="1">
      <alignment horizontal="center" vertical="center"/>
    </xf>
    <xf numFmtId="0" fontId="8" fillId="0" borderId="0" xfId="0" applyFont="1" applyAlignment="1">
      <alignment horizontal="center" vertical="center"/>
    </xf>
    <xf numFmtId="0" fontId="27" fillId="0" borderId="0" xfId="0" applyFont="1" applyAlignment="1">
      <alignment horizontal="center" vertical="center"/>
    </xf>
    <xf numFmtId="0" fontId="18" fillId="0" borderId="0" xfId="0" applyFont="1" applyAlignment="1">
      <alignment horizontal="center" vertical="center"/>
    </xf>
    <xf numFmtId="1" fontId="18" fillId="0" borderId="0" xfId="0" applyNumberFormat="1" applyFont="1" applyAlignment="1">
      <alignment horizontal="center" vertical="center"/>
    </xf>
    <xf numFmtId="0" fontId="14" fillId="0" borderId="0" xfId="0" applyFont="1" applyAlignment="1">
      <alignment horizontal="left" vertical="center" wrapText="1"/>
    </xf>
    <xf numFmtId="0" fontId="28" fillId="0" borderId="0" xfId="0" applyFont="1" applyAlignment="1">
      <alignment horizontal="center" vertical="center" wrapText="1"/>
    </xf>
    <xf numFmtId="0" fontId="28" fillId="0" borderId="0" xfId="0" applyFont="1" applyAlignment="1" applyProtection="1">
      <alignment horizontal="center" vertical="center" wrapText="1"/>
      <protection locked="0"/>
    </xf>
    <xf numFmtId="0" fontId="18" fillId="0" borderId="0" xfId="0" applyFont="1" applyAlignment="1">
      <alignment horizontal="center" vertical="center" wrapText="1"/>
    </xf>
    <xf numFmtId="176" fontId="18" fillId="0" borderId="0" xfId="0" applyNumberFormat="1" applyFont="1" applyAlignment="1" applyProtection="1">
      <alignment horizontal="center" vertical="center" wrapText="1"/>
      <protection locked="0"/>
    </xf>
    <xf numFmtId="181" fontId="18" fillId="0" borderId="0" xfId="0" applyNumberFormat="1" applyFont="1" applyAlignment="1">
      <alignment horizontal="center" vertical="center" wrapText="1"/>
    </xf>
    <xf numFmtId="182" fontId="18" fillId="0" borderId="0" xfId="0" applyNumberFormat="1" applyFont="1" applyAlignment="1" applyProtection="1">
      <alignment horizontal="center" vertical="center" wrapText="1"/>
      <protection locked="0"/>
    </xf>
    <xf numFmtId="181" fontId="8" fillId="0" borderId="0" xfId="0" applyNumberFormat="1" applyFont="1" applyAlignment="1">
      <alignment horizontal="center" vertical="center" wrapText="1"/>
    </xf>
    <xf numFmtId="0" fontId="5" fillId="0" borderId="0" xfId="0" applyFont="1" applyAlignment="1">
      <alignment vertical="center" wrapText="1"/>
    </xf>
    <xf numFmtId="0" fontId="29" fillId="0" borderId="0" xfId="0" applyFont="1" applyAlignment="1">
      <alignment vertical="center" wrapText="1"/>
    </xf>
    <xf numFmtId="0" fontId="30" fillId="0" borderId="0" xfId="0" applyFont="1" applyAlignment="1">
      <alignment horizontal="center" vertical="center" wrapText="1"/>
    </xf>
    <xf numFmtId="0" fontId="30" fillId="0" borderId="0" xfId="0" applyFont="1" applyAlignment="1">
      <alignment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31" fillId="0" borderId="23"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25" xfId="0" applyFont="1" applyBorder="1" applyAlignment="1">
      <alignment horizontal="center" vertical="center" wrapText="1"/>
    </xf>
    <xf numFmtId="0" fontId="14" fillId="0" borderId="0" xfId="0" applyFont="1" applyAlignment="1">
      <alignment vertical="center" wrapText="1"/>
    </xf>
    <xf numFmtId="0" fontId="32" fillId="0" borderId="23" xfId="0" applyFont="1" applyBorder="1" applyAlignment="1">
      <alignment horizontal="center" vertical="center" wrapText="1"/>
    </xf>
    <xf numFmtId="0" fontId="32" fillId="0" borderId="24" xfId="0" applyFont="1" applyBorder="1" applyAlignment="1">
      <alignment horizontal="center" vertical="center" wrapText="1"/>
    </xf>
    <xf numFmtId="0" fontId="32" fillId="0" borderId="25" xfId="0" applyFont="1" applyBorder="1" applyAlignment="1">
      <alignment horizontal="center" vertical="center" wrapText="1"/>
    </xf>
    <xf numFmtId="0" fontId="0" fillId="0" borderId="24" xfId="0" applyBorder="1"/>
    <xf numFmtId="0" fontId="0" fillId="0" borderId="25" xfId="0" applyBorder="1"/>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2"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22" fillId="0" borderId="12" xfId="0" applyFont="1" applyBorder="1" applyAlignment="1">
      <alignment vertical="center" wrapText="1"/>
    </xf>
    <xf numFmtId="0" fontId="29" fillId="0" borderId="32" xfId="0" applyFont="1" applyBorder="1" applyAlignment="1">
      <alignment horizontal="center" vertical="center" wrapText="1"/>
    </xf>
    <xf numFmtId="0" fontId="29" fillId="0" borderId="20" xfId="0" applyFont="1" applyBorder="1" applyAlignment="1">
      <alignment horizontal="center" vertical="center" wrapText="1"/>
    </xf>
    <xf numFmtId="0" fontId="29" fillId="0" borderId="33" xfId="0" applyFont="1" applyBorder="1" applyAlignment="1">
      <alignment horizontal="center" vertical="center" wrapText="1"/>
    </xf>
    <xf numFmtId="0" fontId="29" fillId="0" borderId="21" xfId="0" applyFont="1" applyBorder="1" applyAlignment="1">
      <alignment horizontal="center" vertical="center" wrapText="1"/>
    </xf>
    <xf numFmtId="0" fontId="5"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8"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33" fillId="0" borderId="0" xfId="0" applyFont="1" applyAlignment="1">
      <alignment vertical="center" wrapText="1"/>
    </xf>
    <xf numFmtId="0" fontId="33" fillId="0" borderId="0" xfId="0" applyFont="1" applyAlignment="1">
      <alignment horizontal="center" vertical="center" wrapText="1"/>
    </xf>
    <xf numFmtId="0" fontId="33" fillId="0" borderId="30" xfId="0" applyFont="1" applyBorder="1" applyAlignment="1">
      <alignment horizontal="center" vertical="center" wrapText="1"/>
    </xf>
    <xf numFmtId="0" fontId="34" fillId="0" borderId="0" xfId="0" applyFont="1" applyAlignment="1">
      <alignment horizontal="center" vertical="center" wrapText="1"/>
    </xf>
    <xf numFmtId="0" fontId="29" fillId="0" borderId="0" xfId="0" applyFont="1" applyAlignment="1">
      <alignment horizontal="center" vertical="center" wrapText="1"/>
    </xf>
    <xf numFmtId="0" fontId="22" fillId="0" borderId="0" xfId="0" applyFont="1" applyAlignment="1">
      <alignment horizontal="center" vertical="center" wrapText="1"/>
    </xf>
    <xf numFmtId="0" fontId="22" fillId="0" borderId="23" xfId="0" applyFont="1" applyBorder="1" applyAlignment="1">
      <alignment vertical="center" wrapText="1"/>
    </xf>
    <xf numFmtId="0" fontId="35" fillId="0" borderId="20" xfId="0" applyFont="1" applyBorder="1" applyAlignment="1" applyProtection="1">
      <alignment horizontal="center" vertical="center" wrapText="1"/>
      <protection locked="0"/>
    </xf>
    <xf numFmtId="0" fontId="35" fillId="0" borderId="33" xfId="0" applyFont="1" applyBorder="1" applyAlignment="1">
      <alignment horizontal="center" vertical="center" wrapText="1"/>
    </xf>
    <xf numFmtId="0" fontId="36" fillId="0" borderId="33" xfId="0" applyFont="1" applyBorder="1" applyAlignment="1">
      <alignment horizontal="center" vertical="center" wrapText="1"/>
    </xf>
    <xf numFmtId="0" fontId="37" fillId="0" borderId="23" xfId="0" applyFont="1" applyBorder="1" applyAlignment="1">
      <alignment vertical="center" wrapText="1"/>
    </xf>
    <xf numFmtId="0" fontId="37" fillId="0" borderId="34" xfId="0" applyFont="1" applyBorder="1" applyAlignment="1">
      <alignment vertical="center" wrapText="1"/>
    </xf>
    <xf numFmtId="0" fontId="29" fillId="0" borderId="35"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 xfId="0" applyFont="1" applyBorder="1" applyAlignment="1">
      <alignment horizontal="center" vertical="center" wrapText="1"/>
    </xf>
    <xf numFmtId="0" fontId="38" fillId="0" borderId="2"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5" fillId="0" borderId="0" xfId="0" applyFont="1" applyBorder="1" applyAlignment="1">
      <alignment horizontal="center" vertical="center" wrapText="1"/>
    </xf>
    <xf numFmtId="0" fontId="33" fillId="0" borderId="36"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38" xfId="0" applyFont="1" applyBorder="1" applyAlignment="1">
      <alignment horizontal="center" vertical="center" wrapText="1"/>
    </xf>
    <xf numFmtId="0" fontId="33" fillId="0" borderId="39" xfId="0" applyFont="1" applyBorder="1" applyAlignment="1">
      <alignment horizontal="center" vertical="center" wrapText="1"/>
    </xf>
    <xf numFmtId="0" fontId="33" fillId="0" borderId="17" xfId="0" applyFont="1" applyBorder="1" applyAlignment="1">
      <alignment horizontal="center" vertical="center" wrapText="1"/>
    </xf>
    <xf numFmtId="0" fontId="33" fillId="0" borderId="40"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13" xfId="0" applyFont="1" applyBorder="1" applyAlignment="1">
      <alignment horizontal="center" vertical="center" wrapText="1"/>
    </xf>
    <xf numFmtId="0" fontId="33" fillId="0" borderId="26" xfId="0" applyFont="1" applyBorder="1" applyAlignment="1">
      <alignment vertical="center" wrapText="1"/>
    </xf>
    <xf numFmtId="0" fontId="33" fillId="0" borderId="27" xfId="0" applyFont="1" applyBorder="1" applyAlignment="1">
      <alignment vertical="center" wrapText="1"/>
    </xf>
    <xf numFmtId="0" fontId="5" fillId="0" borderId="25"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34" xfId="0" applyFont="1" applyBorder="1" applyAlignment="1">
      <alignment horizontal="center" vertical="center" wrapText="1"/>
    </xf>
    <xf numFmtId="0" fontId="5" fillId="0" borderId="20" xfId="0" applyFont="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2" xfId="0" applyFont="1" applyBorder="1" applyAlignment="1" applyProtection="1">
      <alignment horizontal="center" vertical="center" wrapText="1"/>
      <protection locked="0"/>
    </xf>
    <xf numFmtId="0" fontId="29" fillId="0" borderId="37" xfId="0" applyFont="1" applyBorder="1" applyAlignment="1">
      <alignment horizontal="center" vertical="center" wrapText="1"/>
    </xf>
    <xf numFmtId="0" fontId="38" fillId="0" borderId="3"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5" xfId="0" applyFont="1" applyBorder="1" applyAlignment="1">
      <alignment horizontal="center" vertical="center" wrapText="1"/>
    </xf>
    <xf numFmtId="0" fontId="29" fillId="0" borderId="41" xfId="0" applyFont="1" applyBorder="1" applyAlignment="1">
      <alignment horizontal="center" vertical="center" wrapText="1"/>
    </xf>
    <xf numFmtId="0" fontId="33" fillId="0" borderId="44"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45" xfId="0" applyFont="1" applyBorder="1" applyAlignment="1">
      <alignment horizontal="center" vertical="center" wrapText="1"/>
    </xf>
    <xf numFmtId="0" fontId="33" fillId="0" borderId="20" xfId="0" applyFont="1" applyBorder="1" applyAlignment="1">
      <alignment horizontal="center" vertical="center" wrapText="1"/>
    </xf>
    <xf numFmtId="0" fontId="33" fillId="0" borderId="33" xfId="0" applyFont="1" applyBorder="1" applyAlignment="1">
      <alignment horizontal="center" vertical="center" wrapText="1"/>
    </xf>
    <xf numFmtId="0" fontId="33" fillId="0" borderId="21" xfId="0" applyFont="1" applyBorder="1" applyAlignment="1">
      <alignment horizontal="center" vertical="center" wrapText="1"/>
    </xf>
    <xf numFmtId="0" fontId="35" fillId="0" borderId="35" xfId="0" applyFont="1" applyBorder="1" applyAlignment="1" applyProtection="1">
      <alignment horizontal="center" vertical="center" wrapText="1"/>
      <protection locked="0"/>
    </xf>
    <xf numFmtId="0" fontId="29" fillId="0" borderId="23" xfId="0" applyFont="1" applyBorder="1" applyAlignment="1">
      <alignment horizontal="center" vertical="center" wrapText="1"/>
    </xf>
    <xf numFmtId="0" fontId="29" fillId="0" borderId="27"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28" xfId="0" applyFont="1" applyBorder="1" applyAlignment="1">
      <alignment horizontal="center" vertical="center" wrapText="1"/>
    </xf>
    <xf numFmtId="0" fontId="35" fillId="0" borderId="23" xfId="0" applyFont="1" applyBorder="1" applyAlignment="1" applyProtection="1">
      <alignment horizontal="center" vertical="center" wrapText="1"/>
      <protection locked="0"/>
    </xf>
    <xf numFmtId="0" fontId="35" fillId="0" borderId="27" xfId="0" applyFont="1" applyBorder="1" applyAlignment="1" applyProtection="1">
      <alignment horizontal="center" vertical="center" wrapText="1"/>
      <protection locked="0"/>
    </xf>
    <xf numFmtId="0" fontId="35" fillId="0" borderId="24" xfId="0" applyFont="1" applyBorder="1" applyAlignment="1" applyProtection="1">
      <alignment horizontal="center" vertical="center" wrapText="1"/>
      <protection locked="0"/>
    </xf>
    <xf numFmtId="0" fontId="35" fillId="0" borderId="25" xfId="0" applyFont="1" applyBorder="1" applyAlignment="1" applyProtection="1">
      <alignment horizontal="center" vertical="center" wrapText="1"/>
      <protection locked="0"/>
    </xf>
    <xf numFmtId="0" fontId="29" fillId="0" borderId="46"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22" xfId="0" applyFont="1" applyBorder="1" applyAlignment="1">
      <alignment horizontal="center" vertical="center" wrapText="1"/>
    </xf>
    <xf numFmtId="0" fontId="29" fillId="0" borderId="15" xfId="0" applyFont="1" applyBorder="1" applyAlignment="1">
      <alignment horizontal="center" vertical="center" wrapText="1"/>
    </xf>
    <xf numFmtId="0" fontId="35" fillId="0" borderId="14" xfId="0" applyFont="1" applyBorder="1" applyAlignment="1" applyProtection="1">
      <alignment horizontal="center" vertical="center" wrapText="1"/>
      <protection locked="0"/>
    </xf>
    <xf numFmtId="0" fontId="35" fillId="0" borderId="22" xfId="0" applyFont="1" applyBorder="1" applyAlignment="1" applyProtection="1">
      <alignment horizontal="center" vertical="center" wrapText="1"/>
      <protection locked="0"/>
    </xf>
    <xf numFmtId="0" fontId="35" fillId="0" borderId="26" xfId="0" applyFont="1" applyBorder="1" applyAlignment="1" applyProtection="1">
      <alignment horizontal="center" vertical="center" wrapText="1"/>
      <protection locked="0"/>
    </xf>
    <xf numFmtId="0" fontId="29" fillId="0" borderId="47" xfId="0" applyFont="1" applyBorder="1" applyAlignment="1">
      <alignment horizontal="center" vertical="center" wrapText="1"/>
    </xf>
    <xf numFmtId="0" fontId="29" fillId="0" borderId="48" xfId="0" applyFont="1" applyBorder="1" applyAlignment="1">
      <alignment horizontal="center" vertical="center" wrapText="1"/>
    </xf>
    <xf numFmtId="0" fontId="29" fillId="0" borderId="49" xfId="0" applyFont="1" applyBorder="1" applyAlignment="1">
      <alignment horizontal="center" vertical="center" wrapText="1"/>
    </xf>
    <xf numFmtId="0" fontId="29" fillId="0" borderId="36"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 xfId="0" applyFont="1" applyBorder="1" applyAlignment="1">
      <alignment vertical="center" wrapText="1"/>
    </xf>
    <xf numFmtId="0" fontId="5" fillId="0" borderId="19" xfId="0" applyFont="1" applyBorder="1" applyAlignment="1">
      <alignment vertical="center" wrapText="1"/>
    </xf>
    <xf numFmtId="0" fontId="29" fillId="0" borderId="8" xfId="0" applyFont="1" applyBorder="1" applyAlignment="1">
      <alignment horizontal="center" vertical="center" wrapText="1"/>
    </xf>
    <xf numFmtId="0" fontId="38" fillId="0" borderId="9"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0" xfId="0" applyFont="1" applyAlignment="1">
      <alignment horizontal="center" vertical="center" wrapText="1"/>
    </xf>
    <xf numFmtId="0" fontId="0" fillId="0" borderId="11" xfId="0" applyBorder="1" applyAlignment="1">
      <alignment horizontal="center" vertical="center" wrapText="1"/>
    </xf>
    <xf numFmtId="0" fontId="0" fillId="0" borderId="11" xfId="0" applyBorder="1" applyAlignment="1">
      <alignment vertical="center" wrapText="1"/>
    </xf>
    <xf numFmtId="0" fontId="35" fillId="0" borderId="21" xfId="0" applyFont="1" applyBorder="1" applyAlignment="1">
      <alignment horizontal="center" vertical="center" wrapText="1"/>
    </xf>
    <xf numFmtId="0" fontId="29" fillId="0" borderId="18" xfId="0" applyFont="1" applyBorder="1" applyAlignment="1">
      <alignment vertical="center" wrapText="1"/>
    </xf>
    <xf numFmtId="0" fontId="35" fillId="0" borderId="18" xfId="0" applyFont="1" applyBorder="1" applyAlignment="1">
      <alignment horizontal="center" vertical="center" wrapText="1"/>
    </xf>
    <xf numFmtId="0" fontId="35" fillId="0" borderId="2" xfId="0" applyFont="1" applyBorder="1" applyAlignment="1">
      <alignment horizontal="center" vertical="center" wrapText="1"/>
    </xf>
    <xf numFmtId="181" fontId="35" fillId="0" borderId="2" xfId="0" applyNumberFormat="1" applyFont="1" applyBorder="1" applyAlignment="1">
      <alignment horizontal="center" vertical="center" wrapText="1"/>
    </xf>
    <xf numFmtId="176" fontId="35" fillId="0" borderId="2" xfId="0" applyNumberFormat="1" applyFont="1" applyBorder="1" applyAlignment="1">
      <alignment horizontal="center" vertical="center" wrapText="1"/>
    </xf>
    <xf numFmtId="176" fontId="29" fillId="0" borderId="19" xfId="0" applyNumberFormat="1" applyFont="1" applyBorder="1" applyAlignment="1">
      <alignment horizontal="center" vertical="center" wrapText="1"/>
    </xf>
    <xf numFmtId="176" fontId="29" fillId="0" borderId="0" xfId="0" applyNumberFormat="1" applyFont="1" applyAlignment="1">
      <alignment horizontal="center" vertical="center" wrapText="1"/>
    </xf>
    <xf numFmtId="0" fontId="35" fillId="0" borderId="0" xfId="0" applyFont="1" applyAlignment="1">
      <alignment horizontal="center" vertical="center" wrapText="1"/>
    </xf>
    <xf numFmtId="176" fontId="35" fillId="0" borderId="18" xfId="0" applyNumberFormat="1" applyFont="1" applyBorder="1" applyAlignment="1">
      <alignment horizontal="center" vertical="center" wrapText="1"/>
    </xf>
    <xf numFmtId="181" fontId="35" fillId="0" borderId="19" xfId="0" applyNumberFormat="1" applyFont="1" applyBorder="1" applyAlignment="1">
      <alignment horizontal="center" vertical="center" wrapText="1"/>
    </xf>
    <xf numFmtId="181" fontId="35" fillId="0" borderId="0" xfId="0" applyNumberFormat="1" applyFont="1" applyAlignment="1">
      <alignment horizontal="center" vertical="center" wrapText="1"/>
    </xf>
    <xf numFmtId="181" fontId="35" fillId="0" borderId="18" xfId="0" applyNumberFormat="1" applyFont="1" applyBorder="1" applyAlignment="1">
      <alignment horizontal="center" vertical="center" wrapText="1"/>
    </xf>
    <xf numFmtId="181" fontId="35" fillId="0" borderId="20" xfId="0" applyNumberFormat="1" applyFont="1" applyBorder="1" applyAlignment="1">
      <alignment horizontal="center" vertical="center" wrapText="1"/>
    </xf>
    <xf numFmtId="181" fontId="35" fillId="0" borderId="33" xfId="0" applyNumberFormat="1" applyFont="1" applyBorder="1" applyAlignment="1">
      <alignment horizontal="center" vertical="center" wrapText="1"/>
    </xf>
    <xf numFmtId="181" fontId="35" fillId="0" borderId="21" xfId="0" applyNumberFormat="1" applyFont="1" applyBorder="1" applyAlignment="1">
      <alignment horizontal="center" vertical="center" wrapText="1"/>
    </xf>
    <xf numFmtId="0" fontId="35" fillId="0" borderId="16"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176" fontId="29" fillId="0" borderId="50" xfId="0" applyNumberFormat="1" applyFont="1" applyBorder="1" applyAlignment="1">
      <alignment horizontal="center" vertical="center" wrapText="1"/>
    </xf>
    <xf numFmtId="0" fontId="35" fillId="0" borderId="51" xfId="0" applyFont="1" applyBorder="1" applyAlignment="1" applyProtection="1">
      <alignment horizontal="center" vertical="center" wrapText="1"/>
      <protection locked="0"/>
    </xf>
    <xf numFmtId="0" fontId="35" fillId="0" borderId="36" xfId="0" applyFont="1" applyBorder="1" applyAlignment="1" applyProtection="1">
      <alignment horizontal="center" vertical="center" wrapText="1"/>
      <protection locked="0"/>
    </xf>
    <xf numFmtId="176" fontId="29" fillId="0" borderId="18" xfId="0" applyNumberFormat="1" applyFont="1" applyBorder="1" applyAlignment="1">
      <alignment horizontal="center" vertical="center" wrapText="1"/>
    </xf>
    <xf numFmtId="176" fontId="29" fillId="0" borderId="2" xfId="0" applyNumberFormat="1" applyFont="1" applyBorder="1" applyAlignment="1">
      <alignment horizontal="center" vertical="center" wrapText="1"/>
    </xf>
    <xf numFmtId="181" fontId="29" fillId="0" borderId="19" xfId="0" applyNumberFormat="1" applyFont="1" applyBorder="1" applyAlignment="1">
      <alignment horizontal="center" vertical="center" wrapText="1"/>
    </xf>
    <xf numFmtId="181" fontId="29" fillId="0" borderId="0" xfId="0" applyNumberFormat="1" applyFont="1" applyAlignment="1">
      <alignment horizontal="center" vertical="center" wrapText="1"/>
    </xf>
    <xf numFmtId="0" fontId="29" fillId="0" borderId="16" xfId="0" applyFont="1" applyBorder="1" applyAlignment="1">
      <alignment horizontal="center" vertical="center" wrapText="1"/>
    </xf>
    <xf numFmtId="176" fontId="29" fillId="0" borderId="36" xfId="0" applyNumberFormat="1" applyFont="1" applyBorder="1" applyAlignment="1">
      <alignment horizontal="center" vertical="center" wrapText="1"/>
    </xf>
    <xf numFmtId="176" fontId="29" fillId="0" borderId="8" xfId="0" applyNumberFormat="1" applyFont="1" applyBorder="1" applyAlignment="1">
      <alignment horizontal="center" vertical="center" wrapText="1"/>
    </xf>
    <xf numFmtId="181" fontId="29" fillId="0" borderId="50" xfId="0" applyNumberFormat="1" applyFont="1" applyBorder="1" applyAlignment="1">
      <alignment horizontal="center" vertical="center" wrapText="1"/>
    </xf>
    <xf numFmtId="0" fontId="35" fillId="0" borderId="19" xfId="0" applyFont="1" applyBorder="1" applyAlignment="1">
      <alignment horizontal="center" vertical="center" wrapText="1"/>
    </xf>
    <xf numFmtId="0" fontId="0" fillId="0" borderId="2" xfId="0" applyBorder="1" applyAlignment="1">
      <alignment vertical="center" wrapText="1"/>
    </xf>
    <xf numFmtId="0" fontId="0" fillId="0" borderId="19" xfId="0" applyBorder="1" applyAlignment="1">
      <alignment vertical="center" wrapText="1"/>
    </xf>
    <xf numFmtId="183" fontId="29" fillId="0" borderId="2" xfId="0" applyNumberFormat="1" applyFont="1" applyBorder="1" applyAlignment="1">
      <alignment horizontal="center" vertical="center" wrapText="1"/>
    </xf>
    <xf numFmtId="179" fontId="29" fillId="0" borderId="2" xfId="0" applyNumberFormat="1" applyFont="1" applyBorder="1" applyAlignment="1">
      <alignment horizontal="center" vertical="center" wrapText="1"/>
    </xf>
    <xf numFmtId="179" fontId="29" fillId="0" borderId="19" xfId="0" applyNumberFormat="1" applyFont="1" applyBorder="1" applyAlignment="1">
      <alignment horizontal="center" vertical="center" wrapText="1"/>
    </xf>
    <xf numFmtId="181" fontId="29" fillId="0" borderId="2" xfId="0" applyNumberFormat="1" applyFont="1" applyBorder="1" applyAlignment="1">
      <alignment horizontal="center" vertical="center" wrapText="1"/>
    </xf>
    <xf numFmtId="179" fontId="29" fillId="0" borderId="0" xfId="0" applyNumberFormat="1" applyFont="1" applyAlignment="1">
      <alignment horizontal="center" vertical="center" wrapText="1"/>
    </xf>
    <xf numFmtId="0" fontId="0" fillId="0" borderId="52" xfId="0" applyBorder="1" applyAlignment="1">
      <alignment horizontal="center" vertical="center" wrapText="1"/>
    </xf>
    <xf numFmtId="0" fontId="0" fillId="0" borderId="52" xfId="0" applyBorder="1" applyAlignment="1">
      <alignment vertical="center" wrapText="1"/>
    </xf>
    <xf numFmtId="0" fontId="29" fillId="0" borderId="3" xfId="0" applyFont="1" applyBorder="1" applyAlignment="1">
      <alignment vertical="center" wrapText="1"/>
    </xf>
    <xf numFmtId="0" fontId="29" fillId="0" borderId="34" xfId="0" applyFont="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179" fontId="29" fillId="0" borderId="18" xfId="0" applyNumberFormat="1" applyFont="1" applyBorder="1" applyAlignment="1">
      <alignment horizontal="center" vertical="center" wrapText="1"/>
    </xf>
    <xf numFmtId="0" fontId="29" fillId="0" borderId="52" xfId="0" applyFont="1" applyBorder="1" applyAlignment="1">
      <alignment vertical="center" wrapText="1"/>
    </xf>
    <xf numFmtId="0" fontId="29" fillId="0" borderId="6"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2" xfId="0" applyFont="1" applyBorder="1" applyAlignment="1">
      <alignment horizontal="center" vertical="center" wrapText="1"/>
    </xf>
    <xf numFmtId="0" fontId="29" fillId="0" borderId="22" xfId="0" applyFont="1" applyBorder="1" applyAlignment="1">
      <alignment vertical="center" wrapText="1"/>
    </xf>
    <xf numFmtId="0" fontId="29" fillId="0" borderId="15" xfId="0" applyFont="1" applyBorder="1" applyAlignment="1">
      <alignment vertical="center" wrapText="1"/>
    </xf>
    <xf numFmtId="0" fontId="29" fillId="0" borderId="2" xfId="0" applyFont="1" applyBorder="1" applyAlignment="1">
      <alignment vertical="center" wrapText="1"/>
    </xf>
    <xf numFmtId="0" fontId="29" fillId="0" borderId="14" xfId="0" applyFont="1" applyBorder="1" applyAlignment="1">
      <alignment vertical="center" wrapText="1"/>
    </xf>
    <xf numFmtId="0" fontId="29" fillId="0" borderId="30" xfId="0" applyFont="1" applyBorder="1" applyAlignment="1">
      <alignment vertical="center" wrapText="1"/>
    </xf>
    <xf numFmtId="0" fontId="35" fillId="0" borderId="31" xfId="0" applyFont="1" applyBorder="1" applyAlignment="1">
      <alignment vertical="center" wrapText="1"/>
    </xf>
    <xf numFmtId="0" fontId="8" fillId="0" borderId="33" xfId="0" applyFont="1" applyBorder="1" applyAlignment="1">
      <alignment horizontal="center" vertical="center" wrapText="1"/>
    </xf>
    <xf numFmtId="0" fontId="8" fillId="0" borderId="33" xfId="0" applyFont="1" applyBorder="1" applyAlignment="1">
      <alignment vertical="center" wrapText="1"/>
    </xf>
    <xf numFmtId="0" fontId="8" fillId="0" borderId="21" xfId="0" applyFont="1" applyBorder="1" applyAlignment="1">
      <alignment vertical="center" wrapText="1"/>
    </xf>
    <xf numFmtId="0" fontId="29" fillId="0" borderId="53" xfId="0" applyFont="1" applyBorder="1" applyAlignment="1">
      <alignment horizontal="center" vertical="center" wrapText="1"/>
    </xf>
    <xf numFmtId="0" fontId="14" fillId="0" borderId="1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9" xfId="0" applyFont="1" applyBorder="1" applyAlignment="1">
      <alignment horizontal="center" vertical="center" wrapText="1"/>
    </xf>
    <xf numFmtId="0" fontId="5" fillId="0" borderId="36"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15"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14"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5"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53" xfId="0" applyFont="1" applyBorder="1" applyAlignment="1">
      <alignment horizontal="center" vertical="center" wrapText="1"/>
    </xf>
    <xf numFmtId="0" fontId="5" fillId="0" borderId="19" xfId="0" applyFont="1" applyBorder="1" applyAlignment="1">
      <alignment horizontal="center" vertical="center" wrapText="1"/>
    </xf>
    <xf numFmtId="0" fontId="35" fillId="0" borderId="14" xfId="0" applyFont="1" applyBorder="1" applyAlignment="1">
      <alignment horizontal="center" vertical="center" wrapText="1"/>
    </xf>
    <xf numFmtId="0" fontId="5" fillId="0" borderId="50" xfId="0" applyFont="1" applyBorder="1" applyAlignment="1">
      <alignment horizontal="center" vertical="center" wrapText="1"/>
    </xf>
    <xf numFmtId="0" fontId="35" fillId="0" borderId="36" xfId="0" applyFont="1" applyBorder="1" applyAlignment="1">
      <alignment horizontal="center" vertical="center" wrapText="1"/>
    </xf>
    <xf numFmtId="0" fontId="29" fillId="0" borderId="50"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1"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4" xfId="0" applyFont="1" applyBorder="1" applyAlignment="1" applyProtection="1">
      <alignment horizontal="center" vertical="center" wrapText="1"/>
      <protection locked="0"/>
    </xf>
    <xf numFmtId="0" fontId="29" fillId="0" borderId="22" xfId="0" applyFont="1" applyBorder="1" applyAlignment="1" applyProtection="1">
      <alignment horizontal="center" vertical="center" wrapText="1"/>
      <protection locked="0"/>
    </xf>
    <xf numFmtId="0" fontId="29" fillId="0" borderId="15" xfId="0" applyFont="1" applyBorder="1" applyAlignment="1" applyProtection="1">
      <alignment horizontal="center" vertical="center" wrapText="1"/>
      <protection locked="0"/>
    </xf>
    <xf numFmtId="0" fontId="32" fillId="0" borderId="11" xfId="0" applyFont="1" applyBorder="1" applyAlignment="1">
      <alignment horizontal="center" vertical="center" wrapText="1"/>
    </xf>
    <xf numFmtId="0" fontId="0" fillId="0" borderId="12" xfId="0" applyBorder="1"/>
    <xf numFmtId="0" fontId="0" fillId="0" borderId="13" xfId="0" applyBorder="1"/>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0" xfId="0" applyBorder="1" applyAlignment="1">
      <alignment horizontal="center" vertical="center" wrapText="1"/>
    </xf>
    <xf numFmtId="0" fontId="0" fillId="0" borderId="36" xfId="0" applyBorder="1" applyAlignment="1">
      <alignment horizontal="center" vertical="center" wrapText="1"/>
    </xf>
    <xf numFmtId="0" fontId="0" fillId="0" borderId="8" xfId="0" applyBorder="1" applyAlignment="1">
      <alignment horizontal="center" vertical="center" wrapText="1"/>
    </xf>
    <xf numFmtId="0" fontId="0" fillId="0" borderId="39" xfId="0" applyBorder="1" applyAlignment="1">
      <alignment horizontal="center" vertical="center" wrapText="1"/>
    </xf>
    <xf numFmtId="0" fontId="0" fillId="0" borderId="3" xfId="0" applyBorder="1" applyAlignment="1">
      <alignment vertical="center" wrapText="1"/>
    </xf>
    <xf numFmtId="0" fontId="0" fillId="0" borderId="46" xfId="0" applyBorder="1" applyAlignment="1">
      <alignment vertical="center" wrapText="1"/>
    </xf>
    <xf numFmtId="0" fontId="0" fillId="0" borderId="0" xfId="0" applyBorder="1" applyAlignment="1">
      <alignment vertical="center" wrapText="1"/>
    </xf>
    <xf numFmtId="0" fontId="0" fillId="0" borderId="18" xfId="0" applyBorder="1" applyAlignment="1">
      <alignment horizontal="center" vertical="center" wrapText="1"/>
    </xf>
    <xf numFmtId="0" fontId="0" fillId="0" borderId="14" xfId="0" applyBorder="1" applyAlignment="1">
      <alignment horizontal="center" vertical="center" wrapText="1"/>
    </xf>
    <xf numFmtId="0" fontId="0" fillId="0" borderId="55" xfId="0" applyBorder="1" applyAlignment="1">
      <alignment horizontal="center" vertical="center" wrapText="1"/>
    </xf>
    <xf numFmtId="0" fontId="0" fillId="0" borderId="56" xfId="0" applyBorder="1" applyAlignment="1">
      <alignment horizontal="center" vertical="center" wrapText="1"/>
    </xf>
    <xf numFmtId="0" fontId="0" fillId="0" borderId="55" xfId="0" applyBorder="1" applyAlignment="1">
      <alignment vertical="center" wrapText="1"/>
    </xf>
    <xf numFmtId="0" fontId="0" fillId="0" borderId="57" xfId="0" applyBorder="1" applyAlignment="1">
      <alignment vertical="center" wrapText="1"/>
    </xf>
    <xf numFmtId="0" fontId="29" fillId="0" borderId="44" xfId="0" applyFont="1" applyBorder="1" applyAlignment="1">
      <alignment horizontal="center" vertical="center" wrapText="1"/>
    </xf>
    <xf numFmtId="0" fontId="29" fillId="0" borderId="45" xfId="0" applyFont="1" applyBorder="1" applyAlignment="1">
      <alignment horizontal="center" vertical="center" wrapText="1"/>
    </xf>
    <xf numFmtId="181" fontId="35" fillId="0" borderId="22" xfId="0" applyNumberFormat="1" applyFont="1" applyBorder="1" applyAlignment="1">
      <alignment horizontal="center" vertical="center" wrapText="1"/>
    </xf>
    <xf numFmtId="181" fontId="35" fillId="0" borderId="15" xfId="0" applyNumberFormat="1" applyFont="1" applyBorder="1" applyAlignment="1">
      <alignment horizontal="center" vertical="center" wrapText="1"/>
    </xf>
    <xf numFmtId="181" fontId="35" fillId="0" borderId="14" xfId="0" applyNumberFormat="1" applyFont="1" applyBorder="1" applyAlignment="1">
      <alignment horizontal="center" vertical="center" wrapText="1"/>
    </xf>
    <xf numFmtId="181" fontId="29" fillId="0" borderId="15" xfId="0" applyNumberFormat="1" applyFont="1" applyBorder="1" applyAlignment="1">
      <alignment horizontal="center" vertical="center" wrapText="1"/>
    </xf>
    <xf numFmtId="176" fontId="29" fillId="0" borderId="14" xfId="0" applyNumberFormat="1" applyFont="1" applyBorder="1" applyAlignment="1">
      <alignment horizontal="center" vertical="center" wrapText="1"/>
    </xf>
    <xf numFmtId="0" fontId="29" fillId="0" borderId="58" xfId="0" applyFont="1" applyBorder="1" applyAlignment="1">
      <alignment horizontal="center" vertical="center" wrapText="1"/>
    </xf>
    <xf numFmtId="176" fontId="29" fillId="0" borderId="22" xfId="0" applyNumberFormat="1" applyFont="1" applyBorder="1" applyAlignment="1">
      <alignment horizontal="center" vertical="center" wrapText="1"/>
    </xf>
    <xf numFmtId="183" fontId="29" fillId="0" borderId="22" xfId="0" applyNumberFormat="1" applyFont="1" applyBorder="1" applyAlignment="1">
      <alignment horizontal="center" vertical="center" wrapText="1"/>
    </xf>
    <xf numFmtId="179" fontId="29" fillId="0" borderId="22" xfId="0" applyNumberFormat="1" applyFont="1" applyBorder="1" applyAlignment="1">
      <alignment horizontal="center" vertical="center" wrapText="1"/>
    </xf>
    <xf numFmtId="179" fontId="29" fillId="0" borderId="15" xfId="0" applyNumberFormat="1" applyFont="1" applyBorder="1" applyAlignment="1">
      <alignment horizontal="center" vertical="center" wrapText="1"/>
    </xf>
    <xf numFmtId="179" fontId="29" fillId="0" borderId="14" xfId="0" applyNumberFormat="1" applyFont="1" applyBorder="1" applyAlignment="1">
      <alignment horizontal="center" vertical="center" wrapText="1"/>
    </xf>
    <xf numFmtId="0" fontId="0" fillId="0" borderId="29" xfId="0" applyBorder="1" applyAlignment="1">
      <alignment vertical="center" wrapText="1"/>
    </xf>
    <xf numFmtId="176" fontId="35" fillId="0" borderId="22" xfId="0" applyNumberFormat="1" applyFont="1" applyBorder="1" applyAlignment="1">
      <alignment horizontal="center" vertical="center" wrapText="1"/>
    </xf>
    <xf numFmtId="176" fontId="29" fillId="0" borderId="15" xfId="0" applyNumberFormat="1" applyFont="1" applyBorder="1" applyAlignment="1">
      <alignment horizontal="center" vertical="center" wrapText="1"/>
    </xf>
    <xf numFmtId="0" fontId="35" fillId="0" borderId="58" xfId="0" applyFont="1" applyBorder="1" applyAlignment="1" applyProtection="1">
      <alignment horizontal="center" vertical="center" wrapText="1"/>
      <protection locked="0"/>
    </xf>
    <xf numFmtId="176" fontId="39" fillId="0" borderId="2" xfId="0" applyNumberFormat="1" applyFont="1" applyBorder="1" applyAlignment="1">
      <alignment horizontal="center" vertical="center" wrapText="1"/>
    </xf>
    <xf numFmtId="0" fontId="40" fillId="0" borderId="0" xfId="0" applyFont="1" applyAlignment="1">
      <alignment horizontal="center" vertical="center" wrapText="1"/>
    </xf>
    <xf numFmtId="0" fontId="11"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1" fillId="0" borderId="0" xfId="6"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lignment horizontal="justify" vertical="center" wrapText="1"/>
    </xf>
    <xf numFmtId="0" fontId="8" fillId="0" borderId="0" xfId="0" applyFont="1" applyAlignment="1" applyProtection="1">
      <alignment horizontal="center" vertical="center"/>
      <protection locked="0"/>
    </xf>
    <xf numFmtId="0" fontId="8" fillId="0" borderId="0" xfId="0" applyFont="1" applyAlignment="1" applyProtection="1">
      <alignment horizontal="center" vertical="center" wrapText="1"/>
      <protection locked="0"/>
    </xf>
    <xf numFmtId="181" fontId="8" fillId="0" borderId="0" xfId="0" applyNumberFormat="1" applyFont="1" applyAlignment="1" applyProtection="1">
      <alignment horizontal="center" vertical="center" wrapText="1"/>
      <protection locked="0"/>
    </xf>
    <xf numFmtId="0" fontId="42" fillId="0" borderId="0" xfId="0" applyNumberFormat="1" applyFont="1" applyFill="1" applyAlignment="1" applyProtection="1">
      <alignment horizontal="center" vertical="center"/>
      <protection locked="0"/>
    </xf>
    <xf numFmtId="0" fontId="8"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43" fillId="4" borderId="0" xfId="0" applyFont="1" applyFill="1" applyAlignment="1">
      <alignment horizontal="center" vertical="top"/>
    </xf>
    <xf numFmtId="0" fontId="44" fillId="0" borderId="0" xfId="0" applyFont="1" applyAlignment="1">
      <alignment horizontal="right" vertical="center"/>
    </xf>
    <xf numFmtId="49" fontId="0" fillId="5" borderId="0" xfId="0" applyNumberFormat="1" applyFill="1" applyAlignment="1" applyProtection="1">
      <alignment horizontal="center" vertical="center"/>
    </xf>
    <xf numFmtId="0" fontId="45" fillId="0" borderId="0" xfId="0" applyFont="1"/>
    <xf numFmtId="0" fontId="22" fillId="0" borderId="11" xfId="0" applyFont="1" applyBorder="1" applyAlignment="1">
      <alignment horizontal="center" vertical="center" wrapText="1"/>
    </xf>
    <xf numFmtId="176" fontId="7" fillId="0" borderId="33" xfId="0" applyNumberFormat="1" applyFont="1" applyBorder="1" applyAlignment="1">
      <alignment horizontal="center" vertical="center"/>
    </xf>
    <xf numFmtId="0" fontId="8" fillId="0" borderId="33" xfId="0" applyFont="1" applyBorder="1" applyAlignment="1">
      <alignment horizontal="center" vertical="center"/>
    </xf>
    <xf numFmtId="0" fontId="8" fillId="0" borderId="21" xfId="0" applyFont="1" applyBorder="1" applyAlignment="1">
      <alignment horizontal="center" vertical="center"/>
    </xf>
    <xf numFmtId="0" fontId="7" fillId="2" borderId="23" xfId="0" applyFont="1" applyFill="1" applyBorder="1" applyAlignment="1" applyProtection="1">
      <alignment horizontal="center"/>
      <protection locked="0"/>
    </xf>
    <xf numFmtId="0" fontId="7" fillId="2" borderId="24" xfId="0" applyFont="1" applyFill="1" applyBorder="1" applyAlignment="1" applyProtection="1">
      <alignment horizontal="center"/>
      <protection locked="0"/>
    </xf>
    <xf numFmtId="0" fontId="7" fillId="0" borderId="24" xfId="0" applyFont="1" applyBorder="1" applyAlignment="1">
      <alignment horizontal="center"/>
    </xf>
    <xf numFmtId="0" fontId="7" fillId="0" borderId="24" xfId="0" applyFont="1" applyBorder="1" applyAlignment="1">
      <alignment horizontal="right"/>
    </xf>
    <xf numFmtId="0" fontId="7" fillId="0" borderId="25" xfId="0" applyFont="1" applyBorder="1" applyAlignment="1">
      <alignment horizontal="left"/>
    </xf>
    <xf numFmtId="0" fontId="22" fillId="0" borderId="52" xfId="0" applyFont="1" applyBorder="1" applyAlignment="1">
      <alignment horizontal="center" vertical="center" wrapText="1"/>
    </xf>
    <xf numFmtId="176" fontId="14" fillId="0" borderId="2" xfId="0" applyNumberFormat="1" applyFont="1" applyBorder="1" applyAlignment="1">
      <alignment horizontal="center" vertical="center"/>
    </xf>
    <xf numFmtId="0" fontId="8" fillId="0" borderId="2" xfId="0" applyFont="1" applyBorder="1" applyAlignment="1">
      <alignment horizontal="center" vertical="center"/>
    </xf>
    <xf numFmtId="0" fontId="8" fillId="0" borderId="19" xfId="0" applyFont="1" applyBorder="1" applyAlignment="1">
      <alignment vertical="center"/>
    </xf>
    <xf numFmtId="0" fontId="14" fillId="0" borderId="2" xfId="0" applyFont="1" applyBorder="1" applyAlignment="1">
      <alignment horizontal="center" vertical="center"/>
    </xf>
    <xf numFmtId="0" fontId="8" fillId="0" borderId="59" xfId="0" applyFont="1" applyBorder="1"/>
    <xf numFmtId="0" fontId="22" fillId="0" borderId="20" xfId="0" applyFont="1" applyBorder="1" applyAlignment="1">
      <alignment horizontal="right" vertical="center"/>
    </xf>
    <xf numFmtId="0" fontId="14" fillId="6" borderId="21" xfId="50" applyFont="1" applyFill="1" applyBorder="1" applyAlignment="1" applyProtection="1">
      <alignment horizontal="center" vertical="center"/>
      <protection locked="0"/>
    </xf>
    <xf numFmtId="0" fontId="32" fillId="0" borderId="32" xfId="0" applyFont="1" applyBorder="1" applyAlignment="1">
      <alignment horizontal="center" vertical="center"/>
    </xf>
    <xf numFmtId="0" fontId="32" fillId="0" borderId="54" xfId="0" applyFont="1" applyBorder="1" applyAlignment="1">
      <alignment horizontal="center" vertical="center"/>
    </xf>
    <xf numFmtId="0" fontId="32" fillId="0" borderId="53" xfId="0" applyFont="1" applyBorder="1" applyAlignment="1">
      <alignment horizontal="center" vertical="center"/>
    </xf>
    <xf numFmtId="0" fontId="14" fillId="0" borderId="0" xfId="0" applyFont="1" applyAlignment="1">
      <alignment vertical="center"/>
    </xf>
    <xf numFmtId="0" fontId="22" fillId="0" borderId="18" xfId="0" applyFont="1" applyBorder="1" applyAlignment="1">
      <alignment horizontal="right" vertical="center"/>
    </xf>
    <xf numFmtId="0" fontId="14" fillId="6" borderId="19" xfId="50" applyFont="1" applyFill="1" applyBorder="1" applyAlignment="1" applyProtection="1">
      <alignment horizontal="center" vertical="center"/>
      <protection locked="0"/>
    </xf>
    <xf numFmtId="0" fontId="14" fillId="0" borderId="0" xfId="0" applyFont="1" applyAlignment="1">
      <alignment horizontal="right" vertical="center"/>
    </xf>
    <xf numFmtId="0" fontId="22" fillId="0" borderId="29" xfId="0" applyFont="1" applyBorder="1" applyAlignment="1">
      <alignment horizontal="center" vertical="center" wrapText="1"/>
    </xf>
    <xf numFmtId="0" fontId="14" fillId="0" borderId="22" xfId="0" applyFont="1" applyBorder="1" applyAlignment="1">
      <alignment horizontal="center" vertical="center"/>
    </xf>
    <xf numFmtId="0" fontId="8" fillId="0" borderId="22" xfId="0" applyFont="1" applyBorder="1" applyAlignment="1">
      <alignment horizontal="center" vertical="center"/>
    </xf>
    <xf numFmtId="0" fontId="8" fillId="0" borderId="15" xfId="0" applyFont="1" applyBorder="1" applyAlignment="1">
      <alignment vertical="center"/>
    </xf>
    <xf numFmtId="0" fontId="0" fillId="0" borderId="52" xfId="0" applyBorder="1"/>
    <xf numFmtId="0" fontId="0" fillId="0" borderId="60" xfId="0" applyBorder="1"/>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5" fillId="2" borderId="28" xfId="0" applyFont="1" applyFill="1" applyBorder="1" applyAlignment="1" applyProtection="1">
      <alignment horizontal="center" vertical="center"/>
      <protection locked="0"/>
    </xf>
    <xf numFmtId="0" fontId="22" fillId="0" borderId="36" xfId="0" applyFont="1" applyBorder="1" applyAlignment="1">
      <alignment horizontal="center" vertical="center"/>
    </xf>
    <xf numFmtId="0" fontId="22" fillId="0" borderId="51" xfId="0" applyFont="1" applyBorder="1" applyAlignment="1">
      <alignment horizontal="center" vertical="center"/>
    </xf>
    <xf numFmtId="0" fontId="22" fillId="0" borderId="8" xfId="0" applyFont="1" applyBorder="1" applyAlignment="1">
      <alignment horizontal="center" vertical="center"/>
    </xf>
    <xf numFmtId="0" fontId="22" fillId="0" borderId="39" xfId="0" applyFont="1" applyBorder="1" applyAlignment="1">
      <alignment horizontal="center" vertical="center"/>
    </xf>
    <xf numFmtId="0" fontId="22" fillId="0" borderId="21" xfId="0" applyFont="1" applyBorder="1" applyAlignment="1">
      <alignment horizontal="center" vertical="center"/>
    </xf>
    <xf numFmtId="0" fontId="5" fillId="2" borderId="14" xfId="0" applyFont="1" applyFill="1" applyBorder="1" applyAlignment="1" applyProtection="1">
      <alignment horizontal="center" vertical="center"/>
      <protection locked="0"/>
    </xf>
    <xf numFmtId="0" fontId="5" fillId="2" borderId="22" xfId="0" applyFont="1" applyFill="1" applyBorder="1" applyAlignment="1" applyProtection="1">
      <alignment horizontal="center" vertical="center"/>
      <protection locked="0"/>
    </xf>
    <xf numFmtId="0" fontId="46" fillId="0" borderId="30" xfId="0" applyFont="1" applyBorder="1" applyAlignment="1">
      <alignment vertical="center" wrapText="1"/>
    </xf>
    <xf numFmtId="0" fontId="8" fillId="0" borderId="31" xfId="0" applyFont="1" applyBorder="1" applyAlignment="1">
      <alignment vertical="center"/>
    </xf>
    <xf numFmtId="0" fontId="22" fillId="0" borderId="18" xfId="0" applyFont="1" applyBorder="1" applyAlignment="1">
      <alignment horizontal="center" vertical="center"/>
    </xf>
    <xf numFmtId="0" fontId="5" fillId="0" borderId="2" xfId="0" applyFont="1" applyBorder="1" applyAlignment="1" applyProtection="1">
      <alignment horizontal="center" vertical="center"/>
      <protection locked="0"/>
    </xf>
    <xf numFmtId="9" fontId="5" fillId="0" borderId="2" xfId="0" applyNumberFormat="1" applyFont="1" applyBorder="1" applyAlignment="1" applyProtection="1">
      <alignment horizontal="center" vertical="center"/>
      <protection locked="0"/>
    </xf>
    <xf numFmtId="9" fontId="5" fillId="0" borderId="19" xfId="0" applyNumberFormat="1" applyFont="1" applyBorder="1" applyAlignment="1" applyProtection="1">
      <alignment horizontal="center" vertical="center"/>
      <protection locked="0"/>
    </xf>
    <xf numFmtId="0" fontId="47" fillId="0" borderId="0" xfId="0" applyFont="1" applyAlignment="1" applyProtection="1">
      <alignment horizontal="left" vertical="center"/>
      <protection locked="0"/>
    </xf>
    <xf numFmtId="0" fontId="14" fillId="3" borderId="19" xfId="50" applyFont="1" applyFill="1" applyBorder="1" applyAlignment="1" applyProtection="1">
      <alignment horizontal="center" vertical="center"/>
      <protection locked="0"/>
    </xf>
    <xf numFmtId="0" fontId="5" fillId="0" borderId="3" xfId="50" applyFont="1" applyBorder="1" applyAlignment="1" applyProtection="1">
      <alignment horizontal="center" vertical="center"/>
      <protection locked="0"/>
    </xf>
    <xf numFmtId="0" fontId="5" fillId="0" borderId="5" xfId="50" applyFont="1" applyBorder="1" applyAlignment="1" applyProtection="1">
      <alignment horizontal="center" vertical="center"/>
      <protection locked="0"/>
    </xf>
    <xf numFmtId="9" fontId="5" fillId="0" borderId="19" xfId="50" applyNumberFormat="1" applyFont="1" applyBorder="1" applyAlignment="1" applyProtection="1">
      <alignment horizontal="center" vertical="center"/>
      <protection locked="0"/>
    </xf>
    <xf numFmtId="0" fontId="48" fillId="0" borderId="0" xfId="0" applyFont="1" applyAlignment="1">
      <alignment horizontal="left" vertical="center"/>
    </xf>
    <xf numFmtId="9" fontId="5" fillId="0" borderId="45" xfId="50" applyNumberFormat="1" applyFont="1" applyBorder="1" applyAlignment="1" applyProtection="1">
      <alignment horizontal="center" vertical="center"/>
      <protection locked="0"/>
    </xf>
    <xf numFmtId="0" fontId="22" fillId="0" borderId="20" xfId="0" applyFont="1" applyBorder="1" applyAlignment="1">
      <alignment horizontal="center" vertical="center"/>
    </xf>
    <xf numFmtId="0" fontId="22" fillId="0" borderId="33" xfId="0" applyFont="1" applyBorder="1" applyAlignment="1">
      <alignment horizontal="center" vertical="center"/>
    </xf>
    <xf numFmtId="0" fontId="22" fillId="0" borderId="14" xfId="0" applyFont="1" applyBorder="1" applyAlignment="1">
      <alignment horizontal="right" vertical="center"/>
    </xf>
    <xf numFmtId="0" fontId="14" fillId="6" borderId="15" xfId="50" applyFont="1" applyFill="1" applyBorder="1" applyAlignment="1" applyProtection="1">
      <alignment horizontal="center" vertical="center"/>
      <protection locked="0"/>
    </xf>
    <xf numFmtId="0" fontId="22" fillId="0" borderId="23" xfId="0" applyFont="1" applyBorder="1" applyAlignment="1">
      <alignment horizontal="center" vertical="center" shrinkToFit="1"/>
    </xf>
    <xf numFmtId="0" fontId="22" fillId="0" borderId="24" xfId="0" applyFont="1" applyBorder="1" applyAlignment="1">
      <alignment horizontal="center" vertical="center" shrinkToFit="1"/>
    </xf>
    <xf numFmtId="0" fontId="5" fillId="6" borderId="28" xfId="50" applyFont="1" applyFill="1" applyBorder="1" applyAlignment="1" applyProtection="1">
      <alignment horizontal="center" vertical="center"/>
      <protection locked="0"/>
    </xf>
    <xf numFmtId="0" fontId="18" fillId="0" borderId="18" xfId="0" applyFont="1" applyBorder="1" applyAlignment="1">
      <alignment horizontal="center" vertical="center"/>
    </xf>
    <xf numFmtId="0" fontId="18" fillId="0" borderId="2" xfId="0" applyFont="1" applyBorder="1" applyAlignment="1">
      <alignment horizontal="center" vertical="center"/>
    </xf>
    <xf numFmtId="0" fontId="14" fillId="0" borderId="0" xfId="0" applyFont="1" applyAlignment="1">
      <alignment horizontal="right"/>
    </xf>
    <xf numFmtId="0" fontId="14" fillId="0" borderId="0" xfId="0" applyFont="1"/>
    <xf numFmtId="176" fontId="14" fillId="0" borderId="0" xfId="0" applyNumberFormat="1" applyFont="1" applyAlignment="1">
      <alignment horizontal="center"/>
    </xf>
    <xf numFmtId="0" fontId="5" fillId="0" borderId="9" xfId="0" applyFont="1" applyBorder="1" applyAlignment="1" applyProtection="1">
      <alignment horizontal="center" vertical="center"/>
      <protection locked="0"/>
    </xf>
    <xf numFmtId="9" fontId="5" fillId="0" borderId="15" xfId="0" applyNumberFormat="1" applyFont="1" applyBorder="1" applyAlignment="1" applyProtection="1">
      <alignment horizontal="center" vertical="center"/>
      <protection locked="0"/>
    </xf>
    <xf numFmtId="0" fontId="22" fillId="0" borderId="2" xfId="0" applyFont="1" applyBorder="1" applyAlignment="1">
      <alignment horizontal="center" vertical="center"/>
    </xf>
    <xf numFmtId="0" fontId="22" fillId="0" borderId="2" xfId="0" applyFont="1" applyBorder="1" applyAlignment="1">
      <alignment horizontal="center" vertical="center" wrapText="1"/>
    </xf>
    <xf numFmtId="0" fontId="0" fillId="0" borderId="0" xfId="0" applyBorder="1" applyAlignment="1">
      <alignment vertical="center"/>
    </xf>
    <xf numFmtId="0" fontId="22" fillId="0" borderId="47" xfId="0" applyFont="1" applyBorder="1" applyAlignment="1">
      <alignment horizontal="center" vertical="center"/>
    </xf>
    <xf numFmtId="0" fontId="5" fillId="0" borderId="55" xfId="0" applyFont="1" applyBorder="1" applyAlignment="1" applyProtection="1">
      <alignment horizontal="center" vertical="center"/>
      <protection locked="0"/>
    </xf>
    <xf numFmtId="9" fontId="5" fillId="0" borderId="55" xfId="0" applyNumberFormat="1"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48" fillId="0" borderId="0" xfId="0" applyFont="1" applyAlignment="1">
      <alignment horizontal="center" vertical="center"/>
    </xf>
    <xf numFmtId="0" fontId="14" fillId="6" borderId="2" xfId="50" applyFont="1" applyFill="1" applyBorder="1" applyAlignment="1" applyProtection="1">
      <alignment horizontal="center" vertical="center"/>
      <protection locked="0"/>
    </xf>
    <xf numFmtId="0" fontId="5" fillId="0" borderId="0" xfId="0" applyFont="1" applyAlignment="1" applyProtection="1">
      <alignment vertical="center" wrapText="1"/>
      <protection locked="0"/>
    </xf>
    <xf numFmtId="0" fontId="11" fillId="0" borderId="0" xfId="0" applyFont="1" applyAlignment="1">
      <alignment horizontal="center" vertical="center"/>
    </xf>
    <xf numFmtId="0" fontId="5" fillId="0" borderId="0" xfId="0" applyFont="1" applyAlignment="1" applyProtection="1">
      <alignment horizontal="center" vertical="center"/>
      <protection locked="0"/>
    </xf>
    <xf numFmtId="0" fontId="18" fillId="0" borderId="22" xfId="0" applyFont="1" applyBorder="1" applyAlignment="1">
      <alignment horizontal="center" vertical="center"/>
    </xf>
    <xf numFmtId="0" fontId="5" fillId="0" borderId="0" xfId="0" applyFont="1" applyAlignment="1" applyProtection="1">
      <alignment horizontal="left" vertical="center" wrapText="1"/>
      <protection locked="0"/>
    </xf>
    <xf numFmtId="1" fontId="8" fillId="0" borderId="0" xfId="0" applyNumberFormat="1" applyFont="1" applyAlignment="1">
      <alignment horizontal="center" vertical="center"/>
    </xf>
    <xf numFmtId="0" fontId="22" fillId="0" borderId="0" xfId="0" applyFont="1" applyBorder="1" applyAlignment="1">
      <alignment horizontal="center" vertical="center"/>
    </xf>
    <xf numFmtId="0" fontId="22" fillId="0" borderId="0" xfId="0" applyFont="1" applyFill="1" applyBorder="1" applyAlignment="1">
      <alignment horizontal="center" vertical="center"/>
    </xf>
    <xf numFmtId="0" fontId="5" fillId="0" borderId="0" xfId="0" applyFont="1" applyAlignment="1">
      <alignment horizontal="center" vertical="center" shrinkToFit="1"/>
    </xf>
    <xf numFmtId="0" fontId="8" fillId="0" borderId="0" xfId="0" applyFont="1" applyAlignment="1" applyProtection="1">
      <alignment horizontal="left" vertical="center" wrapText="1"/>
      <protection locked="0"/>
    </xf>
    <xf numFmtId="0" fontId="8" fillId="0" borderId="0" xfId="0" applyFont="1" applyAlignment="1" applyProtection="1">
      <alignment horizontal="left" vertical="center"/>
      <protection locked="0"/>
    </xf>
    <xf numFmtId="0" fontId="14" fillId="0" borderId="0" xfId="0" applyFont="1" applyAlignment="1" applyProtection="1">
      <alignment horizontal="left" vertical="center" wrapText="1"/>
      <protection locked="0"/>
    </xf>
    <xf numFmtId="0" fontId="14" fillId="0" borderId="0" xfId="0" applyFont="1" applyAlignment="1" applyProtection="1">
      <alignment horizontal="left" vertical="center"/>
      <protection locked="0"/>
    </xf>
    <xf numFmtId="0" fontId="14" fillId="0" borderId="0" xfId="0" applyFont="1" applyAlignment="1">
      <alignment horizontal="center" vertical="center" shrinkToFit="1"/>
    </xf>
    <xf numFmtId="0" fontId="14" fillId="0" borderId="0" xfId="0" applyFont="1" applyAlignment="1" applyProtection="1">
      <alignment horizontal="center" vertical="center" shrinkToFit="1"/>
      <protection locked="0"/>
    </xf>
    <xf numFmtId="0" fontId="14" fillId="0" borderId="0" xfId="0" applyFont="1" applyAlignment="1" applyProtection="1">
      <alignment horizontal="center" vertical="center"/>
      <protection locked="0"/>
    </xf>
    <xf numFmtId="0" fontId="5" fillId="6" borderId="2" xfId="50" applyFont="1" applyFill="1" applyBorder="1" applyAlignment="1" applyProtection="1">
      <alignment horizontal="center" vertical="center"/>
      <protection locked="0"/>
    </xf>
    <xf numFmtId="0" fontId="14" fillId="0" borderId="0" xfId="0" applyFont="1" applyBorder="1" applyAlignment="1">
      <alignment horizontal="center" vertical="center"/>
    </xf>
    <xf numFmtId="0" fontId="14" fillId="0" borderId="0" xfId="0" applyFont="1" applyBorder="1" applyAlignment="1" applyProtection="1">
      <alignment horizontal="center" vertical="center"/>
      <protection locked="0"/>
    </xf>
    <xf numFmtId="0" fontId="8" fillId="0" borderId="0" xfId="0" applyFont="1" applyBorder="1" applyAlignment="1">
      <alignment horizontal="center" vertical="center"/>
    </xf>
    <xf numFmtId="0" fontId="14" fillId="6" borderId="2" xfId="0" applyFont="1" applyFill="1" applyBorder="1" applyAlignment="1" applyProtection="1">
      <alignment horizontal="center" vertical="center"/>
      <protection locked="0"/>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4">
    <dxf>
      <fill>
        <patternFill patternType="solid">
          <bgColor rgb="FFFFCC99"/>
        </patternFill>
      </fill>
      <border>
        <left style="thin">
          <color auto="1"/>
        </left>
        <right style="thin">
          <color auto="1"/>
        </right>
        <top style="thin">
          <color auto="1"/>
        </top>
        <bottom style="thin">
          <color auto="1"/>
        </bottom>
      </border>
    </dxf>
    <dxf>
      <fill>
        <patternFill patternType="solid">
          <bgColor rgb="FFFFCC99"/>
        </patternFill>
      </fill>
    </dxf>
    <dxf>
      <border>
        <left style="thin">
          <color auto="1"/>
        </left>
        <right style="thin">
          <color auto="1"/>
        </right>
        <top style="thin">
          <color auto="1"/>
        </top>
        <bottom style="thin">
          <color auto="1"/>
        </bottom>
      </border>
    </dxf>
    <dxf>
      <fill>
        <patternFill patternType="none"/>
      </fill>
      <border>
        <left style="thin">
          <color auto="1"/>
        </left>
        <right style="thin">
          <color auto="1"/>
        </right>
        <top style="thin">
          <color auto="1"/>
        </top>
        <bottom style="thin">
          <color auto="1"/>
        </bottom>
      </border>
    </dxf>
    <dxf>
      <fill>
        <patternFill patternType="solid">
          <bgColor theme="9" tint="0.4"/>
        </patternFill>
      </fill>
    </dxf>
    <dxf>
      <fill>
        <patternFill patternType="solid">
          <bgColor theme="9" tint="0.4"/>
        </patternFill>
      </fill>
      <border>
        <left style="thin">
          <color auto="1"/>
        </left>
        <right style="thin">
          <color auto="1"/>
        </right>
        <top style="thin">
          <color auto="1"/>
        </top>
        <bottom style="thin">
          <color auto="1"/>
        </bottom>
      </border>
    </dxf>
    <dxf>
      <fill>
        <patternFill patternType="solid">
          <bgColor rgb="FFCCECFF"/>
        </patternFill>
      </fill>
    </dxf>
    <dxf>
      <font>
        <b val="0"/>
        <color indexed="10"/>
      </font>
    </dxf>
    <dxf>
      <border>
        <left style="thin">
          <color auto="1"/>
        </left>
        <top style="thin">
          <color auto="1"/>
        </top>
        <bottom style="thin">
          <color auto="1"/>
        </bottom>
      </border>
    </dxf>
    <dxf>
      <border>
        <right style="thin">
          <color auto="1"/>
        </right>
        <top style="thin">
          <color auto="1"/>
        </top>
        <bottom style="thin">
          <color auto="1"/>
        </bottom>
      </border>
    </dxf>
    <dxf>
      <border>
        <bottom style="thin">
          <color auto="1"/>
        </bottom>
      </border>
    </dxf>
    <dxf>
      <fill>
        <patternFill patternType="none"/>
      </fill>
      <border>
        <left style="thin">
          <color rgb="FFFF0000"/>
        </left>
        <right style="thin">
          <color rgb="FFFF0000"/>
        </right>
        <top style="thin">
          <color rgb="FFFF0000"/>
        </top>
        <bottom style="thin">
          <color rgb="FFFF0000"/>
        </bottom>
      </border>
    </dxf>
    <dxf>
      <border>
        <left style="thin">
          <color indexed="0"/>
        </left>
        <right style="thin">
          <color indexed="0"/>
        </right>
        <top style="thin">
          <color indexed="0"/>
        </top>
        <bottom style="thin">
          <color indexed="0"/>
        </bottom>
      </border>
    </dxf>
    <dxf>
      <fill>
        <patternFill patternType="solid">
          <bgColor theme="0"/>
        </patternFill>
      </fill>
      <border>
        <left style="thin">
          <color auto="1"/>
        </left>
        <right style="thin">
          <color auto="1"/>
        </right>
        <top style="thin">
          <color auto="1"/>
        </top>
        <bottom style="thin">
          <color auto="1"/>
        </bottom>
      </border>
    </dxf>
  </dxfs>
  <tableStyles count="0" defaultTableStyle="TableStyleMedium9" defaultPivotStyle="PivotStyleLight16"/>
  <colors>
    <mruColors>
      <color rgb="00FFCC99"/>
      <color rgb="00FFCCCC"/>
      <color rgb="00CCECFF"/>
      <color rgb="0099CCFF"/>
      <color rgb="00CCFFFF"/>
      <color rgb="000000FF"/>
      <color rgb="00CC00FF"/>
      <color rgb="00FF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png"/><Relationship Id="rId7" Type="http://schemas.openxmlformats.org/officeDocument/2006/relationships/image" Target="media/image6.jpeg"/><Relationship Id="rId6" Type="http://schemas.openxmlformats.org/officeDocument/2006/relationships/image" Target="media/image7.jpeg"/><Relationship Id="rId5" Type="http://schemas.openxmlformats.org/officeDocument/2006/relationships/image" Target="media/image3.jpeg"/><Relationship Id="rId4" Type="http://schemas.openxmlformats.org/officeDocument/2006/relationships/image" Target="media/image5.jpeg"/><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1.jpeg"/></Relationships>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microsoft.com/office/2006/relationships/vbaProject" Target="vbaProject.bin"/><Relationship Id="rId22" Type="http://www.wps.cn/officeDocument/2020/cellImage" Target="cellimag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customXml" Target="../customXml/item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"目标1达成值"</c:f>
              <c:strCache>
                <c:ptCount val="1"/>
                <c:pt idx="0">
                  <c:v>目标1达成值</c:v>
                </c:pt>
              </c:strCache>
            </c:strRef>
          </c:tx>
          <c:spPr>
            <a:ln w="28575" cap="rnd" cmpd="sng" algn="ctr">
              <a:noFill/>
              <a:prstDash val="solid"/>
              <a:round/>
            </a:ln>
          </c:spPr>
          <c:marker>
            <c:symbol val="circle"/>
            <c:size val="5"/>
            <c:spPr>
              <a:solidFill>
                <a:schemeClr val="tx1"/>
              </a:solidFill>
              <a:ln w="0" cap="flat" cmpd="sng" algn="ctr">
                <a:solidFill>
                  <a:schemeClr val="accent1"/>
                </a:solidFill>
                <a:prstDash val="solid"/>
                <a:round/>
              </a:ln>
              <a:effectLst/>
            </c:spPr>
          </c:marker>
          <c:dLbls>
            <c:delete val="1"/>
          </c:dLbls>
          <c:yVal>
            <c:numRef>
              <c:f>[0]!图1.1</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[0]!图1.0</c:f>
              <c:numCache>
                <c:formatCode>General</c:formatCode>
                <c:ptCount val="1"/>
                <c:pt idx="0">
                  <c:v>0</c:v>
                </c:pt>
              </c:numCache>
            </c:numRef>
          </c:yVal>
          <c:smooth val="0"/>
        </c:ser>
        <c:dLbls>
          <c:showLegendKey val="0"/>
          <c:showVal val="0"/>
          <c:showCatName val="0"/>
          <c:showSerName val="0"/>
          <c:showPercent val="0"/>
          <c:showBubbleSize val="0"/>
        </c:dLbls>
        <c:axId val="1246210432"/>
        <c:axId val="1507188992"/>
      </c:scatterChart>
      <c:valAx>
        <c:axId val="124621043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07188992"/>
        <c:crosses val="autoZero"/>
        <c:crossBetween val="midCat"/>
      </c:valAx>
      <c:valAx>
        <c:axId val="1507188992"/>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246210432"/>
        <c:crosses val="autoZero"/>
        <c:crossBetween val="midCat"/>
        <c:majorUnit val="0.2"/>
      </c:valAx>
      <c:spPr>
        <a:noFill/>
        <a:ln w="25400">
          <a:noFill/>
        </a:ln>
      </c:spPr>
    </c:plotArea>
    <c:legend>
      <c:legendPos val="b"/>
      <c:layout>
        <c:manualLayout>
          <c:xMode val="edge"/>
          <c:yMode val="edge"/>
          <c:x val="0.182716803256736"/>
          <c:y val="0.857946267952461"/>
          <c:w val="0.752480225686075"/>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dd937d26-a992-4397-a9b3-1cde28feb257}"/>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"目标2达成值"</c:f>
              <c:strCache>
                <c:ptCount val="1"/>
                <c:pt idx="0">
                  <c:v>目标2达成值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[0]!图1.2</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[0]!图1.0</c:f>
              <c:numCache>
                <c:formatCode>General</c:formatCode>
                <c:ptCount val="1"/>
                <c:pt idx="0">
                  <c:v>0</c:v>
                </c:pt>
              </c:numCache>
            </c:numRef>
          </c:yVal>
          <c:smooth val="0"/>
        </c:ser>
        <c:dLbls>
          <c:showLegendKey val="0"/>
          <c:showVal val="0"/>
          <c:showCatName val="0"/>
          <c:showSerName val="0"/>
          <c:showPercent val="0"/>
          <c:showBubbleSize val="0"/>
        </c:dLbls>
        <c:axId val="1507192256"/>
        <c:axId val="1589589696"/>
      </c:scatterChart>
      <c:valAx>
        <c:axId val="1507192256"/>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9696"/>
        <c:crosses val="autoZero"/>
        <c:crossBetween val="midCat"/>
      </c:valAx>
      <c:valAx>
        <c:axId val="1589589696"/>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07192256"/>
        <c:crosses val="autoZero"/>
        <c:crossBetween val="midCat"/>
        <c:majorUnit val="0.2"/>
      </c:valAx>
      <c:spPr>
        <a:noFill/>
        <a:ln w="25400">
          <a:noFill/>
        </a:ln>
      </c:spPr>
    </c:plotArea>
    <c:legend>
      <c:legendPos val="b"/>
      <c:layout>
        <c:manualLayout>
          <c:xMode val="edge"/>
          <c:yMode val="edge"/>
          <c:x val="0.187251950649026"/>
          <c:y val="0.857946267952461"/>
          <c:w val="0.752480225686075"/>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4bf497bb-09a2-4909-856d-f47ba3194927}"/>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"目标3达成值"</c:f>
              <c:strCache>
                <c:ptCount val="1"/>
                <c:pt idx="0">
                  <c:v>目标3达成值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[0]!图1.3</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[0]!图1.0</c:f>
              <c:numCache>
                <c:formatCode>General</c:formatCode>
                <c:ptCount val="1"/>
                <c:pt idx="0">
                  <c:v>0</c:v>
                </c:pt>
              </c:numCache>
            </c:numRef>
          </c:yVal>
          <c:smooth val="0"/>
        </c:ser>
        <c:dLbls>
          <c:showLegendKey val="0"/>
          <c:showVal val="0"/>
          <c:showCatName val="0"/>
          <c:showSerName val="0"/>
          <c:showPercent val="0"/>
          <c:showBubbleSize val="0"/>
        </c:dLbls>
        <c:axId val="1589581536"/>
        <c:axId val="1589584256"/>
      </c:scatterChart>
      <c:valAx>
        <c:axId val="1589581536"/>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4256"/>
        <c:crosses val="autoZero"/>
        <c:crossBetween val="midCat"/>
      </c:valAx>
      <c:valAx>
        <c:axId val="1589584256"/>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1536"/>
        <c:crosses val="autoZero"/>
        <c:crossBetween val="midCat"/>
        <c:majorUnit val="0.2"/>
      </c:valAx>
      <c:spPr>
        <a:noFill/>
        <a:ln w="25400">
          <a:noFill/>
        </a:ln>
      </c:spPr>
    </c:plotArea>
    <c:legend>
      <c:legendPos val="b"/>
      <c:layout>
        <c:manualLayout>
          <c:xMode val="edge"/>
          <c:yMode val="edge"/>
          <c:x val="0.187251950649026"/>
          <c:y val="0.857946267952461"/>
          <c:w val="0.747945078293785"/>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3a4065b5-e094-4581-8e60-c81fd7b2c34d}"/>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"目标4达成值"</c:f>
              <c:strCache>
                <c:ptCount val="1"/>
                <c:pt idx="0">
                  <c:v>目标4达成值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[0]!图1.4</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[0]!图1.0</c:f>
              <c:numCache>
                <c:formatCode>General</c:formatCode>
                <c:ptCount val="1"/>
                <c:pt idx="0">
                  <c:v>0</c:v>
                </c:pt>
              </c:numCache>
            </c:numRef>
          </c:yVal>
          <c:smooth val="0"/>
        </c:ser>
        <c:dLbls>
          <c:showLegendKey val="0"/>
          <c:showVal val="0"/>
          <c:showCatName val="0"/>
          <c:showSerName val="0"/>
          <c:showPercent val="0"/>
          <c:showBubbleSize val="0"/>
        </c:dLbls>
        <c:axId val="1589594592"/>
        <c:axId val="1589586976"/>
      </c:scatterChart>
      <c:valAx>
        <c:axId val="158959459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6976"/>
        <c:crosses val="autoZero"/>
        <c:crossBetween val="midCat"/>
      </c:valAx>
      <c:valAx>
        <c:axId val="1589586976"/>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94592"/>
        <c:crosses val="autoZero"/>
        <c:crossBetween val="midCat"/>
        <c:majorUnit val="0.2"/>
      </c:valAx>
      <c:spPr>
        <a:noFill/>
        <a:ln w="25400">
          <a:noFill/>
        </a:ln>
      </c:spPr>
    </c:plotArea>
    <c:legend>
      <c:legendPos val="b"/>
      <c:layout>
        <c:manualLayout>
          <c:xMode val="edge"/>
          <c:yMode val="edge"/>
          <c:x val="0.191787098041316"/>
          <c:y val="0.857946267952461"/>
          <c:w val="0.761550520470655"/>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93fb2954-0e87-4e02-b318-620937f78068}"/>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"目标5达成值"</c:f>
              <c:strCache>
                <c:ptCount val="1"/>
                <c:pt idx="0">
                  <c:v>目标5达成值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[0]!图1.5</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[0]!图1.0</c:f>
              <c:numCache>
                <c:formatCode>General</c:formatCode>
                <c:ptCount val="1"/>
                <c:pt idx="0">
                  <c:v>0</c:v>
                </c:pt>
              </c:numCache>
            </c:numRef>
          </c:yVal>
          <c:smooth val="0"/>
        </c:ser>
        <c:dLbls>
          <c:showLegendKey val="0"/>
          <c:showVal val="0"/>
          <c:showCatName val="0"/>
          <c:showSerName val="0"/>
          <c:showPercent val="0"/>
          <c:showBubbleSize val="0"/>
        </c:dLbls>
        <c:axId val="1589586432"/>
        <c:axId val="1589587520"/>
      </c:scatterChart>
      <c:valAx>
        <c:axId val="158958643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7520"/>
        <c:crosses val="autoZero"/>
        <c:crossBetween val="midCat"/>
      </c:valAx>
      <c:valAx>
        <c:axId val="1589587520"/>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6432"/>
        <c:crosses val="autoZero"/>
        <c:crossBetween val="midCat"/>
        <c:majorUnit val="0.2"/>
      </c:valAx>
      <c:spPr>
        <a:noFill/>
        <a:ln w="25400">
          <a:noFill/>
        </a:ln>
      </c:spPr>
    </c:plotArea>
    <c:legend>
      <c:legendPos val="b"/>
      <c:layout>
        <c:manualLayout>
          <c:xMode val="edge"/>
          <c:yMode val="edge"/>
          <c:x val="0.20992768761047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5478ba8a-47cd-4540-af8e-5c7555a7b322}"/>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"目标1达成值"</c:f>
              <c:strCache>
                <c:ptCount val="1"/>
                <c:pt idx="0">
                  <c:v>目标1达成值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[0]!图2.1</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[0]!图2.0</c:f>
              <c:numCache>
                <c:formatCode>General</c:formatCode>
                <c:ptCount val="1"/>
                <c:pt idx="0">
                  <c:v>0</c:v>
                </c:pt>
              </c:numCache>
            </c:numRef>
          </c:yVal>
          <c:smooth val="0"/>
        </c:ser>
        <c:dLbls>
          <c:showLegendKey val="0"/>
          <c:showVal val="0"/>
          <c:showCatName val="0"/>
          <c:showSerName val="0"/>
          <c:showPercent val="0"/>
          <c:showBubbleSize val="0"/>
        </c:dLbls>
        <c:axId val="1589592416"/>
        <c:axId val="1589583168"/>
      </c:scatterChart>
      <c:valAx>
        <c:axId val="1589592416"/>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3168"/>
        <c:crosses val="autoZero"/>
        <c:crossBetween val="midCat"/>
      </c:valAx>
      <c:valAx>
        <c:axId val="1589583168"/>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92416"/>
        <c:crosses val="autoZero"/>
        <c:crossBetween val="midCat"/>
        <c:majorUnit val="0.2"/>
      </c:valAx>
      <c:spPr>
        <a:noFill/>
        <a:ln w="25400">
          <a:noFill/>
        </a:ln>
      </c:spPr>
    </c:plotArea>
    <c:legend>
      <c:legendPos val="b"/>
      <c:layout>
        <c:manualLayout>
          <c:xMode val="edge"/>
          <c:yMode val="edge"/>
          <c:x val="0.178181655864445"/>
          <c:y val="0.857946267952461"/>
          <c:w val="0.761550520470655"/>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6b6b7f0b-9de4-4fb5-a047-377d39ad0e63}"/>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"目标2达成值"</c:f>
              <c:strCache>
                <c:ptCount val="1"/>
                <c:pt idx="0">
                  <c:v>目标2达成值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[0]!图2.2</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[0]!图2.0</c:f>
              <c:numCache>
                <c:formatCode>General</c:formatCode>
                <c:ptCount val="1"/>
                <c:pt idx="0">
                  <c:v>0</c:v>
                </c:pt>
              </c:numCache>
            </c:numRef>
          </c:yVal>
          <c:smooth val="0"/>
        </c:ser>
        <c:dLbls>
          <c:showLegendKey val="0"/>
          <c:showVal val="0"/>
          <c:showCatName val="0"/>
          <c:showSerName val="0"/>
          <c:showPercent val="0"/>
          <c:showBubbleSize val="0"/>
        </c:dLbls>
        <c:axId val="1589585888"/>
        <c:axId val="1589582080"/>
      </c:scatterChart>
      <c:valAx>
        <c:axId val="1589585888"/>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2080"/>
        <c:crosses val="autoZero"/>
        <c:crossBetween val="midCat"/>
      </c:valAx>
      <c:valAx>
        <c:axId val="1589582080"/>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5888"/>
        <c:crosses val="autoZero"/>
        <c:crossBetween val="midCat"/>
        <c:majorUnit val="0.2"/>
      </c:valAx>
      <c:spPr>
        <a:noFill/>
        <a:ln w="25400">
          <a:noFill/>
        </a:ln>
      </c:spPr>
    </c:plotArea>
    <c:legend>
      <c:legendPos val="b"/>
      <c:layout>
        <c:manualLayout>
          <c:xMode val="edge"/>
          <c:yMode val="edge"/>
          <c:x val="0.178181655864445"/>
          <c:y val="0.857946267952461"/>
          <c:w val="0.779691110039817"/>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b9291896-8807-4320-bdc7-bebd8d69768a}"/>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"目标3达成值"</c:f>
              <c:strCache>
                <c:ptCount val="1"/>
                <c:pt idx="0">
                  <c:v>目标3达成值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[0]!图2.3</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[0]!图2.0</c:f>
              <c:numCache>
                <c:formatCode>General</c:formatCode>
                <c:ptCount val="1"/>
                <c:pt idx="0">
                  <c:v>0</c:v>
                </c:pt>
              </c:numCache>
            </c:numRef>
          </c:yVal>
          <c:smooth val="0"/>
        </c:ser>
        <c:dLbls>
          <c:showLegendKey val="0"/>
          <c:showVal val="0"/>
          <c:showCatName val="0"/>
          <c:showSerName val="0"/>
          <c:showPercent val="0"/>
          <c:showBubbleSize val="0"/>
        </c:dLbls>
        <c:axId val="1589584800"/>
        <c:axId val="1589593504"/>
      </c:scatterChart>
      <c:valAx>
        <c:axId val="1589584800"/>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93504"/>
        <c:crosses val="autoZero"/>
        <c:crossBetween val="midCat"/>
      </c:valAx>
      <c:valAx>
        <c:axId val="1589593504"/>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4800"/>
        <c:crosses val="autoZero"/>
        <c:crossBetween val="midCat"/>
        <c:majorUnit val="0.2"/>
      </c:valAx>
      <c:spPr>
        <a:noFill/>
        <a:ln w="25400">
          <a:noFill/>
        </a:ln>
      </c:spPr>
    </c:plotArea>
    <c:legend>
      <c:legendPos val="b"/>
      <c:layout>
        <c:manualLayout>
          <c:xMode val="edge"/>
          <c:yMode val="edge"/>
          <c:x val="0.19632224543360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ce83b202-ec9c-4a0c-8252-2e5122c189c3}"/>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"目标4达成值"</c:f>
              <c:strCache>
                <c:ptCount val="1"/>
                <c:pt idx="0">
                  <c:v>目标4达成值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[0]!图2.4</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[0]!图2.0</c:f>
              <c:numCache>
                <c:formatCode>General</c:formatCode>
                <c:ptCount val="1"/>
                <c:pt idx="0">
                  <c:v>0</c:v>
                </c:pt>
              </c:numCache>
            </c:numRef>
          </c:yVal>
          <c:smooth val="0"/>
        </c:ser>
        <c:dLbls>
          <c:showLegendKey val="0"/>
          <c:showVal val="0"/>
          <c:showCatName val="0"/>
          <c:showSerName val="0"/>
          <c:showPercent val="0"/>
          <c:showBubbleSize val="0"/>
        </c:dLbls>
        <c:axId val="1589582624"/>
        <c:axId val="1589583712"/>
      </c:scatterChart>
      <c:valAx>
        <c:axId val="1589582624"/>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3712"/>
        <c:crosses val="autoZero"/>
        <c:crossBetween val="midCat"/>
      </c:valAx>
      <c:valAx>
        <c:axId val="1589583712"/>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2624"/>
        <c:crosses val="autoZero"/>
        <c:crossBetween val="midCat"/>
        <c:majorUnit val="0.2"/>
      </c:valAx>
      <c:spPr>
        <a:noFill/>
        <a:ln w="25400">
          <a:noFill/>
        </a:ln>
      </c:spPr>
    </c:plotArea>
    <c:legend>
      <c:legendPos val="b"/>
      <c:layout>
        <c:manualLayout>
          <c:xMode val="edge"/>
          <c:yMode val="edge"/>
          <c:x val="0.20539254021818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a09d3788-5a2f-4ef8-8e65-a079581c952a}"/>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"目标5达成值"</c:f>
              <c:strCache>
                <c:ptCount val="1"/>
                <c:pt idx="0">
                  <c:v>目标5达成值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[0]!图2.5</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[0]!图2.0</c:f>
              <c:numCache>
                <c:formatCode>General</c:formatCode>
                <c:ptCount val="1"/>
                <c:pt idx="0">
                  <c:v>0</c:v>
                </c:pt>
              </c:numCache>
            </c:numRef>
          </c:yVal>
          <c:smooth val="0"/>
        </c:ser>
        <c:dLbls>
          <c:showLegendKey val="0"/>
          <c:showVal val="0"/>
          <c:showCatName val="0"/>
          <c:showSerName val="0"/>
          <c:showPercent val="0"/>
          <c:showBubbleSize val="0"/>
        </c:dLbls>
        <c:axId val="1589594048"/>
        <c:axId val="1589595136"/>
      </c:scatterChart>
      <c:valAx>
        <c:axId val="1589594048"/>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95136"/>
        <c:crosses val="autoZero"/>
        <c:crossBetween val="midCat"/>
      </c:valAx>
      <c:valAx>
        <c:axId val="1589595136"/>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94048"/>
        <c:crosses val="autoZero"/>
        <c:crossBetween val="midCat"/>
        <c:majorUnit val="0.2"/>
      </c:valAx>
      <c:spPr>
        <a:noFill/>
        <a:ln w="25400">
          <a:noFill/>
        </a:ln>
      </c:spPr>
    </c:plotArea>
    <c:legend>
      <c:legendPos val="b"/>
      <c:layout>
        <c:manualLayout>
          <c:xMode val="edge"/>
          <c:yMode val="edge"/>
          <c:x val="0.21446283500276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0935f1f9-f66f-4299-8059-8912764270f9}"/>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"目标1达成值"</c:f>
              <c:strCache>
                <c:ptCount val="1"/>
                <c:pt idx="0">
                  <c:v>目标1达成值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[0]!图3.1</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[0]!图3.0</c:f>
              <c:numCache>
                <c:formatCode>General</c:formatCode>
                <c:ptCount val="1"/>
                <c:pt idx="0">
                  <c:v>0</c:v>
                </c:pt>
              </c:numCache>
            </c:numRef>
          </c:yVal>
          <c:smooth val="0"/>
        </c:ser>
        <c:dLbls>
          <c:showLegendKey val="0"/>
          <c:showVal val="0"/>
          <c:showCatName val="0"/>
          <c:showSerName val="0"/>
          <c:showPercent val="0"/>
          <c:showBubbleSize val="0"/>
        </c:dLbls>
        <c:axId val="1589585344"/>
        <c:axId val="1589588064"/>
      </c:scatterChart>
      <c:valAx>
        <c:axId val="1589585344"/>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8064"/>
        <c:crosses val="autoZero"/>
        <c:crossBetween val="midCat"/>
      </c:valAx>
      <c:valAx>
        <c:axId val="1589588064"/>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5344"/>
        <c:crosses val="autoZero"/>
        <c:crossBetween val="midCat"/>
        <c:majorUnit val="0.2"/>
      </c:valAx>
      <c:spPr>
        <a:noFill/>
        <a:ln w="25400">
          <a:noFill/>
        </a:ln>
      </c:spPr>
    </c:plotArea>
    <c:legend>
      <c:legendPos val="b"/>
      <c:layout>
        <c:manualLayout>
          <c:xMode val="edge"/>
          <c:yMode val="edge"/>
          <c:x val="0.20085739282589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b5d42072-04fc-49de-b541-06f661c8f909}"/>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"目标2达成值"</c:f>
              <c:strCache>
                <c:ptCount val="1"/>
                <c:pt idx="0">
                  <c:v>目标2达成值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[0]!图3.2</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[0]!图3.0</c:f>
              <c:numCache>
                <c:formatCode>General</c:formatCode>
                <c:ptCount val="1"/>
                <c:pt idx="0">
                  <c:v>0</c:v>
                </c:pt>
              </c:numCache>
            </c:numRef>
          </c:yVal>
          <c:smooth val="0"/>
        </c:ser>
        <c:dLbls>
          <c:showLegendKey val="0"/>
          <c:showVal val="0"/>
          <c:showCatName val="0"/>
          <c:showSerName val="0"/>
          <c:showPercent val="0"/>
          <c:showBubbleSize val="0"/>
        </c:dLbls>
        <c:axId val="1589589152"/>
        <c:axId val="1589588608"/>
      </c:scatterChart>
      <c:valAx>
        <c:axId val="158958915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8608"/>
        <c:crosses val="autoZero"/>
        <c:crossBetween val="midCat"/>
      </c:valAx>
      <c:valAx>
        <c:axId val="1589588608"/>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9152"/>
        <c:crosses val="autoZero"/>
        <c:crossBetween val="midCat"/>
        <c:majorUnit val="0.2"/>
      </c:valAx>
      <c:spPr>
        <a:noFill/>
        <a:ln w="25400">
          <a:noFill/>
        </a:ln>
      </c:spPr>
    </c:plotArea>
    <c:legend>
      <c:legendPos val="b"/>
      <c:layout>
        <c:manualLayout>
          <c:xMode val="edge"/>
          <c:yMode val="edge"/>
          <c:x val="0.20539254021818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5ae2a0d5-ae3a-4036-9184-a5ed5105fc17}"/>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"目标3达成值"</c:f>
              <c:strCache>
                <c:ptCount val="1"/>
                <c:pt idx="0">
                  <c:v>目标3达成值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[0]!图3.3</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[0]!图3.0</c:f>
              <c:numCache>
                <c:formatCode>General</c:formatCode>
                <c:ptCount val="1"/>
                <c:pt idx="0">
                  <c:v>0</c:v>
                </c:pt>
              </c:numCache>
            </c:numRef>
          </c:yVal>
          <c:smooth val="0"/>
        </c:ser>
        <c:dLbls>
          <c:showLegendKey val="0"/>
          <c:showVal val="0"/>
          <c:showCatName val="0"/>
          <c:showSerName val="0"/>
          <c:showPercent val="0"/>
          <c:showBubbleSize val="0"/>
        </c:dLbls>
        <c:axId val="1589590240"/>
        <c:axId val="1589590784"/>
      </c:scatterChart>
      <c:valAx>
        <c:axId val="1589590240"/>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90784"/>
        <c:crosses val="autoZero"/>
        <c:crossBetween val="midCat"/>
      </c:valAx>
      <c:valAx>
        <c:axId val="1589590784"/>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90240"/>
        <c:crosses val="autoZero"/>
        <c:crossBetween val="midCat"/>
        <c:majorUnit val="0.2"/>
      </c:valAx>
      <c:spPr>
        <a:noFill/>
        <a:ln w="25400">
          <a:noFill/>
        </a:ln>
      </c:spPr>
    </c:plotArea>
    <c:legend>
      <c:legendPos val="b"/>
      <c:layout>
        <c:manualLayout>
          <c:xMode val="edge"/>
          <c:yMode val="edge"/>
          <c:x val="0.20992768761047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62795ae9-8807-41b3-b6b4-d61e1eef9206}"/>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"目标4达成值"</c:f>
              <c:strCache>
                <c:ptCount val="1"/>
                <c:pt idx="0">
                  <c:v>目标4达成值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[0]!图3.4</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[0]!图3.0</c:f>
              <c:numCache>
                <c:formatCode>General</c:formatCode>
                <c:ptCount val="1"/>
                <c:pt idx="0">
                  <c:v>0</c:v>
                </c:pt>
              </c:numCache>
            </c:numRef>
          </c:yVal>
          <c:smooth val="0"/>
        </c:ser>
        <c:dLbls>
          <c:showLegendKey val="0"/>
          <c:showVal val="0"/>
          <c:showCatName val="0"/>
          <c:showSerName val="0"/>
          <c:showPercent val="0"/>
          <c:showBubbleSize val="0"/>
        </c:dLbls>
        <c:axId val="1589591328"/>
        <c:axId val="1589592960"/>
      </c:scatterChart>
      <c:valAx>
        <c:axId val="1589591328"/>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92960"/>
        <c:crosses val="autoZero"/>
        <c:crossBetween val="midCat"/>
      </c:valAx>
      <c:valAx>
        <c:axId val="1589592960"/>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91328"/>
        <c:crosses val="autoZero"/>
        <c:crossBetween val="midCat"/>
        <c:majorUnit val="0.2"/>
      </c:valAx>
      <c:spPr>
        <a:noFill/>
        <a:ln w="25400">
          <a:noFill/>
        </a:ln>
      </c:spPr>
    </c:plotArea>
    <c:legend>
      <c:legendPos val="b"/>
      <c:layout>
        <c:manualLayout>
          <c:xMode val="edge"/>
          <c:yMode val="edge"/>
          <c:x val="0.20992768761047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4a4c3183-31c2-4fd8-8a34-bd83ca0f5d37}"/>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"目标5达成值"</c:f>
              <c:strCache>
                <c:ptCount val="1"/>
                <c:pt idx="0">
                  <c:v>目标5达成值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[0]!图3.5</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[0]!图3.0</c:f>
              <c:numCache>
                <c:formatCode>General</c:formatCode>
                <c:ptCount val="1"/>
                <c:pt idx="0">
                  <c:v>0</c:v>
                </c:pt>
              </c:numCache>
            </c:numRef>
          </c:yVal>
          <c:smooth val="0"/>
        </c:ser>
        <c:dLbls>
          <c:showLegendKey val="0"/>
          <c:showVal val="0"/>
          <c:showCatName val="0"/>
          <c:showSerName val="0"/>
          <c:showPercent val="0"/>
          <c:showBubbleSize val="0"/>
        </c:dLbls>
        <c:axId val="1589579904"/>
        <c:axId val="1589591872"/>
      </c:scatterChart>
      <c:valAx>
        <c:axId val="1589579904"/>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91872"/>
        <c:crosses val="autoZero"/>
        <c:crossBetween val="midCat"/>
      </c:valAx>
      <c:valAx>
        <c:axId val="1589591872"/>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79904"/>
        <c:crosses val="autoZero"/>
        <c:crossBetween val="midCat"/>
        <c:majorUnit val="0.2"/>
      </c:valAx>
      <c:spPr>
        <a:noFill/>
        <a:ln w="25400">
          <a:noFill/>
        </a:ln>
      </c:spPr>
    </c:plotArea>
    <c:legend>
      <c:legendPos val="b"/>
      <c:layout>
        <c:manualLayout>
          <c:xMode val="edge"/>
          <c:yMode val="edge"/>
          <c:x val="0.20539254021818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b99c3ab7-8e90-47a8-a478-bfbc3e4ed0cc}"/>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"目标1达成值"</c:f>
              <c:strCache>
                <c:ptCount val="1"/>
                <c:pt idx="0">
                  <c:v>目标1达成值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[0]!图4.1</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[0]!图4.0</c:f>
              <c:numCache>
                <c:formatCode>General</c:formatCode>
                <c:ptCount val="1"/>
                <c:pt idx="0">
                  <c:v>0</c:v>
                </c:pt>
              </c:numCache>
            </c:numRef>
          </c:yVal>
          <c:smooth val="0"/>
        </c:ser>
        <c:dLbls>
          <c:showLegendKey val="0"/>
          <c:showVal val="0"/>
          <c:showCatName val="0"/>
          <c:showSerName val="0"/>
          <c:showPercent val="0"/>
          <c:showBubbleSize val="0"/>
        </c:dLbls>
        <c:axId val="1589580448"/>
        <c:axId val="1589580992"/>
      </c:scatterChart>
      <c:valAx>
        <c:axId val="1589580448"/>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89580992"/>
        <c:crosses val="autoZero"/>
        <c:crossBetween val="midCat"/>
      </c:valAx>
      <c:valAx>
        <c:axId val="1589580992"/>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89580448"/>
        <c:crosses val="autoZero"/>
        <c:crossBetween val="midCat"/>
        <c:majorUnit val="0.2"/>
      </c:valAx>
      <c:spPr>
        <a:noFill/>
        <a:ln w="25400">
          <a:noFill/>
        </a:ln>
      </c:spPr>
    </c:plotArea>
    <c:legend>
      <c:legendPos val="b"/>
      <c:layout>
        <c:manualLayout>
          <c:xMode val="edge"/>
          <c:yMode val="edge"/>
          <c:x val="0.20085739282589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fa12a45e-9715-470b-b33c-201df2e8be2a}"/>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"目标2达成值"</c:f>
              <c:strCache>
                <c:ptCount val="1"/>
                <c:pt idx="0">
                  <c:v>目标2达成值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[0]!图4.2</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[0]!图4.0</c:f>
              <c:numCache>
                <c:formatCode>General</c:formatCode>
                <c:ptCount val="1"/>
                <c:pt idx="0">
                  <c:v>0</c:v>
                </c:pt>
              </c:numCache>
            </c:numRef>
          </c:yVal>
          <c:smooth val="0"/>
        </c:ser>
        <c:dLbls>
          <c:showLegendKey val="0"/>
          <c:showVal val="0"/>
          <c:showCatName val="0"/>
          <c:showSerName val="0"/>
          <c:showPercent val="0"/>
          <c:showBubbleSize val="0"/>
        </c:dLbls>
        <c:axId val="1592431232"/>
        <c:axId val="1592422528"/>
      </c:scatterChart>
      <c:valAx>
        <c:axId val="159243123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92422528"/>
        <c:crosses val="autoZero"/>
        <c:crossBetween val="midCat"/>
      </c:valAx>
      <c:valAx>
        <c:axId val="1592422528"/>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92431232"/>
        <c:crosses val="autoZero"/>
        <c:crossBetween val="midCat"/>
        <c:majorUnit val="0.2"/>
      </c:valAx>
      <c:spPr>
        <a:noFill/>
        <a:ln w="25400">
          <a:noFill/>
        </a:ln>
      </c:spPr>
    </c:plotArea>
    <c:legend>
      <c:legendPos val="b"/>
      <c:layout>
        <c:manualLayout>
          <c:xMode val="edge"/>
          <c:yMode val="edge"/>
          <c:x val="0.20539254021818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864fc205-8f7b-444e-82b7-5f5716650645}"/>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"目标3达成值"</c:f>
              <c:strCache>
                <c:ptCount val="1"/>
                <c:pt idx="0">
                  <c:v>目标3达成值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[0]!图4.3</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[0]!图4.0</c:f>
              <c:numCache>
                <c:formatCode>General</c:formatCode>
                <c:ptCount val="1"/>
                <c:pt idx="0">
                  <c:v>0</c:v>
                </c:pt>
              </c:numCache>
            </c:numRef>
          </c:yVal>
          <c:smooth val="0"/>
        </c:ser>
        <c:dLbls>
          <c:showLegendKey val="0"/>
          <c:showVal val="0"/>
          <c:showCatName val="0"/>
          <c:showSerName val="0"/>
          <c:showPercent val="0"/>
          <c:showBubbleSize val="0"/>
        </c:dLbls>
        <c:axId val="1592433408"/>
        <c:axId val="1592429600"/>
      </c:scatterChart>
      <c:valAx>
        <c:axId val="1592433408"/>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098630528326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92429600"/>
        <c:crosses val="autoZero"/>
        <c:crossBetween val="midCat"/>
      </c:valAx>
      <c:valAx>
        <c:axId val="1592429600"/>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92433408"/>
        <c:crosses val="autoZero"/>
        <c:crossBetween val="midCat"/>
        <c:majorUnit val="0.2"/>
      </c:valAx>
      <c:spPr>
        <a:noFill/>
        <a:ln w="25400">
          <a:noFill/>
        </a:ln>
      </c:spPr>
    </c:plotArea>
    <c:legend>
      <c:legendPos val="b"/>
      <c:layout>
        <c:manualLayout>
          <c:xMode val="edge"/>
          <c:yMode val="edge"/>
          <c:x val="0.20992768761047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76112d41-df2e-4f97-8487-84d01f3a69fb}"/>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"目标4达成值"</c:f>
              <c:strCache>
                <c:ptCount val="1"/>
                <c:pt idx="0">
                  <c:v>目标4达成值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[0]!图4.4</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[0]!图4.0</c:f>
              <c:numCache>
                <c:formatCode>General</c:formatCode>
                <c:ptCount val="1"/>
                <c:pt idx="0">
                  <c:v>0</c:v>
                </c:pt>
              </c:numCache>
            </c:numRef>
          </c:yVal>
          <c:smooth val="0"/>
        </c:ser>
        <c:dLbls>
          <c:showLegendKey val="0"/>
          <c:showVal val="0"/>
          <c:showCatName val="0"/>
          <c:showSerName val="0"/>
          <c:showPercent val="0"/>
          <c:showBubbleSize val="0"/>
        </c:dLbls>
        <c:axId val="1592423072"/>
        <c:axId val="1592425248"/>
      </c:scatterChart>
      <c:valAx>
        <c:axId val="159242307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92425248"/>
        <c:crosses val="autoZero"/>
        <c:crossBetween val="midCat"/>
      </c:valAx>
      <c:valAx>
        <c:axId val="1592425248"/>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92423072"/>
        <c:crosses val="autoZero"/>
        <c:crossBetween val="midCat"/>
        <c:majorUnit val="0.2"/>
      </c:valAx>
      <c:spPr>
        <a:noFill/>
        <a:ln w="25400">
          <a:noFill/>
        </a:ln>
      </c:spPr>
    </c:plotArea>
    <c:legend>
      <c:legendPos val="b"/>
      <c:layout>
        <c:manualLayout>
          <c:xMode val="edge"/>
          <c:yMode val="edge"/>
          <c:x val="0.20992768761047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fb1e45fe-3f2b-48d8-9e36-05b6de2a4995}"/>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30910346732978"/>
          <c:y val="0.0549019607843137"/>
          <c:w val="0.716520698070636"/>
          <c:h val="0.591316169748444"/>
        </c:manualLayout>
      </c:layout>
      <c:scatterChart>
        <c:scatterStyle val="marker"/>
        <c:varyColors val="0"/>
        <c:ser>
          <c:idx val="0"/>
          <c:order val="0"/>
          <c:tx>
            <c:strRef>
              <c:f>"目标5达成值"</c:f>
              <c:strCache>
                <c:ptCount val="1"/>
                <c:pt idx="0">
                  <c:v>目标5达成值</c:v>
                </c:pt>
              </c:strCache>
            </c:strRef>
          </c:tx>
          <c:spPr>
            <a:ln w="28575" cap="rnd" cmpd="sng" algn="ctr">
              <a:noFill/>
              <a:prstDash val="solid"/>
              <a:round/>
            </a:ln>
          </c:spPr>
          <c:marker>
            <c:symbol val="circle"/>
            <c:size val="5"/>
            <c:spPr>
              <a:solidFill>
                <a:schemeClr val="tx1"/>
              </a:solidFill>
              <a:ln w="9525" cap="flat" cmpd="sng" algn="ctr">
                <a:solidFill>
                  <a:schemeClr val="accent1"/>
                </a:solidFill>
                <a:prstDash val="solid"/>
                <a:round/>
              </a:ln>
              <a:effectLst/>
            </c:spPr>
          </c:marker>
          <c:dLbls>
            <c:delete val="1"/>
          </c:dLbls>
          <c:yVal>
            <c:numRef>
              <c:f>[0]!图4.5</c:f>
              <c:numCache>
                <c:formatCode>0.000_ </c:formatCode>
                <c:ptCount val="1"/>
                <c:pt idx="0">
                  <c:v>0</c:v>
                </c:pt>
              </c:numCache>
            </c:numRef>
          </c:yVal>
          <c:smooth val="0"/>
        </c:ser>
        <c:ser>
          <c:idx val="1"/>
          <c:order val="1"/>
          <c:tx>
            <c:strRef>
              <c:f>"期望值"</c:f>
              <c:strCache>
                <c:ptCount val="1"/>
                <c:pt idx="0">
                  <c:v>期望值</c:v>
                </c:pt>
              </c:strCache>
            </c:strRef>
          </c:tx>
          <c:spPr>
            <a:ln w="19050" cap="rnd" cmpd="sng" algn="ctr">
              <a:solidFill>
                <a:srgbClr val="FF0000"/>
              </a:solidFill>
              <a:prstDash val="solid"/>
              <a:round/>
            </a:ln>
          </c:spPr>
          <c:marker>
            <c:symbol val="none"/>
          </c:marker>
          <c:dLbls>
            <c:delete val="1"/>
          </c:dLbls>
          <c:yVal>
            <c:numRef>
              <c:f>[0]!图4.0</c:f>
              <c:numCache>
                <c:formatCode>General</c:formatCode>
                <c:ptCount val="1"/>
                <c:pt idx="0">
                  <c:v>0</c:v>
                </c:pt>
              </c:numCache>
            </c:numRef>
          </c:yVal>
          <c:smooth val="0"/>
        </c:ser>
        <c:dLbls>
          <c:showLegendKey val="0"/>
          <c:showVal val="0"/>
          <c:showCatName val="0"/>
          <c:showSerName val="0"/>
          <c:showPercent val="0"/>
          <c:showBubbleSize val="0"/>
        </c:dLbls>
        <c:axId val="1592433952"/>
        <c:axId val="1592423616"/>
      </c:scatterChart>
      <c:valAx>
        <c:axId val="1592433952"/>
        <c:scaling>
          <c:orientation val="minMax"/>
        </c:scaling>
        <c:delete val="0"/>
        <c:axPos val="b"/>
        <c:title>
          <c:tx>
            <c:rich>
              <a:bodyPr rot="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学生学号</a:t>
                </a:r>
                <a:endParaRPr lang="zh-CN" sz="1000"/>
              </a:p>
            </c:rich>
          </c:tx>
          <c:layout>
            <c:manualLayout>
              <c:xMode val="edge"/>
              <c:yMode val="edge"/>
              <c:x val="0.485521452675558"/>
              <c:y val="0.755767495355215"/>
            </c:manualLayout>
          </c:layout>
          <c:overlay val="0"/>
          <c:spPr>
            <a:noFill/>
            <a:ln w="25400">
              <a:noFill/>
            </a:ln>
          </c:spPr>
        </c:title>
        <c:numFmt formatCode="General" sourceLinked="1"/>
        <c:majorTickMark val="in"/>
        <c:minorTickMark val="none"/>
        <c:tickLblPos val="nextTo"/>
        <c:spPr>
          <a:noFill/>
          <a:ln w="9525" cap="flat" cmpd="sng" algn="ctr">
            <a:solidFill>
              <a:schemeClr val="tx1"/>
            </a:solidFill>
            <a:prstDash val="solid"/>
            <a:round/>
          </a:ln>
          <a:effectLst/>
        </c:spPr>
        <c:txPr>
          <a:bodyPr rot="0" spcFirstLastPara="0" vertOverflow="ellipsis" vert="horz" wrap="square" anchor="ctr" anchorCtr="1"/>
          <a:lstStyle/>
          <a:p>
            <a:pPr>
              <a:defRPr lang="zh-CN" sz="1000" b="0" i="0" u="none" strike="noStrike" kern="1200" baseline="0">
                <a:solidFill>
                  <a:srgbClr val="333333"/>
                </a:solidFill>
                <a:latin typeface="楷体" panose="02010609060101010101" pitchFamily="49" charset="-122"/>
                <a:ea typeface="楷体" panose="02010609060101010101" pitchFamily="49" charset="-122"/>
                <a:cs typeface="楷体" panose="02010609060101010101" pitchFamily="49" charset="-122"/>
              </a:defRPr>
            </a:pPr>
          </a:p>
        </c:txPr>
        <c:crossAx val="1592423616"/>
        <c:crosses val="autoZero"/>
        <c:crossBetween val="midCat"/>
      </c:valAx>
      <c:valAx>
        <c:axId val="1592423616"/>
        <c:scaling>
          <c:orientation val="minMax"/>
          <c:max val="1"/>
        </c:scaling>
        <c:delete val="0"/>
        <c:axPos val="l"/>
        <c:title>
          <c:tx>
            <c:rich>
              <a:bodyPr rot="-5400000" spcFirstLastPara="1" vertOverflow="ellipsis" vert="horz" wrap="square" anchor="ctr" anchorCtr="1"/>
              <a:lstStyle/>
              <a:p>
                <a:pPr algn="ct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r>
                  <a:rPr lang="zh-CN" sz="1000"/>
                  <a:t>达成</a:t>
                </a:r>
                <a:r>
                  <a:rPr lang="zh-CN" altLang="en-US" sz="1000"/>
                  <a:t>值</a:t>
                </a:r>
                <a:endParaRPr lang="zh-CN" sz="1000"/>
              </a:p>
            </c:rich>
          </c:tx>
          <c:layout>
            <c:manualLayout>
              <c:xMode val="edge"/>
              <c:yMode val="edge"/>
              <c:x val="0.000888888888888911"/>
              <c:y val="0.316178005839166"/>
            </c:manualLayout>
          </c:layout>
          <c:overlay val="0"/>
          <c:spPr>
            <a:noFill/>
            <a:ln w="25400">
              <a:noFill/>
            </a:ln>
          </c:spPr>
        </c:title>
        <c:numFmt formatCode="0.000_ " sourceLinked="1"/>
        <c:majorTickMark val="in"/>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lang="zh-CN" sz="1000" b="0" i="0" u="none" strike="noStrike" kern="1200" baseline="0">
                <a:solidFill>
                  <a:schemeClr val="tx1">
                    <a:lumMod val="65000"/>
                    <a:lumOff val="35000"/>
                  </a:schemeClr>
                </a:solidFill>
                <a:latin typeface="Times New Roman" panose="02020603050405020304" pitchFamily="18" charset="0"/>
                <a:ea typeface="楷体" panose="02010609060101010101" pitchFamily="49" charset="-122"/>
                <a:cs typeface="Times New Roman" panose="02020603050405020304" pitchFamily="18" charset="0"/>
              </a:defRPr>
            </a:pPr>
          </a:p>
        </c:txPr>
        <c:crossAx val="1592433952"/>
        <c:crosses val="autoZero"/>
        <c:crossBetween val="midCat"/>
        <c:majorUnit val="0.2"/>
      </c:valAx>
      <c:spPr>
        <a:noFill/>
        <a:ln w="25400">
          <a:noFill/>
        </a:ln>
      </c:spPr>
    </c:plotArea>
    <c:legend>
      <c:legendPos val="b"/>
      <c:layout>
        <c:manualLayout>
          <c:xMode val="edge"/>
          <c:yMode val="edge"/>
          <c:x val="0.205392540218187"/>
          <c:y val="0.857946267952461"/>
          <c:w val="0.707128751763172"/>
          <c:h val="0.127072458639299"/>
        </c:manualLayout>
      </c:layout>
      <c:overlay val="0"/>
      <c:txPr>
        <a:bodyPr rot="0" spcFirstLastPara="0" vertOverflow="ellipsis" vert="horz" wrap="square" anchor="ctr" anchorCtr="1"/>
        <a:lstStyle/>
        <a:p>
          <a:pPr>
            <a:defRPr lang="zh-CN" sz="1000" b="0" i="0" u="none" strike="noStrike" kern="1200" baseline="0">
              <a:solidFill>
                <a:schemeClr val="tx1"/>
              </a:solidFill>
              <a:latin typeface="Times New Roman" panose="02020603050405020304" pitchFamily="18" charset="0"/>
              <a:ea typeface="楷体" panose="02010609060101010101" pitchFamily="49" charset="-122"/>
              <a:cs typeface="Times New Roman" panose="02020603050405020304" pitchFamily="18" charset="0"/>
            </a:defRPr>
          </a:pPr>
        </a:p>
      </c:txPr>
    </c:legend>
    <c:plotVisOnly val="1"/>
    <c:dispBlanksAs val="gap"/>
    <c:showDLblsOverMax val="0"/>
    <c:extLst>
      <c:ext uri="{0b15fc19-7d7d-44ad-8c2d-2c3a37ce22c3}">
        <chartProps xmlns="https://web.wps.cn/et/2018/main" chartId="{2da73e54-68e9-4633-b63a-42a20fc79f39}"/>
      </c:ext>
    </c:extLst>
  </c:chart>
  <c:spPr>
    <a:solidFill>
      <a:schemeClr val="bg1"/>
    </a:solidFill>
    <a:ln w="9525" cap="flat" cmpd="sng" algn="ctr">
      <a:noFill/>
      <a:prstDash val="solid"/>
      <a:round/>
    </a:ln>
    <a:effectLst/>
  </c:spPr>
  <c:txPr>
    <a:bodyPr/>
    <a:lstStyle/>
    <a:p>
      <a:pPr>
        <a:defRPr lang="zh-CN" sz="1200">
          <a:latin typeface="Times New Roman" panose="02020603050405020304" pitchFamily="18" charset="0"/>
          <a:ea typeface="楷体" panose="02010609060101010101" pitchFamily="49" charset="-122"/>
          <a:cs typeface="Times New Roman" panose="02020603050405020304" pitchFamily="18" charset="0"/>
        </a:defRPr>
      </a:pPr>
    </a:p>
  </c:txPr>
  <c:printSettings>
    <c:headerFooter/>
    <c:pageMargins b="0.75" l="0.7" r="0.7" t="0.75" header="0.3" footer="0.3"/>
    <c:pageSetup/>
  </c:printSettings>
</c:chartSpace>
</file>

<file path=xl/ctrlProps/ctrlProp1.xml><?xml version="1.0" encoding="utf-8"?>
<formControlPr xmlns="http://schemas.microsoft.com/office/spreadsheetml/2009/9/main" objectType="Button" val="0"/>
</file>

<file path=xl/ctrlProps/ctrlProp2.xml><?xml version="1.0" encoding="utf-8"?>
<formControlPr xmlns="http://schemas.microsoft.com/office/spreadsheetml/2009/9/main" objectType="Button" val="0"/>
</file>

<file path=xl/ctrlProps/ctrlProp3.xml><?xml version="1.0" encoding="utf-8"?>
<formControlPr xmlns="http://schemas.microsoft.com/office/spreadsheetml/2009/9/main" objectType="Button" val="0"/>
</file>

<file path=xl/ctrlProps/ctrlProp4.xml><?xml version="1.0" encoding="utf-8"?>
<formControlPr xmlns="http://schemas.microsoft.com/office/spreadsheetml/2009/9/main" objectType="Button" val="0"/>
</file>

<file path=xl/ctrlProps/ctrlProp5.xml><?xml version="1.0" encoding="utf-8"?>
<formControlPr xmlns="http://schemas.microsoft.com/office/spreadsheetml/2009/9/main" objectType="Button" val="0"/>
</file>

<file path=xl/ctrlProps/ctrlProp6.xml><?xml version="1.0" encoding="utf-8"?>
<formControlPr xmlns="http://schemas.microsoft.com/office/spreadsheetml/2009/9/main" objectType="Button" val="0"/>
</file>

<file path=xl/ctrlProps/ctrlProp7.xml><?xml version="1.0" encoding="utf-8"?>
<formControlPr xmlns="http://schemas.microsoft.com/office/spreadsheetml/2009/9/main" objectType="Button" val="0"/>
</file>

<file path=xl/ctrlProps/ctrlProp8.xml><?xml version="1.0" encoding="utf-8"?>
<formControlPr xmlns="http://schemas.microsoft.com/office/spreadsheetml/2009/9/main" objectType="Button" val="0"/>
</file>

<file path=xl/ctrlProps/ctrlProp9.xml><?xml version="1.0" encoding="utf-8"?>
<formControlPr xmlns="http://schemas.microsoft.com/office/spreadsheetml/2009/9/main" objectType="Button" val="0"/>
</file>

<file path=xl/ctrlProps/ctrlProp10.xml><?xml version="1.0" encoding="utf-8"?>
<formControlPr xmlns="http://schemas.microsoft.com/office/spreadsheetml/2009/9/main" objectType="Button" val="0"/>
</file>

<file path=xl/ctrlProps/ctrlProp11.xml><?xml version="1.0" encoding="utf-8"?>
<formControlPr xmlns="http://schemas.microsoft.com/office/spreadsheetml/2009/9/main" objectType="Button" val="0"/>
</file>

<file path=xl/ctrlProps/ctrlProp12.xml><?xml version="1.0" encoding="utf-8"?>
<formControlPr xmlns="http://schemas.microsoft.com/office/spreadsheetml/2009/9/main" objectType="Button" val="0"/>
</file>

<file path=xl/ctrlProps/ctrlProp13.xml><?xml version="1.0" encoding="utf-8"?>
<formControlPr xmlns="http://schemas.microsoft.com/office/spreadsheetml/2009/9/main" objectType="Button" val="0"/>
</file>

<file path=xl/ctrlProps/ctrlProp14.xml><?xml version="1.0" encoding="utf-8"?>
<formControlPr xmlns="http://schemas.microsoft.com/office/spreadsheetml/2009/9/main" objectType="Button" val="0"/>
</file>

<file path=xl/ctrlProps/ctrlProp15.xml><?xml version="1.0" encoding="utf-8"?>
<formControlPr xmlns="http://schemas.microsoft.com/office/spreadsheetml/2009/9/main" objectType="Button" val="0"/>
</file>

<file path=xl/ctrlProps/ctrlProp16.xml><?xml version="1.0" encoding="utf-8"?>
<formControlPr xmlns="http://schemas.microsoft.com/office/spreadsheetml/2009/9/main" objectType="Button" val="0"/>
</file>

<file path=xl/ctrlProps/ctrlProp17.xml><?xml version="1.0" encoding="utf-8"?>
<formControlPr xmlns="http://schemas.microsoft.com/office/spreadsheetml/2009/9/main" objectType="Button" val="0"/>
</file>

<file path=xl/ctrlProps/ctrlProp18.xml><?xml version="1.0" encoding="utf-8"?>
<formControlPr xmlns="http://schemas.microsoft.com/office/spreadsheetml/2009/9/main" objectType="Button" val="0"/>
</file>

<file path=xl/ctrlProps/ctrlProp19.xml><?xml version="1.0" encoding="utf-8"?>
<formControlPr xmlns="http://schemas.microsoft.com/office/spreadsheetml/2009/9/main" objectType="Button" val="0"/>
</file>

<file path=xl/drawings/_rels/drawing3.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pn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9" Type="http://schemas.openxmlformats.org/officeDocument/2006/relationships/chart" Target="../charts/chart9.xml"/><Relationship Id="rId8" Type="http://schemas.openxmlformats.org/officeDocument/2006/relationships/chart" Target="../charts/chart8.xml"/><Relationship Id="rId7" Type="http://schemas.openxmlformats.org/officeDocument/2006/relationships/chart" Target="../charts/chart7.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3" Type="http://schemas.openxmlformats.org/officeDocument/2006/relationships/chart" Target="../charts/chart3.xml"/><Relationship Id="rId20" Type="http://schemas.openxmlformats.org/officeDocument/2006/relationships/chart" Target="../charts/chart20.xml"/><Relationship Id="rId2" Type="http://schemas.openxmlformats.org/officeDocument/2006/relationships/chart" Target="../charts/chart2.xml"/><Relationship Id="rId19" Type="http://schemas.openxmlformats.org/officeDocument/2006/relationships/chart" Target="../charts/chart19.xml"/><Relationship Id="rId18" Type="http://schemas.openxmlformats.org/officeDocument/2006/relationships/chart" Target="../charts/chart18.xml"/><Relationship Id="rId17" Type="http://schemas.openxmlformats.org/officeDocument/2006/relationships/chart" Target="../charts/chart17.xml"/><Relationship Id="rId16" Type="http://schemas.openxmlformats.org/officeDocument/2006/relationships/chart" Target="../charts/chart16.xml"/><Relationship Id="rId15" Type="http://schemas.openxmlformats.org/officeDocument/2006/relationships/chart" Target="../charts/chart15.xml"/><Relationship Id="rId14" Type="http://schemas.openxmlformats.org/officeDocument/2006/relationships/chart" Target="../charts/chart14.xml"/><Relationship Id="rId13" Type="http://schemas.openxmlformats.org/officeDocument/2006/relationships/chart" Target="../charts/chart13.xml"/><Relationship Id="rId12" Type="http://schemas.openxmlformats.org/officeDocument/2006/relationships/chart" Target="../charts/chart12.xml"/><Relationship Id="rId11" Type="http://schemas.openxmlformats.org/officeDocument/2006/relationships/chart" Target="../charts/chart11.xml"/><Relationship Id="rId10" Type="http://schemas.openxmlformats.org/officeDocument/2006/relationships/chart" Target="../charts/chart10.xml"/><Relationship Id="rId1" Type="http://schemas.openxmlformats.org/officeDocument/2006/relationships/chart" Target="../charts/chart1.xml"/></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absolute">
        <xdr:from>
          <xdr:col>16</xdr:col>
          <xdr:colOff>0</xdr:colOff>
          <xdr:row>0</xdr:row>
          <xdr:rowOff>28575</xdr:rowOff>
        </xdr:from>
        <xdr:to>
          <xdr:col>19</xdr:col>
          <xdr:colOff>657225</xdr:colOff>
          <xdr:row>1</xdr:row>
          <xdr:rowOff>171450</xdr:rowOff>
        </xdr:to>
        <xdr:sp macro="[0]!初始录入2">
          <xdr:nvSpPr>
            <xdr:cNvPr id="1027" name="Button 3" hidden="1">
              <a:extLst>
                <a:ext uri="{63B3BB69-23CF-44E3-9099-C40C66FF867C}">
                  <a14:compatExt spid="_x0000_s1027"/>
                </a:ext>
              </a:extLst>
            </xdr:cNvPr>
            <xdr:cNvSpPr/>
          </xdr:nvSpPr>
          <xdr:spPr>
            <a:xfrm>
              <a:off x="11001375" y="28575"/>
              <a:ext cx="1190625" cy="428625"/>
            </a:xfrm>
            <a:prstGeom prst="rect">
              <a:avLst/>
            </a:prstGeom>
          </xdr:spPr>
          <xdr:txBody>
            <a:bodyPr vertOverflow="clip" wrap="square" lIns="54864" tIns="50292" rIns="54864" bIns="50292" anchor="ctr" upright="1"/>
            <a:lstStyle/>
            <a:p>
              <a:pPr algn="ctr" rtl="0">
                <a:defRPr sz="1000"/>
              </a:pPr>
              <a:r>
                <a:rPr lang="zh-CN" altLang="en-US" sz="2000" b="1" i="0" u="none" strike="noStrike" baseline="0">
                  <a:solidFill>
                    <a:srgbClr val="FF0000"/>
                  </a:solidFill>
                  <a:latin typeface="微软雅黑" panose="020B0503020204020204" charset="-122"/>
                  <a:ea typeface="微软雅黑" panose="020B0503020204020204" charset="-122"/>
                </a:rPr>
                <a:t>一键清空</a:t>
              </a:r>
              <a:endParaRPr lang="zh-CN" altLang="en-US" sz="20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904875</xdr:colOff>
          <xdr:row>0</xdr:row>
          <xdr:rowOff>28575</xdr:rowOff>
        </xdr:from>
        <xdr:to>
          <xdr:col>20</xdr:col>
          <xdr:colOff>1000125</xdr:colOff>
          <xdr:row>1</xdr:row>
          <xdr:rowOff>171450</xdr:rowOff>
        </xdr:to>
        <xdr:sp macro="[0]!初始录入3">
          <xdr:nvSpPr>
            <xdr:cNvPr id="1028" name="Button 4" hidden="1">
              <a:extLst>
                <a:ext uri="{63B3BB69-23CF-44E3-9099-C40C66FF867C}">
                  <a14:compatExt spid="_x0000_s1028"/>
                </a:ext>
              </a:extLst>
            </xdr:cNvPr>
            <xdr:cNvSpPr/>
          </xdr:nvSpPr>
          <xdr:spPr>
            <a:xfrm>
              <a:off x="12439650" y="28575"/>
              <a:ext cx="1190625" cy="428625"/>
            </a:xfrm>
            <a:prstGeom prst="rect">
              <a:avLst/>
            </a:prstGeom>
          </xdr:spPr>
          <xdr:txBody>
            <a:bodyPr vertOverflow="clip" wrap="square" lIns="54864" tIns="50292" rIns="54864" bIns="50292" anchor="ctr" upright="1"/>
            <a:lstStyle/>
            <a:p>
              <a:pPr algn="ctr" rtl="0">
                <a:defRPr sz="1000"/>
              </a:pPr>
              <a:r>
                <a:rPr lang="zh-CN" altLang="en-US" sz="2000" b="1" i="0" u="none" strike="noStrike" baseline="0">
                  <a:solidFill>
                    <a:srgbClr val="FF0000"/>
                  </a:solidFill>
                  <a:latin typeface="微软雅黑" panose="020B0503020204020204" charset="-122"/>
                  <a:ea typeface="微软雅黑" panose="020B0503020204020204" charset="-122"/>
                </a:rPr>
                <a:t>一键还原</a:t>
              </a:r>
              <a:endParaRPr lang="zh-CN" altLang="en-US" sz="20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57150</xdr:colOff>
          <xdr:row>2</xdr:row>
          <xdr:rowOff>50800</xdr:rowOff>
        </xdr:from>
        <xdr:to>
          <xdr:col>4</xdr:col>
          <xdr:colOff>1009650</xdr:colOff>
          <xdr:row>3</xdr:row>
          <xdr:rowOff>174625</xdr:rowOff>
        </xdr:to>
        <xdr:sp macro="[0]!初始录入1">
          <xdr:nvSpPr>
            <xdr:cNvPr id="1032" name="Button 8" hidden="1">
              <a:extLst>
                <a:ext uri="{63B3BB69-23CF-44E3-9099-C40C66FF867C}">
                  <a14:compatExt spid="_x0000_s1032"/>
                </a:ext>
              </a:extLst>
            </xdr:cNvPr>
            <xdr:cNvSpPr/>
          </xdr:nvSpPr>
          <xdr:spPr>
            <a:xfrm>
              <a:off x="4324350" y="591820"/>
              <a:ext cx="952500" cy="379095"/>
            </a:xfrm>
            <a:prstGeom prst="rect">
              <a:avLst/>
            </a:prstGeom>
          </xdr:spPr>
          <xdr:txBody>
            <a:bodyPr vertOverflow="clip" vert="horz" wrap="square" lIns="54864" tIns="50292" rIns="54864" bIns="50292" anchor="ctr" upright="1">
              <a:noAutofit/>
            </a:bodyPr>
            <a:lstStyle/>
            <a:p>
              <a:pPr algn="ctr" rtl="0">
                <a:defRPr sz="1000"/>
              </a:pPr>
              <a:r>
                <a:rPr lang="zh-CN" altLang="en-US" sz="1600" b="1">
                  <a:solidFill>
                    <a:srgbClr val="FF0000"/>
                  </a:solidFill>
                  <a:latin typeface="微软雅黑" panose="020B0503020204020204" charset="-122"/>
                  <a:ea typeface="微软雅黑" panose="020B0503020204020204" charset="-122"/>
                  <a:cs typeface="微软雅黑" panose="020B0503020204020204" charset="-122"/>
                  <a:sym typeface="微软雅黑" panose="020B0503020204020204" charset="-122"/>
                </a:rPr>
                <a:t>导入信息</a:t>
              </a:r>
              <a:endParaRPr lang="zh-CN" altLang="en-US" sz="1600" b="1">
                <a:solidFill>
                  <a:srgbClr val="FF0000"/>
                </a:solidFill>
                <a:latin typeface="微软雅黑" panose="020B0503020204020204" charset="-122"/>
                <a:ea typeface="微软雅黑" panose="020B0503020204020204" charset="-122"/>
                <a:cs typeface="微软雅黑" panose="020B0503020204020204" charset="-122"/>
                <a:sym typeface="微软雅黑" panose="020B0503020204020204"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95250</xdr:colOff>
          <xdr:row>4</xdr:row>
          <xdr:rowOff>243840</xdr:rowOff>
        </xdr:from>
        <xdr:to>
          <xdr:col>20</xdr:col>
          <xdr:colOff>533400</xdr:colOff>
          <xdr:row>5</xdr:row>
          <xdr:rowOff>243840</xdr:rowOff>
        </xdr:to>
        <xdr:sp macro="[0]!初始录入5">
          <xdr:nvSpPr>
            <xdr:cNvPr id="1035" name="Button 11" hidden="1">
              <a:extLst>
                <a:ext uri="{63B3BB69-23CF-44E3-9099-C40C66FF867C}">
                  <a14:compatExt spid="_x0000_s1035"/>
                </a:ext>
              </a:extLst>
            </xdr:cNvPr>
            <xdr:cNvSpPr/>
          </xdr:nvSpPr>
          <xdr:spPr>
            <a:xfrm>
              <a:off x="12725400" y="1295400"/>
              <a:ext cx="438150" cy="255270"/>
            </a:xfrm>
            <a:prstGeom prst="rect">
              <a:avLst/>
            </a:prstGeom>
          </xdr:spPr>
          <xdr:txBody>
            <a:bodyPr vertOverflow="clip" wrap="square" lIns="36576" tIns="18288" rIns="36576" bIns="18288" anchor="ctr" upright="1"/>
            <a:lstStyle/>
            <a:p>
              <a:pPr algn="ctr" rtl="0">
                <a:defRPr sz="1000"/>
              </a:pPr>
              <a:r>
                <a:rPr lang="zh-CN" altLang="en-US" sz="1200" b="1" i="0" u="none" strike="noStrike" baseline="0">
                  <a:solidFill>
                    <a:srgbClr val="FF0000"/>
                  </a:solidFill>
                  <a:latin typeface="黑体" panose="02010609060101010101" charset="-122"/>
                  <a:ea typeface="黑体" panose="02010609060101010101" charset="-122"/>
                </a:rPr>
                <a:t>保存</a:t>
              </a:r>
              <a:endParaRPr lang="zh-CN" altLang="en-US" sz="1200" b="1" i="0" u="none" strike="noStrike" baseline="0">
                <a:solidFill>
                  <a:srgbClr val="FF0000"/>
                </a:solidFill>
                <a:latin typeface="黑体" panose="02010609060101010101" charset="-122"/>
                <a:ea typeface="黑体" panose="02010609060101010101"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552450</xdr:colOff>
          <xdr:row>4</xdr:row>
          <xdr:rowOff>243840</xdr:rowOff>
        </xdr:from>
        <xdr:to>
          <xdr:col>20</xdr:col>
          <xdr:colOff>981075</xdr:colOff>
          <xdr:row>5</xdr:row>
          <xdr:rowOff>243840</xdr:rowOff>
        </xdr:to>
        <xdr:sp macro="[0]!初始录入6">
          <xdr:nvSpPr>
            <xdr:cNvPr id="1036" name="Button 12" hidden="1">
              <a:extLst>
                <a:ext uri="{63B3BB69-23CF-44E3-9099-C40C66FF867C}">
                  <a14:compatExt spid="_x0000_s1036"/>
                </a:ext>
              </a:extLst>
            </xdr:cNvPr>
            <xdr:cNvSpPr/>
          </xdr:nvSpPr>
          <xdr:spPr>
            <a:xfrm>
              <a:off x="13182600" y="1295400"/>
              <a:ext cx="428625" cy="255270"/>
            </a:xfrm>
            <a:prstGeom prst="rect">
              <a:avLst/>
            </a:prstGeom>
          </xdr:spPr>
          <xdr:txBody>
            <a:bodyPr vertOverflow="clip" wrap="square" lIns="36576" tIns="18288" rIns="36576" bIns="18288" anchor="ctr" upright="1"/>
            <a:lstStyle/>
            <a:p>
              <a:pPr algn="ctr" rtl="0">
                <a:defRPr sz="1000"/>
              </a:pPr>
              <a:r>
                <a:rPr lang="zh-CN" altLang="en-US" sz="1200" b="1" i="0" u="none" strike="noStrike" baseline="0">
                  <a:solidFill>
                    <a:srgbClr val="FF0000"/>
                  </a:solidFill>
                  <a:latin typeface="黑体" panose="02010609060101010101" charset="-122"/>
                  <a:ea typeface="黑体" panose="02010609060101010101" charset="-122"/>
                </a:rPr>
                <a:t>选用</a:t>
              </a:r>
              <a:endParaRPr lang="zh-CN" altLang="en-US" sz="1200" b="1" i="0" u="none" strike="noStrike" baseline="0">
                <a:solidFill>
                  <a:srgbClr val="FF0000"/>
                </a:solidFill>
                <a:latin typeface="黑体" panose="02010609060101010101" charset="-122"/>
                <a:ea typeface="黑体" panose="02010609060101010101"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0</xdr:colOff>
          <xdr:row>4</xdr:row>
          <xdr:rowOff>243840</xdr:rowOff>
        </xdr:from>
        <xdr:to>
          <xdr:col>21</xdr:col>
          <xdr:colOff>428625</xdr:colOff>
          <xdr:row>5</xdr:row>
          <xdr:rowOff>243840</xdr:rowOff>
        </xdr:to>
        <xdr:sp macro="[0]!初始录入7">
          <xdr:nvSpPr>
            <xdr:cNvPr id="1037" name="Button 13" hidden="1">
              <a:extLst>
                <a:ext uri="{63B3BB69-23CF-44E3-9099-C40C66FF867C}">
                  <a14:compatExt spid="_x0000_s1037"/>
                </a:ext>
              </a:extLst>
            </xdr:cNvPr>
            <xdr:cNvSpPr/>
          </xdr:nvSpPr>
          <xdr:spPr>
            <a:xfrm>
              <a:off x="13639800" y="1295400"/>
              <a:ext cx="428625" cy="255270"/>
            </a:xfrm>
            <a:prstGeom prst="rect">
              <a:avLst/>
            </a:prstGeom>
          </xdr:spPr>
          <xdr:txBody>
            <a:bodyPr vertOverflow="clip" wrap="square" lIns="36576" tIns="18288" rIns="36576" bIns="18288" anchor="ctr" upright="1"/>
            <a:lstStyle/>
            <a:p>
              <a:pPr algn="ctr" rtl="0">
                <a:defRPr sz="1000"/>
              </a:pPr>
              <a:r>
                <a:rPr lang="zh-CN" altLang="en-US" sz="1200" b="1" i="0" u="none" strike="noStrike" baseline="0">
                  <a:solidFill>
                    <a:srgbClr val="FF0000"/>
                  </a:solidFill>
                  <a:latin typeface="黑体" panose="02010609060101010101" charset="-122"/>
                  <a:ea typeface="黑体" panose="02010609060101010101" charset="-122"/>
                </a:rPr>
                <a:t>改名</a:t>
              </a:r>
              <a:endParaRPr lang="zh-CN" altLang="en-US" sz="1200" b="1" i="0" u="none" strike="noStrike" baseline="0">
                <a:solidFill>
                  <a:srgbClr val="FF0000"/>
                </a:solidFill>
                <a:latin typeface="黑体" panose="02010609060101010101" charset="-122"/>
                <a:ea typeface="黑体" panose="02010609060101010101"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0</xdr:colOff>
          <xdr:row>2</xdr:row>
          <xdr:rowOff>250190</xdr:rowOff>
        </xdr:from>
        <xdr:to>
          <xdr:col>21</xdr:col>
          <xdr:colOff>428625</xdr:colOff>
          <xdr:row>3</xdr:row>
          <xdr:rowOff>250190</xdr:rowOff>
        </xdr:to>
        <xdr:sp macro="[0]!初始录入4">
          <xdr:nvSpPr>
            <xdr:cNvPr id="1038" name="Button 14" hidden="1">
              <a:extLst>
                <a:ext uri="{63B3BB69-23CF-44E3-9099-C40C66FF867C}">
                  <a14:compatExt spid="_x0000_s1038"/>
                </a:ext>
              </a:extLst>
            </xdr:cNvPr>
            <xdr:cNvSpPr/>
          </xdr:nvSpPr>
          <xdr:spPr>
            <a:xfrm>
              <a:off x="13639800" y="791210"/>
              <a:ext cx="428625" cy="255270"/>
            </a:xfrm>
            <a:prstGeom prst="rect">
              <a:avLst/>
            </a:prstGeom>
          </xdr:spPr>
          <xdr:txBody>
            <a:bodyPr vertOverflow="clip" wrap="square" lIns="36576" tIns="18288" rIns="36576" bIns="18288" anchor="ctr" upright="1"/>
            <a:lstStyle/>
            <a:p>
              <a:pPr algn="ctr" rtl="0">
                <a:defRPr sz="1000"/>
              </a:pPr>
              <a:r>
                <a:rPr lang="zh-CN" altLang="en-US" sz="1200" b="1" i="0" u="none" strike="noStrike" baseline="0">
                  <a:solidFill>
                    <a:srgbClr val="FF0000"/>
                  </a:solidFill>
                  <a:latin typeface="黑体" panose="02010609060101010101" charset="-122"/>
                  <a:ea typeface="黑体" panose="02010609060101010101" charset="-122"/>
                </a:rPr>
                <a:t>导入</a:t>
              </a:r>
              <a:endParaRPr lang="zh-CN" altLang="en-US" sz="1200" b="1" i="0" u="none" strike="noStrike" baseline="0">
                <a:solidFill>
                  <a:srgbClr val="FF0000"/>
                </a:solidFill>
                <a:latin typeface="黑体" panose="02010609060101010101" charset="-122"/>
                <a:ea typeface="黑体" panose="02010609060101010101" charset="-122"/>
              </a:endParaRPr>
            </a:p>
          </xdr:txBody>
        </xdr:sp>
        <xdr:clientData fPrintsWithSheet="0"/>
      </xdr:twoCellAnchor>
    </mc:Choice>
    <mc:Fallback/>
  </mc:AlternateContent>
</xdr:wsDr>
</file>

<file path=xl/drawings/drawing2.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absolute">
        <xdr:from>
          <xdr:col>69</xdr:col>
          <xdr:colOff>123825</xdr:colOff>
          <xdr:row>3</xdr:row>
          <xdr:rowOff>190500</xdr:rowOff>
        </xdr:from>
        <xdr:to>
          <xdr:col>75</xdr:col>
          <xdr:colOff>323850</xdr:colOff>
          <xdr:row>4</xdr:row>
          <xdr:rowOff>266700</xdr:rowOff>
        </xdr:to>
        <xdr:sp macro="[0]!成绩录入1">
          <xdr:nvSpPr>
            <xdr:cNvPr id="51201" name="Button 1" hidden="1">
              <a:extLst>
                <a:ext uri="{63B3BB69-23CF-44E3-9099-C40C66FF867C}">
                  <a14:compatExt spid="_x0000_s51201"/>
                </a:ext>
              </a:extLst>
            </xdr:cNvPr>
            <xdr:cNvSpPr/>
          </xdr:nvSpPr>
          <xdr:spPr>
            <a:xfrm>
              <a:off x="26527125" y="1013460"/>
              <a:ext cx="2314575" cy="295275"/>
            </a:xfrm>
            <a:prstGeom prst="rect">
              <a:avLst/>
            </a:prstGeom>
          </xdr:spPr>
          <xdr:txBody>
            <a:bodyPr vertOverflow="clip" wrap="square" lIns="36576" tIns="27432" rIns="36576" bIns="27432" anchor="ctr" upright="1"/>
            <a:lstStyle/>
            <a:p>
              <a:pPr algn="ctr" rtl="0">
                <a:defRPr sz="1000"/>
              </a:pPr>
              <a:r>
                <a:rPr lang="zh-CN" altLang="en-US" sz="1400" b="1" i="0" u="none" strike="noStrike" baseline="0">
                  <a:solidFill>
                    <a:srgbClr val="FF0000"/>
                  </a:solidFill>
                  <a:latin typeface="黑体" panose="02010609060101010101" charset="-122"/>
                  <a:ea typeface="黑体" panose="02010609060101010101" charset="-122"/>
                </a:rPr>
                <a:t>通过阅卷系统成绩单导入</a:t>
              </a:r>
              <a:endParaRPr lang="zh-CN" altLang="en-US" sz="1400" b="1" i="0" u="none" strike="noStrike" baseline="0">
                <a:solidFill>
                  <a:srgbClr val="FF0000"/>
                </a:solidFill>
                <a:latin typeface="黑体" panose="02010609060101010101" charset="-122"/>
                <a:ea typeface="黑体" panose="02010609060101010101" charset="-122"/>
              </a:endParaRPr>
            </a:p>
            <a:p>
              <a:pPr algn="ctr" rtl="0">
                <a:defRPr sz="1000"/>
              </a:pPr>
              <a:endParaRPr lang="zh-CN" altLang="en-US" sz="1400" b="1" i="0" u="none" strike="noStrike" baseline="0">
                <a:solidFill>
                  <a:srgbClr val="FF0000"/>
                </a:solidFill>
                <a:latin typeface="黑体" panose="02010609060101010101" charset="-122"/>
                <a:ea typeface="黑体" panose="02010609060101010101" charset="-122"/>
              </a:endParaRPr>
            </a:p>
            <a:p>
              <a:pPr algn="ctr" rtl="0">
                <a:defRPr sz="1000"/>
              </a:pPr>
              <a:r>
                <a:rPr lang="zh-CN" altLang="en-US" sz="1400" b="1" i="0" u="none" strike="noStrike" baseline="0">
                  <a:solidFill>
                    <a:srgbClr val="FF0000"/>
                  </a:solidFill>
                  <a:latin typeface="黑体" panose="02010609060101010101" charset="-122"/>
                  <a:ea typeface="黑体" panose="02010609060101010101" charset="-122"/>
                </a:rPr>
                <a:t>导入</a:t>
              </a:r>
              <a:endParaRPr lang="zh-CN" altLang="en-US" sz="1400" b="1" i="0" u="none" strike="noStrike" baseline="0">
                <a:solidFill>
                  <a:srgbClr val="FF0000"/>
                </a:solidFill>
                <a:latin typeface="黑体" panose="02010609060101010101" charset="-122"/>
                <a:ea typeface="黑体" panose="02010609060101010101"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409575</xdr:colOff>
          <xdr:row>0</xdr:row>
          <xdr:rowOff>36195</xdr:rowOff>
        </xdr:from>
        <xdr:to>
          <xdr:col>18</xdr:col>
          <xdr:colOff>283845</xdr:colOff>
          <xdr:row>1</xdr:row>
          <xdr:rowOff>190500</xdr:rowOff>
        </xdr:to>
        <xdr:sp macro="[0]!成绩录入2">
          <xdr:nvSpPr>
            <xdr:cNvPr id="51202" name="Button 2" hidden="1">
              <a:extLst>
                <a:ext uri="{63B3BB69-23CF-44E3-9099-C40C66FF867C}">
                  <a14:compatExt spid="_x0000_s51202"/>
                </a:ext>
              </a:extLst>
            </xdr:cNvPr>
            <xdr:cNvSpPr/>
          </xdr:nvSpPr>
          <xdr:spPr>
            <a:xfrm>
              <a:off x="5791200" y="36195"/>
              <a:ext cx="1379220" cy="428625"/>
            </a:xfrm>
            <a:prstGeom prst="rect">
              <a:avLst/>
            </a:prstGeom>
          </xdr:spPr>
          <xdr:txBody>
            <a:bodyPr vertOverflow="clip" vert="horz" wrap="square" lIns="54864" tIns="50292" rIns="54864" bIns="50292" anchor="ctr" upright="1">
              <a:noAutofit/>
            </a:bodyPr>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ctr" rtl="0">
                <a:defRPr sz="1000"/>
              </a:pPr>
              <a:r>
                <a:rPr lang="zh-CN" altLang="en-US" sz="1600" b="1">
                  <a:solidFill>
                    <a:srgbClr val="FF0000"/>
                  </a:solidFill>
                  <a:latin typeface="微软雅黑" panose="020B0503020204020204" charset="-122"/>
                  <a:ea typeface="微软雅黑" panose="020B0503020204020204" charset="-122"/>
                  <a:cs typeface="微软雅黑" panose="020B0503020204020204" charset="-122"/>
                  <a:sym typeface="微软雅黑" panose="020B0503020204020204" charset="-122"/>
                </a:rPr>
                <a:t>导入电子成绩</a:t>
              </a:r>
              <a:endParaRPr lang="zh-CN" altLang="en-US" sz="1600" b="1">
                <a:solidFill>
                  <a:srgbClr val="FF0000"/>
                </a:solidFill>
                <a:latin typeface="微软雅黑" panose="020B0503020204020204" charset="-122"/>
                <a:ea typeface="微软雅黑" panose="020B0503020204020204" charset="-122"/>
                <a:cs typeface="微软雅黑" panose="020B0503020204020204" charset="-122"/>
                <a:sym typeface="微软雅黑" panose="020B0503020204020204" charset="-122"/>
              </a:endParaRPr>
            </a:p>
          </xdr:txBody>
        </xdr:sp>
        <xdr:clientData fPrintsWithSheet="0"/>
      </xdr:twoCellAnchor>
    </mc:Choice>
    <mc:Fallback/>
  </mc:AlternateContent>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16</xdr:col>
      <xdr:colOff>6350</xdr:colOff>
      <xdr:row>83</xdr:row>
      <xdr:rowOff>9525</xdr:rowOff>
    </xdr:from>
    <xdr:to>
      <xdr:col>17</xdr:col>
      <xdr:colOff>107315</xdr:colOff>
      <xdr:row>83</xdr:row>
      <xdr:rowOff>185420</xdr:rowOff>
    </xdr:to>
    <xdr:pic>
      <xdr:nvPicPr>
        <xdr:cNvPr id="2" name="图片 1" descr="曾庆林"/>
        <xdr:cNvPicPr>
          <a:picLocks noChangeAspect="1"/>
        </xdr:cNvPicPr>
      </xdr:nvPicPr>
      <xdr:blipFill>
        <a:blip r:embed="rId1"/>
        <a:stretch>
          <a:fillRect/>
        </a:stretch>
      </xdr:blipFill>
      <xdr:spPr>
        <a:xfrm>
          <a:off x="7464425" y="19192875"/>
          <a:ext cx="377190" cy="175895"/>
        </a:xfrm>
        <a:prstGeom prst="rect">
          <a:avLst/>
        </a:prstGeom>
      </xdr:spPr>
    </xdr:pic>
    <xdr:clientData/>
  </xdr:twoCellAnchor>
  <xdr:twoCellAnchor editAs="oneCell">
    <xdr:from>
      <xdr:col>16</xdr:col>
      <xdr:colOff>6350</xdr:colOff>
      <xdr:row>84</xdr:row>
      <xdr:rowOff>9525</xdr:rowOff>
    </xdr:from>
    <xdr:to>
      <xdr:col>17</xdr:col>
      <xdr:colOff>25400</xdr:colOff>
      <xdr:row>84</xdr:row>
      <xdr:rowOff>189230</xdr:rowOff>
    </xdr:to>
    <xdr:pic>
      <xdr:nvPicPr>
        <xdr:cNvPr id="3" name="图片 2" descr="李圆"/>
        <xdr:cNvPicPr>
          <a:picLocks noChangeAspect="1"/>
        </xdr:cNvPicPr>
      </xdr:nvPicPr>
      <xdr:blipFill>
        <a:blip r:embed="rId2"/>
        <a:stretch>
          <a:fillRect/>
        </a:stretch>
      </xdr:blipFill>
      <xdr:spPr>
        <a:xfrm>
          <a:off x="7464425" y="19421475"/>
          <a:ext cx="295275" cy="179705"/>
        </a:xfrm>
        <a:prstGeom prst="rect">
          <a:avLst/>
        </a:prstGeom>
      </xdr:spPr>
    </xdr:pic>
    <xdr:clientData/>
  </xdr:twoCellAnchor>
  <xdr:twoCellAnchor editAs="oneCell">
    <xdr:from>
      <xdr:col>16</xdr:col>
      <xdr:colOff>6350</xdr:colOff>
      <xdr:row>85</xdr:row>
      <xdr:rowOff>12065</xdr:rowOff>
    </xdr:from>
    <xdr:to>
      <xdr:col>17</xdr:col>
      <xdr:colOff>59055</xdr:colOff>
      <xdr:row>85</xdr:row>
      <xdr:rowOff>191770</xdr:rowOff>
    </xdr:to>
    <xdr:pic>
      <xdr:nvPicPr>
        <xdr:cNvPr id="4" name="图片 3" descr="陈葶葶"/>
        <xdr:cNvPicPr>
          <a:picLocks noChangeAspect="1"/>
        </xdr:cNvPicPr>
      </xdr:nvPicPr>
      <xdr:blipFill>
        <a:blip r:embed="rId3"/>
        <a:stretch>
          <a:fillRect/>
        </a:stretch>
      </xdr:blipFill>
      <xdr:spPr>
        <a:xfrm>
          <a:off x="7464425" y="19652615"/>
          <a:ext cx="328930" cy="179705"/>
        </a:xfrm>
        <a:prstGeom prst="rect">
          <a:avLst/>
        </a:prstGeom>
      </xdr:spPr>
    </xdr:pic>
    <xdr:clientData/>
  </xdr:twoCellAnchor>
  <xdr:twoCellAnchor editAs="oneCell">
    <xdr:from>
      <xdr:col>16</xdr:col>
      <xdr:colOff>6350</xdr:colOff>
      <xdr:row>86</xdr:row>
      <xdr:rowOff>12065</xdr:rowOff>
    </xdr:from>
    <xdr:to>
      <xdr:col>17</xdr:col>
      <xdr:colOff>49530</xdr:colOff>
      <xdr:row>86</xdr:row>
      <xdr:rowOff>191770</xdr:rowOff>
    </xdr:to>
    <xdr:pic>
      <xdr:nvPicPr>
        <xdr:cNvPr id="5" name="图片 4" descr="王书明"/>
        <xdr:cNvPicPr>
          <a:picLocks noChangeAspect="1"/>
        </xdr:cNvPicPr>
      </xdr:nvPicPr>
      <xdr:blipFill>
        <a:blip r:embed="rId4"/>
        <a:stretch>
          <a:fillRect/>
        </a:stretch>
      </xdr:blipFill>
      <xdr:spPr>
        <a:xfrm>
          <a:off x="7464425" y="19881215"/>
          <a:ext cx="319405" cy="179705"/>
        </a:xfrm>
        <a:prstGeom prst="rect">
          <a:avLst/>
        </a:prstGeom>
      </xdr:spPr>
    </xdr:pic>
    <xdr:clientData/>
  </xdr:twoCellAnchor>
  <xdr:twoCellAnchor editAs="oneCell">
    <xdr:from>
      <xdr:col>16</xdr:col>
      <xdr:colOff>6350</xdr:colOff>
      <xdr:row>88</xdr:row>
      <xdr:rowOff>9525</xdr:rowOff>
    </xdr:from>
    <xdr:to>
      <xdr:col>17</xdr:col>
      <xdr:colOff>20955</xdr:colOff>
      <xdr:row>88</xdr:row>
      <xdr:rowOff>189230</xdr:rowOff>
    </xdr:to>
    <xdr:pic>
      <xdr:nvPicPr>
        <xdr:cNvPr id="7" name="图片 6" descr="李幽铮"/>
        <xdr:cNvPicPr>
          <a:picLocks noChangeAspect="1"/>
        </xdr:cNvPicPr>
      </xdr:nvPicPr>
      <xdr:blipFill>
        <a:blip r:embed="rId5"/>
        <a:stretch>
          <a:fillRect/>
        </a:stretch>
      </xdr:blipFill>
      <xdr:spPr>
        <a:xfrm>
          <a:off x="7464425" y="20335875"/>
          <a:ext cx="290830" cy="179705"/>
        </a:xfrm>
        <a:prstGeom prst="rect">
          <a:avLst/>
        </a:prstGeom>
      </xdr:spPr>
    </xdr:pic>
    <xdr:clientData/>
  </xdr:twoCellAnchor>
  <xdr:twoCellAnchor editAs="oneCell">
    <xdr:from>
      <xdr:col>16</xdr:col>
      <xdr:colOff>6350</xdr:colOff>
      <xdr:row>89</xdr:row>
      <xdr:rowOff>9525</xdr:rowOff>
    </xdr:from>
    <xdr:to>
      <xdr:col>16</xdr:col>
      <xdr:colOff>238125</xdr:colOff>
      <xdr:row>89</xdr:row>
      <xdr:rowOff>189230</xdr:rowOff>
    </xdr:to>
    <xdr:pic>
      <xdr:nvPicPr>
        <xdr:cNvPr id="8" name="图片 7" descr="高群"/>
        <xdr:cNvPicPr>
          <a:picLocks noChangeAspect="1"/>
        </xdr:cNvPicPr>
      </xdr:nvPicPr>
      <xdr:blipFill>
        <a:blip r:embed="rId6"/>
        <a:stretch>
          <a:fillRect/>
        </a:stretch>
      </xdr:blipFill>
      <xdr:spPr>
        <a:xfrm>
          <a:off x="7464425" y="20564475"/>
          <a:ext cx="231775" cy="179705"/>
        </a:xfrm>
        <a:prstGeom prst="rect">
          <a:avLst/>
        </a:prstGeom>
      </xdr:spPr>
    </xdr:pic>
    <xdr:clientData/>
  </xdr:twoCellAnchor>
  <xdr:twoCellAnchor editAs="oneCell">
    <xdr:from>
      <xdr:col>16</xdr:col>
      <xdr:colOff>6350</xdr:colOff>
      <xdr:row>90</xdr:row>
      <xdr:rowOff>12065</xdr:rowOff>
    </xdr:from>
    <xdr:to>
      <xdr:col>17</xdr:col>
      <xdr:colOff>46355</xdr:colOff>
      <xdr:row>90</xdr:row>
      <xdr:rowOff>191770</xdr:rowOff>
    </xdr:to>
    <xdr:pic>
      <xdr:nvPicPr>
        <xdr:cNvPr id="9" name="图片 8" descr="杜杨"/>
        <xdr:cNvPicPr>
          <a:picLocks noChangeAspect="1"/>
        </xdr:cNvPicPr>
      </xdr:nvPicPr>
      <xdr:blipFill>
        <a:blip r:embed="rId7"/>
        <a:stretch>
          <a:fillRect/>
        </a:stretch>
      </xdr:blipFill>
      <xdr:spPr>
        <a:xfrm>
          <a:off x="7464425" y="20795615"/>
          <a:ext cx="316230" cy="179705"/>
        </a:xfrm>
        <a:prstGeom prst="rect">
          <a:avLst/>
        </a:prstGeom>
      </xdr:spPr>
    </xdr:pic>
    <xdr:clientData/>
  </xdr:twoCellAnchor>
  <xdr:twoCellAnchor editAs="oneCell">
    <xdr:from>
      <xdr:col>16</xdr:col>
      <xdr:colOff>6350</xdr:colOff>
      <xdr:row>91</xdr:row>
      <xdr:rowOff>12065</xdr:rowOff>
    </xdr:from>
    <xdr:to>
      <xdr:col>17</xdr:col>
      <xdr:colOff>39370</xdr:colOff>
      <xdr:row>91</xdr:row>
      <xdr:rowOff>191770</xdr:rowOff>
    </xdr:to>
    <xdr:pic>
      <xdr:nvPicPr>
        <xdr:cNvPr id="10" name="图片 9" descr="王蕊"/>
        <xdr:cNvPicPr>
          <a:picLocks noChangeAspect="1"/>
        </xdr:cNvPicPr>
      </xdr:nvPicPr>
      <xdr:blipFill>
        <a:blip r:embed="rId8"/>
        <a:stretch>
          <a:fillRect/>
        </a:stretch>
      </xdr:blipFill>
      <xdr:spPr>
        <a:xfrm>
          <a:off x="7464425" y="21024215"/>
          <a:ext cx="309245" cy="179705"/>
        </a:xfrm>
        <a:prstGeom prst="rect">
          <a:avLst/>
        </a:prstGeom>
      </xdr:spPr>
    </xdr:pic>
    <xdr:clientData/>
  </xdr:twoCellAnchor>
  <xdr:twoCellAnchor editAs="oneCell">
    <xdr:from>
      <xdr:col>16</xdr:col>
      <xdr:colOff>19050</xdr:colOff>
      <xdr:row>87</xdr:row>
      <xdr:rowOff>47625</xdr:rowOff>
    </xdr:from>
    <xdr:to>
      <xdr:col>17</xdr:col>
      <xdr:colOff>179070</xdr:colOff>
      <xdr:row>87</xdr:row>
      <xdr:rowOff>187960</xdr:rowOff>
    </xdr:to>
    <xdr:pic>
      <xdr:nvPicPr>
        <xdr:cNvPr id="11" name="图片 10" descr="盛宝璐"/>
        <xdr:cNvPicPr>
          <a:picLocks noChangeAspect="1"/>
        </xdr:cNvPicPr>
      </xdr:nvPicPr>
      <xdr:blipFill>
        <a:blip r:embed="rId9"/>
        <a:stretch>
          <a:fillRect/>
        </a:stretch>
      </xdr:blipFill>
      <xdr:spPr>
        <a:xfrm>
          <a:off x="7477125" y="20145375"/>
          <a:ext cx="436245" cy="14033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11</xdr:col>
          <xdr:colOff>38100</xdr:colOff>
          <xdr:row>0</xdr:row>
          <xdr:rowOff>19050</xdr:rowOff>
        </xdr:from>
        <xdr:to>
          <xdr:col>12</xdr:col>
          <xdr:colOff>504825</xdr:colOff>
          <xdr:row>2</xdr:row>
          <xdr:rowOff>0</xdr:rowOff>
        </xdr:to>
        <xdr:sp macro="[0]!平时成绩1">
          <xdr:nvSpPr>
            <xdr:cNvPr id="14339" name="Button 3" hidden="1">
              <a:extLst>
                <a:ext uri="{63B3BB69-23CF-44E3-9099-C40C66FF867C}">
                  <a14:compatExt spid="_x0000_s14339"/>
                </a:ext>
              </a:extLst>
            </xdr:cNvPr>
            <xdr:cNvSpPr/>
          </xdr:nvSpPr>
          <xdr:spPr>
            <a:xfrm>
              <a:off x="6600825" y="19050"/>
              <a:ext cx="1152525" cy="419100"/>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drawings/drawing5.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27</xdr:col>
          <xdr:colOff>28575</xdr:colOff>
          <xdr:row>0</xdr:row>
          <xdr:rowOff>19050</xdr:rowOff>
        </xdr:from>
        <xdr:to>
          <xdr:col>30</xdr:col>
          <xdr:colOff>123825</xdr:colOff>
          <xdr:row>0</xdr:row>
          <xdr:rowOff>447675</xdr:rowOff>
        </xdr:to>
        <xdr:sp macro="[0]!卷面成绩1">
          <xdr:nvSpPr>
            <xdr:cNvPr id="25601" name="Button 1" hidden="1">
              <a:extLst>
                <a:ext uri="{63B3BB69-23CF-44E3-9099-C40C66FF867C}">
                  <a14:compatExt spid="_x0000_s25601"/>
                </a:ext>
              </a:extLst>
            </xdr:cNvPr>
            <xdr:cNvSpPr/>
          </xdr:nvSpPr>
          <xdr:spPr>
            <a:xfrm>
              <a:off x="10687050" y="19050"/>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drawings/drawing6.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10</xdr:col>
          <xdr:colOff>314325</xdr:colOff>
          <xdr:row>1</xdr:row>
          <xdr:rowOff>85725</xdr:rowOff>
        </xdr:from>
        <xdr:to>
          <xdr:col>11</xdr:col>
          <xdr:colOff>323850</xdr:colOff>
          <xdr:row>2</xdr:row>
          <xdr:rowOff>238125</xdr:rowOff>
        </xdr:to>
        <xdr:sp macro="[0]!成果上交1">
          <xdr:nvSpPr>
            <xdr:cNvPr id="3087" name="Button 15" hidden="1">
              <a:extLst>
                <a:ext uri="{63B3BB69-23CF-44E3-9099-C40C66FF867C}">
                  <a14:compatExt spid="_x0000_s3087"/>
                </a:ext>
              </a:extLst>
            </xdr:cNvPr>
            <xdr:cNvSpPr/>
          </xdr:nvSpPr>
          <xdr:spPr>
            <a:xfrm>
              <a:off x="9763125" y="402590"/>
              <a:ext cx="1171575" cy="46926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drawings/drawing7.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4</xdr:col>
          <xdr:colOff>76200</xdr:colOff>
          <xdr:row>0</xdr:row>
          <xdr:rowOff>28575</xdr:rowOff>
        </xdr:from>
        <xdr:to>
          <xdr:col>5</xdr:col>
          <xdr:colOff>542925</xdr:colOff>
          <xdr:row>1</xdr:row>
          <xdr:rowOff>123825</xdr:rowOff>
        </xdr:to>
        <xdr:sp macro="[0]!评阅表1">
          <xdr:nvSpPr>
            <xdr:cNvPr id="27650" name="Button 2" hidden="1">
              <a:extLst>
                <a:ext uri="{63B3BB69-23CF-44E3-9099-C40C66FF867C}">
                  <a14:compatExt spid="_x0000_s27650"/>
                </a:ext>
              </a:extLst>
            </xdr:cNvPr>
            <xdr:cNvSpPr/>
          </xdr:nvSpPr>
          <xdr:spPr>
            <a:xfrm>
              <a:off x="5753100" y="28575"/>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xdr:from>
      <xdr:col>0</xdr:col>
      <xdr:colOff>495299</xdr:colOff>
      <xdr:row>5</xdr:row>
      <xdr:rowOff>152400</xdr:rowOff>
    </xdr:from>
    <xdr:to>
      <xdr:col>4</xdr:col>
      <xdr:colOff>495299</xdr:colOff>
      <xdr:row>10</xdr:row>
      <xdr:rowOff>276225</xdr:rowOff>
    </xdr:to>
    <xdr:graphicFrame>
      <xdr:nvGraphicFramePr>
        <xdr:cNvPr id="4" name="图表 8"/>
        <xdr:cNvGraphicFramePr/>
      </xdr:nvGraphicFramePr>
      <xdr:xfrm>
        <a:off x="494665" y="1286510"/>
        <a:ext cx="2800350" cy="170815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561974</xdr:colOff>
      <xdr:row>5</xdr:row>
      <xdr:rowOff>152400</xdr:rowOff>
    </xdr:from>
    <xdr:to>
      <xdr:col>9</xdr:col>
      <xdr:colOff>504824</xdr:colOff>
      <xdr:row>10</xdr:row>
      <xdr:rowOff>276225</xdr:rowOff>
    </xdr:to>
    <xdr:graphicFrame>
      <xdr:nvGraphicFramePr>
        <xdr:cNvPr id="49" name="图表 8"/>
        <xdr:cNvGraphicFramePr/>
      </xdr:nvGraphicFramePr>
      <xdr:xfrm>
        <a:off x="3361690" y="1286510"/>
        <a:ext cx="2800350" cy="170815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9524</xdr:colOff>
      <xdr:row>5</xdr:row>
      <xdr:rowOff>152400</xdr:rowOff>
    </xdr:from>
    <xdr:to>
      <xdr:col>14</xdr:col>
      <xdr:colOff>523874</xdr:colOff>
      <xdr:row>10</xdr:row>
      <xdr:rowOff>276225</xdr:rowOff>
    </xdr:to>
    <xdr:graphicFrame>
      <xdr:nvGraphicFramePr>
        <xdr:cNvPr id="50" name="图表 8"/>
        <xdr:cNvGraphicFramePr/>
      </xdr:nvGraphicFramePr>
      <xdr:xfrm>
        <a:off x="6238240" y="1286510"/>
        <a:ext cx="2800350" cy="170815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47624</xdr:colOff>
      <xdr:row>5</xdr:row>
      <xdr:rowOff>152400</xdr:rowOff>
    </xdr:from>
    <xdr:to>
      <xdr:col>19</xdr:col>
      <xdr:colOff>561974</xdr:colOff>
      <xdr:row>10</xdr:row>
      <xdr:rowOff>276225</xdr:rowOff>
    </xdr:to>
    <xdr:graphicFrame>
      <xdr:nvGraphicFramePr>
        <xdr:cNvPr id="51" name="图表 8"/>
        <xdr:cNvGraphicFramePr/>
      </xdr:nvGraphicFramePr>
      <xdr:xfrm>
        <a:off x="9133840" y="1286510"/>
        <a:ext cx="2800350" cy="170815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20</xdr:col>
      <xdr:colOff>85724</xdr:colOff>
      <xdr:row>5</xdr:row>
      <xdr:rowOff>152400</xdr:rowOff>
    </xdr:from>
    <xdr:to>
      <xdr:col>25</xdr:col>
      <xdr:colOff>28574</xdr:colOff>
      <xdr:row>10</xdr:row>
      <xdr:rowOff>276225</xdr:rowOff>
    </xdr:to>
    <xdr:graphicFrame>
      <xdr:nvGraphicFramePr>
        <xdr:cNvPr id="52" name="图表 8"/>
        <xdr:cNvGraphicFramePr/>
      </xdr:nvGraphicFramePr>
      <xdr:xfrm>
        <a:off x="12029440" y="1286510"/>
        <a:ext cx="2800350" cy="170815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495299</xdr:colOff>
      <xdr:row>13</xdr:row>
      <xdr:rowOff>161925</xdr:rowOff>
    </xdr:from>
    <xdr:to>
      <xdr:col>4</xdr:col>
      <xdr:colOff>495299</xdr:colOff>
      <xdr:row>18</xdr:row>
      <xdr:rowOff>285750</xdr:rowOff>
    </xdr:to>
    <xdr:graphicFrame>
      <xdr:nvGraphicFramePr>
        <xdr:cNvPr id="53" name="图表 8"/>
        <xdr:cNvGraphicFramePr/>
      </xdr:nvGraphicFramePr>
      <xdr:xfrm>
        <a:off x="494665" y="3538220"/>
        <a:ext cx="2800350" cy="170815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561974</xdr:colOff>
      <xdr:row>13</xdr:row>
      <xdr:rowOff>161925</xdr:rowOff>
    </xdr:from>
    <xdr:to>
      <xdr:col>9</xdr:col>
      <xdr:colOff>504824</xdr:colOff>
      <xdr:row>18</xdr:row>
      <xdr:rowOff>285750</xdr:rowOff>
    </xdr:to>
    <xdr:graphicFrame>
      <xdr:nvGraphicFramePr>
        <xdr:cNvPr id="54" name="图表 8"/>
        <xdr:cNvGraphicFramePr/>
      </xdr:nvGraphicFramePr>
      <xdr:xfrm>
        <a:off x="3361690" y="3538220"/>
        <a:ext cx="2800350" cy="170815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9524</xdr:colOff>
      <xdr:row>13</xdr:row>
      <xdr:rowOff>161925</xdr:rowOff>
    </xdr:from>
    <xdr:to>
      <xdr:col>14</xdr:col>
      <xdr:colOff>523874</xdr:colOff>
      <xdr:row>18</xdr:row>
      <xdr:rowOff>285750</xdr:rowOff>
    </xdr:to>
    <xdr:graphicFrame>
      <xdr:nvGraphicFramePr>
        <xdr:cNvPr id="55" name="图表 8"/>
        <xdr:cNvGraphicFramePr/>
      </xdr:nvGraphicFramePr>
      <xdr:xfrm>
        <a:off x="6238240" y="3538220"/>
        <a:ext cx="2800350" cy="170815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15</xdr:col>
      <xdr:colOff>47624</xdr:colOff>
      <xdr:row>13</xdr:row>
      <xdr:rowOff>161925</xdr:rowOff>
    </xdr:from>
    <xdr:to>
      <xdr:col>19</xdr:col>
      <xdr:colOff>561974</xdr:colOff>
      <xdr:row>18</xdr:row>
      <xdr:rowOff>285750</xdr:rowOff>
    </xdr:to>
    <xdr:graphicFrame>
      <xdr:nvGraphicFramePr>
        <xdr:cNvPr id="56" name="图表 8"/>
        <xdr:cNvGraphicFramePr/>
      </xdr:nvGraphicFramePr>
      <xdr:xfrm>
        <a:off x="9133840" y="3538220"/>
        <a:ext cx="2800350" cy="170815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85724</xdr:colOff>
      <xdr:row>13</xdr:row>
      <xdr:rowOff>161925</xdr:rowOff>
    </xdr:from>
    <xdr:to>
      <xdr:col>25</xdr:col>
      <xdr:colOff>28574</xdr:colOff>
      <xdr:row>18</xdr:row>
      <xdr:rowOff>285750</xdr:rowOff>
    </xdr:to>
    <xdr:graphicFrame>
      <xdr:nvGraphicFramePr>
        <xdr:cNvPr id="57" name="图表 8"/>
        <xdr:cNvGraphicFramePr/>
      </xdr:nvGraphicFramePr>
      <xdr:xfrm>
        <a:off x="12029440" y="3538220"/>
        <a:ext cx="2800350" cy="170815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495299</xdr:colOff>
      <xdr:row>21</xdr:row>
      <xdr:rowOff>170207</xdr:rowOff>
    </xdr:from>
    <xdr:to>
      <xdr:col>4</xdr:col>
      <xdr:colOff>495299</xdr:colOff>
      <xdr:row>26</xdr:row>
      <xdr:rowOff>294032</xdr:rowOff>
    </xdr:to>
    <xdr:graphicFrame>
      <xdr:nvGraphicFramePr>
        <xdr:cNvPr id="58" name="图表 8"/>
        <xdr:cNvGraphicFramePr/>
      </xdr:nvGraphicFramePr>
      <xdr:xfrm>
        <a:off x="494665" y="5807710"/>
        <a:ext cx="2800350" cy="170815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561974</xdr:colOff>
      <xdr:row>21</xdr:row>
      <xdr:rowOff>170207</xdr:rowOff>
    </xdr:from>
    <xdr:to>
      <xdr:col>9</xdr:col>
      <xdr:colOff>504824</xdr:colOff>
      <xdr:row>26</xdr:row>
      <xdr:rowOff>294032</xdr:rowOff>
    </xdr:to>
    <xdr:graphicFrame>
      <xdr:nvGraphicFramePr>
        <xdr:cNvPr id="59" name="图表 8"/>
        <xdr:cNvGraphicFramePr/>
      </xdr:nvGraphicFramePr>
      <xdr:xfrm>
        <a:off x="3361690" y="5807710"/>
        <a:ext cx="2800350" cy="170815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10</xdr:col>
      <xdr:colOff>9524</xdr:colOff>
      <xdr:row>21</xdr:row>
      <xdr:rowOff>170207</xdr:rowOff>
    </xdr:from>
    <xdr:to>
      <xdr:col>14</xdr:col>
      <xdr:colOff>523874</xdr:colOff>
      <xdr:row>26</xdr:row>
      <xdr:rowOff>294032</xdr:rowOff>
    </xdr:to>
    <xdr:graphicFrame>
      <xdr:nvGraphicFramePr>
        <xdr:cNvPr id="60" name="图表 8"/>
        <xdr:cNvGraphicFramePr/>
      </xdr:nvGraphicFramePr>
      <xdr:xfrm>
        <a:off x="6238240" y="5807710"/>
        <a:ext cx="2800350" cy="170815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15</xdr:col>
      <xdr:colOff>47624</xdr:colOff>
      <xdr:row>21</xdr:row>
      <xdr:rowOff>170207</xdr:rowOff>
    </xdr:from>
    <xdr:to>
      <xdr:col>19</xdr:col>
      <xdr:colOff>561974</xdr:colOff>
      <xdr:row>26</xdr:row>
      <xdr:rowOff>294032</xdr:rowOff>
    </xdr:to>
    <xdr:graphicFrame>
      <xdr:nvGraphicFramePr>
        <xdr:cNvPr id="61" name="图表 8"/>
        <xdr:cNvGraphicFramePr/>
      </xdr:nvGraphicFramePr>
      <xdr:xfrm>
        <a:off x="9133840" y="5807710"/>
        <a:ext cx="2800350" cy="170815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20</xdr:col>
      <xdr:colOff>85724</xdr:colOff>
      <xdr:row>21</xdr:row>
      <xdr:rowOff>170207</xdr:rowOff>
    </xdr:from>
    <xdr:to>
      <xdr:col>25</xdr:col>
      <xdr:colOff>28574</xdr:colOff>
      <xdr:row>26</xdr:row>
      <xdr:rowOff>294032</xdr:rowOff>
    </xdr:to>
    <xdr:graphicFrame>
      <xdr:nvGraphicFramePr>
        <xdr:cNvPr id="62" name="图表 8"/>
        <xdr:cNvGraphicFramePr/>
      </xdr:nvGraphicFramePr>
      <xdr:xfrm>
        <a:off x="12029440" y="5807710"/>
        <a:ext cx="2800350" cy="170815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495299</xdr:colOff>
      <xdr:row>29</xdr:row>
      <xdr:rowOff>170207</xdr:rowOff>
    </xdr:from>
    <xdr:to>
      <xdr:col>4</xdr:col>
      <xdr:colOff>495299</xdr:colOff>
      <xdr:row>34</xdr:row>
      <xdr:rowOff>294032</xdr:rowOff>
    </xdr:to>
    <xdr:graphicFrame>
      <xdr:nvGraphicFramePr>
        <xdr:cNvPr id="17" name="图表 8"/>
        <xdr:cNvGraphicFramePr/>
      </xdr:nvGraphicFramePr>
      <xdr:xfrm>
        <a:off x="494665" y="8068945"/>
        <a:ext cx="2800350" cy="170815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xdr:col>
      <xdr:colOff>561974</xdr:colOff>
      <xdr:row>29</xdr:row>
      <xdr:rowOff>170207</xdr:rowOff>
    </xdr:from>
    <xdr:to>
      <xdr:col>9</xdr:col>
      <xdr:colOff>504824</xdr:colOff>
      <xdr:row>34</xdr:row>
      <xdr:rowOff>294032</xdr:rowOff>
    </xdr:to>
    <xdr:graphicFrame>
      <xdr:nvGraphicFramePr>
        <xdr:cNvPr id="18" name="图表 8"/>
        <xdr:cNvGraphicFramePr/>
      </xdr:nvGraphicFramePr>
      <xdr:xfrm>
        <a:off x="3361690" y="8068945"/>
        <a:ext cx="2800350" cy="170815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10</xdr:col>
      <xdr:colOff>9524</xdr:colOff>
      <xdr:row>29</xdr:row>
      <xdr:rowOff>170207</xdr:rowOff>
    </xdr:from>
    <xdr:to>
      <xdr:col>14</xdr:col>
      <xdr:colOff>523874</xdr:colOff>
      <xdr:row>34</xdr:row>
      <xdr:rowOff>294032</xdr:rowOff>
    </xdr:to>
    <xdr:graphicFrame>
      <xdr:nvGraphicFramePr>
        <xdr:cNvPr id="19" name="图表 8"/>
        <xdr:cNvGraphicFramePr/>
      </xdr:nvGraphicFramePr>
      <xdr:xfrm>
        <a:off x="6238240" y="8068945"/>
        <a:ext cx="2800350" cy="170815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15</xdr:col>
      <xdr:colOff>47624</xdr:colOff>
      <xdr:row>29</xdr:row>
      <xdr:rowOff>170207</xdr:rowOff>
    </xdr:from>
    <xdr:to>
      <xdr:col>19</xdr:col>
      <xdr:colOff>561974</xdr:colOff>
      <xdr:row>34</xdr:row>
      <xdr:rowOff>294032</xdr:rowOff>
    </xdr:to>
    <xdr:graphicFrame>
      <xdr:nvGraphicFramePr>
        <xdr:cNvPr id="20" name="图表 8"/>
        <xdr:cNvGraphicFramePr/>
      </xdr:nvGraphicFramePr>
      <xdr:xfrm>
        <a:off x="9133840" y="8068945"/>
        <a:ext cx="2800350" cy="170815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20</xdr:col>
      <xdr:colOff>85724</xdr:colOff>
      <xdr:row>29</xdr:row>
      <xdr:rowOff>170207</xdr:rowOff>
    </xdr:from>
    <xdr:to>
      <xdr:col>25</xdr:col>
      <xdr:colOff>28574</xdr:colOff>
      <xdr:row>34</xdr:row>
      <xdr:rowOff>294032</xdr:rowOff>
    </xdr:to>
    <xdr:graphicFrame>
      <xdr:nvGraphicFramePr>
        <xdr:cNvPr id="21" name="图表 8"/>
        <xdr:cNvGraphicFramePr/>
      </xdr:nvGraphicFramePr>
      <xdr:xfrm>
        <a:off x="12029440" y="8068945"/>
        <a:ext cx="2800350" cy="170815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absolute">
        <xdr:from>
          <xdr:col>4</xdr:col>
          <xdr:colOff>914400</xdr:colOff>
          <xdr:row>0</xdr:row>
          <xdr:rowOff>9525</xdr:rowOff>
        </xdr:from>
        <xdr:to>
          <xdr:col>6</xdr:col>
          <xdr:colOff>219075</xdr:colOff>
          <xdr:row>1</xdr:row>
          <xdr:rowOff>180975</xdr:rowOff>
        </xdr:to>
        <xdr:sp macro="[0]!全过程成绩1">
          <xdr:nvSpPr>
            <xdr:cNvPr id="39941" name="Button 5" hidden="1">
              <a:extLst>
                <a:ext uri="{63B3BB69-23CF-44E3-9099-C40C66FF867C}">
                  <a14:compatExt spid="_x0000_s39941"/>
                </a:ext>
              </a:extLst>
            </xdr:cNvPr>
            <xdr:cNvSpPr/>
          </xdr:nvSpPr>
          <xdr:spPr>
            <a:xfrm>
              <a:off x="3943350" y="9525"/>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还原本页</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219075</xdr:colOff>
          <xdr:row>0</xdr:row>
          <xdr:rowOff>9525</xdr:rowOff>
        </xdr:from>
        <xdr:to>
          <xdr:col>17</xdr:col>
          <xdr:colOff>314325</xdr:colOff>
          <xdr:row>1</xdr:row>
          <xdr:rowOff>180975</xdr:rowOff>
        </xdr:to>
        <xdr:sp macro="[0]!全过程成绩3">
          <xdr:nvSpPr>
            <xdr:cNvPr id="39942" name="Button 6" hidden="1">
              <a:extLst>
                <a:ext uri="{63B3BB69-23CF-44E3-9099-C40C66FF867C}">
                  <a14:compatExt spid="_x0000_s39942"/>
                </a:ext>
              </a:extLst>
            </xdr:cNvPr>
            <xdr:cNvSpPr/>
          </xdr:nvSpPr>
          <xdr:spPr>
            <a:xfrm>
              <a:off x="7915275" y="9525"/>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删除空列</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66675</xdr:colOff>
          <xdr:row>0</xdr:row>
          <xdr:rowOff>9525</xdr:rowOff>
        </xdr:from>
        <xdr:to>
          <xdr:col>13</xdr:col>
          <xdr:colOff>161925</xdr:colOff>
          <xdr:row>1</xdr:row>
          <xdr:rowOff>180975</xdr:rowOff>
        </xdr:to>
        <xdr:sp macro="[0]!全过程成绩2">
          <xdr:nvSpPr>
            <xdr:cNvPr id="39943" name="Button 7" hidden="1">
              <a:extLst>
                <a:ext uri="{63B3BB69-23CF-44E3-9099-C40C66FF867C}">
                  <a14:compatExt spid="_x0000_s39943"/>
                </a:ext>
              </a:extLst>
            </xdr:cNvPr>
            <xdr:cNvSpPr/>
          </xdr:nvSpPr>
          <xdr:spPr>
            <a:xfrm>
              <a:off x="6353175" y="9525"/>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整理边框</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19050</xdr:colOff>
          <xdr:row>0</xdr:row>
          <xdr:rowOff>9525</xdr:rowOff>
        </xdr:from>
        <xdr:to>
          <xdr:col>21</xdr:col>
          <xdr:colOff>133350</xdr:colOff>
          <xdr:row>1</xdr:row>
          <xdr:rowOff>180975</xdr:rowOff>
        </xdr:to>
        <xdr:sp macro="[0]!全过程成绩4">
          <xdr:nvSpPr>
            <xdr:cNvPr id="39945" name="Button 9" hidden="1">
              <a:extLst>
                <a:ext uri="{63B3BB69-23CF-44E3-9099-C40C66FF867C}">
                  <a14:compatExt spid="_x0000_s39945"/>
                </a:ext>
              </a:extLst>
            </xdr:cNvPr>
            <xdr:cNvSpPr/>
          </xdr:nvSpPr>
          <xdr:spPr>
            <a:xfrm>
              <a:off x="9477375" y="9525"/>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drawings/drawing10.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absolute">
        <xdr:from>
          <xdr:col>13</xdr:col>
          <xdr:colOff>228600</xdr:colOff>
          <xdr:row>0</xdr:row>
          <xdr:rowOff>28575</xdr:rowOff>
        </xdr:from>
        <xdr:to>
          <xdr:col>13</xdr:col>
          <xdr:colOff>1381125</xdr:colOff>
          <xdr:row>1</xdr:row>
          <xdr:rowOff>114300</xdr:rowOff>
        </xdr:to>
        <xdr:sp macro="[0]!提问1">
          <xdr:nvSpPr>
            <xdr:cNvPr id="59394" name="Button 2" hidden="1">
              <a:extLst>
                <a:ext uri="{63B3BB69-23CF-44E3-9099-C40C66FF867C}">
                  <a14:compatExt spid="_x0000_s59394"/>
                </a:ext>
              </a:extLst>
            </xdr:cNvPr>
            <xdr:cNvSpPr/>
          </xdr:nvSpPr>
          <xdr:spPr>
            <a:xfrm>
              <a:off x="7962900" y="28575"/>
              <a:ext cx="1152525" cy="42862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drawings/drawing1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15</xdr:col>
          <xdr:colOff>276225</xdr:colOff>
          <xdr:row>0</xdr:row>
          <xdr:rowOff>38100</xdr:rowOff>
        </xdr:from>
        <xdr:to>
          <xdr:col>17</xdr:col>
          <xdr:colOff>57150</xdr:colOff>
          <xdr:row>2</xdr:row>
          <xdr:rowOff>28575</xdr:rowOff>
        </xdr:to>
        <xdr:sp macro="[0]!点名册1">
          <xdr:nvSpPr>
            <xdr:cNvPr id="44034" name="Button 2" hidden="1">
              <a:extLst>
                <a:ext uri="{63B3BB69-23CF-44E3-9099-C40C66FF867C}">
                  <a14:compatExt spid="_x0000_s44034"/>
                </a:ext>
              </a:extLst>
            </xdr:cNvPr>
            <xdr:cNvSpPr/>
          </xdr:nvSpPr>
          <xdr:spPr>
            <a:xfrm>
              <a:off x="6829425" y="38100"/>
              <a:ext cx="1152525" cy="433705"/>
            </a:xfrm>
            <a:prstGeom prst="rect">
              <a:avLst/>
            </a:prstGeom>
          </xdr:spPr>
          <xdr:txBody>
            <a:bodyPr vertOverflow="clip" wrap="square" lIns="45720" tIns="41148" rIns="45720" bIns="41148" anchor="ctr" upright="1"/>
            <a:lstStyle/>
            <a:p>
              <a:pPr algn="ctr" rtl="0">
                <a:defRPr sz="1000"/>
              </a:pPr>
              <a:r>
                <a:rPr lang="zh-CN" altLang="en-US" sz="1800" b="1" i="0" u="none" strike="noStrike" baseline="0">
                  <a:solidFill>
                    <a:srgbClr val="FF0000"/>
                  </a:solidFill>
                  <a:latin typeface="微软雅黑" panose="020B0503020204020204" charset="-122"/>
                  <a:ea typeface="微软雅黑" panose="020B0503020204020204" charset="-122"/>
                </a:rPr>
                <a:t>导出PDF</a:t>
              </a:r>
              <a:endParaRPr lang="zh-CN" altLang="en-US" sz="1800" b="1" i="0" u="none" strike="noStrike" baseline="0">
                <a:solidFill>
                  <a:srgbClr val="FF0000"/>
                </a:solidFill>
                <a:latin typeface="微软雅黑" panose="020B0503020204020204" charset="-122"/>
                <a:ea typeface="微软雅黑" panose="020B0503020204020204" charset="-122"/>
              </a:endParaRP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4" Type="http://schemas.openxmlformats.org/officeDocument/2006/relationships/ctrlProp" Target="../ctrlProps/ctrlProp9.xml"/><Relationship Id="rId3" Type="http://schemas.openxmlformats.org/officeDocument/2006/relationships/ctrlProp" Target="../ctrlProps/ctrlProp8.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4.vml"/><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5.vml"/><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6.vml"/><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 Id="rId3" Type="http://schemas.openxmlformats.org/officeDocument/2006/relationships/ctrlProp" Target="../ctrlProps/ctrlProp14.xml"/><Relationship Id="rId2" Type="http://schemas.openxmlformats.org/officeDocument/2006/relationships/vmlDrawing" Target="../drawings/vmlDrawing7.vml"/><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trlProp" Target="../ctrlProps/ctrlProp18.xml"/><Relationship Id="rId2" Type="http://schemas.openxmlformats.org/officeDocument/2006/relationships/vmlDrawing" Target="../drawings/vmlDrawing8.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9.vml"/><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Z162"/>
  <sheetViews>
    <sheetView showGridLines="0" tabSelected="1" workbookViewId="0">
      <selection activeCell="A1" sqref="A1:E1"/>
    </sheetView>
  </sheetViews>
  <sheetFormatPr defaultColWidth="9" defaultRowHeight="14.25"/>
  <cols>
    <col min="1" max="1" width="4.625" style="137" customWidth="1"/>
    <col min="2" max="2" width="10.625" style="137" customWidth="1"/>
    <col min="3" max="3" width="12.875" style="138" customWidth="1"/>
    <col min="4" max="4" width="27.875" style="137" customWidth="1"/>
    <col min="5" max="5" width="18.5" style="137" customWidth="1"/>
    <col min="6" max="6" width="6.25" customWidth="1"/>
    <col min="7" max="7" width="6.875" customWidth="1"/>
    <col min="8" max="8" width="8.875" customWidth="1"/>
    <col min="9" max="9" width="1.625" customWidth="1"/>
    <col min="10" max="11" width="9.625" customWidth="1"/>
    <col min="12" max="12" width="7.25" customWidth="1"/>
    <col min="13" max="13" width="4.75" customWidth="1"/>
    <col min="14" max="14" width="4.125" customWidth="1"/>
    <col min="15" max="15" width="6.625" customWidth="1"/>
    <col min="16" max="16" width="4.25" customWidth="1"/>
    <col min="17" max="17" width="1.75" customWidth="1"/>
    <col min="18" max="18" width="1.625" customWidth="1"/>
    <col min="19" max="19" width="3.625" customWidth="1"/>
    <col min="20" max="20" width="14.375" customWidth="1"/>
    <col min="21" max="21" width="13.25" customWidth="1"/>
    <col min="22" max="22" width="5.75" customWidth="1"/>
    <col min="23" max="23" width="4.125" customWidth="1"/>
  </cols>
  <sheetData>
    <row r="1" ht="22.5" customHeight="1" spans="1:104">
      <c r="A1" s="427" t="s">
        <v>0</v>
      </c>
      <c r="B1" s="427"/>
      <c r="C1" s="427"/>
      <c r="D1" s="427"/>
      <c r="E1" s="427"/>
      <c r="F1" s="428" t="s">
        <v>1</v>
      </c>
      <c r="G1" s="428"/>
      <c r="H1" s="429" t="s">
        <v>2</v>
      </c>
      <c r="I1" s="430"/>
      <c r="J1" s="431" t="s">
        <v>3</v>
      </c>
      <c r="K1" s="432" t="s">
        <v>4</v>
      </c>
      <c r="L1" s="432"/>
      <c r="M1" s="433" t="str">
        <f>IF(A13&lt;&gt;"",参数计算!J3,"")</f>
        <v/>
      </c>
      <c r="N1" s="433"/>
      <c r="O1" s="434"/>
      <c r="P1" s="430"/>
      <c r="Q1" s="430"/>
      <c r="R1" s="430"/>
      <c r="S1" s="430"/>
    </row>
    <row r="2" ht="20.1" customHeight="1" spans="1:104">
      <c r="A2" s="435"/>
      <c r="B2" s="436"/>
      <c r="C2" s="437" t="s">
        <v>5</v>
      </c>
      <c r="D2" s="436"/>
      <c r="E2" s="437" t="s">
        <v>6</v>
      </c>
      <c r="F2" s="436"/>
      <c r="G2" s="438" t="s">
        <v>7</v>
      </c>
      <c r="H2" s="439" t="s">
        <v>8</v>
      </c>
      <c r="J2" s="440"/>
      <c r="K2" s="441" t="str">
        <f>IF(参数计算!H6&lt;&gt;"无",参数计算!H6,"")</f>
        <v/>
      </c>
      <c r="L2" s="441"/>
      <c r="M2" s="442" t="str">
        <f>IF(参数计算!H7&gt;0,参数计算!H7,"")</f>
        <v/>
      </c>
      <c r="N2" s="442"/>
      <c r="O2" s="443" t="str">
        <f>IF(M2&lt;&gt;"","人","")</f>
        <v/>
      </c>
    </row>
    <row r="3" ht="20.1" customHeight="1" spans="1:104">
      <c r="I3" s="141"/>
      <c r="J3" s="440"/>
      <c r="K3" s="444" t="str">
        <f>IF(参数计算!I6&lt;&gt;"无",参数计算!I6,"")</f>
        <v/>
      </c>
      <c r="L3" s="444"/>
      <c r="M3" s="442" t="str">
        <f>IF(参数计算!I7&gt;0,参数计算!I7,"")</f>
        <v/>
      </c>
      <c r="N3" s="442"/>
      <c r="O3" s="443" t="str">
        <f>IF(M3&lt;&gt;"","人","")</f>
        <v/>
      </c>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c r="CL3" s="142"/>
      <c r="CM3" s="142"/>
      <c r="CN3" s="142"/>
      <c r="CO3" s="142"/>
      <c r="CP3" s="142"/>
      <c r="CQ3" s="142"/>
      <c r="CR3" s="142"/>
      <c r="CS3" s="142"/>
      <c r="CT3" s="142"/>
      <c r="CU3" s="142"/>
      <c r="CV3" s="142"/>
      <c r="CW3" s="142"/>
      <c r="CX3" s="142"/>
      <c r="CY3" s="142"/>
      <c r="CZ3" s="142"/>
    </row>
    <row r="4" ht="20.1" customHeight="1" spans="1:104">
      <c r="A4" s="445"/>
      <c r="B4" s="142"/>
      <c r="C4" s="446" t="s">
        <v>9</v>
      </c>
      <c r="D4" s="447"/>
      <c r="E4" s="142"/>
      <c r="F4" s="142"/>
      <c r="G4" s="142"/>
      <c r="H4" s="142"/>
      <c r="I4" s="142"/>
      <c r="J4" s="440"/>
      <c r="K4" s="444" t="str">
        <f>IF(参数计算!J6&lt;&gt;"无",参数计算!J6,"")</f>
        <v/>
      </c>
      <c r="L4" s="444"/>
      <c r="M4" s="442" t="str">
        <f>IF(参数计算!J7&gt;0,参数计算!J7,"")</f>
        <v/>
      </c>
      <c r="N4" s="442"/>
      <c r="O4" s="443" t="str">
        <f>IF(M4&lt;&gt;"","人","")</f>
        <v/>
      </c>
      <c r="Q4" s="448" t="s">
        <v>10</v>
      </c>
      <c r="R4" s="449"/>
      <c r="S4" s="449"/>
      <c r="T4" s="449"/>
      <c r="U4" s="449"/>
      <c r="V4" s="450"/>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c r="CZ4" s="142"/>
    </row>
    <row r="5" s="20" customFormat="1" ht="20.1" customHeight="1" spans="1:104">
      <c r="A5" s="451"/>
      <c r="B5" s="144"/>
      <c r="C5" s="452" t="s">
        <v>11</v>
      </c>
      <c r="D5" s="453"/>
      <c r="E5" s="454"/>
      <c r="J5" s="455"/>
      <c r="K5" s="456" t="str">
        <f>IF(参数计算!K6&lt;&gt;"无",参数计算!K6,"")</f>
        <v/>
      </c>
      <c r="L5" s="456"/>
      <c r="M5" s="457" t="str">
        <f>IF(参数计算!K7&gt;0,参数计算!K7,"")</f>
        <v/>
      </c>
      <c r="N5" s="457"/>
      <c r="O5" s="458" t="str">
        <f>IF(M5&lt;&gt;"","人","")</f>
        <v/>
      </c>
      <c r="Q5" s="459"/>
      <c r="R5"/>
      <c r="S5"/>
      <c r="T5"/>
      <c r="U5"/>
      <c r="V5" s="460"/>
      <c r="W5" s="144"/>
      <c r="X5" s="144"/>
      <c r="Y5" s="144"/>
      <c r="Z5" s="144"/>
      <c r="AA5" s="144"/>
      <c r="AB5" s="144"/>
      <c r="AC5" s="144"/>
      <c r="AD5" s="144"/>
      <c r="AE5" s="144"/>
      <c r="AF5" s="144"/>
      <c r="AG5" s="144"/>
      <c r="AH5" s="144"/>
      <c r="AI5" s="144"/>
      <c r="AJ5" s="144"/>
      <c r="AK5" s="144"/>
      <c r="AL5" s="144"/>
      <c r="AM5" s="144"/>
      <c r="AN5" s="144"/>
      <c r="AO5" s="144"/>
      <c r="AP5" s="144"/>
      <c r="AQ5" s="144"/>
      <c r="AR5" s="144"/>
      <c r="AS5" s="144"/>
      <c r="AT5" s="144"/>
      <c r="AU5" s="144"/>
      <c r="AV5" s="144"/>
      <c r="AW5" s="144"/>
      <c r="AX5" s="144"/>
      <c r="AY5" s="144"/>
      <c r="AZ5" s="144"/>
      <c r="BA5" s="144"/>
      <c r="BB5" s="144"/>
      <c r="BC5" s="144"/>
      <c r="BD5" s="144"/>
      <c r="BE5" s="144"/>
      <c r="BF5" s="144"/>
      <c r="BG5" s="144"/>
      <c r="BH5" s="144"/>
      <c r="BI5" s="144"/>
      <c r="BJ5" s="144"/>
      <c r="BK5" s="144"/>
      <c r="BL5" s="144"/>
      <c r="BM5" s="144"/>
      <c r="BN5" s="144"/>
      <c r="BO5" s="144"/>
      <c r="BP5" s="144"/>
      <c r="BQ5" s="144"/>
      <c r="BR5" s="144"/>
      <c r="BS5" s="144"/>
      <c r="BT5" s="144"/>
      <c r="BU5" s="144"/>
      <c r="BV5" s="144"/>
      <c r="BW5" s="144"/>
      <c r="BX5" s="144"/>
      <c r="BY5" s="144"/>
      <c r="BZ5" s="144"/>
      <c r="CA5" s="144"/>
      <c r="CB5" s="144"/>
      <c r="CC5" s="144"/>
      <c r="CD5" s="144"/>
      <c r="CE5" s="144"/>
      <c r="CF5" s="144"/>
      <c r="CG5" s="144"/>
      <c r="CH5" s="144"/>
      <c r="CI5" s="144"/>
      <c r="CJ5" s="144"/>
      <c r="CK5" s="144"/>
      <c r="CL5" s="144"/>
      <c r="CM5" s="144"/>
      <c r="CN5" s="144"/>
      <c r="CO5" s="144"/>
      <c r="CP5" s="144"/>
      <c r="CQ5" s="144"/>
      <c r="CR5" s="144"/>
      <c r="CS5" s="144"/>
      <c r="CT5" s="144"/>
      <c r="CU5" s="144"/>
      <c r="CV5" s="144"/>
      <c r="CW5" s="144"/>
      <c r="CX5" s="144"/>
      <c r="CY5" s="144"/>
      <c r="CZ5" s="144"/>
    </row>
    <row r="6" s="20" customFormat="1" ht="20.1" customHeight="1" spans="1:104">
      <c r="A6" s="451"/>
      <c r="B6" s="451"/>
      <c r="C6" s="452" t="s">
        <v>12</v>
      </c>
      <c r="D6" s="453"/>
      <c r="E6" s="454"/>
      <c r="F6" s="461" t="s">
        <v>13</v>
      </c>
      <c r="G6" s="462"/>
      <c r="H6" s="463"/>
      <c r="J6" s="464" t="s">
        <v>14</v>
      </c>
      <c r="K6" s="465" t="s">
        <v>15</v>
      </c>
      <c r="L6" s="466" t="s">
        <v>16</v>
      </c>
      <c r="M6" s="467" t="s">
        <v>15</v>
      </c>
      <c r="N6" s="465"/>
      <c r="O6" s="468" t="s">
        <v>16</v>
      </c>
      <c r="Q6" s="469"/>
      <c r="R6" s="470"/>
      <c r="S6" s="470"/>
      <c r="T6" s="470"/>
      <c r="U6" s="471"/>
      <c r="V6" s="472"/>
      <c r="W6" s="144"/>
      <c r="X6" s="144"/>
      <c r="Y6" s="144"/>
      <c r="Z6" s="144"/>
      <c r="AA6" s="144"/>
      <c r="AB6" s="144"/>
      <c r="AC6" s="144"/>
      <c r="AD6" s="144"/>
      <c r="AE6" s="144"/>
      <c r="AF6" s="144"/>
      <c r="AG6" s="144"/>
      <c r="AH6" s="144"/>
      <c r="AI6" s="144"/>
      <c r="AJ6" s="144"/>
      <c r="AK6" s="144"/>
      <c r="AL6" s="144"/>
      <c r="AM6" s="144"/>
      <c r="AN6" s="144"/>
      <c r="AO6" s="144"/>
      <c r="AP6" s="144"/>
      <c r="AQ6" s="144"/>
      <c r="AR6" s="144"/>
      <c r="AS6" s="144"/>
      <c r="AT6" s="144"/>
      <c r="AU6" s="144"/>
      <c r="AV6" s="144"/>
      <c r="AW6" s="144"/>
      <c r="AX6" s="144"/>
      <c r="AY6" s="144"/>
      <c r="AZ6" s="144"/>
      <c r="BA6" s="144"/>
      <c r="BB6" s="144"/>
      <c r="BC6" s="144"/>
      <c r="BD6" s="144"/>
      <c r="BE6" s="144"/>
      <c r="BF6" s="144"/>
      <c r="BG6" s="144"/>
      <c r="BH6" s="144"/>
      <c r="BI6" s="144"/>
      <c r="BJ6" s="144"/>
      <c r="BK6" s="144"/>
      <c r="BL6" s="144"/>
      <c r="BM6" s="144"/>
      <c r="BN6" s="144"/>
      <c r="BO6" s="144"/>
      <c r="BP6" s="144"/>
      <c r="BQ6" s="144"/>
      <c r="BR6" s="144"/>
      <c r="BS6" s="144"/>
      <c r="BT6" s="144"/>
      <c r="BU6" s="144"/>
      <c r="BV6" s="144"/>
      <c r="BW6" s="144"/>
      <c r="BX6" s="144"/>
      <c r="BY6" s="144"/>
      <c r="BZ6" s="144"/>
      <c r="CA6" s="144"/>
      <c r="CB6" s="144"/>
      <c r="CC6" s="144"/>
      <c r="CD6" s="144"/>
      <c r="CE6" s="144"/>
      <c r="CF6" s="144"/>
      <c r="CG6" s="144"/>
      <c r="CH6" s="144"/>
      <c r="CI6" s="144"/>
      <c r="CJ6" s="144"/>
      <c r="CK6" s="144"/>
      <c r="CL6" s="144"/>
      <c r="CM6" s="144"/>
      <c r="CN6" s="144"/>
      <c r="CO6" s="144"/>
      <c r="CP6" s="144"/>
      <c r="CQ6" s="144"/>
      <c r="CR6" s="144"/>
      <c r="CS6" s="144"/>
      <c r="CT6" s="144"/>
      <c r="CU6" s="144"/>
      <c r="CV6" s="144"/>
      <c r="CW6" s="144"/>
      <c r="CX6" s="144"/>
      <c r="CY6" s="144"/>
      <c r="CZ6" s="144"/>
    </row>
    <row r="7" s="20" customFormat="1" ht="20.1" customHeight="1" spans="1:104">
      <c r="A7" s="454"/>
      <c r="B7" s="454"/>
      <c r="C7" s="452" t="s">
        <v>17</v>
      </c>
      <c r="D7" s="453"/>
      <c r="E7" s="454"/>
      <c r="J7" s="473" t="s">
        <v>18</v>
      </c>
      <c r="K7" s="474"/>
      <c r="L7" s="475"/>
      <c r="M7" s="474"/>
      <c r="N7" s="474"/>
      <c r="O7" s="476"/>
      <c r="P7" s="477"/>
      <c r="W7" s="144"/>
      <c r="X7" s="144"/>
      <c r="Y7" s="144"/>
      <c r="Z7" s="144"/>
      <c r="AA7" s="144"/>
      <c r="AB7" s="144"/>
      <c r="AC7" s="144"/>
      <c r="AD7" s="144"/>
      <c r="AE7" s="144"/>
      <c r="AF7" s="144"/>
      <c r="AG7" s="144"/>
      <c r="AH7" s="144"/>
      <c r="AI7" s="144"/>
      <c r="AJ7" s="144"/>
      <c r="AK7" s="144"/>
      <c r="AL7" s="144"/>
      <c r="AM7" s="144"/>
      <c r="AN7" s="144"/>
      <c r="AO7" s="144"/>
      <c r="AP7" s="144"/>
      <c r="AQ7" s="144"/>
      <c r="AR7" s="144"/>
      <c r="AS7" s="144"/>
      <c r="AT7" s="144"/>
      <c r="AU7" s="144"/>
      <c r="AV7" s="144"/>
      <c r="AW7" s="144"/>
      <c r="AX7" s="144"/>
      <c r="AY7" s="144"/>
      <c r="AZ7" s="144"/>
      <c r="BA7" s="144"/>
      <c r="BB7" s="144"/>
      <c r="BC7" s="144"/>
      <c r="BD7" s="144"/>
      <c r="BE7" s="144"/>
      <c r="BF7" s="144"/>
      <c r="BG7" s="144"/>
      <c r="BH7" s="144"/>
      <c r="BI7" s="144"/>
      <c r="BJ7" s="144"/>
      <c r="BK7" s="144"/>
      <c r="BL7" s="144"/>
      <c r="BM7" s="144"/>
      <c r="BN7" s="144"/>
      <c r="BO7" s="144"/>
      <c r="BP7" s="144"/>
      <c r="BQ7" s="144"/>
      <c r="BR7" s="144"/>
      <c r="BS7" s="144"/>
      <c r="BT7" s="144"/>
      <c r="BU7" s="144"/>
      <c r="BV7" s="144"/>
      <c r="BW7" s="144"/>
      <c r="BX7" s="144"/>
      <c r="BY7" s="144"/>
      <c r="BZ7" s="144"/>
      <c r="CA7" s="144"/>
      <c r="CB7" s="144"/>
      <c r="CC7" s="144"/>
      <c r="CD7" s="144"/>
      <c r="CE7" s="144"/>
      <c r="CF7" s="144"/>
      <c r="CG7" s="144"/>
      <c r="CH7" s="144"/>
      <c r="CI7" s="144"/>
      <c r="CJ7" s="144"/>
      <c r="CK7" s="144"/>
      <c r="CL7" s="144"/>
      <c r="CM7" s="144"/>
      <c r="CN7" s="144"/>
      <c r="CO7" s="144"/>
      <c r="CP7" s="144"/>
      <c r="CQ7" s="144"/>
      <c r="CR7" s="144"/>
      <c r="CS7" s="144"/>
      <c r="CT7" s="144"/>
      <c r="CU7" s="144"/>
      <c r="CV7" s="144"/>
      <c r="CW7" s="144"/>
      <c r="CX7" s="144"/>
      <c r="CY7" s="144"/>
      <c r="CZ7" s="144"/>
    </row>
    <row r="8" s="20" customFormat="1" ht="20.1" customHeight="1" spans="1:104">
      <c r="A8" s="454"/>
      <c r="B8" s="454"/>
      <c r="C8" s="452" t="s">
        <v>19</v>
      </c>
      <c r="D8" s="478" t="str">
        <f>IF(D7&lt;&gt;"",D7,"")</f>
        <v/>
      </c>
      <c r="E8" s="454"/>
      <c r="F8" s="461" t="s">
        <v>20</v>
      </c>
      <c r="G8" s="462"/>
      <c r="H8" s="463"/>
      <c r="J8" s="473"/>
      <c r="K8" s="474"/>
      <c r="L8" s="475"/>
      <c r="M8" s="479"/>
      <c r="N8" s="480"/>
      <c r="O8" s="481"/>
      <c r="P8" s="482"/>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4"/>
      <c r="BA8" s="144"/>
      <c r="BB8" s="144"/>
      <c r="BC8" s="144"/>
      <c r="BD8" s="144"/>
      <c r="BE8" s="144"/>
      <c r="BF8" s="144"/>
      <c r="BG8" s="144"/>
      <c r="BH8" s="144"/>
      <c r="BI8" s="144"/>
      <c r="BJ8" s="144"/>
      <c r="BK8" s="144"/>
      <c r="BL8" s="144"/>
      <c r="BM8" s="144"/>
      <c r="BN8" s="144"/>
      <c r="BO8" s="144"/>
      <c r="BP8" s="144"/>
      <c r="BQ8" s="144"/>
      <c r="BR8" s="144"/>
      <c r="BS8" s="144"/>
      <c r="BT8" s="144"/>
      <c r="BU8" s="144"/>
      <c r="BV8" s="144"/>
      <c r="BW8" s="144"/>
      <c r="BX8" s="144"/>
      <c r="BY8" s="144"/>
      <c r="BZ8" s="144"/>
      <c r="CA8" s="144"/>
      <c r="CB8" s="144"/>
      <c r="CC8" s="144"/>
      <c r="CD8" s="144"/>
      <c r="CE8" s="144"/>
      <c r="CF8" s="144"/>
      <c r="CG8" s="144"/>
      <c r="CH8" s="144"/>
      <c r="CI8" s="144"/>
      <c r="CJ8" s="144"/>
      <c r="CK8" s="144"/>
      <c r="CL8" s="144"/>
      <c r="CM8" s="144"/>
      <c r="CN8" s="144"/>
      <c r="CO8" s="144"/>
      <c r="CP8" s="144"/>
      <c r="CQ8" s="144"/>
      <c r="CR8" s="144"/>
      <c r="CS8" s="144"/>
      <c r="CT8" s="144"/>
      <c r="CU8" s="144"/>
      <c r="CV8" s="144"/>
      <c r="CW8" s="144"/>
      <c r="CX8" s="144"/>
      <c r="CY8" s="144"/>
      <c r="CZ8" s="144"/>
    </row>
    <row r="9" s="20" customFormat="1" ht="20.1" customHeight="1" spans="1:104">
      <c r="A9" s="454"/>
      <c r="B9" s="454"/>
      <c r="C9" s="452" t="s">
        <v>21</v>
      </c>
      <c r="D9" s="453"/>
      <c r="E9" s="454"/>
      <c r="J9" s="473"/>
      <c r="K9" s="474"/>
      <c r="L9" s="475"/>
      <c r="M9" s="479"/>
      <c r="N9" s="480"/>
      <c r="O9" s="483"/>
      <c r="P9" s="482"/>
      <c r="Q9" s="484" t="s">
        <v>22</v>
      </c>
      <c r="R9" s="485"/>
      <c r="S9" s="485"/>
      <c r="T9" s="485"/>
      <c r="U9" s="485"/>
      <c r="V9" s="468"/>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4"/>
      <c r="BA9" s="144"/>
      <c r="BB9" s="144"/>
      <c r="BC9" s="144"/>
      <c r="BD9" s="144"/>
      <c r="BE9" s="144"/>
      <c r="BF9" s="144"/>
      <c r="BG9" s="144"/>
      <c r="BH9" s="144"/>
      <c r="BI9" s="144"/>
      <c r="BJ9" s="144"/>
      <c r="BK9" s="144"/>
      <c r="BL9" s="144"/>
      <c r="BM9" s="144"/>
      <c r="BN9" s="144"/>
      <c r="BO9" s="144"/>
      <c r="BP9" s="144"/>
      <c r="BQ9" s="144"/>
      <c r="BR9" s="144"/>
      <c r="BS9" s="144"/>
      <c r="BT9" s="144"/>
      <c r="BU9" s="144"/>
      <c r="BV9" s="144"/>
      <c r="BW9" s="144"/>
      <c r="BX9" s="144"/>
      <c r="BY9" s="144"/>
      <c r="BZ9" s="144"/>
      <c r="CA9" s="144"/>
      <c r="CB9" s="144"/>
      <c r="CC9" s="144"/>
      <c r="CD9" s="144"/>
      <c r="CE9" s="144"/>
      <c r="CF9" s="144"/>
      <c r="CG9" s="144"/>
      <c r="CH9" s="144"/>
      <c r="CI9" s="144"/>
      <c r="CJ9" s="144"/>
      <c r="CK9" s="144"/>
      <c r="CL9" s="144"/>
      <c r="CM9" s="144"/>
      <c r="CN9" s="144"/>
      <c r="CO9" s="144"/>
      <c r="CP9" s="144"/>
      <c r="CQ9" s="144"/>
      <c r="CR9" s="144"/>
      <c r="CS9" s="144"/>
      <c r="CT9" s="144"/>
      <c r="CU9" s="144"/>
      <c r="CV9" s="144"/>
      <c r="CW9" s="144"/>
      <c r="CX9" s="144"/>
      <c r="CY9" s="144"/>
      <c r="CZ9" s="144"/>
    </row>
    <row r="10" s="20" customFormat="1" ht="20.1" customHeight="1" spans="1:104">
      <c r="A10" s="454"/>
      <c r="C10" s="486" t="s">
        <v>23</v>
      </c>
      <c r="D10" s="487"/>
      <c r="E10" s="451"/>
      <c r="F10" s="488" t="s">
        <v>24</v>
      </c>
      <c r="G10" s="489"/>
      <c r="H10" s="490" t="s">
        <v>25</v>
      </c>
      <c r="I10" s="144"/>
      <c r="J10" s="473" t="s">
        <v>26</v>
      </c>
      <c r="K10" s="474"/>
      <c r="L10" s="475"/>
      <c r="M10" s="474"/>
      <c r="N10" s="474"/>
      <c r="O10" s="476"/>
      <c r="P10" s="482"/>
      <c r="Q10" s="491" t="s">
        <v>27</v>
      </c>
      <c r="R10" s="492"/>
      <c r="S10" s="492"/>
      <c r="T10" s="492"/>
      <c r="U10" s="492"/>
      <c r="V10" s="119" t="s">
        <v>28</v>
      </c>
      <c r="W10" s="144"/>
      <c r="X10" s="144"/>
      <c r="Y10" s="144"/>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c r="AY10" s="144"/>
      <c r="AZ10" s="144"/>
      <c r="BA10" s="144"/>
      <c r="BB10" s="144"/>
      <c r="BC10" s="144"/>
      <c r="BD10" s="144"/>
      <c r="BE10" s="144"/>
      <c r="BF10" s="144"/>
      <c r="BG10" s="144"/>
      <c r="BH10" s="144"/>
      <c r="BI10" s="144"/>
      <c r="BJ10" s="144"/>
      <c r="BK10" s="144"/>
      <c r="BL10" s="144"/>
      <c r="BM10" s="144"/>
      <c r="BN10" s="144"/>
      <c r="BO10" s="144"/>
      <c r="BP10" s="144"/>
      <c r="BQ10" s="144"/>
      <c r="BR10" s="144"/>
      <c r="BS10" s="144"/>
      <c r="BT10" s="144"/>
      <c r="BU10" s="144"/>
      <c r="BV10" s="144"/>
      <c r="BW10" s="144"/>
      <c r="BX10" s="144"/>
      <c r="BY10" s="144"/>
      <c r="BZ10" s="144"/>
      <c r="CA10" s="144"/>
      <c r="CB10" s="144"/>
      <c r="CC10" s="144"/>
      <c r="CD10" s="144"/>
      <c r="CE10" s="144"/>
      <c r="CF10" s="144"/>
      <c r="CG10" s="144"/>
      <c r="CH10" s="144"/>
      <c r="CI10" s="144"/>
      <c r="CJ10" s="144"/>
      <c r="CK10" s="144"/>
      <c r="CL10" s="144"/>
      <c r="CM10" s="144"/>
      <c r="CN10" s="144"/>
      <c r="CO10" s="144"/>
      <c r="CP10" s="144"/>
      <c r="CQ10" s="144"/>
      <c r="CR10" s="144"/>
      <c r="CS10" s="144"/>
      <c r="CT10" s="144"/>
      <c r="CU10" s="144"/>
      <c r="CV10" s="144"/>
      <c r="CW10" s="144"/>
      <c r="CX10" s="144"/>
      <c r="CY10" s="144"/>
      <c r="CZ10" s="144"/>
    </row>
    <row r="11" ht="20.1" customHeight="1" spans="1:104">
      <c r="A11" s="493"/>
      <c r="B11" s="493"/>
      <c r="C11" s="494"/>
      <c r="D11" s="494"/>
      <c r="E11" s="493"/>
      <c r="F11" s="495"/>
      <c r="G11" s="495"/>
      <c r="H11" s="142"/>
      <c r="I11" s="142"/>
      <c r="J11" s="473"/>
      <c r="K11" s="474"/>
      <c r="L11" s="475"/>
      <c r="M11" s="496"/>
      <c r="N11" s="496"/>
      <c r="O11" s="497"/>
      <c r="P11" s="482"/>
      <c r="Q11" s="491" t="s">
        <v>29</v>
      </c>
      <c r="R11" s="492"/>
      <c r="S11" s="492"/>
      <c r="T11" s="492"/>
      <c r="U11" s="492"/>
      <c r="V11" s="119" t="s">
        <v>28</v>
      </c>
      <c r="AC11" s="142"/>
      <c r="AD11" s="142"/>
      <c r="AE11" s="142"/>
      <c r="AF11" s="142"/>
      <c r="AG11" s="142"/>
      <c r="AH11" s="142"/>
      <c r="AI11" s="142"/>
      <c r="AJ11" s="142"/>
      <c r="AK11" s="142"/>
      <c r="AL11" s="142"/>
      <c r="AM11" s="142"/>
      <c r="AN11" s="142"/>
      <c r="AO11" s="142"/>
      <c r="AP11" s="142"/>
      <c r="AQ11" s="142"/>
      <c r="AR11" s="142"/>
      <c r="AS11" s="142"/>
      <c r="AT11" s="142"/>
      <c r="AU11" s="142"/>
      <c r="AV11" s="142"/>
      <c r="AW11" s="142"/>
      <c r="AX11" s="142"/>
      <c r="AY11" s="142"/>
      <c r="AZ11" s="142"/>
      <c r="BA11" s="142"/>
      <c r="BB11" s="142"/>
      <c r="BC11" s="142"/>
      <c r="BD11" s="142"/>
      <c r="BE11" s="142"/>
      <c r="BF11" s="142"/>
      <c r="BG11" s="142"/>
      <c r="BH11" s="142"/>
      <c r="BI11" s="142"/>
      <c r="BJ11" s="142"/>
      <c r="BK11" s="142"/>
      <c r="BL11" s="142"/>
      <c r="BM11" s="142"/>
      <c r="BN11" s="142"/>
      <c r="BO11" s="142"/>
      <c r="BP11" s="142"/>
      <c r="BQ11" s="142"/>
      <c r="BR11" s="142"/>
      <c r="BS11" s="142"/>
      <c r="BT11" s="142"/>
      <c r="BU11" s="142"/>
      <c r="BV11" s="142"/>
      <c r="BW11" s="142"/>
      <c r="BX11" s="142"/>
      <c r="BY11" s="142"/>
      <c r="BZ11" s="142"/>
      <c r="CA11" s="142"/>
      <c r="CB11" s="142"/>
      <c r="CC11" s="142"/>
      <c r="CD11" s="142"/>
      <c r="CE11" s="142"/>
      <c r="CF11" s="142"/>
      <c r="CG11" s="142"/>
      <c r="CH11" s="142"/>
      <c r="CI11" s="142"/>
      <c r="CJ11" s="142"/>
      <c r="CK11" s="142"/>
      <c r="CL11" s="142"/>
      <c r="CM11" s="142"/>
      <c r="CN11" s="142"/>
      <c r="CO11" s="142"/>
      <c r="CP11" s="142"/>
      <c r="CQ11" s="142"/>
      <c r="CR11" s="142"/>
      <c r="CS11" s="142"/>
      <c r="CT11" s="142"/>
      <c r="CU11" s="142"/>
      <c r="CV11" s="142"/>
      <c r="CW11" s="142"/>
      <c r="CX11" s="142"/>
      <c r="CY11" s="142"/>
      <c r="CZ11" s="142"/>
    </row>
    <row r="12" s="20" customFormat="1" ht="18" customHeight="1" spans="1:104">
      <c r="A12" s="498" t="s">
        <v>30</v>
      </c>
      <c r="B12" s="498" t="s">
        <v>31</v>
      </c>
      <c r="C12" s="499" t="s">
        <v>32</v>
      </c>
      <c r="D12" s="498" t="s">
        <v>33</v>
      </c>
      <c r="E12" s="498" t="s">
        <v>34</v>
      </c>
      <c r="F12" s="87"/>
      <c r="H12" s="500"/>
      <c r="J12" s="501" t="s">
        <v>35</v>
      </c>
      <c r="K12" s="502"/>
      <c r="L12" s="503"/>
      <c r="M12" s="504"/>
      <c r="N12" s="505"/>
      <c r="O12" s="506"/>
      <c r="P12" s="506"/>
      <c r="Q12" s="491" t="s">
        <v>36</v>
      </c>
      <c r="R12" s="492"/>
      <c r="S12" s="492"/>
      <c r="T12" s="492"/>
      <c r="U12" s="492"/>
      <c r="V12" s="119" t="s">
        <v>28</v>
      </c>
      <c r="AC12" s="144"/>
      <c r="AD12" s="144"/>
      <c r="AE12" s="144"/>
      <c r="AF12" s="144"/>
      <c r="AG12" s="144"/>
      <c r="AH12" s="144"/>
      <c r="AI12" s="144"/>
      <c r="AJ12" s="144"/>
      <c r="AK12" s="144"/>
      <c r="AL12" s="144"/>
      <c r="AM12" s="144"/>
      <c r="AN12" s="144"/>
      <c r="AO12" s="144"/>
      <c r="AP12" s="144"/>
      <c r="AQ12" s="144"/>
      <c r="AR12" s="144"/>
      <c r="AS12" s="144"/>
      <c r="AT12" s="144"/>
      <c r="AU12" s="144"/>
      <c r="AV12" s="144"/>
      <c r="AW12" s="144"/>
      <c r="AX12" s="144"/>
      <c r="AY12" s="144"/>
      <c r="AZ12" s="144"/>
      <c r="BA12" s="144"/>
      <c r="BB12" s="144"/>
      <c r="BC12" s="144"/>
      <c r="BD12" s="144"/>
      <c r="BE12" s="144"/>
      <c r="BF12" s="144"/>
      <c r="BG12" s="144"/>
      <c r="BH12" s="144"/>
      <c r="BI12" s="144"/>
      <c r="BJ12" s="144"/>
      <c r="BK12" s="144"/>
      <c r="BL12" s="144"/>
      <c r="BM12" s="144"/>
      <c r="BN12" s="144"/>
      <c r="BO12" s="144"/>
      <c r="BP12" s="144"/>
      <c r="BQ12" s="144"/>
      <c r="BR12" s="144"/>
      <c r="BS12" s="144"/>
      <c r="BT12" s="144"/>
      <c r="BU12" s="144"/>
      <c r="BV12" s="144"/>
      <c r="BW12" s="144"/>
      <c r="BX12" s="144"/>
      <c r="BY12" s="144"/>
      <c r="BZ12" s="144"/>
      <c r="CA12" s="144"/>
      <c r="CB12" s="144"/>
      <c r="CC12" s="144"/>
      <c r="CD12" s="144"/>
      <c r="CE12" s="144"/>
      <c r="CF12" s="144"/>
      <c r="CG12" s="144"/>
      <c r="CH12" s="144"/>
      <c r="CI12" s="144"/>
      <c r="CJ12" s="144"/>
      <c r="CK12" s="144"/>
      <c r="CL12" s="144"/>
      <c r="CM12" s="144"/>
      <c r="CN12" s="144"/>
      <c r="CO12" s="144"/>
      <c r="CP12" s="144"/>
      <c r="CQ12" s="144"/>
      <c r="CR12" s="144"/>
      <c r="CS12" s="144"/>
      <c r="CT12" s="144"/>
      <c r="CU12" s="144"/>
      <c r="CV12" s="144"/>
      <c r="CW12" s="144"/>
      <c r="CX12" s="144"/>
      <c r="CY12" s="144"/>
      <c r="CZ12" s="144"/>
    </row>
    <row r="13" s="20" customFormat="1" ht="18" customHeight="1" spans="1:104">
      <c r="A13" s="442" t="str">
        <f>IF(B13=0,"",1)</f>
        <v/>
      </c>
      <c r="B13" s="507"/>
      <c r="C13" s="507"/>
      <c r="D13" s="507"/>
      <c r="E13" s="507"/>
      <c r="F13" s="153"/>
      <c r="Q13" s="491" t="s">
        <v>37</v>
      </c>
      <c r="R13" s="492"/>
      <c r="S13" s="492"/>
      <c r="T13" s="492"/>
      <c r="U13" s="492"/>
      <c r="V13" s="119" t="s">
        <v>28</v>
      </c>
      <c r="AC13" s="144"/>
      <c r="AD13" s="144"/>
      <c r="AE13" s="144"/>
      <c r="AF13" s="144"/>
      <c r="AG13" s="144"/>
      <c r="AH13" s="144"/>
      <c r="AI13" s="144"/>
      <c r="AJ13" s="144"/>
      <c r="AK13" s="144"/>
      <c r="AL13" s="144"/>
      <c r="AM13" s="144"/>
      <c r="AN13" s="144"/>
      <c r="AO13" s="144"/>
      <c r="AP13" s="144"/>
      <c r="AQ13" s="144"/>
      <c r="AR13" s="144"/>
      <c r="AS13" s="144"/>
      <c r="AT13" s="144"/>
      <c r="AU13" s="144"/>
      <c r="AV13" s="144"/>
      <c r="AW13" s="144"/>
      <c r="AX13" s="144"/>
      <c r="AY13" s="144"/>
      <c r="AZ13" s="144"/>
      <c r="BA13" s="144"/>
      <c r="BB13" s="144"/>
      <c r="BC13" s="144"/>
      <c r="BD13" s="144"/>
      <c r="BE13" s="144"/>
      <c r="BF13" s="144"/>
      <c r="BG13" s="144"/>
      <c r="BH13" s="144"/>
      <c r="BI13" s="144"/>
      <c r="BJ13" s="144"/>
      <c r="BK13" s="144"/>
      <c r="BL13" s="144"/>
      <c r="BM13" s="144"/>
      <c r="BN13" s="144"/>
      <c r="BO13" s="144"/>
      <c r="BP13" s="144"/>
      <c r="BQ13" s="144"/>
      <c r="BR13" s="144"/>
      <c r="BS13" s="144"/>
      <c r="BT13" s="144"/>
      <c r="BU13" s="144"/>
      <c r="BV13" s="144"/>
      <c r="BW13" s="144"/>
      <c r="BX13" s="144"/>
      <c r="BY13" s="144"/>
      <c r="BZ13" s="144"/>
      <c r="CA13" s="144"/>
      <c r="CB13" s="144"/>
      <c r="CC13" s="144"/>
      <c r="CD13" s="144"/>
      <c r="CE13" s="144"/>
      <c r="CF13" s="144"/>
      <c r="CG13" s="144"/>
      <c r="CH13" s="144"/>
      <c r="CI13" s="144"/>
      <c r="CJ13" s="144"/>
      <c r="CK13" s="144"/>
      <c r="CL13" s="144"/>
      <c r="CM13" s="144"/>
      <c r="CN13" s="144"/>
      <c r="CO13" s="144"/>
      <c r="CP13" s="144"/>
      <c r="CQ13" s="144"/>
      <c r="CR13" s="144"/>
      <c r="CS13" s="144"/>
      <c r="CT13" s="144"/>
      <c r="CU13" s="144"/>
      <c r="CV13" s="144"/>
      <c r="CW13" s="144"/>
      <c r="CX13" s="144"/>
      <c r="CY13" s="144"/>
      <c r="CZ13" s="144"/>
    </row>
    <row r="14" s="20" customFormat="1" ht="18" customHeight="1" spans="1:104">
      <c r="A14" s="442" t="str">
        <f>IF(B14=0,"",A13+1)</f>
        <v/>
      </c>
      <c r="B14" s="507"/>
      <c r="C14" s="507"/>
      <c r="D14" s="507"/>
      <c r="E14" s="507"/>
      <c r="F14" s="153"/>
      <c r="H14" s="90" t="str">
        <f>IF(AND(K7&lt;&gt;"",H8&lt;&gt;""),CONCATENATE(K7,"成绩占比 %"),"")</f>
        <v/>
      </c>
      <c r="I14" s="90"/>
      <c r="J14" s="90"/>
      <c r="K14" s="90" t="str">
        <f>IF(AND(K10&lt;&gt;"",H8&lt;&gt;""),CONCATENATE(K10,"成绩占比 %"),"")</f>
        <v/>
      </c>
      <c r="L14" s="90"/>
      <c r="M14" s="83" t="str">
        <f>IF(AND(M12&lt;&gt;"试卷",M12&lt;&gt;"",H8&lt;&gt;""),CONCATENATE(M12,"成绩占比 %"),"")</f>
        <v/>
      </c>
      <c r="N14" s="83"/>
      <c r="O14" s="83"/>
      <c r="Q14" s="491" t="s">
        <v>38</v>
      </c>
      <c r="R14" s="492"/>
      <c r="S14" s="492"/>
      <c r="T14" s="492"/>
      <c r="U14" s="492"/>
      <c r="V14" s="119" t="s">
        <v>28</v>
      </c>
      <c r="W14" s="508"/>
      <c r="AC14" s="144"/>
      <c r="AD14" s="144"/>
      <c r="AE14" s="144"/>
      <c r="AF14" s="144"/>
      <c r="AG14" s="144"/>
      <c r="AH14" s="144"/>
      <c r="AI14" s="144"/>
      <c r="AJ14" s="144"/>
      <c r="AK14" s="144"/>
      <c r="AL14" s="144"/>
      <c r="AM14" s="144"/>
      <c r="AN14" s="144"/>
      <c r="AO14" s="144"/>
      <c r="AP14" s="144"/>
      <c r="AQ14" s="144"/>
      <c r="AR14" s="144"/>
      <c r="AS14" s="144"/>
      <c r="AT14" s="144"/>
      <c r="AU14" s="144"/>
      <c r="AV14" s="144"/>
      <c r="AW14" s="144"/>
      <c r="AX14" s="144"/>
      <c r="AY14" s="144"/>
      <c r="AZ14" s="144"/>
      <c r="BA14" s="144"/>
      <c r="BB14" s="144"/>
      <c r="BC14" s="144"/>
      <c r="BD14" s="144"/>
      <c r="BE14" s="144"/>
      <c r="BF14" s="144"/>
      <c r="BG14" s="144"/>
      <c r="BH14" s="144"/>
      <c r="BI14" s="144"/>
      <c r="BJ14" s="144"/>
      <c r="BK14" s="144"/>
      <c r="BL14" s="144"/>
      <c r="BM14" s="144"/>
      <c r="BN14" s="144"/>
      <c r="BO14" s="144"/>
      <c r="BP14" s="144"/>
      <c r="BQ14" s="144"/>
      <c r="BR14" s="144"/>
      <c r="BS14" s="144"/>
      <c r="BT14" s="144"/>
      <c r="BU14" s="144"/>
      <c r="BV14" s="144"/>
      <c r="BW14" s="144"/>
      <c r="BX14" s="144"/>
      <c r="BY14" s="144"/>
      <c r="BZ14" s="144"/>
      <c r="CA14" s="144"/>
      <c r="CB14" s="144"/>
      <c r="CC14" s="144"/>
      <c r="CD14" s="144"/>
      <c r="CE14" s="144"/>
      <c r="CF14" s="144"/>
      <c r="CG14" s="144"/>
      <c r="CH14" s="144"/>
      <c r="CI14" s="144"/>
      <c r="CJ14" s="144"/>
      <c r="CK14" s="144"/>
      <c r="CL14" s="144"/>
      <c r="CM14" s="144"/>
      <c r="CN14" s="144"/>
      <c r="CO14" s="144"/>
      <c r="CP14" s="144"/>
      <c r="CQ14" s="144"/>
      <c r="CR14" s="144"/>
      <c r="CS14" s="144"/>
      <c r="CT14" s="144"/>
      <c r="CU14" s="144"/>
      <c r="CV14" s="144"/>
      <c r="CW14" s="144"/>
      <c r="CX14" s="144"/>
      <c r="CY14" s="144"/>
      <c r="CZ14" s="144"/>
    </row>
    <row r="15" s="20" customFormat="1" ht="18" customHeight="1" spans="1:104">
      <c r="A15" s="442" t="str">
        <f t="shared" ref="A15:A56" si="0">IF(B15=0,"",A14+1)</f>
        <v/>
      </c>
      <c r="B15" s="507"/>
      <c r="C15" s="507"/>
      <c r="D15" s="507"/>
      <c r="E15" s="507"/>
      <c r="F15" s="153"/>
      <c r="G15" s="509" t="str">
        <f>IF(OR($H$14&lt;&gt;"",$K$14&lt;&gt;"",$M$14&lt;&gt;""),参数计算!N16,"")</f>
        <v/>
      </c>
      <c r="H15" s="510"/>
      <c r="I15" s="510"/>
      <c r="J15" s="510"/>
      <c r="K15" s="510"/>
      <c r="L15" s="510"/>
      <c r="M15" s="510"/>
      <c r="N15" s="510"/>
      <c r="O15" s="510"/>
      <c r="Q15" s="106" t="s">
        <v>39</v>
      </c>
      <c r="R15" s="511"/>
      <c r="S15" s="511"/>
      <c r="T15" s="511"/>
      <c r="U15" s="511"/>
      <c r="V15" s="121" t="s">
        <v>28</v>
      </c>
      <c r="W15" s="508"/>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4"/>
      <c r="AZ15" s="144"/>
      <c r="BA15" s="144"/>
      <c r="BB15" s="144"/>
      <c r="BC15" s="144"/>
      <c r="BD15" s="144"/>
      <c r="BE15" s="144"/>
      <c r="BF15" s="144"/>
      <c r="BG15" s="144"/>
      <c r="BH15" s="144"/>
      <c r="BI15" s="144"/>
      <c r="BJ15" s="144"/>
      <c r="BK15" s="144"/>
      <c r="BL15" s="144"/>
      <c r="BM15" s="144"/>
      <c r="BN15" s="144"/>
      <c r="BO15" s="144"/>
      <c r="BP15" s="144"/>
      <c r="BQ15" s="144"/>
      <c r="BR15" s="144"/>
      <c r="BS15" s="144"/>
      <c r="BT15" s="144"/>
      <c r="BU15" s="144"/>
      <c r="BV15" s="144"/>
      <c r="BW15" s="144"/>
      <c r="BX15" s="144"/>
      <c r="BY15" s="144"/>
      <c r="BZ15" s="144"/>
      <c r="CA15" s="144"/>
      <c r="CB15" s="144"/>
      <c r="CC15" s="144"/>
      <c r="CD15" s="144"/>
      <c r="CE15" s="144"/>
      <c r="CF15" s="144"/>
      <c r="CG15" s="144"/>
      <c r="CH15" s="144"/>
      <c r="CI15" s="144"/>
      <c r="CJ15" s="144"/>
      <c r="CK15" s="144"/>
      <c r="CL15" s="144"/>
      <c r="CM15" s="144"/>
      <c r="CN15" s="144"/>
      <c r="CO15" s="144"/>
      <c r="CP15" s="144"/>
      <c r="CQ15" s="144"/>
      <c r="CR15" s="144"/>
      <c r="CS15" s="144"/>
      <c r="CT15" s="144"/>
      <c r="CU15" s="144"/>
      <c r="CV15" s="144"/>
      <c r="CW15" s="144"/>
      <c r="CX15" s="144"/>
      <c r="CY15" s="144"/>
      <c r="CZ15" s="144"/>
    </row>
    <row r="16" s="20" customFormat="1" ht="18" customHeight="1" spans="1:104">
      <c r="A16" s="442" t="str">
        <f t="shared" si="0"/>
        <v/>
      </c>
      <c r="B16" s="507"/>
      <c r="C16" s="507"/>
      <c r="D16" s="507"/>
      <c r="E16" s="507"/>
      <c r="F16" s="153"/>
      <c r="G16" s="509" t="str">
        <f>IF(OR($H$14&lt;&gt;"",$K$14&lt;&gt;"",$M$14&lt;&gt;""),参数计算!O16,"")</f>
        <v/>
      </c>
      <c r="H16" s="510"/>
      <c r="I16" s="510"/>
      <c r="J16" s="510"/>
      <c r="K16" s="510"/>
      <c r="L16" s="510"/>
      <c r="M16" s="510"/>
      <c r="N16" s="510"/>
      <c r="O16" s="510"/>
      <c r="W16" s="508"/>
      <c r="X16" s="144"/>
      <c r="Y16" s="144"/>
      <c r="Z16" s="144"/>
      <c r="AA16" s="144"/>
      <c r="AB16" s="144"/>
      <c r="AC16" s="144"/>
      <c r="AD16" s="144"/>
      <c r="AE16" s="144"/>
      <c r="AF16" s="144"/>
      <c r="AG16" s="144"/>
      <c r="AH16" s="144"/>
      <c r="AI16" s="144"/>
      <c r="AJ16" s="144"/>
      <c r="AK16" s="144"/>
      <c r="AL16" s="144"/>
      <c r="AM16" s="144"/>
      <c r="AN16" s="144"/>
      <c r="AO16" s="144"/>
      <c r="AP16" s="144"/>
      <c r="AQ16" s="144"/>
      <c r="AR16" s="144"/>
      <c r="AS16" s="144"/>
      <c r="AT16" s="144"/>
      <c r="AU16" s="144"/>
      <c r="AV16" s="144"/>
      <c r="AW16" s="144"/>
      <c r="AX16" s="144"/>
      <c r="AY16" s="144"/>
      <c r="AZ16" s="144"/>
      <c r="BA16" s="144"/>
      <c r="BB16" s="144"/>
      <c r="BC16" s="144"/>
      <c r="BD16" s="144"/>
      <c r="BE16" s="144"/>
      <c r="BF16" s="144"/>
      <c r="BG16" s="144"/>
      <c r="BH16" s="144"/>
      <c r="BI16" s="144"/>
      <c r="BJ16" s="144"/>
      <c r="BK16" s="144"/>
      <c r="BL16" s="144"/>
      <c r="BM16" s="144"/>
      <c r="BN16" s="144"/>
      <c r="BO16" s="144"/>
      <c r="BP16" s="144"/>
      <c r="BQ16" s="144"/>
      <c r="BR16" s="144"/>
      <c r="BS16" s="144"/>
      <c r="BT16" s="144"/>
      <c r="BU16" s="144"/>
      <c r="BV16" s="144"/>
      <c r="BW16" s="144"/>
      <c r="BX16" s="144"/>
      <c r="BY16" s="144"/>
      <c r="BZ16" s="144"/>
      <c r="CA16" s="144"/>
      <c r="CB16" s="144"/>
      <c r="CC16" s="144"/>
      <c r="CD16" s="144"/>
      <c r="CE16" s="144"/>
      <c r="CF16" s="144"/>
      <c r="CG16" s="144"/>
      <c r="CH16" s="144"/>
      <c r="CI16" s="144"/>
      <c r="CJ16" s="144"/>
      <c r="CK16" s="144"/>
      <c r="CL16" s="144"/>
      <c r="CM16" s="144"/>
      <c r="CN16" s="144"/>
      <c r="CO16" s="144"/>
      <c r="CP16" s="144"/>
      <c r="CQ16" s="144"/>
      <c r="CR16" s="144"/>
      <c r="CS16" s="144"/>
      <c r="CT16" s="144"/>
      <c r="CU16" s="144"/>
      <c r="CV16" s="144"/>
      <c r="CW16" s="144"/>
      <c r="CX16" s="144"/>
      <c r="CY16" s="144"/>
      <c r="CZ16" s="144"/>
    </row>
    <row r="17" s="20" customFormat="1" ht="18" customHeight="1" spans="1:104">
      <c r="A17" s="442" t="str">
        <f t="shared" si="0"/>
        <v/>
      </c>
      <c r="B17" s="507"/>
      <c r="C17" s="507"/>
      <c r="D17" s="507"/>
      <c r="E17" s="507"/>
      <c r="F17" s="153"/>
      <c r="G17" s="509" t="str">
        <f>IF(OR($H$14&lt;&gt;"",$K$14&lt;&gt;"",$M$14&lt;&gt;""),参数计算!P16,"")</f>
        <v/>
      </c>
      <c r="H17" s="510"/>
      <c r="I17" s="510"/>
      <c r="J17" s="510"/>
      <c r="K17" s="510"/>
      <c r="L17" s="510"/>
      <c r="M17" s="510"/>
      <c r="N17" s="510"/>
      <c r="O17" s="510"/>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T17" s="144"/>
      <c r="AU17" s="144"/>
      <c r="AV17" s="144"/>
      <c r="AW17" s="144"/>
      <c r="AX17" s="144"/>
      <c r="AY17" s="144"/>
      <c r="AZ17" s="144"/>
      <c r="BA17" s="144"/>
      <c r="BB17" s="144"/>
      <c r="BC17" s="144"/>
      <c r="BD17" s="144"/>
      <c r="BE17" s="144"/>
      <c r="BF17" s="144"/>
      <c r="BG17" s="144"/>
      <c r="BH17" s="144"/>
      <c r="BI17" s="144"/>
      <c r="BJ17" s="144"/>
      <c r="BK17" s="144"/>
      <c r="BL17" s="144"/>
      <c r="BM17" s="144"/>
      <c r="BN17" s="144"/>
      <c r="BO17" s="144"/>
      <c r="BP17" s="144"/>
      <c r="BQ17" s="144"/>
      <c r="BR17" s="144"/>
      <c r="BS17" s="144"/>
      <c r="BT17" s="144"/>
      <c r="BU17" s="144"/>
      <c r="BV17" s="144"/>
      <c r="BW17" s="144"/>
      <c r="BX17" s="144"/>
      <c r="BY17" s="144"/>
      <c r="BZ17" s="144"/>
      <c r="CA17" s="144"/>
      <c r="CB17" s="144"/>
      <c r="CC17" s="144"/>
      <c r="CD17" s="144"/>
      <c r="CE17" s="144"/>
      <c r="CF17" s="144"/>
      <c r="CG17" s="144"/>
      <c r="CH17" s="144"/>
      <c r="CI17" s="144"/>
      <c r="CJ17" s="144"/>
      <c r="CK17" s="144"/>
      <c r="CL17" s="144"/>
      <c r="CM17" s="144"/>
      <c r="CN17" s="144"/>
      <c r="CO17" s="144"/>
      <c r="CP17" s="144"/>
      <c r="CQ17" s="144"/>
      <c r="CR17" s="144"/>
      <c r="CS17" s="144"/>
      <c r="CT17" s="144"/>
      <c r="CU17" s="144"/>
      <c r="CV17" s="144"/>
      <c r="CW17" s="144"/>
      <c r="CX17" s="144"/>
      <c r="CY17" s="144"/>
      <c r="CZ17" s="144"/>
    </row>
    <row r="18" s="20" customFormat="1" ht="18" customHeight="1" spans="1:104">
      <c r="A18" s="442" t="str">
        <f t="shared" si="0"/>
        <v/>
      </c>
      <c r="B18" s="507"/>
      <c r="C18" s="507"/>
      <c r="D18" s="507"/>
      <c r="E18" s="507"/>
      <c r="F18" s="153"/>
      <c r="G18" s="509" t="str">
        <f>IF(OR($H$14&lt;&gt;"",$K$14&lt;&gt;"",$M$14&lt;&gt;""),参数计算!Q16,"")</f>
        <v/>
      </c>
      <c r="H18" s="510"/>
      <c r="I18" s="510"/>
      <c r="J18" s="510"/>
      <c r="K18" s="510"/>
      <c r="L18" s="510"/>
      <c r="M18" s="510"/>
      <c r="N18" s="510"/>
      <c r="O18" s="510"/>
      <c r="X18" s="144"/>
      <c r="Y18" s="144"/>
      <c r="Z18" s="144"/>
      <c r="AA18" s="144"/>
      <c r="AB18" s="144"/>
      <c r="AC18" s="144"/>
      <c r="AD18" s="144"/>
      <c r="AE18" s="144"/>
      <c r="AF18" s="144"/>
      <c r="AG18" s="144"/>
      <c r="AH18" s="144"/>
      <c r="AI18" s="144"/>
      <c r="AJ18" s="144"/>
      <c r="AK18" s="144"/>
      <c r="AL18" s="144"/>
      <c r="AM18" s="144"/>
      <c r="AN18" s="144"/>
      <c r="AO18" s="144"/>
      <c r="AP18" s="144"/>
      <c r="AQ18" s="144"/>
      <c r="AR18" s="144"/>
      <c r="AS18" s="144"/>
      <c r="AT18" s="144"/>
      <c r="AU18" s="144"/>
      <c r="AV18" s="144"/>
      <c r="AW18" s="144"/>
      <c r="AX18" s="144"/>
      <c r="AY18" s="144"/>
      <c r="AZ18" s="144"/>
      <c r="BA18" s="144"/>
      <c r="BB18" s="144"/>
      <c r="BC18" s="144"/>
      <c r="BD18" s="144"/>
      <c r="BE18" s="144"/>
      <c r="BF18" s="144"/>
      <c r="BG18" s="144"/>
      <c r="BH18" s="144"/>
      <c r="BI18" s="144"/>
      <c r="BJ18" s="144"/>
      <c r="BK18" s="144"/>
      <c r="BL18" s="144"/>
      <c r="BM18" s="144"/>
      <c r="BN18" s="144"/>
      <c r="BO18" s="144"/>
      <c r="BP18" s="144"/>
      <c r="BQ18" s="144"/>
      <c r="BR18" s="144"/>
      <c r="BS18" s="144"/>
      <c r="BT18" s="144"/>
      <c r="BU18" s="144"/>
      <c r="BV18" s="144"/>
      <c r="BW18" s="144"/>
      <c r="BX18" s="144"/>
      <c r="BY18" s="144"/>
      <c r="BZ18" s="144"/>
      <c r="CA18" s="144"/>
      <c r="CB18" s="144"/>
      <c r="CC18" s="144"/>
      <c r="CD18" s="144"/>
      <c r="CE18" s="144"/>
      <c r="CF18" s="144"/>
      <c r="CG18" s="144"/>
      <c r="CH18" s="144"/>
      <c r="CI18" s="144"/>
      <c r="CJ18" s="144"/>
      <c r="CK18" s="144"/>
      <c r="CL18" s="144"/>
      <c r="CM18" s="144"/>
      <c r="CN18" s="144"/>
      <c r="CO18" s="144"/>
      <c r="CP18" s="144"/>
      <c r="CQ18" s="144"/>
      <c r="CR18" s="144"/>
      <c r="CS18" s="144"/>
      <c r="CT18" s="144"/>
      <c r="CU18" s="144"/>
      <c r="CV18" s="144"/>
      <c r="CW18" s="144"/>
      <c r="CX18" s="144"/>
      <c r="CY18" s="144"/>
      <c r="CZ18" s="144"/>
    </row>
    <row r="19" s="20" customFormat="1" ht="18" customHeight="1" spans="1:104">
      <c r="A19" s="442" t="str">
        <f t="shared" si="0"/>
        <v/>
      </c>
      <c r="B19" s="507"/>
      <c r="C19" s="507"/>
      <c r="D19" s="507"/>
      <c r="E19" s="507"/>
      <c r="F19" s="153"/>
      <c r="G19" s="509" t="str">
        <f>IF(OR($H$14&lt;&gt;"",$K$14&lt;&gt;"",$M$14&lt;&gt;""),参数计算!R16,"")</f>
        <v/>
      </c>
      <c r="H19" s="510"/>
      <c r="I19" s="510"/>
      <c r="J19" s="510"/>
      <c r="K19" s="510"/>
      <c r="L19" s="510"/>
      <c r="M19" s="510"/>
      <c r="N19" s="510"/>
      <c r="O19" s="510"/>
      <c r="X19" s="144"/>
      <c r="Y19" s="144"/>
      <c r="Z19" s="144"/>
      <c r="AA19" s="144"/>
      <c r="AB19" s="144"/>
      <c r="AC19" s="144"/>
      <c r="AD19" s="144"/>
      <c r="AE19" s="144"/>
      <c r="AF19" s="144"/>
      <c r="AG19" s="144"/>
      <c r="AH19" s="144"/>
      <c r="AI19" s="144"/>
      <c r="AJ19" s="144"/>
      <c r="AK19" s="144"/>
      <c r="AL19" s="144"/>
      <c r="AM19" s="144"/>
      <c r="AN19" s="144"/>
      <c r="AO19" s="144"/>
      <c r="AP19" s="144"/>
      <c r="AQ19" s="144"/>
      <c r="AR19" s="144"/>
      <c r="AS19" s="144"/>
      <c r="AT19" s="144"/>
      <c r="AU19" s="144"/>
      <c r="AV19" s="144"/>
      <c r="AW19" s="144"/>
      <c r="AX19" s="144"/>
      <c r="AY19" s="144"/>
      <c r="AZ19" s="144"/>
      <c r="BA19" s="144"/>
      <c r="BB19" s="144"/>
      <c r="BC19" s="144"/>
      <c r="BD19" s="144"/>
      <c r="BE19" s="144"/>
      <c r="BF19" s="144"/>
      <c r="BG19" s="144"/>
      <c r="BH19" s="144"/>
      <c r="BI19" s="144"/>
      <c r="BJ19" s="144"/>
      <c r="BK19" s="144"/>
      <c r="BL19" s="144"/>
      <c r="BM19" s="144"/>
      <c r="BN19" s="144"/>
      <c r="BO19" s="144"/>
      <c r="BP19" s="144"/>
      <c r="BQ19" s="144"/>
      <c r="BR19" s="144"/>
      <c r="BS19" s="144"/>
      <c r="BT19" s="144"/>
      <c r="BU19" s="144"/>
      <c r="BV19" s="144"/>
      <c r="BW19" s="144"/>
      <c r="BX19" s="144"/>
      <c r="BY19" s="144"/>
      <c r="BZ19" s="144"/>
      <c r="CA19" s="144"/>
      <c r="CB19" s="144"/>
      <c r="CC19" s="144"/>
      <c r="CD19" s="144"/>
      <c r="CE19" s="144"/>
      <c r="CF19" s="144"/>
      <c r="CG19" s="144"/>
      <c r="CH19" s="144"/>
      <c r="CI19" s="144"/>
      <c r="CJ19" s="144"/>
      <c r="CK19" s="144"/>
      <c r="CL19" s="144"/>
      <c r="CM19" s="144"/>
      <c r="CN19" s="144"/>
      <c r="CO19" s="144"/>
      <c r="CP19" s="144"/>
      <c r="CQ19" s="144"/>
      <c r="CR19" s="144"/>
      <c r="CS19" s="144"/>
      <c r="CT19" s="144"/>
      <c r="CU19" s="144"/>
      <c r="CV19" s="144"/>
      <c r="CW19" s="144"/>
      <c r="CX19" s="144"/>
      <c r="CY19" s="144"/>
      <c r="CZ19" s="144"/>
    </row>
    <row r="20" s="20" customFormat="1" ht="18" customHeight="1" spans="1:104">
      <c r="A20" s="442" t="str">
        <f t="shared" si="0"/>
        <v/>
      </c>
      <c r="B20" s="507"/>
      <c r="C20" s="507"/>
      <c r="D20" s="507"/>
      <c r="E20" s="507"/>
      <c r="F20" s="153"/>
      <c r="X20" s="144"/>
      <c r="Y20" s="144"/>
      <c r="Z20" s="144"/>
      <c r="AA20" s="144"/>
      <c r="AB20" s="144"/>
      <c r="AC20" s="144"/>
      <c r="AD20" s="144"/>
      <c r="AE20" s="144"/>
      <c r="AF20" s="144"/>
      <c r="AG20" s="144"/>
      <c r="AH20" s="144"/>
      <c r="AI20" s="144"/>
      <c r="AJ20" s="144"/>
      <c r="AK20" s="144"/>
      <c r="AL20" s="144"/>
      <c r="AM20" s="144"/>
      <c r="AN20" s="144"/>
      <c r="AO20" s="144"/>
      <c r="AP20" s="144"/>
      <c r="AQ20" s="144"/>
      <c r="AR20" s="144"/>
      <c r="AS20" s="144"/>
      <c r="AT20" s="144"/>
      <c r="AU20" s="144"/>
      <c r="AV20" s="144"/>
      <c r="AW20" s="144"/>
      <c r="AX20" s="144"/>
      <c r="AY20" s="144"/>
      <c r="AZ20" s="144"/>
      <c r="BA20" s="144"/>
      <c r="BB20" s="144"/>
      <c r="BC20" s="144"/>
      <c r="BD20" s="144"/>
      <c r="BE20" s="144"/>
      <c r="BF20" s="144"/>
      <c r="BG20" s="144"/>
      <c r="BH20" s="144"/>
      <c r="BI20" s="144"/>
      <c r="BJ20" s="144"/>
      <c r="BK20" s="144"/>
      <c r="BL20" s="144"/>
      <c r="BM20" s="144"/>
      <c r="BN20" s="144"/>
      <c r="BO20" s="144"/>
      <c r="BP20" s="144"/>
      <c r="BQ20" s="144"/>
      <c r="BR20" s="144"/>
      <c r="BS20" s="144"/>
      <c r="BT20" s="144"/>
      <c r="BU20" s="144"/>
      <c r="BV20" s="144"/>
      <c r="BW20" s="144"/>
      <c r="BX20" s="144"/>
      <c r="BY20" s="144"/>
      <c r="BZ20" s="144"/>
      <c r="CA20" s="144"/>
      <c r="CB20" s="144"/>
      <c r="CC20" s="144"/>
      <c r="CD20" s="144"/>
      <c r="CE20" s="144"/>
      <c r="CF20" s="144"/>
      <c r="CG20" s="144"/>
      <c r="CH20" s="144"/>
      <c r="CI20" s="144"/>
      <c r="CJ20" s="144"/>
      <c r="CK20" s="144"/>
      <c r="CL20" s="144"/>
      <c r="CM20" s="144"/>
      <c r="CN20" s="144"/>
      <c r="CO20" s="144"/>
      <c r="CP20" s="144"/>
      <c r="CQ20" s="144"/>
      <c r="CR20" s="144"/>
      <c r="CS20" s="144"/>
      <c r="CT20" s="144"/>
      <c r="CU20" s="144"/>
      <c r="CV20" s="144"/>
      <c r="CW20" s="144"/>
      <c r="CX20" s="144"/>
      <c r="CY20" s="144"/>
      <c r="CZ20" s="144"/>
    </row>
    <row r="21" s="20" customFormat="1" ht="18" customHeight="1" spans="1:104">
      <c r="A21" s="442" t="str">
        <f t="shared" si="0"/>
        <v/>
      </c>
      <c r="B21" s="507"/>
      <c r="C21" s="507"/>
      <c r="D21" s="507"/>
      <c r="E21" s="507"/>
      <c r="F21" s="153"/>
      <c r="H21" s="83" t="str">
        <f>IF(H8&lt;&gt;"","强弱支撑","")</f>
        <v/>
      </c>
      <c r="I21" s="83" t="str">
        <f>IF(H8&lt;&gt;"","课程目标","")</f>
        <v/>
      </c>
      <c r="J21" s="83"/>
      <c r="K21" s="83"/>
      <c r="L21" s="83"/>
      <c r="M21" s="83"/>
      <c r="N21" s="83"/>
      <c r="O21" s="83"/>
      <c r="P21" s="83"/>
      <c r="Q21" s="83" t="str">
        <f>IF(H8&lt;&gt;"","目标支撑的毕业要求指标点","")</f>
        <v/>
      </c>
      <c r="R21" s="83"/>
      <c r="S21" s="83"/>
      <c r="T21" s="83"/>
      <c r="U21" s="83"/>
      <c r="V21" s="83"/>
      <c r="X21" s="144"/>
      <c r="Y21" s="144"/>
      <c r="Z21" s="144"/>
      <c r="AA21" s="144"/>
      <c r="AB21" s="144"/>
      <c r="AC21" s="144"/>
      <c r="AD21" s="144"/>
      <c r="AE21" s="144"/>
      <c r="AF21" s="144"/>
      <c r="AG21" s="144"/>
      <c r="AH21" s="144"/>
      <c r="AI21" s="144"/>
      <c r="AJ21" s="144"/>
      <c r="AK21" s="144"/>
      <c r="AL21" s="144"/>
      <c r="AM21" s="144"/>
      <c r="AN21" s="144"/>
      <c r="AO21" s="144"/>
      <c r="AP21" s="144"/>
      <c r="AQ21" s="144"/>
      <c r="AR21" s="144"/>
      <c r="AS21" s="144"/>
      <c r="AT21" s="144"/>
      <c r="AU21" s="144"/>
      <c r="AV21" s="144"/>
      <c r="AW21" s="144"/>
      <c r="AX21" s="144"/>
      <c r="AY21" s="144"/>
      <c r="AZ21" s="144"/>
      <c r="BA21" s="144"/>
      <c r="BB21" s="144"/>
      <c r="BC21" s="144"/>
      <c r="BD21" s="144"/>
      <c r="BE21" s="144"/>
      <c r="BF21" s="144"/>
      <c r="BG21" s="144"/>
      <c r="BH21" s="144"/>
      <c r="BI21" s="144"/>
      <c r="BJ21" s="144"/>
      <c r="BK21" s="144"/>
      <c r="BL21" s="144"/>
      <c r="BM21" s="144"/>
      <c r="BN21" s="144"/>
      <c r="BO21" s="144"/>
      <c r="BP21" s="144"/>
      <c r="BQ21" s="144"/>
      <c r="BR21" s="144"/>
      <c r="BS21" s="144"/>
      <c r="BT21" s="144"/>
      <c r="BU21" s="144"/>
      <c r="BV21" s="144"/>
      <c r="BW21" s="144"/>
      <c r="BX21" s="144"/>
      <c r="BY21" s="144"/>
      <c r="BZ21" s="144"/>
      <c r="CA21" s="144"/>
      <c r="CB21" s="144"/>
      <c r="CC21" s="144"/>
      <c r="CD21" s="144"/>
      <c r="CE21" s="144"/>
      <c r="CF21" s="144"/>
      <c r="CG21" s="144"/>
      <c r="CH21" s="144"/>
      <c r="CI21" s="144"/>
      <c r="CJ21" s="144"/>
      <c r="CK21" s="144"/>
      <c r="CL21" s="144"/>
      <c r="CM21" s="144"/>
      <c r="CN21" s="144"/>
      <c r="CO21" s="144"/>
      <c r="CP21" s="144"/>
      <c r="CQ21" s="144"/>
      <c r="CR21" s="144"/>
      <c r="CS21" s="144"/>
      <c r="CT21" s="144"/>
      <c r="CU21" s="144"/>
      <c r="CV21" s="144"/>
      <c r="CW21" s="144"/>
      <c r="CX21" s="144"/>
      <c r="CY21" s="144"/>
      <c r="CZ21" s="144"/>
    </row>
    <row r="22" s="20" customFormat="1" ht="18" customHeight="1" spans="1:104">
      <c r="A22" s="442" t="str">
        <f t="shared" si="0"/>
        <v/>
      </c>
      <c r="B22" s="507"/>
      <c r="C22" s="507"/>
      <c r="D22" s="507"/>
      <c r="E22" s="507"/>
      <c r="F22" s="153"/>
      <c r="G22" s="83" t="str">
        <f>参数计算!N16</f>
        <v/>
      </c>
      <c r="H22" s="415"/>
      <c r="I22" s="512"/>
      <c r="J22" s="512"/>
      <c r="K22" s="512"/>
      <c r="L22" s="512"/>
      <c r="M22" s="512"/>
      <c r="N22" s="512"/>
      <c r="O22" s="512"/>
      <c r="P22" s="512"/>
      <c r="Q22" s="512"/>
      <c r="R22" s="512"/>
      <c r="S22" s="512"/>
      <c r="T22" s="512"/>
      <c r="U22" s="512"/>
      <c r="V22" s="512"/>
      <c r="X22" s="144"/>
      <c r="Y22" s="144"/>
      <c r="Z22" s="144"/>
      <c r="AA22" s="144"/>
      <c r="AB22" s="144"/>
      <c r="AC22" s="144"/>
      <c r="AD22" s="144"/>
      <c r="AE22" s="144"/>
      <c r="AF22" s="144"/>
      <c r="AG22" s="144"/>
      <c r="AH22" s="144"/>
      <c r="AI22" s="144"/>
      <c r="AJ22" s="144"/>
      <c r="AK22" s="144"/>
      <c r="AL22" s="144"/>
      <c r="AM22" s="144"/>
      <c r="AN22" s="144"/>
      <c r="AO22" s="144"/>
      <c r="AP22" s="144"/>
      <c r="AQ22" s="144"/>
      <c r="AR22" s="144"/>
      <c r="AS22" s="144"/>
      <c r="AT22" s="144"/>
      <c r="AU22" s="144"/>
      <c r="AV22" s="144"/>
      <c r="AW22" s="144"/>
      <c r="AX22" s="144"/>
      <c r="AY22" s="144"/>
      <c r="AZ22" s="144"/>
      <c r="BA22" s="144"/>
      <c r="BB22" s="144"/>
      <c r="BC22" s="144"/>
      <c r="BD22" s="144"/>
      <c r="BE22" s="144"/>
      <c r="BF22" s="144"/>
      <c r="BG22" s="144"/>
      <c r="BH22" s="144"/>
      <c r="BI22" s="144"/>
      <c r="BJ22" s="144"/>
      <c r="BK22" s="144"/>
      <c r="BL22" s="144"/>
      <c r="BM22" s="144"/>
      <c r="BN22" s="144"/>
      <c r="BO22" s="144"/>
      <c r="BP22" s="144"/>
      <c r="BQ22" s="144"/>
      <c r="BR22" s="144"/>
      <c r="BS22" s="144"/>
      <c r="BT22" s="144"/>
      <c r="BU22" s="144"/>
      <c r="BV22" s="144"/>
      <c r="BW22" s="144"/>
      <c r="BX22" s="144"/>
      <c r="BY22" s="144"/>
      <c r="BZ22" s="144"/>
      <c r="CA22" s="144"/>
      <c r="CB22" s="144"/>
      <c r="CC22" s="144"/>
      <c r="CD22" s="144"/>
      <c r="CE22" s="144"/>
      <c r="CF22" s="144"/>
      <c r="CG22" s="144"/>
      <c r="CH22" s="144"/>
      <c r="CI22" s="144"/>
      <c r="CJ22" s="144"/>
      <c r="CK22" s="144"/>
      <c r="CL22" s="144"/>
      <c r="CM22" s="144"/>
      <c r="CN22" s="144"/>
      <c r="CO22" s="144"/>
      <c r="CP22" s="144"/>
      <c r="CQ22" s="144"/>
      <c r="CR22" s="144"/>
      <c r="CS22" s="144"/>
      <c r="CT22" s="144"/>
      <c r="CU22" s="144"/>
      <c r="CV22" s="144"/>
      <c r="CW22" s="144"/>
      <c r="CX22" s="144"/>
      <c r="CY22" s="144"/>
      <c r="CZ22" s="144"/>
    </row>
    <row r="23" s="20" customFormat="1" ht="18" customHeight="1" spans="1:104">
      <c r="A23" s="442" t="str">
        <f t="shared" si="0"/>
        <v/>
      </c>
      <c r="B23" s="507"/>
      <c r="C23" s="507"/>
      <c r="D23" s="507"/>
      <c r="E23" s="507"/>
      <c r="F23" s="153"/>
      <c r="G23" s="83" t="str">
        <f>参数计算!O16</f>
        <v/>
      </c>
      <c r="H23" s="415"/>
      <c r="I23" s="512"/>
      <c r="J23" s="512"/>
      <c r="K23" s="512"/>
      <c r="L23" s="512"/>
      <c r="M23" s="512"/>
      <c r="N23" s="512"/>
      <c r="O23" s="512"/>
      <c r="P23" s="512"/>
      <c r="Q23" s="512"/>
      <c r="R23" s="512"/>
      <c r="S23" s="512"/>
      <c r="T23" s="512"/>
      <c r="U23" s="512"/>
      <c r="V23" s="512"/>
      <c r="X23" s="144"/>
      <c r="Y23" s="144"/>
      <c r="Z23" s="144"/>
      <c r="AA23" s="144"/>
      <c r="AB23" s="144"/>
      <c r="AC23" s="144"/>
      <c r="AD23" s="144"/>
      <c r="AE23" s="144"/>
      <c r="AF23" s="144"/>
      <c r="AG23" s="144"/>
      <c r="AH23" s="144"/>
      <c r="AI23" s="144"/>
      <c r="AJ23" s="144"/>
      <c r="AK23" s="144"/>
      <c r="AL23" s="144"/>
      <c r="AM23" s="144"/>
      <c r="AN23" s="144"/>
      <c r="AO23" s="144"/>
      <c r="AP23" s="144"/>
      <c r="AQ23" s="144"/>
      <c r="AR23" s="144"/>
      <c r="AS23" s="144"/>
      <c r="AT23" s="144"/>
      <c r="AU23" s="144"/>
      <c r="AV23" s="144"/>
      <c r="AW23" s="144"/>
      <c r="AX23" s="144"/>
      <c r="AY23" s="144"/>
      <c r="AZ23" s="144"/>
      <c r="BA23" s="144"/>
      <c r="BB23" s="144"/>
      <c r="BC23" s="144"/>
      <c r="BD23" s="144"/>
      <c r="BE23" s="144"/>
      <c r="BF23" s="144"/>
      <c r="BG23" s="144"/>
      <c r="BH23" s="144"/>
      <c r="BI23" s="144"/>
      <c r="BJ23" s="144"/>
      <c r="BK23" s="144"/>
      <c r="BL23" s="144"/>
      <c r="BM23" s="144"/>
      <c r="BN23" s="144"/>
      <c r="BO23" s="144"/>
      <c r="BP23" s="144"/>
      <c r="BQ23" s="144"/>
      <c r="BR23" s="144"/>
      <c r="BS23" s="144"/>
      <c r="BT23" s="144"/>
      <c r="BU23" s="144"/>
      <c r="BV23" s="144"/>
      <c r="BW23" s="144"/>
      <c r="BX23" s="144"/>
      <c r="BY23" s="144"/>
      <c r="BZ23" s="144"/>
      <c r="CA23" s="144"/>
      <c r="CB23" s="144"/>
      <c r="CC23" s="144"/>
      <c r="CD23" s="144"/>
      <c r="CE23" s="144"/>
      <c r="CF23" s="144"/>
      <c r="CG23" s="144"/>
      <c r="CH23" s="144"/>
      <c r="CI23" s="144"/>
      <c r="CJ23" s="144"/>
      <c r="CK23" s="144"/>
      <c r="CL23" s="144"/>
      <c r="CM23" s="144"/>
      <c r="CN23" s="144"/>
      <c r="CO23" s="144"/>
      <c r="CP23" s="144"/>
      <c r="CQ23" s="144"/>
      <c r="CR23" s="144"/>
      <c r="CS23" s="144"/>
      <c r="CT23" s="144"/>
      <c r="CU23" s="144"/>
      <c r="CV23" s="144"/>
      <c r="CW23" s="144"/>
      <c r="CX23" s="144"/>
      <c r="CY23" s="144"/>
      <c r="CZ23" s="144"/>
    </row>
    <row r="24" s="20" customFormat="1" ht="18" customHeight="1" spans="1:104">
      <c r="A24" s="442" t="str">
        <f t="shared" si="0"/>
        <v/>
      </c>
      <c r="B24" s="507"/>
      <c r="C24" s="507"/>
      <c r="D24" s="507"/>
      <c r="E24" s="507"/>
      <c r="F24" s="153"/>
      <c r="G24" s="83" t="str">
        <f>参数计算!P16</f>
        <v/>
      </c>
      <c r="H24" s="415"/>
      <c r="I24" s="512"/>
      <c r="J24" s="512"/>
      <c r="K24" s="512"/>
      <c r="L24" s="512"/>
      <c r="M24" s="512"/>
      <c r="N24" s="512"/>
      <c r="O24" s="512"/>
      <c r="P24" s="512"/>
      <c r="Q24" s="512"/>
      <c r="R24" s="512"/>
      <c r="S24" s="512"/>
      <c r="T24" s="512"/>
      <c r="U24" s="512"/>
      <c r="V24" s="512"/>
      <c r="X24" s="144"/>
      <c r="Y24" s="144"/>
      <c r="Z24" s="144"/>
      <c r="AA24" s="144"/>
      <c r="AB24" s="144"/>
      <c r="AC24" s="144"/>
      <c r="AD24" s="144"/>
      <c r="AE24" s="144"/>
      <c r="AF24" s="144"/>
      <c r="AG24" s="144"/>
      <c r="AH24" s="144"/>
      <c r="AI24" s="144"/>
      <c r="AJ24" s="144"/>
      <c r="AK24" s="144"/>
      <c r="AL24" s="144"/>
      <c r="AM24" s="144"/>
      <c r="AN24" s="144"/>
      <c r="AO24" s="144"/>
      <c r="AP24" s="144"/>
      <c r="AQ24" s="144"/>
      <c r="AR24" s="144"/>
      <c r="AS24" s="144"/>
      <c r="AT24" s="144"/>
      <c r="AU24" s="144"/>
      <c r="AV24" s="144"/>
      <c r="AW24" s="144"/>
      <c r="AX24" s="144"/>
      <c r="AY24" s="144"/>
      <c r="AZ24" s="144"/>
      <c r="BA24" s="144"/>
      <c r="BB24" s="144"/>
      <c r="BC24" s="144"/>
      <c r="BD24" s="144"/>
      <c r="BE24" s="144"/>
      <c r="BF24" s="144"/>
      <c r="BG24" s="144"/>
      <c r="BH24" s="144"/>
      <c r="BI24" s="144"/>
      <c r="BJ24" s="144"/>
      <c r="BK24" s="144"/>
      <c r="BL24" s="144"/>
      <c r="BM24" s="144"/>
      <c r="BN24" s="144"/>
      <c r="BO24" s="144"/>
      <c r="BP24" s="144"/>
      <c r="BQ24" s="144"/>
      <c r="BR24" s="144"/>
      <c r="BS24" s="144"/>
      <c r="BT24" s="144"/>
      <c r="BU24" s="144"/>
      <c r="BV24" s="144"/>
      <c r="BW24" s="144"/>
      <c r="BX24" s="144"/>
      <c r="BY24" s="144"/>
      <c r="BZ24" s="144"/>
      <c r="CA24" s="144"/>
      <c r="CB24" s="144"/>
      <c r="CC24" s="144"/>
      <c r="CD24" s="144"/>
      <c r="CE24" s="144"/>
      <c r="CF24" s="144"/>
      <c r="CG24" s="144"/>
      <c r="CH24" s="144"/>
      <c r="CI24" s="144"/>
      <c r="CJ24" s="144"/>
      <c r="CK24" s="144"/>
      <c r="CL24" s="144"/>
      <c r="CM24" s="144"/>
      <c r="CN24" s="144"/>
      <c r="CO24" s="144"/>
      <c r="CP24" s="144"/>
      <c r="CQ24" s="144"/>
      <c r="CR24" s="144"/>
      <c r="CS24" s="144"/>
      <c r="CT24" s="144"/>
      <c r="CU24" s="144"/>
      <c r="CV24" s="144"/>
      <c r="CW24" s="144"/>
      <c r="CX24" s="144"/>
      <c r="CY24" s="144"/>
      <c r="CZ24" s="144"/>
    </row>
    <row r="25" s="20" customFormat="1" ht="18" customHeight="1" spans="1:104">
      <c r="A25" s="442" t="str">
        <f t="shared" si="0"/>
        <v/>
      </c>
      <c r="B25" s="507"/>
      <c r="C25" s="507"/>
      <c r="D25" s="507"/>
      <c r="E25" s="507"/>
      <c r="F25" s="153"/>
      <c r="G25" s="83" t="str">
        <f>参数计算!Q16</f>
        <v/>
      </c>
      <c r="H25" s="415"/>
      <c r="I25" s="512"/>
      <c r="J25" s="512"/>
      <c r="K25" s="512"/>
      <c r="L25" s="512"/>
      <c r="M25" s="512"/>
      <c r="N25" s="512"/>
      <c r="O25" s="512"/>
      <c r="P25" s="512"/>
      <c r="Q25" s="512"/>
      <c r="R25" s="512"/>
      <c r="S25" s="512"/>
      <c r="T25" s="512"/>
      <c r="U25" s="512"/>
      <c r="V25" s="512"/>
      <c r="X25" s="144"/>
      <c r="Y25" s="144"/>
      <c r="Z25" s="144"/>
      <c r="AA25" s="144"/>
      <c r="AB25" s="144"/>
      <c r="AC25" s="144"/>
      <c r="AD25" s="144"/>
      <c r="AE25" s="144"/>
      <c r="AF25" s="144"/>
      <c r="AG25" s="144"/>
      <c r="AH25" s="144"/>
      <c r="AI25" s="144"/>
      <c r="AJ25" s="144"/>
      <c r="AK25" s="144"/>
      <c r="AL25" s="144"/>
      <c r="AM25" s="144"/>
      <c r="AN25" s="144"/>
      <c r="AO25" s="144"/>
      <c r="AP25" s="144"/>
      <c r="AQ25" s="144"/>
      <c r="AR25" s="144"/>
      <c r="AS25" s="144"/>
      <c r="AT25" s="144"/>
      <c r="AU25" s="144"/>
      <c r="AV25" s="144"/>
      <c r="AW25" s="144"/>
      <c r="AX25" s="144"/>
      <c r="AY25" s="144"/>
      <c r="AZ25" s="144"/>
      <c r="BA25" s="144"/>
      <c r="BB25" s="144"/>
      <c r="BC25" s="144"/>
      <c r="BD25" s="144"/>
      <c r="BE25" s="144"/>
      <c r="BF25" s="144"/>
      <c r="BG25" s="144"/>
      <c r="BH25" s="144"/>
      <c r="BI25" s="144"/>
      <c r="BJ25" s="144"/>
      <c r="BK25" s="144"/>
      <c r="BL25" s="144"/>
      <c r="BM25" s="144"/>
      <c r="BN25" s="144"/>
      <c r="BO25" s="144"/>
      <c r="BP25" s="144"/>
      <c r="BQ25" s="144"/>
      <c r="BR25" s="144"/>
      <c r="BS25" s="144"/>
      <c r="BT25" s="144"/>
      <c r="BU25" s="144"/>
      <c r="BV25" s="144"/>
      <c r="BW25" s="144"/>
      <c r="BX25" s="144"/>
      <c r="BY25" s="144"/>
      <c r="BZ25" s="144"/>
      <c r="CA25" s="144"/>
      <c r="CB25" s="144"/>
      <c r="CC25" s="144"/>
      <c r="CD25" s="144"/>
      <c r="CE25" s="144"/>
      <c r="CF25" s="144"/>
      <c r="CG25" s="144"/>
      <c r="CH25" s="144"/>
      <c r="CI25" s="144"/>
      <c r="CJ25" s="144"/>
      <c r="CK25" s="144"/>
      <c r="CL25" s="144"/>
      <c r="CM25" s="144"/>
      <c r="CN25" s="144"/>
      <c r="CO25" s="144"/>
      <c r="CP25" s="144"/>
      <c r="CQ25" s="144"/>
      <c r="CR25" s="144"/>
      <c r="CS25" s="144"/>
      <c r="CT25" s="144"/>
      <c r="CU25" s="144"/>
      <c r="CV25" s="144"/>
      <c r="CW25" s="144"/>
      <c r="CX25" s="144"/>
      <c r="CY25" s="144"/>
      <c r="CZ25" s="144"/>
    </row>
    <row r="26" s="20" customFormat="1" ht="18" customHeight="1" spans="1:104">
      <c r="A26" s="442" t="str">
        <f t="shared" si="0"/>
        <v/>
      </c>
      <c r="B26" s="507"/>
      <c r="C26" s="507"/>
      <c r="D26" s="507"/>
      <c r="E26" s="507"/>
      <c r="F26" s="153"/>
      <c r="G26" s="83" t="str">
        <f>参数计算!R16</f>
        <v/>
      </c>
      <c r="H26" s="415"/>
      <c r="I26" s="512"/>
      <c r="J26" s="512"/>
      <c r="K26" s="512"/>
      <c r="L26" s="512"/>
      <c r="M26" s="512"/>
      <c r="N26" s="512"/>
      <c r="O26" s="512"/>
      <c r="P26" s="512"/>
      <c r="Q26" s="512"/>
      <c r="R26" s="512"/>
      <c r="S26" s="512"/>
      <c r="T26" s="512"/>
      <c r="U26" s="512"/>
      <c r="V26" s="512"/>
      <c r="W26" s="144"/>
      <c r="X26" s="144"/>
      <c r="Y26" s="144"/>
      <c r="Z26" s="144"/>
      <c r="AA26" s="144"/>
      <c r="AB26" s="144"/>
      <c r="AC26" s="144"/>
      <c r="AD26" s="144"/>
      <c r="AE26" s="144"/>
      <c r="AF26" s="144"/>
      <c r="AG26" s="144"/>
      <c r="AH26" s="144"/>
      <c r="AI26" s="144"/>
      <c r="AJ26" s="144"/>
      <c r="AK26" s="144"/>
      <c r="AL26" s="144"/>
      <c r="AM26" s="144"/>
      <c r="AN26" s="144"/>
      <c r="AO26" s="144"/>
      <c r="AP26" s="144"/>
      <c r="AQ26" s="144"/>
      <c r="AR26" s="144"/>
      <c r="AS26" s="144"/>
      <c r="AT26" s="144"/>
      <c r="AU26" s="144"/>
      <c r="AV26" s="144"/>
      <c r="AW26" s="144"/>
      <c r="AX26" s="144"/>
      <c r="AY26" s="144"/>
      <c r="AZ26" s="144"/>
      <c r="BA26" s="144"/>
      <c r="BB26" s="144"/>
      <c r="BC26" s="144"/>
      <c r="BD26" s="144"/>
      <c r="BE26" s="144"/>
      <c r="BF26" s="144"/>
      <c r="BG26" s="144"/>
      <c r="BH26" s="144"/>
      <c r="BI26" s="144"/>
      <c r="BJ26" s="144"/>
      <c r="BK26" s="144"/>
      <c r="BL26" s="144"/>
      <c r="BM26" s="144"/>
      <c r="BN26" s="144"/>
      <c r="BO26" s="144"/>
      <c r="BP26" s="144"/>
      <c r="BQ26" s="144"/>
      <c r="BR26" s="144"/>
      <c r="BS26" s="144"/>
      <c r="BT26" s="144"/>
      <c r="BU26" s="144"/>
      <c r="BV26" s="144"/>
      <c r="BW26" s="144"/>
      <c r="BX26" s="144"/>
      <c r="BY26" s="144"/>
      <c r="BZ26" s="144"/>
      <c r="CA26" s="144"/>
      <c r="CB26" s="144"/>
      <c r="CC26" s="144"/>
      <c r="CD26" s="144"/>
      <c r="CE26" s="144"/>
      <c r="CF26" s="144"/>
      <c r="CG26" s="144"/>
      <c r="CH26" s="144"/>
      <c r="CI26" s="144"/>
      <c r="CJ26" s="144"/>
      <c r="CK26" s="144"/>
      <c r="CL26" s="144"/>
      <c r="CM26" s="144"/>
      <c r="CN26" s="144"/>
      <c r="CO26" s="144"/>
      <c r="CP26" s="144"/>
      <c r="CQ26" s="144"/>
      <c r="CR26" s="144"/>
      <c r="CS26" s="144"/>
      <c r="CT26" s="144"/>
      <c r="CU26" s="144"/>
      <c r="CV26" s="144"/>
      <c r="CW26" s="144"/>
      <c r="CX26" s="144"/>
      <c r="CY26" s="144"/>
      <c r="CZ26" s="144"/>
    </row>
    <row r="27" s="20" customFormat="1" ht="18" customHeight="1" spans="1:104">
      <c r="A27" s="442" t="str">
        <f t="shared" si="0"/>
        <v/>
      </c>
      <c r="B27" s="507"/>
      <c r="C27" s="507"/>
      <c r="D27" s="507"/>
      <c r="E27" s="507"/>
      <c r="F27" s="153"/>
      <c r="L27" s="153"/>
      <c r="M27" s="153"/>
      <c r="N27" s="153"/>
      <c r="O27" s="513"/>
      <c r="P27" s="144"/>
      <c r="U27" s="144"/>
      <c r="V27" s="144"/>
      <c r="W27" s="144"/>
      <c r="X27" s="144"/>
      <c r="Y27" s="144"/>
      <c r="Z27" s="144"/>
      <c r="AA27" s="144"/>
      <c r="AB27" s="144"/>
      <c r="AC27" s="144"/>
      <c r="AD27" s="144"/>
      <c r="AE27" s="144"/>
      <c r="AF27" s="144"/>
      <c r="AG27" s="144"/>
      <c r="AH27" s="144"/>
      <c r="AI27" s="144"/>
      <c r="AJ27" s="144"/>
      <c r="AK27" s="144"/>
      <c r="AL27" s="144"/>
      <c r="AM27" s="144"/>
      <c r="AN27" s="144"/>
      <c r="AO27" s="144"/>
      <c r="AP27" s="144"/>
      <c r="AQ27" s="144"/>
      <c r="AR27" s="144"/>
      <c r="AS27" s="144"/>
      <c r="AT27" s="144"/>
      <c r="AU27" s="144"/>
      <c r="AV27" s="144"/>
      <c r="AW27" s="144"/>
      <c r="AX27" s="144"/>
      <c r="AY27" s="144"/>
      <c r="AZ27" s="144"/>
      <c r="BA27" s="144"/>
      <c r="BB27" s="144"/>
      <c r="BC27" s="144"/>
      <c r="BD27" s="144"/>
      <c r="BE27" s="144"/>
      <c r="BF27" s="144"/>
      <c r="BG27" s="144"/>
      <c r="BH27" s="144"/>
      <c r="BI27" s="144"/>
      <c r="BJ27" s="144"/>
      <c r="BK27" s="144"/>
      <c r="BL27" s="144"/>
      <c r="BM27" s="144"/>
      <c r="BN27" s="144"/>
      <c r="BO27" s="144"/>
      <c r="BP27" s="144"/>
      <c r="BQ27" s="144"/>
      <c r="BR27" s="144"/>
      <c r="BS27" s="144"/>
      <c r="BT27" s="144"/>
      <c r="BU27" s="144"/>
      <c r="BV27" s="144"/>
      <c r="BW27" s="144"/>
      <c r="BX27" s="144"/>
      <c r="BY27" s="144"/>
      <c r="BZ27" s="144"/>
      <c r="CA27" s="144"/>
      <c r="CB27" s="144"/>
      <c r="CC27" s="144"/>
      <c r="CD27" s="144"/>
      <c r="CE27" s="144"/>
      <c r="CF27" s="144"/>
      <c r="CG27" s="144"/>
      <c r="CH27" s="144"/>
      <c r="CI27" s="144"/>
      <c r="CJ27" s="144"/>
      <c r="CK27" s="144"/>
      <c r="CL27" s="144"/>
      <c r="CM27" s="144"/>
      <c r="CN27" s="144"/>
      <c r="CO27" s="144"/>
      <c r="CP27" s="144"/>
      <c r="CQ27" s="144"/>
      <c r="CR27" s="144"/>
      <c r="CS27" s="144"/>
      <c r="CT27" s="144"/>
      <c r="CU27" s="144"/>
      <c r="CV27" s="144"/>
      <c r="CW27" s="144"/>
      <c r="CX27" s="144"/>
      <c r="CY27" s="144"/>
      <c r="CZ27" s="144"/>
    </row>
    <row r="28" s="20" customFormat="1" ht="18" customHeight="1" spans="1:104">
      <c r="A28" s="442" t="str">
        <f t="shared" si="0"/>
        <v/>
      </c>
      <c r="B28" s="507"/>
      <c r="C28" s="507"/>
      <c r="D28" s="507"/>
      <c r="E28" s="507"/>
      <c r="F28" s="153"/>
      <c r="G28" s="514" t="str">
        <f>IF(H10="是","达成度报告评价意见","")</f>
        <v>达成度报告评价意见</v>
      </c>
      <c r="H28" s="514"/>
      <c r="I28" s="514"/>
      <c r="J28" s="514"/>
      <c r="K28" s="515"/>
      <c r="L28" s="514"/>
      <c r="M28" s="514"/>
      <c r="N28" s="514"/>
      <c r="O28" s="514"/>
      <c r="P28" s="514"/>
      <c r="Q28" s="514"/>
      <c r="R28" s="514"/>
      <c r="S28" s="514"/>
      <c r="T28" s="514"/>
      <c r="U28" s="514"/>
      <c r="V28" s="514"/>
      <c r="W28" s="144"/>
      <c r="X28" s="144"/>
      <c r="Y28" s="144"/>
      <c r="Z28" s="144"/>
      <c r="AA28" s="144"/>
      <c r="AB28" s="144"/>
      <c r="AC28" s="144"/>
      <c r="AD28" s="144"/>
      <c r="AE28" s="144"/>
      <c r="AF28" s="144"/>
      <c r="AG28" s="144"/>
      <c r="AH28" s="144"/>
      <c r="AI28" s="144"/>
      <c r="AJ28" s="144"/>
      <c r="AK28" s="144"/>
      <c r="AL28" s="144"/>
      <c r="AM28" s="144"/>
      <c r="AN28" s="144"/>
      <c r="AO28" s="144"/>
      <c r="AP28" s="144"/>
      <c r="AQ28" s="144"/>
      <c r="AR28" s="144"/>
      <c r="AS28" s="144"/>
      <c r="AT28" s="144"/>
      <c r="AU28" s="144"/>
      <c r="AV28" s="144"/>
      <c r="AW28" s="144"/>
      <c r="AX28" s="144"/>
      <c r="AY28" s="144"/>
      <c r="AZ28" s="144"/>
      <c r="BA28" s="144"/>
      <c r="BB28" s="144"/>
      <c r="BC28" s="144"/>
      <c r="BD28" s="144"/>
      <c r="BE28" s="144"/>
      <c r="BF28" s="144"/>
      <c r="BG28" s="144"/>
      <c r="BH28" s="144"/>
      <c r="BI28" s="144"/>
      <c r="BJ28" s="144"/>
      <c r="BK28" s="144"/>
      <c r="BL28" s="144"/>
      <c r="BM28" s="144"/>
      <c r="BN28" s="144"/>
      <c r="BO28" s="144"/>
      <c r="BP28" s="144"/>
      <c r="BQ28" s="144"/>
      <c r="BR28" s="144"/>
      <c r="BS28" s="144"/>
      <c r="BT28" s="144"/>
      <c r="BU28" s="144"/>
      <c r="BV28" s="144"/>
      <c r="BW28" s="144"/>
      <c r="BX28" s="144"/>
      <c r="BY28" s="144"/>
      <c r="BZ28" s="144"/>
      <c r="CA28" s="144"/>
      <c r="CB28" s="144"/>
      <c r="CC28" s="144"/>
      <c r="CD28" s="144"/>
      <c r="CE28" s="144"/>
      <c r="CF28" s="144"/>
      <c r="CG28" s="144"/>
      <c r="CH28" s="144"/>
      <c r="CI28" s="144"/>
      <c r="CJ28" s="144"/>
      <c r="CK28" s="144"/>
      <c r="CL28" s="144"/>
      <c r="CM28" s="144"/>
      <c r="CN28" s="144"/>
      <c r="CO28" s="144"/>
      <c r="CP28" s="144"/>
      <c r="CQ28" s="144"/>
      <c r="CR28" s="144"/>
      <c r="CS28" s="144"/>
      <c r="CT28" s="144"/>
      <c r="CU28" s="144"/>
      <c r="CV28" s="144"/>
      <c r="CW28" s="144"/>
      <c r="CX28" s="144"/>
      <c r="CY28" s="144"/>
      <c r="CZ28" s="144"/>
    </row>
    <row r="29" s="20" customFormat="1" ht="18" customHeight="1" spans="1:104">
      <c r="A29" s="442" t="str">
        <f t="shared" si="0"/>
        <v/>
      </c>
      <c r="B29" s="507"/>
      <c r="C29" s="507"/>
      <c r="D29" s="507"/>
      <c r="E29" s="507"/>
      <c r="F29" s="153"/>
      <c r="G29" s="516" t="str">
        <f>IF(H10="是","班级达成度改进措施","")</f>
        <v>班级达成度改进措施</v>
      </c>
      <c r="H29" s="516"/>
      <c r="I29" s="517"/>
      <c r="J29" s="518"/>
      <c r="K29" s="518"/>
      <c r="L29" s="518"/>
      <c r="M29" s="518"/>
      <c r="N29" s="518"/>
      <c r="O29" s="518"/>
      <c r="P29" s="518"/>
      <c r="Q29" s="518"/>
      <c r="R29" s="518"/>
      <c r="S29" s="518"/>
      <c r="T29" s="518"/>
      <c r="U29" s="518"/>
      <c r="V29" s="518"/>
      <c r="W29" s="144"/>
      <c r="X29" s="144"/>
      <c r="Y29" s="144"/>
      <c r="Z29" s="144"/>
      <c r="AA29" s="144"/>
      <c r="AB29" s="144"/>
      <c r="AC29" s="144"/>
      <c r="AD29" s="144"/>
      <c r="AE29" s="144"/>
      <c r="AF29" s="144"/>
      <c r="AG29" s="144"/>
      <c r="AH29" s="144"/>
      <c r="AI29" s="144"/>
      <c r="AJ29" s="144"/>
      <c r="AK29" s="144"/>
      <c r="AL29" s="144"/>
      <c r="AM29" s="144"/>
      <c r="AN29" s="144"/>
      <c r="AO29" s="144"/>
      <c r="AP29" s="144"/>
      <c r="AQ29" s="144"/>
      <c r="AR29" s="144"/>
      <c r="AS29" s="144"/>
      <c r="AT29" s="144"/>
      <c r="AU29" s="144"/>
      <c r="AV29" s="144"/>
      <c r="AW29" s="144"/>
      <c r="AX29" s="144"/>
      <c r="AY29" s="144"/>
      <c r="AZ29" s="144"/>
      <c r="BA29" s="144"/>
      <c r="BB29" s="144"/>
      <c r="BC29" s="144"/>
      <c r="BD29" s="144"/>
      <c r="BE29" s="144"/>
      <c r="BF29" s="144"/>
      <c r="BG29" s="144"/>
      <c r="BH29" s="144"/>
      <c r="BI29" s="144"/>
      <c r="BJ29" s="144"/>
      <c r="BK29" s="144"/>
      <c r="BL29" s="144"/>
      <c r="BM29" s="144"/>
      <c r="BN29" s="144"/>
      <c r="BO29" s="144"/>
      <c r="BP29" s="144"/>
      <c r="BQ29" s="144"/>
      <c r="BR29" s="144"/>
      <c r="BS29" s="144"/>
      <c r="BT29" s="144"/>
      <c r="BU29" s="144"/>
      <c r="BV29" s="144"/>
      <c r="BW29" s="144"/>
      <c r="BX29" s="144"/>
      <c r="BY29" s="144"/>
      <c r="BZ29" s="144"/>
      <c r="CA29" s="144"/>
      <c r="CB29" s="144"/>
      <c r="CC29" s="144"/>
      <c r="CD29" s="144"/>
      <c r="CE29" s="144"/>
      <c r="CF29" s="144"/>
      <c r="CG29" s="144"/>
      <c r="CH29" s="144"/>
      <c r="CI29" s="144"/>
      <c r="CJ29" s="144"/>
      <c r="CK29" s="144"/>
      <c r="CL29" s="144"/>
      <c r="CM29" s="144"/>
      <c r="CN29" s="144"/>
      <c r="CO29" s="144"/>
      <c r="CP29" s="144"/>
      <c r="CQ29" s="144"/>
      <c r="CR29" s="144"/>
      <c r="CS29" s="144"/>
      <c r="CT29" s="144"/>
      <c r="CU29" s="144"/>
      <c r="CV29" s="144"/>
      <c r="CW29" s="144"/>
      <c r="CX29" s="144"/>
      <c r="CY29" s="144"/>
      <c r="CZ29" s="144"/>
    </row>
    <row r="30" s="20" customFormat="1" ht="18" customHeight="1" spans="1:104">
      <c r="A30" s="442" t="str">
        <f t="shared" si="0"/>
        <v/>
      </c>
      <c r="B30" s="507"/>
      <c r="C30" s="507"/>
      <c r="D30" s="507"/>
      <c r="E30" s="507"/>
      <c r="F30" s="153"/>
      <c r="G30" s="516" t="str">
        <f>IF(H10="是","年级达成度改进措施","")</f>
        <v>年级达成度改进措施</v>
      </c>
      <c r="H30" s="516"/>
      <c r="I30" s="519"/>
      <c r="J30" s="520"/>
      <c r="K30" s="520"/>
      <c r="L30" s="520"/>
      <c r="M30" s="520"/>
      <c r="N30" s="520"/>
      <c r="O30" s="520"/>
      <c r="P30" s="520"/>
      <c r="Q30" s="520"/>
      <c r="R30" s="520"/>
      <c r="S30" s="520"/>
      <c r="T30" s="520"/>
      <c r="U30" s="520"/>
      <c r="V30" s="520"/>
      <c r="W30" s="144"/>
      <c r="X30" s="144"/>
      <c r="Y30" s="144"/>
      <c r="Z30" s="144"/>
      <c r="AA30" s="144"/>
      <c r="AB30" s="144"/>
      <c r="AC30" s="144"/>
      <c r="AD30" s="144"/>
      <c r="AE30" s="144"/>
      <c r="AF30" s="144"/>
      <c r="AG30" s="144"/>
      <c r="AH30" s="144"/>
      <c r="AI30" s="144"/>
      <c r="AJ30" s="144"/>
      <c r="AK30" s="144"/>
      <c r="AL30" s="144"/>
      <c r="AM30" s="144"/>
      <c r="AN30" s="144"/>
      <c r="AO30" s="144"/>
      <c r="AP30" s="144"/>
      <c r="AQ30" s="144"/>
      <c r="AR30" s="144"/>
      <c r="AS30" s="144"/>
      <c r="AT30" s="144"/>
      <c r="AU30" s="144"/>
      <c r="AV30" s="144"/>
      <c r="AW30" s="144"/>
      <c r="AX30" s="144"/>
      <c r="AY30" s="144"/>
      <c r="AZ30" s="144"/>
      <c r="BA30" s="144"/>
      <c r="BB30" s="144"/>
      <c r="BC30" s="144"/>
      <c r="BD30" s="144"/>
      <c r="BE30" s="144"/>
      <c r="BF30" s="144"/>
      <c r="BG30" s="144"/>
      <c r="BH30" s="144"/>
      <c r="BI30" s="144"/>
      <c r="BJ30" s="144"/>
      <c r="BK30" s="144"/>
      <c r="BL30" s="144"/>
      <c r="BM30" s="144"/>
      <c r="BN30" s="144"/>
      <c r="BO30" s="144"/>
      <c r="BP30" s="144"/>
      <c r="BQ30" s="144"/>
      <c r="BR30" s="144"/>
      <c r="BS30" s="144"/>
      <c r="BT30" s="144"/>
      <c r="BU30" s="144"/>
      <c r="BV30" s="144"/>
      <c r="BW30" s="144"/>
      <c r="BX30" s="144"/>
      <c r="BY30" s="144"/>
      <c r="BZ30" s="144"/>
      <c r="CA30" s="144"/>
      <c r="CB30" s="144"/>
      <c r="CC30" s="144"/>
      <c r="CD30" s="144"/>
      <c r="CE30" s="144"/>
      <c r="CF30" s="144"/>
      <c r="CG30" s="144"/>
      <c r="CH30" s="144"/>
      <c r="CI30" s="144"/>
      <c r="CJ30" s="144"/>
      <c r="CK30" s="144"/>
      <c r="CL30" s="144"/>
      <c r="CM30" s="144"/>
      <c r="CN30" s="144"/>
      <c r="CO30" s="144"/>
      <c r="CP30" s="144"/>
      <c r="CQ30" s="144"/>
      <c r="CR30" s="144"/>
      <c r="CS30" s="144"/>
      <c r="CT30" s="144"/>
      <c r="CU30" s="144"/>
      <c r="CV30" s="144"/>
      <c r="CW30" s="144"/>
      <c r="CX30" s="144"/>
      <c r="CY30" s="144"/>
      <c r="CZ30" s="144"/>
    </row>
    <row r="31" s="20" customFormat="1" ht="18" customHeight="1" spans="1:104">
      <c r="A31" s="442" t="str">
        <f t="shared" si="0"/>
        <v/>
      </c>
      <c r="B31" s="507"/>
      <c r="C31" s="507"/>
      <c r="D31" s="507"/>
      <c r="E31" s="507"/>
      <c r="F31" s="153"/>
      <c r="G31" s="516" t="str">
        <f>IF(H10="是","年级达成度结果分析","")</f>
        <v>年级达成度结果分析</v>
      </c>
      <c r="H31" s="516"/>
      <c r="I31" s="519"/>
      <c r="J31" s="519"/>
      <c r="K31" s="519"/>
      <c r="L31" s="519"/>
      <c r="M31" s="519"/>
      <c r="N31" s="519"/>
      <c r="O31" s="519"/>
      <c r="P31" s="519"/>
      <c r="Q31" s="519"/>
      <c r="R31" s="519"/>
      <c r="S31" s="519"/>
      <c r="T31" s="519"/>
      <c r="U31" s="519"/>
      <c r="V31" s="519"/>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4"/>
      <c r="BM31" s="144"/>
      <c r="BN31" s="144"/>
      <c r="BO31" s="144"/>
      <c r="BP31" s="144"/>
      <c r="BQ31" s="144"/>
      <c r="BR31" s="144"/>
      <c r="BS31" s="144"/>
      <c r="BT31" s="144"/>
      <c r="BU31" s="144"/>
      <c r="BV31" s="144"/>
      <c r="BW31" s="144"/>
      <c r="BX31" s="144"/>
      <c r="BY31" s="144"/>
      <c r="BZ31" s="144"/>
      <c r="CA31" s="144"/>
      <c r="CB31" s="144"/>
      <c r="CC31" s="144"/>
      <c r="CD31" s="144"/>
      <c r="CE31" s="144"/>
      <c r="CF31" s="144"/>
      <c r="CG31" s="144"/>
      <c r="CH31" s="144"/>
      <c r="CI31" s="144"/>
      <c r="CJ31" s="144"/>
      <c r="CK31" s="144"/>
      <c r="CL31" s="144"/>
      <c r="CM31" s="144"/>
      <c r="CN31" s="144"/>
      <c r="CO31" s="144"/>
      <c r="CP31" s="144"/>
      <c r="CQ31" s="144"/>
      <c r="CR31" s="144"/>
      <c r="CS31" s="144"/>
      <c r="CT31" s="144"/>
      <c r="CU31" s="144"/>
      <c r="CV31" s="144"/>
      <c r="CW31" s="144"/>
      <c r="CX31" s="144"/>
      <c r="CY31" s="144"/>
      <c r="CZ31" s="144"/>
    </row>
    <row r="32" s="20" customFormat="1" ht="18" customHeight="1" spans="1:104">
      <c r="A32" s="442" t="str">
        <f t="shared" si="0"/>
        <v/>
      </c>
      <c r="B32" s="507"/>
      <c r="C32" s="507"/>
      <c r="D32" s="507"/>
      <c r="E32" s="507"/>
      <c r="F32" s="153"/>
      <c r="G32" s="516" t="str">
        <f>IF(H10="是","专业负责人/系主任意见","")</f>
        <v>专业负责人/系主任意见</v>
      </c>
      <c r="H32" s="516"/>
      <c r="I32" s="519"/>
      <c r="J32" s="519"/>
      <c r="K32" s="519"/>
      <c r="L32" s="519"/>
      <c r="M32" s="519"/>
      <c r="N32" s="519"/>
      <c r="O32" s="519"/>
      <c r="P32" s="519"/>
      <c r="Q32" s="519"/>
      <c r="R32" s="519"/>
      <c r="S32" s="519"/>
      <c r="T32" s="519"/>
      <c r="U32" s="519"/>
      <c r="V32" s="519"/>
      <c r="W32" s="144"/>
      <c r="X32" s="144"/>
      <c r="Y32" s="144"/>
      <c r="Z32" s="144"/>
      <c r="AA32" s="144"/>
      <c r="AB32" s="144"/>
      <c r="AC32" s="144"/>
      <c r="AD32" s="144"/>
      <c r="AE32" s="144"/>
      <c r="AF32" s="144"/>
      <c r="AG32" s="144"/>
      <c r="AH32" s="144"/>
      <c r="AI32" s="144"/>
      <c r="AJ32" s="144"/>
      <c r="AK32" s="144"/>
      <c r="AL32" s="144"/>
      <c r="AM32" s="144"/>
      <c r="AN32" s="144"/>
      <c r="AO32" s="144"/>
      <c r="AP32" s="144"/>
      <c r="AQ32" s="144"/>
      <c r="AR32" s="144"/>
      <c r="AS32" s="144"/>
      <c r="AT32" s="144"/>
      <c r="AU32" s="144"/>
      <c r="AV32" s="144"/>
      <c r="AW32" s="144"/>
      <c r="AX32" s="144"/>
      <c r="AY32" s="144"/>
      <c r="AZ32" s="144"/>
      <c r="BA32" s="144"/>
      <c r="BB32" s="144"/>
      <c r="BC32" s="144"/>
      <c r="BD32" s="144"/>
      <c r="BE32" s="144"/>
      <c r="BF32" s="144"/>
      <c r="BG32" s="144"/>
      <c r="BH32" s="144"/>
      <c r="BI32" s="144"/>
      <c r="BJ32" s="144"/>
      <c r="BK32" s="144"/>
      <c r="BL32" s="144"/>
      <c r="BM32" s="144"/>
      <c r="BN32" s="144"/>
      <c r="BO32" s="144"/>
      <c r="BP32" s="144"/>
      <c r="BQ32" s="144"/>
      <c r="BR32" s="144"/>
      <c r="BS32" s="144"/>
      <c r="BT32" s="144"/>
      <c r="BU32" s="144"/>
      <c r="BV32" s="144"/>
      <c r="BW32" s="144"/>
      <c r="BX32" s="144"/>
      <c r="BY32" s="144"/>
      <c r="BZ32" s="144"/>
      <c r="CA32" s="144"/>
      <c r="CB32" s="144"/>
      <c r="CC32" s="144"/>
      <c r="CD32" s="144"/>
      <c r="CE32" s="144"/>
      <c r="CF32" s="144"/>
      <c r="CG32" s="144"/>
      <c r="CH32" s="144"/>
      <c r="CI32" s="144"/>
      <c r="CJ32" s="144"/>
      <c r="CK32" s="144"/>
      <c r="CL32" s="144"/>
      <c r="CM32" s="144"/>
      <c r="CN32" s="144"/>
      <c r="CO32" s="144"/>
      <c r="CP32" s="144"/>
      <c r="CQ32" s="144"/>
      <c r="CR32" s="144"/>
      <c r="CS32" s="144"/>
      <c r="CT32" s="144"/>
      <c r="CU32" s="144"/>
      <c r="CV32" s="144"/>
      <c r="CW32" s="144"/>
      <c r="CX32" s="144"/>
      <c r="CY32" s="144"/>
      <c r="CZ32" s="144"/>
    </row>
    <row r="33" s="20" customFormat="1" ht="18" customHeight="1" spans="1:104">
      <c r="A33" s="442" t="str">
        <f t="shared" si="0"/>
        <v/>
      </c>
      <c r="B33" s="507"/>
      <c r="C33" s="507"/>
      <c r="D33" s="507"/>
      <c r="E33" s="507"/>
      <c r="F33" s="153"/>
      <c r="G33" s="516" t="str">
        <f>IF(H10="是","课程负责人意见","")</f>
        <v>课程负责人意见</v>
      </c>
      <c r="H33" s="516"/>
      <c r="I33" s="519"/>
      <c r="J33" s="519"/>
      <c r="K33" s="519"/>
      <c r="L33" s="519"/>
      <c r="M33" s="519"/>
      <c r="N33" s="519"/>
      <c r="O33" s="519"/>
      <c r="P33" s="519"/>
      <c r="Q33" s="519"/>
      <c r="R33" s="519"/>
      <c r="S33" s="519"/>
      <c r="T33" s="519"/>
      <c r="U33" s="519"/>
      <c r="V33" s="519"/>
      <c r="W33" s="144"/>
      <c r="X33" s="144"/>
      <c r="Y33" s="144"/>
      <c r="Z33" s="144"/>
      <c r="AA33" s="144"/>
      <c r="AB33" s="144"/>
      <c r="AC33" s="144"/>
      <c r="AD33" s="144"/>
      <c r="AE33" s="144"/>
      <c r="AF33" s="144"/>
      <c r="AG33" s="144"/>
      <c r="AH33" s="144"/>
      <c r="AI33" s="144"/>
      <c r="AJ33" s="144"/>
      <c r="AK33" s="144"/>
      <c r="AL33" s="144"/>
      <c r="AM33" s="144"/>
      <c r="AN33" s="144"/>
      <c r="AO33" s="144"/>
      <c r="AP33" s="144"/>
      <c r="AQ33" s="144"/>
      <c r="AR33" s="144"/>
      <c r="AS33" s="144"/>
      <c r="AT33" s="144"/>
      <c r="AU33" s="144"/>
      <c r="AV33" s="144"/>
      <c r="AW33" s="144"/>
      <c r="AX33" s="144"/>
      <c r="AY33" s="144"/>
      <c r="AZ33" s="144"/>
      <c r="BA33" s="144"/>
      <c r="BB33" s="144"/>
      <c r="BC33" s="144"/>
      <c r="BD33" s="144"/>
      <c r="BE33" s="144"/>
      <c r="BF33" s="144"/>
      <c r="BG33" s="144"/>
      <c r="BH33" s="144"/>
      <c r="BI33" s="144"/>
      <c r="BJ33" s="144"/>
      <c r="BK33" s="144"/>
      <c r="BL33" s="144"/>
      <c r="BM33" s="144"/>
      <c r="BN33" s="144"/>
      <c r="BO33" s="144"/>
      <c r="BP33" s="144"/>
      <c r="BQ33" s="144"/>
      <c r="BR33" s="144"/>
      <c r="BS33" s="144"/>
      <c r="BT33" s="144"/>
      <c r="BU33" s="144"/>
      <c r="BV33" s="144"/>
      <c r="BW33" s="144"/>
      <c r="BX33" s="144"/>
      <c r="BY33" s="144"/>
      <c r="BZ33" s="144"/>
      <c r="CA33" s="144"/>
      <c r="CB33" s="144"/>
      <c r="CC33" s="144"/>
      <c r="CD33" s="144"/>
      <c r="CE33" s="144"/>
      <c r="CF33" s="144"/>
      <c r="CG33" s="144"/>
      <c r="CH33" s="144"/>
      <c r="CI33" s="144"/>
      <c r="CJ33" s="144"/>
      <c r="CK33" s="144"/>
      <c r="CL33" s="144"/>
      <c r="CM33" s="144"/>
      <c r="CN33" s="144"/>
      <c r="CO33" s="144"/>
      <c r="CP33" s="144"/>
      <c r="CQ33" s="144"/>
      <c r="CR33" s="144"/>
      <c r="CS33" s="144"/>
      <c r="CT33" s="144"/>
      <c r="CU33" s="144"/>
      <c r="CV33" s="144"/>
      <c r="CW33" s="144"/>
      <c r="CX33" s="144"/>
      <c r="CY33" s="144"/>
      <c r="CZ33" s="144"/>
    </row>
    <row r="34" s="20" customFormat="1" ht="18" customHeight="1" spans="1:104">
      <c r="A34" s="442" t="str">
        <f t="shared" si="0"/>
        <v/>
      </c>
      <c r="B34" s="507"/>
      <c r="C34" s="507"/>
      <c r="D34" s="507"/>
      <c r="E34" s="507"/>
      <c r="F34" s="153"/>
      <c r="G34" s="521" t="str">
        <f>IF(H10="是","专业负责人/系主任签名","")</f>
        <v>专业负责人/系主任签名</v>
      </c>
      <c r="H34" s="521"/>
      <c r="I34" s="522"/>
      <c r="J34" s="522"/>
      <c r="K34" s="523"/>
      <c r="P34" s="144"/>
      <c r="U34" s="144"/>
      <c r="V34" s="144"/>
      <c r="W34" s="144"/>
      <c r="X34" s="144"/>
      <c r="Y34" s="144"/>
      <c r="Z34" s="144"/>
      <c r="AA34" s="144"/>
      <c r="AB34" s="144"/>
      <c r="AC34" s="144"/>
      <c r="AD34" s="144"/>
      <c r="AE34" s="144"/>
      <c r="AF34" s="144"/>
      <c r="AG34" s="144"/>
      <c r="AH34" s="144"/>
      <c r="AI34" s="144"/>
      <c r="AJ34" s="144"/>
      <c r="AK34" s="144"/>
      <c r="AL34" s="144"/>
      <c r="AM34" s="144"/>
      <c r="AN34" s="144"/>
      <c r="AO34" s="144"/>
      <c r="AP34" s="144"/>
      <c r="AQ34" s="144"/>
      <c r="AR34" s="144"/>
      <c r="AS34" s="144"/>
      <c r="AT34" s="144"/>
      <c r="AU34" s="144"/>
      <c r="AV34" s="144"/>
      <c r="AW34" s="144"/>
      <c r="AX34" s="144"/>
      <c r="AY34" s="144"/>
      <c r="AZ34" s="144"/>
      <c r="BA34" s="144"/>
      <c r="BB34" s="144"/>
      <c r="BC34" s="144"/>
      <c r="BD34" s="144"/>
      <c r="BE34" s="144"/>
      <c r="BF34" s="144"/>
      <c r="BG34" s="144"/>
      <c r="BH34" s="144"/>
      <c r="BI34" s="144"/>
      <c r="BJ34" s="144"/>
      <c r="BK34" s="144"/>
      <c r="BL34" s="144"/>
      <c r="BM34" s="144"/>
      <c r="BN34" s="144"/>
      <c r="BO34" s="144"/>
      <c r="BP34" s="144"/>
      <c r="BQ34" s="144"/>
      <c r="BR34" s="144"/>
      <c r="BS34" s="144"/>
      <c r="BT34" s="144"/>
      <c r="BU34" s="144"/>
      <c r="BV34" s="144"/>
      <c r="BW34" s="144"/>
      <c r="BX34" s="144"/>
      <c r="BY34" s="144"/>
      <c r="BZ34" s="144"/>
      <c r="CA34" s="144"/>
      <c r="CB34" s="144"/>
      <c r="CC34" s="144"/>
      <c r="CD34" s="144"/>
      <c r="CE34" s="144"/>
      <c r="CF34" s="144"/>
      <c r="CG34" s="144"/>
      <c r="CH34" s="144"/>
      <c r="CI34" s="144"/>
      <c r="CJ34" s="144"/>
      <c r="CK34" s="144"/>
      <c r="CL34" s="144"/>
      <c r="CM34" s="144"/>
      <c r="CN34" s="144"/>
      <c r="CO34" s="144"/>
      <c r="CP34" s="144"/>
      <c r="CQ34" s="144"/>
      <c r="CR34" s="144"/>
      <c r="CS34" s="144"/>
      <c r="CT34" s="144"/>
      <c r="CU34" s="144"/>
      <c r="CV34" s="144"/>
      <c r="CW34" s="144"/>
      <c r="CX34" s="144"/>
      <c r="CY34" s="144"/>
      <c r="CZ34" s="144"/>
    </row>
    <row r="35" s="20" customFormat="1" ht="18" customHeight="1" spans="1:104">
      <c r="A35" s="442" t="str">
        <f t="shared" si="0"/>
        <v/>
      </c>
      <c r="B35" s="507"/>
      <c r="C35" s="507"/>
      <c r="D35" s="507"/>
      <c r="E35" s="507"/>
      <c r="F35" s="153"/>
      <c r="G35" s="521" t="str">
        <f>IF(H10="是","课程负责人签名","")</f>
        <v>课程负责人签名</v>
      </c>
      <c r="H35" s="521"/>
      <c r="I35" s="522"/>
      <c r="J35" s="522"/>
      <c r="K35" s="523"/>
      <c r="L35" s="153"/>
      <c r="M35" s="153"/>
      <c r="N35" s="153"/>
      <c r="O35" s="513"/>
      <c r="P35" s="144"/>
      <c r="U35" s="144"/>
      <c r="V35" s="144"/>
      <c r="W35" s="144"/>
      <c r="X35" s="144"/>
      <c r="Y35" s="144"/>
      <c r="Z35" s="144"/>
      <c r="AA35" s="144"/>
      <c r="AB35" s="144"/>
      <c r="AC35" s="144"/>
      <c r="AD35" s="144"/>
      <c r="AE35" s="144"/>
      <c r="AF35" s="144"/>
      <c r="AG35" s="144"/>
      <c r="AH35" s="144"/>
      <c r="AI35" s="144"/>
      <c r="AJ35" s="144"/>
      <c r="AK35" s="144"/>
      <c r="AL35" s="144"/>
      <c r="AM35" s="144"/>
      <c r="AN35" s="144"/>
      <c r="AO35" s="144"/>
      <c r="AP35" s="144"/>
      <c r="AQ35" s="144"/>
      <c r="AR35" s="144"/>
      <c r="AS35" s="144"/>
      <c r="AT35" s="144"/>
      <c r="AU35" s="144"/>
      <c r="AV35" s="144"/>
      <c r="AW35" s="144"/>
      <c r="AX35" s="144"/>
      <c r="AY35" s="144"/>
      <c r="AZ35" s="144"/>
      <c r="BA35" s="144"/>
      <c r="BB35" s="144"/>
      <c r="BC35" s="144"/>
      <c r="BD35" s="144"/>
      <c r="BE35" s="144"/>
      <c r="BF35" s="144"/>
      <c r="BG35" s="144"/>
      <c r="BH35" s="144"/>
      <c r="BI35" s="144"/>
      <c r="BJ35" s="144"/>
      <c r="BK35" s="144"/>
      <c r="BL35" s="144"/>
      <c r="BM35" s="144"/>
      <c r="BN35" s="144"/>
      <c r="BO35" s="144"/>
      <c r="BP35" s="144"/>
      <c r="BQ35" s="144"/>
      <c r="BR35" s="144"/>
      <c r="BS35" s="144"/>
      <c r="BT35" s="144"/>
      <c r="BU35" s="144"/>
      <c r="BV35" s="144"/>
      <c r="BW35" s="144"/>
      <c r="BX35" s="144"/>
      <c r="BY35" s="144"/>
      <c r="BZ35" s="144"/>
      <c r="CA35" s="144"/>
      <c r="CB35" s="144"/>
      <c r="CC35" s="144"/>
      <c r="CD35" s="144"/>
      <c r="CE35" s="144"/>
      <c r="CF35" s="144"/>
      <c r="CG35" s="144"/>
      <c r="CH35" s="144"/>
      <c r="CI35" s="144"/>
      <c r="CJ35" s="144"/>
      <c r="CK35" s="144"/>
      <c r="CL35" s="144"/>
      <c r="CM35" s="144"/>
      <c r="CN35" s="144"/>
      <c r="CO35" s="144"/>
      <c r="CP35" s="144"/>
      <c r="CQ35" s="144"/>
      <c r="CR35" s="144"/>
      <c r="CS35" s="144"/>
      <c r="CT35" s="144"/>
      <c r="CU35" s="144"/>
      <c r="CV35" s="144"/>
      <c r="CW35" s="144"/>
      <c r="CX35" s="144"/>
      <c r="CY35" s="144"/>
      <c r="CZ35" s="144"/>
    </row>
    <row r="36" s="20" customFormat="1" ht="18" customHeight="1" spans="1:104">
      <c r="A36" s="442" t="str">
        <f t="shared" si="0"/>
        <v/>
      </c>
      <c r="B36" s="507"/>
      <c r="C36" s="507"/>
      <c r="D36" s="507"/>
      <c r="E36" s="507"/>
      <c r="F36" s="153"/>
      <c r="G36" s="153"/>
      <c r="I36" s="153"/>
      <c r="J36" s="153"/>
      <c r="K36" s="153"/>
      <c r="L36" s="153"/>
      <c r="M36" s="153"/>
      <c r="N36" s="153"/>
      <c r="O36" s="513"/>
      <c r="P36" s="144"/>
      <c r="Q36" s="144"/>
      <c r="R36" s="144"/>
      <c r="S36" s="144"/>
      <c r="T36" s="144"/>
      <c r="U36" s="144"/>
      <c r="V36" s="144"/>
      <c r="W36" s="144"/>
      <c r="X36" s="144"/>
      <c r="Y36" s="144"/>
      <c r="Z36" s="144"/>
      <c r="AA36" s="144"/>
      <c r="AB36" s="144"/>
      <c r="AC36" s="144"/>
      <c r="AD36" s="144"/>
      <c r="AE36" s="144"/>
      <c r="AF36" s="144"/>
      <c r="AG36" s="144"/>
      <c r="AH36" s="144"/>
      <c r="AI36" s="144"/>
      <c r="AJ36" s="144"/>
      <c r="AK36" s="144"/>
      <c r="AL36" s="144"/>
      <c r="AM36" s="144"/>
      <c r="AN36" s="144"/>
      <c r="AO36" s="144"/>
      <c r="AP36" s="144"/>
      <c r="AQ36" s="144"/>
      <c r="AR36" s="144"/>
      <c r="AS36" s="144"/>
      <c r="AT36" s="144"/>
      <c r="AU36" s="144"/>
      <c r="AV36" s="144"/>
      <c r="AW36" s="144"/>
      <c r="AX36" s="144"/>
      <c r="AY36" s="144"/>
      <c r="AZ36" s="144"/>
      <c r="BA36" s="144"/>
      <c r="BB36" s="144"/>
      <c r="BC36" s="144"/>
      <c r="BD36" s="144"/>
      <c r="BE36" s="144"/>
      <c r="BF36" s="144"/>
      <c r="BG36" s="144"/>
      <c r="BH36" s="144"/>
      <c r="BI36" s="144"/>
      <c r="BJ36" s="144"/>
      <c r="BK36" s="144"/>
      <c r="BL36" s="144"/>
      <c r="BM36" s="144"/>
      <c r="BN36" s="144"/>
      <c r="BO36" s="144"/>
      <c r="BP36" s="144"/>
      <c r="BQ36" s="144"/>
      <c r="BR36" s="144"/>
      <c r="BS36" s="144"/>
      <c r="BT36" s="144"/>
      <c r="BU36" s="144"/>
      <c r="BV36" s="144"/>
      <c r="BW36" s="144"/>
      <c r="BX36" s="144"/>
      <c r="BY36" s="144"/>
      <c r="BZ36" s="144"/>
      <c r="CA36" s="144"/>
      <c r="CB36" s="144"/>
      <c r="CC36" s="144"/>
      <c r="CD36" s="144"/>
      <c r="CE36" s="144"/>
      <c r="CF36" s="144"/>
      <c r="CG36" s="144"/>
      <c r="CH36" s="144"/>
      <c r="CI36" s="144"/>
      <c r="CJ36" s="144"/>
      <c r="CK36" s="144"/>
      <c r="CL36" s="144"/>
      <c r="CM36" s="144"/>
      <c r="CN36" s="144"/>
      <c r="CO36" s="144"/>
      <c r="CP36" s="144"/>
      <c r="CQ36" s="144"/>
      <c r="CR36" s="144"/>
      <c r="CS36" s="144"/>
      <c r="CT36" s="144"/>
      <c r="CU36" s="144"/>
      <c r="CV36" s="144"/>
      <c r="CW36" s="144"/>
      <c r="CX36" s="144"/>
      <c r="CY36" s="144"/>
      <c r="CZ36" s="144"/>
    </row>
    <row r="37" s="20" customFormat="1" ht="18" customHeight="1" spans="1:104">
      <c r="A37" s="442" t="str">
        <f t="shared" si="0"/>
        <v/>
      </c>
      <c r="B37" s="507"/>
      <c r="C37" s="507"/>
      <c r="D37" s="507"/>
      <c r="E37" s="507"/>
      <c r="F37" s="153"/>
      <c r="G37" s="444" t="s">
        <v>40</v>
      </c>
      <c r="H37" s="444"/>
      <c r="I37" s="444"/>
      <c r="J37" s="444"/>
      <c r="K37" s="524"/>
      <c r="L37" s="153"/>
      <c r="M37" s="153"/>
      <c r="N37" s="153"/>
      <c r="O37" s="513"/>
      <c r="P37" s="144"/>
      <c r="Q37" s="144"/>
      <c r="R37" s="144"/>
      <c r="S37" s="144"/>
      <c r="T37" s="144"/>
      <c r="U37" s="144"/>
      <c r="V37" s="144"/>
      <c r="W37" s="144"/>
      <c r="X37" s="144"/>
      <c r="Y37" s="144"/>
      <c r="Z37" s="144"/>
      <c r="AA37" s="144"/>
      <c r="AB37" s="144"/>
      <c r="AC37" s="144"/>
      <c r="AD37" s="144"/>
      <c r="AE37" s="144"/>
      <c r="AF37" s="144"/>
      <c r="AG37" s="144"/>
      <c r="AH37" s="144"/>
      <c r="AI37" s="144"/>
      <c r="AJ37" s="144"/>
      <c r="AK37" s="144"/>
      <c r="AL37" s="144"/>
      <c r="AM37" s="144"/>
      <c r="AN37" s="144"/>
      <c r="AO37" s="144"/>
      <c r="AP37" s="144"/>
      <c r="AQ37" s="144"/>
      <c r="AR37" s="144"/>
      <c r="AS37" s="144"/>
      <c r="AT37" s="144"/>
      <c r="AU37" s="144"/>
      <c r="AV37" s="144"/>
      <c r="AW37" s="144"/>
      <c r="AX37" s="144"/>
      <c r="AY37" s="144"/>
      <c r="AZ37" s="144"/>
      <c r="BA37" s="144"/>
      <c r="BB37" s="144"/>
      <c r="BC37" s="144"/>
      <c r="BD37" s="144"/>
      <c r="BE37" s="144"/>
      <c r="BF37" s="144"/>
      <c r="BG37" s="144"/>
      <c r="BH37" s="144"/>
      <c r="BI37" s="144"/>
      <c r="BJ37" s="144"/>
      <c r="BK37" s="144"/>
      <c r="BL37" s="144"/>
      <c r="BM37" s="144"/>
      <c r="BN37" s="144"/>
      <c r="BO37" s="144"/>
      <c r="BP37" s="144"/>
      <c r="BQ37" s="144"/>
      <c r="BR37" s="144"/>
      <c r="BS37" s="144"/>
      <c r="BT37" s="144"/>
      <c r="BU37" s="144"/>
      <c r="BV37" s="144"/>
      <c r="BW37" s="144"/>
      <c r="BX37" s="144"/>
      <c r="BY37" s="144"/>
      <c r="BZ37" s="144"/>
      <c r="CA37" s="144"/>
      <c r="CB37" s="144"/>
      <c r="CC37" s="144"/>
      <c r="CD37" s="144"/>
      <c r="CE37" s="144"/>
      <c r="CF37" s="144"/>
      <c r="CG37" s="144"/>
      <c r="CH37" s="144"/>
      <c r="CI37" s="144"/>
      <c r="CJ37" s="144"/>
      <c r="CK37" s="144"/>
      <c r="CL37" s="144"/>
      <c r="CM37" s="144"/>
      <c r="CN37" s="144"/>
      <c r="CO37" s="144"/>
      <c r="CP37" s="144"/>
      <c r="CQ37" s="144"/>
      <c r="CR37" s="144"/>
      <c r="CS37" s="144"/>
      <c r="CT37" s="144"/>
      <c r="CU37" s="144"/>
      <c r="CV37" s="144"/>
      <c r="CW37" s="144"/>
      <c r="CX37" s="144"/>
      <c r="CY37" s="144"/>
      <c r="CZ37" s="144"/>
    </row>
    <row r="38" s="20" customFormat="1" ht="18" customHeight="1" spans="1:104">
      <c r="A38" s="442" t="str">
        <f t="shared" si="0"/>
        <v/>
      </c>
      <c r="B38" s="507"/>
      <c r="C38" s="507"/>
      <c r="D38" s="507"/>
      <c r="E38" s="507"/>
      <c r="F38" s="153"/>
      <c r="G38" s="525" t="str">
        <f>IF(K37="是","预设评阅人","")</f>
        <v/>
      </c>
      <c r="H38" s="525"/>
      <c r="I38" s="526"/>
      <c r="J38" s="526"/>
      <c r="K38" s="527" t="str">
        <f>IF(AND($K$37="是",I38&lt;&gt;""),VLOOKUP(I38,参数计算!$M$84:$P$93,2,FALSE),"")</f>
        <v/>
      </c>
      <c r="L38" s="153"/>
      <c r="M38" s="153"/>
      <c r="N38" s="153"/>
      <c r="O38" s="513"/>
      <c r="P38" s="144"/>
      <c r="Q38" s="144"/>
      <c r="R38" s="144"/>
      <c r="S38" s="144"/>
      <c r="T38" s="144"/>
      <c r="U38" s="144"/>
      <c r="V38" s="144"/>
      <c r="W38" s="144"/>
      <c r="X38" s="144"/>
      <c r="Y38" s="144"/>
      <c r="Z38" s="144"/>
      <c r="AA38" s="144"/>
      <c r="AB38" s="144"/>
      <c r="AC38" s="144"/>
      <c r="AD38" s="144"/>
      <c r="AE38" s="144"/>
      <c r="AF38" s="144"/>
      <c r="AG38" s="144"/>
      <c r="AH38" s="144"/>
      <c r="AI38" s="144"/>
      <c r="AJ38" s="144"/>
      <c r="AK38" s="144"/>
      <c r="AL38" s="144"/>
      <c r="AM38" s="144"/>
      <c r="AN38" s="144"/>
      <c r="AO38" s="144"/>
      <c r="AP38" s="14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44"/>
      <c r="BO38" s="144"/>
      <c r="BP38" s="144"/>
      <c r="BQ38" s="144"/>
      <c r="BR38" s="144"/>
      <c r="BS38" s="144"/>
      <c r="BT38" s="144"/>
      <c r="BU38" s="144"/>
      <c r="BV38" s="144"/>
      <c r="BW38" s="144"/>
      <c r="BX38" s="144"/>
      <c r="BY38" s="144"/>
      <c r="BZ38" s="144"/>
      <c r="CA38" s="144"/>
      <c r="CB38" s="144"/>
      <c r="CC38" s="144"/>
      <c r="CD38" s="144"/>
      <c r="CE38" s="144"/>
      <c r="CF38" s="144"/>
      <c r="CG38" s="144"/>
      <c r="CH38" s="144"/>
      <c r="CI38" s="144"/>
      <c r="CJ38" s="144"/>
      <c r="CK38" s="144"/>
      <c r="CL38" s="144"/>
      <c r="CM38" s="144"/>
      <c r="CN38" s="144"/>
      <c r="CO38" s="144"/>
      <c r="CP38" s="144"/>
      <c r="CQ38" s="144"/>
      <c r="CR38" s="144"/>
      <c r="CS38" s="144"/>
      <c r="CT38" s="144"/>
      <c r="CU38" s="144"/>
      <c r="CV38" s="144"/>
      <c r="CW38" s="144"/>
      <c r="CX38" s="144"/>
      <c r="CY38" s="144"/>
      <c r="CZ38" s="144"/>
    </row>
    <row r="39" s="20" customFormat="1" ht="18" customHeight="1" spans="1:104">
      <c r="A39" s="442" t="str">
        <f t="shared" si="0"/>
        <v/>
      </c>
      <c r="B39" s="507"/>
      <c r="C39" s="507"/>
      <c r="D39" s="507"/>
      <c r="E39" s="507"/>
      <c r="F39" s="153"/>
      <c r="G39" s="525" t="str">
        <f>IF(K37="是","预设复核、合分人","")</f>
        <v/>
      </c>
      <c r="H39" s="525"/>
      <c r="I39" s="526"/>
      <c r="J39" s="526"/>
      <c r="K39" s="527" t="str">
        <f>IF(AND($K$37="是",I39&lt;&gt;""),VLOOKUP(I39,参数计算!$M$84:$P$93,2,FALSE),"")</f>
        <v/>
      </c>
      <c r="L39" s="153"/>
      <c r="M39" s="153"/>
      <c r="N39" s="153"/>
      <c r="O39" s="513"/>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4"/>
      <c r="BX39" s="144"/>
      <c r="BY39" s="144"/>
      <c r="BZ39" s="144"/>
      <c r="CA39" s="144"/>
      <c r="CB39" s="144"/>
      <c r="CC39" s="144"/>
      <c r="CD39" s="144"/>
      <c r="CE39" s="144"/>
      <c r="CF39" s="144"/>
      <c r="CG39" s="144"/>
      <c r="CH39" s="144"/>
      <c r="CI39" s="144"/>
      <c r="CJ39" s="144"/>
      <c r="CK39" s="144"/>
      <c r="CL39" s="144"/>
      <c r="CM39" s="144"/>
      <c r="CN39" s="144"/>
      <c r="CO39" s="144"/>
      <c r="CP39" s="144"/>
      <c r="CQ39" s="144"/>
      <c r="CR39" s="144"/>
      <c r="CS39" s="144"/>
      <c r="CT39" s="144"/>
      <c r="CU39" s="144"/>
      <c r="CV39" s="144"/>
      <c r="CW39" s="144"/>
      <c r="CX39" s="144"/>
      <c r="CY39" s="144"/>
      <c r="CZ39" s="144"/>
    </row>
    <row r="40" s="20" customFormat="1" ht="18" customHeight="1" spans="1:104">
      <c r="A40" s="442" t="str">
        <f t="shared" si="0"/>
        <v/>
      </c>
      <c r="B40" s="507"/>
      <c r="C40" s="507"/>
      <c r="D40" s="507"/>
      <c r="E40" s="507"/>
      <c r="F40" s="153"/>
      <c r="G40" s="525" t="str">
        <f>IF(K37="是","预设系主任","")</f>
        <v/>
      </c>
      <c r="H40" s="525"/>
      <c r="I40" s="526"/>
      <c r="J40" s="526"/>
      <c r="K40" s="527" t="str">
        <f>IF(AND($K$37="是",I40&lt;&gt;""),VLOOKUP(I40,参数计算!$M$84:$P$93,2,FALSE),"")</f>
        <v/>
      </c>
      <c r="L40" s="153"/>
      <c r="M40" s="153"/>
      <c r="N40" s="153"/>
      <c r="O40" s="513"/>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4"/>
      <c r="BM40" s="144"/>
      <c r="BN40" s="144"/>
      <c r="BO40" s="144"/>
      <c r="BP40" s="144"/>
      <c r="BQ40" s="144"/>
      <c r="BR40" s="144"/>
      <c r="BS40" s="144"/>
      <c r="BT40" s="144"/>
      <c r="BU40" s="144"/>
      <c r="BV40" s="144"/>
      <c r="BW40" s="144"/>
      <c r="BX40" s="144"/>
      <c r="BY40" s="144"/>
      <c r="BZ40" s="144"/>
      <c r="CA40" s="144"/>
      <c r="CB40" s="144"/>
      <c r="CC40" s="144"/>
      <c r="CD40" s="144"/>
      <c r="CE40" s="144"/>
      <c r="CF40" s="144"/>
      <c r="CG40" s="144"/>
      <c r="CH40" s="144"/>
      <c r="CI40" s="144"/>
      <c r="CJ40" s="144"/>
      <c r="CK40" s="144"/>
      <c r="CL40" s="144"/>
      <c r="CM40" s="144"/>
      <c r="CN40" s="144"/>
      <c r="CO40" s="144"/>
      <c r="CP40" s="144"/>
      <c r="CQ40" s="144"/>
      <c r="CR40" s="144"/>
      <c r="CS40" s="144"/>
      <c r="CT40" s="144"/>
      <c r="CU40" s="144"/>
      <c r="CV40" s="144"/>
      <c r="CW40" s="144"/>
      <c r="CX40" s="144"/>
      <c r="CY40" s="144"/>
      <c r="CZ40" s="144"/>
    </row>
    <row r="41" s="20" customFormat="1" ht="18" customHeight="1" spans="1:104">
      <c r="A41" s="442" t="str">
        <f t="shared" si="0"/>
        <v/>
      </c>
      <c r="B41" s="507"/>
      <c r="C41" s="507"/>
      <c r="D41" s="507"/>
      <c r="E41" s="507"/>
      <c r="F41" s="153"/>
      <c r="G41" s="153"/>
      <c r="I41" s="153"/>
      <c r="J41" s="153"/>
      <c r="K41" s="153"/>
      <c r="L41" s="153"/>
      <c r="M41" s="153"/>
      <c r="N41" s="153"/>
      <c r="O41" s="513"/>
      <c r="P41" s="144"/>
      <c r="Q41" s="144"/>
      <c r="R41" s="144"/>
      <c r="S41" s="144"/>
      <c r="T41" s="144"/>
      <c r="U41" s="144"/>
      <c r="V41" s="144"/>
      <c r="W41" s="144"/>
      <c r="X41" s="144"/>
      <c r="Y41" s="144"/>
      <c r="Z41" s="144"/>
      <c r="AA41" s="144"/>
      <c r="AB41" s="144"/>
      <c r="AC41" s="144"/>
      <c r="AD41" s="144"/>
      <c r="AE41" s="144"/>
      <c r="AF41" s="144"/>
      <c r="AG41" s="144"/>
      <c r="AH41" s="144"/>
      <c r="AI41" s="144"/>
      <c r="AJ41" s="144"/>
      <c r="AK41" s="144"/>
      <c r="AL41" s="144"/>
      <c r="AM41" s="144"/>
      <c r="AN41" s="144"/>
      <c r="AO41" s="144"/>
      <c r="AP41" s="144"/>
      <c r="AQ41" s="144"/>
      <c r="AR41" s="144"/>
      <c r="AS41" s="144"/>
      <c r="AT41" s="144"/>
      <c r="AU41" s="144"/>
      <c r="AV41" s="144"/>
      <c r="AW41" s="144"/>
      <c r="AX41" s="144"/>
      <c r="AY41" s="144"/>
      <c r="AZ41" s="144"/>
      <c r="BA41" s="144"/>
      <c r="BB41" s="144"/>
      <c r="BC41" s="144"/>
      <c r="BD41" s="144"/>
      <c r="BE41" s="144"/>
      <c r="BF41" s="144"/>
      <c r="BG41" s="144"/>
      <c r="BH41" s="144"/>
      <c r="BI41" s="144"/>
      <c r="BJ41" s="144"/>
      <c r="BK41" s="144"/>
      <c r="BL41" s="144"/>
      <c r="BM41" s="144"/>
      <c r="BN41" s="144"/>
      <c r="BO41" s="144"/>
      <c r="BP41" s="144"/>
      <c r="BQ41" s="144"/>
      <c r="BR41" s="144"/>
      <c r="BS41" s="144"/>
      <c r="BT41" s="144"/>
      <c r="BU41" s="144"/>
      <c r="BV41" s="144"/>
      <c r="BW41" s="144"/>
      <c r="BX41" s="144"/>
      <c r="BY41" s="144"/>
      <c r="BZ41" s="144"/>
      <c r="CA41" s="144"/>
      <c r="CB41" s="144"/>
      <c r="CC41" s="144"/>
      <c r="CD41" s="144"/>
      <c r="CE41" s="144"/>
      <c r="CF41" s="144"/>
      <c r="CG41" s="144"/>
      <c r="CH41" s="144"/>
      <c r="CI41" s="144"/>
      <c r="CJ41" s="144"/>
      <c r="CK41" s="144"/>
      <c r="CL41" s="144"/>
      <c r="CM41" s="144"/>
      <c r="CN41" s="144"/>
      <c r="CO41" s="144"/>
      <c r="CP41" s="144"/>
      <c r="CQ41" s="144"/>
      <c r="CR41" s="144"/>
      <c r="CS41" s="144"/>
      <c r="CT41" s="144"/>
      <c r="CU41" s="144"/>
      <c r="CV41" s="144"/>
      <c r="CW41" s="144"/>
      <c r="CX41" s="144"/>
      <c r="CY41" s="144"/>
      <c r="CZ41" s="144"/>
    </row>
    <row r="42" s="20" customFormat="1" ht="18" customHeight="1" spans="1:104">
      <c r="A42" s="442" t="str">
        <f t="shared" si="0"/>
        <v/>
      </c>
      <c r="B42" s="507"/>
      <c r="C42" s="507"/>
      <c r="D42" s="507"/>
      <c r="E42" s="507"/>
      <c r="F42" s="153"/>
      <c r="G42" s="153"/>
      <c r="I42" s="153"/>
      <c r="J42" s="153"/>
      <c r="K42" s="153"/>
      <c r="L42" s="153"/>
      <c r="M42" s="153"/>
      <c r="N42" s="153"/>
      <c r="O42" s="513"/>
      <c r="P42" s="144"/>
      <c r="Q42" s="144"/>
      <c r="R42" s="144"/>
      <c r="S42" s="144"/>
      <c r="T42" s="144"/>
      <c r="U42" s="144"/>
      <c r="V42" s="144"/>
      <c r="W42" s="144"/>
      <c r="X42" s="144"/>
      <c r="Y42" s="144"/>
      <c r="Z42" s="144"/>
      <c r="AA42" s="144"/>
      <c r="AB42" s="144"/>
      <c r="AC42" s="144"/>
      <c r="AD42" s="144"/>
      <c r="AE42" s="144"/>
      <c r="AF42" s="144"/>
      <c r="AG42" s="144"/>
      <c r="AH42" s="144"/>
      <c r="AI42" s="144"/>
      <c r="AJ42" s="144"/>
      <c r="AK42" s="144"/>
      <c r="AL42" s="144"/>
      <c r="AM42" s="144"/>
      <c r="AN42" s="144"/>
      <c r="AO42" s="144"/>
      <c r="AP42" s="144"/>
      <c r="AQ42" s="144"/>
      <c r="AR42" s="144"/>
      <c r="AS42" s="144"/>
      <c r="AT42" s="144"/>
      <c r="AU42" s="144"/>
      <c r="AV42" s="144"/>
      <c r="AW42" s="144"/>
      <c r="AX42" s="144"/>
      <c r="AY42" s="144"/>
      <c r="AZ42" s="144"/>
      <c r="BA42" s="144"/>
      <c r="BB42" s="144"/>
      <c r="BC42" s="144"/>
      <c r="BD42" s="144"/>
      <c r="BE42" s="144"/>
      <c r="BF42" s="144"/>
      <c r="BG42" s="144"/>
      <c r="BH42" s="144"/>
      <c r="BI42" s="144"/>
      <c r="BJ42" s="144"/>
      <c r="BK42" s="144"/>
      <c r="BL42" s="144"/>
      <c r="BM42" s="144"/>
      <c r="BN42" s="144"/>
      <c r="BO42" s="144"/>
      <c r="BP42" s="144"/>
      <c r="BQ42" s="144"/>
      <c r="BR42" s="144"/>
      <c r="BS42" s="144"/>
      <c r="BT42" s="144"/>
      <c r="BU42" s="144"/>
      <c r="BV42" s="144"/>
      <c r="BW42" s="144"/>
      <c r="BX42" s="144"/>
      <c r="BY42" s="144"/>
      <c r="BZ42" s="144"/>
      <c r="CA42" s="144"/>
      <c r="CB42" s="144"/>
      <c r="CC42" s="144"/>
      <c r="CD42" s="144"/>
      <c r="CE42" s="144"/>
      <c r="CF42" s="144"/>
      <c r="CG42" s="144"/>
      <c r="CH42" s="144"/>
      <c r="CI42" s="144"/>
      <c r="CJ42" s="144"/>
      <c r="CK42" s="144"/>
      <c r="CL42" s="144"/>
      <c r="CM42" s="144"/>
      <c r="CN42" s="144"/>
      <c r="CO42" s="144"/>
      <c r="CP42" s="144"/>
      <c r="CQ42" s="144"/>
      <c r="CR42" s="144"/>
      <c r="CS42" s="144"/>
      <c r="CT42" s="144"/>
      <c r="CU42" s="144"/>
      <c r="CV42" s="144"/>
      <c r="CW42" s="144"/>
      <c r="CX42" s="144"/>
      <c r="CY42" s="144"/>
      <c r="CZ42" s="144"/>
    </row>
    <row r="43" s="20" customFormat="1" ht="18" customHeight="1" spans="1:104">
      <c r="A43" s="442" t="str">
        <f t="shared" si="0"/>
        <v/>
      </c>
      <c r="B43" s="507"/>
      <c r="C43" s="507"/>
      <c r="D43" s="507"/>
      <c r="E43" s="507"/>
      <c r="F43" s="153"/>
      <c r="G43" s="153"/>
      <c r="I43" s="153"/>
      <c r="J43" s="153"/>
      <c r="K43" s="153"/>
      <c r="L43" s="153"/>
      <c r="M43" s="153"/>
      <c r="N43" s="153"/>
      <c r="O43" s="513"/>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4"/>
      <c r="BX43" s="144"/>
      <c r="BY43" s="144"/>
      <c r="BZ43" s="144"/>
      <c r="CA43" s="144"/>
      <c r="CB43" s="144"/>
      <c r="CC43" s="144"/>
      <c r="CD43" s="144"/>
      <c r="CE43" s="144"/>
      <c r="CF43" s="144"/>
      <c r="CG43" s="144"/>
      <c r="CH43" s="144"/>
      <c r="CI43" s="144"/>
      <c r="CJ43" s="144"/>
      <c r="CK43" s="144"/>
      <c r="CL43" s="144"/>
      <c r="CM43" s="144"/>
      <c r="CN43" s="144"/>
      <c r="CO43" s="144"/>
      <c r="CP43" s="144"/>
      <c r="CQ43" s="144"/>
      <c r="CR43" s="144"/>
      <c r="CS43" s="144"/>
      <c r="CT43" s="144"/>
      <c r="CU43" s="144"/>
      <c r="CV43" s="144"/>
      <c r="CW43" s="144"/>
      <c r="CX43" s="144"/>
      <c r="CY43" s="144"/>
      <c r="CZ43" s="144"/>
    </row>
    <row r="44" s="20" customFormat="1" ht="18" customHeight="1" spans="1:104">
      <c r="A44" s="442" t="str">
        <f t="shared" si="0"/>
        <v/>
      </c>
      <c r="B44" s="507"/>
      <c r="C44" s="507"/>
      <c r="D44" s="507"/>
      <c r="E44" s="507"/>
      <c r="F44" s="153"/>
      <c r="G44" s="153"/>
      <c r="I44" s="153"/>
      <c r="J44" s="153"/>
      <c r="K44" s="153"/>
      <c r="L44" s="153"/>
      <c r="M44" s="153"/>
      <c r="N44" s="153"/>
      <c r="O44" s="513"/>
      <c r="P44" s="144"/>
      <c r="Q44" s="144"/>
      <c r="R44" s="144"/>
      <c r="S44" s="144"/>
      <c r="T44" s="144"/>
      <c r="U44" s="144"/>
      <c r="V44" s="144"/>
      <c r="W44" s="144"/>
      <c r="X44" s="144"/>
      <c r="Y44" s="144"/>
      <c r="Z44" s="144"/>
      <c r="AA44" s="144"/>
      <c r="AB44" s="144"/>
      <c r="AC44" s="144"/>
      <c r="AD44" s="144"/>
      <c r="AE44" s="144"/>
      <c r="AF44" s="144"/>
      <c r="AG44" s="144"/>
      <c r="AH44" s="144"/>
      <c r="AI44" s="144"/>
      <c r="AJ44" s="144"/>
      <c r="AK44" s="144"/>
      <c r="AL44" s="144"/>
      <c r="AM44" s="144"/>
      <c r="AN44" s="144"/>
      <c r="AO44" s="144"/>
      <c r="AP44" s="144"/>
      <c r="AQ44" s="144"/>
      <c r="AR44" s="144"/>
      <c r="AS44" s="144"/>
      <c r="AT44" s="144"/>
      <c r="AU44" s="144"/>
      <c r="AV44" s="144"/>
      <c r="AW44" s="144"/>
      <c r="AX44" s="144"/>
      <c r="AY44" s="144"/>
      <c r="AZ44" s="144"/>
      <c r="BA44" s="144"/>
      <c r="BB44" s="144"/>
      <c r="BC44" s="144"/>
      <c r="BD44" s="144"/>
      <c r="BE44" s="144"/>
      <c r="BF44" s="144"/>
      <c r="BG44" s="144"/>
      <c r="BH44" s="144"/>
      <c r="BI44" s="144"/>
      <c r="BJ44" s="144"/>
      <c r="BK44" s="144"/>
      <c r="BL44" s="144"/>
      <c r="BM44" s="144"/>
      <c r="BN44" s="144"/>
      <c r="BO44" s="144"/>
      <c r="BP44" s="144"/>
      <c r="BQ44" s="144"/>
      <c r="BR44" s="144"/>
      <c r="BS44" s="144"/>
      <c r="BT44" s="144"/>
      <c r="BU44" s="144"/>
      <c r="BV44" s="144"/>
      <c r="BW44" s="144"/>
      <c r="BX44" s="144"/>
      <c r="BY44" s="144"/>
      <c r="BZ44" s="144"/>
      <c r="CA44" s="144"/>
      <c r="CB44" s="144"/>
      <c r="CC44" s="144"/>
      <c r="CD44" s="144"/>
      <c r="CE44" s="144"/>
      <c r="CF44" s="144"/>
      <c r="CG44" s="144"/>
      <c r="CH44" s="144"/>
      <c r="CI44" s="144"/>
      <c r="CJ44" s="144"/>
      <c r="CK44" s="144"/>
      <c r="CL44" s="144"/>
      <c r="CM44" s="144"/>
      <c r="CN44" s="144"/>
      <c r="CO44" s="144"/>
      <c r="CP44" s="144"/>
      <c r="CQ44" s="144"/>
      <c r="CR44" s="144"/>
      <c r="CS44" s="144"/>
      <c r="CT44" s="144"/>
      <c r="CU44" s="144"/>
      <c r="CV44" s="144"/>
      <c r="CW44" s="144"/>
      <c r="CX44" s="144"/>
      <c r="CY44" s="144"/>
      <c r="CZ44" s="144"/>
    </row>
    <row r="45" s="20" customFormat="1" ht="18" customHeight="1" spans="1:104">
      <c r="A45" s="442" t="str">
        <f t="shared" si="0"/>
        <v/>
      </c>
      <c r="B45" s="507"/>
      <c r="C45" s="507"/>
      <c r="D45" s="507"/>
      <c r="E45" s="507"/>
      <c r="F45" s="153"/>
      <c r="G45" s="153"/>
      <c r="I45" s="153"/>
      <c r="J45" s="153"/>
      <c r="K45" s="153"/>
      <c r="L45" s="153"/>
      <c r="M45" s="153"/>
      <c r="N45" s="153"/>
      <c r="O45" s="513"/>
      <c r="P45" s="144"/>
      <c r="Q45" s="144"/>
      <c r="R45" s="144"/>
      <c r="S45" s="144"/>
      <c r="T45" s="144"/>
      <c r="U45" s="144"/>
      <c r="V45" s="144"/>
      <c r="W45" s="144"/>
      <c r="X45" s="144"/>
      <c r="Y45" s="144"/>
      <c r="Z45" s="144"/>
      <c r="AA45" s="144"/>
      <c r="AB45" s="144"/>
      <c r="AC45" s="144"/>
      <c r="AD45" s="144"/>
      <c r="AE45" s="144"/>
      <c r="AF45" s="144"/>
      <c r="AG45" s="144"/>
      <c r="AH45" s="144"/>
      <c r="AI45" s="144"/>
      <c r="AJ45" s="144"/>
      <c r="AK45" s="144"/>
      <c r="AL45" s="144"/>
      <c r="AM45" s="144"/>
      <c r="AN45" s="144"/>
      <c r="AO45" s="144"/>
      <c r="AP45" s="144"/>
      <c r="AQ45" s="144"/>
      <c r="AR45" s="144"/>
      <c r="AS45" s="144"/>
      <c r="AT45" s="144"/>
      <c r="AU45" s="144"/>
      <c r="AV45" s="144"/>
      <c r="AW45" s="144"/>
      <c r="AX45" s="144"/>
      <c r="AY45" s="144"/>
      <c r="AZ45" s="144"/>
      <c r="BA45" s="144"/>
      <c r="BB45" s="144"/>
      <c r="BC45" s="144"/>
      <c r="BD45" s="144"/>
      <c r="BE45" s="144"/>
      <c r="BF45" s="144"/>
      <c r="BG45" s="144"/>
      <c r="BH45" s="144"/>
      <c r="BI45" s="144"/>
      <c r="BJ45" s="144"/>
      <c r="BK45" s="144"/>
      <c r="BL45" s="144"/>
      <c r="BM45" s="144"/>
      <c r="BN45" s="144"/>
      <c r="BO45" s="144"/>
      <c r="BP45" s="144"/>
      <c r="BQ45" s="144"/>
      <c r="BR45" s="144"/>
      <c r="BS45" s="144"/>
      <c r="BT45" s="144"/>
      <c r="BU45" s="144"/>
      <c r="BV45" s="144"/>
      <c r="BW45" s="144"/>
      <c r="BX45" s="144"/>
      <c r="BY45" s="144"/>
      <c r="BZ45" s="144"/>
      <c r="CA45" s="144"/>
      <c r="CB45" s="144"/>
      <c r="CC45" s="144"/>
      <c r="CD45" s="144"/>
      <c r="CE45" s="144"/>
      <c r="CF45" s="144"/>
      <c r="CG45" s="144"/>
      <c r="CH45" s="144"/>
      <c r="CI45" s="144"/>
      <c r="CJ45" s="144"/>
      <c r="CK45" s="144"/>
      <c r="CL45" s="144"/>
      <c r="CM45" s="144"/>
      <c r="CN45" s="144"/>
      <c r="CO45" s="144"/>
      <c r="CP45" s="144"/>
      <c r="CQ45" s="144"/>
      <c r="CR45" s="144"/>
      <c r="CS45" s="144"/>
      <c r="CT45" s="144"/>
      <c r="CU45" s="144"/>
      <c r="CV45" s="144"/>
      <c r="CW45" s="144"/>
      <c r="CX45" s="144"/>
      <c r="CY45" s="144"/>
      <c r="CZ45" s="144"/>
    </row>
    <row r="46" s="20" customFormat="1" ht="18" customHeight="1" spans="1:104">
      <c r="A46" s="442" t="str">
        <f t="shared" si="0"/>
        <v/>
      </c>
      <c r="B46" s="507"/>
      <c r="C46" s="507"/>
      <c r="D46" s="507"/>
      <c r="E46" s="507"/>
      <c r="F46" s="153"/>
      <c r="G46" s="153"/>
      <c r="I46" s="153"/>
      <c r="J46" s="153"/>
      <c r="K46" s="153"/>
      <c r="L46" s="153"/>
      <c r="M46" s="153"/>
      <c r="N46" s="153"/>
      <c r="O46" s="513"/>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4"/>
      <c r="BX46" s="144"/>
      <c r="BY46" s="144"/>
      <c r="BZ46" s="144"/>
      <c r="CA46" s="144"/>
      <c r="CB46" s="144"/>
      <c r="CC46" s="144"/>
      <c r="CD46" s="144"/>
      <c r="CE46" s="144"/>
      <c r="CF46" s="144"/>
      <c r="CG46" s="144"/>
      <c r="CH46" s="144"/>
      <c r="CI46" s="144"/>
      <c r="CJ46" s="144"/>
      <c r="CK46" s="144"/>
      <c r="CL46" s="144"/>
      <c r="CM46" s="144"/>
      <c r="CN46" s="144"/>
      <c r="CO46" s="144"/>
      <c r="CP46" s="144"/>
      <c r="CQ46" s="144"/>
      <c r="CR46" s="144"/>
      <c r="CS46" s="144"/>
      <c r="CT46" s="144"/>
      <c r="CU46" s="144"/>
      <c r="CV46" s="144"/>
      <c r="CW46" s="144"/>
      <c r="CX46" s="144"/>
      <c r="CY46" s="144"/>
      <c r="CZ46" s="144"/>
    </row>
    <row r="47" s="20" customFormat="1" ht="18" customHeight="1" spans="1:104">
      <c r="A47" s="442" t="str">
        <f t="shared" si="0"/>
        <v/>
      </c>
      <c r="B47" s="507"/>
      <c r="C47" s="507"/>
      <c r="D47" s="507"/>
      <c r="E47" s="507"/>
      <c r="F47" s="153"/>
      <c r="G47" s="153"/>
      <c r="I47" s="153"/>
      <c r="J47" s="153"/>
      <c r="K47" s="153"/>
      <c r="L47" s="153"/>
      <c r="M47" s="153"/>
      <c r="N47" s="153"/>
      <c r="O47" s="513"/>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44"/>
      <c r="AM47" s="144"/>
      <c r="AN47" s="144"/>
      <c r="AO47" s="144"/>
      <c r="AP47" s="144"/>
      <c r="AQ47" s="144"/>
      <c r="AR47" s="144"/>
      <c r="AS47" s="144"/>
      <c r="AT47" s="144"/>
      <c r="AU47" s="144"/>
      <c r="AV47" s="144"/>
      <c r="AW47" s="144"/>
      <c r="AX47" s="144"/>
      <c r="AY47" s="144"/>
      <c r="AZ47" s="144"/>
      <c r="BA47" s="144"/>
      <c r="BB47" s="144"/>
      <c r="BC47" s="144"/>
      <c r="BD47" s="144"/>
      <c r="BE47" s="144"/>
      <c r="BF47" s="144"/>
      <c r="BG47" s="144"/>
      <c r="BH47" s="144"/>
      <c r="BI47" s="144"/>
      <c r="BJ47" s="144"/>
      <c r="BK47" s="144"/>
      <c r="BL47" s="144"/>
      <c r="BM47" s="144"/>
      <c r="BN47" s="144"/>
      <c r="BO47" s="144"/>
      <c r="BP47" s="144"/>
      <c r="BQ47" s="144"/>
      <c r="BR47" s="144"/>
      <c r="BS47" s="144"/>
      <c r="BT47" s="144"/>
      <c r="BU47" s="144"/>
      <c r="BV47" s="144"/>
      <c r="BW47" s="144"/>
      <c r="BX47" s="144"/>
      <c r="BY47" s="144"/>
      <c r="BZ47" s="144"/>
      <c r="CA47" s="144"/>
      <c r="CB47" s="144"/>
      <c r="CC47" s="144"/>
      <c r="CD47" s="144"/>
      <c r="CE47" s="144"/>
      <c r="CF47" s="144"/>
      <c r="CG47" s="144"/>
      <c r="CH47" s="144"/>
      <c r="CI47" s="144"/>
      <c r="CJ47" s="144"/>
      <c r="CK47" s="144"/>
      <c r="CL47" s="144"/>
      <c r="CM47" s="144"/>
      <c r="CN47" s="144"/>
      <c r="CO47" s="144"/>
      <c r="CP47" s="144"/>
      <c r="CQ47" s="144"/>
      <c r="CR47" s="144"/>
      <c r="CS47" s="144"/>
      <c r="CT47" s="144"/>
      <c r="CU47" s="144"/>
      <c r="CV47" s="144"/>
      <c r="CW47" s="144"/>
      <c r="CX47" s="144"/>
      <c r="CY47" s="144"/>
      <c r="CZ47" s="144"/>
    </row>
    <row r="48" s="20" customFormat="1" ht="18" customHeight="1" spans="1:104">
      <c r="A48" s="442" t="str">
        <f t="shared" si="0"/>
        <v/>
      </c>
      <c r="B48" s="507"/>
      <c r="C48" s="507"/>
      <c r="D48" s="507"/>
      <c r="E48" s="507"/>
      <c r="F48" s="153"/>
      <c r="G48" s="153"/>
      <c r="I48" s="153"/>
      <c r="J48" s="153"/>
      <c r="K48" s="153"/>
      <c r="L48" s="153"/>
      <c r="M48" s="153"/>
      <c r="N48" s="153"/>
      <c r="O48" s="513"/>
      <c r="P48" s="144"/>
      <c r="Q48" s="144"/>
      <c r="R48" s="144"/>
      <c r="S48" s="144"/>
      <c r="T48" s="144"/>
      <c r="U48" s="144"/>
      <c r="V48" s="144"/>
      <c r="W48" s="144"/>
      <c r="X48" s="144"/>
      <c r="Y48" s="144"/>
      <c r="Z48" s="144"/>
      <c r="AA48" s="144"/>
      <c r="AB48" s="144"/>
      <c r="AC48" s="144"/>
      <c r="AD48" s="144"/>
      <c r="AE48" s="144"/>
      <c r="AF48" s="144"/>
      <c r="AG48" s="144"/>
      <c r="AH48" s="144"/>
      <c r="AI48" s="144"/>
      <c r="AJ48" s="144"/>
      <c r="AK48" s="144"/>
      <c r="AL48" s="144"/>
      <c r="AM48" s="144"/>
      <c r="AN48" s="144"/>
      <c r="AO48" s="144"/>
      <c r="AP48" s="144"/>
      <c r="AQ48" s="144"/>
      <c r="AR48" s="144"/>
      <c r="AS48" s="144"/>
      <c r="AT48" s="144"/>
      <c r="AU48" s="144"/>
      <c r="AV48" s="144"/>
      <c r="AW48" s="144"/>
      <c r="AX48" s="144"/>
      <c r="AY48" s="144"/>
      <c r="AZ48" s="144"/>
      <c r="BA48" s="144"/>
      <c r="BB48" s="144"/>
      <c r="BC48" s="144"/>
      <c r="BD48" s="144"/>
      <c r="BE48" s="144"/>
      <c r="BF48" s="144"/>
      <c r="BG48" s="144"/>
      <c r="BH48" s="144"/>
      <c r="BI48" s="144"/>
      <c r="BJ48" s="144"/>
      <c r="BK48" s="144"/>
      <c r="BL48" s="144"/>
      <c r="BM48" s="144"/>
      <c r="BN48" s="144"/>
      <c r="BO48" s="144"/>
      <c r="BP48" s="144"/>
      <c r="BQ48" s="144"/>
      <c r="BR48" s="144"/>
      <c r="BS48" s="144"/>
      <c r="BT48" s="144"/>
      <c r="BU48" s="144"/>
      <c r="BV48" s="144"/>
      <c r="BW48" s="144"/>
      <c r="BX48" s="144"/>
      <c r="BY48" s="144"/>
      <c r="BZ48" s="144"/>
      <c r="CA48" s="144"/>
      <c r="CB48" s="144"/>
      <c r="CC48" s="144"/>
      <c r="CD48" s="144"/>
      <c r="CE48" s="144"/>
      <c r="CF48" s="144"/>
      <c r="CG48" s="144"/>
      <c r="CH48" s="144"/>
      <c r="CI48" s="144"/>
      <c r="CJ48" s="144"/>
      <c r="CK48" s="144"/>
      <c r="CL48" s="144"/>
      <c r="CM48" s="144"/>
      <c r="CN48" s="144"/>
      <c r="CO48" s="144"/>
      <c r="CP48" s="144"/>
      <c r="CQ48" s="144"/>
      <c r="CR48" s="144"/>
      <c r="CS48" s="144"/>
      <c r="CT48" s="144"/>
      <c r="CU48" s="144"/>
      <c r="CV48" s="144"/>
      <c r="CW48" s="144"/>
      <c r="CX48" s="144"/>
      <c r="CY48" s="144"/>
      <c r="CZ48" s="144"/>
    </row>
    <row r="49" s="20" customFormat="1" ht="18" customHeight="1" spans="1:104">
      <c r="A49" s="442" t="str">
        <f t="shared" si="0"/>
        <v/>
      </c>
      <c r="B49" s="507"/>
      <c r="C49" s="507"/>
      <c r="D49" s="507"/>
      <c r="E49" s="507"/>
      <c r="F49" s="153"/>
      <c r="G49" s="153"/>
      <c r="I49" s="153"/>
      <c r="J49" s="153"/>
      <c r="K49" s="153"/>
      <c r="L49" s="153"/>
      <c r="M49" s="153"/>
      <c r="N49" s="153"/>
      <c r="O49" s="513"/>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4"/>
      <c r="AM49" s="144"/>
      <c r="AN49" s="144"/>
      <c r="AO49" s="144"/>
      <c r="AP49" s="144"/>
      <c r="AQ49" s="144"/>
      <c r="AR49" s="144"/>
      <c r="AS49" s="144"/>
      <c r="AT49" s="144"/>
      <c r="AU49" s="144"/>
      <c r="AV49" s="144"/>
      <c r="AW49" s="144"/>
      <c r="AX49" s="144"/>
      <c r="AY49" s="144"/>
      <c r="AZ49" s="144"/>
      <c r="BA49" s="144"/>
      <c r="BB49" s="144"/>
      <c r="BC49" s="144"/>
      <c r="BD49" s="144"/>
      <c r="BE49" s="144"/>
      <c r="BF49" s="144"/>
      <c r="BG49" s="144"/>
      <c r="BH49" s="144"/>
      <c r="BI49" s="144"/>
      <c r="BJ49" s="144"/>
      <c r="BK49" s="144"/>
      <c r="BL49" s="144"/>
      <c r="BM49" s="144"/>
      <c r="BN49" s="144"/>
      <c r="BO49" s="144"/>
      <c r="BP49" s="144"/>
      <c r="BQ49" s="144"/>
      <c r="BR49" s="144"/>
      <c r="BS49" s="144"/>
      <c r="BT49" s="144"/>
      <c r="BU49" s="144"/>
      <c r="BV49" s="144"/>
      <c r="BW49" s="144"/>
      <c r="BX49" s="144"/>
      <c r="BY49" s="144"/>
      <c r="BZ49" s="144"/>
      <c r="CA49" s="144"/>
      <c r="CB49" s="144"/>
      <c r="CC49" s="144"/>
      <c r="CD49" s="144"/>
      <c r="CE49" s="144"/>
      <c r="CF49" s="144"/>
      <c r="CG49" s="144"/>
      <c r="CH49" s="144"/>
      <c r="CI49" s="144"/>
      <c r="CJ49" s="144"/>
      <c r="CK49" s="144"/>
      <c r="CL49" s="144"/>
      <c r="CM49" s="144"/>
      <c r="CN49" s="144"/>
      <c r="CO49" s="144"/>
      <c r="CP49" s="144"/>
      <c r="CQ49" s="144"/>
      <c r="CR49" s="144"/>
      <c r="CS49" s="144"/>
      <c r="CT49" s="144"/>
      <c r="CU49" s="144"/>
      <c r="CV49" s="144"/>
      <c r="CW49" s="144"/>
      <c r="CX49" s="144"/>
      <c r="CY49" s="144"/>
      <c r="CZ49" s="144"/>
    </row>
    <row r="50" s="20" customFormat="1" ht="18" customHeight="1" spans="1:104">
      <c r="A50" s="442" t="str">
        <f t="shared" si="0"/>
        <v/>
      </c>
      <c r="B50" s="507"/>
      <c r="C50" s="507"/>
      <c r="D50" s="507"/>
      <c r="E50" s="507"/>
      <c r="F50" s="153"/>
      <c r="G50" s="153"/>
      <c r="I50" s="153"/>
      <c r="J50" s="153"/>
      <c r="K50" s="153"/>
      <c r="L50" s="153"/>
      <c r="M50" s="153"/>
      <c r="N50" s="153"/>
      <c r="O50" s="513"/>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4"/>
      <c r="BX50" s="144"/>
      <c r="BY50" s="144"/>
      <c r="BZ50" s="144"/>
      <c r="CA50" s="144"/>
      <c r="CB50" s="144"/>
      <c r="CC50" s="144"/>
      <c r="CD50" s="144"/>
      <c r="CE50" s="144"/>
      <c r="CF50" s="144"/>
      <c r="CG50" s="144"/>
      <c r="CH50" s="144"/>
      <c r="CI50" s="144"/>
      <c r="CJ50" s="144"/>
      <c r="CK50" s="144"/>
      <c r="CL50" s="144"/>
      <c r="CM50" s="144"/>
      <c r="CN50" s="144"/>
      <c r="CO50" s="144"/>
      <c r="CP50" s="144"/>
      <c r="CQ50" s="144"/>
      <c r="CR50" s="144"/>
      <c r="CS50" s="144"/>
      <c r="CT50" s="144"/>
      <c r="CU50" s="144"/>
      <c r="CV50" s="144"/>
      <c r="CW50" s="144"/>
      <c r="CX50" s="144"/>
      <c r="CY50" s="144"/>
      <c r="CZ50" s="144"/>
    </row>
    <row r="51" s="20" customFormat="1" ht="18" customHeight="1" spans="1:104">
      <c r="A51" s="442" t="str">
        <f t="shared" si="0"/>
        <v/>
      </c>
      <c r="B51" s="507"/>
      <c r="C51" s="507"/>
      <c r="D51" s="507"/>
      <c r="E51" s="507"/>
      <c r="F51" s="153"/>
      <c r="G51" s="153"/>
      <c r="I51" s="153"/>
      <c r="J51" s="153"/>
      <c r="K51" s="153"/>
      <c r="L51" s="153"/>
      <c r="M51" s="153"/>
      <c r="N51" s="153"/>
      <c r="O51" s="513"/>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4"/>
      <c r="BX51" s="144"/>
      <c r="BY51" s="144"/>
      <c r="BZ51" s="144"/>
      <c r="CA51" s="144"/>
      <c r="CB51" s="144"/>
      <c r="CC51" s="144"/>
      <c r="CD51" s="144"/>
      <c r="CE51" s="144"/>
      <c r="CF51" s="144"/>
      <c r="CG51" s="144"/>
      <c r="CH51" s="144"/>
      <c r="CI51" s="144"/>
      <c r="CJ51" s="144"/>
      <c r="CK51" s="144"/>
      <c r="CL51" s="144"/>
      <c r="CM51" s="144"/>
      <c r="CN51" s="144"/>
      <c r="CO51" s="144"/>
      <c r="CP51" s="144"/>
      <c r="CQ51" s="144"/>
      <c r="CR51" s="144"/>
      <c r="CS51" s="144"/>
      <c r="CT51" s="144"/>
      <c r="CU51" s="144"/>
      <c r="CV51" s="144"/>
      <c r="CW51" s="144"/>
      <c r="CX51" s="144"/>
      <c r="CY51" s="144"/>
      <c r="CZ51" s="144"/>
    </row>
    <row r="52" s="20" customFormat="1" ht="18" customHeight="1" spans="1:104">
      <c r="A52" s="442" t="str">
        <f t="shared" si="0"/>
        <v/>
      </c>
      <c r="B52" s="507"/>
      <c r="C52" s="507"/>
      <c r="D52" s="507"/>
      <c r="E52" s="507"/>
      <c r="F52" s="153"/>
      <c r="G52" s="153"/>
      <c r="I52" s="153"/>
      <c r="J52" s="153"/>
      <c r="K52" s="153"/>
      <c r="L52" s="153"/>
      <c r="M52" s="153"/>
      <c r="N52" s="153"/>
      <c r="O52" s="513"/>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44"/>
      <c r="AM52" s="144"/>
      <c r="AN52" s="144"/>
      <c r="AO52" s="144"/>
      <c r="AP52" s="144"/>
      <c r="AQ52" s="144"/>
      <c r="AR52" s="144"/>
      <c r="AS52" s="144"/>
      <c r="AT52" s="144"/>
      <c r="AU52" s="144"/>
      <c r="AV52" s="144"/>
      <c r="AW52" s="144"/>
      <c r="AX52" s="144"/>
      <c r="AY52" s="144"/>
      <c r="AZ52" s="144"/>
      <c r="BA52" s="144"/>
      <c r="BB52" s="144"/>
      <c r="BC52" s="144"/>
      <c r="BD52" s="144"/>
      <c r="BE52" s="144"/>
      <c r="BF52" s="144"/>
      <c r="BG52" s="144"/>
      <c r="BH52" s="144"/>
      <c r="BI52" s="144"/>
      <c r="BJ52" s="144"/>
      <c r="BK52" s="144"/>
      <c r="BL52" s="144"/>
      <c r="BM52" s="144"/>
      <c r="BN52" s="144"/>
      <c r="BO52" s="144"/>
      <c r="BP52" s="144"/>
      <c r="BQ52" s="144"/>
      <c r="BR52" s="144"/>
      <c r="BS52" s="144"/>
      <c r="BT52" s="144"/>
      <c r="BU52" s="144"/>
      <c r="BV52" s="144"/>
      <c r="BW52" s="144"/>
      <c r="BX52" s="144"/>
      <c r="BY52" s="144"/>
      <c r="BZ52" s="144"/>
      <c r="CA52" s="144"/>
      <c r="CB52" s="144"/>
      <c r="CC52" s="144"/>
      <c r="CD52" s="144"/>
      <c r="CE52" s="144"/>
      <c r="CF52" s="144"/>
      <c r="CG52" s="144"/>
      <c r="CH52" s="144"/>
      <c r="CI52" s="144"/>
      <c r="CJ52" s="144"/>
      <c r="CK52" s="144"/>
      <c r="CL52" s="144"/>
      <c r="CM52" s="144"/>
      <c r="CN52" s="144"/>
      <c r="CO52" s="144"/>
      <c r="CP52" s="144"/>
      <c r="CQ52" s="144"/>
      <c r="CR52" s="144"/>
      <c r="CS52" s="144"/>
      <c r="CT52" s="144"/>
      <c r="CU52" s="144"/>
      <c r="CV52" s="144"/>
      <c r="CW52" s="144"/>
      <c r="CX52" s="144"/>
      <c r="CY52" s="144"/>
      <c r="CZ52" s="144"/>
    </row>
    <row r="53" s="20" customFormat="1" ht="18" customHeight="1" spans="1:104">
      <c r="A53" s="442" t="str">
        <f t="shared" si="0"/>
        <v/>
      </c>
      <c r="B53" s="507"/>
      <c r="C53" s="507"/>
      <c r="D53" s="507"/>
      <c r="E53" s="507"/>
      <c r="F53" s="153"/>
      <c r="G53" s="153"/>
      <c r="I53" s="153"/>
      <c r="J53" s="153"/>
      <c r="K53" s="153"/>
      <c r="L53" s="153"/>
      <c r="M53" s="153"/>
      <c r="N53" s="153"/>
      <c r="O53" s="513"/>
      <c r="P53" s="144"/>
      <c r="Q53" s="144"/>
      <c r="R53" s="144"/>
      <c r="S53" s="144"/>
      <c r="T53" s="144"/>
      <c r="U53" s="144"/>
      <c r="V53" s="144"/>
      <c r="W53" s="144"/>
      <c r="X53" s="144"/>
      <c r="Y53" s="144"/>
      <c r="Z53" s="144"/>
      <c r="AA53" s="144"/>
      <c r="AB53" s="144"/>
      <c r="AC53" s="144"/>
      <c r="AD53" s="144"/>
      <c r="AE53" s="144"/>
      <c r="AF53" s="144"/>
      <c r="AG53" s="144"/>
      <c r="AH53" s="144"/>
      <c r="AI53" s="144"/>
      <c r="AJ53" s="144"/>
      <c r="AK53" s="144"/>
      <c r="AL53" s="144"/>
      <c r="AM53" s="144"/>
      <c r="AN53" s="144"/>
      <c r="AO53" s="144"/>
      <c r="AP53" s="144"/>
      <c r="AQ53" s="144"/>
      <c r="AR53" s="144"/>
      <c r="AS53" s="144"/>
      <c r="AT53" s="144"/>
      <c r="AU53" s="144"/>
      <c r="AV53" s="144"/>
      <c r="AW53" s="144"/>
      <c r="AX53" s="144"/>
      <c r="AY53" s="144"/>
      <c r="AZ53" s="144"/>
      <c r="BA53" s="144"/>
      <c r="BB53" s="144"/>
      <c r="BC53" s="144"/>
      <c r="BD53" s="144"/>
      <c r="BE53" s="144"/>
      <c r="BF53" s="144"/>
      <c r="BG53" s="144"/>
      <c r="BH53" s="144"/>
      <c r="BI53" s="144"/>
      <c r="BJ53" s="144"/>
      <c r="BK53" s="144"/>
      <c r="BL53" s="144"/>
      <c r="BM53" s="144"/>
      <c r="BN53" s="144"/>
      <c r="BO53" s="144"/>
      <c r="BP53" s="144"/>
      <c r="BQ53" s="144"/>
      <c r="BR53" s="144"/>
      <c r="BS53" s="144"/>
      <c r="BT53" s="144"/>
      <c r="BU53" s="144"/>
      <c r="BV53" s="144"/>
      <c r="BW53" s="144"/>
      <c r="BX53" s="144"/>
      <c r="BY53" s="144"/>
      <c r="BZ53" s="144"/>
      <c r="CA53" s="144"/>
      <c r="CB53" s="144"/>
      <c r="CC53" s="144"/>
      <c r="CD53" s="144"/>
      <c r="CE53" s="144"/>
      <c r="CF53" s="144"/>
      <c r="CG53" s="144"/>
      <c r="CH53" s="144"/>
      <c r="CI53" s="144"/>
      <c r="CJ53" s="144"/>
      <c r="CK53" s="144"/>
      <c r="CL53" s="144"/>
      <c r="CM53" s="144"/>
      <c r="CN53" s="144"/>
      <c r="CO53" s="144"/>
      <c r="CP53" s="144"/>
      <c r="CQ53" s="144"/>
      <c r="CR53" s="144"/>
      <c r="CS53" s="144"/>
      <c r="CT53" s="144"/>
      <c r="CU53" s="144"/>
      <c r="CV53" s="144"/>
      <c r="CW53" s="144"/>
      <c r="CX53" s="144"/>
      <c r="CY53" s="144"/>
      <c r="CZ53" s="144"/>
    </row>
    <row r="54" s="20" customFormat="1" ht="18" customHeight="1" spans="1:104">
      <c r="A54" s="442" t="str">
        <f t="shared" si="0"/>
        <v/>
      </c>
      <c r="B54" s="507"/>
      <c r="C54" s="507"/>
      <c r="D54" s="507"/>
      <c r="E54" s="507"/>
      <c r="F54" s="153"/>
      <c r="G54" s="153"/>
      <c r="I54" s="153"/>
      <c r="J54" s="153"/>
      <c r="K54" s="153"/>
      <c r="L54" s="153"/>
      <c r="M54" s="153"/>
      <c r="N54" s="153"/>
      <c r="O54" s="513"/>
      <c r="P54" s="144"/>
      <c r="Q54" s="144"/>
      <c r="R54" s="144"/>
      <c r="S54" s="144"/>
      <c r="T54" s="144"/>
      <c r="U54" s="144"/>
      <c r="V54" s="144"/>
      <c r="W54" s="144"/>
      <c r="X54" s="144"/>
      <c r="Y54" s="144"/>
      <c r="Z54" s="144"/>
      <c r="AA54" s="144"/>
      <c r="AB54" s="144"/>
      <c r="AC54" s="144"/>
      <c r="AD54" s="144"/>
      <c r="AE54" s="144"/>
      <c r="AF54" s="144"/>
      <c r="AG54" s="144"/>
      <c r="AH54" s="144"/>
      <c r="AI54" s="144"/>
      <c r="AJ54" s="144"/>
      <c r="AK54" s="144"/>
      <c r="AL54" s="144"/>
      <c r="AM54" s="144"/>
      <c r="AN54" s="144"/>
      <c r="AO54" s="144"/>
      <c r="AP54" s="144"/>
      <c r="AQ54" s="144"/>
      <c r="AR54" s="144"/>
      <c r="AS54" s="144"/>
      <c r="AT54" s="144"/>
      <c r="AU54" s="144"/>
      <c r="AV54" s="144"/>
      <c r="AW54" s="144"/>
      <c r="AX54" s="144"/>
      <c r="AY54" s="144"/>
      <c r="AZ54" s="144"/>
      <c r="BA54" s="144"/>
      <c r="BB54" s="144"/>
      <c r="BC54" s="144"/>
      <c r="BD54" s="144"/>
      <c r="BE54" s="144"/>
      <c r="BF54" s="144"/>
      <c r="BG54" s="144"/>
      <c r="BH54" s="144"/>
      <c r="BI54" s="144"/>
      <c r="BJ54" s="144"/>
      <c r="BK54" s="144"/>
      <c r="BL54" s="144"/>
      <c r="BM54" s="144"/>
      <c r="BN54" s="144"/>
      <c r="BO54" s="144"/>
      <c r="BP54" s="144"/>
      <c r="BQ54" s="144"/>
      <c r="BR54" s="144"/>
      <c r="BS54" s="144"/>
      <c r="BT54" s="144"/>
      <c r="BU54" s="144"/>
      <c r="BV54" s="144"/>
      <c r="BW54" s="144"/>
      <c r="BX54" s="144"/>
      <c r="BY54" s="144"/>
      <c r="BZ54" s="144"/>
      <c r="CA54" s="144"/>
      <c r="CB54" s="144"/>
      <c r="CC54" s="144"/>
      <c r="CD54" s="144"/>
      <c r="CE54" s="144"/>
      <c r="CF54" s="144"/>
      <c r="CG54" s="144"/>
      <c r="CH54" s="144"/>
      <c r="CI54" s="144"/>
      <c r="CJ54" s="144"/>
      <c r="CK54" s="144"/>
      <c r="CL54" s="144"/>
      <c r="CM54" s="144"/>
      <c r="CN54" s="144"/>
      <c r="CO54" s="144"/>
      <c r="CP54" s="144"/>
      <c r="CQ54" s="144"/>
      <c r="CR54" s="144"/>
      <c r="CS54" s="144"/>
      <c r="CT54" s="144"/>
      <c r="CU54" s="144"/>
      <c r="CV54" s="144"/>
      <c r="CW54" s="144"/>
      <c r="CX54" s="144"/>
      <c r="CY54" s="144"/>
      <c r="CZ54" s="144"/>
    </row>
    <row r="55" s="20" customFormat="1" ht="18" customHeight="1" spans="1:104">
      <c r="A55" s="442" t="str">
        <f t="shared" si="0"/>
        <v/>
      </c>
      <c r="B55" s="507"/>
      <c r="C55" s="507"/>
      <c r="D55" s="507"/>
      <c r="E55" s="507"/>
      <c r="F55" s="153"/>
      <c r="G55" s="153"/>
      <c r="I55" s="153"/>
      <c r="J55" s="153"/>
      <c r="K55" s="153"/>
      <c r="L55" s="153"/>
      <c r="M55" s="153"/>
      <c r="N55" s="153"/>
      <c r="O55" s="513"/>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4"/>
      <c r="BX55" s="144"/>
      <c r="BY55" s="144"/>
      <c r="BZ55" s="144"/>
      <c r="CA55" s="144"/>
      <c r="CB55" s="144"/>
      <c r="CC55" s="144"/>
      <c r="CD55" s="144"/>
      <c r="CE55" s="144"/>
      <c r="CF55" s="144"/>
      <c r="CG55" s="144"/>
      <c r="CH55" s="144"/>
      <c r="CI55" s="144"/>
      <c r="CJ55" s="144"/>
      <c r="CK55" s="144"/>
      <c r="CL55" s="144"/>
      <c r="CM55" s="144"/>
      <c r="CN55" s="144"/>
      <c r="CO55" s="144"/>
      <c r="CP55" s="144"/>
      <c r="CQ55" s="144"/>
      <c r="CR55" s="144"/>
      <c r="CS55" s="144"/>
      <c r="CT55" s="144"/>
      <c r="CU55" s="144"/>
      <c r="CV55" s="144"/>
      <c r="CW55" s="144"/>
      <c r="CX55" s="144"/>
      <c r="CY55" s="144"/>
      <c r="CZ55" s="144"/>
    </row>
    <row r="56" s="20" customFormat="1" ht="18" customHeight="1" spans="1:104">
      <c r="A56" s="442" t="str">
        <f t="shared" si="0"/>
        <v/>
      </c>
      <c r="B56" s="507"/>
      <c r="C56" s="507"/>
      <c r="D56" s="507"/>
      <c r="E56" s="507"/>
      <c r="F56" s="153"/>
      <c r="G56" s="153"/>
      <c r="I56" s="153"/>
      <c r="J56" s="153"/>
      <c r="K56" s="153"/>
      <c r="L56" s="153"/>
      <c r="M56" s="153"/>
      <c r="N56" s="153"/>
      <c r="O56" s="513"/>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c r="AW56" s="144"/>
      <c r="AX56" s="144"/>
      <c r="AY56" s="144"/>
      <c r="AZ56" s="144"/>
      <c r="BA56" s="144"/>
      <c r="BB56" s="144"/>
      <c r="BC56" s="144"/>
      <c r="BD56" s="144"/>
      <c r="BE56" s="144"/>
      <c r="BF56" s="144"/>
      <c r="BG56" s="144"/>
      <c r="BH56" s="144"/>
      <c r="BI56" s="144"/>
      <c r="BJ56" s="144"/>
      <c r="BK56" s="144"/>
      <c r="BL56" s="144"/>
      <c r="BM56" s="144"/>
      <c r="BN56" s="144"/>
      <c r="BO56" s="144"/>
      <c r="BP56" s="144"/>
      <c r="BQ56" s="144"/>
      <c r="BR56" s="144"/>
      <c r="BS56" s="144"/>
      <c r="BT56" s="144"/>
      <c r="BU56" s="144"/>
      <c r="BV56" s="144"/>
      <c r="BW56" s="144"/>
      <c r="BX56" s="144"/>
      <c r="BY56" s="144"/>
      <c r="BZ56" s="144"/>
      <c r="CA56" s="144"/>
      <c r="CB56" s="144"/>
      <c r="CC56" s="144"/>
      <c r="CD56" s="144"/>
      <c r="CE56" s="144"/>
      <c r="CF56" s="144"/>
      <c r="CG56" s="144"/>
      <c r="CH56" s="144"/>
      <c r="CI56" s="144"/>
      <c r="CJ56" s="144"/>
      <c r="CK56" s="144"/>
      <c r="CL56" s="144"/>
      <c r="CM56" s="144"/>
      <c r="CN56" s="144"/>
      <c r="CO56" s="144"/>
      <c r="CP56" s="144"/>
      <c r="CQ56" s="144"/>
      <c r="CR56" s="144"/>
      <c r="CS56" s="144"/>
      <c r="CT56" s="144"/>
      <c r="CU56" s="144"/>
      <c r="CV56" s="144"/>
      <c r="CW56" s="144"/>
      <c r="CX56" s="144"/>
      <c r="CY56" s="144"/>
      <c r="CZ56" s="144"/>
    </row>
    <row r="57" s="20" customFormat="1" ht="18" customHeight="1" spans="1:104">
      <c r="A57" s="442" t="str">
        <f t="shared" ref="A57:A83" si="1">IF(B57=0,"",A56+1)</f>
        <v/>
      </c>
      <c r="B57" s="507"/>
      <c r="C57" s="507"/>
      <c r="D57" s="507"/>
      <c r="E57" s="507"/>
      <c r="F57" s="153"/>
      <c r="G57" s="153"/>
      <c r="I57" s="153"/>
      <c r="J57" s="153"/>
      <c r="K57" s="153"/>
      <c r="L57" s="153"/>
      <c r="M57" s="153"/>
      <c r="N57" s="153"/>
      <c r="O57" s="513"/>
      <c r="P57" s="144"/>
      <c r="Q57" s="144"/>
      <c r="R57" s="144"/>
      <c r="S57" s="144"/>
      <c r="T57" s="144"/>
      <c r="U57" s="144"/>
      <c r="V57" s="144"/>
      <c r="W57" s="144"/>
      <c r="X57" s="144"/>
      <c r="Y57" s="144"/>
      <c r="Z57" s="144"/>
      <c r="AA57" s="144"/>
      <c r="AB57" s="144"/>
      <c r="AC57" s="144"/>
      <c r="AD57" s="144"/>
      <c r="AE57" s="144"/>
      <c r="AF57" s="144"/>
      <c r="AG57" s="144"/>
      <c r="AH57" s="144"/>
      <c r="AI57" s="144"/>
      <c r="AJ57" s="144"/>
      <c r="AK57" s="144"/>
      <c r="AL57" s="144"/>
      <c r="AM57" s="144"/>
      <c r="AN57" s="144"/>
      <c r="AO57" s="144"/>
      <c r="AP57" s="144"/>
      <c r="AQ57" s="144"/>
      <c r="AR57" s="144"/>
      <c r="AS57" s="144"/>
      <c r="AT57" s="144"/>
      <c r="AU57" s="144"/>
      <c r="AV57" s="144"/>
      <c r="AW57" s="144"/>
      <c r="AX57" s="144"/>
      <c r="AY57" s="144"/>
      <c r="AZ57" s="144"/>
      <c r="BA57" s="144"/>
      <c r="BB57" s="144"/>
      <c r="BC57" s="144"/>
      <c r="BD57" s="144"/>
      <c r="BE57" s="144"/>
      <c r="BF57" s="144"/>
      <c r="BG57" s="144"/>
      <c r="BH57" s="144"/>
      <c r="BI57" s="144"/>
      <c r="BJ57" s="144"/>
      <c r="BK57" s="144"/>
      <c r="BL57" s="144"/>
      <c r="BM57" s="144"/>
      <c r="BN57" s="144"/>
      <c r="BO57" s="144"/>
      <c r="BP57" s="144"/>
      <c r="BQ57" s="144"/>
      <c r="BR57" s="144"/>
      <c r="BS57" s="144"/>
      <c r="BT57" s="144"/>
      <c r="BU57" s="144"/>
      <c r="BV57" s="144"/>
      <c r="BW57" s="144"/>
      <c r="BX57" s="144"/>
      <c r="BY57" s="144"/>
      <c r="BZ57" s="144"/>
      <c r="CA57" s="144"/>
      <c r="CB57" s="144"/>
      <c r="CC57" s="144"/>
      <c r="CD57" s="144"/>
      <c r="CE57" s="144"/>
      <c r="CF57" s="144"/>
      <c r="CG57" s="144"/>
      <c r="CH57" s="144"/>
      <c r="CI57" s="144"/>
      <c r="CJ57" s="144"/>
      <c r="CK57" s="144"/>
      <c r="CL57" s="144"/>
      <c r="CM57" s="144"/>
      <c r="CN57" s="144"/>
      <c r="CO57" s="144"/>
      <c r="CP57" s="144"/>
      <c r="CQ57" s="144"/>
      <c r="CR57" s="144"/>
      <c r="CS57" s="144"/>
      <c r="CT57" s="144"/>
      <c r="CU57" s="144"/>
      <c r="CV57" s="144"/>
      <c r="CW57" s="144"/>
      <c r="CX57" s="144"/>
      <c r="CY57" s="144"/>
      <c r="CZ57" s="144"/>
    </row>
    <row r="58" s="20" customFormat="1" ht="18" customHeight="1" spans="1:104">
      <c r="A58" s="442" t="str">
        <f t="shared" si="1"/>
        <v/>
      </c>
      <c r="B58" s="507"/>
      <c r="C58" s="507"/>
      <c r="D58" s="507"/>
      <c r="E58" s="507"/>
      <c r="F58" s="153"/>
      <c r="G58" s="153"/>
      <c r="I58" s="153"/>
      <c r="J58" s="153"/>
      <c r="K58" s="153"/>
      <c r="L58" s="153"/>
      <c r="M58" s="153"/>
      <c r="N58" s="153"/>
      <c r="O58" s="513"/>
      <c r="P58" s="144"/>
      <c r="Q58" s="144"/>
      <c r="R58" s="144"/>
      <c r="S58" s="144"/>
      <c r="T58" s="144"/>
      <c r="U58" s="144"/>
      <c r="V58" s="144"/>
      <c r="W58" s="144"/>
      <c r="X58" s="144"/>
      <c r="Y58" s="144"/>
      <c r="Z58" s="144"/>
      <c r="AA58" s="144"/>
      <c r="AB58" s="144"/>
      <c r="AC58" s="144"/>
      <c r="AD58" s="144"/>
      <c r="AE58" s="144"/>
      <c r="AF58" s="144"/>
      <c r="AG58" s="144"/>
      <c r="AH58" s="144"/>
      <c r="AI58" s="144"/>
      <c r="AJ58" s="144"/>
      <c r="AK58" s="144"/>
      <c r="AL58" s="144"/>
      <c r="AM58" s="144"/>
      <c r="AN58" s="144"/>
      <c r="AO58" s="144"/>
      <c r="AP58" s="144"/>
      <c r="AQ58" s="144"/>
      <c r="AR58" s="144"/>
      <c r="AS58" s="144"/>
      <c r="AT58" s="144"/>
      <c r="AU58" s="144"/>
      <c r="AV58" s="144"/>
      <c r="AW58" s="144"/>
      <c r="AX58" s="144"/>
      <c r="AY58" s="144"/>
      <c r="AZ58" s="144"/>
      <c r="BA58" s="144"/>
      <c r="BB58" s="144"/>
      <c r="BC58" s="144"/>
      <c r="BD58" s="144"/>
      <c r="BE58" s="144"/>
      <c r="BF58" s="144"/>
      <c r="BG58" s="144"/>
      <c r="BH58" s="144"/>
      <c r="BI58" s="144"/>
      <c r="BJ58" s="144"/>
      <c r="BK58" s="144"/>
      <c r="BL58" s="144"/>
      <c r="BM58" s="144"/>
      <c r="BN58" s="144"/>
      <c r="BO58" s="144"/>
      <c r="BP58" s="144"/>
      <c r="BQ58" s="144"/>
      <c r="BR58" s="144"/>
      <c r="BS58" s="144"/>
      <c r="BT58" s="144"/>
      <c r="BU58" s="144"/>
      <c r="BV58" s="144"/>
      <c r="BW58" s="144"/>
      <c r="BX58" s="144"/>
      <c r="BY58" s="144"/>
      <c r="BZ58" s="144"/>
      <c r="CA58" s="144"/>
      <c r="CB58" s="144"/>
      <c r="CC58" s="144"/>
      <c r="CD58" s="144"/>
      <c r="CE58" s="144"/>
      <c r="CF58" s="144"/>
      <c r="CG58" s="144"/>
      <c r="CH58" s="144"/>
      <c r="CI58" s="144"/>
      <c r="CJ58" s="144"/>
      <c r="CK58" s="144"/>
      <c r="CL58" s="144"/>
      <c r="CM58" s="144"/>
      <c r="CN58" s="144"/>
      <c r="CO58" s="144"/>
      <c r="CP58" s="144"/>
      <c r="CQ58" s="144"/>
      <c r="CR58" s="144"/>
      <c r="CS58" s="144"/>
      <c r="CT58" s="144"/>
      <c r="CU58" s="144"/>
      <c r="CV58" s="144"/>
      <c r="CW58" s="144"/>
      <c r="CX58" s="144"/>
      <c r="CY58" s="144"/>
      <c r="CZ58" s="144"/>
    </row>
    <row r="59" s="20" customFormat="1" ht="18" customHeight="1" spans="1:104">
      <c r="A59" s="442" t="str">
        <f t="shared" si="1"/>
        <v/>
      </c>
      <c r="B59" s="507"/>
      <c r="C59" s="507"/>
      <c r="D59" s="507"/>
      <c r="E59" s="507"/>
      <c r="F59" s="153"/>
      <c r="G59" s="153"/>
      <c r="I59" s="153"/>
      <c r="J59" s="153"/>
      <c r="K59" s="153"/>
      <c r="L59" s="153"/>
      <c r="M59" s="153"/>
      <c r="N59" s="153"/>
      <c r="O59" s="513"/>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4"/>
      <c r="BX59" s="144"/>
      <c r="BY59" s="144"/>
      <c r="BZ59" s="144"/>
      <c r="CA59" s="144"/>
      <c r="CB59" s="144"/>
      <c r="CC59" s="144"/>
      <c r="CD59" s="144"/>
      <c r="CE59" s="144"/>
      <c r="CF59" s="144"/>
      <c r="CG59" s="144"/>
      <c r="CH59" s="144"/>
      <c r="CI59" s="144"/>
      <c r="CJ59" s="144"/>
      <c r="CK59" s="144"/>
      <c r="CL59" s="144"/>
      <c r="CM59" s="144"/>
      <c r="CN59" s="144"/>
      <c r="CO59" s="144"/>
      <c r="CP59" s="144"/>
      <c r="CQ59" s="144"/>
      <c r="CR59" s="144"/>
      <c r="CS59" s="144"/>
      <c r="CT59" s="144"/>
      <c r="CU59" s="144"/>
      <c r="CV59" s="144"/>
      <c r="CW59" s="144"/>
      <c r="CX59" s="144"/>
      <c r="CY59" s="144"/>
      <c r="CZ59" s="144"/>
    </row>
    <row r="60" s="20" customFormat="1" ht="18" customHeight="1" spans="1:104">
      <c r="A60" s="442" t="str">
        <f t="shared" si="1"/>
        <v/>
      </c>
      <c r="B60" s="507"/>
      <c r="C60" s="507"/>
      <c r="D60" s="507"/>
      <c r="E60" s="507"/>
      <c r="F60" s="153"/>
      <c r="G60" s="153"/>
      <c r="I60" s="153"/>
      <c r="J60" s="153"/>
      <c r="K60" s="153"/>
      <c r="L60" s="153"/>
      <c r="M60" s="153"/>
      <c r="N60" s="153"/>
      <c r="O60" s="513"/>
      <c r="P60" s="144"/>
      <c r="Q60" s="144"/>
      <c r="R60" s="144"/>
      <c r="S60" s="144"/>
      <c r="T60" s="144"/>
      <c r="U60" s="144"/>
      <c r="V60" s="144"/>
      <c r="W60" s="144"/>
      <c r="X60" s="144"/>
      <c r="Y60" s="144"/>
      <c r="Z60" s="144"/>
      <c r="AA60" s="144"/>
      <c r="AB60" s="144"/>
      <c r="AC60" s="144"/>
      <c r="AD60" s="144"/>
      <c r="AE60" s="144"/>
      <c r="AF60" s="144"/>
      <c r="AG60" s="144"/>
      <c r="AH60" s="144"/>
      <c r="AI60" s="144"/>
      <c r="AJ60" s="144"/>
      <c r="AK60" s="144"/>
      <c r="AL60" s="144"/>
      <c r="AM60" s="144"/>
      <c r="AN60" s="144"/>
      <c r="AO60" s="144"/>
      <c r="AP60" s="144"/>
      <c r="AQ60" s="144"/>
      <c r="AR60" s="144"/>
      <c r="AS60" s="144"/>
      <c r="AT60" s="144"/>
      <c r="AU60" s="144"/>
      <c r="AV60" s="144"/>
      <c r="AW60" s="144"/>
      <c r="AX60" s="144"/>
      <c r="AY60" s="144"/>
      <c r="AZ60" s="144"/>
      <c r="BA60" s="144"/>
      <c r="BB60" s="144"/>
      <c r="BC60" s="144"/>
      <c r="BD60" s="144"/>
      <c r="BE60" s="144"/>
      <c r="BF60" s="144"/>
      <c r="BG60" s="144"/>
      <c r="BH60" s="144"/>
      <c r="BI60" s="144"/>
      <c r="BJ60" s="144"/>
      <c r="BK60" s="144"/>
      <c r="BL60" s="144"/>
      <c r="BM60" s="144"/>
      <c r="BN60" s="144"/>
      <c r="BO60" s="144"/>
      <c r="BP60" s="144"/>
      <c r="BQ60" s="144"/>
      <c r="BR60" s="144"/>
      <c r="BS60" s="144"/>
      <c r="BT60" s="144"/>
      <c r="BU60" s="144"/>
      <c r="BV60" s="144"/>
      <c r="BW60" s="144"/>
      <c r="BX60" s="144"/>
      <c r="BY60" s="144"/>
      <c r="BZ60" s="144"/>
      <c r="CA60" s="144"/>
      <c r="CB60" s="144"/>
      <c r="CC60" s="144"/>
      <c r="CD60" s="144"/>
      <c r="CE60" s="144"/>
      <c r="CF60" s="144"/>
      <c r="CG60" s="144"/>
      <c r="CH60" s="144"/>
      <c r="CI60" s="144"/>
      <c r="CJ60" s="144"/>
      <c r="CK60" s="144"/>
      <c r="CL60" s="144"/>
      <c r="CM60" s="144"/>
      <c r="CN60" s="144"/>
      <c r="CO60" s="144"/>
      <c r="CP60" s="144"/>
      <c r="CQ60" s="144"/>
      <c r="CR60" s="144"/>
      <c r="CS60" s="144"/>
      <c r="CT60" s="144"/>
      <c r="CU60" s="144"/>
      <c r="CV60" s="144"/>
      <c r="CW60" s="144"/>
      <c r="CX60" s="144"/>
      <c r="CY60" s="144"/>
      <c r="CZ60" s="144"/>
    </row>
    <row r="61" s="20" customFormat="1" ht="18" customHeight="1" spans="1:104">
      <c r="A61" s="442" t="str">
        <f t="shared" si="1"/>
        <v/>
      </c>
      <c r="B61" s="507"/>
      <c r="C61" s="507"/>
      <c r="D61" s="507"/>
      <c r="E61" s="507"/>
      <c r="F61" s="153"/>
      <c r="G61" s="153"/>
      <c r="I61" s="153"/>
      <c r="J61" s="153"/>
      <c r="K61" s="153"/>
      <c r="L61" s="153"/>
      <c r="M61" s="153"/>
      <c r="N61" s="153"/>
      <c r="O61" s="513"/>
      <c r="P61" s="144"/>
      <c r="Q61" s="144"/>
      <c r="R61" s="144"/>
      <c r="S61" s="144"/>
      <c r="T61" s="144"/>
      <c r="U61" s="144"/>
      <c r="V61" s="144"/>
      <c r="W61" s="144"/>
      <c r="X61" s="144"/>
      <c r="Y61" s="144"/>
      <c r="Z61" s="144"/>
      <c r="AA61" s="144"/>
      <c r="AB61" s="144"/>
      <c r="AC61" s="144"/>
      <c r="AD61" s="144"/>
      <c r="AE61" s="144"/>
      <c r="AF61" s="144"/>
      <c r="AG61" s="144"/>
      <c r="AH61" s="144"/>
      <c r="AI61" s="144"/>
      <c r="AJ61" s="144"/>
      <c r="AK61" s="144"/>
      <c r="AL61" s="144"/>
      <c r="AM61" s="144"/>
      <c r="AN61" s="144"/>
      <c r="AO61" s="144"/>
      <c r="AP61" s="144"/>
      <c r="AQ61" s="144"/>
      <c r="AR61" s="144"/>
      <c r="AS61" s="144"/>
      <c r="AT61" s="144"/>
      <c r="AU61" s="144"/>
      <c r="AV61" s="144"/>
      <c r="AW61" s="144"/>
      <c r="AX61" s="144"/>
      <c r="AY61" s="144"/>
      <c r="AZ61" s="144"/>
      <c r="BA61" s="144"/>
      <c r="BB61" s="144"/>
      <c r="BC61" s="144"/>
      <c r="BD61" s="144"/>
      <c r="BE61" s="144"/>
      <c r="BF61" s="144"/>
      <c r="BG61" s="144"/>
      <c r="BH61" s="144"/>
      <c r="BI61" s="144"/>
      <c r="BJ61" s="144"/>
      <c r="BK61" s="144"/>
      <c r="BL61" s="144"/>
      <c r="BM61" s="144"/>
      <c r="BN61" s="144"/>
      <c r="BO61" s="144"/>
      <c r="BP61" s="144"/>
      <c r="BQ61" s="144"/>
      <c r="BR61" s="144"/>
      <c r="BS61" s="144"/>
      <c r="BT61" s="144"/>
      <c r="BU61" s="144"/>
      <c r="BV61" s="144"/>
      <c r="BW61" s="144"/>
      <c r="BX61" s="144"/>
      <c r="BY61" s="144"/>
      <c r="BZ61" s="144"/>
      <c r="CA61" s="144"/>
      <c r="CB61" s="144"/>
      <c r="CC61" s="144"/>
      <c r="CD61" s="144"/>
      <c r="CE61" s="144"/>
      <c r="CF61" s="144"/>
      <c r="CG61" s="144"/>
      <c r="CH61" s="144"/>
      <c r="CI61" s="144"/>
      <c r="CJ61" s="144"/>
      <c r="CK61" s="144"/>
      <c r="CL61" s="144"/>
      <c r="CM61" s="144"/>
      <c r="CN61" s="144"/>
      <c r="CO61" s="144"/>
      <c r="CP61" s="144"/>
      <c r="CQ61" s="144"/>
      <c r="CR61" s="144"/>
      <c r="CS61" s="144"/>
      <c r="CT61" s="144"/>
      <c r="CU61" s="144"/>
      <c r="CV61" s="144"/>
      <c r="CW61" s="144"/>
      <c r="CX61" s="144"/>
      <c r="CY61" s="144"/>
      <c r="CZ61" s="144"/>
    </row>
    <row r="62" s="20" customFormat="1" ht="18" customHeight="1" spans="1:104">
      <c r="A62" s="442" t="str">
        <f t="shared" si="1"/>
        <v/>
      </c>
      <c r="B62" s="507"/>
      <c r="C62" s="507"/>
      <c r="D62" s="507"/>
      <c r="E62" s="507"/>
      <c r="F62" s="153"/>
      <c r="G62" s="153"/>
      <c r="I62" s="153"/>
      <c r="J62" s="153"/>
      <c r="K62" s="153"/>
      <c r="L62" s="153"/>
      <c r="M62" s="153"/>
      <c r="N62" s="153"/>
      <c r="O62" s="513"/>
      <c r="P62" s="144"/>
      <c r="Q62" s="144"/>
      <c r="R62" s="144"/>
      <c r="S62" s="144"/>
      <c r="T62" s="144"/>
      <c r="U62" s="144"/>
      <c r="V62" s="144"/>
      <c r="W62" s="144"/>
      <c r="X62" s="144"/>
      <c r="Y62" s="144"/>
      <c r="Z62" s="144"/>
      <c r="AA62" s="144"/>
      <c r="AB62" s="144"/>
      <c r="AC62" s="144"/>
      <c r="AD62" s="144"/>
      <c r="AE62" s="144"/>
      <c r="AF62" s="144"/>
      <c r="AG62" s="144"/>
      <c r="AH62" s="144"/>
      <c r="AI62" s="144"/>
      <c r="AJ62" s="144"/>
      <c r="AK62" s="144"/>
      <c r="AL62" s="144"/>
      <c r="AM62" s="144"/>
      <c r="AN62" s="144"/>
      <c r="AO62" s="144"/>
      <c r="AP62" s="144"/>
      <c r="AQ62" s="144"/>
      <c r="AR62" s="144"/>
      <c r="AS62" s="144"/>
      <c r="AT62" s="144"/>
      <c r="AU62" s="144"/>
      <c r="AV62" s="144"/>
      <c r="AW62" s="144"/>
      <c r="AX62" s="144"/>
      <c r="AY62" s="144"/>
      <c r="AZ62" s="144"/>
      <c r="BA62" s="144"/>
      <c r="BB62" s="144"/>
      <c r="BC62" s="144"/>
      <c r="BD62" s="144"/>
      <c r="BE62" s="144"/>
      <c r="BF62" s="144"/>
      <c r="BG62" s="144"/>
      <c r="BH62" s="144"/>
      <c r="BI62" s="144"/>
      <c r="BJ62" s="144"/>
      <c r="BK62" s="144"/>
      <c r="BL62" s="144"/>
      <c r="BM62" s="144"/>
      <c r="BN62" s="144"/>
      <c r="BO62" s="144"/>
      <c r="BP62" s="144"/>
      <c r="BQ62" s="144"/>
      <c r="BR62" s="144"/>
      <c r="BS62" s="144"/>
      <c r="BT62" s="144"/>
      <c r="BU62" s="144"/>
      <c r="BV62" s="144"/>
      <c r="BW62" s="144"/>
      <c r="BX62" s="144"/>
      <c r="BY62" s="144"/>
      <c r="BZ62" s="144"/>
      <c r="CA62" s="144"/>
      <c r="CB62" s="144"/>
      <c r="CC62" s="144"/>
      <c r="CD62" s="144"/>
      <c r="CE62" s="144"/>
      <c r="CF62" s="144"/>
      <c r="CG62" s="144"/>
      <c r="CH62" s="144"/>
      <c r="CI62" s="144"/>
      <c r="CJ62" s="144"/>
      <c r="CK62" s="144"/>
      <c r="CL62" s="144"/>
      <c r="CM62" s="144"/>
      <c r="CN62" s="144"/>
      <c r="CO62" s="144"/>
      <c r="CP62" s="144"/>
      <c r="CQ62" s="144"/>
      <c r="CR62" s="144"/>
      <c r="CS62" s="144"/>
      <c r="CT62" s="144"/>
      <c r="CU62" s="144"/>
      <c r="CV62" s="144"/>
      <c r="CW62" s="144"/>
      <c r="CX62" s="144"/>
      <c r="CY62" s="144"/>
      <c r="CZ62" s="144"/>
    </row>
    <row r="63" s="20" customFormat="1" ht="18" customHeight="1" spans="1:104">
      <c r="A63" s="442" t="str">
        <f t="shared" si="1"/>
        <v/>
      </c>
      <c r="B63" s="507"/>
      <c r="C63" s="507"/>
      <c r="D63" s="507"/>
      <c r="E63" s="507"/>
      <c r="F63" s="153"/>
      <c r="G63" s="153"/>
      <c r="I63" s="153"/>
      <c r="J63" s="153"/>
      <c r="K63" s="153"/>
      <c r="L63" s="153"/>
      <c r="M63" s="153"/>
      <c r="N63" s="153"/>
      <c r="O63" s="513"/>
      <c r="P63" s="144"/>
      <c r="Q63" s="144"/>
      <c r="R63" s="144"/>
      <c r="S63" s="144"/>
      <c r="T63" s="144"/>
      <c r="U63" s="144"/>
      <c r="V63" s="144"/>
      <c r="W63" s="144"/>
      <c r="X63" s="144"/>
      <c r="Y63" s="144"/>
      <c r="Z63" s="144"/>
      <c r="AA63" s="144"/>
      <c r="AB63" s="144"/>
      <c r="AC63" s="144"/>
      <c r="AD63" s="144"/>
      <c r="AE63" s="144"/>
      <c r="AF63" s="144"/>
      <c r="AG63" s="144"/>
      <c r="AH63" s="144"/>
      <c r="AI63" s="144"/>
      <c r="AJ63" s="144"/>
      <c r="AK63" s="144"/>
      <c r="AL63" s="144"/>
      <c r="AM63" s="144"/>
      <c r="AN63" s="144"/>
      <c r="AO63" s="144"/>
      <c r="AP63" s="144"/>
      <c r="AQ63" s="144"/>
      <c r="AR63" s="144"/>
      <c r="AS63" s="144"/>
      <c r="AT63" s="144"/>
      <c r="AU63" s="144"/>
      <c r="AV63" s="144"/>
      <c r="AW63" s="144"/>
      <c r="AX63" s="144"/>
      <c r="AY63" s="144"/>
      <c r="AZ63" s="144"/>
      <c r="BA63" s="144"/>
      <c r="BB63" s="144"/>
      <c r="BC63" s="144"/>
      <c r="BD63" s="144"/>
      <c r="BE63" s="144"/>
      <c r="BF63" s="144"/>
      <c r="BG63" s="144"/>
      <c r="BH63" s="144"/>
      <c r="BI63" s="144"/>
      <c r="BJ63" s="144"/>
      <c r="BK63" s="144"/>
      <c r="BL63" s="144"/>
      <c r="BM63" s="144"/>
      <c r="BN63" s="144"/>
      <c r="BO63" s="144"/>
      <c r="BP63" s="144"/>
      <c r="BQ63" s="144"/>
      <c r="BR63" s="144"/>
      <c r="BS63" s="144"/>
      <c r="BT63" s="144"/>
      <c r="BU63" s="144"/>
      <c r="BV63" s="144"/>
      <c r="BW63" s="144"/>
      <c r="BX63" s="144"/>
      <c r="BY63" s="144"/>
      <c r="BZ63" s="144"/>
      <c r="CA63" s="144"/>
      <c r="CB63" s="144"/>
      <c r="CC63" s="144"/>
      <c r="CD63" s="144"/>
      <c r="CE63" s="144"/>
      <c r="CF63" s="144"/>
      <c r="CG63" s="144"/>
      <c r="CH63" s="144"/>
      <c r="CI63" s="144"/>
      <c r="CJ63" s="144"/>
      <c r="CK63" s="144"/>
      <c r="CL63" s="144"/>
      <c r="CM63" s="144"/>
      <c r="CN63" s="144"/>
      <c r="CO63" s="144"/>
      <c r="CP63" s="144"/>
      <c r="CQ63" s="144"/>
      <c r="CR63" s="144"/>
      <c r="CS63" s="144"/>
      <c r="CT63" s="144"/>
      <c r="CU63" s="144"/>
      <c r="CV63" s="144"/>
      <c r="CW63" s="144"/>
      <c r="CX63" s="144"/>
      <c r="CY63" s="144"/>
      <c r="CZ63" s="144"/>
    </row>
    <row r="64" s="20" customFormat="1" ht="18" customHeight="1" spans="1:104">
      <c r="A64" s="442" t="str">
        <f t="shared" si="1"/>
        <v/>
      </c>
      <c r="B64" s="507"/>
      <c r="C64" s="507"/>
      <c r="D64" s="507"/>
      <c r="E64" s="507"/>
      <c r="F64" s="153"/>
      <c r="G64" s="153"/>
      <c r="I64" s="153"/>
      <c r="J64" s="153"/>
      <c r="K64" s="153"/>
      <c r="L64" s="153"/>
      <c r="M64" s="153"/>
      <c r="N64" s="153"/>
      <c r="O64" s="513"/>
      <c r="P64" s="144"/>
      <c r="Q64" s="144"/>
      <c r="R64" s="144"/>
      <c r="S64" s="144"/>
      <c r="T64" s="144"/>
      <c r="U64" s="144"/>
      <c r="V64" s="144"/>
      <c r="W64" s="144"/>
      <c r="X64" s="144"/>
      <c r="Y64" s="144"/>
      <c r="Z64" s="144"/>
      <c r="AA64" s="144"/>
      <c r="AB64" s="144"/>
      <c r="AC64" s="144"/>
      <c r="AD64" s="144"/>
      <c r="AE64" s="144"/>
      <c r="AF64" s="144"/>
      <c r="AG64" s="144"/>
      <c r="AH64" s="144"/>
      <c r="AI64" s="144"/>
      <c r="AJ64" s="144"/>
      <c r="AK64" s="144"/>
      <c r="AL64" s="144"/>
      <c r="AM64" s="144"/>
      <c r="AN64" s="144"/>
      <c r="AO64" s="144"/>
      <c r="AP64" s="144"/>
      <c r="AQ64" s="144"/>
      <c r="AR64" s="144"/>
      <c r="AS64" s="144"/>
      <c r="AT64" s="144"/>
      <c r="AU64" s="144"/>
      <c r="AV64" s="144"/>
      <c r="AW64" s="144"/>
      <c r="AX64" s="144"/>
      <c r="AY64" s="144"/>
      <c r="AZ64" s="144"/>
      <c r="BA64" s="144"/>
      <c r="BB64" s="144"/>
      <c r="BC64" s="144"/>
      <c r="BD64" s="144"/>
      <c r="BE64" s="144"/>
      <c r="BF64" s="144"/>
      <c r="BG64" s="144"/>
      <c r="BH64" s="144"/>
      <c r="BI64" s="144"/>
      <c r="BJ64" s="144"/>
      <c r="BK64" s="144"/>
      <c r="BL64" s="144"/>
      <c r="BM64" s="144"/>
      <c r="BN64" s="144"/>
      <c r="BO64" s="144"/>
      <c r="BP64" s="144"/>
      <c r="BQ64" s="144"/>
      <c r="BR64" s="144"/>
      <c r="BS64" s="144"/>
      <c r="BT64" s="144"/>
      <c r="BU64" s="144"/>
      <c r="BV64" s="144"/>
      <c r="BW64" s="144"/>
      <c r="BX64" s="144"/>
      <c r="BY64" s="144"/>
      <c r="BZ64" s="144"/>
      <c r="CA64" s="144"/>
      <c r="CB64" s="144"/>
      <c r="CC64" s="144"/>
      <c r="CD64" s="144"/>
      <c r="CE64" s="144"/>
      <c r="CF64" s="144"/>
      <c r="CG64" s="144"/>
      <c r="CH64" s="144"/>
      <c r="CI64" s="144"/>
      <c r="CJ64" s="144"/>
      <c r="CK64" s="144"/>
      <c r="CL64" s="144"/>
      <c r="CM64" s="144"/>
      <c r="CN64" s="144"/>
      <c r="CO64" s="144"/>
      <c r="CP64" s="144"/>
      <c r="CQ64" s="144"/>
      <c r="CR64" s="144"/>
      <c r="CS64" s="144"/>
      <c r="CT64" s="144"/>
      <c r="CU64" s="144"/>
      <c r="CV64" s="144"/>
      <c r="CW64" s="144"/>
      <c r="CX64" s="144"/>
      <c r="CY64" s="144"/>
      <c r="CZ64" s="144"/>
    </row>
    <row r="65" s="20" customFormat="1" ht="18" customHeight="1" spans="1:104">
      <c r="A65" s="442" t="str">
        <f t="shared" si="1"/>
        <v/>
      </c>
      <c r="B65" s="507"/>
      <c r="C65" s="507"/>
      <c r="D65" s="507"/>
      <c r="E65" s="507"/>
      <c r="F65" s="153"/>
      <c r="G65" s="153"/>
      <c r="I65" s="153"/>
      <c r="J65" s="153"/>
      <c r="K65" s="153"/>
      <c r="L65" s="153"/>
      <c r="M65" s="153"/>
      <c r="N65" s="153"/>
      <c r="O65" s="513"/>
      <c r="P65" s="144"/>
      <c r="Q65" s="144"/>
      <c r="R65" s="144"/>
      <c r="S65" s="144"/>
      <c r="T65" s="144"/>
      <c r="U65" s="144"/>
      <c r="V65" s="144"/>
      <c r="W65" s="144"/>
      <c r="X65" s="144"/>
      <c r="Y65" s="144"/>
      <c r="Z65" s="144"/>
      <c r="AA65" s="144"/>
      <c r="AB65" s="144"/>
      <c r="AC65" s="144"/>
      <c r="AD65" s="144"/>
      <c r="AE65" s="144"/>
      <c r="AF65" s="144"/>
      <c r="AG65" s="144"/>
      <c r="AH65" s="144"/>
      <c r="AI65" s="144"/>
      <c r="AJ65" s="144"/>
      <c r="AK65" s="144"/>
      <c r="AL65" s="144"/>
      <c r="AM65" s="144"/>
      <c r="AN65" s="144"/>
      <c r="AO65" s="144"/>
      <c r="AP65" s="144"/>
      <c r="AQ65" s="144"/>
      <c r="AR65" s="144"/>
      <c r="AS65" s="144"/>
      <c r="AT65" s="144"/>
      <c r="AU65" s="144"/>
      <c r="AV65" s="144"/>
      <c r="AW65" s="144"/>
      <c r="AX65" s="144"/>
      <c r="AY65" s="144"/>
      <c r="AZ65" s="144"/>
      <c r="BA65" s="144"/>
      <c r="BB65" s="144"/>
      <c r="BC65" s="144"/>
      <c r="BD65" s="144"/>
      <c r="BE65" s="144"/>
      <c r="BF65" s="144"/>
      <c r="BG65" s="144"/>
      <c r="BH65" s="144"/>
      <c r="BI65" s="144"/>
      <c r="BJ65" s="144"/>
      <c r="BK65" s="144"/>
      <c r="BL65" s="144"/>
      <c r="BM65" s="144"/>
      <c r="BN65" s="144"/>
      <c r="BO65" s="144"/>
      <c r="BP65" s="144"/>
      <c r="BQ65" s="144"/>
      <c r="BR65" s="144"/>
      <c r="BS65" s="144"/>
      <c r="BT65" s="144"/>
      <c r="BU65" s="144"/>
      <c r="BV65" s="144"/>
      <c r="BW65" s="144"/>
      <c r="BX65" s="144"/>
      <c r="BY65" s="144"/>
      <c r="BZ65" s="144"/>
      <c r="CA65" s="144"/>
      <c r="CB65" s="144"/>
      <c r="CC65" s="144"/>
      <c r="CD65" s="144"/>
      <c r="CE65" s="144"/>
      <c r="CF65" s="144"/>
      <c r="CG65" s="144"/>
      <c r="CH65" s="144"/>
      <c r="CI65" s="144"/>
      <c r="CJ65" s="144"/>
      <c r="CK65" s="144"/>
      <c r="CL65" s="144"/>
      <c r="CM65" s="144"/>
      <c r="CN65" s="144"/>
      <c r="CO65" s="144"/>
      <c r="CP65" s="144"/>
      <c r="CQ65" s="144"/>
      <c r="CR65" s="144"/>
      <c r="CS65" s="144"/>
      <c r="CT65" s="144"/>
      <c r="CU65" s="144"/>
      <c r="CV65" s="144"/>
      <c r="CW65" s="144"/>
      <c r="CX65" s="144"/>
      <c r="CY65" s="144"/>
      <c r="CZ65" s="144"/>
    </row>
    <row r="66" s="20" customFormat="1" ht="18" customHeight="1" spans="1:104">
      <c r="A66" s="442" t="str">
        <f t="shared" si="1"/>
        <v/>
      </c>
      <c r="B66" s="507"/>
      <c r="C66" s="507"/>
      <c r="D66" s="507"/>
      <c r="E66" s="507"/>
      <c r="F66" s="153"/>
      <c r="G66" s="153"/>
      <c r="I66" s="153"/>
      <c r="J66" s="153"/>
      <c r="K66" s="153"/>
      <c r="L66" s="153"/>
      <c r="M66" s="153"/>
      <c r="N66" s="153"/>
      <c r="O66" s="513"/>
      <c r="P66" s="144"/>
      <c r="Q66" s="144"/>
      <c r="R66" s="144"/>
      <c r="S66" s="144"/>
      <c r="T66" s="144"/>
      <c r="U66" s="144"/>
      <c r="V66" s="144"/>
      <c r="W66" s="144"/>
      <c r="X66" s="144"/>
      <c r="Y66" s="144"/>
      <c r="Z66" s="144"/>
      <c r="AA66" s="144"/>
      <c r="AB66" s="144"/>
      <c r="AC66" s="144"/>
      <c r="AD66" s="144"/>
      <c r="AE66" s="144"/>
      <c r="AF66" s="144"/>
      <c r="AG66" s="144"/>
      <c r="AH66" s="144"/>
      <c r="AI66" s="144"/>
      <c r="AJ66" s="144"/>
      <c r="AK66" s="144"/>
      <c r="AL66" s="144"/>
      <c r="AM66" s="144"/>
      <c r="AN66" s="144"/>
      <c r="AO66" s="144"/>
      <c r="AP66" s="144"/>
      <c r="AQ66" s="144"/>
      <c r="AR66" s="144"/>
      <c r="AS66" s="144"/>
      <c r="AT66" s="144"/>
      <c r="AU66" s="144"/>
      <c r="AV66" s="144"/>
      <c r="AW66" s="144"/>
      <c r="AX66" s="144"/>
      <c r="AY66" s="144"/>
      <c r="AZ66" s="144"/>
      <c r="BA66" s="144"/>
      <c r="BB66" s="144"/>
      <c r="BC66" s="144"/>
      <c r="BD66" s="144"/>
      <c r="BE66" s="144"/>
      <c r="BF66" s="144"/>
      <c r="BG66" s="144"/>
      <c r="BH66" s="144"/>
      <c r="BI66" s="144"/>
      <c r="BJ66" s="144"/>
      <c r="BK66" s="144"/>
      <c r="BL66" s="144"/>
      <c r="BM66" s="144"/>
      <c r="BN66" s="144"/>
      <c r="BO66" s="144"/>
      <c r="BP66" s="144"/>
      <c r="BQ66" s="144"/>
      <c r="BR66" s="144"/>
      <c r="BS66" s="144"/>
      <c r="BT66" s="144"/>
      <c r="BU66" s="144"/>
      <c r="BV66" s="144"/>
      <c r="BW66" s="144"/>
      <c r="BX66" s="144"/>
      <c r="BY66" s="144"/>
      <c r="BZ66" s="144"/>
      <c r="CA66" s="144"/>
      <c r="CB66" s="144"/>
      <c r="CC66" s="144"/>
      <c r="CD66" s="144"/>
      <c r="CE66" s="144"/>
      <c r="CF66" s="144"/>
      <c r="CG66" s="144"/>
      <c r="CH66" s="144"/>
      <c r="CI66" s="144"/>
      <c r="CJ66" s="144"/>
      <c r="CK66" s="144"/>
      <c r="CL66" s="144"/>
      <c r="CM66" s="144"/>
      <c r="CN66" s="144"/>
      <c r="CO66" s="144"/>
      <c r="CP66" s="144"/>
      <c r="CQ66" s="144"/>
      <c r="CR66" s="144"/>
      <c r="CS66" s="144"/>
      <c r="CT66" s="144"/>
      <c r="CU66" s="144"/>
      <c r="CV66" s="144"/>
      <c r="CW66" s="144"/>
      <c r="CX66" s="144"/>
      <c r="CY66" s="144"/>
      <c r="CZ66" s="144"/>
    </row>
    <row r="67" s="20" customFormat="1" ht="18" customHeight="1" spans="1:104">
      <c r="A67" s="442" t="str">
        <f t="shared" si="1"/>
        <v/>
      </c>
      <c r="B67" s="507"/>
      <c r="C67" s="507"/>
      <c r="D67" s="507"/>
      <c r="E67" s="507"/>
      <c r="F67" s="153"/>
      <c r="G67" s="153"/>
      <c r="I67" s="153"/>
      <c r="J67" s="153"/>
      <c r="K67" s="153"/>
      <c r="L67" s="153"/>
      <c r="M67" s="153"/>
      <c r="N67" s="153"/>
      <c r="O67" s="513"/>
      <c r="P67" s="144"/>
      <c r="Q67" s="144"/>
      <c r="R67" s="144"/>
      <c r="S67" s="144"/>
      <c r="T67" s="144"/>
      <c r="U67" s="144"/>
      <c r="V67" s="144"/>
      <c r="W67" s="144"/>
      <c r="X67" s="144"/>
      <c r="Y67" s="144"/>
      <c r="Z67" s="144"/>
      <c r="AA67" s="144"/>
      <c r="AB67" s="144"/>
      <c r="AC67" s="144"/>
      <c r="AD67" s="144"/>
      <c r="AE67" s="144"/>
      <c r="AF67" s="144"/>
      <c r="AG67" s="144"/>
      <c r="AH67" s="144"/>
      <c r="AI67" s="144"/>
      <c r="AJ67" s="144"/>
      <c r="AK67" s="144"/>
      <c r="AL67" s="144"/>
      <c r="AM67" s="144"/>
      <c r="AN67" s="144"/>
      <c r="AO67" s="144"/>
      <c r="AP67" s="144"/>
      <c r="AQ67" s="144"/>
      <c r="AR67" s="144"/>
      <c r="AS67" s="144"/>
      <c r="AT67" s="144"/>
      <c r="AU67" s="144"/>
      <c r="AV67" s="144"/>
      <c r="AW67" s="144"/>
      <c r="AX67" s="144"/>
      <c r="AY67" s="144"/>
      <c r="AZ67" s="144"/>
      <c r="BA67" s="144"/>
      <c r="BB67" s="144"/>
      <c r="BC67" s="144"/>
      <c r="BD67" s="144"/>
      <c r="BE67" s="144"/>
      <c r="BF67" s="144"/>
      <c r="BG67" s="144"/>
      <c r="BH67" s="144"/>
      <c r="BI67" s="144"/>
      <c r="BJ67" s="144"/>
      <c r="BK67" s="144"/>
      <c r="BL67" s="144"/>
      <c r="BM67" s="144"/>
      <c r="BN67" s="144"/>
      <c r="BO67" s="144"/>
      <c r="BP67" s="144"/>
      <c r="BQ67" s="144"/>
      <c r="BR67" s="144"/>
      <c r="BS67" s="144"/>
      <c r="BT67" s="144"/>
      <c r="BU67" s="144"/>
      <c r="BV67" s="144"/>
      <c r="BW67" s="144"/>
      <c r="BX67" s="144"/>
      <c r="BY67" s="144"/>
      <c r="BZ67" s="144"/>
      <c r="CA67" s="144"/>
      <c r="CB67" s="144"/>
      <c r="CC67" s="144"/>
      <c r="CD67" s="144"/>
      <c r="CE67" s="144"/>
      <c r="CF67" s="144"/>
      <c r="CG67" s="144"/>
      <c r="CH67" s="144"/>
      <c r="CI67" s="144"/>
      <c r="CJ67" s="144"/>
      <c r="CK67" s="144"/>
      <c r="CL67" s="144"/>
      <c r="CM67" s="144"/>
      <c r="CN67" s="144"/>
      <c r="CO67" s="144"/>
      <c r="CP67" s="144"/>
      <c r="CQ67" s="144"/>
      <c r="CR67" s="144"/>
      <c r="CS67" s="144"/>
      <c r="CT67" s="144"/>
      <c r="CU67" s="144"/>
      <c r="CV67" s="144"/>
      <c r="CW67" s="144"/>
      <c r="CX67" s="144"/>
      <c r="CY67" s="144"/>
      <c r="CZ67" s="144"/>
    </row>
    <row r="68" s="20" customFormat="1" ht="18" customHeight="1" spans="1:104">
      <c r="A68" s="442" t="str">
        <f t="shared" si="1"/>
        <v/>
      </c>
      <c r="B68" s="507"/>
      <c r="C68" s="507"/>
      <c r="D68" s="507"/>
      <c r="E68" s="507"/>
      <c r="F68" s="153"/>
      <c r="G68" s="153"/>
      <c r="I68" s="153"/>
      <c r="J68" s="153"/>
      <c r="K68" s="153"/>
      <c r="L68" s="153"/>
      <c r="M68" s="153"/>
      <c r="N68" s="153"/>
      <c r="O68" s="513"/>
      <c r="P68" s="144"/>
      <c r="Q68" s="144"/>
      <c r="R68" s="144"/>
      <c r="S68" s="144"/>
      <c r="T68" s="144"/>
      <c r="U68" s="144"/>
      <c r="V68" s="144"/>
      <c r="W68" s="144"/>
      <c r="X68" s="144"/>
      <c r="Y68" s="144"/>
      <c r="Z68" s="144"/>
      <c r="AA68" s="144"/>
      <c r="AB68" s="144"/>
      <c r="AC68" s="144"/>
      <c r="AD68" s="144"/>
      <c r="AE68" s="144"/>
      <c r="AF68" s="144"/>
      <c r="AG68" s="144"/>
      <c r="AH68" s="144"/>
      <c r="AI68" s="144"/>
      <c r="AJ68" s="144"/>
      <c r="AK68" s="144"/>
      <c r="AL68" s="144"/>
      <c r="AM68" s="144"/>
      <c r="AN68" s="144"/>
      <c r="AO68" s="144"/>
      <c r="AP68" s="144"/>
      <c r="AQ68" s="144"/>
      <c r="AR68" s="144"/>
      <c r="AS68" s="144"/>
      <c r="AT68" s="144"/>
      <c r="AU68" s="144"/>
      <c r="AV68" s="144"/>
      <c r="AW68" s="144"/>
      <c r="AX68" s="144"/>
      <c r="AY68" s="144"/>
      <c r="AZ68" s="144"/>
      <c r="BA68" s="144"/>
      <c r="BB68" s="144"/>
      <c r="BC68" s="144"/>
      <c r="BD68" s="144"/>
      <c r="BE68" s="144"/>
      <c r="BF68" s="144"/>
      <c r="BG68" s="144"/>
      <c r="BH68" s="144"/>
      <c r="BI68" s="144"/>
      <c r="BJ68" s="144"/>
      <c r="BK68" s="144"/>
      <c r="BL68" s="144"/>
      <c r="BM68" s="144"/>
      <c r="BN68" s="144"/>
      <c r="BO68" s="144"/>
      <c r="BP68" s="144"/>
      <c r="BQ68" s="144"/>
      <c r="BR68" s="144"/>
      <c r="BS68" s="144"/>
      <c r="BT68" s="144"/>
      <c r="BU68" s="144"/>
      <c r="BV68" s="144"/>
      <c r="BW68" s="144"/>
      <c r="BX68" s="144"/>
      <c r="BY68" s="144"/>
      <c r="BZ68" s="144"/>
      <c r="CA68" s="144"/>
      <c r="CB68" s="144"/>
      <c r="CC68" s="144"/>
      <c r="CD68" s="144"/>
      <c r="CE68" s="144"/>
      <c r="CF68" s="144"/>
      <c r="CG68" s="144"/>
      <c r="CH68" s="144"/>
      <c r="CI68" s="144"/>
      <c r="CJ68" s="144"/>
      <c r="CK68" s="144"/>
      <c r="CL68" s="144"/>
      <c r="CM68" s="144"/>
      <c r="CN68" s="144"/>
      <c r="CO68" s="144"/>
      <c r="CP68" s="144"/>
      <c r="CQ68" s="144"/>
      <c r="CR68" s="144"/>
      <c r="CS68" s="144"/>
      <c r="CT68" s="144"/>
      <c r="CU68" s="144"/>
      <c r="CV68" s="144"/>
      <c r="CW68" s="144"/>
      <c r="CX68" s="144"/>
      <c r="CY68" s="144"/>
      <c r="CZ68" s="144"/>
    </row>
    <row r="69" s="20" customFormat="1" ht="18" customHeight="1" spans="1:104">
      <c r="A69" s="442" t="str">
        <f t="shared" si="1"/>
        <v/>
      </c>
      <c r="B69" s="507"/>
      <c r="C69" s="507"/>
      <c r="D69" s="507"/>
      <c r="E69" s="507"/>
      <c r="F69" s="153"/>
      <c r="G69" s="153"/>
      <c r="I69" s="153"/>
      <c r="J69" s="153"/>
      <c r="K69" s="153"/>
      <c r="L69" s="153"/>
      <c r="M69" s="153"/>
      <c r="N69" s="153"/>
      <c r="O69" s="513"/>
      <c r="P69" s="144"/>
      <c r="Q69" s="144"/>
      <c r="R69" s="144"/>
      <c r="S69" s="144"/>
      <c r="T69" s="144"/>
      <c r="U69" s="144"/>
      <c r="V69" s="144"/>
      <c r="W69" s="144"/>
      <c r="X69" s="144"/>
      <c r="Y69" s="144"/>
      <c r="Z69" s="144"/>
      <c r="AA69" s="144"/>
      <c r="AB69" s="144"/>
      <c r="AC69" s="144"/>
      <c r="AD69" s="144"/>
      <c r="AE69" s="144"/>
      <c r="AF69" s="144"/>
      <c r="AG69" s="144"/>
      <c r="AH69" s="144"/>
      <c r="AI69" s="144"/>
      <c r="AJ69" s="144"/>
      <c r="AK69" s="144"/>
      <c r="AL69" s="144"/>
      <c r="AM69" s="144"/>
      <c r="AN69" s="144"/>
      <c r="AO69" s="144"/>
      <c r="AP69" s="144"/>
      <c r="AQ69" s="144"/>
      <c r="AR69" s="144"/>
      <c r="AS69" s="144"/>
      <c r="AT69" s="144"/>
      <c r="AU69" s="144"/>
      <c r="AV69" s="144"/>
      <c r="AW69" s="144"/>
      <c r="AX69" s="144"/>
      <c r="AY69" s="144"/>
      <c r="AZ69" s="144"/>
      <c r="BA69" s="144"/>
      <c r="BB69" s="144"/>
      <c r="BC69" s="144"/>
      <c r="BD69" s="144"/>
      <c r="BE69" s="144"/>
      <c r="BF69" s="144"/>
      <c r="BG69" s="144"/>
      <c r="BH69" s="144"/>
      <c r="BI69" s="144"/>
      <c r="BJ69" s="144"/>
      <c r="BK69" s="144"/>
      <c r="BL69" s="144"/>
      <c r="BM69" s="144"/>
      <c r="BN69" s="144"/>
      <c r="BO69" s="144"/>
      <c r="BP69" s="144"/>
      <c r="BQ69" s="144"/>
      <c r="BR69" s="144"/>
      <c r="BS69" s="144"/>
      <c r="BT69" s="144"/>
      <c r="BU69" s="144"/>
      <c r="BV69" s="144"/>
      <c r="BW69" s="144"/>
      <c r="BX69" s="144"/>
      <c r="BY69" s="144"/>
      <c r="BZ69" s="144"/>
      <c r="CA69" s="144"/>
      <c r="CB69" s="144"/>
      <c r="CC69" s="144"/>
      <c r="CD69" s="144"/>
      <c r="CE69" s="144"/>
      <c r="CF69" s="144"/>
      <c r="CG69" s="144"/>
      <c r="CH69" s="144"/>
      <c r="CI69" s="144"/>
      <c r="CJ69" s="144"/>
      <c r="CK69" s="144"/>
      <c r="CL69" s="144"/>
      <c r="CM69" s="144"/>
      <c r="CN69" s="144"/>
      <c r="CO69" s="144"/>
      <c r="CP69" s="144"/>
      <c r="CQ69" s="144"/>
      <c r="CR69" s="144"/>
      <c r="CS69" s="144"/>
      <c r="CT69" s="144"/>
      <c r="CU69" s="144"/>
      <c r="CV69" s="144"/>
      <c r="CW69" s="144"/>
      <c r="CX69" s="144"/>
      <c r="CY69" s="144"/>
      <c r="CZ69" s="144"/>
    </row>
    <row r="70" s="20" customFormat="1" ht="18" customHeight="1" spans="1:104">
      <c r="A70" s="442" t="str">
        <f t="shared" si="1"/>
        <v/>
      </c>
      <c r="B70" s="507"/>
      <c r="C70" s="507"/>
      <c r="D70" s="507"/>
      <c r="E70" s="507"/>
      <c r="F70" s="153"/>
      <c r="G70" s="153"/>
      <c r="I70" s="153"/>
      <c r="J70" s="153"/>
      <c r="K70" s="153"/>
      <c r="L70" s="153"/>
      <c r="M70" s="153"/>
      <c r="N70" s="153"/>
      <c r="O70" s="513"/>
      <c r="P70" s="144"/>
      <c r="Q70" s="144"/>
      <c r="R70" s="144"/>
      <c r="S70" s="144"/>
      <c r="T70" s="144"/>
      <c r="U70" s="144"/>
      <c r="V70" s="144"/>
      <c r="W70" s="144"/>
      <c r="X70" s="144"/>
      <c r="Y70" s="144"/>
      <c r="Z70" s="144"/>
      <c r="AA70" s="144"/>
      <c r="AB70" s="144"/>
      <c r="AC70" s="144"/>
      <c r="AD70" s="144"/>
      <c r="AE70" s="144"/>
      <c r="AF70" s="144"/>
      <c r="AG70" s="144"/>
      <c r="AH70" s="144"/>
      <c r="AI70" s="144"/>
      <c r="AJ70" s="144"/>
      <c r="AK70" s="144"/>
      <c r="AL70" s="144"/>
      <c r="AM70" s="144"/>
      <c r="AN70" s="144"/>
      <c r="AO70" s="144"/>
      <c r="AP70" s="144"/>
      <c r="AQ70" s="144"/>
      <c r="AR70" s="144"/>
      <c r="AS70" s="144"/>
      <c r="AT70" s="144"/>
      <c r="AU70" s="144"/>
      <c r="AV70" s="144"/>
      <c r="AW70" s="144"/>
      <c r="AX70" s="144"/>
      <c r="AY70" s="144"/>
      <c r="AZ70" s="144"/>
      <c r="BA70" s="144"/>
      <c r="BB70" s="144"/>
      <c r="BC70" s="144"/>
      <c r="BD70" s="144"/>
      <c r="BE70" s="144"/>
      <c r="BF70" s="144"/>
      <c r="BG70" s="144"/>
      <c r="BH70" s="144"/>
      <c r="BI70" s="144"/>
      <c r="BJ70" s="144"/>
      <c r="BK70" s="144"/>
      <c r="BL70" s="144"/>
      <c r="BM70" s="144"/>
      <c r="BN70" s="144"/>
      <c r="BO70" s="144"/>
      <c r="BP70" s="144"/>
      <c r="BQ70" s="144"/>
      <c r="BR70" s="144"/>
      <c r="BS70" s="144"/>
      <c r="BT70" s="144"/>
      <c r="BU70" s="144"/>
      <c r="BV70" s="144"/>
      <c r="BW70" s="144"/>
      <c r="BX70" s="144"/>
      <c r="BY70" s="144"/>
      <c r="BZ70" s="144"/>
      <c r="CA70" s="144"/>
      <c r="CB70" s="144"/>
      <c r="CC70" s="144"/>
      <c r="CD70" s="144"/>
      <c r="CE70" s="144"/>
      <c r="CF70" s="144"/>
      <c r="CG70" s="144"/>
      <c r="CH70" s="144"/>
      <c r="CI70" s="144"/>
      <c r="CJ70" s="144"/>
      <c r="CK70" s="144"/>
      <c r="CL70" s="144"/>
      <c r="CM70" s="144"/>
      <c r="CN70" s="144"/>
      <c r="CO70" s="144"/>
      <c r="CP70" s="144"/>
      <c r="CQ70" s="144"/>
      <c r="CR70" s="144"/>
      <c r="CS70" s="144"/>
      <c r="CT70" s="144"/>
      <c r="CU70" s="144"/>
      <c r="CV70" s="144"/>
      <c r="CW70" s="144"/>
      <c r="CX70" s="144"/>
      <c r="CY70" s="144"/>
      <c r="CZ70" s="144"/>
    </row>
    <row r="71" s="20" customFormat="1" ht="18" customHeight="1" spans="1:104">
      <c r="A71" s="442" t="str">
        <f t="shared" si="1"/>
        <v/>
      </c>
      <c r="B71" s="507"/>
      <c r="C71" s="507"/>
      <c r="D71" s="507"/>
      <c r="E71" s="507"/>
      <c r="F71" s="153"/>
      <c r="G71" s="153"/>
      <c r="I71" s="153"/>
      <c r="J71" s="153"/>
      <c r="K71" s="153"/>
      <c r="L71" s="153"/>
      <c r="M71" s="153"/>
      <c r="N71" s="153"/>
      <c r="O71" s="513"/>
      <c r="P71" s="144"/>
      <c r="Q71" s="144"/>
      <c r="R71" s="144"/>
      <c r="S71" s="144"/>
      <c r="T71" s="144"/>
      <c r="U71" s="144"/>
      <c r="V71" s="144"/>
      <c r="W71" s="144"/>
      <c r="X71" s="144"/>
      <c r="Y71" s="144"/>
      <c r="Z71" s="144"/>
      <c r="AA71" s="144"/>
      <c r="AB71" s="144"/>
      <c r="AC71" s="144"/>
      <c r="AD71" s="144"/>
      <c r="AE71" s="144"/>
      <c r="AF71" s="144"/>
      <c r="AG71" s="144"/>
      <c r="AH71" s="144"/>
      <c r="AI71" s="144"/>
      <c r="AJ71" s="144"/>
      <c r="AK71" s="144"/>
      <c r="AL71" s="144"/>
      <c r="AM71" s="144"/>
      <c r="AN71" s="144"/>
      <c r="AO71" s="144"/>
      <c r="AP71" s="144"/>
      <c r="AQ71" s="144"/>
      <c r="AR71" s="144"/>
      <c r="AS71" s="144"/>
      <c r="AT71" s="144"/>
      <c r="AU71" s="144"/>
      <c r="AV71" s="144"/>
      <c r="AW71" s="144"/>
      <c r="AX71" s="144"/>
      <c r="AY71" s="144"/>
      <c r="AZ71" s="144"/>
      <c r="BA71" s="144"/>
      <c r="BB71" s="144"/>
      <c r="BC71" s="144"/>
      <c r="BD71" s="144"/>
      <c r="BE71" s="144"/>
      <c r="BF71" s="144"/>
      <c r="BG71" s="144"/>
      <c r="BH71" s="144"/>
      <c r="BI71" s="144"/>
      <c r="BJ71" s="144"/>
      <c r="BK71" s="144"/>
      <c r="BL71" s="144"/>
      <c r="BM71" s="144"/>
      <c r="BN71" s="144"/>
      <c r="BO71" s="144"/>
      <c r="BP71" s="144"/>
      <c r="BQ71" s="144"/>
      <c r="BR71" s="144"/>
      <c r="BS71" s="144"/>
      <c r="BT71" s="144"/>
      <c r="BU71" s="144"/>
      <c r="BV71" s="144"/>
      <c r="BW71" s="144"/>
      <c r="BX71" s="144"/>
      <c r="BY71" s="144"/>
      <c r="BZ71" s="144"/>
      <c r="CA71" s="144"/>
      <c r="CB71" s="144"/>
      <c r="CC71" s="144"/>
      <c r="CD71" s="144"/>
      <c r="CE71" s="144"/>
      <c r="CF71" s="144"/>
      <c r="CG71" s="144"/>
      <c r="CH71" s="144"/>
      <c r="CI71" s="144"/>
      <c r="CJ71" s="144"/>
      <c r="CK71" s="144"/>
      <c r="CL71" s="144"/>
      <c r="CM71" s="144"/>
      <c r="CN71" s="144"/>
      <c r="CO71" s="144"/>
      <c r="CP71" s="144"/>
      <c r="CQ71" s="144"/>
      <c r="CR71" s="144"/>
      <c r="CS71" s="144"/>
      <c r="CT71" s="144"/>
      <c r="CU71" s="144"/>
      <c r="CV71" s="144"/>
      <c r="CW71" s="144"/>
      <c r="CX71" s="144"/>
      <c r="CY71" s="144"/>
      <c r="CZ71" s="144"/>
    </row>
    <row r="72" s="20" customFormat="1" ht="18" customHeight="1" spans="1:104">
      <c r="A72" s="442" t="str">
        <f t="shared" si="1"/>
        <v/>
      </c>
      <c r="B72" s="507"/>
      <c r="C72" s="507"/>
      <c r="D72" s="507"/>
      <c r="E72" s="507"/>
      <c r="F72" s="153"/>
      <c r="G72" s="153"/>
      <c r="I72" s="153"/>
      <c r="J72" s="153"/>
      <c r="K72" s="153"/>
      <c r="L72" s="153"/>
      <c r="M72" s="153"/>
      <c r="N72" s="153"/>
      <c r="O72" s="513"/>
      <c r="P72" s="144"/>
      <c r="Q72" s="144"/>
      <c r="R72" s="144"/>
      <c r="S72" s="144"/>
      <c r="T72" s="144"/>
      <c r="U72" s="144"/>
      <c r="V72" s="144"/>
      <c r="W72" s="144"/>
      <c r="X72" s="144"/>
      <c r="Y72" s="144"/>
      <c r="Z72" s="144"/>
      <c r="AA72" s="144"/>
      <c r="AB72" s="144"/>
      <c r="AC72" s="144"/>
      <c r="AD72" s="144"/>
      <c r="AE72" s="144"/>
      <c r="AF72" s="144"/>
      <c r="AG72" s="144"/>
      <c r="AH72" s="144"/>
      <c r="AI72" s="144"/>
      <c r="AJ72" s="144"/>
      <c r="AK72" s="144"/>
      <c r="AL72" s="144"/>
      <c r="AM72" s="144"/>
      <c r="AN72" s="144"/>
      <c r="AO72" s="144"/>
      <c r="AP72" s="144"/>
      <c r="AQ72" s="144"/>
      <c r="AR72" s="144"/>
      <c r="AS72" s="144"/>
      <c r="AT72" s="144"/>
      <c r="AU72" s="144"/>
      <c r="AV72" s="144"/>
      <c r="AW72" s="144"/>
      <c r="AX72" s="144"/>
      <c r="AY72" s="144"/>
      <c r="AZ72" s="144"/>
      <c r="BA72" s="144"/>
      <c r="BB72" s="144"/>
      <c r="BC72" s="144"/>
      <c r="BD72" s="144"/>
      <c r="BE72" s="144"/>
      <c r="BF72" s="144"/>
      <c r="BG72" s="144"/>
      <c r="BH72" s="144"/>
      <c r="BI72" s="144"/>
      <c r="BJ72" s="144"/>
      <c r="BK72" s="144"/>
      <c r="BL72" s="144"/>
      <c r="BM72" s="144"/>
      <c r="BN72" s="144"/>
      <c r="BO72" s="144"/>
      <c r="BP72" s="144"/>
      <c r="BQ72" s="144"/>
      <c r="BR72" s="144"/>
      <c r="BS72" s="144"/>
      <c r="BT72" s="144"/>
      <c r="BU72" s="144"/>
      <c r="BV72" s="144"/>
      <c r="BW72" s="144"/>
      <c r="BX72" s="144"/>
      <c r="BY72" s="144"/>
      <c r="BZ72" s="144"/>
      <c r="CA72" s="144"/>
      <c r="CB72" s="144"/>
      <c r="CC72" s="144"/>
      <c r="CD72" s="144"/>
      <c r="CE72" s="144"/>
      <c r="CF72" s="144"/>
      <c r="CG72" s="144"/>
      <c r="CH72" s="144"/>
      <c r="CI72" s="144"/>
      <c r="CJ72" s="144"/>
      <c r="CK72" s="144"/>
      <c r="CL72" s="144"/>
      <c r="CM72" s="144"/>
      <c r="CN72" s="144"/>
      <c r="CO72" s="144"/>
      <c r="CP72" s="144"/>
      <c r="CQ72" s="144"/>
      <c r="CR72" s="144"/>
      <c r="CS72" s="144"/>
      <c r="CT72" s="144"/>
      <c r="CU72" s="144"/>
      <c r="CV72" s="144"/>
      <c r="CW72" s="144"/>
      <c r="CX72" s="144"/>
      <c r="CY72" s="144"/>
      <c r="CZ72" s="144"/>
    </row>
    <row r="73" s="20" customFormat="1" ht="18" customHeight="1" spans="1:104">
      <c r="A73" s="442" t="str">
        <f t="shared" si="1"/>
        <v/>
      </c>
      <c r="B73" s="507"/>
      <c r="C73" s="507"/>
      <c r="D73" s="507"/>
      <c r="E73" s="507"/>
      <c r="F73" s="153"/>
      <c r="G73" s="153"/>
      <c r="I73" s="153"/>
      <c r="J73" s="153"/>
      <c r="K73" s="153"/>
      <c r="L73" s="153"/>
      <c r="M73" s="153"/>
      <c r="N73" s="153"/>
      <c r="O73" s="513"/>
      <c r="P73" s="144"/>
      <c r="Q73" s="144"/>
      <c r="R73" s="144"/>
      <c r="S73" s="144"/>
      <c r="T73" s="144"/>
      <c r="U73" s="144"/>
      <c r="V73" s="144"/>
      <c r="W73" s="144"/>
      <c r="X73" s="144"/>
      <c r="Y73" s="144"/>
      <c r="Z73" s="144"/>
      <c r="AA73" s="144"/>
      <c r="AB73" s="144"/>
      <c r="AC73" s="144"/>
      <c r="AD73" s="144"/>
      <c r="AE73" s="144"/>
      <c r="AF73" s="144"/>
      <c r="AG73" s="144"/>
      <c r="AH73" s="144"/>
      <c r="AI73" s="144"/>
      <c r="AJ73" s="144"/>
      <c r="AK73" s="144"/>
      <c r="AL73" s="144"/>
      <c r="AM73" s="144"/>
      <c r="AN73" s="144"/>
      <c r="AO73" s="144"/>
      <c r="AP73" s="144"/>
      <c r="AQ73" s="144"/>
      <c r="AR73" s="144"/>
      <c r="AS73" s="144"/>
      <c r="AT73" s="144"/>
      <c r="AU73" s="144"/>
      <c r="AV73" s="144"/>
      <c r="AW73" s="144"/>
      <c r="AX73" s="144"/>
      <c r="AY73" s="144"/>
      <c r="AZ73" s="144"/>
      <c r="BA73" s="144"/>
      <c r="BB73" s="144"/>
      <c r="BC73" s="144"/>
      <c r="BD73" s="144"/>
      <c r="BE73" s="144"/>
      <c r="BF73" s="144"/>
      <c r="BG73" s="144"/>
      <c r="BH73" s="144"/>
      <c r="BI73" s="144"/>
      <c r="BJ73" s="144"/>
      <c r="BK73" s="144"/>
      <c r="BL73" s="144"/>
      <c r="BM73" s="144"/>
      <c r="BN73" s="144"/>
      <c r="BO73" s="144"/>
      <c r="BP73" s="144"/>
      <c r="BQ73" s="144"/>
      <c r="BR73" s="144"/>
      <c r="BS73" s="144"/>
      <c r="BT73" s="144"/>
      <c r="BU73" s="144"/>
      <c r="BV73" s="144"/>
      <c r="BW73" s="144"/>
      <c r="BX73" s="144"/>
      <c r="BY73" s="144"/>
      <c r="BZ73" s="144"/>
      <c r="CA73" s="144"/>
      <c r="CB73" s="144"/>
      <c r="CC73" s="144"/>
      <c r="CD73" s="144"/>
      <c r="CE73" s="144"/>
      <c r="CF73" s="144"/>
      <c r="CG73" s="144"/>
      <c r="CH73" s="144"/>
      <c r="CI73" s="144"/>
      <c r="CJ73" s="144"/>
      <c r="CK73" s="144"/>
      <c r="CL73" s="144"/>
      <c r="CM73" s="144"/>
      <c r="CN73" s="144"/>
      <c r="CO73" s="144"/>
      <c r="CP73" s="144"/>
      <c r="CQ73" s="144"/>
      <c r="CR73" s="144"/>
      <c r="CS73" s="144"/>
      <c r="CT73" s="144"/>
      <c r="CU73" s="144"/>
      <c r="CV73" s="144"/>
      <c r="CW73" s="144"/>
      <c r="CX73" s="144"/>
      <c r="CY73" s="144"/>
      <c r="CZ73" s="144"/>
    </row>
    <row r="74" s="20" customFormat="1" ht="18" customHeight="1" spans="1:104">
      <c r="A74" s="442" t="str">
        <f t="shared" si="1"/>
        <v/>
      </c>
      <c r="B74" s="507"/>
      <c r="C74" s="507"/>
      <c r="D74" s="507"/>
      <c r="E74" s="507"/>
      <c r="F74" s="153"/>
      <c r="G74" s="153"/>
      <c r="I74" s="153"/>
      <c r="J74" s="153"/>
      <c r="K74" s="153"/>
      <c r="L74" s="153"/>
      <c r="M74" s="153"/>
      <c r="N74" s="153"/>
      <c r="O74" s="513"/>
      <c r="P74" s="144"/>
      <c r="Q74" s="144"/>
      <c r="R74" s="144"/>
      <c r="S74" s="144"/>
      <c r="T74" s="144"/>
      <c r="U74" s="144"/>
      <c r="V74" s="144"/>
      <c r="W74" s="144"/>
      <c r="X74" s="144"/>
      <c r="Y74" s="144"/>
      <c r="Z74" s="144"/>
      <c r="AA74" s="144"/>
      <c r="AB74" s="144"/>
      <c r="AC74" s="144"/>
      <c r="AD74" s="144"/>
      <c r="AE74" s="144"/>
      <c r="AF74" s="144"/>
      <c r="AG74" s="144"/>
      <c r="AH74" s="144"/>
      <c r="AI74" s="144"/>
      <c r="AJ74" s="144"/>
      <c r="AK74" s="144"/>
      <c r="AL74" s="144"/>
      <c r="AM74" s="144"/>
      <c r="AN74" s="144"/>
      <c r="AO74" s="144"/>
      <c r="AP74" s="144"/>
      <c r="AQ74" s="144"/>
      <c r="AR74" s="144"/>
      <c r="AS74" s="144"/>
      <c r="AT74" s="144"/>
      <c r="AU74" s="144"/>
      <c r="AV74" s="144"/>
      <c r="AW74" s="144"/>
      <c r="AX74" s="144"/>
      <c r="AY74" s="144"/>
      <c r="AZ74" s="144"/>
      <c r="BA74" s="144"/>
      <c r="BB74" s="144"/>
      <c r="BC74" s="144"/>
      <c r="BD74" s="144"/>
      <c r="BE74" s="144"/>
      <c r="BF74" s="144"/>
      <c r="BG74" s="144"/>
      <c r="BH74" s="144"/>
      <c r="BI74" s="144"/>
      <c r="BJ74" s="144"/>
      <c r="BK74" s="144"/>
      <c r="BL74" s="144"/>
      <c r="BM74" s="144"/>
      <c r="BN74" s="144"/>
      <c r="BO74" s="144"/>
      <c r="BP74" s="144"/>
      <c r="BQ74" s="144"/>
      <c r="BR74" s="144"/>
      <c r="BS74" s="144"/>
      <c r="BT74" s="144"/>
      <c r="BU74" s="144"/>
      <c r="BV74" s="144"/>
      <c r="BW74" s="144"/>
      <c r="BX74" s="144"/>
      <c r="BY74" s="144"/>
      <c r="BZ74" s="144"/>
      <c r="CA74" s="144"/>
      <c r="CB74" s="144"/>
      <c r="CC74" s="144"/>
      <c r="CD74" s="144"/>
      <c r="CE74" s="144"/>
      <c r="CF74" s="144"/>
      <c r="CG74" s="144"/>
      <c r="CH74" s="144"/>
      <c r="CI74" s="144"/>
      <c r="CJ74" s="144"/>
      <c r="CK74" s="144"/>
      <c r="CL74" s="144"/>
      <c r="CM74" s="144"/>
      <c r="CN74" s="144"/>
      <c r="CO74" s="144"/>
      <c r="CP74" s="144"/>
      <c r="CQ74" s="144"/>
      <c r="CR74" s="144"/>
      <c r="CS74" s="144"/>
      <c r="CT74" s="144"/>
      <c r="CU74" s="144"/>
      <c r="CV74" s="144"/>
      <c r="CW74" s="144"/>
      <c r="CX74" s="144"/>
      <c r="CY74" s="144"/>
      <c r="CZ74" s="144"/>
    </row>
    <row r="75" s="20" customFormat="1" ht="18" customHeight="1" spans="1:104">
      <c r="A75" s="442" t="str">
        <f t="shared" si="1"/>
        <v/>
      </c>
      <c r="B75" s="507"/>
      <c r="C75" s="507"/>
      <c r="D75" s="507"/>
      <c r="E75" s="507"/>
      <c r="F75" s="153"/>
      <c r="G75" s="153"/>
      <c r="I75" s="153"/>
      <c r="J75" s="153"/>
      <c r="K75" s="153"/>
      <c r="L75" s="153"/>
      <c r="M75" s="153"/>
      <c r="N75" s="153"/>
      <c r="O75" s="513"/>
      <c r="P75" s="144"/>
      <c r="Q75" s="144"/>
      <c r="R75" s="144"/>
      <c r="S75" s="144"/>
      <c r="T75" s="144"/>
      <c r="U75" s="144"/>
      <c r="V75" s="144"/>
      <c r="W75" s="144"/>
      <c r="X75" s="144"/>
      <c r="Y75" s="144"/>
      <c r="Z75" s="144"/>
      <c r="AA75" s="144"/>
      <c r="AB75" s="144"/>
      <c r="AC75" s="144"/>
      <c r="AD75" s="144"/>
      <c r="AE75" s="144"/>
      <c r="AF75" s="144"/>
      <c r="AG75" s="144"/>
      <c r="AH75" s="144"/>
      <c r="AI75" s="144"/>
      <c r="AJ75" s="144"/>
      <c r="AK75" s="144"/>
      <c r="AL75" s="144"/>
      <c r="AM75" s="144"/>
      <c r="AN75" s="144"/>
      <c r="AO75" s="144"/>
      <c r="AP75" s="144"/>
      <c r="AQ75" s="144"/>
      <c r="AR75" s="144"/>
      <c r="AS75" s="144"/>
      <c r="AT75" s="144"/>
      <c r="AU75" s="144"/>
      <c r="AV75" s="144"/>
      <c r="AW75" s="144"/>
      <c r="AX75" s="144"/>
      <c r="AY75" s="144"/>
      <c r="AZ75" s="144"/>
      <c r="BA75" s="144"/>
      <c r="BB75" s="144"/>
      <c r="BC75" s="144"/>
      <c r="BD75" s="144"/>
      <c r="BE75" s="144"/>
      <c r="BF75" s="144"/>
      <c r="BG75" s="144"/>
      <c r="BH75" s="144"/>
      <c r="BI75" s="144"/>
      <c r="BJ75" s="144"/>
      <c r="BK75" s="144"/>
      <c r="BL75" s="144"/>
      <c r="BM75" s="144"/>
      <c r="BN75" s="144"/>
      <c r="BO75" s="144"/>
      <c r="BP75" s="144"/>
      <c r="BQ75" s="144"/>
      <c r="BR75" s="144"/>
      <c r="BS75" s="144"/>
      <c r="BT75" s="144"/>
      <c r="BU75" s="144"/>
      <c r="BV75" s="144"/>
      <c r="BW75" s="144"/>
      <c r="BX75" s="144"/>
      <c r="BY75" s="144"/>
      <c r="BZ75" s="144"/>
      <c r="CA75" s="144"/>
      <c r="CB75" s="144"/>
      <c r="CC75" s="144"/>
      <c r="CD75" s="144"/>
      <c r="CE75" s="144"/>
      <c r="CF75" s="144"/>
      <c r="CG75" s="144"/>
      <c r="CH75" s="144"/>
      <c r="CI75" s="144"/>
      <c r="CJ75" s="144"/>
      <c r="CK75" s="144"/>
      <c r="CL75" s="144"/>
      <c r="CM75" s="144"/>
      <c r="CN75" s="144"/>
      <c r="CO75" s="144"/>
      <c r="CP75" s="144"/>
      <c r="CQ75" s="144"/>
      <c r="CR75" s="144"/>
      <c r="CS75" s="144"/>
      <c r="CT75" s="144"/>
      <c r="CU75" s="144"/>
      <c r="CV75" s="144"/>
      <c r="CW75" s="144"/>
      <c r="CX75" s="144"/>
      <c r="CY75" s="144"/>
      <c r="CZ75" s="144"/>
    </row>
    <row r="76" s="20" customFormat="1" ht="18" customHeight="1" spans="1:104">
      <c r="A76" s="442" t="str">
        <f t="shared" si="1"/>
        <v/>
      </c>
      <c r="B76" s="507"/>
      <c r="C76" s="507"/>
      <c r="D76" s="507"/>
      <c r="E76" s="507"/>
      <c r="F76" s="153"/>
      <c r="G76" s="153"/>
      <c r="I76" s="153"/>
      <c r="J76" s="153"/>
      <c r="K76" s="153"/>
      <c r="L76" s="153"/>
      <c r="M76" s="153"/>
      <c r="N76" s="153"/>
      <c r="O76" s="513"/>
      <c r="P76" s="144"/>
      <c r="Q76" s="144"/>
      <c r="R76" s="144"/>
      <c r="S76" s="144"/>
      <c r="T76" s="144"/>
      <c r="U76" s="144"/>
      <c r="V76" s="144"/>
      <c r="W76" s="144"/>
      <c r="X76" s="144"/>
      <c r="Y76" s="144"/>
      <c r="Z76" s="144"/>
      <c r="AA76" s="144"/>
      <c r="AB76" s="144"/>
      <c r="AC76" s="144"/>
      <c r="AD76" s="144"/>
      <c r="AE76" s="144"/>
      <c r="AF76" s="144"/>
      <c r="AG76" s="144"/>
      <c r="AH76" s="144"/>
      <c r="AI76" s="144"/>
      <c r="AJ76" s="144"/>
      <c r="AK76" s="144"/>
      <c r="AL76" s="144"/>
      <c r="AM76" s="144"/>
      <c r="AN76" s="144"/>
      <c r="AO76" s="144"/>
      <c r="AP76" s="144"/>
      <c r="AQ76" s="144"/>
      <c r="AR76" s="144"/>
      <c r="AS76" s="144"/>
      <c r="AT76" s="144"/>
      <c r="AU76" s="144"/>
      <c r="AV76" s="144"/>
      <c r="AW76" s="144"/>
      <c r="AX76" s="144"/>
      <c r="AY76" s="144"/>
      <c r="AZ76" s="144"/>
      <c r="BA76" s="144"/>
      <c r="BB76" s="144"/>
      <c r="BC76" s="144"/>
      <c r="BD76" s="144"/>
      <c r="BE76" s="144"/>
      <c r="BF76" s="144"/>
      <c r="BG76" s="144"/>
      <c r="BH76" s="144"/>
      <c r="BI76" s="144"/>
      <c r="BJ76" s="144"/>
      <c r="BK76" s="144"/>
      <c r="BL76" s="144"/>
      <c r="BM76" s="144"/>
      <c r="BN76" s="144"/>
      <c r="BO76" s="144"/>
      <c r="BP76" s="144"/>
      <c r="BQ76" s="144"/>
      <c r="BR76" s="144"/>
      <c r="BS76" s="144"/>
      <c r="BT76" s="144"/>
      <c r="BU76" s="144"/>
      <c r="BV76" s="144"/>
      <c r="BW76" s="144"/>
      <c r="BX76" s="144"/>
      <c r="BY76" s="144"/>
      <c r="BZ76" s="144"/>
      <c r="CA76" s="144"/>
      <c r="CB76" s="144"/>
      <c r="CC76" s="144"/>
      <c r="CD76" s="144"/>
      <c r="CE76" s="144"/>
      <c r="CF76" s="144"/>
      <c r="CG76" s="144"/>
      <c r="CH76" s="144"/>
      <c r="CI76" s="144"/>
      <c r="CJ76" s="144"/>
      <c r="CK76" s="144"/>
      <c r="CL76" s="144"/>
      <c r="CM76" s="144"/>
      <c r="CN76" s="144"/>
      <c r="CO76" s="144"/>
      <c r="CP76" s="144"/>
      <c r="CQ76" s="144"/>
      <c r="CR76" s="144"/>
      <c r="CS76" s="144"/>
      <c r="CT76" s="144"/>
      <c r="CU76" s="144"/>
      <c r="CV76" s="144"/>
      <c r="CW76" s="144"/>
      <c r="CX76" s="144"/>
      <c r="CY76" s="144"/>
      <c r="CZ76" s="144"/>
    </row>
    <row r="77" s="20" customFormat="1" ht="18" customHeight="1" spans="1:104">
      <c r="A77" s="442" t="str">
        <f t="shared" si="1"/>
        <v/>
      </c>
      <c r="B77" s="507"/>
      <c r="C77" s="507"/>
      <c r="D77" s="507"/>
      <c r="E77" s="507"/>
      <c r="F77" s="153"/>
      <c r="G77" s="153"/>
      <c r="I77" s="153"/>
      <c r="J77" s="153"/>
      <c r="K77" s="153"/>
      <c r="L77" s="153"/>
      <c r="M77" s="153"/>
      <c r="N77" s="153"/>
      <c r="O77" s="513"/>
      <c r="P77" s="144"/>
      <c r="Q77" s="144"/>
      <c r="R77" s="144"/>
      <c r="S77" s="144"/>
      <c r="T77" s="144"/>
      <c r="U77" s="144"/>
      <c r="V77" s="144"/>
      <c r="W77" s="144"/>
      <c r="X77" s="144"/>
      <c r="Y77" s="144"/>
      <c r="Z77" s="144"/>
      <c r="AA77" s="144"/>
      <c r="AB77" s="144"/>
      <c r="AC77" s="144"/>
      <c r="AD77" s="144"/>
      <c r="AE77" s="144"/>
      <c r="AF77" s="144"/>
      <c r="AG77" s="144"/>
      <c r="AH77" s="144"/>
      <c r="AI77" s="144"/>
      <c r="AJ77" s="144"/>
      <c r="AK77" s="144"/>
      <c r="AL77" s="144"/>
      <c r="AM77" s="144"/>
      <c r="AN77" s="144"/>
      <c r="AO77" s="144"/>
      <c r="AP77" s="144"/>
      <c r="AQ77" s="144"/>
      <c r="AR77" s="144"/>
      <c r="AS77" s="144"/>
      <c r="AT77" s="144"/>
      <c r="AU77" s="144"/>
      <c r="AV77" s="144"/>
      <c r="AW77" s="144"/>
      <c r="AX77" s="144"/>
      <c r="AY77" s="144"/>
      <c r="AZ77" s="144"/>
      <c r="BA77" s="144"/>
      <c r="BB77" s="144"/>
      <c r="BC77" s="144"/>
      <c r="BD77" s="144"/>
      <c r="BE77" s="144"/>
      <c r="BF77" s="144"/>
      <c r="BG77" s="144"/>
      <c r="BH77" s="144"/>
      <c r="BI77" s="144"/>
      <c r="BJ77" s="144"/>
      <c r="BK77" s="144"/>
      <c r="BL77" s="144"/>
      <c r="BM77" s="144"/>
      <c r="BN77" s="144"/>
      <c r="BO77" s="144"/>
      <c r="BP77" s="144"/>
      <c r="BQ77" s="144"/>
      <c r="BR77" s="144"/>
      <c r="BS77" s="144"/>
      <c r="BT77" s="144"/>
      <c r="BU77" s="144"/>
      <c r="BV77" s="144"/>
      <c r="BW77" s="144"/>
      <c r="BX77" s="144"/>
      <c r="BY77" s="144"/>
      <c r="BZ77" s="144"/>
      <c r="CA77" s="144"/>
      <c r="CB77" s="144"/>
      <c r="CC77" s="144"/>
      <c r="CD77" s="144"/>
      <c r="CE77" s="144"/>
      <c r="CF77" s="144"/>
      <c r="CG77" s="144"/>
      <c r="CH77" s="144"/>
      <c r="CI77" s="144"/>
      <c r="CJ77" s="144"/>
      <c r="CK77" s="144"/>
      <c r="CL77" s="144"/>
      <c r="CM77" s="144"/>
      <c r="CN77" s="144"/>
      <c r="CO77" s="144"/>
      <c r="CP77" s="144"/>
      <c r="CQ77" s="144"/>
      <c r="CR77" s="144"/>
      <c r="CS77" s="144"/>
      <c r="CT77" s="144"/>
      <c r="CU77" s="144"/>
      <c r="CV77" s="144"/>
      <c r="CW77" s="144"/>
      <c r="CX77" s="144"/>
      <c r="CY77" s="144"/>
      <c r="CZ77" s="144"/>
    </row>
    <row r="78" s="20" customFormat="1" ht="18" customHeight="1" spans="1:104">
      <c r="A78" s="442" t="str">
        <f t="shared" si="1"/>
        <v/>
      </c>
      <c r="B78" s="507"/>
      <c r="C78" s="507"/>
      <c r="D78" s="507"/>
      <c r="E78" s="507"/>
      <c r="F78" s="153"/>
      <c r="G78" s="153"/>
      <c r="I78" s="153"/>
      <c r="J78" s="153"/>
      <c r="K78" s="153"/>
      <c r="L78" s="153"/>
      <c r="M78" s="153"/>
      <c r="N78" s="153"/>
      <c r="O78" s="513"/>
      <c r="P78" s="144"/>
      <c r="Q78" s="144"/>
      <c r="R78" s="144"/>
      <c r="S78" s="144"/>
      <c r="T78" s="144"/>
      <c r="U78" s="144"/>
      <c r="V78" s="144"/>
      <c r="W78" s="144"/>
      <c r="X78" s="144"/>
      <c r="Y78" s="144"/>
      <c r="Z78" s="144"/>
      <c r="AA78" s="144"/>
      <c r="AB78" s="144"/>
      <c r="AC78" s="144"/>
      <c r="AD78" s="144"/>
      <c r="AE78" s="144"/>
      <c r="AF78" s="144"/>
      <c r="AG78" s="144"/>
      <c r="AH78" s="144"/>
      <c r="AI78" s="144"/>
      <c r="AJ78" s="144"/>
      <c r="AK78" s="144"/>
      <c r="AL78" s="144"/>
      <c r="AM78" s="144"/>
      <c r="AN78" s="144"/>
      <c r="AO78" s="144"/>
      <c r="AP78" s="144"/>
      <c r="AQ78" s="144"/>
      <c r="AR78" s="144"/>
      <c r="AS78" s="144"/>
      <c r="AT78" s="144"/>
      <c r="AU78" s="144"/>
      <c r="AV78" s="144"/>
      <c r="AW78" s="144"/>
      <c r="AX78" s="144"/>
      <c r="AY78" s="144"/>
      <c r="AZ78" s="144"/>
      <c r="BA78" s="144"/>
      <c r="BB78" s="144"/>
      <c r="BC78" s="144"/>
      <c r="BD78" s="144"/>
      <c r="BE78" s="144"/>
      <c r="BF78" s="144"/>
      <c r="BG78" s="144"/>
      <c r="BH78" s="144"/>
      <c r="BI78" s="144"/>
      <c r="BJ78" s="144"/>
      <c r="BK78" s="144"/>
      <c r="BL78" s="144"/>
      <c r="BM78" s="144"/>
      <c r="BN78" s="144"/>
      <c r="BO78" s="144"/>
      <c r="BP78" s="144"/>
      <c r="BQ78" s="144"/>
      <c r="BR78" s="144"/>
      <c r="BS78" s="144"/>
      <c r="BT78" s="144"/>
      <c r="BU78" s="144"/>
      <c r="BV78" s="144"/>
      <c r="BW78" s="144"/>
      <c r="BX78" s="144"/>
      <c r="BY78" s="144"/>
      <c r="BZ78" s="144"/>
      <c r="CA78" s="144"/>
      <c r="CB78" s="144"/>
      <c r="CC78" s="144"/>
      <c r="CD78" s="144"/>
      <c r="CE78" s="144"/>
      <c r="CF78" s="144"/>
      <c r="CG78" s="144"/>
      <c r="CH78" s="144"/>
      <c r="CI78" s="144"/>
      <c r="CJ78" s="144"/>
      <c r="CK78" s="144"/>
      <c r="CL78" s="144"/>
      <c r="CM78" s="144"/>
      <c r="CN78" s="144"/>
      <c r="CO78" s="144"/>
      <c r="CP78" s="144"/>
      <c r="CQ78" s="144"/>
      <c r="CR78" s="144"/>
      <c r="CS78" s="144"/>
      <c r="CT78" s="144"/>
      <c r="CU78" s="144"/>
      <c r="CV78" s="144"/>
      <c r="CW78" s="144"/>
      <c r="CX78" s="144"/>
      <c r="CY78" s="144"/>
      <c r="CZ78" s="144"/>
    </row>
    <row r="79" s="20" customFormat="1" ht="18" customHeight="1" spans="1:104">
      <c r="A79" s="442" t="str">
        <f t="shared" si="1"/>
        <v/>
      </c>
      <c r="B79" s="507"/>
      <c r="C79" s="507"/>
      <c r="D79" s="507"/>
      <c r="E79" s="507"/>
      <c r="F79" s="153"/>
      <c r="G79" s="153"/>
      <c r="I79" s="153"/>
      <c r="J79" s="153"/>
      <c r="K79" s="153"/>
      <c r="L79" s="153"/>
      <c r="M79" s="153"/>
      <c r="N79" s="153"/>
      <c r="O79" s="513"/>
      <c r="P79" s="144"/>
      <c r="Q79" s="144"/>
      <c r="R79" s="144"/>
      <c r="S79" s="144"/>
      <c r="T79" s="144"/>
      <c r="U79" s="144"/>
      <c r="V79" s="144"/>
      <c r="W79" s="144"/>
      <c r="X79" s="144"/>
      <c r="Y79" s="144"/>
      <c r="Z79" s="144"/>
      <c r="AA79" s="144"/>
      <c r="AB79" s="144"/>
      <c r="AC79" s="144"/>
      <c r="AD79" s="144"/>
      <c r="AE79" s="144"/>
      <c r="AF79" s="144"/>
      <c r="AG79" s="144"/>
      <c r="AH79" s="144"/>
      <c r="AI79" s="144"/>
      <c r="AJ79" s="144"/>
      <c r="AK79" s="144"/>
      <c r="AL79" s="144"/>
      <c r="AM79" s="144"/>
      <c r="AN79" s="144"/>
      <c r="AO79" s="144"/>
      <c r="AP79" s="144"/>
      <c r="AQ79" s="144"/>
      <c r="AR79" s="144"/>
      <c r="AS79" s="144"/>
      <c r="AT79" s="144"/>
      <c r="AU79" s="144"/>
      <c r="AV79" s="144"/>
      <c r="AW79" s="144"/>
      <c r="AX79" s="144"/>
      <c r="AY79" s="144"/>
      <c r="AZ79" s="144"/>
      <c r="BA79" s="144"/>
      <c r="BB79" s="144"/>
      <c r="BC79" s="144"/>
      <c r="BD79" s="144"/>
      <c r="BE79" s="144"/>
      <c r="BF79" s="144"/>
      <c r="BG79" s="144"/>
      <c r="BH79" s="144"/>
      <c r="BI79" s="144"/>
      <c r="BJ79" s="144"/>
      <c r="BK79" s="144"/>
      <c r="BL79" s="144"/>
      <c r="BM79" s="144"/>
      <c r="BN79" s="144"/>
      <c r="BO79" s="144"/>
      <c r="BP79" s="144"/>
      <c r="BQ79" s="144"/>
      <c r="BR79" s="144"/>
      <c r="BS79" s="144"/>
      <c r="BT79" s="144"/>
      <c r="BU79" s="144"/>
      <c r="BV79" s="144"/>
      <c r="BW79" s="144"/>
      <c r="BX79" s="144"/>
      <c r="BY79" s="144"/>
      <c r="BZ79" s="144"/>
      <c r="CA79" s="144"/>
      <c r="CB79" s="144"/>
      <c r="CC79" s="144"/>
      <c r="CD79" s="144"/>
      <c r="CE79" s="144"/>
      <c r="CF79" s="144"/>
      <c r="CG79" s="144"/>
      <c r="CH79" s="144"/>
      <c r="CI79" s="144"/>
      <c r="CJ79" s="144"/>
      <c r="CK79" s="144"/>
      <c r="CL79" s="144"/>
      <c r="CM79" s="144"/>
      <c r="CN79" s="144"/>
      <c r="CO79" s="144"/>
      <c r="CP79" s="144"/>
      <c r="CQ79" s="144"/>
      <c r="CR79" s="144"/>
      <c r="CS79" s="144"/>
      <c r="CT79" s="144"/>
      <c r="CU79" s="144"/>
      <c r="CV79" s="144"/>
      <c r="CW79" s="144"/>
      <c r="CX79" s="144"/>
      <c r="CY79" s="144"/>
      <c r="CZ79" s="144"/>
    </row>
    <row r="80" s="20" customFormat="1" ht="18" customHeight="1" spans="1:104">
      <c r="A80" s="442" t="str">
        <f t="shared" si="1"/>
        <v/>
      </c>
      <c r="B80" s="507"/>
      <c r="C80" s="507"/>
      <c r="D80" s="507"/>
      <c r="E80" s="507"/>
      <c r="F80" s="153"/>
      <c r="G80" s="153"/>
      <c r="I80" s="153"/>
      <c r="J80" s="153"/>
      <c r="K80" s="153"/>
      <c r="L80" s="153"/>
      <c r="M80" s="153"/>
      <c r="N80" s="153"/>
      <c r="O80" s="513"/>
      <c r="P80" s="144"/>
      <c r="Q80" s="144"/>
      <c r="R80" s="144"/>
      <c r="S80" s="144"/>
      <c r="T80" s="144"/>
      <c r="U80" s="144"/>
      <c r="V80" s="144"/>
      <c r="W80" s="144"/>
      <c r="X80" s="144"/>
      <c r="Y80" s="144"/>
      <c r="Z80" s="144"/>
      <c r="AA80" s="144"/>
      <c r="AB80" s="144"/>
      <c r="AC80" s="144"/>
      <c r="AD80" s="144"/>
      <c r="AE80" s="144"/>
      <c r="AF80" s="144"/>
      <c r="AG80" s="144"/>
      <c r="AH80" s="144"/>
      <c r="AI80" s="144"/>
      <c r="AJ80" s="144"/>
      <c r="AK80" s="144"/>
      <c r="AL80" s="144"/>
      <c r="AM80" s="144"/>
      <c r="AN80" s="144"/>
      <c r="AO80" s="144"/>
      <c r="AP80" s="144"/>
      <c r="AQ80" s="144"/>
      <c r="AR80" s="144"/>
      <c r="AS80" s="144"/>
      <c r="AT80" s="144"/>
      <c r="AU80" s="144"/>
      <c r="AV80" s="144"/>
      <c r="AW80" s="144"/>
      <c r="AX80" s="144"/>
      <c r="AY80" s="144"/>
      <c r="AZ80" s="144"/>
      <c r="BA80" s="144"/>
      <c r="BB80" s="144"/>
      <c r="BC80" s="144"/>
      <c r="BD80" s="144"/>
      <c r="BE80" s="144"/>
      <c r="BF80" s="144"/>
      <c r="BG80" s="144"/>
      <c r="BH80" s="144"/>
      <c r="BI80" s="144"/>
      <c r="BJ80" s="144"/>
      <c r="BK80" s="144"/>
      <c r="BL80" s="144"/>
      <c r="BM80" s="144"/>
      <c r="BN80" s="144"/>
      <c r="BO80" s="144"/>
      <c r="BP80" s="144"/>
      <c r="BQ80" s="144"/>
      <c r="BR80" s="144"/>
      <c r="BS80" s="144"/>
      <c r="BT80" s="144"/>
      <c r="BU80" s="144"/>
      <c r="BV80" s="144"/>
      <c r="BW80" s="144"/>
      <c r="BX80" s="144"/>
      <c r="BY80" s="144"/>
      <c r="BZ80" s="144"/>
      <c r="CA80" s="144"/>
      <c r="CB80" s="144"/>
      <c r="CC80" s="144"/>
      <c r="CD80" s="144"/>
      <c r="CE80" s="144"/>
      <c r="CF80" s="144"/>
      <c r="CG80" s="144"/>
      <c r="CH80" s="144"/>
      <c r="CI80" s="144"/>
      <c r="CJ80" s="144"/>
      <c r="CK80" s="144"/>
      <c r="CL80" s="144"/>
      <c r="CM80" s="144"/>
      <c r="CN80" s="144"/>
      <c r="CO80" s="144"/>
      <c r="CP80" s="144"/>
      <c r="CQ80" s="144"/>
      <c r="CR80" s="144"/>
      <c r="CS80" s="144"/>
      <c r="CT80" s="144"/>
      <c r="CU80" s="144"/>
      <c r="CV80" s="144"/>
      <c r="CW80" s="144"/>
      <c r="CX80" s="144"/>
      <c r="CY80" s="144"/>
      <c r="CZ80" s="144"/>
    </row>
    <row r="81" s="20" customFormat="1" ht="18" customHeight="1" spans="1:104">
      <c r="A81" s="442" t="str">
        <f t="shared" si="1"/>
        <v/>
      </c>
      <c r="B81" s="507"/>
      <c r="C81" s="507"/>
      <c r="D81" s="507"/>
      <c r="E81" s="507"/>
      <c r="F81" s="153"/>
      <c r="G81" s="153"/>
      <c r="I81" s="153"/>
      <c r="J81" s="153"/>
      <c r="K81" s="153"/>
      <c r="L81" s="153"/>
      <c r="M81" s="153"/>
      <c r="N81" s="153"/>
      <c r="O81" s="513"/>
      <c r="P81" s="144"/>
      <c r="Q81" s="144"/>
      <c r="R81" s="144"/>
      <c r="S81" s="144"/>
      <c r="T81" s="144"/>
      <c r="U81" s="144"/>
      <c r="V81" s="144"/>
      <c r="W81" s="144"/>
      <c r="X81" s="144"/>
      <c r="Y81" s="144"/>
      <c r="Z81" s="144"/>
      <c r="AA81" s="144"/>
      <c r="AB81" s="144"/>
      <c r="AC81" s="144"/>
      <c r="AD81" s="144"/>
      <c r="AE81" s="144"/>
      <c r="AF81" s="144"/>
      <c r="AG81" s="144"/>
      <c r="AH81" s="144"/>
      <c r="AI81" s="144"/>
      <c r="AJ81" s="144"/>
      <c r="AK81" s="144"/>
      <c r="AL81" s="144"/>
      <c r="AM81" s="144"/>
      <c r="AN81" s="144"/>
      <c r="AO81" s="144"/>
      <c r="AP81" s="144"/>
      <c r="AQ81" s="144"/>
      <c r="AR81" s="144"/>
      <c r="AS81" s="144"/>
      <c r="AT81" s="144"/>
      <c r="AU81" s="144"/>
      <c r="AV81" s="144"/>
      <c r="AW81" s="144"/>
      <c r="AX81" s="144"/>
      <c r="AY81" s="144"/>
      <c r="AZ81" s="144"/>
      <c r="BA81" s="144"/>
      <c r="BB81" s="144"/>
      <c r="BC81" s="144"/>
      <c r="BD81" s="144"/>
      <c r="BE81" s="144"/>
      <c r="BF81" s="144"/>
      <c r="BG81" s="144"/>
      <c r="BH81" s="144"/>
      <c r="BI81" s="144"/>
      <c r="BJ81" s="144"/>
      <c r="BK81" s="144"/>
      <c r="BL81" s="144"/>
      <c r="BM81" s="144"/>
      <c r="BN81" s="144"/>
      <c r="BO81" s="144"/>
      <c r="BP81" s="144"/>
      <c r="BQ81" s="144"/>
      <c r="BR81" s="144"/>
      <c r="BS81" s="144"/>
      <c r="BT81" s="144"/>
      <c r="BU81" s="144"/>
      <c r="BV81" s="144"/>
      <c r="BW81" s="144"/>
      <c r="BX81" s="144"/>
      <c r="BY81" s="144"/>
      <c r="BZ81" s="144"/>
      <c r="CA81" s="144"/>
      <c r="CB81" s="144"/>
      <c r="CC81" s="144"/>
      <c r="CD81" s="144"/>
      <c r="CE81" s="144"/>
      <c r="CF81" s="144"/>
      <c r="CG81" s="144"/>
      <c r="CH81" s="144"/>
      <c r="CI81" s="144"/>
      <c r="CJ81" s="144"/>
      <c r="CK81" s="144"/>
      <c r="CL81" s="144"/>
      <c r="CM81" s="144"/>
      <c r="CN81" s="144"/>
      <c r="CO81" s="144"/>
      <c r="CP81" s="144"/>
      <c r="CQ81" s="144"/>
      <c r="CR81" s="144"/>
      <c r="CS81" s="144"/>
      <c r="CT81" s="144"/>
      <c r="CU81" s="144"/>
      <c r="CV81" s="144"/>
      <c r="CW81" s="144"/>
      <c r="CX81" s="144"/>
      <c r="CY81" s="144"/>
      <c r="CZ81" s="144"/>
    </row>
    <row r="82" s="20" customFormat="1" ht="18" customHeight="1" spans="1:104">
      <c r="A82" s="442" t="str">
        <f t="shared" si="1"/>
        <v/>
      </c>
      <c r="B82" s="528"/>
      <c r="C82" s="528"/>
      <c r="D82" s="528"/>
      <c r="E82" s="528"/>
      <c r="F82" s="153"/>
      <c r="G82" s="153"/>
      <c r="I82" s="153"/>
      <c r="J82" s="153"/>
      <c r="K82" s="153"/>
      <c r="L82" s="153"/>
      <c r="M82" s="153"/>
      <c r="N82" s="153"/>
      <c r="O82" s="513"/>
      <c r="P82" s="144"/>
      <c r="Q82" s="144"/>
      <c r="R82" s="144"/>
      <c r="S82" s="144"/>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c r="CI82" s="144"/>
      <c r="CJ82" s="144"/>
      <c r="CK82" s="144"/>
      <c r="CL82" s="144"/>
      <c r="CM82" s="144"/>
      <c r="CN82" s="144"/>
      <c r="CO82" s="144"/>
      <c r="CP82" s="144"/>
      <c r="CQ82" s="144"/>
      <c r="CR82" s="144"/>
      <c r="CS82" s="144"/>
      <c r="CT82" s="144"/>
      <c r="CU82" s="144"/>
      <c r="CV82" s="144"/>
      <c r="CW82" s="144"/>
      <c r="CX82" s="144"/>
      <c r="CY82" s="144"/>
      <c r="CZ82" s="144"/>
    </row>
    <row r="83" s="20" customFormat="1" ht="18" customHeight="1" spans="1:104">
      <c r="A83" s="442" t="str">
        <f t="shared" si="1"/>
        <v/>
      </c>
      <c r="B83" s="528"/>
      <c r="C83" s="528"/>
      <c r="D83" s="528"/>
      <c r="E83" s="528"/>
      <c r="F83" s="153"/>
      <c r="G83" s="153"/>
      <c r="I83" s="153"/>
      <c r="J83" s="153"/>
      <c r="K83" s="153"/>
      <c r="L83" s="153"/>
      <c r="M83" s="153"/>
      <c r="N83" s="153"/>
      <c r="O83" s="513"/>
      <c r="P83" s="144"/>
      <c r="Q83" s="144"/>
      <c r="R83" s="144"/>
      <c r="S83" s="144"/>
      <c r="T83" s="144"/>
      <c r="U83" s="144"/>
      <c r="V83" s="144"/>
      <c r="W83" s="144"/>
      <c r="X83" s="144"/>
      <c r="Y83" s="144"/>
      <c r="Z83" s="144"/>
      <c r="AA83" s="144"/>
      <c r="AB83" s="144"/>
      <c r="AC83" s="144"/>
      <c r="AD83" s="144"/>
      <c r="AE83" s="144"/>
      <c r="AF83" s="144"/>
      <c r="AG83" s="144"/>
      <c r="AH83" s="144"/>
      <c r="AI83" s="144"/>
      <c r="AJ83" s="144"/>
      <c r="AK83" s="144"/>
      <c r="AL83" s="144"/>
      <c r="AM83" s="144"/>
      <c r="AN83" s="144"/>
      <c r="AO83" s="144"/>
      <c r="AP83" s="144"/>
      <c r="AQ83" s="144"/>
      <c r="AR83" s="144"/>
      <c r="AS83" s="144"/>
      <c r="AT83" s="144"/>
      <c r="AU83" s="144"/>
      <c r="AV83" s="144"/>
      <c r="AW83" s="144"/>
      <c r="AX83" s="144"/>
      <c r="AY83" s="144"/>
      <c r="AZ83" s="144"/>
      <c r="BA83" s="144"/>
      <c r="BB83" s="144"/>
      <c r="BC83" s="144"/>
      <c r="BD83" s="144"/>
      <c r="BE83" s="144"/>
      <c r="BF83" s="144"/>
      <c r="BG83" s="144"/>
      <c r="BH83" s="144"/>
      <c r="BI83" s="144"/>
      <c r="BJ83" s="144"/>
      <c r="BK83" s="144"/>
      <c r="BL83" s="144"/>
      <c r="BM83" s="144"/>
      <c r="BN83" s="144"/>
      <c r="BO83" s="144"/>
      <c r="BP83" s="144"/>
      <c r="BQ83" s="144"/>
      <c r="BR83" s="144"/>
      <c r="BS83" s="144"/>
      <c r="BT83" s="144"/>
      <c r="BU83" s="144"/>
      <c r="BV83" s="144"/>
      <c r="BW83" s="144"/>
      <c r="BX83" s="144"/>
      <c r="BY83" s="144"/>
      <c r="BZ83" s="144"/>
      <c r="CA83" s="144"/>
      <c r="CB83" s="144"/>
      <c r="CC83" s="144"/>
      <c r="CD83" s="144"/>
      <c r="CE83" s="144"/>
      <c r="CF83" s="144"/>
      <c r="CG83" s="144"/>
      <c r="CH83" s="144"/>
      <c r="CI83" s="144"/>
      <c r="CJ83" s="144"/>
      <c r="CK83" s="144"/>
      <c r="CL83" s="144"/>
      <c r="CM83" s="144"/>
      <c r="CN83" s="144"/>
      <c r="CO83" s="144"/>
      <c r="CP83" s="144"/>
      <c r="CQ83" s="144"/>
      <c r="CR83" s="144"/>
      <c r="CS83" s="144"/>
      <c r="CT83" s="144"/>
      <c r="CU83" s="144"/>
      <c r="CV83" s="144"/>
      <c r="CW83" s="144"/>
      <c r="CX83" s="144"/>
      <c r="CY83" s="144"/>
      <c r="CZ83" s="144"/>
    </row>
    <row r="84" s="20" customFormat="1" ht="18" customHeight="1" spans="1:104">
      <c r="A84" s="442" t="str">
        <f t="shared" ref="A84:A112" si="2">IF(B84=0,"",A83+1)</f>
        <v/>
      </c>
      <c r="B84" s="507"/>
      <c r="C84" s="507"/>
      <c r="D84" s="507"/>
      <c r="E84" s="507"/>
      <c r="F84" s="153"/>
      <c r="G84" s="153"/>
      <c r="I84" s="153"/>
      <c r="J84" s="153"/>
      <c r="K84" s="153"/>
      <c r="L84" s="153"/>
      <c r="M84" s="153"/>
      <c r="N84" s="153"/>
      <c r="O84" s="513"/>
      <c r="P84" s="144"/>
      <c r="Q84" s="144"/>
      <c r="R84" s="144"/>
      <c r="S84" s="144"/>
      <c r="T84" s="144"/>
      <c r="U84" s="144"/>
      <c r="V84" s="144"/>
      <c r="W84" s="144"/>
      <c r="X84" s="144"/>
      <c r="Y84" s="144"/>
      <c r="Z84" s="144"/>
      <c r="AA84" s="144"/>
      <c r="AB84" s="144"/>
      <c r="AC84" s="144"/>
      <c r="AD84" s="144"/>
      <c r="AE84" s="144"/>
      <c r="AF84" s="144"/>
      <c r="AG84" s="144"/>
      <c r="AH84" s="144"/>
      <c r="AI84" s="144"/>
      <c r="AJ84" s="144"/>
      <c r="AK84" s="144"/>
      <c r="AL84" s="144"/>
      <c r="AM84" s="144"/>
      <c r="AN84" s="144"/>
      <c r="AO84" s="144"/>
      <c r="AP84" s="144"/>
      <c r="AQ84" s="144"/>
      <c r="AR84" s="144"/>
      <c r="AS84" s="144"/>
      <c r="AT84" s="144"/>
      <c r="AU84" s="144"/>
      <c r="AV84" s="144"/>
      <c r="AW84" s="144"/>
      <c r="AX84" s="144"/>
      <c r="AY84" s="144"/>
      <c r="AZ84" s="144"/>
      <c r="BA84" s="144"/>
      <c r="BB84" s="144"/>
      <c r="BC84" s="144"/>
      <c r="BD84" s="144"/>
      <c r="BE84" s="144"/>
      <c r="BF84" s="144"/>
      <c r="BG84" s="144"/>
      <c r="BH84" s="144"/>
      <c r="BI84" s="144"/>
      <c r="BJ84" s="144"/>
      <c r="BK84" s="144"/>
      <c r="BL84" s="144"/>
      <c r="BM84" s="144"/>
      <c r="BN84" s="144"/>
      <c r="BO84" s="144"/>
      <c r="BP84" s="144"/>
      <c r="BQ84" s="144"/>
      <c r="BR84" s="144"/>
      <c r="BS84" s="144"/>
      <c r="BT84" s="144"/>
      <c r="BU84" s="144"/>
      <c r="BV84" s="144"/>
      <c r="BW84" s="144"/>
      <c r="BX84" s="144"/>
      <c r="BY84" s="144"/>
      <c r="BZ84" s="144"/>
      <c r="CA84" s="144"/>
      <c r="CB84" s="144"/>
      <c r="CC84" s="144"/>
      <c r="CD84" s="144"/>
      <c r="CE84" s="144"/>
      <c r="CF84" s="144"/>
      <c r="CG84" s="144"/>
      <c r="CH84" s="144"/>
      <c r="CI84" s="144"/>
      <c r="CJ84" s="144"/>
      <c r="CK84" s="144"/>
      <c r="CL84" s="144"/>
      <c r="CM84" s="144"/>
      <c r="CN84" s="144"/>
      <c r="CO84" s="144"/>
      <c r="CP84" s="144"/>
      <c r="CQ84" s="144"/>
      <c r="CR84" s="144"/>
      <c r="CS84" s="144"/>
      <c r="CT84" s="144"/>
      <c r="CU84" s="144"/>
      <c r="CV84" s="144"/>
      <c r="CW84" s="144"/>
      <c r="CX84" s="144"/>
      <c r="CY84" s="144"/>
      <c r="CZ84" s="144"/>
    </row>
    <row r="85" s="20" customFormat="1" ht="18" customHeight="1" spans="1:104">
      <c r="A85" s="442" t="str">
        <f t="shared" si="2"/>
        <v/>
      </c>
      <c r="B85" s="507"/>
      <c r="C85" s="507"/>
      <c r="D85" s="507"/>
      <c r="E85" s="507"/>
      <c r="F85" s="153"/>
      <c r="G85" s="153"/>
      <c r="I85" s="153"/>
      <c r="J85" s="153"/>
      <c r="K85" s="153"/>
      <c r="L85" s="153"/>
      <c r="M85" s="153"/>
      <c r="N85" s="153"/>
      <c r="O85" s="513"/>
      <c r="P85" s="144"/>
      <c r="Q85" s="144"/>
      <c r="R85" s="144"/>
      <c r="S85" s="144"/>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c r="CI85" s="144"/>
      <c r="CJ85" s="144"/>
      <c r="CK85" s="144"/>
      <c r="CL85" s="144"/>
      <c r="CM85" s="144"/>
      <c r="CN85" s="144"/>
      <c r="CO85" s="144"/>
      <c r="CP85" s="144"/>
      <c r="CQ85" s="144"/>
      <c r="CR85" s="144"/>
      <c r="CS85" s="144"/>
      <c r="CT85" s="144"/>
      <c r="CU85" s="144"/>
      <c r="CV85" s="144"/>
      <c r="CW85" s="144"/>
      <c r="CX85" s="144"/>
      <c r="CY85" s="144"/>
      <c r="CZ85" s="144"/>
    </row>
    <row r="86" s="20" customFormat="1" ht="18" customHeight="1" spans="1:104">
      <c r="A86" s="442" t="str">
        <f t="shared" si="2"/>
        <v/>
      </c>
      <c r="B86" s="507"/>
      <c r="C86" s="507"/>
      <c r="D86" s="507"/>
      <c r="E86" s="507"/>
      <c r="F86" s="153"/>
      <c r="G86" s="153"/>
      <c r="I86" s="153"/>
      <c r="J86" s="153"/>
      <c r="K86" s="153"/>
      <c r="L86" s="153"/>
      <c r="M86" s="153"/>
      <c r="N86" s="153"/>
      <c r="O86" s="513"/>
      <c r="P86" s="144"/>
      <c r="Q86" s="144"/>
      <c r="R86" s="144"/>
      <c r="S86" s="144"/>
      <c r="T86" s="144"/>
      <c r="U86" s="144"/>
      <c r="V86" s="144"/>
      <c r="W86" s="144"/>
      <c r="X86" s="144"/>
      <c r="Y86" s="144"/>
      <c r="Z86" s="144"/>
      <c r="AA86" s="144"/>
      <c r="AB86" s="144"/>
      <c r="AC86" s="144"/>
      <c r="AD86" s="144"/>
      <c r="AE86" s="144"/>
      <c r="AF86" s="144"/>
      <c r="AG86" s="144"/>
      <c r="AH86" s="144"/>
      <c r="AI86" s="144"/>
      <c r="AJ86" s="144"/>
      <c r="AK86" s="144"/>
      <c r="AL86" s="144"/>
      <c r="AM86" s="144"/>
      <c r="AN86" s="144"/>
      <c r="AO86" s="144"/>
      <c r="AP86" s="144"/>
      <c r="AQ86" s="144"/>
      <c r="AR86" s="144"/>
      <c r="AS86" s="144"/>
      <c r="AT86" s="144"/>
      <c r="AU86" s="144"/>
      <c r="AV86" s="144"/>
      <c r="AW86" s="144"/>
      <c r="AX86" s="144"/>
      <c r="AY86" s="144"/>
      <c r="AZ86" s="144"/>
      <c r="BA86" s="144"/>
      <c r="BB86" s="144"/>
      <c r="BC86" s="144"/>
      <c r="BD86" s="144"/>
      <c r="BE86" s="144"/>
      <c r="BF86" s="144"/>
      <c r="BG86" s="144"/>
      <c r="BH86" s="144"/>
      <c r="BI86" s="144"/>
      <c r="BJ86" s="144"/>
      <c r="BK86" s="144"/>
      <c r="BL86" s="144"/>
      <c r="BM86" s="144"/>
      <c r="BN86" s="144"/>
      <c r="BO86" s="144"/>
      <c r="BP86" s="144"/>
      <c r="BQ86" s="144"/>
      <c r="BR86" s="144"/>
      <c r="BS86" s="144"/>
      <c r="BT86" s="144"/>
      <c r="BU86" s="144"/>
      <c r="BV86" s="144"/>
      <c r="BW86" s="144"/>
      <c r="BX86" s="144"/>
      <c r="BY86" s="144"/>
      <c r="BZ86" s="144"/>
      <c r="CA86" s="144"/>
      <c r="CB86" s="144"/>
      <c r="CC86" s="144"/>
      <c r="CD86" s="144"/>
      <c r="CE86" s="144"/>
      <c r="CF86" s="144"/>
      <c r="CG86" s="144"/>
      <c r="CH86" s="144"/>
      <c r="CI86" s="144"/>
      <c r="CJ86" s="144"/>
      <c r="CK86" s="144"/>
      <c r="CL86" s="144"/>
      <c r="CM86" s="144"/>
      <c r="CN86" s="144"/>
      <c r="CO86" s="144"/>
      <c r="CP86" s="144"/>
      <c r="CQ86" s="144"/>
      <c r="CR86" s="144"/>
      <c r="CS86" s="144"/>
      <c r="CT86" s="144"/>
      <c r="CU86" s="144"/>
      <c r="CV86" s="144"/>
      <c r="CW86" s="144"/>
      <c r="CX86" s="144"/>
      <c r="CY86" s="144"/>
      <c r="CZ86" s="144"/>
    </row>
    <row r="87" s="20" customFormat="1" ht="18" customHeight="1" spans="1:104">
      <c r="A87" s="442" t="str">
        <f t="shared" si="2"/>
        <v/>
      </c>
      <c r="B87" s="507"/>
      <c r="C87" s="507"/>
      <c r="D87" s="507"/>
      <c r="E87" s="507"/>
      <c r="F87" s="153"/>
      <c r="G87" s="153"/>
      <c r="I87" s="153"/>
      <c r="J87" s="153"/>
      <c r="K87" s="153"/>
      <c r="L87" s="153"/>
      <c r="M87" s="153"/>
      <c r="N87" s="153"/>
      <c r="O87" s="513"/>
      <c r="P87" s="144"/>
      <c r="Q87" s="144"/>
      <c r="R87" s="144"/>
      <c r="S87" s="144"/>
      <c r="T87" s="144"/>
      <c r="U87" s="144"/>
      <c r="V87" s="144"/>
      <c r="W87" s="144"/>
      <c r="X87" s="144"/>
      <c r="Y87" s="144"/>
      <c r="Z87" s="144"/>
      <c r="AA87" s="144"/>
      <c r="AB87" s="144"/>
      <c r="AC87" s="144"/>
      <c r="AD87" s="144"/>
      <c r="AE87" s="144"/>
      <c r="AF87" s="144"/>
      <c r="AG87" s="144"/>
      <c r="AH87" s="144"/>
      <c r="AI87" s="144"/>
      <c r="AJ87" s="144"/>
      <c r="AK87" s="144"/>
      <c r="AL87" s="144"/>
      <c r="AM87" s="144"/>
      <c r="AN87" s="144"/>
      <c r="AO87" s="144"/>
      <c r="AP87" s="144"/>
      <c r="AQ87" s="144"/>
      <c r="AR87" s="144"/>
      <c r="AS87" s="144"/>
      <c r="AT87" s="144"/>
      <c r="AU87" s="144"/>
      <c r="AV87" s="144"/>
      <c r="AW87" s="144"/>
      <c r="AX87" s="144"/>
      <c r="AY87" s="144"/>
      <c r="AZ87" s="144"/>
      <c r="BA87" s="144"/>
      <c r="BB87" s="144"/>
      <c r="BC87" s="144"/>
      <c r="BD87" s="144"/>
      <c r="BE87" s="144"/>
      <c r="BF87" s="144"/>
      <c r="BG87" s="144"/>
      <c r="BH87" s="144"/>
      <c r="BI87" s="144"/>
      <c r="BJ87" s="144"/>
      <c r="BK87" s="144"/>
      <c r="BL87" s="144"/>
      <c r="BM87" s="144"/>
      <c r="BN87" s="144"/>
      <c r="BO87" s="144"/>
      <c r="BP87" s="144"/>
      <c r="BQ87" s="144"/>
      <c r="BR87" s="144"/>
      <c r="BS87" s="144"/>
      <c r="BT87" s="144"/>
      <c r="BU87" s="144"/>
      <c r="BV87" s="144"/>
      <c r="BW87" s="144"/>
      <c r="BX87" s="144"/>
      <c r="BY87" s="144"/>
      <c r="BZ87" s="144"/>
      <c r="CA87" s="144"/>
      <c r="CB87" s="144"/>
      <c r="CC87" s="144"/>
      <c r="CD87" s="144"/>
      <c r="CE87" s="144"/>
      <c r="CF87" s="144"/>
      <c r="CG87" s="144"/>
      <c r="CH87" s="144"/>
      <c r="CI87" s="144"/>
      <c r="CJ87" s="144"/>
      <c r="CK87" s="144"/>
      <c r="CL87" s="144"/>
      <c r="CM87" s="144"/>
      <c r="CN87" s="144"/>
      <c r="CO87" s="144"/>
      <c r="CP87" s="144"/>
      <c r="CQ87" s="144"/>
      <c r="CR87" s="144"/>
      <c r="CS87" s="144"/>
      <c r="CT87" s="144"/>
      <c r="CU87" s="144"/>
      <c r="CV87" s="144"/>
      <c r="CW87" s="144"/>
      <c r="CX87" s="144"/>
      <c r="CY87" s="144"/>
      <c r="CZ87" s="144"/>
    </row>
    <row r="88" s="20" customFormat="1" ht="18" customHeight="1" spans="1:104">
      <c r="A88" s="442" t="str">
        <f t="shared" si="2"/>
        <v/>
      </c>
      <c r="B88" s="507"/>
      <c r="C88" s="507"/>
      <c r="D88" s="507"/>
      <c r="E88" s="507"/>
      <c r="F88" s="153"/>
      <c r="G88" s="153"/>
      <c r="I88" s="153"/>
      <c r="J88" s="153"/>
      <c r="K88" s="153"/>
      <c r="L88" s="153"/>
      <c r="M88" s="153"/>
      <c r="N88" s="153"/>
      <c r="O88" s="513"/>
      <c r="P88" s="144"/>
      <c r="Q88" s="144"/>
      <c r="R88" s="144"/>
      <c r="S88" s="144"/>
      <c r="T88" s="144"/>
      <c r="U88" s="144"/>
      <c r="V88" s="144"/>
      <c r="W88" s="144"/>
      <c r="X88" s="144"/>
      <c r="Y88" s="144"/>
      <c r="Z88" s="144"/>
      <c r="AA88" s="144"/>
      <c r="AB88" s="144"/>
      <c r="AC88" s="144"/>
      <c r="AD88" s="144"/>
      <c r="AE88" s="144"/>
      <c r="AF88" s="144"/>
      <c r="AG88" s="144"/>
      <c r="AH88" s="144"/>
      <c r="AI88" s="144"/>
      <c r="AJ88" s="144"/>
      <c r="AK88" s="144"/>
      <c r="AL88" s="144"/>
      <c r="AM88" s="144"/>
      <c r="AN88" s="144"/>
      <c r="AO88" s="144"/>
      <c r="AP88" s="144"/>
      <c r="AQ88" s="144"/>
      <c r="AR88" s="144"/>
      <c r="AS88" s="144"/>
      <c r="AT88" s="144"/>
      <c r="AU88" s="144"/>
      <c r="AV88" s="144"/>
      <c r="AW88" s="144"/>
      <c r="AX88" s="144"/>
      <c r="AY88" s="144"/>
      <c r="AZ88" s="144"/>
      <c r="BA88" s="144"/>
      <c r="BB88" s="144"/>
      <c r="BC88" s="144"/>
      <c r="BD88" s="144"/>
      <c r="BE88" s="144"/>
      <c r="BF88" s="144"/>
      <c r="BG88" s="144"/>
      <c r="BH88" s="144"/>
      <c r="BI88" s="144"/>
      <c r="BJ88" s="144"/>
      <c r="BK88" s="144"/>
      <c r="BL88" s="144"/>
      <c r="BM88" s="144"/>
      <c r="BN88" s="144"/>
      <c r="BO88" s="144"/>
      <c r="BP88" s="144"/>
      <c r="BQ88" s="144"/>
      <c r="BR88" s="144"/>
      <c r="BS88" s="144"/>
      <c r="BT88" s="144"/>
      <c r="BU88" s="144"/>
      <c r="BV88" s="144"/>
      <c r="BW88" s="144"/>
      <c r="BX88" s="144"/>
      <c r="BY88" s="144"/>
      <c r="BZ88" s="144"/>
      <c r="CA88" s="144"/>
      <c r="CB88" s="144"/>
      <c r="CC88" s="144"/>
      <c r="CD88" s="144"/>
      <c r="CE88" s="144"/>
      <c r="CF88" s="144"/>
      <c r="CG88" s="144"/>
      <c r="CH88" s="144"/>
      <c r="CI88" s="144"/>
      <c r="CJ88" s="144"/>
      <c r="CK88" s="144"/>
      <c r="CL88" s="144"/>
      <c r="CM88" s="144"/>
      <c r="CN88" s="144"/>
      <c r="CO88" s="144"/>
      <c r="CP88" s="144"/>
      <c r="CQ88" s="144"/>
      <c r="CR88" s="144"/>
      <c r="CS88" s="144"/>
      <c r="CT88" s="144"/>
      <c r="CU88" s="144"/>
      <c r="CV88" s="144"/>
      <c r="CW88" s="144"/>
      <c r="CX88" s="144"/>
      <c r="CY88" s="144"/>
      <c r="CZ88" s="144"/>
    </row>
    <row r="89" s="20" customFormat="1" ht="18" customHeight="1" spans="1:104">
      <c r="A89" s="442" t="str">
        <f t="shared" si="2"/>
        <v/>
      </c>
      <c r="B89" s="507"/>
      <c r="C89" s="507"/>
      <c r="D89" s="507"/>
      <c r="E89" s="507"/>
      <c r="F89" s="153"/>
      <c r="G89" s="153"/>
      <c r="I89" s="153"/>
      <c r="J89" s="153"/>
      <c r="K89" s="153"/>
      <c r="L89" s="153"/>
      <c r="M89" s="153"/>
      <c r="N89" s="153"/>
      <c r="O89" s="513"/>
      <c r="P89" s="144"/>
      <c r="Q89" s="144"/>
      <c r="R89" s="144"/>
      <c r="S89" s="144"/>
      <c r="T89" s="144"/>
      <c r="U89" s="144"/>
      <c r="V89" s="144"/>
      <c r="W89" s="144"/>
      <c r="X89" s="144"/>
      <c r="Y89" s="144"/>
      <c r="Z89" s="144"/>
      <c r="AA89" s="144"/>
      <c r="AB89" s="144"/>
      <c r="AC89" s="144"/>
      <c r="AD89" s="144"/>
      <c r="AE89" s="144"/>
      <c r="AF89" s="144"/>
      <c r="AG89" s="144"/>
      <c r="AH89" s="144"/>
      <c r="AI89" s="144"/>
      <c r="AJ89" s="144"/>
      <c r="AK89" s="144"/>
      <c r="AL89" s="144"/>
      <c r="AM89" s="144"/>
      <c r="AN89" s="144"/>
      <c r="AO89" s="144"/>
      <c r="AP89" s="144"/>
      <c r="AQ89" s="144"/>
      <c r="AR89" s="144"/>
      <c r="AS89" s="144"/>
      <c r="AT89" s="144"/>
      <c r="AU89" s="144"/>
      <c r="AV89" s="144"/>
      <c r="AW89" s="144"/>
      <c r="AX89" s="144"/>
      <c r="AY89" s="144"/>
      <c r="AZ89" s="144"/>
      <c r="BA89" s="144"/>
      <c r="BB89" s="144"/>
      <c r="BC89" s="144"/>
      <c r="BD89" s="144"/>
      <c r="BE89" s="144"/>
      <c r="BF89" s="144"/>
      <c r="BG89" s="144"/>
      <c r="BH89" s="144"/>
      <c r="BI89" s="144"/>
      <c r="BJ89" s="144"/>
      <c r="BK89" s="144"/>
      <c r="BL89" s="144"/>
      <c r="BM89" s="144"/>
      <c r="BN89" s="144"/>
      <c r="BO89" s="144"/>
      <c r="BP89" s="144"/>
      <c r="BQ89" s="144"/>
      <c r="BR89" s="144"/>
      <c r="BS89" s="144"/>
      <c r="BT89" s="144"/>
      <c r="BU89" s="144"/>
      <c r="BV89" s="144"/>
      <c r="BW89" s="144"/>
      <c r="BX89" s="144"/>
      <c r="BY89" s="144"/>
      <c r="BZ89" s="144"/>
      <c r="CA89" s="144"/>
      <c r="CB89" s="144"/>
      <c r="CC89" s="144"/>
      <c r="CD89" s="144"/>
      <c r="CE89" s="144"/>
      <c r="CF89" s="144"/>
      <c r="CG89" s="144"/>
      <c r="CH89" s="144"/>
      <c r="CI89" s="144"/>
      <c r="CJ89" s="144"/>
      <c r="CK89" s="144"/>
      <c r="CL89" s="144"/>
      <c r="CM89" s="144"/>
      <c r="CN89" s="144"/>
      <c r="CO89" s="144"/>
      <c r="CP89" s="144"/>
      <c r="CQ89" s="144"/>
      <c r="CR89" s="144"/>
      <c r="CS89" s="144"/>
      <c r="CT89" s="144"/>
      <c r="CU89" s="144"/>
      <c r="CV89" s="144"/>
      <c r="CW89" s="144"/>
      <c r="CX89" s="144"/>
      <c r="CY89" s="144"/>
      <c r="CZ89" s="144"/>
    </row>
    <row r="90" s="20" customFormat="1" ht="18" customHeight="1" spans="1:104">
      <c r="A90" s="442" t="str">
        <f t="shared" si="2"/>
        <v/>
      </c>
      <c r="B90" s="507"/>
      <c r="C90" s="507"/>
      <c r="D90" s="507"/>
      <c r="E90" s="507"/>
      <c r="F90" s="153"/>
      <c r="G90" s="153"/>
      <c r="I90" s="153"/>
      <c r="J90" s="153"/>
      <c r="K90" s="153"/>
      <c r="L90" s="153"/>
      <c r="M90" s="153"/>
      <c r="N90" s="153"/>
      <c r="O90" s="513"/>
      <c r="P90" s="144"/>
      <c r="Q90" s="144"/>
      <c r="R90" s="144"/>
      <c r="S90" s="144"/>
      <c r="T90" s="144"/>
      <c r="U90" s="144"/>
      <c r="V90" s="144"/>
      <c r="W90" s="144"/>
      <c r="X90" s="144"/>
      <c r="Y90" s="144"/>
      <c r="Z90" s="144"/>
      <c r="AA90" s="144"/>
      <c r="AB90" s="144"/>
      <c r="AC90" s="144"/>
      <c r="AD90" s="144"/>
      <c r="AE90" s="144"/>
      <c r="AF90" s="144"/>
      <c r="AG90" s="144"/>
      <c r="AH90" s="144"/>
      <c r="AI90" s="144"/>
      <c r="AJ90" s="144"/>
      <c r="AK90" s="144"/>
      <c r="AL90" s="144"/>
      <c r="AM90" s="144"/>
      <c r="AN90" s="144"/>
      <c r="AO90" s="144"/>
      <c r="AP90" s="144"/>
      <c r="AQ90" s="144"/>
      <c r="AR90" s="144"/>
      <c r="AS90" s="144"/>
      <c r="AT90" s="144"/>
      <c r="AU90" s="144"/>
      <c r="AV90" s="144"/>
      <c r="AW90" s="144"/>
      <c r="AX90" s="144"/>
      <c r="AY90" s="144"/>
      <c r="AZ90" s="144"/>
      <c r="BA90" s="144"/>
      <c r="BB90" s="144"/>
      <c r="BC90" s="144"/>
      <c r="BD90" s="144"/>
      <c r="BE90" s="144"/>
      <c r="BF90" s="144"/>
      <c r="BG90" s="144"/>
      <c r="BH90" s="144"/>
      <c r="BI90" s="144"/>
      <c r="BJ90" s="144"/>
      <c r="BK90" s="144"/>
      <c r="BL90" s="144"/>
      <c r="BM90" s="144"/>
      <c r="BN90" s="144"/>
      <c r="BO90" s="144"/>
      <c r="BP90" s="144"/>
      <c r="BQ90" s="144"/>
      <c r="BR90" s="144"/>
      <c r="BS90" s="144"/>
      <c r="BT90" s="144"/>
      <c r="BU90" s="144"/>
      <c r="BV90" s="144"/>
      <c r="BW90" s="144"/>
      <c r="BX90" s="144"/>
      <c r="BY90" s="144"/>
      <c r="BZ90" s="144"/>
      <c r="CA90" s="144"/>
      <c r="CB90" s="144"/>
      <c r="CC90" s="144"/>
      <c r="CD90" s="144"/>
      <c r="CE90" s="144"/>
      <c r="CF90" s="144"/>
      <c r="CG90" s="144"/>
      <c r="CH90" s="144"/>
      <c r="CI90" s="144"/>
      <c r="CJ90" s="144"/>
      <c r="CK90" s="144"/>
      <c r="CL90" s="144"/>
      <c r="CM90" s="144"/>
      <c r="CN90" s="144"/>
      <c r="CO90" s="144"/>
      <c r="CP90" s="144"/>
      <c r="CQ90" s="144"/>
      <c r="CR90" s="144"/>
      <c r="CS90" s="144"/>
      <c r="CT90" s="144"/>
      <c r="CU90" s="144"/>
      <c r="CV90" s="144"/>
      <c r="CW90" s="144"/>
      <c r="CX90" s="144"/>
      <c r="CY90" s="144"/>
      <c r="CZ90" s="144"/>
    </row>
    <row r="91" s="20" customFormat="1" ht="18" customHeight="1" spans="1:104">
      <c r="A91" s="442" t="str">
        <f t="shared" si="2"/>
        <v/>
      </c>
      <c r="B91" s="507"/>
      <c r="C91" s="507"/>
      <c r="D91" s="507"/>
      <c r="E91" s="507"/>
      <c r="F91" s="153"/>
      <c r="G91" s="153"/>
      <c r="I91" s="153"/>
      <c r="J91" s="153"/>
      <c r="K91" s="153"/>
      <c r="L91" s="153"/>
      <c r="M91" s="153"/>
      <c r="N91" s="153"/>
      <c r="O91" s="513"/>
      <c r="P91" s="144"/>
      <c r="Q91" s="144"/>
      <c r="R91" s="144"/>
      <c r="S91" s="144"/>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144"/>
      <c r="AV91" s="144"/>
      <c r="AW91" s="144"/>
      <c r="AX91" s="144"/>
      <c r="AY91" s="144"/>
      <c r="AZ91" s="144"/>
      <c r="BA91" s="144"/>
      <c r="BB91" s="144"/>
      <c r="BC91" s="144"/>
      <c r="BD91" s="144"/>
      <c r="BE91" s="144"/>
      <c r="BF91" s="144"/>
      <c r="BG91" s="144"/>
      <c r="BH91" s="144"/>
      <c r="BI91" s="144"/>
      <c r="BJ91" s="144"/>
      <c r="BK91" s="144"/>
      <c r="BL91" s="144"/>
      <c r="BM91" s="144"/>
      <c r="BN91" s="144"/>
      <c r="BO91" s="144"/>
      <c r="BP91" s="144"/>
      <c r="BQ91" s="144"/>
      <c r="BR91" s="144"/>
      <c r="BS91" s="144"/>
      <c r="BT91" s="144"/>
      <c r="BU91" s="144"/>
      <c r="BV91" s="144"/>
      <c r="BW91" s="144"/>
      <c r="BX91" s="144"/>
      <c r="BY91" s="144"/>
      <c r="BZ91" s="144"/>
      <c r="CA91" s="144"/>
      <c r="CB91" s="144"/>
      <c r="CC91" s="144"/>
      <c r="CD91" s="144"/>
      <c r="CE91" s="144"/>
      <c r="CF91" s="144"/>
      <c r="CG91" s="144"/>
      <c r="CH91" s="144"/>
      <c r="CI91" s="144"/>
      <c r="CJ91" s="144"/>
      <c r="CK91" s="144"/>
      <c r="CL91" s="144"/>
      <c r="CM91" s="144"/>
      <c r="CN91" s="144"/>
      <c r="CO91" s="144"/>
      <c r="CP91" s="144"/>
      <c r="CQ91" s="144"/>
      <c r="CR91" s="144"/>
      <c r="CS91" s="144"/>
      <c r="CT91" s="144"/>
      <c r="CU91" s="144"/>
      <c r="CV91" s="144"/>
      <c r="CW91" s="144"/>
      <c r="CX91" s="144"/>
      <c r="CY91" s="144"/>
      <c r="CZ91" s="144"/>
    </row>
    <row r="92" s="20" customFormat="1" ht="18" customHeight="1" spans="1:104">
      <c r="A92" s="442" t="str">
        <f t="shared" si="2"/>
        <v/>
      </c>
      <c r="B92" s="507"/>
      <c r="C92" s="507"/>
      <c r="D92" s="507"/>
      <c r="E92" s="507"/>
      <c r="F92" s="153"/>
      <c r="G92" s="153"/>
      <c r="I92" s="153"/>
      <c r="J92" s="153"/>
      <c r="K92" s="153"/>
      <c r="L92" s="153"/>
      <c r="M92" s="153"/>
      <c r="N92" s="153"/>
      <c r="O92" s="513"/>
      <c r="P92" s="144"/>
      <c r="Q92" s="144"/>
      <c r="R92" s="144"/>
      <c r="S92" s="144"/>
      <c r="T92" s="144"/>
      <c r="U92" s="144"/>
      <c r="V92" s="144"/>
      <c r="W92" s="144"/>
      <c r="X92" s="144"/>
      <c r="Y92" s="144"/>
      <c r="Z92" s="144"/>
      <c r="AA92" s="144"/>
      <c r="AB92" s="144"/>
      <c r="AC92" s="144"/>
      <c r="AD92" s="144"/>
      <c r="AE92" s="144"/>
      <c r="AF92" s="144"/>
      <c r="AG92" s="144"/>
      <c r="AH92" s="144"/>
      <c r="AI92" s="144"/>
      <c r="AJ92" s="144"/>
      <c r="AK92" s="144"/>
      <c r="AL92" s="144"/>
      <c r="AM92" s="144"/>
      <c r="AN92" s="144"/>
      <c r="AO92" s="144"/>
      <c r="AP92" s="144"/>
      <c r="AQ92" s="144"/>
      <c r="AR92" s="144"/>
      <c r="AS92" s="144"/>
      <c r="AT92" s="144"/>
      <c r="AU92" s="144"/>
      <c r="AV92" s="144"/>
      <c r="AW92" s="144"/>
      <c r="AX92" s="144"/>
      <c r="AY92" s="144"/>
      <c r="AZ92" s="144"/>
      <c r="BA92" s="144"/>
      <c r="BB92" s="144"/>
      <c r="BC92" s="144"/>
      <c r="BD92" s="144"/>
      <c r="BE92" s="144"/>
      <c r="BF92" s="144"/>
      <c r="BG92" s="144"/>
      <c r="BH92" s="144"/>
      <c r="BI92" s="144"/>
      <c r="BJ92" s="144"/>
      <c r="BK92" s="144"/>
      <c r="BL92" s="144"/>
      <c r="BM92" s="144"/>
      <c r="BN92" s="144"/>
      <c r="BO92" s="144"/>
      <c r="BP92" s="144"/>
      <c r="BQ92" s="144"/>
      <c r="BR92" s="144"/>
      <c r="BS92" s="144"/>
      <c r="BT92" s="144"/>
      <c r="BU92" s="144"/>
      <c r="BV92" s="144"/>
      <c r="BW92" s="144"/>
      <c r="BX92" s="144"/>
      <c r="BY92" s="144"/>
      <c r="BZ92" s="144"/>
      <c r="CA92" s="144"/>
      <c r="CB92" s="144"/>
      <c r="CC92" s="144"/>
      <c r="CD92" s="144"/>
      <c r="CE92" s="144"/>
      <c r="CF92" s="144"/>
      <c r="CG92" s="144"/>
      <c r="CH92" s="144"/>
      <c r="CI92" s="144"/>
      <c r="CJ92" s="144"/>
      <c r="CK92" s="144"/>
      <c r="CL92" s="144"/>
      <c r="CM92" s="144"/>
      <c r="CN92" s="144"/>
      <c r="CO92" s="144"/>
      <c r="CP92" s="144"/>
      <c r="CQ92" s="144"/>
      <c r="CR92" s="144"/>
      <c r="CS92" s="144"/>
      <c r="CT92" s="144"/>
      <c r="CU92" s="144"/>
      <c r="CV92" s="144"/>
      <c r="CW92" s="144"/>
      <c r="CX92" s="144"/>
      <c r="CY92" s="144"/>
      <c r="CZ92" s="144"/>
    </row>
    <row r="93" s="20" customFormat="1" ht="18" customHeight="1" spans="1:104">
      <c r="A93" s="442" t="str">
        <f t="shared" si="2"/>
        <v/>
      </c>
      <c r="B93" s="507"/>
      <c r="C93" s="507"/>
      <c r="D93" s="507"/>
      <c r="E93" s="507"/>
      <c r="F93" s="153"/>
      <c r="G93" s="153"/>
      <c r="I93" s="153"/>
      <c r="J93" s="153"/>
      <c r="K93" s="153"/>
      <c r="L93" s="153"/>
      <c r="M93" s="153"/>
      <c r="N93" s="153"/>
      <c r="O93" s="513"/>
      <c r="P93" s="144"/>
      <c r="Q93" s="144"/>
      <c r="R93" s="144"/>
      <c r="S93" s="144"/>
      <c r="T93" s="144"/>
      <c r="U93" s="144"/>
      <c r="V93" s="144"/>
      <c r="W93" s="144"/>
      <c r="X93" s="144"/>
      <c r="Y93" s="144"/>
      <c r="Z93" s="144"/>
      <c r="AA93" s="144"/>
      <c r="AB93" s="144"/>
      <c r="AC93" s="144"/>
      <c r="AD93" s="144"/>
      <c r="AE93" s="144"/>
      <c r="AF93" s="144"/>
      <c r="AG93" s="144"/>
      <c r="AH93" s="144"/>
      <c r="AI93" s="144"/>
      <c r="AJ93" s="144"/>
      <c r="AK93" s="144"/>
      <c r="AL93" s="144"/>
      <c r="AM93" s="144"/>
      <c r="AN93" s="144"/>
      <c r="AO93" s="144"/>
      <c r="AP93" s="144"/>
      <c r="AQ93" s="144"/>
      <c r="AR93" s="144"/>
      <c r="AS93" s="144"/>
      <c r="AT93" s="144"/>
      <c r="AU93" s="144"/>
      <c r="AV93" s="144"/>
      <c r="AW93" s="144"/>
      <c r="AX93" s="144"/>
      <c r="AY93" s="144"/>
      <c r="AZ93" s="144"/>
      <c r="BA93" s="144"/>
      <c r="BB93" s="144"/>
      <c r="BC93" s="144"/>
      <c r="BD93" s="144"/>
      <c r="BE93" s="144"/>
      <c r="BF93" s="144"/>
      <c r="BG93" s="144"/>
      <c r="BH93" s="144"/>
      <c r="BI93" s="144"/>
      <c r="BJ93" s="144"/>
      <c r="BK93" s="144"/>
      <c r="BL93" s="144"/>
      <c r="BM93" s="144"/>
      <c r="BN93" s="144"/>
      <c r="BO93" s="144"/>
      <c r="BP93" s="144"/>
      <c r="BQ93" s="144"/>
      <c r="BR93" s="144"/>
      <c r="BS93" s="144"/>
      <c r="BT93" s="144"/>
      <c r="BU93" s="144"/>
      <c r="BV93" s="144"/>
      <c r="BW93" s="144"/>
      <c r="BX93" s="144"/>
      <c r="BY93" s="144"/>
      <c r="BZ93" s="144"/>
      <c r="CA93" s="144"/>
      <c r="CB93" s="144"/>
      <c r="CC93" s="144"/>
      <c r="CD93" s="144"/>
      <c r="CE93" s="144"/>
      <c r="CF93" s="144"/>
      <c r="CG93" s="144"/>
      <c r="CH93" s="144"/>
      <c r="CI93" s="144"/>
      <c r="CJ93" s="144"/>
      <c r="CK93" s="144"/>
      <c r="CL93" s="144"/>
      <c r="CM93" s="144"/>
      <c r="CN93" s="144"/>
      <c r="CO93" s="144"/>
      <c r="CP93" s="144"/>
      <c r="CQ93" s="144"/>
      <c r="CR93" s="144"/>
      <c r="CS93" s="144"/>
      <c r="CT93" s="144"/>
      <c r="CU93" s="144"/>
      <c r="CV93" s="144"/>
      <c r="CW93" s="144"/>
      <c r="CX93" s="144"/>
      <c r="CY93" s="144"/>
      <c r="CZ93" s="144"/>
    </row>
    <row r="94" s="20" customFormat="1" ht="18" customHeight="1" spans="1:104">
      <c r="A94" s="442" t="str">
        <f t="shared" si="2"/>
        <v/>
      </c>
      <c r="B94" s="507"/>
      <c r="C94" s="507"/>
      <c r="D94" s="507"/>
      <c r="E94" s="507"/>
      <c r="F94" s="153"/>
      <c r="G94" s="153"/>
      <c r="I94" s="153"/>
      <c r="J94" s="153"/>
      <c r="K94" s="153"/>
      <c r="L94" s="153"/>
      <c r="M94" s="153"/>
      <c r="N94" s="153"/>
      <c r="O94" s="513"/>
      <c r="P94" s="144"/>
      <c r="Q94" s="144"/>
      <c r="R94" s="144"/>
      <c r="S94" s="144"/>
      <c r="T94" s="144"/>
      <c r="U94" s="144"/>
      <c r="V94" s="144"/>
      <c r="W94" s="144"/>
      <c r="X94" s="144"/>
      <c r="Y94" s="144"/>
      <c r="Z94" s="144"/>
      <c r="AA94" s="144"/>
      <c r="AB94" s="144"/>
      <c r="AC94" s="144"/>
      <c r="AD94" s="144"/>
      <c r="AE94" s="144"/>
      <c r="AF94" s="144"/>
      <c r="AG94" s="144"/>
      <c r="AH94" s="144"/>
      <c r="AI94" s="144"/>
      <c r="AJ94" s="144"/>
      <c r="AK94" s="144"/>
      <c r="AL94" s="144"/>
      <c r="AM94" s="144"/>
      <c r="AN94" s="144"/>
      <c r="AO94" s="144"/>
      <c r="AP94" s="144"/>
      <c r="AQ94" s="144"/>
      <c r="AR94" s="144"/>
      <c r="AS94" s="144"/>
      <c r="AT94" s="144"/>
      <c r="AU94" s="144"/>
      <c r="AV94" s="144"/>
      <c r="AW94" s="144"/>
      <c r="AX94" s="144"/>
      <c r="AY94" s="144"/>
      <c r="AZ94" s="144"/>
      <c r="BA94" s="144"/>
      <c r="BB94" s="144"/>
      <c r="BC94" s="144"/>
      <c r="BD94" s="144"/>
      <c r="BE94" s="144"/>
      <c r="BF94" s="144"/>
      <c r="BG94" s="144"/>
      <c r="BH94" s="144"/>
      <c r="BI94" s="144"/>
      <c r="BJ94" s="144"/>
      <c r="BK94" s="144"/>
      <c r="BL94" s="144"/>
      <c r="BM94" s="144"/>
      <c r="BN94" s="144"/>
      <c r="BO94" s="144"/>
      <c r="BP94" s="144"/>
      <c r="BQ94" s="144"/>
      <c r="BR94" s="144"/>
      <c r="BS94" s="144"/>
      <c r="BT94" s="144"/>
      <c r="BU94" s="144"/>
      <c r="BV94" s="144"/>
      <c r="BW94" s="144"/>
      <c r="BX94" s="144"/>
      <c r="BY94" s="144"/>
      <c r="BZ94" s="144"/>
      <c r="CA94" s="144"/>
      <c r="CB94" s="144"/>
      <c r="CC94" s="144"/>
      <c r="CD94" s="144"/>
      <c r="CE94" s="144"/>
      <c r="CF94" s="144"/>
      <c r="CG94" s="144"/>
      <c r="CH94" s="144"/>
      <c r="CI94" s="144"/>
      <c r="CJ94" s="144"/>
      <c r="CK94" s="144"/>
      <c r="CL94" s="144"/>
      <c r="CM94" s="144"/>
      <c r="CN94" s="144"/>
      <c r="CO94" s="144"/>
      <c r="CP94" s="144"/>
      <c r="CQ94" s="144"/>
      <c r="CR94" s="144"/>
      <c r="CS94" s="144"/>
      <c r="CT94" s="144"/>
      <c r="CU94" s="144"/>
      <c r="CV94" s="144"/>
      <c r="CW94" s="144"/>
      <c r="CX94" s="144"/>
      <c r="CY94" s="144"/>
      <c r="CZ94" s="144"/>
    </row>
    <row r="95" s="20" customFormat="1" ht="18" customHeight="1" spans="1:104">
      <c r="A95" s="442" t="str">
        <f t="shared" si="2"/>
        <v/>
      </c>
      <c r="B95" s="507"/>
      <c r="C95" s="507"/>
      <c r="D95" s="507"/>
      <c r="E95" s="507"/>
      <c r="F95" s="153"/>
      <c r="G95" s="153"/>
      <c r="I95" s="153"/>
      <c r="J95" s="153"/>
      <c r="K95" s="153"/>
      <c r="L95" s="153"/>
      <c r="M95" s="153"/>
      <c r="N95" s="153"/>
      <c r="O95" s="513"/>
      <c r="P95" s="144"/>
      <c r="Q95" s="144"/>
      <c r="R95" s="144"/>
      <c r="S95" s="144"/>
      <c r="T95" s="144"/>
      <c r="U95" s="144"/>
      <c r="V95" s="144"/>
      <c r="W95" s="144"/>
      <c r="X95" s="144"/>
      <c r="Y95" s="144"/>
      <c r="Z95" s="144"/>
      <c r="AA95" s="144"/>
      <c r="AB95" s="144"/>
      <c r="AC95" s="144"/>
      <c r="AD95" s="144"/>
      <c r="AE95" s="144"/>
      <c r="AF95" s="144"/>
      <c r="AG95" s="144"/>
      <c r="AH95" s="144"/>
      <c r="AI95" s="144"/>
      <c r="AJ95" s="144"/>
      <c r="AK95" s="144"/>
      <c r="AL95" s="144"/>
      <c r="AM95" s="144"/>
      <c r="AN95" s="144"/>
      <c r="AO95" s="144"/>
      <c r="AP95" s="144"/>
      <c r="AQ95" s="144"/>
      <c r="AR95" s="144"/>
      <c r="AS95" s="144"/>
      <c r="AT95" s="144"/>
      <c r="AU95" s="144"/>
      <c r="AV95" s="144"/>
      <c r="AW95" s="144"/>
      <c r="AX95" s="144"/>
      <c r="AY95" s="144"/>
      <c r="AZ95" s="144"/>
      <c r="BA95" s="144"/>
      <c r="BB95" s="144"/>
      <c r="BC95" s="144"/>
      <c r="BD95" s="144"/>
      <c r="BE95" s="144"/>
      <c r="BF95" s="144"/>
      <c r="BG95" s="144"/>
      <c r="BH95" s="144"/>
      <c r="BI95" s="144"/>
      <c r="BJ95" s="144"/>
      <c r="BK95" s="144"/>
      <c r="BL95" s="144"/>
      <c r="BM95" s="144"/>
      <c r="BN95" s="144"/>
      <c r="BO95" s="144"/>
      <c r="BP95" s="144"/>
      <c r="BQ95" s="144"/>
      <c r="BR95" s="144"/>
      <c r="BS95" s="144"/>
      <c r="BT95" s="144"/>
      <c r="BU95" s="144"/>
      <c r="BV95" s="144"/>
      <c r="BW95" s="144"/>
      <c r="BX95" s="144"/>
      <c r="BY95" s="144"/>
      <c r="BZ95" s="144"/>
      <c r="CA95" s="144"/>
      <c r="CB95" s="144"/>
      <c r="CC95" s="144"/>
      <c r="CD95" s="144"/>
      <c r="CE95" s="144"/>
      <c r="CF95" s="144"/>
      <c r="CG95" s="144"/>
      <c r="CH95" s="144"/>
      <c r="CI95" s="144"/>
      <c r="CJ95" s="144"/>
      <c r="CK95" s="144"/>
      <c r="CL95" s="144"/>
      <c r="CM95" s="144"/>
      <c r="CN95" s="144"/>
      <c r="CO95" s="144"/>
      <c r="CP95" s="144"/>
      <c r="CQ95" s="144"/>
      <c r="CR95" s="144"/>
      <c r="CS95" s="144"/>
      <c r="CT95" s="144"/>
      <c r="CU95" s="144"/>
      <c r="CV95" s="144"/>
      <c r="CW95" s="144"/>
      <c r="CX95" s="144"/>
      <c r="CY95" s="144"/>
      <c r="CZ95" s="144"/>
    </row>
    <row r="96" s="20" customFormat="1" ht="18" customHeight="1" spans="1:104">
      <c r="A96" s="442" t="str">
        <f t="shared" si="2"/>
        <v/>
      </c>
      <c r="B96" s="507"/>
      <c r="C96" s="507"/>
      <c r="D96" s="507"/>
      <c r="E96" s="507"/>
      <c r="F96" s="153"/>
      <c r="G96" s="153"/>
      <c r="I96" s="153"/>
      <c r="J96" s="153"/>
      <c r="K96" s="153"/>
      <c r="L96" s="153"/>
      <c r="M96" s="153"/>
      <c r="N96" s="153"/>
      <c r="O96" s="513"/>
      <c r="P96" s="144"/>
      <c r="Q96" s="144"/>
      <c r="R96" s="144"/>
      <c r="S96" s="144"/>
      <c r="T96" s="144"/>
      <c r="U96" s="144"/>
      <c r="V96" s="144"/>
      <c r="W96" s="144"/>
      <c r="X96" s="144"/>
      <c r="Y96" s="144"/>
      <c r="Z96" s="144"/>
      <c r="AA96" s="144"/>
      <c r="AB96" s="144"/>
      <c r="AC96" s="144"/>
      <c r="AD96" s="144"/>
      <c r="AE96" s="144"/>
      <c r="AF96" s="144"/>
      <c r="AG96" s="144"/>
      <c r="AH96" s="144"/>
      <c r="AI96" s="144"/>
      <c r="AJ96" s="144"/>
      <c r="AK96" s="144"/>
      <c r="AL96" s="144"/>
      <c r="AM96" s="144"/>
      <c r="AN96" s="144"/>
      <c r="AO96" s="144"/>
      <c r="AP96" s="144"/>
      <c r="AQ96" s="144"/>
      <c r="AR96" s="144"/>
      <c r="AS96" s="144"/>
      <c r="AT96" s="144"/>
      <c r="AU96" s="144"/>
      <c r="AV96" s="144"/>
      <c r="AW96" s="144"/>
      <c r="AX96" s="144"/>
      <c r="AY96" s="144"/>
      <c r="AZ96" s="144"/>
      <c r="BA96" s="144"/>
      <c r="BB96" s="144"/>
      <c r="BC96" s="144"/>
      <c r="BD96" s="144"/>
      <c r="BE96" s="144"/>
      <c r="BF96" s="144"/>
      <c r="BG96" s="144"/>
      <c r="BH96" s="144"/>
      <c r="BI96" s="144"/>
      <c r="BJ96" s="144"/>
      <c r="BK96" s="144"/>
      <c r="BL96" s="144"/>
      <c r="BM96" s="144"/>
      <c r="BN96" s="144"/>
      <c r="BO96" s="144"/>
      <c r="BP96" s="144"/>
      <c r="BQ96" s="144"/>
      <c r="BR96" s="144"/>
      <c r="BS96" s="144"/>
      <c r="BT96" s="144"/>
      <c r="BU96" s="144"/>
      <c r="BV96" s="144"/>
      <c r="BW96" s="144"/>
      <c r="BX96" s="144"/>
      <c r="BY96" s="144"/>
      <c r="BZ96" s="144"/>
      <c r="CA96" s="144"/>
      <c r="CB96" s="144"/>
      <c r="CC96" s="144"/>
      <c r="CD96" s="144"/>
      <c r="CE96" s="144"/>
      <c r="CF96" s="144"/>
      <c r="CG96" s="144"/>
      <c r="CH96" s="144"/>
      <c r="CI96" s="144"/>
      <c r="CJ96" s="144"/>
      <c r="CK96" s="144"/>
      <c r="CL96" s="144"/>
      <c r="CM96" s="144"/>
      <c r="CN96" s="144"/>
      <c r="CO96" s="144"/>
      <c r="CP96" s="144"/>
      <c r="CQ96" s="144"/>
      <c r="CR96" s="144"/>
      <c r="CS96" s="144"/>
      <c r="CT96" s="144"/>
      <c r="CU96" s="144"/>
      <c r="CV96" s="144"/>
      <c r="CW96" s="144"/>
      <c r="CX96" s="144"/>
      <c r="CY96" s="144"/>
      <c r="CZ96" s="144"/>
    </row>
    <row r="97" s="20" customFormat="1" ht="18" customHeight="1" spans="1:104">
      <c r="A97" s="442" t="str">
        <f t="shared" si="2"/>
        <v/>
      </c>
      <c r="B97" s="507"/>
      <c r="C97" s="507"/>
      <c r="D97" s="507"/>
      <c r="E97" s="507"/>
      <c r="F97" s="153"/>
      <c r="G97" s="153"/>
      <c r="I97" s="153"/>
      <c r="J97" s="153"/>
      <c r="K97" s="153"/>
      <c r="L97" s="153"/>
      <c r="M97" s="153"/>
      <c r="N97" s="153"/>
      <c r="O97" s="513"/>
      <c r="P97" s="144"/>
      <c r="Q97" s="144"/>
      <c r="R97" s="144"/>
      <c r="S97" s="144"/>
      <c r="T97" s="144"/>
      <c r="U97" s="144"/>
      <c r="V97" s="144"/>
      <c r="W97" s="144"/>
      <c r="X97" s="144"/>
      <c r="Y97" s="144"/>
      <c r="Z97" s="144"/>
      <c r="AA97" s="144"/>
      <c r="AB97" s="144"/>
      <c r="AC97" s="144"/>
      <c r="AD97" s="144"/>
      <c r="AE97" s="144"/>
      <c r="AF97" s="144"/>
      <c r="AG97" s="144"/>
      <c r="AH97" s="144"/>
      <c r="AI97" s="144"/>
      <c r="AJ97" s="144"/>
      <c r="AK97" s="144"/>
      <c r="AL97" s="144"/>
      <c r="AM97" s="144"/>
      <c r="AN97" s="144"/>
      <c r="AO97" s="144"/>
      <c r="AP97" s="144"/>
      <c r="AQ97" s="144"/>
      <c r="AR97" s="144"/>
      <c r="AS97" s="144"/>
      <c r="AT97" s="144"/>
      <c r="AU97" s="144"/>
      <c r="AV97" s="144"/>
      <c r="AW97" s="144"/>
      <c r="AX97" s="144"/>
      <c r="AY97" s="144"/>
      <c r="AZ97" s="144"/>
      <c r="BA97" s="144"/>
      <c r="BB97" s="144"/>
      <c r="BC97" s="144"/>
      <c r="BD97" s="144"/>
      <c r="BE97" s="144"/>
      <c r="BF97" s="144"/>
      <c r="BG97" s="144"/>
      <c r="BH97" s="144"/>
      <c r="BI97" s="144"/>
      <c r="BJ97" s="144"/>
      <c r="BK97" s="144"/>
      <c r="BL97" s="144"/>
      <c r="BM97" s="144"/>
      <c r="BN97" s="144"/>
      <c r="BO97" s="144"/>
      <c r="BP97" s="144"/>
      <c r="BQ97" s="144"/>
      <c r="BR97" s="144"/>
      <c r="BS97" s="144"/>
      <c r="BT97" s="144"/>
      <c r="BU97" s="144"/>
      <c r="BV97" s="144"/>
      <c r="BW97" s="144"/>
      <c r="BX97" s="144"/>
      <c r="BY97" s="144"/>
      <c r="BZ97" s="144"/>
      <c r="CA97" s="144"/>
      <c r="CB97" s="144"/>
      <c r="CC97" s="144"/>
      <c r="CD97" s="144"/>
      <c r="CE97" s="144"/>
      <c r="CF97" s="144"/>
      <c r="CG97" s="144"/>
      <c r="CH97" s="144"/>
      <c r="CI97" s="144"/>
      <c r="CJ97" s="144"/>
      <c r="CK97" s="144"/>
      <c r="CL97" s="144"/>
      <c r="CM97" s="144"/>
      <c r="CN97" s="144"/>
      <c r="CO97" s="144"/>
      <c r="CP97" s="144"/>
      <c r="CQ97" s="144"/>
      <c r="CR97" s="144"/>
      <c r="CS97" s="144"/>
      <c r="CT97" s="144"/>
      <c r="CU97" s="144"/>
      <c r="CV97" s="144"/>
      <c r="CW97" s="144"/>
      <c r="CX97" s="144"/>
      <c r="CY97" s="144"/>
      <c r="CZ97" s="144"/>
    </row>
    <row r="98" s="20" customFormat="1" ht="18" customHeight="1" spans="1:104">
      <c r="A98" s="442" t="str">
        <f t="shared" si="2"/>
        <v/>
      </c>
      <c r="B98" s="507"/>
      <c r="C98" s="507"/>
      <c r="D98" s="507"/>
      <c r="E98" s="507"/>
      <c r="F98" s="153"/>
      <c r="G98" s="153"/>
      <c r="I98" s="153"/>
      <c r="J98" s="153"/>
      <c r="K98" s="153"/>
      <c r="L98" s="153"/>
      <c r="M98" s="153"/>
      <c r="N98" s="153"/>
      <c r="O98" s="513"/>
      <c r="P98" s="144"/>
      <c r="Q98" s="144"/>
      <c r="R98" s="144"/>
      <c r="S98" s="144"/>
      <c r="T98" s="144"/>
      <c r="U98" s="144"/>
      <c r="V98" s="144"/>
      <c r="W98" s="144"/>
      <c r="X98" s="144"/>
      <c r="Y98" s="144"/>
      <c r="Z98" s="144"/>
      <c r="AA98" s="144"/>
      <c r="AB98" s="144"/>
      <c r="AC98" s="144"/>
      <c r="AD98" s="144"/>
      <c r="AE98" s="144"/>
      <c r="AF98" s="144"/>
      <c r="AG98" s="144"/>
      <c r="AH98" s="144"/>
      <c r="AI98" s="144"/>
      <c r="AJ98" s="144"/>
      <c r="AK98" s="144"/>
      <c r="AL98" s="144"/>
      <c r="AM98" s="144"/>
      <c r="AN98" s="144"/>
      <c r="AO98" s="144"/>
      <c r="AP98" s="144"/>
      <c r="AQ98" s="144"/>
      <c r="AR98" s="144"/>
      <c r="AS98" s="144"/>
      <c r="AT98" s="144"/>
      <c r="AU98" s="144"/>
      <c r="AV98" s="144"/>
      <c r="AW98" s="144"/>
      <c r="AX98" s="144"/>
      <c r="AY98" s="144"/>
      <c r="AZ98" s="144"/>
      <c r="BA98" s="144"/>
      <c r="BB98" s="144"/>
      <c r="BC98" s="144"/>
      <c r="BD98" s="144"/>
      <c r="BE98" s="144"/>
      <c r="BF98" s="144"/>
      <c r="BG98" s="144"/>
      <c r="BH98" s="144"/>
      <c r="BI98" s="144"/>
      <c r="BJ98" s="144"/>
      <c r="BK98" s="144"/>
      <c r="BL98" s="144"/>
      <c r="BM98" s="144"/>
      <c r="BN98" s="144"/>
      <c r="BO98" s="144"/>
      <c r="BP98" s="144"/>
      <c r="BQ98" s="144"/>
      <c r="BR98" s="144"/>
      <c r="BS98" s="144"/>
      <c r="BT98" s="144"/>
      <c r="BU98" s="144"/>
      <c r="BV98" s="144"/>
      <c r="BW98" s="144"/>
      <c r="BX98" s="144"/>
      <c r="BY98" s="144"/>
      <c r="BZ98" s="144"/>
      <c r="CA98" s="144"/>
      <c r="CB98" s="144"/>
      <c r="CC98" s="144"/>
      <c r="CD98" s="144"/>
      <c r="CE98" s="144"/>
      <c r="CF98" s="144"/>
      <c r="CG98" s="144"/>
      <c r="CH98" s="144"/>
      <c r="CI98" s="144"/>
      <c r="CJ98" s="144"/>
      <c r="CK98" s="144"/>
      <c r="CL98" s="144"/>
      <c r="CM98" s="144"/>
      <c r="CN98" s="144"/>
      <c r="CO98" s="144"/>
      <c r="CP98" s="144"/>
      <c r="CQ98" s="144"/>
      <c r="CR98" s="144"/>
      <c r="CS98" s="144"/>
      <c r="CT98" s="144"/>
      <c r="CU98" s="144"/>
      <c r="CV98" s="144"/>
      <c r="CW98" s="144"/>
      <c r="CX98" s="144"/>
      <c r="CY98" s="144"/>
      <c r="CZ98" s="144"/>
    </row>
    <row r="99" s="20" customFormat="1" ht="18" customHeight="1" spans="1:104">
      <c r="A99" s="442" t="str">
        <f t="shared" si="2"/>
        <v/>
      </c>
      <c r="B99" s="507"/>
      <c r="C99" s="507"/>
      <c r="D99" s="507"/>
      <c r="E99" s="507"/>
      <c r="F99" s="153"/>
      <c r="G99" s="153"/>
      <c r="I99" s="153"/>
      <c r="J99" s="153"/>
      <c r="K99" s="153"/>
      <c r="L99" s="153"/>
      <c r="M99" s="153"/>
      <c r="N99" s="153"/>
      <c r="O99" s="513"/>
      <c r="P99" s="144"/>
      <c r="Q99" s="144"/>
      <c r="R99" s="144"/>
      <c r="S99" s="144"/>
      <c r="T99" s="144"/>
      <c r="U99" s="144"/>
      <c r="V99" s="144"/>
      <c r="W99" s="144"/>
      <c r="X99" s="144"/>
      <c r="Y99" s="144"/>
      <c r="Z99" s="144"/>
      <c r="AA99" s="144"/>
      <c r="AB99" s="144"/>
      <c r="AC99" s="144"/>
      <c r="AD99" s="144"/>
      <c r="AE99" s="144"/>
      <c r="AF99" s="144"/>
      <c r="AG99" s="144"/>
      <c r="AH99" s="144"/>
      <c r="AI99" s="144"/>
      <c r="AJ99" s="144"/>
      <c r="AK99" s="144"/>
      <c r="AL99" s="144"/>
      <c r="AM99" s="144"/>
      <c r="AN99" s="144"/>
      <c r="AO99" s="144"/>
      <c r="AP99" s="144"/>
      <c r="AQ99" s="144"/>
      <c r="AR99" s="144"/>
      <c r="AS99" s="144"/>
      <c r="AT99" s="144"/>
      <c r="AU99" s="144"/>
      <c r="AV99" s="144"/>
      <c r="AW99" s="144"/>
      <c r="AX99" s="144"/>
      <c r="AY99" s="144"/>
      <c r="AZ99" s="144"/>
      <c r="BA99" s="144"/>
      <c r="BB99" s="144"/>
      <c r="BC99" s="144"/>
      <c r="BD99" s="144"/>
      <c r="BE99" s="144"/>
      <c r="BF99" s="144"/>
      <c r="BG99" s="144"/>
      <c r="BH99" s="144"/>
      <c r="BI99" s="144"/>
      <c r="BJ99" s="144"/>
      <c r="BK99" s="144"/>
      <c r="BL99" s="144"/>
      <c r="BM99" s="144"/>
      <c r="BN99" s="144"/>
      <c r="BO99" s="144"/>
      <c r="BP99" s="144"/>
      <c r="BQ99" s="144"/>
      <c r="BR99" s="144"/>
      <c r="BS99" s="144"/>
      <c r="BT99" s="144"/>
      <c r="BU99" s="144"/>
      <c r="BV99" s="144"/>
      <c r="BW99" s="144"/>
      <c r="BX99" s="144"/>
      <c r="BY99" s="144"/>
      <c r="BZ99" s="144"/>
      <c r="CA99" s="144"/>
      <c r="CB99" s="144"/>
      <c r="CC99" s="144"/>
      <c r="CD99" s="144"/>
      <c r="CE99" s="144"/>
      <c r="CF99" s="144"/>
      <c r="CG99" s="144"/>
      <c r="CH99" s="144"/>
      <c r="CI99" s="144"/>
      <c r="CJ99" s="144"/>
      <c r="CK99" s="144"/>
      <c r="CL99" s="144"/>
      <c r="CM99" s="144"/>
      <c r="CN99" s="144"/>
      <c r="CO99" s="144"/>
      <c r="CP99" s="144"/>
      <c r="CQ99" s="144"/>
      <c r="CR99" s="144"/>
      <c r="CS99" s="144"/>
      <c r="CT99" s="144"/>
      <c r="CU99" s="144"/>
      <c r="CV99" s="144"/>
      <c r="CW99" s="144"/>
      <c r="CX99" s="144"/>
      <c r="CY99" s="144"/>
      <c r="CZ99" s="144"/>
    </row>
    <row r="100" s="20" customFormat="1" ht="18" customHeight="1" spans="1:104">
      <c r="A100" s="442" t="str">
        <f t="shared" si="2"/>
        <v/>
      </c>
      <c r="B100" s="507"/>
      <c r="C100" s="507"/>
      <c r="D100" s="507"/>
      <c r="E100" s="507"/>
      <c r="F100" s="153"/>
      <c r="G100" s="153"/>
      <c r="I100" s="153"/>
      <c r="J100" s="153"/>
      <c r="K100" s="153"/>
      <c r="L100" s="153"/>
      <c r="M100" s="153"/>
      <c r="N100" s="153"/>
      <c r="O100" s="513"/>
      <c r="P100" s="144"/>
      <c r="Q100" s="144"/>
      <c r="R100" s="144"/>
      <c r="S100" s="144"/>
      <c r="T100" s="144"/>
      <c r="U100" s="144"/>
      <c r="V100" s="144"/>
      <c r="W100" s="144"/>
      <c r="X100" s="144"/>
      <c r="Y100" s="144"/>
      <c r="Z100" s="144"/>
      <c r="AA100" s="144"/>
      <c r="AB100" s="144"/>
      <c r="AC100" s="144"/>
      <c r="AD100" s="144"/>
      <c r="AE100" s="144"/>
      <c r="AF100" s="144"/>
      <c r="AG100" s="144"/>
      <c r="AH100" s="144"/>
      <c r="AI100" s="144"/>
      <c r="AJ100" s="144"/>
      <c r="AK100" s="144"/>
      <c r="AL100" s="144"/>
      <c r="AM100" s="144"/>
      <c r="AN100" s="144"/>
      <c r="AO100" s="144"/>
      <c r="AP100" s="144"/>
      <c r="AQ100" s="144"/>
      <c r="AR100" s="144"/>
      <c r="AS100" s="144"/>
      <c r="AT100" s="144"/>
      <c r="AU100" s="144"/>
      <c r="AV100" s="144"/>
      <c r="AW100" s="144"/>
      <c r="AX100" s="144"/>
      <c r="AY100" s="144"/>
      <c r="AZ100" s="144"/>
      <c r="BA100" s="144"/>
      <c r="BB100" s="144"/>
      <c r="BC100" s="144"/>
      <c r="BD100" s="144"/>
      <c r="BE100" s="144"/>
      <c r="BF100" s="144"/>
      <c r="BG100" s="144"/>
      <c r="BH100" s="144"/>
      <c r="BI100" s="144"/>
      <c r="BJ100" s="144"/>
      <c r="BK100" s="144"/>
      <c r="BL100" s="144"/>
      <c r="BM100" s="144"/>
      <c r="BN100" s="144"/>
      <c r="BO100" s="144"/>
      <c r="BP100" s="144"/>
      <c r="BQ100" s="144"/>
      <c r="BR100" s="144"/>
      <c r="BS100" s="144"/>
      <c r="BT100" s="144"/>
      <c r="BU100" s="144"/>
      <c r="BV100" s="144"/>
      <c r="BW100" s="144"/>
      <c r="BX100" s="144"/>
      <c r="BY100" s="144"/>
      <c r="BZ100" s="144"/>
      <c r="CA100" s="144"/>
      <c r="CB100" s="144"/>
      <c r="CC100" s="144"/>
      <c r="CD100" s="144"/>
      <c r="CE100" s="144"/>
      <c r="CF100" s="144"/>
      <c r="CG100" s="144"/>
      <c r="CH100" s="144"/>
      <c r="CI100" s="144"/>
      <c r="CJ100" s="144"/>
      <c r="CK100" s="144"/>
      <c r="CL100" s="144"/>
      <c r="CM100" s="144"/>
      <c r="CN100" s="144"/>
      <c r="CO100" s="144"/>
      <c r="CP100" s="144"/>
      <c r="CQ100" s="144"/>
      <c r="CR100" s="144"/>
      <c r="CS100" s="144"/>
      <c r="CT100" s="144"/>
      <c r="CU100" s="144"/>
      <c r="CV100" s="144"/>
      <c r="CW100" s="144"/>
      <c r="CX100" s="144"/>
      <c r="CY100" s="144"/>
      <c r="CZ100" s="144"/>
    </row>
    <row r="101" s="20" customFormat="1" ht="18" customHeight="1" spans="1:104">
      <c r="A101" s="442" t="str">
        <f t="shared" si="2"/>
        <v/>
      </c>
      <c r="B101" s="507"/>
      <c r="C101" s="507"/>
      <c r="D101" s="507"/>
      <c r="E101" s="507"/>
      <c r="F101" s="153"/>
      <c r="G101" s="153"/>
      <c r="I101" s="153"/>
      <c r="J101" s="153"/>
      <c r="K101" s="153"/>
      <c r="L101" s="153"/>
      <c r="M101" s="153"/>
      <c r="N101" s="153"/>
      <c r="O101" s="513"/>
      <c r="P101" s="144"/>
      <c r="Q101" s="144"/>
      <c r="R101" s="144"/>
      <c r="S101" s="144"/>
      <c r="T101" s="144"/>
      <c r="U101" s="144"/>
      <c r="V101" s="144"/>
      <c r="W101" s="144"/>
      <c r="X101" s="144"/>
      <c r="Y101" s="144"/>
      <c r="Z101" s="144"/>
      <c r="AA101" s="144"/>
      <c r="AB101" s="144"/>
      <c r="AC101" s="144"/>
      <c r="AD101" s="144"/>
      <c r="AE101" s="144"/>
      <c r="AF101" s="144"/>
      <c r="AG101" s="144"/>
      <c r="AH101" s="144"/>
      <c r="AI101" s="144"/>
      <c r="AJ101" s="144"/>
      <c r="AK101" s="144"/>
      <c r="AL101" s="144"/>
      <c r="AM101" s="144"/>
      <c r="AN101" s="144"/>
      <c r="AO101" s="144"/>
      <c r="AP101" s="144"/>
      <c r="AQ101" s="144"/>
      <c r="AR101" s="144"/>
      <c r="AS101" s="144"/>
      <c r="AT101" s="144"/>
      <c r="AU101" s="144"/>
      <c r="AV101" s="144"/>
      <c r="AW101" s="144"/>
      <c r="AX101" s="144"/>
      <c r="AY101" s="144"/>
      <c r="AZ101" s="144"/>
      <c r="BA101" s="144"/>
      <c r="BB101" s="144"/>
      <c r="BC101" s="144"/>
      <c r="BD101" s="144"/>
      <c r="BE101" s="144"/>
      <c r="BF101" s="144"/>
      <c r="BG101" s="144"/>
      <c r="BH101" s="144"/>
      <c r="BI101" s="144"/>
      <c r="BJ101" s="144"/>
      <c r="BK101" s="144"/>
      <c r="BL101" s="144"/>
      <c r="BM101" s="144"/>
      <c r="BN101" s="144"/>
      <c r="BO101" s="144"/>
      <c r="BP101" s="144"/>
      <c r="BQ101" s="144"/>
      <c r="BR101" s="144"/>
      <c r="BS101" s="144"/>
      <c r="BT101" s="144"/>
      <c r="BU101" s="144"/>
      <c r="BV101" s="144"/>
      <c r="BW101" s="144"/>
      <c r="BX101" s="144"/>
      <c r="BY101" s="144"/>
      <c r="BZ101" s="144"/>
      <c r="CA101" s="144"/>
      <c r="CB101" s="144"/>
      <c r="CC101" s="144"/>
      <c r="CD101" s="144"/>
      <c r="CE101" s="144"/>
      <c r="CF101" s="144"/>
      <c r="CG101" s="144"/>
      <c r="CH101" s="144"/>
      <c r="CI101" s="144"/>
      <c r="CJ101" s="144"/>
      <c r="CK101" s="144"/>
      <c r="CL101" s="144"/>
      <c r="CM101" s="144"/>
      <c r="CN101" s="144"/>
      <c r="CO101" s="144"/>
      <c r="CP101" s="144"/>
      <c r="CQ101" s="144"/>
      <c r="CR101" s="144"/>
      <c r="CS101" s="144"/>
      <c r="CT101" s="144"/>
      <c r="CU101" s="144"/>
      <c r="CV101" s="144"/>
      <c r="CW101" s="144"/>
      <c r="CX101" s="144"/>
      <c r="CY101" s="144"/>
      <c r="CZ101" s="144"/>
    </row>
    <row r="102" s="20" customFormat="1" ht="18" customHeight="1" spans="1:104">
      <c r="A102" s="442" t="str">
        <f t="shared" si="2"/>
        <v/>
      </c>
      <c r="B102" s="507"/>
      <c r="C102" s="507"/>
      <c r="D102" s="507"/>
      <c r="E102" s="507"/>
      <c r="F102" s="153"/>
      <c r="G102" s="153"/>
      <c r="I102" s="153"/>
      <c r="J102" s="153"/>
      <c r="K102" s="153"/>
      <c r="L102" s="153"/>
      <c r="M102" s="153"/>
      <c r="N102" s="153"/>
      <c r="O102" s="513"/>
      <c r="P102" s="144"/>
      <c r="Q102" s="144"/>
      <c r="R102" s="144"/>
      <c r="S102" s="144"/>
      <c r="T102" s="144"/>
      <c r="U102" s="144"/>
      <c r="V102" s="144"/>
      <c r="W102" s="144"/>
      <c r="X102" s="144"/>
      <c r="Y102" s="144"/>
      <c r="Z102" s="144"/>
      <c r="AA102" s="144"/>
      <c r="AB102" s="144"/>
      <c r="AC102" s="144"/>
      <c r="AD102" s="144"/>
      <c r="AE102" s="144"/>
      <c r="AF102" s="144"/>
      <c r="AG102" s="144"/>
      <c r="AH102" s="144"/>
      <c r="AI102" s="144"/>
      <c r="AJ102" s="144"/>
      <c r="AK102" s="144"/>
      <c r="AL102" s="144"/>
      <c r="AM102" s="144"/>
      <c r="AN102" s="144"/>
      <c r="AO102" s="144"/>
      <c r="AP102" s="144"/>
      <c r="AQ102" s="144"/>
      <c r="AR102" s="144"/>
      <c r="AS102" s="144"/>
      <c r="AT102" s="144"/>
      <c r="AU102" s="144"/>
      <c r="AV102" s="144"/>
      <c r="AW102" s="144"/>
      <c r="AX102" s="144"/>
      <c r="AY102" s="144"/>
      <c r="AZ102" s="144"/>
      <c r="BA102" s="144"/>
      <c r="BB102" s="144"/>
      <c r="BC102" s="144"/>
      <c r="BD102" s="144"/>
      <c r="BE102" s="144"/>
      <c r="BF102" s="144"/>
      <c r="BG102" s="144"/>
      <c r="BH102" s="144"/>
      <c r="BI102" s="144"/>
      <c r="BJ102" s="144"/>
      <c r="BK102" s="144"/>
      <c r="BL102" s="144"/>
      <c r="BM102" s="144"/>
      <c r="BN102" s="144"/>
      <c r="BO102" s="144"/>
      <c r="BP102" s="144"/>
      <c r="BQ102" s="144"/>
      <c r="BR102" s="144"/>
      <c r="BS102" s="144"/>
      <c r="BT102" s="144"/>
      <c r="BU102" s="144"/>
      <c r="BV102" s="144"/>
      <c r="BW102" s="144"/>
      <c r="BX102" s="144"/>
      <c r="BY102" s="144"/>
      <c r="BZ102" s="144"/>
      <c r="CA102" s="144"/>
      <c r="CB102" s="144"/>
      <c r="CC102" s="144"/>
      <c r="CD102" s="144"/>
      <c r="CE102" s="144"/>
      <c r="CF102" s="144"/>
      <c r="CG102" s="144"/>
      <c r="CH102" s="144"/>
      <c r="CI102" s="144"/>
      <c r="CJ102" s="144"/>
      <c r="CK102" s="144"/>
      <c r="CL102" s="144"/>
      <c r="CM102" s="144"/>
      <c r="CN102" s="144"/>
      <c r="CO102" s="144"/>
      <c r="CP102" s="144"/>
      <c r="CQ102" s="144"/>
      <c r="CR102" s="144"/>
      <c r="CS102" s="144"/>
      <c r="CT102" s="144"/>
      <c r="CU102" s="144"/>
      <c r="CV102" s="144"/>
      <c r="CW102" s="144"/>
      <c r="CX102" s="144"/>
      <c r="CY102" s="144"/>
      <c r="CZ102" s="144"/>
    </row>
    <row r="103" s="20" customFormat="1" ht="18" customHeight="1" spans="1:104">
      <c r="A103" s="442" t="str">
        <f t="shared" si="2"/>
        <v/>
      </c>
      <c r="B103" s="507"/>
      <c r="C103" s="507"/>
      <c r="D103" s="507"/>
      <c r="E103" s="507"/>
      <c r="F103" s="153"/>
      <c r="G103" s="153"/>
      <c r="I103" s="153"/>
      <c r="J103" s="153"/>
      <c r="K103" s="153"/>
      <c r="L103" s="153"/>
      <c r="M103" s="153"/>
      <c r="N103" s="153"/>
      <c r="O103" s="513"/>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c r="BU103" s="144"/>
      <c r="BV103" s="144"/>
      <c r="BW103" s="144"/>
      <c r="BX103" s="144"/>
      <c r="BY103" s="144"/>
      <c r="BZ103" s="144"/>
      <c r="CA103" s="144"/>
      <c r="CB103" s="144"/>
      <c r="CC103" s="144"/>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row>
    <row r="104" ht="18" customHeight="1" spans="1:104">
      <c r="A104" s="442" t="str">
        <f t="shared" si="2"/>
        <v/>
      </c>
      <c r="B104" s="507"/>
      <c r="C104" s="507"/>
      <c r="D104" s="507"/>
      <c r="E104" s="507"/>
      <c r="F104" s="153"/>
      <c r="G104" s="153"/>
      <c r="I104" s="153"/>
      <c r="J104" s="153"/>
      <c r="K104" s="153"/>
      <c r="L104" s="153"/>
      <c r="M104" s="153"/>
      <c r="N104" s="153"/>
      <c r="O104" s="513"/>
      <c r="S104" s="144"/>
      <c r="T104" s="144"/>
    </row>
    <row r="105" ht="18" customHeight="1" spans="1:104">
      <c r="A105" s="442" t="str">
        <f t="shared" si="2"/>
        <v/>
      </c>
      <c r="B105" s="528"/>
      <c r="C105" s="528"/>
      <c r="D105" s="528"/>
      <c r="E105" s="507"/>
      <c r="F105" s="153"/>
      <c r="G105" s="153"/>
      <c r="I105" s="153"/>
      <c r="J105" s="153"/>
      <c r="K105" s="153"/>
      <c r="L105" s="153"/>
      <c r="M105" s="153"/>
      <c r="N105" s="153"/>
      <c r="O105" s="513"/>
    </row>
    <row r="106" ht="18" customHeight="1" spans="1:104">
      <c r="A106" s="442" t="str">
        <f t="shared" si="2"/>
        <v/>
      </c>
      <c r="B106" s="528"/>
      <c r="C106" s="528"/>
      <c r="D106" s="528"/>
      <c r="E106" s="507"/>
      <c r="F106" s="153"/>
      <c r="G106" s="153"/>
      <c r="I106" s="153"/>
      <c r="J106" s="153"/>
      <c r="K106" s="153"/>
      <c r="L106" s="153"/>
      <c r="M106" s="153"/>
      <c r="N106" s="153"/>
      <c r="O106" s="513"/>
    </row>
    <row r="107" ht="18" customHeight="1" spans="1:104">
      <c r="A107" s="442" t="str">
        <f t="shared" si="2"/>
        <v/>
      </c>
      <c r="B107" s="507"/>
      <c r="C107" s="507"/>
      <c r="D107" s="507"/>
      <c r="E107" s="507"/>
      <c r="F107" s="153"/>
      <c r="G107" s="153"/>
      <c r="I107" s="153"/>
      <c r="J107" s="153"/>
      <c r="K107" s="153"/>
      <c r="L107" s="153"/>
      <c r="M107" s="153"/>
      <c r="N107" s="153"/>
      <c r="O107" s="513"/>
    </row>
    <row r="108" ht="18" customHeight="1" spans="1:104">
      <c r="A108" s="442" t="str">
        <f t="shared" si="2"/>
        <v/>
      </c>
      <c r="B108" s="507"/>
      <c r="C108" s="507"/>
      <c r="D108" s="507"/>
      <c r="E108" s="507"/>
      <c r="F108" s="153"/>
      <c r="G108" s="153"/>
      <c r="I108" s="153"/>
      <c r="J108" s="153"/>
      <c r="K108" s="153"/>
      <c r="L108" s="153"/>
      <c r="M108" s="153"/>
      <c r="N108" s="153"/>
      <c r="O108" s="513"/>
    </row>
    <row r="109" ht="18" customHeight="1" spans="1:104">
      <c r="A109" s="442" t="str">
        <f t="shared" si="2"/>
        <v/>
      </c>
      <c r="B109" s="507"/>
      <c r="C109" s="507"/>
      <c r="D109" s="507"/>
      <c r="E109" s="507"/>
      <c r="F109" s="153"/>
      <c r="G109" s="153"/>
      <c r="I109" s="153"/>
      <c r="J109" s="153"/>
      <c r="K109" s="153"/>
      <c r="L109" s="153"/>
      <c r="M109" s="153"/>
      <c r="N109" s="153"/>
      <c r="O109" s="513"/>
    </row>
    <row r="110" ht="18" customHeight="1" spans="1:104">
      <c r="A110" s="442" t="str">
        <f t="shared" si="2"/>
        <v/>
      </c>
      <c r="B110" s="507"/>
      <c r="C110" s="507"/>
      <c r="D110" s="507"/>
      <c r="E110" s="507"/>
      <c r="F110" s="153"/>
      <c r="G110" s="153"/>
      <c r="I110" s="153"/>
      <c r="J110" s="153"/>
      <c r="K110" s="153"/>
      <c r="L110" s="153"/>
      <c r="M110" s="153"/>
      <c r="N110" s="153"/>
      <c r="O110" s="513"/>
    </row>
    <row r="111" ht="18" customHeight="1" spans="1:104">
      <c r="A111" s="442" t="str">
        <f t="shared" si="2"/>
        <v/>
      </c>
      <c r="B111" s="507"/>
      <c r="C111" s="507"/>
      <c r="D111" s="507"/>
      <c r="E111" s="507"/>
      <c r="F111" s="153"/>
      <c r="G111" s="153"/>
      <c r="I111" s="153"/>
      <c r="J111" s="153"/>
      <c r="K111" s="153"/>
      <c r="L111" s="153"/>
      <c r="M111" s="153"/>
      <c r="N111" s="153"/>
      <c r="O111" s="513"/>
    </row>
    <row r="112" ht="18" customHeight="1" spans="1:104">
      <c r="A112" s="442" t="str">
        <f t="shared" si="2"/>
        <v/>
      </c>
      <c r="B112" s="507"/>
      <c r="C112" s="507"/>
      <c r="D112" s="507"/>
      <c r="E112" s="507"/>
      <c r="F112" s="153"/>
      <c r="G112" s="153"/>
      <c r="I112" s="153"/>
      <c r="J112" s="153"/>
      <c r="K112" s="153"/>
      <c r="L112" s="153"/>
      <c r="M112" s="153"/>
      <c r="N112" s="153"/>
      <c r="O112" s="513"/>
    </row>
    <row r="113" ht="18" customHeight="1" spans="1:5">
      <c r="A113" s="442" t="str">
        <f t="shared" ref="A113:A161" si="3">IF(B113=0,"",A112+1)</f>
        <v/>
      </c>
      <c r="B113" s="507"/>
      <c r="C113" s="507"/>
      <c r="D113" s="507"/>
      <c r="E113" s="507"/>
    </row>
    <row r="114" ht="18" customHeight="1" spans="1:5">
      <c r="A114" s="442" t="str">
        <f t="shared" si="3"/>
        <v/>
      </c>
      <c r="B114" s="507"/>
      <c r="C114" s="507"/>
      <c r="D114" s="507"/>
      <c r="E114" s="507"/>
    </row>
    <row r="115" ht="18" customHeight="1" spans="1:5">
      <c r="A115" s="442" t="str">
        <f t="shared" si="3"/>
        <v/>
      </c>
      <c r="B115" s="507"/>
      <c r="C115" s="507"/>
      <c r="D115" s="507"/>
      <c r="E115" s="507"/>
    </row>
    <row r="116" ht="18" customHeight="1" spans="1:5">
      <c r="A116" s="442" t="str">
        <f t="shared" si="3"/>
        <v/>
      </c>
      <c r="B116" s="507"/>
      <c r="C116" s="507"/>
      <c r="D116" s="507"/>
      <c r="E116" s="507"/>
    </row>
    <row r="117" ht="18" customHeight="1" spans="1:5">
      <c r="A117" s="442" t="str">
        <f t="shared" si="3"/>
        <v/>
      </c>
      <c r="B117" s="507"/>
      <c r="C117" s="507"/>
      <c r="D117" s="507"/>
      <c r="E117" s="507"/>
    </row>
    <row r="118" ht="18" customHeight="1" spans="1:5">
      <c r="A118" s="442" t="str">
        <f t="shared" si="3"/>
        <v/>
      </c>
      <c r="B118" s="507"/>
      <c r="C118" s="507"/>
      <c r="D118" s="507"/>
      <c r="E118" s="507"/>
    </row>
    <row r="119" ht="18" customHeight="1" spans="1:5">
      <c r="A119" s="442" t="str">
        <f t="shared" si="3"/>
        <v/>
      </c>
      <c r="B119" s="507"/>
      <c r="C119" s="507"/>
      <c r="D119" s="507"/>
      <c r="E119" s="507"/>
    </row>
    <row r="120" ht="18" customHeight="1" spans="1:5">
      <c r="A120" s="442" t="str">
        <f t="shared" si="3"/>
        <v/>
      </c>
      <c r="B120" s="507"/>
      <c r="C120" s="507"/>
      <c r="D120" s="507"/>
      <c r="E120" s="507"/>
    </row>
    <row r="121" ht="18" customHeight="1" spans="1:5">
      <c r="A121" s="442" t="str">
        <f t="shared" si="3"/>
        <v/>
      </c>
      <c r="B121" s="507"/>
      <c r="C121" s="507"/>
      <c r="D121" s="507"/>
      <c r="E121" s="507"/>
    </row>
    <row r="122" ht="18" customHeight="1" spans="1:5">
      <c r="A122" s="442" t="str">
        <f t="shared" si="3"/>
        <v/>
      </c>
      <c r="B122" s="507"/>
      <c r="C122" s="507"/>
      <c r="D122" s="507"/>
      <c r="E122" s="507"/>
    </row>
    <row r="123" ht="18" customHeight="1" spans="1:5">
      <c r="A123" s="442" t="str">
        <f t="shared" si="3"/>
        <v/>
      </c>
      <c r="B123" s="507"/>
      <c r="C123" s="507"/>
      <c r="D123" s="507"/>
      <c r="E123" s="507"/>
    </row>
    <row r="124" ht="18" customHeight="1" spans="1:5">
      <c r="A124" s="442" t="str">
        <f t="shared" si="3"/>
        <v/>
      </c>
      <c r="B124" s="507"/>
      <c r="C124" s="507"/>
      <c r="D124" s="507"/>
      <c r="E124" s="507"/>
    </row>
    <row r="125" ht="18" customHeight="1" spans="1:5">
      <c r="A125" s="442" t="str">
        <f t="shared" si="3"/>
        <v/>
      </c>
      <c r="B125" s="507"/>
      <c r="C125" s="507"/>
      <c r="D125" s="507"/>
      <c r="E125" s="507"/>
    </row>
    <row r="126" ht="18" customHeight="1" spans="1:5">
      <c r="A126" s="442" t="str">
        <f t="shared" si="3"/>
        <v/>
      </c>
      <c r="B126" s="507"/>
      <c r="C126" s="507"/>
      <c r="D126" s="507"/>
      <c r="E126" s="507"/>
    </row>
    <row r="127" ht="18" customHeight="1" spans="1:5">
      <c r="A127" s="442" t="str">
        <f t="shared" si="3"/>
        <v/>
      </c>
      <c r="B127" s="507"/>
      <c r="C127" s="507"/>
      <c r="D127" s="507"/>
      <c r="E127" s="507"/>
    </row>
    <row r="128" ht="18" customHeight="1" spans="1:5">
      <c r="A128" s="442" t="str">
        <f t="shared" si="3"/>
        <v/>
      </c>
      <c r="B128" s="507"/>
      <c r="C128" s="507"/>
      <c r="D128" s="507"/>
      <c r="E128" s="507"/>
    </row>
    <row r="129" ht="18" customHeight="1" spans="1:5">
      <c r="A129" s="442" t="str">
        <f t="shared" si="3"/>
        <v/>
      </c>
      <c r="B129" s="507"/>
      <c r="C129" s="507"/>
      <c r="D129" s="507"/>
      <c r="E129" s="507"/>
    </row>
    <row r="130" ht="18" customHeight="1" spans="1:5">
      <c r="A130" s="442" t="str">
        <f t="shared" si="3"/>
        <v/>
      </c>
      <c r="B130" s="507"/>
      <c r="C130" s="507"/>
      <c r="D130" s="507"/>
      <c r="E130" s="507"/>
    </row>
    <row r="131" ht="18" customHeight="1" spans="1:5">
      <c r="A131" s="442" t="str">
        <f t="shared" si="3"/>
        <v/>
      </c>
      <c r="B131" s="507"/>
      <c r="C131" s="507"/>
      <c r="D131" s="507"/>
      <c r="E131" s="507"/>
    </row>
    <row r="132" ht="18" customHeight="1" spans="1:5">
      <c r="A132" s="442" t="str">
        <f t="shared" si="3"/>
        <v/>
      </c>
      <c r="B132" s="507"/>
      <c r="C132" s="507"/>
      <c r="D132" s="507"/>
      <c r="E132" s="507"/>
    </row>
    <row r="133" ht="18" customHeight="1" spans="1:5">
      <c r="A133" s="442" t="str">
        <f t="shared" si="3"/>
        <v/>
      </c>
      <c r="B133" s="507"/>
      <c r="C133" s="507"/>
      <c r="D133" s="507"/>
      <c r="E133" s="507"/>
    </row>
    <row r="134" ht="18" customHeight="1" spans="1:5">
      <c r="A134" s="442" t="str">
        <f t="shared" si="3"/>
        <v/>
      </c>
      <c r="B134" s="528"/>
      <c r="C134" s="528"/>
      <c r="D134" s="528"/>
      <c r="E134" s="507"/>
    </row>
    <row r="135" ht="18" customHeight="1" spans="1:5">
      <c r="A135" s="442" t="str">
        <f t="shared" si="3"/>
        <v/>
      </c>
      <c r="B135" s="528"/>
      <c r="C135" s="528"/>
      <c r="D135" s="528"/>
      <c r="E135" s="507"/>
    </row>
    <row r="136" ht="18" customHeight="1" spans="1:5">
      <c r="A136" s="442" t="str">
        <f t="shared" si="3"/>
        <v/>
      </c>
      <c r="B136" s="507"/>
      <c r="C136" s="507"/>
      <c r="D136" s="507"/>
      <c r="E136" s="507"/>
    </row>
    <row r="137" ht="18" customHeight="1" spans="1:5">
      <c r="A137" s="442" t="str">
        <f t="shared" si="3"/>
        <v/>
      </c>
      <c r="B137" s="507"/>
      <c r="C137" s="507"/>
      <c r="D137" s="507"/>
      <c r="E137" s="507"/>
    </row>
    <row r="138" ht="18" customHeight="1" spans="1:5">
      <c r="A138" s="442" t="str">
        <f t="shared" si="3"/>
        <v/>
      </c>
      <c r="B138" s="507"/>
      <c r="C138" s="507"/>
      <c r="D138" s="507"/>
      <c r="E138" s="507"/>
    </row>
    <row r="139" ht="18" customHeight="1" spans="1:5">
      <c r="A139" s="442" t="str">
        <f t="shared" si="3"/>
        <v/>
      </c>
      <c r="B139" s="507"/>
      <c r="C139" s="507"/>
      <c r="D139" s="507"/>
      <c r="E139" s="507"/>
    </row>
    <row r="140" ht="18" customHeight="1" spans="1:5">
      <c r="A140" s="442" t="str">
        <f t="shared" si="3"/>
        <v/>
      </c>
      <c r="B140" s="507"/>
      <c r="C140" s="507"/>
      <c r="D140" s="507"/>
      <c r="E140" s="507"/>
    </row>
    <row r="141" ht="18" customHeight="1" spans="1:5">
      <c r="A141" s="442" t="str">
        <f t="shared" si="3"/>
        <v/>
      </c>
      <c r="B141" s="507"/>
      <c r="C141" s="507"/>
      <c r="D141" s="507"/>
      <c r="E141" s="507"/>
    </row>
    <row r="142" ht="18" customHeight="1" spans="1:5">
      <c r="A142" s="442" t="str">
        <f t="shared" si="3"/>
        <v/>
      </c>
      <c r="B142" s="507"/>
      <c r="C142" s="507"/>
      <c r="D142" s="507"/>
      <c r="E142" s="507"/>
    </row>
    <row r="143" ht="18" customHeight="1" spans="1:5">
      <c r="A143" s="442" t="str">
        <f t="shared" si="3"/>
        <v/>
      </c>
      <c r="B143" s="507"/>
      <c r="C143" s="507"/>
      <c r="D143" s="507"/>
      <c r="E143" s="507"/>
    </row>
    <row r="144" ht="18" customHeight="1" spans="1:5">
      <c r="A144" s="442" t="str">
        <f t="shared" si="3"/>
        <v/>
      </c>
      <c r="B144" s="507"/>
      <c r="C144" s="507"/>
      <c r="D144" s="507"/>
      <c r="E144" s="507"/>
    </row>
    <row r="145" ht="18" customHeight="1" spans="1:5">
      <c r="A145" s="442" t="str">
        <f t="shared" si="3"/>
        <v/>
      </c>
      <c r="B145" s="528"/>
      <c r="C145" s="528"/>
      <c r="D145" s="528"/>
      <c r="E145" s="507"/>
    </row>
    <row r="146" ht="18" customHeight="1" spans="1:5">
      <c r="A146" s="442" t="str">
        <f t="shared" si="3"/>
        <v/>
      </c>
      <c r="B146" s="528"/>
      <c r="C146" s="528"/>
      <c r="D146" s="528"/>
      <c r="E146" s="507"/>
    </row>
    <row r="147" ht="18" customHeight="1" spans="1:5">
      <c r="A147" s="442" t="str">
        <f t="shared" si="3"/>
        <v/>
      </c>
      <c r="B147" s="507"/>
      <c r="C147" s="507"/>
      <c r="D147" s="507"/>
      <c r="E147" s="507"/>
    </row>
    <row r="148" ht="18" customHeight="1" spans="1:5">
      <c r="A148" s="442" t="str">
        <f t="shared" si="3"/>
        <v/>
      </c>
      <c r="B148" s="507"/>
      <c r="C148" s="507"/>
      <c r="D148" s="507"/>
      <c r="E148" s="507"/>
    </row>
    <row r="149" ht="18" customHeight="1" spans="1:5">
      <c r="A149" s="442" t="str">
        <f t="shared" si="3"/>
        <v/>
      </c>
      <c r="B149" s="507"/>
      <c r="C149" s="507"/>
      <c r="D149" s="507"/>
      <c r="E149" s="507"/>
    </row>
    <row r="150" ht="18" customHeight="1" spans="1:5">
      <c r="A150" s="442" t="str">
        <f t="shared" si="3"/>
        <v/>
      </c>
      <c r="B150" s="507"/>
      <c r="C150" s="507"/>
      <c r="D150" s="507"/>
      <c r="E150" s="507"/>
    </row>
    <row r="151" ht="18" customHeight="1" spans="1:5">
      <c r="A151" s="442" t="str">
        <f t="shared" si="3"/>
        <v/>
      </c>
      <c r="B151" s="507"/>
      <c r="C151" s="507"/>
      <c r="D151" s="507"/>
      <c r="E151" s="507"/>
    </row>
    <row r="152" ht="18" customHeight="1" spans="1:5">
      <c r="A152" s="442" t="str">
        <f t="shared" si="3"/>
        <v/>
      </c>
      <c r="B152" s="507"/>
      <c r="C152" s="507"/>
      <c r="D152" s="507"/>
      <c r="E152" s="507"/>
    </row>
    <row r="153" ht="18" customHeight="1" spans="1:5">
      <c r="A153" s="442" t="str">
        <f t="shared" si="3"/>
        <v/>
      </c>
      <c r="B153" s="507"/>
      <c r="C153" s="507"/>
      <c r="D153" s="507"/>
      <c r="E153" s="507"/>
    </row>
    <row r="154" ht="18" customHeight="1" spans="1:5">
      <c r="A154" s="442" t="str">
        <f t="shared" si="3"/>
        <v/>
      </c>
      <c r="B154" s="507"/>
      <c r="C154" s="507"/>
      <c r="D154" s="507"/>
      <c r="E154" s="507"/>
    </row>
    <row r="155" ht="18" customHeight="1" spans="1:5">
      <c r="A155" s="442" t="str">
        <f t="shared" si="3"/>
        <v/>
      </c>
      <c r="B155" s="528"/>
      <c r="C155" s="528"/>
      <c r="D155" s="528"/>
      <c r="E155" s="507"/>
    </row>
    <row r="156" ht="18" customHeight="1" spans="1:5">
      <c r="A156" s="442" t="str">
        <f t="shared" si="3"/>
        <v/>
      </c>
      <c r="B156" s="528"/>
      <c r="C156" s="528"/>
      <c r="D156" s="528"/>
      <c r="E156" s="507"/>
    </row>
    <row r="157" ht="18" customHeight="1" spans="1:5">
      <c r="A157" s="442" t="str">
        <f t="shared" si="3"/>
        <v/>
      </c>
      <c r="B157" s="507"/>
      <c r="C157" s="507"/>
      <c r="D157" s="507"/>
      <c r="E157" s="507"/>
    </row>
    <row r="158" ht="18" customHeight="1" spans="1:5">
      <c r="A158" s="442" t="str">
        <f t="shared" si="3"/>
        <v/>
      </c>
      <c r="B158" s="507"/>
      <c r="C158" s="507"/>
      <c r="D158" s="507"/>
      <c r="E158" s="507"/>
    </row>
    <row r="159" ht="18" customHeight="1" spans="1:5">
      <c r="A159" s="442" t="str">
        <f t="shared" si="3"/>
        <v/>
      </c>
      <c r="B159" s="507"/>
      <c r="C159" s="507"/>
      <c r="D159" s="507"/>
      <c r="E159" s="507"/>
    </row>
    <row r="160" ht="18" customHeight="1" spans="1:5">
      <c r="A160" s="442" t="str">
        <f t="shared" si="3"/>
        <v/>
      </c>
      <c r="B160" s="507"/>
      <c r="C160" s="507"/>
      <c r="D160" s="507"/>
      <c r="E160" s="507"/>
    </row>
    <row r="161" ht="18" customHeight="1" spans="1:5">
      <c r="A161" s="442" t="str">
        <f t="shared" si="3"/>
        <v/>
      </c>
      <c r="B161" s="507"/>
      <c r="C161" s="507"/>
      <c r="D161" s="507"/>
      <c r="E161" s="507"/>
    </row>
    <row r="162" ht="18" customHeight="1" spans="1:5">
      <c r="A162" s="442" t="str">
        <f t="shared" ref="A162" si="4">IF(B162=0,"",A161+1)</f>
        <v/>
      </c>
      <c r="B162" s="507"/>
      <c r="C162" s="507"/>
      <c r="D162" s="507"/>
      <c r="E162" s="507"/>
    </row>
  </sheetData>
  <sheetProtection sheet="1"/>
  <mergeCells count="91">
    <mergeCell ref="A1:E1"/>
    <mergeCell ref="F1:G1"/>
    <mergeCell ref="K1:L1"/>
    <mergeCell ref="M1:O1"/>
    <mergeCell ref="A2:B2"/>
    <mergeCell ref="K2:L2"/>
    <mergeCell ref="M2:N2"/>
    <mergeCell ref="K3:L3"/>
    <mergeCell ref="M3:N3"/>
    <mergeCell ref="K4:L4"/>
    <mergeCell ref="M4:N4"/>
    <mergeCell ref="Q4:V4"/>
    <mergeCell ref="K5:L5"/>
    <mergeCell ref="M5:N5"/>
    <mergeCell ref="F6:G6"/>
    <mergeCell ref="M6:N6"/>
    <mergeCell ref="Q6:T6"/>
    <mergeCell ref="M7:N7"/>
    <mergeCell ref="F8:G8"/>
    <mergeCell ref="M8:N8"/>
    <mergeCell ref="M9:N9"/>
    <mergeCell ref="Q9:V9"/>
    <mergeCell ref="F10:G10"/>
    <mergeCell ref="M10:N10"/>
    <mergeCell ref="Q10:U10"/>
    <mergeCell ref="M11:N11"/>
    <mergeCell ref="Q11:U11"/>
    <mergeCell ref="M12:N12"/>
    <mergeCell ref="Q12:U12"/>
    <mergeCell ref="Q13:U13"/>
    <mergeCell ref="H14:J14"/>
    <mergeCell ref="K14:L14"/>
    <mergeCell ref="M14:O14"/>
    <mergeCell ref="Q14:U14"/>
    <mergeCell ref="H15:J15"/>
    <mergeCell ref="K15:L15"/>
    <mergeCell ref="M15:O15"/>
    <mergeCell ref="Q15:U15"/>
    <mergeCell ref="H16:J16"/>
    <mergeCell ref="K16:L16"/>
    <mergeCell ref="M16:O16"/>
    <mergeCell ref="H17:J17"/>
    <mergeCell ref="K17:L17"/>
    <mergeCell ref="M17:O17"/>
    <mergeCell ref="H18:J18"/>
    <mergeCell ref="K18:L18"/>
    <mergeCell ref="M18:O18"/>
    <mergeCell ref="H19:J19"/>
    <mergeCell ref="K19:L19"/>
    <mergeCell ref="M19:O19"/>
    <mergeCell ref="I21:P21"/>
    <mergeCell ref="Q21:V21"/>
    <mergeCell ref="I22:P22"/>
    <mergeCell ref="Q22:V22"/>
    <mergeCell ref="I23:P23"/>
    <mergeCell ref="Q23:V23"/>
    <mergeCell ref="I24:P24"/>
    <mergeCell ref="Q24:V24"/>
    <mergeCell ref="I25:P25"/>
    <mergeCell ref="Q25:V25"/>
    <mergeCell ref="I26:P26"/>
    <mergeCell ref="Q26:V26"/>
    <mergeCell ref="G28:V28"/>
    <mergeCell ref="G29:H29"/>
    <mergeCell ref="I29:V29"/>
    <mergeCell ref="G30:H30"/>
    <mergeCell ref="I30:V30"/>
    <mergeCell ref="G31:H31"/>
    <mergeCell ref="I31:V31"/>
    <mergeCell ref="G32:H32"/>
    <mergeCell ref="I32:V32"/>
    <mergeCell ref="G33:H33"/>
    <mergeCell ref="I33:V33"/>
    <mergeCell ref="G34:H34"/>
    <mergeCell ref="I34:J34"/>
    <mergeCell ref="G35:H35"/>
    <mergeCell ref="I35:J35"/>
    <mergeCell ref="G37:J37"/>
    <mergeCell ref="G38:H38"/>
    <mergeCell ref="I38:J38"/>
    <mergeCell ref="G39:H39"/>
    <mergeCell ref="I39:J39"/>
    <mergeCell ref="G40:H40"/>
    <mergeCell ref="I40:J40"/>
    <mergeCell ref="J1:J5"/>
    <mergeCell ref="J7:J9"/>
    <mergeCell ref="J10:J11"/>
    <mergeCell ref="K7:K9"/>
    <mergeCell ref="K10:K11"/>
    <mergeCell ref="L7:L9"/>
    <mergeCell ref="L10:L11"/>
  </mergeCells>
  <conditionalFormatting sqref="P7">
    <cfRule type="expression" dxfId="0" priority="26">
      <formula>$P$7&lt;&gt;""</formula>
    </cfRule>
  </conditionalFormatting>
  <conditionalFormatting sqref="O8">
    <cfRule type="expression" dxfId="1" priority="115">
      <formula>$M$8&lt;&gt;""</formula>
    </cfRule>
  </conditionalFormatting>
  <conditionalFormatting sqref="O10">
    <cfRule type="expression" dxfId="1" priority="78">
      <formula>$M$10&lt;&gt;""</formula>
    </cfRule>
  </conditionalFormatting>
  <conditionalFormatting sqref="O11">
    <cfRule type="expression" dxfId="1" priority="77">
      <formula>$M$11&lt;&gt;""</formula>
    </cfRule>
  </conditionalFormatting>
  <conditionalFormatting sqref="L12">
    <cfRule type="expression" dxfId="1" priority="31">
      <formula>$K$12&lt;&gt;""</formula>
    </cfRule>
  </conditionalFormatting>
  <conditionalFormatting sqref="M12:N12">
    <cfRule type="expression" dxfId="1" priority="30">
      <formula>$K$12&lt;&gt;""</formula>
    </cfRule>
  </conditionalFormatting>
  <conditionalFormatting sqref="G14:J14">
    <cfRule type="expression" dxfId="2" priority="1174">
      <formula>OR($H$14&lt;&gt;"",$K$14&lt;&gt;"",$M$14&lt;&gt;"")</formula>
    </cfRule>
  </conditionalFormatting>
  <conditionalFormatting sqref="K14:L14">
    <cfRule type="expression" dxfId="2" priority="1176">
      <formula>OR($K$14&lt;&gt;"",$M$14&lt;&gt;"")</formula>
    </cfRule>
  </conditionalFormatting>
  <conditionalFormatting sqref="M14:O14">
    <cfRule type="expression" dxfId="2" priority="105">
      <formula>$M$14&lt;&gt;""</formula>
    </cfRule>
  </conditionalFormatting>
  <conditionalFormatting sqref="G21">
    <cfRule type="expression" dxfId="2" priority="72">
      <formula>$H$8&lt;&gt;""</formula>
    </cfRule>
  </conditionalFormatting>
  <conditionalFormatting sqref="H21">
    <cfRule type="expression" dxfId="2" priority="75">
      <formula>$H$21&lt;&gt;""</formula>
    </cfRule>
  </conditionalFormatting>
  <conditionalFormatting sqref="I21:P21">
    <cfRule type="expression" dxfId="2" priority="74">
      <formula>$I$21&lt;&gt;""</formula>
    </cfRule>
  </conditionalFormatting>
  <conditionalFormatting sqref="Q21:V21">
    <cfRule type="expression" dxfId="2" priority="73">
      <formula>$Q$21&lt;&gt;""</formula>
    </cfRule>
  </conditionalFormatting>
  <conditionalFormatting sqref="G28:V28">
    <cfRule type="expression" dxfId="2" priority="12">
      <formula>$H$10="是"</formula>
    </cfRule>
  </conditionalFormatting>
  <conditionalFormatting sqref="H22:H26">
    <cfRule type="expression" dxfId="0" priority="112">
      <formula>$G22&lt;&gt;""</formula>
    </cfRule>
  </conditionalFormatting>
  <conditionalFormatting sqref="K34:K35">
    <cfRule type="expression" dxfId="3" priority="3">
      <formula>$H$10="是"</formula>
    </cfRule>
  </conditionalFormatting>
  <conditionalFormatting sqref="K38:K40">
    <cfRule type="expression" dxfId="2" priority="9">
      <formula>$K$37="是"</formula>
    </cfRule>
  </conditionalFormatting>
  <conditionalFormatting sqref="K12 K7 K10">
    <cfRule type="expression" dxfId="1" priority="81">
      <formula>$H$6&lt;&gt;""</formula>
    </cfRule>
  </conditionalFormatting>
  <conditionalFormatting sqref="L7:N7 M8:M9">
    <cfRule type="expression" dxfId="1" priority="1195">
      <formula>$K$7&lt;&gt;""</formula>
    </cfRule>
  </conditionalFormatting>
  <conditionalFormatting sqref="O7 O9">
    <cfRule type="expression" dxfId="1" priority="133">
      <formula>$M7&lt;&gt;""</formula>
    </cfRule>
  </conditionalFormatting>
  <conditionalFormatting sqref="M10:N11 L10">
    <cfRule type="expression" dxfId="1" priority="1194">
      <formula>$K$10&lt;&gt;""</formula>
    </cfRule>
  </conditionalFormatting>
  <conditionalFormatting sqref="G22:G26 G15:G19">
    <cfRule type="expression" dxfId="2" priority="113">
      <formula>$G15&lt;&gt;""</formula>
    </cfRule>
  </conditionalFormatting>
  <conditionalFormatting sqref="H15:J17">
    <cfRule type="expression" dxfId="2" priority="15">
      <formula>AND($G15&lt;&gt;"",OR($H$14&lt;&gt;"",$K$14&lt;&gt;"",$M$14&lt;&gt;""))</formula>
    </cfRule>
  </conditionalFormatting>
  <conditionalFormatting sqref="M15:M19 K18:K19 H18:H19">
    <cfRule type="expression" dxfId="1" priority="1186">
      <formula>AND(H$14&lt;&gt;"",$G15&lt;&gt;"")</formula>
    </cfRule>
  </conditionalFormatting>
  <conditionalFormatting sqref="K15:K17 H15:H17">
    <cfRule type="expression" dxfId="1" priority="14">
      <formula>AND(H$14&lt;&gt;"",$G15&lt;&gt;"")</formula>
    </cfRule>
  </conditionalFormatting>
  <conditionalFormatting sqref="K15:L17">
    <cfRule type="expression" dxfId="2" priority="16">
      <formula>AND($G15&lt;&gt;"",OR($K$14&lt;&gt;"",$M$14&lt;&gt;""))</formula>
    </cfRule>
  </conditionalFormatting>
  <conditionalFormatting sqref="M15:O19">
    <cfRule type="expression" dxfId="2" priority="1191">
      <formula>AND($G15&lt;&gt;"",$M$14&lt;&gt;"")</formula>
    </cfRule>
  </conditionalFormatting>
  <conditionalFormatting sqref="H18:J19">
    <cfRule type="expression" dxfId="2" priority="1188">
      <formula>AND($G18&lt;&gt;"",OR($H$14&lt;&gt;"",$K$14&lt;&gt;"",$M$14&lt;&gt;""))</formula>
    </cfRule>
  </conditionalFormatting>
  <conditionalFormatting sqref="K18:L19">
    <cfRule type="expression" dxfId="2" priority="1189">
      <formula>AND($G18&lt;&gt;"",OR($K$14&lt;&gt;"",$M$14&lt;&gt;""))</formula>
    </cfRule>
  </conditionalFormatting>
  <conditionalFormatting sqref="I22:V24">
    <cfRule type="expression" dxfId="0" priority="13">
      <formula>$G22&lt;&gt;""</formula>
    </cfRule>
  </conditionalFormatting>
  <conditionalFormatting sqref="I25:V26">
    <cfRule type="expression" dxfId="0" priority="32">
      <formula>$G25&lt;&gt;""</formula>
    </cfRule>
  </conditionalFormatting>
  <conditionalFormatting sqref="G29:H33">
    <cfRule type="expression" dxfId="3" priority="18">
      <formula>$H$10="是"</formula>
    </cfRule>
  </conditionalFormatting>
  <conditionalFormatting sqref="I29:V33">
    <cfRule type="expression" dxfId="0" priority="17">
      <formula>$H$10="是"</formula>
    </cfRule>
  </conditionalFormatting>
  <conditionalFormatting sqref="G34:J35">
    <cfRule type="expression" dxfId="2" priority="2">
      <formula>$H$10="是"</formula>
    </cfRule>
  </conditionalFormatting>
  <conditionalFormatting sqref="I34:J35">
    <cfRule type="expression" dxfId="4" priority="1">
      <formula>$H$10="是"</formula>
    </cfRule>
  </conditionalFormatting>
  <conditionalFormatting sqref="G38:H40">
    <cfRule type="expression" dxfId="2" priority="10">
      <formula>$K$37="是"</formula>
    </cfRule>
  </conditionalFormatting>
  <conditionalFormatting sqref="I38:J40">
    <cfRule type="expression" dxfId="5" priority="11">
      <formula>$K$37="是"</formula>
    </cfRule>
  </conditionalFormatting>
  <dataValidations count="22">
    <dataValidation type="list" allowBlank="1" showInputMessage="1" sqref="A2:B2">
      <formula1>"2022,2023,2024,2025,2026,2027"</formula1>
    </dataValidation>
    <dataValidation type="list" allowBlank="1" showInputMessage="1" sqref="D2">
      <formula1>"2023,2024,2025,2026,2027,2028"</formula1>
    </dataValidation>
    <dataValidation type="list" allowBlank="1" showInputMessage="1" sqref="F2">
      <formula1>"1,2"</formula1>
    </dataValidation>
    <dataValidation type="list" allowBlank="1" showInputMessage="1" showErrorMessage="1" sqref="H6">
      <formula1>"理论课程,课程设计,实习"</formula1>
    </dataValidation>
    <dataValidation type="list" allowBlank="1" showInputMessage="1" sqref="Q6:T6">
      <formula1>参数计算!$ANS$4:$ANS$23</formula1>
    </dataValidation>
    <dataValidation type="list" allowBlank="1" showInputMessage="1" sqref="K7">
      <formula1>平时考核</formula1>
    </dataValidation>
    <dataValidation type="decimal" operator="between" allowBlank="1" showInputMessage="1" showErrorMessage="1" sqref="L7 L12 O7:O9">
      <formula1>0</formula1>
      <formula2>100</formula2>
    </dataValidation>
    <dataValidation type="list" allowBlank="1" showInputMessage="1" showErrorMessage="1" sqref="M7:N7">
      <formula1>平时考核1</formula1>
    </dataValidation>
    <dataValidation type="list" allowBlank="1" showInputMessage="1" showErrorMessage="1" sqref="P7">
      <formula1>考勤</formula1>
    </dataValidation>
    <dataValidation type="list" showInputMessage="1" showErrorMessage="1" sqref="H8">
      <formula1>"1,2,3,4,5"</formula1>
    </dataValidation>
    <dataValidation type="list" allowBlank="1" showInputMessage="1" sqref="M8">
      <formula1>平时考核2</formula1>
    </dataValidation>
    <dataValidation type="list" allowBlank="1" showInputMessage="1" sqref="M9">
      <formula1>平时考核3</formula1>
    </dataValidation>
    <dataValidation type="list" allowBlank="1" showInputMessage="1" sqref="H10 K37">
      <formula1>"是,否"</formula1>
    </dataValidation>
    <dataValidation type="list" showInputMessage="1" sqref="K10">
      <formula1>过程考核</formula1>
    </dataValidation>
    <dataValidation type="list" allowBlank="1" showInputMessage="1" sqref="M10:N10">
      <formula1>过程考核1</formula1>
    </dataValidation>
    <dataValidation type="list" allowBlank="1" showInputMessage="1" sqref="M11:N11">
      <formula1>过程考核2</formula1>
    </dataValidation>
    <dataValidation type="list" allowBlank="1" showInputMessage="1" showErrorMessage="1" sqref="K12">
      <formula1>期末考核</formula1>
    </dataValidation>
    <dataValidation type="list" allowBlank="1" showInputMessage="1" sqref="M12">
      <formula1>期末考核1</formula1>
    </dataValidation>
    <dataValidation type="list" allowBlank="1" showInputMessage="1" showErrorMessage="1" sqref="K28">
      <formula1>"是,否"</formula1>
    </dataValidation>
    <dataValidation type="list" allowBlank="1" showInputMessage="1" showErrorMessage="1" sqref="H22:H26">
      <formula1>"H,M,L"</formula1>
    </dataValidation>
    <dataValidation type="list" allowBlank="1" showInputMessage="1" showErrorMessage="1" sqref="V10:V15">
      <formula1>"否,是"</formula1>
    </dataValidation>
    <dataValidation type="list" allowBlank="1" showInputMessage="1" showErrorMessage="1" sqref="I34:J35 I38:J40">
      <formula1>电子签名</formula1>
    </dataValidation>
  </dataValidations>
  <pageMargins left="0.42" right="0.38" top="1" bottom="1" header="0.5" footer="0.5"/>
  <pageSetup paperSize="9" orientation="landscape"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7" name="Button 3" r:id="rId3">
              <controlPr print="0" defaultSize="0">
                <anchor>
                  <from>
                    <xdr:col>16</xdr:col>
                    <xdr:colOff>0</xdr:colOff>
                    <xdr:row>0</xdr:row>
                    <xdr:rowOff>28575</xdr:rowOff>
                  </from>
                  <to>
                    <xdr:col>19</xdr:col>
                    <xdr:colOff>657225</xdr:colOff>
                    <xdr:row>1</xdr:row>
                    <xdr:rowOff>171450</xdr:rowOff>
                  </to>
                </anchor>
              </controlPr>
            </control>
          </mc:Choice>
        </mc:AlternateContent>
        <mc:AlternateContent xmlns:mc="http://schemas.openxmlformats.org/markup-compatibility/2006">
          <mc:Choice Requires="x14">
            <control shapeId="1028" name="Button 4" r:id="rId4">
              <controlPr print="0" defaultSize="0">
                <anchor>
                  <from>
                    <xdr:col>19</xdr:col>
                    <xdr:colOff>904875</xdr:colOff>
                    <xdr:row>0</xdr:row>
                    <xdr:rowOff>28575</xdr:rowOff>
                  </from>
                  <to>
                    <xdr:col>20</xdr:col>
                    <xdr:colOff>1000125</xdr:colOff>
                    <xdr:row>1</xdr:row>
                    <xdr:rowOff>171450</xdr:rowOff>
                  </to>
                </anchor>
              </controlPr>
            </control>
          </mc:Choice>
        </mc:AlternateContent>
        <mc:AlternateContent xmlns:mc="http://schemas.openxmlformats.org/markup-compatibility/2006">
          <mc:Choice Requires="x14">
            <control shapeId="1032" name="Button 8" r:id="rId5">
              <controlPr print="0" defaultSize="0">
                <anchor>
                  <from>
                    <xdr:col>4</xdr:col>
                    <xdr:colOff>57150</xdr:colOff>
                    <xdr:row>2</xdr:row>
                    <xdr:rowOff>50800</xdr:rowOff>
                  </from>
                  <to>
                    <xdr:col>4</xdr:col>
                    <xdr:colOff>1009650</xdr:colOff>
                    <xdr:row>3</xdr:row>
                    <xdr:rowOff>174625</xdr:rowOff>
                  </to>
                </anchor>
              </controlPr>
            </control>
          </mc:Choice>
        </mc:AlternateContent>
        <mc:AlternateContent xmlns:mc="http://schemas.openxmlformats.org/markup-compatibility/2006">
          <mc:Choice Requires="x14">
            <control shapeId="1035" name="Button 11" r:id="rId6">
              <controlPr print="0" defaultSize="0">
                <anchor>
                  <from>
                    <xdr:col>20</xdr:col>
                    <xdr:colOff>95250</xdr:colOff>
                    <xdr:row>4</xdr:row>
                    <xdr:rowOff>243840</xdr:rowOff>
                  </from>
                  <to>
                    <xdr:col>20</xdr:col>
                    <xdr:colOff>533400</xdr:colOff>
                    <xdr:row>5</xdr:row>
                    <xdr:rowOff>243840</xdr:rowOff>
                  </to>
                </anchor>
              </controlPr>
            </control>
          </mc:Choice>
        </mc:AlternateContent>
        <mc:AlternateContent xmlns:mc="http://schemas.openxmlformats.org/markup-compatibility/2006">
          <mc:Choice Requires="x14">
            <control shapeId="1036" name="Button 12" r:id="rId7">
              <controlPr print="0" defaultSize="0">
                <anchor>
                  <from>
                    <xdr:col>20</xdr:col>
                    <xdr:colOff>552450</xdr:colOff>
                    <xdr:row>4</xdr:row>
                    <xdr:rowOff>243840</xdr:rowOff>
                  </from>
                  <to>
                    <xdr:col>20</xdr:col>
                    <xdr:colOff>981075</xdr:colOff>
                    <xdr:row>5</xdr:row>
                    <xdr:rowOff>243840</xdr:rowOff>
                  </to>
                </anchor>
              </controlPr>
            </control>
          </mc:Choice>
        </mc:AlternateContent>
        <mc:AlternateContent xmlns:mc="http://schemas.openxmlformats.org/markup-compatibility/2006">
          <mc:Choice Requires="x14">
            <control shapeId="1037" name="Button 13" r:id="rId8">
              <controlPr print="0" defaultSize="0">
                <anchor>
                  <from>
                    <xdr:col>21</xdr:col>
                    <xdr:colOff>0</xdr:colOff>
                    <xdr:row>4</xdr:row>
                    <xdr:rowOff>243840</xdr:rowOff>
                  </from>
                  <to>
                    <xdr:col>21</xdr:col>
                    <xdr:colOff>428625</xdr:colOff>
                    <xdr:row>5</xdr:row>
                    <xdr:rowOff>243840</xdr:rowOff>
                  </to>
                </anchor>
              </controlPr>
            </control>
          </mc:Choice>
        </mc:AlternateContent>
        <mc:AlternateContent xmlns:mc="http://schemas.openxmlformats.org/markup-compatibility/2006">
          <mc:Choice Requires="x14">
            <control shapeId="1038" name="Button 14" r:id="rId9">
              <controlPr print="0" defaultSize="0">
                <anchor>
                  <from>
                    <xdr:col>21</xdr:col>
                    <xdr:colOff>0</xdr:colOff>
                    <xdr:row>2</xdr:row>
                    <xdr:rowOff>250190</xdr:rowOff>
                  </from>
                  <to>
                    <xdr:col>21</xdr:col>
                    <xdr:colOff>428625</xdr:colOff>
                    <xdr:row>3</xdr:row>
                    <xdr:rowOff>250190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EX160"/>
  <sheetViews>
    <sheetView showGridLines="0" workbookViewId="0">
      <pane xSplit="3" ySplit="10" topLeftCell="AP11" activePane="bottomRight" state="frozen"/>
      <selection/>
      <selection pane="topRight"/>
      <selection pane="bottomLeft"/>
      <selection pane="bottomRight" activeCell="BF1" sqref="BF1"/>
    </sheetView>
  </sheetViews>
  <sheetFormatPr defaultColWidth="9" defaultRowHeight="14.25"/>
  <cols>
    <col min="1" max="1" width="3.25" style="22" customWidth="1"/>
    <col min="2" max="2" width="9.375" style="22" customWidth="1"/>
    <col min="3" max="3" width="9.25" style="22" customWidth="1"/>
    <col min="4" max="4" width="5.875" style="22" customWidth="1"/>
    <col min="5" max="5" width="4.75" style="22" customWidth="1"/>
    <col min="6" max="6" width="4.875" style="22" customWidth="1"/>
    <col min="7" max="7" width="2.375" style="22" customWidth="1"/>
    <col min="8" max="8" width="5.75" style="22" customWidth="1"/>
    <col min="9" max="13" width="4.75" style="22" customWidth="1"/>
    <col min="14" max="14" width="1.375" style="22" customWidth="1"/>
    <col min="15" max="15" width="5.5" style="22" customWidth="1"/>
    <col min="16" max="25" width="4.75" style="22" customWidth="1"/>
    <col min="26" max="26" width="1.875" style="22" customWidth="1"/>
    <col min="27" max="27" width="5.375" style="22" customWidth="1"/>
    <col min="28" max="33" width="6.125" style="22" customWidth="1"/>
    <col min="34" max="34" width="2" style="22" customWidth="1"/>
    <col min="35" max="35" width="5.375" style="22" customWidth="1"/>
    <col min="36" max="41" width="6.125" style="22" customWidth="1"/>
    <col min="42" max="42" width="2" style="22" customWidth="1"/>
    <col min="43" max="43" width="5.375" style="22" customWidth="1"/>
    <col min="44" max="49" width="6.125" style="22" customWidth="1"/>
    <col min="50" max="53" width="2" style="22" customWidth="1"/>
    <col min="54" max="54" width="13.25" style="22" customWidth="1"/>
    <col min="55" max="55" width="4.625" style="22" customWidth="1"/>
    <col min="56" max="179" width="4.625" style="23" customWidth="1"/>
    <col min="180" max="16384" width="9" style="23"/>
  </cols>
  <sheetData>
    <row r="1" ht="21.6" customHeight="1" spans="1:154">
      <c r="A1" s="24" t="str">
        <f>IF(AND(G1&lt;&gt;"",初始录入!A2&lt;&gt;"",初始录入!D2&lt;&gt;"",初始录入!F2&lt;&gt;""),CONCATENATE(初始录入!A2,初始录入!C2,初始录入!D2,初始录入!E2,初始录入!F2,初始录入!G2),"")</f>
        <v/>
      </c>
      <c r="B1" s="24"/>
      <c r="C1" s="24"/>
      <c r="D1" s="24"/>
      <c r="E1" s="24"/>
      <c r="F1" s="24"/>
      <c r="G1" s="25" t="str">
        <f>IF(初始录入!H6&lt;&gt;"","成绩录入","")</f>
        <v/>
      </c>
      <c r="H1" s="25"/>
      <c r="I1" s="25"/>
      <c r="J1" s="25"/>
      <c r="K1" s="25"/>
      <c r="L1" s="26"/>
      <c r="M1" s="26"/>
      <c r="N1" s="26"/>
      <c r="O1" s="26"/>
      <c r="P1" s="413"/>
      <c r="Q1" s="413"/>
      <c r="R1" s="413"/>
      <c r="S1" s="413"/>
      <c r="T1" s="413"/>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90" t="str">
        <f>IF(初始录入!M12="试卷",CONCATENATE(初始录入!M12,"题型数"),"")</f>
        <v/>
      </c>
      <c r="BD1" s="90"/>
      <c r="BE1" s="90"/>
      <c r="BF1" s="414"/>
      <c r="BH1" s="90" t="str">
        <f>IF(初始录入!M12&lt;&gt;"",IF($BF$1&lt;&gt;"","题型号",""),"")</f>
        <v/>
      </c>
      <c r="BI1" s="90"/>
      <c r="BJ1" s="90" t="str">
        <f>参数计算!N65</f>
        <v/>
      </c>
      <c r="BK1" s="90"/>
      <c r="BL1" s="90" t="str">
        <f>参数计算!O65</f>
        <v/>
      </c>
      <c r="BM1" s="90"/>
      <c r="BN1" s="90" t="str">
        <f>参数计算!P65</f>
        <v/>
      </c>
      <c r="BO1" s="90"/>
      <c r="BP1" s="90" t="str">
        <f>参数计算!Q65</f>
        <v/>
      </c>
      <c r="BQ1" s="90"/>
      <c r="BR1" s="90" t="str">
        <f>参数计算!R65</f>
        <v/>
      </c>
      <c r="BS1" s="90"/>
      <c r="BT1" s="90" t="str">
        <f>参数计算!S65</f>
        <v/>
      </c>
      <c r="BU1" s="90"/>
      <c r="BV1" s="90" t="str">
        <f>参数计算!T65</f>
        <v/>
      </c>
      <c r="BW1" s="90"/>
      <c r="BX1" s="90" t="str">
        <f>参数计算!U65</f>
        <v/>
      </c>
      <c r="BY1" s="90"/>
      <c r="BZ1" s="90" t="str">
        <f>参数计算!V65</f>
        <v/>
      </c>
      <c r="CA1" s="90"/>
      <c r="CB1" s="90" t="str">
        <f>参数计算!W65</f>
        <v/>
      </c>
      <c r="CC1" s="90"/>
      <c r="CP1" s="27"/>
      <c r="CQ1" s="27"/>
      <c r="DD1" s="27"/>
      <c r="DE1" s="27"/>
      <c r="DF1" s="27"/>
      <c r="DG1" s="27"/>
      <c r="DH1" s="27"/>
      <c r="DI1" s="27"/>
      <c r="DJ1" s="27"/>
      <c r="DK1" s="27"/>
      <c r="DL1" s="27"/>
      <c r="DM1" s="27"/>
      <c r="DN1" s="27"/>
      <c r="DO1" s="27"/>
      <c r="DP1" s="27"/>
      <c r="DQ1" s="27"/>
      <c r="DR1" s="27"/>
      <c r="DS1" s="27"/>
      <c r="DT1" s="27"/>
      <c r="DU1" s="27"/>
      <c r="DV1" s="27"/>
      <c r="DW1" s="27"/>
      <c r="DX1" s="27"/>
    </row>
    <row r="2" ht="21.6" customHeight="1" spans="1:154">
      <c r="A2" s="28"/>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90" t="str">
        <f>IF(初始录入!M12="试卷",CONCATENATE(初始录入!M12,"小题序号方式"),"")</f>
        <v/>
      </c>
      <c r="BD2" s="90"/>
      <c r="BE2" s="90"/>
      <c r="BF2" s="415"/>
      <c r="BH2" s="90" t="str">
        <f>IF(初始录入!M12&lt;&gt;"",IF($BF$1&lt;&gt;"","题型",""),"")</f>
        <v/>
      </c>
      <c r="BI2" s="90"/>
      <c r="BJ2" s="414"/>
      <c r="BK2" s="414"/>
      <c r="BL2" s="414"/>
      <c r="BM2" s="414"/>
      <c r="BN2" s="415"/>
      <c r="BO2" s="414"/>
      <c r="BP2" s="414"/>
      <c r="BQ2" s="414"/>
      <c r="BR2" s="414"/>
      <c r="BS2" s="414"/>
      <c r="BT2" s="414"/>
      <c r="BU2" s="414"/>
      <c r="BV2" s="414"/>
      <c r="BW2" s="414"/>
      <c r="BX2" s="414"/>
      <c r="BY2" s="414"/>
      <c r="BZ2" s="414"/>
      <c r="CA2" s="414"/>
      <c r="CB2" s="414"/>
      <c r="CC2" s="414"/>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c r="DU2" s="27"/>
      <c r="DV2" s="27"/>
      <c r="DW2" s="27"/>
      <c r="DX2" s="27"/>
    </row>
    <row r="3" ht="21.6" customHeight="1" spans="1:154">
      <c r="A3" s="89" t="str">
        <f>IF(AND(G1&lt;&gt;"",初始录入!D4&lt;&gt;""),CONCATENATE(初始录入!C4,初始录入!D4),"")</f>
        <v/>
      </c>
      <c r="B3" s="89"/>
      <c r="C3" s="89"/>
      <c r="D3" s="89"/>
      <c r="E3" s="89"/>
      <c r="F3" s="89" t="str">
        <f>IF(G1&lt;&gt;"",CONCATENATE(初始录入!D5),"")</f>
        <v/>
      </c>
      <c r="G3" s="89"/>
      <c r="H3" s="89"/>
      <c r="I3" s="89"/>
      <c r="J3" s="89"/>
      <c r="K3" s="89" t="str">
        <f>IF(G1&lt;&gt;"",CONCATENATE(初始录入!D10),"")</f>
        <v/>
      </c>
      <c r="L3" s="89"/>
      <c r="M3" s="89"/>
      <c r="N3" s="89"/>
      <c r="O3" s="89"/>
      <c r="P3" s="89"/>
      <c r="Q3" s="89"/>
      <c r="T3" s="89"/>
      <c r="U3" s="89"/>
      <c r="V3" s="89"/>
      <c r="W3" s="89"/>
      <c r="X3" s="89"/>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c r="AZ3" s="175"/>
      <c r="BA3" s="175"/>
      <c r="BC3" s="90" t="str">
        <f>IF(初始录入!M12="试卷",CONCATENATE(初始录入!M12,"总题数"),"")</f>
        <v/>
      </c>
      <c r="BD3" s="90"/>
      <c r="BE3" s="90"/>
      <c r="BF3" s="90" t="str">
        <f>IF(SUM(BJ3:CC3)&gt;0,SUM(BJ3:CC3),"")</f>
        <v/>
      </c>
      <c r="BH3" s="90" t="str">
        <f>IF(初始录入!M12&lt;&gt;"",IF($BF$1&lt;&gt;"","小题数量",""),"")</f>
        <v/>
      </c>
      <c r="BI3" s="90"/>
      <c r="BJ3" s="415"/>
      <c r="BK3" s="415"/>
      <c r="BL3" s="415"/>
      <c r="BM3" s="415"/>
      <c r="BN3" s="415"/>
      <c r="BO3" s="415"/>
      <c r="BP3" s="415"/>
      <c r="BQ3" s="415"/>
      <c r="BR3" s="415"/>
      <c r="BS3" s="415"/>
      <c r="BT3" s="415"/>
      <c r="BU3" s="415"/>
      <c r="BV3" s="415"/>
      <c r="BW3" s="415"/>
      <c r="BX3" s="415"/>
      <c r="BY3" s="415"/>
      <c r="BZ3" s="415"/>
      <c r="CA3" s="415"/>
      <c r="CB3" s="415"/>
      <c r="CC3" s="415"/>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c r="DU3" s="27"/>
      <c r="DV3" s="27"/>
      <c r="DW3" s="27"/>
      <c r="DX3" s="27"/>
    </row>
    <row r="4" ht="17.25" customHeight="1" spans="1:154">
      <c r="A4" s="89"/>
      <c r="B4" s="89"/>
      <c r="C4" s="89"/>
      <c r="D4" s="89"/>
      <c r="E4" s="89"/>
      <c r="F4" s="89"/>
      <c r="G4" s="89"/>
      <c r="H4" s="89"/>
      <c r="I4" s="89"/>
      <c r="J4" s="89"/>
      <c r="K4" s="89"/>
      <c r="L4" s="89"/>
      <c r="M4" s="89"/>
      <c r="N4" s="89"/>
      <c r="O4" s="89"/>
      <c r="P4" s="89"/>
      <c r="Q4" s="89"/>
      <c r="T4" s="89"/>
      <c r="U4" s="89"/>
      <c r="V4" s="89"/>
      <c r="W4" s="89"/>
      <c r="X4" s="89"/>
      <c r="Y4" s="175"/>
      <c r="Z4" s="175"/>
      <c r="AA4" s="175"/>
      <c r="AB4" s="175"/>
      <c r="AC4" s="175"/>
      <c r="AD4" s="175"/>
      <c r="AE4" s="175"/>
      <c r="AF4" s="175"/>
      <c r="AG4" s="175"/>
      <c r="AH4" s="175"/>
      <c r="AI4" s="175"/>
      <c r="AJ4" s="175"/>
      <c r="AK4" s="175"/>
      <c r="AL4" s="175"/>
      <c r="AM4" s="175"/>
      <c r="AN4" s="175"/>
      <c r="AO4" s="175"/>
      <c r="AP4" s="175"/>
      <c r="AQ4" s="175"/>
      <c r="AR4" s="175"/>
      <c r="AS4" s="175"/>
      <c r="AT4" s="175"/>
      <c r="AU4" s="175"/>
      <c r="AV4" s="175"/>
      <c r="AW4" s="175"/>
      <c r="AX4" s="175"/>
      <c r="AY4" s="175"/>
      <c r="AZ4" s="175"/>
      <c r="BA4" s="175"/>
      <c r="BD4" s="175"/>
      <c r="BE4" s="175"/>
      <c r="BF4" s="175"/>
      <c r="BG4" s="175"/>
      <c r="BH4" s="175"/>
      <c r="BI4" s="175"/>
      <c r="BJ4" s="175"/>
      <c r="BK4" s="175"/>
      <c r="BL4" s="175"/>
      <c r="BM4" s="175"/>
      <c r="BN4" s="175"/>
      <c r="BO4" s="175"/>
      <c r="BP4" s="175"/>
      <c r="BQ4" s="175"/>
      <c r="BR4" s="175"/>
      <c r="BS4" s="175"/>
      <c r="BT4" s="175"/>
      <c r="BU4" s="175"/>
      <c r="BV4" s="175"/>
      <c r="BW4" s="175"/>
      <c r="BX4" s="175"/>
      <c r="BY4" s="175"/>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row>
    <row r="5" ht="21.75" customHeight="1" spans="1:154">
      <c r="A5" s="89"/>
      <c r="B5" s="89"/>
      <c r="C5" s="89"/>
      <c r="D5" s="25" t="str">
        <f>IF(初始录入!M7&lt;&gt;"",CONCATENATE(初始录入!M7,"信息"),"")</f>
        <v/>
      </c>
      <c r="E5" s="25"/>
      <c r="F5" s="25"/>
      <c r="G5" s="89"/>
      <c r="H5" s="89"/>
      <c r="I5" s="25" t="str">
        <f>IF(初始录入!M8&lt;&gt;"",CONCATENATE(初始录入!M8,"信息"),"")</f>
        <v/>
      </c>
      <c r="J5" s="25"/>
      <c r="K5" s="25"/>
      <c r="L5" s="25"/>
      <c r="M5" s="25"/>
      <c r="N5" s="89"/>
      <c r="O5" s="89"/>
      <c r="P5" s="25" t="str">
        <f>IF(初始录入!M9&lt;&gt;"",CONCATENATE(初始录入!M9,"信息"),"")</f>
        <v/>
      </c>
      <c r="Q5" s="25"/>
      <c r="R5" s="25"/>
      <c r="S5" s="25"/>
      <c r="T5" s="25"/>
      <c r="U5" s="25"/>
      <c r="V5" s="25"/>
      <c r="W5" s="25"/>
      <c r="X5" s="25"/>
      <c r="Y5" s="25"/>
      <c r="Z5" s="175"/>
      <c r="AA5" s="175"/>
      <c r="AB5" s="25" t="str">
        <f>IF(初始录入!M10&lt;&gt;"",CONCATENATE(初始录入!M10,"信息"),"")</f>
        <v/>
      </c>
      <c r="AC5" s="25"/>
      <c r="AD5" s="25"/>
      <c r="AE5" s="25"/>
      <c r="AF5" s="25"/>
      <c r="AG5" s="25"/>
      <c r="AH5" s="175"/>
      <c r="AI5" s="175"/>
      <c r="AJ5" s="25" t="str">
        <f>IF(初始录入!M11&lt;&gt;"",CONCATENATE(初始录入!M11,"信息"),"")</f>
        <v/>
      </c>
      <c r="AK5" s="25"/>
      <c r="AL5" s="25"/>
      <c r="AM5" s="25"/>
      <c r="AN5" s="25"/>
      <c r="AO5" s="25"/>
      <c r="AP5" s="175"/>
      <c r="AQ5" s="175"/>
      <c r="AR5" s="25" t="str">
        <f>IF(AND(初始录入!M12&lt;&gt;"试卷",初始录入!M12&lt;&gt;""),CONCATENATE(初始录入!M12,"信息"),"")</f>
        <v/>
      </c>
      <c r="AS5" s="25"/>
      <c r="AT5" s="25"/>
      <c r="AU5" s="25"/>
      <c r="AV5" s="25"/>
      <c r="AW5" s="25"/>
      <c r="AX5" s="175"/>
      <c r="AY5" s="175"/>
      <c r="AZ5" s="175"/>
      <c r="BA5" s="175"/>
      <c r="BB5" s="25" t="str">
        <f>IF(初始录入!M12&lt;&gt;"",IF(成绩录入!BF1&lt;&gt;"",IF(BF3&lt;&gt;"","卷面成绩",""),""),"")</f>
        <v/>
      </c>
      <c r="BC5" s="25"/>
      <c r="BD5" s="25"/>
      <c r="BE5" s="25"/>
      <c r="BF5" s="25"/>
      <c r="BG5" s="25"/>
      <c r="BH5" s="25"/>
      <c r="BI5" s="25"/>
      <c r="BJ5" s="25"/>
      <c r="BK5" s="25"/>
      <c r="BL5" s="25"/>
      <c r="BM5" s="25"/>
      <c r="BN5" s="25"/>
      <c r="BO5" s="25"/>
      <c r="BP5" s="25"/>
      <c r="BQ5" s="25"/>
      <c r="BR5" s="25"/>
      <c r="BS5" s="25"/>
      <c r="BT5" s="25"/>
      <c r="BU5" s="25"/>
      <c r="BV5" s="25"/>
      <c r="BW5" s="25"/>
      <c r="BX5" s="25"/>
      <c r="BY5" s="25"/>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row>
    <row r="6" ht="23.25" customHeight="1" spans="1:154">
      <c r="A6" s="89"/>
      <c r="B6" s="89"/>
      <c r="C6" s="89"/>
      <c r="D6" s="89"/>
      <c r="E6" s="89"/>
      <c r="F6" s="89"/>
      <c r="G6" s="89"/>
      <c r="H6" s="89"/>
      <c r="I6" s="416"/>
      <c r="J6" s="417"/>
      <c r="K6" s="417"/>
      <c r="L6" s="418"/>
      <c r="M6" s="417"/>
      <c r="N6" s="417"/>
      <c r="O6" s="417"/>
      <c r="P6" s="417"/>
      <c r="Q6" s="417"/>
      <c r="R6" s="418"/>
      <c r="S6" s="418"/>
      <c r="T6" s="417"/>
      <c r="U6" s="417"/>
      <c r="V6" s="417"/>
      <c r="W6" s="417"/>
      <c r="X6" s="417"/>
      <c r="Y6" s="419"/>
      <c r="Z6" s="419"/>
      <c r="AA6" s="419"/>
      <c r="AB6" s="419"/>
      <c r="AC6" s="419"/>
      <c r="AD6" s="419"/>
      <c r="AE6" s="419"/>
      <c r="AF6" s="419"/>
      <c r="AG6" s="419"/>
      <c r="AH6" s="175"/>
      <c r="AI6" s="175"/>
      <c r="AJ6" s="175"/>
      <c r="AK6" s="175"/>
      <c r="AL6" s="175"/>
      <c r="AM6" s="175"/>
      <c r="AN6" s="175"/>
      <c r="AO6" s="175"/>
      <c r="AP6" s="175"/>
      <c r="AQ6" s="175"/>
      <c r="AR6" s="175"/>
      <c r="AS6" s="175"/>
      <c r="AT6" s="175"/>
      <c r="AU6" s="175"/>
      <c r="AV6" s="175"/>
      <c r="AW6" s="175"/>
      <c r="AX6" s="175"/>
      <c r="AY6" s="175"/>
      <c r="AZ6" s="175"/>
      <c r="BA6" s="175"/>
      <c r="BB6" s="87" t="str">
        <f>IF(AND(初始录入!M12&lt;&gt;"",BF1&lt;&gt;"",$BF$3&lt;&gt;""),"序号","")</f>
        <v/>
      </c>
      <c r="BC6" s="153" t="str">
        <f>参数计算!KV15</f>
        <v/>
      </c>
      <c r="BD6" s="153" t="str">
        <f>参数计算!KW15</f>
        <v/>
      </c>
      <c r="BE6" s="153" t="str">
        <f>参数计算!KX15</f>
        <v/>
      </c>
      <c r="BF6" s="153" t="str">
        <f>参数计算!KY15</f>
        <v/>
      </c>
      <c r="BG6" s="153" t="str">
        <f>参数计算!KZ15</f>
        <v/>
      </c>
      <c r="BH6" s="153" t="str">
        <f>参数计算!LA15</f>
        <v/>
      </c>
      <c r="BI6" s="153" t="str">
        <f>参数计算!LB15</f>
        <v/>
      </c>
      <c r="BJ6" s="153" t="str">
        <f>参数计算!LC15</f>
        <v/>
      </c>
      <c r="BK6" s="153" t="str">
        <f>参数计算!LD15</f>
        <v/>
      </c>
      <c r="BL6" s="153" t="str">
        <f>参数计算!LE15</f>
        <v/>
      </c>
      <c r="BM6" s="153" t="str">
        <f>参数计算!LF15</f>
        <v/>
      </c>
      <c r="BN6" s="153" t="str">
        <f>参数计算!LG15</f>
        <v/>
      </c>
      <c r="BO6" s="153" t="str">
        <f>参数计算!LH15</f>
        <v/>
      </c>
      <c r="BP6" s="153" t="str">
        <f>参数计算!LI15</f>
        <v/>
      </c>
      <c r="BQ6" s="153" t="str">
        <f>参数计算!LJ15</f>
        <v/>
      </c>
      <c r="BR6" s="153" t="str">
        <f>参数计算!LK15</f>
        <v/>
      </c>
      <c r="BS6" s="153" t="str">
        <f>参数计算!LL15</f>
        <v/>
      </c>
      <c r="BT6" s="153" t="str">
        <f>参数计算!LM15</f>
        <v/>
      </c>
      <c r="BU6" s="153" t="str">
        <f>参数计算!LN15</f>
        <v/>
      </c>
      <c r="BV6" s="153" t="str">
        <f>参数计算!LO15</f>
        <v/>
      </c>
      <c r="BW6" s="153" t="str">
        <f>参数计算!LP15</f>
        <v/>
      </c>
      <c r="BX6" s="153" t="str">
        <f>参数计算!LQ15</f>
        <v/>
      </c>
      <c r="BY6" s="153" t="str">
        <f>参数计算!LR15</f>
        <v/>
      </c>
      <c r="BZ6" s="153" t="str">
        <f>参数计算!LS15</f>
        <v/>
      </c>
      <c r="CA6" s="153" t="str">
        <f>参数计算!LT15</f>
        <v/>
      </c>
      <c r="CB6" s="153" t="str">
        <f>参数计算!LU15</f>
        <v/>
      </c>
      <c r="CC6" s="153" t="str">
        <f>参数计算!LV15</f>
        <v/>
      </c>
      <c r="CD6" s="153" t="str">
        <f>参数计算!LW15</f>
        <v/>
      </c>
      <c r="CE6" s="153" t="str">
        <f>参数计算!LX15</f>
        <v/>
      </c>
      <c r="CF6" s="153" t="str">
        <f>参数计算!LY15</f>
        <v/>
      </c>
      <c r="CG6" s="153" t="str">
        <f>参数计算!LZ15</f>
        <v/>
      </c>
      <c r="CH6" s="153" t="str">
        <f>参数计算!MA15</f>
        <v/>
      </c>
      <c r="CI6" s="153" t="str">
        <f>参数计算!MB15</f>
        <v/>
      </c>
      <c r="CJ6" s="153" t="str">
        <f>参数计算!MC15</f>
        <v/>
      </c>
      <c r="CK6" s="153" t="str">
        <f>参数计算!MD15</f>
        <v/>
      </c>
      <c r="CL6" s="153" t="str">
        <f>参数计算!ME15</f>
        <v/>
      </c>
      <c r="CM6" s="153" t="str">
        <f>参数计算!MF15</f>
        <v/>
      </c>
      <c r="CN6" s="153" t="str">
        <f>参数计算!MG15</f>
        <v/>
      </c>
      <c r="CO6" s="153" t="str">
        <f>参数计算!MH15</f>
        <v/>
      </c>
      <c r="CP6" s="153" t="str">
        <f>参数计算!MI15</f>
        <v/>
      </c>
      <c r="CQ6" s="153" t="str">
        <f>参数计算!MJ15</f>
        <v/>
      </c>
      <c r="CR6" s="153" t="str">
        <f>参数计算!MK15</f>
        <v/>
      </c>
      <c r="CS6" s="153" t="str">
        <f>参数计算!ML15</f>
        <v/>
      </c>
      <c r="CT6" s="153" t="str">
        <f>参数计算!MM15</f>
        <v/>
      </c>
      <c r="CU6" s="153" t="str">
        <f>参数计算!MN15</f>
        <v/>
      </c>
      <c r="CV6" s="153" t="str">
        <f>参数计算!MO15</f>
        <v/>
      </c>
      <c r="CW6" s="153" t="str">
        <f>参数计算!MP15</f>
        <v/>
      </c>
      <c r="CX6" s="153" t="str">
        <f>参数计算!MQ15</f>
        <v/>
      </c>
      <c r="CY6" s="153" t="str">
        <f>参数计算!MR15</f>
        <v/>
      </c>
      <c r="CZ6" s="153" t="str">
        <f>参数计算!MS15</f>
        <v/>
      </c>
      <c r="DA6" s="153" t="str">
        <f>参数计算!MT15</f>
        <v/>
      </c>
      <c r="DB6" s="153" t="str">
        <f>参数计算!MU15</f>
        <v/>
      </c>
      <c r="DC6" s="153" t="str">
        <f>参数计算!MV15</f>
        <v/>
      </c>
      <c r="DD6" s="153" t="str">
        <f>参数计算!MW15</f>
        <v/>
      </c>
      <c r="DE6" s="153" t="str">
        <f>参数计算!MX15</f>
        <v/>
      </c>
      <c r="DF6" s="153" t="str">
        <f>参数计算!MY15</f>
        <v/>
      </c>
      <c r="DG6" s="153" t="str">
        <f>参数计算!MZ15</f>
        <v/>
      </c>
      <c r="DH6" s="153" t="str">
        <f>参数计算!NA15</f>
        <v/>
      </c>
      <c r="DI6" s="153" t="str">
        <f>参数计算!NB15</f>
        <v/>
      </c>
      <c r="DJ6" s="153" t="str">
        <f>参数计算!NC15</f>
        <v/>
      </c>
      <c r="DK6" s="153" t="str">
        <f>参数计算!ND15</f>
        <v/>
      </c>
      <c r="DL6" s="153" t="str">
        <f>参数计算!NE15</f>
        <v/>
      </c>
      <c r="DM6" s="153" t="str">
        <f>参数计算!NF15</f>
        <v/>
      </c>
      <c r="DN6" s="153" t="str">
        <f>参数计算!NG15</f>
        <v/>
      </c>
      <c r="DO6" s="153" t="str">
        <f>参数计算!NH15</f>
        <v/>
      </c>
      <c r="DP6" s="153" t="str">
        <f>参数计算!NI15</f>
        <v/>
      </c>
      <c r="DQ6" s="153" t="str">
        <f>参数计算!NJ15</f>
        <v/>
      </c>
      <c r="DR6" s="153" t="str">
        <f>参数计算!NK15</f>
        <v/>
      </c>
      <c r="DS6" s="153" t="str">
        <f>参数计算!NL15</f>
        <v/>
      </c>
      <c r="DT6" s="153" t="str">
        <f>参数计算!NM15</f>
        <v/>
      </c>
      <c r="DU6" s="153" t="str">
        <f>参数计算!NN15</f>
        <v/>
      </c>
      <c r="DV6" s="153" t="str">
        <f>参数计算!NO15</f>
        <v/>
      </c>
      <c r="DW6" s="153" t="str">
        <f>参数计算!NP15</f>
        <v/>
      </c>
      <c r="DX6" s="153" t="str">
        <f>参数计算!NQ15</f>
        <v/>
      </c>
      <c r="DY6" s="153" t="str">
        <f>参数计算!NR15</f>
        <v/>
      </c>
      <c r="DZ6" s="153" t="str">
        <f>参数计算!NS15</f>
        <v/>
      </c>
      <c r="EA6" s="153" t="str">
        <f>参数计算!NT15</f>
        <v/>
      </c>
      <c r="EB6" s="153" t="str">
        <f>参数计算!NU15</f>
        <v/>
      </c>
      <c r="EC6" s="153" t="str">
        <f>参数计算!NV15</f>
        <v/>
      </c>
      <c r="ED6" s="153" t="str">
        <f>参数计算!NW15</f>
        <v/>
      </c>
      <c r="EE6" s="153" t="str">
        <f>参数计算!NX15</f>
        <v/>
      </c>
      <c r="EF6" s="153" t="str">
        <f>参数计算!NY15</f>
        <v/>
      </c>
      <c r="EG6" s="153" t="str">
        <f>参数计算!NZ15</f>
        <v/>
      </c>
      <c r="EH6" s="153" t="str">
        <f>参数计算!OA15</f>
        <v/>
      </c>
      <c r="EI6" s="153" t="str">
        <f>参数计算!OB15</f>
        <v/>
      </c>
      <c r="EJ6" s="153" t="str">
        <f>参数计算!OC15</f>
        <v/>
      </c>
      <c r="EK6" s="153" t="str">
        <f>参数计算!OD15</f>
        <v/>
      </c>
      <c r="EL6" s="153" t="str">
        <f>参数计算!OE15</f>
        <v/>
      </c>
      <c r="EM6" s="153" t="str">
        <f>参数计算!OF15</f>
        <v/>
      </c>
      <c r="EN6" s="153" t="str">
        <f>参数计算!OG15</f>
        <v/>
      </c>
      <c r="EO6" s="153" t="str">
        <f>参数计算!OH15</f>
        <v/>
      </c>
      <c r="EP6" s="153" t="str">
        <f>参数计算!OI15</f>
        <v/>
      </c>
      <c r="EQ6" s="153" t="str">
        <f>参数计算!OJ15</f>
        <v/>
      </c>
      <c r="ER6" s="153" t="str">
        <f>参数计算!OK15</f>
        <v/>
      </c>
      <c r="ES6" s="153" t="str">
        <f>参数计算!OL15</f>
        <v/>
      </c>
      <c r="ET6" s="153" t="str">
        <f>参数计算!OM15</f>
        <v/>
      </c>
      <c r="EU6" s="153" t="str">
        <f>参数计算!ON15</f>
        <v/>
      </c>
      <c r="EV6" s="153" t="str">
        <f>参数计算!OO15</f>
        <v/>
      </c>
      <c r="EW6" s="153" t="str">
        <f>参数计算!OP15</f>
        <v/>
      </c>
      <c r="EX6" s="153" t="str">
        <f>参数计算!OQ15</f>
        <v/>
      </c>
    </row>
    <row r="7" ht="24.95" customHeight="1" spans="1:154">
      <c r="A7" s="89" t="str">
        <f>IF(G1&lt;&gt;"",初始录入!A12,"")</f>
        <v/>
      </c>
      <c r="B7" s="89" t="str">
        <f>IF(G1&lt;&gt;"",初始录入!B12,"")</f>
        <v/>
      </c>
      <c r="C7" s="89" t="str">
        <f>IF(G1&lt;&gt;"",初始录入!C12,"")</f>
        <v/>
      </c>
      <c r="D7" s="89" t="str">
        <f>IF(初始录入!M7&lt;&gt;"",CONCATENATE(初始录入!M7,初始录入!P7,"："),"")</f>
        <v/>
      </c>
      <c r="E7" s="89"/>
      <c r="F7" s="417"/>
      <c r="G7" s="89"/>
      <c r="I7" s="89" t="str">
        <f>IF(初始录入!M8&lt;&gt;"",CONCATENATE(初始录入!M8,"次数："),"")</f>
        <v/>
      </c>
      <c r="J7" s="89"/>
      <c r="K7" s="89"/>
      <c r="L7" s="417"/>
      <c r="M7" s="417"/>
      <c r="N7" s="89"/>
      <c r="O7" s="89"/>
      <c r="P7" s="89" t="str">
        <f>IF(初始录入!M9&lt;&gt;"",CONCATENATE(初始录入!M9,"次数："),"")</f>
        <v/>
      </c>
      <c r="Q7" s="89"/>
      <c r="R7" s="89"/>
      <c r="S7" s="89"/>
      <c r="T7" s="89"/>
      <c r="U7" s="89"/>
      <c r="V7" s="417"/>
      <c r="W7" s="417"/>
      <c r="X7" s="417"/>
      <c r="Y7" s="417"/>
      <c r="Z7" s="175"/>
      <c r="AA7" s="175"/>
      <c r="AB7" s="89" t="str">
        <f>IF(初始录入!M10&lt;&gt;"",CONCATENATE(初始录入!M10,"次数："),"")</f>
        <v/>
      </c>
      <c r="AC7" s="89"/>
      <c r="AD7" s="89"/>
      <c r="AE7" s="417"/>
      <c r="AF7" s="417"/>
      <c r="AG7" s="417"/>
      <c r="AH7" s="89"/>
      <c r="AI7" s="175"/>
      <c r="AJ7" s="89" t="str">
        <f>IF(初始录入!M11&lt;&gt;"",CONCATENATE(初始录入!M11,"次数："),"")</f>
        <v/>
      </c>
      <c r="AK7" s="89"/>
      <c r="AL7" s="89"/>
      <c r="AM7" s="417"/>
      <c r="AN7" s="417"/>
      <c r="AO7" s="417"/>
      <c r="AP7" s="89"/>
      <c r="AQ7" s="175"/>
      <c r="AR7" s="89" t="str">
        <f>IF(AND(初始录入!M12&lt;&gt;"试卷",初始录入!M12&lt;&gt;""),CONCATENATE(初始录入!M12,"次数："),"")</f>
        <v/>
      </c>
      <c r="AS7" s="89"/>
      <c r="AT7" s="89"/>
      <c r="AU7" s="417"/>
      <c r="AV7" s="417"/>
      <c r="AW7" s="417"/>
      <c r="AX7" s="89"/>
      <c r="AY7" s="89"/>
      <c r="AZ7" s="89"/>
      <c r="BA7" s="89"/>
      <c r="BB7" s="87" t="str">
        <f>IF(AND(初始录入!M12&lt;&gt;"",BF1&lt;&gt;"",$BF$3&lt;&gt;""),"大题号","")</f>
        <v/>
      </c>
      <c r="BC7" s="206" t="str">
        <f>参数计算!KV17</f>
        <v/>
      </c>
      <c r="BD7" s="206" t="str">
        <f>参数计算!KW17</f>
        <v/>
      </c>
      <c r="BE7" s="206" t="str">
        <f>参数计算!KX17</f>
        <v/>
      </c>
      <c r="BF7" s="206" t="str">
        <f>参数计算!KY17</f>
        <v/>
      </c>
      <c r="BG7" s="206" t="str">
        <f>参数计算!KZ17</f>
        <v/>
      </c>
      <c r="BH7" s="206" t="str">
        <f>参数计算!LA17</f>
        <v/>
      </c>
      <c r="BI7" s="206" t="str">
        <f>参数计算!LB17</f>
        <v/>
      </c>
      <c r="BJ7" s="206" t="str">
        <f>参数计算!LC17</f>
        <v/>
      </c>
      <c r="BK7" s="206" t="str">
        <f>参数计算!LD17</f>
        <v/>
      </c>
      <c r="BL7" s="206" t="str">
        <f>参数计算!LE17</f>
        <v/>
      </c>
      <c r="BM7" s="206" t="str">
        <f>参数计算!LF17</f>
        <v/>
      </c>
      <c r="BN7" s="206" t="str">
        <f>参数计算!LG17</f>
        <v/>
      </c>
      <c r="BO7" s="206" t="str">
        <f>参数计算!LH17</f>
        <v/>
      </c>
      <c r="BP7" s="206" t="str">
        <f>参数计算!LI17</f>
        <v/>
      </c>
      <c r="BQ7" s="206" t="str">
        <f>参数计算!LJ17</f>
        <v/>
      </c>
      <c r="BR7" s="206" t="str">
        <f>参数计算!LK17</f>
        <v/>
      </c>
      <c r="BS7" s="206" t="str">
        <f>参数计算!LL17</f>
        <v/>
      </c>
      <c r="BT7" s="206" t="str">
        <f>参数计算!LM17</f>
        <v/>
      </c>
      <c r="BU7" s="206" t="str">
        <f>参数计算!LN17</f>
        <v/>
      </c>
      <c r="BV7" s="206" t="str">
        <f>参数计算!LO17</f>
        <v/>
      </c>
      <c r="BW7" s="206" t="str">
        <f>参数计算!LP17</f>
        <v/>
      </c>
      <c r="BX7" s="206" t="str">
        <f>参数计算!LQ17</f>
        <v/>
      </c>
      <c r="BY7" s="206" t="str">
        <f>参数计算!LR17</f>
        <v/>
      </c>
      <c r="BZ7" s="206" t="str">
        <f>参数计算!LS17</f>
        <v/>
      </c>
      <c r="CA7" s="206" t="str">
        <f>参数计算!LT17</f>
        <v/>
      </c>
      <c r="CB7" s="206" t="str">
        <f>参数计算!LU17</f>
        <v/>
      </c>
      <c r="CC7" s="206" t="str">
        <f>参数计算!LV17</f>
        <v/>
      </c>
      <c r="CD7" s="206" t="str">
        <f>参数计算!LW17</f>
        <v/>
      </c>
      <c r="CE7" s="206" t="str">
        <f>参数计算!LX17</f>
        <v/>
      </c>
      <c r="CF7" s="206" t="str">
        <f>参数计算!LY17</f>
        <v/>
      </c>
      <c r="CG7" s="206" t="str">
        <f>参数计算!LZ17</f>
        <v/>
      </c>
      <c r="CH7" s="206" t="str">
        <f>参数计算!MA17</f>
        <v/>
      </c>
      <c r="CI7" s="206" t="str">
        <f>参数计算!MB17</f>
        <v/>
      </c>
      <c r="CJ7" s="206" t="str">
        <f>参数计算!MC17</f>
        <v/>
      </c>
      <c r="CK7" s="206" t="str">
        <f>参数计算!MD17</f>
        <v/>
      </c>
      <c r="CL7" s="206" t="str">
        <f>参数计算!ME17</f>
        <v/>
      </c>
      <c r="CM7" s="206" t="str">
        <f>参数计算!MF17</f>
        <v/>
      </c>
      <c r="CN7" s="206" t="str">
        <f>参数计算!MG17</f>
        <v/>
      </c>
      <c r="CO7" s="206" t="str">
        <f>参数计算!MH17</f>
        <v/>
      </c>
      <c r="CP7" s="206" t="str">
        <f>参数计算!MI17</f>
        <v/>
      </c>
      <c r="CQ7" s="206" t="str">
        <f>参数计算!MJ17</f>
        <v/>
      </c>
      <c r="CR7" s="206" t="str">
        <f>参数计算!MK17</f>
        <v/>
      </c>
      <c r="CS7" s="206" t="str">
        <f>参数计算!ML17</f>
        <v/>
      </c>
      <c r="CT7" s="206" t="str">
        <f>参数计算!MM17</f>
        <v/>
      </c>
      <c r="CU7" s="206" t="str">
        <f>参数计算!MN17</f>
        <v/>
      </c>
      <c r="CV7" s="206" t="str">
        <f>参数计算!MO17</f>
        <v/>
      </c>
      <c r="CW7" s="206" t="str">
        <f>参数计算!MP17</f>
        <v/>
      </c>
      <c r="CX7" s="206" t="str">
        <f>参数计算!MQ17</f>
        <v/>
      </c>
      <c r="CY7" s="206" t="str">
        <f>参数计算!MR17</f>
        <v/>
      </c>
      <c r="CZ7" s="206" t="str">
        <f>参数计算!MS17</f>
        <v/>
      </c>
      <c r="DA7" s="206" t="str">
        <f>参数计算!MT17</f>
        <v/>
      </c>
      <c r="DB7" s="206" t="str">
        <f>参数计算!MU17</f>
        <v/>
      </c>
      <c r="DC7" s="206" t="str">
        <f>参数计算!MV17</f>
        <v/>
      </c>
      <c r="DD7" s="206" t="str">
        <f>参数计算!MW17</f>
        <v/>
      </c>
      <c r="DE7" s="206" t="str">
        <f>参数计算!MX17</f>
        <v/>
      </c>
      <c r="DF7" s="206" t="str">
        <f>参数计算!MY17</f>
        <v/>
      </c>
      <c r="DG7" s="206" t="str">
        <f>参数计算!MZ17</f>
        <v/>
      </c>
      <c r="DH7" s="206" t="str">
        <f>参数计算!NA17</f>
        <v/>
      </c>
      <c r="DI7" s="206" t="str">
        <f>参数计算!NB17</f>
        <v/>
      </c>
      <c r="DJ7" s="206" t="str">
        <f>参数计算!NC17</f>
        <v/>
      </c>
      <c r="DK7" s="206" t="str">
        <f>参数计算!ND17</f>
        <v/>
      </c>
      <c r="DL7" s="206" t="str">
        <f>参数计算!NE17</f>
        <v/>
      </c>
      <c r="DM7" s="206" t="str">
        <f>参数计算!NF17</f>
        <v/>
      </c>
      <c r="DN7" s="206" t="str">
        <f>参数计算!NG17</f>
        <v/>
      </c>
      <c r="DO7" s="206" t="str">
        <f>参数计算!NH17</f>
        <v/>
      </c>
      <c r="DP7" s="206" t="str">
        <f>参数计算!NI17</f>
        <v/>
      </c>
      <c r="DQ7" s="206" t="str">
        <f>参数计算!NJ17</f>
        <v/>
      </c>
      <c r="DR7" s="206" t="str">
        <f>参数计算!NK17</f>
        <v/>
      </c>
      <c r="DS7" s="206" t="str">
        <f>参数计算!NL17</f>
        <v/>
      </c>
      <c r="DT7" s="206" t="str">
        <f>参数计算!NM17</f>
        <v/>
      </c>
      <c r="DU7" s="206" t="str">
        <f>参数计算!NN17</f>
        <v/>
      </c>
      <c r="DV7" s="206" t="str">
        <f>参数计算!NO17</f>
        <v/>
      </c>
      <c r="DW7" s="206" t="str">
        <f>参数计算!NP17</f>
        <v/>
      </c>
      <c r="DX7" s="206" t="str">
        <f>参数计算!NQ17</f>
        <v/>
      </c>
      <c r="DY7" s="206" t="str">
        <f>参数计算!NR17</f>
        <v/>
      </c>
      <c r="DZ7" s="206" t="str">
        <f>参数计算!NS17</f>
        <v/>
      </c>
      <c r="EA7" s="206" t="str">
        <f>参数计算!NT17</f>
        <v/>
      </c>
      <c r="EB7" s="206" t="str">
        <f>参数计算!NU17</f>
        <v/>
      </c>
      <c r="EC7" s="206" t="str">
        <f>参数计算!NV17</f>
        <v/>
      </c>
      <c r="ED7" s="206" t="str">
        <f>参数计算!NW17</f>
        <v/>
      </c>
      <c r="EE7" s="206" t="str">
        <f>参数计算!NX17</f>
        <v/>
      </c>
      <c r="EF7" s="206" t="str">
        <f>参数计算!NY17</f>
        <v/>
      </c>
      <c r="EG7" s="206" t="str">
        <f>参数计算!NZ17</f>
        <v/>
      </c>
      <c r="EH7" s="206" t="str">
        <f>参数计算!OA17</f>
        <v/>
      </c>
      <c r="EI7" s="206" t="str">
        <f>参数计算!OB17</f>
        <v/>
      </c>
      <c r="EJ7" s="206" t="str">
        <f>参数计算!OC17</f>
        <v/>
      </c>
      <c r="EK7" s="206" t="str">
        <f>参数计算!OD17</f>
        <v/>
      </c>
      <c r="EL7" s="206" t="str">
        <f>参数计算!OE17</f>
        <v/>
      </c>
      <c r="EM7" s="206" t="str">
        <f>参数计算!OF17</f>
        <v/>
      </c>
      <c r="EN7" s="206" t="str">
        <f>参数计算!OG17</f>
        <v/>
      </c>
      <c r="EO7" s="206" t="str">
        <f>参数计算!OH17</f>
        <v/>
      </c>
      <c r="EP7" s="206" t="str">
        <f>参数计算!OI17</f>
        <v/>
      </c>
      <c r="EQ7" s="206" t="str">
        <f>参数计算!OJ17</f>
        <v/>
      </c>
      <c r="ER7" s="206" t="str">
        <f>参数计算!OK17</f>
        <v/>
      </c>
      <c r="ES7" s="206" t="str">
        <f>参数计算!OL17</f>
        <v/>
      </c>
      <c r="ET7" s="206" t="str">
        <f>参数计算!OM17</f>
        <v/>
      </c>
      <c r="EU7" s="206" t="str">
        <f>参数计算!ON17</f>
        <v/>
      </c>
      <c r="EV7" s="206" t="str">
        <f>参数计算!OO17</f>
        <v/>
      </c>
      <c r="EW7" s="206" t="str">
        <f>参数计算!OP17</f>
        <v/>
      </c>
      <c r="EX7" s="206" t="str">
        <f>参数计算!OQ17</f>
        <v/>
      </c>
    </row>
    <row r="8" ht="24.95" customHeight="1" spans="1:154">
      <c r="A8" s="89"/>
      <c r="B8" s="89"/>
      <c r="C8" s="89"/>
      <c r="D8" s="89" t="str">
        <f>IF(初始录入!$M$7&lt;&gt;"",IF(初始录入!$P$7="次数","基准分",""),"")</f>
        <v/>
      </c>
      <c r="E8" s="89" t="str">
        <f>IF(初始录入!$M$7&lt;&gt;"",IF(初始录入!$P$7="次数","总次数",""),"")</f>
        <v/>
      </c>
      <c r="F8" s="89" t="str">
        <f>IF(初始录入!$M$7&lt;&gt;"",IF(初始录入!$P$7="次数","实到次数","得分"),"")</f>
        <v/>
      </c>
      <c r="G8" s="89"/>
      <c r="H8" s="89"/>
      <c r="I8" s="89" t="str">
        <f>参数计算!N35</f>
        <v/>
      </c>
      <c r="J8" s="89" t="str">
        <f>参数计算!O35</f>
        <v/>
      </c>
      <c r="K8" s="89" t="str">
        <f>参数计算!P35</f>
        <v/>
      </c>
      <c r="L8" s="89" t="str">
        <f>参数计算!Q35</f>
        <v/>
      </c>
      <c r="M8" s="89" t="str">
        <f>参数计算!R35</f>
        <v/>
      </c>
      <c r="N8" s="89"/>
      <c r="O8" s="89"/>
      <c r="P8" s="89" t="str">
        <f>参数计算!N40</f>
        <v/>
      </c>
      <c r="Q8" s="89" t="str">
        <f>参数计算!O40</f>
        <v/>
      </c>
      <c r="R8" s="89" t="str">
        <f>参数计算!P40</f>
        <v/>
      </c>
      <c r="S8" s="89" t="str">
        <f>参数计算!Q40</f>
        <v/>
      </c>
      <c r="T8" s="89" t="str">
        <f>参数计算!R40</f>
        <v/>
      </c>
      <c r="U8" s="89" t="str">
        <f>参数计算!S40</f>
        <v/>
      </c>
      <c r="V8" s="89" t="str">
        <f>参数计算!T40</f>
        <v/>
      </c>
      <c r="W8" s="89" t="str">
        <f>参数计算!U40</f>
        <v/>
      </c>
      <c r="X8" s="89" t="str">
        <f>参数计算!V40</f>
        <v/>
      </c>
      <c r="Y8" s="89" t="str">
        <f>参数计算!W40</f>
        <v/>
      </c>
      <c r="Z8" s="89"/>
      <c r="AA8" s="89"/>
      <c r="AB8" s="89" t="str">
        <f>参数计算!N45</f>
        <v/>
      </c>
      <c r="AC8" s="89" t="str">
        <f>参数计算!O45</f>
        <v/>
      </c>
      <c r="AD8" s="89" t="str">
        <f>参数计算!P45</f>
        <v/>
      </c>
      <c r="AE8" s="89" t="str">
        <f>参数计算!Q45</f>
        <v/>
      </c>
      <c r="AF8" s="89" t="str">
        <f>参数计算!R45</f>
        <v/>
      </c>
      <c r="AG8" s="89" t="str">
        <f>参数计算!S45</f>
        <v/>
      </c>
      <c r="AH8" s="89"/>
      <c r="AI8" s="89"/>
      <c r="AJ8" s="89" t="str">
        <f>参数计算!N50</f>
        <v/>
      </c>
      <c r="AK8" s="89" t="str">
        <f>参数计算!O50</f>
        <v/>
      </c>
      <c r="AL8" s="89" t="str">
        <f>参数计算!P50</f>
        <v/>
      </c>
      <c r="AM8" s="89" t="str">
        <f>参数计算!Q50</f>
        <v/>
      </c>
      <c r="AN8" s="89" t="str">
        <f>参数计算!R50</f>
        <v/>
      </c>
      <c r="AO8" s="89" t="str">
        <f>参数计算!S50</f>
        <v/>
      </c>
      <c r="AP8" s="89"/>
      <c r="AQ8" s="89"/>
      <c r="AR8" s="89" t="str">
        <f>参数计算!N55</f>
        <v/>
      </c>
      <c r="AS8" s="89" t="str">
        <f>参数计算!O55</f>
        <v/>
      </c>
      <c r="AT8" s="89" t="str">
        <f>参数计算!P55</f>
        <v/>
      </c>
      <c r="AU8" s="89" t="str">
        <f>参数计算!Q55</f>
        <v/>
      </c>
      <c r="AV8" s="89" t="str">
        <f>参数计算!R55</f>
        <v/>
      </c>
      <c r="AW8" s="89" t="str">
        <f>参数计算!S55</f>
        <v/>
      </c>
      <c r="AX8" s="89"/>
      <c r="AY8" s="89"/>
      <c r="AZ8" s="89"/>
      <c r="BA8" s="89"/>
      <c r="BB8" s="87" t="str">
        <f>IF(AND(初始录入!M12&lt;&gt;"",BF1&lt;&gt;"",$BF$3&lt;&gt;""),"小题号","")</f>
        <v/>
      </c>
      <c r="BC8" s="153" t="str">
        <f>参数计算!KV16</f>
        <v/>
      </c>
      <c r="BD8" s="153" t="str">
        <f>参数计算!KW16</f>
        <v/>
      </c>
      <c r="BE8" s="153" t="str">
        <f>参数计算!KX16</f>
        <v/>
      </c>
      <c r="BF8" s="153" t="str">
        <f>参数计算!KY16</f>
        <v/>
      </c>
      <c r="BG8" s="153" t="str">
        <f>参数计算!KZ16</f>
        <v/>
      </c>
      <c r="BH8" s="153" t="str">
        <f>参数计算!LA16</f>
        <v/>
      </c>
      <c r="BI8" s="153" t="str">
        <f>参数计算!LB16</f>
        <v/>
      </c>
      <c r="BJ8" s="153" t="str">
        <f>参数计算!LC16</f>
        <v/>
      </c>
      <c r="BK8" s="153" t="str">
        <f>参数计算!LD16</f>
        <v/>
      </c>
      <c r="BL8" s="153" t="str">
        <f>参数计算!LE16</f>
        <v/>
      </c>
      <c r="BM8" s="153" t="str">
        <f>参数计算!LF16</f>
        <v/>
      </c>
      <c r="BN8" s="153" t="str">
        <f>参数计算!LG16</f>
        <v/>
      </c>
      <c r="BO8" s="153" t="str">
        <f>参数计算!LH16</f>
        <v/>
      </c>
      <c r="BP8" s="153" t="str">
        <f>参数计算!LI16</f>
        <v/>
      </c>
      <c r="BQ8" s="153" t="str">
        <f>参数计算!LJ16</f>
        <v/>
      </c>
      <c r="BR8" s="153" t="str">
        <f>参数计算!LK16</f>
        <v/>
      </c>
      <c r="BS8" s="153" t="str">
        <f>参数计算!LL16</f>
        <v/>
      </c>
      <c r="BT8" s="153" t="str">
        <f>参数计算!LM16</f>
        <v/>
      </c>
      <c r="BU8" s="153" t="str">
        <f>参数计算!LN16</f>
        <v/>
      </c>
      <c r="BV8" s="153" t="str">
        <f>参数计算!LO16</f>
        <v/>
      </c>
      <c r="BW8" s="153" t="str">
        <f>参数计算!LP16</f>
        <v/>
      </c>
      <c r="BX8" s="153" t="str">
        <f>参数计算!LQ16</f>
        <v/>
      </c>
      <c r="BY8" s="153" t="str">
        <f>参数计算!LR16</f>
        <v/>
      </c>
      <c r="BZ8" s="153" t="str">
        <f>参数计算!LS16</f>
        <v/>
      </c>
      <c r="CA8" s="153" t="str">
        <f>参数计算!LT16</f>
        <v/>
      </c>
      <c r="CB8" s="153" t="str">
        <f>参数计算!LU16</f>
        <v/>
      </c>
      <c r="CC8" s="153" t="str">
        <f>参数计算!LV16</f>
        <v/>
      </c>
      <c r="CD8" s="153" t="str">
        <f>参数计算!LW16</f>
        <v/>
      </c>
      <c r="CE8" s="153" t="str">
        <f>参数计算!LX16</f>
        <v/>
      </c>
      <c r="CF8" s="153" t="str">
        <f>参数计算!LY16</f>
        <v/>
      </c>
      <c r="CG8" s="153" t="str">
        <f>参数计算!LZ16</f>
        <v/>
      </c>
      <c r="CH8" s="153" t="str">
        <f>参数计算!MA16</f>
        <v/>
      </c>
      <c r="CI8" s="153" t="str">
        <f>参数计算!MB16</f>
        <v/>
      </c>
      <c r="CJ8" s="153" t="str">
        <f>参数计算!MC16</f>
        <v/>
      </c>
      <c r="CK8" s="153" t="str">
        <f>参数计算!MD16</f>
        <v/>
      </c>
      <c r="CL8" s="153" t="str">
        <f>参数计算!ME16</f>
        <v/>
      </c>
      <c r="CM8" s="153" t="str">
        <f>参数计算!MF16</f>
        <v/>
      </c>
      <c r="CN8" s="153" t="str">
        <f>参数计算!MG16</f>
        <v/>
      </c>
      <c r="CO8" s="153" t="str">
        <f>参数计算!MH16</f>
        <v/>
      </c>
      <c r="CP8" s="153" t="str">
        <f>参数计算!MI16</f>
        <v/>
      </c>
      <c r="CQ8" s="153" t="str">
        <f>参数计算!MJ16</f>
        <v/>
      </c>
      <c r="CR8" s="153" t="str">
        <f>参数计算!MK16</f>
        <v/>
      </c>
      <c r="CS8" s="153" t="str">
        <f>参数计算!ML16</f>
        <v/>
      </c>
      <c r="CT8" s="153" t="str">
        <f>参数计算!MM16</f>
        <v/>
      </c>
      <c r="CU8" s="153" t="str">
        <f>参数计算!MN16</f>
        <v/>
      </c>
      <c r="CV8" s="153" t="str">
        <f>参数计算!MO16</f>
        <v/>
      </c>
      <c r="CW8" s="153" t="str">
        <f>参数计算!MP16</f>
        <v/>
      </c>
      <c r="CX8" s="153" t="str">
        <f>参数计算!MQ16</f>
        <v/>
      </c>
      <c r="CY8" s="153" t="str">
        <f>参数计算!MR16</f>
        <v/>
      </c>
      <c r="CZ8" s="153" t="str">
        <f>参数计算!MS16</f>
        <v/>
      </c>
      <c r="DA8" s="153" t="str">
        <f>参数计算!MT16</f>
        <v/>
      </c>
      <c r="DB8" s="153" t="str">
        <f>参数计算!MU16</f>
        <v/>
      </c>
      <c r="DC8" s="153" t="str">
        <f>参数计算!MV16</f>
        <v/>
      </c>
      <c r="DD8" s="153" t="str">
        <f>参数计算!MW16</f>
        <v/>
      </c>
      <c r="DE8" s="153" t="str">
        <f>参数计算!MX16</f>
        <v/>
      </c>
      <c r="DF8" s="153" t="str">
        <f>参数计算!MY16</f>
        <v/>
      </c>
      <c r="DG8" s="153" t="str">
        <f>参数计算!MZ16</f>
        <v/>
      </c>
      <c r="DH8" s="153" t="str">
        <f>参数计算!NA16</f>
        <v/>
      </c>
      <c r="DI8" s="153" t="str">
        <f>参数计算!NB16</f>
        <v/>
      </c>
      <c r="DJ8" s="153" t="str">
        <f>参数计算!NC16</f>
        <v/>
      </c>
      <c r="DK8" s="153" t="str">
        <f>参数计算!ND16</f>
        <v/>
      </c>
      <c r="DL8" s="153" t="str">
        <f>参数计算!NE16</f>
        <v/>
      </c>
      <c r="DM8" s="153" t="str">
        <f>参数计算!NF16</f>
        <v/>
      </c>
      <c r="DN8" s="153" t="str">
        <f>参数计算!NG16</f>
        <v/>
      </c>
      <c r="DO8" s="153" t="str">
        <f>参数计算!NH16</f>
        <v/>
      </c>
      <c r="DP8" s="153" t="str">
        <f>参数计算!NI16</f>
        <v/>
      </c>
      <c r="DQ8" s="153" t="str">
        <f>参数计算!NJ16</f>
        <v/>
      </c>
      <c r="DR8" s="153" t="str">
        <f>参数计算!NK16</f>
        <v/>
      </c>
      <c r="DS8" s="153" t="str">
        <f>参数计算!NL16</f>
        <v/>
      </c>
      <c r="DT8" s="153" t="str">
        <f>参数计算!NM16</f>
        <v/>
      </c>
      <c r="DU8" s="153" t="str">
        <f>参数计算!NN16</f>
        <v/>
      </c>
      <c r="DV8" s="153" t="str">
        <f>参数计算!NO16</f>
        <v/>
      </c>
      <c r="DW8" s="153" t="str">
        <f>参数计算!NP16</f>
        <v/>
      </c>
      <c r="DX8" s="153" t="str">
        <f>参数计算!NQ16</f>
        <v/>
      </c>
      <c r="DY8" s="153" t="str">
        <f>参数计算!NR16</f>
        <v/>
      </c>
      <c r="DZ8" s="153" t="str">
        <f>参数计算!NS16</f>
        <v/>
      </c>
      <c r="EA8" s="153" t="str">
        <f>参数计算!NT16</f>
        <v/>
      </c>
      <c r="EB8" s="153" t="str">
        <f>参数计算!NU16</f>
        <v/>
      </c>
      <c r="EC8" s="153" t="str">
        <f>参数计算!NV16</f>
        <v/>
      </c>
      <c r="ED8" s="153" t="str">
        <f>参数计算!NW16</f>
        <v/>
      </c>
      <c r="EE8" s="153" t="str">
        <f>参数计算!NX16</f>
        <v/>
      </c>
      <c r="EF8" s="153" t="str">
        <f>参数计算!NY16</f>
        <v/>
      </c>
      <c r="EG8" s="153" t="str">
        <f>参数计算!NZ16</f>
        <v/>
      </c>
      <c r="EH8" s="153" t="str">
        <f>参数计算!OA16</f>
        <v/>
      </c>
      <c r="EI8" s="153" t="str">
        <f>参数计算!OB16</f>
        <v/>
      </c>
      <c r="EJ8" s="153" t="str">
        <f>参数计算!OC16</f>
        <v/>
      </c>
      <c r="EK8" s="153" t="str">
        <f>参数计算!OD16</f>
        <v/>
      </c>
      <c r="EL8" s="153" t="str">
        <f>参数计算!OE16</f>
        <v/>
      </c>
      <c r="EM8" s="153" t="str">
        <f>参数计算!OF16</f>
        <v/>
      </c>
      <c r="EN8" s="153" t="str">
        <f>参数计算!OG16</f>
        <v/>
      </c>
      <c r="EO8" s="153" t="str">
        <f>参数计算!OH16</f>
        <v/>
      </c>
      <c r="EP8" s="153" t="str">
        <f>参数计算!OI16</f>
        <v/>
      </c>
      <c r="EQ8" s="153" t="str">
        <f>参数计算!OJ16</f>
        <v/>
      </c>
      <c r="ER8" s="153" t="str">
        <f>参数计算!OK16</f>
        <v/>
      </c>
      <c r="ES8" s="153" t="str">
        <f>参数计算!OL16</f>
        <v/>
      </c>
      <c r="ET8" s="153" t="str">
        <f>参数计算!OM16</f>
        <v/>
      </c>
      <c r="EU8" s="153" t="str">
        <f>参数计算!ON16</f>
        <v/>
      </c>
      <c r="EV8" s="153" t="str">
        <f>参数计算!OO16</f>
        <v/>
      </c>
      <c r="EW8" s="153" t="str">
        <f>参数计算!OP16</f>
        <v/>
      </c>
      <c r="EX8" s="153" t="str">
        <f>参数计算!OQ16</f>
        <v/>
      </c>
    </row>
    <row r="9" ht="24.95" customHeight="1" spans="1:154">
      <c r="A9" s="89"/>
      <c r="B9" s="89"/>
      <c r="C9" s="89"/>
      <c r="D9" s="89"/>
      <c r="E9" s="89"/>
      <c r="F9" s="89"/>
      <c r="G9" s="89"/>
      <c r="H9" s="89" t="str">
        <f>IF(AND(初始录入!M8&lt;&gt;"",L7&lt;&gt;""),"对应目标点","")</f>
        <v/>
      </c>
      <c r="I9" s="417"/>
      <c r="J9" s="417"/>
      <c r="K9" s="417"/>
      <c r="L9" s="417"/>
      <c r="M9" s="417"/>
      <c r="N9" s="89"/>
      <c r="O9" s="89" t="str">
        <f>IF(AND(初始录入!M9&lt;&gt;"",V7&lt;&gt;""),"对应目标点","")</f>
        <v/>
      </c>
      <c r="P9" s="417"/>
      <c r="Q9" s="417"/>
      <c r="R9" s="417"/>
      <c r="S9" s="417"/>
      <c r="T9" s="417"/>
      <c r="U9" s="417"/>
      <c r="V9" s="417"/>
      <c r="W9" s="417"/>
      <c r="X9" s="417"/>
      <c r="Y9" s="417"/>
      <c r="Z9" s="89"/>
      <c r="AA9" s="89" t="str">
        <f>IF(AND(初始录入!K10&lt;&gt;"",AE7&lt;&gt;""),"对应目标点","")</f>
        <v/>
      </c>
      <c r="AB9" s="417"/>
      <c r="AC9" s="417"/>
      <c r="AD9" s="417"/>
      <c r="AE9" s="417"/>
      <c r="AF9" s="417"/>
      <c r="AG9" s="417"/>
      <c r="AH9" s="89"/>
      <c r="AI9" s="89" t="str">
        <f>IF(AND(初始录入!M11&lt;&gt;"",AM7&lt;&gt;""),"对应目标点","")</f>
        <v/>
      </c>
      <c r="AJ9" s="417"/>
      <c r="AK9" s="417"/>
      <c r="AL9" s="417"/>
      <c r="AM9" s="417"/>
      <c r="AN9" s="417"/>
      <c r="AO9" s="417"/>
      <c r="AP9" s="89"/>
      <c r="AQ9" s="89" t="str">
        <f>IF(AND(初始录入!M12&lt;&gt;"",AU7&lt;&gt;""),"对应目标点","")</f>
        <v/>
      </c>
      <c r="AR9" s="417"/>
      <c r="AS9" s="417"/>
      <c r="AT9" s="417"/>
      <c r="AU9" s="417"/>
      <c r="AV9" s="417"/>
      <c r="AW9" s="417"/>
      <c r="AX9" s="89"/>
      <c r="AY9" s="89"/>
      <c r="AZ9" s="89"/>
      <c r="BA9" s="89"/>
      <c r="BB9" s="420" t="str">
        <f>IF(AND(初始录入!M12&lt;&gt;"",BF1&lt;&gt;"",$BF$3&lt;&gt;""),"    对应目标点
   总分   小题分","")</f>
        <v/>
      </c>
      <c r="BC9" s="421"/>
      <c r="BD9" s="421"/>
      <c r="BE9" s="421"/>
      <c r="BF9" s="421"/>
      <c r="BG9" s="421"/>
      <c r="BH9" s="421"/>
      <c r="BI9" s="421"/>
      <c r="BJ9" s="421"/>
      <c r="BK9" s="421"/>
      <c r="BL9" s="421"/>
      <c r="BM9" s="421"/>
      <c r="BN9" s="421"/>
      <c r="BO9" s="421"/>
      <c r="BP9" s="421"/>
      <c r="BQ9" s="421"/>
      <c r="BR9" s="421"/>
      <c r="BS9" s="421"/>
      <c r="BT9" s="421"/>
      <c r="BU9" s="421"/>
      <c r="BV9" s="421"/>
      <c r="BW9" s="421"/>
      <c r="BX9" s="421"/>
      <c r="BY9" s="421"/>
      <c r="BZ9" s="421"/>
      <c r="CA9" s="421"/>
      <c r="CB9" s="421"/>
      <c r="CC9" s="421"/>
      <c r="CD9" s="421"/>
      <c r="CE9" s="421"/>
      <c r="CF9" s="421"/>
      <c r="CG9" s="421"/>
      <c r="CH9" s="421"/>
      <c r="CI9" s="421"/>
      <c r="CJ9" s="421"/>
      <c r="CK9" s="421"/>
      <c r="CL9" s="421"/>
      <c r="CM9" s="421"/>
      <c r="CN9" s="421"/>
      <c r="CO9" s="421"/>
      <c r="CP9" s="421"/>
      <c r="CQ9" s="421"/>
      <c r="CR9" s="421"/>
      <c r="CS9" s="421"/>
      <c r="CT9" s="421"/>
      <c r="CU9" s="421"/>
      <c r="CV9" s="421"/>
      <c r="CW9" s="421"/>
      <c r="CX9" s="421"/>
      <c r="CY9" s="421"/>
      <c r="CZ9" s="421"/>
      <c r="DA9" s="421"/>
      <c r="DB9" s="421"/>
      <c r="DC9" s="421"/>
      <c r="DD9" s="421"/>
      <c r="DE9" s="421"/>
      <c r="DF9" s="421"/>
      <c r="DG9" s="421"/>
      <c r="DH9" s="421"/>
      <c r="DI9" s="421"/>
      <c r="DJ9" s="421"/>
      <c r="DK9" s="421"/>
      <c r="DL9" s="421"/>
      <c r="DM9" s="421"/>
      <c r="DN9" s="421"/>
      <c r="DO9" s="421"/>
      <c r="DP9" s="421"/>
      <c r="DQ9" s="421"/>
      <c r="DR9" s="421"/>
      <c r="DS9" s="421"/>
      <c r="DT9" s="421"/>
      <c r="DU9" s="421"/>
      <c r="DV9" s="421"/>
      <c r="DW9" s="421"/>
      <c r="DX9" s="421"/>
      <c r="DY9" s="421"/>
      <c r="DZ9" s="421"/>
      <c r="EA9" s="421"/>
      <c r="EB9" s="421"/>
      <c r="EC9" s="421"/>
      <c r="ED9" s="421"/>
      <c r="EE9" s="421"/>
      <c r="EF9" s="421"/>
      <c r="EG9" s="421"/>
      <c r="EH9" s="421"/>
      <c r="EI9" s="421"/>
      <c r="EJ9" s="421"/>
      <c r="EK9" s="421"/>
      <c r="EL9" s="421"/>
      <c r="EM9" s="421"/>
      <c r="EN9" s="421"/>
      <c r="EO9" s="421"/>
      <c r="EP9" s="421"/>
      <c r="EQ9" s="421"/>
      <c r="ER9" s="421"/>
      <c r="ES9" s="421"/>
      <c r="ET9" s="421"/>
      <c r="EU9" s="421"/>
      <c r="EV9" s="421"/>
      <c r="EW9" s="421"/>
      <c r="EX9" s="421"/>
    </row>
    <row r="10" ht="24.95" customHeight="1" spans="1:154">
      <c r="A10" s="89"/>
      <c r="B10" s="89"/>
      <c r="C10" s="89"/>
      <c r="D10" s="417" t="str">
        <f>IF(初始录入!$P$7="次数","100","")</f>
        <v/>
      </c>
      <c r="E10" s="89"/>
      <c r="F10" s="89"/>
      <c r="G10" s="8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28" t="str">
        <f>IF(AND(初始录入!M12&lt;&gt;"",BF1&lt;&gt;"",$BF$3&lt;&gt;"",$A11&lt;&gt;""),SUM(BC10:EX10),"")</f>
        <v/>
      </c>
      <c r="BC10" s="421"/>
      <c r="BD10" s="421"/>
      <c r="BE10" s="421"/>
      <c r="BF10" s="421"/>
      <c r="BG10" s="421"/>
      <c r="BH10" s="421"/>
      <c r="BI10" s="421"/>
      <c r="BJ10" s="421"/>
      <c r="BK10" s="421"/>
      <c r="BL10" s="421"/>
      <c r="BM10" s="421"/>
      <c r="BN10" s="421"/>
      <c r="BO10" s="421"/>
      <c r="BP10" s="421"/>
      <c r="BQ10" s="421"/>
      <c r="BR10" s="421"/>
      <c r="BS10" s="421"/>
      <c r="BT10" s="421"/>
      <c r="BU10" s="421"/>
      <c r="BV10" s="421"/>
      <c r="BW10" s="421"/>
      <c r="BX10" s="421"/>
      <c r="BY10" s="421"/>
      <c r="BZ10" s="421"/>
      <c r="CA10" s="421"/>
      <c r="CB10" s="421"/>
      <c r="CC10" s="421"/>
      <c r="CD10" s="421"/>
      <c r="CE10" s="421"/>
      <c r="CF10" s="421"/>
      <c r="CG10" s="421"/>
      <c r="CH10" s="421"/>
      <c r="CI10" s="421"/>
      <c r="CJ10" s="421"/>
      <c r="CK10" s="421"/>
      <c r="CL10" s="421"/>
      <c r="CM10" s="421"/>
      <c r="CN10" s="421"/>
      <c r="CO10" s="421"/>
      <c r="CP10" s="421"/>
      <c r="CQ10" s="421"/>
      <c r="CR10" s="421"/>
      <c r="CS10" s="421"/>
      <c r="CT10" s="421"/>
      <c r="CU10" s="421"/>
      <c r="CV10" s="421"/>
      <c r="CW10" s="421"/>
      <c r="CX10" s="421"/>
      <c r="CY10" s="421"/>
      <c r="CZ10" s="421"/>
      <c r="DA10" s="421"/>
      <c r="DB10" s="421"/>
      <c r="DC10" s="421"/>
      <c r="DD10" s="421"/>
      <c r="DE10" s="421"/>
      <c r="DF10" s="421"/>
      <c r="DG10" s="421"/>
      <c r="DH10" s="421"/>
      <c r="DI10" s="421"/>
      <c r="DJ10" s="421"/>
      <c r="DK10" s="421"/>
      <c r="DL10" s="421"/>
      <c r="DM10" s="421"/>
      <c r="DN10" s="421"/>
      <c r="DO10" s="421"/>
      <c r="DP10" s="421"/>
      <c r="DQ10" s="421"/>
      <c r="DR10" s="421"/>
      <c r="DS10" s="421"/>
      <c r="DT10" s="421"/>
      <c r="DU10" s="421"/>
      <c r="DV10" s="421"/>
      <c r="DW10" s="421"/>
      <c r="DX10" s="421"/>
      <c r="DY10" s="421"/>
      <c r="DZ10" s="421"/>
      <c r="EA10" s="421"/>
      <c r="EB10" s="421"/>
      <c r="EC10" s="421"/>
      <c r="ED10" s="421"/>
      <c r="EE10" s="421"/>
      <c r="EF10" s="421"/>
      <c r="EG10" s="421"/>
      <c r="EH10" s="421"/>
      <c r="EI10" s="421"/>
      <c r="EJ10" s="421"/>
      <c r="EK10" s="421"/>
      <c r="EL10" s="421"/>
      <c r="EM10" s="421"/>
      <c r="EN10" s="421"/>
      <c r="EO10" s="421"/>
      <c r="EP10" s="421"/>
      <c r="EQ10" s="421"/>
      <c r="ER10" s="421"/>
      <c r="ES10" s="421"/>
      <c r="ET10" s="421"/>
      <c r="EU10" s="421"/>
      <c r="EV10" s="421"/>
      <c r="EW10" s="421"/>
      <c r="EX10" s="421"/>
    </row>
    <row r="11" ht="24.95" customHeight="1" spans="1:154">
      <c r="A11" s="28" t="str">
        <f>IF($G$1&lt;&gt;"",参数计算!A8,"")</f>
        <v/>
      </c>
      <c r="B11" s="28" t="str">
        <f>IF($G$1&lt;&gt;"",参数计算!B8,"")</f>
        <v/>
      </c>
      <c r="C11" s="28" t="str">
        <f>IF($G$1&lt;&gt;"",参数计算!C8,"")</f>
        <v/>
      </c>
      <c r="D11" s="28" t="str">
        <f>IF(AND(初始录入!$M$7&lt;&gt;"",A11&lt;&gt;""),$D$10,"")</f>
        <v/>
      </c>
      <c r="E11" s="28" t="str">
        <f>IF(AND($F$7&lt;&gt;"",A11&lt;&gt;""),$F$7,"")</f>
        <v/>
      </c>
      <c r="F11" s="422"/>
      <c r="G11" s="28"/>
      <c r="H11" s="28"/>
      <c r="I11" s="423"/>
      <c r="J11" s="423"/>
      <c r="K11" s="423"/>
      <c r="L11" s="422"/>
      <c r="M11" s="422"/>
      <c r="N11" s="28"/>
      <c r="O11" s="28"/>
      <c r="P11" s="423"/>
      <c r="Q11" s="423"/>
      <c r="R11" s="423"/>
      <c r="S11" s="423"/>
      <c r="T11" s="423"/>
      <c r="U11" s="422"/>
      <c r="V11" s="422"/>
      <c r="W11" s="422"/>
      <c r="X11" s="422"/>
      <c r="Y11" s="422"/>
      <c r="Z11" s="28"/>
      <c r="AA11" s="28"/>
      <c r="AB11" s="422"/>
      <c r="AC11" s="422"/>
      <c r="AD11" s="422"/>
      <c r="AE11" s="422"/>
      <c r="AF11" s="422"/>
      <c r="AG11" s="422"/>
      <c r="AH11" s="28"/>
      <c r="AI11" s="28"/>
      <c r="AJ11" s="422"/>
      <c r="AK11" s="422"/>
      <c r="AL11" s="422"/>
      <c r="AM11" s="422"/>
      <c r="AN11" s="422"/>
      <c r="AO11" s="422"/>
      <c r="AP11" s="28"/>
      <c r="AQ11" s="28"/>
      <c r="AR11" s="422"/>
      <c r="AS11" s="422"/>
      <c r="AT11" s="422"/>
      <c r="AU11" s="422"/>
      <c r="AV11" s="422"/>
      <c r="AW11" s="422"/>
      <c r="AX11" s="28"/>
      <c r="AY11" s="28"/>
      <c r="AZ11" s="28"/>
      <c r="BA11" s="28"/>
      <c r="BB11" s="28" t="str">
        <f>IF(AND(初始录入!$M$12&lt;&gt;"",$BF$1&lt;&gt;"",$BF$3&lt;&gt;"",$A11&lt;&gt;""),SUM(BC11:EX11),"")</f>
        <v/>
      </c>
      <c r="BC11" s="424"/>
      <c r="BD11" s="424"/>
      <c r="BE11" s="424"/>
      <c r="BF11" s="424"/>
      <c r="BG11" s="424"/>
      <c r="BH11" s="424"/>
      <c r="BI11" s="424"/>
      <c r="BJ11" s="424"/>
      <c r="BK11" s="424"/>
      <c r="BL11" s="424"/>
      <c r="BM11" s="424"/>
      <c r="BN11" s="424"/>
      <c r="BO11" s="424"/>
      <c r="BP11" s="424"/>
      <c r="BQ11" s="424"/>
      <c r="BR11" s="424"/>
      <c r="BS11" s="424"/>
      <c r="BT11" s="424"/>
      <c r="BU11" s="424"/>
      <c r="BV11" s="424"/>
      <c r="BW11" s="424"/>
      <c r="BX11" s="424"/>
      <c r="BY11" s="424"/>
      <c r="BZ11" s="424"/>
      <c r="CA11" s="424"/>
      <c r="CB11" s="424"/>
      <c r="CC11" s="424"/>
      <c r="CD11" s="421"/>
      <c r="CE11" s="421"/>
      <c r="CF11" s="421"/>
      <c r="CG11" s="421"/>
      <c r="CH11" s="421"/>
      <c r="CI11" s="421"/>
      <c r="CJ11" s="421"/>
      <c r="CK11" s="421"/>
      <c r="CL11" s="421"/>
      <c r="CM11" s="421"/>
      <c r="CN11" s="421"/>
      <c r="CO11" s="421"/>
      <c r="CP11" s="421"/>
      <c r="CQ11" s="421"/>
      <c r="CR11" s="421"/>
      <c r="CS11" s="421"/>
      <c r="CT11" s="421"/>
      <c r="CU11" s="421"/>
      <c r="CV11" s="421"/>
      <c r="CW11" s="421"/>
      <c r="CX11" s="421"/>
      <c r="CY11" s="421"/>
      <c r="CZ11" s="421"/>
      <c r="DA11" s="421"/>
      <c r="DB11" s="421"/>
      <c r="DC11" s="421"/>
      <c r="DD11" s="421"/>
      <c r="DE11" s="421"/>
      <c r="DF11" s="421"/>
      <c r="DG11" s="421"/>
      <c r="DH11" s="421"/>
      <c r="DI11" s="421"/>
      <c r="DJ11" s="421"/>
      <c r="DK11" s="421"/>
      <c r="DL11" s="421"/>
      <c r="DM11" s="421"/>
      <c r="DN11" s="421"/>
      <c r="DO11" s="421"/>
      <c r="DP11" s="421"/>
      <c r="DQ11" s="421"/>
      <c r="DR11" s="421"/>
      <c r="DS11" s="421"/>
      <c r="DT11" s="421"/>
      <c r="DU11" s="421"/>
      <c r="DV11" s="421"/>
      <c r="DW11" s="421"/>
      <c r="DX11" s="421"/>
      <c r="DY11" s="421"/>
      <c r="DZ11" s="421"/>
      <c r="EA11" s="421"/>
      <c r="EB11" s="421"/>
      <c r="EC11" s="421"/>
      <c r="ED11" s="421"/>
      <c r="EE11" s="421"/>
      <c r="EF11" s="421"/>
      <c r="EG11" s="421"/>
      <c r="EH11" s="421"/>
      <c r="EI11" s="421"/>
      <c r="EJ11" s="421"/>
      <c r="EK11" s="421"/>
      <c r="EL11" s="421"/>
      <c r="EM11" s="421"/>
      <c r="EN11" s="421"/>
      <c r="EO11" s="421"/>
      <c r="EP11" s="421"/>
      <c r="EQ11" s="421"/>
      <c r="ER11" s="421"/>
      <c r="ES11" s="421"/>
      <c r="ET11" s="421"/>
      <c r="EU11" s="421"/>
      <c r="EV11" s="421"/>
      <c r="EW11" s="421"/>
      <c r="EX11" s="421"/>
    </row>
    <row r="12" ht="24.95" customHeight="1" spans="1:154">
      <c r="A12" s="28" t="str">
        <f>IF($G$1&lt;&gt;"",参数计算!A9,"")</f>
        <v/>
      </c>
      <c r="B12" s="28" t="str">
        <f>IF($G$1&lt;&gt;"",参数计算!B9,"")</f>
        <v/>
      </c>
      <c r="C12" s="28" t="str">
        <f>IF($G$1&lt;&gt;"",参数计算!C9,"")</f>
        <v/>
      </c>
      <c r="D12" s="28" t="str">
        <f>IF(AND(初始录入!$M$7&lt;&gt;"",A12&lt;&gt;""),$D$10,"")</f>
        <v/>
      </c>
      <c r="E12" s="28" t="str">
        <f>IF(A12&lt;&gt;"",$E11,"")</f>
        <v/>
      </c>
      <c r="F12" s="422"/>
      <c r="G12" s="28"/>
      <c r="H12" s="28"/>
      <c r="I12" s="423"/>
      <c r="J12" s="423"/>
      <c r="K12" s="423"/>
      <c r="L12" s="422"/>
      <c r="M12" s="422"/>
      <c r="N12" s="28"/>
      <c r="O12" s="28"/>
      <c r="P12" s="423"/>
      <c r="Q12" s="423"/>
      <c r="R12" s="423"/>
      <c r="S12" s="423"/>
      <c r="T12" s="423"/>
      <c r="U12" s="422"/>
      <c r="V12" s="422"/>
      <c r="W12" s="422"/>
      <c r="X12" s="422"/>
      <c r="Y12" s="422"/>
      <c r="Z12" s="28"/>
      <c r="AA12" s="28"/>
      <c r="AB12" s="422"/>
      <c r="AC12" s="422"/>
      <c r="AD12" s="422"/>
      <c r="AE12" s="422"/>
      <c r="AF12" s="422"/>
      <c r="AG12" s="422"/>
      <c r="AH12" s="28"/>
      <c r="AI12" s="28"/>
      <c r="AJ12" s="422"/>
      <c r="AK12" s="422"/>
      <c r="AL12" s="422"/>
      <c r="AM12" s="422"/>
      <c r="AN12" s="422"/>
      <c r="AO12" s="422"/>
      <c r="AP12" s="28"/>
      <c r="AQ12" s="28"/>
      <c r="AR12" s="422"/>
      <c r="AS12" s="422"/>
      <c r="AT12" s="422"/>
      <c r="AU12" s="422"/>
      <c r="AV12" s="422"/>
      <c r="AW12" s="422"/>
      <c r="AX12" s="28"/>
      <c r="AY12" s="28"/>
      <c r="AZ12" s="28"/>
      <c r="BA12" s="28"/>
      <c r="BB12" s="28" t="str">
        <f>IF(AND(初始录入!$M$12&lt;&gt;"",$BF$1&lt;&gt;"",$BF$3&lt;&gt;"",$A12&lt;&gt;""),SUM(BC12:EX12),"")</f>
        <v/>
      </c>
      <c r="BC12" s="424"/>
      <c r="BD12" s="424"/>
      <c r="BE12" s="424"/>
      <c r="BF12" s="424"/>
      <c r="BG12" s="424"/>
      <c r="BH12" s="424"/>
      <c r="BI12" s="424"/>
      <c r="BJ12" s="424"/>
      <c r="BK12" s="424"/>
      <c r="BL12" s="424"/>
      <c r="BM12" s="424"/>
      <c r="BN12" s="424"/>
      <c r="BO12" s="424"/>
      <c r="BP12" s="424"/>
      <c r="BQ12" s="424"/>
      <c r="BR12" s="424"/>
      <c r="BS12" s="424"/>
      <c r="BT12" s="424"/>
      <c r="BU12" s="424"/>
      <c r="BV12" s="424"/>
      <c r="BW12" s="424"/>
      <c r="BX12" s="424"/>
      <c r="BY12" s="424"/>
      <c r="BZ12" s="424"/>
      <c r="CA12" s="424"/>
      <c r="CB12" s="424"/>
      <c r="CC12" s="424"/>
      <c r="CD12" s="422"/>
      <c r="CE12" s="422"/>
      <c r="CF12" s="422"/>
      <c r="CG12" s="422"/>
      <c r="CH12" s="422"/>
      <c r="CI12" s="422"/>
      <c r="CJ12" s="422"/>
      <c r="CK12" s="422"/>
      <c r="CL12" s="422"/>
      <c r="CM12" s="422"/>
      <c r="CN12" s="422"/>
      <c r="CO12" s="422"/>
      <c r="CP12" s="422"/>
      <c r="CQ12" s="422"/>
      <c r="CR12" s="422"/>
      <c r="CS12" s="422"/>
      <c r="CT12" s="422"/>
      <c r="CU12" s="422"/>
      <c r="CV12" s="422"/>
      <c r="CW12" s="422"/>
      <c r="CX12" s="422"/>
      <c r="CY12" s="422"/>
      <c r="CZ12" s="422"/>
      <c r="DA12" s="422"/>
      <c r="DB12" s="422"/>
      <c r="DC12" s="422"/>
      <c r="DD12" s="422"/>
      <c r="DE12" s="422"/>
      <c r="DF12" s="422"/>
      <c r="DG12" s="422"/>
      <c r="DH12" s="422"/>
      <c r="DI12" s="422"/>
      <c r="DJ12" s="422"/>
      <c r="DK12" s="425"/>
      <c r="DL12" s="425"/>
      <c r="DM12" s="425"/>
      <c r="DN12" s="425"/>
      <c r="DO12" s="425"/>
      <c r="DP12" s="425"/>
      <c r="DQ12" s="425"/>
      <c r="DR12" s="425"/>
      <c r="DS12" s="425"/>
      <c r="DT12" s="425"/>
      <c r="DU12" s="425"/>
      <c r="DV12" s="425"/>
      <c r="DW12" s="425"/>
      <c r="DX12" s="425"/>
      <c r="DY12" s="426"/>
      <c r="DZ12" s="426"/>
      <c r="EA12" s="426"/>
      <c r="EB12" s="426"/>
      <c r="EC12" s="426"/>
      <c r="ED12" s="426"/>
      <c r="EE12" s="426"/>
      <c r="EF12" s="426"/>
      <c r="EG12" s="426"/>
      <c r="EH12" s="426"/>
      <c r="EI12" s="426"/>
      <c r="EJ12" s="426"/>
      <c r="EK12" s="426"/>
      <c r="EL12" s="426"/>
      <c r="EM12" s="426"/>
      <c r="EN12" s="426"/>
      <c r="EO12" s="426"/>
      <c r="EP12" s="426"/>
      <c r="EQ12" s="426"/>
      <c r="ER12" s="426"/>
      <c r="ES12" s="426"/>
      <c r="ET12" s="426"/>
      <c r="EU12" s="426"/>
      <c r="EV12" s="426"/>
      <c r="EW12" s="426"/>
      <c r="EX12" s="426"/>
    </row>
    <row r="13" ht="24.95" customHeight="1" spans="1:154">
      <c r="A13" s="28" t="str">
        <f>IF($G$1&lt;&gt;"",参数计算!A10,"")</f>
        <v/>
      </c>
      <c r="B13" s="28" t="str">
        <f>IF($G$1&lt;&gt;"",参数计算!B10,"")</f>
        <v/>
      </c>
      <c r="C13" s="28" t="str">
        <f>IF($G$1&lt;&gt;"",参数计算!C10,"")</f>
        <v/>
      </c>
      <c r="D13" s="28" t="str">
        <f>IF(AND(初始录入!$M$7&lt;&gt;"",A13&lt;&gt;""),$D$10,"")</f>
        <v/>
      </c>
      <c r="E13" s="28" t="str">
        <f t="shared" ref="E13:E76" si="0">IF(A13&lt;&gt;"",$E12,"")</f>
        <v/>
      </c>
      <c r="F13" s="422"/>
      <c r="G13" s="28"/>
      <c r="H13" s="28"/>
      <c r="I13" s="423"/>
      <c r="J13" s="423"/>
      <c r="K13" s="423"/>
      <c r="L13" s="422"/>
      <c r="M13" s="422"/>
      <c r="N13" s="28"/>
      <c r="O13" s="28"/>
      <c r="P13" s="423"/>
      <c r="Q13" s="423"/>
      <c r="R13" s="423"/>
      <c r="S13" s="423"/>
      <c r="T13" s="423"/>
      <c r="U13" s="422"/>
      <c r="V13" s="422"/>
      <c r="W13" s="422"/>
      <c r="X13" s="422"/>
      <c r="Y13" s="422"/>
      <c r="Z13" s="28"/>
      <c r="AA13" s="28"/>
      <c r="AB13" s="422"/>
      <c r="AC13" s="422"/>
      <c r="AD13" s="422"/>
      <c r="AE13" s="422"/>
      <c r="AF13" s="422"/>
      <c r="AG13" s="422"/>
      <c r="AH13" s="28"/>
      <c r="AI13" s="28"/>
      <c r="AJ13" s="422"/>
      <c r="AK13" s="422"/>
      <c r="AL13" s="422"/>
      <c r="AM13" s="422"/>
      <c r="AN13" s="422"/>
      <c r="AO13" s="422"/>
      <c r="AP13" s="28"/>
      <c r="AQ13" s="28"/>
      <c r="AR13" s="422"/>
      <c r="AS13" s="422"/>
      <c r="AT13" s="422"/>
      <c r="AU13" s="422"/>
      <c r="AV13" s="422"/>
      <c r="AW13" s="422"/>
      <c r="AX13" s="28"/>
      <c r="AY13" s="28"/>
      <c r="AZ13" s="28"/>
      <c r="BA13" s="28"/>
      <c r="BB13" s="28" t="str">
        <f>IF(AND(初始录入!$M$12&lt;&gt;"",$BF$1&lt;&gt;"",$BF$3&lt;&gt;"",$A13&lt;&gt;""),SUM(BC13:EX13),"")</f>
        <v/>
      </c>
      <c r="BC13" s="424"/>
      <c r="BD13" s="424"/>
      <c r="BE13" s="424"/>
      <c r="BF13" s="424"/>
      <c r="BG13" s="424"/>
      <c r="BH13" s="424"/>
      <c r="BI13" s="424"/>
      <c r="BJ13" s="424"/>
      <c r="BK13" s="424"/>
      <c r="BL13" s="424"/>
      <c r="BM13" s="424"/>
      <c r="BN13" s="424"/>
      <c r="BO13" s="424"/>
      <c r="BP13" s="424"/>
      <c r="BQ13" s="424"/>
      <c r="BR13" s="424"/>
      <c r="BS13" s="424"/>
      <c r="BT13" s="424"/>
      <c r="BU13" s="424"/>
      <c r="BV13" s="424"/>
      <c r="BW13" s="424"/>
      <c r="BX13" s="424"/>
      <c r="BY13" s="424"/>
      <c r="BZ13" s="424"/>
      <c r="CA13" s="424"/>
      <c r="CB13" s="424"/>
      <c r="CC13" s="424"/>
      <c r="CD13" s="422"/>
      <c r="CE13" s="422"/>
      <c r="CF13" s="422"/>
      <c r="CG13" s="422"/>
      <c r="CH13" s="422"/>
      <c r="CI13" s="422"/>
      <c r="CJ13" s="422"/>
      <c r="CK13" s="422"/>
      <c r="CL13" s="422"/>
      <c r="CM13" s="422"/>
      <c r="CN13" s="422"/>
      <c r="CO13" s="422"/>
      <c r="CP13" s="422"/>
      <c r="CQ13" s="422"/>
      <c r="CR13" s="422"/>
      <c r="CS13" s="422"/>
      <c r="CT13" s="422"/>
      <c r="CU13" s="422"/>
      <c r="CV13" s="422"/>
      <c r="CW13" s="422"/>
      <c r="CX13" s="422"/>
      <c r="CY13" s="422"/>
      <c r="CZ13" s="422"/>
      <c r="DA13" s="422"/>
      <c r="DB13" s="422"/>
      <c r="DC13" s="422"/>
      <c r="DD13" s="422"/>
      <c r="DE13" s="422"/>
      <c r="DF13" s="422"/>
      <c r="DG13" s="422"/>
      <c r="DH13" s="422"/>
      <c r="DI13" s="422"/>
      <c r="DJ13" s="422"/>
      <c r="DK13" s="425"/>
      <c r="DL13" s="425"/>
      <c r="DM13" s="425"/>
      <c r="DN13" s="425"/>
      <c r="DO13" s="425"/>
      <c r="DP13" s="425"/>
      <c r="DQ13" s="425"/>
      <c r="DR13" s="425"/>
      <c r="DS13" s="425"/>
      <c r="DT13" s="425"/>
      <c r="DU13" s="425"/>
      <c r="DV13" s="425"/>
      <c r="DW13" s="425"/>
      <c r="DX13" s="425"/>
      <c r="DY13" s="426"/>
      <c r="DZ13" s="426"/>
      <c r="EA13" s="426"/>
      <c r="EB13" s="426"/>
      <c r="EC13" s="426"/>
      <c r="ED13" s="426"/>
      <c r="EE13" s="426"/>
      <c r="EF13" s="426"/>
      <c r="EG13" s="426"/>
      <c r="EH13" s="426"/>
      <c r="EI13" s="426"/>
      <c r="EJ13" s="426"/>
      <c r="EK13" s="426"/>
      <c r="EL13" s="426"/>
      <c r="EM13" s="426"/>
      <c r="EN13" s="426"/>
      <c r="EO13" s="426"/>
      <c r="EP13" s="426"/>
      <c r="EQ13" s="426"/>
      <c r="ER13" s="426"/>
      <c r="ES13" s="426"/>
      <c r="ET13" s="426"/>
      <c r="EU13" s="426"/>
      <c r="EV13" s="426"/>
      <c r="EW13" s="426"/>
      <c r="EX13" s="426"/>
    </row>
    <row r="14" ht="24.95" customHeight="1" spans="1:154">
      <c r="A14" s="28" t="str">
        <f>IF($G$1&lt;&gt;"",参数计算!A11,"")</f>
        <v/>
      </c>
      <c r="B14" s="28" t="str">
        <f>IF($G$1&lt;&gt;"",参数计算!B11,"")</f>
        <v/>
      </c>
      <c r="C14" s="28" t="str">
        <f>IF($G$1&lt;&gt;"",参数计算!C11,"")</f>
        <v/>
      </c>
      <c r="D14" s="28" t="str">
        <f>IF(AND(初始录入!$M$7&lt;&gt;"",A14&lt;&gt;""),$D$10,"")</f>
        <v/>
      </c>
      <c r="E14" s="28" t="str">
        <f t="shared" si="0"/>
        <v/>
      </c>
      <c r="F14" s="422"/>
      <c r="G14" s="28"/>
      <c r="H14" s="28"/>
      <c r="I14" s="423"/>
      <c r="J14" s="423"/>
      <c r="K14" s="423"/>
      <c r="L14" s="422"/>
      <c r="M14" s="422"/>
      <c r="N14" s="28"/>
      <c r="O14" s="28"/>
      <c r="P14" s="423"/>
      <c r="Q14" s="423"/>
      <c r="R14" s="423"/>
      <c r="S14" s="423"/>
      <c r="T14" s="423"/>
      <c r="U14" s="422"/>
      <c r="V14" s="422"/>
      <c r="W14" s="422"/>
      <c r="X14" s="422"/>
      <c r="Y14" s="422"/>
      <c r="Z14" s="28"/>
      <c r="AA14" s="28"/>
      <c r="AB14" s="422"/>
      <c r="AC14" s="422"/>
      <c r="AD14" s="422"/>
      <c r="AE14" s="422"/>
      <c r="AF14" s="422"/>
      <c r="AG14" s="422"/>
      <c r="AH14" s="28"/>
      <c r="AI14" s="28"/>
      <c r="AJ14" s="422"/>
      <c r="AK14" s="422"/>
      <c r="AL14" s="422"/>
      <c r="AM14" s="422"/>
      <c r="AN14" s="422"/>
      <c r="AO14" s="422"/>
      <c r="AP14" s="28"/>
      <c r="AQ14" s="28"/>
      <c r="AR14" s="422"/>
      <c r="AS14" s="422"/>
      <c r="AT14" s="422"/>
      <c r="AU14" s="422"/>
      <c r="AV14" s="422"/>
      <c r="AW14" s="422"/>
      <c r="AX14" s="28"/>
      <c r="AY14" s="28"/>
      <c r="AZ14" s="28"/>
      <c r="BA14" s="28"/>
      <c r="BB14" s="28" t="str">
        <f>IF(AND(初始录入!$M$12&lt;&gt;"",$BF$1&lt;&gt;"",$BF$3&lt;&gt;"",$A14&lt;&gt;""),SUM(BC14:EX14),"")</f>
        <v/>
      </c>
      <c r="BC14" s="424"/>
      <c r="BD14" s="424"/>
      <c r="BE14" s="424"/>
      <c r="BF14" s="424"/>
      <c r="BG14" s="424"/>
      <c r="BH14" s="424"/>
      <c r="BI14" s="424"/>
      <c r="BJ14" s="424"/>
      <c r="BK14" s="424"/>
      <c r="BL14" s="424"/>
      <c r="BM14" s="424"/>
      <c r="BN14" s="424"/>
      <c r="BO14" s="424"/>
      <c r="BP14" s="424"/>
      <c r="BQ14" s="424"/>
      <c r="BR14" s="424"/>
      <c r="BS14" s="424"/>
      <c r="BT14" s="424"/>
      <c r="BU14" s="424"/>
      <c r="BV14" s="424"/>
      <c r="BW14" s="424"/>
      <c r="BX14" s="424"/>
      <c r="BY14" s="424"/>
      <c r="BZ14" s="424"/>
      <c r="CA14" s="424"/>
      <c r="CB14" s="424"/>
      <c r="CC14" s="424"/>
      <c r="CD14" s="422"/>
      <c r="CE14" s="422"/>
      <c r="CF14" s="422"/>
      <c r="CG14" s="422"/>
      <c r="CH14" s="422"/>
      <c r="CI14" s="422"/>
      <c r="CJ14" s="422"/>
      <c r="CK14" s="422"/>
      <c r="CL14" s="422"/>
      <c r="CM14" s="422"/>
      <c r="CN14" s="422"/>
      <c r="CO14" s="422"/>
      <c r="CP14" s="422"/>
      <c r="CQ14" s="422"/>
      <c r="CR14" s="422"/>
      <c r="CS14" s="422"/>
      <c r="CT14" s="422"/>
      <c r="CU14" s="422"/>
      <c r="CV14" s="422"/>
      <c r="CW14" s="422"/>
      <c r="CX14" s="422"/>
      <c r="CY14" s="422"/>
      <c r="CZ14" s="422"/>
      <c r="DA14" s="422"/>
      <c r="DB14" s="422"/>
      <c r="DC14" s="422"/>
      <c r="DD14" s="422"/>
      <c r="DE14" s="422"/>
      <c r="DF14" s="422"/>
      <c r="DG14" s="422"/>
      <c r="DH14" s="422"/>
      <c r="DI14" s="422"/>
      <c r="DJ14" s="422"/>
      <c r="DK14" s="425"/>
      <c r="DL14" s="425"/>
      <c r="DM14" s="425"/>
      <c r="DN14" s="425"/>
      <c r="DO14" s="425"/>
      <c r="DP14" s="425"/>
      <c r="DQ14" s="425"/>
      <c r="DR14" s="425"/>
      <c r="DS14" s="425"/>
      <c r="DT14" s="425"/>
      <c r="DU14" s="425"/>
      <c r="DV14" s="425"/>
      <c r="DW14" s="425"/>
      <c r="DX14" s="425"/>
      <c r="DY14" s="426"/>
      <c r="DZ14" s="426"/>
      <c r="EA14" s="426"/>
      <c r="EB14" s="426"/>
      <c r="EC14" s="426"/>
      <c r="ED14" s="426"/>
      <c r="EE14" s="426"/>
      <c r="EF14" s="426"/>
      <c r="EG14" s="426"/>
      <c r="EH14" s="426"/>
      <c r="EI14" s="426"/>
      <c r="EJ14" s="426"/>
      <c r="EK14" s="426"/>
      <c r="EL14" s="426"/>
      <c r="EM14" s="426"/>
      <c r="EN14" s="426"/>
      <c r="EO14" s="426"/>
      <c r="EP14" s="426"/>
      <c r="EQ14" s="426"/>
      <c r="ER14" s="426"/>
      <c r="ES14" s="426"/>
      <c r="ET14" s="426"/>
      <c r="EU14" s="426"/>
      <c r="EV14" s="426"/>
      <c r="EW14" s="426"/>
      <c r="EX14" s="426"/>
    </row>
    <row r="15" ht="24.95" customHeight="1" spans="1:154">
      <c r="A15" s="28" t="str">
        <f>IF($G$1&lt;&gt;"",参数计算!A12,"")</f>
        <v/>
      </c>
      <c r="B15" s="28" t="str">
        <f>IF($G$1&lt;&gt;"",参数计算!B12,"")</f>
        <v/>
      </c>
      <c r="C15" s="28" t="str">
        <f>IF($G$1&lt;&gt;"",参数计算!C12,"")</f>
        <v/>
      </c>
      <c r="D15" s="28" t="str">
        <f>IF(AND(初始录入!$M$7&lt;&gt;"",A15&lt;&gt;""),$D$10,"")</f>
        <v/>
      </c>
      <c r="E15" s="28" t="str">
        <f t="shared" si="0"/>
        <v/>
      </c>
      <c r="F15" s="422"/>
      <c r="G15" s="28"/>
      <c r="H15" s="28"/>
      <c r="I15" s="423"/>
      <c r="J15" s="423"/>
      <c r="K15" s="423"/>
      <c r="L15" s="422"/>
      <c r="M15" s="422"/>
      <c r="N15" s="28"/>
      <c r="O15" s="28"/>
      <c r="P15" s="423"/>
      <c r="Q15" s="423"/>
      <c r="R15" s="423"/>
      <c r="S15" s="423"/>
      <c r="T15" s="423"/>
      <c r="U15" s="422"/>
      <c r="V15" s="422"/>
      <c r="W15" s="422"/>
      <c r="X15" s="422"/>
      <c r="Y15" s="422"/>
      <c r="Z15" s="28"/>
      <c r="AA15" s="28"/>
      <c r="AB15" s="422"/>
      <c r="AC15" s="422"/>
      <c r="AD15" s="422"/>
      <c r="AE15" s="422"/>
      <c r="AF15" s="422"/>
      <c r="AG15" s="422"/>
      <c r="AH15" s="28"/>
      <c r="AI15" s="28"/>
      <c r="AJ15" s="422"/>
      <c r="AK15" s="422"/>
      <c r="AL15" s="422"/>
      <c r="AM15" s="422"/>
      <c r="AN15" s="422"/>
      <c r="AO15" s="422"/>
      <c r="AP15" s="28"/>
      <c r="AQ15" s="28"/>
      <c r="AR15" s="422"/>
      <c r="AS15" s="422"/>
      <c r="AT15" s="422"/>
      <c r="AU15" s="422"/>
      <c r="AV15" s="422"/>
      <c r="AW15" s="422"/>
      <c r="AX15" s="28"/>
      <c r="AY15" s="28"/>
      <c r="AZ15" s="28"/>
      <c r="BA15" s="28"/>
      <c r="BB15" s="28" t="str">
        <f>IF(AND(初始录入!$M$12&lt;&gt;"",$BF$1&lt;&gt;"",$BF$3&lt;&gt;"",$A15&lt;&gt;""),SUM(BC15:EX15),"")</f>
        <v/>
      </c>
      <c r="BC15" s="424"/>
      <c r="BD15" s="424"/>
      <c r="BE15" s="424"/>
      <c r="BF15" s="424"/>
      <c r="BG15" s="424"/>
      <c r="BH15" s="424"/>
      <c r="BI15" s="424"/>
      <c r="BJ15" s="424"/>
      <c r="BK15" s="424"/>
      <c r="BL15" s="424"/>
      <c r="BM15" s="424"/>
      <c r="BN15" s="424"/>
      <c r="BO15" s="424"/>
      <c r="BP15" s="424"/>
      <c r="BQ15" s="424"/>
      <c r="BR15" s="424"/>
      <c r="BS15" s="424"/>
      <c r="BT15" s="424"/>
      <c r="BU15" s="424"/>
      <c r="BV15" s="424"/>
      <c r="BW15" s="424"/>
      <c r="BX15" s="424"/>
      <c r="BY15" s="424"/>
      <c r="BZ15" s="424"/>
      <c r="CA15" s="424"/>
      <c r="CB15" s="424"/>
      <c r="CC15" s="424"/>
      <c r="CD15" s="422"/>
      <c r="CE15" s="422"/>
      <c r="CF15" s="422"/>
      <c r="CG15" s="422"/>
      <c r="CH15" s="422"/>
      <c r="CI15" s="422"/>
      <c r="CJ15" s="422"/>
      <c r="CK15" s="422"/>
      <c r="CL15" s="422"/>
      <c r="CM15" s="422"/>
      <c r="CN15" s="422"/>
      <c r="CO15" s="422"/>
      <c r="CP15" s="422"/>
      <c r="CQ15" s="422"/>
      <c r="CR15" s="422"/>
      <c r="CS15" s="422"/>
      <c r="CT15" s="422"/>
      <c r="CU15" s="422"/>
      <c r="CV15" s="422"/>
      <c r="CW15" s="422"/>
      <c r="CX15" s="422"/>
      <c r="CY15" s="422"/>
      <c r="CZ15" s="422"/>
      <c r="DA15" s="422"/>
      <c r="DB15" s="422"/>
      <c r="DC15" s="422"/>
      <c r="DD15" s="422"/>
      <c r="DE15" s="422"/>
      <c r="DF15" s="422"/>
      <c r="DG15" s="422"/>
      <c r="DH15" s="422"/>
      <c r="DI15" s="422"/>
      <c r="DJ15" s="422"/>
      <c r="DK15" s="425"/>
      <c r="DL15" s="425"/>
      <c r="DM15" s="425"/>
      <c r="DN15" s="425"/>
      <c r="DO15" s="425"/>
      <c r="DP15" s="425"/>
      <c r="DQ15" s="425"/>
      <c r="DR15" s="425"/>
      <c r="DS15" s="425"/>
      <c r="DT15" s="425"/>
      <c r="DU15" s="425"/>
      <c r="DV15" s="425"/>
      <c r="DW15" s="425"/>
      <c r="DX15" s="425"/>
      <c r="DY15" s="426"/>
      <c r="DZ15" s="426"/>
      <c r="EA15" s="426"/>
      <c r="EB15" s="426"/>
      <c r="EC15" s="426"/>
      <c r="ED15" s="426"/>
      <c r="EE15" s="426"/>
      <c r="EF15" s="426"/>
      <c r="EG15" s="426"/>
      <c r="EH15" s="426"/>
      <c r="EI15" s="426"/>
      <c r="EJ15" s="426"/>
      <c r="EK15" s="426"/>
      <c r="EL15" s="426"/>
      <c r="EM15" s="426"/>
      <c r="EN15" s="426"/>
      <c r="EO15" s="426"/>
      <c r="EP15" s="426"/>
      <c r="EQ15" s="426"/>
      <c r="ER15" s="426"/>
      <c r="ES15" s="426"/>
      <c r="ET15" s="426"/>
      <c r="EU15" s="426"/>
      <c r="EV15" s="426"/>
      <c r="EW15" s="426"/>
      <c r="EX15" s="426"/>
    </row>
    <row r="16" ht="24.95" customHeight="1" spans="1:154">
      <c r="A16" s="28" t="str">
        <f>IF($G$1&lt;&gt;"",参数计算!A13,"")</f>
        <v/>
      </c>
      <c r="B16" s="28" t="str">
        <f>IF($G$1&lt;&gt;"",参数计算!B13,"")</f>
        <v/>
      </c>
      <c r="C16" s="28" t="str">
        <f>IF($G$1&lt;&gt;"",参数计算!C13,"")</f>
        <v/>
      </c>
      <c r="D16" s="28" t="str">
        <f>IF(AND(初始录入!$M$7&lt;&gt;"",A16&lt;&gt;""),$D$10,"")</f>
        <v/>
      </c>
      <c r="E16" s="28" t="str">
        <f t="shared" si="0"/>
        <v/>
      </c>
      <c r="F16" s="422"/>
      <c r="G16" s="28"/>
      <c r="H16" s="28"/>
      <c r="I16" s="423"/>
      <c r="J16" s="423"/>
      <c r="K16" s="423"/>
      <c r="L16" s="422"/>
      <c r="M16" s="422"/>
      <c r="N16" s="28"/>
      <c r="O16" s="28"/>
      <c r="P16" s="423"/>
      <c r="Q16" s="423"/>
      <c r="R16" s="423"/>
      <c r="S16" s="423"/>
      <c r="T16" s="423"/>
      <c r="U16" s="422"/>
      <c r="V16" s="422"/>
      <c r="W16" s="422"/>
      <c r="X16" s="422"/>
      <c r="Y16" s="422"/>
      <c r="Z16" s="28"/>
      <c r="AA16" s="28"/>
      <c r="AB16" s="422"/>
      <c r="AC16" s="422"/>
      <c r="AD16" s="422"/>
      <c r="AE16" s="422"/>
      <c r="AF16" s="422"/>
      <c r="AG16" s="422"/>
      <c r="AH16" s="28"/>
      <c r="AI16" s="28"/>
      <c r="AJ16" s="422"/>
      <c r="AK16" s="422"/>
      <c r="AL16" s="422"/>
      <c r="AM16" s="422"/>
      <c r="AN16" s="422"/>
      <c r="AO16" s="422"/>
      <c r="AP16" s="28"/>
      <c r="AQ16" s="28"/>
      <c r="AR16" s="422"/>
      <c r="AS16" s="422"/>
      <c r="AT16" s="422"/>
      <c r="AU16" s="422"/>
      <c r="AV16" s="422"/>
      <c r="AW16" s="422"/>
      <c r="AX16" s="28"/>
      <c r="AY16" s="28"/>
      <c r="AZ16" s="28"/>
      <c r="BA16" s="28"/>
      <c r="BB16" s="28" t="str">
        <f>IF(AND(初始录入!$M$12&lt;&gt;"",$BF$1&lt;&gt;"",$BF$3&lt;&gt;"",$A16&lt;&gt;""),SUM(BC16:EX16),"")</f>
        <v/>
      </c>
      <c r="BC16" s="424"/>
      <c r="BD16" s="424"/>
      <c r="BE16" s="424"/>
      <c r="BF16" s="424"/>
      <c r="BG16" s="424"/>
      <c r="BH16" s="424"/>
      <c r="BI16" s="424"/>
      <c r="BJ16" s="424"/>
      <c r="BK16" s="424"/>
      <c r="BL16" s="424"/>
      <c r="BM16" s="424"/>
      <c r="BN16" s="424"/>
      <c r="BO16" s="424"/>
      <c r="BP16" s="424"/>
      <c r="BQ16" s="424"/>
      <c r="BR16" s="424"/>
      <c r="BS16" s="424"/>
      <c r="BT16" s="424"/>
      <c r="BU16" s="424"/>
      <c r="BV16" s="424"/>
      <c r="BW16" s="424"/>
      <c r="BX16" s="424"/>
      <c r="BY16" s="424"/>
      <c r="BZ16" s="424"/>
      <c r="CA16" s="424"/>
      <c r="CB16" s="424"/>
      <c r="CC16" s="424"/>
      <c r="CD16" s="422"/>
      <c r="CE16" s="422"/>
      <c r="CF16" s="422"/>
      <c r="CG16" s="422"/>
      <c r="CH16" s="422"/>
      <c r="CI16" s="422"/>
      <c r="CJ16" s="422"/>
      <c r="CK16" s="422"/>
      <c r="CL16" s="422"/>
      <c r="CM16" s="422"/>
      <c r="CN16" s="422"/>
      <c r="CO16" s="422"/>
      <c r="CP16" s="422"/>
      <c r="CQ16" s="422"/>
      <c r="CR16" s="422"/>
      <c r="CS16" s="422"/>
      <c r="CT16" s="422"/>
      <c r="CU16" s="422"/>
      <c r="CV16" s="422"/>
      <c r="CW16" s="422"/>
      <c r="CX16" s="422"/>
      <c r="CY16" s="422"/>
      <c r="CZ16" s="422"/>
      <c r="DA16" s="422"/>
      <c r="DB16" s="422"/>
      <c r="DC16" s="422"/>
      <c r="DD16" s="422"/>
      <c r="DE16" s="422"/>
      <c r="DF16" s="422"/>
      <c r="DG16" s="422"/>
      <c r="DH16" s="422"/>
      <c r="DI16" s="422"/>
      <c r="DJ16" s="422"/>
      <c r="DK16" s="425"/>
      <c r="DL16" s="425"/>
      <c r="DM16" s="425"/>
      <c r="DN16" s="425"/>
      <c r="DO16" s="425"/>
      <c r="DP16" s="425"/>
      <c r="DQ16" s="425"/>
      <c r="DR16" s="425"/>
      <c r="DS16" s="425"/>
      <c r="DT16" s="425"/>
      <c r="DU16" s="425"/>
      <c r="DV16" s="425"/>
      <c r="DW16" s="425"/>
      <c r="DX16" s="425"/>
      <c r="DY16" s="426"/>
      <c r="DZ16" s="426"/>
      <c r="EA16" s="426"/>
      <c r="EB16" s="426"/>
      <c r="EC16" s="426"/>
      <c r="ED16" s="426"/>
      <c r="EE16" s="426"/>
      <c r="EF16" s="426"/>
      <c r="EG16" s="426"/>
      <c r="EH16" s="426"/>
      <c r="EI16" s="426"/>
      <c r="EJ16" s="426"/>
      <c r="EK16" s="426"/>
      <c r="EL16" s="426"/>
      <c r="EM16" s="426"/>
      <c r="EN16" s="426"/>
      <c r="EO16" s="426"/>
      <c r="EP16" s="426"/>
      <c r="EQ16" s="426"/>
      <c r="ER16" s="426"/>
      <c r="ES16" s="426"/>
      <c r="ET16" s="426"/>
      <c r="EU16" s="426"/>
      <c r="EV16" s="426"/>
      <c r="EW16" s="426"/>
      <c r="EX16" s="426"/>
    </row>
    <row r="17" ht="24.95" customHeight="1" spans="1:154">
      <c r="A17" s="28" t="str">
        <f>IF($G$1&lt;&gt;"",参数计算!A14,"")</f>
        <v/>
      </c>
      <c r="B17" s="28" t="str">
        <f>IF($G$1&lt;&gt;"",参数计算!B14,"")</f>
        <v/>
      </c>
      <c r="C17" s="28" t="str">
        <f>IF($G$1&lt;&gt;"",参数计算!C14,"")</f>
        <v/>
      </c>
      <c r="D17" s="28" t="str">
        <f>IF(AND(初始录入!$M$7&lt;&gt;"",A17&lt;&gt;""),$D$10,"")</f>
        <v/>
      </c>
      <c r="E17" s="28" t="str">
        <f t="shared" si="0"/>
        <v/>
      </c>
      <c r="F17" s="422"/>
      <c r="G17" s="28"/>
      <c r="H17" s="28"/>
      <c r="I17" s="423"/>
      <c r="J17" s="423"/>
      <c r="K17" s="423"/>
      <c r="L17" s="422"/>
      <c r="M17" s="422"/>
      <c r="N17" s="28"/>
      <c r="O17" s="28"/>
      <c r="P17" s="423"/>
      <c r="Q17" s="423"/>
      <c r="R17" s="423"/>
      <c r="S17" s="423"/>
      <c r="T17" s="423"/>
      <c r="U17" s="422"/>
      <c r="V17" s="422"/>
      <c r="W17" s="422"/>
      <c r="X17" s="422"/>
      <c r="Y17" s="422"/>
      <c r="Z17" s="28"/>
      <c r="AA17" s="28"/>
      <c r="AB17" s="422"/>
      <c r="AC17" s="422"/>
      <c r="AD17" s="422"/>
      <c r="AE17" s="422"/>
      <c r="AF17" s="422"/>
      <c r="AG17" s="422"/>
      <c r="AH17" s="28"/>
      <c r="AI17" s="28"/>
      <c r="AJ17" s="422"/>
      <c r="AK17" s="422"/>
      <c r="AL17" s="422"/>
      <c r="AM17" s="422"/>
      <c r="AN17" s="422"/>
      <c r="AO17" s="422"/>
      <c r="AP17" s="28"/>
      <c r="AQ17" s="28"/>
      <c r="AR17" s="422"/>
      <c r="AS17" s="422"/>
      <c r="AT17" s="422"/>
      <c r="AU17" s="422"/>
      <c r="AV17" s="422"/>
      <c r="AW17" s="422"/>
      <c r="AX17" s="28"/>
      <c r="AY17" s="28"/>
      <c r="AZ17" s="28"/>
      <c r="BA17" s="28"/>
      <c r="BB17" s="28" t="str">
        <f>IF(AND(初始录入!$M$12&lt;&gt;"",$BF$1&lt;&gt;"",$BF$3&lt;&gt;"",$A17&lt;&gt;""),SUM(BC17:EX17),"")</f>
        <v/>
      </c>
      <c r="BC17" s="424"/>
      <c r="BD17" s="424"/>
      <c r="BE17" s="424"/>
      <c r="BF17" s="424"/>
      <c r="BG17" s="424"/>
      <c r="BH17" s="424"/>
      <c r="BI17" s="424"/>
      <c r="BJ17" s="424"/>
      <c r="BK17" s="424"/>
      <c r="BL17" s="424"/>
      <c r="BM17" s="424"/>
      <c r="BN17" s="424"/>
      <c r="BO17" s="424"/>
      <c r="BP17" s="424"/>
      <c r="BQ17" s="424"/>
      <c r="BR17" s="424"/>
      <c r="BS17" s="424"/>
      <c r="BT17" s="424"/>
      <c r="BU17" s="424"/>
      <c r="BV17" s="424"/>
      <c r="BW17" s="424"/>
      <c r="BX17" s="424"/>
      <c r="BY17" s="424"/>
      <c r="BZ17" s="424"/>
      <c r="CA17" s="424"/>
      <c r="CB17" s="424"/>
      <c r="CC17" s="424"/>
      <c r="CD17" s="422"/>
      <c r="CE17" s="422"/>
      <c r="CF17" s="422"/>
      <c r="CG17" s="422"/>
      <c r="CH17" s="422"/>
      <c r="CI17" s="422"/>
      <c r="CJ17" s="422"/>
      <c r="CK17" s="422"/>
      <c r="CL17" s="422"/>
      <c r="CM17" s="422"/>
      <c r="CN17" s="422"/>
      <c r="CO17" s="422"/>
      <c r="CP17" s="422"/>
      <c r="CQ17" s="422"/>
      <c r="CR17" s="422"/>
      <c r="CS17" s="422"/>
      <c r="CT17" s="422"/>
      <c r="CU17" s="422"/>
      <c r="CV17" s="422"/>
      <c r="CW17" s="422"/>
      <c r="CX17" s="422"/>
      <c r="CY17" s="422"/>
      <c r="CZ17" s="422"/>
      <c r="DA17" s="422"/>
      <c r="DB17" s="422"/>
      <c r="DC17" s="422"/>
      <c r="DD17" s="422"/>
      <c r="DE17" s="422"/>
      <c r="DF17" s="422"/>
      <c r="DG17" s="422"/>
      <c r="DH17" s="422"/>
      <c r="DI17" s="422"/>
      <c r="DJ17" s="422"/>
      <c r="DK17" s="425"/>
      <c r="DL17" s="425"/>
      <c r="DM17" s="425"/>
      <c r="DN17" s="425"/>
      <c r="DO17" s="425"/>
      <c r="DP17" s="425"/>
      <c r="DQ17" s="425"/>
      <c r="DR17" s="425"/>
      <c r="DS17" s="425"/>
      <c r="DT17" s="425"/>
      <c r="DU17" s="425"/>
      <c r="DV17" s="425"/>
      <c r="DW17" s="425"/>
      <c r="DX17" s="425"/>
      <c r="DY17" s="426"/>
      <c r="DZ17" s="426"/>
      <c r="EA17" s="426"/>
      <c r="EB17" s="426"/>
      <c r="EC17" s="426"/>
      <c r="ED17" s="426"/>
      <c r="EE17" s="426"/>
      <c r="EF17" s="426"/>
      <c r="EG17" s="426"/>
      <c r="EH17" s="426"/>
      <c r="EI17" s="426"/>
      <c r="EJ17" s="426"/>
      <c r="EK17" s="426"/>
      <c r="EL17" s="426"/>
      <c r="EM17" s="426"/>
      <c r="EN17" s="426"/>
      <c r="EO17" s="426"/>
      <c r="EP17" s="426"/>
      <c r="EQ17" s="426"/>
      <c r="ER17" s="426"/>
      <c r="ES17" s="426"/>
      <c r="ET17" s="426"/>
      <c r="EU17" s="426"/>
      <c r="EV17" s="426"/>
      <c r="EW17" s="426"/>
      <c r="EX17" s="426"/>
    </row>
    <row r="18" ht="24.95" customHeight="1" spans="1:154">
      <c r="A18" s="28" t="str">
        <f>IF($G$1&lt;&gt;"",参数计算!A15,"")</f>
        <v/>
      </c>
      <c r="B18" s="28" t="str">
        <f>IF($G$1&lt;&gt;"",参数计算!B15,"")</f>
        <v/>
      </c>
      <c r="C18" s="28" t="str">
        <f>IF($G$1&lt;&gt;"",参数计算!C15,"")</f>
        <v/>
      </c>
      <c r="D18" s="28" t="str">
        <f>IF(AND(初始录入!$M$7&lt;&gt;"",A18&lt;&gt;""),$D$10,"")</f>
        <v/>
      </c>
      <c r="E18" s="28" t="str">
        <f t="shared" si="0"/>
        <v/>
      </c>
      <c r="F18" s="422"/>
      <c r="G18" s="28"/>
      <c r="H18" s="28"/>
      <c r="I18" s="423"/>
      <c r="J18" s="423"/>
      <c r="K18" s="423"/>
      <c r="L18" s="422"/>
      <c r="M18" s="422"/>
      <c r="N18" s="28"/>
      <c r="O18" s="28"/>
      <c r="P18" s="423"/>
      <c r="Q18" s="423"/>
      <c r="R18" s="423"/>
      <c r="S18" s="423"/>
      <c r="T18" s="423"/>
      <c r="U18" s="422"/>
      <c r="V18" s="422"/>
      <c r="W18" s="422"/>
      <c r="X18" s="422"/>
      <c r="Y18" s="422"/>
      <c r="Z18" s="28"/>
      <c r="AA18" s="28"/>
      <c r="AB18" s="422"/>
      <c r="AC18" s="422"/>
      <c r="AD18" s="422"/>
      <c r="AE18" s="422"/>
      <c r="AF18" s="422"/>
      <c r="AG18" s="422"/>
      <c r="AH18" s="28"/>
      <c r="AI18" s="28"/>
      <c r="AJ18" s="422"/>
      <c r="AK18" s="422"/>
      <c r="AL18" s="422"/>
      <c r="AM18" s="422"/>
      <c r="AN18" s="422"/>
      <c r="AO18" s="422"/>
      <c r="AP18" s="28"/>
      <c r="AQ18" s="28"/>
      <c r="AR18" s="422"/>
      <c r="AS18" s="422"/>
      <c r="AT18" s="422"/>
      <c r="AU18" s="422"/>
      <c r="AV18" s="422"/>
      <c r="AW18" s="422"/>
      <c r="AX18" s="28"/>
      <c r="AY18" s="28"/>
      <c r="AZ18" s="28"/>
      <c r="BA18" s="28"/>
      <c r="BB18" s="28" t="str">
        <f>IF(AND(初始录入!$M$12&lt;&gt;"",$BF$1&lt;&gt;"",$BF$3&lt;&gt;"",$A18&lt;&gt;""),SUM(BC18:EX18),"")</f>
        <v/>
      </c>
      <c r="BC18" s="424"/>
      <c r="BD18" s="424"/>
      <c r="BE18" s="424"/>
      <c r="BF18" s="424"/>
      <c r="BG18" s="424"/>
      <c r="BH18" s="424"/>
      <c r="BI18" s="424"/>
      <c r="BJ18" s="424"/>
      <c r="BK18" s="424"/>
      <c r="BL18" s="424"/>
      <c r="BM18" s="424"/>
      <c r="BN18" s="424"/>
      <c r="BO18" s="424"/>
      <c r="BP18" s="424"/>
      <c r="BQ18" s="424"/>
      <c r="BR18" s="424"/>
      <c r="BS18" s="424"/>
      <c r="BT18" s="424"/>
      <c r="BU18" s="424"/>
      <c r="BV18" s="424"/>
      <c r="BW18" s="424"/>
      <c r="BX18" s="424"/>
      <c r="BY18" s="424"/>
      <c r="BZ18" s="424"/>
      <c r="CA18" s="424"/>
      <c r="CB18" s="424"/>
      <c r="CC18" s="424"/>
      <c r="CD18" s="422"/>
      <c r="CE18" s="422"/>
      <c r="CF18" s="422"/>
      <c r="CG18" s="422"/>
      <c r="CH18" s="422"/>
      <c r="CI18" s="422"/>
      <c r="CJ18" s="422"/>
      <c r="CK18" s="422"/>
      <c r="CL18" s="422"/>
      <c r="CM18" s="422"/>
      <c r="CN18" s="422"/>
      <c r="CO18" s="422"/>
      <c r="CP18" s="422"/>
      <c r="CQ18" s="422"/>
      <c r="CR18" s="422"/>
      <c r="CS18" s="422"/>
      <c r="CT18" s="422"/>
      <c r="CU18" s="422"/>
      <c r="CV18" s="422"/>
      <c r="CW18" s="422"/>
      <c r="CX18" s="422"/>
      <c r="CY18" s="422"/>
      <c r="CZ18" s="422"/>
      <c r="DA18" s="422"/>
      <c r="DB18" s="422"/>
      <c r="DC18" s="422"/>
      <c r="DD18" s="422"/>
      <c r="DE18" s="422"/>
      <c r="DF18" s="422"/>
      <c r="DG18" s="422"/>
      <c r="DH18" s="422"/>
      <c r="DI18" s="422"/>
      <c r="DJ18" s="422"/>
      <c r="DK18" s="425"/>
      <c r="DL18" s="425"/>
      <c r="DM18" s="425"/>
      <c r="DN18" s="425"/>
      <c r="DO18" s="425"/>
      <c r="DP18" s="425"/>
      <c r="DQ18" s="425"/>
      <c r="DR18" s="425"/>
      <c r="DS18" s="425"/>
      <c r="DT18" s="425"/>
      <c r="DU18" s="425"/>
      <c r="DV18" s="425"/>
      <c r="DW18" s="425"/>
      <c r="DX18" s="425"/>
      <c r="DY18" s="426"/>
      <c r="DZ18" s="426"/>
      <c r="EA18" s="426"/>
      <c r="EB18" s="426"/>
      <c r="EC18" s="426"/>
      <c r="ED18" s="426"/>
      <c r="EE18" s="426"/>
      <c r="EF18" s="426"/>
      <c r="EG18" s="426"/>
      <c r="EH18" s="426"/>
      <c r="EI18" s="426"/>
      <c r="EJ18" s="426"/>
      <c r="EK18" s="426"/>
      <c r="EL18" s="426"/>
      <c r="EM18" s="426"/>
      <c r="EN18" s="426"/>
      <c r="EO18" s="426"/>
      <c r="EP18" s="426"/>
      <c r="EQ18" s="426"/>
      <c r="ER18" s="426"/>
      <c r="ES18" s="426"/>
      <c r="ET18" s="426"/>
      <c r="EU18" s="426"/>
      <c r="EV18" s="426"/>
      <c r="EW18" s="426"/>
      <c r="EX18" s="426"/>
    </row>
    <row r="19" ht="24.95" customHeight="1" spans="1:154">
      <c r="A19" s="28" t="str">
        <f>IF($G$1&lt;&gt;"",参数计算!A16,"")</f>
        <v/>
      </c>
      <c r="B19" s="28" t="str">
        <f>IF($G$1&lt;&gt;"",参数计算!B16,"")</f>
        <v/>
      </c>
      <c r="C19" s="28" t="str">
        <f>IF($G$1&lt;&gt;"",参数计算!C16,"")</f>
        <v/>
      </c>
      <c r="D19" s="28" t="str">
        <f>IF(AND(初始录入!$M$7&lt;&gt;"",A19&lt;&gt;""),$D$10,"")</f>
        <v/>
      </c>
      <c r="E19" s="28" t="str">
        <f t="shared" si="0"/>
        <v/>
      </c>
      <c r="F19" s="422"/>
      <c r="G19" s="28"/>
      <c r="H19" s="28"/>
      <c r="I19" s="423"/>
      <c r="J19" s="423"/>
      <c r="K19" s="423"/>
      <c r="L19" s="422"/>
      <c r="M19" s="422"/>
      <c r="N19" s="28"/>
      <c r="O19" s="28"/>
      <c r="P19" s="423"/>
      <c r="Q19" s="423"/>
      <c r="R19" s="423"/>
      <c r="S19" s="423"/>
      <c r="T19" s="423"/>
      <c r="U19" s="422"/>
      <c r="V19" s="422"/>
      <c r="W19" s="422"/>
      <c r="X19" s="422"/>
      <c r="Y19" s="422"/>
      <c r="Z19" s="28"/>
      <c r="AA19" s="28"/>
      <c r="AB19" s="422"/>
      <c r="AC19" s="422"/>
      <c r="AD19" s="422"/>
      <c r="AE19" s="422"/>
      <c r="AF19" s="422"/>
      <c r="AG19" s="422"/>
      <c r="AH19" s="28"/>
      <c r="AI19" s="28"/>
      <c r="AJ19" s="422"/>
      <c r="AK19" s="422"/>
      <c r="AL19" s="422"/>
      <c r="AM19" s="422"/>
      <c r="AN19" s="422"/>
      <c r="AO19" s="422"/>
      <c r="AP19" s="28"/>
      <c r="AQ19" s="28"/>
      <c r="AR19" s="422"/>
      <c r="AS19" s="422"/>
      <c r="AT19" s="422"/>
      <c r="AU19" s="422"/>
      <c r="AV19" s="422"/>
      <c r="AW19" s="422"/>
      <c r="AX19" s="28"/>
      <c r="AY19" s="28"/>
      <c r="AZ19" s="28"/>
      <c r="BA19" s="28"/>
      <c r="BB19" s="28" t="str">
        <f>IF(AND(初始录入!$M$12&lt;&gt;"",$BF$1&lt;&gt;"",$BF$3&lt;&gt;"",$A19&lt;&gt;""),SUM(BC19:EX19),"")</f>
        <v/>
      </c>
      <c r="BC19" s="424"/>
      <c r="BD19" s="424"/>
      <c r="BE19" s="424"/>
      <c r="BF19" s="424"/>
      <c r="BG19" s="424"/>
      <c r="BH19" s="424"/>
      <c r="BI19" s="424"/>
      <c r="BJ19" s="424"/>
      <c r="BK19" s="424"/>
      <c r="BL19" s="424"/>
      <c r="BM19" s="424"/>
      <c r="BN19" s="424"/>
      <c r="BO19" s="424"/>
      <c r="BP19" s="424"/>
      <c r="BQ19" s="424"/>
      <c r="BR19" s="424"/>
      <c r="BS19" s="424"/>
      <c r="BT19" s="424"/>
      <c r="BU19" s="424"/>
      <c r="BV19" s="424"/>
      <c r="BW19" s="424"/>
      <c r="BX19" s="424"/>
      <c r="BY19" s="424"/>
      <c r="BZ19" s="424"/>
      <c r="CA19" s="424"/>
      <c r="CB19" s="424"/>
      <c r="CC19" s="424"/>
      <c r="CD19" s="422"/>
      <c r="CE19" s="422"/>
      <c r="CF19" s="422"/>
      <c r="CG19" s="422"/>
      <c r="CH19" s="422"/>
      <c r="CI19" s="422"/>
      <c r="CJ19" s="422"/>
      <c r="CK19" s="422"/>
      <c r="CL19" s="422"/>
      <c r="CM19" s="422"/>
      <c r="CN19" s="422"/>
      <c r="CO19" s="422"/>
      <c r="CP19" s="422"/>
      <c r="CQ19" s="422"/>
      <c r="CR19" s="422"/>
      <c r="CS19" s="422"/>
      <c r="CT19" s="422"/>
      <c r="CU19" s="422"/>
      <c r="CV19" s="422"/>
      <c r="CW19" s="422"/>
      <c r="CX19" s="422"/>
      <c r="CY19" s="422"/>
      <c r="CZ19" s="422"/>
      <c r="DA19" s="422"/>
      <c r="DB19" s="422"/>
      <c r="DC19" s="422"/>
      <c r="DD19" s="422"/>
      <c r="DE19" s="422"/>
      <c r="DF19" s="422"/>
      <c r="DG19" s="422"/>
      <c r="DH19" s="422"/>
      <c r="DI19" s="422"/>
      <c r="DJ19" s="422"/>
      <c r="DK19" s="425"/>
      <c r="DL19" s="425"/>
      <c r="DM19" s="425"/>
      <c r="DN19" s="425"/>
      <c r="DO19" s="425"/>
      <c r="DP19" s="425"/>
      <c r="DQ19" s="425"/>
      <c r="DR19" s="425"/>
      <c r="DS19" s="425"/>
      <c r="DT19" s="425"/>
      <c r="DU19" s="425"/>
      <c r="DV19" s="425"/>
      <c r="DW19" s="425"/>
      <c r="DX19" s="425"/>
      <c r="DY19" s="426"/>
      <c r="DZ19" s="426"/>
      <c r="EA19" s="426"/>
      <c r="EB19" s="426"/>
      <c r="EC19" s="426"/>
      <c r="ED19" s="426"/>
      <c r="EE19" s="426"/>
      <c r="EF19" s="426"/>
      <c r="EG19" s="426"/>
      <c r="EH19" s="426"/>
      <c r="EI19" s="426"/>
      <c r="EJ19" s="426"/>
      <c r="EK19" s="426"/>
      <c r="EL19" s="426"/>
      <c r="EM19" s="426"/>
      <c r="EN19" s="426"/>
      <c r="EO19" s="426"/>
      <c r="EP19" s="426"/>
      <c r="EQ19" s="426"/>
      <c r="ER19" s="426"/>
      <c r="ES19" s="426"/>
      <c r="ET19" s="426"/>
      <c r="EU19" s="426"/>
      <c r="EV19" s="426"/>
      <c r="EW19" s="426"/>
      <c r="EX19" s="426"/>
    </row>
    <row r="20" ht="24.95" customHeight="1" spans="1:154">
      <c r="A20" s="28" t="str">
        <f>IF($G$1&lt;&gt;"",参数计算!A17,"")</f>
        <v/>
      </c>
      <c r="B20" s="28" t="str">
        <f>IF($G$1&lt;&gt;"",参数计算!B17,"")</f>
        <v/>
      </c>
      <c r="C20" s="28" t="str">
        <f>IF($G$1&lt;&gt;"",参数计算!C17,"")</f>
        <v/>
      </c>
      <c r="D20" s="28" t="str">
        <f>IF(AND(初始录入!$M$7&lt;&gt;"",A20&lt;&gt;""),$D$10,"")</f>
        <v/>
      </c>
      <c r="E20" s="28" t="str">
        <f t="shared" si="0"/>
        <v/>
      </c>
      <c r="F20" s="422"/>
      <c r="G20" s="28"/>
      <c r="H20" s="28"/>
      <c r="I20" s="423"/>
      <c r="J20" s="423"/>
      <c r="K20" s="423"/>
      <c r="L20" s="422"/>
      <c r="M20" s="422"/>
      <c r="N20" s="28"/>
      <c r="O20" s="28"/>
      <c r="P20" s="423"/>
      <c r="Q20" s="423"/>
      <c r="R20" s="423"/>
      <c r="S20" s="423"/>
      <c r="T20" s="423"/>
      <c r="U20" s="422"/>
      <c r="V20" s="422"/>
      <c r="W20" s="422"/>
      <c r="X20" s="422"/>
      <c r="Y20" s="422"/>
      <c r="Z20" s="28"/>
      <c r="AA20" s="28"/>
      <c r="AB20" s="422"/>
      <c r="AC20" s="422"/>
      <c r="AD20" s="422"/>
      <c r="AE20" s="422"/>
      <c r="AF20" s="422"/>
      <c r="AG20" s="422"/>
      <c r="AH20" s="28"/>
      <c r="AI20" s="28"/>
      <c r="AJ20" s="422"/>
      <c r="AK20" s="422"/>
      <c r="AL20" s="422"/>
      <c r="AM20" s="422"/>
      <c r="AN20" s="422"/>
      <c r="AO20" s="422"/>
      <c r="AP20" s="28"/>
      <c r="AQ20" s="28"/>
      <c r="AR20" s="422"/>
      <c r="AS20" s="422"/>
      <c r="AT20" s="422"/>
      <c r="AU20" s="422"/>
      <c r="AV20" s="422"/>
      <c r="AW20" s="422"/>
      <c r="AX20" s="28"/>
      <c r="AY20" s="28"/>
      <c r="AZ20" s="28"/>
      <c r="BA20" s="28"/>
      <c r="BB20" s="28" t="str">
        <f>IF(AND(初始录入!$M$12&lt;&gt;"",$BF$1&lt;&gt;"",$BF$3&lt;&gt;"",$A20&lt;&gt;""),SUM(BC20:EX20),"")</f>
        <v/>
      </c>
      <c r="BC20" s="424"/>
      <c r="BD20" s="424"/>
      <c r="BE20" s="424"/>
      <c r="BF20" s="424"/>
      <c r="BG20" s="424"/>
      <c r="BH20" s="424"/>
      <c r="BI20" s="424"/>
      <c r="BJ20" s="424"/>
      <c r="BK20" s="424"/>
      <c r="BL20" s="424"/>
      <c r="BM20" s="424"/>
      <c r="BN20" s="424"/>
      <c r="BO20" s="424"/>
      <c r="BP20" s="424"/>
      <c r="BQ20" s="424"/>
      <c r="BR20" s="424"/>
      <c r="BS20" s="424"/>
      <c r="BT20" s="424"/>
      <c r="BU20" s="424"/>
      <c r="BV20" s="424"/>
      <c r="BW20" s="424"/>
      <c r="BX20" s="424"/>
      <c r="BY20" s="424"/>
      <c r="BZ20" s="424"/>
      <c r="CA20" s="424"/>
      <c r="CB20" s="424"/>
      <c r="CC20" s="424"/>
      <c r="CD20" s="422"/>
      <c r="CE20" s="422"/>
      <c r="CF20" s="422"/>
      <c r="CG20" s="422"/>
      <c r="CH20" s="422"/>
      <c r="CI20" s="422"/>
      <c r="CJ20" s="422"/>
      <c r="CK20" s="422"/>
      <c r="CL20" s="422"/>
      <c r="CM20" s="422"/>
      <c r="CN20" s="422"/>
      <c r="CO20" s="422"/>
      <c r="CP20" s="422"/>
      <c r="CQ20" s="422"/>
      <c r="CR20" s="422"/>
      <c r="CS20" s="422"/>
      <c r="CT20" s="422"/>
      <c r="CU20" s="422"/>
      <c r="CV20" s="422"/>
      <c r="CW20" s="422"/>
      <c r="CX20" s="422"/>
      <c r="CY20" s="422"/>
      <c r="CZ20" s="422"/>
      <c r="DA20" s="422"/>
      <c r="DB20" s="422"/>
      <c r="DC20" s="422"/>
      <c r="DD20" s="422"/>
      <c r="DE20" s="422"/>
      <c r="DF20" s="422"/>
      <c r="DG20" s="422"/>
      <c r="DH20" s="422"/>
      <c r="DI20" s="422"/>
      <c r="DJ20" s="422"/>
      <c r="DK20" s="425"/>
      <c r="DL20" s="425"/>
      <c r="DM20" s="425"/>
      <c r="DN20" s="425"/>
      <c r="DO20" s="425"/>
      <c r="DP20" s="425"/>
      <c r="DQ20" s="425"/>
      <c r="DR20" s="425"/>
      <c r="DS20" s="425"/>
      <c r="DT20" s="425"/>
      <c r="DU20" s="425"/>
      <c r="DV20" s="425"/>
      <c r="DW20" s="425"/>
      <c r="DX20" s="425"/>
      <c r="DY20" s="426"/>
      <c r="DZ20" s="426"/>
      <c r="EA20" s="426"/>
      <c r="EB20" s="426"/>
      <c r="EC20" s="426"/>
      <c r="ED20" s="426"/>
      <c r="EE20" s="426"/>
      <c r="EF20" s="426"/>
      <c r="EG20" s="426"/>
      <c r="EH20" s="426"/>
      <c r="EI20" s="426"/>
      <c r="EJ20" s="426"/>
      <c r="EK20" s="426"/>
      <c r="EL20" s="426"/>
      <c r="EM20" s="426"/>
      <c r="EN20" s="426"/>
      <c r="EO20" s="426"/>
      <c r="EP20" s="426"/>
      <c r="EQ20" s="426"/>
      <c r="ER20" s="426"/>
      <c r="ES20" s="426"/>
      <c r="ET20" s="426"/>
      <c r="EU20" s="426"/>
      <c r="EV20" s="426"/>
      <c r="EW20" s="426"/>
      <c r="EX20" s="426"/>
    </row>
    <row r="21" ht="24.95" customHeight="1" spans="1:154">
      <c r="A21" s="28" t="str">
        <f>IF($G$1&lt;&gt;"",参数计算!A18,"")</f>
        <v/>
      </c>
      <c r="B21" s="28" t="str">
        <f>IF($G$1&lt;&gt;"",参数计算!B18,"")</f>
        <v/>
      </c>
      <c r="C21" s="28" t="str">
        <f>IF($G$1&lt;&gt;"",参数计算!C18,"")</f>
        <v/>
      </c>
      <c r="D21" s="28" t="str">
        <f>IF(AND(初始录入!$M$7&lt;&gt;"",A21&lt;&gt;""),$D$10,"")</f>
        <v/>
      </c>
      <c r="E21" s="28" t="str">
        <f t="shared" si="0"/>
        <v/>
      </c>
      <c r="F21" s="422"/>
      <c r="G21" s="28"/>
      <c r="H21" s="28"/>
      <c r="I21" s="423"/>
      <c r="J21" s="423"/>
      <c r="K21" s="423"/>
      <c r="L21" s="422"/>
      <c r="M21" s="422"/>
      <c r="N21" s="28"/>
      <c r="O21" s="28"/>
      <c r="P21" s="423"/>
      <c r="Q21" s="423"/>
      <c r="R21" s="423"/>
      <c r="S21" s="423"/>
      <c r="T21" s="423"/>
      <c r="U21" s="422"/>
      <c r="V21" s="422"/>
      <c r="W21" s="422"/>
      <c r="X21" s="422"/>
      <c r="Y21" s="422"/>
      <c r="Z21" s="28"/>
      <c r="AA21" s="28"/>
      <c r="AB21" s="422"/>
      <c r="AC21" s="422"/>
      <c r="AD21" s="422"/>
      <c r="AE21" s="422"/>
      <c r="AF21" s="422"/>
      <c r="AG21" s="422"/>
      <c r="AH21" s="28"/>
      <c r="AI21" s="28"/>
      <c r="AJ21" s="422"/>
      <c r="AK21" s="422"/>
      <c r="AL21" s="422"/>
      <c r="AM21" s="422"/>
      <c r="AN21" s="422"/>
      <c r="AO21" s="422"/>
      <c r="AP21" s="28"/>
      <c r="AQ21" s="28"/>
      <c r="AR21" s="422"/>
      <c r="AS21" s="422"/>
      <c r="AT21" s="422"/>
      <c r="AU21" s="422"/>
      <c r="AV21" s="422"/>
      <c r="AW21" s="422"/>
      <c r="AX21" s="28"/>
      <c r="AY21" s="28"/>
      <c r="AZ21" s="28"/>
      <c r="BA21" s="28"/>
      <c r="BB21" s="28" t="str">
        <f>IF(AND(初始录入!$M$12&lt;&gt;"",$BF$1&lt;&gt;"",$BF$3&lt;&gt;"",$A21&lt;&gt;""),SUM(BC21:EX21),"")</f>
        <v/>
      </c>
      <c r="BC21" s="424"/>
      <c r="BD21" s="424"/>
      <c r="BE21" s="424"/>
      <c r="BF21" s="424"/>
      <c r="BG21" s="424"/>
      <c r="BH21" s="424"/>
      <c r="BI21" s="424"/>
      <c r="BJ21" s="424"/>
      <c r="BK21" s="424"/>
      <c r="BL21" s="424"/>
      <c r="BM21" s="424"/>
      <c r="BN21" s="424"/>
      <c r="BO21" s="424"/>
      <c r="BP21" s="424"/>
      <c r="BQ21" s="424"/>
      <c r="BR21" s="424"/>
      <c r="BS21" s="424"/>
      <c r="BT21" s="424"/>
      <c r="BU21" s="424"/>
      <c r="BV21" s="424"/>
      <c r="BW21" s="424"/>
      <c r="BX21" s="424"/>
      <c r="BY21" s="424"/>
      <c r="BZ21" s="424"/>
      <c r="CA21" s="424"/>
      <c r="CB21" s="424"/>
      <c r="CC21" s="424"/>
      <c r="CD21" s="422"/>
      <c r="CE21" s="422"/>
      <c r="CF21" s="422"/>
      <c r="CG21" s="422"/>
      <c r="CH21" s="422"/>
      <c r="CI21" s="422"/>
      <c r="CJ21" s="422"/>
      <c r="CK21" s="422"/>
      <c r="CL21" s="422"/>
      <c r="CM21" s="422"/>
      <c r="CN21" s="422"/>
      <c r="CO21" s="422"/>
      <c r="CP21" s="422"/>
      <c r="CQ21" s="422"/>
      <c r="CR21" s="422"/>
      <c r="CS21" s="422"/>
      <c r="CT21" s="422"/>
      <c r="CU21" s="422"/>
      <c r="CV21" s="422"/>
      <c r="CW21" s="422"/>
      <c r="CX21" s="422"/>
      <c r="CY21" s="422"/>
      <c r="CZ21" s="422"/>
      <c r="DA21" s="422"/>
      <c r="DB21" s="422"/>
      <c r="DC21" s="422"/>
      <c r="DD21" s="422"/>
      <c r="DE21" s="422"/>
      <c r="DF21" s="422"/>
      <c r="DG21" s="422"/>
      <c r="DH21" s="422"/>
      <c r="DI21" s="422"/>
      <c r="DJ21" s="422"/>
      <c r="DK21" s="425"/>
      <c r="DL21" s="425"/>
      <c r="DM21" s="425"/>
      <c r="DN21" s="425"/>
      <c r="DO21" s="425"/>
      <c r="DP21" s="425"/>
      <c r="DQ21" s="425"/>
      <c r="DR21" s="425"/>
      <c r="DS21" s="425"/>
      <c r="DT21" s="425"/>
      <c r="DU21" s="425"/>
      <c r="DV21" s="425"/>
      <c r="DW21" s="425"/>
      <c r="DX21" s="425"/>
      <c r="DY21" s="426"/>
      <c r="DZ21" s="426"/>
      <c r="EA21" s="426"/>
      <c r="EB21" s="426"/>
      <c r="EC21" s="426"/>
      <c r="ED21" s="426"/>
      <c r="EE21" s="426"/>
      <c r="EF21" s="426"/>
      <c r="EG21" s="426"/>
      <c r="EH21" s="426"/>
      <c r="EI21" s="426"/>
      <c r="EJ21" s="426"/>
      <c r="EK21" s="426"/>
      <c r="EL21" s="426"/>
      <c r="EM21" s="426"/>
      <c r="EN21" s="426"/>
      <c r="EO21" s="426"/>
      <c r="EP21" s="426"/>
      <c r="EQ21" s="426"/>
      <c r="ER21" s="426"/>
      <c r="ES21" s="426"/>
      <c r="ET21" s="426"/>
      <c r="EU21" s="426"/>
      <c r="EV21" s="426"/>
      <c r="EW21" s="426"/>
      <c r="EX21" s="426"/>
    </row>
    <row r="22" ht="24.95" customHeight="1" spans="1:154">
      <c r="A22" s="28" t="str">
        <f>IF($G$1&lt;&gt;"",参数计算!A19,"")</f>
        <v/>
      </c>
      <c r="B22" s="28" t="str">
        <f>IF($G$1&lt;&gt;"",参数计算!B19,"")</f>
        <v/>
      </c>
      <c r="C22" s="28" t="str">
        <f>IF($G$1&lt;&gt;"",参数计算!C19,"")</f>
        <v/>
      </c>
      <c r="D22" s="28" t="str">
        <f>IF(AND(初始录入!$M$7&lt;&gt;"",A22&lt;&gt;""),$D$10,"")</f>
        <v/>
      </c>
      <c r="E22" s="28" t="str">
        <f t="shared" si="0"/>
        <v/>
      </c>
      <c r="F22" s="422"/>
      <c r="G22" s="28"/>
      <c r="H22" s="28"/>
      <c r="I22" s="423"/>
      <c r="J22" s="423"/>
      <c r="K22" s="423"/>
      <c r="L22" s="422"/>
      <c r="M22" s="422"/>
      <c r="N22" s="28"/>
      <c r="O22" s="28"/>
      <c r="P22" s="423"/>
      <c r="Q22" s="423"/>
      <c r="R22" s="423"/>
      <c r="S22" s="423"/>
      <c r="T22" s="423"/>
      <c r="U22" s="422"/>
      <c r="V22" s="422"/>
      <c r="W22" s="422"/>
      <c r="X22" s="422"/>
      <c r="Y22" s="422"/>
      <c r="Z22" s="28"/>
      <c r="AA22" s="28"/>
      <c r="AB22" s="422"/>
      <c r="AC22" s="422"/>
      <c r="AD22" s="422"/>
      <c r="AE22" s="422"/>
      <c r="AF22" s="422"/>
      <c r="AG22" s="422"/>
      <c r="AH22" s="28"/>
      <c r="AI22" s="28"/>
      <c r="AJ22" s="422"/>
      <c r="AK22" s="422"/>
      <c r="AL22" s="422"/>
      <c r="AM22" s="422"/>
      <c r="AN22" s="422"/>
      <c r="AO22" s="422"/>
      <c r="AP22" s="28"/>
      <c r="AQ22" s="28"/>
      <c r="AR22" s="422"/>
      <c r="AS22" s="422"/>
      <c r="AT22" s="422"/>
      <c r="AU22" s="422"/>
      <c r="AV22" s="422"/>
      <c r="AW22" s="422"/>
      <c r="AX22" s="28"/>
      <c r="AY22" s="28"/>
      <c r="AZ22" s="28"/>
      <c r="BA22" s="28"/>
      <c r="BB22" s="28" t="str">
        <f>IF(AND(初始录入!$M$12&lt;&gt;"",$BF$1&lt;&gt;"",$BF$3&lt;&gt;"",$A22&lt;&gt;""),SUM(BC22:EX22),"")</f>
        <v/>
      </c>
      <c r="BC22" s="424"/>
      <c r="BD22" s="424"/>
      <c r="BE22" s="424"/>
      <c r="BF22" s="424"/>
      <c r="BG22" s="424"/>
      <c r="BH22" s="424"/>
      <c r="BI22" s="424"/>
      <c r="BJ22" s="424"/>
      <c r="BK22" s="424"/>
      <c r="BL22" s="424"/>
      <c r="BM22" s="424"/>
      <c r="BN22" s="424"/>
      <c r="BO22" s="424"/>
      <c r="BP22" s="424"/>
      <c r="BQ22" s="424"/>
      <c r="BR22" s="424"/>
      <c r="BS22" s="424"/>
      <c r="BT22" s="424"/>
      <c r="BU22" s="424"/>
      <c r="BV22" s="424"/>
      <c r="BW22" s="424"/>
      <c r="BX22" s="424"/>
      <c r="BY22" s="424"/>
      <c r="BZ22" s="424"/>
      <c r="CA22" s="424"/>
      <c r="CB22" s="424"/>
      <c r="CC22" s="424"/>
      <c r="CD22" s="422"/>
      <c r="CE22" s="422"/>
      <c r="CF22" s="422"/>
      <c r="CG22" s="422"/>
      <c r="CH22" s="422"/>
      <c r="CI22" s="422"/>
      <c r="CJ22" s="422"/>
      <c r="CK22" s="422"/>
      <c r="CL22" s="422"/>
      <c r="CM22" s="422"/>
      <c r="CN22" s="422"/>
      <c r="CO22" s="422"/>
      <c r="CP22" s="422"/>
      <c r="CQ22" s="422"/>
      <c r="CR22" s="422"/>
      <c r="CS22" s="422"/>
      <c r="CT22" s="422"/>
      <c r="CU22" s="422"/>
      <c r="CV22" s="422"/>
      <c r="CW22" s="422"/>
      <c r="CX22" s="422"/>
      <c r="CY22" s="422"/>
      <c r="CZ22" s="422"/>
      <c r="DA22" s="422"/>
      <c r="DB22" s="422"/>
      <c r="DC22" s="422"/>
      <c r="DD22" s="422"/>
      <c r="DE22" s="422"/>
      <c r="DF22" s="422"/>
      <c r="DG22" s="422"/>
      <c r="DH22" s="422"/>
      <c r="DI22" s="422"/>
      <c r="DJ22" s="422"/>
      <c r="DK22" s="425"/>
      <c r="DL22" s="425"/>
      <c r="DM22" s="425"/>
      <c r="DN22" s="425"/>
      <c r="DO22" s="425"/>
      <c r="DP22" s="425"/>
      <c r="DQ22" s="425"/>
      <c r="DR22" s="425"/>
      <c r="DS22" s="425"/>
      <c r="DT22" s="425"/>
      <c r="DU22" s="425"/>
      <c r="DV22" s="425"/>
      <c r="DW22" s="425"/>
      <c r="DX22" s="425"/>
      <c r="DY22" s="426"/>
      <c r="DZ22" s="426"/>
      <c r="EA22" s="426"/>
      <c r="EB22" s="426"/>
      <c r="EC22" s="426"/>
      <c r="ED22" s="426"/>
      <c r="EE22" s="426"/>
      <c r="EF22" s="426"/>
      <c r="EG22" s="426"/>
      <c r="EH22" s="426"/>
      <c r="EI22" s="426"/>
      <c r="EJ22" s="426"/>
      <c r="EK22" s="426"/>
      <c r="EL22" s="426"/>
      <c r="EM22" s="426"/>
      <c r="EN22" s="426"/>
      <c r="EO22" s="426"/>
      <c r="EP22" s="426"/>
      <c r="EQ22" s="426"/>
      <c r="ER22" s="426"/>
      <c r="ES22" s="426"/>
      <c r="ET22" s="426"/>
      <c r="EU22" s="426"/>
      <c r="EV22" s="426"/>
      <c r="EW22" s="426"/>
      <c r="EX22" s="426"/>
    </row>
    <row r="23" ht="24.95" customHeight="1" spans="1:154">
      <c r="A23" s="28" t="str">
        <f>IF($G$1&lt;&gt;"",参数计算!A20,"")</f>
        <v/>
      </c>
      <c r="B23" s="28" t="str">
        <f>IF($G$1&lt;&gt;"",参数计算!B20,"")</f>
        <v/>
      </c>
      <c r="C23" s="28" t="str">
        <f>IF($G$1&lt;&gt;"",参数计算!C20,"")</f>
        <v/>
      </c>
      <c r="D23" s="28" t="str">
        <f>IF(AND(初始录入!$M$7&lt;&gt;"",A23&lt;&gt;""),$D$10,"")</f>
        <v/>
      </c>
      <c r="E23" s="28" t="str">
        <f t="shared" si="0"/>
        <v/>
      </c>
      <c r="F23" s="422"/>
      <c r="G23" s="28"/>
      <c r="H23" s="28"/>
      <c r="I23" s="423"/>
      <c r="J23" s="423"/>
      <c r="K23" s="423"/>
      <c r="L23" s="422"/>
      <c r="M23" s="422"/>
      <c r="N23" s="28"/>
      <c r="O23" s="28"/>
      <c r="P23" s="423"/>
      <c r="Q23" s="423"/>
      <c r="R23" s="423"/>
      <c r="S23" s="423"/>
      <c r="T23" s="423"/>
      <c r="U23" s="422"/>
      <c r="V23" s="422"/>
      <c r="W23" s="422"/>
      <c r="X23" s="422"/>
      <c r="Y23" s="422"/>
      <c r="Z23" s="28"/>
      <c r="AA23" s="28"/>
      <c r="AB23" s="422"/>
      <c r="AC23" s="422"/>
      <c r="AD23" s="422"/>
      <c r="AE23" s="422"/>
      <c r="AF23" s="422"/>
      <c r="AG23" s="422"/>
      <c r="AH23" s="28"/>
      <c r="AI23" s="28"/>
      <c r="AJ23" s="422"/>
      <c r="AK23" s="422"/>
      <c r="AL23" s="422"/>
      <c r="AM23" s="422"/>
      <c r="AN23" s="422"/>
      <c r="AO23" s="422"/>
      <c r="AP23" s="28"/>
      <c r="AQ23" s="28"/>
      <c r="AR23" s="422"/>
      <c r="AS23" s="422"/>
      <c r="AT23" s="422"/>
      <c r="AU23" s="422"/>
      <c r="AV23" s="422"/>
      <c r="AW23" s="422"/>
      <c r="AX23" s="28"/>
      <c r="AY23" s="28"/>
      <c r="AZ23" s="28"/>
      <c r="BA23" s="28"/>
      <c r="BB23" s="28" t="str">
        <f>IF(AND(初始录入!$M$12&lt;&gt;"",$BF$1&lt;&gt;"",$BF$3&lt;&gt;"",$A23&lt;&gt;""),SUM(BC23:EX23),"")</f>
        <v/>
      </c>
      <c r="BC23" s="424"/>
      <c r="BD23" s="424"/>
      <c r="BE23" s="424"/>
      <c r="BF23" s="424"/>
      <c r="BG23" s="424"/>
      <c r="BH23" s="424"/>
      <c r="BI23" s="424"/>
      <c r="BJ23" s="424"/>
      <c r="BK23" s="424"/>
      <c r="BL23" s="424"/>
      <c r="BM23" s="424"/>
      <c r="BN23" s="424"/>
      <c r="BO23" s="424"/>
      <c r="BP23" s="424"/>
      <c r="BQ23" s="424"/>
      <c r="BR23" s="424"/>
      <c r="BS23" s="424"/>
      <c r="BT23" s="424"/>
      <c r="BU23" s="424"/>
      <c r="BV23" s="424"/>
      <c r="BW23" s="424"/>
      <c r="BX23" s="424"/>
      <c r="BY23" s="424"/>
      <c r="BZ23" s="424"/>
      <c r="CA23" s="424"/>
      <c r="CB23" s="424"/>
      <c r="CC23" s="424"/>
      <c r="CD23" s="422"/>
      <c r="CE23" s="422"/>
      <c r="CF23" s="422"/>
      <c r="CG23" s="422"/>
      <c r="CH23" s="422"/>
      <c r="CI23" s="422"/>
      <c r="CJ23" s="422"/>
      <c r="CK23" s="422"/>
      <c r="CL23" s="422"/>
      <c r="CM23" s="422"/>
      <c r="CN23" s="422"/>
      <c r="CO23" s="422"/>
      <c r="CP23" s="422"/>
      <c r="CQ23" s="422"/>
      <c r="CR23" s="422"/>
      <c r="CS23" s="422"/>
      <c r="CT23" s="422"/>
      <c r="CU23" s="422"/>
      <c r="CV23" s="422"/>
      <c r="CW23" s="422"/>
      <c r="CX23" s="422"/>
      <c r="CY23" s="422"/>
      <c r="CZ23" s="422"/>
      <c r="DA23" s="422"/>
      <c r="DB23" s="422"/>
      <c r="DC23" s="422"/>
      <c r="DD23" s="422"/>
      <c r="DE23" s="422"/>
      <c r="DF23" s="422"/>
      <c r="DG23" s="422"/>
      <c r="DH23" s="422"/>
      <c r="DI23" s="422"/>
      <c r="DJ23" s="422"/>
      <c r="DK23" s="425"/>
      <c r="DL23" s="425"/>
      <c r="DM23" s="425"/>
      <c r="DN23" s="425"/>
      <c r="DO23" s="425"/>
      <c r="DP23" s="425"/>
      <c r="DQ23" s="425"/>
      <c r="DR23" s="425"/>
      <c r="DS23" s="425"/>
      <c r="DT23" s="425"/>
      <c r="DU23" s="425"/>
      <c r="DV23" s="425"/>
      <c r="DW23" s="425"/>
      <c r="DX23" s="425"/>
      <c r="DY23" s="426"/>
      <c r="DZ23" s="426"/>
      <c r="EA23" s="426"/>
      <c r="EB23" s="426"/>
      <c r="EC23" s="426"/>
      <c r="ED23" s="426"/>
      <c r="EE23" s="426"/>
      <c r="EF23" s="426"/>
      <c r="EG23" s="426"/>
      <c r="EH23" s="426"/>
      <c r="EI23" s="426"/>
      <c r="EJ23" s="426"/>
      <c r="EK23" s="426"/>
      <c r="EL23" s="426"/>
      <c r="EM23" s="426"/>
      <c r="EN23" s="426"/>
      <c r="EO23" s="426"/>
      <c r="EP23" s="426"/>
      <c r="EQ23" s="426"/>
      <c r="ER23" s="426"/>
      <c r="ES23" s="426"/>
      <c r="ET23" s="426"/>
      <c r="EU23" s="426"/>
      <c r="EV23" s="426"/>
      <c r="EW23" s="426"/>
      <c r="EX23" s="426"/>
    </row>
    <row r="24" ht="24.95" customHeight="1" spans="1:154">
      <c r="A24" s="28" t="str">
        <f>IF($G$1&lt;&gt;"",参数计算!A21,"")</f>
        <v/>
      </c>
      <c r="B24" s="28" t="str">
        <f>IF($G$1&lt;&gt;"",参数计算!B21,"")</f>
        <v/>
      </c>
      <c r="C24" s="28" t="str">
        <f>IF($G$1&lt;&gt;"",参数计算!C21,"")</f>
        <v/>
      </c>
      <c r="D24" s="28" t="str">
        <f>IF(AND(初始录入!$M$7&lt;&gt;"",A24&lt;&gt;""),$D$10,"")</f>
        <v/>
      </c>
      <c r="E24" s="28" t="str">
        <f t="shared" si="0"/>
        <v/>
      </c>
      <c r="F24" s="422"/>
      <c r="G24" s="28"/>
      <c r="H24" s="28"/>
      <c r="I24" s="423"/>
      <c r="J24" s="423"/>
      <c r="K24" s="423"/>
      <c r="L24" s="422"/>
      <c r="M24" s="422"/>
      <c r="N24" s="28"/>
      <c r="O24" s="28"/>
      <c r="P24" s="423"/>
      <c r="Q24" s="423"/>
      <c r="R24" s="423"/>
      <c r="S24" s="423"/>
      <c r="T24" s="423"/>
      <c r="U24" s="422"/>
      <c r="V24" s="422"/>
      <c r="W24" s="422"/>
      <c r="X24" s="422"/>
      <c r="Y24" s="422"/>
      <c r="Z24" s="28"/>
      <c r="AA24" s="28"/>
      <c r="AB24" s="422"/>
      <c r="AC24" s="422"/>
      <c r="AD24" s="422"/>
      <c r="AE24" s="422"/>
      <c r="AF24" s="422"/>
      <c r="AG24" s="422"/>
      <c r="AH24" s="28"/>
      <c r="AI24" s="28"/>
      <c r="AJ24" s="422"/>
      <c r="AK24" s="422"/>
      <c r="AL24" s="422"/>
      <c r="AM24" s="422"/>
      <c r="AN24" s="422"/>
      <c r="AO24" s="422"/>
      <c r="AP24" s="28"/>
      <c r="AQ24" s="28"/>
      <c r="AR24" s="422"/>
      <c r="AS24" s="422"/>
      <c r="AT24" s="422"/>
      <c r="AU24" s="422"/>
      <c r="AV24" s="422"/>
      <c r="AW24" s="422"/>
      <c r="AX24" s="28"/>
      <c r="AY24" s="28"/>
      <c r="AZ24" s="28"/>
      <c r="BA24" s="28"/>
      <c r="BB24" s="28" t="str">
        <f>IF(AND(初始录入!$M$12&lt;&gt;"",$BF$1&lt;&gt;"",$BF$3&lt;&gt;"",$A24&lt;&gt;""),SUM(BC24:EX24),"")</f>
        <v/>
      </c>
      <c r="BC24" s="424"/>
      <c r="BD24" s="424"/>
      <c r="BE24" s="424"/>
      <c r="BF24" s="424"/>
      <c r="BG24" s="424"/>
      <c r="BH24" s="424"/>
      <c r="BI24" s="424"/>
      <c r="BJ24" s="424"/>
      <c r="BK24" s="424"/>
      <c r="BL24" s="424"/>
      <c r="BM24" s="424"/>
      <c r="BN24" s="424"/>
      <c r="BO24" s="424"/>
      <c r="BP24" s="424"/>
      <c r="BQ24" s="424"/>
      <c r="BR24" s="424"/>
      <c r="BS24" s="424"/>
      <c r="BT24" s="424"/>
      <c r="BU24" s="424"/>
      <c r="BV24" s="424"/>
      <c r="BW24" s="424"/>
      <c r="BX24" s="424"/>
      <c r="BY24" s="424"/>
      <c r="BZ24" s="424"/>
      <c r="CA24" s="424"/>
      <c r="CB24" s="424"/>
      <c r="CC24" s="424"/>
      <c r="CD24" s="422"/>
      <c r="CE24" s="422"/>
      <c r="CF24" s="422"/>
      <c r="CG24" s="422"/>
      <c r="CH24" s="422"/>
      <c r="CI24" s="422"/>
      <c r="CJ24" s="422"/>
      <c r="CK24" s="422"/>
      <c r="CL24" s="422"/>
      <c r="CM24" s="422"/>
      <c r="CN24" s="422"/>
      <c r="CO24" s="422"/>
      <c r="CP24" s="422"/>
      <c r="CQ24" s="422"/>
      <c r="CR24" s="422"/>
      <c r="CS24" s="422"/>
      <c r="CT24" s="422"/>
      <c r="CU24" s="422"/>
      <c r="CV24" s="422"/>
      <c r="CW24" s="422"/>
      <c r="CX24" s="422"/>
      <c r="CY24" s="422"/>
      <c r="CZ24" s="422"/>
      <c r="DA24" s="422"/>
      <c r="DB24" s="422"/>
      <c r="DC24" s="422"/>
      <c r="DD24" s="422"/>
      <c r="DE24" s="422"/>
      <c r="DF24" s="422"/>
      <c r="DG24" s="422"/>
      <c r="DH24" s="422"/>
      <c r="DI24" s="422"/>
      <c r="DJ24" s="422"/>
      <c r="DK24" s="425"/>
      <c r="DL24" s="425"/>
      <c r="DM24" s="425"/>
      <c r="DN24" s="425"/>
      <c r="DO24" s="425"/>
      <c r="DP24" s="425"/>
      <c r="DQ24" s="425"/>
      <c r="DR24" s="425"/>
      <c r="DS24" s="425"/>
      <c r="DT24" s="425"/>
      <c r="DU24" s="425"/>
      <c r="DV24" s="425"/>
      <c r="DW24" s="425"/>
      <c r="DX24" s="425"/>
      <c r="DY24" s="426"/>
      <c r="DZ24" s="426"/>
      <c r="EA24" s="426"/>
      <c r="EB24" s="426"/>
      <c r="EC24" s="426"/>
      <c r="ED24" s="426"/>
      <c r="EE24" s="426"/>
      <c r="EF24" s="426"/>
      <c r="EG24" s="426"/>
      <c r="EH24" s="426"/>
      <c r="EI24" s="426"/>
      <c r="EJ24" s="426"/>
      <c r="EK24" s="426"/>
      <c r="EL24" s="426"/>
      <c r="EM24" s="426"/>
      <c r="EN24" s="426"/>
      <c r="EO24" s="426"/>
      <c r="EP24" s="426"/>
      <c r="EQ24" s="426"/>
      <c r="ER24" s="426"/>
      <c r="ES24" s="426"/>
      <c r="ET24" s="426"/>
      <c r="EU24" s="426"/>
      <c r="EV24" s="426"/>
      <c r="EW24" s="426"/>
      <c r="EX24" s="426"/>
    </row>
    <row r="25" ht="24.95" customHeight="1" spans="1:154">
      <c r="A25" s="28" t="str">
        <f>IF($G$1&lt;&gt;"",参数计算!A22,"")</f>
        <v/>
      </c>
      <c r="B25" s="28" t="str">
        <f>IF($G$1&lt;&gt;"",参数计算!B22,"")</f>
        <v/>
      </c>
      <c r="C25" s="28" t="str">
        <f>IF($G$1&lt;&gt;"",参数计算!C22,"")</f>
        <v/>
      </c>
      <c r="D25" s="28" t="str">
        <f>IF(AND(初始录入!$M$7&lt;&gt;"",A25&lt;&gt;""),$D$10,"")</f>
        <v/>
      </c>
      <c r="E25" s="28" t="str">
        <f t="shared" si="0"/>
        <v/>
      </c>
      <c r="F25" s="422"/>
      <c r="G25" s="28"/>
      <c r="H25" s="28"/>
      <c r="I25" s="423"/>
      <c r="J25" s="423"/>
      <c r="K25" s="423"/>
      <c r="L25" s="422"/>
      <c r="M25" s="422"/>
      <c r="N25" s="28"/>
      <c r="O25" s="28"/>
      <c r="P25" s="423"/>
      <c r="Q25" s="423"/>
      <c r="R25" s="423"/>
      <c r="S25" s="423"/>
      <c r="T25" s="423"/>
      <c r="U25" s="422"/>
      <c r="V25" s="422"/>
      <c r="W25" s="422"/>
      <c r="X25" s="422"/>
      <c r="Y25" s="422"/>
      <c r="Z25" s="28"/>
      <c r="AA25" s="28"/>
      <c r="AB25" s="422"/>
      <c r="AC25" s="422"/>
      <c r="AD25" s="422"/>
      <c r="AE25" s="422"/>
      <c r="AF25" s="422"/>
      <c r="AG25" s="422"/>
      <c r="AH25" s="28"/>
      <c r="AI25" s="28"/>
      <c r="AJ25" s="422"/>
      <c r="AK25" s="422"/>
      <c r="AL25" s="422"/>
      <c r="AM25" s="422"/>
      <c r="AN25" s="422"/>
      <c r="AO25" s="422"/>
      <c r="AP25" s="28"/>
      <c r="AQ25" s="28"/>
      <c r="AR25" s="422"/>
      <c r="AS25" s="422"/>
      <c r="AT25" s="422"/>
      <c r="AU25" s="422"/>
      <c r="AV25" s="422"/>
      <c r="AW25" s="422"/>
      <c r="AX25" s="28"/>
      <c r="AY25" s="28"/>
      <c r="AZ25" s="28"/>
      <c r="BA25" s="28"/>
      <c r="BB25" s="28" t="str">
        <f>IF(AND(初始录入!$M$12&lt;&gt;"",$BF$1&lt;&gt;"",$BF$3&lt;&gt;"",$A25&lt;&gt;""),SUM(BC25:EX25),"")</f>
        <v/>
      </c>
      <c r="BC25" s="424"/>
      <c r="BD25" s="424"/>
      <c r="BE25" s="424"/>
      <c r="BF25" s="424"/>
      <c r="BG25" s="424"/>
      <c r="BH25" s="424"/>
      <c r="BI25" s="424"/>
      <c r="BJ25" s="424"/>
      <c r="BK25" s="424"/>
      <c r="BL25" s="424"/>
      <c r="BM25" s="424"/>
      <c r="BN25" s="424"/>
      <c r="BO25" s="424"/>
      <c r="BP25" s="424"/>
      <c r="BQ25" s="424"/>
      <c r="BR25" s="424"/>
      <c r="BS25" s="424"/>
      <c r="BT25" s="424"/>
      <c r="BU25" s="424"/>
      <c r="BV25" s="424"/>
      <c r="BW25" s="424"/>
      <c r="BX25" s="424"/>
      <c r="BY25" s="424"/>
      <c r="BZ25" s="424"/>
      <c r="CA25" s="424"/>
      <c r="CB25" s="424"/>
      <c r="CC25" s="424"/>
      <c r="CD25" s="422"/>
      <c r="CE25" s="422"/>
      <c r="CF25" s="422"/>
      <c r="CG25" s="422"/>
      <c r="CH25" s="422"/>
      <c r="CI25" s="422"/>
      <c r="CJ25" s="422"/>
      <c r="CK25" s="422"/>
      <c r="CL25" s="422"/>
      <c r="CM25" s="422"/>
      <c r="CN25" s="422"/>
      <c r="CO25" s="422"/>
      <c r="CP25" s="422"/>
      <c r="CQ25" s="422"/>
      <c r="CR25" s="422"/>
      <c r="CS25" s="422"/>
      <c r="CT25" s="422"/>
      <c r="CU25" s="422"/>
      <c r="CV25" s="422"/>
      <c r="CW25" s="422"/>
      <c r="CX25" s="422"/>
      <c r="CY25" s="422"/>
      <c r="CZ25" s="422"/>
      <c r="DA25" s="422"/>
      <c r="DB25" s="422"/>
      <c r="DC25" s="422"/>
      <c r="DD25" s="422"/>
      <c r="DE25" s="422"/>
      <c r="DF25" s="422"/>
      <c r="DG25" s="422"/>
      <c r="DH25" s="422"/>
      <c r="DI25" s="422"/>
      <c r="DJ25" s="422"/>
      <c r="DK25" s="425"/>
      <c r="DL25" s="425"/>
      <c r="DM25" s="425"/>
      <c r="DN25" s="425"/>
      <c r="DO25" s="425"/>
      <c r="DP25" s="425"/>
      <c r="DQ25" s="425"/>
      <c r="DR25" s="425"/>
      <c r="DS25" s="425"/>
      <c r="DT25" s="425"/>
      <c r="DU25" s="425"/>
      <c r="DV25" s="425"/>
      <c r="DW25" s="425"/>
      <c r="DX25" s="425"/>
      <c r="DY25" s="426"/>
      <c r="DZ25" s="426"/>
      <c r="EA25" s="426"/>
      <c r="EB25" s="426"/>
      <c r="EC25" s="426"/>
      <c r="ED25" s="426"/>
      <c r="EE25" s="426"/>
      <c r="EF25" s="426"/>
      <c r="EG25" s="426"/>
      <c r="EH25" s="426"/>
      <c r="EI25" s="426"/>
      <c r="EJ25" s="426"/>
      <c r="EK25" s="426"/>
      <c r="EL25" s="426"/>
      <c r="EM25" s="426"/>
      <c r="EN25" s="426"/>
      <c r="EO25" s="426"/>
      <c r="EP25" s="426"/>
      <c r="EQ25" s="426"/>
      <c r="ER25" s="426"/>
      <c r="ES25" s="426"/>
      <c r="ET25" s="426"/>
      <c r="EU25" s="426"/>
      <c r="EV25" s="426"/>
      <c r="EW25" s="426"/>
      <c r="EX25" s="426"/>
    </row>
    <row r="26" ht="24.95" customHeight="1" spans="1:154">
      <c r="A26" s="28" t="str">
        <f>IF($G$1&lt;&gt;"",参数计算!A23,"")</f>
        <v/>
      </c>
      <c r="B26" s="28" t="str">
        <f>IF($G$1&lt;&gt;"",参数计算!B23,"")</f>
        <v/>
      </c>
      <c r="C26" s="28" t="str">
        <f>IF($G$1&lt;&gt;"",参数计算!C23,"")</f>
        <v/>
      </c>
      <c r="D26" s="28" t="str">
        <f>IF(AND(初始录入!$M$7&lt;&gt;"",A26&lt;&gt;""),$D$10,"")</f>
        <v/>
      </c>
      <c r="E26" s="28" t="str">
        <f t="shared" si="0"/>
        <v/>
      </c>
      <c r="F26" s="422"/>
      <c r="G26" s="28"/>
      <c r="H26" s="28"/>
      <c r="I26" s="423"/>
      <c r="J26" s="423"/>
      <c r="K26" s="423"/>
      <c r="L26" s="422"/>
      <c r="M26" s="422"/>
      <c r="N26" s="28"/>
      <c r="O26" s="28"/>
      <c r="P26" s="423"/>
      <c r="Q26" s="423"/>
      <c r="R26" s="423"/>
      <c r="S26" s="423"/>
      <c r="T26" s="423"/>
      <c r="U26" s="422"/>
      <c r="V26" s="422"/>
      <c r="W26" s="422"/>
      <c r="X26" s="422"/>
      <c r="Y26" s="422"/>
      <c r="Z26" s="28"/>
      <c r="AA26" s="28"/>
      <c r="AB26" s="422"/>
      <c r="AC26" s="422"/>
      <c r="AD26" s="422"/>
      <c r="AE26" s="422"/>
      <c r="AF26" s="422"/>
      <c r="AG26" s="422"/>
      <c r="AH26" s="28"/>
      <c r="AI26" s="28"/>
      <c r="AJ26" s="422"/>
      <c r="AK26" s="422"/>
      <c r="AL26" s="422"/>
      <c r="AM26" s="422"/>
      <c r="AN26" s="422"/>
      <c r="AO26" s="422"/>
      <c r="AP26" s="28"/>
      <c r="AQ26" s="28"/>
      <c r="AR26" s="422"/>
      <c r="AS26" s="422"/>
      <c r="AT26" s="422"/>
      <c r="AU26" s="422"/>
      <c r="AV26" s="422"/>
      <c r="AW26" s="422"/>
      <c r="AX26" s="28"/>
      <c r="AY26" s="28"/>
      <c r="AZ26" s="28"/>
      <c r="BA26" s="28"/>
      <c r="BB26" s="28" t="str">
        <f>IF(AND(初始录入!$M$12&lt;&gt;"",$BF$1&lt;&gt;"",$BF$3&lt;&gt;"",$A26&lt;&gt;""),SUM(BC26:EX26),"")</f>
        <v/>
      </c>
      <c r="BC26" s="424"/>
      <c r="BD26" s="424"/>
      <c r="BE26" s="424"/>
      <c r="BF26" s="424"/>
      <c r="BG26" s="424"/>
      <c r="BH26" s="424"/>
      <c r="BI26" s="424"/>
      <c r="BJ26" s="424"/>
      <c r="BK26" s="424"/>
      <c r="BL26" s="424"/>
      <c r="BM26" s="424"/>
      <c r="BN26" s="424"/>
      <c r="BO26" s="424"/>
      <c r="BP26" s="424"/>
      <c r="BQ26" s="424"/>
      <c r="BR26" s="424"/>
      <c r="BS26" s="424"/>
      <c r="BT26" s="424"/>
      <c r="BU26" s="424"/>
      <c r="BV26" s="424"/>
      <c r="BW26" s="424"/>
      <c r="BX26" s="424"/>
      <c r="BY26" s="424"/>
      <c r="BZ26" s="424"/>
      <c r="CA26" s="424"/>
      <c r="CB26" s="424"/>
      <c r="CC26" s="424"/>
      <c r="CD26" s="422"/>
      <c r="CE26" s="422"/>
      <c r="CF26" s="422"/>
      <c r="CG26" s="422"/>
      <c r="CH26" s="422"/>
      <c r="CI26" s="422"/>
      <c r="CJ26" s="422"/>
      <c r="CK26" s="422"/>
      <c r="CL26" s="422"/>
      <c r="CM26" s="422"/>
      <c r="CN26" s="422"/>
      <c r="CO26" s="422"/>
      <c r="CP26" s="422"/>
      <c r="CQ26" s="422"/>
      <c r="CR26" s="422"/>
      <c r="CS26" s="422"/>
      <c r="CT26" s="422"/>
      <c r="CU26" s="422"/>
      <c r="CV26" s="422"/>
      <c r="CW26" s="422"/>
      <c r="CX26" s="422"/>
      <c r="CY26" s="422"/>
      <c r="CZ26" s="422"/>
      <c r="DA26" s="422"/>
      <c r="DB26" s="422"/>
      <c r="DC26" s="422"/>
      <c r="DD26" s="422"/>
      <c r="DE26" s="422"/>
      <c r="DF26" s="422"/>
      <c r="DG26" s="422"/>
      <c r="DH26" s="422"/>
      <c r="DI26" s="422"/>
      <c r="DJ26" s="422"/>
      <c r="DK26" s="425"/>
      <c r="DL26" s="425"/>
      <c r="DM26" s="425"/>
      <c r="DN26" s="425"/>
      <c r="DO26" s="425"/>
      <c r="DP26" s="425"/>
      <c r="DQ26" s="425"/>
      <c r="DR26" s="425"/>
      <c r="DS26" s="425"/>
      <c r="DT26" s="425"/>
      <c r="DU26" s="425"/>
      <c r="DV26" s="425"/>
      <c r="DW26" s="425"/>
      <c r="DX26" s="425"/>
      <c r="DY26" s="426"/>
      <c r="DZ26" s="426"/>
      <c r="EA26" s="426"/>
      <c r="EB26" s="426"/>
      <c r="EC26" s="426"/>
      <c r="ED26" s="426"/>
      <c r="EE26" s="426"/>
      <c r="EF26" s="426"/>
      <c r="EG26" s="426"/>
      <c r="EH26" s="426"/>
      <c r="EI26" s="426"/>
      <c r="EJ26" s="426"/>
      <c r="EK26" s="426"/>
      <c r="EL26" s="426"/>
      <c r="EM26" s="426"/>
      <c r="EN26" s="426"/>
      <c r="EO26" s="426"/>
      <c r="EP26" s="426"/>
      <c r="EQ26" s="426"/>
      <c r="ER26" s="426"/>
      <c r="ES26" s="426"/>
      <c r="ET26" s="426"/>
      <c r="EU26" s="426"/>
      <c r="EV26" s="426"/>
      <c r="EW26" s="426"/>
      <c r="EX26" s="426"/>
    </row>
    <row r="27" ht="24.95" customHeight="1" spans="1:154">
      <c r="A27" s="28" t="str">
        <f>IF($G$1&lt;&gt;"",参数计算!A24,"")</f>
        <v/>
      </c>
      <c r="B27" s="28" t="str">
        <f>IF($G$1&lt;&gt;"",参数计算!B24,"")</f>
        <v/>
      </c>
      <c r="C27" s="28" t="str">
        <f>IF($G$1&lt;&gt;"",参数计算!C24,"")</f>
        <v/>
      </c>
      <c r="D27" s="28" t="str">
        <f>IF(AND(初始录入!$M$7&lt;&gt;"",A27&lt;&gt;""),$D$10,"")</f>
        <v/>
      </c>
      <c r="E27" s="28" t="str">
        <f t="shared" si="0"/>
        <v/>
      </c>
      <c r="F27" s="422"/>
      <c r="G27" s="28"/>
      <c r="H27" s="28"/>
      <c r="I27" s="423"/>
      <c r="J27" s="423"/>
      <c r="K27" s="423"/>
      <c r="L27" s="422"/>
      <c r="M27" s="422"/>
      <c r="N27" s="28"/>
      <c r="O27" s="28"/>
      <c r="P27" s="423"/>
      <c r="Q27" s="423"/>
      <c r="R27" s="423"/>
      <c r="S27" s="423"/>
      <c r="T27" s="423"/>
      <c r="U27" s="422"/>
      <c r="V27" s="422"/>
      <c r="W27" s="422"/>
      <c r="X27" s="422"/>
      <c r="Y27" s="422"/>
      <c r="Z27" s="28"/>
      <c r="AA27" s="28"/>
      <c r="AB27" s="422"/>
      <c r="AC27" s="422"/>
      <c r="AD27" s="422"/>
      <c r="AE27" s="422"/>
      <c r="AF27" s="422"/>
      <c r="AG27" s="422"/>
      <c r="AH27" s="28"/>
      <c r="AI27" s="28"/>
      <c r="AJ27" s="422"/>
      <c r="AK27" s="422"/>
      <c r="AL27" s="422"/>
      <c r="AM27" s="422"/>
      <c r="AN27" s="422"/>
      <c r="AO27" s="422"/>
      <c r="AP27" s="28"/>
      <c r="AQ27" s="28"/>
      <c r="AR27" s="422"/>
      <c r="AS27" s="422"/>
      <c r="AT27" s="422"/>
      <c r="AU27" s="422"/>
      <c r="AV27" s="422"/>
      <c r="AW27" s="422"/>
      <c r="AX27" s="28"/>
      <c r="AY27" s="28"/>
      <c r="AZ27" s="28"/>
      <c r="BA27" s="28"/>
      <c r="BB27" s="28" t="str">
        <f>IF(AND(初始录入!$M$12&lt;&gt;"",$BF$1&lt;&gt;"",$BF$3&lt;&gt;"",$A27&lt;&gt;""),SUM(BC27:EX27),"")</f>
        <v/>
      </c>
      <c r="BC27" s="424"/>
      <c r="BD27" s="424"/>
      <c r="BE27" s="424"/>
      <c r="BF27" s="424"/>
      <c r="BG27" s="424"/>
      <c r="BH27" s="424"/>
      <c r="BI27" s="424"/>
      <c r="BJ27" s="424"/>
      <c r="BK27" s="424"/>
      <c r="BL27" s="424"/>
      <c r="BM27" s="424"/>
      <c r="BN27" s="424"/>
      <c r="BO27" s="424"/>
      <c r="BP27" s="424"/>
      <c r="BQ27" s="424"/>
      <c r="BR27" s="424"/>
      <c r="BS27" s="424"/>
      <c r="BT27" s="424"/>
      <c r="BU27" s="424"/>
      <c r="BV27" s="424"/>
      <c r="BW27" s="424"/>
      <c r="BX27" s="424"/>
      <c r="BY27" s="424"/>
      <c r="BZ27" s="424"/>
      <c r="CA27" s="424"/>
      <c r="CB27" s="424"/>
      <c r="CC27" s="424"/>
      <c r="CD27" s="422"/>
      <c r="CE27" s="422"/>
      <c r="CF27" s="422"/>
      <c r="CG27" s="422"/>
      <c r="CH27" s="422"/>
      <c r="CI27" s="422"/>
      <c r="CJ27" s="422"/>
      <c r="CK27" s="422"/>
      <c r="CL27" s="422"/>
      <c r="CM27" s="422"/>
      <c r="CN27" s="422"/>
      <c r="CO27" s="422"/>
      <c r="CP27" s="422"/>
      <c r="CQ27" s="422"/>
      <c r="CR27" s="422"/>
      <c r="CS27" s="422"/>
      <c r="CT27" s="422"/>
      <c r="CU27" s="422"/>
      <c r="CV27" s="422"/>
      <c r="CW27" s="422"/>
      <c r="CX27" s="422"/>
      <c r="CY27" s="422"/>
      <c r="CZ27" s="422"/>
      <c r="DA27" s="422"/>
      <c r="DB27" s="422"/>
      <c r="DC27" s="422"/>
      <c r="DD27" s="422"/>
      <c r="DE27" s="422"/>
      <c r="DF27" s="422"/>
      <c r="DG27" s="422"/>
      <c r="DH27" s="422"/>
      <c r="DI27" s="422"/>
      <c r="DJ27" s="422"/>
      <c r="DK27" s="425"/>
      <c r="DL27" s="425"/>
      <c r="DM27" s="425"/>
      <c r="DN27" s="425"/>
      <c r="DO27" s="425"/>
      <c r="DP27" s="425"/>
      <c r="DQ27" s="425"/>
      <c r="DR27" s="425"/>
      <c r="DS27" s="425"/>
      <c r="DT27" s="425"/>
      <c r="DU27" s="425"/>
      <c r="DV27" s="425"/>
      <c r="DW27" s="425"/>
      <c r="DX27" s="425"/>
      <c r="DY27" s="426"/>
      <c r="DZ27" s="426"/>
      <c r="EA27" s="426"/>
      <c r="EB27" s="426"/>
      <c r="EC27" s="426"/>
      <c r="ED27" s="426"/>
      <c r="EE27" s="426"/>
      <c r="EF27" s="426"/>
      <c r="EG27" s="426"/>
      <c r="EH27" s="426"/>
      <c r="EI27" s="426"/>
      <c r="EJ27" s="426"/>
      <c r="EK27" s="426"/>
      <c r="EL27" s="426"/>
      <c r="EM27" s="426"/>
      <c r="EN27" s="426"/>
      <c r="EO27" s="426"/>
      <c r="EP27" s="426"/>
      <c r="EQ27" s="426"/>
      <c r="ER27" s="426"/>
      <c r="ES27" s="426"/>
      <c r="ET27" s="426"/>
      <c r="EU27" s="426"/>
      <c r="EV27" s="426"/>
      <c r="EW27" s="426"/>
      <c r="EX27" s="426"/>
    </row>
    <row r="28" ht="24.95" customHeight="1" spans="1:154">
      <c r="A28" s="28" t="str">
        <f>IF($G$1&lt;&gt;"",参数计算!A25,"")</f>
        <v/>
      </c>
      <c r="B28" s="28" t="str">
        <f>IF($G$1&lt;&gt;"",参数计算!B25,"")</f>
        <v/>
      </c>
      <c r="C28" s="28" t="str">
        <f>IF($G$1&lt;&gt;"",参数计算!C25,"")</f>
        <v/>
      </c>
      <c r="D28" s="28" t="str">
        <f>IF(AND(初始录入!$M$7&lt;&gt;"",A28&lt;&gt;""),$D$10,"")</f>
        <v/>
      </c>
      <c r="E28" s="28" t="str">
        <f t="shared" si="0"/>
        <v/>
      </c>
      <c r="F28" s="422"/>
      <c r="G28" s="28"/>
      <c r="H28" s="28"/>
      <c r="I28" s="423"/>
      <c r="J28" s="423"/>
      <c r="K28" s="423"/>
      <c r="L28" s="422"/>
      <c r="M28" s="422"/>
      <c r="N28" s="28"/>
      <c r="O28" s="28"/>
      <c r="P28" s="423"/>
      <c r="Q28" s="423"/>
      <c r="R28" s="423"/>
      <c r="S28" s="423"/>
      <c r="T28" s="423"/>
      <c r="U28" s="422"/>
      <c r="V28" s="422"/>
      <c r="W28" s="422"/>
      <c r="X28" s="422"/>
      <c r="Y28" s="422"/>
      <c r="Z28" s="28"/>
      <c r="AA28" s="28"/>
      <c r="AB28" s="422"/>
      <c r="AC28" s="422"/>
      <c r="AD28" s="422"/>
      <c r="AE28" s="422"/>
      <c r="AF28" s="422"/>
      <c r="AG28" s="422"/>
      <c r="AH28" s="28"/>
      <c r="AI28" s="28"/>
      <c r="AJ28" s="422"/>
      <c r="AK28" s="422"/>
      <c r="AL28" s="422"/>
      <c r="AM28" s="422"/>
      <c r="AN28" s="422"/>
      <c r="AO28" s="422"/>
      <c r="AP28" s="28"/>
      <c r="AQ28" s="28"/>
      <c r="AR28" s="422"/>
      <c r="AS28" s="422"/>
      <c r="AT28" s="422"/>
      <c r="AU28" s="422"/>
      <c r="AV28" s="422"/>
      <c r="AW28" s="422"/>
      <c r="AX28" s="28"/>
      <c r="AY28" s="28"/>
      <c r="AZ28" s="28"/>
      <c r="BA28" s="28"/>
      <c r="BB28" s="28" t="str">
        <f>IF(AND(初始录入!$M$12&lt;&gt;"",$BF$1&lt;&gt;"",$BF$3&lt;&gt;"",$A28&lt;&gt;""),SUM(BC28:EX28),"")</f>
        <v/>
      </c>
      <c r="BC28" s="424"/>
      <c r="BD28" s="424"/>
      <c r="BE28" s="424"/>
      <c r="BF28" s="424"/>
      <c r="BG28" s="424"/>
      <c r="BH28" s="424"/>
      <c r="BI28" s="424"/>
      <c r="BJ28" s="424"/>
      <c r="BK28" s="424"/>
      <c r="BL28" s="424"/>
      <c r="BM28" s="424"/>
      <c r="BN28" s="424"/>
      <c r="BO28" s="424"/>
      <c r="BP28" s="424"/>
      <c r="BQ28" s="424"/>
      <c r="BR28" s="424"/>
      <c r="BS28" s="424"/>
      <c r="BT28" s="424"/>
      <c r="BU28" s="424"/>
      <c r="BV28" s="424"/>
      <c r="BW28" s="424"/>
      <c r="BX28" s="424"/>
      <c r="BY28" s="424"/>
      <c r="BZ28" s="424"/>
      <c r="CA28" s="424"/>
      <c r="CB28" s="424"/>
      <c r="CC28" s="424"/>
      <c r="CD28" s="422"/>
      <c r="CE28" s="422"/>
      <c r="CF28" s="422"/>
      <c r="CG28" s="422"/>
      <c r="CH28" s="422"/>
      <c r="CI28" s="422"/>
      <c r="CJ28" s="422"/>
      <c r="CK28" s="422"/>
      <c r="CL28" s="422"/>
      <c r="CM28" s="422"/>
      <c r="CN28" s="422"/>
      <c r="CO28" s="422"/>
      <c r="CP28" s="422"/>
      <c r="CQ28" s="422"/>
      <c r="CR28" s="422"/>
      <c r="CS28" s="422"/>
      <c r="CT28" s="422"/>
      <c r="CU28" s="422"/>
      <c r="CV28" s="422"/>
      <c r="CW28" s="422"/>
      <c r="CX28" s="422"/>
      <c r="CY28" s="422"/>
      <c r="CZ28" s="422"/>
      <c r="DA28" s="422"/>
      <c r="DB28" s="422"/>
      <c r="DC28" s="422"/>
      <c r="DD28" s="422"/>
      <c r="DE28" s="422"/>
      <c r="DF28" s="422"/>
      <c r="DG28" s="422"/>
      <c r="DH28" s="422"/>
      <c r="DI28" s="422"/>
      <c r="DJ28" s="422"/>
      <c r="DK28" s="425"/>
      <c r="DL28" s="425"/>
      <c r="DM28" s="425"/>
      <c r="DN28" s="425"/>
      <c r="DO28" s="425"/>
      <c r="DP28" s="425"/>
      <c r="DQ28" s="425"/>
      <c r="DR28" s="425"/>
      <c r="DS28" s="425"/>
      <c r="DT28" s="425"/>
      <c r="DU28" s="425"/>
      <c r="DV28" s="425"/>
      <c r="DW28" s="425"/>
      <c r="DX28" s="425"/>
      <c r="DY28" s="426"/>
      <c r="DZ28" s="426"/>
      <c r="EA28" s="426"/>
      <c r="EB28" s="426"/>
      <c r="EC28" s="426"/>
      <c r="ED28" s="426"/>
      <c r="EE28" s="426"/>
      <c r="EF28" s="426"/>
      <c r="EG28" s="426"/>
      <c r="EH28" s="426"/>
      <c r="EI28" s="426"/>
      <c r="EJ28" s="426"/>
      <c r="EK28" s="426"/>
      <c r="EL28" s="426"/>
      <c r="EM28" s="426"/>
      <c r="EN28" s="426"/>
      <c r="EO28" s="426"/>
      <c r="EP28" s="426"/>
      <c r="EQ28" s="426"/>
      <c r="ER28" s="426"/>
      <c r="ES28" s="426"/>
      <c r="ET28" s="426"/>
      <c r="EU28" s="426"/>
      <c r="EV28" s="426"/>
      <c r="EW28" s="426"/>
      <c r="EX28" s="426"/>
    </row>
    <row r="29" ht="24.95" customHeight="1" spans="1:154">
      <c r="A29" s="28" t="str">
        <f>IF($G$1&lt;&gt;"",参数计算!A26,"")</f>
        <v/>
      </c>
      <c r="B29" s="28" t="str">
        <f>IF($G$1&lt;&gt;"",参数计算!B26,"")</f>
        <v/>
      </c>
      <c r="C29" s="28" t="str">
        <f>IF($G$1&lt;&gt;"",参数计算!C26,"")</f>
        <v/>
      </c>
      <c r="D29" s="28" t="str">
        <f>IF(AND(初始录入!$M$7&lt;&gt;"",A29&lt;&gt;""),$D$10,"")</f>
        <v/>
      </c>
      <c r="E29" s="28" t="str">
        <f t="shared" si="0"/>
        <v/>
      </c>
      <c r="F29" s="422"/>
      <c r="G29" s="28"/>
      <c r="H29" s="28"/>
      <c r="I29" s="423"/>
      <c r="J29" s="423"/>
      <c r="K29" s="423"/>
      <c r="L29" s="422"/>
      <c r="M29" s="422"/>
      <c r="N29" s="28"/>
      <c r="O29" s="28"/>
      <c r="P29" s="423"/>
      <c r="Q29" s="423"/>
      <c r="R29" s="423"/>
      <c r="S29" s="423"/>
      <c r="T29" s="423"/>
      <c r="U29" s="422"/>
      <c r="V29" s="422"/>
      <c r="W29" s="422"/>
      <c r="X29" s="422"/>
      <c r="Y29" s="422"/>
      <c r="Z29" s="28"/>
      <c r="AA29" s="28"/>
      <c r="AB29" s="422"/>
      <c r="AC29" s="422"/>
      <c r="AD29" s="422"/>
      <c r="AE29" s="422"/>
      <c r="AF29" s="422"/>
      <c r="AG29" s="422"/>
      <c r="AH29" s="28"/>
      <c r="AI29" s="28"/>
      <c r="AJ29" s="422"/>
      <c r="AK29" s="422"/>
      <c r="AL29" s="422"/>
      <c r="AM29" s="422"/>
      <c r="AN29" s="422"/>
      <c r="AO29" s="422"/>
      <c r="AP29" s="28"/>
      <c r="AQ29" s="28"/>
      <c r="AR29" s="422"/>
      <c r="AS29" s="422"/>
      <c r="AT29" s="422"/>
      <c r="AU29" s="422"/>
      <c r="AV29" s="422"/>
      <c r="AW29" s="422"/>
      <c r="AX29" s="28"/>
      <c r="AY29" s="28"/>
      <c r="AZ29" s="28"/>
      <c r="BA29" s="28"/>
      <c r="BB29" s="28" t="str">
        <f>IF(AND(初始录入!$M$12&lt;&gt;"",$BF$1&lt;&gt;"",$BF$3&lt;&gt;"",$A29&lt;&gt;""),SUM(BC29:EX29),"")</f>
        <v/>
      </c>
      <c r="BC29" s="424"/>
      <c r="BD29" s="424"/>
      <c r="BE29" s="424"/>
      <c r="BF29" s="424"/>
      <c r="BG29" s="424"/>
      <c r="BH29" s="424"/>
      <c r="BI29" s="424"/>
      <c r="BJ29" s="424"/>
      <c r="BK29" s="424"/>
      <c r="BL29" s="424"/>
      <c r="BM29" s="424"/>
      <c r="BN29" s="424"/>
      <c r="BO29" s="424"/>
      <c r="BP29" s="424"/>
      <c r="BQ29" s="424"/>
      <c r="BR29" s="424"/>
      <c r="BS29" s="424"/>
      <c r="BT29" s="424"/>
      <c r="BU29" s="424"/>
      <c r="BV29" s="424"/>
      <c r="BW29" s="424"/>
      <c r="BX29" s="424"/>
      <c r="BY29" s="424"/>
      <c r="BZ29" s="424"/>
      <c r="CA29" s="424"/>
      <c r="CB29" s="424"/>
      <c r="CC29" s="424"/>
      <c r="CD29" s="422"/>
      <c r="CE29" s="422"/>
      <c r="CF29" s="422"/>
      <c r="CG29" s="422"/>
      <c r="CH29" s="422"/>
      <c r="CI29" s="422"/>
      <c r="CJ29" s="422"/>
      <c r="CK29" s="422"/>
      <c r="CL29" s="422"/>
      <c r="CM29" s="422"/>
      <c r="CN29" s="422"/>
      <c r="CO29" s="422"/>
      <c r="CP29" s="422"/>
      <c r="CQ29" s="422"/>
      <c r="CR29" s="422"/>
      <c r="CS29" s="422"/>
      <c r="CT29" s="422"/>
      <c r="CU29" s="422"/>
      <c r="CV29" s="422"/>
      <c r="CW29" s="422"/>
      <c r="CX29" s="422"/>
      <c r="CY29" s="422"/>
      <c r="CZ29" s="422"/>
      <c r="DA29" s="422"/>
      <c r="DB29" s="422"/>
      <c r="DC29" s="422"/>
      <c r="DD29" s="422"/>
      <c r="DE29" s="422"/>
      <c r="DF29" s="422"/>
      <c r="DG29" s="422"/>
      <c r="DH29" s="422"/>
      <c r="DI29" s="422"/>
      <c r="DJ29" s="422"/>
      <c r="DK29" s="425"/>
      <c r="DL29" s="425"/>
      <c r="DM29" s="425"/>
      <c r="DN29" s="425"/>
      <c r="DO29" s="425"/>
      <c r="DP29" s="425"/>
      <c r="DQ29" s="425"/>
      <c r="DR29" s="425"/>
      <c r="DS29" s="425"/>
      <c r="DT29" s="425"/>
      <c r="DU29" s="425"/>
      <c r="DV29" s="425"/>
      <c r="DW29" s="425"/>
      <c r="DX29" s="425"/>
      <c r="DY29" s="426"/>
      <c r="DZ29" s="426"/>
      <c r="EA29" s="426"/>
      <c r="EB29" s="426"/>
      <c r="EC29" s="426"/>
      <c r="ED29" s="426"/>
      <c r="EE29" s="426"/>
      <c r="EF29" s="426"/>
      <c r="EG29" s="426"/>
      <c r="EH29" s="426"/>
      <c r="EI29" s="426"/>
      <c r="EJ29" s="426"/>
      <c r="EK29" s="426"/>
      <c r="EL29" s="426"/>
      <c r="EM29" s="426"/>
      <c r="EN29" s="426"/>
      <c r="EO29" s="426"/>
      <c r="EP29" s="426"/>
      <c r="EQ29" s="426"/>
      <c r="ER29" s="426"/>
      <c r="ES29" s="426"/>
      <c r="ET29" s="426"/>
      <c r="EU29" s="426"/>
      <c r="EV29" s="426"/>
      <c r="EW29" s="426"/>
      <c r="EX29" s="426"/>
    </row>
    <row r="30" ht="24.95" customHeight="1" spans="1:154">
      <c r="A30" s="28" t="str">
        <f>IF($G$1&lt;&gt;"",参数计算!A27,"")</f>
        <v/>
      </c>
      <c r="B30" s="28" t="str">
        <f>IF($G$1&lt;&gt;"",参数计算!B27,"")</f>
        <v/>
      </c>
      <c r="C30" s="28" t="str">
        <f>IF($G$1&lt;&gt;"",参数计算!C27,"")</f>
        <v/>
      </c>
      <c r="D30" s="28" t="str">
        <f>IF(AND(初始录入!$M$7&lt;&gt;"",A30&lt;&gt;""),$D$10,"")</f>
        <v/>
      </c>
      <c r="E30" s="28" t="str">
        <f t="shared" si="0"/>
        <v/>
      </c>
      <c r="F30" s="422"/>
      <c r="G30" s="28"/>
      <c r="H30" s="28"/>
      <c r="I30" s="423"/>
      <c r="J30" s="423"/>
      <c r="K30" s="423"/>
      <c r="L30" s="422"/>
      <c r="M30" s="422"/>
      <c r="N30" s="28"/>
      <c r="O30" s="28"/>
      <c r="P30" s="423"/>
      <c r="Q30" s="423"/>
      <c r="R30" s="423"/>
      <c r="S30" s="423"/>
      <c r="T30" s="423"/>
      <c r="U30" s="422"/>
      <c r="V30" s="422"/>
      <c r="W30" s="422"/>
      <c r="X30" s="422"/>
      <c r="Y30" s="422"/>
      <c r="Z30" s="28"/>
      <c r="AA30" s="28"/>
      <c r="AB30" s="422"/>
      <c r="AC30" s="422"/>
      <c r="AD30" s="422"/>
      <c r="AE30" s="422"/>
      <c r="AF30" s="422"/>
      <c r="AG30" s="422"/>
      <c r="AH30" s="28"/>
      <c r="AI30" s="28"/>
      <c r="AJ30" s="422"/>
      <c r="AK30" s="422"/>
      <c r="AL30" s="422"/>
      <c r="AM30" s="422"/>
      <c r="AN30" s="422"/>
      <c r="AO30" s="422"/>
      <c r="AP30" s="28"/>
      <c r="AQ30" s="28"/>
      <c r="AR30" s="422"/>
      <c r="AS30" s="422"/>
      <c r="AT30" s="422"/>
      <c r="AU30" s="422"/>
      <c r="AV30" s="422"/>
      <c r="AW30" s="422"/>
      <c r="AX30" s="28"/>
      <c r="AY30" s="28"/>
      <c r="AZ30" s="28"/>
      <c r="BA30" s="28"/>
      <c r="BB30" s="28" t="str">
        <f>IF(AND(初始录入!$M$12&lt;&gt;"",$BF$1&lt;&gt;"",$BF$3&lt;&gt;"",$A30&lt;&gt;""),SUM(BC30:EX30),"")</f>
        <v/>
      </c>
      <c r="BC30" s="424"/>
      <c r="BD30" s="424"/>
      <c r="BE30" s="424"/>
      <c r="BF30" s="424"/>
      <c r="BG30" s="424"/>
      <c r="BH30" s="424"/>
      <c r="BI30" s="424"/>
      <c r="BJ30" s="424"/>
      <c r="BK30" s="424"/>
      <c r="BL30" s="424"/>
      <c r="BM30" s="424"/>
      <c r="BN30" s="424"/>
      <c r="BO30" s="424"/>
      <c r="BP30" s="424"/>
      <c r="BQ30" s="424"/>
      <c r="BR30" s="424"/>
      <c r="BS30" s="424"/>
      <c r="BT30" s="424"/>
      <c r="BU30" s="424"/>
      <c r="BV30" s="424"/>
      <c r="BW30" s="424"/>
      <c r="BX30" s="424"/>
      <c r="BY30" s="424"/>
      <c r="BZ30" s="424"/>
      <c r="CA30" s="424"/>
      <c r="CB30" s="424"/>
      <c r="CC30" s="424"/>
      <c r="CD30" s="422"/>
      <c r="CE30" s="422"/>
      <c r="CF30" s="422"/>
      <c r="CG30" s="422"/>
      <c r="CH30" s="422"/>
      <c r="CI30" s="422"/>
      <c r="CJ30" s="422"/>
      <c r="CK30" s="422"/>
      <c r="CL30" s="422"/>
      <c r="CM30" s="422"/>
      <c r="CN30" s="422"/>
      <c r="CO30" s="422"/>
      <c r="CP30" s="422"/>
      <c r="CQ30" s="422"/>
      <c r="CR30" s="422"/>
      <c r="CS30" s="422"/>
      <c r="CT30" s="422"/>
      <c r="CU30" s="422"/>
      <c r="CV30" s="422"/>
      <c r="CW30" s="422"/>
      <c r="CX30" s="422"/>
      <c r="CY30" s="422"/>
      <c r="CZ30" s="422"/>
      <c r="DA30" s="422"/>
      <c r="DB30" s="422"/>
      <c r="DC30" s="422"/>
      <c r="DD30" s="422"/>
      <c r="DE30" s="422"/>
      <c r="DF30" s="422"/>
      <c r="DG30" s="422"/>
      <c r="DH30" s="422"/>
      <c r="DI30" s="422"/>
      <c r="DJ30" s="422"/>
      <c r="DK30" s="425"/>
      <c r="DL30" s="425"/>
      <c r="DM30" s="425"/>
      <c r="DN30" s="425"/>
      <c r="DO30" s="425"/>
      <c r="DP30" s="425"/>
      <c r="DQ30" s="425"/>
      <c r="DR30" s="425"/>
      <c r="DS30" s="425"/>
      <c r="DT30" s="425"/>
      <c r="DU30" s="425"/>
      <c r="DV30" s="425"/>
      <c r="DW30" s="425"/>
      <c r="DX30" s="425"/>
      <c r="DY30" s="426"/>
      <c r="DZ30" s="426"/>
      <c r="EA30" s="426"/>
      <c r="EB30" s="426"/>
      <c r="EC30" s="426"/>
      <c r="ED30" s="426"/>
      <c r="EE30" s="426"/>
      <c r="EF30" s="426"/>
      <c r="EG30" s="426"/>
      <c r="EH30" s="426"/>
      <c r="EI30" s="426"/>
      <c r="EJ30" s="426"/>
      <c r="EK30" s="426"/>
      <c r="EL30" s="426"/>
      <c r="EM30" s="426"/>
      <c r="EN30" s="426"/>
      <c r="EO30" s="426"/>
      <c r="EP30" s="426"/>
      <c r="EQ30" s="426"/>
      <c r="ER30" s="426"/>
      <c r="ES30" s="426"/>
      <c r="ET30" s="426"/>
      <c r="EU30" s="426"/>
      <c r="EV30" s="426"/>
      <c r="EW30" s="426"/>
      <c r="EX30" s="426"/>
    </row>
    <row r="31" ht="24.95" customHeight="1" spans="1:154">
      <c r="A31" s="28" t="str">
        <f>IF($G$1&lt;&gt;"",参数计算!A28,"")</f>
        <v/>
      </c>
      <c r="B31" s="28" t="str">
        <f>IF($G$1&lt;&gt;"",参数计算!B28,"")</f>
        <v/>
      </c>
      <c r="C31" s="28" t="str">
        <f>IF($G$1&lt;&gt;"",参数计算!C28,"")</f>
        <v/>
      </c>
      <c r="D31" s="28" t="str">
        <f>IF(AND(初始录入!$M$7&lt;&gt;"",A31&lt;&gt;""),$D$10,"")</f>
        <v/>
      </c>
      <c r="E31" s="28" t="str">
        <f t="shared" si="0"/>
        <v/>
      </c>
      <c r="F31" s="422"/>
      <c r="G31" s="28"/>
      <c r="H31" s="28"/>
      <c r="I31" s="423"/>
      <c r="J31" s="423"/>
      <c r="K31" s="423"/>
      <c r="L31" s="422"/>
      <c r="M31" s="422"/>
      <c r="N31" s="28"/>
      <c r="O31" s="28"/>
      <c r="P31" s="423"/>
      <c r="Q31" s="423"/>
      <c r="R31" s="423"/>
      <c r="S31" s="423"/>
      <c r="T31" s="423"/>
      <c r="U31" s="422"/>
      <c r="V31" s="422"/>
      <c r="W31" s="422"/>
      <c r="X31" s="422"/>
      <c r="Y31" s="422"/>
      <c r="Z31" s="28"/>
      <c r="AA31" s="28"/>
      <c r="AB31" s="422"/>
      <c r="AC31" s="422"/>
      <c r="AD31" s="422"/>
      <c r="AE31" s="422"/>
      <c r="AF31" s="422"/>
      <c r="AG31" s="422"/>
      <c r="AH31" s="28"/>
      <c r="AI31" s="28"/>
      <c r="AJ31" s="422"/>
      <c r="AK31" s="422"/>
      <c r="AL31" s="422"/>
      <c r="AM31" s="422"/>
      <c r="AN31" s="422"/>
      <c r="AO31" s="422"/>
      <c r="AP31" s="28"/>
      <c r="AQ31" s="28"/>
      <c r="AR31" s="422"/>
      <c r="AS31" s="422"/>
      <c r="AT31" s="422"/>
      <c r="AU31" s="422"/>
      <c r="AV31" s="422"/>
      <c r="AW31" s="422"/>
      <c r="AX31" s="28"/>
      <c r="AY31" s="28"/>
      <c r="AZ31" s="28"/>
      <c r="BA31" s="28"/>
      <c r="BB31" s="28" t="str">
        <f>IF(AND(初始录入!$M$12&lt;&gt;"",$BF$1&lt;&gt;"",$BF$3&lt;&gt;"",$A31&lt;&gt;""),SUM(BC31:EX31),"")</f>
        <v/>
      </c>
      <c r="BC31" s="424"/>
      <c r="BD31" s="424"/>
      <c r="BE31" s="424"/>
      <c r="BF31" s="424"/>
      <c r="BG31" s="424"/>
      <c r="BH31" s="424"/>
      <c r="BI31" s="424"/>
      <c r="BJ31" s="424"/>
      <c r="BK31" s="424"/>
      <c r="BL31" s="424"/>
      <c r="BM31" s="424"/>
      <c r="BN31" s="424"/>
      <c r="BO31" s="424"/>
      <c r="BP31" s="424"/>
      <c r="BQ31" s="424"/>
      <c r="BR31" s="424"/>
      <c r="BS31" s="424"/>
      <c r="BT31" s="424"/>
      <c r="BU31" s="424"/>
      <c r="BV31" s="424"/>
      <c r="BW31" s="424"/>
      <c r="BX31" s="424"/>
      <c r="BY31" s="424"/>
      <c r="BZ31" s="424"/>
      <c r="CA31" s="424"/>
      <c r="CB31" s="424"/>
      <c r="CC31" s="424"/>
      <c r="CD31" s="422"/>
      <c r="CE31" s="422"/>
      <c r="CF31" s="422"/>
      <c r="CG31" s="422"/>
      <c r="CH31" s="422"/>
      <c r="CI31" s="422"/>
      <c r="CJ31" s="422"/>
      <c r="CK31" s="422"/>
      <c r="CL31" s="422"/>
      <c r="CM31" s="422"/>
      <c r="CN31" s="422"/>
      <c r="CO31" s="422"/>
      <c r="CP31" s="422"/>
      <c r="CQ31" s="422"/>
      <c r="CR31" s="422"/>
      <c r="CS31" s="422"/>
      <c r="CT31" s="422"/>
      <c r="CU31" s="422"/>
      <c r="CV31" s="422"/>
      <c r="CW31" s="422"/>
      <c r="CX31" s="422"/>
      <c r="CY31" s="422"/>
      <c r="CZ31" s="422"/>
      <c r="DA31" s="422"/>
      <c r="DB31" s="422"/>
      <c r="DC31" s="422"/>
      <c r="DD31" s="422"/>
      <c r="DE31" s="422"/>
      <c r="DF31" s="422"/>
      <c r="DG31" s="422"/>
      <c r="DH31" s="422"/>
      <c r="DI31" s="422"/>
      <c r="DJ31" s="422"/>
      <c r="DK31" s="425"/>
      <c r="DL31" s="425"/>
      <c r="DM31" s="425"/>
      <c r="DN31" s="425"/>
      <c r="DO31" s="425"/>
      <c r="DP31" s="425"/>
      <c r="DQ31" s="425"/>
      <c r="DR31" s="425"/>
      <c r="DS31" s="425"/>
      <c r="DT31" s="425"/>
      <c r="DU31" s="425"/>
      <c r="DV31" s="425"/>
      <c r="DW31" s="425"/>
      <c r="DX31" s="425"/>
      <c r="DY31" s="426"/>
      <c r="DZ31" s="426"/>
      <c r="EA31" s="426"/>
      <c r="EB31" s="426"/>
      <c r="EC31" s="426"/>
      <c r="ED31" s="426"/>
      <c r="EE31" s="426"/>
      <c r="EF31" s="426"/>
      <c r="EG31" s="426"/>
      <c r="EH31" s="426"/>
      <c r="EI31" s="426"/>
      <c r="EJ31" s="426"/>
      <c r="EK31" s="426"/>
      <c r="EL31" s="426"/>
      <c r="EM31" s="426"/>
      <c r="EN31" s="426"/>
      <c r="EO31" s="426"/>
      <c r="EP31" s="426"/>
      <c r="EQ31" s="426"/>
      <c r="ER31" s="426"/>
      <c r="ES31" s="426"/>
      <c r="ET31" s="426"/>
      <c r="EU31" s="426"/>
      <c r="EV31" s="426"/>
      <c r="EW31" s="426"/>
      <c r="EX31" s="426"/>
    </row>
    <row r="32" ht="24.95" customHeight="1" spans="1:154">
      <c r="A32" s="28" t="str">
        <f>IF($G$1&lt;&gt;"",参数计算!A29,"")</f>
        <v/>
      </c>
      <c r="B32" s="28" t="str">
        <f>IF($G$1&lt;&gt;"",参数计算!B29,"")</f>
        <v/>
      </c>
      <c r="C32" s="28" t="str">
        <f>IF($G$1&lt;&gt;"",参数计算!C29,"")</f>
        <v/>
      </c>
      <c r="D32" s="28" t="str">
        <f>IF(AND(初始录入!$M$7&lt;&gt;"",A32&lt;&gt;""),$D$10,"")</f>
        <v/>
      </c>
      <c r="E32" s="28" t="str">
        <f t="shared" si="0"/>
        <v/>
      </c>
      <c r="F32" s="422"/>
      <c r="G32" s="28"/>
      <c r="H32" s="28"/>
      <c r="I32" s="423"/>
      <c r="J32" s="423"/>
      <c r="K32" s="423"/>
      <c r="L32" s="422"/>
      <c r="M32" s="422"/>
      <c r="N32" s="28"/>
      <c r="O32" s="28"/>
      <c r="P32" s="423"/>
      <c r="Q32" s="423"/>
      <c r="R32" s="423"/>
      <c r="S32" s="423"/>
      <c r="T32" s="423"/>
      <c r="U32" s="422"/>
      <c r="V32" s="422"/>
      <c r="W32" s="422"/>
      <c r="X32" s="422"/>
      <c r="Y32" s="422"/>
      <c r="Z32" s="28"/>
      <c r="AA32" s="28"/>
      <c r="AB32" s="422"/>
      <c r="AC32" s="422"/>
      <c r="AD32" s="422"/>
      <c r="AE32" s="422"/>
      <c r="AF32" s="422"/>
      <c r="AG32" s="422"/>
      <c r="AH32" s="28"/>
      <c r="AI32" s="28"/>
      <c r="AJ32" s="422"/>
      <c r="AK32" s="422"/>
      <c r="AL32" s="422"/>
      <c r="AM32" s="422"/>
      <c r="AN32" s="422"/>
      <c r="AO32" s="422"/>
      <c r="AP32" s="28"/>
      <c r="AQ32" s="28"/>
      <c r="AR32" s="422"/>
      <c r="AS32" s="422"/>
      <c r="AT32" s="422"/>
      <c r="AU32" s="422"/>
      <c r="AV32" s="422"/>
      <c r="AW32" s="422"/>
      <c r="AX32" s="28"/>
      <c r="AY32" s="28"/>
      <c r="AZ32" s="28"/>
      <c r="BA32" s="28"/>
      <c r="BB32" s="28" t="str">
        <f>IF(AND(初始录入!$M$12&lt;&gt;"",$BF$1&lt;&gt;"",$BF$3&lt;&gt;"",$A32&lt;&gt;""),SUM(BC32:EX32),"")</f>
        <v/>
      </c>
      <c r="BC32" s="424"/>
      <c r="BD32" s="424"/>
      <c r="BE32" s="424"/>
      <c r="BF32" s="424"/>
      <c r="BG32" s="424"/>
      <c r="BH32" s="424"/>
      <c r="BI32" s="424"/>
      <c r="BJ32" s="424"/>
      <c r="BK32" s="424"/>
      <c r="BL32" s="424"/>
      <c r="BM32" s="424"/>
      <c r="BN32" s="424"/>
      <c r="BO32" s="424"/>
      <c r="BP32" s="424"/>
      <c r="BQ32" s="424"/>
      <c r="BR32" s="424"/>
      <c r="BS32" s="424"/>
      <c r="BT32" s="424"/>
      <c r="BU32" s="424"/>
      <c r="BV32" s="424"/>
      <c r="BW32" s="424"/>
      <c r="BX32" s="424"/>
      <c r="BY32" s="424"/>
      <c r="BZ32" s="424"/>
      <c r="CA32" s="424"/>
      <c r="CB32" s="424"/>
      <c r="CC32" s="424"/>
      <c r="CD32" s="422"/>
      <c r="CE32" s="422"/>
      <c r="CF32" s="422"/>
      <c r="CG32" s="422"/>
      <c r="CH32" s="422"/>
      <c r="CI32" s="422"/>
      <c r="CJ32" s="422"/>
      <c r="CK32" s="422"/>
      <c r="CL32" s="422"/>
      <c r="CM32" s="422"/>
      <c r="CN32" s="422"/>
      <c r="CO32" s="422"/>
      <c r="CP32" s="422"/>
      <c r="CQ32" s="422"/>
      <c r="CR32" s="422"/>
      <c r="CS32" s="422"/>
      <c r="CT32" s="422"/>
      <c r="CU32" s="422"/>
      <c r="CV32" s="422"/>
      <c r="CW32" s="422"/>
      <c r="CX32" s="422"/>
      <c r="CY32" s="422"/>
      <c r="CZ32" s="422"/>
      <c r="DA32" s="422"/>
      <c r="DB32" s="422"/>
      <c r="DC32" s="422"/>
      <c r="DD32" s="422"/>
      <c r="DE32" s="422"/>
      <c r="DF32" s="422"/>
      <c r="DG32" s="422"/>
      <c r="DH32" s="422"/>
      <c r="DI32" s="422"/>
      <c r="DJ32" s="422"/>
      <c r="DK32" s="425"/>
      <c r="DL32" s="425"/>
      <c r="DM32" s="425"/>
      <c r="DN32" s="425"/>
      <c r="DO32" s="425"/>
      <c r="DP32" s="425"/>
      <c r="DQ32" s="425"/>
      <c r="DR32" s="425"/>
      <c r="DS32" s="425"/>
      <c r="DT32" s="425"/>
      <c r="DU32" s="425"/>
      <c r="DV32" s="425"/>
      <c r="DW32" s="425"/>
      <c r="DX32" s="425"/>
      <c r="DY32" s="426"/>
      <c r="DZ32" s="426"/>
      <c r="EA32" s="426"/>
      <c r="EB32" s="426"/>
      <c r="EC32" s="426"/>
      <c r="ED32" s="426"/>
      <c r="EE32" s="426"/>
      <c r="EF32" s="426"/>
      <c r="EG32" s="426"/>
      <c r="EH32" s="426"/>
      <c r="EI32" s="426"/>
      <c r="EJ32" s="426"/>
      <c r="EK32" s="426"/>
      <c r="EL32" s="426"/>
      <c r="EM32" s="426"/>
      <c r="EN32" s="426"/>
      <c r="EO32" s="426"/>
      <c r="EP32" s="426"/>
      <c r="EQ32" s="426"/>
      <c r="ER32" s="426"/>
      <c r="ES32" s="426"/>
      <c r="ET32" s="426"/>
      <c r="EU32" s="426"/>
      <c r="EV32" s="426"/>
      <c r="EW32" s="426"/>
      <c r="EX32" s="426"/>
    </row>
    <row r="33" ht="24.95" customHeight="1" spans="1:154">
      <c r="A33" s="28" t="str">
        <f>IF($G$1&lt;&gt;"",参数计算!A30,"")</f>
        <v/>
      </c>
      <c r="B33" s="28" t="str">
        <f>IF($G$1&lt;&gt;"",参数计算!B30,"")</f>
        <v/>
      </c>
      <c r="C33" s="28" t="str">
        <f>IF($G$1&lt;&gt;"",参数计算!C30,"")</f>
        <v/>
      </c>
      <c r="D33" s="28" t="str">
        <f>IF(AND(初始录入!$M$7&lt;&gt;"",A33&lt;&gt;""),$D$10,"")</f>
        <v/>
      </c>
      <c r="E33" s="28" t="str">
        <f t="shared" si="0"/>
        <v/>
      </c>
      <c r="F33" s="422"/>
      <c r="G33" s="28"/>
      <c r="H33" s="28"/>
      <c r="I33" s="423"/>
      <c r="J33" s="423"/>
      <c r="K33" s="423"/>
      <c r="L33" s="422"/>
      <c r="M33" s="422"/>
      <c r="N33" s="28"/>
      <c r="O33" s="28"/>
      <c r="P33" s="423"/>
      <c r="Q33" s="423"/>
      <c r="R33" s="423"/>
      <c r="S33" s="423"/>
      <c r="T33" s="423"/>
      <c r="U33" s="422"/>
      <c r="V33" s="422"/>
      <c r="W33" s="422"/>
      <c r="X33" s="422"/>
      <c r="Y33" s="422"/>
      <c r="Z33" s="28"/>
      <c r="AA33" s="28"/>
      <c r="AB33" s="422"/>
      <c r="AC33" s="422"/>
      <c r="AD33" s="422"/>
      <c r="AE33" s="422"/>
      <c r="AF33" s="422"/>
      <c r="AG33" s="422"/>
      <c r="AH33" s="28"/>
      <c r="AI33" s="28"/>
      <c r="AJ33" s="422"/>
      <c r="AK33" s="422"/>
      <c r="AL33" s="422"/>
      <c r="AM33" s="422"/>
      <c r="AN33" s="422"/>
      <c r="AO33" s="422"/>
      <c r="AP33" s="28"/>
      <c r="AQ33" s="28"/>
      <c r="AR33" s="422"/>
      <c r="AS33" s="422"/>
      <c r="AT33" s="422"/>
      <c r="AU33" s="422"/>
      <c r="AV33" s="422"/>
      <c r="AW33" s="422"/>
      <c r="AX33" s="28"/>
      <c r="AY33" s="28"/>
      <c r="AZ33" s="28"/>
      <c r="BA33" s="28"/>
      <c r="BB33" s="28" t="str">
        <f>IF(AND(初始录入!$M$12&lt;&gt;"",$BF$1&lt;&gt;"",$BF$3&lt;&gt;"",$A33&lt;&gt;""),SUM(BC33:EX33),"")</f>
        <v/>
      </c>
      <c r="BC33" s="424"/>
      <c r="BD33" s="424"/>
      <c r="BE33" s="424"/>
      <c r="BF33" s="424"/>
      <c r="BG33" s="424"/>
      <c r="BH33" s="424"/>
      <c r="BI33" s="424"/>
      <c r="BJ33" s="424"/>
      <c r="BK33" s="424"/>
      <c r="BL33" s="424"/>
      <c r="BM33" s="424"/>
      <c r="BN33" s="424"/>
      <c r="BO33" s="424"/>
      <c r="BP33" s="424"/>
      <c r="BQ33" s="424"/>
      <c r="BR33" s="424"/>
      <c r="BS33" s="424"/>
      <c r="BT33" s="424"/>
      <c r="BU33" s="424"/>
      <c r="BV33" s="424"/>
      <c r="BW33" s="424"/>
      <c r="BX33" s="424"/>
      <c r="BY33" s="424"/>
      <c r="BZ33" s="424"/>
      <c r="CA33" s="424"/>
      <c r="CB33" s="424"/>
      <c r="CC33" s="424"/>
      <c r="CD33" s="422"/>
      <c r="CE33" s="422"/>
      <c r="CF33" s="422"/>
      <c r="CG33" s="422"/>
      <c r="CH33" s="422"/>
      <c r="CI33" s="422"/>
      <c r="CJ33" s="422"/>
      <c r="CK33" s="422"/>
      <c r="CL33" s="422"/>
      <c r="CM33" s="422"/>
      <c r="CN33" s="422"/>
      <c r="CO33" s="422"/>
      <c r="CP33" s="422"/>
      <c r="CQ33" s="422"/>
      <c r="CR33" s="422"/>
      <c r="CS33" s="422"/>
      <c r="CT33" s="422"/>
      <c r="CU33" s="422"/>
      <c r="CV33" s="422"/>
      <c r="CW33" s="422"/>
      <c r="CX33" s="422"/>
      <c r="CY33" s="422"/>
      <c r="CZ33" s="422"/>
      <c r="DA33" s="422"/>
      <c r="DB33" s="422"/>
      <c r="DC33" s="422"/>
      <c r="DD33" s="422"/>
      <c r="DE33" s="422"/>
      <c r="DF33" s="422"/>
      <c r="DG33" s="422"/>
      <c r="DH33" s="422"/>
      <c r="DI33" s="422"/>
      <c r="DJ33" s="422"/>
      <c r="DK33" s="425"/>
      <c r="DL33" s="425"/>
      <c r="DM33" s="425"/>
      <c r="DN33" s="425"/>
      <c r="DO33" s="425"/>
      <c r="DP33" s="425"/>
      <c r="DQ33" s="425"/>
      <c r="DR33" s="425"/>
      <c r="DS33" s="425"/>
      <c r="DT33" s="425"/>
      <c r="DU33" s="425"/>
      <c r="DV33" s="425"/>
      <c r="DW33" s="425"/>
      <c r="DX33" s="425"/>
      <c r="DY33" s="426"/>
      <c r="DZ33" s="426"/>
      <c r="EA33" s="426"/>
      <c r="EB33" s="426"/>
      <c r="EC33" s="426"/>
      <c r="ED33" s="426"/>
      <c r="EE33" s="426"/>
      <c r="EF33" s="426"/>
      <c r="EG33" s="426"/>
      <c r="EH33" s="426"/>
      <c r="EI33" s="426"/>
      <c r="EJ33" s="426"/>
      <c r="EK33" s="426"/>
      <c r="EL33" s="426"/>
      <c r="EM33" s="426"/>
      <c r="EN33" s="426"/>
      <c r="EO33" s="426"/>
      <c r="EP33" s="426"/>
      <c r="EQ33" s="426"/>
      <c r="ER33" s="426"/>
      <c r="ES33" s="426"/>
      <c r="ET33" s="426"/>
      <c r="EU33" s="426"/>
      <c r="EV33" s="426"/>
      <c r="EW33" s="426"/>
      <c r="EX33" s="426"/>
    </row>
    <row r="34" ht="24.95" customHeight="1" spans="1:154">
      <c r="A34" s="28" t="str">
        <f>IF($G$1&lt;&gt;"",参数计算!A31,"")</f>
        <v/>
      </c>
      <c r="B34" s="28" t="str">
        <f>IF($G$1&lt;&gt;"",参数计算!B31,"")</f>
        <v/>
      </c>
      <c r="C34" s="28" t="str">
        <f>IF($G$1&lt;&gt;"",参数计算!C31,"")</f>
        <v/>
      </c>
      <c r="D34" s="28" t="str">
        <f>IF(AND(初始录入!$M$7&lt;&gt;"",A34&lt;&gt;""),$D$10,"")</f>
        <v/>
      </c>
      <c r="E34" s="28" t="str">
        <f t="shared" si="0"/>
        <v/>
      </c>
      <c r="F34" s="422"/>
      <c r="G34" s="28"/>
      <c r="H34" s="28"/>
      <c r="I34" s="423"/>
      <c r="J34" s="423"/>
      <c r="K34" s="423"/>
      <c r="L34" s="422"/>
      <c r="M34" s="422"/>
      <c r="N34" s="28"/>
      <c r="O34" s="28"/>
      <c r="P34" s="423"/>
      <c r="Q34" s="423"/>
      <c r="R34" s="423"/>
      <c r="S34" s="423"/>
      <c r="T34" s="423"/>
      <c r="U34" s="422"/>
      <c r="V34" s="422"/>
      <c r="W34" s="422"/>
      <c r="X34" s="422"/>
      <c r="Y34" s="422"/>
      <c r="Z34" s="28"/>
      <c r="AA34" s="28"/>
      <c r="AB34" s="422"/>
      <c r="AC34" s="422"/>
      <c r="AD34" s="422"/>
      <c r="AE34" s="422"/>
      <c r="AF34" s="422"/>
      <c r="AG34" s="422"/>
      <c r="AH34" s="28"/>
      <c r="AI34" s="28"/>
      <c r="AJ34" s="422"/>
      <c r="AK34" s="422"/>
      <c r="AL34" s="422"/>
      <c r="AM34" s="422"/>
      <c r="AN34" s="422"/>
      <c r="AO34" s="422"/>
      <c r="AP34" s="28"/>
      <c r="AQ34" s="28"/>
      <c r="AR34" s="422"/>
      <c r="AS34" s="422"/>
      <c r="AT34" s="422"/>
      <c r="AU34" s="422"/>
      <c r="AV34" s="422"/>
      <c r="AW34" s="422"/>
      <c r="AX34" s="28"/>
      <c r="AY34" s="28"/>
      <c r="AZ34" s="28"/>
      <c r="BA34" s="28"/>
      <c r="BB34" s="28" t="str">
        <f>IF(AND(初始录入!$M$12&lt;&gt;"",$BF$1&lt;&gt;"",$BF$3&lt;&gt;"",$A34&lt;&gt;""),SUM(BC34:EX34),"")</f>
        <v/>
      </c>
      <c r="BC34" s="424"/>
      <c r="BD34" s="424"/>
      <c r="BE34" s="424"/>
      <c r="BF34" s="424"/>
      <c r="BG34" s="424"/>
      <c r="BH34" s="424"/>
      <c r="BI34" s="424"/>
      <c r="BJ34" s="424"/>
      <c r="BK34" s="424"/>
      <c r="BL34" s="424"/>
      <c r="BM34" s="424"/>
      <c r="BN34" s="424"/>
      <c r="BO34" s="424"/>
      <c r="BP34" s="424"/>
      <c r="BQ34" s="424"/>
      <c r="BR34" s="424"/>
      <c r="BS34" s="424"/>
      <c r="BT34" s="424"/>
      <c r="BU34" s="424"/>
      <c r="BV34" s="424"/>
      <c r="BW34" s="424"/>
      <c r="BX34" s="424"/>
      <c r="BY34" s="424"/>
      <c r="BZ34" s="424"/>
      <c r="CA34" s="424"/>
      <c r="CB34" s="424"/>
      <c r="CC34" s="424"/>
      <c r="CD34" s="422"/>
      <c r="CE34" s="422"/>
      <c r="CF34" s="422"/>
      <c r="CG34" s="422"/>
      <c r="CH34" s="422"/>
      <c r="CI34" s="422"/>
      <c r="CJ34" s="422"/>
      <c r="CK34" s="422"/>
      <c r="CL34" s="422"/>
      <c r="CM34" s="422"/>
      <c r="CN34" s="422"/>
      <c r="CO34" s="422"/>
      <c r="CP34" s="422"/>
      <c r="CQ34" s="422"/>
      <c r="CR34" s="422"/>
      <c r="CS34" s="422"/>
      <c r="CT34" s="422"/>
      <c r="CU34" s="422"/>
      <c r="CV34" s="422"/>
      <c r="CW34" s="422"/>
      <c r="CX34" s="422"/>
      <c r="CY34" s="422"/>
      <c r="CZ34" s="422"/>
      <c r="DA34" s="422"/>
      <c r="DB34" s="422"/>
      <c r="DC34" s="422"/>
      <c r="DD34" s="422"/>
      <c r="DE34" s="422"/>
      <c r="DF34" s="422"/>
      <c r="DG34" s="422"/>
      <c r="DH34" s="422"/>
      <c r="DI34" s="422"/>
      <c r="DJ34" s="422"/>
      <c r="DK34" s="425"/>
      <c r="DL34" s="425"/>
      <c r="DM34" s="425"/>
      <c r="DN34" s="425"/>
      <c r="DO34" s="425"/>
      <c r="DP34" s="425"/>
      <c r="DQ34" s="425"/>
      <c r="DR34" s="425"/>
      <c r="DS34" s="425"/>
      <c r="DT34" s="425"/>
      <c r="DU34" s="425"/>
      <c r="DV34" s="425"/>
      <c r="DW34" s="425"/>
      <c r="DX34" s="425"/>
      <c r="DY34" s="426"/>
      <c r="DZ34" s="426"/>
      <c r="EA34" s="426"/>
      <c r="EB34" s="426"/>
      <c r="EC34" s="426"/>
      <c r="ED34" s="426"/>
      <c r="EE34" s="426"/>
      <c r="EF34" s="426"/>
      <c r="EG34" s="426"/>
      <c r="EH34" s="426"/>
      <c r="EI34" s="426"/>
      <c r="EJ34" s="426"/>
      <c r="EK34" s="426"/>
      <c r="EL34" s="426"/>
      <c r="EM34" s="426"/>
      <c r="EN34" s="426"/>
      <c r="EO34" s="426"/>
      <c r="EP34" s="426"/>
      <c r="EQ34" s="426"/>
      <c r="ER34" s="426"/>
      <c r="ES34" s="426"/>
      <c r="ET34" s="426"/>
      <c r="EU34" s="426"/>
      <c r="EV34" s="426"/>
      <c r="EW34" s="426"/>
      <c r="EX34" s="426"/>
    </row>
    <row r="35" ht="24.95" customHeight="1" spans="1:154">
      <c r="A35" s="28" t="str">
        <f>IF($G$1&lt;&gt;"",参数计算!A32,"")</f>
        <v/>
      </c>
      <c r="B35" s="28" t="str">
        <f>IF($G$1&lt;&gt;"",参数计算!B32,"")</f>
        <v/>
      </c>
      <c r="C35" s="28" t="str">
        <f>IF($G$1&lt;&gt;"",参数计算!C32,"")</f>
        <v/>
      </c>
      <c r="D35" s="28" t="str">
        <f>IF(AND(初始录入!$M$7&lt;&gt;"",A35&lt;&gt;""),$D$10,"")</f>
        <v/>
      </c>
      <c r="E35" s="28" t="str">
        <f t="shared" si="0"/>
        <v/>
      </c>
      <c r="F35" s="422"/>
      <c r="G35" s="28"/>
      <c r="H35" s="28"/>
      <c r="I35" s="423"/>
      <c r="J35" s="423"/>
      <c r="K35" s="423"/>
      <c r="L35" s="422"/>
      <c r="M35" s="422"/>
      <c r="N35" s="28"/>
      <c r="O35" s="28"/>
      <c r="P35" s="423"/>
      <c r="Q35" s="423"/>
      <c r="R35" s="423"/>
      <c r="S35" s="423"/>
      <c r="T35" s="423"/>
      <c r="U35" s="422"/>
      <c r="V35" s="422"/>
      <c r="W35" s="422"/>
      <c r="X35" s="422"/>
      <c r="Y35" s="422"/>
      <c r="Z35" s="28"/>
      <c r="AA35" s="28"/>
      <c r="AB35" s="422"/>
      <c r="AC35" s="422"/>
      <c r="AD35" s="422"/>
      <c r="AE35" s="422"/>
      <c r="AF35" s="422"/>
      <c r="AG35" s="422"/>
      <c r="AH35" s="28"/>
      <c r="AI35" s="28"/>
      <c r="AJ35" s="422"/>
      <c r="AK35" s="422"/>
      <c r="AL35" s="422"/>
      <c r="AM35" s="422"/>
      <c r="AN35" s="422"/>
      <c r="AO35" s="422"/>
      <c r="AP35" s="28"/>
      <c r="AQ35" s="28"/>
      <c r="AR35" s="422"/>
      <c r="AS35" s="422"/>
      <c r="AT35" s="422"/>
      <c r="AU35" s="422"/>
      <c r="AV35" s="422"/>
      <c r="AW35" s="422"/>
      <c r="AX35" s="28"/>
      <c r="AY35" s="28"/>
      <c r="AZ35" s="28"/>
      <c r="BA35" s="28"/>
      <c r="BB35" s="28" t="str">
        <f>IF(AND(初始录入!$M$12&lt;&gt;"",$BF$1&lt;&gt;"",$BF$3&lt;&gt;"",$A35&lt;&gt;""),SUM(BC35:EX35),"")</f>
        <v/>
      </c>
      <c r="BC35" s="424"/>
      <c r="BD35" s="424"/>
      <c r="BE35" s="424"/>
      <c r="BF35" s="424"/>
      <c r="BG35" s="424"/>
      <c r="BH35" s="424"/>
      <c r="BI35" s="424"/>
      <c r="BJ35" s="424"/>
      <c r="BK35" s="424"/>
      <c r="BL35" s="424"/>
      <c r="BM35" s="424"/>
      <c r="BN35" s="424"/>
      <c r="BO35" s="424"/>
      <c r="BP35" s="424"/>
      <c r="BQ35" s="424"/>
      <c r="BR35" s="424"/>
      <c r="BS35" s="424"/>
      <c r="BT35" s="424"/>
      <c r="BU35" s="424"/>
      <c r="BV35" s="424"/>
      <c r="BW35" s="424"/>
      <c r="BX35" s="424"/>
      <c r="BY35" s="424"/>
      <c r="BZ35" s="424"/>
      <c r="CA35" s="424"/>
      <c r="CB35" s="424"/>
      <c r="CC35" s="424"/>
      <c r="CD35" s="422"/>
      <c r="CE35" s="422"/>
      <c r="CF35" s="422"/>
      <c r="CG35" s="422"/>
      <c r="CH35" s="422"/>
      <c r="CI35" s="422"/>
      <c r="CJ35" s="422"/>
      <c r="CK35" s="422"/>
      <c r="CL35" s="422"/>
      <c r="CM35" s="422"/>
      <c r="CN35" s="422"/>
      <c r="CO35" s="422"/>
      <c r="CP35" s="422"/>
      <c r="CQ35" s="422"/>
      <c r="CR35" s="422"/>
      <c r="CS35" s="422"/>
      <c r="CT35" s="422"/>
      <c r="CU35" s="422"/>
      <c r="CV35" s="422"/>
      <c r="CW35" s="422"/>
      <c r="CX35" s="422"/>
      <c r="CY35" s="422"/>
      <c r="CZ35" s="422"/>
      <c r="DA35" s="422"/>
      <c r="DB35" s="422"/>
      <c r="DC35" s="422"/>
      <c r="DD35" s="422"/>
      <c r="DE35" s="422"/>
      <c r="DF35" s="422"/>
      <c r="DG35" s="422"/>
      <c r="DH35" s="422"/>
      <c r="DI35" s="422"/>
      <c r="DJ35" s="422"/>
      <c r="DK35" s="425"/>
      <c r="DL35" s="425"/>
      <c r="DM35" s="425"/>
      <c r="DN35" s="425"/>
      <c r="DO35" s="425"/>
      <c r="DP35" s="425"/>
      <c r="DQ35" s="425"/>
      <c r="DR35" s="425"/>
      <c r="DS35" s="425"/>
      <c r="DT35" s="425"/>
      <c r="DU35" s="425"/>
      <c r="DV35" s="425"/>
      <c r="DW35" s="425"/>
      <c r="DX35" s="425"/>
      <c r="DY35" s="426"/>
      <c r="DZ35" s="426"/>
      <c r="EA35" s="426"/>
      <c r="EB35" s="426"/>
      <c r="EC35" s="426"/>
      <c r="ED35" s="426"/>
      <c r="EE35" s="426"/>
      <c r="EF35" s="426"/>
      <c r="EG35" s="426"/>
      <c r="EH35" s="426"/>
      <c r="EI35" s="426"/>
      <c r="EJ35" s="426"/>
      <c r="EK35" s="426"/>
      <c r="EL35" s="426"/>
      <c r="EM35" s="426"/>
      <c r="EN35" s="426"/>
      <c r="EO35" s="426"/>
      <c r="EP35" s="426"/>
      <c r="EQ35" s="426"/>
      <c r="ER35" s="426"/>
      <c r="ES35" s="426"/>
      <c r="ET35" s="426"/>
      <c r="EU35" s="426"/>
      <c r="EV35" s="426"/>
      <c r="EW35" s="426"/>
      <c r="EX35" s="426"/>
    </row>
    <row r="36" ht="24.95" customHeight="1" spans="1:154">
      <c r="A36" s="28" t="str">
        <f>IF($G$1&lt;&gt;"",参数计算!A33,"")</f>
        <v/>
      </c>
      <c r="B36" s="28" t="str">
        <f>IF($G$1&lt;&gt;"",参数计算!B33,"")</f>
        <v/>
      </c>
      <c r="C36" s="28" t="str">
        <f>IF($G$1&lt;&gt;"",参数计算!C33,"")</f>
        <v/>
      </c>
      <c r="D36" s="28" t="str">
        <f>IF(AND(初始录入!$M$7&lt;&gt;"",A36&lt;&gt;""),$D$10,"")</f>
        <v/>
      </c>
      <c r="E36" s="28" t="str">
        <f t="shared" si="0"/>
        <v/>
      </c>
      <c r="F36" s="422"/>
      <c r="G36" s="28"/>
      <c r="H36" s="28"/>
      <c r="I36" s="423"/>
      <c r="J36" s="423"/>
      <c r="K36" s="423"/>
      <c r="L36" s="422"/>
      <c r="M36" s="422"/>
      <c r="N36" s="28"/>
      <c r="O36" s="28"/>
      <c r="P36" s="423"/>
      <c r="Q36" s="423"/>
      <c r="R36" s="423"/>
      <c r="S36" s="423"/>
      <c r="T36" s="423"/>
      <c r="U36" s="422"/>
      <c r="V36" s="422"/>
      <c r="W36" s="422"/>
      <c r="X36" s="422"/>
      <c r="Y36" s="422"/>
      <c r="Z36" s="28"/>
      <c r="AA36" s="28"/>
      <c r="AB36" s="422"/>
      <c r="AC36" s="422"/>
      <c r="AD36" s="422"/>
      <c r="AE36" s="422"/>
      <c r="AF36" s="422"/>
      <c r="AG36" s="422"/>
      <c r="AH36" s="28"/>
      <c r="AI36" s="28"/>
      <c r="AJ36" s="422"/>
      <c r="AK36" s="422"/>
      <c r="AL36" s="422"/>
      <c r="AM36" s="422"/>
      <c r="AN36" s="422"/>
      <c r="AO36" s="422"/>
      <c r="AP36" s="28"/>
      <c r="AQ36" s="28"/>
      <c r="AR36" s="422"/>
      <c r="AS36" s="422"/>
      <c r="AT36" s="422"/>
      <c r="AU36" s="422"/>
      <c r="AV36" s="422"/>
      <c r="AW36" s="422"/>
      <c r="AX36" s="28"/>
      <c r="AY36" s="28"/>
      <c r="AZ36" s="28"/>
      <c r="BA36" s="28"/>
      <c r="BB36" s="28" t="str">
        <f>IF(AND(初始录入!$M$12&lt;&gt;"",$BF$1&lt;&gt;"",$BF$3&lt;&gt;"",$A36&lt;&gt;""),SUM(BC36:EX36),"")</f>
        <v/>
      </c>
      <c r="BC36" s="424"/>
      <c r="BD36" s="424"/>
      <c r="BE36" s="424"/>
      <c r="BF36" s="424"/>
      <c r="BG36" s="424"/>
      <c r="BH36" s="424"/>
      <c r="BI36" s="424"/>
      <c r="BJ36" s="424"/>
      <c r="BK36" s="424"/>
      <c r="BL36" s="424"/>
      <c r="BM36" s="424"/>
      <c r="BN36" s="424"/>
      <c r="BO36" s="424"/>
      <c r="BP36" s="424"/>
      <c r="BQ36" s="424"/>
      <c r="BR36" s="424"/>
      <c r="BS36" s="424"/>
      <c r="BT36" s="424"/>
      <c r="BU36" s="424"/>
      <c r="BV36" s="424"/>
      <c r="BW36" s="424"/>
      <c r="BX36" s="424"/>
      <c r="BY36" s="424"/>
      <c r="BZ36" s="424"/>
      <c r="CA36" s="424"/>
      <c r="CB36" s="424"/>
      <c r="CC36" s="424"/>
      <c r="CD36" s="422"/>
      <c r="CE36" s="422"/>
      <c r="CF36" s="422"/>
      <c r="CG36" s="422"/>
      <c r="CH36" s="422"/>
      <c r="CI36" s="422"/>
      <c r="CJ36" s="422"/>
      <c r="CK36" s="422"/>
      <c r="CL36" s="422"/>
      <c r="CM36" s="422"/>
      <c r="CN36" s="422"/>
      <c r="CO36" s="422"/>
      <c r="CP36" s="422"/>
      <c r="CQ36" s="422"/>
      <c r="CR36" s="422"/>
      <c r="CS36" s="422"/>
      <c r="CT36" s="422"/>
      <c r="CU36" s="422"/>
      <c r="CV36" s="422"/>
      <c r="CW36" s="422"/>
      <c r="CX36" s="422"/>
      <c r="CY36" s="422"/>
      <c r="CZ36" s="422"/>
      <c r="DA36" s="422"/>
      <c r="DB36" s="422"/>
      <c r="DC36" s="422"/>
      <c r="DD36" s="422"/>
      <c r="DE36" s="422"/>
      <c r="DF36" s="422"/>
      <c r="DG36" s="422"/>
      <c r="DH36" s="422"/>
      <c r="DI36" s="422"/>
      <c r="DJ36" s="422"/>
      <c r="DK36" s="425"/>
      <c r="DL36" s="425"/>
      <c r="DM36" s="425"/>
      <c r="DN36" s="425"/>
      <c r="DO36" s="425"/>
      <c r="DP36" s="425"/>
      <c r="DQ36" s="425"/>
      <c r="DR36" s="425"/>
      <c r="DS36" s="425"/>
      <c r="DT36" s="425"/>
      <c r="DU36" s="425"/>
      <c r="DV36" s="425"/>
      <c r="DW36" s="425"/>
      <c r="DX36" s="425"/>
      <c r="DY36" s="426"/>
      <c r="DZ36" s="426"/>
      <c r="EA36" s="426"/>
      <c r="EB36" s="426"/>
      <c r="EC36" s="426"/>
      <c r="ED36" s="426"/>
      <c r="EE36" s="426"/>
      <c r="EF36" s="426"/>
      <c r="EG36" s="426"/>
      <c r="EH36" s="426"/>
      <c r="EI36" s="426"/>
      <c r="EJ36" s="426"/>
      <c r="EK36" s="426"/>
      <c r="EL36" s="426"/>
      <c r="EM36" s="426"/>
      <c r="EN36" s="426"/>
      <c r="EO36" s="426"/>
      <c r="EP36" s="426"/>
      <c r="EQ36" s="426"/>
      <c r="ER36" s="426"/>
      <c r="ES36" s="426"/>
      <c r="ET36" s="426"/>
      <c r="EU36" s="426"/>
      <c r="EV36" s="426"/>
      <c r="EW36" s="426"/>
      <c r="EX36" s="426"/>
    </row>
    <row r="37" ht="24.95" customHeight="1" spans="1:154">
      <c r="A37" s="28" t="str">
        <f>IF($G$1&lt;&gt;"",参数计算!A34,"")</f>
        <v/>
      </c>
      <c r="B37" s="28" t="str">
        <f>IF($G$1&lt;&gt;"",参数计算!B34,"")</f>
        <v/>
      </c>
      <c r="C37" s="28" t="str">
        <f>IF($G$1&lt;&gt;"",参数计算!C34,"")</f>
        <v/>
      </c>
      <c r="D37" s="28" t="str">
        <f>IF(AND(初始录入!$M$7&lt;&gt;"",A37&lt;&gt;""),$D$10,"")</f>
        <v/>
      </c>
      <c r="E37" s="28" t="str">
        <f t="shared" si="0"/>
        <v/>
      </c>
      <c r="F37" s="422"/>
      <c r="G37" s="28"/>
      <c r="H37" s="28"/>
      <c r="I37" s="423"/>
      <c r="J37" s="423"/>
      <c r="K37" s="423"/>
      <c r="L37" s="422"/>
      <c r="M37" s="422"/>
      <c r="N37" s="28"/>
      <c r="O37" s="28"/>
      <c r="P37" s="423"/>
      <c r="Q37" s="423"/>
      <c r="R37" s="423"/>
      <c r="S37" s="423"/>
      <c r="T37" s="423"/>
      <c r="U37" s="422"/>
      <c r="V37" s="422"/>
      <c r="W37" s="422"/>
      <c r="X37" s="422"/>
      <c r="Y37" s="422"/>
      <c r="Z37" s="28"/>
      <c r="AA37" s="28"/>
      <c r="AB37" s="422"/>
      <c r="AC37" s="422"/>
      <c r="AD37" s="422"/>
      <c r="AE37" s="422"/>
      <c r="AF37" s="422"/>
      <c r="AG37" s="422"/>
      <c r="AH37" s="28"/>
      <c r="AI37" s="28"/>
      <c r="AJ37" s="422"/>
      <c r="AK37" s="422"/>
      <c r="AL37" s="422"/>
      <c r="AM37" s="422"/>
      <c r="AN37" s="422"/>
      <c r="AO37" s="422"/>
      <c r="AP37" s="28"/>
      <c r="AQ37" s="28"/>
      <c r="AR37" s="422"/>
      <c r="AS37" s="422"/>
      <c r="AT37" s="422"/>
      <c r="AU37" s="422"/>
      <c r="AV37" s="422"/>
      <c r="AW37" s="422"/>
      <c r="AX37" s="28"/>
      <c r="AY37" s="28"/>
      <c r="AZ37" s="28"/>
      <c r="BA37" s="28"/>
      <c r="BB37" s="28" t="str">
        <f>IF(AND(初始录入!$M$12&lt;&gt;"",$BF$1&lt;&gt;"",$BF$3&lt;&gt;"",$A37&lt;&gt;""),SUM(BC37:EX37),"")</f>
        <v/>
      </c>
      <c r="BC37" s="424"/>
      <c r="BD37" s="424"/>
      <c r="BE37" s="424"/>
      <c r="BF37" s="424"/>
      <c r="BG37" s="424"/>
      <c r="BH37" s="424"/>
      <c r="BI37" s="424"/>
      <c r="BJ37" s="424"/>
      <c r="BK37" s="424"/>
      <c r="BL37" s="424"/>
      <c r="BM37" s="424"/>
      <c r="BN37" s="424"/>
      <c r="BO37" s="424"/>
      <c r="BP37" s="424"/>
      <c r="BQ37" s="424"/>
      <c r="BR37" s="424"/>
      <c r="BS37" s="424"/>
      <c r="BT37" s="424"/>
      <c r="BU37" s="424"/>
      <c r="BV37" s="424"/>
      <c r="BW37" s="424"/>
      <c r="BX37" s="424"/>
      <c r="BY37" s="424"/>
      <c r="BZ37" s="424"/>
      <c r="CA37" s="424"/>
      <c r="CB37" s="424"/>
      <c r="CC37" s="424"/>
      <c r="CD37" s="422"/>
      <c r="CE37" s="422"/>
      <c r="CF37" s="422"/>
      <c r="CG37" s="422"/>
      <c r="CH37" s="422"/>
      <c r="CI37" s="422"/>
      <c r="CJ37" s="422"/>
      <c r="CK37" s="422"/>
      <c r="CL37" s="422"/>
      <c r="CM37" s="422"/>
      <c r="CN37" s="422"/>
      <c r="CO37" s="422"/>
      <c r="CP37" s="422"/>
      <c r="CQ37" s="422"/>
      <c r="CR37" s="422"/>
      <c r="CS37" s="422"/>
      <c r="CT37" s="422"/>
      <c r="CU37" s="422"/>
      <c r="CV37" s="422"/>
      <c r="CW37" s="422"/>
      <c r="CX37" s="422"/>
      <c r="CY37" s="422"/>
      <c r="CZ37" s="422"/>
      <c r="DA37" s="422"/>
      <c r="DB37" s="422"/>
      <c r="DC37" s="422"/>
      <c r="DD37" s="422"/>
      <c r="DE37" s="422"/>
      <c r="DF37" s="422"/>
      <c r="DG37" s="422"/>
      <c r="DH37" s="422"/>
      <c r="DI37" s="422"/>
      <c r="DJ37" s="422"/>
      <c r="DK37" s="425"/>
      <c r="DL37" s="425"/>
      <c r="DM37" s="425"/>
      <c r="DN37" s="425"/>
      <c r="DO37" s="425"/>
      <c r="DP37" s="425"/>
      <c r="DQ37" s="425"/>
      <c r="DR37" s="425"/>
      <c r="DS37" s="425"/>
      <c r="DT37" s="425"/>
      <c r="DU37" s="425"/>
      <c r="DV37" s="425"/>
      <c r="DW37" s="425"/>
      <c r="DX37" s="425"/>
      <c r="DY37" s="426"/>
      <c r="DZ37" s="426"/>
      <c r="EA37" s="426"/>
      <c r="EB37" s="426"/>
      <c r="EC37" s="426"/>
      <c r="ED37" s="426"/>
      <c r="EE37" s="426"/>
      <c r="EF37" s="426"/>
      <c r="EG37" s="426"/>
      <c r="EH37" s="426"/>
      <c r="EI37" s="426"/>
      <c r="EJ37" s="426"/>
      <c r="EK37" s="426"/>
      <c r="EL37" s="426"/>
      <c r="EM37" s="426"/>
      <c r="EN37" s="426"/>
      <c r="EO37" s="426"/>
      <c r="EP37" s="426"/>
      <c r="EQ37" s="426"/>
      <c r="ER37" s="426"/>
      <c r="ES37" s="426"/>
      <c r="ET37" s="426"/>
      <c r="EU37" s="426"/>
      <c r="EV37" s="426"/>
      <c r="EW37" s="426"/>
      <c r="EX37" s="426"/>
    </row>
    <row r="38" ht="24.95" customHeight="1" spans="1:154">
      <c r="A38" s="28" t="str">
        <f>IF($G$1&lt;&gt;"",参数计算!A35,"")</f>
        <v/>
      </c>
      <c r="B38" s="28" t="str">
        <f>IF($G$1&lt;&gt;"",参数计算!B35,"")</f>
        <v/>
      </c>
      <c r="C38" s="28" t="str">
        <f>IF($G$1&lt;&gt;"",参数计算!C35,"")</f>
        <v/>
      </c>
      <c r="D38" s="28" t="str">
        <f>IF(AND(初始录入!$M$7&lt;&gt;"",A38&lt;&gt;""),$D$10,"")</f>
        <v/>
      </c>
      <c r="E38" s="28" t="str">
        <f t="shared" si="0"/>
        <v/>
      </c>
      <c r="F38" s="422"/>
      <c r="G38" s="28"/>
      <c r="H38" s="28"/>
      <c r="I38" s="423"/>
      <c r="J38" s="423"/>
      <c r="K38" s="423"/>
      <c r="L38" s="422"/>
      <c r="M38" s="422"/>
      <c r="N38" s="28"/>
      <c r="O38" s="28"/>
      <c r="P38" s="423"/>
      <c r="Q38" s="423"/>
      <c r="R38" s="423"/>
      <c r="S38" s="423"/>
      <c r="T38" s="423"/>
      <c r="U38" s="422"/>
      <c r="V38" s="422"/>
      <c r="W38" s="422"/>
      <c r="X38" s="422"/>
      <c r="Y38" s="422"/>
      <c r="Z38" s="28"/>
      <c r="AA38" s="28"/>
      <c r="AB38" s="422"/>
      <c r="AC38" s="422"/>
      <c r="AD38" s="422"/>
      <c r="AE38" s="422"/>
      <c r="AF38" s="422"/>
      <c r="AG38" s="422"/>
      <c r="AH38" s="28"/>
      <c r="AI38" s="28"/>
      <c r="AJ38" s="422"/>
      <c r="AK38" s="422"/>
      <c r="AL38" s="422"/>
      <c r="AM38" s="422"/>
      <c r="AN38" s="422"/>
      <c r="AO38" s="422"/>
      <c r="AP38" s="28"/>
      <c r="AQ38" s="28"/>
      <c r="AR38" s="422"/>
      <c r="AS38" s="422"/>
      <c r="AT38" s="422"/>
      <c r="AU38" s="422"/>
      <c r="AV38" s="422"/>
      <c r="AW38" s="422"/>
      <c r="AX38" s="28"/>
      <c r="AY38" s="28"/>
      <c r="AZ38" s="28"/>
      <c r="BA38" s="28"/>
      <c r="BB38" s="28" t="str">
        <f>IF(AND(初始录入!$M$12&lt;&gt;"",$BF$1&lt;&gt;"",$BF$3&lt;&gt;"",$A38&lt;&gt;""),SUM(BC38:EX38),"")</f>
        <v/>
      </c>
      <c r="BC38" s="424"/>
      <c r="BD38" s="424"/>
      <c r="BE38" s="424"/>
      <c r="BF38" s="424"/>
      <c r="BG38" s="424"/>
      <c r="BH38" s="424"/>
      <c r="BI38" s="424"/>
      <c r="BJ38" s="424"/>
      <c r="BK38" s="424"/>
      <c r="BL38" s="424"/>
      <c r="BM38" s="424"/>
      <c r="BN38" s="424"/>
      <c r="BO38" s="424"/>
      <c r="BP38" s="424"/>
      <c r="BQ38" s="424"/>
      <c r="BR38" s="424"/>
      <c r="BS38" s="424"/>
      <c r="BT38" s="424"/>
      <c r="BU38" s="424"/>
      <c r="BV38" s="424"/>
      <c r="BW38" s="424"/>
      <c r="BX38" s="424"/>
      <c r="BY38" s="424"/>
      <c r="BZ38" s="424"/>
      <c r="CA38" s="424"/>
      <c r="CB38" s="424"/>
      <c r="CC38" s="424"/>
      <c r="CD38" s="422"/>
      <c r="CE38" s="422"/>
      <c r="CF38" s="422"/>
      <c r="CG38" s="422"/>
      <c r="CH38" s="422"/>
      <c r="CI38" s="422"/>
      <c r="CJ38" s="422"/>
      <c r="CK38" s="422"/>
      <c r="CL38" s="422"/>
      <c r="CM38" s="422"/>
      <c r="CN38" s="422"/>
      <c r="CO38" s="422"/>
      <c r="CP38" s="422"/>
      <c r="CQ38" s="422"/>
      <c r="CR38" s="422"/>
      <c r="CS38" s="422"/>
      <c r="CT38" s="422"/>
      <c r="CU38" s="422"/>
      <c r="CV38" s="422"/>
      <c r="CW38" s="422"/>
      <c r="CX38" s="422"/>
      <c r="CY38" s="422"/>
      <c r="CZ38" s="422"/>
      <c r="DA38" s="422"/>
      <c r="DB38" s="422"/>
      <c r="DC38" s="422"/>
      <c r="DD38" s="422"/>
      <c r="DE38" s="422"/>
      <c r="DF38" s="422"/>
      <c r="DG38" s="422"/>
      <c r="DH38" s="422"/>
      <c r="DI38" s="422"/>
      <c r="DJ38" s="422"/>
      <c r="DK38" s="425"/>
      <c r="DL38" s="425"/>
      <c r="DM38" s="425"/>
      <c r="DN38" s="425"/>
      <c r="DO38" s="425"/>
      <c r="DP38" s="425"/>
      <c r="DQ38" s="425"/>
      <c r="DR38" s="425"/>
      <c r="DS38" s="425"/>
      <c r="DT38" s="425"/>
      <c r="DU38" s="425"/>
      <c r="DV38" s="425"/>
      <c r="DW38" s="425"/>
      <c r="DX38" s="425"/>
      <c r="DY38" s="426"/>
      <c r="DZ38" s="426"/>
      <c r="EA38" s="426"/>
      <c r="EB38" s="426"/>
      <c r="EC38" s="426"/>
      <c r="ED38" s="426"/>
      <c r="EE38" s="426"/>
      <c r="EF38" s="426"/>
      <c r="EG38" s="426"/>
      <c r="EH38" s="426"/>
      <c r="EI38" s="426"/>
      <c r="EJ38" s="426"/>
      <c r="EK38" s="426"/>
      <c r="EL38" s="426"/>
      <c r="EM38" s="426"/>
      <c r="EN38" s="426"/>
      <c r="EO38" s="426"/>
      <c r="EP38" s="426"/>
      <c r="EQ38" s="426"/>
      <c r="ER38" s="426"/>
      <c r="ES38" s="426"/>
      <c r="ET38" s="426"/>
      <c r="EU38" s="426"/>
      <c r="EV38" s="426"/>
      <c r="EW38" s="426"/>
      <c r="EX38" s="426"/>
    </row>
    <row r="39" ht="24.95" customHeight="1" spans="1:154">
      <c r="A39" s="28" t="str">
        <f>IF($G$1&lt;&gt;"",参数计算!A36,"")</f>
        <v/>
      </c>
      <c r="B39" s="28" t="str">
        <f>IF($G$1&lt;&gt;"",参数计算!B36,"")</f>
        <v/>
      </c>
      <c r="C39" s="28" t="str">
        <f>IF($G$1&lt;&gt;"",参数计算!C36,"")</f>
        <v/>
      </c>
      <c r="D39" s="28" t="str">
        <f>IF(AND(初始录入!$M$7&lt;&gt;"",A39&lt;&gt;""),$D$10,"")</f>
        <v/>
      </c>
      <c r="E39" s="28" t="str">
        <f t="shared" si="0"/>
        <v/>
      </c>
      <c r="F39" s="422"/>
      <c r="G39" s="28"/>
      <c r="H39" s="28"/>
      <c r="I39" s="423"/>
      <c r="J39" s="423"/>
      <c r="K39" s="423"/>
      <c r="L39" s="422"/>
      <c r="M39" s="422"/>
      <c r="N39" s="28"/>
      <c r="O39" s="28"/>
      <c r="P39" s="423"/>
      <c r="Q39" s="423"/>
      <c r="R39" s="423"/>
      <c r="S39" s="423"/>
      <c r="T39" s="423"/>
      <c r="U39" s="422"/>
      <c r="V39" s="422"/>
      <c r="W39" s="422"/>
      <c r="X39" s="422"/>
      <c r="Y39" s="422"/>
      <c r="Z39" s="28"/>
      <c r="AA39" s="28"/>
      <c r="AB39" s="422"/>
      <c r="AC39" s="422"/>
      <c r="AD39" s="422"/>
      <c r="AE39" s="422"/>
      <c r="AF39" s="422"/>
      <c r="AG39" s="422"/>
      <c r="AH39" s="28"/>
      <c r="AI39" s="28"/>
      <c r="AJ39" s="422"/>
      <c r="AK39" s="422"/>
      <c r="AL39" s="422"/>
      <c r="AM39" s="422"/>
      <c r="AN39" s="422"/>
      <c r="AO39" s="422"/>
      <c r="AP39" s="28"/>
      <c r="AQ39" s="28"/>
      <c r="AR39" s="422"/>
      <c r="AS39" s="422"/>
      <c r="AT39" s="422"/>
      <c r="AU39" s="422"/>
      <c r="AV39" s="422"/>
      <c r="AW39" s="422"/>
      <c r="AX39" s="28"/>
      <c r="AY39" s="28"/>
      <c r="AZ39" s="28"/>
      <c r="BA39" s="28"/>
      <c r="BB39" s="28" t="str">
        <f>IF(AND(初始录入!$M$12&lt;&gt;"",$BF$1&lt;&gt;"",$BF$3&lt;&gt;"",$A39&lt;&gt;""),SUM(BC39:EX39),"")</f>
        <v/>
      </c>
      <c r="BC39" s="424"/>
      <c r="BD39" s="424"/>
      <c r="BE39" s="424"/>
      <c r="BF39" s="424"/>
      <c r="BG39" s="424"/>
      <c r="BH39" s="424"/>
      <c r="BI39" s="424"/>
      <c r="BJ39" s="424"/>
      <c r="BK39" s="424"/>
      <c r="BL39" s="424"/>
      <c r="BM39" s="424"/>
      <c r="BN39" s="424"/>
      <c r="BO39" s="424"/>
      <c r="BP39" s="424"/>
      <c r="BQ39" s="424"/>
      <c r="BR39" s="424"/>
      <c r="BS39" s="424"/>
      <c r="BT39" s="424"/>
      <c r="BU39" s="424"/>
      <c r="BV39" s="424"/>
      <c r="BW39" s="424"/>
      <c r="BX39" s="424"/>
      <c r="BY39" s="424"/>
      <c r="BZ39" s="424"/>
      <c r="CA39" s="424"/>
      <c r="CB39" s="424"/>
      <c r="CC39" s="424"/>
      <c r="CD39" s="422"/>
      <c r="CE39" s="422"/>
      <c r="CF39" s="422"/>
      <c r="CG39" s="422"/>
      <c r="CH39" s="422"/>
      <c r="CI39" s="422"/>
      <c r="CJ39" s="422"/>
      <c r="CK39" s="422"/>
      <c r="CL39" s="422"/>
      <c r="CM39" s="422"/>
      <c r="CN39" s="422"/>
      <c r="CO39" s="422"/>
      <c r="CP39" s="422"/>
      <c r="CQ39" s="422"/>
      <c r="CR39" s="422"/>
      <c r="CS39" s="422"/>
      <c r="CT39" s="422"/>
      <c r="CU39" s="422"/>
      <c r="CV39" s="422"/>
      <c r="CW39" s="422"/>
      <c r="CX39" s="422"/>
      <c r="CY39" s="422"/>
      <c r="CZ39" s="422"/>
      <c r="DA39" s="422"/>
      <c r="DB39" s="422"/>
      <c r="DC39" s="422"/>
      <c r="DD39" s="422"/>
      <c r="DE39" s="422"/>
      <c r="DF39" s="422"/>
      <c r="DG39" s="422"/>
      <c r="DH39" s="422"/>
      <c r="DI39" s="422"/>
      <c r="DJ39" s="422"/>
      <c r="DK39" s="425"/>
      <c r="DL39" s="425"/>
      <c r="DM39" s="425"/>
      <c r="DN39" s="425"/>
      <c r="DO39" s="425"/>
      <c r="DP39" s="425"/>
      <c r="DQ39" s="425"/>
      <c r="DR39" s="425"/>
      <c r="DS39" s="425"/>
      <c r="DT39" s="425"/>
      <c r="DU39" s="425"/>
      <c r="DV39" s="425"/>
      <c r="DW39" s="425"/>
      <c r="DX39" s="425"/>
      <c r="DY39" s="426"/>
      <c r="DZ39" s="426"/>
      <c r="EA39" s="426"/>
      <c r="EB39" s="426"/>
      <c r="EC39" s="426"/>
      <c r="ED39" s="426"/>
      <c r="EE39" s="426"/>
      <c r="EF39" s="426"/>
      <c r="EG39" s="426"/>
      <c r="EH39" s="426"/>
      <c r="EI39" s="426"/>
      <c r="EJ39" s="426"/>
      <c r="EK39" s="426"/>
      <c r="EL39" s="426"/>
      <c r="EM39" s="426"/>
      <c r="EN39" s="426"/>
      <c r="EO39" s="426"/>
      <c r="EP39" s="426"/>
      <c r="EQ39" s="426"/>
      <c r="ER39" s="426"/>
      <c r="ES39" s="426"/>
      <c r="ET39" s="426"/>
      <c r="EU39" s="426"/>
      <c r="EV39" s="426"/>
      <c r="EW39" s="426"/>
      <c r="EX39" s="426"/>
    </row>
    <row r="40" ht="24.95" customHeight="1" spans="1:154">
      <c r="A40" s="28" t="str">
        <f>IF($G$1&lt;&gt;"",参数计算!A37,"")</f>
        <v/>
      </c>
      <c r="B40" s="28" t="str">
        <f>IF($G$1&lt;&gt;"",参数计算!B37,"")</f>
        <v/>
      </c>
      <c r="C40" s="28" t="str">
        <f>IF($G$1&lt;&gt;"",参数计算!C37,"")</f>
        <v/>
      </c>
      <c r="D40" s="28" t="str">
        <f>IF(AND(初始录入!$M$7&lt;&gt;"",A40&lt;&gt;""),$D$10,"")</f>
        <v/>
      </c>
      <c r="E40" s="28" t="str">
        <f t="shared" si="0"/>
        <v/>
      </c>
      <c r="F40" s="422"/>
      <c r="G40" s="28"/>
      <c r="H40" s="28"/>
      <c r="I40" s="423"/>
      <c r="J40" s="423"/>
      <c r="K40" s="423"/>
      <c r="L40" s="422"/>
      <c r="M40" s="422"/>
      <c r="N40" s="28"/>
      <c r="O40" s="28"/>
      <c r="P40" s="423"/>
      <c r="Q40" s="423"/>
      <c r="R40" s="423"/>
      <c r="S40" s="423"/>
      <c r="T40" s="423"/>
      <c r="U40" s="422"/>
      <c r="V40" s="422"/>
      <c r="W40" s="422"/>
      <c r="X40" s="422"/>
      <c r="Y40" s="422"/>
      <c r="Z40" s="28"/>
      <c r="AA40" s="28"/>
      <c r="AB40" s="422"/>
      <c r="AC40" s="422"/>
      <c r="AD40" s="422"/>
      <c r="AE40" s="422"/>
      <c r="AF40" s="422"/>
      <c r="AG40" s="422"/>
      <c r="AH40" s="28"/>
      <c r="AI40" s="28"/>
      <c r="AJ40" s="422"/>
      <c r="AK40" s="422"/>
      <c r="AL40" s="422"/>
      <c r="AM40" s="422"/>
      <c r="AN40" s="422"/>
      <c r="AO40" s="422"/>
      <c r="AP40" s="28"/>
      <c r="AQ40" s="28"/>
      <c r="AR40" s="422"/>
      <c r="AS40" s="422"/>
      <c r="AT40" s="422"/>
      <c r="AU40" s="422"/>
      <c r="AV40" s="422"/>
      <c r="AW40" s="422"/>
      <c r="AX40" s="28"/>
      <c r="AY40" s="28"/>
      <c r="AZ40" s="28"/>
      <c r="BA40" s="28"/>
      <c r="BB40" s="28" t="str">
        <f>IF(AND(初始录入!$M$12&lt;&gt;"",$BF$1&lt;&gt;"",$BF$3&lt;&gt;"",$A40&lt;&gt;""),SUM(BC40:EX40),"")</f>
        <v/>
      </c>
      <c r="BC40" s="424"/>
      <c r="BD40" s="424"/>
      <c r="BE40" s="424"/>
      <c r="BF40" s="424"/>
      <c r="BG40" s="424"/>
      <c r="BH40" s="424"/>
      <c r="BI40" s="424"/>
      <c r="BJ40" s="424"/>
      <c r="BK40" s="424"/>
      <c r="BL40" s="424"/>
      <c r="BM40" s="424"/>
      <c r="BN40" s="424"/>
      <c r="BO40" s="424"/>
      <c r="BP40" s="424"/>
      <c r="BQ40" s="424"/>
      <c r="BR40" s="424"/>
      <c r="BS40" s="424"/>
      <c r="BT40" s="424"/>
      <c r="BU40" s="424"/>
      <c r="BV40" s="424"/>
      <c r="BW40" s="424"/>
      <c r="BX40" s="424"/>
      <c r="BY40" s="424"/>
      <c r="BZ40" s="424"/>
      <c r="CA40" s="424"/>
      <c r="CB40" s="424"/>
      <c r="CC40" s="424"/>
      <c r="CD40" s="422"/>
      <c r="CE40" s="422"/>
      <c r="CF40" s="422"/>
      <c r="CG40" s="422"/>
      <c r="CH40" s="422"/>
      <c r="CI40" s="422"/>
      <c r="CJ40" s="422"/>
      <c r="CK40" s="422"/>
      <c r="CL40" s="422"/>
      <c r="CM40" s="422"/>
      <c r="CN40" s="422"/>
      <c r="CO40" s="422"/>
      <c r="CP40" s="422"/>
      <c r="CQ40" s="422"/>
      <c r="CR40" s="422"/>
      <c r="CS40" s="422"/>
      <c r="CT40" s="422"/>
      <c r="CU40" s="422"/>
      <c r="CV40" s="422"/>
      <c r="CW40" s="422"/>
      <c r="CX40" s="422"/>
      <c r="CY40" s="422"/>
      <c r="CZ40" s="422"/>
      <c r="DA40" s="422"/>
      <c r="DB40" s="422"/>
      <c r="DC40" s="422"/>
      <c r="DD40" s="422"/>
      <c r="DE40" s="422"/>
      <c r="DF40" s="422"/>
      <c r="DG40" s="422"/>
      <c r="DH40" s="422"/>
      <c r="DI40" s="422"/>
      <c r="DJ40" s="422"/>
      <c r="DK40" s="425"/>
      <c r="DL40" s="425"/>
      <c r="DM40" s="425"/>
      <c r="DN40" s="425"/>
      <c r="DO40" s="425"/>
      <c r="DP40" s="425"/>
      <c r="DQ40" s="425"/>
      <c r="DR40" s="425"/>
      <c r="DS40" s="425"/>
      <c r="DT40" s="425"/>
      <c r="DU40" s="425"/>
      <c r="DV40" s="425"/>
      <c r="DW40" s="425"/>
      <c r="DX40" s="425"/>
      <c r="DY40" s="426"/>
      <c r="DZ40" s="426"/>
      <c r="EA40" s="426"/>
      <c r="EB40" s="426"/>
      <c r="EC40" s="426"/>
      <c r="ED40" s="426"/>
      <c r="EE40" s="426"/>
      <c r="EF40" s="426"/>
      <c r="EG40" s="426"/>
      <c r="EH40" s="426"/>
      <c r="EI40" s="426"/>
      <c r="EJ40" s="426"/>
      <c r="EK40" s="426"/>
      <c r="EL40" s="426"/>
      <c r="EM40" s="426"/>
      <c r="EN40" s="426"/>
      <c r="EO40" s="426"/>
      <c r="EP40" s="426"/>
      <c r="EQ40" s="426"/>
      <c r="ER40" s="426"/>
      <c r="ES40" s="426"/>
      <c r="ET40" s="426"/>
      <c r="EU40" s="426"/>
      <c r="EV40" s="426"/>
      <c r="EW40" s="426"/>
      <c r="EX40" s="426"/>
    </row>
    <row r="41" ht="24.95" customHeight="1" spans="1:154">
      <c r="A41" s="28" t="str">
        <f>IF($G$1&lt;&gt;"",参数计算!A38,"")</f>
        <v/>
      </c>
      <c r="B41" s="28" t="str">
        <f>IF($G$1&lt;&gt;"",参数计算!B38,"")</f>
        <v/>
      </c>
      <c r="C41" s="28" t="str">
        <f>IF($G$1&lt;&gt;"",参数计算!C38,"")</f>
        <v/>
      </c>
      <c r="D41" s="28" t="str">
        <f>IF(AND(初始录入!$M$7&lt;&gt;"",A41&lt;&gt;""),$D$10,"")</f>
        <v/>
      </c>
      <c r="E41" s="28" t="str">
        <f t="shared" si="0"/>
        <v/>
      </c>
      <c r="F41" s="422"/>
      <c r="G41" s="28"/>
      <c r="H41" s="28"/>
      <c r="I41" s="423"/>
      <c r="J41" s="423"/>
      <c r="K41" s="423"/>
      <c r="L41" s="422"/>
      <c r="M41" s="422"/>
      <c r="N41" s="28"/>
      <c r="O41" s="28"/>
      <c r="P41" s="423"/>
      <c r="Q41" s="423"/>
      <c r="R41" s="423"/>
      <c r="S41" s="423"/>
      <c r="T41" s="423"/>
      <c r="U41" s="422"/>
      <c r="V41" s="422"/>
      <c r="W41" s="422"/>
      <c r="X41" s="422"/>
      <c r="Y41" s="422"/>
      <c r="Z41" s="28"/>
      <c r="AA41" s="28"/>
      <c r="AB41" s="422"/>
      <c r="AC41" s="422"/>
      <c r="AD41" s="422"/>
      <c r="AE41" s="422"/>
      <c r="AF41" s="422"/>
      <c r="AG41" s="422"/>
      <c r="AH41" s="28"/>
      <c r="AI41" s="28"/>
      <c r="AJ41" s="422"/>
      <c r="AK41" s="422"/>
      <c r="AL41" s="422"/>
      <c r="AM41" s="422"/>
      <c r="AN41" s="422"/>
      <c r="AO41" s="422"/>
      <c r="AP41" s="28"/>
      <c r="AQ41" s="28"/>
      <c r="AR41" s="422"/>
      <c r="AS41" s="422"/>
      <c r="AT41" s="422"/>
      <c r="AU41" s="422"/>
      <c r="AV41" s="422"/>
      <c r="AW41" s="422"/>
      <c r="AX41" s="28"/>
      <c r="AY41" s="28"/>
      <c r="AZ41" s="28"/>
      <c r="BA41" s="28"/>
      <c r="BB41" s="28" t="str">
        <f>IF(AND(初始录入!$M$12&lt;&gt;"",$BF$1&lt;&gt;"",$BF$3&lt;&gt;"",$A41&lt;&gt;""),SUM(BC41:EX41),"")</f>
        <v/>
      </c>
      <c r="BC41" s="424"/>
      <c r="BD41" s="424"/>
      <c r="BE41" s="424"/>
      <c r="BF41" s="424"/>
      <c r="BG41" s="424"/>
      <c r="BH41" s="424"/>
      <c r="BI41" s="424"/>
      <c r="BJ41" s="424"/>
      <c r="BK41" s="424"/>
      <c r="BL41" s="424"/>
      <c r="BM41" s="424"/>
      <c r="BN41" s="424"/>
      <c r="BO41" s="424"/>
      <c r="BP41" s="424"/>
      <c r="BQ41" s="424"/>
      <c r="BR41" s="424"/>
      <c r="BS41" s="424"/>
      <c r="BT41" s="424"/>
      <c r="BU41" s="424"/>
      <c r="BV41" s="424"/>
      <c r="BW41" s="424"/>
      <c r="BX41" s="424"/>
      <c r="BY41" s="424"/>
      <c r="BZ41" s="424"/>
      <c r="CA41" s="424"/>
      <c r="CB41" s="424"/>
      <c r="CC41" s="424"/>
      <c r="CD41" s="422"/>
      <c r="CE41" s="422"/>
      <c r="CF41" s="422"/>
      <c r="CG41" s="422"/>
      <c r="CH41" s="422"/>
      <c r="CI41" s="422"/>
      <c r="CJ41" s="422"/>
      <c r="CK41" s="422"/>
      <c r="CL41" s="422"/>
      <c r="CM41" s="422"/>
      <c r="CN41" s="422"/>
      <c r="CO41" s="422"/>
      <c r="CP41" s="422"/>
      <c r="CQ41" s="422"/>
      <c r="CR41" s="422"/>
      <c r="CS41" s="422"/>
      <c r="CT41" s="422"/>
      <c r="CU41" s="422"/>
      <c r="CV41" s="422"/>
      <c r="CW41" s="422"/>
      <c r="CX41" s="422"/>
      <c r="CY41" s="422"/>
      <c r="CZ41" s="422"/>
      <c r="DA41" s="422"/>
      <c r="DB41" s="422"/>
      <c r="DC41" s="422"/>
      <c r="DD41" s="422"/>
      <c r="DE41" s="422"/>
      <c r="DF41" s="422"/>
      <c r="DG41" s="422"/>
      <c r="DH41" s="422"/>
      <c r="DI41" s="422"/>
      <c r="DJ41" s="422"/>
      <c r="DK41" s="425"/>
      <c r="DL41" s="425"/>
      <c r="DM41" s="425"/>
      <c r="DN41" s="425"/>
      <c r="DO41" s="425"/>
      <c r="DP41" s="425"/>
      <c r="DQ41" s="425"/>
      <c r="DR41" s="425"/>
      <c r="DS41" s="425"/>
      <c r="DT41" s="425"/>
      <c r="DU41" s="425"/>
      <c r="DV41" s="425"/>
      <c r="DW41" s="425"/>
      <c r="DX41" s="425"/>
      <c r="DY41" s="426"/>
      <c r="DZ41" s="426"/>
      <c r="EA41" s="426"/>
      <c r="EB41" s="426"/>
      <c r="EC41" s="426"/>
      <c r="ED41" s="426"/>
      <c r="EE41" s="426"/>
      <c r="EF41" s="426"/>
      <c r="EG41" s="426"/>
      <c r="EH41" s="426"/>
      <c r="EI41" s="426"/>
      <c r="EJ41" s="426"/>
      <c r="EK41" s="426"/>
      <c r="EL41" s="426"/>
      <c r="EM41" s="426"/>
      <c r="EN41" s="426"/>
      <c r="EO41" s="426"/>
      <c r="EP41" s="426"/>
      <c r="EQ41" s="426"/>
      <c r="ER41" s="426"/>
      <c r="ES41" s="426"/>
      <c r="ET41" s="426"/>
      <c r="EU41" s="426"/>
      <c r="EV41" s="426"/>
      <c r="EW41" s="426"/>
      <c r="EX41" s="426"/>
    </row>
    <row r="42" ht="24.95" customHeight="1" spans="1:154">
      <c r="A42" s="28" t="str">
        <f>IF($G$1&lt;&gt;"",参数计算!A39,"")</f>
        <v/>
      </c>
      <c r="B42" s="28" t="str">
        <f>IF($G$1&lt;&gt;"",参数计算!B39,"")</f>
        <v/>
      </c>
      <c r="C42" s="28" t="str">
        <f>IF($G$1&lt;&gt;"",参数计算!C39,"")</f>
        <v/>
      </c>
      <c r="D42" s="28" t="str">
        <f>IF(AND(初始录入!$M$7&lt;&gt;"",A42&lt;&gt;""),$D$10,"")</f>
        <v/>
      </c>
      <c r="E42" s="28" t="str">
        <f t="shared" si="0"/>
        <v/>
      </c>
      <c r="F42" s="422"/>
      <c r="G42" s="28"/>
      <c r="H42" s="28"/>
      <c r="I42" s="423"/>
      <c r="J42" s="423"/>
      <c r="K42" s="423"/>
      <c r="L42" s="422"/>
      <c r="M42" s="422"/>
      <c r="N42" s="28"/>
      <c r="O42" s="28"/>
      <c r="P42" s="423"/>
      <c r="Q42" s="423"/>
      <c r="R42" s="423"/>
      <c r="S42" s="423"/>
      <c r="T42" s="423"/>
      <c r="U42" s="422"/>
      <c r="V42" s="422"/>
      <c r="W42" s="422"/>
      <c r="X42" s="422"/>
      <c r="Y42" s="422"/>
      <c r="Z42" s="28"/>
      <c r="AA42" s="28"/>
      <c r="AB42" s="422"/>
      <c r="AC42" s="422"/>
      <c r="AD42" s="422"/>
      <c r="AE42" s="422"/>
      <c r="AF42" s="422"/>
      <c r="AG42" s="422"/>
      <c r="AH42" s="28"/>
      <c r="AI42" s="28"/>
      <c r="AJ42" s="422"/>
      <c r="AK42" s="422"/>
      <c r="AL42" s="422"/>
      <c r="AM42" s="422"/>
      <c r="AN42" s="422"/>
      <c r="AO42" s="422"/>
      <c r="AP42" s="28"/>
      <c r="AQ42" s="28"/>
      <c r="AR42" s="422"/>
      <c r="AS42" s="422"/>
      <c r="AT42" s="422"/>
      <c r="AU42" s="422"/>
      <c r="AV42" s="422"/>
      <c r="AW42" s="422"/>
      <c r="AX42" s="28"/>
      <c r="AY42" s="28"/>
      <c r="AZ42" s="28"/>
      <c r="BA42" s="28"/>
      <c r="BB42" s="28" t="str">
        <f>IF(AND(初始录入!$M$12&lt;&gt;"",$BF$1&lt;&gt;"",$BF$3&lt;&gt;"",$A42&lt;&gt;""),SUM(BC42:EX42),"")</f>
        <v/>
      </c>
      <c r="BC42" s="424"/>
      <c r="BD42" s="424"/>
      <c r="BE42" s="424"/>
      <c r="BF42" s="424"/>
      <c r="BG42" s="424"/>
      <c r="BH42" s="424"/>
      <c r="BI42" s="424"/>
      <c r="BJ42" s="424"/>
      <c r="BK42" s="424"/>
      <c r="BL42" s="424"/>
      <c r="BM42" s="424"/>
      <c r="BN42" s="424"/>
      <c r="BO42" s="424"/>
      <c r="BP42" s="424"/>
      <c r="BQ42" s="424"/>
      <c r="BR42" s="424"/>
      <c r="BS42" s="424"/>
      <c r="BT42" s="424"/>
      <c r="BU42" s="424"/>
      <c r="BV42" s="424"/>
      <c r="BW42" s="424"/>
      <c r="BX42" s="424"/>
      <c r="BY42" s="424"/>
      <c r="BZ42" s="424"/>
      <c r="CA42" s="424"/>
      <c r="CB42" s="424"/>
      <c r="CC42" s="424"/>
      <c r="CD42" s="422"/>
      <c r="CE42" s="422"/>
      <c r="CF42" s="422"/>
      <c r="CG42" s="422"/>
      <c r="CH42" s="422"/>
      <c r="CI42" s="422"/>
      <c r="CJ42" s="422"/>
      <c r="CK42" s="422"/>
      <c r="CL42" s="422"/>
      <c r="CM42" s="422"/>
      <c r="CN42" s="422"/>
      <c r="CO42" s="422"/>
      <c r="CP42" s="422"/>
      <c r="CQ42" s="422"/>
      <c r="CR42" s="422"/>
      <c r="CS42" s="422"/>
      <c r="CT42" s="422"/>
      <c r="CU42" s="422"/>
      <c r="CV42" s="422"/>
      <c r="CW42" s="422"/>
      <c r="CX42" s="422"/>
      <c r="CY42" s="422"/>
      <c r="CZ42" s="422"/>
      <c r="DA42" s="422"/>
      <c r="DB42" s="422"/>
      <c r="DC42" s="422"/>
      <c r="DD42" s="422"/>
      <c r="DE42" s="422"/>
      <c r="DF42" s="422"/>
      <c r="DG42" s="422"/>
      <c r="DH42" s="422"/>
      <c r="DI42" s="422"/>
      <c r="DJ42" s="422"/>
      <c r="DK42" s="425"/>
      <c r="DL42" s="425"/>
      <c r="DM42" s="425"/>
      <c r="DN42" s="425"/>
      <c r="DO42" s="425"/>
      <c r="DP42" s="425"/>
      <c r="DQ42" s="425"/>
      <c r="DR42" s="425"/>
      <c r="DS42" s="425"/>
      <c r="DT42" s="425"/>
      <c r="DU42" s="425"/>
      <c r="DV42" s="425"/>
      <c r="DW42" s="425"/>
      <c r="DX42" s="425"/>
      <c r="DY42" s="426"/>
      <c r="DZ42" s="426"/>
      <c r="EA42" s="426"/>
      <c r="EB42" s="426"/>
      <c r="EC42" s="426"/>
      <c r="ED42" s="426"/>
      <c r="EE42" s="426"/>
      <c r="EF42" s="426"/>
      <c r="EG42" s="426"/>
      <c r="EH42" s="426"/>
      <c r="EI42" s="426"/>
      <c r="EJ42" s="426"/>
      <c r="EK42" s="426"/>
      <c r="EL42" s="426"/>
      <c r="EM42" s="426"/>
      <c r="EN42" s="426"/>
      <c r="EO42" s="426"/>
      <c r="EP42" s="426"/>
      <c r="EQ42" s="426"/>
      <c r="ER42" s="426"/>
      <c r="ES42" s="426"/>
      <c r="ET42" s="426"/>
      <c r="EU42" s="426"/>
      <c r="EV42" s="426"/>
      <c r="EW42" s="426"/>
      <c r="EX42" s="426"/>
    </row>
    <row r="43" ht="24.95" customHeight="1" spans="1:154">
      <c r="A43" s="28" t="str">
        <f>IF($G$1&lt;&gt;"",参数计算!A40,"")</f>
        <v/>
      </c>
      <c r="B43" s="28" t="str">
        <f>IF($G$1&lt;&gt;"",参数计算!B40,"")</f>
        <v/>
      </c>
      <c r="C43" s="28" t="str">
        <f>IF($G$1&lt;&gt;"",参数计算!C40,"")</f>
        <v/>
      </c>
      <c r="D43" s="28" t="str">
        <f>IF(AND(初始录入!$M$7&lt;&gt;"",A43&lt;&gt;""),$D$10,"")</f>
        <v/>
      </c>
      <c r="E43" s="28" t="str">
        <f t="shared" si="0"/>
        <v/>
      </c>
      <c r="F43" s="422"/>
      <c r="G43" s="28"/>
      <c r="H43" s="28"/>
      <c r="I43" s="423"/>
      <c r="J43" s="423"/>
      <c r="K43" s="423"/>
      <c r="L43" s="422"/>
      <c r="M43" s="422"/>
      <c r="N43" s="28"/>
      <c r="O43" s="28"/>
      <c r="P43" s="423"/>
      <c r="Q43" s="423"/>
      <c r="R43" s="423"/>
      <c r="S43" s="423"/>
      <c r="T43" s="423"/>
      <c r="U43" s="422"/>
      <c r="V43" s="422"/>
      <c r="W43" s="422"/>
      <c r="X43" s="422"/>
      <c r="Y43" s="422"/>
      <c r="Z43" s="28"/>
      <c r="AA43" s="28"/>
      <c r="AB43" s="422"/>
      <c r="AC43" s="422"/>
      <c r="AD43" s="422"/>
      <c r="AE43" s="422"/>
      <c r="AF43" s="422"/>
      <c r="AG43" s="422"/>
      <c r="AH43" s="28"/>
      <c r="AI43" s="28"/>
      <c r="AJ43" s="422"/>
      <c r="AK43" s="422"/>
      <c r="AL43" s="422"/>
      <c r="AM43" s="422"/>
      <c r="AN43" s="422"/>
      <c r="AO43" s="422"/>
      <c r="AP43" s="28"/>
      <c r="AQ43" s="28"/>
      <c r="AR43" s="422"/>
      <c r="AS43" s="422"/>
      <c r="AT43" s="422"/>
      <c r="AU43" s="422"/>
      <c r="AV43" s="422"/>
      <c r="AW43" s="422"/>
      <c r="AX43" s="28"/>
      <c r="AY43" s="28"/>
      <c r="AZ43" s="28"/>
      <c r="BA43" s="28"/>
      <c r="BB43" s="28" t="str">
        <f>IF(AND(初始录入!$M$12&lt;&gt;"",$BF$1&lt;&gt;"",$BF$3&lt;&gt;"",$A43&lt;&gt;""),SUM(BC43:EX43),"")</f>
        <v/>
      </c>
      <c r="BC43" s="424"/>
      <c r="BD43" s="424"/>
      <c r="BE43" s="424"/>
      <c r="BF43" s="424"/>
      <c r="BG43" s="424"/>
      <c r="BH43" s="424"/>
      <c r="BI43" s="424"/>
      <c r="BJ43" s="424"/>
      <c r="BK43" s="424"/>
      <c r="BL43" s="424"/>
      <c r="BM43" s="424"/>
      <c r="BN43" s="424"/>
      <c r="BO43" s="424"/>
      <c r="BP43" s="424"/>
      <c r="BQ43" s="424"/>
      <c r="BR43" s="424"/>
      <c r="BS43" s="424"/>
      <c r="BT43" s="424"/>
      <c r="BU43" s="424"/>
      <c r="BV43" s="424"/>
      <c r="BW43" s="424"/>
      <c r="BX43" s="424"/>
      <c r="BY43" s="424"/>
      <c r="BZ43" s="424"/>
      <c r="CA43" s="424"/>
      <c r="CB43" s="424"/>
      <c r="CC43" s="424"/>
      <c r="CD43" s="422"/>
      <c r="CE43" s="422"/>
      <c r="CF43" s="422"/>
      <c r="CG43" s="422"/>
      <c r="CH43" s="422"/>
      <c r="CI43" s="422"/>
      <c r="CJ43" s="422"/>
      <c r="CK43" s="422"/>
      <c r="CL43" s="422"/>
      <c r="CM43" s="422"/>
      <c r="CN43" s="422"/>
      <c r="CO43" s="422"/>
      <c r="CP43" s="422"/>
      <c r="CQ43" s="422"/>
      <c r="CR43" s="422"/>
      <c r="CS43" s="422"/>
      <c r="CT43" s="422"/>
      <c r="CU43" s="422"/>
      <c r="CV43" s="422"/>
      <c r="CW43" s="422"/>
      <c r="CX43" s="422"/>
      <c r="CY43" s="422"/>
      <c r="CZ43" s="422"/>
      <c r="DA43" s="422"/>
      <c r="DB43" s="422"/>
      <c r="DC43" s="422"/>
      <c r="DD43" s="422"/>
      <c r="DE43" s="422"/>
      <c r="DF43" s="422"/>
      <c r="DG43" s="422"/>
      <c r="DH43" s="422"/>
      <c r="DI43" s="422"/>
      <c r="DJ43" s="422"/>
      <c r="DK43" s="425"/>
      <c r="DL43" s="425"/>
      <c r="DM43" s="425"/>
      <c r="DN43" s="425"/>
      <c r="DO43" s="425"/>
      <c r="DP43" s="425"/>
      <c r="DQ43" s="425"/>
      <c r="DR43" s="425"/>
      <c r="DS43" s="425"/>
      <c r="DT43" s="425"/>
      <c r="DU43" s="425"/>
      <c r="DV43" s="425"/>
      <c r="DW43" s="425"/>
      <c r="DX43" s="425"/>
      <c r="DY43" s="426"/>
      <c r="DZ43" s="426"/>
      <c r="EA43" s="426"/>
      <c r="EB43" s="426"/>
      <c r="EC43" s="426"/>
      <c r="ED43" s="426"/>
      <c r="EE43" s="426"/>
      <c r="EF43" s="426"/>
      <c r="EG43" s="426"/>
      <c r="EH43" s="426"/>
      <c r="EI43" s="426"/>
      <c r="EJ43" s="426"/>
      <c r="EK43" s="426"/>
      <c r="EL43" s="426"/>
      <c r="EM43" s="426"/>
      <c r="EN43" s="426"/>
      <c r="EO43" s="426"/>
      <c r="EP43" s="426"/>
      <c r="EQ43" s="426"/>
      <c r="ER43" s="426"/>
      <c r="ES43" s="426"/>
      <c r="ET43" s="426"/>
      <c r="EU43" s="426"/>
      <c r="EV43" s="426"/>
      <c r="EW43" s="426"/>
      <c r="EX43" s="426"/>
    </row>
    <row r="44" ht="24.95" customHeight="1" spans="1:154">
      <c r="A44" s="28" t="str">
        <f>IF($G$1&lt;&gt;"",参数计算!A41,"")</f>
        <v/>
      </c>
      <c r="B44" s="28" t="str">
        <f>IF($G$1&lt;&gt;"",参数计算!B41,"")</f>
        <v/>
      </c>
      <c r="C44" s="28" t="str">
        <f>IF($G$1&lt;&gt;"",参数计算!C41,"")</f>
        <v/>
      </c>
      <c r="D44" s="28" t="str">
        <f>IF(AND(初始录入!$M$7&lt;&gt;"",A44&lt;&gt;""),$D$10,"")</f>
        <v/>
      </c>
      <c r="E44" s="28" t="str">
        <f t="shared" si="0"/>
        <v/>
      </c>
      <c r="F44" s="422"/>
      <c r="G44" s="28"/>
      <c r="H44" s="28"/>
      <c r="I44" s="423"/>
      <c r="J44" s="423"/>
      <c r="K44" s="423"/>
      <c r="L44" s="422"/>
      <c r="M44" s="422"/>
      <c r="N44" s="28"/>
      <c r="O44" s="28"/>
      <c r="P44" s="423"/>
      <c r="Q44" s="423"/>
      <c r="R44" s="423"/>
      <c r="S44" s="423"/>
      <c r="T44" s="423"/>
      <c r="U44" s="422"/>
      <c r="V44" s="422"/>
      <c r="W44" s="422"/>
      <c r="X44" s="422"/>
      <c r="Y44" s="422"/>
      <c r="Z44" s="28"/>
      <c r="AA44" s="28"/>
      <c r="AB44" s="422"/>
      <c r="AC44" s="422"/>
      <c r="AD44" s="422"/>
      <c r="AE44" s="422"/>
      <c r="AF44" s="422"/>
      <c r="AG44" s="422"/>
      <c r="AH44" s="28"/>
      <c r="AI44" s="28"/>
      <c r="AJ44" s="422"/>
      <c r="AK44" s="422"/>
      <c r="AL44" s="422"/>
      <c r="AM44" s="422"/>
      <c r="AN44" s="422"/>
      <c r="AO44" s="422"/>
      <c r="AP44" s="28"/>
      <c r="AQ44" s="28"/>
      <c r="AR44" s="422"/>
      <c r="AS44" s="422"/>
      <c r="AT44" s="422"/>
      <c r="AU44" s="422"/>
      <c r="AV44" s="422"/>
      <c r="AW44" s="422"/>
      <c r="AX44" s="28"/>
      <c r="AY44" s="28"/>
      <c r="AZ44" s="28"/>
      <c r="BA44" s="28"/>
      <c r="BB44" s="28" t="str">
        <f>IF(AND(初始录入!$M$12&lt;&gt;"",$BF$1&lt;&gt;"",$BF$3&lt;&gt;"",$A44&lt;&gt;""),SUM(BC44:EX44),"")</f>
        <v/>
      </c>
      <c r="BC44" s="424"/>
      <c r="BD44" s="424"/>
      <c r="BE44" s="424"/>
      <c r="BF44" s="424"/>
      <c r="BG44" s="424"/>
      <c r="BH44" s="424"/>
      <c r="BI44" s="424"/>
      <c r="BJ44" s="424"/>
      <c r="BK44" s="424"/>
      <c r="BL44" s="424"/>
      <c r="BM44" s="424"/>
      <c r="BN44" s="424"/>
      <c r="BO44" s="424"/>
      <c r="BP44" s="424"/>
      <c r="BQ44" s="424"/>
      <c r="BR44" s="424"/>
      <c r="BS44" s="424"/>
      <c r="BT44" s="424"/>
      <c r="BU44" s="424"/>
      <c r="BV44" s="424"/>
      <c r="BW44" s="424"/>
      <c r="BX44" s="424"/>
      <c r="BY44" s="424"/>
      <c r="BZ44" s="424"/>
      <c r="CA44" s="424"/>
      <c r="CB44" s="424"/>
      <c r="CC44" s="424"/>
      <c r="CD44" s="422"/>
      <c r="CE44" s="422"/>
      <c r="CF44" s="422"/>
      <c r="CG44" s="422"/>
      <c r="CH44" s="422"/>
      <c r="CI44" s="422"/>
      <c r="CJ44" s="422"/>
      <c r="CK44" s="422"/>
      <c r="CL44" s="422"/>
      <c r="CM44" s="422"/>
      <c r="CN44" s="422"/>
      <c r="CO44" s="422"/>
      <c r="CP44" s="422"/>
      <c r="CQ44" s="422"/>
      <c r="CR44" s="422"/>
      <c r="CS44" s="422"/>
      <c r="CT44" s="422"/>
      <c r="CU44" s="422"/>
      <c r="CV44" s="422"/>
      <c r="CW44" s="422"/>
      <c r="CX44" s="422"/>
      <c r="CY44" s="422"/>
      <c r="CZ44" s="422"/>
      <c r="DA44" s="422"/>
      <c r="DB44" s="422"/>
      <c r="DC44" s="422"/>
      <c r="DD44" s="422"/>
      <c r="DE44" s="422"/>
      <c r="DF44" s="422"/>
      <c r="DG44" s="422"/>
      <c r="DH44" s="422"/>
      <c r="DI44" s="422"/>
      <c r="DJ44" s="422"/>
      <c r="DK44" s="425"/>
      <c r="DL44" s="425"/>
      <c r="DM44" s="425"/>
      <c r="DN44" s="425"/>
      <c r="DO44" s="425"/>
      <c r="DP44" s="425"/>
      <c r="DQ44" s="425"/>
      <c r="DR44" s="425"/>
      <c r="DS44" s="425"/>
      <c r="DT44" s="425"/>
      <c r="DU44" s="425"/>
      <c r="DV44" s="425"/>
      <c r="DW44" s="425"/>
      <c r="DX44" s="425"/>
      <c r="DY44" s="426"/>
      <c r="DZ44" s="426"/>
      <c r="EA44" s="426"/>
      <c r="EB44" s="426"/>
      <c r="EC44" s="426"/>
      <c r="ED44" s="426"/>
      <c r="EE44" s="426"/>
      <c r="EF44" s="426"/>
      <c r="EG44" s="426"/>
      <c r="EH44" s="426"/>
      <c r="EI44" s="426"/>
      <c r="EJ44" s="426"/>
      <c r="EK44" s="426"/>
      <c r="EL44" s="426"/>
      <c r="EM44" s="426"/>
      <c r="EN44" s="426"/>
      <c r="EO44" s="426"/>
      <c r="EP44" s="426"/>
      <c r="EQ44" s="426"/>
      <c r="ER44" s="426"/>
      <c r="ES44" s="426"/>
      <c r="ET44" s="426"/>
      <c r="EU44" s="426"/>
      <c r="EV44" s="426"/>
      <c r="EW44" s="426"/>
      <c r="EX44" s="426"/>
    </row>
    <row r="45" ht="24.95" customHeight="1" spans="1:154">
      <c r="A45" s="28" t="str">
        <f>IF($G$1&lt;&gt;"",参数计算!A42,"")</f>
        <v/>
      </c>
      <c r="B45" s="28" t="str">
        <f>IF($G$1&lt;&gt;"",参数计算!B42,"")</f>
        <v/>
      </c>
      <c r="C45" s="28" t="str">
        <f>IF($G$1&lt;&gt;"",参数计算!C42,"")</f>
        <v/>
      </c>
      <c r="D45" s="28" t="str">
        <f>IF(AND(初始录入!$M$7&lt;&gt;"",A45&lt;&gt;""),$D$10,"")</f>
        <v/>
      </c>
      <c r="E45" s="28" t="str">
        <f t="shared" si="0"/>
        <v/>
      </c>
      <c r="F45" s="422"/>
      <c r="G45" s="28"/>
      <c r="H45" s="28"/>
      <c r="I45" s="423"/>
      <c r="J45" s="423"/>
      <c r="K45" s="423"/>
      <c r="L45" s="422"/>
      <c r="M45" s="422"/>
      <c r="N45" s="28"/>
      <c r="O45" s="28"/>
      <c r="P45" s="423"/>
      <c r="Q45" s="423"/>
      <c r="R45" s="423"/>
      <c r="S45" s="423"/>
      <c r="T45" s="423"/>
      <c r="U45" s="422"/>
      <c r="V45" s="422"/>
      <c r="W45" s="422"/>
      <c r="X45" s="422"/>
      <c r="Y45" s="422"/>
      <c r="Z45" s="28"/>
      <c r="AA45" s="28"/>
      <c r="AB45" s="422"/>
      <c r="AC45" s="422"/>
      <c r="AD45" s="422"/>
      <c r="AE45" s="422"/>
      <c r="AF45" s="422"/>
      <c r="AG45" s="422"/>
      <c r="AH45" s="28"/>
      <c r="AI45" s="28"/>
      <c r="AJ45" s="422"/>
      <c r="AK45" s="422"/>
      <c r="AL45" s="422"/>
      <c r="AM45" s="422"/>
      <c r="AN45" s="422"/>
      <c r="AO45" s="422"/>
      <c r="AP45" s="28"/>
      <c r="AQ45" s="28"/>
      <c r="AR45" s="422"/>
      <c r="AS45" s="422"/>
      <c r="AT45" s="422"/>
      <c r="AU45" s="422"/>
      <c r="AV45" s="422"/>
      <c r="AW45" s="422"/>
      <c r="AX45" s="28"/>
      <c r="AY45" s="28"/>
      <c r="AZ45" s="28"/>
      <c r="BA45" s="28"/>
      <c r="BB45" s="28" t="str">
        <f>IF(AND(初始录入!$M$12&lt;&gt;"",$BF$1&lt;&gt;"",$BF$3&lt;&gt;"",$A45&lt;&gt;""),SUM(BC45:EX45),"")</f>
        <v/>
      </c>
      <c r="BC45" s="424"/>
      <c r="BD45" s="424"/>
      <c r="BE45" s="424"/>
      <c r="BF45" s="424"/>
      <c r="BG45" s="424"/>
      <c r="BH45" s="424"/>
      <c r="BI45" s="424"/>
      <c r="BJ45" s="424"/>
      <c r="BK45" s="424"/>
      <c r="BL45" s="424"/>
      <c r="BM45" s="424"/>
      <c r="BN45" s="424"/>
      <c r="BO45" s="424"/>
      <c r="BP45" s="424"/>
      <c r="BQ45" s="424"/>
      <c r="BR45" s="424"/>
      <c r="BS45" s="424"/>
      <c r="BT45" s="424"/>
      <c r="BU45" s="424"/>
      <c r="BV45" s="424"/>
      <c r="BW45" s="424"/>
      <c r="BX45" s="424"/>
      <c r="BY45" s="424"/>
      <c r="BZ45" s="424"/>
      <c r="CA45" s="424"/>
      <c r="CB45" s="424"/>
      <c r="CC45" s="424"/>
      <c r="CD45" s="422"/>
      <c r="CE45" s="422"/>
      <c r="CF45" s="422"/>
      <c r="CG45" s="422"/>
      <c r="CH45" s="422"/>
      <c r="CI45" s="422"/>
      <c r="CJ45" s="422"/>
      <c r="CK45" s="422"/>
      <c r="CL45" s="422"/>
      <c r="CM45" s="422"/>
      <c r="CN45" s="422"/>
      <c r="CO45" s="422"/>
      <c r="CP45" s="422"/>
      <c r="CQ45" s="422"/>
      <c r="CR45" s="422"/>
      <c r="CS45" s="422"/>
      <c r="CT45" s="422"/>
      <c r="CU45" s="422"/>
      <c r="CV45" s="422"/>
      <c r="CW45" s="422"/>
      <c r="CX45" s="422"/>
      <c r="CY45" s="422"/>
      <c r="CZ45" s="422"/>
      <c r="DA45" s="422"/>
      <c r="DB45" s="422"/>
      <c r="DC45" s="422"/>
      <c r="DD45" s="422"/>
      <c r="DE45" s="422"/>
      <c r="DF45" s="422"/>
      <c r="DG45" s="422"/>
      <c r="DH45" s="422"/>
      <c r="DI45" s="422"/>
      <c r="DJ45" s="422"/>
      <c r="DK45" s="425"/>
      <c r="DL45" s="425"/>
      <c r="DM45" s="425"/>
      <c r="DN45" s="425"/>
      <c r="DO45" s="425"/>
      <c r="DP45" s="425"/>
      <c r="DQ45" s="425"/>
      <c r="DR45" s="425"/>
      <c r="DS45" s="425"/>
      <c r="DT45" s="425"/>
      <c r="DU45" s="425"/>
      <c r="DV45" s="425"/>
      <c r="DW45" s="425"/>
      <c r="DX45" s="425"/>
      <c r="DY45" s="426"/>
      <c r="DZ45" s="426"/>
      <c r="EA45" s="426"/>
      <c r="EB45" s="426"/>
      <c r="EC45" s="426"/>
      <c r="ED45" s="426"/>
      <c r="EE45" s="426"/>
      <c r="EF45" s="426"/>
      <c r="EG45" s="426"/>
      <c r="EH45" s="426"/>
      <c r="EI45" s="426"/>
      <c r="EJ45" s="426"/>
      <c r="EK45" s="426"/>
      <c r="EL45" s="426"/>
      <c r="EM45" s="426"/>
      <c r="EN45" s="426"/>
      <c r="EO45" s="426"/>
      <c r="EP45" s="426"/>
      <c r="EQ45" s="426"/>
      <c r="ER45" s="426"/>
      <c r="ES45" s="426"/>
      <c r="ET45" s="426"/>
      <c r="EU45" s="426"/>
      <c r="EV45" s="426"/>
      <c r="EW45" s="426"/>
      <c r="EX45" s="426"/>
    </row>
    <row r="46" ht="24.95" customHeight="1" spans="1:154">
      <c r="A46" s="28" t="str">
        <f>IF($G$1&lt;&gt;"",参数计算!A43,"")</f>
        <v/>
      </c>
      <c r="B46" s="28" t="str">
        <f>IF($G$1&lt;&gt;"",参数计算!B43,"")</f>
        <v/>
      </c>
      <c r="C46" s="28" t="str">
        <f>IF($G$1&lt;&gt;"",参数计算!C43,"")</f>
        <v/>
      </c>
      <c r="D46" s="28" t="str">
        <f>IF(AND(初始录入!$M$7&lt;&gt;"",A46&lt;&gt;""),$D$10,"")</f>
        <v/>
      </c>
      <c r="E46" s="28" t="str">
        <f t="shared" si="0"/>
        <v/>
      </c>
      <c r="F46" s="422"/>
      <c r="G46" s="28"/>
      <c r="H46" s="28"/>
      <c r="I46" s="423"/>
      <c r="J46" s="423"/>
      <c r="K46" s="423"/>
      <c r="L46" s="422"/>
      <c r="M46" s="422"/>
      <c r="N46" s="28"/>
      <c r="O46" s="28"/>
      <c r="P46" s="423"/>
      <c r="Q46" s="423"/>
      <c r="R46" s="423"/>
      <c r="S46" s="423"/>
      <c r="T46" s="423"/>
      <c r="U46" s="422"/>
      <c r="V46" s="422"/>
      <c r="W46" s="422"/>
      <c r="X46" s="422"/>
      <c r="Y46" s="422"/>
      <c r="Z46" s="28"/>
      <c r="AA46" s="28"/>
      <c r="AB46" s="422"/>
      <c r="AC46" s="422"/>
      <c r="AD46" s="422"/>
      <c r="AE46" s="422"/>
      <c r="AF46" s="422"/>
      <c r="AG46" s="422"/>
      <c r="AH46" s="28"/>
      <c r="AI46" s="28"/>
      <c r="AJ46" s="422"/>
      <c r="AK46" s="422"/>
      <c r="AL46" s="422"/>
      <c r="AM46" s="422"/>
      <c r="AN46" s="422"/>
      <c r="AO46" s="422"/>
      <c r="AP46" s="28"/>
      <c r="AQ46" s="28"/>
      <c r="AR46" s="422"/>
      <c r="AS46" s="422"/>
      <c r="AT46" s="422"/>
      <c r="AU46" s="422"/>
      <c r="AV46" s="422"/>
      <c r="AW46" s="422"/>
      <c r="AX46" s="28"/>
      <c r="AY46" s="28"/>
      <c r="AZ46" s="28"/>
      <c r="BA46" s="28"/>
      <c r="BB46" s="28" t="str">
        <f>IF(AND(初始录入!$M$12&lt;&gt;"",$BF$1&lt;&gt;"",$BF$3&lt;&gt;"",$A46&lt;&gt;""),SUM(BC46:EX46),"")</f>
        <v/>
      </c>
      <c r="BC46" s="424"/>
      <c r="BD46" s="424"/>
      <c r="BE46" s="424"/>
      <c r="BF46" s="424"/>
      <c r="BG46" s="424"/>
      <c r="BH46" s="424"/>
      <c r="BI46" s="424"/>
      <c r="BJ46" s="424"/>
      <c r="BK46" s="424"/>
      <c r="BL46" s="424"/>
      <c r="BM46" s="424"/>
      <c r="BN46" s="424"/>
      <c r="BO46" s="424"/>
      <c r="BP46" s="424"/>
      <c r="BQ46" s="424"/>
      <c r="BR46" s="424"/>
      <c r="BS46" s="424"/>
      <c r="BT46" s="424"/>
      <c r="BU46" s="424"/>
      <c r="BV46" s="424"/>
      <c r="BW46" s="424"/>
      <c r="BX46" s="424"/>
      <c r="BY46" s="424"/>
      <c r="BZ46" s="424"/>
      <c r="CA46" s="424"/>
      <c r="CB46" s="424"/>
      <c r="CC46" s="424"/>
      <c r="CD46" s="422"/>
      <c r="CE46" s="422"/>
      <c r="CF46" s="422"/>
      <c r="CG46" s="422"/>
      <c r="CH46" s="422"/>
      <c r="CI46" s="422"/>
      <c r="CJ46" s="422"/>
      <c r="CK46" s="422"/>
      <c r="CL46" s="422"/>
      <c r="CM46" s="422"/>
      <c r="CN46" s="422"/>
      <c r="CO46" s="422"/>
      <c r="CP46" s="422"/>
      <c r="CQ46" s="422"/>
      <c r="CR46" s="422"/>
      <c r="CS46" s="422"/>
      <c r="CT46" s="422"/>
      <c r="CU46" s="422"/>
      <c r="CV46" s="422"/>
      <c r="CW46" s="422"/>
      <c r="CX46" s="422"/>
      <c r="CY46" s="422"/>
      <c r="CZ46" s="422"/>
      <c r="DA46" s="422"/>
      <c r="DB46" s="422"/>
      <c r="DC46" s="422"/>
      <c r="DD46" s="422"/>
      <c r="DE46" s="422"/>
      <c r="DF46" s="422"/>
      <c r="DG46" s="422"/>
      <c r="DH46" s="422"/>
      <c r="DI46" s="422"/>
      <c r="DJ46" s="422"/>
      <c r="DK46" s="425"/>
      <c r="DL46" s="425"/>
      <c r="DM46" s="425"/>
      <c r="DN46" s="425"/>
      <c r="DO46" s="425"/>
      <c r="DP46" s="425"/>
      <c r="DQ46" s="425"/>
      <c r="DR46" s="425"/>
      <c r="DS46" s="425"/>
      <c r="DT46" s="425"/>
      <c r="DU46" s="425"/>
      <c r="DV46" s="425"/>
      <c r="DW46" s="425"/>
      <c r="DX46" s="425"/>
      <c r="DY46" s="426"/>
      <c r="DZ46" s="426"/>
      <c r="EA46" s="426"/>
      <c r="EB46" s="426"/>
      <c r="EC46" s="426"/>
      <c r="ED46" s="426"/>
      <c r="EE46" s="426"/>
      <c r="EF46" s="426"/>
      <c r="EG46" s="426"/>
      <c r="EH46" s="426"/>
      <c r="EI46" s="426"/>
      <c r="EJ46" s="426"/>
      <c r="EK46" s="426"/>
      <c r="EL46" s="426"/>
      <c r="EM46" s="426"/>
      <c r="EN46" s="426"/>
      <c r="EO46" s="426"/>
      <c r="EP46" s="426"/>
      <c r="EQ46" s="426"/>
      <c r="ER46" s="426"/>
      <c r="ES46" s="426"/>
      <c r="ET46" s="426"/>
      <c r="EU46" s="426"/>
      <c r="EV46" s="426"/>
      <c r="EW46" s="426"/>
      <c r="EX46" s="426"/>
    </row>
    <row r="47" ht="24.95" customHeight="1" spans="1:154">
      <c r="A47" s="28" t="str">
        <f>IF($G$1&lt;&gt;"",参数计算!A44,"")</f>
        <v/>
      </c>
      <c r="B47" s="28" t="str">
        <f>IF($G$1&lt;&gt;"",参数计算!B44,"")</f>
        <v/>
      </c>
      <c r="C47" s="28" t="str">
        <f>IF($G$1&lt;&gt;"",参数计算!C44,"")</f>
        <v/>
      </c>
      <c r="D47" s="28" t="str">
        <f>IF(AND(初始录入!$M$7&lt;&gt;"",A47&lt;&gt;""),$D$10,"")</f>
        <v/>
      </c>
      <c r="E47" s="28" t="str">
        <f t="shared" si="0"/>
        <v/>
      </c>
      <c r="F47" s="422"/>
      <c r="G47" s="28"/>
      <c r="H47" s="28"/>
      <c r="I47" s="423"/>
      <c r="J47" s="423"/>
      <c r="K47" s="423"/>
      <c r="L47" s="422"/>
      <c r="M47" s="422"/>
      <c r="N47" s="28"/>
      <c r="O47" s="28"/>
      <c r="P47" s="423"/>
      <c r="Q47" s="423"/>
      <c r="R47" s="423"/>
      <c r="S47" s="423"/>
      <c r="T47" s="423"/>
      <c r="U47" s="422"/>
      <c r="V47" s="422"/>
      <c r="W47" s="422"/>
      <c r="X47" s="422"/>
      <c r="Y47" s="422"/>
      <c r="Z47" s="28"/>
      <c r="AA47" s="28"/>
      <c r="AB47" s="422"/>
      <c r="AC47" s="422"/>
      <c r="AD47" s="422"/>
      <c r="AE47" s="422"/>
      <c r="AF47" s="422"/>
      <c r="AG47" s="422"/>
      <c r="AH47" s="28"/>
      <c r="AI47" s="28"/>
      <c r="AJ47" s="422"/>
      <c r="AK47" s="422"/>
      <c r="AL47" s="422"/>
      <c r="AM47" s="422"/>
      <c r="AN47" s="422"/>
      <c r="AO47" s="422"/>
      <c r="AP47" s="28"/>
      <c r="AQ47" s="28"/>
      <c r="AR47" s="422"/>
      <c r="AS47" s="422"/>
      <c r="AT47" s="422"/>
      <c r="AU47" s="422"/>
      <c r="AV47" s="422"/>
      <c r="AW47" s="422"/>
      <c r="AX47" s="28"/>
      <c r="AY47" s="28"/>
      <c r="AZ47" s="28"/>
      <c r="BA47" s="28"/>
      <c r="BB47" s="28" t="str">
        <f>IF(AND(初始录入!$M$12&lt;&gt;"",$BF$1&lt;&gt;"",$BF$3&lt;&gt;"",$A47&lt;&gt;""),SUM(BC47:EX47),"")</f>
        <v/>
      </c>
      <c r="BC47" s="424"/>
      <c r="BD47" s="424"/>
      <c r="BE47" s="424"/>
      <c r="BF47" s="424"/>
      <c r="BG47" s="424"/>
      <c r="BH47" s="424"/>
      <c r="BI47" s="424"/>
      <c r="BJ47" s="424"/>
      <c r="BK47" s="424"/>
      <c r="BL47" s="424"/>
      <c r="BM47" s="424"/>
      <c r="BN47" s="424"/>
      <c r="BO47" s="424"/>
      <c r="BP47" s="424"/>
      <c r="BQ47" s="424"/>
      <c r="BR47" s="424"/>
      <c r="BS47" s="424"/>
      <c r="BT47" s="424"/>
      <c r="BU47" s="424"/>
      <c r="BV47" s="424"/>
      <c r="BW47" s="424"/>
      <c r="BX47" s="424"/>
      <c r="BY47" s="424"/>
      <c r="BZ47" s="424"/>
      <c r="CA47" s="424"/>
      <c r="CB47" s="424"/>
      <c r="CC47" s="424"/>
      <c r="CD47" s="422"/>
      <c r="CE47" s="422"/>
      <c r="CF47" s="422"/>
      <c r="CG47" s="422"/>
      <c r="CH47" s="422"/>
      <c r="CI47" s="422"/>
      <c r="CJ47" s="422"/>
      <c r="CK47" s="422"/>
      <c r="CL47" s="422"/>
      <c r="CM47" s="422"/>
      <c r="CN47" s="422"/>
      <c r="CO47" s="422"/>
      <c r="CP47" s="422"/>
      <c r="CQ47" s="422"/>
      <c r="CR47" s="422"/>
      <c r="CS47" s="422"/>
      <c r="CT47" s="422"/>
      <c r="CU47" s="422"/>
      <c r="CV47" s="422"/>
      <c r="CW47" s="422"/>
      <c r="CX47" s="422"/>
      <c r="CY47" s="422"/>
      <c r="CZ47" s="422"/>
      <c r="DA47" s="422"/>
      <c r="DB47" s="422"/>
      <c r="DC47" s="422"/>
      <c r="DD47" s="422"/>
      <c r="DE47" s="422"/>
      <c r="DF47" s="422"/>
      <c r="DG47" s="422"/>
      <c r="DH47" s="422"/>
      <c r="DI47" s="422"/>
      <c r="DJ47" s="422"/>
      <c r="DK47" s="425"/>
      <c r="DL47" s="425"/>
      <c r="DM47" s="425"/>
      <c r="DN47" s="425"/>
      <c r="DO47" s="425"/>
      <c r="DP47" s="425"/>
      <c r="DQ47" s="425"/>
      <c r="DR47" s="425"/>
      <c r="DS47" s="425"/>
      <c r="DT47" s="425"/>
      <c r="DU47" s="425"/>
      <c r="DV47" s="425"/>
      <c r="DW47" s="425"/>
      <c r="DX47" s="425"/>
      <c r="DY47" s="426"/>
      <c r="DZ47" s="426"/>
      <c r="EA47" s="426"/>
      <c r="EB47" s="426"/>
      <c r="EC47" s="426"/>
      <c r="ED47" s="426"/>
      <c r="EE47" s="426"/>
      <c r="EF47" s="426"/>
      <c r="EG47" s="426"/>
      <c r="EH47" s="426"/>
      <c r="EI47" s="426"/>
      <c r="EJ47" s="426"/>
      <c r="EK47" s="426"/>
      <c r="EL47" s="426"/>
      <c r="EM47" s="426"/>
      <c r="EN47" s="426"/>
      <c r="EO47" s="426"/>
      <c r="EP47" s="426"/>
      <c r="EQ47" s="426"/>
      <c r="ER47" s="426"/>
      <c r="ES47" s="426"/>
      <c r="ET47" s="426"/>
      <c r="EU47" s="426"/>
      <c r="EV47" s="426"/>
      <c r="EW47" s="426"/>
      <c r="EX47" s="426"/>
    </row>
    <row r="48" ht="24.95" customHeight="1" spans="1:154">
      <c r="A48" s="28" t="str">
        <f>IF($G$1&lt;&gt;"",参数计算!A45,"")</f>
        <v/>
      </c>
      <c r="B48" s="28" t="str">
        <f>IF($G$1&lt;&gt;"",参数计算!B45,"")</f>
        <v/>
      </c>
      <c r="C48" s="28" t="str">
        <f>IF($G$1&lt;&gt;"",参数计算!C45,"")</f>
        <v/>
      </c>
      <c r="D48" s="28" t="str">
        <f>IF(AND(初始录入!$M$7&lt;&gt;"",A48&lt;&gt;""),$D$10,"")</f>
        <v/>
      </c>
      <c r="E48" s="28" t="str">
        <f t="shared" si="0"/>
        <v/>
      </c>
      <c r="F48" s="422"/>
      <c r="G48" s="28"/>
      <c r="H48" s="28"/>
      <c r="I48" s="423"/>
      <c r="J48" s="423"/>
      <c r="K48" s="423"/>
      <c r="L48" s="422"/>
      <c r="M48" s="422"/>
      <c r="N48" s="28"/>
      <c r="O48" s="28"/>
      <c r="P48" s="423"/>
      <c r="Q48" s="423"/>
      <c r="R48" s="423"/>
      <c r="S48" s="423"/>
      <c r="T48" s="423"/>
      <c r="U48" s="422"/>
      <c r="V48" s="422"/>
      <c r="W48" s="422"/>
      <c r="X48" s="422"/>
      <c r="Y48" s="422"/>
      <c r="Z48" s="28"/>
      <c r="AA48" s="28"/>
      <c r="AB48" s="422"/>
      <c r="AC48" s="422"/>
      <c r="AD48" s="422"/>
      <c r="AE48" s="422"/>
      <c r="AF48" s="422"/>
      <c r="AG48" s="422"/>
      <c r="AH48" s="28"/>
      <c r="AI48" s="28"/>
      <c r="AJ48" s="422"/>
      <c r="AK48" s="422"/>
      <c r="AL48" s="422"/>
      <c r="AM48" s="422"/>
      <c r="AN48" s="422"/>
      <c r="AO48" s="422"/>
      <c r="AP48" s="28"/>
      <c r="AQ48" s="28"/>
      <c r="AR48" s="422"/>
      <c r="AS48" s="422"/>
      <c r="AT48" s="422"/>
      <c r="AU48" s="422"/>
      <c r="AV48" s="422"/>
      <c r="AW48" s="422"/>
      <c r="AX48" s="28"/>
      <c r="AY48" s="28"/>
      <c r="AZ48" s="28"/>
      <c r="BA48" s="28"/>
      <c r="BB48" s="28" t="str">
        <f>IF(AND(初始录入!$M$12&lt;&gt;"",$BF$1&lt;&gt;"",$BF$3&lt;&gt;"",$A48&lt;&gt;""),SUM(BC48:EX48),"")</f>
        <v/>
      </c>
      <c r="BC48" s="424"/>
      <c r="BD48" s="424"/>
      <c r="BE48" s="424"/>
      <c r="BF48" s="424"/>
      <c r="BG48" s="424"/>
      <c r="BH48" s="424"/>
      <c r="BI48" s="424"/>
      <c r="BJ48" s="424"/>
      <c r="BK48" s="424"/>
      <c r="BL48" s="424"/>
      <c r="BM48" s="424"/>
      <c r="BN48" s="424"/>
      <c r="BO48" s="424"/>
      <c r="BP48" s="424"/>
      <c r="BQ48" s="424"/>
      <c r="BR48" s="424"/>
      <c r="BS48" s="424"/>
      <c r="BT48" s="424"/>
      <c r="BU48" s="424"/>
      <c r="BV48" s="424"/>
      <c r="BW48" s="424"/>
      <c r="BX48" s="424"/>
      <c r="BY48" s="424"/>
      <c r="BZ48" s="424"/>
      <c r="CA48" s="424"/>
      <c r="CB48" s="424"/>
      <c r="CC48" s="424"/>
      <c r="CD48" s="422"/>
      <c r="CE48" s="422"/>
      <c r="CF48" s="422"/>
      <c r="CG48" s="422"/>
      <c r="CH48" s="422"/>
      <c r="CI48" s="422"/>
      <c r="CJ48" s="422"/>
      <c r="CK48" s="422"/>
      <c r="CL48" s="422"/>
      <c r="CM48" s="422"/>
      <c r="CN48" s="422"/>
      <c r="CO48" s="422"/>
      <c r="CP48" s="422"/>
      <c r="CQ48" s="422"/>
      <c r="CR48" s="422"/>
      <c r="CS48" s="422"/>
      <c r="CT48" s="422"/>
      <c r="CU48" s="422"/>
      <c r="CV48" s="422"/>
      <c r="CW48" s="422"/>
      <c r="CX48" s="422"/>
      <c r="CY48" s="422"/>
      <c r="CZ48" s="422"/>
      <c r="DA48" s="422"/>
      <c r="DB48" s="422"/>
      <c r="DC48" s="422"/>
      <c r="DD48" s="422"/>
      <c r="DE48" s="422"/>
      <c r="DF48" s="422"/>
      <c r="DG48" s="422"/>
      <c r="DH48" s="422"/>
      <c r="DI48" s="422"/>
      <c r="DJ48" s="422"/>
      <c r="DK48" s="425"/>
      <c r="DL48" s="425"/>
      <c r="DM48" s="425"/>
      <c r="DN48" s="425"/>
      <c r="DO48" s="425"/>
      <c r="DP48" s="425"/>
      <c r="DQ48" s="425"/>
      <c r="DR48" s="425"/>
      <c r="DS48" s="425"/>
      <c r="DT48" s="425"/>
      <c r="DU48" s="425"/>
      <c r="DV48" s="425"/>
      <c r="DW48" s="425"/>
      <c r="DX48" s="425"/>
      <c r="DY48" s="426"/>
      <c r="DZ48" s="426"/>
      <c r="EA48" s="426"/>
      <c r="EB48" s="426"/>
      <c r="EC48" s="426"/>
      <c r="ED48" s="426"/>
      <c r="EE48" s="426"/>
      <c r="EF48" s="426"/>
      <c r="EG48" s="426"/>
      <c r="EH48" s="426"/>
      <c r="EI48" s="426"/>
      <c r="EJ48" s="426"/>
      <c r="EK48" s="426"/>
      <c r="EL48" s="426"/>
      <c r="EM48" s="426"/>
      <c r="EN48" s="426"/>
      <c r="EO48" s="426"/>
      <c r="EP48" s="426"/>
      <c r="EQ48" s="426"/>
      <c r="ER48" s="426"/>
      <c r="ES48" s="426"/>
      <c r="ET48" s="426"/>
      <c r="EU48" s="426"/>
      <c r="EV48" s="426"/>
      <c r="EW48" s="426"/>
      <c r="EX48" s="426"/>
    </row>
    <row r="49" ht="24.95" customHeight="1" spans="1:154">
      <c r="A49" s="28" t="str">
        <f>IF($G$1&lt;&gt;"",参数计算!A46,"")</f>
        <v/>
      </c>
      <c r="B49" s="28" t="str">
        <f>IF($G$1&lt;&gt;"",参数计算!B46,"")</f>
        <v/>
      </c>
      <c r="C49" s="28" t="str">
        <f>IF($G$1&lt;&gt;"",参数计算!C46,"")</f>
        <v/>
      </c>
      <c r="D49" s="28" t="str">
        <f>IF(AND(初始录入!$M$7&lt;&gt;"",A49&lt;&gt;""),$D$10,"")</f>
        <v/>
      </c>
      <c r="E49" s="28" t="str">
        <f t="shared" si="0"/>
        <v/>
      </c>
      <c r="F49" s="422"/>
      <c r="G49" s="28"/>
      <c r="H49" s="28"/>
      <c r="I49" s="423"/>
      <c r="J49" s="423"/>
      <c r="K49" s="423"/>
      <c r="L49" s="422"/>
      <c r="M49" s="422"/>
      <c r="N49" s="28"/>
      <c r="O49" s="28"/>
      <c r="P49" s="423"/>
      <c r="Q49" s="423"/>
      <c r="R49" s="423"/>
      <c r="S49" s="423"/>
      <c r="T49" s="423"/>
      <c r="U49" s="422"/>
      <c r="V49" s="422"/>
      <c r="W49" s="422"/>
      <c r="X49" s="422"/>
      <c r="Y49" s="422"/>
      <c r="Z49" s="28"/>
      <c r="AA49" s="28"/>
      <c r="AB49" s="422"/>
      <c r="AC49" s="422"/>
      <c r="AD49" s="422"/>
      <c r="AE49" s="422"/>
      <c r="AF49" s="422"/>
      <c r="AG49" s="422"/>
      <c r="AH49" s="28"/>
      <c r="AI49" s="28"/>
      <c r="AJ49" s="422"/>
      <c r="AK49" s="422"/>
      <c r="AL49" s="422"/>
      <c r="AM49" s="422"/>
      <c r="AN49" s="422"/>
      <c r="AO49" s="422"/>
      <c r="AP49" s="28"/>
      <c r="AQ49" s="28"/>
      <c r="AR49" s="422"/>
      <c r="AS49" s="422"/>
      <c r="AT49" s="422"/>
      <c r="AU49" s="422"/>
      <c r="AV49" s="422"/>
      <c r="AW49" s="422"/>
      <c r="AX49" s="28"/>
      <c r="AY49" s="28"/>
      <c r="AZ49" s="28"/>
      <c r="BA49" s="28"/>
      <c r="BB49" s="28" t="str">
        <f>IF(AND(初始录入!$M$12&lt;&gt;"",$BF$1&lt;&gt;"",$BF$3&lt;&gt;"",$A49&lt;&gt;""),SUM(BC49:EX49),"")</f>
        <v/>
      </c>
      <c r="BC49" s="424"/>
      <c r="BD49" s="424"/>
      <c r="BE49" s="424"/>
      <c r="BF49" s="424"/>
      <c r="BG49" s="424"/>
      <c r="BH49" s="424"/>
      <c r="BI49" s="424"/>
      <c r="BJ49" s="424"/>
      <c r="BK49" s="424"/>
      <c r="BL49" s="424"/>
      <c r="BM49" s="424"/>
      <c r="BN49" s="424"/>
      <c r="BO49" s="424"/>
      <c r="BP49" s="424"/>
      <c r="BQ49" s="424"/>
      <c r="BR49" s="424"/>
      <c r="BS49" s="424"/>
      <c r="BT49" s="424"/>
      <c r="BU49" s="424"/>
      <c r="BV49" s="424"/>
      <c r="BW49" s="424"/>
      <c r="BX49" s="424"/>
      <c r="BY49" s="424"/>
      <c r="BZ49" s="424"/>
      <c r="CA49" s="424"/>
      <c r="CB49" s="424"/>
      <c r="CC49" s="424"/>
      <c r="CD49" s="422"/>
      <c r="CE49" s="422"/>
      <c r="CF49" s="422"/>
      <c r="CG49" s="422"/>
      <c r="CH49" s="422"/>
      <c r="CI49" s="422"/>
      <c r="CJ49" s="422"/>
      <c r="CK49" s="422"/>
      <c r="CL49" s="422"/>
      <c r="CM49" s="422"/>
      <c r="CN49" s="422"/>
      <c r="CO49" s="422"/>
      <c r="CP49" s="422"/>
      <c r="CQ49" s="422"/>
      <c r="CR49" s="422"/>
      <c r="CS49" s="422"/>
      <c r="CT49" s="422"/>
      <c r="CU49" s="422"/>
      <c r="CV49" s="422"/>
      <c r="CW49" s="422"/>
      <c r="CX49" s="422"/>
      <c r="CY49" s="422"/>
      <c r="CZ49" s="422"/>
      <c r="DA49" s="422"/>
      <c r="DB49" s="422"/>
      <c r="DC49" s="422"/>
      <c r="DD49" s="422"/>
      <c r="DE49" s="422"/>
      <c r="DF49" s="422"/>
      <c r="DG49" s="422"/>
      <c r="DH49" s="422"/>
      <c r="DI49" s="422"/>
      <c r="DJ49" s="422"/>
      <c r="DK49" s="425"/>
      <c r="DL49" s="425"/>
      <c r="DM49" s="425"/>
      <c r="DN49" s="425"/>
      <c r="DO49" s="425"/>
      <c r="DP49" s="425"/>
      <c r="DQ49" s="425"/>
      <c r="DR49" s="425"/>
      <c r="DS49" s="425"/>
      <c r="DT49" s="425"/>
      <c r="DU49" s="425"/>
      <c r="DV49" s="425"/>
      <c r="DW49" s="425"/>
      <c r="DX49" s="425"/>
      <c r="DY49" s="426"/>
      <c r="DZ49" s="426"/>
      <c r="EA49" s="426"/>
      <c r="EB49" s="426"/>
      <c r="EC49" s="426"/>
      <c r="ED49" s="426"/>
      <c r="EE49" s="426"/>
      <c r="EF49" s="426"/>
      <c r="EG49" s="426"/>
      <c r="EH49" s="426"/>
      <c r="EI49" s="426"/>
      <c r="EJ49" s="426"/>
      <c r="EK49" s="426"/>
      <c r="EL49" s="426"/>
      <c r="EM49" s="426"/>
      <c r="EN49" s="426"/>
      <c r="EO49" s="426"/>
      <c r="EP49" s="426"/>
      <c r="EQ49" s="426"/>
      <c r="ER49" s="426"/>
      <c r="ES49" s="426"/>
      <c r="ET49" s="426"/>
      <c r="EU49" s="426"/>
      <c r="EV49" s="426"/>
      <c r="EW49" s="426"/>
      <c r="EX49" s="426"/>
    </row>
    <row r="50" ht="24.95" customHeight="1" spans="1:154">
      <c r="A50" s="28" t="str">
        <f>IF($G$1&lt;&gt;"",参数计算!A47,"")</f>
        <v/>
      </c>
      <c r="B50" s="28" t="str">
        <f>IF($G$1&lt;&gt;"",参数计算!B47,"")</f>
        <v/>
      </c>
      <c r="C50" s="28" t="str">
        <f>IF($G$1&lt;&gt;"",参数计算!C47,"")</f>
        <v/>
      </c>
      <c r="D50" s="28" t="str">
        <f>IF(AND(初始录入!$M$7&lt;&gt;"",A50&lt;&gt;""),$D$10,"")</f>
        <v/>
      </c>
      <c r="E50" s="28" t="str">
        <f t="shared" si="0"/>
        <v/>
      </c>
      <c r="F50" s="422"/>
      <c r="G50" s="28"/>
      <c r="H50" s="28"/>
      <c r="I50" s="423"/>
      <c r="J50" s="423"/>
      <c r="K50" s="423"/>
      <c r="L50" s="422"/>
      <c r="M50" s="422"/>
      <c r="N50" s="28"/>
      <c r="O50" s="28"/>
      <c r="P50" s="423"/>
      <c r="Q50" s="423"/>
      <c r="R50" s="423"/>
      <c r="S50" s="423"/>
      <c r="T50" s="423"/>
      <c r="U50" s="422"/>
      <c r="V50" s="422"/>
      <c r="W50" s="422"/>
      <c r="X50" s="422"/>
      <c r="Y50" s="422"/>
      <c r="Z50" s="28"/>
      <c r="AA50" s="28"/>
      <c r="AB50" s="422"/>
      <c r="AC50" s="422"/>
      <c r="AD50" s="422"/>
      <c r="AE50" s="422"/>
      <c r="AF50" s="422"/>
      <c r="AG50" s="422"/>
      <c r="AH50" s="28"/>
      <c r="AI50" s="28"/>
      <c r="AJ50" s="422"/>
      <c r="AK50" s="422"/>
      <c r="AL50" s="422"/>
      <c r="AM50" s="422"/>
      <c r="AN50" s="422"/>
      <c r="AO50" s="422"/>
      <c r="AP50" s="28"/>
      <c r="AQ50" s="28"/>
      <c r="AR50" s="422"/>
      <c r="AS50" s="422"/>
      <c r="AT50" s="422"/>
      <c r="AU50" s="422"/>
      <c r="AV50" s="422"/>
      <c r="AW50" s="422"/>
      <c r="AX50" s="28"/>
      <c r="AY50" s="28"/>
      <c r="AZ50" s="28"/>
      <c r="BA50" s="28"/>
      <c r="BB50" s="28" t="str">
        <f>IF(AND(初始录入!$M$12&lt;&gt;"",$BF$1&lt;&gt;"",$BF$3&lt;&gt;"",$A50&lt;&gt;""),SUM(BC50:EX50),"")</f>
        <v/>
      </c>
      <c r="BC50" s="424"/>
      <c r="BD50" s="424"/>
      <c r="BE50" s="424"/>
      <c r="BF50" s="424"/>
      <c r="BG50" s="424"/>
      <c r="BH50" s="424"/>
      <c r="BI50" s="424"/>
      <c r="BJ50" s="424"/>
      <c r="BK50" s="424"/>
      <c r="BL50" s="424"/>
      <c r="BM50" s="424"/>
      <c r="BN50" s="424"/>
      <c r="BO50" s="424"/>
      <c r="BP50" s="424"/>
      <c r="BQ50" s="424"/>
      <c r="BR50" s="424"/>
      <c r="BS50" s="424"/>
      <c r="BT50" s="424"/>
      <c r="BU50" s="424"/>
      <c r="BV50" s="424"/>
      <c r="BW50" s="424"/>
      <c r="BX50" s="424"/>
      <c r="BY50" s="424"/>
      <c r="BZ50" s="424"/>
      <c r="CA50" s="424"/>
      <c r="CB50" s="424"/>
      <c r="CC50" s="424"/>
      <c r="CD50" s="422"/>
      <c r="CE50" s="422"/>
      <c r="CF50" s="422"/>
      <c r="CG50" s="422"/>
      <c r="CH50" s="422"/>
      <c r="CI50" s="422"/>
      <c r="CJ50" s="422"/>
      <c r="CK50" s="422"/>
      <c r="CL50" s="422"/>
      <c r="CM50" s="422"/>
      <c r="CN50" s="422"/>
      <c r="CO50" s="422"/>
      <c r="CP50" s="422"/>
      <c r="CQ50" s="422"/>
      <c r="CR50" s="422"/>
      <c r="CS50" s="422"/>
      <c r="CT50" s="422"/>
      <c r="CU50" s="422"/>
      <c r="CV50" s="422"/>
      <c r="CW50" s="422"/>
      <c r="CX50" s="422"/>
      <c r="CY50" s="422"/>
      <c r="CZ50" s="422"/>
      <c r="DA50" s="422"/>
      <c r="DB50" s="422"/>
      <c r="DC50" s="422"/>
      <c r="DD50" s="422"/>
      <c r="DE50" s="422"/>
      <c r="DF50" s="422"/>
      <c r="DG50" s="422"/>
      <c r="DH50" s="422"/>
      <c r="DI50" s="422"/>
      <c r="DJ50" s="422"/>
      <c r="DK50" s="425"/>
      <c r="DL50" s="425"/>
      <c r="DM50" s="425"/>
      <c r="DN50" s="425"/>
      <c r="DO50" s="425"/>
      <c r="DP50" s="425"/>
      <c r="DQ50" s="425"/>
      <c r="DR50" s="425"/>
      <c r="DS50" s="425"/>
      <c r="DT50" s="425"/>
      <c r="DU50" s="425"/>
      <c r="DV50" s="425"/>
      <c r="DW50" s="425"/>
      <c r="DX50" s="425"/>
      <c r="DY50" s="426"/>
      <c r="DZ50" s="426"/>
      <c r="EA50" s="426"/>
      <c r="EB50" s="426"/>
      <c r="EC50" s="426"/>
      <c r="ED50" s="426"/>
      <c r="EE50" s="426"/>
      <c r="EF50" s="426"/>
      <c r="EG50" s="426"/>
      <c r="EH50" s="426"/>
      <c r="EI50" s="426"/>
      <c r="EJ50" s="426"/>
      <c r="EK50" s="426"/>
      <c r="EL50" s="426"/>
      <c r="EM50" s="426"/>
      <c r="EN50" s="426"/>
      <c r="EO50" s="426"/>
      <c r="EP50" s="426"/>
      <c r="EQ50" s="426"/>
      <c r="ER50" s="426"/>
      <c r="ES50" s="426"/>
      <c r="ET50" s="426"/>
      <c r="EU50" s="426"/>
      <c r="EV50" s="426"/>
      <c r="EW50" s="426"/>
      <c r="EX50" s="426"/>
    </row>
    <row r="51" ht="24.95" customHeight="1" spans="1:154">
      <c r="A51" s="28" t="str">
        <f>IF($G$1&lt;&gt;"",参数计算!A48,"")</f>
        <v/>
      </c>
      <c r="B51" s="28" t="str">
        <f>IF($G$1&lt;&gt;"",参数计算!B48,"")</f>
        <v/>
      </c>
      <c r="C51" s="28" t="str">
        <f>IF($G$1&lt;&gt;"",参数计算!C48,"")</f>
        <v/>
      </c>
      <c r="D51" s="28" t="str">
        <f>IF(AND(初始录入!$M$7&lt;&gt;"",A51&lt;&gt;""),$D$10,"")</f>
        <v/>
      </c>
      <c r="E51" s="28" t="str">
        <f t="shared" si="0"/>
        <v/>
      </c>
      <c r="F51" s="422"/>
      <c r="G51" s="28"/>
      <c r="H51" s="28"/>
      <c r="I51" s="423"/>
      <c r="J51" s="423"/>
      <c r="K51" s="423"/>
      <c r="L51" s="422"/>
      <c r="M51" s="422"/>
      <c r="N51" s="28"/>
      <c r="O51" s="28"/>
      <c r="P51" s="423"/>
      <c r="Q51" s="423"/>
      <c r="R51" s="423"/>
      <c r="S51" s="423"/>
      <c r="T51" s="423"/>
      <c r="U51" s="422"/>
      <c r="V51" s="422"/>
      <c r="W51" s="422"/>
      <c r="X51" s="422"/>
      <c r="Y51" s="422"/>
      <c r="Z51" s="28"/>
      <c r="AA51" s="28"/>
      <c r="AB51" s="422"/>
      <c r="AC51" s="422"/>
      <c r="AD51" s="422"/>
      <c r="AE51" s="422"/>
      <c r="AF51" s="422"/>
      <c r="AG51" s="422"/>
      <c r="AH51" s="28"/>
      <c r="AI51" s="28"/>
      <c r="AJ51" s="422"/>
      <c r="AK51" s="422"/>
      <c r="AL51" s="422"/>
      <c r="AM51" s="422"/>
      <c r="AN51" s="422"/>
      <c r="AO51" s="422"/>
      <c r="AP51" s="28"/>
      <c r="AQ51" s="28"/>
      <c r="AR51" s="422"/>
      <c r="AS51" s="422"/>
      <c r="AT51" s="422"/>
      <c r="AU51" s="422"/>
      <c r="AV51" s="422"/>
      <c r="AW51" s="422"/>
      <c r="AX51" s="28"/>
      <c r="AY51" s="28"/>
      <c r="AZ51" s="28"/>
      <c r="BA51" s="28"/>
      <c r="BB51" s="28" t="str">
        <f>IF(AND(初始录入!$M$12&lt;&gt;"",$BF$1&lt;&gt;"",$BF$3&lt;&gt;"",$A51&lt;&gt;""),SUM(BC51:EX51),"")</f>
        <v/>
      </c>
      <c r="BC51" s="424"/>
      <c r="BD51" s="424"/>
      <c r="BE51" s="424"/>
      <c r="BF51" s="424"/>
      <c r="BG51" s="424"/>
      <c r="BH51" s="424"/>
      <c r="BI51" s="424"/>
      <c r="BJ51" s="424"/>
      <c r="BK51" s="424"/>
      <c r="BL51" s="424"/>
      <c r="BM51" s="424"/>
      <c r="BN51" s="424"/>
      <c r="BO51" s="424"/>
      <c r="BP51" s="424"/>
      <c r="BQ51" s="424"/>
      <c r="BR51" s="424"/>
      <c r="BS51" s="424"/>
      <c r="BT51" s="424"/>
      <c r="BU51" s="424"/>
      <c r="BV51" s="424"/>
      <c r="BW51" s="424"/>
      <c r="BX51" s="424"/>
      <c r="BY51" s="424"/>
      <c r="BZ51" s="424"/>
      <c r="CA51" s="424"/>
      <c r="CB51" s="424"/>
      <c r="CC51" s="424"/>
      <c r="CD51" s="422"/>
      <c r="CE51" s="422"/>
      <c r="CF51" s="422"/>
      <c r="CG51" s="422"/>
      <c r="CH51" s="422"/>
      <c r="CI51" s="422"/>
      <c r="CJ51" s="422"/>
      <c r="CK51" s="422"/>
      <c r="CL51" s="422"/>
      <c r="CM51" s="422"/>
      <c r="CN51" s="422"/>
      <c r="CO51" s="422"/>
      <c r="CP51" s="422"/>
      <c r="CQ51" s="422"/>
      <c r="CR51" s="422"/>
      <c r="CS51" s="422"/>
      <c r="CT51" s="422"/>
      <c r="CU51" s="422"/>
      <c r="CV51" s="422"/>
      <c r="CW51" s="422"/>
      <c r="CX51" s="422"/>
      <c r="CY51" s="422"/>
      <c r="CZ51" s="422"/>
      <c r="DA51" s="422"/>
      <c r="DB51" s="422"/>
      <c r="DC51" s="422"/>
      <c r="DD51" s="422"/>
      <c r="DE51" s="422"/>
      <c r="DF51" s="422"/>
      <c r="DG51" s="422"/>
      <c r="DH51" s="422"/>
      <c r="DI51" s="422"/>
      <c r="DJ51" s="422"/>
      <c r="DK51" s="425"/>
      <c r="DL51" s="425"/>
      <c r="DM51" s="425"/>
      <c r="DN51" s="425"/>
      <c r="DO51" s="425"/>
      <c r="DP51" s="425"/>
      <c r="DQ51" s="425"/>
      <c r="DR51" s="425"/>
      <c r="DS51" s="425"/>
      <c r="DT51" s="425"/>
      <c r="DU51" s="425"/>
      <c r="DV51" s="425"/>
      <c r="DW51" s="425"/>
      <c r="DX51" s="425"/>
      <c r="DY51" s="426"/>
      <c r="DZ51" s="426"/>
      <c r="EA51" s="426"/>
      <c r="EB51" s="426"/>
      <c r="EC51" s="426"/>
      <c r="ED51" s="426"/>
      <c r="EE51" s="426"/>
      <c r="EF51" s="426"/>
      <c r="EG51" s="426"/>
      <c r="EH51" s="426"/>
      <c r="EI51" s="426"/>
      <c r="EJ51" s="426"/>
      <c r="EK51" s="426"/>
      <c r="EL51" s="426"/>
      <c r="EM51" s="426"/>
      <c r="EN51" s="426"/>
      <c r="EO51" s="426"/>
      <c r="EP51" s="426"/>
      <c r="EQ51" s="426"/>
      <c r="ER51" s="426"/>
      <c r="ES51" s="426"/>
      <c r="ET51" s="426"/>
      <c r="EU51" s="426"/>
      <c r="EV51" s="426"/>
      <c r="EW51" s="426"/>
      <c r="EX51" s="426"/>
    </row>
    <row r="52" ht="24.95" customHeight="1" spans="1:154">
      <c r="A52" s="28" t="str">
        <f>IF($G$1&lt;&gt;"",参数计算!A49,"")</f>
        <v/>
      </c>
      <c r="B52" s="28" t="str">
        <f>IF($G$1&lt;&gt;"",参数计算!B49,"")</f>
        <v/>
      </c>
      <c r="C52" s="28" t="str">
        <f>IF($G$1&lt;&gt;"",参数计算!C49,"")</f>
        <v/>
      </c>
      <c r="D52" s="28" t="str">
        <f>IF(AND(初始录入!$M$7&lt;&gt;"",A52&lt;&gt;""),$D$10,"")</f>
        <v/>
      </c>
      <c r="E52" s="28" t="str">
        <f t="shared" si="0"/>
        <v/>
      </c>
      <c r="F52" s="422"/>
      <c r="G52" s="28"/>
      <c r="H52" s="28"/>
      <c r="I52" s="423"/>
      <c r="J52" s="423"/>
      <c r="K52" s="423"/>
      <c r="L52" s="422"/>
      <c r="M52" s="422"/>
      <c r="N52" s="28"/>
      <c r="O52" s="28"/>
      <c r="P52" s="423"/>
      <c r="Q52" s="423"/>
      <c r="R52" s="423"/>
      <c r="S52" s="423"/>
      <c r="T52" s="423"/>
      <c r="U52" s="422"/>
      <c r="V52" s="422"/>
      <c r="W52" s="422"/>
      <c r="X52" s="422"/>
      <c r="Y52" s="422"/>
      <c r="Z52" s="28"/>
      <c r="AA52" s="28"/>
      <c r="AB52" s="422"/>
      <c r="AC52" s="422"/>
      <c r="AD52" s="422"/>
      <c r="AE52" s="422"/>
      <c r="AF52" s="422"/>
      <c r="AG52" s="422"/>
      <c r="AH52" s="28"/>
      <c r="AI52" s="28"/>
      <c r="AJ52" s="422"/>
      <c r="AK52" s="422"/>
      <c r="AL52" s="422"/>
      <c r="AM52" s="422"/>
      <c r="AN52" s="422"/>
      <c r="AO52" s="422"/>
      <c r="AP52" s="28"/>
      <c r="AQ52" s="28"/>
      <c r="AR52" s="422"/>
      <c r="AS52" s="422"/>
      <c r="AT52" s="422"/>
      <c r="AU52" s="422"/>
      <c r="AV52" s="422"/>
      <c r="AW52" s="422"/>
      <c r="AX52" s="28"/>
      <c r="AY52" s="28"/>
      <c r="AZ52" s="28"/>
      <c r="BA52" s="28"/>
      <c r="BB52" s="28" t="str">
        <f>IF(AND(初始录入!$M$12&lt;&gt;"",$BF$1&lt;&gt;"",$BF$3&lt;&gt;"",$A52&lt;&gt;""),SUM(BC52:EX52),"")</f>
        <v/>
      </c>
      <c r="BC52" s="424"/>
      <c r="BD52" s="424"/>
      <c r="BE52" s="424"/>
      <c r="BF52" s="424"/>
      <c r="BG52" s="424"/>
      <c r="BH52" s="424"/>
      <c r="BI52" s="424"/>
      <c r="BJ52" s="424"/>
      <c r="BK52" s="424"/>
      <c r="BL52" s="424"/>
      <c r="BM52" s="424"/>
      <c r="BN52" s="424"/>
      <c r="BO52" s="424"/>
      <c r="BP52" s="424"/>
      <c r="BQ52" s="424"/>
      <c r="BR52" s="424"/>
      <c r="BS52" s="424"/>
      <c r="BT52" s="424"/>
      <c r="BU52" s="424"/>
      <c r="BV52" s="424"/>
      <c r="BW52" s="424"/>
      <c r="BX52" s="424"/>
      <c r="BY52" s="424"/>
      <c r="BZ52" s="424"/>
      <c r="CA52" s="424"/>
      <c r="CB52" s="424"/>
      <c r="CC52" s="424"/>
      <c r="CD52" s="422"/>
      <c r="CE52" s="422"/>
      <c r="CF52" s="422"/>
      <c r="CG52" s="422"/>
      <c r="CH52" s="422"/>
      <c r="CI52" s="422"/>
      <c r="CJ52" s="422"/>
      <c r="CK52" s="422"/>
      <c r="CL52" s="422"/>
      <c r="CM52" s="422"/>
      <c r="CN52" s="422"/>
      <c r="CO52" s="422"/>
      <c r="CP52" s="422"/>
      <c r="CQ52" s="422"/>
      <c r="CR52" s="422"/>
      <c r="CS52" s="422"/>
      <c r="CT52" s="422"/>
      <c r="CU52" s="422"/>
      <c r="CV52" s="422"/>
      <c r="CW52" s="422"/>
      <c r="CX52" s="422"/>
      <c r="CY52" s="422"/>
      <c r="CZ52" s="422"/>
      <c r="DA52" s="422"/>
      <c r="DB52" s="422"/>
      <c r="DC52" s="422"/>
      <c r="DD52" s="422"/>
      <c r="DE52" s="422"/>
      <c r="DF52" s="422"/>
      <c r="DG52" s="422"/>
      <c r="DH52" s="422"/>
      <c r="DI52" s="422"/>
      <c r="DJ52" s="422"/>
      <c r="DK52" s="425"/>
      <c r="DL52" s="425"/>
      <c r="DM52" s="425"/>
      <c r="DN52" s="425"/>
      <c r="DO52" s="425"/>
      <c r="DP52" s="425"/>
      <c r="DQ52" s="425"/>
      <c r="DR52" s="425"/>
      <c r="DS52" s="425"/>
      <c r="DT52" s="425"/>
      <c r="DU52" s="425"/>
      <c r="DV52" s="425"/>
      <c r="DW52" s="425"/>
      <c r="DX52" s="425"/>
      <c r="DY52" s="426"/>
      <c r="DZ52" s="426"/>
      <c r="EA52" s="426"/>
      <c r="EB52" s="426"/>
      <c r="EC52" s="426"/>
      <c r="ED52" s="426"/>
      <c r="EE52" s="426"/>
      <c r="EF52" s="426"/>
      <c r="EG52" s="426"/>
      <c r="EH52" s="426"/>
      <c r="EI52" s="426"/>
      <c r="EJ52" s="426"/>
      <c r="EK52" s="426"/>
      <c r="EL52" s="426"/>
      <c r="EM52" s="426"/>
      <c r="EN52" s="426"/>
      <c r="EO52" s="426"/>
      <c r="EP52" s="426"/>
      <c r="EQ52" s="426"/>
      <c r="ER52" s="426"/>
      <c r="ES52" s="426"/>
      <c r="ET52" s="426"/>
      <c r="EU52" s="426"/>
      <c r="EV52" s="426"/>
      <c r="EW52" s="426"/>
      <c r="EX52" s="426"/>
    </row>
    <row r="53" ht="24.95" customHeight="1" spans="1:154">
      <c r="A53" s="28" t="str">
        <f>IF($G$1&lt;&gt;"",参数计算!A50,"")</f>
        <v/>
      </c>
      <c r="B53" s="28" t="str">
        <f>IF($G$1&lt;&gt;"",参数计算!B50,"")</f>
        <v/>
      </c>
      <c r="C53" s="28" t="str">
        <f>IF($G$1&lt;&gt;"",参数计算!C50,"")</f>
        <v/>
      </c>
      <c r="D53" s="28" t="str">
        <f>IF(AND(初始录入!$M$7&lt;&gt;"",A53&lt;&gt;""),$D$10,"")</f>
        <v/>
      </c>
      <c r="E53" s="28" t="str">
        <f t="shared" si="0"/>
        <v/>
      </c>
      <c r="F53" s="422"/>
      <c r="G53" s="28"/>
      <c r="H53" s="28"/>
      <c r="I53" s="423"/>
      <c r="J53" s="423"/>
      <c r="K53" s="423"/>
      <c r="L53" s="422"/>
      <c r="M53" s="422"/>
      <c r="N53" s="28"/>
      <c r="O53" s="28"/>
      <c r="P53" s="423"/>
      <c r="Q53" s="423"/>
      <c r="R53" s="423"/>
      <c r="S53" s="423"/>
      <c r="T53" s="423"/>
      <c r="U53" s="422"/>
      <c r="V53" s="422"/>
      <c r="W53" s="422"/>
      <c r="X53" s="422"/>
      <c r="Y53" s="422"/>
      <c r="Z53" s="28"/>
      <c r="AA53" s="28"/>
      <c r="AB53" s="422"/>
      <c r="AC53" s="422"/>
      <c r="AD53" s="422"/>
      <c r="AE53" s="422"/>
      <c r="AF53" s="422"/>
      <c r="AG53" s="422"/>
      <c r="AH53" s="28"/>
      <c r="AI53" s="28"/>
      <c r="AJ53" s="422"/>
      <c r="AK53" s="422"/>
      <c r="AL53" s="422"/>
      <c r="AM53" s="422"/>
      <c r="AN53" s="422"/>
      <c r="AO53" s="422"/>
      <c r="AP53" s="28"/>
      <c r="AQ53" s="28"/>
      <c r="AR53" s="422"/>
      <c r="AS53" s="422"/>
      <c r="AT53" s="422"/>
      <c r="AU53" s="422"/>
      <c r="AV53" s="422"/>
      <c r="AW53" s="422"/>
      <c r="AX53" s="28"/>
      <c r="AY53" s="28"/>
      <c r="AZ53" s="28"/>
      <c r="BA53" s="28"/>
      <c r="BB53" s="28" t="str">
        <f>IF(AND(初始录入!$M$12&lt;&gt;"",$BF$1&lt;&gt;"",$BF$3&lt;&gt;"",$A53&lt;&gt;""),SUM(BC53:EX53),"")</f>
        <v/>
      </c>
      <c r="BC53" s="424"/>
      <c r="BD53" s="424"/>
      <c r="BE53" s="424"/>
      <c r="BF53" s="424"/>
      <c r="BG53" s="424"/>
      <c r="BH53" s="424"/>
      <c r="BI53" s="424"/>
      <c r="BJ53" s="424"/>
      <c r="BK53" s="424"/>
      <c r="BL53" s="424"/>
      <c r="BM53" s="424"/>
      <c r="BN53" s="424"/>
      <c r="BO53" s="424"/>
      <c r="BP53" s="424"/>
      <c r="BQ53" s="424"/>
      <c r="BR53" s="424"/>
      <c r="BS53" s="424"/>
      <c r="BT53" s="424"/>
      <c r="BU53" s="424"/>
      <c r="BV53" s="424"/>
      <c r="BW53" s="424"/>
      <c r="BX53" s="424"/>
      <c r="BY53" s="424"/>
      <c r="BZ53" s="424"/>
      <c r="CA53" s="424"/>
      <c r="CB53" s="424"/>
      <c r="CC53" s="424"/>
      <c r="CD53" s="422"/>
      <c r="CE53" s="422"/>
      <c r="CF53" s="422"/>
      <c r="CG53" s="422"/>
      <c r="CH53" s="422"/>
      <c r="CI53" s="422"/>
      <c r="CJ53" s="422"/>
      <c r="CK53" s="422"/>
      <c r="CL53" s="422"/>
      <c r="CM53" s="422"/>
      <c r="CN53" s="422"/>
      <c r="CO53" s="422"/>
      <c r="CP53" s="422"/>
      <c r="CQ53" s="422"/>
      <c r="CR53" s="422"/>
      <c r="CS53" s="422"/>
      <c r="CT53" s="422"/>
      <c r="CU53" s="422"/>
      <c r="CV53" s="422"/>
      <c r="CW53" s="422"/>
      <c r="CX53" s="422"/>
      <c r="CY53" s="422"/>
      <c r="CZ53" s="422"/>
      <c r="DA53" s="422"/>
      <c r="DB53" s="422"/>
      <c r="DC53" s="422"/>
      <c r="DD53" s="422"/>
      <c r="DE53" s="422"/>
      <c r="DF53" s="422"/>
      <c r="DG53" s="422"/>
      <c r="DH53" s="422"/>
      <c r="DI53" s="422"/>
      <c r="DJ53" s="422"/>
      <c r="DK53" s="425"/>
      <c r="DL53" s="425"/>
      <c r="DM53" s="425"/>
      <c r="DN53" s="425"/>
      <c r="DO53" s="425"/>
      <c r="DP53" s="425"/>
      <c r="DQ53" s="425"/>
      <c r="DR53" s="425"/>
      <c r="DS53" s="425"/>
      <c r="DT53" s="425"/>
      <c r="DU53" s="425"/>
      <c r="DV53" s="425"/>
      <c r="DW53" s="425"/>
      <c r="DX53" s="425"/>
      <c r="DY53" s="426"/>
      <c r="DZ53" s="426"/>
      <c r="EA53" s="426"/>
      <c r="EB53" s="426"/>
      <c r="EC53" s="426"/>
      <c r="ED53" s="426"/>
      <c r="EE53" s="426"/>
      <c r="EF53" s="426"/>
      <c r="EG53" s="426"/>
      <c r="EH53" s="426"/>
      <c r="EI53" s="426"/>
      <c r="EJ53" s="426"/>
      <c r="EK53" s="426"/>
      <c r="EL53" s="426"/>
      <c r="EM53" s="426"/>
      <c r="EN53" s="426"/>
      <c r="EO53" s="426"/>
      <c r="EP53" s="426"/>
      <c r="EQ53" s="426"/>
      <c r="ER53" s="426"/>
      <c r="ES53" s="426"/>
      <c r="ET53" s="426"/>
      <c r="EU53" s="426"/>
      <c r="EV53" s="426"/>
      <c r="EW53" s="426"/>
      <c r="EX53" s="426"/>
    </row>
    <row r="54" ht="24.95" customHeight="1" spans="1:154">
      <c r="A54" s="28" t="str">
        <f>IF($G$1&lt;&gt;"",参数计算!A51,"")</f>
        <v/>
      </c>
      <c r="B54" s="28" t="str">
        <f>IF($G$1&lt;&gt;"",参数计算!B51,"")</f>
        <v/>
      </c>
      <c r="C54" s="28" t="str">
        <f>IF($G$1&lt;&gt;"",参数计算!C51,"")</f>
        <v/>
      </c>
      <c r="D54" s="28" t="str">
        <f>IF(AND(初始录入!$M$7&lt;&gt;"",A54&lt;&gt;""),$D$10,"")</f>
        <v/>
      </c>
      <c r="E54" s="28" t="str">
        <f t="shared" si="0"/>
        <v/>
      </c>
      <c r="F54" s="422"/>
      <c r="G54" s="28"/>
      <c r="H54" s="28"/>
      <c r="I54" s="423"/>
      <c r="J54" s="423"/>
      <c r="K54" s="423"/>
      <c r="L54" s="422"/>
      <c r="M54" s="422"/>
      <c r="N54" s="28"/>
      <c r="O54" s="28"/>
      <c r="P54" s="423"/>
      <c r="Q54" s="423"/>
      <c r="R54" s="423"/>
      <c r="S54" s="423"/>
      <c r="T54" s="423"/>
      <c r="U54" s="422"/>
      <c r="V54" s="422"/>
      <c r="W54" s="422"/>
      <c r="X54" s="422"/>
      <c r="Y54" s="422"/>
      <c r="Z54" s="28"/>
      <c r="AA54" s="28"/>
      <c r="AB54" s="422"/>
      <c r="AC54" s="422"/>
      <c r="AD54" s="422"/>
      <c r="AE54" s="422"/>
      <c r="AF54" s="422"/>
      <c r="AG54" s="422"/>
      <c r="AH54" s="28"/>
      <c r="AI54" s="28"/>
      <c r="AJ54" s="422"/>
      <c r="AK54" s="422"/>
      <c r="AL54" s="422"/>
      <c r="AM54" s="422"/>
      <c r="AN54" s="422"/>
      <c r="AO54" s="422"/>
      <c r="AP54" s="28"/>
      <c r="AQ54" s="28"/>
      <c r="AR54" s="422"/>
      <c r="AS54" s="422"/>
      <c r="AT54" s="422"/>
      <c r="AU54" s="422"/>
      <c r="AV54" s="422"/>
      <c r="AW54" s="422"/>
      <c r="AX54" s="28"/>
      <c r="AY54" s="28"/>
      <c r="AZ54" s="28"/>
      <c r="BA54" s="28"/>
      <c r="BB54" s="28" t="str">
        <f>IF(AND(初始录入!$M$12&lt;&gt;"",$BF$1&lt;&gt;"",$BF$3&lt;&gt;"",$A54&lt;&gt;""),SUM(BC54:EX54),"")</f>
        <v/>
      </c>
      <c r="BC54" s="424"/>
      <c r="BD54" s="424"/>
      <c r="BE54" s="424"/>
      <c r="BF54" s="424"/>
      <c r="BG54" s="424"/>
      <c r="BH54" s="424"/>
      <c r="BI54" s="424"/>
      <c r="BJ54" s="424"/>
      <c r="BK54" s="424"/>
      <c r="BL54" s="424"/>
      <c r="BM54" s="424"/>
      <c r="BN54" s="424"/>
      <c r="BO54" s="424"/>
      <c r="BP54" s="424"/>
      <c r="BQ54" s="424"/>
      <c r="BR54" s="424"/>
      <c r="BS54" s="424"/>
      <c r="BT54" s="424"/>
      <c r="BU54" s="424"/>
      <c r="BV54" s="424"/>
      <c r="BW54" s="424"/>
      <c r="BX54" s="424"/>
      <c r="BY54" s="424"/>
      <c r="BZ54" s="424"/>
      <c r="CA54" s="424"/>
      <c r="CB54" s="424"/>
      <c r="CC54" s="424"/>
      <c r="CD54" s="422"/>
      <c r="CE54" s="422"/>
      <c r="CF54" s="422"/>
      <c r="CG54" s="422"/>
      <c r="CH54" s="422"/>
      <c r="CI54" s="422"/>
      <c r="CJ54" s="422"/>
      <c r="CK54" s="422"/>
      <c r="CL54" s="422"/>
      <c r="CM54" s="422"/>
      <c r="CN54" s="422"/>
      <c r="CO54" s="422"/>
      <c r="CP54" s="422"/>
      <c r="CQ54" s="422"/>
      <c r="CR54" s="422"/>
      <c r="CS54" s="422"/>
      <c r="CT54" s="422"/>
      <c r="CU54" s="422"/>
      <c r="CV54" s="422"/>
      <c r="CW54" s="422"/>
      <c r="CX54" s="422"/>
      <c r="CY54" s="422"/>
      <c r="CZ54" s="422"/>
      <c r="DA54" s="422"/>
      <c r="DB54" s="422"/>
      <c r="DC54" s="422"/>
      <c r="DD54" s="422"/>
      <c r="DE54" s="422"/>
      <c r="DF54" s="422"/>
      <c r="DG54" s="422"/>
      <c r="DH54" s="422"/>
      <c r="DI54" s="422"/>
      <c r="DJ54" s="422"/>
      <c r="DK54" s="425"/>
      <c r="DL54" s="425"/>
      <c r="DM54" s="425"/>
      <c r="DN54" s="425"/>
      <c r="DO54" s="425"/>
      <c r="DP54" s="425"/>
      <c r="DQ54" s="425"/>
      <c r="DR54" s="425"/>
      <c r="DS54" s="425"/>
      <c r="DT54" s="425"/>
      <c r="DU54" s="425"/>
      <c r="DV54" s="425"/>
      <c r="DW54" s="425"/>
      <c r="DX54" s="425"/>
      <c r="DY54" s="426"/>
      <c r="DZ54" s="426"/>
      <c r="EA54" s="426"/>
      <c r="EB54" s="426"/>
      <c r="EC54" s="426"/>
      <c r="ED54" s="426"/>
      <c r="EE54" s="426"/>
      <c r="EF54" s="426"/>
      <c r="EG54" s="426"/>
      <c r="EH54" s="426"/>
      <c r="EI54" s="426"/>
      <c r="EJ54" s="426"/>
      <c r="EK54" s="426"/>
      <c r="EL54" s="426"/>
      <c r="EM54" s="426"/>
      <c r="EN54" s="426"/>
      <c r="EO54" s="426"/>
      <c r="EP54" s="426"/>
      <c r="EQ54" s="426"/>
      <c r="ER54" s="426"/>
      <c r="ES54" s="426"/>
      <c r="ET54" s="426"/>
      <c r="EU54" s="426"/>
      <c r="EV54" s="426"/>
      <c r="EW54" s="426"/>
      <c r="EX54" s="426"/>
    </row>
    <row r="55" ht="24.95" customHeight="1" spans="1:154">
      <c r="A55" s="28" t="str">
        <f>IF($G$1&lt;&gt;"",参数计算!A52,"")</f>
        <v/>
      </c>
      <c r="B55" s="28" t="str">
        <f>IF($G$1&lt;&gt;"",参数计算!B52,"")</f>
        <v/>
      </c>
      <c r="C55" s="28" t="str">
        <f>IF($G$1&lt;&gt;"",参数计算!C52,"")</f>
        <v/>
      </c>
      <c r="D55" s="28" t="str">
        <f>IF(AND(初始录入!$M$7&lt;&gt;"",A55&lt;&gt;""),$D$10,"")</f>
        <v/>
      </c>
      <c r="E55" s="28" t="str">
        <f t="shared" si="0"/>
        <v/>
      </c>
      <c r="F55" s="422"/>
      <c r="G55" s="28"/>
      <c r="H55" s="28"/>
      <c r="I55" s="423"/>
      <c r="J55" s="423"/>
      <c r="K55" s="423"/>
      <c r="L55" s="422"/>
      <c r="M55" s="422"/>
      <c r="N55" s="28"/>
      <c r="O55" s="28"/>
      <c r="P55" s="423"/>
      <c r="Q55" s="423"/>
      <c r="R55" s="423"/>
      <c r="S55" s="423"/>
      <c r="T55" s="423"/>
      <c r="U55" s="422"/>
      <c r="V55" s="422"/>
      <c r="W55" s="422"/>
      <c r="X55" s="422"/>
      <c r="Y55" s="422"/>
      <c r="Z55" s="28"/>
      <c r="AA55" s="28"/>
      <c r="AB55" s="422"/>
      <c r="AC55" s="422"/>
      <c r="AD55" s="422"/>
      <c r="AE55" s="422"/>
      <c r="AF55" s="422"/>
      <c r="AG55" s="422"/>
      <c r="AH55" s="28"/>
      <c r="AI55" s="28"/>
      <c r="AJ55" s="422"/>
      <c r="AK55" s="422"/>
      <c r="AL55" s="422"/>
      <c r="AM55" s="422"/>
      <c r="AN55" s="422"/>
      <c r="AO55" s="422"/>
      <c r="AP55" s="28"/>
      <c r="AQ55" s="28"/>
      <c r="AR55" s="422"/>
      <c r="AS55" s="422"/>
      <c r="AT55" s="422"/>
      <c r="AU55" s="422"/>
      <c r="AV55" s="422"/>
      <c r="AW55" s="422"/>
      <c r="AX55" s="28"/>
      <c r="AY55" s="28"/>
      <c r="AZ55" s="28"/>
      <c r="BA55" s="28"/>
      <c r="BB55" s="28" t="str">
        <f>IF(AND(初始录入!$M$12&lt;&gt;"",$BF$1&lt;&gt;"",$BF$3&lt;&gt;"",$A55&lt;&gt;""),SUM(BC55:EX55),"")</f>
        <v/>
      </c>
      <c r="BC55" s="424"/>
      <c r="BD55" s="424"/>
      <c r="BE55" s="424"/>
      <c r="BF55" s="424"/>
      <c r="BG55" s="424"/>
      <c r="BH55" s="424"/>
      <c r="BI55" s="424"/>
      <c r="BJ55" s="424"/>
      <c r="BK55" s="424"/>
      <c r="BL55" s="424"/>
      <c r="BM55" s="424"/>
      <c r="BN55" s="424"/>
      <c r="BO55" s="424"/>
      <c r="BP55" s="424"/>
      <c r="BQ55" s="424"/>
      <c r="BR55" s="424"/>
      <c r="BS55" s="424"/>
      <c r="BT55" s="424"/>
      <c r="BU55" s="424"/>
      <c r="BV55" s="424"/>
      <c r="BW55" s="424"/>
      <c r="BX55" s="424"/>
      <c r="BY55" s="424"/>
      <c r="BZ55" s="424"/>
      <c r="CA55" s="424"/>
      <c r="CB55" s="424"/>
      <c r="CC55" s="424"/>
      <c r="CD55" s="422"/>
      <c r="CE55" s="422"/>
      <c r="CF55" s="422"/>
      <c r="CG55" s="422"/>
      <c r="CH55" s="422"/>
      <c r="CI55" s="422"/>
      <c r="CJ55" s="422"/>
      <c r="CK55" s="422"/>
      <c r="CL55" s="422"/>
      <c r="CM55" s="422"/>
      <c r="CN55" s="422"/>
      <c r="CO55" s="422"/>
      <c r="CP55" s="422"/>
      <c r="CQ55" s="422"/>
      <c r="CR55" s="422"/>
      <c r="CS55" s="422"/>
      <c r="CT55" s="422"/>
      <c r="CU55" s="422"/>
      <c r="CV55" s="422"/>
      <c r="CW55" s="422"/>
      <c r="CX55" s="422"/>
      <c r="CY55" s="422"/>
      <c r="CZ55" s="422"/>
      <c r="DA55" s="422"/>
      <c r="DB55" s="422"/>
      <c r="DC55" s="422"/>
      <c r="DD55" s="422"/>
      <c r="DE55" s="422"/>
      <c r="DF55" s="422"/>
      <c r="DG55" s="422"/>
      <c r="DH55" s="422"/>
      <c r="DI55" s="422"/>
      <c r="DJ55" s="422"/>
      <c r="DK55" s="425"/>
      <c r="DL55" s="425"/>
      <c r="DM55" s="425"/>
      <c r="DN55" s="425"/>
      <c r="DO55" s="425"/>
      <c r="DP55" s="425"/>
      <c r="DQ55" s="425"/>
      <c r="DR55" s="425"/>
      <c r="DS55" s="425"/>
      <c r="DT55" s="425"/>
      <c r="DU55" s="425"/>
      <c r="DV55" s="425"/>
      <c r="DW55" s="425"/>
      <c r="DX55" s="425"/>
      <c r="DY55" s="426"/>
      <c r="DZ55" s="426"/>
      <c r="EA55" s="426"/>
      <c r="EB55" s="426"/>
      <c r="EC55" s="426"/>
      <c r="ED55" s="426"/>
      <c r="EE55" s="426"/>
      <c r="EF55" s="426"/>
      <c r="EG55" s="426"/>
      <c r="EH55" s="426"/>
      <c r="EI55" s="426"/>
      <c r="EJ55" s="426"/>
      <c r="EK55" s="426"/>
      <c r="EL55" s="426"/>
      <c r="EM55" s="426"/>
      <c r="EN55" s="426"/>
      <c r="EO55" s="426"/>
      <c r="EP55" s="426"/>
      <c r="EQ55" s="426"/>
      <c r="ER55" s="426"/>
      <c r="ES55" s="426"/>
      <c r="ET55" s="426"/>
      <c r="EU55" s="426"/>
      <c r="EV55" s="426"/>
      <c r="EW55" s="426"/>
      <c r="EX55" s="426"/>
    </row>
    <row r="56" ht="24.95" customHeight="1" spans="1:154">
      <c r="A56" s="28" t="str">
        <f>IF($G$1&lt;&gt;"",参数计算!A53,"")</f>
        <v/>
      </c>
      <c r="B56" s="28" t="str">
        <f>IF($G$1&lt;&gt;"",参数计算!B53,"")</f>
        <v/>
      </c>
      <c r="C56" s="28" t="str">
        <f>IF($G$1&lt;&gt;"",参数计算!C53,"")</f>
        <v/>
      </c>
      <c r="D56" s="28" t="str">
        <f>IF(AND(初始录入!$M$7&lt;&gt;"",A56&lt;&gt;""),$D$10,"")</f>
        <v/>
      </c>
      <c r="E56" s="28" t="str">
        <f t="shared" si="0"/>
        <v/>
      </c>
      <c r="F56" s="422"/>
      <c r="G56" s="28"/>
      <c r="H56" s="28"/>
      <c r="I56" s="423"/>
      <c r="J56" s="423"/>
      <c r="K56" s="423"/>
      <c r="L56" s="422"/>
      <c r="M56" s="422"/>
      <c r="N56" s="28"/>
      <c r="O56" s="28"/>
      <c r="P56" s="423"/>
      <c r="Q56" s="423"/>
      <c r="R56" s="423"/>
      <c r="S56" s="423"/>
      <c r="T56" s="423"/>
      <c r="U56" s="422"/>
      <c r="V56" s="422"/>
      <c r="W56" s="422"/>
      <c r="X56" s="422"/>
      <c r="Y56" s="422"/>
      <c r="Z56" s="28"/>
      <c r="AA56" s="28"/>
      <c r="AB56" s="422"/>
      <c r="AC56" s="422"/>
      <c r="AD56" s="422"/>
      <c r="AE56" s="422"/>
      <c r="AF56" s="422"/>
      <c r="AG56" s="422"/>
      <c r="AH56" s="28"/>
      <c r="AI56" s="28"/>
      <c r="AJ56" s="422"/>
      <c r="AK56" s="422"/>
      <c r="AL56" s="422"/>
      <c r="AM56" s="422"/>
      <c r="AN56" s="422"/>
      <c r="AO56" s="422"/>
      <c r="AP56" s="28"/>
      <c r="AQ56" s="28"/>
      <c r="AR56" s="422"/>
      <c r="AS56" s="422"/>
      <c r="AT56" s="422"/>
      <c r="AU56" s="422"/>
      <c r="AV56" s="422"/>
      <c r="AW56" s="422"/>
      <c r="AX56" s="28"/>
      <c r="AY56" s="28"/>
      <c r="AZ56" s="28"/>
      <c r="BA56" s="28"/>
      <c r="BB56" s="28" t="str">
        <f>IF(AND(初始录入!$M$12&lt;&gt;"",$BF$1&lt;&gt;"",$BF$3&lt;&gt;"",$A56&lt;&gt;""),SUM(BC56:EX56),"")</f>
        <v/>
      </c>
      <c r="BC56" s="424"/>
      <c r="BD56" s="424"/>
      <c r="BE56" s="424"/>
      <c r="BF56" s="424"/>
      <c r="BG56" s="424"/>
      <c r="BH56" s="424"/>
      <c r="BI56" s="424"/>
      <c r="BJ56" s="424"/>
      <c r="BK56" s="424"/>
      <c r="BL56" s="424"/>
      <c r="BM56" s="424"/>
      <c r="BN56" s="424"/>
      <c r="BO56" s="424"/>
      <c r="BP56" s="424"/>
      <c r="BQ56" s="424"/>
      <c r="BR56" s="424"/>
      <c r="BS56" s="424"/>
      <c r="BT56" s="424"/>
      <c r="BU56" s="424"/>
      <c r="BV56" s="424"/>
      <c r="BW56" s="424"/>
      <c r="BX56" s="424"/>
      <c r="BY56" s="424"/>
      <c r="BZ56" s="424"/>
      <c r="CA56" s="424"/>
      <c r="CB56" s="424"/>
      <c r="CC56" s="424"/>
      <c r="CD56" s="422"/>
      <c r="CE56" s="422"/>
      <c r="CF56" s="422"/>
      <c r="CG56" s="422"/>
      <c r="CH56" s="422"/>
      <c r="CI56" s="422"/>
      <c r="CJ56" s="422"/>
      <c r="CK56" s="422"/>
      <c r="CL56" s="422"/>
      <c r="CM56" s="422"/>
      <c r="CN56" s="422"/>
      <c r="CO56" s="422"/>
      <c r="CP56" s="422"/>
      <c r="CQ56" s="422"/>
      <c r="CR56" s="422"/>
      <c r="CS56" s="422"/>
      <c r="CT56" s="422"/>
      <c r="CU56" s="422"/>
      <c r="CV56" s="422"/>
      <c r="CW56" s="422"/>
      <c r="CX56" s="422"/>
      <c r="CY56" s="422"/>
      <c r="CZ56" s="422"/>
      <c r="DA56" s="422"/>
      <c r="DB56" s="422"/>
      <c r="DC56" s="422"/>
      <c r="DD56" s="422"/>
      <c r="DE56" s="422"/>
      <c r="DF56" s="422"/>
      <c r="DG56" s="422"/>
      <c r="DH56" s="422"/>
      <c r="DI56" s="422"/>
      <c r="DJ56" s="422"/>
      <c r="DK56" s="425"/>
      <c r="DL56" s="425"/>
      <c r="DM56" s="425"/>
      <c r="DN56" s="425"/>
      <c r="DO56" s="425"/>
      <c r="DP56" s="425"/>
      <c r="DQ56" s="425"/>
      <c r="DR56" s="425"/>
      <c r="DS56" s="425"/>
      <c r="DT56" s="425"/>
      <c r="DU56" s="425"/>
      <c r="DV56" s="425"/>
      <c r="DW56" s="425"/>
      <c r="DX56" s="425"/>
      <c r="DY56" s="426"/>
      <c r="DZ56" s="426"/>
      <c r="EA56" s="426"/>
      <c r="EB56" s="426"/>
      <c r="EC56" s="426"/>
      <c r="ED56" s="426"/>
      <c r="EE56" s="426"/>
      <c r="EF56" s="426"/>
      <c r="EG56" s="426"/>
      <c r="EH56" s="426"/>
      <c r="EI56" s="426"/>
      <c r="EJ56" s="426"/>
      <c r="EK56" s="426"/>
      <c r="EL56" s="426"/>
      <c r="EM56" s="426"/>
      <c r="EN56" s="426"/>
      <c r="EO56" s="426"/>
      <c r="EP56" s="426"/>
      <c r="EQ56" s="426"/>
      <c r="ER56" s="426"/>
      <c r="ES56" s="426"/>
      <c r="ET56" s="426"/>
      <c r="EU56" s="426"/>
      <c r="EV56" s="426"/>
      <c r="EW56" s="426"/>
      <c r="EX56" s="426"/>
    </row>
    <row r="57" ht="24.95" customHeight="1" spans="1:154">
      <c r="A57" s="28" t="str">
        <f>IF($G$1&lt;&gt;"",参数计算!A54,"")</f>
        <v/>
      </c>
      <c r="B57" s="28" t="str">
        <f>IF($G$1&lt;&gt;"",参数计算!B54,"")</f>
        <v/>
      </c>
      <c r="C57" s="28" t="str">
        <f>IF($G$1&lt;&gt;"",参数计算!C54,"")</f>
        <v/>
      </c>
      <c r="D57" s="28" t="str">
        <f>IF(AND(初始录入!$M$7&lt;&gt;"",A57&lt;&gt;""),$D$10,"")</f>
        <v/>
      </c>
      <c r="E57" s="28" t="str">
        <f t="shared" si="0"/>
        <v/>
      </c>
      <c r="F57" s="422"/>
      <c r="G57" s="28"/>
      <c r="H57" s="28"/>
      <c r="I57" s="423"/>
      <c r="J57" s="423"/>
      <c r="K57" s="423"/>
      <c r="L57" s="422"/>
      <c r="M57" s="422"/>
      <c r="N57" s="28"/>
      <c r="O57" s="28"/>
      <c r="P57" s="423"/>
      <c r="Q57" s="423"/>
      <c r="R57" s="423"/>
      <c r="S57" s="423"/>
      <c r="T57" s="423"/>
      <c r="U57" s="422"/>
      <c r="V57" s="422"/>
      <c r="W57" s="422"/>
      <c r="X57" s="422"/>
      <c r="Y57" s="422"/>
      <c r="Z57" s="28"/>
      <c r="AA57" s="28"/>
      <c r="AB57" s="422"/>
      <c r="AC57" s="422"/>
      <c r="AD57" s="422"/>
      <c r="AE57" s="422"/>
      <c r="AF57" s="422"/>
      <c r="AG57" s="422"/>
      <c r="AH57" s="28"/>
      <c r="AI57" s="28"/>
      <c r="AJ57" s="422"/>
      <c r="AK57" s="422"/>
      <c r="AL57" s="422"/>
      <c r="AM57" s="422"/>
      <c r="AN57" s="422"/>
      <c r="AO57" s="422"/>
      <c r="AP57" s="28"/>
      <c r="AQ57" s="28"/>
      <c r="AR57" s="422"/>
      <c r="AS57" s="422"/>
      <c r="AT57" s="422"/>
      <c r="AU57" s="422"/>
      <c r="AV57" s="422"/>
      <c r="AW57" s="422"/>
      <c r="AX57" s="28"/>
      <c r="AY57" s="28"/>
      <c r="AZ57" s="28"/>
      <c r="BA57" s="28"/>
      <c r="BB57" s="28" t="str">
        <f>IF(AND(初始录入!$M$12&lt;&gt;"",$BF$1&lt;&gt;"",$BF$3&lt;&gt;"",$A57&lt;&gt;""),SUM(BC57:EX57),"")</f>
        <v/>
      </c>
      <c r="BC57" s="424"/>
      <c r="BD57" s="424"/>
      <c r="BE57" s="424"/>
      <c r="BF57" s="424"/>
      <c r="BG57" s="424"/>
      <c r="BH57" s="424"/>
      <c r="BI57" s="424"/>
      <c r="BJ57" s="424"/>
      <c r="BK57" s="424"/>
      <c r="BL57" s="424"/>
      <c r="BM57" s="424"/>
      <c r="BN57" s="424"/>
      <c r="BO57" s="424"/>
      <c r="BP57" s="424"/>
      <c r="BQ57" s="424"/>
      <c r="BR57" s="424"/>
      <c r="BS57" s="424"/>
      <c r="BT57" s="424"/>
      <c r="BU57" s="424"/>
      <c r="BV57" s="424"/>
      <c r="BW57" s="424"/>
      <c r="BX57" s="424"/>
      <c r="BY57" s="424"/>
      <c r="BZ57" s="424"/>
      <c r="CA57" s="424"/>
      <c r="CB57" s="424"/>
      <c r="CC57" s="424"/>
      <c r="CD57" s="422"/>
      <c r="CE57" s="422"/>
      <c r="CF57" s="422"/>
      <c r="CG57" s="422"/>
      <c r="CH57" s="422"/>
      <c r="CI57" s="422"/>
      <c r="CJ57" s="422"/>
      <c r="CK57" s="422"/>
      <c r="CL57" s="422"/>
      <c r="CM57" s="422"/>
      <c r="CN57" s="422"/>
      <c r="CO57" s="422"/>
      <c r="CP57" s="422"/>
      <c r="CQ57" s="422"/>
      <c r="CR57" s="422"/>
      <c r="CS57" s="422"/>
      <c r="CT57" s="422"/>
      <c r="CU57" s="422"/>
      <c r="CV57" s="422"/>
      <c r="CW57" s="422"/>
      <c r="CX57" s="422"/>
      <c r="CY57" s="422"/>
      <c r="CZ57" s="422"/>
      <c r="DA57" s="422"/>
      <c r="DB57" s="422"/>
      <c r="DC57" s="422"/>
      <c r="DD57" s="422"/>
      <c r="DE57" s="422"/>
      <c r="DF57" s="422"/>
      <c r="DG57" s="422"/>
      <c r="DH57" s="422"/>
      <c r="DI57" s="422"/>
      <c r="DJ57" s="422"/>
      <c r="DK57" s="425"/>
      <c r="DL57" s="425"/>
      <c r="DM57" s="425"/>
      <c r="DN57" s="425"/>
      <c r="DO57" s="425"/>
      <c r="DP57" s="425"/>
      <c r="DQ57" s="425"/>
      <c r="DR57" s="425"/>
      <c r="DS57" s="425"/>
      <c r="DT57" s="425"/>
      <c r="DU57" s="425"/>
      <c r="DV57" s="425"/>
      <c r="DW57" s="425"/>
      <c r="DX57" s="425"/>
      <c r="DY57" s="426"/>
      <c r="DZ57" s="426"/>
      <c r="EA57" s="426"/>
      <c r="EB57" s="426"/>
      <c r="EC57" s="426"/>
      <c r="ED57" s="426"/>
      <c r="EE57" s="426"/>
      <c r="EF57" s="426"/>
      <c r="EG57" s="426"/>
      <c r="EH57" s="426"/>
      <c r="EI57" s="426"/>
      <c r="EJ57" s="426"/>
      <c r="EK57" s="426"/>
      <c r="EL57" s="426"/>
      <c r="EM57" s="426"/>
      <c r="EN57" s="426"/>
      <c r="EO57" s="426"/>
      <c r="EP57" s="426"/>
      <c r="EQ57" s="426"/>
      <c r="ER57" s="426"/>
      <c r="ES57" s="426"/>
      <c r="ET57" s="426"/>
      <c r="EU57" s="426"/>
      <c r="EV57" s="426"/>
      <c r="EW57" s="426"/>
      <c r="EX57" s="426"/>
    </row>
    <row r="58" ht="24.95" customHeight="1" spans="1:154">
      <c r="A58" s="28" t="str">
        <f>IF($G$1&lt;&gt;"",参数计算!A55,"")</f>
        <v/>
      </c>
      <c r="B58" s="28" t="str">
        <f>IF($G$1&lt;&gt;"",参数计算!B55,"")</f>
        <v/>
      </c>
      <c r="C58" s="28" t="str">
        <f>IF($G$1&lt;&gt;"",参数计算!C55,"")</f>
        <v/>
      </c>
      <c r="D58" s="28" t="str">
        <f>IF(AND(初始录入!$M$7&lt;&gt;"",A58&lt;&gt;""),$D$10,"")</f>
        <v/>
      </c>
      <c r="E58" s="28" t="str">
        <f t="shared" si="0"/>
        <v/>
      </c>
      <c r="F58" s="422"/>
      <c r="G58" s="28"/>
      <c r="H58" s="28"/>
      <c r="I58" s="423"/>
      <c r="J58" s="423"/>
      <c r="K58" s="423"/>
      <c r="L58" s="422"/>
      <c r="M58" s="422"/>
      <c r="N58" s="28"/>
      <c r="O58" s="28"/>
      <c r="P58" s="423"/>
      <c r="Q58" s="423"/>
      <c r="R58" s="423"/>
      <c r="S58" s="423"/>
      <c r="T58" s="423"/>
      <c r="U58" s="422"/>
      <c r="V58" s="422"/>
      <c r="W58" s="422"/>
      <c r="X58" s="422"/>
      <c r="Y58" s="422"/>
      <c r="Z58" s="28"/>
      <c r="AA58" s="28"/>
      <c r="AB58" s="422"/>
      <c r="AC58" s="422"/>
      <c r="AD58" s="422"/>
      <c r="AE58" s="422"/>
      <c r="AF58" s="422"/>
      <c r="AG58" s="422"/>
      <c r="AH58" s="28"/>
      <c r="AI58" s="28"/>
      <c r="AJ58" s="422"/>
      <c r="AK58" s="422"/>
      <c r="AL58" s="422"/>
      <c r="AM58" s="422"/>
      <c r="AN58" s="422"/>
      <c r="AO58" s="422"/>
      <c r="AP58" s="28"/>
      <c r="AQ58" s="28"/>
      <c r="AR58" s="422"/>
      <c r="AS58" s="422"/>
      <c r="AT58" s="422"/>
      <c r="AU58" s="422"/>
      <c r="AV58" s="422"/>
      <c r="AW58" s="422"/>
      <c r="AX58" s="28"/>
      <c r="AY58" s="28"/>
      <c r="AZ58" s="28"/>
      <c r="BA58" s="28"/>
      <c r="BB58" s="28" t="str">
        <f>IF(AND(初始录入!$M$12&lt;&gt;"",$BF$1&lt;&gt;"",$BF$3&lt;&gt;"",$A58&lt;&gt;""),SUM(BC58:EX58),"")</f>
        <v/>
      </c>
      <c r="BC58" s="424"/>
      <c r="BD58" s="424"/>
      <c r="BE58" s="424"/>
      <c r="BF58" s="424"/>
      <c r="BG58" s="424"/>
      <c r="BH58" s="424"/>
      <c r="BI58" s="424"/>
      <c r="BJ58" s="424"/>
      <c r="BK58" s="424"/>
      <c r="BL58" s="424"/>
      <c r="BM58" s="424"/>
      <c r="BN58" s="424"/>
      <c r="BO58" s="424"/>
      <c r="BP58" s="424"/>
      <c r="BQ58" s="424"/>
      <c r="BR58" s="424"/>
      <c r="BS58" s="424"/>
      <c r="BT58" s="424"/>
      <c r="BU58" s="424"/>
      <c r="BV58" s="424"/>
      <c r="BW58" s="424"/>
      <c r="BX58" s="424"/>
      <c r="BY58" s="424"/>
      <c r="BZ58" s="424"/>
      <c r="CA58" s="424"/>
      <c r="CB58" s="424"/>
      <c r="CC58" s="424"/>
      <c r="CD58" s="422"/>
      <c r="CE58" s="422"/>
      <c r="CF58" s="422"/>
      <c r="CG58" s="422"/>
      <c r="CH58" s="422"/>
      <c r="CI58" s="422"/>
      <c r="CJ58" s="422"/>
      <c r="CK58" s="422"/>
      <c r="CL58" s="422"/>
      <c r="CM58" s="422"/>
      <c r="CN58" s="422"/>
      <c r="CO58" s="422"/>
      <c r="CP58" s="422"/>
      <c r="CQ58" s="422"/>
      <c r="CR58" s="422"/>
      <c r="CS58" s="422"/>
      <c r="CT58" s="422"/>
      <c r="CU58" s="422"/>
      <c r="CV58" s="422"/>
      <c r="CW58" s="422"/>
      <c r="CX58" s="422"/>
      <c r="CY58" s="422"/>
      <c r="CZ58" s="422"/>
      <c r="DA58" s="422"/>
      <c r="DB58" s="422"/>
      <c r="DC58" s="422"/>
      <c r="DD58" s="422"/>
      <c r="DE58" s="422"/>
      <c r="DF58" s="422"/>
      <c r="DG58" s="422"/>
      <c r="DH58" s="422"/>
      <c r="DI58" s="422"/>
      <c r="DJ58" s="422"/>
      <c r="DK58" s="425"/>
      <c r="DL58" s="425"/>
      <c r="DM58" s="425"/>
      <c r="DN58" s="425"/>
      <c r="DO58" s="425"/>
      <c r="DP58" s="425"/>
      <c r="DQ58" s="425"/>
      <c r="DR58" s="425"/>
      <c r="DS58" s="425"/>
      <c r="DT58" s="425"/>
      <c r="DU58" s="425"/>
      <c r="DV58" s="425"/>
      <c r="DW58" s="425"/>
      <c r="DX58" s="425"/>
      <c r="DY58" s="426"/>
      <c r="DZ58" s="426"/>
      <c r="EA58" s="426"/>
      <c r="EB58" s="426"/>
      <c r="EC58" s="426"/>
      <c r="ED58" s="426"/>
      <c r="EE58" s="426"/>
      <c r="EF58" s="426"/>
      <c r="EG58" s="426"/>
      <c r="EH58" s="426"/>
      <c r="EI58" s="426"/>
      <c r="EJ58" s="426"/>
      <c r="EK58" s="426"/>
      <c r="EL58" s="426"/>
      <c r="EM58" s="426"/>
      <c r="EN58" s="426"/>
      <c r="EO58" s="426"/>
      <c r="EP58" s="426"/>
      <c r="EQ58" s="426"/>
      <c r="ER58" s="426"/>
      <c r="ES58" s="426"/>
      <c r="ET58" s="426"/>
      <c r="EU58" s="426"/>
      <c r="EV58" s="426"/>
      <c r="EW58" s="426"/>
      <c r="EX58" s="426"/>
    </row>
    <row r="59" ht="24.95" customHeight="1" spans="1:154">
      <c r="A59" s="28" t="str">
        <f>IF($G$1&lt;&gt;"",参数计算!A56,"")</f>
        <v/>
      </c>
      <c r="B59" s="28" t="str">
        <f>IF($G$1&lt;&gt;"",参数计算!B56,"")</f>
        <v/>
      </c>
      <c r="C59" s="28" t="str">
        <f>IF($G$1&lt;&gt;"",参数计算!C56,"")</f>
        <v/>
      </c>
      <c r="D59" s="28" t="str">
        <f>IF(AND(初始录入!$M$7&lt;&gt;"",A59&lt;&gt;""),$D$10,"")</f>
        <v/>
      </c>
      <c r="E59" s="28" t="str">
        <f t="shared" si="0"/>
        <v/>
      </c>
      <c r="F59" s="422"/>
      <c r="G59" s="28"/>
      <c r="H59" s="28"/>
      <c r="I59" s="423"/>
      <c r="J59" s="423"/>
      <c r="K59" s="423"/>
      <c r="L59" s="422"/>
      <c r="M59" s="422"/>
      <c r="N59" s="28"/>
      <c r="O59" s="28"/>
      <c r="P59" s="423"/>
      <c r="Q59" s="423"/>
      <c r="R59" s="423"/>
      <c r="S59" s="423"/>
      <c r="T59" s="423"/>
      <c r="U59" s="422"/>
      <c r="V59" s="422"/>
      <c r="W59" s="422"/>
      <c r="X59" s="422"/>
      <c r="Y59" s="422"/>
      <c r="Z59" s="28"/>
      <c r="AA59" s="28"/>
      <c r="AB59" s="422"/>
      <c r="AC59" s="422"/>
      <c r="AD59" s="422"/>
      <c r="AE59" s="422"/>
      <c r="AF59" s="422"/>
      <c r="AG59" s="422"/>
      <c r="AH59" s="28"/>
      <c r="AI59" s="28"/>
      <c r="AJ59" s="422"/>
      <c r="AK59" s="422"/>
      <c r="AL59" s="422"/>
      <c r="AM59" s="422"/>
      <c r="AN59" s="422"/>
      <c r="AO59" s="422"/>
      <c r="AP59" s="28"/>
      <c r="AQ59" s="28"/>
      <c r="AR59" s="422"/>
      <c r="AS59" s="422"/>
      <c r="AT59" s="422"/>
      <c r="AU59" s="422"/>
      <c r="AV59" s="422"/>
      <c r="AW59" s="422"/>
      <c r="AX59" s="28"/>
      <c r="AY59" s="28"/>
      <c r="AZ59" s="28"/>
      <c r="BA59" s="28"/>
      <c r="BB59" s="28" t="str">
        <f>IF(AND(初始录入!$M$12&lt;&gt;"",$BF$1&lt;&gt;"",$BF$3&lt;&gt;"",$A59&lt;&gt;""),SUM(BC59:EX59),"")</f>
        <v/>
      </c>
      <c r="BC59" s="424"/>
      <c r="BD59" s="424"/>
      <c r="BE59" s="424"/>
      <c r="BF59" s="424"/>
      <c r="BG59" s="424"/>
      <c r="BH59" s="424"/>
      <c r="BI59" s="424"/>
      <c r="BJ59" s="424"/>
      <c r="BK59" s="424"/>
      <c r="BL59" s="424"/>
      <c r="BM59" s="424"/>
      <c r="BN59" s="424"/>
      <c r="BO59" s="424"/>
      <c r="BP59" s="424"/>
      <c r="BQ59" s="424"/>
      <c r="BR59" s="424"/>
      <c r="BS59" s="424"/>
      <c r="BT59" s="424"/>
      <c r="BU59" s="424"/>
      <c r="BV59" s="424"/>
      <c r="BW59" s="424"/>
      <c r="BX59" s="424"/>
      <c r="BY59" s="424"/>
      <c r="BZ59" s="424"/>
      <c r="CA59" s="424"/>
      <c r="CB59" s="424"/>
      <c r="CC59" s="424"/>
      <c r="CD59" s="422"/>
      <c r="CE59" s="422"/>
      <c r="CF59" s="422"/>
      <c r="CG59" s="422"/>
      <c r="CH59" s="422"/>
      <c r="CI59" s="422"/>
      <c r="CJ59" s="422"/>
      <c r="CK59" s="422"/>
      <c r="CL59" s="422"/>
      <c r="CM59" s="422"/>
      <c r="CN59" s="422"/>
      <c r="CO59" s="422"/>
      <c r="CP59" s="422"/>
      <c r="CQ59" s="422"/>
      <c r="CR59" s="422"/>
      <c r="CS59" s="422"/>
      <c r="CT59" s="422"/>
      <c r="CU59" s="422"/>
      <c r="CV59" s="422"/>
      <c r="CW59" s="422"/>
      <c r="CX59" s="422"/>
      <c r="CY59" s="422"/>
      <c r="CZ59" s="422"/>
      <c r="DA59" s="422"/>
      <c r="DB59" s="422"/>
      <c r="DC59" s="422"/>
      <c r="DD59" s="422"/>
      <c r="DE59" s="422"/>
      <c r="DF59" s="422"/>
      <c r="DG59" s="422"/>
      <c r="DH59" s="422"/>
      <c r="DI59" s="422"/>
      <c r="DJ59" s="422"/>
      <c r="DK59" s="425"/>
      <c r="DL59" s="425"/>
      <c r="DM59" s="425"/>
      <c r="DN59" s="425"/>
      <c r="DO59" s="425"/>
      <c r="DP59" s="425"/>
      <c r="DQ59" s="425"/>
      <c r="DR59" s="425"/>
      <c r="DS59" s="425"/>
      <c r="DT59" s="425"/>
      <c r="DU59" s="425"/>
      <c r="DV59" s="425"/>
      <c r="DW59" s="425"/>
      <c r="DX59" s="425"/>
      <c r="DY59" s="426"/>
      <c r="DZ59" s="426"/>
      <c r="EA59" s="426"/>
      <c r="EB59" s="426"/>
      <c r="EC59" s="426"/>
      <c r="ED59" s="426"/>
      <c r="EE59" s="426"/>
      <c r="EF59" s="426"/>
      <c r="EG59" s="426"/>
      <c r="EH59" s="426"/>
      <c r="EI59" s="426"/>
      <c r="EJ59" s="426"/>
      <c r="EK59" s="426"/>
      <c r="EL59" s="426"/>
      <c r="EM59" s="426"/>
      <c r="EN59" s="426"/>
      <c r="EO59" s="426"/>
      <c r="EP59" s="426"/>
      <c r="EQ59" s="426"/>
      <c r="ER59" s="426"/>
      <c r="ES59" s="426"/>
      <c r="ET59" s="426"/>
      <c r="EU59" s="426"/>
      <c r="EV59" s="426"/>
      <c r="EW59" s="426"/>
      <c r="EX59" s="426"/>
    </row>
    <row r="60" ht="24.95" customHeight="1" spans="1:154">
      <c r="A60" s="28" t="str">
        <f>IF($G$1&lt;&gt;"",参数计算!A57,"")</f>
        <v/>
      </c>
      <c r="B60" s="28" t="str">
        <f>IF($G$1&lt;&gt;"",参数计算!B57,"")</f>
        <v/>
      </c>
      <c r="C60" s="28" t="str">
        <f>IF($G$1&lt;&gt;"",参数计算!C57,"")</f>
        <v/>
      </c>
      <c r="D60" s="28" t="str">
        <f>IF(AND(初始录入!$M$7&lt;&gt;"",A60&lt;&gt;""),$D$10,"")</f>
        <v/>
      </c>
      <c r="E60" s="28" t="str">
        <f t="shared" si="0"/>
        <v/>
      </c>
      <c r="F60" s="422"/>
      <c r="G60" s="28"/>
      <c r="H60" s="28"/>
      <c r="I60" s="422"/>
      <c r="J60" s="422"/>
      <c r="K60" s="422"/>
      <c r="L60" s="422"/>
      <c r="M60" s="422"/>
      <c r="N60" s="28"/>
      <c r="O60" s="28"/>
      <c r="P60" s="423"/>
      <c r="Q60" s="423"/>
      <c r="R60" s="423"/>
      <c r="S60" s="423"/>
      <c r="T60" s="423"/>
      <c r="U60" s="422"/>
      <c r="V60" s="422"/>
      <c r="W60" s="422"/>
      <c r="X60" s="422"/>
      <c r="Y60" s="422"/>
      <c r="Z60" s="28"/>
      <c r="AA60" s="28"/>
      <c r="AB60" s="422"/>
      <c r="AC60" s="422"/>
      <c r="AD60" s="422"/>
      <c r="AE60" s="422"/>
      <c r="AF60" s="422"/>
      <c r="AG60" s="422"/>
      <c r="AH60" s="28"/>
      <c r="AI60" s="28"/>
      <c r="AJ60" s="422"/>
      <c r="AK60" s="422"/>
      <c r="AL60" s="422"/>
      <c r="AM60" s="422"/>
      <c r="AN60" s="422"/>
      <c r="AO60" s="422"/>
      <c r="AP60" s="28"/>
      <c r="AQ60" s="28"/>
      <c r="AR60" s="422"/>
      <c r="AS60" s="422"/>
      <c r="AT60" s="422"/>
      <c r="AU60" s="422"/>
      <c r="AV60" s="422"/>
      <c r="AW60" s="422"/>
      <c r="AX60" s="28"/>
      <c r="AY60" s="28"/>
      <c r="AZ60" s="28"/>
      <c r="BA60" s="28"/>
      <c r="BB60" s="28" t="str">
        <f>IF(AND(初始录入!$M$12&lt;&gt;"",$BF$1&lt;&gt;"",$BF$3&lt;&gt;"",$A60&lt;&gt;""),SUM(BC60:EX60),"")</f>
        <v/>
      </c>
      <c r="BC60" s="424"/>
      <c r="BD60" s="424"/>
      <c r="BE60" s="424"/>
      <c r="BF60" s="424"/>
      <c r="BG60" s="424"/>
      <c r="BH60" s="424"/>
      <c r="BI60" s="424"/>
      <c r="BJ60" s="424"/>
      <c r="BK60" s="424"/>
      <c r="BL60" s="424"/>
      <c r="BM60" s="424"/>
      <c r="BN60" s="424"/>
      <c r="BO60" s="424"/>
      <c r="BP60" s="424"/>
      <c r="BQ60" s="424"/>
      <c r="BR60" s="424"/>
      <c r="BS60" s="424"/>
      <c r="BT60" s="424"/>
      <c r="BU60" s="424"/>
      <c r="BV60" s="424"/>
      <c r="BW60" s="424"/>
      <c r="BX60" s="424"/>
      <c r="BY60" s="424"/>
      <c r="BZ60" s="424"/>
      <c r="CA60" s="424"/>
      <c r="CB60" s="424"/>
      <c r="CC60" s="424"/>
      <c r="CD60" s="422"/>
      <c r="CE60" s="422"/>
      <c r="CF60" s="422"/>
      <c r="CG60" s="422"/>
      <c r="CH60" s="422"/>
      <c r="CI60" s="422"/>
      <c r="CJ60" s="422"/>
      <c r="CK60" s="422"/>
      <c r="CL60" s="422"/>
      <c r="CM60" s="422"/>
      <c r="CN60" s="422"/>
      <c r="CO60" s="422"/>
      <c r="CP60" s="422"/>
      <c r="CQ60" s="422"/>
      <c r="CR60" s="422"/>
      <c r="CS60" s="422"/>
      <c r="CT60" s="422"/>
      <c r="CU60" s="422"/>
      <c r="CV60" s="422"/>
      <c r="CW60" s="422"/>
      <c r="CX60" s="422"/>
      <c r="CY60" s="422"/>
      <c r="CZ60" s="422"/>
      <c r="DA60" s="422"/>
      <c r="DB60" s="422"/>
      <c r="DC60" s="422"/>
      <c r="DD60" s="422"/>
      <c r="DE60" s="422"/>
      <c r="DF60" s="422"/>
      <c r="DG60" s="422"/>
      <c r="DH60" s="422"/>
      <c r="DI60" s="422"/>
      <c r="DJ60" s="422"/>
      <c r="DK60" s="425"/>
      <c r="DL60" s="425"/>
      <c r="DM60" s="425"/>
      <c r="DN60" s="425"/>
      <c r="DO60" s="425"/>
      <c r="DP60" s="425"/>
      <c r="DQ60" s="425"/>
      <c r="DR60" s="425"/>
      <c r="DS60" s="425"/>
      <c r="DT60" s="425"/>
      <c r="DU60" s="425"/>
      <c r="DV60" s="425"/>
      <c r="DW60" s="425"/>
      <c r="DX60" s="425"/>
      <c r="DY60" s="426"/>
      <c r="DZ60" s="426"/>
      <c r="EA60" s="426"/>
      <c r="EB60" s="426"/>
      <c r="EC60" s="426"/>
      <c r="ED60" s="426"/>
      <c r="EE60" s="426"/>
      <c r="EF60" s="426"/>
      <c r="EG60" s="426"/>
      <c r="EH60" s="426"/>
      <c r="EI60" s="426"/>
      <c r="EJ60" s="426"/>
      <c r="EK60" s="426"/>
      <c r="EL60" s="426"/>
      <c r="EM60" s="426"/>
      <c r="EN60" s="426"/>
      <c r="EO60" s="426"/>
      <c r="EP60" s="426"/>
      <c r="EQ60" s="426"/>
      <c r="ER60" s="426"/>
      <c r="ES60" s="426"/>
      <c r="ET60" s="426"/>
      <c r="EU60" s="426"/>
      <c r="EV60" s="426"/>
      <c r="EW60" s="426"/>
      <c r="EX60" s="426"/>
    </row>
    <row r="61" ht="24.95" customHeight="1" spans="1:154">
      <c r="A61" s="28" t="str">
        <f>IF($G$1&lt;&gt;"",参数计算!A58,"")</f>
        <v/>
      </c>
      <c r="B61" s="28" t="str">
        <f>IF($G$1&lt;&gt;"",参数计算!B58,"")</f>
        <v/>
      </c>
      <c r="C61" s="28" t="str">
        <f>IF($G$1&lt;&gt;"",参数计算!C58,"")</f>
        <v/>
      </c>
      <c r="D61" s="28" t="str">
        <f>IF(AND(初始录入!$M$7&lt;&gt;"",A61&lt;&gt;""),$D$10,"")</f>
        <v/>
      </c>
      <c r="E61" s="28" t="str">
        <f t="shared" si="0"/>
        <v/>
      </c>
      <c r="F61" s="422"/>
      <c r="G61" s="28"/>
      <c r="H61" s="28"/>
      <c r="I61" s="422"/>
      <c r="J61" s="422"/>
      <c r="K61" s="422"/>
      <c r="L61" s="422"/>
      <c r="M61" s="422"/>
      <c r="N61" s="28"/>
      <c r="O61" s="28"/>
      <c r="P61" s="423"/>
      <c r="Q61" s="423"/>
      <c r="R61" s="423"/>
      <c r="S61" s="423"/>
      <c r="T61" s="423"/>
      <c r="U61" s="422"/>
      <c r="V61" s="422"/>
      <c r="W61" s="422"/>
      <c r="X61" s="422"/>
      <c r="Y61" s="422"/>
      <c r="Z61" s="28"/>
      <c r="AA61" s="28"/>
      <c r="AB61" s="422"/>
      <c r="AC61" s="422"/>
      <c r="AD61" s="422"/>
      <c r="AE61" s="422"/>
      <c r="AF61" s="422"/>
      <c r="AG61" s="422"/>
      <c r="AH61" s="28"/>
      <c r="AI61" s="28"/>
      <c r="AJ61" s="422"/>
      <c r="AK61" s="422"/>
      <c r="AL61" s="422"/>
      <c r="AM61" s="422"/>
      <c r="AN61" s="422"/>
      <c r="AO61" s="422"/>
      <c r="AP61" s="28"/>
      <c r="AQ61" s="28"/>
      <c r="AR61" s="422"/>
      <c r="AS61" s="422"/>
      <c r="AT61" s="422"/>
      <c r="AU61" s="422"/>
      <c r="AV61" s="422"/>
      <c r="AW61" s="422"/>
      <c r="AX61" s="28"/>
      <c r="AY61" s="28"/>
      <c r="AZ61" s="28"/>
      <c r="BA61" s="28"/>
      <c r="BB61" s="28" t="str">
        <f>IF(AND(初始录入!$M$12&lt;&gt;"",$BF$1&lt;&gt;"",$BF$3&lt;&gt;"",$A61&lt;&gt;""),SUM(BC61:EX61),"")</f>
        <v/>
      </c>
      <c r="BC61" s="424"/>
      <c r="BD61" s="424"/>
      <c r="BE61" s="424"/>
      <c r="BF61" s="424"/>
      <c r="BG61" s="424"/>
      <c r="BH61" s="424"/>
      <c r="BI61" s="424"/>
      <c r="BJ61" s="424"/>
      <c r="BK61" s="424"/>
      <c r="BL61" s="424"/>
      <c r="BM61" s="424"/>
      <c r="BN61" s="424"/>
      <c r="BO61" s="424"/>
      <c r="BP61" s="424"/>
      <c r="BQ61" s="424"/>
      <c r="BR61" s="424"/>
      <c r="BS61" s="424"/>
      <c r="BT61" s="424"/>
      <c r="BU61" s="424"/>
      <c r="BV61" s="424"/>
      <c r="BW61" s="424"/>
      <c r="BX61" s="424"/>
      <c r="BY61" s="424"/>
      <c r="BZ61" s="424"/>
      <c r="CA61" s="424"/>
      <c r="CB61" s="424"/>
      <c r="CC61" s="424"/>
      <c r="CD61" s="422"/>
      <c r="CE61" s="422"/>
      <c r="CF61" s="422"/>
      <c r="CG61" s="422"/>
      <c r="CH61" s="422"/>
      <c r="CI61" s="422"/>
      <c r="CJ61" s="422"/>
      <c r="CK61" s="422"/>
      <c r="CL61" s="422"/>
      <c r="CM61" s="422"/>
      <c r="CN61" s="422"/>
      <c r="CO61" s="422"/>
      <c r="CP61" s="422"/>
      <c r="CQ61" s="422"/>
      <c r="CR61" s="422"/>
      <c r="CS61" s="422"/>
      <c r="CT61" s="422"/>
      <c r="CU61" s="422"/>
      <c r="CV61" s="422"/>
      <c r="CW61" s="422"/>
      <c r="CX61" s="422"/>
      <c r="CY61" s="422"/>
      <c r="CZ61" s="422"/>
      <c r="DA61" s="422"/>
      <c r="DB61" s="422"/>
      <c r="DC61" s="422"/>
      <c r="DD61" s="422"/>
      <c r="DE61" s="422"/>
      <c r="DF61" s="422"/>
      <c r="DG61" s="422"/>
      <c r="DH61" s="422"/>
      <c r="DI61" s="422"/>
      <c r="DJ61" s="422"/>
      <c r="DK61" s="425"/>
      <c r="DL61" s="425"/>
      <c r="DM61" s="425"/>
      <c r="DN61" s="425"/>
      <c r="DO61" s="425"/>
      <c r="DP61" s="425"/>
      <c r="DQ61" s="425"/>
      <c r="DR61" s="425"/>
      <c r="DS61" s="425"/>
      <c r="DT61" s="425"/>
      <c r="DU61" s="425"/>
      <c r="DV61" s="425"/>
      <c r="DW61" s="425"/>
      <c r="DX61" s="425"/>
      <c r="DY61" s="426"/>
      <c r="DZ61" s="426"/>
      <c r="EA61" s="426"/>
      <c r="EB61" s="426"/>
      <c r="EC61" s="426"/>
      <c r="ED61" s="426"/>
      <c r="EE61" s="426"/>
      <c r="EF61" s="426"/>
      <c r="EG61" s="426"/>
      <c r="EH61" s="426"/>
      <c r="EI61" s="426"/>
      <c r="EJ61" s="426"/>
      <c r="EK61" s="426"/>
      <c r="EL61" s="426"/>
      <c r="EM61" s="426"/>
      <c r="EN61" s="426"/>
      <c r="EO61" s="426"/>
      <c r="EP61" s="426"/>
      <c r="EQ61" s="426"/>
      <c r="ER61" s="426"/>
      <c r="ES61" s="426"/>
      <c r="ET61" s="426"/>
      <c r="EU61" s="426"/>
      <c r="EV61" s="426"/>
      <c r="EW61" s="426"/>
      <c r="EX61" s="426"/>
    </row>
    <row r="62" ht="24.95" customHeight="1" spans="1:154">
      <c r="A62" s="28" t="str">
        <f>IF($G$1&lt;&gt;"",参数计算!A59,"")</f>
        <v/>
      </c>
      <c r="B62" s="28" t="str">
        <f>IF($G$1&lt;&gt;"",参数计算!B59,"")</f>
        <v/>
      </c>
      <c r="C62" s="28" t="str">
        <f>IF($G$1&lt;&gt;"",参数计算!C59,"")</f>
        <v/>
      </c>
      <c r="D62" s="28" t="str">
        <f>IF(AND(初始录入!$M$7&lt;&gt;"",A62&lt;&gt;""),$D$10,"")</f>
        <v/>
      </c>
      <c r="E62" s="28" t="str">
        <f t="shared" si="0"/>
        <v/>
      </c>
      <c r="F62" s="422"/>
      <c r="G62" s="28"/>
      <c r="H62" s="28"/>
      <c r="I62" s="422"/>
      <c r="J62" s="422"/>
      <c r="K62" s="422"/>
      <c r="L62" s="422"/>
      <c r="M62" s="422"/>
      <c r="N62" s="28"/>
      <c r="O62" s="28"/>
      <c r="P62" s="423"/>
      <c r="Q62" s="423"/>
      <c r="R62" s="423"/>
      <c r="S62" s="423"/>
      <c r="T62" s="423"/>
      <c r="U62" s="422"/>
      <c r="V62" s="422"/>
      <c r="W62" s="422"/>
      <c r="X62" s="422"/>
      <c r="Y62" s="422"/>
      <c r="Z62" s="28"/>
      <c r="AA62" s="28"/>
      <c r="AB62" s="422"/>
      <c r="AC62" s="422"/>
      <c r="AD62" s="422"/>
      <c r="AE62" s="422"/>
      <c r="AF62" s="422"/>
      <c r="AG62" s="422"/>
      <c r="AH62" s="28"/>
      <c r="AI62" s="28"/>
      <c r="AJ62" s="422"/>
      <c r="AK62" s="422"/>
      <c r="AL62" s="422"/>
      <c r="AM62" s="422"/>
      <c r="AN62" s="422"/>
      <c r="AO62" s="422"/>
      <c r="AP62" s="28"/>
      <c r="AQ62" s="28"/>
      <c r="AR62" s="422"/>
      <c r="AS62" s="422"/>
      <c r="AT62" s="422"/>
      <c r="AU62" s="422"/>
      <c r="AV62" s="422"/>
      <c r="AW62" s="422"/>
      <c r="AX62" s="28"/>
      <c r="AY62" s="28"/>
      <c r="AZ62" s="28"/>
      <c r="BA62" s="28"/>
      <c r="BB62" s="28" t="str">
        <f>IF(AND(初始录入!$M$12&lt;&gt;"",$BF$1&lt;&gt;"",$BF$3&lt;&gt;"",$A62&lt;&gt;""),SUM(BC62:EX62),"")</f>
        <v/>
      </c>
      <c r="BC62" s="424"/>
      <c r="BD62" s="424"/>
      <c r="BE62" s="424"/>
      <c r="BF62" s="424"/>
      <c r="BG62" s="424"/>
      <c r="BH62" s="424"/>
      <c r="BI62" s="424"/>
      <c r="BJ62" s="424"/>
      <c r="BK62" s="424"/>
      <c r="BL62" s="424"/>
      <c r="BM62" s="424"/>
      <c r="BN62" s="424"/>
      <c r="BO62" s="424"/>
      <c r="BP62" s="424"/>
      <c r="BQ62" s="424"/>
      <c r="BR62" s="424"/>
      <c r="BS62" s="424"/>
      <c r="BT62" s="424"/>
      <c r="BU62" s="424"/>
      <c r="BV62" s="424"/>
      <c r="BW62" s="424"/>
      <c r="BX62" s="424"/>
      <c r="BY62" s="424"/>
      <c r="BZ62" s="424"/>
      <c r="CA62" s="424"/>
      <c r="CB62" s="424"/>
      <c r="CC62" s="424"/>
      <c r="CD62" s="422"/>
      <c r="CE62" s="422"/>
      <c r="CF62" s="422"/>
      <c r="CG62" s="422"/>
      <c r="CH62" s="422"/>
      <c r="CI62" s="422"/>
      <c r="CJ62" s="422"/>
      <c r="CK62" s="422"/>
      <c r="CL62" s="422"/>
      <c r="CM62" s="422"/>
      <c r="CN62" s="422"/>
      <c r="CO62" s="422"/>
      <c r="CP62" s="422"/>
      <c r="CQ62" s="422"/>
      <c r="CR62" s="422"/>
      <c r="CS62" s="422"/>
      <c r="CT62" s="422"/>
      <c r="CU62" s="422"/>
      <c r="CV62" s="422"/>
      <c r="CW62" s="422"/>
      <c r="CX62" s="422"/>
      <c r="CY62" s="422"/>
      <c r="CZ62" s="422"/>
      <c r="DA62" s="422"/>
      <c r="DB62" s="422"/>
      <c r="DC62" s="422"/>
      <c r="DD62" s="422"/>
      <c r="DE62" s="422"/>
      <c r="DF62" s="422"/>
      <c r="DG62" s="422"/>
      <c r="DH62" s="422"/>
      <c r="DI62" s="422"/>
      <c r="DJ62" s="422"/>
      <c r="DK62" s="425"/>
      <c r="DL62" s="425"/>
      <c r="DM62" s="425"/>
      <c r="DN62" s="425"/>
      <c r="DO62" s="425"/>
      <c r="DP62" s="425"/>
      <c r="DQ62" s="425"/>
      <c r="DR62" s="425"/>
      <c r="DS62" s="425"/>
      <c r="DT62" s="425"/>
      <c r="DU62" s="425"/>
      <c r="DV62" s="425"/>
      <c r="DW62" s="425"/>
      <c r="DX62" s="425"/>
      <c r="DY62" s="426"/>
      <c r="DZ62" s="426"/>
      <c r="EA62" s="426"/>
      <c r="EB62" s="426"/>
      <c r="EC62" s="426"/>
      <c r="ED62" s="426"/>
      <c r="EE62" s="426"/>
      <c r="EF62" s="426"/>
      <c r="EG62" s="426"/>
      <c r="EH62" s="426"/>
      <c r="EI62" s="426"/>
      <c r="EJ62" s="426"/>
      <c r="EK62" s="426"/>
      <c r="EL62" s="426"/>
      <c r="EM62" s="426"/>
      <c r="EN62" s="426"/>
      <c r="EO62" s="426"/>
      <c r="EP62" s="426"/>
      <c r="EQ62" s="426"/>
      <c r="ER62" s="426"/>
      <c r="ES62" s="426"/>
      <c r="ET62" s="426"/>
      <c r="EU62" s="426"/>
      <c r="EV62" s="426"/>
      <c r="EW62" s="426"/>
      <c r="EX62" s="426"/>
    </row>
    <row r="63" ht="24.95" customHeight="1" spans="1:154">
      <c r="A63" s="28" t="str">
        <f>IF($G$1&lt;&gt;"",参数计算!A60,"")</f>
        <v/>
      </c>
      <c r="B63" s="28" t="str">
        <f>IF($G$1&lt;&gt;"",参数计算!B60,"")</f>
        <v/>
      </c>
      <c r="C63" s="28" t="str">
        <f>IF($G$1&lt;&gt;"",参数计算!C60,"")</f>
        <v/>
      </c>
      <c r="D63" s="28" t="str">
        <f>IF(AND(初始录入!$M$7&lt;&gt;"",A63&lt;&gt;""),$D$10,"")</f>
        <v/>
      </c>
      <c r="E63" s="28" t="str">
        <f t="shared" si="0"/>
        <v/>
      </c>
      <c r="F63" s="422"/>
      <c r="G63" s="28"/>
      <c r="H63" s="28"/>
      <c r="I63" s="422"/>
      <c r="J63" s="422"/>
      <c r="K63" s="422"/>
      <c r="L63" s="422"/>
      <c r="M63" s="422"/>
      <c r="N63" s="28"/>
      <c r="O63" s="28"/>
      <c r="P63" s="423"/>
      <c r="Q63" s="423"/>
      <c r="R63" s="423"/>
      <c r="S63" s="423"/>
      <c r="T63" s="423"/>
      <c r="U63" s="422"/>
      <c r="V63" s="422"/>
      <c r="W63" s="422"/>
      <c r="X63" s="422"/>
      <c r="Y63" s="422"/>
      <c r="Z63" s="28"/>
      <c r="AA63" s="28"/>
      <c r="AB63" s="422"/>
      <c r="AC63" s="422"/>
      <c r="AD63" s="422"/>
      <c r="AE63" s="422"/>
      <c r="AF63" s="422"/>
      <c r="AG63" s="422"/>
      <c r="AH63" s="28"/>
      <c r="AI63" s="28"/>
      <c r="AJ63" s="422"/>
      <c r="AK63" s="422"/>
      <c r="AL63" s="422"/>
      <c r="AM63" s="422"/>
      <c r="AN63" s="422"/>
      <c r="AO63" s="422"/>
      <c r="AP63" s="28"/>
      <c r="AQ63" s="28"/>
      <c r="AR63" s="422"/>
      <c r="AS63" s="422"/>
      <c r="AT63" s="422"/>
      <c r="AU63" s="422"/>
      <c r="AV63" s="422"/>
      <c r="AW63" s="422"/>
      <c r="AX63" s="28"/>
      <c r="AY63" s="28"/>
      <c r="AZ63" s="28"/>
      <c r="BA63" s="28"/>
      <c r="BB63" s="28" t="str">
        <f>IF(AND(初始录入!$M$12&lt;&gt;"",$BF$1&lt;&gt;"",$BF$3&lt;&gt;"",$A63&lt;&gt;""),SUM(BC63:EX63),"")</f>
        <v/>
      </c>
      <c r="BC63" s="424"/>
      <c r="BD63" s="424"/>
      <c r="BE63" s="424"/>
      <c r="BF63" s="424"/>
      <c r="BG63" s="424"/>
      <c r="BH63" s="424"/>
      <c r="BI63" s="424"/>
      <c r="BJ63" s="424"/>
      <c r="BK63" s="424"/>
      <c r="BL63" s="424"/>
      <c r="BM63" s="424"/>
      <c r="BN63" s="424"/>
      <c r="BO63" s="424"/>
      <c r="BP63" s="424"/>
      <c r="BQ63" s="424"/>
      <c r="BR63" s="424"/>
      <c r="BS63" s="424"/>
      <c r="BT63" s="424"/>
      <c r="BU63" s="424"/>
      <c r="BV63" s="424"/>
      <c r="BW63" s="424"/>
      <c r="BX63" s="424"/>
      <c r="BY63" s="424"/>
      <c r="BZ63" s="424"/>
      <c r="CA63" s="424"/>
      <c r="CB63" s="424"/>
      <c r="CC63" s="424"/>
      <c r="CD63" s="422"/>
      <c r="CE63" s="422"/>
      <c r="CF63" s="422"/>
      <c r="CG63" s="422"/>
      <c r="CH63" s="422"/>
      <c r="CI63" s="422"/>
      <c r="CJ63" s="422"/>
      <c r="CK63" s="422"/>
      <c r="CL63" s="422"/>
      <c r="CM63" s="422"/>
      <c r="CN63" s="422"/>
      <c r="CO63" s="422"/>
      <c r="CP63" s="422"/>
      <c r="CQ63" s="422"/>
      <c r="CR63" s="422"/>
      <c r="CS63" s="422"/>
      <c r="CT63" s="422"/>
      <c r="CU63" s="422"/>
      <c r="CV63" s="422"/>
      <c r="CW63" s="422"/>
      <c r="CX63" s="422"/>
      <c r="CY63" s="422"/>
      <c r="CZ63" s="422"/>
      <c r="DA63" s="422"/>
      <c r="DB63" s="422"/>
      <c r="DC63" s="422"/>
      <c r="DD63" s="422"/>
      <c r="DE63" s="422"/>
      <c r="DF63" s="422"/>
      <c r="DG63" s="422"/>
      <c r="DH63" s="422"/>
      <c r="DI63" s="422"/>
      <c r="DJ63" s="422"/>
      <c r="DK63" s="425"/>
      <c r="DL63" s="425"/>
      <c r="DM63" s="425"/>
      <c r="DN63" s="425"/>
      <c r="DO63" s="425"/>
      <c r="DP63" s="425"/>
      <c r="DQ63" s="425"/>
      <c r="DR63" s="425"/>
      <c r="DS63" s="425"/>
      <c r="DT63" s="425"/>
      <c r="DU63" s="425"/>
      <c r="DV63" s="425"/>
      <c r="DW63" s="425"/>
      <c r="DX63" s="425"/>
      <c r="DY63" s="426"/>
      <c r="DZ63" s="426"/>
      <c r="EA63" s="426"/>
      <c r="EB63" s="426"/>
      <c r="EC63" s="426"/>
      <c r="ED63" s="426"/>
      <c r="EE63" s="426"/>
      <c r="EF63" s="426"/>
      <c r="EG63" s="426"/>
      <c r="EH63" s="426"/>
      <c r="EI63" s="426"/>
      <c r="EJ63" s="426"/>
      <c r="EK63" s="426"/>
      <c r="EL63" s="426"/>
      <c r="EM63" s="426"/>
      <c r="EN63" s="426"/>
      <c r="EO63" s="426"/>
      <c r="EP63" s="426"/>
      <c r="EQ63" s="426"/>
      <c r="ER63" s="426"/>
      <c r="ES63" s="426"/>
      <c r="ET63" s="426"/>
      <c r="EU63" s="426"/>
      <c r="EV63" s="426"/>
      <c r="EW63" s="426"/>
      <c r="EX63" s="426"/>
    </row>
    <row r="64" ht="24.95" customHeight="1" spans="1:154">
      <c r="A64" s="28" t="str">
        <f>IF($G$1&lt;&gt;"",参数计算!A61,"")</f>
        <v/>
      </c>
      <c r="B64" s="28" t="str">
        <f>IF($G$1&lt;&gt;"",参数计算!B61,"")</f>
        <v/>
      </c>
      <c r="C64" s="28" t="str">
        <f>IF($G$1&lt;&gt;"",参数计算!C61,"")</f>
        <v/>
      </c>
      <c r="D64" s="28" t="str">
        <f>IF(AND(初始录入!$M$7&lt;&gt;"",A64&lt;&gt;""),$D$10,"")</f>
        <v/>
      </c>
      <c r="E64" s="28" t="str">
        <f t="shared" si="0"/>
        <v/>
      </c>
      <c r="F64" s="422"/>
      <c r="G64" s="28"/>
      <c r="H64" s="28"/>
      <c r="I64" s="422"/>
      <c r="J64" s="422"/>
      <c r="K64" s="422"/>
      <c r="L64" s="422"/>
      <c r="M64" s="422"/>
      <c r="N64" s="28"/>
      <c r="O64" s="28"/>
      <c r="P64" s="423"/>
      <c r="Q64" s="423"/>
      <c r="R64" s="423"/>
      <c r="S64" s="423"/>
      <c r="T64" s="423"/>
      <c r="U64" s="422"/>
      <c r="V64" s="422"/>
      <c r="W64" s="422"/>
      <c r="X64" s="422"/>
      <c r="Y64" s="422"/>
      <c r="Z64" s="28"/>
      <c r="AA64" s="28"/>
      <c r="AB64" s="422"/>
      <c r="AC64" s="422"/>
      <c r="AD64" s="422"/>
      <c r="AE64" s="422"/>
      <c r="AF64" s="422"/>
      <c r="AG64" s="422"/>
      <c r="AH64" s="28"/>
      <c r="AI64" s="28"/>
      <c r="AJ64" s="422"/>
      <c r="AK64" s="422"/>
      <c r="AL64" s="422"/>
      <c r="AM64" s="422"/>
      <c r="AN64" s="422"/>
      <c r="AO64" s="422"/>
      <c r="AP64" s="28"/>
      <c r="AQ64" s="28"/>
      <c r="AR64" s="422"/>
      <c r="AS64" s="422"/>
      <c r="AT64" s="422"/>
      <c r="AU64" s="422"/>
      <c r="AV64" s="422"/>
      <c r="AW64" s="422"/>
      <c r="AX64" s="28"/>
      <c r="AY64" s="28"/>
      <c r="AZ64" s="28"/>
      <c r="BA64" s="28"/>
      <c r="BB64" s="28" t="str">
        <f>IF(AND(初始录入!$M$12&lt;&gt;"",$BF$1&lt;&gt;"",$BF$3&lt;&gt;"",$A64&lt;&gt;""),SUM(BC64:EX64),"")</f>
        <v/>
      </c>
      <c r="BC64" s="424"/>
      <c r="BD64" s="424"/>
      <c r="BE64" s="424"/>
      <c r="BF64" s="424"/>
      <c r="BG64" s="424"/>
      <c r="BH64" s="424"/>
      <c r="BI64" s="424"/>
      <c r="BJ64" s="424"/>
      <c r="BK64" s="424"/>
      <c r="BL64" s="424"/>
      <c r="BM64" s="424"/>
      <c r="BN64" s="424"/>
      <c r="BO64" s="424"/>
      <c r="BP64" s="424"/>
      <c r="BQ64" s="424"/>
      <c r="BR64" s="424"/>
      <c r="BS64" s="424"/>
      <c r="BT64" s="424"/>
      <c r="BU64" s="424"/>
      <c r="BV64" s="424"/>
      <c r="BW64" s="424"/>
      <c r="BX64" s="424"/>
      <c r="BY64" s="424"/>
      <c r="BZ64" s="424"/>
      <c r="CA64" s="424"/>
      <c r="CB64" s="424"/>
      <c r="CC64" s="424"/>
      <c r="CD64" s="422"/>
      <c r="CE64" s="422"/>
      <c r="CF64" s="422"/>
      <c r="CG64" s="422"/>
      <c r="CH64" s="422"/>
      <c r="CI64" s="422"/>
      <c r="CJ64" s="422"/>
      <c r="CK64" s="422"/>
      <c r="CL64" s="422"/>
      <c r="CM64" s="422"/>
      <c r="CN64" s="422"/>
      <c r="CO64" s="422"/>
      <c r="CP64" s="422"/>
      <c r="CQ64" s="422"/>
      <c r="CR64" s="422"/>
      <c r="CS64" s="422"/>
      <c r="CT64" s="422"/>
      <c r="CU64" s="422"/>
      <c r="CV64" s="422"/>
      <c r="CW64" s="422"/>
      <c r="CX64" s="422"/>
      <c r="CY64" s="422"/>
      <c r="CZ64" s="422"/>
      <c r="DA64" s="422"/>
      <c r="DB64" s="422"/>
      <c r="DC64" s="422"/>
      <c r="DD64" s="422"/>
      <c r="DE64" s="422"/>
      <c r="DF64" s="422"/>
      <c r="DG64" s="422"/>
      <c r="DH64" s="422"/>
      <c r="DI64" s="422"/>
      <c r="DJ64" s="422"/>
      <c r="DK64" s="425"/>
      <c r="DL64" s="425"/>
      <c r="DM64" s="425"/>
      <c r="DN64" s="425"/>
      <c r="DO64" s="425"/>
      <c r="DP64" s="425"/>
      <c r="DQ64" s="425"/>
      <c r="DR64" s="425"/>
      <c r="DS64" s="425"/>
      <c r="DT64" s="425"/>
      <c r="DU64" s="425"/>
      <c r="DV64" s="425"/>
      <c r="DW64" s="425"/>
      <c r="DX64" s="425"/>
      <c r="DY64" s="426"/>
      <c r="DZ64" s="426"/>
      <c r="EA64" s="426"/>
      <c r="EB64" s="426"/>
      <c r="EC64" s="426"/>
      <c r="ED64" s="426"/>
      <c r="EE64" s="426"/>
      <c r="EF64" s="426"/>
      <c r="EG64" s="426"/>
      <c r="EH64" s="426"/>
      <c r="EI64" s="426"/>
      <c r="EJ64" s="426"/>
      <c r="EK64" s="426"/>
      <c r="EL64" s="426"/>
      <c r="EM64" s="426"/>
      <c r="EN64" s="426"/>
      <c r="EO64" s="426"/>
      <c r="EP64" s="426"/>
      <c r="EQ64" s="426"/>
      <c r="ER64" s="426"/>
      <c r="ES64" s="426"/>
      <c r="ET64" s="426"/>
      <c r="EU64" s="426"/>
      <c r="EV64" s="426"/>
      <c r="EW64" s="426"/>
      <c r="EX64" s="426"/>
    </row>
    <row r="65" ht="24.95" customHeight="1" spans="1:154">
      <c r="A65" s="28" t="str">
        <f>IF($G$1&lt;&gt;"",参数计算!A62,"")</f>
        <v/>
      </c>
      <c r="B65" s="28" t="str">
        <f>IF($G$1&lt;&gt;"",参数计算!B62,"")</f>
        <v/>
      </c>
      <c r="C65" s="28" t="str">
        <f>IF($G$1&lt;&gt;"",参数计算!C62,"")</f>
        <v/>
      </c>
      <c r="D65" s="28" t="str">
        <f>IF(AND(初始录入!$M$7&lt;&gt;"",A65&lt;&gt;""),$D$10,"")</f>
        <v/>
      </c>
      <c r="E65" s="28" t="str">
        <f t="shared" si="0"/>
        <v/>
      </c>
      <c r="F65" s="422"/>
      <c r="G65" s="28"/>
      <c r="H65" s="28"/>
      <c r="I65" s="422"/>
      <c r="J65" s="422"/>
      <c r="K65" s="422"/>
      <c r="L65" s="422"/>
      <c r="M65" s="422"/>
      <c r="N65" s="28"/>
      <c r="O65" s="28"/>
      <c r="P65" s="423"/>
      <c r="Q65" s="423"/>
      <c r="R65" s="423"/>
      <c r="S65" s="423"/>
      <c r="T65" s="423"/>
      <c r="U65" s="422"/>
      <c r="V65" s="422"/>
      <c r="W65" s="422"/>
      <c r="X65" s="422"/>
      <c r="Y65" s="422"/>
      <c r="Z65" s="28"/>
      <c r="AA65" s="28"/>
      <c r="AB65" s="422"/>
      <c r="AC65" s="422"/>
      <c r="AD65" s="422"/>
      <c r="AE65" s="422"/>
      <c r="AF65" s="422"/>
      <c r="AG65" s="422"/>
      <c r="AH65" s="28"/>
      <c r="AI65" s="28"/>
      <c r="AJ65" s="422"/>
      <c r="AK65" s="422"/>
      <c r="AL65" s="422"/>
      <c r="AM65" s="422"/>
      <c r="AN65" s="422"/>
      <c r="AO65" s="422"/>
      <c r="AP65" s="28"/>
      <c r="AQ65" s="28"/>
      <c r="AR65" s="422"/>
      <c r="AS65" s="422"/>
      <c r="AT65" s="422"/>
      <c r="AU65" s="422"/>
      <c r="AV65" s="422"/>
      <c r="AW65" s="422"/>
      <c r="AX65" s="28"/>
      <c r="AY65" s="28"/>
      <c r="AZ65" s="28"/>
      <c r="BA65" s="28"/>
      <c r="BB65" s="28" t="str">
        <f>IF(AND(初始录入!$M$12&lt;&gt;"",$BF$1&lt;&gt;"",$BF$3&lt;&gt;"",$A65&lt;&gt;""),SUM(BC65:EX65),"")</f>
        <v/>
      </c>
      <c r="BC65" s="424"/>
      <c r="BD65" s="424"/>
      <c r="BE65" s="424"/>
      <c r="BF65" s="424"/>
      <c r="BG65" s="424"/>
      <c r="BH65" s="424"/>
      <c r="BI65" s="424"/>
      <c r="BJ65" s="424"/>
      <c r="BK65" s="424"/>
      <c r="BL65" s="424"/>
      <c r="BM65" s="424"/>
      <c r="BN65" s="424"/>
      <c r="BO65" s="424"/>
      <c r="BP65" s="424"/>
      <c r="BQ65" s="424"/>
      <c r="BR65" s="424"/>
      <c r="BS65" s="424"/>
      <c r="BT65" s="424"/>
      <c r="BU65" s="424"/>
      <c r="BV65" s="424"/>
      <c r="BW65" s="424"/>
      <c r="BX65" s="424"/>
      <c r="BY65" s="424"/>
      <c r="BZ65" s="424"/>
      <c r="CA65" s="424"/>
      <c r="CB65" s="424"/>
      <c r="CC65" s="424"/>
      <c r="CD65" s="422"/>
      <c r="CE65" s="422"/>
      <c r="CF65" s="422"/>
      <c r="CG65" s="422"/>
      <c r="CH65" s="422"/>
      <c r="CI65" s="422"/>
      <c r="CJ65" s="422"/>
      <c r="CK65" s="422"/>
      <c r="CL65" s="422"/>
      <c r="CM65" s="422"/>
      <c r="CN65" s="422"/>
      <c r="CO65" s="422"/>
      <c r="CP65" s="422"/>
      <c r="CQ65" s="422"/>
      <c r="CR65" s="422"/>
      <c r="CS65" s="422"/>
      <c r="CT65" s="422"/>
      <c r="CU65" s="422"/>
      <c r="CV65" s="422"/>
      <c r="CW65" s="422"/>
      <c r="CX65" s="422"/>
      <c r="CY65" s="422"/>
      <c r="CZ65" s="422"/>
      <c r="DA65" s="422"/>
      <c r="DB65" s="422"/>
      <c r="DC65" s="422"/>
      <c r="DD65" s="422"/>
      <c r="DE65" s="422"/>
      <c r="DF65" s="422"/>
      <c r="DG65" s="422"/>
      <c r="DH65" s="422"/>
      <c r="DI65" s="422"/>
      <c r="DJ65" s="422"/>
      <c r="DK65" s="425"/>
      <c r="DL65" s="425"/>
      <c r="DM65" s="425"/>
      <c r="DN65" s="425"/>
      <c r="DO65" s="425"/>
      <c r="DP65" s="425"/>
      <c r="DQ65" s="425"/>
      <c r="DR65" s="425"/>
      <c r="DS65" s="425"/>
      <c r="DT65" s="425"/>
      <c r="DU65" s="425"/>
      <c r="DV65" s="425"/>
      <c r="DW65" s="425"/>
      <c r="DX65" s="425"/>
      <c r="DY65" s="426"/>
      <c r="DZ65" s="426"/>
      <c r="EA65" s="426"/>
      <c r="EB65" s="426"/>
      <c r="EC65" s="426"/>
      <c r="ED65" s="426"/>
      <c r="EE65" s="426"/>
      <c r="EF65" s="426"/>
      <c r="EG65" s="426"/>
      <c r="EH65" s="426"/>
      <c r="EI65" s="426"/>
      <c r="EJ65" s="426"/>
      <c r="EK65" s="426"/>
      <c r="EL65" s="426"/>
      <c r="EM65" s="426"/>
      <c r="EN65" s="426"/>
      <c r="EO65" s="426"/>
      <c r="EP65" s="426"/>
      <c r="EQ65" s="426"/>
      <c r="ER65" s="426"/>
      <c r="ES65" s="426"/>
      <c r="ET65" s="426"/>
      <c r="EU65" s="426"/>
      <c r="EV65" s="426"/>
      <c r="EW65" s="426"/>
      <c r="EX65" s="426"/>
    </row>
    <row r="66" ht="24.95" customHeight="1" spans="1:154">
      <c r="A66" s="28" t="str">
        <f>IF($G$1&lt;&gt;"",参数计算!A63,"")</f>
        <v/>
      </c>
      <c r="B66" s="28" t="str">
        <f>IF($G$1&lt;&gt;"",参数计算!B63,"")</f>
        <v/>
      </c>
      <c r="C66" s="28" t="str">
        <f>IF($G$1&lt;&gt;"",参数计算!C63,"")</f>
        <v/>
      </c>
      <c r="D66" s="28" t="str">
        <f>IF(AND(初始录入!$M$7&lt;&gt;"",A66&lt;&gt;""),$D$10,"")</f>
        <v/>
      </c>
      <c r="E66" s="28" t="str">
        <f t="shared" si="0"/>
        <v/>
      </c>
      <c r="F66" s="422"/>
      <c r="G66" s="28"/>
      <c r="H66" s="28"/>
      <c r="I66" s="422"/>
      <c r="J66" s="422"/>
      <c r="K66" s="422"/>
      <c r="L66" s="422"/>
      <c r="M66" s="422"/>
      <c r="N66" s="28"/>
      <c r="O66" s="28"/>
      <c r="P66" s="423"/>
      <c r="Q66" s="423"/>
      <c r="R66" s="423"/>
      <c r="S66" s="423"/>
      <c r="T66" s="423"/>
      <c r="U66" s="422"/>
      <c r="V66" s="422"/>
      <c r="W66" s="422"/>
      <c r="X66" s="422"/>
      <c r="Y66" s="422"/>
      <c r="Z66" s="28"/>
      <c r="AA66" s="28"/>
      <c r="AB66" s="422"/>
      <c r="AC66" s="422"/>
      <c r="AD66" s="422"/>
      <c r="AE66" s="422"/>
      <c r="AF66" s="422"/>
      <c r="AG66" s="422"/>
      <c r="AH66" s="28"/>
      <c r="AI66" s="28"/>
      <c r="AJ66" s="422"/>
      <c r="AK66" s="422"/>
      <c r="AL66" s="422"/>
      <c r="AM66" s="422"/>
      <c r="AN66" s="422"/>
      <c r="AO66" s="422"/>
      <c r="AP66" s="28"/>
      <c r="AQ66" s="28"/>
      <c r="AR66" s="422"/>
      <c r="AS66" s="422"/>
      <c r="AT66" s="422"/>
      <c r="AU66" s="422"/>
      <c r="AV66" s="422"/>
      <c r="AW66" s="422"/>
      <c r="AX66" s="28"/>
      <c r="AY66" s="28"/>
      <c r="AZ66" s="28"/>
      <c r="BA66" s="28"/>
      <c r="BB66" s="28" t="str">
        <f>IF(AND(初始录入!$M$12&lt;&gt;"",$BF$1&lt;&gt;"",$BF$3&lt;&gt;"",$A66&lt;&gt;""),SUM(BC66:EX66),"")</f>
        <v/>
      </c>
      <c r="BC66" s="424"/>
      <c r="BD66" s="424"/>
      <c r="BE66" s="424"/>
      <c r="BF66" s="424"/>
      <c r="BG66" s="424"/>
      <c r="BH66" s="424"/>
      <c r="BI66" s="424"/>
      <c r="BJ66" s="424"/>
      <c r="BK66" s="424"/>
      <c r="BL66" s="424"/>
      <c r="BM66" s="424"/>
      <c r="BN66" s="424"/>
      <c r="BO66" s="424"/>
      <c r="BP66" s="424"/>
      <c r="BQ66" s="424"/>
      <c r="BR66" s="424"/>
      <c r="BS66" s="424"/>
      <c r="BT66" s="424"/>
      <c r="BU66" s="424"/>
      <c r="BV66" s="424"/>
      <c r="BW66" s="424"/>
      <c r="BX66" s="424"/>
      <c r="BY66" s="424"/>
      <c r="BZ66" s="424"/>
      <c r="CA66" s="424"/>
      <c r="CB66" s="424"/>
      <c r="CC66" s="424"/>
      <c r="CD66" s="422"/>
      <c r="CE66" s="422"/>
      <c r="CF66" s="422"/>
      <c r="CG66" s="422"/>
      <c r="CH66" s="422"/>
      <c r="CI66" s="422"/>
      <c r="CJ66" s="422"/>
      <c r="CK66" s="422"/>
      <c r="CL66" s="422"/>
      <c r="CM66" s="422"/>
      <c r="CN66" s="422"/>
      <c r="CO66" s="422"/>
      <c r="CP66" s="422"/>
      <c r="CQ66" s="422"/>
      <c r="CR66" s="422"/>
      <c r="CS66" s="422"/>
      <c r="CT66" s="422"/>
      <c r="CU66" s="422"/>
      <c r="CV66" s="422"/>
      <c r="CW66" s="422"/>
      <c r="CX66" s="422"/>
      <c r="CY66" s="422"/>
      <c r="CZ66" s="422"/>
      <c r="DA66" s="422"/>
      <c r="DB66" s="422"/>
      <c r="DC66" s="422"/>
      <c r="DD66" s="422"/>
      <c r="DE66" s="422"/>
      <c r="DF66" s="422"/>
      <c r="DG66" s="422"/>
      <c r="DH66" s="422"/>
      <c r="DI66" s="422"/>
      <c r="DJ66" s="422"/>
      <c r="DK66" s="425"/>
      <c r="DL66" s="425"/>
      <c r="DM66" s="425"/>
      <c r="DN66" s="425"/>
      <c r="DO66" s="425"/>
      <c r="DP66" s="425"/>
      <c r="DQ66" s="425"/>
      <c r="DR66" s="425"/>
      <c r="DS66" s="425"/>
      <c r="DT66" s="425"/>
      <c r="DU66" s="425"/>
      <c r="DV66" s="425"/>
      <c r="DW66" s="425"/>
      <c r="DX66" s="425"/>
      <c r="DY66" s="426"/>
      <c r="DZ66" s="426"/>
      <c r="EA66" s="426"/>
      <c r="EB66" s="426"/>
      <c r="EC66" s="426"/>
      <c r="ED66" s="426"/>
      <c r="EE66" s="426"/>
      <c r="EF66" s="426"/>
      <c r="EG66" s="426"/>
      <c r="EH66" s="426"/>
      <c r="EI66" s="426"/>
      <c r="EJ66" s="426"/>
      <c r="EK66" s="426"/>
      <c r="EL66" s="426"/>
      <c r="EM66" s="426"/>
      <c r="EN66" s="426"/>
      <c r="EO66" s="426"/>
      <c r="EP66" s="426"/>
      <c r="EQ66" s="426"/>
      <c r="ER66" s="426"/>
      <c r="ES66" s="426"/>
      <c r="ET66" s="426"/>
      <c r="EU66" s="426"/>
      <c r="EV66" s="426"/>
      <c r="EW66" s="426"/>
      <c r="EX66" s="426"/>
    </row>
    <row r="67" ht="24.95" customHeight="1" spans="1:154">
      <c r="A67" s="28" t="str">
        <f>IF($G$1&lt;&gt;"",参数计算!A64,"")</f>
        <v/>
      </c>
      <c r="B67" s="28" t="str">
        <f>IF($G$1&lt;&gt;"",参数计算!B64,"")</f>
        <v/>
      </c>
      <c r="C67" s="28" t="str">
        <f>IF($G$1&lt;&gt;"",参数计算!C64,"")</f>
        <v/>
      </c>
      <c r="D67" s="28" t="str">
        <f>IF(AND(初始录入!$M$7&lt;&gt;"",A67&lt;&gt;""),$D$10,"")</f>
        <v/>
      </c>
      <c r="E67" s="28" t="str">
        <f t="shared" si="0"/>
        <v/>
      </c>
      <c r="F67" s="422"/>
      <c r="G67" s="28"/>
      <c r="H67" s="28"/>
      <c r="I67" s="422"/>
      <c r="J67" s="422"/>
      <c r="K67" s="422"/>
      <c r="L67" s="422"/>
      <c r="M67" s="422"/>
      <c r="N67" s="28"/>
      <c r="O67" s="28"/>
      <c r="P67" s="423"/>
      <c r="Q67" s="423"/>
      <c r="R67" s="423"/>
      <c r="S67" s="423"/>
      <c r="T67" s="423"/>
      <c r="U67" s="422"/>
      <c r="V67" s="422"/>
      <c r="W67" s="422"/>
      <c r="X67" s="422"/>
      <c r="Y67" s="422"/>
      <c r="Z67" s="28"/>
      <c r="AA67" s="28"/>
      <c r="AB67" s="422"/>
      <c r="AC67" s="422"/>
      <c r="AD67" s="422"/>
      <c r="AE67" s="422"/>
      <c r="AF67" s="422"/>
      <c r="AG67" s="422"/>
      <c r="AH67" s="28"/>
      <c r="AI67" s="28"/>
      <c r="AJ67" s="422"/>
      <c r="AK67" s="422"/>
      <c r="AL67" s="422"/>
      <c r="AM67" s="422"/>
      <c r="AN67" s="422"/>
      <c r="AO67" s="422"/>
      <c r="AP67" s="28"/>
      <c r="AQ67" s="28"/>
      <c r="AR67" s="422"/>
      <c r="AS67" s="422"/>
      <c r="AT67" s="422"/>
      <c r="AU67" s="422"/>
      <c r="AV67" s="422"/>
      <c r="AW67" s="422"/>
      <c r="AX67" s="28"/>
      <c r="AY67" s="28"/>
      <c r="AZ67" s="28"/>
      <c r="BA67" s="28"/>
      <c r="BB67" s="28" t="str">
        <f>IF(AND(初始录入!$M$12&lt;&gt;"",$BF$1&lt;&gt;"",$BF$3&lt;&gt;"",$A67&lt;&gt;""),SUM(BC67:EX67),"")</f>
        <v/>
      </c>
      <c r="BC67" s="424"/>
      <c r="BD67" s="424"/>
      <c r="BE67" s="424"/>
      <c r="BF67" s="424"/>
      <c r="BG67" s="424"/>
      <c r="BH67" s="424"/>
      <c r="BI67" s="424"/>
      <c r="BJ67" s="424"/>
      <c r="BK67" s="424"/>
      <c r="BL67" s="424"/>
      <c r="BM67" s="424"/>
      <c r="BN67" s="424"/>
      <c r="BO67" s="424"/>
      <c r="BP67" s="424"/>
      <c r="BQ67" s="424"/>
      <c r="BR67" s="424"/>
      <c r="BS67" s="424"/>
      <c r="BT67" s="424"/>
      <c r="BU67" s="424"/>
      <c r="BV67" s="424"/>
      <c r="BW67" s="424"/>
      <c r="BX67" s="424"/>
      <c r="BY67" s="424"/>
      <c r="BZ67" s="424"/>
      <c r="CA67" s="424"/>
      <c r="CB67" s="424"/>
      <c r="CC67" s="424"/>
      <c r="CD67" s="422"/>
      <c r="CE67" s="422"/>
      <c r="CF67" s="422"/>
      <c r="CG67" s="422"/>
      <c r="CH67" s="422"/>
      <c r="CI67" s="422"/>
      <c r="CJ67" s="422"/>
      <c r="CK67" s="422"/>
      <c r="CL67" s="422"/>
      <c r="CM67" s="422"/>
      <c r="CN67" s="422"/>
      <c r="CO67" s="422"/>
      <c r="CP67" s="422"/>
      <c r="CQ67" s="422"/>
      <c r="CR67" s="422"/>
      <c r="CS67" s="422"/>
      <c r="CT67" s="422"/>
      <c r="CU67" s="422"/>
      <c r="CV67" s="422"/>
      <c r="CW67" s="422"/>
      <c r="CX67" s="422"/>
      <c r="CY67" s="422"/>
      <c r="CZ67" s="422"/>
      <c r="DA67" s="422"/>
      <c r="DB67" s="422"/>
      <c r="DC67" s="422"/>
      <c r="DD67" s="422"/>
      <c r="DE67" s="422"/>
      <c r="DF67" s="422"/>
      <c r="DG67" s="422"/>
      <c r="DH67" s="422"/>
      <c r="DI67" s="422"/>
      <c r="DJ67" s="422"/>
      <c r="DK67" s="425"/>
      <c r="DL67" s="425"/>
      <c r="DM67" s="425"/>
      <c r="DN67" s="425"/>
      <c r="DO67" s="425"/>
      <c r="DP67" s="425"/>
      <c r="DQ67" s="425"/>
      <c r="DR67" s="425"/>
      <c r="DS67" s="425"/>
      <c r="DT67" s="425"/>
      <c r="DU67" s="425"/>
      <c r="DV67" s="425"/>
      <c r="DW67" s="425"/>
      <c r="DX67" s="425"/>
      <c r="DY67" s="426"/>
      <c r="DZ67" s="426"/>
      <c r="EA67" s="426"/>
      <c r="EB67" s="426"/>
      <c r="EC67" s="426"/>
      <c r="ED67" s="426"/>
      <c r="EE67" s="426"/>
      <c r="EF67" s="426"/>
      <c r="EG67" s="426"/>
      <c r="EH67" s="426"/>
      <c r="EI67" s="426"/>
      <c r="EJ67" s="426"/>
      <c r="EK67" s="426"/>
      <c r="EL67" s="426"/>
      <c r="EM67" s="426"/>
      <c r="EN67" s="426"/>
      <c r="EO67" s="426"/>
      <c r="EP67" s="426"/>
      <c r="EQ67" s="426"/>
      <c r="ER67" s="426"/>
      <c r="ES67" s="426"/>
      <c r="ET67" s="426"/>
      <c r="EU67" s="426"/>
      <c r="EV67" s="426"/>
      <c r="EW67" s="426"/>
      <c r="EX67" s="426"/>
    </row>
    <row r="68" ht="24.95" customHeight="1" spans="1:154">
      <c r="A68" s="28" t="str">
        <f>IF($G$1&lt;&gt;"",参数计算!A65,"")</f>
        <v/>
      </c>
      <c r="B68" s="28" t="str">
        <f>IF($G$1&lt;&gt;"",参数计算!B65,"")</f>
        <v/>
      </c>
      <c r="C68" s="28" t="str">
        <f>IF($G$1&lt;&gt;"",参数计算!C65,"")</f>
        <v/>
      </c>
      <c r="D68" s="28" t="str">
        <f>IF(AND(初始录入!$M$7&lt;&gt;"",A68&lt;&gt;""),$D$10,"")</f>
        <v/>
      </c>
      <c r="E68" s="28" t="str">
        <f t="shared" si="0"/>
        <v/>
      </c>
      <c r="F68" s="422"/>
      <c r="G68" s="28"/>
      <c r="H68" s="28"/>
      <c r="I68" s="422"/>
      <c r="J68" s="422"/>
      <c r="K68" s="422"/>
      <c r="L68" s="422"/>
      <c r="M68" s="422"/>
      <c r="N68" s="28"/>
      <c r="O68" s="28"/>
      <c r="P68" s="423"/>
      <c r="Q68" s="423"/>
      <c r="R68" s="423"/>
      <c r="S68" s="423"/>
      <c r="T68" s="423"/>
      <c r="U68" s="422"/>
      <c r="V68" s="422"/>
      <c r="W68" s="422"/>
      <c r="X68" s="422"/>
      <c r="Y68" s="422"/>
      <c r="Z68" s="28"/>
      <c r="AA68" s="28"/>
      <c r="AB68" s="422"/>
      <c r="AC68" s="422"/>
      <c r="AD68" s="422"/>
      <c r="AE68" s="422"/>
      <c r="AF68" s="422"/>
      <c r="AG68" s="422"/>
      <c r="AH68" s="28"/>
      <c r="AI68" s="28"/>
      <c r="AJ68" s="422"/>
      <c r="AK68" s="422"/>
      <c r="AL68" s="422"/>
      <c r="AM68" s="422"/>
      <c r="AN68" s="422"/>
      <c r="AO68" s="422"/>
      <c r="AP68" s="28"/>
      <c r="AQ68" s="28"/>
      <c r="AR68" s="422"/>
      <c r="AS68" s="422"/>
      <c r="AT68" s="422"/>
      <c r="AU68" s="422"/>
      <c r="AV68" s="422"/>
      <c r="AW68" s="422"/>
      <c r="AX68" s="28"/>
      <c r="AY68" s="28"/>
      <c r="AZ68" s="28"/>
      <c r="BA68" s="28"/>
      <c r="BB68" s="28" t="str">
        <f>IF(AND(初始录入!$M$12&lt;&gt;"",$BF$1&lt;&gt;"",$BF$3&lt;&gt;"",$A68&lt;&gt;""),SUM(BC68:EX68),"")</f>
        <v/>
      </c>
      <c r="BC68" s="424"/>
      <c r="BD68" s="424"/>
      <c r="BE68" s="424"/>
      <c r="BF68" s="424"/>
      <c r="BG68" s="424"/>
      <c r="BH68" s="424"/>
      <c r="BI68" s="424"/>
      <c r="BJ68" s="424"/>
      <c r="BK68" s="424"/>
      <c r="BL68" s="424"/>
      <c r="BM68" s="424"/>
      <c r="BN68" s="424"/>
      <c r="BO68" s="424"/>
      <c r="BP68" s="424"/>
      <c r="BQ68" s="424"/>
      <c r="BR68" s="424"/>
      <c r="BS68" s="424"/>
      <c r="BT68" s="424"/>
      <c r="BU68" s="424"/>
      <c r="BV68" s="424"/>
      <c r="BW68" s="424"/>
      <c r="BX68" s="424"/>
      <c r="BY68" s="424"/>
      <c r="BZ68" s="424"/>
      <c r="CA68" s="424"/>
      <c r="CB68" s="424"/>
      <c r="CC68" s="424"/>
      <c r="CD68" s="422"/>
      <c r="CE68" s="422"/>
      <c r="CF68" s="422"/>
      <c r="CG68" s="422"/>
      <c r="CH68" s="422"/>
      <c r="CI68" s="422"/>
      <c r="CJ68" s="422"/>
      <c r="CK68" s="422"/>
      <c r="CL68" s="422"/>
      <c r="CM68" s="422"/>
      <c r="CN68" s="422"/>
      <c r="CO68" s="422"/>
      <c r="CP68" s="422"/>
      <c r="CQ68" s="422"/>
      <c r="CR68" s="422"/>
      <c r="CS68" s="422"/>
      <c r="CT68" s="422"/>
      <c r="CU68" s="422"/>
      <c r="CV68" s="422"/>
      <c r="CW68" s="422"/>
      <c r="CX68" s="422"/>
      <c r="CY68" s="422"/>
      <c r="CZ68" s="422"/>
      <c r="DA68" s="422"/>
      <c r="DB68" s="422"/>
      <c r="DC68" s="422"/>
      <c r="DD68" s="422"/>
      <c r="DE68" s="422"/>
      <c r="DF68" s="422"/>
      <c r="DG68" s="422"/>
      <c r="DH68" s="422"/>
      <c r="DI68" s="422"/>
      <c r="DJ68" s="422"/>
      <c r="DK68" s="425"/>
      <c r="DL68" s="425"/>
      <c r="DM68" s="425"/>
      <c r="DN68" s="425"/>
      <c r="DO68" s="425"/>
      <c r="DP68" s="425"/>
      <c r="DQ68" s="425"/>
      <c r="DR68" s="425"/>
      <c r="DS68" s="425"/>
      <c r="DT68" s="425"/>
      <c r="DU68" s="425"/>
      <c r="DV68" s="425"/>
      <c r="DW68" s="425"/>
      <c r="DX68" s="425"/>
      <c r="DY68" s="426"/>
      <c r="DZ68" s="426"/>
      <c r="EA68" s="426"/>
      <c r="EB68" s="426"/>
      <c r="EC68" s="426"/>
      <c r="ED68" s="426"/>
      <c r="EE68" s="426"/>
      <c r="EF68" s="426"/>
      <c r="EG68" s="426"/>
      <c r="EH68" s="426"/>
      <c r="EI68" s="426"/>
      <c r="EJ68" s="426"/>
      <c r="EK68" s="426"/>
      <c r="EL68" s="426"/>
      <c r="EM68" s="426"/>
      <c r="EN68" s="426"/>
      <c r="EO68" s="426"/>
      <c r="EP68" s="426"/>
      <c r="EQ68" s="426"/>
      <c r="ER68" s="426"/>
      <c r="ES68" s="426"/>
      <c r="ET68" s="426"/>
      <c r="EU68" s="426"/>
      <c r="EV68" s="426"/>
      <c r="EW68" s="426"/>
      <c r="EX68" s="426"/>
    </row>
    <row r="69" ht="24.95" customHeight="1" spans="1:154">
      <c r="A69" s="28" t="str">
        <f>IF($G$1&lt;&gt;"",参数计算!A66,"")</f>
        <v/>
      </c>
      <c r="B69" s="28" t="str">
        <f>IF($G$1&lt;&gt;"",参数计算!B66,"")</f>
        <v/>
      </c>
      <c r="C69" s="28" t="str">
        <f>IF($G$1&lt;&gt;"",参数计算!C66,"")</f>
        <v/>
      </c>
      <c r="D69" s="28" t="str">
        <f>IF(AND(初始录入!$M$7&lt;&gt;"",A69&lt;&gt;""),$D$10,"")</f>
        <v/>
      </c>
      <c r="E69" s="28" t="str">
        <f t="shared" si="0"/>
        <v/>
      </c>
      <c r="F69" s="422"/>
      <c r="G69" s="28"/>
      <c r="H69" s="28"/>
      <c r="I69" s="422"/>
      <c r="J69" s="422"/>
      <c r="K69" s="422"/>
      <c r="L69" s="422"/>
      <c r="M69" s="422"/>
      <c r="N69" s="28"/>
      <c r="O69" s="28"/>
      <c r="P69" s="423"/>
      <c r="Q69" s="423"/>
      <c r="R69" s="423"/>
      <c r="S69" s="423"/>
      <c r="T69" s="423"/>
      <c r="U69" s="422"/>
      <c r="V69" s="422"/>
      <c r="W69" s="422"/>
      <c r="X69" s="422"/>
      <c r="Y69" s="422"/>
      <c r="Z69" s="28"/>
      <c r="AA69" s="28"/>
      <c r="AB69" s="422"/>
      <c r="AC69" s="422"/>
      <c r="AD69" s="422"/>
      <c r="AE69" s="422"/>
      <c r="AF69" s="422"/>
      <c r="AG69" s="422"/>
      <c r="AH69" s="28"/>
      <c r="AI69" s="28"/>
      <c r="AJ69" s="422"/>
      <c r="AK69" s="422"/>
      <c r="AL69" s="422"/>
      <c r="AM69" s="422"/>
      <c r="AN69" s="422"/>
      <c r="AO69" s="422"/>
      <c r="AP69" s="28"/>
      <c r="AQ69" s="28"/>
      <c r="AR69" s="422"/>
      <c r="AS69" s="422"/>
      <c r="AT69" s="422"/>
      <c r="AU69" s="422"/>
      <c r="AV69" s="422"/>
      <c r="AW69" s="422"/>
      <c r="AX69" s="28"/>
      <c r="AY69" s="28"/>
      <c r="AZ69" s="28"/>
      <c r="BA69" s="28"/>
      <c r="BB69" s="28" t="str">
        <f>IF(AND(初始录入!$M$12&lt;&gt;"",$BF$1&lt;&gt;"",$BF$3&lt;&gt;"",$A69&lt;&gt;""),SUM(BC69:EX69),"")</f>
        <v/>
      </c>
      <c r="BC69" s="424"/>
      <c r="BD69" s="424"/>
      <c r="BE69" s="424"/>
      <c r="BF69" s="424"/>
      <c r="BG69" s="424"/>
      <c r="BH69" s="424"/>
      <c r="BI69" s="424"/>
      <c r="BJ69" s="424"/>
      <c r="BK69" s="424"/>
      <c r="BL69" s="424"/>
      <c r="BM69" s="424"/>
      <c r="BN69" s="424"/>
      <c r="BO69" s="424"/>
      <c r="BP69" s="424"/>
      <c r="BQ69" s="424"/>
      <c r="BR69" s="424"/>
      <c r="BS69" s="424"/>
      <c r="BT69" s="424"/>
      <c r="BU69" s="424"/>
      <c r="BV69" s="424"/>
      <c r="BW69" s="424"/>
      <c r="BX69" s="424"/>
      <c r="BY69" s="424"/>
      <c r="BZ69" s="424"/>
      <c r="CA69" s="424"/>
      <c r="CB69" s="424"/>
      <c r="CC69" s="424"/>
      <c r="CD69" s="422"/>
      <c r="CE69" s="422"/>
      <c r="CF69" s="422"/>
      <c r="CG69" s="422"/>
      <c r="CH69" s="422"/>
      <c r="CI69" s="422"/>
      <c r="CJ69" s="422"/>
      <c r="CK69" s="422"/>
      <c r="CL69" s="422"/>
      <c r="CM69" s="422"/>
      <c r="CN69" s="422"/>
      <c r="CO69" s="422"/>
      <c r="CP69" s="422"/>
      <c r="CQ69" s="422"/>
      <c r="CR69" s="422"/>
      <c r="CS69" s="422"/>
      <c r="CT69" s="422"/>
      <c r="CU69" s="422"/>
      <c r="CV69" s="422"/>
      <c r="CW69" s="422"/>
      <c r="CX69" s="422"/>
      <c r="CY69" s="422"/>
      <c r="CZ69" s="422"/>
      <c r="DA69" s="422"/>
      <c r="DB69" s="422"/>
      <c r="DC69" s="422"/>
      <c r="DD69" s="422"/>
      <c r="DE69" s="422"/>
      <c r="DF69" s="422"/>
      <c r="DG69" s="422"/>
      <c r="DH69" s="422"/>
      <c r="DI69" s="422"/>
      <c r="DJ69" s="422"/>
      <c r="DK69" s="425"/>
      <c r="DL69" s="425"/>
      <c r="DM69" s="425"/>
      <c r="DN69" s="425"/>
      <c r="DO69" s="425"/>
      <c r="DP69" s="425"/>
      <c r="DQ69" s="425"/>
      <c r="DR69" s="425"/>
      <c r="DS69" s="425"/>
      <c r="DT69" s="425"/>
      <c r="DU69" s="425"/>
      <c r="DV69" s="425"/>
      <c r="DW69" s="425"/>
      <c r="DX69" s="425"/>
      <c r="DY69" s="426"/>
      <c r="DZ69" s="426"/>
      <c r="EA69" s="426"/>
      <c r="EB69" s="426"/>
      <c r="EC69" s="426"/>
      <c r="ED69" s="426"/>
      <c r="EE69" s="426"/>
      <c r="EF69" s="426"/>
      <c r="EG69" s="426"/>
      <c r="EH69" s="426"/>
      <c r="EI69" s="426"/>
      <c r="EJ69" s="426"/>
      <c r="EK69" s="426"/>
      <c r="EL69" s="426"/>
      <c r="EM69" s="426"/>
      <c r="EN69" s="426"/>
      <c r="EO69" s="426"/>
      <c r="EP69" s="426"/>
      <c r="EQ69" s="426"/>
      <c r="ER69" s="426"/>
      <c r="ES69" s="426"/>
      <c r="ET69" s="426"/>
      <c r="EU69" s="426"/>
      <c r="EV69" s="426"/>
      <c r="EW69" s="426"/>
      <c r="EX69" s="426"/>
    </row>
    <row r="70" ht="24.95" customHeight="1" spans="1:154">
      <c r="A70" s="28" t="str">
        <f>IF($G$1&lt;&gt;"",参数计算!A67,"")</f>
        <v/>
      </c>
      <c r="B70" s="28" t="str">
        <f>IF($G$1&lt;&gt;"",参数计算!B67,"")</f>
        <v/>
      </c>
      <c r="C70" s="28" t="str">
        <f>IF($G$1&lt;&gt;"",参数计算!C67,"")</f>
        <v/>
      </c>
      <c r="D70" s="28" t="str">
        <f>IF(AND(初始录入!$M$7&lt;&gt;"",A70&lt;&gt;""),$D$10,"")</f>
        <v/>
      </c>
      <c r="E70" s="28" t="str">
        <f t="shared" si="0"/>
        <v/>
      </c>
      <c r="F70" s="422"/>
      <c r="G70" s="28"/>
      <c r="H70" s="28"/>
      <c r="I70" s="422"/>
      <c r="J70" s="422"/>
      <c r="K70" s="422"/>
      <c r="L70" s="422"/>
      <c r="M70" s="422"/>
      <c r="N70" s="28"/>
      <c r="O70" s="28"/>
      <c r="P70" s="423"/>
      <c r="Q70" s="423"/>
      <c r="R70" s="423"/>
      <c r="S70" s="423"/>
      <c r="T70" s="423"/>
      <c r="U70" s="422"/>
      <c r="V70" s="422"/>
      <c r="W70" s="422"/>
      <c r="X70" s="422"/>
      <c r="Y70" s="422"/>
      <c r="Z70" s="28"/>
      <c r="AA70" s="28"/>
      <c r="AB70" s="422"/>
      <c r="AC70" s="422"/>
      <c r="AD70" s="422"/>
      <c r="AE70" s="422"/>
      <c r="AF70" s="422"/>
      <c r="AG70" s="422"/>
      <c r="AH70" s="28"/>
      <c r="AI70" s="28"/>
      <c r="AJ70" s="422"/>
      <c r="AK70" s="422"/>
      <c r="AL70" s="422"/>
      <c r="AM70" s="422"/>
      <c r="AN70" s="422"/>
      <c r="AO70" s="422"/>
      <c r="AP70" s="28"/>
      <c r="AQ70" s="28"/>
      <c r="AR70" s="422"/>
      <c r="AS70" s="422"/>
      <c r="AT70" s="422"/>
      <c r="AU70" s="422"/>
      <c r="AV70" s="422"/>
      <c r="AW70" s="422"/>
      <c r="AX70" s="28"/>
      <c r="AY70" s="28"/>
      <c r="AZ70" s="28"/>
      <c r="BA70" s="28"/>
      <c r="BB70" s="28" t="str">
        <f>IF(AND(初始录入!$M$12&lt;&gt;"",$BF$1&lt;&gt;"",$BF$3&lt;&gt;"",$A70&lt;&gt;""),SUM(BC70:EX70),"")</f>
        <v/>
      </c>
      <c r="BC70" s="424"/>
      <c r="BD70" s="424"/>
      <c r="BE70" s="424"/>
      <c r="BF70" s="424"/>
      <c r="BG70" s="424"/>
      <c r="BH70" s="424"/>
      <c r="BI70" s="424"/>
      <c r="BJ70" s="424"/>
      <c r="BK70" s="424"/>
      <c r="BL70" s="424"/>
      <c r="BM70" s="424"/>
      <c r="BN70" s="424"/>
      <c r="BO70" s="424"/>
      <c r="BP70" s="424"/>
      <c r="BQ70" s="424"/>
      <c r="BR70" s="424"/>
      <c r="BS70" s="424"/>
      <c r="BT70" s="424"/>
      <c r="BU70" s="424"/>
      <c r="BV70" s="424"/>
      <c r="BW70" s="424"/>
      <c r="BX70" s="424"/>
      <c r="BY70" s="424"/>
      <c r="BZ70" s="424"/>
      <c r="CA70" s="424"/>
      <c r="CB70" s="424"/>
      <c r="CC70" s="424"/>
      <c r="CD70" s="422"/>
      <c r="CE70" s="422"/>
      <c r="CF70" s="422"/>
      <c r="CG70" s="422"/>
      <c r="CH70" s="422"/>
      <c r="CI70" s="422"/>
      <c r="CJ70" s="422"/>
      <c r="CK70" s="422"/>
      <c r="CL70" s="422"/>
      <c r="CM70" s="422"/>
      <c r="CN70" s="422"/>
      <c r="CO70" s="422"/>
      <c r="CP70" s="422"/>
      <c r="CQ70" s="422"/>
      <c r="CR70" s="422"/>
      <c r="CS70" s="422"/>
      <c r="CT70" s="422"/>
      <c r="CU70" s="422"/>
      <c r="CV70" s="422"/>
      <c r="CW70" s="422"/>
      <c r="CX70" s="422"/>
      <c r="CY70" s="422"/>
      <c r="CZ70" s="422"/>
      <c r="DA70" s="422"/>
      <c r="DB70" s="422"/>
      <c r="DC70" s="422"/>
      <c r="DD70" s="422"/>
      <c r="DE70" s="422"/>
      <c r="DF70" s="422"/>
      <c r="DG70" s="422"/>
      <c r="DH70" s="422"/>
      <c r="DI70" s="422"/>
      <c r="DJ70" s="422"/>
      <c r="DK70" s="425"/>
      <c r="DL70" s="425"/>
      <c r="DM70" s="425"/>
      <c r="DN70" s="425"/>
      <c r="DO70" s="425"/>
      <c r="DP70" s="425"/>
      <c r="DQ70" s="425"/>
      <c r="DR70" s="425"/>
      <c r="DS70" s="425"/>
      <c r="DT70" s="425"/>
      <c r="DU70" s="425"/>
      <c r="DV70" s="425"/>
      <c r="DW70" s="425"/>
      <c r="DX70" s="425"/>
      <c r="DY70" s="426"/>
      <c r="DZ70" s="426"/>
      <c r="EA70" s="426"/>
      <c r="EB70" s="426"/>
      <c r="EC70" s="426"/>
      <c r="ED70" s="426"/>
      <c r="EE70" s="426"/>
      <c r="EF70" s="426"/>
      <c r="EG70" s="426"/>
      <c r="EH70" s="426"/>
      <c r="EI70" s="426"/>
      <c r="EJ70" s="426"/>
      <c r="EK70" s="426"/>
      <c r="EL70" s="426"/>
      <c r="EM70" s="426"/>
      <c r="EN70" s="426"/>
      <c r="EO70" s="426"/>
      <c r="EP70" s="426"/>
      <c r="EQ70" s="426"/>
      <c r="ER70" s="426"/>
      <c r="ES70" s="426"/>
      <c r="ET70" s="426"/>
      <c r="EU70" s="426"/>
      <c r="EV70" s="426"/>
      <c r="EW70" s="426"/>
      <c r="EX70" s="426"/>
    </row>
    <row r="71" ht="24.95" customHeight="1" spans="1:154">
      <c r="A71" s="28" t="str">
        <f>IF($G$1&lt;&gt;"",参数计算!A68,"")</f>
        <v/>
      </c>
      <c r="B71" s="28" t="str">
        <f>IF($G$1&lt;&gt;"",参数计算!B68,"")</f>
        <v/>
      </c>
      <c r="C71" s="28" t="str">
        <f>IF($G$1&lt;&gt;"",参数计算!C68,"")</f>
        <v/>
      </c>
      <c r="D71" s="28" t="str">
        <f>IF(AND(初始录入!$M$7&lt;&gt;"",A71&lt;&gt;""),$D$10,"")</f>
        <v/>
      </c>
      <c r="E71" s="28" t="str">
        <f t="shared" si="0"/>
        <v/>
      </c>
      <c r="F71" s="422"/>
      <c r="G71" s="28"/>
      <c r="H71" s="28"/>
      <c r="I71" s="422"/>
      <c r="J71" s="422"/>
      <c r="K71" s="422"/>
      <c r="L71" s="422"/>
      <c r="M71" s="422"/>
      <c r="N71" s="28"/>
      <c r="O71" s="28"/>
      <c r="P71" s="423"/>
      <c r="Q71" s="423"/>
      <c r="R71" s="423"/>
      <c r="S71" s="423"/>
      <c r="T71" s="423"/>
      <c r="U71" s="422"/>
      <c r="V71" s="422"/>
      <c r="W71" s="422"/>
      <c r="X71" s="422"/>
      <c r="Y71" s="422"/>
      <c r="Z71" s="28"/>
      <c r="AA71" s="28"/>
      <c r="AB71" s="422"/>
      <c r="AC71" s="422"/>
      <c r="AD71" s="422"/>
      <c r="AE71" s="422"/>
      <c r="AF71" s="422"/>
      <c r="AG71" s="422"/>
      <c r="AH71" s="28"/>
      <c r="AI71" s="28"/>
      <c r="AJ71" s="422"/>
      <c r="AK71" s="422"/>
      <c r="AL71" s="422"/>
      <c r="AM71" s="422"/>
      <c r="AN71" s="422"/>
      <c r="AO71" s="422"/>
      <c r="AP71" s="28"/>
      <c r="AQ71" s="28"/>
      <c r="AR71" s="422"/>
      <c r="AS71" s="422"/>
      <c r="AT71" s="422"/>
      <c r="AU71" s="422"/>
      <c r="AV71" s="422"/>
      <c r="AW71" s="422"/>
      <c r="AX71" s="28"/>
      <c r="AY71" s="28"/>
      <c r="AZ71" s="28"/>
      <c r="BA71" s="28"/>
      <c r="BB71" s="28" t="str">
        <f>IF(AND(初始录入!$M$12&lt;&gt;"",$BF$1&lt;&gt;"",$BF$3&lt;&gt;"",$A71&lt;&gt;""),SUM(BC71:EX71),"")</f>
        <v/>
      </c>
      <c r="BC71" s="424"/>
      <c r="BD71" s="424"/>
      <c r="BE71" s="424"/>
      <c r="BF71" s="424"/>
      <c r="BG71" s="424"/>
      <c r="BH71" s="424"/>
      <c r="BI71" s="424"/>
      <c r="BJ71" s="424"/>
      <c r="BK71" s="424"/>
      <c r="BL71" s="424"/>
      <c r="BM71" s="424"/>
      <c r="BN71" s="424"/>
      <c r="BO71" s="424"/>
      <c r="BP71" s="424"/>
      <c r="BQ71" s="424"/>
      <c r="BR71" s="424"/>
      <c r="BS71" s="424"/>
      <c r="BT71" s="424"/>
      <c r="BU71" s="424"/>
      <c r="BV71" s="424"/>
      <c r="BW71" s="424"/>
      <c r="BX71" s="424"/>
      <c r="BY71" s="424"/>
      <c r="BZ71" s="424"/>
      <c r="CA71" s="424"/>
      <c r="CB71" s="424"/>
      <c r="CC71" s="424"/>
      <c r="CD71" s="422"/>
      <c r="CE71" s="422"/>
      <c r="CF71" s="422"/>
      <c r="CG71" s="422"/>
      <c r="CH71" s="422"/>
      <c r="CI71" s="422"/>
      <c r="CJ71" s="422"/>
      <c r="CK71" s="422"/>
      <c r="CL71" s="422"/>
      <c r="CM71" s="422"/>
      <c r="CN71" s="422"/>
      <c r="CO71" s="422"/>
      <c r="CP71" s="422"/>
      <c r="CQ71" s="422"/>
      <c r="CR71" s="422"/>
      <c r="CS71" s="422"/>
      <c r="CT71" s="422"/>
      <c r="CU71" s="422"/>
      <c r="CV71" s="422"/>
      <c r="CW71" s="422"/>
      <c r="CX71" s="422"/>
      <c r="CY71" s="422"/>
      <c r="CZ71" s="422"/>
      <c r="DA71" s="422"/>
      <c r="DB71" s="422"/>
      <c r="DC71" s="422"/>
      <c r="DD71" s="422"/>
      <c r="DE71" s="422"/>
      <c r="DF71" s="422"/>
      <c r="DG71" s="422"/>
      <c r="DH71" s="422"/>
      <c r="DI71" s="422"/>
      <c r="DJ71" s="422"/>
      <c r="DK71" s="425"/>
      <c r="DL71" s="425"/>
      <c r="DM71" s="425"/>
      <c r="DN71" s="425"/>
      <c r="DO71" s="425"/>
      <c r="DP71" s="425"/>
      <c r="DQ71" s="425"/>
      <c r="DR71" s="425"/>
      <c r="DS71" s="425"/>
      <c r="DT71" s="425"/>
      <c r="DU71" s="425"/>
      <c r="DV71" s="425"/>
      <c r="DW71" s="425"/>
      <c r="DX71" s="425"/>
      <c r="DY71" s="426"/>
      <c r="DZ71" s="426"/>
      <c r="EA71" s="426"/>
      <c r="EB71" s="426"/>
      <c r="EC71" s="426"/>
      <c r="ED71" s="426"/>
      <c r="EE71" s="426"/>
      <c r="EF71" s="426"/>
      <c r="EG71" s="426"/>
      <c r="EH71" s="426"/>
      <c r="EI71" s="426"/>
      <c r="EJ71" s="426"/>
      <c r="EK71" s="426"/>
      <c r="EL71" s="426"/>
      <c r="EM71" s="426"/>
      <c r="EN71" s="426"/>
      <c r="EO71" s="426"/>
      <c r="EP71" s="426"/>
      <c r="EQ71" s="426"/>
      <c r="ER71" s="426"/>
      <c r="ES71" s="426"/>
      <c r="ET71" s="426"/>
      <c r="EU71" s="426"/>
      <c r="EV71" s="426"/>
      <c r="EW71" s="426"/>
      <c r="EX71" s="426"/>
    </row>
    <row r="72" ht="24.95" customHeight="1" spans="1:154">
      <c r="A72" s="28" t="str">
        <f>IF($G$1&lt;&gt;"",参数计算!A69,"")</f>
        <v/>
      </c>
      <c r="B72" s="28" t="str">
        <f>IF($G$1&lt;&gt;"",参数计算!B69,"")</f>
        <v/>
      </c>
      <c r="C72" s="28" t="str">
        <f>IF($G$1&lt;&gt;"",参数计算!C69,"")</f>
        <v/>
      </c>
      <c r="D72" s="28" t="str">
        <f>IF(AND(初始录入!$M$7&lt;&gt;"",A72&lt;&gt;""),$D$10,"")</f>
        <v/>
      </c>
      <c r="E72" s="28" t="str">
        <f t="shared" si="0"/>
        <v/>
      </c>
      <c r="F72" s="422"/>
      <c r="G72" s="28"/>
      <c r="H72" s="28"/>
      <c r="I72" s="422"/>
      <c r="J72" s="422"/>
      <c r="K72" s="422"/>
      <c r="L72" s="422"/>
      <c r="M72" s="422"/>
      <c r="N72" s="28"/>
      <c r="O72" s="28"/>
      <c r="P72" s="423"/>
      <c r="Q72" s="423"/>
      <c r="R72" s="423"/>
      <c r="S72" s="423"/>
      <c r="T72" s="423"/>
      <c r="U72" s="422"/>
      <c r="V72" s="422"/>
      <c r="W72" s="422"/>
      <c r="X72" s="422"/>
      <c r="Y72" s="422"/>
      <c r="Z72" s="28"/>
      <c r="AA72" s="28"/>
      <c r="AB72" s="422"/>
      <c r="AC72" s="422"/>
      <c r="AD72" s="422"/>
      <c r="AE72" s="422"/>
      <c r="AF72" s="422"/>
      <c r="AG72" s="422"/>
      <c r="AH72" s="28"/>
      <c r="AI72" s="28"/>
      <c r="AJ72" s="422"/>
      <c r="AK72" s="422"/>
      <c r="AL72" s="422"/>
      <c r="AM72" s="422"/>
      <c r="AN72" s="422"/>
      <c r="AO72" s="422"/>
      <c r="AP72" s="28"/>
      <c r="AQ72" s="28"/>
      <c r="AR72" s="422"/>
      <c r="AS72" s="422"/>
      <c r="AT72" s="422"/>
      <c r="AU72" s="422"/>
      <c r="AV72" s="422"/>
      <c r="AW72" s="422"/>
      <c r="AX72" s="28"/>
      <c r="AY72" s="28"/>
      <c r="AZ72" s="28"/>
      <c r="BA72" s="28"/>
      <c r="BB72" s="28" t="str">
        <f>IF(AND(初始录入!$M$12&lt;&gt;"",$BF$1&lt;&gt;"",$BF$3&lt;&gt;"",$A72&lt;&gt;""),SUM(BC72:EX72),"")</f>
        <v/>
      </c>
      <c r="BC72" s="424"/>
      <c r="BD72" s="424"/>
      <c r="BE72" s="424"/>
      <c r="BF72" s="424"/>
      <c r="BG72" s="424"/>
      <c r="BH72" s="424"/>
      <c r="BI72" s="424"/>
      <c r="BJ72" s="424"/>
      <c r="BK72" s="424"/>
      <c r="BL72" s="424"/>
      <c r="BM72" s="424"/>
      <c r="BN72" s="424"/>
      <c r="BO72" s="424"/>
      <c r="BP72" s="424"/>
      <c r="BQ72" s="424"/>
      <c r="BR72" s="424"/>
      <c r="BS72" s="424"/>
      <c r="BT72" s="424"/>
      <c r="BU72" s="424"/>
      <c r="BV72" s="424"/>
      <c r="BW72" s="424"/>
      <c r="BX72" s="424"/>
      <c r="BY72" s="424"/>
      <c r="BZ72" s="424"/>
      <c r="CA72" s="424"/>
      <c r="CB72" s="424"/>
      <c r="CC72" s="424"/>
      <c r="CD72" s="422"/>
      <c r="CE72" s="422"/>
      <c r="CF72" s="422"/>
      <c r="CG72" s="422"/>
      <c r="CH72" s="422"/>
      <c r="CI72" s="422"/>
      <c r="CJ72" s="422"/>
      <c r="CK72" s="422"/>
      <c r="CL72" s="422"/>
      <c r="CM72" s="422"/>
      <c r="CN72" s="422"/>
      <c r="CO72" s="422"/>
      <c r="CP72" s="422"/>
      <c r="CQ72" s="422"/>
      <c r="CR72" s="422"/>
      <c r="CS72" s="422"/>
      <c r="CT72" s="422"/>
      <c r="CU72" s="422"/>
      <c r="CV72" s="422"/>
      <c r="CW72" s="422"/>
      <c r="CX72" s="422"/>
      <c r="CY72" s="422"/>
      <c r="CZ72" s="422"/>
      <c r="DA72" s="422"/>
      <c r="DB72" s="422"/>
      <c r="DC72" s="422"/>
      <c r="DD72" s="422"/>
      <c r="DE72" s="422"/>
      <c r="DF72" s="422"/>
      <c r="DG72" s="422"/>
      <c r="DH72" s="422"/>
      <c r="DI72" s="422"/>
      <c r="DJ72" s="422"/>
      <c r="DK72" s="425"/>
      <c r="DL72" s="425"/>
      <c r="DM72" s="425"/>
      <c r="DN72" s="425"/>
      <c r="DO72" s="425"/>
      <c r="DP72" s="425"/>
      <c r="DQ72" s="425"/>
      <c r="DR72" s="425"/>
      <c r="DS72" s="425"/>
      <c r="DT72" s="425"/>
      <c r="DU72" s="425"/>
      <c r="DV72" s="425"/>
      <c r="DW72" s="425"/>
      <c r="DX72" s="425"/>
      <c r="DY72" s="426"/>
      <c r="DZ72" s="426"/>
      <c r="EA72" s="426"/>
      <c r="EB72" s="426"/>
      <c r="EC72" s="426"/>
      <c r="ED72" s="426"/>
      <c r="EE72" s="426"/>
      <c r="EF72" s="426"/>
      <c r="EG72" s="426"/>
      <c r="EH72" s="426"/>
      <c r="EI72" s="426"/>
      <c r="EJ72" s="426"/>
      <c r="EK72" s="426"/>
      <c r="EL72" s="426"/>
      <c r="EM72" s="426"/>
      <c r="EN72" s="426"/>
      <c r="EO72" s="426"/>
      <c r="EP72" s="426"/>
      <c r="EQ72" s="426"/>
      <c r="ER72" s="426"/>
      <c r="ES72" s="426"/>
      <c r="ET72" s="426"/>
      <c r="EU72" s="426"/>
      <c r="EV72" s="426"/>
      <c r="EW72" s="426"/>
      <c r="EX72" s="426"/>
    </row>
    <row r="73" ht="24.95" customHeight="1" spans="1:154">
      <c r="A73" s="28" t="str">
        <f>IF($G$1&lt;&gt;"",参数计算!A70,"")</f>
        <v/>
      </c>
      <c r="B73" s="28" t="str">
        <f>IF($G$1&lt;&gt;"",参数计算!B70,"")</f>
        <v/>
      </c>
      <c r="C73" s="28" t="str">
        <f>IF($G$1&lt;&gt;"",参数计算!C70,"")</f>
        <v/>
      </c>
      <c r="D73" s="28" t="str">
        <f>IF(AND(初始录入!$M$7&lt;&gt;"",A73&lt;&gt;""),$D$10,"")</f>
        <v/>
      </c>
      <c r="E73" s="28" t="str">
        <f t="shared" si="0"/>
        <v/>
      </c>
      <c r="F73" s="422"/>
      <c r="G73" s="28"/>
      <c r="H73" s="28"/>
      <c r="I73" s="422"/>
      <c r="J73" s="422"/>
      <c r="K73" s="422"/>
      <c r="L73" s="422"/>
      <c r="M73" s="422"/>
      <c r="N73" s="28"/>
      <c r="O73" s="28"/>
      <c r="P73" s="423"/>
      <c r="Q73" s="423"/>
      <c r="R73" s="423"/>
      <c r="S73" s="423"/>
      <c r="T73" s="423"/>
      <c r="U73" s="422"/>
      <c r="V73" s="422"/>
      <c r="W73" s="422"/>
      <c r="X73" s="422"/>
      <c r="Y73" s="422"/>
      <c r="Z73" s="28"/>
      <c r="AA73" s="28"/>
      <c r="AB73" s="422"/>
      <c r="AC73" s="422"/>
      <c r="AD73" s="422"/>
      <c r="AE73" s="422"/>
      <c r="AF73" s="422"/>
      <c r="AG73" s="422"/>
      <c r="AH73" s="28"/>
      <c r="AI73" s="28"/>
      <c r="AJ73" s="422"/>
      <c r="AK73" s="422"/>
      <c r="AL73" s="422"/>
      <c r="AM73" s="422"/>
      <c r="AN73" s="422"/>
      <c r="AO73" s="422"/>
      <c r="AP73" s="28"/>
      <c r="AQ73" s="28"/>
      <c r="AR73" s="422"/>
      <c r="AS73" s="422"/>
      <c r="AT73" s="422"/>
      <c r="AU73" s="422"/>
      <c r="AV73" s="422"/>
      <c r="AW73" s="422"/>
      <c r="AX73" s="28"/>
      <c r="AY73" s="28"/>
      <c r="AZ73" s="28"/>
      <c r="BA73" s="28"/>
      <c r="BB73" s="28" t="str">
        <f>IF(AND(初始录入!$M$12&lt;&gt;"",$BF$1&lt;&gt;"",$BF$3&lt;&gt;"",$A73&lt;&gt;""),SUM(BC73:EX73),"")</f>
        <v/>
      </c>
      <c r="BC73" s="424"/>
      <c r="BD73" s="424"/>
      <c r="BE73" s="424"/>
      <c r="BF73" s="424"/>
      <c r="BG73" s="424"/>
      <c r="BH73" s="424"/>
      <c r="BI73" s="424"/>
      <c r="BJ73" s="424"/>
      <c r="BK73" s="424"/>
      <c r="BL73" s="424"/>
      <c r="BM73" s="424"/>
      <c r="BN73" s="424"/>
      <c r="BO73" s="424"/>
      <c r="BP73" s="424"/>
      <c r="BQ73" s="424"/>
      <c r="BR73" s="424"/>
      <c r="BS73" s="424"/>
      <c r="BT73" s="424"/>
      <c r="BU73" s="424"/>
      <c r="BV73" s="424"/>
      <c r="BW73" s="424"/>
      <c r="BX73" s="424"/>
      <c r="BY73" s="424"/>
      <c r="BZ73" s="424"/>
      <c r="CA73" s="424"/>
      <c r="CB73" s="424"/>
      <c r="CC73" s="424"/>
      <c r="CD73" s="422"/>
      <c r="CE73" s="422"/>
      <c r="CF73" s="422"/>
      <c r="CG73" s="422"/>
      <c r="CH73" s="422"/>
      <c r="CI73" s="422"/>
      <c r="CJ73" s="422"/>
      <c r="CK73" s="422"/>
      <c r="CL73" s="422"/>
      <c r="CM73" s="422"/>
      <c r="CN73" s="422"/>
      <c r="CO73" s="422"/>
      <c r="CP73" s="422"/>
      <c r="CQ73" s="422"/>
      <c r="CR73" s="422"/>
      <c r="CS73" s="422"/>
      <c r="CT73" s="422"/>
      <c r="CU73" s="422"/>
      <c r="CV73" s="422"/>
      <c r="CW73" s="422"/>
      <c r="CX73" s="422"/>
      <c r="CY73" s="422"/>
      <c r="CZ73" s="422"/>
      <c r="DA73" s="422"/>
      <c r="DB73" s="422"/>
      <c r="DC73" s="422"/>
      <c r="DD73" s="422"/>
      <c r="DE73" s="422"/>
      <c r="DF73" s="422"/>
      <c r="DG73" s="422"/>
      <c r="DH73" s="422"/>
      <c r="DI73" s="422"/>
      <c r="DJ73" s="422"/>
      <c r="DK73" s="425"/>
      <c r="DL73" s="425"/>
      <c r="DM73" s="425"/>
      <c r="DN73" s="425"/>
      <c r="DO73" s="425"/>
      <c r="DP73" s="425"/>
      <c r="DQ73" s="425"/>
      <c r="DR73" s="425"/>
      <c r="DS73" s="425"/>
      <c r="DT73" s="425"/>
      <c r="DU73" s="425"/>
      <c r="DV73" s="425"/>
      <c r="DW73" s="425"/>
      <c r="DX73" s="425"/>
      <c r="DY73" s="426"/>
      <c r="DZ73" s="426"/>
      <c r="EA73" s="426"/>
      <c r="EB73" s="426"/>
      <c r="EC73" s="426"/>
      <c r="ED73" s="426"/>
      <c r="EE73" s="426"/>
      <c r="EF73" s="426"/>
      <c r="EG73" s="426"/>
      <c r="EH73" s="426"/>
      <c r="EI73" s="426"/>
      <c r="EJ73" s="426"/>
      <c r="EK73" s="426"/>
      <c r="EL73" s="426"/>
      <c r="EM73" s="426"/>
      <c r="EN73" s="426"/>
      <c r="EO73" s="426"/>
      <c r="EP73" s="426"/>
      <c r="EQ73" s="426"/>
      <c r="ER73" s="426"/>
      <c r="ES73" s="426"/>
      <c r="ET73" s="426"/>
      <c r="EU73" s="426"/>
      <c r="EV73" s="426"/>
      <c r="EW73" s="426"/>
      <c r="EX73" s="426"/>
    </row>
    <row r="74" ht="24.95" customHeight="1" spans="1:154">
      <c r="A74" s="28" t="str">
        <f>IF($G$1&lt;&gt;"",参数计算!A71,"")</f>
        <v/>
      </c>
      <c r="B74" s="28" t="str">
        <f>IF($G$1&lt;&gt;"",参数计算!B71,"")</f>
        <v/>
      </c>
      <c r="C74" s="28" t="str">
        <f>IF($G$1&lt;&gt;"",参数计算!C71,"")</f>
        <v/>
      </c>
      <c r="D74" s="28" t="str">
        <f>IF(AND(初始录入!$M$7&lt;&gt;"",A74&lt;&gt;""),$D$10,"")</f>
        <v/>
      </c>
      <c r="E74" s="28" t="str">
        <f t="shared" si="0"/>
        <v/>
      </c>
      <c r="F74" s="422"/>
      <c r="G74" s="28"/>
      <c r="H74" s="28"/>
      <c r="I74" s="422"/>
      <c r="J74" s="422"/>
      <c r="K74" s="422"/>
      <c r="L74" s="422"/>
      <c r="M74" s="422"/>
      <c r="N74" s="28"/>
      <c r="O74" s="28"/>
      <c r="P74" s="423"/>
      <c r="Q74" s="423"/>
      <c r="R74" s="423"/>
      <c r="S74" s="423"/>
      <c r="T74" s="423"/>
      <c r="U74" s="422"/>
      <c r="V74" s="422"/>
      <c r="W74" s="422"/>
      <c r="X74" s="422"/>
      <c r="Y74" s="422"/>
      <c r="Z74" s="28"/>
      <c r="AA74" s="28"/>
      <c r="AB74" s="422"/>
      <c r="AC74" s="422"/>
      <c r="AD74" s="422"/>
      <c r="AE74" s="422"/>
      <c r="AF74" s="422"/>
      <c r="AG74" s="422"/>
      <c r="AH74" s="28"/>
      <c r="AI74" s="28"/>
      <c r="AJ74" s="422"/>
      <c r="AK74" s="422"/>
      <c r="AL74" s="422"/>
      <c r="AM74" s="422"/>
      <c r="AN74" s="422"/>
      <c r="AO74" s="422"/>
      <c r="AP74" s="28"/>
      <c r="AQ74" s="28"/>
      <c r="AR74" s="422"/>
      <c r="AS74" s="422"/>
      <c r="AT74" s="422"/>
      <c r="AU74" s="422"/>
      <c r="AV74" s="422"/>
      <c r="AW74" s="422"/>
      <c r="AX74" s="28"/>
      <c r="AY74" s="28"/>
      <c r="AZ74" s="28"/>
      <c r="BA74" s="28"/>
      <c r="BB74" s="28" t="str">
        <f>IF(AND(初始录入!$M$12&lt;&gt;"",$BF$1&lt;&gt;"",$BF$3&lt;&gt;"",$A74&lt;&gt;""),SUM(BC74:EX74),"")</f>
        <v/>
      </c>
      <c r="BC74" s="424"/>
      <c r="BD74" s="424"/>
      <c r="BE74" s="424"/>
      <c r="BF74" s="424"/>
      <c r="BG74" s="424"/>
      <c r="BH74" s="424"/>
      <c r="BI74" s="424"/>
      <c r="BJ74" s="424"/>
      <c r="BK74" s="424"/>
      <c r="BL74" s="424"/>
      <c r="BM74" s="424"/>
      <c r="BN74" s="424"/>
      <c r="BO74" s="424"/>
      <c r="BP74" s="424"/>
      <c r="BQ74" s="424"/>
      <c r="BR74" s="424"/>
      <c r="BS74" s="424"/>
      <c r="BT74" s="424"/>
      <c r="BU74" s="424"/>
      <c r="BV74" s="424"/>
      <c r="BW74" s="424"/>
      <c r="BX74" s="424"/>
      <c r="BY74" s="424"/>
      <c r="BZ74" s="424"/>
      <c r="CA74" s="424"/>
      <c r="CB74" s="424"/>
      <c r="CC74" s="424"/>
      <c r="CD74" s="422"/>
      <c r="CE74" s="422"/>
      <c r="CF74" s="422"/>
      <c r="CG74" s="422"/>
      <c r="CH74" s="422"/>
      <c r="CI74" s="422"/>
      <c r="CJ74" s="422"/>
      <c r="CK74" s="422"/>
      <c r="CL74" s="422"/>
      <c r="CM74" s="422"/>
      <c r="CN74" s="422"/>
      <c r="CO74" s="422"/>
      <c r="CP74" s="422"/>
      <c r="CQ74" s="422"/>
      <c r="CR74" s="422"/>
      <c r="CS74" s="422"/>
      <c r="CT74" s="422"/>
      <c r="CU74" s="422"/>
      <c r="CV74" s="422"/>
      <c r="CW74" s="422"/>
      <c r="CX74" s="422"/>
      <c r="CY74" s="422"/>
      <c r="CZ74" s="422"/>
      <c r="DA74" s="422"/>
      <c r="DB74" s="422"/>
      <c r="DC74" s="422"/>
      <c r="DD74" s="422"/>
      <c r="DE74" s="422"/>
      <c r="DF74" s="422"/>
      <c r="DG74" s="422"/>
      <c r="DH74" s="422"/>
      <c r="DI74" s="422"/>
      <c r="DJ74" s="422"/>
      <c r="DK74" s="425"/>
      <c r="DL74" s="425"/>
      <c r="DM74" s="425"/>
      <c r="DN74" s="425"/>
      <c r="DO74" s="425"/>
      <c r="DP74" s="425"/>
      <c r="DQ74" s="425"/>
      <c r="DR74" s="425"/>
      <c r="DS74" s="425"/>
      <c r="DT74" s="425"/>
      <c r="DU74" s="425"/>
      <c r="DV74" s="425"/>
      <c r="DW74" s="425"/>
      <c r="DX74" s="425"/>
      <c r="DY74" s="426"/>
      <c r="DZ74" s="426"/>
      <c r="EA74" s="426"/>
      <c r="EB74" s="426"/>
      <c r="EC74" s="426"/>
      <c r="ED74" s="426"/>
      <c r="EE74" s="426"/>
      <c r="EF74" s="426"/>
      <c r="EG74" s="426"/>
      <c r="EH74" s="426"/>
      <c r="EI74" s="426"/>
      <c r="EJ74" s="426"/>
      <c r="EK74" s="426"/>
      <c r="EL74" s="426"/>
      <c r="EM74" s="426"/>
      <c r="EN74" s="426"/>
      <c r="EO74" s="426"/>
      <c r="EP74" s="426"/>
      <c r="EQ74" s="426"/>
      <c r="ER74" s="426"/>
      <c r="ES74" s="426"/>
      <c r="ET74" s="426"/>
      <c r="EU74" s="426"/>
      <c r="EV74" s="426"/>
      <c r="EW74" s="426"/>
      <c r="EX74" s="426"/>
    </row>
    <row r="75" ht="24.95" customHeight="1" spans="1:154">
      <c r="A75" s="28" t="str">
        <f>IF($G$1&lt;&gt;"",参数计算!A72,"")</f>
        <v/>
      </c>
      <c r="B75" s="28" t="str">
        <f>IF($G$1&lt;&gt;"",参数计算!B72,"")</f>
        <v/>
      </c>
      <c r="C75" s="28" t="str">
        <f>IF($G$1&lt;&gt;"",参数计算!C72,"")</f>
        <v/>
      </c>
      <c r="D75" s="28" t="str">
        <f>IF(AND(初始录入!$M$7&lt;&gt;"",A75&lt;&gt;""),$D$10,"")</f>
        <v/>
      </c>
      <c r="E75" s="28" t="str">
        <f t="shared" si="0"/>
        <v/>
      </c>
      <c r="F75" s="422"/>
      <c r="G75" s="28"/>
      <c r="H75" s="28"/>
      <c r="I75" s="422"/>
      <c r="J75" s="422"/>
      <c r="K75" s="422"/>
      <c r="L75" s="422"/>
      <c r="M75" s="422"/>
      <c r="N75" s="28"/>
      <c r="O75" s="28"/>
      <c r="P75" s="423"/>
      <c r="Q75" s="423"/>
      <c r="R75" s="423"/>
      <c r="S75" s="423"/>
      <c r="T75" s="423"/>
      <c r="U75" s="422"/>
      <c r="V75" s="422"/>
      <c r="W75" s="422"/>
      <c r="X75" s="422"/>
      <c r="Y75" s="422"/>
      <c r="Z75" s="28"/>
      <c r="AA75" s="28"/>
      <c r="AB75" s="422"/>
      <c r="AC75" s="422"/>
      <c r="AD75" s="422"/>
      <c r="AE75" s="422"/>
      <c r="AF75" s="422"/>
      <c r="AG75" s="422"/>
      <c r="AH75" s="28"/>
      <c r="AI75" s="28"/>
      <c r="AJ75" s="422"/>
      <c r="AK75" s="422"/>
      <c r="AL75" s="422"/>
      <c r="AM75" s="422"/>
      <c r="AN75" s="422"/>
      <c r="AO75" s="422"/>
      <c r="AP75" s="28"/>
      <c r="AQ75" s="28"/>
      <c r="AR75" s="422"/>
      <c r="AS75" s="422"/>
      <c r="AT75" s="422"/>
      <c r="AU75" s="422"/>
      <c r="AV75" s="422"/>
      <c r="AW75" s="422"/>
      <c r="AX75" s="28"/>
      <c r="AY75" s="28"/>
      <c r="AZ75" s="28"/>
      <c r="BA75" s="28"/>
      <c r="BB75" s="28" t="str">
        <f>IF(AND(初始录入!$M$12&lt;&gt;"",$BF$1&lt;&gt;"",$BF$3&lt;&gt;"",$A75&lt;&gt;""),SUM(BC75:EX75),"")</f>
        <v/>
      </c>
      <c r="BC75" s="424"/>
      <c r="BD75" s="424"/>
      <c r="BE75" s="424"/>
      <c r="BF75" s="424"/>
      <c r="BG75" s="424"/>
      <c r="BH75" s="424"/>
      <c r="BI75" s="424"/>
      <c r="BJ75" s="424"/>
      <c r="BK75" s="424"/>
      <c r="BL75" s="424"/>
      <c r="BM75" s="424"/>
      <c r="BN75" s="424"/>
      <c r="BO75" s="424"/>
      <c r="BP75" s="424"/>
      <c r="BQ75" s="424"/>
      <c r="BR75" s="424"/>
      <c r="BS75" s="424"/>
      <c r="BT75" s="424"/>
      <c r="BU75" s="424"/>
      <c r="BV75" s="424"/>
      <c r="BW75" s="424"/>
      <c r="BX75" s="424"/>
      <c r="BY75" s="424"/>
      <c r="BZ75" s="424"/>
      <c r="CA75" s="424"/>
      <c r="CB75" s="424"/>
      <c r="CC75" s="424"/>
      <c r="CD75" s="422"/>
      <c r="CE75" s="422"/>
      <c r="CF75" s="422"/>
      <c r="CG75" s="422"/>
      <c r="CH75" s="422"/>
      <c r="CI75" s="422"/>
      <c r="CJ75" s="422"/>
      <c r="CK75" s="422"/>
      <c r="CL75" s="422"/>
      <c r="CM75" s="422"/>
      <c r="CN75" s="422"/>
      <c r="CO75" s="422"/>
      <c r="CP75" s="422"/>
      <c r="CQ75" s="422"/>
      <c r="CR75" s="422"/>
      <c r="CS75" s="422"/>
      <c r="CT75" s="422"/>
      <c r="CU75" s="422"/>
      <c r="CV75" s="422"/>
      <c r="CW75" s="422"/>
      <c r="CX75" s="422"/>
      <c r="CY75" s="422"/>
      <c r="CZ75" s="422"/>
      <c r="DA75" s="422"/>
      <c r="DB75" s="422"/>
      <c r="DC75" s="422"/>
      <c r="DD75" s="422"/>
      <c r="DE75" s="422"/>
      <c r="DF75" s="422"/>
      <c r="DG75" s="422"/>
      <c r="DH75" s="422"/>
      <c r="DI75" s="422"/>
      <c r="DJ75" s="422"/>
      <c r="DK75" s="425"/>
      <c r="DL75" s="425"/>
      <c r="DM75" s="425"/>
      <c r="DN75" s="425"/>
      <c r="DO75" s="425"/>
      <c r="DP75" s="425"/>
      <c r="DQ75" s="425"/>
      <c r="DR75" s="425"/>
      <c r="DS75" s="425"/>
      <c r="DT75" s="425"/>
      <c r="DU75" s="425"/>
      <c r="DV75" s="425"/>
      <c r="DW75" s="425"/>
      <c r="DX75" s="425"/>
      <c r="DY75" s="426"/>
      <c r="DZ75" s="426"/>
      <c r="EA75" s="426"/>
      <c r="EB75" s="426"/>
      <c r="EC75" s="426"/>
      <c r="ED75" s="426"/>
      <c r="EE75" s="426"/>
      <c r="EF75" s="426"/>
      <c r="EG75" s="426"/>
      <c r="EH75" s="426"/>
      <c r="EI75" s="426"/>
      <c r="EJ75" s="426"/>
      <c r="EK75" s="426"/>
      <c r="EL75" s="426"/>
      <c r="EM75" s="426"/>
      <c r="EN75" s="426"/>
      <c r="EO75" s="426"/>
      <c r="EP75" s="426"/>
      <c r="EQ75" s="426"/>
      <c r="ER75" s="426"/>
      <c r="ES75" s="426"/>
      <c r="ET75" s="426"/>
      <c r="EU75" s="426"/>
      <c r="EV75" s="426"/>
      <c r="EW75" s="426"/>
      <c r="EX75" s="426"/>
    </row>
    <row r="76" ht="24.95" customHeight="1" spans="1:154">
      <c r="A76" s="28" t="str">
        <f>IF($G$1&lt;&gt;"",参数计算!A73,"")</f>
        <v/>
      </c>
      <c r="B76" s="28" t="str">
        <f>IF($G$1&lt;&gt;"",参数计算!B73,"")</f>
        <v/>
      </c>
      <c r="C76" s="28" t="str">
        <f>IF($G$1&lt;&gt;"",参数计算!C73,"")</f>
        <v/>
      </c>
      <c r="D76" s="28" t="str">
        <f>IF(AND(初始录入!$M$7&lt;&gt;"",A76&lt;&gt;""),$D$10,"")</f>
        <v/>
      </c>
      <c r="E76" s="28" t="str">
        <f t="shared" si="0"/>
        <v/>
      </c>
      <c r="F76" s="422"/>
      <c r="G76" s="28"/>
      <c r="H76" s="28"/>
      <c r="I76" s="422"/>
      <c r="J76" s="422"/>
      <c r="K76" s="422"/>
      <c r="L76" s="422"/>
      <c r="M76" s="422"/>
      <c r="N76" s="28"/>
      <c r="O76" s="28"/>
      <c r="P76" s="423"/>
      <c r="Q76" s="423"/>
      <c r="R76" s="423"/>
      <c r="S76" s="423"/>
      <c r="T76" s="423"/>
      <c r="U76" s="422"/>
      <c r="V76" s="422"/>
      <c r="W76" s="422"/>
      <c r="X76" s="422"/>
      <c r="Y76" s="422"/>
      <c r="Z76" s="28"/>
      <c r="AA76" s="28"/>
      <c r="AB76" s="422"/>
      <c r="AC76" s="422"/>
      <c r="AD76" s="422"/>
      <c r="AE76" s="422"/>
      <c r="AF76" s="422"/>
      <c r="AG76" s="422"/>
      <c r="AH76" s="28"/>
      <c r="AI76" s="28"/>
      <c r="AJ76" s="422"/>
      <c r="AK76" s="422"/>
      <c r="AL76" s="422"/>
      <c r="AM76" s="422"/>
      <c r="AN76" s="422"/>
      <c r="AO76" s="422"/>
      <c r="AP76" s="28"/>
      <c r="AQ76" s="28"/>
      <c r="AR76" s="422"/>
      <c r="AS76" s="422"/>
      <c r="AT76" s="422"/>
      <c r="AU76" s="422"/>
      <c r="AV76" s="422"/>
      <c r="AW76" s="422"/>
      <c r="AX76" s="28"/>
      <c r="AY76" s="28"/>
      <c r="AZ76" s="28"/>
      <c r="BA76" s="28"/>
      <c r="BB76" s="28" t="str">
        <f>IF(AND(初始录入!$M$12&lt;&gt;"",$BF$1&lt;&gt;"",$BF$3&lt;&gt;"",$A76&lt;&gt;""),SUM(BC76:EX76),"")</f>
        <v/>
      </c>
      <c r="BC76" s="424"/>
      <c r="BD76" s="424"/>
      <c r="BE76" s="424"/>
      <c r="BF76" s="424"/>
      <c r="BG76" s="424"/>
      <c r="BH76" s="424"/>
      <c r="BI76" s="424"/>
      <c r="BJ76" s="424"/>
      <c r="BK76" s="424"/>
      <c r="BL76" s="424"/>
      <c r="BM76" s="424"/>
      <c r="BN76" s="424"/>
      <c r="BO76" s="424"/>
      <c r="BP76" s="424"/>
      <c r="BQ76" s="424"/>
      <c r="BR76" s="424"/>
      <c r="BS76" s="424"/>
      <c r="BT76" s="424"/>
      <c r="BU76" s="424"/>
      <c r="BV76" s="424"/>
      <c r="BW76" s="424"/>
      <c r="BX76" s="424"/>
      <c r="BY76" s="424"/>
      <c r="BZ76" s="424"/>
      <c r="CA76" s="424"/>
      <c r="CB76" s="424"/>
      <c r="CC76" s="424"/>
      <c r="CD76" s="422"/>
      <c r="CE76" s="422"/>
      <c r="CF76" s="422"/>
      <c r="CG76" s="422"/>
      <c r="CH76" s="422"/>
      <c r="CI76" s="422"/>
      <c r="CJ76" s="422"/>
      <c r="CK76" s="422"/>
      <c r="CL76" s="422"/>
      <c r="CM76" s="422"/>
      <c r="CN76" s="422"/>
      <c r="CO76" s="422"/>
      <c r="CP76" s="422"/>
      <c r="CQ76" s="422"/>
      <c r="CR76" s="422"/>
      <c r="CS76" s="422"/>
      <c r="CT76" s="422"/>
      <c r="CU76" s="422"/>
      <c r="CV76" s="422"/>
      <c r="CW76" s="422"/>
      <c r="CX76" s="422"/>
      <c r="CY76" s="422"/>
      <c r="CZ76" s="422"/>
      <c r="DA76" s="422"/>
      <c r="DB76" s="422"/>
      <c r="DC76" s="422"/>
      <c r="DD76" s="422"/>
      <c r="DE76" s="422"/>
      <c r="DF76" s="422"/>
      <c r="DG76" s="422"/>
      <c r="DH76" s="422"/>
      <c r="DI76" s="422"/>
      <c r="DJ76" s="422"/>
      <c r="DK76" s="425"/>
      <c r="DL76" s="425"/>
      <c r="DM76" s="425"/>
      <c r="DN76" s="425"/>
      <c r="DO76" s="425"/>
      <c r="DP76" s="425"/>
      <c r="DQ76" s="425"/>
      <c r="DR76" s="425"/>
      <c r="DS76" s="425"/>
      <c r="DT76" s="425"/>
      <c r="DU76" s="425"/>
      <c r="DV76" s="425"/>
      <c r="DW76" s="425"/>
      <c r="DX76" s="425"/>
      <c r="DY76" s="426"/>
      <c r="DZ76" s="426"/>
      <c r="EA76" s="426"/>
      <c r="EB76" s="426"/>
      <c r="EC76" s="426"/>
      <c r="ED76" s="426"/>
      <c r="EE76" s="426"/>
      <c r="EF76" s="426"/>
      <c r="EG76" s="426"/>
      <c r="EH76" s="426"/>
      <c r="EI76" s="426"/>
      <c r="EJ76" s="426"/>
      <c r="EK76" s="426"/>
      <c r="EL76" s="426"/>
      <c r="EM76" s="426"/>
      <c r="EN76" s="426"/>
      <c r="EO76" s="426"/>
      <c r="EP76" s="426"/>
      <c r="EQ76" s="426"/>
      <c r="ER76" s="426"/>
      <c r="ES76" s="426"/>
      <c r="ET76" s="426"/>
      <c r="EU76" s="426"/>
      <c r="EV76" s="426"/>
      <c r="EW76" s="426"/>
      <c r="EX76" s="426"/>
    </row>
    <row r="77" ht="24.95" customHeight="1" spans="1:154">
      <c r="A77" s="28" t="str">
        <f>IF($G$1&lt;&gt;"",参数计算!A74,"")</f>
        <v/>
      </c>
      <c r="B77" s="28" t="str">
        <f>IF($G$1&lt;&gt;"",参数计算!B74,"")</f>
        <v/>
      </c>
      <c r="C77" s="28" t="str">
        <f>IF($G$1&lt;&gt;"",参数计算!C74,"")</f>
        <v/>
      </c>
      <c r="D77" s="28" t="str">
        <f>IF(AND(初始录入!$M$7&lt;&gt;"",A77&lt;&gt;""),$D$10,"")</f>
        <v/>
      </c>
      <c r="E77" s="28" t="str">
        <f t="shared" ref="E77:E110" si="1">IF(A77&lt;&gt;"",$E76,"")</f>
        <v/>
      </c>
      <c r="F77" s="422"/>
      <c r="G77" s="28"/>
      <c r="H77" s="28"/>
      <c r="I77" s="422"/>
      <c r="J77" s="422"/>
      <c r="K77" s="422"/>
      <c r="L77" s="422"/>
      <c r="M77" s="422"/>
      <c r="N77" s="28"/>
      <c r="O77" s="28"/>
      <c r="P77" s="423"/>
      <c r="Q77" s="423"/>
      <c r="R77" s="423"/>
      <c r="S77" s="423"/>
      <c r="T77" s="423"/>
      <c r="U77" s="422"/>
      <c r="V77" s="422"/>
      <c r="W77" s="422"/>
      <c r="X77" s="422"/>
      <c r="Y77" s="422"/>
      <c r="Z77" s="28"/>
      <c r="AA77" s="28"/>
      <c r="AB77" s="422"/>
      <c r="AC77" s="422"/>
      <c r="AD77" s="422"/>
      <c r="AE77" s="422"/>
      <c r="AF77" s="422"/>
      <c r="AG77" s="422"/>
      <c r="AH77" s="28"/>
      <c r="AI77" s="28"/>
      <c r="AJ77" s="422"/>
      <c r="AK77" s="422"/>
      <c r="AL77" s="422"/>
      <c r="AM77" s="422"/>
      <c r="AN77" s="422"/>
      <c r="AO77" s="422"/>
      <c r="AP77" s="28"/>
      <c r="AQ77" s="28"/>
      <c r="AR77" s="422"/>
      <c r="AS77" s="422"/>
      <c r="AT77" s="422"/>
      <c r="AU77" s="422"/>
      <c r="AV77" s="422"/>
      <c r="AW77" s="422"/>
      <c r="AX77" s="28"/>
      <c r="AY77" s="28"/>
      <c r="AZ77" s="28"/>
      <c r="BA77" s="28"/>
      <c r="BB77" s="28" t="str">
        <f>IF(AND(初始录入!$M$12&lt;&gt;"",$BF$1&lt;&gt;"",$BF$3&lt;&gt;"",$A77&lt;&gt;""),SUM(BC77:EX77),"")</f>
        <v/>
      </c>
      <c r="BC77" s="424"/>
      <c r="BD77" s="424"/>
      <c r="BE77" s="424"/>
      <c r="BF77" s="424"/>
      <c r="BG77" s="424"/>
      <c r="BH77" s="424"/>
      <c r="BI77" s="424"/>
      <c r="BJ77" s="424"/>
      <c r="BK77" s="424"/>
      <c r="BL77" s="424"/>
      <c r="BM77" s="424"/>
      <c r="BN77" s="424"/>
      <c r="BO77" s="424"/>
      <c r="BP77" s="424"/>
      <c r="BQ77" s="424"/>
      <c r="BR77" s="424"/>
      <c r="BS77" s="424"/>
      <c r="BT77" s="424"/>
      <c r="BU77" s="424"/>
      <c r="BV77" s="424"/>
      <c r="BW77" s="424"/>
      <c r="BX77" s="424"/>
      <c r="BY77" s="424"/>
      <c r="BZ77" s="424"/>
      <c r="CA77" s="424"/>
      <c r="CB77" s="424"/>
      <c r="CC77" s="424"/>
      <c r="CD77" s="422"/>
      <c r="CE77" s="422"/>
      <c r="CF77" s="422"/>
      <c r="CG77" s="422"/>
      <c r="CH77" s="422"/>
      <c r="CI77" s="422"/>
      <c r="CJ77" s="422"/>
      <c r="CK77" s="422"/>
      <c r="CL77" s="422"/>
      <c r="CM77" s="422"/>
      <c r="CN77" s="422"/>
      <c r="CO77" s="422"/>
      <c r="CP77" s="422"/>
      <c r="CQ77" s="422"/>
      <c r="CR77" s="422"/>
      <c r="CS77" s="422"/>
      <c r="CT77" s="422"/>
      <c r="CU77" s="422"/>
      <c r="CV77" s="422"/>
      <c r="CW77" s="422"/>
      <c r="CX77" s="422"/>
      <c r="CY77" s="422"/>
      <c r="CZ77" s="422"/>
      <c r="DA77" s="422"/>
      <c r="DB77" s="422"/>
      <c r="DC77" s="422"/>
      <c r="DD77" s="422"/>
      <c r="DE77" s="422"/>
      <c r="DF77" s="422"/>
      <c r="DG77" s="422"/>
      <c r="DH77" s="422"/>
      <c r="DI77" s="422"/>
      <c r="DJ77" s="422"/>
      <c r="DK77" s="425"/>
      <c r="DL77" s="425"/>
      <c r="DM77" s="425"/>
      <c r="DN77" s="425"/>
      <c r="DO77" s="425"/>
      <c r="DP77" s="425"/>
      <c r="DQ77" s="425"/>
      <c r="DR77" s="425"/>
      <c r="DS77" s="425"/>
      <c r="DT77" s="425"/>
      <c r="DU77" s="425"/>
      <c r="DV77" s="425"/>
      <c r="DW77" s="425"/>
      <c r="DX77" s="425"/>
      <c r="DY77" s="426"/>
      <c r="DZ77" s="426"/>
      <c r="EA77" s="426"/>
      <c r="EB77" s="426"/>
      <c r="EC77" s="426"/>
      <c r="ED77" s="426"/>
      <c r="EE77" s="426"/>
      <c r="EF77" s="426"/>
      <c r="EG77" s="426"/>
      <c r="EH77" s="426"/>
      <c r="EI77" s="426"/>
      <c r="EJ77" s="426"/>
      <c r="EK77" s="426"/>
      <c r="EL77" s="426"/>
      <c r="EM77" s="426"/>
      <c r="EN77" s="426"/>
      <c r="EO77" s="426"/>
      <c r="EP77" s="426"/>
      <c r="EQ77" s="426"/>
      <c r="ER77" s="426"/>
      <c r="ES77" s="426"/>
      <c r="ET77" s="426"/>
      <c r="EU77" s="426"/>
      <c r="EV77" s="426"/>
      <c r="EW77" s="426"/>
      <c r="EX77" s="426"/>
    </row>
    <row r="78" ht="24.95" customHeight="1" spans="1:154">
      <c r="A78" s="28" t="str">
        <f>IF($G$1&lt;&gt;"",参数计算!A75,"")</f>
        <v/>
      </c>
      <c r="B78" s="28" t="str">
        <f>IF($G$1&lt;&gt;"",参数计算!B75,"")</f>
        <v/>
      </c>
      <c r="C78" s="28" t="str">
        <f>IF($G$1&lt;&gt;"",参数计算!C75,"")</f>
        <v/>
      </c>
      <c r="D78" s="28" t="str">
        <f>IF(AND(初始录入!$M$7&lt;&gt;"",A78&lt;&gt;""),$D$10,"")</f>
        <v/>
      </c>
      <c r="E78" s="28" t="str">
        <f t="shared" si="1"/>
        <v/>
      </c>
      <c r="F78" s="422"/>
      <c r="G78" s="28"/>
      <c r="H78" s="28"/>
      <c r="I78" s="422"/>
      <c r="J78" s="422"/>
      <c r="K78" s="422"/>
      <c r="L78" s="422"/>
      <c r="M78" s="422"/>
      <c r="N78" s="28"/>
      <c r="O78" s="28"/>
      <c r="P78" s="423"/>
      <c r="Q78" s="423"/>
      <c r="R78" s="423"/>
      <c r="S78" s="423"/>
      <c r="T78" s="423"/>
      <c r="U78" s="422"/>
      <c r="V78" s="422"/>
      <c r="W78" s="422"/>
      <c r="X78" s="422"/>
      <c r="Y78" s="422"/>
      <c r="Z78" s="28"/>
      <c r="AA78" s="28"/>
      <c r="AB78" s="422"/>
      <c r="AC78" s="422"/>
      <c r="AD78" s="422"/>
      <c r="AE78" s="422"/>
      <c r="AF78" s="422"/>
      <c r="AG78" s="422"/>
      <c r="AH78" s="28"/>
      <c r="AI78" s="28"/>
      <c r="AJ78" s="422"/>
      <c r="AK78" s="422"/>
      <c r="AL78" s="422"/>
      <c r="AM78" s="422"/>
      <c r="AN78" s="422"/>
      <c r="AO78" s="422"/>
      <c r="AP78" s="28"/>
      <c r="AQ78" s="28"/>
      <c r="AR78" s="422"/>
      <c r="AS78" s="422"/>
      <c r="AT78" s="422"/>
      <c r="AU78" s="422"/>
      <c r="AV78" s="422"/>
      <c r="AW78" s="422"/>
      <c r="AX78" s="28"/>
      <c r="AY78" s="28"/>
      <c r="AZ78" s="28"/>
      <c r="BA78" s="28"/>
      <c r="BB78" s="28" t="str">
        <f>IF(AND(初始录入!$M$12&lt;&gt;"",$BF$1&lt;&gt;"",$BF$3&lt;&gt;"",$A78&lt;&gt;""),SUM(BC78:EX78),"")</f>
        <v/>
      </c>
      <c r="BC78" s="424"/>
      <c r="BD78" s="424"/>
      <c r="BE78" s="424"/>
      <c r="BF78" s="424"/>
      <c r="BG78" s="424"/>
      <c r="BH78" s="424"/>
      <c r="BI78" s="424"/>
      <c r="BJ78" s="424"/>
      <c r="BK78" s="424"/>
      <c r="BL78" s="424"/>
      <c r="BM78" s="424"/>
      <c r="BN78" s="424"/>
      <c r="BO78" s="424"/>
      <c r="BP78" s="424"/>
      <c r="BQ78" s="424"/>
      <c r="BR78" s="424"/>
      <c r="BS78" s="424"/>
      <c r="BT78" s="424"/>
      <c r="BU78" s="424"/>
      <c r="BV78" s="424"/>
      <c r="BW78" s="424"/>
      <c r="BX78" s="424"/>
      <c r="BY78" s="424"/>
      <c r="BZ78" s="424"/>
      <c r="CA78" s="424"/>
      <c r="CB78" s="424"/>
      <c r="CC78" s="424"/>
      <c r="CD78" s="422"/>
      <c r="CE78" s="422"/>
      <c r="CF78" s="422"/>
      <c r="CG78" s="422"/>
      <c r="CH78" s="422"/>
      <c r="CI78" s="422"/>
      <c r="CJ78" s="422"/>
      <c r="CK78" s="422"/>
      <c r="CL78" s="422"/>
      <c r="CM78" s="422"/>
      <c r="CN78" s="422"/>
      <c r="CO78" s="422"/>
      <c r="CP78" s="422"/>
      <c r="CQ78" s="422"/>
      <c r="CR78" s="422"/>
      <c r="CS78" s="422"/>
      <c r="CT78" s="422"/>
      <c r="CU78" s="422"/>
      <c r="CV78" s="422"/>
      <c r="CW78" s="422"/>
      <c r="CX78" s="422"/>
      <c r="CY78" s="422"/>
      <c r="CZ78" s="422"/>
      <c r="DA78" s="422"/>
      <c r="DB78" s="422"/>
      <c r="DC78" s="422"/>
      <c r="DD78" s="422"/>
      <c r="DE78" s="422"/>
      <c r="DF78" s="422"/>
      <c r="DG78" s="422"/>
      <c r="DH78" s="422"/>
      <c r="DI78" s="422"/>
      <c r="DJ78" s="422"/>
      <c r="DK78" s="425"/>
      <c r="DL78" s="425"/>
      <c r="DM78" s="425"/>
      <c r="DN78" s="425"/>
      <c r="DO78" s="425"/>
      <c r="DP78" s="425"/>
      <c r="DQ78" s="425"/>
      <c r="DR78" s="425"/>
      <c r="DS78" s="425"/>
      <c r="DT78" s="425"/>
      <c r="DU78" s="425"/>
      <c r="DV78" s="425"/>
      <c r="DW78" s="425"/>
      <c r="DX78" s="425"/>
      <c r="DY78" s="426"/>
      <c r="DZ78" s="426"/>
      <c r="EA78" s="426"/>
      <c r="EB78" s="426"/>
      <c r="EC78" s="426"/>
      <c r="ED78" s="426"/>
      <c r="EE78" s="426"/>
      <c r="EF78" s="426"/>
      <c r="EG78" s="426"/>
      <c r="EH78" s="426"/>
      <c r="EI78" s="426"/>
      <c r="EJ78" s="426"/>
      <c r="EK78" s="426"/>
      <c r="EL78" s="426"/>
      <c r="EM78" s="426"/>
      <c r="EN78" s="426"/>
      <c r="EO78" s="426"/>
      <c r="EP78" s="426"/>
      <c r="EQ78" s="426"/>
      <c r="ER78" s="426"/>
      <c r="ES78" s="426"/>
      <c r="ET78" s="426"/>
      <c r="EU78" s="426"/>
      <c r="EV78" s="426"/>
      <c r="EW78" s="426"/>
      <c r="EX78" s="426"/>
    </row>
    <row r="79" ht="24.95" customHeight="1" spans="1:154">
      <c r="A79" s="28" t="str">
        <f>IF($G$1&lt;&gt;"",参数计算!A76,"")</f>
        <v/>
      </c>
      <c r="B79" s="28" t="str">
        <f>IF($G$1&lt;&gt;"",参数计算!B76,"")</f>
        <v/>
      </c>
      <c r="C79" s="28" t="str">
        <f>IF($G$1&lt;&gt;"",参数计算!C76,"")</f>
        <v/>
      </c>
      <c r="D79" s="28" t="str">
        <f>IF(AND(初始录入!$M$7&lt;&gt;"",A79&lt;&gt;""),$D$10,"")</f>
        <v/>
      </c>
      <c r="E79" s="28" t="str">
        <f t="shared" si="1"/>
        <v/>
      </c>
      <c r="F79" s="422"/>
      <c r="G79" s="28"/>
      <c r="H79" s="28"/>
      <c r="I79" s="422"/>
      <c r="J79" s="422"/>
      <c r="K79" s="422"/>
      <c r="L79" s="422"/>
      <c r="M79" s="422"/>
      <c r="N79" s="28"/>
      <c r="O79" s="28"/>
      <c r="P79" s="423"/>
      <c r="Q79" s="423"/>
      <c r="R79" s="423"/>
      <c r="S79" s="423"/>
      <c r="T79" s="423"/>
      <c r="U79" s="422"/>
      <c r="V79" s="422"/>
      <c r="W79" s="422"/>
      <c r="X79" s="422"/>
      <c r="Y79" s="422"/>
      <c r="Z79" s="28"/>
      <c r="AA79" s="28"/>
      <c r="AB79" s="422"/>
      <c r="AC79" s="422"/>
      <c r="AD79" s="422"/>
      <c r="AE79" s="422"/>
      <c r="AF79" s="422"/>
      <c r="AG79" s="422"/>
      <c r="AH79" s="28"/>
      <c r="AI79" s="28"/>
      <c r="AJ79" s="422"/>
      <c r="AK79" s="422"/>
      <c r="AL79" s="422"/>
      <c r="AM79" s="422"/>
      <c r="AN79" s="422"/>
      <c r="AO79" s="422"/>
      <c r="AP79" s="28"/>
      <c r="AQ79" s="28"/>
      <c r="AR79" s="422"/>
      <c r="AS79" s="422"/>
      <c r="AT79" s="422"/>
      <c r="AU79" s="422"/>
      <c r="AV79" s="422"/>
      <c r="AW79" s="422"/>
      <c r="AX79" s="28"/>
      <c r="AY79" s="28"/>
      <c r="AZ79" s="28"/>
      <c r="BA79" s="28"/>
      <c r="BB79" s="28" t="str">
        <f>IF(AND(初始录入!$M$12&lt;&gt;"",$BF$1&lt;&gt;"",$BF$3&lt;&gt;"",$A79&lt;&gt;""),SUM(BC79:EX79),"")</f>
        <v/>
      </c>
      <c r="BC79" s="424"/>
      <c r="BD79" s="424"/>
      <c r="BE79" s="424"/>
      <c r="BF79" s="424"/>
      <c r="BG79" s="424"/>
      <c r="BH79" s="424"/>
      <c r="BI79" s="424"/>
      <c r="BJ79" s="424"/>
      <c r="BK79" s="424"/>
      <c r="BL79" s="424"/>
      <c r="BM79" s="424"/>
      <c r="BN79" s="424"/>
      <c r="BO79" s="424"/>
      <c r="BP79" s="424"/>
      <c r="BQ79" s="424"/>
      <c r="BR79" s="424"/>
      <c r="BS79" s="424"/>
      <c r="BT79" s="424"/>
      <c r="BU79" s="424"/>
      <c r="BV79" s="424"/>
      <c r="BW79" s="424"/>
      <c r="BX79" s="424"/>
      <c r="BY79" s="424"/>
      <c r="BZ79" s="424"/>
      <c r="CA79" s="424"/>
      <c r="CB79" s="424"/>
      <c r="CC79" s="424"/>
      <c r="CD79" s="422"/>
      <c r="CE79" s="422"/>
      <c r="CF79" s="422"/>
      <c r="CG79" s="422"/>
      <c r="CH79" s="422"/>
      <c r="CI79" s="422"/>
      <c r="CJ79" s="422"/>
      <c r="CK79" s="422"/>
      <c r="CL79" s="422"/>
      <c r="CM79" s="422"/>
      <c r="CN79" s="422"/>
      <c r="CO79" s="422"/>
      <c r="CP79" s="422"/>
      <c r="CQ79" s="422"/>
      <c r="CR79" s="422"/>
      <c r="CS79" s="422"/>
      <c r="CT79" s="422"/>
      <c r="CU79" s="422"/>
      <c r="CV79" s="422"/>
      <c r="CW79" s="422"/>
      <c r="CX79" s="422"/>
      <c r="CY79" s="422"/>
      <c r="CZ79" s="422"/>
      <c r="DA79" s="422"/>
      <c r="DB79" s="422"/>
      <c r="DC79" s="422"/>
      <c r="DD79" s="422"/>
      <c r="DE79" s="422"/>
      <c r="DF79" s="422"/>
      <c r="DG79" s="422"/>
      <c r="DH79" s="422"/>
      <c r="DI79" s="422"/>
      <c r="DJ79" s="422"/>
      <c r="DK79" s="425"/>
      <c r="DL79" s="425"/>
      <c r="DM79" s="425"/>
      <c r="DN79" s="425"/>
      <c r="DO79" s="425"/>
      <c r="DP79" s="425"/>
      <c r="DQ79" s="425"/>
      <c r="DR79" s="425"/>
      <c r="DS79" s="425"/>
      <c r="DT79" s="425"/>
      <c r="DU79" s="425"/>
      <c r="DV79" s="425"/>
      <c r="DW79" s="425"/>
      <c r="DX79" s="425"/>
      <c r="DY79" s="426"/>
      <c r="DZ79" s="426"/>
      <c r="EA79" s="426"/>
      <c r="EB79" s="426"/>
      <c r="EC79" s="426"/>
      <c r="ED79" s="426"/>
      <c r="EE79" s="426"/>
      <c r="EF79" s="426"/>
      <c r="EG79" s="426"/>
      <c r="EH79" s="426"/>
      <c r="EI79" s="426"/>
      <c r="EJ79" s="426"/>
      <c r="EK79" s="426"/>
      <c r="EL79" s="426"/>
      <c r="EM79" s="426"/>
      <c r="EN79" s="426"/>
      <c r="EO79" s="426"/>
      <c r="EP79" s="426"/>
      <c r="EQ79" s="426"/>
      <c r="ER79" s="426"/>
      <c r="ES79" s="426"/>
      <c r="ET79" s="426"/>
      <c r="EU79" s="426"/>
      <c r="EV79" s="426"/>
      <c r="EW79" s="426"/>
      <c r="EX79" s="426"/>
    </row>
    <row r="80" ht="24.95" customHeight="1" spans="1:154">
      <c r="A80" s="28" t="str">
        <f>IF($G$1&lt;&gt;"",参数计算!A77,"")</f>
        <v/>
      </c>
      <c r="B80" s="28" t="str">
        <f>IF($G$1&lt;&gt;"",参数计算!B77,"")</f>
        <v/>
      </c>
      <c r="C80" s="28" t="str">
        <f>IF($G$1&lt;&gt;"",参数计算!C77,"")</f>
        <v/>
      </c>
      <c r="D80" s="28" t="str">
        <f>IF(AND(初始录入!$M$7&lt;&gt;"",A80&lt;&gt;""),$D$10,"")</f>
        <v/>
      </c>
      <c r="E80" s="28" t="str">
        <f t="shared" si="1"/>
        <v/>
      </c>
      <c r="F80" s="422"/>
      <c r="G80" s="28"/>
      <c r="H80" s="28"/>
      <c r="I80" s="422"/>
      <c r="J80" s="422"/>
      <c r="K80" s="422"/>
      <c r="L80" s="422"/>
      <c r="M80" s="422"/>
      <c r="N80" s="28"/>
      <c r="O80" s="28"/>
      <c r="P80" s="423"/>
      <c r="Q80" s="423"/>
      <c r="R80" s="423"/>
      <c r="S80" s="423"/>
      <c r="T80" s="423"/>
      <c r="U80" s="422"/>
      <c r="V80" s="422"/>
      <c r="W80" s="422"/>
      <c r="X80" s="422"/>
      <c r="Y80" s="422"/>
      <c r="Z80" s="28"/>
      <c r="AA80" s="28"/>
      <c r="AB80" s="422"/>
      <c r="AC80" s="422"/>
      <c r="AD80" s="422"/>
      <c r="AE80" s="422"/>
      <c r="AF80" s="422"/>
      <c r="AG80" s="422"/>
      <c r="AH80" s="28"/>
      <c r="AI80" s="28"/>
      <c r="AJ80" s="422"/>
      <c r="AK80" s="422"/>
      <c r="AL80" s="422"/>
      <c r="AM80" s="422"/>
      <c r="AN80" s="422"/>
      <c r="AO80" s="422"/>
      <c r="AP80" s="28"/>
      <c r="AQ80" s="28"/>
      <c r="AR80" s="422"/>
      <c r="AS80" s="422"/>
      <c r="AT80" s="422"/>
      <c r="AU80" s="422"/>
      <c r="AV80" s="422"/>
      <c r="AW80" s="422"/>
      <c r="AX80" s="28"/>
      <c r="AY80" s="28"/>
      <c r="AZ80" s="28"/>
      <c r="BA80" s="28"/>
      <c r="BB80" s="28" t="str">
        <f>IF(AND(初始录入!$M$12&lt;&gt;"",$BF$1&lt;&gt;"",$BF$3&lt;&gt;"",$A80&lt;&gt;""),SUM(BC80:EX80),"")</f>
        <v/>
      </c>
      <c r="BC80" s="424"/>
      <c r="BD80" s="424"/>
      <c r="BE80" s="424"/>
      <c r="BF80" s="424"/>
      <c r="BG80" s="424"/>
      <c r="BH80" s="424"/>
      <c r="BI80" s="424"/>
      <c r="BJ80" s="424"/>
      <c r="BK80" s="424"/>
      <c r="BL80" s="424"/>
      <c r="BM80" s="424"/>
      <c r="BN80" s="424"/>
      <c r="BO80" s="424"/>
      <c r="BP80" s="424"/>
      <c r="BQ80" s="424"/>
      <c r="BR80" s="424"/>
      <c r="BS80" s="424"/>
      <c r="BT80" s="424"/>
      <c r="BU80" s="424"/>
      <c r="BV80" s="424"/>
      <c r="BW80" s="424"/>
      <c r="BX80" s="424"/>
      <c r="BY80" s="424"/>
      <c r="BZ80" s="424"/>
      <c r="CA80" s="424"/>
      <c r="CB80" s="424"/>
      <c r="CC80" s="424"/>
      <c r="CD80" s="422"/>
      <c r="CE80" s="422"/>
      <c r="CF80" s="422"/>
      <c r="CG80" s="422"/>
      <c r="CH80" s="422"/>
      <c r="CI80" s="422"/>
      <c r="CJ80" s="422"/>
      <c r="CK80" s="422"/>
      <c r="CL80" s="422"/>
      <c r="CM80" s="422"/>
      <c r="CN80" s="422"/>
      <c r="CO80" s="422"/>
      <c r="CP80" s="422"/>
      <c r="CQ80" s="422"/>
      <c r="CR80" s="422"/>
      <c r="CS80" s="422"/>
      <c r="CT80" s="422"/>
      <c r="CU80" s="422"/>
      <c r="CV80" s="422"/>
      <c r="CW80" s="422"/>
      <c r="CX80" s="422"/>
      <c r="CY80" s="422"/>
      <c r="CZ80" s="422"/>
      <c r="DA80" s="422"/>
      <c r="DB80" s="422"/>
      <c r="DC80" s="422"/>
      <c r="DD80" s="422"/>
      <c r="DE80" s="422"/>
      <c r="DF80" s="422"/>
      <c r="DG80" s="422"/>
      <c r="DH80" s="422"/>
      <c r="DI80" s="422"/>
      <c r="DJ80" s="422"/>
      <c r="DK80" s="425"/>
      <c r="DL80" s="425"/>
      <c r="DM80" s="425"/>
      <c r="DN80" s="425"/>
      <c r="DO80" s="425"/>
      <c r="DP80" s="425"/>
      <c r="DQ80" s="425"/>
      <c r="DR80" s="425"/>
      <c r="DS80" s="425"/>
      <c r="DT80" s="425"/>
      <c r="DU80" s="425"/>
      <c r="DV80" s="425"/>
      <c r="DW80" s="425"/>
      <c r="DX80" s="425"/>
      <c r="DY80" s="426"/>
      <c r="DZ80" s="426"/>
      <c r="EA80" s="426"/>
      <c r="EB80" s="426"/>
      <c r="EC80" s="426"/>
      <c r="ED80" s="426"/>
      <c r="EE80" s="426"/>
      <c r="EF80" s="426"/>
      <c r="EG80" s="426"/>
      <c r="EH80" s="426"/>
      <c r="EI80" s="426"/>
      <c r="EJ80" s="426"/>
      <c r="EK80" s="426"/>
      <c r="EL80" s="426"/>
      <c r="EM80" s="426"/>
      <c r="EN80" s="426"/>
      <c r="EO80" s="426"/>
      <c r="EP80" s="426"/>
      <c r="EQ80" s="426"/>
      <c r="ER80" s="426"/>
      <c r="ES80" s="426"/>
      <c r="ET80" s="426"/>
      <c r="EU80" s="426"/>
      <c r="EV80" s="426"/>
      <c r="EW80" s="426"/>
      <c r="EX80" s="426"/>
    </row>
    <row r="81" ht="24.95" customHeight="1" spans="1:154">
      <c r="A81" s="28" t="str">
        <f>IF($G$1&lt;&gt;"",参数计算!A78,"")</f>
        <v/>
      </c>
      <c r="B81" s="28" t="str">
        <f>IF($G$1&lt;&gt;"",参数计算!B78,"")</f>
        <v/>
      </c>
      <c r="C81" s="28" t="str">
        <f>IF($G$1&lt;&gt;"",参数计算!C78,"")</f>
        <v/>
      </c>
      <c r="D81" s="28" t="str">
        <f>IF(AND(初始录入!$M$7&lt;&gt;"",A81&lt;&gt;""),$D$10,"")</f>
        <v/>
      </c>
      <c r="E81" s="28" t="str">
        <f t="shared" si="1"/>
        <v/>
      </c>
      <c r="F81" s="422"/>
      <c r="G81" s="28"/>
      <c r="H81" s="28"/>
      <c r="I81" s="422"/>
      <c r="J81" s="422"/>
      <c r="K81" s="422"/>
      <c r="L81" s="422"/>
      <c r="M81" s="422"/>
      <c r="N81" s="28"/>
      <c r="O81" s="28"/>
      <c r="P81" s="423"/>
      <c r="Q81" s="423"/>
      <c r="R81" s="423"/>
      <c r="S81" s="423"/>
      <c r="T81" s="423"/>
      <c r="U81" s="422"/>
      <c r="V81" s="422"/>
      <c r="W81" s="422"/>
      <c r="X81" s="422"/>
      <c r="Y81" s="422"/>
      <c r="Z81" s="28"/>
      <c r="AA81" s="28"/>
      <c r="AB81" s="422"/>
      <c r="AC81" s="422"/>
      <c r="AD81" s="422"/>
      <c r="AE81" s="422"/>
      <c r="AF81" s="422"/>
      <c r="AG81" s="422"/>
      <c r="AI81" s="28"/>
      <c r="AJ81" s="422"/>
      <c r="AK81" s="422"/>
      <c r="AL81" s="422"/>
      <c r="AM81" s="422"/>
      <c r="AN81" s="422"/>
      <c r="AO81" s="422"/>
      <c r="AQ81" s="28"/>
      <c r="AR81" s="422"/>
      <c r="AS81" s="422"/>
      <c r="AT81" s="422"/>
      <c r="AU81" s="422"/>
      <c r="AV81" s="422"/>
      <c r="AW81" s="422"/>
      <c r="BB81" s="28" t="str">
        <f>IF(AND(初始录入!$M$12&lt;&gt;"",$BF$1&lt;&gt;"",$BF$3&lt;&gt;"",$A81&lt;&gt;""),SUM(BC81:EX81),"")</f>
        <v/>
      </c>
      <c r="BC81" s="422"/>
      <c r="BD81" s="422"/>
      <c r="BE81" s="422"/>
      <c r="BF81" s="422"/>
      <c r="BG81" s="422"/>
      <c r="BH81" s="422"/>
      <c r="BI81" s="422"/>
      <c r="BJ81" s="422"/>
      <c r="BK81" s="422"/>
      <c r="BL81" s="422"/>
      <c r="BM81" s="422"/>
      <c r="BN81" s="422"/>
      <c r="BO81" s="422"/>
      <c r="BP81" s="422"/>
      <c r="BQ81" s="422"/>
      <c r="BR81" s="422"/>
      <c r="BS81" s="422"/>
      <c r="BT81" s="422"/>
      <c r="BU81" s="422"/>
      <c r="BV81" s="422"/>
      <c r="BW81" s="422"/>
      <c r="BX81" s="422"/>
      <c r="BY81" s="422"/>
      <c r="BZ81" s="422"/>
      <c r="CA81" s="422"/>
      <c r="CB81" s="422"/>
      <c r="CC81" s="422"/>
      <c r="CD81" s="422"/>
      <c r="CE81" s="422"/>
      <c r="CF81" s="422"/>
      <c r="CG81" s="422"/>
      <c r="CH81" s="422"/>
      <c r="CI81" s="422"/>
      <c r="CJ81" s="422"/>
      <c r="CK81" s="422"/>
      <c r="CL81" s="422"/>
      <c r="CM81" s="422"/>
      <c r="CN81" s="422"/>
      <c r="CO81" s="422"/>
      <c r="CP81" s="422"/>
      <c r="CQ81" s="422"/>
      <c r="CR81" s="422"/>
      <c r="CS81" s="422"/>
      <c r="CT81" s="422"/>
      <c r="CU81" s="422"/>
      <c r="CV81" s="422"/>
      <c r="CW81" s="422"/>
      <c r="CX81" s="422"/>
      <c r="CY81" s="422"/>
      <c r="CZ81" s="422"/>
      <c r="DA81" s="422"/>
      <c r="DB81" s="422"/>
      <c r="DC81" s="422"/>
      <c r="DD81" s="422"/>
      <c r="DE81" s="422"/>
      <c r="DF81" s="422"/>
      <c r="DG81" s="422"/>
      <c r="DH81" s="422"/>
      <c r="DI81" s="422"/>
      <c r="DJ81" s="422"/>
      <c r="DK81" s="426"/>
      <c r="DL81" s="426"/>
      <c r="DM81" s="426"/>
      <c r="DN81" s="426"/>
      <c r="DO81" s="426"/>
      <c r="DP81" s="426"/>
      <c r="DQ81" s="426"/>
      <c r="DR81" s="426"/>
      <c r="DS81" s="426"/>
      <c r="DT81" s="426"/>
      <c r="DU81" s="426"/>
      <c r="DV81" s="426"/>
      <c r="DW81" s="426"/>
      <c r="DX81" s="426"/>
      <c r="DY81" s="426"/>
      <c r="DZ81" s="426"/>
      <c r="EA81" s="426"/>
      <c r="EB81" s="426"/>
      <c r="EC81" s="426"/>
      <c r="ED81" s="426"/>
      <c r="EE81" s="426"/>
      <c r="EF81" s="426"/>
      <c r="EG81" s="426"/>
      <c r="EH81" s="426"/>
      <c r="EI81" s="426"/>
      <c r="EJ81" s="426"/>
      <c r="EK81" s="426"/>
      <c r="EL81" s="426"/>
      <c r="EM81" s="426"/>
      <c r="EN81" s="426"/>
      <c r="EO81" s="426"/>
      <c r="EP81" s="426"/>
      <c r="EQ81" s="426"/>
      <c r="ER81" s="426"/>
      <c r="ES81" s="426"/>
      <c r="ET81" s="426"/>
      <c r="EU81" s="426"/>
      <c r="EV81" s="426"/>
      <c r="EW81" s="426"/>
      <c r="EX81" s="426"/>
    </row>
    <row r="82" ht="24.95" customHeight="1" spans="1:154">
      <c r="A82" s="28" t="str">
        <f>IF($G$1&lt;&gt;"",参数计算!A79,"")</f>
        <v/>
      </c>
      <c r="B82" s="28" t="str">
        <f>IF($G$1&lt;&gt;"",参数计算!B79,"")</f>
        <v/>
      </c>
      <c r="C82" s="28" t="str">
        <f>IF($G$1&lt;&gt;"",参数计算!C79,"")</f>
        <v/>
      </c>
      <c r="D82" s="28" t="str">
        <f>IF(AND(初始录入!$M$7&lt;&gt;"",A82&lt;&gt;""),$D$10,"")</f>
        <v/>
      </c>
      <c r="E82" s="28" t="str">
        <f t="shared" si="1"/>
        <v/>
      </c>
      <c r="F82" s="422"/>
      <c r="G82" s="28"/>
      <c r="H82" s="28"/>
      <c r="I82" s="422"/>
      <c r="J82" s="422"/>
      <c r="K82" s="422"/>
      <c r="L82" s="422"/>
      <c r="M82" s="422"/>
      <c r="N82" s="28"/>
      <c r="O82" s="28"/>
      <c r="P82" s="423"/>
      <c r="Q82" s="423"/>
      <c r="R82" s="423"/>
      <c r="S82" s="423"/>
      <c r="T82" s="423"/>
      <c r="U82" s="422"/>
      <c r="V82" s="422"/>
      <c r="W82" s="422"/>
      <c r="X82" s="422"/>
      <c r="Y82" s="422"/>
      <c r="Z82" s="28"/>
      <c r="AA82" s="28"/>
      <c r="AB82" s="422"/>
      <c r="AC82" s="422"/>
      <c r="AD82" s="422"/>
      <c r="AE82" s="422"/>
      <c r="AF82" s="422"/>
      <c r="AG82" s="422"/>
      <c r="AI82" s="28"/>
      <c r="AJ82" s="422"/>
      <c r="AK82" s="422"/>
      <c r="AL82" s="422"/>
      <c r="AM82" s="422"/>
      <c r="AN82" s="422"/>
      <c r="AO82" s="422"/>
      <c r="AQ82" s="28"/>
      <c r="AR82" s="422"/>
      <c r="AS82" s="422"/>
      <c r="AT82" s="422"/>
      <c r="AU82" s="422"/>
      <c r="AV82" s="422"/>
      <c r="AW82" s="422"/>
      <c r="BB82" s="28" t="str">
        <f>IF(AND(初始录入!$M$12&lt;&gt;"",$BF$1&lt;&gt;"",$BF$3&lt;&gt;"",$A82&lt;&gt;""),SUM(BC82:EX82),"")</f>
        <v/>
      </c>
      <c r="BC82" s="422"/>
      <c r="BD82" s="422"/>
      <c r="BE82" s="422"/>
      <c r="BF82" s="422"/>
      <c r="BG82" s="422"/>
      <c r="BH82" s="422"/>
      <c r="BI82" s="422"/>
      <c r="BJ82" s="422"/>
      <c r="BK82" s="422"/>
      <c r="BL82" s="422"/>
      <c r="BM82" s="422"/>
      <c r="BN82" s="422"/>
      <c r="BO82" s="422"/>
      <c r="BP82" s="422"/>
      <c r="BQ82" s="422"/>
      <c r="BR82" s="422"/>
      <c r="BS82" s="422"/>
      <c r="BT82" s="422"/>
      <c r="BU82" s="422"/>
      <c r="BV82" s="422"/>
      <c r="BW82" s="422"/>
      <c r="BX82" s="422"/>
      <c r="BY82" s="422"/>
      <c r="BZ82" s="422"/>
      <c r="CA82" s="422"/>
      <c r="CB82" s="422"/>
      <c r="CC82" s="422"/>
      <c r="CD82" s="422"/>
      <c r="CE82" s="422"/>
      <c r="CF82" s="422"/>
      <c r="CG82" s="422"/>
      <c r="CH82" s="422"/>
      <c r="CI82" s="422"/>
      <c r="CJ82" s="422"/>
      <c r="CK82" s="422"/>
      <c r="CL82" s="422"/>
      <c r="CM82" s="422"/>
      <c r="CN82" s="422"/>
      <c r="CO82" s="422"/>
      <c r="CP82" s="422"/>
      <c r="CQ82" s="422"/>
      <c r="CR82" s="422"/>
      <c r="CS82" s="422"/>
      <c r="CT82" s="422"/>
      <c r="CU82" s="422"/>
      <c r="CV82" s="422"/>
      <c r="CW82" s="422"/>
      <c r="CX82" s="422"/>
      <c r="CY82" s="422"/>
      <c r="CZ82" s="422"/>
      <c r="DA82" s="422"/>
      <c r="DB82" s="422"/>
      <c r="DC82" s="422"/>
      <c r="DD82" s="422"/>
      <c r="DE82" s="422"/>
      <c r="DF82" s="422"/>
      <c r="DG82" s="422"/>
      <c r="DH82" s="422"/>
      <c r="DI82" s="422"/>
      <c r="DJ82" s="422"/>
      <c r="DK82" s="426"/>
      <c r="DL82" s="426"/>
      <c r="DM82" s="426"/>
      <c r="DN82" s="426"/>
      <c r="DO82" s="426"/>
      <c r="DP82" s="426"/>
      <c r="DQ82" s="426"/>
      <c r="DR82" s="426"/>
      <c r="DS82" s="426"/>
      <c r="DT82" s="426"/>
      <c r="DU82" s="426"/>
      <c r="DV82" s="426"/>
      <c r="DW82" s="426"/>
      <c r="DX82" s="426"/>
      <c r="DY82" s="426"/>
      <c r="DZ82" s="426"/>
      <c r="EA82" s="426"/>
      <c r="EB82" s="426"/>
      <c r="EC82" s="426"/>
      <c r="ED82" s="426"/>
      <c r="EE82" s="426"/>
      <c r="EF82" s="426"/>
      <c r="EG82" s="426"/>
      <c r="EH82" s="426"/>
      <c r="EI82" s="426"/>
      <c r="EJ82" s="426"/>
      <c r="EK82" s="426"/>
      <c r="EL82" s="426"/>
      <c r="EM82" s="426"/>
      <c r="EN82" s="426"/>
      <c r="EO82" s="426"/>
      <c r="EP82" s="426"/>
      <c r="EQ82" s="426"/>
      <c r="ER82" s="426"/>
      <c r="ES82" s="426"/>
      <c r="ET82" s="426"/>
      <c r="EU82" s="426"/>
      <c r="EV82" s="426"/>
      <c r="EW82" s="426"/>
      <c r="EX82" s="426"/>
    </row>
    <row r="83" ht="24.95" customHeight="1" spans="1:154">
      <c r="A83" s="28" t="str">
        <f>IF($G$1&lt;&gt;"",参数计算!A80,"")</f>
        <v/>
      </c>
      <c r="B83" s="28" t="str">
        <f>IF($G$1&lt;&gt;"",参数计算!B80,"")</f>
        <v/>
      </c>
      <c r="C83" s="28" t="str">
        <f>IF($G$1&lt;&gt;"",参数计算!C80,"")</f>
        <v/>
      </c>
      <c r="D83" s="28" t="str">
        <f>IF(AND(初始录入!$M$7&lt;&gt;"",A83&lt;&gt;""),$D$10,"")</f>
        <v/>
      </c>
      <c r="E83" s="28" t="str">
        <f t="shared" si="1"/>
        <v/>
      </c>
      <c r="F83" s="422"/>
      <c r="G83" s="28"/>
      <c r="H83" s="28"/>
      <c r="I83" s="422"/>
      <c r="J83" s="422"/>
      <c r="K83" s="422"/>
      <c r="L83" s="422"/>
      <c r="M83" s="422"/>
      <c r="N83" s="28"/>
      <c r="O83" s="28"/>
      <c r="P83" s="423"/>
      <c r="Q83" s="423"/>
      <c r="R83" s="423"/>
      <c r="S83" s="423"/>
      <c r="T83" s="423"/>
      <c r="U83" s="422"/>
      <c r="V83" s="422"/>
      <c r="W83" s="422"/>
      <c r="X83" s="422"/>
      <c r="Y83" s="422"/>
      <c r="Z83" s="28"/>
      <c r="AA83" s="28"/>
      <c r="AB83" s="422"/>
      <c r="AC83" s="422"/>
      <c r="AD83" s="422"/>
      <c r="AE83" s="422"/>
      <c r="AF83" s="422"/>
      <c r="AG83" s="422"/>
      <c r="AI83" s="28"/>
      <c r="AJ83" s="422"/>
      <c r="AK83" s="422"/>
      <c r="AL83" s="422"/>
      <c r="AM83" s="422"/>
      <c r="AN83" s="422"/>
      <c r="AO83" s="422"/>
      <c r="AQ83" s="28"/>
      <c r="AR83" s="422"/>
      <c r="AS83" s="422"/>
      <c r="AT83" s="422"/>
      <c r="AU83" s="422"/>
      <c r="AV83" s="422"/>
      <c r="AW83" s="422"/>
      <c r="BB83" s="28" t="str">
        <f>IF(AND(初始录入!$M$12&lt;&gt;"",$BF$1&lt;&gt;"",$BF$3&lt;&gt;"",$A83&lt;&gt;""),SUM(BC83:EX83),"")</f>
        <v/>
      </c>
      <c r="BC83" s="422"/>
      <c r="BD83" s="422"/>
      <c r="BE83" s="422"/>
      <c r="BF83" s="422"/>
      <c r="BG83" s="422"/>
      <c r="BH83" s="422"/>
      <c r="BI83" s="422"/>
      <c r="BJ83" s="422"/>
      <c r="BK83" s="422"/>
      <c r="BL83" s="422"/>
      <c r="BM83" s="422"/>
      <c r="BN83" s="422"/>
      <c r="BO83" s="422"/>
      <c r="BP83" s="422"/>
      <c r="BQ83" s="422"/>
      <c r="BR83" s="422"/>
      <c r="BS83" s="422"/>
      <c r="BT83" s="422"/>
      <c r="BU83" s="422"/>
      <c r="BV83" s="422"/>
      <c r="BW83" s="422"/>
      <c r="BX83" s="422"/>
      <c r="BY83" s="422"/>
      <c r="BZ83" s="422"/>
      <c r="CA83" s="422"/>
      <c r="CB83" s="422"/>
      <c r="CC83" s="422"/>
      <c r="CD83" s="422"/>
      <c r="CE83" s="422"/>
      <c r="CF83" s="422"/>
      <c r="CG83" s="422"/>
      <c r="CH83" s="422"/>
      <c r="CI83" s="422"/>
      <c r="CJ83" s="422"/>
      <c r="CK83" s="422"/>
      <c r="CL83" s="422"/>
      <c r="CM83" s="422"/>
      <c r="CN83" s="422"/>
      <c r="CO83" s="422"/>
      <c r="CP83" s="422"/>
      <c r="CQ83" s="422"/>
      <c r="CR83" s="422"/>
      <c r="CS83" s="422"/>
      <c r="CT83" s="422"/>
      <c r="CU83" s="422"/>
      <c r="CV83" s="422"/>
      <c r="CW83" s="422"/>
      <c r="CX83" s="422"/>
      <c r="CY83" s="422"/>
      <c r="CZ83" s="422"/>
      <c r="DA83" s="422"/>
      <c r="DB83" s="422"/>
      <c r="DC83" s="422"/>
      <c r="DD83" s="422"/>
      <c r="DE83" s="422"/>
      <c r="DF83" s="422"/>
      <c r="DG83" s="422"/>
      <c r="DH83" s="422"/>
      <c r="DI83" s="422"/>
      <c r="DJ83" s="422"/>
      <c r="DK83" s="426"/>
      <c r="DL83" s="426"/>
      <c r="DM83" s="426"/>
      <c r="DN83" s="426"/>
      <c r="DO83" s="426"/>
      <c r="DP83" s="426"/>
      <c r="DQ83" s="426"/>
      <c r="DR83" s="426"/>
      <c r="DS83" s="426"/>
      <c r="DT83" s="426"/>
      <c r="DU83" s="426"/>
      <c r="DV83" s="426"/>
      <c r="DW83" s="426"/>
      <c r="DX83" s="426"/>
      <c r="DY83" s="426"/>
      <c r="DZ83" s="426"/>
      <c r="EA83" s="426"/>
      <c r="EB83" s="426"/>
      <c r="EC83" s="426"/>
      <c r="ED83" s="426"/>
      <c r="EE83" s="426"/>
      <c r="EF83" s="426"/>
      <c r="EG83" s="426"/>
      <c r="EH83" s="426"/>
      <c r="EI83" s="426"/>
      <c r="EJ83" s="426"/>
      <c r="EK83" s="426"/>
      <c r="EL83" s="426"/>
      <c r="EM83" s="426"/>
      <c r="EN83" s="426"/>
      <c r="EO83" s="426"/>
      <c r="EP83" s="426"/>
      <c r="EQ83" s="426"/>
      <c r="ER83" s="426"/>
      <c r="ES83" s="426"/>
      <c r="ET83" s="426"/>
      <c r="EU83" s="426"/>
      <c r="EV83" s="426"/>
      <c r="EW83" s="426"/>
      <c r="EX83" s="426"/>
    </row>
    <row r="84" ht="24.95" customHeight="1" spans="1:154">
      <c r="A84" s="28" t="str">
        <f>IF($G$1&lt;&gt;"",参数计算!A81,"")</f>
        <v/>
      </c>
      <c r="B84" s="28" t="str">
        <f>IF($G$1&lt;&gt;"",参数计算!B81,"")</f>
        <v/>
      </c>
      <c r="C84" s="28" t="str">
        <f>IF($G$1&lt;&gt;"",参数计算!C81,"")</f>
        <v/>
      </c>
      <c r="D84" s="28" t="str">
        <f>IF(AND(初始录入!$M$7&lt;&gt;"",A84&lt;&gt;""),$D$10,"")</f>
        <v/>
      </c>
      <c r="E84" s="28" t="str">
        <f t="shared" si="1"/>
        <v/>
      </c>
      <c r="F84" s="422"/>
      <c r="G84" s="28"/>
      <c r="H84" s="28"/>
      <c r="I84" s="422"/>
      <c r="J84" s="422"/>
      <c r="K84" s="422"/>
      <c r="L84" s="422"/>
      <c r="M84" s="422"/>
      <c r="N84" s="28"/>
      <c r="O84" s="28"/>
      <c r="P84" s="423"/>
      <c r="Q84" s="423"/>
      <c r="R84" s="423"/>
      <c r="S84" s="423"/>
      <c r="T84" s="423"/>
      <c r="U84" s="422"/>
      <c r="V84" s="422"/>
      <c r="W84" s="422"/>
      <c r="X84" s="422"/>
      <c r="Y84" s="422"/>
      <c r="Z84" s="28"/>
      <c r="AA84" s="28"/>
      <c r="AB84" s="422"/>
      <c r="AC84" s="422"/>
      <c r="AD84" s="422"/>
      <c r="AE84" s="422"/>
      <c r="AF84" s="422"/>
      <c r="AG84" s="422"/>
      <c r="AI84" s="28"/>
      <c r="AJ84" s="422"/>
      <c r="AK84" s="422"/>
      <c r="AL84" s="422"/>
      <c r="AM84" s="422"/>
      <c r="AN84" s="422"/>
      <c r="AO84" s="422"/>
      <c r="AQ84" s="28"/>
      <c r="AR84" s="422"/>
      <c r="AS84" s="422"/>
      <c r="AT84" s="422"/>
      <c r="AU84" s="422"/>
      <c r="AV84" s="422"/>
      <c r="AW84" s="422"/>
      <c r="BB84" s="28" t="str">
        <f>IF(AND(初始录入!$M$12&lt;&gt;"",$BF$1&lt;&gt;"",$BF$3&lt;&gt;"",$A84&lt;&gt;""),SUM(BC84:EX84),"")</f>
        <v/>
      </c>
      <c r="BC84" s="422"/>
      <c r="BD84" s="422"/>
      <c r="BE84" s="422"/>
      <c r="BF84" s="422"/>
      <c r="BG84" s="422"/>
      <c r="BH84" s="422"/>
      <c r="BI84" s="422"/>
      <c r="BJ84" s="422"/>
      <c r="BK84" s="422"/>
      <c r="BL84" s="422"/>
      <c r="BM84" s="422"/>
      <c r="BN84" s="422"/>
      <c r="BO84" s="422"/>
      <c r="BP84" s="422"/>
      <c r="BQ84" s="422"/>
      <c r="BR84" s="422"/>
      <c r="BS84" s="422"/>
      <c r="BT84" s="422"/>
      <c r="BU84" s="422"/>
      <c r="BV84" s="422"/>
      <c r="BW84" s="422"/>
      <c r="BX84" s="422"/>
      <c r="BY84" s="422"/>
      <c r="BZ84" s="422"/>
      <c r="CA84" s="422"/>
      <c r="CB84" s="422"/>
      <c r="CC84" s="422"/>
      <c r="CD84" s="422"/>
      <c r="CE84" s="422"/>
      <c r="CF84" s="422"/>
      <c r="CG84" s="422"/>
      <c r="CH84" s="422"/>
      <c r="CI84" s="422"/>
      <c r="CJ84" s="422"/>
      <c r="CK84" s="422"/>
      <c r="CL84" s="422"/>
      <c r="CM84" s="422"/>
      <c r="CN84" s="422"/>
      <c r="CO84" s="422"/>
      <c r="CP84" s="422"/>
      <c r="CQ84" s="422"/>
      <c r="CR84" s="422"/>
      <c r="CS84" s="422"/>
      <c r="CT84" s="422"/>
      <c r="CU84" s="422"/>
      <c r="CV84" s="422"/>
      <c r="CW84" s="422"/>
      <c r="CX84" s="422"/>
      <c r="CY84" s="422"/>
      <c r="CZ84" s="422"/>
      <c r="DA84" s="422"/>
      <c r="DB84" s="422"/>
      <c r="DC84" s="422"/>
      <c r="DD84" s="422"/>
      <c r="DE84" s="422"/>
      <c r="DF84" s="422"/>
      <c r="DG84" s="422"/>
      <c r="DH84" s="422"/>
      <c r="DI84" s="422"/>
      <c r="DJ84" s="422"/>
      <c r="DK84" s="426"/>
      <c r="DL84" s="426"/>
      <c r="DM84" s="426"/>
      <c r="DN84" s="426"/>
      <c r="DO84" s="426"/>
      <c r="DP84" s="426"/>
      <c r="DQ84" s="426"/>
      <c r="DR84" s="426"/>
      <c r="DS84" s="426"/>
      <c r="DT84" s="426"/>
      <c r="DU84" s="426"/>
      <c r="DV84" s="426"/>
      <c r="DW84" s="426"/>
      <c r="DX84" s="426"/>
      <c r="DY84" s="426"/>
      <c r="DZ84" s="426"/>
      <c r="EA84" s="426"/>
      <c r="EB84" s="426"/>
      <c r="EC84" s="426"/>
      <c r="ED84" s="426"/>
      <c r="EE84" s="426"/>
      <c r="EF84" s="426"/>
      <c r="EG84" s="426"/>
      <c r="EH84" s="426"/>
      <c r="EI84" s="426"/>
      <c r="EJ84" s="426"/>
      <c r="EK84" s="426"/>
      <c r="EL84" s="426"/>
      <c r="EM84" s="426"/>
      <c r="EN84" s="426"/>
      <c r="EO84" s="426"/>
      <c r="EP84" s="426"/>
      <c r="EQ84" s="426"/>
      <c r="ER84" s="426"/>
      <c r="ES84" s="426"/>
      <c r="ET84" s="426"/>
      <c r="EU84" s="426"/>
      <c r="EV84" s="426"/>
      <c r="EW84" s="426"/>
      <c r="EX84" s="426"/>
    </row>
    <row r="85" ht="24.95" customHeight="1" spans="1:154">
      <c r="A85" s="28" t="str">
        <f>IF($G$1&lt;&gt;"",参数计算!A82,"")</f>
        <v/>
      </c>
      <c r="B85" s="28" t="str">
        <f>IF($G$1&lt;&gt;"",参数计算!B82,"")</f>
        <v/>
      </c>
      <c r="C85" s="28" t="str">
        <f>IF($G$1&lt;&gt;"",参数计算!C82,"")</f>
        <v/>
      </c>
      <c r="D85" s="28" t="str">
        <f>IF(AND(初始录入!$M$7&lt;&gt;"",A85&lt;&gt;""),$D$10,"")</f>
        <v/>
      </c>
      <c r="E85" s="28" t="str">
        <f t="shared" si="1"/>
        <v/>
      </c>
      <c r="F85" s="422"/>
      <c r="G85" s="28"/>
      <c r="H85" s="28"/>
      <c r="I85" s="422"/>
      <c r="J85" s="422"/>
      <c r="K85" s="422"/>
      <c r="L85" s="422"/>
      <c r="M85" s="422"/>
      <c r="N85" s="28"/>
      <c r="O85" s="28"/>
      <c r="P85" s="422"/>
      <c r="Q85" s="422"/>
      <c r="R85" s="422"/>
      <c r="S85" s="422"/>
      <c r="T85" s="422"/>
      <c r="U85" s="422"/>
      <c r="V85" s="422"/>
      <c r="W85" s="422"/>
      <c r="X85" s="422"/>
      <c r="Y85" s="422"/>
      <c r="Z85" s="28"/>
      <c r="AA85" s="28"/>
      <c r="AB85" s="422"/>
      <c r="AC85" s="422"/>
      <c r="AD85" s="422"/>
      <c r="AE85" s="422"/>
      <c r="AF85" s="422"/>
      <c r="AG85" s="422"/>
      <c r="AI85" s="28"/>
      <c r="AJ85" s="422"/>
      <c r="AK85" s="422"/>
      <c r="AL85" s="422"/>
      <c r="AM85" s="422"/>
      <c r="AN85" s="422"/>
      <c r="AO85" s="422"/>
      <c r="AQ85" s="28"/>
      <c r="AR85" s="422"/>
      <c r="AS85" s="422"/>
      <c r="AT85" s="422"/>
      <c r="AU85" s="422"/>
      <c r="AV85" s="422"/>
      <c r="AW85" s="422"/>
      <c r="BB85" s="28" t="str">
        <f>IF(AND(初始录入!$M$12&lt;&gt;"",$BF$1&lt;&gt;"",$BF$3&lt;&gt;"",$A85&lt;&gt;""),SUM(BC85:EX85),"")</f>
        <v/>
      </c>
      <c r="BC85" s="422"/>
      <c r="BD85" s="422"/>
      <c r="BE85" s="422"/>
      <c r="BF85" s="422"/>
      <c r="BG85" s="422"/>
      <c r="BH85" s="422"/>
      <c r="BI85" s="422"/>
      <c r="BJ85" s="422"/>
      <c r="BK85" s="422"/>
      <c r="BL85" s="422"/>
      <c r="BM85" s="422"/>
      <c r="BN85" s="422"/>
      <c r="BO85" s="422"/>
      <c r="BP85" s="422"/>
      <c r="BQ85" s="422"/>
      <c r="BR85" s="422"/>
      <c r="BS85" s="422"/>
      <c r="BT85" s="422"/>
      <c r="BU85" s="422"/>
      <c r="BV85" s="422"/>
      <c r="BW85" s="422"/>
      <c r="BX85" s="422"/>
      <c r="BY85" s="422"/>
      <c r="BZ85" s="422"/>
      <c r="CA85" s="422"/>
      <c r="CB85" s="422"/>
      <c r="CC85" s="422"/>
      <c r="CD85" s="422"/>
      <c r="CE85" s="422"/>
      <c r="CF85" s="422"/>
      <c r="CG85" s="422"/>
      <c r="CH85" s="422"/>
      <c r="CI85" s="422"/>
      <c r="CJ85" s="422"/>
      <c r="CK85" s="422"/>
      <c r="CL85" s="422"/>
      <c r="CM85" s="422"/>
      <c r="CN85" s="422"/>
      <c r="CO85" s="422"/>
      <c r="CP85" s="422"/>
      <c r="CQ85" s="422"/>
      <c r="CR85" s="422"/>
      <c r="CS85" s="422"/>
      <c r="CT85" s="422"/>
      <c r="CU85" s="422"/>
      <c r="CV85" s="422"/>
      <c r="CW85" s="422"/>
      <c r="CX85" s="422"/>
      <c r="CY85" s="422"/>
      <c r="CZ85" s="422"/>
      <c r="DA85" s="422"/>
      <c r="DB85" s="422"/>
      <c r="DC85" s="422"/>
      <c r="DD85" s="422"/>
      <c r="DE85" s="422"/>
      <c r="DF85" s="422"/>
      <c r="DG85" s="422"/>
      <c r="DH85" s="422"/>
      <c r="DI85" s="422"/>
      <c r="DJ85" s="422"/>
      <c r="DK85" s="426"/>
      <c r="DL85" s="426"/>
      <c r="DM85" s="426"/>
      <c r="DN85" s="426"/>
      <c r="DO85" s="426"/>
      <c r="DP85" s="426"/>
      <c r="DQ85" s="426"/>
      <c r="DR85" s="426"/>
      <c r="DS85" s="426"/>
      <c r="DT85" s="426"/>
      <c r="DU85" s="426"/>
      <c r="DV85" s="426"/>
      <c r="DW85" s="426"/>
      <c r="DX85" s="426"/>
      <c r="DY85" s="426"/>
      <c r="DZ85" s="426"/>
      <c r="EA85" s="426"/>
      <c r="EB85" s="426"/>
      <c r="EC85" s="426"/>
      <c r="ED85" s="426"/>
      <c r="EE85" s="426"/>
      <c r="EF85" s="426"/>
      <c r="EG85" s="426"/>
      <c r="EH85" s="426"/>
      <c r="EI85" s="426"/>
      <c r="EJ85" s="426"/>
      <c r="EK85" s="426"/>
      <c r="EL85" s="426"/>
      <c r="EM85" s="426"/>
      <c r="EN85" s="426"/>
      <c r="EO85" s="426"/>
      <c r="EP85" s="426"/>
      <c r="EQ85" s="426"/>
      <c r="ER85" s="426"/>
      <c r="ES85" s="426"/>
      <c r="ET85" s="426"/>
      <c r="EU85" s="426"/>
      <c r="EV85" s="426"/>
      <c r="EW85" s="426"/>
      <c r="EX85" s="426"/>
    </row>
    <row r="86" ht="24.95" customHeight="1" spans="1:154">
      <c r="A86" s="28" t="str">
        <f>IF($G$1&lt;&gt;"",参数计算!A83,"")</f>
        <v/>
      </c>
      <c r="B86" s="28" t="str">
        <f>IF($G$1&lt;&gt;"",参数计算!B83,"")</f>
        <v/>
      </c>
      <c r="C86" s="28" t="str">
        <f>IF($G$1&lt;&gt;"",参数计算!C83,"")</f>
        <v/>
      </c>
      <c r="D86" s="28" t="str">
        <f>IF(AND(初始录入!$M$7&lt;&gt;"",A86&lt;&gt;""),$D$10,"")</f>
        <v/>
      </c>
      <c r="E86" s="28" t="str">
        <f t="shared" si="1"/>
        <v/>
      </c>
      <c r="F86" s="422"/>
      <c r="G86" s="28"/>
      <c r="H86" s="28"/>
      <c r="I86" s="423"/>
      <c r="J86" s="423"/>
      <c r="K86" s="422"/>
      <c r="L86" s="422"/>
      <c r="M86" s="422"/>
      <c r="N86" s="28"/>
      <c r="O86" s="28"/>
      <c r="P86" s="423"/>
      <c r="Q86" s="423"/>
      <c r="R86" s="423"/>
      <c r="S86" s="423"/>
      <c r="T86" s="423"/>
      <c r="U86" s="422"/>
      <c r="V86" s="422"/>
      <c r="W86" s="422"/>
      <c r="X86" s="422"/>
      <c r="Y86" s="422"/>
      <c r="Z86" s="28"/>
      <c r="AA86" s="28"/>
      <c r="AB86" s="422"/>
      <c r="AC86" s="422"/>
      <c r="AD86" s="422"/>
      <c r="AE86" s="422"/>
      <c r="AF86" s="422"/>
      <c r="AG86" s="422"/>
      <c r="AI86" s="28"/>
      <c r="AJ86" s="422"/>
      <c r="AK86" s="422"/>
      <c r="AL86" s="422"/>
      <c r="AM86" s="422"/>
      <c r="AN86" s="422"/>
      <c r="AO86" s="422"/>
      <c r="AQ86" s="28"/>
      <c r="AR86" s="422"/>
      <c r="AS86" s="422"/>
      <c r="AT86" s="422"/>
      <c r="AU86" s="422"/>
      <c r="AV86" s="422"/>
      <c r="AW86" s="422"/>
      <c r="BB86" s="28" t="str">
        <f>IF(AND(初始录入!$M$12&lt;&gt;"",$BF$1&lt;&gt;"",$BF$3&lt;&gt;"",$A86&lt;&gt;""),SUM(BC86:EX86),"")</f>
        <v/>
      </c>
      <c r="BC86" s="422"/>
      <c r="BD86" s="422"/>
      <c r="BE86" s="422"/>
      <c r="BF86" s="422"/>
      <c r="BG86" s="422"/>
      <c r="BH86" s="422"/>
      <c r="BI86" s="422"/>
      <c r="BJ86" s="422"/>
      <c r="BK86" s="422"/>
      <c r="BL86" s="422"/>
      <c r="BM86" s="422"/>
      <c r="BN86" s="422"/>
      <c r="BO86" s="422"/>
      <c r="BP86" s="422"/>
      <c r="BQ86" s="422"/>
      <c r="BR86" s="422"/>
      <c r="BS86" s="422"/>
      <c r="BT86" s="422"/>
      <c r="BU86" s="422"/>
      <c r="BV86" s="422"/>
      <c r="BW86" s="422"/>
      <c r="BX86" s="422"/>
      <c r="BY86" s="422"/>
      <c r="BZ86" s="422"/>
      <c r="CA86" s="422"/>
      <c r="CB86" s="422"/>
      <c r="CC86" s="422"/>
      <c r="CD86" s="422"/>
      <c r="CE86" s="422"/>
      <c r="CF86" s="422"/>
      <c r="CG86" s="422"/>
      <c r="CH86" s="422"/>
      <c r="CI86" s="422"/>
      <c r="CJ86" s="422"/>
      <c r="CK86" s="422"/>
      <c r="CL86" s="422"/>
      <c r="CM86" s="422"/>
      <c r="CN86" s="422"/>
      <c r="CO86" s="422"/>
      <c r="CP86" s="422"/>
      <c r="CQ86" s="422"/>
      <c r="CR86" s="422"/>
      <c r="CS86" s="422"/>
      <c r="CT86" s="422"/>
      <c r="CU86" s="422"/>
      <c r="CV86" s="422"/>
      <c r="CW86" s="422"/>
      <c r="CX86" s="422"/>
      <c r="CY86" s="422"/>
      <c r="CZ86" s="422"/>
      <c r="DA86" s="422"/>
      <c r="DB86" s="422"/>
      <c r="DC86" s="422"/>
      <c r="DD86" s="422"/>
      <c r="DE86" s="422"/>
      <c r="DF86" s="422"/>
      <c r="DG86" s="422"/>
      <c r="DH86" s="422"/>
      <c r="DI86" s="422"/>
      <c r="DJ86" s="422"/>
      <c r="DK86" s="426"/>
      <c r="DL86" s="426"/>
      <c r="DM86" s="426"/>
      <c r="DN86" s="426"/>
      <c r="DO86" s="426"/>
      <c r="DP86" s="426"/>
      <c r="DQ86" s="426"/>
      <c r="DR86" s="426"/>
      <c r="DS86" s="426"/>
      <c r="DT86" s="426"/>
      <c r="DU86" s="426"/>
      <c r="DV86" s="426"/>
      <c r="DW86" s="426"/>
      <c r="DX86" s="426"/>
      <c r="DY86" s="426"/>
      <c r="DZ86" s="426"/>
      <c r="EA86" s="426"/>
      <c r="EB86" s="426"/>
      <c r="EC86" s="426"/>
      <c r="ED86" s="426"/>
      <c r="EE86" s="426"/>
      <c r="EF86" s="426"/>
      <c r="EG86" s="426"/>
      <c r="EH86" s="426"/>
      <c r="EI86" s="426"/>
      <c r="EJ86" s="426"/>
      <c r="EK86" s="426"/>
      <c r="EL86" s="426"/>
      <c r="EM86" s="426"/>
      <c r="EN86" s="426"/>
      <c r="EO86" s="426"/>
      <c r="EP86" s="426"/>
      <c r="EQ86" s="426"/>
      <c r="ER86" s="426"/>
      <c r="ES86" s="426"/>
      <c r="ET86" s="426"/>
      <c r="EU86" s="426"/>
      <c r="EV86" s="426"/>
      <c r="EW86" s="426"/>
      <c r="EX86" s="426"/>
    </row>
    <row r="87" ht="24.95" customHeight="1" spans="1:154">
      <c r="A87" s="28" t="str">
        <f>IF($G$1&lt;&gt;"",参数计算!A84,"")</f>
        <v/>
      </c>
      <c r="B87" s="28" t="str">
        <f>IF($G$1&lt;&gt;"",参数计算!B84,"")</f>
        <v/>
      </c>
      <c r="C87" s="28" t="str">
        <f>IF($G$1&lt;&gt;"",参数计算!C84,"")</f>
        <v/>
      </c>
      <c r="D87" s="28" t="str">
        <f>IF(AND(初始录入!$M$7&lt;&gt;"",A87&lt;&gt;""),$D$10,"")</f>
        <v/>
      </c>
      <c r="E87" s="28" t="str">
        <f t="shared" si="1"/>
        <v/>
      </c>
      <c r="F87" s="422"/>
      <c r="G87" s="28"/>
      <c r="H87" s="28"/>
      <c r="I87" s="423"/>
      <c r="J87" s="423"/>
      <c r="K87" s="422"/>
      <c r="L87" s="422"/>
      <c r="M87" s="422"/>
      <c r="N87" s="28"/>
      <c r="O87" s="28"/>
      <c r="P87" s="423"/>
      <c r="Q87" s="423"/>
      <c r="R87" s="423"/>
      <c r="S87" s="423"/>
      <c r="T87" s="423"/>
      <c r="U87" s="422"/>
      <c r="V87" s="422"/>
      <c r="W87" s="422"/>
      <c r="X87" s="422"/>
      <c r="Y87" s="422"/>
      <c r="Z87" s="28"/>
      <c r="AA87" s="28"/>
      <c r="AB87" s="422"/>
      <c r="AC87" s="422"/>
      <c r="AD87" s="422"/>
      <c r="AE87" s="422"/>
      <c r="AF87" s="422"/>
      <c r="AG87" s="422"/>
      <c r="AI87" s="28"/>
      <c r="AJ87" s="422"/>
      <c r="AK87" s="422"/>
      <c r="AL87" s="422"/>
      <c r="AM87" s="422"/>
      <c r="AN87" s="422"/>
      <c r="AO87" s="422"/>
      <c r="AQ87" s="28"/>
      <c r="AR87" s="422"/>
      <c r="AS87" s="422"/>
      <c r="AT87" s="422"/>
      <c r="AU87" s="422"/>
      <c r="AV87" s="422"/>
      <c r="AW87" s="422"/>
      <c r="BB87" s="28" t="str">
        <f>IF(AND(初始录入!$M$12&lt;&gt;"",$BF$1&lt;&gt;"",$BF$3&lt;&gt;"",$A87&lt;&gt;""),SUM(BC87:EX87),"")</f>
        <v/>
      </c>
      <c r="BC87" s="422"/>
      <c r="BD87" s="422"/>
      <c r="BE87" s="422"/>
      <c r="BF87" s="422"/>
      <c r="BG87" s="422"/>
      <c r="BH87" s="422"/>
      <c r="BI87" s="422"/>
      <c r="BJ87" s="422"/>
      <c r="BK87" s="422"/>
      <c r="BL87" s="422"/>
      <c r="BM87" s="422"/>
      <c r="BN87" s="422"/>
      <c r="BO87" s="422"/>
      <c r="BP87" s="422"/>
      <c r="BQ87" s="422"/>
      <c r="BR87" s="422"/>
      <c r="BS87" s="422"/>
      <c r="BT87" s="422"/>
      <c r="BU87" s="422"/>
      <c r="BV87" s="422"/>
      <c r="BW87" s="422"/>
      <c r="BX87" s="422"/>
      <c r="BY87" s="422"/>
      <c r="BZ87" s="422"/>
      <c r="CA87" s="422"/>
      <c r="CB87" s="422"/>
      <c r="CC87" s="422"/>
      <c r="CD87" s="422"/>
      <c r="CE87" s="422"/>
      <c r="CF87" s="422"/>
      <c r="CG87" s="422"/>
      <c r="CH87" s="422"/>
      <c r="CI87" s="422"/>
      <c r="CJ87" s="422"/>
      <c r="CK87" s="422"/>
      <c r="CL87" s="422"/>
      <c r="CM87" s="422"/>
      <c r="CN87" s="422"/>
      <c r="CO87" s="422"/>
      <c r="CP87" s="422"/>
      <c r="CQ87" s="422"/>
      <c r="CR87" s="422"/>
      <c r="CS87" s="422"/>
      <c r="CT87" s="422"/>
      <c r="CU87" s="422"/>
      <c r="CV87" s="422"/>
      <c r="CW87" s="422"/>
      <c r="CX87" s="422"/>
      <c r="CY87" s="422"/>
      <c r="CZ87" s="422"/>
      <c r="DA87" s="422"/>
      <c r="DB87" s="422"/>
      <c r="DC87" s="422"/>
      <c r="DD87" s="422"/>
      <c r="DE87" s="422"/>
      <c r="DF87" s="422"/>
      <c r="DG87" s="422"/>
      <c r="DH87" s="422"/>
      <c r="DI87" s="422"/>
      <c r="DJ87" s="422"/>
      <c r="DK87" s="426"/>
      <c r="DL87" s="426"/>
      <c r="DM87" s="426"/>
      <c r="DN87" s="426"/>
      <c r="DO87" s="426"/>
      <c r="DP87" s="426"/>
      <c r="DQ87" s="426"/>
      <c r="DR87" s="426"/>
      <c r="DS87" s="426"/>
      <c r="DT87" s="426"/>
      <c r="DU87" s="426"/>
      <c r="DV87" s="426"/>
      <c r="DW87" s="426"/>
      <c r="DX87" s="426"/>
      <c r="DY87" s="426"/>
      <c r="DZ87" s="426"/>
      <c r="EA87" s="426"/>
      <c r="EB87" s="426"/>
      <c r="EC87" s="426"/>
      <c r="ED87" s="426"/>
      <c r="EE87" s="426"/>
      <c r="EF87" s="426"/>
      <c r="EG87" s="426"/>
      <c r="EH87" s="426"/>
      <c r="EI87" s="426"/>
      <c r="EJ87" s="426"/>
      <c r="EK87" s="426"/>
      <c r="EL87" s="426"/>
      <c r="EM87" s="426"/>
      <c r="EN87" s="426"/>
      <c r="EO87" s="426"/>
      <c r="EP87" s="426"/>
      <c r="EQ87" s="426"/>
      <c r="ER87" s="426"/>
      <c r="ES87" s="426"/>
      <c r="ET87" s="426"/>
      <c r="EU87" s="426"/>
      <c r="EV87" s="426"/>
      <c r="EW87" s="426"/>
      <c r="EX87" s="426"/>
    </row>
    <row r="88" ht="24.95" customHeight="1" spans="1:154">
      <c r="A88" s="28" t="str">
        <f>IF($G$1&lt;&gt;"",参数计算!A85,"")</f>
        <v/>
      </c>
      <c r="B88" s="28" t="str">
        <f>IF($G$1&lt;&gt;"",参数计算!B85,"")</f>
        <v/>
      </c>
      <c r="C88" s="28" t="str">
        <f>IF($G$1&lt;&gt;"",参数计算!C85,"")</f>
        <v/>
      </c>
      <c r="D88" s="28" t="str">
        <f>IF(AND(初始录入!$M$7&lt;&gt;"",A88&lt;&gt;""),$D$10,"")</f>
        <v/>
      </c>
      <c r="E88" s="28" t="str">
        <f t="shared" si="1"/>
        <v/>
      </c>
      <c r="F88" s="422"/>
      <c r="G88" s="28"/>
      <c r="H88" s="28"/>
      <c r="I88" s="423"/>
      <c r="J88" s="423"/>
      <c r="K88" s="422"/>
      <c r="L88" s="422"/>
      <c r="M88" s="422"/>
      <c r="N88" s="28"/>
      <c r="O88" s="28"/>
      <c r="P88" s="423"/>
      <c r="Q88" s="423"/>
      <c r="R88" s="423"/>
      <c r="S88" s="423"/>
      <c r="T88" s="423"/>
      <c r="U88" s="422"/>
      <c r="V88" s="422"/>
      <c r="W88" s="422"/>
      <c r="X88" s="422"/>
      <c r="Y88" s="422"/>
      <c r="Z88" s="28"/>
      <c r="AA88" s="28"/>
      <c r="AB88" s="422"/>
      <c r="AC88" s="422"/>
      <c r="AD88" s="422"/>
      <c r="AE88" s="422"/>
      <c r="AF88" s="422"/>
      <c r="AG88" s="422"/>
      <c r="AI88" s="28"/>
      <c r="AJ88" s="422"/>
      <c r="AK88" s="422"/>
      <c r="AL88" s="422"/>
      <c r="AM88" s="422"/>
      <c r="AN88" s="422"/>
      <c r="AO88" s="422"/>
      <c r="AQ88" s="28"/>
      <c r="AR88" s="422"/>
      <c r="AS88" s="422"/>
      <c r="AT88" s="422"/>
      <c r="AU88" s="422"/>
      <c r="AV88" s="422"/>
      <c r="AW88" s="422"/>
      <c r="BB88" s="28" t="str">
        <f>IF(AND(初始录入!$M$12&lt;&gt;"",$BF$1&lt;&gt;"",$BF$3&lt;&gt;"",$A88&lt;&gt;""),SUM(BC88:EX88),"")</f>
        <v/>
      </c>
      <c r="BC88" s="422"/>
      <c r="BD88" s="422"/>
      <c r="BE88" s="422"/>
      <c r="BF88" s="422"/>
      <c r="BG88" s="422"/>
      <c r="BH88" s="422"/>
      <c r="BI88" s="422"/>
      <c r="BJ88" s="422"/>
      <c r="BK88" s="422"/>
      <c r="BL88" s="422"/>
      <c r="BM88" s="422"/>
      <c r="BN88" s="422"/>
      <c r="BO88" s="422"/>
      <c r="BP88" s="422"/>
      <c r="BQ88" s="422"/>
      <c r="BR88" s="422"/>
      <c r="BS88" s="422"/>
      <c r="BT88" s="422"/>
      <c r="BU88" s="422"/>
      <c r="BV88" s="422"/>
      <c r="BW88" s="422"/>
      <c r="BX88" s="422"/>
      <c r="BY88" s="422"/>
      <c r="BZ88" s="422"/>
      <c r="CA88" s="422"/>
      <c r="CB88" s="422"/>
      <c r="CC88" s="422"/>
      <c r="CD88" s="422"/>
      <c r="CE88" s="422"/>
      <c r="CF88" s="422"/>
      <c r="CG88" s="422"/>
      <c r="CH88" s="422"/>
      <c r="CI88" s="422"/>
      <c r="CJ88" s="422"/>
      <c r="CK88" s="422"/>
      <c r="CL88" s="422"/>
      <c r="CM88" s="422"/>
      <c r="CN88" s="422"/>
      <c r="CO88" s="422"/>
      <c r="CP88" s="422"/>
      <c r="CQ88" s="422"/>
      <c r="CR88" s="422"/>
      <c r="CS88" s="422"/>
      <c r="CT88" s="422"/>
      <c r="CU88" s="422"/>
      <c r="CV88" s="422"/>
      <c r="CW88" s="422"/>
      <c r="CX88" s="422"/>
      <c r="CY88" s="422"/>
      <c r="CZ88" s="422"/>
      <c r="DA88" s="422"/>
      <c r="DB88" s="422"/>
      <c r="DC88" s="422"/>
      <c r="DD88" s="422"/>
      <c r="DE88" s="422"/>
      <c r="DF88" s="422"/>
      <c r="DG88" s="422"/>
      <c r="DH88" s="422"/>
      <c r="DI88" s="422"/>
      <c r="DJ88" s="422"/>
      <c r="DK88" s="426"/>
      <c r="DL88" s="426"/>
      <c r="DM88" s="426"/>
      <c r="DN88" s="426"/>
      <c r="DO88" s="426"/>
      <c r="DP88" s="426"/>
      <c r="DQ88" s="426"/>
      <c r="DR88" s="426"/>
      <c r="DS88" s="426"/>
      <c r="DT88" s="426"/>
      <c r="DU88" s="426"/>
      <c r="DV88" s="426"/>
      <c r="DW88" s="426"/>
      <c r="DX88" s="426"/>
      <c r="DY88" s="426"/>
      <c r="DZ88" s="426"/>
      <c r="EA88" s="426"/>
      <c r="EB88" s="426"/>
      <c r="EC88" s="426"/>
      <c r="ED88" s="426"/>
      <c r="EE88" s="426"/>
      <c r="EF88" s="426"/>
      <c r="EG88" s="426"/>
      <c r="EH88" s="426"/>
      <c r="EI88" s="426"/>
      <c r="EJ88" s="426"/>
      <c r="EK88" s="426"/>
      <c r="EL88" s="426"/>
      <c r="EM88" s="426"/>
      <c r="EN88" s="426"/>
      <c r="EO88" s="426"/>
      <c r="EP88" s="426"/>
      <c r="EQ88" s="426"/>
      <c r="ER88" s="426"/>
      <c r="ES88" s="426"/>
      <c r="ET88" s="426"/>
      <c r="EU88" s="426"/>
      <c r="EV88" s="426"/>
      <c r="EW88" s="426"/>
      <c r="EX88" s="426"/>
    </row>
    <row r="89" ht="24.95" customHeight="1" spans="1:154">
      <c r="A89" s="28" t="str">
        <f>IF($G$1&lt;&gt;"",参数计算!A86,"")</f>
        <v/>
      </c>
      <c r="B89" s="28" t="str">
        <f>IF($G$1&lt;&gt;"",参数计算!B86,"")</f>
        <v/>
      </c>
      <c r="C89" s="28" t="str">
        <f>IF($G$1&lt;&gt;"",参数计算!C86,"")</f>
        <v/>
      </c>
      <c r="D89" s="28" t="str">
        <f>IF(AND(初始录入!$M$7&lt;&gt;"",A89&lt;&gt;""),$D$10,"")</f>
        <v/>
      </c>
      <c r="E89" s="28" t="str">
        <f t="shared" si="1"/>
        <v/>
      </c>
      <c r="F89" s="422"/>
      <c r="G89" s="28"/>
      <c r="H89" s="28"/>
      <c r="I89" s="423"/>
      <c r="J89" s="423"/>
      <c r="K89" s="422"/>
      <c r="L89" s="422"/>
      <c r="M89" s="422"/>
      <c r="N89" s="28"/>
      <c r="O89" s="28"/>
      <c r="P89" s="423"/>
      <c r="Q89" s="423"/>
      <c r="R89" s="423"/>
      <c r="S89" s="423"/>
      <c r="T89" s="423"/>
      <c r="U89" s="422"/>
      <c r="V89" s="422"/>
      <c r="W89" s="422"/>
      <c r="X89" s="422"/>
      <c r="Y89" s="422"/>
      <c r="Z89" s="28"/>
      <c r="AA89" s="28"/>
      <c r="AB89" s="422"/>
      <c r="AC89" s="422"/>
      <c r="AD89" s="422"/>
      <c r="AE89" s="422"/>
      <c r="AF89" s="422"/>
      <c r="AG89" s="422"/>
      <c r="AI89" s="28"/>
      <c r="AJ89" s="422"/>
      <c r="AK89" s="422"/>
      <c r="AL89" s="422"/>
      <c r="AM89" s="422"/>
      <c r="AN89" s="422"/>
      <c r="AO89" s="422"/>
      <c r="AQ89" s="28"/>
      <c r="AR89" s="422"/>
      <c r="AS89" s="422"/>
      <c r="AT89" s="422"/>
      <c r="AU89" s="422"/>
      <c r="AV89" s="422"/>
      <c r="AW89" s="422"/>
      <c r="BB89" s="28" t="str">
        <f>IF(AND(初始录入!$M$12&lt;&gt;"",$BF$1&lt;&gt;"",$BF$3&lt;&gt;"",$A89&lt;&gt;""),SUM(BC89:EX89),"")</f>
        <v/>
      </c>
      <c r="BC89" s="422"/>
      <c r="BD89" s="422"/>
      <c r="BE89" s="422"/>
      <c r="BF89" s="422"/>
      <c r="BG89" s="422"/>
      <c r="BH89" s="422"/>
      <c r="BI89" s="422"/>
      <c r="BJ89" s="422"/>
      <c r="BK89" s="422"/>
      <c r="BL89" s="422"/>
      <c r="BM89" s="422"/>
      <c r="BN89" s="422"/>
      <c r="BO89" s="422"/>
      <c r="BP89" s="422"/>
      <c r="BQ89" s="422"/>
      <c r="BR89" s="422"/>
      <c r="BS89" s="422"/>
      <c r="BT89" s="422"/>
      <c r="BU89" s="422"/>
      <c r="BV89" s="422"/>
      <c r="BW89" s="422"/>
      <c r="BX89" s="422"/>
      <c r="BY89" s="422"/>
      <c r="BZ89" s="422"/>
      <c r="CA89" s="422"/>
      <c r="CB89" s="422"/>
      <c r="CC89" s="422"/>
      <c r="CD89" s="422"/>
      <c r="CE89" s="422"/>
      <c r="CF89" s="422"/>
      <c r="CG89" s="422"/>
      <c r="CH89" s="422"/>
      <c r="CI89" s="422"/>
      <c r="CJ89" s="422"/>
      <c r="CK89" s="422"/>
      <c r="CL89" s="422"/>
      <c r="CM89" s="422"/>
      <c r="CN89" s="422"/>
      <c r="CO89" s="422"/>
      <c r="CP89" s="422"/>
      <c r="CQ89" s="422"/>
      <c r="CR89" s="422"/>
      <c r="CS89" s="422"/>
      <c r="CT89" s="422"/>
      <c r="CU89" s="422"/>
      <c r="CV89" s="422"/>
      <c r="CW89" s="422"/>
      <c r="CX89" s="422"/>
      <c r="CY89" s="422"/>
      <c r="CZ89" s="422"/>
      <c r="DA89" s="422"/>
      <c r="DB89" s="422"/>
      <c r="DC89" s="422"/>
      <c r="DD89" s="422"/>
      <c r="DE89" s="422"/>
      <c r="DF89" s="422"/>
      <c r="DG89" s="422"/>
      <c r="DH89" s="422"/>
      <c r="DI89" s="422"/>
      <c r="DJ89" s="422"/>
      <c r="DK89" s="426"/>
      <c r="DL89" s="426"/>
      <c r="DM89" s="426"/>
      <c r="DN89" s="426"/>
      <c r="DO89" s="426"/>
      <c r="DP89" s="426"/>
      <c r="DQ89" s="426"/>
      <c r="DR89" s="426"/>
      <c r="DS89" s="426"/>
      <c r="DT89" s="426"/>
      <c r="DU89" s="426"/>
      <c r="DV89" s="426"/>
      <c r="DW89" s="426"/>
      <c r="DX89" s="426"/>
      <c r="DY89" s="426"/>
      <c r="DZ89" s="426"/>
      <c r="EA89" s="426"/>
      <c r="EB89" s="426"/>
      <c r="EC89" s="426"/>
      <c r="ED89" s="426"/>
      <c r="EE89" s="426"/>
      <c r="EF89" s="426"/>
      <c r="EG89" s="426"/>
      <c r="EH89" s="426"/>
      <c r="EI89" s="426"/>
      <c r="EJ89" s="426"/>
      <c r="EK89" s="426"/>
      <c r="EL89" s="426"/>
      <c r="EM89" s="426"/>
      <c r="EN89" s="426"/>
      <c r="EO89" s="426"/>
      <c r="EP89" s="426"/>
      <c r="EQ89" s="426"/>
      <c r="ER89" s="426"/>
      <c r="ES89" s="426"/>
      <c r="ET89" s="426"/>
      <c r="EU89" s="426"/>
      <c r="EV89" s="426"/>
      <c r="EW89" s="426"/>
      <c r="EX89" s="426"/>
    </row>
    <row r="90" ht="24.95" customHeight="1" spans="1:154">
      <c r="A90" s="28" t="str">
        <f>IF($G$1&lt;&gt;"",参数计算!A87,"")</f>
        <v/>
      </c>
      <c r="B90" s="28" t="str">
        <f>IF($G$1&lt;&gt;"",参数计算!B87,"")</f>
        <v/>
      </c>
      <c r="C90" s="28" t="str">
        <f>IF($G$1&lt;&gt;"",参数计算!C87,"")</f>
        <v/>
      </c>
      <c r="D90" s="28" t="str">
        <f>IF(AND(初始录入!$M$7&lt;&gt;"",A90&lt;&gt;""),$D$10,"")</f>
        <v/>
      </c>
      <c r="E90" s="28" t="str">
        <f t="shared" si="1"/>
        <v/>
      </c>
      <c r="F90" s="422"/>
      <c r="G90" s="28"/>
      <c r="H90" s="28"/>
      <c r="I90" s="423"/>
      <c r="J90" s="423"/>
      <c r="K90" s="422"/>
      <c r="L90" s="422"/>
      <c r="M90" s="422"/>
      <c r="N90" s="28"/>
      <c r="O90" s="28"/>
      <c r="P90" s="423"/>
      <c r="Q90" s="423"/>
      <c r="R90" s="423"/>
      <c r="S90" s="423"/>
      <c r="T90" s="423"/>
      <c r="U90" s="422"/>
      <c r="V90" s="422"/>
      <c r="W90" s="422"/>
      <c r="X90" s="422"/>
      <c r="Y90" s="422"/>
      <c r="Z90" s="28"/>
      <c r="AA90" s="28"/>
      <c r="AB90" s="422"/>
      <c r="AC90" s="422"/>
      <c r="AD90" s="422"/>
      <c r="AE90" s="422"/>
      <c r="AF90" s="422"/>
      <c r="AG90" s="422"/>
      <c r="AI90" s="28"/>
      <c r="AJ90" s="422"/>
      <c r="AK90" s="422"/>
      <c r="AL90" s="422"/>
      <c r="AM90" s="422"/>
      <c r="AN90" s="422"/>
      <c r="AO90" s="422"/>
      <c r="AQ90" s="28"/>
      <c r="AR90" s="422"/>
      <c r="AS90" s="422"/>
      <c r="AT90" s="422"/>
      <c r="AU90" s="422"/>
      <c r="AV90" s="422"/>
      <c r="AW90" s="422"/>
      <c r="BB90" s="28" t="str">
        <f>IF(AND(初始录入!$M$12&lt;&gt;"",$BF$1&lt;&gt;"",$BF$3&lt;&gt;"",$A90&lt;&gt;""),SUM(BC90:EX90),"")</f>
        <v/>
      </c>
      <c r="BC90" s="422"/>
      <c r="BD90" s="422"/>
      <c r="BE90" s="422"/>
      <c r="BF90" s="422"/>
      <c r="BG90" s="422"/>
      <c r="BH90" s="422"/>
      <c r="BI90" s="422"/>
      <c r="BJ90" s="422"/>
      <c r="BK90" s="422"/>
      <c r="BL90" s="422"/>
      <c r="BM90" s="422"/>
      <c r="BN90" s="422"/>
      <c r="BO90" s="422"/>
      <c r="BP90" s="422"/>
      <c r="BQ90" s="422"/>
      <c r="BR90" s="422"/>
      <c r="BS90" s="422"/>
      <c r="BT90" s="422"/>
      <c r="BU90" s="422"/>
      <c r="BV90" s="422"/>
      <c r="BW90" s="422"/>
      <c r="BX90" s="422"/>
      <c r="BY90" s="422"/>
      <c r="BZ90" s="422"/>
      <c r="CA90" s="422"/>
      <c r="CB90" s="422"/>
      <c r="CC90" s="422"/>
      <c r="CD90" s="422"/>
      <c r="CE90" s="422"/>
      <c r="CF90" s="422"/>
      <c r="CG90" s="422"/>
      <c r="CH90" s="422"/>
      <c r="CI90" s="422"/>
      <c r="CJ90" s="422"/>
      <c r="CK90" s="422"/>
      <c r="CL90" s="422"/>
      <c r="CM90" s="422"/>
      <c r="CN90" s="422"/>
      <c r="CO90" s="422"/>
      <c r="CP90" s="422"/>
      <c r="CQ90" s="422"/>
      <c r="CR90" s="422"/>
      <c r="CS90" s="422"/>
      <c r="CT90" s="422"/>
      <c r="CU90" s="422"/>
      <c r="CV90" s="422"/>
      <c r="CW90" s="422"/>
      <c r="CX90" s="422"/>
      <c r="CY90" s="422"/>
      <c r="CZ90" s="422"/>
      <c r="DA90" s="422"/>
      <c r="DB90" s="422"/>
      <c r="DC90" s="422"/>
      <c r="DD90" s="422"/>
      <c r="DE90" s="422"/>
      <c r="DF90" s="422"/>
      <c r="DG90" s="422"/>
      <c r="DH90" s="422"/>
      <c r="DI90" s="422"/>
      <c r="DJ90" s="422"/>
      <c r="DK90" s="426"/>
      <c r="DL90" s="426"/>
      <c r="DM90" s="426"/>
      <c r="DN90" s="426"/>
      <c r="DO90" s="426"/>
      <c r="DP90" s="426"/>
      <c r="DQ90" s="426"/>
      <c r="DR90" s="426"/>
      <c r="DS90" s="426"/>
      <c r="DT90" s="426"/>
      <c r="DU90" s="426"/>
      <c r="DV90" s="426"/>
      <c r="DW90" s="426"/>
      <c r="DX90" s="426"/>
      <c r="DY90" s="426"/>
      <c r="DZ90" s="426"/>
      <c r="EA90" s="426"/>
      <c r="EB90" s="426"/>
      <c r="EC90" s="426"/>
      <c r="ED90" s="426"/>
      <c r="EE90" s="426"/>
      <c r="EF90" s="426"/>
      <c r="EG90" s="426"/>
      <c r="EH90" s="426"/>
      <c r="EI90" s="426"/>
      <c r="EJ90" s="426"/>
      <c r="EK90" s="426"/>
      <c r="EL90" s="426"/>
      <c r="EM90" s="426"/>
      <c r="EN90" s="426"/>
      <c r="EO90" s="426"/>
      <c r="EP90" s="426"/>
      <c r="EQ90" s="426"/>
      <c r="ER90" s="426"/>
      <c r="ES90" s="426"/>
      <c r="ET90" s="426"/>
      <c r="EU90" s="426"/>
      <c r="EV90" s="426"/>
      <c r="EW90" s="426"/>
      <c r="EX90" s="426"/>
    </row>
    <row r="91" ht="24.95" customHeight="1" spans="1:154">
      <c r="A91" s="28" t="str">
        <f>IF($G$1&lt;&gt;"",参数计算!A88,"")</f>
        <v/>
      </c>
      <c r="B91" s="28" t="str">
        <f>IF($G$1&lt;&gt;"",参数计算!B88,"")</f>
        <v/>
      </c>
      <c r="C91" s="28" t="str">
        <f>IF($G$1&lt;&gt;"",参数计算!C88,"")</f>
        <v/>
      </c>
      <c r="D91" s="28" t="str">
        <f>IF(AND(初始录入!$M$7&lt;&gt;"",A91&lt;&gt;""),$D$10,"")</f>
        <v/>
      </c>
      <c r="E91" s="28" t="str">
        <f t="shared" si="1"/>
        <v/>
      </c>
      <c r="F91" s="422"/>
      <c r="G91" s="28"/>
      <c r="H91" s="28"/>
      <c r="I91" s="423"/>
      <c r="J91" s="423"/>
      <c r="K91" s="422"/>
      <c r="L91" s="422"/>
      <c r="M91" s="422"/>
      <c r="N91" s="28"/>
      <c r="O91" s="28"/>
      <c r="P91" s="423"/>
      <c r="Q91" s="423"/>
      <c r="R91" s="423"/>
      <c r="S91" s="423"/>
      <c r="T91" s="423"/>
      <c r="U91" s="422"/>
      <c r="V91" s="422"/>
      <c r="W91" s="422"/>
      <c r="X91" s="422"/>
      <c r="Y91" s="422"/>
      <c r="Z91" s="28"/>
      <c r="AA91" s="28"/>
      <c r="AB91" s="422"/>
      <c r="AC91" s="422"/>
      <c r="AD91" s="422"/>
      <c r="AE91" s="422"/>
      <c r="AF91" s="422"/>
      <c r="AG91" s="422"/>
      <c r="AI91" s="28"/>
      <c r="AJ91" s="422"/>
      <c r="AK91" s="422"/>
      <c r="AL91" s="422"/>
      <c r="AM91" s="422"/>
      <c r="AN91" s="422"/>
      <c r="AO91" s="422"/>
      <c r="AQ91" s="28"/>
      <c r="AR91" s="422"/>
      <c r="AS91" s="422"/>
      <c r="AT91" s="422"/>
      <c r="AU91" s="422"/>
      <c r="AV91" s="422"/>
      <c r="AW91" s="422"/>
      <c r="BB91" s="28" t="str">
        <f>IF(AND(初始录入!$M$12&lt;&gt;"",$BF$1&lt;&gt;"",$BF$3&lt;&gt;"",$A91&lt;&gt;""),SUM(BC91:EX91),"")</f>
        <v/>
      </c>
      <c r="BC91" s="422"/>
      <c r="BD91" s="422"/>
      <c r="BE91" s="422"/>
      <c r="BF91" s="422"/>
      <c r="BG91" s="422"/>
      <c r="BH91" s="422"/>
      <c r="BI91" s="422"/>
      <c r="BJ91" s="422"/>
      <c r="BK91" s="422"/>
      <c r="BL91" s="422"/>
      <c r="BM91" s="422"/>
      <c r="BN91" s="422"/>
      <c r="BO91" s="422"/>
      <c r="BP91" s="422"/>
      <c r="BQ91" s="422"/>
      <c r="BR91" s="422"/>
      <c r="BS91" s="422"/>
      <c r="BT91" s="422"/>
      <c r="BU91" s="422"/>
      <c r="BV91" s="422"/>
      <c r="BW91" s="422"/>
      <c r="BX91" s="422"/>
      <c r="BY91" s="422"/>
      <c r="BZ91" s="422"/>
      <c r="CA91" s="422"/>
      <c r="CB91" s="422"/>
      <c r="CC91" s="422"/>
      <c r="CD91" s="422"/>
      <c r="CE91" s="422"/>
      <c r="CF91" s="422"/>
      <c r="CG91" s="422"/>
      <c r="CH91" s="422"/>
      <c r="CI91" s="422"/>
      <c r="CJ91" s="422"/>
      <c r="CK91" s="422"/>
      <c r="CL91" s="422"/>
      <c r="CM91" s="422"/>
      <c r="CN91" s="422"/>
      <c r="CO91" s="422"/>
      <c r="CP91" s="422"/>
      <c r="CQ91" s="422"/>
      <c r="CR91" s="422"/>
      <c r="CS91" s="422"/>
      <c r="CT91" s="422"/>
      <c r="CU91" s="422"/>
      <c r="CV91" s="422"/>
      <c r="CW91" s="422"/>
      <c r="CX91" s="422"/>
      <c r="CY91" s="422"/>
      <c r="CZ91" s="422"/>
      <c r="DA91" s="422"/>
      <c r="DB91" s="422"/>
      <c r="DC91" s="422"/>
      <c r="DD91" s="422"/>
      <c r="DE91" s="422"/>
      <c r="DF91" s="422"/>
      <c r="DG91" s="422"/>
      <c r="DH91" s="422"/>
      <c r="DI91" s="422"/>
      <c r="DJ91" s="422"/>
      <c r="DK91" s="426"/>
      <c r="DL91" s="426"/>
      <c r="DM91" s="426"/>
      <c r="DN91" s="426"/>
      <c r="DO91" s="426"/>
      <c r="DP91" s="426"/>
      <c r="DQ91" s="426"/>
      <c r="DR91" s="426"/>
      <c r="DS91" s="426"/>
      <c r="DT91" s="426"/>
      <c r="DU91" s="426"/>
      <c r="DV91" s="426"/>
      <c r="DW91" s="426"/>
      <c r="DX91" s="426"/>
      <c r="DY91" s="426"/>
      <c r="DZ91" s="426"/>
      <c r="EA91" s="426"/>
      <c r="EB91" s="426"/>
      <c r="EC91" s="426"/>
      <c r="ED91" s="426"/>
      <c r="EE91" s="426"/>
      <c r="EF91" s="426"/>
      <c r="EG91" s="426"/>
      <c r="EH91" s="426"/>
      <c r="EI91" s="426"/>
      <c r="EJ91" s="426"/>
      <c r="EK91" s="426"/>
      <c r="EL91" s="426"/>
      <c r="EM91" s="426"/>
      <c r="EN91" s="426"/>
      <c r="EO91" s="426"/>
      <c r="EP91" s="426"/>
      <c r="EQ91" s="426"/>
      <c r="ER91" s="426"/>
      <c r="ES91" s="426"/>
      <c r="ET91" s="426"/>
      <c r="EU91" s="426"/>
      <c r="EV91" s="426"/>
      <c r="EW91" s="426"/>
      <c r="EX91" s="426"/>
    </row>
    <row r="92" ht="24.95" customHeight="1" spans="1:154">
      <c r="A92" s="28" t="str">
        <f>IF($G$1&lt;&gt;"",参数计算!A89,"")</f>
        <v/>
      </c>
      <c r="B92" s="28" t="str">
        <f>IF($G$1&lt;&gt;"",参数计算!B89,"")</f>
        <v/>
      </c>
      <c r="C92" s="28" t="str">
        <f>IF($G$1&lt;&gt;"",参数计算!C89,"")</f>
        <v/>
      </c>
      <c r="D92" s="28" t="str">
        <f>IF(AND(初始录入!$M$7&lt;&gt;"",A92&lt;&gt;""),$D$10,"")</f>
        <v/>
      </c>
      <c r="E92" s="28" t="str">
        <f t="shared" si="1"/>
        <v/>
      </c>
      <c r="F92" s="422"/>
      <c r="G92" s="28"/>
      <c r="H92" s="28"/>
      <c r="I92" s="423"/>
      <c r="J92" s="423"/>
      <c r="K92" s="422"/>
      <c r="L92" s="422"/>
      <c r="M92" s="422"/>
      <c r="N92" s="28"/>
      <c r="O92" s="28"/>
      <c r="P92" s="423"/>
      <c r="Q92" s="423"/>
      <c r="R92" s="423"/>
      <c r="S92" s="423"/>
      <c r="T92" s="423"/>
      <c r="U92" s="422"/>
      <c r="V92" s="422"/>
      <c r="W92" s="422"/>
      <c r="X92" s="422"/>
      <c r="Y92" s="422"/>
      <c r="Z92" s="28"/>
      <c r="AA92" s="28"/>
      <c r="AB92" s="422"/>
      <c r="AC92" s="422"/>
      <c r="AD92" s="422"/>
      <c r="AE92" s="422"/>
      <c r="AF92" s="422"/>
      <c r="AG92" s="422"/>
      <c r="AI92" s="28"/>
      <c r="AJ92" s="422"/>
      <c r="AK92" s="422"/>
      <c r="AL92" s="422"/>
      <c r="AM92" s="422"/>
      <c r="AN92" s="422"/>
      <c r="AO92" s="422"/>
      <c r="AQ92" s="28"/>
      <c r="AR92" s="422"/>
      <c r="AS92" s="422"/>
      <c r="AT92" s="422"/>
      <c r="AU92" s="422"/>
      <c r="AV92" s="422"/>
      <c r="AW92" s="422"/>
      <c r="BB92" s="28" t="str">
        <f>IF(AND(初始录入!$M$12&lt;&gt;"",$BF$1&lt;&gt;"",$BF$3&lt;&gt;"",$A92&lt;&gt;""),SUM(BC92:EX92),"")</f>
        <v/>
      </c>
      <c r="BC92" s="422"/>
      <c r="BD92" s="422"/>
      <c r="BE92" s="422"/>
      <c r="BF92" s="422"/>
      <c r="BG92" s="422"/>
      <c r="BH92" s="422"/>
      <c r="BI92" s="422"/>
      <c r="BJ92" s="422"/>
      <c r="BK92" s="422"/>
      <c r="BL92" s="422"/>
      <c r="BM92" s="422"/>
      <c r="BN92" s="422"/>
      <c r="BO92" s="422"/>
      <c r="BP92" s="422"/>
      <c r="BQ92" s="422"/>
      <c r="BR92" s="422"/>
      <c r="BS92" s="422"/>
      <c r="BT92" s="422"/>
      <c r="BU92" s="422"/>
      <c r="BV92" s="422"/>
      <c r="BW92" s="422"/>
      <c r="BX92" s="422"/>
      <c r="BY92" s="422"/>
      <c r="BZ92" s="422"/>
      <c r="CA92" s="422"/>
      <c r="CB92" s="422"/>
      <c r="CC92" s="422"/>
      <c r="CD92" s="422"/>
      <c r="CE92" s="422"/>
      <c r="CF92" s="422"/>
      <c r="CG92" s="422"/>
      <c r="CH92" s="422"/>
      <c r="CI92" s="422"/>
      <c r="CJ92" s="422"/>
      <c r="CK92" s="422"/>
      <c r="CL92" s="422"/>
      <c r="CM92" s="422"/>
      <c r="CN92" s="422"/>
      <c r="CO92" s="422"/>
      <c r="CP92" s="422"/>
      <c r="CQ92" s="422"/>
      <c r="CR92" s="422"/>
      <c r="CS92" s="422"/>
      <c r="CT92" s="422"/>
      <c r="CU92" s="422"/>
      <c r="CV92" s="422"/>
      <c r="CW92" s="422"/>
      <c r="CX92" s="422"/>
      <c r="CY92" s="422"/>
      <c r="CZ92" s="422"/>
      <c r="DA92" s="422"/>
      <c r="DB92" s="422"/>
      <c r="DC92" s="422"/>
      <c r="DD92" s="422"/>
      <c r="DE92" s="422"/>
      <c r="DF92" s="422"/>
      <c r="DG92" s="422"/>
      <c r="DH92" s="422"/>
      <c r="DI92" s="422"/>
      <c r="DJ92" s="422"/>
      <c r="DK92" s="426"/>
      <c r="DL92" s="426"/>
      <c r="DM92" s="426"/>
      <c r="DN92" s="426"/>
      <c r="DO92" s="426"/>
      <c r="DP92" s="426"/>
      <c r="DQ92" s="426"/>
      <c r="DR92" s="426"/>
      <c r="DS92" s="426"/>
      <c r="DT92" s="426"/>
      <c r="DU92" s="426"/>
      <c r="DV92" s="426"/>
      <c r="DW92" s="426"/>
      <c r="DX92" s="426"/>
      <c r="DY92" s="426"/>
      <c r="DZ92" s="426"/>
      <c r="EA92" s="426"/>
      <c r="EB92" s="426"/>
      <c r="EC92" s="426"/>
      <c r="ED92" s="426"/>
      <c r="EE92" s="426"/>
      <c r="EF92" s="426"/>
      <c r="EG92" s="426"/>
      <c r="EH92" s="426"/>
      <c r="EI92" s="426"/>
      <c r="EJ92" s="426"/>
      <c r="EK92" s="426"/>
      <c r="EL92" s="426"/>
      <c r="EM92" s="426"/>
      <c r="EN92" s="426"/>
      <c r="EO92" s="426"/>
      <c r="EP92" s="426"/>
      <c r="EQ92" s="426"/>
      <c r="ER92" s="426"/>
      <c r="ES92" s="426"/>
      <c r="ET92" s="426"/>
      <c r="EU92" s="426"/>
      <c r="EV92" s="426"/>
      <c r="EW92" s="426"/>
      <c r="EX92" s="426"/>
    </row>
    <row r="93" ht="24.95" customHeight="1" spans="1:154">
      <c r="A93" s="28" t="str">
        <f>IF($G$1&lt;&gt;"",参数计算!A90,"")</f>
        <v/>
      </c>
      <c r="B93" s="28" t="str">
        <f>IF($G$1&lt;&gt;"",参数计算!B90,"")</f>
        <v/>
      </c>
      <c r="C93" s="28" t="str">
        <f>IF($G$1&lt;&gt;"",参数计算!C90,"")</f>
        <v/>
      </c>
      <c r="D93" s="28" t="str">
        <f>IF(AND(初始录入!$M$7&lt;&gt;"",A93&lt;&gt;""),$D$10,"")</f>
        <v/>
      </c>
      <c r="E93" s="28" t="str">
        <f t="shared" si="1"/>
        <v/>
      </c>
      <c r="F93" s="422"/>
      <c r="G93" s="28"/>
      <c r="H93" s="28"/>
      <c r="I93" s="423"/>
      <c r="J93" s="423"/>
      <c r="K93" s="422"/>
      <c r="L93" s="422"/>
      <c r="M93" s="422"/>
      <c r="N93" s="28"/>
      <c r="O93" s="28"/>
      <c r="P93" s="423"/>
      <c r="Q93" s="423"/>
      <c r="R93" s="423"/>
      <c r="S93" s="423"/>
      <c r="T93" s="423"/>
      <c r="U93" s="422"/>
      <c r="V93" s="422"/>
      <c r="W93" s="422"/>
      <c r="X93" s="422"/>
      <c r="Y93" s="422"/>
      <c r="Z93" s="28"/>
      <c r="AA93" s="28"/>
      <c r="AB93" s="422"/>
      <c r="AC93" s="422"/>
      <c r="AD93" s="422"/>
      <c r="AE93" s="422"/>
      <c r="AF93" s="422"/>
      <c r="AG93" s="422"/>
      <c r="AI93" s="28"/>
      <c r="AJ93" s="422"/>
      <c r="AK93" s="422"/>
      <c r="AL93" s="422"/>
      <c r="AM93" s="422"/>
      <c r="AN93" s="422"/>
      <c r="AO93" s="422"/>
      <c r="AQ93" s="28"/>
      <c r="AR93" s="422"/>
      <c r="AS93" s="422"/>
      <c r="AT93" s="422"/>
      <c r="AU93" s="422"/>
      <c r="AV93" s="422"/>
      <c r="AW93" s="422"/>
      <c r="BB93" s="28" t="str">
        <f>IF(AND(初始录入!$M$12&lt;&gt;"",$BF$1&lt;&gt;"",$BF$3&lt;&gt;"",$A93&lt;&gt;""),SUM(BC93:EX93),"")</f>
        <v/>
      </c>
      <c r="BC93" s="422"/>
      <c r="BD93" s="422"/>
      <c r="BE93" s="422"/>
      <c r="BF93" s="422"/>
      <c r="BG93" s="422"/>
      <c r="BH93" s="422"/>
      <c r="BI93" s="422"/>
      <c r="BJ93" s="422"/>
      <c r="BK93" s="422"/>
      <c r="BL93" s="422"/>
      <c r="BM93" s="422"/>
      <c r="BN93" s="422"/>
      <c r="BO93" s="422"/>
      <c r="BP93" s="422"/>
      <c r="BQ93" s="422"/>
      <c r="BR93" s="422"/>
      <c r="BS93" s="422"/>
      <c r="BT93" s="422"/>
      <c r="BU93" s="422"/>
      <c r="BV93" s="422"/>
      <c r="BW93" s="422"/>
      <c r="BX93" s="422"/>
      <c r="BY93" s="422"/>
      <c r="BZ93" s="422"/>
      <c r="CA93" s="422"/>
      <c r="CB93" s="422"/>
      <c r="CC93" s="422"/>
      <c r="CD93" s="422"/>
      <c r="CE93" s="422"/>
      <c r="CF93" s="422"/>
      <c r="CG93" s="422"/>
      <c r="CH93" s="422"/>
      <c r="CI93" s="422"/>
      <c r="CJ93" s="422"/>
      <c r="CK93" s="422"/>
      <c r="CL93" s="422"/>
      <c r="CM93" s="422"/>
      <c r="CN93" s="422"/>
      <c r="CO93" s="422"/>
      <c r="CP93" s="422"/>
      <c r="CQ93" s="422"/>
      <c r="CR93" s="422"/>
      <c r="CS93" s="422"/>
      <c r="CT93" s="422"/>
      <c r="CU93" s="422"/>
      <c r="CV93" s="422"/>
      <c r="CW93" s="422"/>
      <c r="CX93" s="422"/>
      <c r="CY93" s="422"/>
      <c r="CZ93" s="422"/>
      <c r="DA93" s="422"/>
      <c r="DB93" s="422"/>
      <c r="DC93" s="422"/>
      <c r="DD93" s="422"/>
      <c r="DE93" s="422"/>
      <c r="DF93" s="422"/>
      <c r="DG93" s="422"/>
      <c r="DH93" s="422"/>
      <c r="DI93" s="422"/>
      <c r="DJ93" s="422"/>
      <c r="DK93" s="426"/>
      <c r="DL93" s="426"/>
      <c r="DM93" s="426"/>
      <c r="DN93" s="426"/>
      <c r="DO93" s="426"/>
      <c r="DP93" s="426"/>
      <c r="DQ93" s="426"/>
      <c r="DR93" s="426"/>
      <c r="DS93" s="426"/>
      <c r="DT93" s="426"/>
      <c r="DU93" s="426"/>
      <c r="DV93" s="426"/>
      <c r="DW93" s="426"/>
      <c r="DX93" s="426"/>
      <c r="DY93" s="426"/>
      <c r="DZ93" s="426"/>
      <c r="EA93" s="426"/>
      <c r="EB93" s="426"/>
      <c r="EC93" s="426"/>
      <c r="ED93" s="426"/>
      <c r="EE93" s="426"/>
      <c r="EF93" s="426"/>
      <c r="EG93" s="426"/>
      <c r="EH93" s="426"/>
      <c r="EI93" s="426"/>
      <c r="EJ93" s="426"/>
      <c r="EK93" s="426"/>
      <c r="EL93" s="426"/>
      <c r="EM93" s="426"/>
      <c r="EN93" s="426"/>
      <c r="EO93" s="426"/>
      <c r="EP93" s="426"/>
      <c r="EQ93" s="426"/>
      <c r="ER93" s="426"/>
      <c r="ES93" s="426"/>
      <c r="ET93" s="426"/>
      <c r="EU93" s="426"/>
      <c r="EV93" s="426"/>
      <c r="EW93" s="426"/>
      <c r="EX93" s="426"/>
    </row>
    <row r="94" ht="24.95" customHeight="1" spans="1:154">
      <c r="A94" s="28" t="str">
        <f>IF($G$1&lt;&gt;"",参数计算!A91,"")</f>
        <v/>
      </c>
      <c r="B94" s="28" t="str">
        <f>IF($G$1&lt;&gt;"",参数计算!B91,"")</f>
        <v/>
      </c>
      <c r="C94" s="28" t="str">
        <f>IF($G$1&lt;&gt;"",参数计算!C91,"")</f>
        <v/>
      </c>
      <c r="D94" s="28" t="str">
        <f>IF(AND(初始录入!$M$7&lt;&gt;"",A94&lt;&gt;""),$D$10,"")</f>
        <v/>
      </c>
      <c r="E94" s="28" t="str">
        <f t="shared" si="1"/>
        <v/>
      </c>
      <c r="F94" s="422"/>
      <c r="G94" s="28"/>
      <c r="H94" s="28"/>
      <c r="I94" s="423"/>
      <c r="J94" s="423"/>
      <c r="K94" s="422"/>
      <c r="L94" s="422"/>
      <c r="M94" s="422"/>
      <c r="N94" s="28"/>
      <c r="O94" s="28"/>
      <c r="P94" s="423"/>
      <c r="Q94" s="423"/>
      <c r="R94" s="423"/>
      <c r="S94" s="423"/>
      <c r="T94" s="423"/>
      <c r="U94" s="422"/>
      <c r="V94" s="422"/>
      <c r="W94" s="422"/>
      <c r="X94" s="422"/>
      <c r="Y94" s="422"/>
      <c r="Z94" s="28"/>
      <c r="AA94" s="28"/>
      <c r="AB94" s="422"/>
      <c r="AC94" s="422"/>
      <c r="AD94" s="422"/>
      <c r="AE94" s="422"/>
      <c r="AF94" s="422"/>
      <c r="AG94" s="422"/>
      <c r="AI94" s="28"/>
      <c r="AJ94" s="422"/>
      <c r="AK94" s="422"/>
      <c r="AL94" s="422"/>
      <c r="AM94" s="422"/>
      <c r="AN94" s="422"/>
      <c r="AO94" s="422"/>
      <c r="AQ94" s="28"/>
      <c r="AR94" s="422"/>
      <c r="AS94" s="422"/>
      <c r="AT94" s="422"/>
      <c r="AU94" s="422"/>
      <c r="AV94" s="422"/>
      <c r="AW94" s="422"/>
      <c r="BB94" s="28" t="str">
        <f>IF(AND(初始录入!$M$12&lt;&gt;"",$BF$1&lt;&gt;"",$BF$3&lt;&gt;"",$A94&lt;&gt;""),SUM(BC94:EX94),"")</f>
        <v/>
      </c>
      <c r="BC94" s="422"/>
      <c r="BD94" s="422"/>
      <c r="BE94" s="422"/>
      <c r="BF94" s="422"/>
      <c r="BG94" s="422"/>
      <c r="BH94" s="422"/>
      <c r="BI94" s="422"/>
      <c r="BJ94" s="422"/>
      <c r="BK94" s="422"/>
      <c r="BL94" s="422"/>
      <c r="BM94" s="422"/>
      <c r="BN94" s="422"/>
      <c r="BO94" s="422"/>
      <c r="BP94" s="422"/>
      <c r="BQ94" s="422"/>
      <c r="BR94" s="422"/>
      <c r="BS94" s="422"/>
      <c r="BT94" s="422"/>
      <c r="BU94" s="422"/>
      <c r="BV94" s="422"/>
      <c r="BW94" s="422"/>
      <c r="BX94" s="422"/>
      <c r="BY94" s="422"/>
      <c r="BZ94" s="422"/>
      <c r="CA94" s="422"/>
      <c r="CB94" s="422"/>
      <c r="CC94" s="422"/>
      <c r="CD94" s="422"/>
      <c r="CE94" s="422"/>
      <c r="CF94" s="422"/>
      <c r="CG94" s="422"/>
      <c r="CH94" s="422"/>
      <c r="CI94" s="422"/>
      <c r="CJ94" s="422"/>
      <c r="CK94" s="422"/>
      <c r="CL94" s="422"/>
      <c r="CM94" s="422"/>
      <c r="CN94" s="422"/>
      <c r="CO94" s="422"/>
      <c r="CP94" s="422"/>
      <c r="CQ94" s="422"/>
      <c r="CR94" s="422"/>
      <c r="CS94" s="422"/>
      <c r="CT94" s="422"/>
      <c r="CU94" s="422"/>
      <c r="CV94" s="422"/>
      <c r="CW94" s="422"/>
      <c r="CX94" s="422"/>
      <c r="CY94" s="422"/>
      <c r="CZ94" s="422"/>
      <c r="DA94" s="422"/>
      <c r="DB94" s="422"/>
      <c r="DC94" s="422"/>
      <c r="DD94" s="422"/>
      <c r="DE94" s="422"/>
      <c r="DF94" s="422"/>
      <c r="DG94" s="422"/>
      <c r="DH94" s="422"/>
      <c r="DI94" s="422"/>
      <c r="DJ94" s="422"/>
      <c r="DK94" s="426"/>
      <c r="DL94" s="426"/>
      <c r="DM94" s="426"/>
      <c r="DN94" s="426"/>
      <c r="DO94" s="426"/>
      <c r="DP94" s="426"/>
      <c r="DQ94" s="426"/>
      <c r="DR94" s="426"/>
      <c r="DS94" s="426"/>
      <c r="DT94" s="426"/>
      <c r="DU94" s="426"/>
      <c r="DV94" s="426"/>
      <c r="DW94" s="426"/>
      <c r="DX94" s="426"/>
      <c r="DY94" s="426"/>
      <c r="DZ94" s="426"/>
      <c r="EA94" s="426"/>
      <c r="EB94" s="426"/>
      <c r="EC94" s="426"/>
      <c r="ED94" s="426"/>
      <c r="EE94" s="426"/>
      <c r="EF94" s="426"/>
      <c r="EG94" s="426"/>
      <c r="EH94" s="426"/>
      <c r="EI94" s="426"/>
      <c r="EJ94" s="426"/>
      <c r="EK94" s="426"/>
      <c r="EL94" s="426"/>
      <c r="EM94" s="426"/>
      <c r="EN94" s="426"/>
      <c r="EO94" s="426"/>
      <c r="EP94" s="426"/>
      <c r="EQ94" s="426"/>
      <c r="ER94" s="426"/>
      <c r="ES94" s="426"/>
      <c r="ET94" s="426"/>
      <c r="EU94" s="426"/>
      <c r="EV94" s="426"/>
      <c r="EW94" s="426"/>
      <c r="EX94" s="426"/>
    </row>
    <row r="95" ht="24.95" customHeight="1" spans="1:154">
      <c r="A95" s="28" t="str">
        <f>IF($G$1&lt;&gt;"",参数计算!A92,"")</f>
        <v/>
      </c>
      <c r="B95" s="28" t="str">
        <f>IF($G$1&lt;&gt;"",参数计算!B92,"")</f>
        <v/>
      </c>
      <c r="C95" s="28" t="str">
        <f>IF($G$1&lt;&gt;"",参数计算!C92,"")</f>
        <v/>
      </c>
      <c r="D95" s="28" t="str">
        <f>IF(AND(初始录入!$M$7&lt;&gt;"",A95&lt;&gt;""),$D$10,"")</f>
        <v/>
      </c>
      <c r="E95" s="28" t="str">
        <f t="shared" si="1"/>
        <v/>
      </c>
      <c r="F95" s="422"/>
      <c r="G95" s="28"/>
      <c r="H95" s="28"/>
      <c r="I95" s="423"/>
      <c r="J95" s="423"/>
      <c r="K95" s="422"/>
      <c r="L95" s="422"/>
      <c r="M95" s="422"/>
      <c r="N95" s="28"/>
      <c r="O95" s="28"/>
      <c r="P95" s="423"/>
      <c r="Q95" s="423"/>
      <c r="R95" s="423"/>
      <c r="S95" s="423"/>
      <c r="T95" s="423"/>
      <c r="U95" s="422"/>
      <c r="V95" s="422"/>
      <c r="W95" s="422"/>
      <c r="X95" s="422"/>
      <c r="Y95" s="422"/>
      <c r="Z95" s="28"/>
      <c r="AA95" s="28"/>
      <c r="AB95" s="422"/>
      <c r="AC95" s="422"/>
      <c r="AD95" s="422"/>
      <c r="AE95" s="422"/>
      <c r="AF95" s="422"/>
      <c r="AG95" s="422"/>
      <c r="AI95" s="28"/>
      <c r="AJ95" s="422"/>
      <c r="AK95" s="422"/>
      <c r="AL95" s="422"/>
      <c r="AM95" s="422"/>
      <c r="AN95" s="422"/>
      <c r="AO95" s="422"/>
      <c r="AQ95" s="28"/>
      <c r="AR95" s="422"/>
      <c r="AS95" s="422"/>
      <c r="AT95" s="422"/>
      <c r="AU95" s="422"/>
      <c r="AV95" s="422"/>
      <c r="AW95" s="422"/>
      <c r="BB95" s="28" t="str">
        <f>IF(AND(初始录入!$M$12&lt;&gt;"",$BF$1&lt;&gt;"",$BF$3&lt;&gt;"",$A95&lt;&gt;""),SUM(BC95:EX95),"")</f>
        <v/>
      </c>
      <c r="BC95" s="422"/>
      <c r="BD95" s="422"/>
      <c r="BE95" s="422"/>
      <c r="BF95" s="422"/>
      <c r="BG95" s="422"/>
      <c r="BH95" s="422"/>
      <c r="BI95" s="422"/>
      <c r="BJ95" s="422"/>
      <c r="BK95" s="422"/>
      <c r="BL95" s="422"/>
      <c r="BM95" s="422"/>
      <c r="BN95" s="422"/>
      <c r="BO95" s="422"/>
      <c r="BP95" s="422"/>
      <c r="BQ95" s="422"/>
      <c r="BR95" s="422"/>
      <c r="BS95" s="422"/>
      <c r="BT95" s="422"/>
      <c r="BU95" s="422"/>
      <c r="BV95" s="422"/>
      <c r="BW95" s="422"/>
      <c r="BX95" s="422"/>
      <c r="BY95" s="422"/>
      <c r="BZ95" s="422"/>
      <c r="CA95" s="422"/>
      <c r="CB95" s="422"/>
      <c r="CC95" s="422"/>
      <c r="CD95" s="422"/>
      <c r="CE95" s="422"/>
      <c r="CF95" s="422"/>
      <c r="CG95" s="422"/>
      <c r="CH95" s="422"/>
      <c r="CI95" s="422"/>
      <c r="CJ95" s="422"/>
      <c r="CK95" s="422"/>
      <c r="CL95" s="422"/>
      <c r="CM95" s="422"/>
      <c r="CN95" s="422"/>
      <c r="CO95" s="422"/>
      <c r="CP95" s="422"/>
      <c r="CQ95" s="422"/>
      <c r="CR95" s="422"/>
      <c r="CS95" s="422"/>
      <c r="CT95" s="422"/>
      <c r="CU95" s="422"/>
      <c r="CV95" s="422"/>
      <c r="CW95" s="422"/>
      <c r="CX95" s="422"/>
      <c r="CY95" s="422"/>
      <c r="CZ95" s="422"/>
      <c r="DA95" s="422"/>
      <c r="DB95" s="422"/>
      <c r="DC95" s="422"/>
      <c r="DD95" s="422"/>
      <c r="DE95" s="422"/>
      <c r="DF95" s="422"/>
      <c r="DG95" s="422"/>
      <c r="DH95" s="422"/>
      <c r="DI95" s="422"/>
      <c r="DJ95" s="422"/>
      <c r="DK95" s="426"/>
      <c r="DL95" s="426"/>
      <c r="DM95" s="426"/>
      <c r="DN95" s="426"/>
      <c r="DO95" s="426"/>
      <c r="DP95" s="426"/>
      <c r="DQ95" s="426"/>
      <c r="DR95" s="426"/>
      <c r="DS95" s="426"/>
      <c r="DT95" s="426"/>
      <c r="DU95" s="426"/>
      <c r="DV95" s="426"/>
      <c r="DW95" s="426"/>
      <c r="DX95" s="426"/>
      <c r="DY95" s="426"/>
      <c r="DZ95" s="426"/>
      <c r="EA95" s="426"/>
      <c r="EB95" s="426"/>
      <c r="EC95" s="426"/>
      <c r="ED95" s="426"/>
      <c r="EE95" s="426"/>
      <c r="EF95" s="426"/>
      <c r="EG95" s="426"/>
      <c r="EH95" s="426"/>
      <c r="EI95" s="426"/>
      <c r="EJ95" s="426"/>
      <c r="EK95" s="426"/>
      <c r="EL95" s="426"/>
      <c r="EM95" s="426"/>
      <c r="EN95" s="426"/>
      <c r="EO95" s="426"/>
      <c r="EP95" s="426"/>
      <c r="EQ95" s="426"/>
      <c r="ER95" s="426"/>
      <c r="ES95" s="426"/>
      <c r="ET95" s="426"/>
      <c r="EU95" s="426"/>
      <c r="EV95" s="426"/>
      <c r="EW95" s="426"/>
      <c r="EX95" s="426"/>
    </row>
    <row r="96" ht="24.95" customHeight="1" spans="1:154">
      <c r="A96" s="28" t="str">
        <f>IF($G$1&lt;&gt;"",参数计算!A93,"")</f>
        <v/>
      </c>
      <c r="B96" s="28" t="str">
        <f>IF($G$1&lt;&gt;"",参数计算!B93,"")</f>
        <v/>
      </c>
      <c r="C96" s="28" t="str">
        <f>IF($G$1&lt;&gt;"",参数计算!C93,"")</f>
        <v/>
      </c>
      <c r="D96" s="28" t="str">
        <f>IF(AND(初始录入!$M$7&lt;&gt;"",A96&lt;&gt;""),$D$10,"")</f>
        <v/>
      </c>
      <c r="E96" s="28" t="str">
        <f t="shared" si="1"/>
        <v/>
      </c>
      <c r="F96" s="422"/>
      <c r="G96" s="28"/>
      <c r="H96" s="28"/>
      <c r="I96" s="423"/>
      <c r="J96" s="423"/>
      <c r="K96" s="422"/>
      <c r="L96" s="422"/>
      <c r="M96" s="422"/>
      <c r="N96" s="28"/>
      <c r="O96" s="28"/>
      <c r="P96" s="423"/>
      <c r="Q96" s="423"/>
      <c r="R96" s="423"/>
      <c r="S96" s="423"/>
      <c r="T96" s="423"/>
      <c r="U96" s="422"/>
      <c r="V96" s="422"/>
      <c r="W96" s="422"/>
      <c r="X96" s="422"/>
      <c r="Y96" s="422"/>
      <c r="Z96" s="28"/>
      <c r="AA96" s="28"/>
      <c r="AB96" s="422"/>
      <c r="AC96" s="422"/>
      <c r="AD96" s="422"/>
      <c r="AE96" s="422"/>
      <c r="AF96" s="422"/>
      <c r="AG96" s="422"/>
      <c r="AI96" s="28"/>
      <c r="AJ96" s="422"/>
      <c r="AK96" s="422"/>
      <c r="AL96" s="422"/>
      <c r="AM96" s="422"/>
      <c r="AN96" s="422"/>
      <c r="AO96" s="422"/>
      <c r="AQ96" s="28"/>
      <c r="AR96" s="422"/>
      <c r="AS96" s="422"/>
      <c r="AT96" s="422"/>
      <c r="AU96" s="422"/>
      <c r="AV96" s="422"/>
      <c r="AW96" s="422"/>
      <c r="BB96" s="28" t="str">
        <f>IF(AND(初始录入!$M$12&lt;&gt;"",$BF$1&lt;&gt;"",$BF$3&lt;&gt;"",$A96&lt;&gt;""),SUM(BC96:EX96),"")</f>
        <v/>
      </c>
      <c r="BC96" s="422"/>
      <c r="BD96" s="422"/>
      <c r="BE96" s="422"/>
      <c r="BF96" s="422"/>
      <c r="BG96" s="422"/>
      <c r="BH96" s="422"/>
      <c r="BI96" s="422"/>
      <c r="BJ96" s="422"/>
      <c r="BK96" s="422"/>
      <c r="BL96" s="422"/>
      <c r="BM96" s="422"/>
      <c r="BN96" s="422"/>
      <c r="BO96" s="422"/>
      <c r="BP96" s="422"/>
      <c r="BQ96" s="422"/>
      <c r="BR96" s="422"/>
      <c r="BS96" s="422"/>
      <c r="BT96" s="422"/>
      <c r="BU96" s="422"/>
      <c r="BV96" s="422"/>
      <c r="BW96" s="422"/>
      <c r="BX96" s="422"/>
      <c r="BY96" s="422"/>
      <c r="BZ96" s="422"/>
      <c r="CA96" s="422"/>
      <c r="CB96" s="422"/>
      <c r="CC96" s="422"/>
      <c r="CD96" s="422"/>
      <c r="CE96" s="422"/>
      <c r="CF96" s="422"/>
      <c r="CG96" s="422"/>
      <c r="CH96" s="422"/>
      <c r="CI96" s="422"/>
      <c r="CJ96" s="422"/>
      <c r="CK96" s="422"/>
      <c r="CL96" s="422"/>
      <c r="CM96" s="422"/>
      <c r="CN96" s="422"/>
      <c r="CO96" s="422"/>
      <c r="CP96" s="422"/>
      <c r="CQ96" s="422"/>
      <c r="CR96" s="422"/>
      <c r="CS96" s="422"/>
      <c r="CT96" s="422"/>
      <c r="CU96" s="422"/>
      <c r="CV96" s="422"/>
      <c r="CW96" s="422"/>
      <c r="CX96" s="422"/>
      <c r="CY96" s="422"/>
      <c r="CZ96" s="422"/>
      <c r="DA96" s="422"/>
      <c r="DB96" s="422"/>
      <c r="DC96" s="422"/>
      <c r="DD96" s="422"/>
      <c r="DE96" s="422"/>
      <c r="DF96" s="422"/>
      <c r="DG96" s="422"/>
      <c r="DH96" s="422"/>
      <c r="DI96" s="422"/>
      <c r="DJ96" s="422"/>
      <c r="DK96" s="426"/>
      <c r="DL96" s="426"/>
      <c r="DM96" s="426"/>
      <c r="DN96" s="426"/>
      <c r="DO96" s="426"/>
      <c r="DP96" s="426"/>
      <c r="DQ96" s="426"/>
      <c r="DR96" s="426"/>
      <c r="DS96" s="426"/>
      <c r="DT96" s="426"/>
      <c r="DU96" s="426"/>
      <c r="DV96" s="426"/>
      <c r="DW96" s="426"/>
      <c r="DX96" s="426"/>
      <c r="DY96" s="426"/>
      <c r="DZ96" s="426"/>
      <c r="EA96" s="426"/>
      <c r="EB96" s="426"/>
      <c r="EC96" s="426"/>
      <c r="ED96" s="426"/>
      <c r="EE96" s="426"/>
      <c r="EF96" s="426"/>
      <c r="EG96" s="426"/>
      <c r="EH96" s="426"/>
      <c r="EI96" s="426"/>
      <c r="EJ96" s="426"/>
      <c r="EK96" s="426"/>
      <c r="EL96" s="426"/>
      <c r="EM96" s="426"/>
      <c r="EN96" s="426"/>
      <c r="EO96" s="426"/>
      <c r="EP96" s="426"/>
      <c r="EQ96" s="426"/>
      <c r="ER96" s="426"/>
      <c r="ES96" s="426"/>
      <c r="ET96" s="426"/>
      <c r="EU96" s="426"/>
      <c r="EV96" s="426"/>
      <c r="EW96" s="426"/>
      <c r="EX96" s="426"/>
    </row>
    <row r="97" ht="24.95" customHeight="1" spans="1:154">
      <c r="A97" s="28" t="str">
        <f>IF($G$1&lt;&gt;"",参数计算!A94,"")</f>
        <v/>
      </c>
      <c r="B97" s="28" t="str">
        <f>IF($G$1&lt;&gt;"",参数计算!B94,"")</f>
        <v/>
      </c>
      <c r="C97" s="28" t="str">
        <f>IF($G$1&lt;&gt;"",参数计算!C94,"")</f>
        <v/>
      </c>
      <c r="D97" s="28" t="str">
        <f>IF(AND(初始录入!$M$7&lt;&gt;"",A97&lt;&gt;""),$D$10,"")</f>
        <v/>
      </c>
      <c r="E97" s="28" t="str">
        <f t="shared" si="1"/>
        <v/>
      </c>
      <c r="F97" s="422"/>
      <c r="G97" s="28"/>
      <c r="H97" s="28"/>
      <c r="I97" s="423"/>
      <c r="J97" s="423"/>
      <c r="K97" s="422"/>
      <c r="L97" s="422"/>
      <c r="M97" s="422"/>
      <c r="N97" s="28"/>
      <c r="O97" s="28"/>
      <c r="P97" s="423"/>
      <c r="Q97" s="423"/>
      <c r="R97" s="423"/>
      <c r="S97" s="423"/>
      <c r="T97" s="423"/>
      <c r="U97" s="422"/>
      <c r="V97" s="422"/>
      <c r="W97" s="422"/>
      <c r="X97" s="422"/>
      <c r="Y97" s="422"/>
      <c r="Z97" s="28"/>
      <c r="AA97" s="28"/>
      <c r="AB97" s="422"/>
      <c r="AC97" s="422"/>
      <c r="AD97" s="422"/>
      <c r="AE97" s="422"/>
      <c r="AF97" s="422"/>
      <c r="AG97" s="422"/>
      <c r="AI97" s="28"/>
      <c r="AJ97" s="422"/>
      <c r="AK97" s="422"/>
      <c r="AL97" s="422"/>
      <c r="AM97" s="422"/>
      <c r="AN97" s="422"/>
      <c r="AO97" s="422"/>
      <c r="AQ97" s="28"/>
      <c r="AR97" s="422"/>
      <c r="AS97" s="422"/>
      <c r="AT97" s="422"/>
      <c r="AU97" s="422"/>
      <c r="AV97" s="422"/>
      <c r="AW97" s="422"/>
      <c r="BB97" s="28" t="str">
        <f>IF(AND(初始录入!$M$12&lt;&gt;"",$BF$1&lt;&gt;"",$BF$3&lt;&gt;"",$A97&lt;&gt;""),SUM(BC97:EX97),"")</f>
        <v/>
      </c>
      <c r="BC97" s="422"/>
      <c r="BD97" s="422"/>
      <c r="BE97" s="422"/>
      <c r="BF97" s="422"/>
      <c r="BG97" s="422"/>
      <c r="BH97" s="422"/>
      <c r="BI97" s="422"/>
      <c r="BJ97" s="422"/>
      <c r="BK97" s="422"/>
      <c r="BL97" s="422"/>
      <c r="BM97" s="422"/>
      <c r="BN97" s="422"/>
      <c r="BO97" s="422"/>
      <c r="BP97" s="422"/>
      <c r="BQ97" s="422"/>
      <c r="BR97" s="422"/>
      <c r="BS97" s="422"/>
      <c r="BT97" s="422"/>
      <c r="BU97" s="422"/>
      <c r="BV97" s="422"/>
      <c r="BW97" s="422"/>
      <c r="BX97" s="422"/>
      <c r="BY97" s="422"/>
      <c r="BZ97" s="422"/>
      <c r="CA97" s="422"/>
      <c r="CB97" s="422"/>
      <c r="CC97" s="422"/>
      <c r="CD97" s="422"/>
      <c r="CE97" s="422"/>
      <c r="CF97" s="422"/>
      <c r="CG97" s="422"/>
      <c r="CH97" s="422"/>
      <c r="CI97" s="422"/>
      <c r="CJ97" s="422"/>
      <c r="CK97" s="422"/>
      <c r="CL97" s="422"/>
      <c r="CM97" s="422"/>
      <c r="CN97" s="422"/>
      <c r="CO97" s="422"/>
      <c r="CP97" s="422"/>
      <c r="CQ97" s="422"/>
      <c r="CR97" s="422"/>
      <c r="CS97" s="422"/>
      <c r="CT97" s="422"/>
      <c r="CU97" s="422"/>
      <c r="CV97" s="422"/>
      <c r="CW97" s="422"/>
      <c r="CX97" s="422"/>
      <c r="CY97" s="422"/>
      <c r="CZ97" s="422"/>
      <c r="DA97" s="422"/>
      <c r="DB97" s="422"/>
      <c r="DC97" s="422"/>
      <c r="DD97" s="422"/>
      <c r="DE97" s="422"/>
      <c r="DF97" s="422"/>
      <c r="DG97" s="422"/>
      <c r="DH97" s="422"/>
      <c r="DI97" s="422"/>
      <c r="DJ97" s="422"/>
      <c r="DK97" s="426"/>
      <c r="DL97" s="426"/>
      <c r="DM97" s="426"/>
      <c r="DN97" s="426"/>
      <c r="DO97" s="426"/>
      <c r="DP97" s="426"/>
      <c r="DQ97" s="426"/>
      <c r="DR97" s="426"/>
      <c r="DS97" s="426"/>
      <c r="DT97" s="426"/>
      <c r="DU97" s="426"/>
      <c r="DV97" s="426"/>
      <c r="DW97" s="426"/>
      <c r="DX97" s="426"/>
      <c r="DY97" s="426"/>
      <c r="DZ97" s="426"/>
      <c r="EA97" s="426"/>
      <c r="EB97" s="426"/>
      <c r="EC97" s="426"/>
      <c r="ED97" s="426"/>
      <c r="EE97" s="426"/>
      <c r="EF97" s="426"/>
      <c r="EG97" s="426"/>
      <c r="EH97" s="426"/>
      <c r="EI97" s="426"/>
      <c r="EJ97" s="426"/>
      <c r="EK97" s="426"/>
      <c r="EL97" s="426"/>
      <c r="EM97" s="426"/>
      <c r="EN97" s="426"/>
      <c r="EO97" s="426"/>
      <c r="EP97" s="426"/>
      <c r="EQ97" s="426"/>
      <c r="ER97" s="426"/>
      <c r="ES97" s="426"/>
      <c r="ET97" s="426"/>
      <c r="EU97" s="426"/>
      <c r="EV97" s="426"/>
      <c r="EW97" s="426"/>
      <c r="EX97" s="426"/>
    </row>
    <row r="98" ht="24.95" customHeight="1" spans="1:154">
      <c r="A98" s="28" t="str">
        <f>IF($G$1&lt;&gt;"",参数计算!A95,"")</f>
        <v/>
      </c>
      <c r="B98" s="28" t="str">
        <f>IF($G$1&lt;&gt;"",参数计算!B95,"")</f>
        <v/>
      </c>
      <c r="C98" s="28" t="str">
        <f>IF($G$1&lt;&gt;"",参数计算!C95,"")</f>
        <v/>
      </c>
      <c r="D98" s="28" t="str">
        <f>IF(AND(初始录入!$M$7&lt;&gt;"",A98&lt;&gt;""),$D$10,"")</f>
        <v/>
      </c>
      <c r="E98" s="28" t="str">
        <f t="shared" si="1"/>
        <v/>
      </c>
      <c r="F98" s="422"/>
      <c r="G98" s="28"/>
      <c r="H98" s="28"/>
      <c r="I98" s="423"/>
      <c r="J98" s="423"/>
      <c r="K98" s="422"/>
      <c r="L98" s="422"/>
      <c r="M98" s="422"/>
      <c r="N98" s="28"/>
      <c r="O98" s="28"/>
      <c r="P98" s="423"/>
      <c r="Q98" s="423"/>
      <c r="R98" s="423"/>
      <c r="S98" s="423"/>
      <c r="T98" s="423"/>
      <c r="U98" s="422"/>
      <c r="V98" s="422"/>
      <c r="W98" s="422"/>
      <c r="X98" s="422"/>
      <c r="Y98" s="422"/>
      <c r="Z98" s="28"/>
      <c r="AA98" s="28"/>
      <c r="AB98" s="422"/>
      <c r="AC98" s="422"/>
      <c r="AD98" s="422"/>
      <c r="AE98" s="422"/>
      <c r="AF98" s="422"/>
      <c r="AG98" s="422"/>
      <c r="AI98" s="28"/>
      <c r="AJ98" s="422"/>
      <c r="AK98" s="422"/>
      <c r="AL98" s="422"/>
      <c r="AM98" s="422"/>
      <c r="AN98" s="422"/>
      <c r="AO98" s="422"/>
      <c r="AQ98" s="28"/>
      <c r="AR98" s="422"/>
      <c r="AS98" s="422"/>
      <c r="AT98" s="422"/>
      <c r="AU98" s="422"/>
      <c r="AV98" s="422"/>
      <c r="AW98" s="422"/>
      <c r="BB98" s="28" t="str">
        <f>IF(AND(初始录入!$M$12&lt;&gt;"",$BF$1&lt;&gt;"",$BF$3&lt;&gt;"",$A98&lt;&gt;""),SUM(BC98:EX98),"")</f>
        <v/>
      </c>
      <c r="BC98" s="422"/>
      <c r="BD98" s="422"/>
      <c r="BE98" s="422"/>
      <c r="BF98" s="422"/>
      <c r="BG98" s="422"/>
      <c r="BH98" s="422"/>
      <c r="BI98" s="422"/>
      <c r="BJ98" s="422"/>
      <c r="BK98" s="422"/>
      <c r="BL98" s="422"/>
      <c r="BM98" s="422"/>
      <c r="BN98" s="422"/>
      <c r="BO98" s="422"/>
      <c r="BP98" s="422"/>
      <c r="BQ98" s="422"/>
      <c r="BR98" s="422"/>
      <c r="BS98" s="422"/>
      <c r="BT98" s="422"/>
      <c r="BU98" s="422"/>
      <c r="BV98" s="422"/>
      <c r="BW98" s="422"/>
      <c r="BX98" s="422"/>
      <c r="BY98" s="422"/>
      <c r="BZ98" s="422"/>
      <c r="CA98" s="422"/>
      <c r="CB98" s="422"/>
      <c r="CC98" s="422"/>
      <c r="CD98" s="422"/>
      <c r="CE98" s="422"/>
      <c r="CF98" s="422"/>
      <c r="CG98" s="422"/>
      <c r="CH98" s="422"/>
      <c r="CI98" s="422"/>
      <c r="CJ98" s="422"/>
      <c r="CK98" s="422"/>
      <c r="CL98" s="422"/>
      <c r="CM98" s="422"/>
      <c r="CN98" s="422"/>
      <c r="CO98" s="422"/>
      <c r="CP98" s="422"/>
      <c r="CQ98" s="422"/>
      <c r="CR98" s="422"/>
      <c r="CS98" s="422"/>
      <c r="CT98" s="422"/>
      <c r="CU98" s="422"/>
      <c r="CV98" s="422"/>
      <c r="CW98" s="422"/>
      <c r="CX98" s="422"/>
      <c r="CY98" s="422"/>
      <c r="CZ98" s="422"/>
      <c r="DA98" s="422"/>
      <c r="DB98" s="422"/>
      <c r="DC98" s="422"/>
      <c r="DD98" s="422"/>
      <c r="DE98" s="422"/>
      <c r="DF98" s="422"/>
      <c r="DG98" s="422"/>
      <c r="DH98" s="422"/>
      <c r="DI98" s="422"/>
      <c r="DJ98" s="422"/>
      <c r="DK98" s="426"/>
      <c r="DL98" s="426"/>
      <c r="DM98" s="426"/>
      <c r="DN98" s="426"/>
      <c r="DO98" s="426"/>
      <c r="DP98" s="426"/>
      <c r="DQ98" s="426"/>
      <c r="DR98" s="426"/>
      <c r="DS98" s="426"/>
      <c r="DT98" s="426"/>
      <c r="DU98" s="426"/>
      <c r="DV98" s="426"/>
      <c r="DW98" s="426"/>
      <c r="DX98" s="426"/>
      <c r="DY98" s="426"/>
      <c r="DZ98" s="426"/>
      <c r="EA98" s="426"/>
      <c r="EB98" s="426"/>
      <c r="EC98" s="426"/>
      <c r="ED98" s="426"/>
      <c r="EE98" s="426"/>
      <c r="EF98" s="426"/>
      <c r="EG98" s="426"/>
      <c r="EH98" s="426"/>
      <c r="EI98" s="426"/>
      <c r="EJ98" s="426"/>
      <c r="EK98" s="426"/>
      <c r="EL98" s="426"/>
      <c r="EM98" s="426"/>
      <c r="EN98" s="426"/>
      <c r="EO98" s="426"/>
      <c r="EP98" s="426"/>
      <c r="EQ98" s="426"/>
      <c r="ER98" s="426"/>
      <c r="ES98" s="426"/>
      <c r="ET98" s="426"/>
      <c r="EU98" s="426"/>
      <c r="EV98" s="426"/>
      <c r="EW98" s="426"/>
      <c r="EX98" s="426"/>
    </row>
    <row r="99" ht="24.95" customHeight="1" spans="1:154">
      <c r="A99" s="28" t="str">
        <f>IF($G$1&lt;&gt;"",参数计算!A96,"")</f>
        <v/>
      </c>
      <c r="B99" s="28" t="str">
        <f>IF($G$1&lt;&gt;"",参数计算!B96,"")</f>
        <v/>
      </c>
      <c r="C99" s="28" t="str">
        <f>IF($G$1&lt;&gt;"",参数计算!C96,"")</f>
        <v/>
      </c>
      <c r="D99" s="28" t="str">
        <f>IF(AND(初始录入!$M$7&lt;&gt;"",A99&lt;&gt;""),$D$10,"")</f>
        <v/>
      </c>
      <c r="E99" s="28" t="str">
        <f t="shared" si="1"/>
        <v/>
      </c>
      <c r="F99" s="422"/>
      <c r="G99" s="28"/>
      <c r="H99" s="28"/>
      <c r="I99" s="423"/>
      <c r="J99" s="423"/>
      <c r="K99" s="422"/>
      <c r="L99" s="422"/>
      <c r="M99" s="422"/>
      <c r="N99" s="28"/>
      <c r="O99" s="28"/>
      <c r="P99" s="423"/>
      <c r="Q99" s="423"/>
      <c r="R99" s="423"/>
      <c r="S99" s="423"/>
      <c r="T99" s="423"/>
      <c r="U99" s="422"/>
      <c r="V99" s="422"/>
      <c r="W99" s="422"/>
      <c r="X99" s="422"/>
      <c r="Y99" s="422"/>
      <c r="Z99" s="28"/>
      <c r="AA99" s="28"/>
      <c r="AB99" s="422"/>
      <c r="AC99" s="422"/>
      <c r="AD99" s="422"/>
      <c r="AE99" s="422"/>
      <c r="AF99" s="422"/>
      <c r="AG99" s="422"/>
      <c r="AI99" s="28"/>
      <c r="AJ99" s="422"/>
      <c r="AK99" s="422"/>
      <c r="AL99" s="422"/>
      <c r="AM99" s="422"/>
      <c r="AN99" s="422"/>
      <c r="AO99" s="422"/>
      <c r="AQ99" s="28"/>
      <c r="AR99" s="422"/>
      <c r="AS99" s="422"/>
      <c r="AT99" s="422"/>
      <c r="AU99" s="422"/>
      <c r="AV99" s="422"/>
      <c r="AW99" s="422"/>
      <c r="BB99" s="28" t="str">
        <f>IF(AND(初始录入!$M$12&lt;&gt;"",$BF$1&lt;&gt;"",$BF$3&lt;&gt;"",$A99&lt;&gt;""),SUM(BC99:EX99),"")</f>
        <v/>
      </c>
      <c r="BC99" s="422"/>
      <c r="BD99" s="422"/>
      <c r="BE99" s="422"/>
      <c r="BF99" s="422"/>
      <c r="BG99" s="422"/>
      <c r="BH99" s="422"/>
      <c r="BI99" s="422"/>
      <c r="BJ99" s="422"/>
      <c r="BK99" s="422"/>
      <c r="BL99" s="422"/>
      <c r="BM99" s="422"/>
      <c r="BN99" s="422"/>
      <c r="BO99" s="422"/>
      <c r="BP99" s="422"/>
      <c r="BQ99" s="422"/>
      <c r="BR99" s="422"/>
      <c r="BS99" s="422"/>
      <c r="BT99" s="422"/>
      <c r="BU99" s="422"/>
      <c r="BV99" s="422"/>
      <c r="BW99" s="422"/>
      <c r="BX99" s="422"/>
      <c r="BY99" s="422"/>
      <c r="BZ99" s="422"/>
      <c r="CA99" s="422"/>
      <c r="CB99" s="422"/>
      <c r="CC99" s="422"/>
      <c r="CD99" s="422"/>
      <c r="CE99" s="422"/>
      <c r="CF99" s="422"/>
      <c r="CG99" s="422"/>
      <c r="CH99" s="422"/>
      <c r="CI99" s="422"/>
      <c r="CJ99" s="422"/>
      <c r="CK99" s="422"/>
      <c r="CL99" s="422"/>
      <c r="CM99" s="422"/>
      <c r="CN99" s="422"/>
      <c r="CO99" s="422"/>
      <c r="CP99" s="422"/>
      <c r="CQ99" s="422"/>
      <c r="CR99" s="422"/>
      <c r="CS99" s="422"/>
      <c r="CT99" s="422"/>
      <c r="CU99" s="422"/>
      <c r="CV99" s="422"/>
      <c r="CW99" s="422"/>
      <c r="CX99" s="422"/>
      <c r="CY99" s="422"/>
      <c r="CZ99" s="422"/>
      <c r="DA99" s="422"/>
      <c r="DB99" s="422"/>
      <c r="DC99" s="422"/>
      <c r="DD99" s="422"/>
      <c r="DE99" s="422"/>
      <c r="DF99" s="422"/>
      <c r="DG99" s="422"/>
      <c r="DH99" s="422"/>
      <c r="DI99" s="422"/>
      <c r="DJ99" s="422"/>
      <c r="DK99" s="426"/>
      <c r="DL99" s="426"/>
      <c r="DM99" s="426"/>
      <c r="DN99" s="426"/>
      <c r="DO99" s="426"/>
      <c r="DP99" s="426"/>
      <c r="DQ99" s="426"/>
      <c r="DR99" s="426"/>
      <c r="DS99" s="426"/>
      <c r="DT99" s="426"/>
      <c r="DU99" s="426"/>
      <c r="DV99" s="426"/>
      <c r="DW99" s="426"/>
      <c r="DX99" s="426"/>
      <c r="DY99" s="426"/>
      <c r="DZ99" s="426"/>
      <c r="EA99" s="426"/>
      <c r="EB99" s="426"/>
      <c r="EC99" s="426"/>
      <c r="ED99" s="426"/>
      <c r="EE99" s="426"/>
      <c r="EF99" s="426"/>
      <c r="EG99" s="426"/>
      <c r="EH99" s="426"/>
      <c r="EI99" s="426"/>
      <c r="EJ99" s="426"/>
      <c r="EK99" s="426"/>
      <c r="EL99" s="426"/>
      <c r="EM99" s="426"/>
      <c r="EN99" s="426"/>
      <c r="EO99" s="426"/>
      <c r="EP99" s="426"/>
      <c r="EQ99" s="426"/>
      <c r="ER99" s="426"/>
      <c r="ES99" s="426"/>
      <c r="ET99" s="426"/>
      <c r="EU99" s="426"/>
      <c r="EV99" s="426"/>
      <c r="EW99" s="426"/>
      <c r="EX99" s="426"/>
    </row>
    <row r="100" ht="24.95" customHeight="1" spans="1:154">
      <c r="A100" s="28" t="str">
        <f>IF($G$1&lt;&gt;"",参数计算!A97,"")</f>
        <v/>
      </c>
      <c r="B100" s="28" t="str">
        <f>IF($G$1&lt;&gt;"",参数计算!B97,"")</f>
        <v/>
      </c>
      <c r="C100" s="28" t="str">
        <f>IF($G$1&lt;&gt;"",参数计算!C97,"")</f>
        <v/>
      </c>
      <c r="D100" s="28" t="str">
        <f>IF(AND(初始录入!$M$7&lt;&gt;"",A100&lt;&gt;""),$D$10,"")</f>
        <v/>
      </c>
      <c r="E100" s="28" t="str">
        <f t="shared" si="1"/>
        <v/>
      </c>
      <c r="F100" s="422"/>
      <c r="G100" s="28"/>
      <c r="H100" s="28"/>
      <c r="I100" s="423"/>
      <c r="J100" s="423"/>
      <c r="K100" s="422"/>
      <c r="L100" s="422"/>
      <c r="M100" s="422"/>
      <c r="N100" s="28"/>
      <c r="O100" s="28"/>
      <c r="P100" s="423"/>
      <c r="Q100" s="423"/>
      <c r="R100" s="423"/>
      <c r="S100" s="423"/>
      <c r="T100" s="423"/>
      <c r="U100" s="422"/>
      <c r="V100" s="422"/>
      <c r="W100" s="422"/>
      <c r="X100" s="422"/>
      <c r="Y100" s="422"/>
      <c r="Z100" s="28"/>
      <c r="AA100" s="28"/>
      <c r="AB100" s="422"/>
      <c r="AC100" s="422"/>
      <c r="AD100" s="422"/>
      <c r="AE100" s="422"/>
      <c r="AF100" s="422"/>
      <c r="AG100" s="422"/>
      <c r="AI100" s="28"/>
      <c r="AJ100" s="422"/>
      <c r="AK100" s="422"/>
      <c r="AL100" s="422"/>
      <c r="AM100" s="422"/>
      <c r="AN100" s="422"/>
      <c r="AO100" s="422"/>
      <c r="AQ100" s="28"/>
      <c r="AR100" s="422"/>
      <c r="AS100" s="422"/>
      <c r="AT100" s="422"/>
      <c r="AU100" s="422"/>
      <c r="AV100" s="422"/>
      <c r="AW100" s="422"/>
      <c r="BB100" s="28" t="str">
        <f>IF(AND(初始录入!$M$12&lt;&gt;"",$BF$1&lt;&gt;"",$BF$3&lt;&gt;"",$A100&lt;&gt;""),SUM(BC100:EX100),"")</f>
        <v/>
      </c>
      <c r="BC100" s="422"/>
      <c r="BD100" s="422"/>
      <c r="BE100" s="422"/>
      <c r="BF100" s="422"/>
      <c r="BG100" s="422"/>
      <c r="BH100" s="422"/>
      <c r="BI100" s="422"/>
      <c r="BJ100" s="422"/>
      <c r="BK100" s="422"/>
      <c r="BL100" s="422"/>
      <c r="BM100" s="422"/>
      <c r="BN100" s="422"/>
      <c r="BO100" s="422"/>
      <c r="BP100" s="422"/>
      <c r="BQ100" s="422"/>
      <c r="BR100" s="422"/>
      <c r="BS100" s="422"/>
      <c r="BT100" s="422"/>
      <c r="BU100" s="422"/>
      <c r="BV100" s="422"/>
      <c r="BW100" s="422"/>
      <c r="BX100" s="422"/>
      <c r="BY100" s="422"/>
      <c r="BZ100" s="422"/>
      <c r="CA100" s="422"/>
      <c r="CB100" s="422"/>
      <c r="CC100" s="422"/>
      <c r="CD100" s="422"/>
      <c r="CE100" s="422"/>
      <c r="CF100" s="422"/>
      <c r="CG100" s="422"/>
      <c r="CH100" s="422"/>
      <c r="CI100" s="422"/>
      <c r="CJ100" s="422"/>
      <c r="CK100" s="422"/>
      <c r="CL100" s="422"/>
      <c r="CM100" s="422"/>
      <c r="CN100" s="422"/>
      <c r="CO100" s="422"/>
      <c r="CP100" s="422"/>
      <c r="CQ100" s="422"/>
      <c r="CR100" s="422"/>
      <c r="CS100" s="422"/>
      <c r="CT100" s="422"/>
      <c r="CU100" s="422"/>
      <c r="CV100" s="422"/>
      <c r="CW100" s="422"/>
      <c r="CX100" s="422"/>
      <c r="CY100" s="422"/>
      <c r="CZ100" s="422"/>
      <c r="DA100" s="422"/>
      <c r="DB100" s="422"/>
      <c r="DC100" s="422"/>
      <c r="DD100" s="422"/>
      <c r="DE100" s="422"/>
      <c r="DF100" s="422"/>
      <c r="DG100" s="422"/>
      <c r="DH100" s="422"/>
      <c r="DI100" s="422"/>
      <c r="DJ100" s="422"/>
      <c r="DK100" s="426"/>
      <c r="DL100" s="426"/>
      <c r="DM100" s="426"/>
      <c r="DN100" s="426"/>
      <c r="DO100" s="426"/>
      <c r="DP100" s="426"/>
      <c r="DQ100" s="426"/>
      <c r="DR100" s="426"/>
      <c r="DS100" s="426"/>
      <c r="DT100" s="426"/>
      <c r="DU100" s="426"/>
      <c r="DV100" s="426"/>
      <c r="DW100" s="426"/>
      <c r="DX100" s="426"/>
      <c r="DY100" s="426"/>
      <c r="DZ100" s="426"/>
      <c r="EA100" s="426"/>
      <c r="EB100" s="426"/>
      <c r="EC100" s="426"/>
      <c r="ED100" s="426"/>
      <c r="EE100" s="426"/>
      <c r="EF100" s="426"/>
      <c r="EG100" s="426"/>
      <c r="EH100" s="426"/>
      <c r="EI100" s="426"/>
      <c r="EJ100" s="426"/>
      <c r="EK100" s="426"/>
      <c r="EL100" s="426"/>
      <c r="EM100" s="426"/>
      <c r="EN100" s="426"/>
      <c r="EO100" s="426"/>
      <c r="EP100" s="426"/>
      <c r="EQ100" s="426"/>
      <c r="ER100" s="426"/>
      <c r="ES100" s="426"/>
      <c r="ET100" s="426"/>
      <c r="EU100" s="426"/>
      <c r="EV100" s="426"/>
      <c r="EW100" s="426"/>
      <c r="EX100" s="426"/>
    </row>
    <row r="101" ht="24.95" customHeight="1" spans="1:154">
      <c r="A101" s="28" t="str">
        <f>IF($G$1&lt;&gt;"",参数计算!A98,"")</f>
        <v/>
      </c>
      <c r="B101" s="28" t="str">
        <f>IF($G$1&lt;&gt;"",参数计算!B98,"")</f>
        <v/>
      </c>
      <c r="C101" s="28" t="str">
        <f>IF($G$1&lt;&gt;"",参数计算!C98,"")</f>
        <v/>
      </c>
      <c r="D101" s="28" t="str">
        <f>IF(AND(初始录入!$M$7&lt;&gt;"",A101&lt;&gt;""),$D$10,"")</f>
        <v/>
      </c>
      <c r="E101" s="28" t="str">
        <f t="shared" si="1"/>
        <v/>
      </c>
      <c r="F101" s="422"/>
      <c r="G101" s="28"/>
      <c r="H101" s="28"/>
      <c r="I101" s="423"/>
      <c r="J101" s="423"/>
      <c r="K101" s="422"/>
      <c r="L101" s="422"/>
      <c r="M101" s="422"/>
      <c r="N101" s="28"/>
      <c r="O101" s="28"/>
      <c r="P101" s="423"/>
      <c r="Q101" s="423"/>
      <c r="R101" s="423"/>
      <c r="S101" s="423"/>
      <c r="T101" s="423"/>
      <c r="U101" s="422"/>
      <c r="V101" s="422"/>
      <c r="W101" s="422"/>
      <c r="X101" s="422"/>
      <c r="Y101" s="422"/>
      <c r="Z101" s="28"/>
      <c r="AA101" s="28"/>
      <c r="AB101" s="422"/>
      <c r="AC101" s="422"/>
      <c r="AD101" s="422"/>
      <c r="AE101" s="422"/>
      <c r="AF101" s="422"/>
      <c r="AG101" s="422"/>
      <c r="AI101" s="28"/>
      <c r="AJ101" s="422"/>
      <c r="AK101" s="422"/>
      <c r="AL101" s="422"/>
      <c r="AM101" s="422"/>
      <c r="AN101" s="422"/>
      <c r="AO101" s="422"/>
      <c r="AQ101" s="28"/>
      <c r="AR101" s="422"/>
      <c r="AS101" s="422"/>
      <c r="AT101" s="422"/>
      <c r="AU101" s="422"/>
      <c r="AV101" s="422"/>
      <c r="AW101" s="422"/>
      <c r="BB101" s="28" t="str">
        <f>IF(AND(初始录入!$M$12&lt;&gt;"",$BF$1&lt;&gt;"",$BF$3&lt;&gt;"",$A101&lt;&gt;""),SUM(BC101:EX101),"")</f>
        <v/>
      </c>
      <c r="BC101" s="422"/>
      <c r="BD101" s="422"/>
      <c r="BE101" s="422"/>
      <c r="BF101" s="422"/>
      <c r="BG101" s="422"/>
      <c r="BH101" s="422"/>
      <c r="BI101" s="422"/>
      <c r="BJ101" s="422"/>
      <c r="BK101" s="422"/>
      <c r="BL101" s="422"/>
      <c r="BM101" s="422"/>
      <c r="BN101" s="422"/>
      <c r="BO101" s="422"/>
      <c r="BP101" s="422"/>
      <c r="BQ101" s="422"/>
      <c r="BR101" s="422"/>
      <c r="BS101" s="422"/>
      <c r="BT101" s="422"/>
      <c r="BU101" s="422"/>
      <c r="BV101" s="422"/>
      <c r="BW101" s="422"/>
      <c r="BX101" s="422"/>
      <c r="BY101" s="422"/>
      <c r="BZ101" s="422"/>
      <c r="CA101" s="422"/>
      <c r="CB101" s="422"/>
      <c r="CC101" s="422"/>
      <c r="CD101" s="422"/>
      <c r="CE101" s="422"/>
      <c r="CF101" s="422"/>
      <c r="CG101" s="422"/>
      <c r="CH101" s="422"/>
      <c r="CI101" s="422"/>
      <c r="CJ101" s="422"/>
      <c r="CK101" s="422"/>
      <c r="CL101" s="422"/>
      <c r="CM101" s="422"/>
      <c r="CN101" s="422"/>
      <c r="CO101" s="422"/>
      <c r="CP101" s="422"/>
      <c r="CQ101" s="422"/>
      <c r="CR101" s="422"/>
      <c r="CS101" s="422"/>
      <c r="CT101" s="422"/>
      <c r="CU101" s="422"/>
      <c r="CV101" s="422"/>
      <c r="CW101" s="422"/>
      <c r="CX101" s="422"/>
      <c r="CY101" s="422"/>
      <c r="CZ101" s="422"/>
      <c r="DA101" s="422"/>
      <c r="DB101" s="422"/>
      <c r="DC101" s="422"/>
      <c r="DD101" s="422"/>
      <c r="DE101" s="422"/>
      <c r="DF101" s="422"/>
      <c r="DG101" s="422"/>
      <c r="DH101" s="422"/>
      <c r="DI101" s="422"/>
      <c r="DJ101" s="422"/>
      <c r="DK101" s="426"/>
      <c r="DL101" s="426"/>
      <c r="DM101" s="426"/>
      <c r="DN101" s="426"/>
      <c r="DO101" s="426"/>
      <c r="DP101" s="426"/>
      <c r="DQ101" s="426"/>
      <c r="DR101" s="426"/>
      <c r="DS101" s="426"/>
      <c r="DT101" s="426"/>
      <c r="DU101" s="426"/>
      <c r="DV101" s="426"/>
      <c r="DW101" s="426"/>
      <c r="DX101" s="426"/>
      <c r="DY101" s="426"/>
      <c r="DZ101" s="426"/>
      <c r="EA101" s="426"/>
      <c r="EB101" s="426"/>
      <c r="EC101" s="426"/>
      <c r="ED101" s="426"/>
      <c r="EE101" s="426"/>
      <c r="EF101" s="426"/>
      <c r="EG101" s="426"/>
      <c r="EH101" s="426"/>
      <c r="EI101" s="426"/>
      <c r="EJ101" s="426"/>
      <c r="EK101" s="426"/>
      <c r="EL101" s="426"/>
      <c r="EM101" s="426"/>
      <c r="EN101" s="426"/>
      <c r="EO101" s="426"/>
      <c r="EP101" s="426"/>
      <c r="EQ101" s="426"/>
      <c r="ER101" s="426"/>
      <c r="ES101" s="426"/>
      <c r="ET101" s="426"/>
      <c r="EU101" s="426"/>
      <c r="EV101" s="426"/>
      <c r="EW101" s="426"/>
      <c r="EX101" s="426"/>
    </row>
    <row r="102" ht="24.95" customHeight="1" spans="1:154">
      <c r="A102" s="28" t="str">
        <f>IF($G$1&lt;&gt;"",参数计算!A99,"")</f>
        <v/>
      </c>
      <c r="B102" s="28" t="str">
        <f>IF($G$1&lt;&gt;"",参数计算!B99,"")</f>
        <v/>
      </c>
      <c r="C102" s="28" t="str">
        <f>IF($G$1&lt;&gt;"",参数计算!C99,"")</f>
        <v/>
      </c>
      <c r="D102" s="28" t="str">
        <f>IF(AND(初始录入!$M$7&lt;&gt;"",A102&lt;&gt;""),$D$10,"")</f>
        <v/>
      </c>
      <c r="E102" s="28" t="str">
        <f t="shared" si="1"/>
        <v/>
      </c>
      <c r="F102" s="422"/>
      <c r="G102" s="28"/>
      <c r="H102" s="28"/>
      <c r="I102" s="423"/>
      <c r="J102" s="423"/>
      <c r="K102" s="422"/>
      <c r="L102" s="422"/>
      <c r="M102" s="422"/>
      <c r="N102" s="28"/>
      <c r="O102" s="28"/>
      <c r="P102" s="423"/>
      <c r="Q102" s="423"/>
      <c r="R102" s="423"/>
      <c r="S102" s="423"/>
      <c r="T102" s="423"/>
      <c r="U102" s="422"/>
      <c r="V102" s="422"/>
      <c r="W102" s="422"/>
      <c r="X102" s="422"/>
      <c r="Y102" s="422"/>
      <c r="Z102" s="28"/>
      <c r="AA102" s="28"/>
      <c r="AB102" s="422"/>
      <c r="AC102" s="422"/>
      <c r="AD102" s="422"/>
      <c r="AE102" s="422"/>
      <c r="AF102" s="422"/>
      <c r="AG102" s="422"/>
      <c r="AI102" s="28"/>
      <c r="AJ102" s="422"/>
      <c r="AK102" s="422"/>
      <c r="AL102" s="422"/>
      <c r="AM102" s="422"/>
      <c r="AN102" s="422"/>
      <c r="AO102" s="422"/>
      <c r="AQ102" s="28"/>
      <c r="AR102" s="422"/>
      <c r="AS102" s="422"/>
      <c r="AT102" s="422"/>
      <c r="AU102" s="422"/>
      <c r="AV102" s="422"/>
      <c r="AW102" s="422"/>
      <c r="BB102" s="28" t="str">
        <f>IF(AND(初始录入!$M$12&lt;&gt;"",$BF$1&lt;&gt;"",$BF$3&lt;&gt;"",$A102&lt;&gt;""),SUM(BC102:EX102),"")</f>
        <v/>
      </c>
      <c r="BC102" s="422"/>
      <c r="BD102" s="422"/>
      <c r="BE102" s="422"/>
      <c r="BF102" s="422"/>
      <c r="BG102" s="422"/>
      <c r="BH102" s="422"/>
      <c r="BI102" s="422"/>
      <c r="BJ102" s="422"/>
      <c r="BK102" s="422"/>
      <c r="BL102" s="422"/>
      <c r="BM102" s="422"/>
      <c r="BN102" s="422"/>
      <c r="BO102" s="422"/>
      <c r="BP102" s="422"/>
      <c r="BQ102" s="422"/>
      <c r="BR102" s="422"/>
      <c r="BS102" s="422"/>
      <c r="BT102" s="422"/>
      <c r="BU102" s="422"/>
      <c r="BV102" s="422"/>
      <c r="BW102" s="422"/>
      <c r="BX102" s="422"/>
      <c r="BY102" s="422"/>
      <c r="BZ102" s="422"/>
      <c r="CA102" s="422"/>
      <c r="CB102" s="422"/>
      <c r="CC102" s="422"/>
      <c r="CD102" s="422"/>
      <c r="CE102" s="422"/>
      <c r="CF102" s="422"/>
      <c r="CG102" s="422"/>
      <c r="CH102" s="422"/>
      <c r="CI102" s="422"/>
      <c r="CJ102" s="422"/>
      <c r="CK102" s="422"/>
      <c r="CL102" s="422"/>
      <c r="CM102" s="422"/>
      <c r="CN102" s="422"/>
      <c r="CO102" s="422"/>
      <c r="CP102" s="422"/>
      <c r="CQ102" s="422"/>
      <c r="CR102" s="422"/>
      <c r="CS102" s="422"/>
      <c r="CT102" s="422"/>
      <c r="CU102" s="422"/>
      <c r="CV102" s="422"/>
      <c r="CW102" s="422"/>
      <c r="CX102" s="422"/>
      <c r="CY102" s="422"/>
      <c r="CZ102" s="422"/>
      <c r="DA102" s="422"/>
      <c r="DB102" s="422"/>
      <c r="DC102" s="422"/>
      <c r="DD102" s="422"/>
      <c r="DE102" s="422"/>
      <c r="DF102" s="422"/>
      <c r="DG102" s="422"/>
      <c r="DH102" s="422"/>
      <c r="DI102" s="422"/>
      <c r="DJ102" s="422"/>
      <c r="DK102" s="426"/>
      <c r="DL102" s="426"/>
      <c r="DM102" s="426"/>
      <c r="DN102" s="426"/>
      <c r="DO102" s="426"/>
      <c r="DP102" s="426"/>
      <c r="DQ102" s="426"/>
      <c r="DR102" s="426"/>
      <c r="DS102" s="426"/>
      <c r="DT102" s="426"/>
      <c r="DU102" s="426"/>
      <c r="DV102" s="426"/>
      <c r="DW102" s="426"/>
      <c r="DX102" s="426"/>
      <c r="DY102" s="426"/>
      <c r="DZ102" s="426"/>
      <c r="EA102" s="426"/>
      <c r="EB102" s="426"/>
      <c r="EC102" s="426"/>
      <c r="ED102" s="426"/>
      <c r="EE102" s="426"/>
      <c r="EF102" s="426"/>
      <c r="EG102" s="426"/>
      <c r="EH102" s="426"/>
      <c r="EI102" s="426"/>
      <c r="EJ102" s="426"/>
      <c r="EK102" s="426"/>
      <c r="EL102" s="426"/>
      <c r="EM102" s="426"/>
      <c r="EN102" s="426"/>
      <c r="EO102" s="426"/>
      <c r="EP102" s="426"/>
      <c r="EQ102" s="426"/>
      <c r="ER102" s="426"/>
      <c r="ES102" s="426"/>
      <c r="ET102" s="426"/>
      <c r="EU102" s="426"/>
      <c r="EV102" s="426"/>
      <c r="EW102" s="426"/>
      <c r="EX102" s="426"/>
    </row>
    <row r="103" ht="24.95" customHeight="1" spans="1:154">
      <c r="A103" s="28" t="str">
        <f>IF($G$1&lt;&gt;"",参数计算!A100,"")</f>
        <v/>
      </c>
      <c r="B103" s="28" t="str">
        <f>IF($G$1&lt;&gt;"",参数计算!B100,"")</f>
        <v/>
      </c>
      <c r="C103" s="28" t="str">
        <f>IF($G$1&lt;&gt;"",参数计算!C100,"")</f>
        <v/>
      </c>
      <c r="D103" s="28" t="str">
        <f>IF(AND(初始录入!$M$7&lt;&gt;"",A103&lt;&gt;""),$D$10,"")</f>
        <v/>
      </c>
      <c r="E103" s="28" t="str">
        <f t="shared" si="1"/>
        <v/>
      </c>
      <c r="F103" s="422"/>
      <c r="G103" s="28"/>
      <c r="H103" s="28"/>
      <c r="I103" s="423"/>
      <c r="J103" s="423"/>
      <c r="K103" s="422"/>
      <c r="L103" s="422"/>
      <c r="M103" s="422"/>
      <c r="N103" s="28"/>
      <c r="O103" s="28"/>
      <c r="P103" s="423"/>
      <c r="Q103" s="423"/>
      <c r="R103" s="423"/>
      <c r="S103" s="423"/>
      <c r="T103" s="423"/>
      <c r="U103" s="422"/>
      <c r="V103" s="422"/>
      <c r="W103" s="422"/>
      <c r="X103" s="422"/>
      <c r="Y103" s="422"/>
      <c r="Z103" s="28"/>
      <c r="AA103" s="28"/>
      <c r="AB103" s="422"/>
      <c r="AC103" s="422"/>
      <c r="AD103" s="422"/>
      <c r="AE103" s="422"/>
      <c r="AF103" s="422"/>
      <c r="AG103" s="422"/>
      <c r="AI103" s="28"/>
      <c r="AJ103" s="422"/>
      <c r="AK103" s="422"/>
      <c r="AL103" s="422"/>
      <c r="AM103" s="422"/>
      <c r="AN103" s="422"/>
      <c r="AO103" s="422"/>
      <c r="AQ103" s="28"/>
      <c r="AR103" s="422"/>
      <c r="AS103" s="422"/>
      <c r="AT103" s="422"/>
      <c r="AU103" s="422"/>
      <c r="AV103" s="422"/>
      <c r="AW103" s="422"/>
      <c r="BB103" s="28" t="str">
        <f>IF(AND(初始录入!$M$12&lt;&gt;"",$BF$1&lt;&gt;"",$BF$3&lt;&gt;"",$A103&lt;&gt;""),SUM(BC103:EX103),"")</f>
        <v/>
      </c>
      <c r="BC103" s="422"/>
      <c r="BD103" s="422"/>
      <c r="BE103" s="422"/>
      <c r="BF103" s="422"/>
      <c r="BG103" s="422"/>
      <c r="BH103" s="422"/>
      <c r="BI103" s="422"/>
      <c r="BJ103" s="422"/>
      <c r="BK103" s="422"/>
      <c r="BL103" s="422"/>
      <c r="BM103" s="422"/>
      <c r="BN103" s="422"/>
      <c r="BO103" s="422"/>
      <c r="BP103" s="422"/>
      <c r="BQ103" s="422"/>
      <c r="BR103" s="422"/>
      <c r="BS103" s="422"/>
      <c r="BT103" s="422"/>
      <c r="BU103" s="422"/>
      <c r="BV103" s="422"/>
      <c r="BW103" s="422"/>
      <c r="BX103" s="422"/>
      <c r="BY103" s="422"/>
      <c r="BZ103" s="422"/>
      <c r="CA103" s="422"/>
      <c r="CB103" s="422"/>
      <c r="CC103" s="422"/>
      <c r="CD103" s="422"/>
      <c r="CE103" s="422"/>
      <c r="CF103" s="422"/>
      <c r="CG103" s="422"/>
      <c r="CH103" s="422"/>
      <c r="CI103" s="422"/>
      <c r="CJ103" s="422"/>
      <c r="CK103" s="422"/>
      <c r="CL103" s="422"/>
      <c r="CM103" s="422"/>
      <c r="CN103" s="422"/>
      <c r="CO103" s="422"/>
      <c r="CP103" s="422"/>
      <c r="CQ103" s="422"/>
      <c r="CR103" s="422"/>
      <c r="CS103" s="422"/>
      <c r="CT103" s="422"/>
      <c r="CU103" s="422"/>
      <c r="CV103" s="422"/>
      <c r="CW103" s="422"/>
      <c r="CX103" s="422"/>
      <c r="CY103" s="422"/>
      <c r="CZ103" s="422"/>
      <c r="DA103" s="422"/>
      <c r="DB103" s="422"/>
      <c r="DC103" s="422"/>
      <c r="DD103" s="422"/>
      <c r="DE103" s="422"/>
      <c r="DF103" s="422"/>
      <c r="DG103" s="422"/>
      <c r="DH103" s="422"/>
      <c r="DI103" s="422"/>
      <c r="DJ103" s="422"/>
      <c r="DK103" s="426"/>
      <c r="DL103" s="426"/>
      <c r="DM103" s="426"/>
      <c r="DN103" s="426"/>
      <c r="DO103" s="426"/>
      <c r="DP103" s="426"/>
      <c r="DQ103" s="426"/>
      <c r="DR103" s="426"/>
      <c r="DS103" s="426"/>
      <c r="DT103" s="426"/>
      <c r="DU103" s="426"/>
      <c r="DV103" s="426"/>
      <c r="DW103" s="426"/>
      <c r="DX103" s="426"/>
      <c r="DY103" s="426"/>
      <c r="DZ103" s="426"/>
      <c r="EA103" s="426"/>
      <c r="EB103" s="426"/>
      <c r="EC103" s="426"/>
      <c r="ED103" s="426"/>
      <c r="EE103" s="426"/>
      <c r="EF103" s="426"/>
      <c r="EG103" s="426"/>
      <c r="EH103" s="426"/>
      <c r="EI103" s="426"/>
      <c r="EJ103" s="426"/>
      <c r="EK103" s="426"/>
      <c r="EL103" s="426"/>
      <c r="EM103" s="426"/>
      <c r="EN103" s="426"/>
      <c r="EO103" s="426"/>
      <c r="EP103" s="426"/>
      <c r="EQ103" s="426"/>
      <c r="ER103" s="426"/>
      <c r="ES103" s="426"/>
      <c r="ET103" s="426"/>
      <c r="EU103" s="426"/>
      <c r="EV103" s="426"/>
      <c r="EW103" s="426"/>
      <c r="EX103" s="426"/>
    </row>
    <row r="104" ht="24.95" customHeight="1" spans="1:154">
      <c r="A104" s="28" t="str">
        <f>IF($G$1&lt;&gt;"",参数计算!A101,"")</f>
        <v/>
      </c>
      <c r="B104" s="28" t="str">
        <f>IF($G$1&lt;&gt;"",参数计算!B101,"")</f>
        <v/>
      </c>
      <c r="C104" s="28" t="str">
        <f>IF($G$1&lt;&gt;"",参数计算!C101,"")</f>
        <v/>
      </c>
      <c r="D104" s="28" t="str">
        <f>IF(AND(初始录入!$M$7&lt;&gt;"",A104&lt;&gt;""),$D$10,"")</f>
        <v/>
      </c>
      <c r="E104" s="28" t="str">
        <f t="shared" si="1"/>
        <v/>
      </c>
      <c r="F104" s="422"/>
      <c r="G104" s="28"/>
      <c r="H104" s="28"/>
      <c r="I104" s="423"/>
      <c r="J104" s="423"/>
      <c r="K104" s="422"/>
      <c r="L104" s="422"/>
      <c r="M104" s="422"/>
      <c r="N104" s="28"/>
      <c r="O104" s="28"/>
      <c r="P104" s="423"/>
      <c r="Q104" s="423"/>
      <c r="R104" s="423"/>
      <c r="S104" s="423"/>
      <c r="T104" s="423"/>
      <c r="U104" s="422"/>
      <c r="V104" s="422"/>
      <c r="W104" s="422"/>
      <c r="X104" s="422"/>
      <c r="Y104" s="422"/>
      <c r="Z104" s="28"/>
      <c r="AA104" s="28"/>
      <c r="AB104" s="422"/>
      <c r="AC104" s="422"/>
      <c r="AD104" s="422"/>
      <c r="AE104" s="422"/>
      <c r="AF104" s="422"/>
      <c r="AG104" s="422"/>
      <c r="AI104" s="28"/>
      <c r="AJ104" s="422"/>
      <c r="AK104" s="422"/>
      <c r="AL104" s="422"/>
      <c r="AM104" s="422"/>
      <c r="AN104" s="422"/>
      <c r="AO104" s="422"/>
      <c r="AQ104" s="28"/>
      <c r="AR104" s="422"/>
      <c r="AS104" s="422"/>
      <c r="AT104" s="422"/>
      <c r="AU104" s="422"/>
      <c r="AV104" s="422"/>
      <c r="AW104" s="422"/>
      <c r="BB104" s="28" t="str">
        <f>IF(AND(初始录入!$M$12&lt;&gt;"",$BF$1&lt;&gt;"",$BF$3&lt;&gt;"",$A104&lt;&gt;""),SUM(BC104:EX104),"")</f>
        <v/>
      </c>
      <c r="BC104" s="422"/>
      <c r="BD104" s="422"/>
      <c r="BE104" s="422"/>
      <c r="BF104" s="422"/>
      <c r="BG104" s="422"/>
      <c r="BH104" s="422"/>
      <c r="BI104" s="422"/>
      <c r="BJ104" s="422"/>
      <c r="BK104" s="422"/>
      <c r="BL104" s="422"/>
      <c r="BM104" s="422"/>
      <c r="BN104" s="422"/>
      <c r="BO104" s="422"/>
      <c r="BP104" s="422"/>
      <c r="BQ104" s="422"/>
      <c r="BR104" s="422"/>
      <c r="BS104" s="422"/>
      <c r="BT104" s="422"/>
      <c r="BU104" s="422"/>
      <c r="BV104" s="422"/>
      <c r="BW104" s="422"/>
      <c r="BX104" s="422"/>
      <c r="BY104" s="422"/>
      <c r="BZ104" s="422"/>
      <c r="CA104" s="422"/>
      <c r="CB104" s="422"/>
      <c r="CC104" s="422"/>
      <c r="CD104" s="422"/>
      <c r="CE104" s="422"/>
      <c r="CF104" s="422"/>
      <c r="CG104" s="422"/>
      <c r="CH104" s="422"/>
      <c r="CI104" s="422"/>
      <c r="CJ104" s="422"/>
      <c r="CK104" s="422"/>
      <c r="CL104" s="422"/>
      <c r="CM104" s="422"/>
      <c r="CN104" s="422"/>
      <c r="CO104" s="422"/>
      <c r="CP104" s="422"/>
      <c r="CQ104" s="422"/>
      <c r="CR104" s="422"/>
      <c r="CS104" s="422"/>
      <c r="CT104" s="422"/>
      <c r="CU104" s="422"/>
      <c r="CV104" s="422"/>
      <c r="CW104" s="422"/>
      <c r="CX104" s="422"/>
      <c r="CY104" s="422"/>
      <c r="CZ104" s="422"/>
      <c r="DA104" s="422"/>
      <c r="DB104" s="422"/>
      <c r="DC104" s="422"/>
      <c r="DD104" s="422"/>
      <c r="DE104" s="422"/>
      <c r="DF104" s="422"/>
      <c r="DG104" s="422"/>
      <c r="DH104" s="422"/>
      <c r="DI104" s="422"/>
      <c r="DJ104" s="422"/>
      <c r="DK104" s="426"/>
      <c r="DL104" s="426"/>
      <c r="DM104" s="426"/>
      <c r="DN104" s="426"/>
      <c r="DO104" s="426"/>
      <c r="DP104" s="426"/>
      <c r="DQ104" s="426"/>
      <c r="DR104" s="426"/>
      <c r="DS104" s="426"/>
      <c r="DT104" s="426"/>
      <c r="DU104" s="426"/>
      <c r="DV104" s="426"/>
      <c r="DW104" s="426"/>
      <c r="DX104" s="426"/>
      <c r="DY104" s="426"/>
      <c r="DZ104" s="426"/>
      <c r="EA104" s="426"/>
      <c r="EB104" s="426"/>
      <c r="EC104" s="426"/>
      <c r="ED104" s="426"/>
      <c r="EE104" s="426"/>
      <c r="EF104" s="426"/>
      <c r="EG104" s="426"/>
      <c r="EH104" s="426"/>
      <c r="EI104" s="426"/>
      <c r="EJ104" s="426"/>
      <c r="EK104" s="426"/>
      <c r="EL104" s="426"/>
      <c r="EM104" s="426"/>
      <c r="EN104" s="426"/>
      <c r="EO104" s="426"/>
      <c r="EP104" s="426"/>
      <c r="EQ104" s="426"/>
      <c r="ER104" s="426"/>
      <c r="ES104" s="426"/>
      <c r="ET104" s="426"/>
      <c r="EU104" s="426"/>
      <c r="EV104" s="426"/>
      <c r="EW104" s="426"/>
      <c r="EX104" s="426"/>
    </row>
    <row r="105" ht="24.95" customHeight="1" spans="1:154">
      <c r="A105" s="28" t="str">
        <f>IF($G$1&lt;&gt;"",参数计算!A102,"")</f>
        <v/>
      </c>
      <c r="B105" s="28" t="str">
        <f>IF($G$1&lt;&gt;"",参数计算!B102,"")</f>
        <v/>
      </c>
      <c r="C105" s="28" t="str">
        <f>IF($G$1&lt;&gt;"",参数计算!C102,"")</f>
        <v/>
      </c>
      <c r="D105" s="28" t="str">
        <f>IF(AND(初始录入!$M$7&lt;&gt;"",A105&lt;&gt;""),$D$10,"")</f>
        <v/>
      </c>
      <c r="E105" s="28" t="str">
        <f t="shared" si="1"/>
        <v/>
      </c>
      <c r="F105" s="422"/>
      <c r="G105" s="28"/>
      <c r="H105" s="28"/>
      <c r="I105" s="423"/>
      <c r="J105" s="423"/>
      <c r="K105" s="422"/>
      <c r="L105" s="422"/>
      <c r="M105" s="422"/>
      <c r="N105" s="28"/>
      <c r="O105" s="28"/>
      <c r="P105" s="423"/>
      <c r="Q105" s="423"/>
      <c r="R105" s="423"/>
      <c r="S105" s="423"/>
      <c r="T105" s="423"/>
      <c r="U105" s="422"/>
      <c r="V105" s="422"/>
      <c r="W105" s="422"/>
      <c r="X105" s="422"/>
      <c r="Y105" s="422"/>
      <c r="Z105" s="28"/>
      <c r="AA105" s="28"/>
      <c r="AB105" s="422"/>
      <c r="AC105" s="422"/>
      <c r="AD105" s="422"/>
      <c r="AE105" s="422"/>
      <c r="AF105" s="422"/>
      <c r="AG105" s="422"/>
      <c r="AI105" s="28"/>
      <c r="AJ105" s="422"/>
      <c r="AK105" s="422"/>
      <c r="AL105" s="422"/>
      <c r="AM105" s="422"/>
      <c r="AN105" s="422"/>
      <c r="AO105" s="422"/>
      <c r="AQ105" s="28"/>
      <c r="AR105" s="422"/>
      <c r="AS105" s="422"/>
      <c r="AT105" s="422"/>
      <c r="AU105" s="422"/>
      <c r="AV105" s="422"/>
      <c r="AW105" s="422"/>
      <c r="BB105" s="28" t="str">
        <f>IF(AND(初始录入!$M$12&lt;&gt;"",$BF$1&lt;&gt;"",$BF$3&lt;&gt;"",$A105&lt;&gt;""),SUM(BC105:EX105),"")</f>
        <v/>
      </c>
      <c r="BC105" s="422"/>
      <c r="BD105" s="422"/>
      <c r="BE105" s="422"/>
      <c r="BF105" s="422"/>
      <c r="BG105" s="422"/>
      <c r="BH105" s="422"/>
      <c r="BI105" s="422"/>
      <c r="BJ105" s="422"/>
      <c r="BK105" s="422"/>
      <c r="BL105" s="422"/>
      <c r="BM105" s="422"/>
      <c r="BN105" s="422"/>
      <c r="BO105" s="422"/>
      <c r="BP105" s="422"/>
      <c r="BQ105" s="422"/>
      <c r="BR105" s="422"/>
      <c r="BS105" s="422"/>
      <c r="BT105" s="422"/>
      <c r="BU105" s="422"/>
      <c r="BV105" s="422"/>
      <c r="BW105" s="422"/>
      <c r="BX105" s="422"/>
      <c r="BY105" s="422"/>
      <c r="BZ105" s="422"/>
      <c r="CA105" s="422"/>
      <c r="CB105" s="422"/>
      <c r="CC105" s="422"/>
      <c r="CD105" s="422"/>
      <c r="CE105" s="422"/>
      <c r="CF105" s="422"/>
      <c r="CG105" s="422"/>
      <c r="CH105" s="422"/>
      <c r="CI105" s="422"/>
      <c r="CJ105" s="422"/>
      <c r="CK105" s="422"/>
      <c r="CL105" s="422"/>
      <c r="CM105" s="422"/>
      <c r="CN105" s="422"/>
      <c r="CO105" s="422"/>
      <c r="CP105" s="422"/>
      <c r="CQ105" s="422"/>
      <c r="CR105" s="422"/>
      <c r="CS105" s="422"/>
      <c r="CT105" s="422"/>
      <c r="CU105" s="422"/>
      <c r="CV105" s="422"/>
      <c r="CW105" s="422"/>
      <c r="CX105" s="422"/>
      <c r="CY105" s="422"/>
      <c r="CZ105" s="422"/>
      <c r="DA105" s="422"/>
      <c r="DB105" s="422"/>
      <c r="DC105" s="422"/>
      <c r="DD105" s="422"/>
      <c r="DE105" s="422"/>
      <c r="DF105" s="422"/>
      <c r="DG105" s="422"/>
      <c r="DH105" s="422"/>
      <c r="DI105" s="422"/>
      <c r="DJ105" s="422"/>
      <c r="DK105" s="426"/>
      <c r="DL105" s="426"/>
      <c r="DM105" s="426"/>
      <c r="DN105" s="426"/>
      <c r="DO105" s="426"/>
      <c r="DP105" s="426"/>
      <c r="DQ105" s="426"/>
      <c r="DR105" s="426"/>
      <c r="DS105" s="426"/>
      <c r="DT105" s="426"/>
      <c r="DU105" s="426"/>
      <c r="DV105" s="426"/>
      <c r="DW105" s="426"/>
      <c r="DX105" s="426"/>
      <c r="DY105" s="426"/>
      <c r="DZ105" s="426"/>
      <c r="EA105" s="426"/>
      <c r="EB105" s="426"/>
      <c r="EC105" s="426"/>
      <c r="ED105" s="426"/>
      <c r="EE105" s="426"/>
      <c r="EF105" s="426"/>
      <c r="EG105" s="426"/>
      <c r="EH105" s="426"/>
      <c r="EI105" s="426"/>
      <c r="EJ105" s="426"/>
      <c r="EK105" s="426"/>
      <c r="EL105" s="426"/>
      <c r="EM105" s="426"/>
      <c r="EN105" s="426"/>
      <c r="EO105" s="426"/>
      <c r="EP105" s="426"/>
      <c r="EQ105" s="426"/>
      <c r="ER105" s="426"/>
      <c r="ES105" s="426"/>
      <c r="ET105" s="426"/>
      <c r="EU105" s="426"/>
      <c r="EV105" s="426"/>
      <c r="EW105" s="426"/>
      <c r="EX105" s="426"/>
    </row>
    <row r="106" ht="24.95" customHeight="1" spans="1:154">
      <c r="A106" s="28" t="str">
        <f>IF($G$1&lt;&gt;"",参数计算!A103,"")</f>
        <v/>
      </c>
      <c r="B106" s="28" t="str">
        <f>IF($G$1&lt;&gt;"",参数计算!B103,"")</f>
        <v/>
      </c>
      <c r="C106" s="28" t="str">
        <f>IF($G$1&lt;&gt;"",参数计算!C103,"")</f>
        <v/>
      </c>
      <c r="D106" s="28" t="str">
        <f>IF(AND(初始录入!$M$7&lt;&gt;"",A106&lt;&gt;""),$D$10,"")</f>
        <v/>
      </c>
      <c r="E106" s="28" t="str">
        <f t="shared" si="1"/>
        <v/>
      </c>
      <c r="F106" s="422"/>
      <c r="G106" s="28"/>
      <c r="H106" s="28"/>
      <c r="I106" s="423"/>
      <c r="J106" s="423"/>
      <c r="K106" s="422"/>
      <c r="L106" s="422"/>
      <c r="M106" s="422"/>
      <c r="N106" s="28"/>
      <c r="O106" s="28"/>
      <c r="P106" s="423"/>
      <c r="Q106" s="423"/>
      <c r="R106" s="423"/>
      <c r="S106" s="423"/>
      <c r="T106" s="423"/>
      <c r="U106" s="422"/>
      <c r="V106" s="422"/>
      <c r="W106" s="422"/>
      <c r="X106" s="422"/>
      <c r="Y106" s="422"/>
      <c r="Z106" s="28"/>
      <c r="AA106" s="28"/>
      <c r="AB106" s="422"/>
      <c r="AC106" s="422"/>
      <c r="AD106" s="422"/>
      <c r="AE106" s="422"/>
      <c r="AF106" s="422"/>
      <c r="AG106" s="422"/>
      <c r="AI106" s="28"/>
      <c r="AJ106" s="422"/>
      <c r="AK106" s="422"/>
      <c r="AL106" s="422"/>
      <c r="AM106" s="422"/>
      <c r="AN106" s="422"/>
      <c r="AO106" s="422"/>
      <c r="AQ106" s="28"/>
      <c r="AR106" s="422"/>
      <c r="AS106" s="422"/>
      <c r="AT106" s="422"/>
      <c r="AU106" s="422"/>
      <c r="AV106" s="422"/>
      <c r="AW106" s="422"/>
      <c r="BB106" s="28" t="str">
        <f>IF(AND(初始录入!$M$12&lt;&gt;"",$BF$1&lt;&gt;"",$BF$3&lt;&gt;"",$A106&lt;&gt;""),SUM(BC106:EX106),"")</f>
        <v/>
      </c>
      <c r="BC106" s="422"/>
      <c r="BD106" s="422"/>
      <c r="BE106" s="422"/>
      <c r="BF106" s="422"/>
      <c r="BG106" s="422"/>
      <c r="BH106" s="422"/>
      <c r="BI106" s="422"/>
      <c r="BJ106" s="422"/>
      <c r="BK106" s="422"/>
      <c r="BL106" s="422"/>
      <c r="BM106" s="422"/>
      <c r="BN106" s="422"/>
      <c r="BO106" s="422"/>
      <c r="BP106" s="422"/>
      <c r="BQ106" s="422"/>
      <c r="BR106" s="422"/>
      <c r="BS106" s="422"/>
      <c r="BT106" s="422"/>
      <c r="BU106" s="422"/>
      <c r="BV106" s="422"/>
      <c r="BW106" s="422"/>
      <c r="BX106" s="422"/>
      <c r="BY106" s="422"/>
      <c r="BZ106" s="422"/>
      <c r="CA106" s="422"/>
      <c r="CB106" s="422"/>
      <c r="CC106" s="422"/>
      <c r="CD106" s="422"/>
      <c r="CE106" s="422"/>
      <c r="CF106" s="422"/>
      <c r="CG106" s="422"/>
      <c r="CH106" s="422"/>
      <c r="CI106" s="422"/>
      <c r="CJ106" s="422"/>
      <c r="CK106" s="422"/>
      <c r="CL106" s="422"/>
      <c r="CM106" s="422"/>
      <c r="CN106" s="422"/>
      <c r="CO106" s="422"/>
      <c r="CP106" s="422"/>
      <c r="CQ106" s="422"/>
      <c r="CR106" s="422"/>
      <c r="CS106" s="422"/>
      <c r="CT106" s="422"/>
      <c r="CU106" s="422"/>
      <c r="CV106" s="422"/>
      <c r="CW106" s="422"/>
      <c r="CX106" s="422"/>
      <c r="CY106" s="422"/>
      <c r="CZ106" s="422"/>
      <c r="DA106" s="422"/>
      <c r="DB106" s="422"/>
      <c r="DC106" s="422"/>
      <c r="DD106" s="422"/>
      <c r="DE106" s="422"/>
      <c r="DF106" s="422"/>
      <c r="DG106" s="422"/>
      <c r="DH106" s="422"/>
      <c r="DI106" s="422"/>
      <c r="DJ106" s="422"/>
      <c r="DK106" s="426"/>
      <c r="DL106" s="426"/>
      <c r="DM106" s="426"/>
      <c r="DN106" s="426"/>
      <c r="DO106" s="426"/>
      <c r="DP106" s="426"/>
      <c r="DQ106" s="426"/>
      <c r="DR106" s="426"/>
      <c r="DS106" s="426"/>
      <c r="DT106" s="426"/>
      <c r="DU106" s="426"/>
      <c r="DV106" s="426"/>
      <c r="DW106" s="426"/>
      <c r="DX106" s="426"/>
      <c r="DY106" s="426"/>
      <c r="DZ106" s="426"/>
      <c r="EA106" s="426"/>
      <c r="EB106" s="426"/>
      <c r="EC106" s="426"/>
      <c r="ED106" s="426"/>
      <c r="EE106" s="426"/>
      <c r="EF106" s="426"/>
      <c r="EG106" s="426"/>
      <c r="EH106" s="426"/>
      <c r="EI106" s="426"/>
      <c r="EJ106" s="426"/>
      <c r="EK106" s="426"/>
      <c r="EL106" s="426"/>
      <c r="EM106" s="426"/>
      <c r="EN106" s="426"/>
      <c r="EO106" s="426"/>
      <c r="EP106" s="426"/>
      <c r="EQ106" s="426"/>
      <c r="ER106" s="426"/>
      <c r="ES106" s="426"/>
      <c r="ET106" s="426"/>
      <c r="EU106" s="426"/>
      <c r="EV106" s="426"/>
      <c r="EW106" s="426"/>
      <c r="EX106" s="426"/>
    </row>
    <row r="107" ht="24.95" customHeight="1" spans="1:154">
      <c r="A107" s="28" t="str">
        <f>IF($G$1&lt;&gt;"",参数计算!A104,"")</f>
        <v/>
      </c>
      <c r="B107" s="28" t="str">
        <f>IF($G$1&lt;&gt;"",参数计算!B104,"")</f>
        <v/>
      </c>
      <c r="C107" s="28" t="str">
        <f>IF($G$1&lt;&gt;"",参数计算!C104,"")</f>
        <v/>
      </c>
      <c r="D107" s="28" t="str">
        <f>IF(AND(初始录入!$M$7&lt;&gt;"",A107&lt;&gt;""),$D$10,"")</f>
        <v/>
      </c>
      <c r="E107" s="28" t="str">
        <f t="shared" si="1"/>
        <v/>
      </c>
      <c r="F107" s="422"/>
      <c r="G107" s="28"/>
      <c r="H107" s="28"/>
      <c r="I107" s="423"/>
      <c r="J107" s="423"/>
      <c r="K107" s="422"/>
      <c r="L107" s="422"/>
      <c r="M107" s="422"/>
      <c r="N107" s="28"/>
      <c r="O107" s="28"/>
      <c r="P107" s="423"/>
      <c r="Q107" s="423"/>
      <c r="R107" s="423"/>
      <c r="S107" s="423"/>
      <c r="T107" s="423"/>
      <c r="U107" s="422"/>
      <c r="V107" s="422"/>
      <c r="W107" s="422"/>
      <c r="X107" s="422"/>
      <c r="Y107" s="422"/>
      <c r="Z107" s="28"/>
      <c r="AA107" s="28"/>
      <c r="AB107" s="422"/>
      <c r="AC107" s="422"/>
      <c r="AD107" s="422"/>
      <c r="AE107" s="422"/>
      <c r="AF107" s="422"/>
      <c r="AG107" s="422"/>
      <c r="AI107" s="28"/>
      <c r="AJ107" s="422"/>
      <c r="AK107" s="422"/>
      <c r="AL107" s="422"/>
      <c r="AM107" s="422"/>
      <c r="AN107" s="422"/>
      <c r="AO107" s="422"/>
      <c r="AQ107" s="28"/>
      <c r="AR107" s="422"/>
      <c r="AS107" s="422"/>
      <c r="AT107" s="422"/>
      <c r="AU107" s="422"/>
      <c r="AV107" s="422"/>
      <c r="AW107" s="422"/>
      <c r="BB107" s="28" t="str">
        <f>IF(AND(初始录入!$M$12&lt;&gt;"",$BF$1&lt;&gt;"",$BF$3&lt;&gt;"",$A107&lt;&gt;""),SUM(BC107:EX107),"")</f>
        <v/>
      </c>
      <c r="BC107" s="422"/>
      <c r="BD107" s="422"/>
      <c r="BE107" s="422"/>
      <c r="BF107" s="422"/>
      <c r="BG107" s="422"/>
      <c r="BH107" s="422"/>
      <c r="BI107" s="422"/>
      <c r="BJ107" s="422"/>
      <c r="BK107" s="422"/>
      <c r="BL107" s="422"/>
      <c r="BM107" s="422"/>
      <c r="BN107" s="422"/>
      <c r="BO107" s="422"/>
      <c r="BP107" s="422"/>
      <c r="BQ107" s="422"/>
      <c r="BR107" s="422"/>
      <c r="BS107" s="422"/>
      <c r="BT107" s="422"/>
      <c r="BU107" s="422"/>
      <c r="BV107" s="422"/>
      <c r="BW107" s="422"/>
      <c r="BX107" s="422"/>
      <c r="BY107" s="422"/>
      <c r="BZ107" s="422"/>
      <c r="CA107" s="422"/>
      <c r="CB107" s="422"/>
      <c r="CC107" s="422"/>
      <c r="CD107" s="422"/>
      <c r="CE107" s="422"/>
      <c r="CF107" s="422"/>
      <c r="CG107" s="422"/>
      <c r="CH107" s="422"/>
      <c r="CI107" s="422"/>
      <c r="CJ107" s="422"/>
      <c r="CK107" s="422"/>
      <c r="CL107" s="422"/>
      <c r="CM107" s="422"/>
      <c r="CN107" s="422"/>
      <c r="CO107" s="422"/>
      <c r="CP107" s="422"/>
      <c r="CQ107" s="422"/>
      <c r="CR107" s="422"/>
      <c r="CS107" s="422"/>
      <c r="CT107" s="422"/>
      <c r="CU107" s="422"/>
      <c r="CV107" s="422"/>
      <c r="CW107" s="422"/>
      <c r="CX107" s="422"/>
      <c r="CY107" s="422"/>
      <c r="CZ107" s="422"/>
      <c r="DA107" s="422"/>
      <c r="DB107" s="422"/>
      <c r="DC107" s="422"/>
      <c r="DD107" s="422"/>
      <c r="DE107" s="422"/>
      <c r="DF107" s="422"/>
      <c r="DG107" s="422"/>
      <c r="DH107" s="422"/>
      <c r="DI107" s="422"/>
      <c r="DJ107" s="422"/>
      <c r="DK107" s="426"/>
      <c r="DL107" s="426"/>
      <c r="DM107" s="426"/>
      <c r="DN107" s="426"/>
      <c r="DO107" s="426"/>
      <c r="DP107" s="426"/>
      <c r="DQ107" s="426"/>
      <c r="DR107" s="426"/>
      <c r="DS107" s="426"/>
      <c r="DT107" s="426"/>
      <c r="DU107" s="426"/>
      <c r="DV107" s="426"/>
      <c r="DW107" s="426"/>
      <c r="DX107" s="426"/>
      <c r="DY107" s="426"/>
      <c r="DZ107" s="426"/>
      <c r="EA107" s="426"/>
      <c r="EB107" s="426"/>
      <c r="EC107" s="426"/>
      <c r="ED107" s="426"/>
      <c r="EE107" s="426"/>
      <c r="EF107" s="426"/>
      <c r="EG107" s="426"/>
      <c r="EH107" s="426"/>
      <c r="EI107" s="426"/>
      <c r="EJ107" s="426"/>
      <c r="EK107" s="426"/>
      <c r="EL107" s="426"/>
      <c r="EM107" s="426"/>
      <c r="EN107" s="426"/>
      <c r="EO107" s="426"/>
      <c r="EP107" s="426"/>
      <c r="EQ107" s="426"/>
      <c r="ER107" s="426"/>
      <c r="ES107" s="426"/>
      <c r="ET107" s="426"/>
      <c r="EU107" s="426"/>
      <c r="EV107" s="426"/>
      <c r="EW107" s="426"/>
      <c r="EX107" s="426"/>
    </row>
    <row r="108" ht="24.95" customHeight="1" spans="1:154">
      <c r="A108" s="28" t="str">
        <f>IF($G$1&lt;&gt;"",参数计算!A105,"")</f>
        <v/>
      </c>
      <c r="B108" s="28" t="str">
        <f>IF($G$1&lt;&gt;"",参数计算!B105,"")</f>
        <v/>
      </c>
      <c r="C108" s="28" t="str">
        <f>IF($G$1&lt;&gt;"",参数计算!C105,"")</f>
        <v/>
      </c>
      <c r="D108" s="28" t="str">
        <f>IF(AND(初始录入!$M$7&lt;&gt;"",A108&lt;&gt;""),$D$10,"")</f>
        <v/>
      </c>
      <c r="E108" s="28" t="str">
        <f t="shared" si="1"/>
        <v/>
      </c>
      <c r="F108" s="422"/>
      <c r="G108" s="28"/>
      <c r="H108" s="28"/>
      <c r="I108" s="423"/>
      <c r="J108" s="423"/>
      <c r="K108" s="422"/>
      <c r="L108" s="422"/>
      <c r="M108" s="422"/>
      <c r="N108" s="28"/>
      <c r="O108" s="28"/>
      <c r="P108" s="423"/>
      <c r="Q108" s="423"/>
      <c r="R108" s="423"/>
      <c r="S108" s="423"/>
      <c r="T108" s="423"/>
      <c r="U108" s="422"/>
      <c r="V108" s="422"/>
      <c r="W108" s="422"/>
      <c r="X108" s="422"/>
      <c r="Y108" s="422"/>
      <c r="Z108" s="28"/>
      <c r="AA108" s="28"/>
      <c r="AB108" s="422"/>
      <c r="AC108" s="422"/>
      <c r="AD108" s="422"/>
      <c r="AE108" s="422"/>
      <c r="AF108" s="422"/>
      <c r="AG108" s="422"/>
      <c r="AI108" s="28"/>
      <c r="AJ108" s="422"/>
      <c r="AK108" s="422"/>
      <c r="AL108" s="422"/>
      <c r="AM108" s="422"/>
      <c r="AN108" s="422"/>
      <c r="AO108" s="422"/>
      <c r="AQ108" s="28"/>
      <c r="AR108" s="422"/>
      <c r="AS108" s="422"/>
      <c r="AT108" s="422"/>
      <c r="AU108" s="422"/>
      <c r="AV108" s="422"/>
      <c r="AW108" s="422"/>
      <c r="BB108" s="28" t="str">
        <f>IF(AND(初始录入!$M$12&lt;&gt;"",$BF$1&lt;&gt;"",$BF$3&lt;&gt;"",$A108&lt;&gt;""),SUM(BC108:EX108),"")</f>
        <v/>
      </c>
      <c r="BC108" s="422"/>
      <c r="BD108" s="422"/>
      <c r="BE108" s="422"/>
      <c r="BF108" s="422"/>
      <c r="BG108" s="422"/>
      <c r="BH108" s="422"/>
      <c r="BI108" s="422"/>
      <c r="BJ108" s="422"/>
      <c r="BK108" s="422"/>
      <c r="BL108" s="422"/>
      <c r="BM108" s="422"/>
      <c r="BN108" s="422"/>
      <c r="BO108" s="422"/>
      <c r="BP108" s="422"/>
      <c r="BQ108" s="422"/>
      <c r="BR108" s="422"/>
      <c r="BS108" s="422"/>
      <c r="BT108" s="422"/>
      <c r="BU108" s="422"/>
      <c r="BV108" s="422"/>
      <c r="BW108" s="422"/>
      <c r="BX108" s="422"/>
      <c r="BY108" s="422"/>
      <c r="BZ108" s="422"/>
      <c r="CA108" s="422"/>
      <c r="CB108" s="422"/>
      <c r="CC108" s="422"/>
      <c r="CD108" s="422"/>
      <c r="CE108" s="422"/>
      <c r="CF108" s="422"/>
      <c r="CG108" s="422"/>
      <c r="CH108" s="422"/>
      <c r="CI108" s="422"/>
      <c r="CJ108" s="422"/>
      <c r="CK108" s="422"/>
      <c r="CL108" s="422"/>
      <c r="CM108" s="422"/>
      <c r="CN108" s="422"/>
      <c r="CO108" s="422"/>
      <c r="CP108" s="422"/>
      <c r="CQ108" s="422"/>
      <c r="CR108" s="422"/>
      <c r="CS108" s="422"/>
      <c r="CT108" s="422"/>
      <c r="CU108" s="422"/>
      <c r="CV108" s="422"/>
      <c r="CW108" s="422"/>
      <c r="CX108" s="422"/>
      <c r="CY108" s="422"/>
      <c r="CZ108" s="422"/>
      <c r="DA108" s="422"/>
      <c r="DB108" s="422"/>
      <c r="DC108" s="422"/>
      <c r="DD108" s="422"/>
      <c r="DE108" s="422"/>
      <c r="DF108" s="422"/>
      <c r="DG108" s="422"/>
      <c r="DH108" s="422"/>
      <c r="DI108" s="422"/>
      <c r="DJ108" s="422"/>
      <c r="DK108" s="426"/>
      <c r="DL108" s="426"/>
      <c r="DM108" s="426"/>
      <c r="DN108" s="426"/>
      <c r="DO108" s="426"/>
      <c r="DP108" s="426"/>
      <c r="DQ108" s="426"/>
      <c r="DR108" s="426"/>
      <c r="DS108" s="426"/>
      <c r="DT108" s="426"/>
      <c r="DU108" s="426"/>
      <c r="DV108" s="426"/>
      <c r="DW108" s="426"/>
      <c r="DX108" s="426"/>
      <c r="DY108" s="426"/>
      <c r="DZ108" s="426"/>
      <c r="EA108" s="426"/>
      <c r="EB108" s="426"/>
      <c r="EC108" s="426"/>
      <c r="ED108" s="426"/>
      <c r="EE108" s="426"/>
      <c r="EF108" s="426"/>
      <c r="EG108" s="426"/>
      <c r="EH108" s="426"/>
      <c r="EI108" s="426"/>
      <c r="EJ108" s="426"/>
      <c r="EK108" s="426"/>
      <c r="EL108" s="426"/>
      <c r="EM108" s="426"/>
      <c r="EN108" s="426"/>
      <c r="EO108" s="426"/>
      <c r="EP108" s="426"/>
      <c r="EQ108" s="426"/>
      <c r="ER108" s="426"/>
      <c r="ES108" s="426"/>
      <c r="ET108" s="426"/>
      <c r="EU108" s="426"/>
      <c r="EV108" s="426"/>
      <c r="EW108" s="426"/>
      <c r="EX108" s="426"/>
    </row>
    <row r="109" ht="24.95" customHeight="1" spans="1:154">
      <c r="A109" s="28" t="str">
        <f>IF($G$1&lt;&gt;"",参数计算!A106,"")</f>
        <v/>
      </c>
      <c r="B109" s="28" t="str">
        <f>IF($G$1&lt;&gt;"",参数计算!B106,"")</f>
        <v/>
      </c>
      <c r="C109" s="28" t="str">
        <f>IF($G$1&lt;&gt;"",参数计算!C106,"")</f>
        <v/>
      </c>
      <c r="D109" s="28" t="str">
        <f>IF(AND(初始录入!$M$7&lt;&gt;"",A109&lt;&gt;""),$D$10,"")</f>
        <v/>
      </c>
      <c r="E109" s="28" t="str">
        <f t="shared" si="1"/>
        <v/>
      </c>
      <c r="F109" s="422"/>
      <c r="G109" s="28"/>
      <c r="H109" s="28"/>
      <c r="I109" s="423"/>
      <c r="J109" s="423"/>
      <c r="K109" s="422"/>
      <c r="L109" s="422"/>
      <c r="M109" s="422"/>
      <c r="N109" s="28"/>
      <c r="O109" s="28"/>
      <c r="P109" s="423"/>
      <c r="Q109" s="423"/>
      <c r="R109" s="423"/>
      <c r="S109" s="423"/>
      <c r="T109" s="423"/>
      <c r="U109" s="422"/>
      <c r="V109" s="422"/>
      <c r="W109" s="422"/>
      <c r="X109" s="422"/>
      <c r="Y109" s="422"/>
      <c r="Z109" s="28"/>
      <c r="AA109" s="28"/>
      <c r="AB109" s="422"/>
      <c r="AC109" s="422"/>
      <c r="AD109" s="422"/>
      <c r="AE109" s="422"/>
      <c r="AF109" s="422"/>
      <c r="AG109" s="422"/>
      <c r="AI109" s="28"/>
      <c r="AJ109" s="422"/>
      <c r="AK109" s="422"/>
      <c r="AL109" s="422"/>
      <c r="AM109" s="422"/>
      <c r="AN109" s="422"/>
      <c r="AO109" s="422"/>
      <c r="AQ109" s="28"/>
      <c r="AR109" s="422"/>
      <c r="AS109" s="422"/>
      <c r="AT109" s="422"/>
      <c r="AU109" s="422"/>
      <c r="AV109" s="422"/>
      <c r="AW109" s="422"/>
      <c r="BB109" s="28" t="str">
        <f>IF(AND(初始录入!$M$12&lt;&gt;"",$BF$1&lt;&gt;"",$BF$3&lt;&gt;"",$A109&lt;&gt;""),SUM(BC109:EX109),"")</f>
        <v/>
      </c>
      <c r="BC109" s="422"/>
      <c r="BD109" s="422"/>
      <c r="BE109" s="422"/>
      <c r="BF109" s="422"/>
      <c r="BG109" s="422"/>
      <c r="BH109" s="422"/>
      <c r="BI109" s="422"/>
      <c r="BJ109" s="422"/>
      <c r="BK109" s="422"/>
      <c r="BL109" s="422"/>
      <c r="BM109" s="422"/>
      <c r="BN109" s="422"/>
      <c r="BO109" s="422"/>
      <c r="BP109" s="422"/>
      <c r="BQ109" s="422"/>
      <c r="BR109" s="422"/>
      <c r="BS109" s="422"/>
      <c r="BT109" s="422"/>
      <c r="BU109" s="422"/>
      <c r="BV109" s="422"/>
      <c r="BW109" s="422"/>
      <c r="BX109" s="422"/>
      <c r="BY109" s="422"/>
      <c r="BZ109" s="422"/>
      <c r="CA109" s="422"/>
      <c r="CB109" s="422"/>
      <c r="CC109" s="422"/>
      <c r="CD109" s="422"/>
      <c r="CE109" s="422"/>
      <c r="CF109" s="422"/>
      <c r="CG109" s="422"/>
      <c r="CH109" s="422"/>
      <c r="CI109" s="422"/>
      <c r="CJ109" s="422"/>
      <c r="CK109" s="422"/>
      <c r="CL109" s="422"/>
      <c r="CM109" s="422"/>
      <c r="CN109" s="422"/>
      <c r="CO109" s="422"/>
      <c r="CP109" s="422"/>
      <c r="CQ109" s="422"/>
      <c r="CR109" s="422"/>
      <c r="CS109" s="422"/>
      <c r="CT109" s="422"/>
      <c r="CU109" s="422"/>
      <c r="CV109" s="422"/>
      <c r="CW109" s="422"/>
      <c r="CX109" s="422"/>
      <c r="CY109" s="422"/>
      <c r="CZ109" s="422"/>
      <c r="DA109" s="422"/>
      <c r="DB109" s="422"/>
      <c r="DC109" s="422"/>
      <c r="DD109" s="422"/>
      <c r="DE109" s="422"/>
      <c r="DF109" s="422"/>
      <c r="DG109" s="422"/>
      <c r="DH109" s="422"/>
      <c r="DI109" s="422"/>
      <c r="DJ109" s="422"/>
      <c r="DK109" s="426"/>
      <c r="DL109" s="426"/>
      <c r="DM109" s="426"/>
      <c r="DN109" s="426"/>
      <c r="DO109" s="426"/>
      <c r="DP109" s="426"/>
      <c r="DQ109" s="426"/>
      <c r="DR109" s="426"/>
      <c r="DS109" s="426"/>
      <c r="DT109" s="426"/>
      <c r="DU109" s="426"/>
      <c r="DV109" s="426"/>
      <c r="DW109" s="426"/>
      <c r="DX109" s="426"/>
      <c r="DY109" s="426"/>
      <c r="DZ109" s="426"/>
      <c r="EA109" s="426"/>
      <c r="EB109" s="426"/>
      <c r="EC109" s="426"/>
      <c r="ED109" s="426"/>
      <c r="EE109" s="426"/>
      <c r="EF109" s="426"/>
      <c r="EG109" s="426"/>
      <c r="EH109" s="426"/>
      <c r="EI109" s="426"/>
      <c r="EJ109" s="426"/>
      <c r="EK109" s="426"/>
      <c r="EL109" s="426"/>
      <c r="EM109" s="426"/>
      <c r="EN109" s="426"/>
      <c r="EO109" s="426"/>
      <c r="EP109" s="426"/>
      <c r="EQ109" s="426"/>
      <c r="ER109" s="426"/>
      <c r="ES109" s="426"/>
      <c r="ET109" s="426"/>
      <c r="EU109" s="426"/>
      <c r="EV109" s="426"/>
      <c r="EW109" s="426"/>
      <c r="EX109" s="426"/>
    </row>
    <row r="110" ht="24.95" customHeight="1" spans="1:154">
      <c r="A110" s="28" t="str">
        <f>IF($G$1&lt;&gt;"",参数计算!A107,"")</f>
        <v/>
      </c>
      <c r="B110" s="28" t="str">
        <f>IF($G$1&lt;&gt;"",参数计算!B107,"")</f>
        <v/>
      </c>
      <c r="C110" s="28" t="str">
        <f>IF($G$1&lt;&gt;"",参数计算!C107,"")</f>
        <v/>
      </c>
      <c r="D110" s="28" t="str">
        <f>IF(AND(初始录入!$M$7&lt;&gt;"",A110&lt;&gt;""),$D$10,"")</f>
        <v/>
      </c>
      <c r="E110" s="28" t="str">
        <f t="shared" si="1"/>
        <v/>
      </c>
      <c r="F110" s="422"/>
      <c r="G110" s="28"/>
      <c r="H110" s="28"/>
      <c r="I110" s="423"/>
      <c r="J110" s="423"/>
      <c r="K110" s="422"/>
      <c r="L110" s="422"/>
      <c r="M110" s="422"/>
      <c r="N110" s="28"/>
      <c r="O110" s="28"/>
      <c r="P110" s="423"/>
      <c r="Q110" s="423"/>
      <c r="R110" s="423"/>
      <c r="S110" s="423"/>
      <c r="T110" s="423"/>
      <c r="U110" s="422"/>
      <c r="V110" s="422"/>
      <c r="W110" s="422"/>
      <c r="X110" s="422"/>
      <c r="Y110" s="422"/>
      <c r="Z110" s="28"/>
      <c r="AA110" s="28"/>
      <c r="AB110" s="422"/>
      <c r="AC110" s="422"/>
      <c r="AD110" s="422"/>
      <c r="AE110" s="422"/>
      <c r="AF110" s="422"/>
      <c r="AG110" s="422"/>
      <c r="AI110" s="28"/>
      <c r="AJ110" s="422"/>
      <c r="AK110" s="422"/>
      <c r="AL110" s="422"/>
      <c r="AM110" s="422"/>
      <c r="AN110" s="422"/>
      <c r="AO110" s="422"/>
      <c r="AQ110" s="28"/>
      <c r="AR110" s="422"/>
      <c r="AS110" s="422"/>
      <c r="AT110" s="422"/>
      <c r="AU110" s="422"/>
      <c r="AV110" s="422"/>
      <c r="AW110" s="422"/>
      <c r="BB110" s="28" t="str">
        <f>IF(AND(初始录入!$M$12&lt;&gt;"",$BF$1&lt;&gt;"",$BF$3&lt;&gt;"",$A110&lt;&gt;""),SUM(BC110:EX110),"")</f>
        <v/>
      </c>
      <c r="BC110" s="422"/>
      <c r="BD110" s="422"/>
      <c r="BE110" s="422"/>
      <c r="BF110" s="422"/>
      <c r="BG110" s="422"/>
      <c r="BH110" s="422"/>
      <c r="BI110" s="422"/>
      <c r="BJ110" s="422"/>
      <c r="BK110" s="422"/>
      <c r="BL110" s="422"/>
      <c r="BM110" s="422"/>
      <c r="BN110" s="422"/>
      <c r="BO110" s="422"/>
      <c r="BP110" s="422"/>
      <c r="BQ110" s="422"/>
      <c r="BR110" s="422"/>
      <c r="BS110" s="422"/>
      <c r="BT110" s="422"/>
      <c r="BU110" s="422"/>
      <c r="BV110" s="422"/>
      <c r="BW110" s="422"/>
      <c r="BX110" s="422"/>
      <c r="BY110" s="422"/>
      <c r="BZ110" s="422"/>
      <c r="CA110" s="422"/>
      <c r="CB110" s="422"/>
      <c r="CC110" s="422"/>
      <c r="CD110" s="422"/>
      <c r="CE110" s="422"/>
      <c r="CF110" s="422"/>
      <c r="CG110" s="422"/>
      <c r="CH110" s="422"/>
      <c r="CI110" s="422"/>
      <c r="CJ110" s="422"/>
      <c r="CK110" s="422"/>
      <c r="CL110" s="422"/>
      <c r="CM110" s="422"/>
      <c r="CN110" s="422"/>
      <c r="CO110" s="422"/>
      <c r="CP110" s="422"/>
      <c r="CQ110" s="422"/>
      <c r="CR110" s="422"/>
      <c r="CS110" s="422"/>
      <c r="CT110" s="422"/>
      <c r="CU110" s="422"/>
      <c r="CV110" s="422"/>
      <c r="CW110" s="422"/>
      <c r="CX110" s="422"/>
      <c r="CY110" s="422"/>
      <c r="CZ110" s="422"/>
      <c r="DA110" s="422"/>
      <c r="DB110" s="422"/>
      <c r="DC110" s="422"/>
      <c r="DD110" s="422"/>
      <c r="DE110" s="422"/>
      <c r="DF110" s="422"/>
      <c r="DG110" s="422"/>
      <c r="DH110" s="422"/>
      <c r="DI110" s="422"/>
      <c r="DJ110" s="422"/>
      <c r="DK110" s="426"/>
      <c r="DL110" s="426"/>
      <c r="DM110" s="426"/>
      <c r="DN110" s="426"/>
      <c r="DO110" s="426"/>
      <c r="DP110" s="426"/>
      <c r="DQ110" s="426"/>
      <c r="DR110" s="426"/>
      <c r="DS110" s="426"/>
      <c r="DT110" s="426"/>
      <c r="DU110" s="426"/>
      <c r="DV110" s="426"/>
      <c r="DW110" s="426"/>
      <c r="DX110" s="426"/>
      <c r="DY110" s="426"/>
      <c r="DZ110" s="426"/>
      <c r="EA110" s="426"/>
      <c r="EB110" s="426"/>
      <c r="EC110" s="426"/>
      <c r="ED110" s="426"/>
      <c r="EE110" s="422"/>
      <c r="EF110" s="422"/>
      <c r="EG110" s="422"/>
      <c r="EH110" s="422"/>
      <c r="EI110" s="422"/>
      <c r="EJ110" s="422"/>
      <c r="EK110" s="422"/>
      <c r="EL110" s="422"/>
      <c r="EM110" s="422"/>
      <c r="EN110" s="422"/>
      <c r="EO110" s="422"/>
      <c r="EP110" s="422"/>
      <c r="EQ110" s="422"/>
      <c r="ER110" s="422"/>
      <c r="ES110" s="422"/>
      <c r="ET110" s="422"/>
      <c r="EU110" s="422"/>
      <c r="EV110" s="422"/>
      <c r="EW110" s="422"/>
      <c r="EX110" s="422"/>
    </row>
    <row r="111" ht="24.95" customHeight="1" spans="1:154">
      <c r="A111" s="28" t="str">
        <f>IF($G$1&lt;&gt;"",参数计算!A108,"")</f>
        <v/>
      </c>
      <c r="B111" s="28" t="str">
        <f>IF($G$1&lt;&gt;"",参数计算!B108,"")</f>
        <v/>
      </c>
      <c r="C111" s="28" t="str">
        <f>IF($G$1&lt;&gt;"",参数计算!C108,"")</f>
        <v/>
      </c>
      <c r="D111" s="28" t="str">
        <f>IF(AND(初始录入!$M$7&lt;&gt;"",A111&lt;&gt;""),$D$10,"")</f>
        <v/>
      </c>
      <c r="E111" s="28" t="str">
        <f t="shared" ref="E111:E142" si="2">IF(A111&lt;&gt;"",$E110,"")</f>
        <v/>
      </c>
      <c r="F111" s="422"/>
      <c r="I111" s="423"/>
      <c r="J111" s="423"/>
      <c r="K111" s="422"/>
      <c r="L111" s="422"/>
      <c r="M111" s="422"/>
      <c r="N111" s="28"/>
      <c r="O111" s="28"/>
      <c r="P111" s="423"/>
      <c r="Q111" s="423"/>
      <c r="R111" s="423"/>
      <c r="S111" s="423"/>
      <c r="T111" s="423"/>
      <c r="U111" s="422"/>
      <c r="V111" s="422"/>
      <c r="W111" s="422"/>
      <c r="X111" s="422"/>
      <c r="Y111" s="422"/>
      <c r="Z111" s="28"/>
      <c r="AA111" s="28"/>
      <c r="AB111" s="422"/>
      <c r="AC111" s="422"/>
      <c r="AD111" s="422"/>
      <c r="AE111" s="422"/>
      <c r="AF111" s="422"/>
      <c r="AG111" s="422"/>
      <c r="AJ111" s="422"/>
      <c r="AK111" s="422"/>
      <c r="AL111" s="422"/>
      <c r="AM111" s="422"/>
      <c r="AN111" s="422"/>
      <c r="AO111" s="422"/>
      <c r="AR111" s="422"/>
      <c r="AS111" s="422"/>
      <c r="AT111" s="422"/>
      <c r="AU111" s="422"/>
      <c r="AV111" s="422"/>
      <c r="AW111" s="422"/>
      <c r="BB111" s="28" t="str">
        <f>IF(AND(初始录入!$M$12&lt;&gt;"",$BF$1&lt;&gt;"",$BF$3&lt;&gt;"",$A111&lt;&gt;""),SUM(BC111:EX111),"")</f>
        <v/>
      </c>
      <c r="BC111" s="422"/>
      <c r="BD111" s="422"/>
      <c r="BE111" s="422"/>
      <c r="BF111" s="422"/>
      <c r="BG111" s="422"/>
      <c r="BH111" s="422"/>
      <c r="BI111" s="422"/>
      <c r="BJ111" s="422"/>
      <c r="BK111" s="422"/>
      <c r="BL111" s="422"/>
      <c r="BM111" s="422"/>
      <c r="BN111" s="422"/>
      <c r="BO111" s="422"/>
      <c r="BP111" s="422"/>
      <c r="BQ111" s="422"/>
      <c r="BR111" s="422"/>
      <c r="BS111" s="422"/>
      <c r="BT111" s="422"/>
      <c r="BU111" s="422"/>
      <c r="BV111" s="422"/>
      <c r="BW111" s="422"/>
      <c r="BX111" s="422"/>
      <c r="BY111" s="422"/>
      <c r="BZ111" s="422"/>
      <c r="CA111" s="422"/>
      <c r="CB111" s="422"/>
      <c r="CC111" s="422"/>
      <c r="CD111" s="422"/>
      <c r="CE111" s="422"/>
      <c r="CF111" s="422"/>
      <c r="CG111" s="422"/>
      <c r="CH111" s="422"/>
      <c r="CI111" s="422"/>
      <c r="CJ111" s="422"/>
      <c r="CK111" s="422"/>
      <c r="CL111" s="422"/>
      <c r="CM111" s="422"/>
      <c r="CN111" s="422"/>
      <c r="CO111" s="422"/>
      <c r="CP111" s="422"/>
      <c r="CQ111" s="422"/>
      <c r="CR111" s="422"/>
      <c r="CS111" s="422"/>
      <c r="CT111" s="422"/>
      <c r="CU111" s="422"/>
      <c r="CV111" s="422"/>
      <c r="CW111" s="422"/>
      <c r="CX111" s="422"/>
      <c r="CY111" s="422"/>
      <c r="CZ111" s="422"/>
      <c r="DA111" s="422"/>
      <c r="DB111" s="422"/>
      <c r="DC111" s="422"/>
      <c r="DD111" s="422"/>
      <c r="DE111" s="422"/>
      <c r="DF111" s="422"/>
      <c r="DG111" s="422"/>
      <c r="DH111" s="422"/>
      <c r="DI111" s="422"/>
      <c r="DJ111" s="422"/>
      <c r="DK111" s="426"/>
      <c r="DL111" s="426"/>
      <c r="DM111" s="426"/>
      <c r="DN111" s="426"/>
      <c r="DO111" s="426"/>
      <c r="DP111" s="426"/>
      <c r="DQ111" s="426"/>
      <c r="DR111" s="426"/>
      <c r="DS111" s="426"/>
      <c r="DT111" s="426"/>
      <c r="DU111" s="426"/>
      <c r="DV111" s="426"/>
      <c r="DW111" s="426"/>
      <c r="DX111" s="426"/>
      <c r="DY111" s="426"/>
      <c r="DZ111" s="426"/>
      <c r="EA111" s="426"/>
      <c r="EB111" s="426"/>
      <c r="EC111" s="426"/>
      <c r="ED111" s="426"/>
      <c r="EE111" s="422"/>
      <c r="EF111" s="422"/>
      <c r="EG111" s="422"/>
      <c r="EH111" s="422"/>
      <c r="EI111" s="422"/>
      <c r="EJ111" s="422"/>
      <c r="EK111" s="422"/>
      <c r="EL111" s="422"/>
      <c r="EM111" s="422"/>
      <c r="EN111" s="422"/>
      <c r="EO111" s="422"/>
      <c r="EP111" s="422"/>
      <c r="EQ111" s="422"/>
      <c r="ER111" s="422"/>
      <c r="ES111" s="422"/>
      <c r="ET111" s="422"/>
      <c r="EU111" s="422"/>
      <c r="EV111" s="422"/>
      <c r="EW111" s="422"/>
      <c r="EX111" s="422"/>
    </row>
    <row r="112" ht="24.95" customHeight="1" spans="1:154">
      <c r="A112" s="28" t="str">
        <f>IF($G$1&lt;&gt;"",参数计算!A109,"")</f>
        <v/>
      </c>
      <c r="B112" s="28" t="str">
        <f>IF($G$1&lt;&gt;"",参数计算!B109,"")</f>
        <v/>
      </c>
      <c r="C112" s="28" t="str">
        <f>IF($G$1&lt;&gt;"",参数计算!C109,"")</f>
        <v/>
      </c>
      <c r="D112" s="28" t="str">
        <f>IF(AND(初始录入!$M$7&lt;&gt;"",A112&lt;&gt;""),$D$10,"")</f>
        <v/>
      </c>
      <c r="E112" s="28" t="str">
        <f t="shared" si="2"/>
        <v/>
      </c>
      <c r="F112" s="422"/>
      <c r="I112" s="423"/>
      <c r="J112" s="423"/>
      <c r="K112" s="422"/>
      <c r="L112" s="422"/>
      <c r="M112" s="422"/>
      <c r="N112" s="28"/>
      <c r="O112" s="28"/>
      <c r="P112" s="423"/>
      <c r="Q112" s="423"/>
      <c r="R112" s="423"/>
      <c r="S112" s="423"/>
      <c r="T112" s="423"/>
      <c r="U112" s="422"/>
      <c r="V112" s="422"/>
      <c r="W112" s="422"/>
      <c r="X112" s="422"/>
      <c r="Y112" s="422"/>
      <c r="Z112" s="28"/>
      <c r="AA112" s="28"/>
      <c r="AB112" s="422"/>
      <c r="AC112" s="422"/>
      <c r="AD112" s="422"/>
      <c r="AE112" s="422"/>
      <c r="AF112" s="422"/>
      <c r="AG112" s="422"/>
      <c r="AJ112" s="422"/>
      <c r="AK112" s="422"/>
      <c r="AL112" s="422"/>
      <c r="AM112" s="422"/>
      <c r="AN112" s="422"/>
      <c r="AO112" s="422"/>
      <c r="AR112" s="422"/>
      <c r="AS112" s="422"/>
      <c r="AT112" s="422"/>
      <c r="AU112" s="422"/>
      <c r="AV112" s="422"/>
      <c r="AW112" s="422"/>
      <c r="BB112" s="28" t="str">
        <f>IF(AND(初始录入!$M$12&lt;&gt;"",$BF$1&lt;&gt;"",$BF$3&lt;&gt;"",$A112&lt;&gt;""),SUM(BC112:EX112),"")</f>
        <v/>
      </c>
      <c r="BC112" s="422"/>
      <c r="BD112" s="422"/>
      <c r="BE112" s="422"/>
      <c r="BF112" s="422"/>
      <c r="BG112" s="422"/>
      <c r="BH112" s="422"/>
      <c r="BI112" s="422"/>
      <c r="BJ112" s="422"/>
      <c r="BK112" s="422"/>
      <c r="BL112" s="422"/>
      <c r="BM112" s="422"/>
      <c r="BN112" s="422"/>
      <c r="BO112" s="422"/>
      <c r="BP112" s="422"/>
      <c r="BQ112" s="422"/>
      <c r="BR112" s="422"/>
      <c r="BS112" s="422"/>
      <c r="BT112" s="422"/>
      <c r="BU112" s="422"/>
      <c r="BV112" s="422"/>
      <c r="BW112" s="422"/>
      <c r="BX112" s="422"/>
      <c r="BY112" s="422"/>
      <c r="BZ112" s="422"/>
      <c r="CA112" s="422"/>
      <c r="CB112" s="422"/>
      <c r="CC112" s="422"/>
      <c r="CD112" s="422"/>
      <c r="CE112" s="422"/>
      <c r="CF112" s="422"/>
      <c r="CG112" s="422"/>
      <c r="CH112" s="422"/>
      <c r="CI112" s="422"/>
      <c r="CJ112" s="422"/>
      <c r="CK112" s="422"/>
      <c r="CL112" s="422"/>
      <c r="CM112" s="422"/>
      <c r="CN112" s="422"/>
      <c r="CO112" s="422"/>
      <c r="CP112" s="422"/>
      <c r="CQ112" s="422"/>
      <c r="CR112" s="422"/>
      <c r="CS112" s="422"/>
      <c r="CT112" s="422"/>
      <c r="CU112" s="422"/>
      <c r="CV112" s="422"/>
      <c r="CW112" s="422"/>
      <c r="CX112" s="422"/>
      <c r="CY112" s="422"/>
      <c r="CZ112" s="422"/>
      <c r="DA112" s="422"/>
      <c r="DB112" s="422"/>
      <c r="DC112" s="422"/>
      <c r="DD112" s="422"/>
      <c r="DE112" s="422"/>
      <c r="DF112" s="422"/>
      <c r="DG112" s="422"/>
      <c r="DH112" s="422"/>
      <c r="DI112" s="422"/>
      <c r="DJ112" s="422"/>
      <c r="DK112" s="426"/>
      <c r="DL112" s="426"/>
      <c r="DM112" s="426"/>
      <c r="DN112" s="426"/>
      <c r="DO112" s="426"/>
      <c r="DP112" s="426"/>
      <c r="DQ112" s="426"/>
      <c r="DR112" s="426"/>
      <c r="DS112" s="426"/>
      <c r="DT112" s="426"/>
      <c r="DU112" s="426"/>
      <c r="DV112" s="426"/>
      <c r="DW112" s="426"/>
      <c r="DX112" s="426"/>
      <c r="DY112" s="426"/>
      <c r="DZ112" s="426"/>
      <c r="EA112" s="426"/>
      <c r="EB112" s="426"/>
      <c r="EC112" s="426"/>
      <c r="ED112" s="426"/>
      <c r="EE112" s="422"/>
      <c r="EF112" s="422"/>
      <c r="EG112" s="422"/>
      <c r="EH112" s="422"/>
      <c r="EI112" s="422"/>
      <c r="EJ112" s="422"/>
      <c r="EK112" s="422"/>
      <c r="EL112" s="422"/>
      <c r="EM112" s="422"/>
      <c r="EN112" s="422"/>
      <c r="EO112" s="422"/>
      <c r="EP112" s="422"/>
      <c r="EQ112" s="422"/>
      <c r="ER112" s="422"/>
      <c r="ES112" s="422"/>
      <c r="ET112" s="422"/>
      <c r="EU112" s="422"/>
      <c r="EV112" s="422"/>
      <c r="EW112" s="422"/>
      <c r="EX112" s="422"/>
    </row>
    <row r="113" ht="24.95" customHeight="1" spans="1:154">
      <c r="A113" s="28" t="str">
        <f>IF($G$1&lt;&gt;"",参数计算!A110,"")</f>
        <v/>
      </c>
      <c r="B113" s="28" t="str">
        <f>IF($G$1&lt;&gt;"",参数计算!B110,"")</f>
        <v/>
      </c>
      <c r="C113" s="28" t="str">
        <f>IF($G$1&lt;&gt;"",参数计算!C110,"")</f>
        <v/>
      </c>
      <c r="D113" s="28" t="str">
        <f>IF(AND(初始录入!$M$7&lt;&gt;"",A113&lt;&gt;""),$D$10,"")</f>
        <v/>
      </c>
      <c r="E113" s="28" t="str">
        <f t="shared" si="2"/>
        <v/>
      </c>
      <c r="F113" s="422"/>
      <c r="I113" s="423"/>
      <c r="J113" s="423"/>
      <c r="K113" s="422"/>
      <c r="L113" s="422"/>
      <c r="M113" s="422"/>
      <c r="N113" s="28"/>
      <c r="O113" s="28"/>
      <c r="P113" s="423"/>
      <c r="Q113" s="423"/>
      <c r="R113" s="423"/>
      <c r="S113" s="423"/>
      <c r="T113" s="423"/>
      <c r="U113" s="422"/>
      <c r="V113" s="422"/>
      <c r="W113" s="422"/>
      <c r="X113" s="422"/>
      <c r="Y113" s="422"/>
      <c r="Z113" s="28"/>
      <c r="AA113" s="28"/>
      <c r="AB113" s="422"/>
      <c r="AC113" s="422"/>
      <c r="AD113" s="422"/>
      <c r="AE113" s="422"/>
      <c r="AF113" s="422"/>
      <c r="AG113" s="422"/>
      <c r="AJ113" s="422"/>
      <c r="AK113" s="422"/>
      <c r="AL113" s="422"/>
      <c r="AM113" s="422"/>
      <c r="AN113" s="422"/>
      <c r="AO113" s="422"/>
      <c r="AR113" s="422"/>
      <c r="AS113" s="422"/>
      <c r="AT113" s="422"/>
      <c r="AU113" s="422"/>
      <c r="AV113" s="422"/>
      <c r="AW113" s="422"/>
      <c r="BB113" s="28" t="str">
        <f>IF(AND(初始录入!$M$12&lt;&gt;"",$BF$1&lt;&gt;"",$BF$3&lt;&gt;"",$A113&lt;&gt;""),SUM(BC113:EX113),"")</f>
        <v/>
      </c>
      <c r="BC113" s="422"/>
      <c r="BD113" s="422"/>
      <c r="BE113" s="422"/>
      <c r="BF113" s="422"/>
      <c r="BG113" s="422"/>
      <c r="BH113" s="422"/>
      <c r="BI113" s="422"/>
      <c r="BJ113" s="422"/>
      <c r="BK113" s="422"/>
      <c r="BL113" s="422"/>
      <c r="BM113" s="422"/>
      <c r="BN113" s="422"/>
      <c r="BO113" s="422"/>
      <c r="BP113" s="422"/>
      <c r="BQ113" s="422"/>
      <c r="BR113" s="422"/>
      <c r="BS113" s="422"/>
      <c r="BT113" s="422"/>
      <c r="BU113" s="422"/>
      <c r="BV113" s="422"/>
      <c r="BW113" s="422"/>
      <c r="BX113" s="422"/>
      <c r="BY113" s="422"/>
      <c r="BZ113" s="422"/>
      <c r="CA113" s="422"/>
      <c r="CB113" s="422"/>
      <c r="CC113" s="422"/>
      <c r="CD113" s="422"/>
      <c r="CE113" s="422"/>
      <c r="CF113" s="422"/>
      <c r="CG113" s="422"/>
      <c r="CH113" s="422"/>
      <c r="CI113" s="422"/>
      <c r="CJ113" s="422"/>
      <c r="CK113" s="422"/>
      <c r="CL113" s="422"/>
      <c r="CM113" s="422"/>
      <c r="CN113" s="422"/>
      <c r="CO113" s="422"/>
      <c r="CP113" s="422"/>
      <c r="CQ113" s="422"/>
      <c r="CR113" s="422"/>
      <c r="CS113" s="422"/>
      <c r="CT113" s="422"/>
      <c r="CU113" s="422"/>
      <c r="CV113" s="422"/>
      <c r="CW113" s="422"/>
      <c r="CX113" s="422"/>
      <c r="CY113" s="422"/>
      <c r="CZ113" s="422"/>
      <c r="DA113" s="422"/>
      <c r="DB113" s="422"/>
      <c r="DC113" s="422"/>
      <c r="DD113" s="422"/>
      <c r="DE113" s="422"/>
      <c r="DF113" s="422"/>
      <c r="DG113" s="422"/>
      <c r="DH113" s="422"/>
      <c r="DI113" s="422"/>
      <c r="DJ113" s="422"/>
      <c r="DK113" s="426"/>
      <c r="DL113" s="426"/>
      <c r="DM113" s="426"/>
      <c r="DN113" s="426"/>
      <c r="DO113" s="426"/>
      <c r="DP113" s="426"/>
      <c r="DQ113" s="426"/>
      <c r="DR113" s="426"/>
      <c r="DS113" s="426"/>
      <c r="DT113" s="426"/>
      <c r="DU113" s="426"/>
      <c r="DV113" s="426"/>
      <c r="DW113" s="426"/>
      <c r="DX113" s="426"/>
      <c r="DY113" s="426"/>
      <c r="DZ113" s="426"/>
      <c r="EA113" s="426"/>
      <c r="EB113" s="426"/>
      <c r="EC113" s="426"/>
      <c r="ED113" s="426"/>
      <c r="EE113" s="422"/>
      <c r="EF113" s="422"/>
      <c r="EG113" s="422"/>
      <c r="EH113" s="422"/>
      <c r="EI113" s="422"/>
      <c r="EJ113" s="422"/>
      <c r="EK113" s="422"/>
      <c r="EL113" s="422"/>
      <c r="EM113" s="422"/>
      <c r="EN113" s="422"/>
      <c r="EO113" s="422"/>
      <c r="EP113" s="422"/>
      <c r="EQ113" s="422"/>
      <c r="ER113" s="422"/>
      <c r="ES113" s="422"/>
      <c r="ET113" s="422"/>
      <c r="EU113" s="422"/>
      <c r="EV113" s="422"/>
      <c r="EW113" s="422"/>
      <c r="EX113" s="422"/>
    </row>
    <row r="114" ht="24.95" customHeight="1" spans="1:154">
      <c r="A114" s="28" t="str">
        <f>IF($G$1&lt;&gt;"",参数计算!A111,"")</f>
        <v/>
      </c>
      <c r="B114" s="28" t="str">
        <f>IF($G$1&lt;&gt;"",参数计算!B111,"")</f>
        <v/>
      </c>
      <c r="C114" s="28" t="str">
        <f>IF($G$1&lt;&gt;"",参数计算!C111,"")</f>
        <v/>
      </c>
      <c r="D114" s="28" t="str">
        <f>IF(AND(初始录入!$M$7&lt;&gt;"",A114&lt;&gt;""),$D$10,"")</f>
        <v/>
      </c>
      <c r="E114" s="28" t="str">
        <f t="shared" si="2"/>
        <v/>
      </c>
      <c r="F114" s="422"/>
      <c r="I114" s="423"/>
      <c r="J114" s="423"/>
      <c r="K114" s="422"/>
      <c r="L114" s="422"/>
      <c r="M114" s="422"/>
      <c r="N114" s="28"/>
      <c r="O114" s="28"/>
      <c r="P114" s="423"/>
      <c r="Q114" s="423"/>
      <c r="R114" s="423"/>
      <c r="S114" s="423"/>
      <c r="T114" s="423"/>
      <c r="U114" s="422"/>
      <c r="V114" s="422"/>
      <c r="W114" s="422"/>
      <c r="X114" s="422"/>
      <c r="Y114" s="422"/>
      <c r="Z114" s="28"/>
      <c r="AA114" s="28"/>
      <c r="AB114" s="422"/>
      <c r="AC114" s="422"/>
      <c r="AD114" s="422"/>
      <c r="AE114" s="422"/>
      <c r="AF114" s="422"/>
      <c r="AG114" s="422"/>
      <c r="AJ114" s="422"/>
      <c r="AK114" s="422"/>
      <c r="AL114" s="422"/>
      <c r="AM114" s="422"/>
      <c r="AN114" s="422"/>
      <c r="AO114" s="422"/>
      <c r="AR114" s="422"/>
      <c r="AS114" s="422"/>
      <c r="AT114" s="422"/>
      <c r="AU114" s="422"/>
      <c r="AV114" s="422"/>
      <c r="AW114" s="422"/>
      <c r="BB114" s="28" t="str">
        <f>IF(AND(初始录入!$M$12&lt;&gt;"",$BF$1&lt;&gt;"",$BF$3&lt;&gt;"",$A114&lt;&gt;""),SUM(BC114:EX114),"")</f>
        <v/>
      </c>
      <c r="BC114" s="422"/>
      <c r="BD114" s="422"/>
      <c r="BE114" s="422"/>
      <c r="BF114" s="422"/>
      <c r="BG114" s="422"/>
      <c r="BH114" s="422"/>
      <c r="BI114" s="422"/>
      <c r="BJ114" s="422"/>
      <c r="BK114" s="422"/>
      <c r="BL114" s="422"/>
      <c r="BM114" s="422"/>
      <c r="BN114" s="422"/>
      <c r="BO114" s="422"/>
      <c r="BP114" s="422"/>
      <c r="BQ114" s="422"/>
      <c r="BR114" s="422"/>
      <c r="BS114" s="422"/>
      <c r="BT114" s="422"/>
      <c r="BU114" s="422"/>
      <c r="BV114" s="422"/>
      <c r="BW114" s="422"/>
      <c r="BX114" s="422"/>
      <c r="BY114" s="422"/>
      <c r="BZ114" s="422"/>
      <c r="CA114" s="422"/>
      <c r="CB114" s="422"/>
      <c r="CC114" s="422"/>
      <c r="CD114" s="422"/>
      <c r="CE114" s="422"/>
      <c r="CF114" s="422"/>
      <c r="CG114" s="422"/>
      <c r="CH114" s="422"/>
      <c r="CI114" s="422"/>
      <c r="CJ114" s="422"/>
      <c r="CK114" s="422"/>
      <c r="CL114" s="422"/>
      <c r="CM114" s="422"/>
      <c r="CN114" s="422"/>
      <c r="CO114" s="422"/>
      <c r="CP114" s="422"/>
      <c r="CQ114" s="422"/>
      <c r="CR114" s="422"/>
      <c r="CS114" s="422"/>
      <c r="CT114" s="422"/>
      <c r="CU114" s="422"/>
      <c r="CV114" s="422"/>
      <c r="CW114" s="422"/>
      <c r="CX114" s="422"/>
      <c r="CY114" s="422"/>
      <c r="CZ114" s="422"/>
      <c r="DA114" s="422"/>
      <c r="DB114" s="422"/>
      <c r="DC114" s="422"/>
      <c r="DD114" s="422"/>
      <c r="DE114" s="422"/>
      <c r="DF114" s="422"/>
      <c r="DG114" s="422"/>
      <c r="DH114" s="422"/>
      <c r="DI114" s="422"/>
      <c r="DJ114" s="422"/>
      <c r="DK114" s="426"/>
      <c r="DL114" s="426"/>
      <c r="DM114" s="426"/>
      <c r="DN114" s="426"/>
      <c r="DO114" s="426"/>
      <c r="DP114" s="426"/>
      <c r="DQ114" s="426"/>
      <c r="DR114" s="426"/>
      <c r="DS114" s="426"/>
      <c r="DT114" s="426"/>
      <c r="DU114" s="426"/>
      <c r="DV114" s="426"/>
      <c r="DW114" s="426"/>
      <c r="DX114" s="426"/>
      <c r="DY114" s="426"/>
      <c r="DZ114" s="426"/>
      <c r="EA114" s="426"/>
      <c r="EB114" s="426"/>
      <c r="EC114" s="426"/>
      <c r="ED114" s="426"/>
      <c r="EE114" s="422"/>
      <c r="EF114" s="422"/>
      <c r="EG114" s="422"/>
      <c r="EH114" s="422"/>
      <c r="EI114" s="422"/>
      <c r="EJ114" s="422"/>
      <c r="EK114" s="422"/>
      <c r="EL114" s="422"/>
      <c r="EM114" s="422"/>
      <c r="EN114" s="422"/>
      <c r="EO114" s="422"/>
      <c r="EP114" s="422"/>
      <c r="EQ114" s="422"/>
      <c r="ER114" s="422"/>
      <c r="ES114" s="422"/>
      <c r="ET114" s="422"/>
      <c r="EU114" s="422"/>
      <c r="EV114" s="422"/>
      <c r="EW114" s="422"/>
      <c r="EX114" s="422"/>
    </row>
    <row r="115" ht="24.95" customHeight="1" spans="1:154">
      <c r="A115" s="28" t="str">
        <f>IF($G$1&lt;&gt;"",参数计算!A112,"")</f>
        <v/>
      </c>
      <c r="B115" s="28" t="str">
        <f>IF($G$1&lt;&gt;"",参数计算!B112,"")</f>
        <v/>
      </c>
      <c r="C115" s="28" t="str">
        <f>IF($G$1&lt;&gt;"",参数计算!C112,"")</f>
        <v/>
      </c>
      <c r="D115" s="28" t="str">
        <f>IF(AND(初始录入!$M$7&lt;&gt;"",A115&lt;&gt;""),$D$10,"")</f>
        <v/>
      </c>
      <c r="E115" s="28" t="str">
        <f t="shared" si="2"/>
        <v/>
      </c>
      <c r="F115" s="422"/>
      <c r="I115" s="423"/>
      <c r="J115" s="423"/>
      <c r="K115" s="422"/>
      <c r="L115" s="422"/>
      <c r="M115" s="422"/>
      <c r="N115" s="28"/>
      <c r="O115" s="28"/>
      <c r="P115" s="423"/>
      <c r="Q115" s="423"/>
      <c r="R115" s="423"/>
      <c r="S115" s="423"/>
      <c r="T115" s="423"/>
      <c r="U115" s="422"/>
      <c r="V115" s="422"/>
      <c r="W115" s="422"/>
      <c r="X115" s="422"/>
      <c r="Y115" s="422"/>
      <c r="Z115" s="28"/>
      <c r="AA115" s="28"/>
      <c r="AB115" s="422"/>
      <c r="AC115" s="422"/>
      <c r="AD115" s="422"/>
      <c r="AE115" s="422"/>
      <c r="AF115" s="422"/>
      <c r="AG115" s="422"/>
      <c r="AJ115" s="422"/>
      <c r="AK115" s="422"/>
      <c r="AL115" s="422"/>
      <c r="AM115" s="422"/>
      <c r="AN115" s="422"/>
      <c r="AO115" s="422"/>
      <c r="AR115" s="422"/>
      <c r="AS115" s="422"/>
      <c r="AT115" s="422"/>
      <c r="AU115" s="422"/>
      <c r="AV115" s="422"/>
      <c r="AW115" s="422"/>
      <c r="BB115" s="28" t="str">
        <f>IF(AND(初始录入!$M$12&lt;&gt;"",$BF$1&lt;&gt;"",$BF$3&lt;&gt;"",$A115&lt;&gt;""),SUM(BC115:EX115),"")</f>
        <v/>
      </c>
      <c r="BC115" s="422"/>
      <c r="BD115" s="422"/>
      <c r="BE115" s="422"/>
      <c r="BF115" s="422"/>
      <c r="BG115" s="422"/>
      <c r="BH115" s="422"/>
      <c r="BI115" s="422"/>
      <c r="BJ115" s="422"/>
      <c r="BK115" s="422"/>
      <c r="BL115" s="422"/>
      <c r="BM115" s="422"/>
      <c r="BN115" s="422"/>
      <c r="BO115" s="422"/>
      <c r="BP115" s="422"/>
      <c r="BQ115" s="422"/>
      <c r="BR115" s="422"/>
      <c r="BS115" s="422"/>
      <c r="BT115" s="422"/>
      <c r="BU115" s="422"/>
      <c r="BV115" s="422"/>
      <c r="BW115" s="422"/>
      <c r="BX115" s="422"/>
      <c r="BY115" s="422"/>
      <c r="BZ115" s="422"/>
      <c r="CA115" s="422"/>
      <c r="CB115" s="422"/>
      <c r="CC115" s="422"/>
      <c r="CD115" s="422"/>
      <c r="CE115" s="422"/>
      <c r="CF115" s="422"/>
      <c r="CG115" s="422"/>
      <c r="CH115" s="422"/>
      <c r="CI115" s="422"/>
      <c r="CJ115" s="422"/>
      <c r="CK115" s="422"/>
      <c r="CL115" s="422"/>
      <c r="CM115" s="422"/>
      <c r="CN115" s="422"/>
      <c r="CO115" s="422"/>
      <c r="CP115" s="422"/>
      <c r="CQ115" s="422"/>
      <c r="CR115" s="422"/>
      <c r="CS115" s="422"/>
      <c r="CT115" s="422"/>
      <c r="CU115" s="422"/>
      <c r="CV115" s="422"/>
      <c r="CW115" s="422"/>
      <c r="CX115" s="422"/>
      <c r="CY115" s="422"/>
      <c r="CZ115" s="422"/>
      <c r="DA115" s="422"/>
      <c r="DB115" s="422"/>
      <c r="DC115" s="422"/>
      <c r="DD115" s="422"/>
      <c r="DE115" s="422"/>
      <c r="DF115" s="422"/>
      <c r="DG115" s="422"/>
      <c r="DH115" s="422"/>
      <c r="DI115" s="422"/>
      <c r="DJ115" s="422"/>
      <c r="DK115" s="426"/>
      <c r="DL115" s="426"/>
      <c r="DM115" s="426"/>
      <c r="DN115" s="426"/>
      <c r="DO115" s="426"/>
      <c r="DP115" s="426"/>
      <c r="DQ115" s="426"/>
      <c r="DR115" s="426"/>
      <c r="DS115" s="426"/>
      <c r="DT115" s="426"/>
      <c r="DU115" s="426"/>
      <c r="DV115" s="426"/>
      <c r="DW115" s="426"/>
      <c r="DX115" s="426"/>
      <c r="DY115" s="426"/>
      <c r="DZ115" s="426"/>
      <c r="EA115" s="426"/>
      <c r="EB115" s="426"/>
      <c r="EC115" s="426"/>
      <c r="ED115" s="426"/>
      <c r="EE115" s="422"/>
      <c r="EF115" s="422"/>
      <c r="EG115" s="422"/>
      <c r="EH115" s="422"/>
      <c r="EI115" s="422"/>
      <c r="EJ115" s="422"/>
      <c r="EK115" s="422"/>
      <c r="EL115" s="422"/>
      <c r="EM115" s="422"/>
      <c r="EN115" s="422"/>
      <c r="EO115" s="422"/>
      <c r="EP115" s="422"/>
      <c r="EQ115" s="422"/>
      <c r="ER115" s="422"/>
      <c r="ES115" s="422"/>
      <c r="ET115" s="422"/>
      <c r="EU115" s="422"/>
      <c r="EV115" s="422"/>
      <c r="EW115" s="422"/>
      <c r="EX115" s="422"/>
    </row>
    <row r="116" ht="24.95" customHeight="1" spans="1:154">
      <c r="A116" s="28" t="str">
        <f>IF($G$1&lt;&gt;"",参数计算!A113,"")</f>
        <v/>
      </c>
      <c r="B116" s="28" t="str">
        <f>IF($G$1&lt;&gt;"",参数计算!B113,"")</f>
        <v/>
      </c>
      <c r="C116" s="28" t="str">
        <f>IF($G$1&lt;&gt;"",参数计算!C113,"")</f>
        <v/>
      </c>
      <c r="D116" s="28" t="str">
        <f>IF(AND(初始录入!$M$7&lt;&gt;"",A116&lt;&gt;""),$D$10,"")</f>
        <v/>
      </c>
      <c r="E116" s="28" t="str">
        <f t="shared" si="2"/>
        <v/>
      </c>
      <c r="F116" s="422"/>
      <c r="I116" s="423"/>
      <c r="J116" s="423"/>
      <c r="K116" s="422"/>
      <c r="L116" s="422"/>
      <c r="M116" s="422"/>
      <c r="N116" s="28"/>
      <c r="O116" s="28"/>
      <c r="P116" s="423"/>
      <c r="Q116" s="423"/>
      <c r="R116" s="423"/>
      <c r="S116" s="423"/>
      <c r="T116" s="423"/>
      <c r="U116" s="422"/>
      <c r="V116" s="422"/>
      <c r="W116" s="422"/>
      <c r="X116" s="422"/>
      <c r="Y116" s="422"/>
      <c r="Z116" s="28"/>
      <c r="AA116" s="28"/>
      <c r="AB116" s="422"/>
      <c r="AC116" s="422"/>
      <c r="AD116" s="422"/>
      <c r="AE116" s="422"/>
      <c r="AF116" s="422"/>
      <c r="AG116" s="422"/>
      <c r="AJ116" s="422"/>
      <c r="AK116" s="422"/>
      <c r="AL116" s="422"/>
      <c r="AM116" s="422"/>
      <c r="AN116" s="422"/>
      <c r="AO116" s="422"/>
      <c r="AR116" s="422"/>
      <c r="AS116" s="422"/>
      <c r="AT116" s="422"/>
      <c r="AU116" s="422"/>
      <c r="AV116" s="422"/>
      <c r="AW116" s="422"/>
      <c r="BB116" s="28" t="str">
        <f>IF(AND(初始录入!$M$12&lt;&gt;"",$BF$1&lt;&gt;"",$BF$3&lt;&gt;"",$A116&lt;&gt;""),SUM(BC116:EX116),"")</f>
        <v/>
      </c>
      <c r="BC116" s="422"/>
      <c r="BD116" s="422"/>
      <c r="BE116" s="422"/>
      <c r="BF116" s="422"/>
      <c r="BG116" s="422"/>
      <c r="BH116" s="422"/>
      <c r="BI116" s="422"/>
      <c r="BJ116" s="422"/>
      <c r="BK116" s="422"/>
      <c r="BL116" s="422"/>
      <c r="BM116" s="422"/>
      <c r="BN116" s="422"/>
      <c r="BO116" s="422"/>
      <c r="BP116" s="422"/>
      <c r="BQ116" s="422"/>
      <c r="BR116" s="422"/>
      <c r="BS116" s="422"/>
      <c r="BT116" s="422"/>
      <c r="BU116" s="422"/>
      <c r="BV116" s="422"/>
      <c r="BW116" s="422"/>
      <c r="BX116" s="422"/>
      <c r="BY116" s="422"/>
      <c r="BZ116" s="422"/>
      <c r="CA116" s="422"/>
      <c r="CB116" s="422"/>
      <c r="CC116" s="422"/>
      <c r="CD116" s="422"/>
      <c r="CE116" s="422"/>
      <c r="CF116" s="422"/>
      <c r="CG116" s="422"/>
      <c r="CH116" s="422"/>
      <c r="CI116" s="422"/>
      <c r="CJ116" s="422"/>
      <c r="CK116" s="422"/>
      <c r="CL116" s="422"/>
      <c r="CM116" s="422"/>
      <c r="CN116" s="422"/>
      <c r="CO116" s="422"/>
      <c r="CP116" s="422"/>
      <c r="CQ116" s="422"/>
      <c r="CR116" s="422"/>
      <c r="CS116" s="422"/>
      <c r="CT116" s="422"/>
      <c r="CU116" s="422"/>
      <c r="CV116" s="422"/>
      <c r="CW116" s="422"/>
      <c r="CX116" s="422"/>
      <c r="CY116" s="422"/>
      <c r="CZ116" s="422"/>
      <c r="DA116" s="422"/>
      <c r="DB116" s="422"/>
      <c r="DC116" s="422"/>
      <c r="DD116" s="422"/>
      <c r="DE116" s="422"/>
      <c r="DF116" s="422"/>
      <c r="DG116" s="422"/>
      <c r="DH116" s="422"/>
      <c r="DI116" s="422"/>
      <c r="DJ116" s="422"/>
      <c r="DK116" s="426"/>
      <c r="DL116" s="426"/>
      <c r="DM116" s="426"/>
      <c r="DN116" s="426"/>
      <c r="DO116" s="426"/>
      <c r="DP116" s="426"/>
      <c r="DQ116" s="426"/>
      <c r="DR116" s="426"/>
      <c r="DS116" s="426"/>
      <c r="DT116" s="426"/>
      <c r="DU116" s="426"/>
      <c r="DV116" s="426"/>
      <c r="DW116" s="426"/>
      <c r="DX116" s="426"/>
      <c r="DY116" s="426"/>
      <c r="DZ116" s="426"/>
      <c r="EA116" s="426"/>
      <c r="EB116" s="426"/>
      <c r="EC116" s="426"/>
      <c r="ED116" s="426"/>
      <c r="EE116" s="422"/>
      <c r="EF116" s="422"/>
      <c r="EG116" s="422"/>
      <c r="EH116" s="422"/>
      <c r="EI116" s="422"/>
      <c r="EJ116" s="422"/>
      <c r="EK116" s="422"/>
      <c r="EL116" s="422"/>
      <c r="EM116" s="422"/>
      <c r="EN116" s="422"/>
      <c r="EO116" s="422"/>
      <c r="EP116" s="422"/>
      <c r="EQ116" s="422"/>
      <c r="ER116" s="422"/>
      <c r="ES116" s="422"/>
      <c r="ET116" s="422"/>
      <c r="EU116" s="422"/>
      <c r="EV116" s="422"/>
      <c r="EW116" s="422"/>
      <c r="EX116" s="422"/>
    </row>
    <row r="117" ht="24.95" customHeight="1" spans="1:154">
      <c r="A117" s="28" t="str">
        <f>IF($G$1&lt;&gt;"",参数计算!A114,"")</f>
        <v/>
      </c>
      <c r="B117" s="28" t="str">
        <f>IF($G$1&lt;&gt;"",参数计算!B114,"")</f>
        <v/>
      </c>
      <c r="C117" s="28" t="str">
        <f>IF($G$1&lt;&gt;"",参数计算!C114,"")</f>
        <v/>
      </c>
      <c r="D117" s="28" t="str">
        <f>IF(AND(初始录入!$M$7&lt;&gt;"",A117&lt;&gt;""),$D$10,"")</f>
        <v/>
      </c>
      <c r="E117" s="28" t="str">
        <f t="shared" si="2"/>
        <v/>
      </c>
      <c r="F117" s="422"/>
      <c r="I117" s="423"/>
      <c r="J117" s="423"/>
      <c r="K117" s="422"/>
      <c r="L117" s="422"/>
      <c r="M117" s="422"/>
      <c r="N117" s="28"/>
      <c r="O117" s="28"/>
      <c r="P117" s="423"/>
      <c r="Q117" s="423"/>
      <c r="R117" s="423"/>
      <c r="S117" s="423"/>
      <c r="T117" s="423"/>
      <c r="U117" s="422"/>
      <c r="V117" s="422"/>
      <c r="W117" s="422"/>
      <c r="X117" s="422"/>
      <c r="Y117" s="422"/>
      <c r="Z117" s="28"/>
      <c r="AA117" s="28"/>
      <c r="AB117" s="422"/>
      <c r="AC117" s="422"/>
      <c r="AD117" s="422"/>
      <c r="AE117" s="422"/>
      <c r="AF117" s="422"/>
      <c r="AG117" s="422"/>
      <c r="AJ117" s="422"/>
      <c r="AK117" s="422"/>
      <c r="AL117" s="422"/>
      <c r="AM117" s="422"/>
      <c r="AN117" s="422"/>
      <c r="AO117" s="422"/>
      <c r="AR117" s="422"/>
      <c r="AS117" s="422"/>
      <c r="AT117" s="422"/>
      <c r="AU117" s="422"/>
      <c r="AV117" s="422"/>
      <c r="AW117" s="422"/>
      <c r="BB117" s="28" t="str">
        <f>IF(AND(初始录入!$M$12&lt;&gt;"",$BF$1&lt;&gt;"",$BF$3&lt;&gt;"",$A117&lt;&gt;""),SUM(BC117:EX117),"")</f>
        <v/>
      </c>
      <c r="BC117" s="422"/>
      <c r="BD117" s="422"/>
      <c r="BE117" s="422"/>
      <c r="BF117" s="422"/>
      <c r="BG117" s="422"/>
      <c r="BH117" s="422"/>
      <c r="BI117" s="422"/>
      <c r="BJ117" s="422"/>
      <c r="BK117" s="422"/>
      <c r="BL117" s="422"/>
      <c r="BM117" s="422"/>
      <c r="BN117" s="422"/>
      <c r="BO117" s="422"/>
      <c r="BP117" s="422"/>
      <c r="BQ117" s="422"/>
      <c r="BR117" s="422"/>
      <c r="BS117" s="422"/>
      <c r="BT117" s="422"/>
      <c r="BU117" s="422"/>
      <c r="BV117" s="422"/>
      <c r="BW117" s="422"/>
      <c r="BX117" s="422"/>
      <c r="BY117" s="422"/>
      <c r="BZ117" s="422"/>
      <c r="CA117" s="422"/>
      <c r="CB117" s="422"/>
      <c r="CC117" s="422"/>
      <c r="CD117" s="422"/>
      <c r="CE117" s="422"/>
      <c r="CF117" s="422"/>
      <c r="CG117" s="422"/>
      <c r="CH117" s="422"/>
      <c r="CI117" s="422"/>
      <c r="CJ117" s="422"/>
      <c r="CK117" s="422"/>
      <c r="CL117" s="422"/>
      <c r="CM117" s="422"/>
      <c r="CN117" s="422"/>
      <c r="CO117" s="422"/>
      <c r="CP117" s="422"/>
      <c r="CQ117" s="422"/>
      <c r="CR117" s="422"/>
      <c r="CS117" s="422"/>
      <c r="CT117" s="422"/>
      <c r="CU117" s="422"/>
      <c r="CV117" s="422"/>
      <c r="CW117" s="422"/>
      <c r="CX117" s="422"/>
      <c r="CY117" s="422"/>
      <c r="CZ117" s="422"/>
      <c r="DA117" s="422"/>
      <c r="DB117" s="422"/>
      <c r="DC117" s="422"/>
      <c r="DD117" s="422"/>
      <c r="DE117" s="422"/>
      <c r="DF117" s="422"/>
      <c r="DG117" s="422"/>
      <c r="DH117" s="422"/>
      <c r="DI117" s="422"/>
      <c r="DJ117" s="422"/>
      <c r="DK117" s="426"/>
      <c r="DL117" s="426"/>
      <c r="DM117" s="426"/>
      <c r="DN117" s="426"/>
      <c r="DO117" s="426"/>
      <c r="DP117" s="426"/>
      <c r="DQ117" s="426"/>
      <c r="DR117" s="426"/>
      <c r="DS117" s="426"/>
      <c r="DT117" s="426"/>
      <c r="DU117" s="426"/>
      <c r="DV117" s="426"/>
      <c r="DW117" s="426"/>
      <c r="DX117" s="426"/>
      <c r="DY117" s="426"/>
      <c r="DZ117" s="426"/>
      <c r="EA117" s="426"/>
      <c r="EB117" s="426"/>
      <c r="EC117" s="426"/>
      <c r="ED117" s="426"/>
      <c r="EE117" s="422"/>
      <c r="EF117" s="422"/>
      <c r="EG117" s="422"/>
      <c r="EH117" s="422"/>
      <c r="EI117" s="422"/>
      <c r="EJ117" s="422"/>
      <c r="EK117" s="422"/>
      <c r="EL117" s="422"/>
      <c r="EM117" s="422"/>
      <c r="EN117" s="422"/>
      <c r="EO117" s="422"/>
      <c r="EP117" s="422"/>
      <c r="EQ117" s="422"/>
      <c r="ER117" s="422"/>
      <c r="ES117" s="422"/>
      <c r="ET117" s="422"/>
      <c r="EU117" s="422"/>
      <c r="EV117" s="422"/>
      <c r="EW117" s="422"/>
      <c r="EX117" s="422"/>
    </row>
    <row r="118" ht="24.95" customHeight="1" spans="1:154">
      <c r="A118" s="28" t="str">
        <f>IF($G$1&lt;&gt;"",参数计算!A115,"")</f>
        <v/>
      </c>
      <c r="B118" s="28" t="str">
        <f>IF($G$1&lt;&gt;"",参数计算!B115,"")</f>
        <v/>
      </c>
      <c r="C118" s="28" t="str">
        <f>IF($G$1&lt;&gt;"",参数计算!C115,"")</f>
        <v/>
      </c>
      <c r="D118" s="28" t="str">
        <f>IF(AND(初始录入!$M$7&lt;&gt;"",A118&lt;&gt;""),$D$10,"")</f>
        <v/>
      </c>
      <c r="E118" s="28" t="str">
        <f t="shared" si="2"/>
        <v/>
      </c>
      <c r="F118" s="422"/>
      <c r="I118" s="423"/>
      <c r="J118" s="423"/>
      <c r="K118" s="422"/>
      <c r="L118" s="422"/>
      <c r="M118" s="422"/>
      <c r="N118" s="28"/>
      <c r="O118" s="28"/>
      <c r="P118" s="423"/>
      <c r="Q118" s="423"/>
      <c r="R118" s="423"/>
      <c r="S118" s="423"/>
      <c r="T118" s="423"/>
      <c r="U118" s="422"/>
      <c r="V118" s="422"/>
      <c r="W118" s="422"/>
      <c r="X118" s="422"/>
      <c r="Y118" s="422"/>
      <c r="Z118" s="28"/>
      <c r="AA118" s="28"/>
      <c r="AB118" s="422"/>
      <c r="AC118" s="422"/>
      <c r="AD118" s="422"/>
      <c r="AE118" s="422"/>
      <c r="AF118" s="422"/>
      <c r="AG118" s="422"/>
      <c r="AJ118" s="422"/>
      <c r="AK118" s="422"/>
      <c r="AL118" s="422"/>
      <c r="AM118" s="422"/>
      <c r="AN118" s="422"/>
      <c r="AO118" s="422"/>
      <c r="AR118" s="422"/>
      <c r="AS118" s="422"/>
      <c r="AT118" s="422"/>
      <c r="AU118" s="422"/>
      <c r="AV118" s="422"/>
      <c r="AW118" s="422"/>
      <c r="BB118" s="28" t="str">
        <f>IF(AND(初始录入!$M$12&lt;&gt;"",$BF$1&lt;&gt;"",$BF$3&lt;&gt;"",$A118&lt;&gt;""),SUM(BC118:EX118),"")</f>
        <v/>
      </c>
      <c r="BC118" s="422"/>
      <c r="BD118" s="422"/>
      <c r="BE118" s="422"/>
      <c r="BF118" s="422"/>
      <c r="BG118" s="422"/>
      <c r="BH118" s="422"/>
      <c r="BI118" s="422"/>
      <c r="BJ118" s="422"/>
      <c r="BK118" s="422"/>
      <c r="BL118" s="422"/>
      <c r="BM118" s="422"/>
      <c r="BN118" s="422"/>
      <c r="BO118" s="422"/>
      <c r="BP118" s="422"/>
      <c r="BQ118" s="422"/>
      <c r="BR118" s="422"/>
      <c r="BS118" s="422"/>
      <c r="BT118" s="422"/>
      <c r="BU118" s="422"/>
      <c r="BV118" s="422"/>
      <c r="BW118" s="422"/>
      <c r="BX118" s="422"/>
      <c r="BY118" s="422"/>
      <c r="BZ118" s="422"/>
      <c r="CA118" s="422"/>
      <c r="CB118" s="422"/>
      <c r="CC118" s="422"/>
      <c r="CD118" s="422"/>
      <c r="CE118" s="422"/>
      <c r="CF118" s="422"/>
      <c r="CG118" s="422"/>
      <c r="CH118" s="422"/>
      <c r="CI118" s="422"/>
      <c r="CJ118" s="422"/>
      <c r="CK118" s="422"/>
      <c r="CL118" s="422"/>
      <c r="CM118" s="422"/>
      <c r="CN118" s="422"/>
      <c r="CO118" s="422"/>
      <c r="CP118" s="422"/>
      <c r="CQ118" s="422"/>
      <c r="CR118" s="422"/>
      <c r="CS118" s="422"/>
      <c r="CT118" s="422"/>
      <c r="CU118" s="422"/>
      <c r="CV118" s="422"/>
      <c r="CW118" s="422"/>
      <c r="CX118" s="422"/>
      <c r="CY118" s="422"/>
      <c r="CZ118" s="422"/>
      <c r="DA118" s="422"/>
      <c r="DB118" s="422"/>
      <c r="DC118" s="422"/>
      <c r="DD118" s="422"/>
      <c r="DE118" s="422"/>
      <c r="DF118" s="422"/>
      <c r="DG118" s="422"/>
      <c r="DH118" s="422"/>
      <c r="DI118" s="422"/>
      <c r="DJ118" s="422"/>
      <c r="DK118" s="426"/>
      <c r="DL118" s="426"/>
      <c r="DM118" s="426"/>
      <c r="DN118" s="426"/>
      <c r="DO118" s="426"/>
      <c r="DP118" s="426"/>
      <c r="DQ118" s="426"/>
      <c r="DR118" s="426"/>
      <c r="DS118" s="426"/>
      <c r="DT118" s="426"/>
      <c r="DU118" s="426"/>
      <c r="DV118" s="426"/>
      <c r="DW118" s="426"/>
      <c r="DX118" s="426"/>
      <c r="DY118" s="426"/>
      <c r="DZ118" s="426"/>
      <c r="EA118" s="426"/>
      <c r="EB118" s="426"/>
      <c r="EC118" s="426"/>
      <c r="ED118" s="426"/>
      <c r="EE118" s="422"/>
      <c r="EF118" s="422"/>
      <c r="EG118" s="422"/>
      <c r="EH118" s="422"/>
      <c r="EI118" s="422"/>
      <c r="EJ118" s="422"/>
      <c r="EK118" s="422"/>
      <c r="EL118" s="422"/>
      <c r="EM118" s="422"/>
      <c r="EN118" s="422"/>
      <c r="EO118" s="422"/>
      <c r="EP118" s="422"/>
      <c r="EQ118" s="422"/>
      <c r="ER118" s="422"/>
      <c r="ES118" s="422"/>
      <c r="ET118" s="422"/>
      <c r="EU118" s="422"/>
      <c r="EV118" s="422"/>
      <c r="EW118" s="422"/>
      <c r="EX118" s="422"/>
    </row>
    <row r="119" ht="24.95" customHeight="1" spans="1:154">
      <c r="A119" s="28" t="str">
        <f>IF($G$1&lt;&gt;"",参数计算!A116,"")</f>
        <v/>
      </c>
      <c r="B119" s="28" t="str">
        <f>IF($G$1&lt;&gt;"",参数计算!B116,"")</f>
        <v/>
      </c>
      <c r="C119" s="28" t="str">
        <f>IF($G$1&lt;&gt;"",参数计算!C116,"")</f>
        <v/>
      </c>
      <c r="D119" s="28" t="str">
        <f>IF(AND(初始录入!$M$7&lt;&gt;"",A119&lt;&gt;""),$D$10,"")</f>
        <v/>
      </c>
      <c r="E119" s="28" t="str">
        <f t="shared" si="2"/>
        <v/>
      </c>
      <c r="F119" s="422"/>
      <c r="I119" s="423"/>
      <c r="J119" s="423"/>
      <c r="K119" s="422"/>
      <c r="L119" s="422"/>
      <c r="M119" s="422"/>
      <c r="N119" s="28"/>
      <c r="O119" s="28"/>
      <c r="P119" s="423"/>
      <c r="Q119" s="423"/>
      <c r="R119" s="423"/>
      <c r="S119" s="423"/>
      <c r="T119" s="423"/>
      <c r="U119" s="422"/>
      <c r="V119" s="422"/>
      <c r="W119" s="422"/>
      <c r="X119" s="422"/>
      <c r="Y119" s="422"/>
      <c r="Z119" s="28"/>
      <c r="AA119" s="28"/>
      <c r="AB119" s="422"/>
      <c r="AC119" s="422"/>
      <c r="AD119" s="422"/>
      <c r="AE119" s="422"/>
      <c r="AF119" s="422"/>
      <c r="AG119" s="422"/>
      <c r="AJ119" s="422"/>
      <c r="AK119" s="422"/>
      <c r="AL119" s="422"/>
      <c r="AM119" s="422"/>
      <c r="AN119" s="422"/>
      <c r="AO119" s="422"/>
      <c r="AR119" s="422"/>
      <c r="AS119" s="422"/>
      <c r="AT119" s="422"/>
      <c r="AU119" s="422"/>
      <c r="AV119" s="422"/>
      <c r="AW119" s="422"/>
      <c r="BB119" s="28" t="str">
        <f>IF(AND(初始录入!$M$12&lt;&gt;"",$BF$1&lt;&gt;"",$BF$3&lt;&gt;"",$A119&lt;&gt;""),SUM(BC119:EX119),"")</f>
        <v/>
      </c>
      <c r="BC119" s="422"/>
      <c r="BD119" s="422"/>
      <c r="BE119" s="422"/>
      <c r="BF119" s="422"/>
      <c r="BG119" s="422"/>
      <c r="BH119" s="422"/>
      <c r="BI119" s="422"/>
      <c r="BJ119" s="422"/>
      <c r="BK119" s="422"/>
      <c r="BL119" s="422"/>
      <c r="BM119" s="422"/>
      <c r="BN119" s="422"/>
      <c r="BO119" s="422"/>
      <c r="BP119" s="422"/>
      <c r="BQ119" s="422"/>
      <c r="BR119" s="422"/>
      <c r="BS119" s="422"/>
      <c r="BT119" s="422"/>
      <c r="BU119" s="422"/>
      <c r="BV119" s="422"/>
      <c r="BW119" s="422"/>
      <c r="BX119" s="422"/>
      <c r="BY119" s="422"/>
      <c r="BZ119" s="422"/>
      <c r="CA119" s="422"/>
      <c r="CB119" s="422"/>
      <c r="CC119" s="422"/>
      <c r="CD119" s="422"/>
      <c r="CE119" s="422"/>
      <c r="CF119" s="422"/>
      <c r="CG119" s="422"/>
      <c r="CH119" s="422"/>
      <c r="CI119" s="422"/>
      <c r="CJ119" s="422"/>
      <c r="CK119" s="422"/>
      <c r="CL119" s="422"/>
      <c r="CM119" s="422"/>
      <c r="CN119" s="422"/>
      <c r="CO119" s="422"/>
      <c r="CP119" s="422"/>
      <c r="CQ119" s="422"/>
      <c r="CR119" s="422"/>
      <c r="CS119" s="422"/>
      <c r="CT119" s="422"/>
      <c r="CU119" s="422"/>
      <c r="CV119" s="422"/>
      <c r="CW119" s="422"/>
      <c r="CX119" s="422"/>
      <c r="CY119" s="422"/>
      <c r="CZ119" s="422"/>
      <c r="DA119" s="422"/>
      <c r="DB119" s="422"/>
      <c r="DC119" s="422"/>
      <c r="DD119" s="422"/>
      <c r="DE119" s="422"/>
      <c r="DF119" s="422"/>
      <c r="DG119" s="422"/>
      <c r="DH119" s="422"/>
      <c r="DI119" s="422"/>
      <c r="DJ119" s="422"/>
      <c r="DK119" s="426"/>
      <c r="DL119" s="426"/>
      <c r="DM119" s="426"/>
      <c r="DN119" s="426"/>
      <c r="DO119" s="426"/>
      <c r="DP119" s="426"/>
      <c r="DQ119" s="426"/>
      <c r="DR119" s="426"/>
      <c r="DS119" s="426"/>
      <c r="DT119" s="426"/>
      <c r="DU119" s="426"/>
      <c r="DV119" s="426"/>
      <c r="DW119" s="426"/>
      <c r="DX119" s="426"/>
      <c r="DY119" s="426"/>
      <c r="DZ119" s="426"/>
      <c r="EA119" s="426"/>
      <c r="EB119" s="426"/>
      <c r="EC119" s="426"/>
      <c r="ED119" s="426"/>
      <c r="EE119" s="422"/>
      <c r="EF119" s="422"/>
      <c r="EG119" s="422"/>
      <c r="EH119" s="422"/>
      <c r="EI119" s="422"/>
      <c r="EJ119" s="422"/>
      <c r="EK119" s="422"/>
      <c r="EL119" s="422"/>
      <c r="EM119" s="422"/>
      <c r="EN119" s="422"/>
      <c r="EO119" s="422"/>
      <c r="EP119" s="422"/>
      <c r="EQ119" s="422"/>
      <c r="ER119" s="422"/>
      <c r="ES119" s="422"/>
      <c r="ET119" s="422"/>
      <c r="EU119" s="422"/>
      <c r="EV119" s="422"/>
      <c r="EW119" s="422"/>
      <c r="EX119" s="422"/>
    </row>
    <row r="120" ht="24.95" customHeight="1" spans="1:154">
      <c r="A120" s="28" t="str">
        <f>IF($G$1&lt;&gt;"",参数计算!A117,"")</f>
        <v/>
      </c>
      <c r="B120" s="28" t="str">
        <f>IF($G$1&lt;&gt;"",参数计算!B117,"")</f>
        <v/>
      </c>
      <c r="C120" s="28" t="str">
        <f>IF($G$1&lt;&gt;"",参数计算!C117,"")</f>
        <v/>
      </c>
      <c r="D120" s="28" t="str">
        <f>IF(AND(初始录入!$M$7&lt;&gt;"",A120&lt;&gt;""),$D$10,"")</f>
        <v/>
      </c>
      <c r="E120" s="28" t="str">
        <f t="shared" si="2"/>
        <v/>
      </c>
      <c r="F120" s="422"/>
      <c r="I120" s="423"/>
      <c r="J120" s="423"/>
      <c r="K120" s="422"/>
      <c r="L120" s="422"/>
      <c r="M120" s="422"/>
      <c r="N120" s="28"/>
      <c r="O120" s="28"/>
      <c r="P120" s="423"/>
      <c r="Q120" s="423"/>
      <c r="R120" s="423"/>
      <c r="S120" s="423"/>
      <c r="T120" s="423"/>
      <c r="U120" s="422"/>
      <c r="V120" s="422"/>
      <c r="W120" s="422"/>
      <c r="X120" s="422"/>
      <c r="Y120" s="422"/>
      <c r="Z120" s="28"/>
      <c r="AA120" s="28"/>
      <c r="AB120" s="422"/>
      <c r="AC120" s="422"/>
      <c r="AD120" s="422"/>
      <c r="AE120" s="422"/>
      <c r="AF120" s="422"/>
      <c r="AG120" s="422"/>
      <c r="AJ120" s="422"/>
      <c r="AK120" s="422"/>
      <c r="AL120" s="422"/>
      <c r="AM120" s="422"/>
      <c r="AN120" s="422"/>
      <c r="AO120" s="422"/>
      <c r="AR120" s="422"/>
      <c r="AS120" s="422"/>
      <c r="AT120" s="422"/>
      <c r="AU120" s="422"/>
      <c r="AV120" s="422"/>
      <c r="AW120" s="422"/>
      <c r="BB120" s="28" t="str">
        <f>IF(AND(初始录入!$M$12&lt;&gt;"",$BF$1&lt;&gt;"",$BF$3&lt;&gt;"",$A120&lt;&gt;""),SUM(BC120:EX120),"")</f>
        <v/>
      </c>
      <c r="BC120" s="422"/>
      <c r="BD120" s="422"/>
      <c r="BE120" s="422"/>
      <c r="BF120" s="422"/>
      <c r="BG120" s="422"/>
      <c r="BH120" s="422"/>
      <c r="BI120" s="422"/>
      <c r="BJ120" s="422"/>
      <c r="BK120" s="422"/>
      <c r="BL120" s="422"/>
      <c r="BM120" s="422"/>
      <c r="BN120" s="422"/>
      <c r="BO120" s="422"/>
      <c r="BP120" s="422"/>
      <c r="BQ120" s="422"/>
      <c r="BR120" s="422"/>
      <c r="BS120" s="422"/>
      <c r="BT120" s="422"/>
      <c r="BU120" s="422"/>
      <c r="BV120" s="422"/>
      <c r="BW120" s="422"/>
      <c r="BX120" s="422"/>
      <c r="BY120" s="422"/>
      <c r="BZ120" s="422"/>
      <c r="CA120" s="422"/>
      <c r="CB120" s="422"/>
      <c r="CC120" s="422"/>
      <c r="CD120" s="422"/>
      <c r="CE120" s="422"/>
      <c r="CF120" s="422"/>
      <c r="CG120" s="422"/>
      <c r="CH120" s="422"/>
      <c r="CI120" s="422"/>
      <c r="CJ120" s="422"/>
      <c r="CK120" s="422"/>
      <c r="CL120" s="422"/>
      <c r="CM120" s="422"/>
      <c r="CN120" s="422"/>
      <c r="CO120" s="422"/>
      <c r="CP120" s="422"/>
      <c r="CQ120" s="422"/>
      <c r="CR120" s="422"/>
      <c r="CS120" s="422"/>
      <c r="CT120" s="422"/>
      <c r="CU120" s="422"/>
      <c r="CV120" s="422"/>
      <c r="CW120" s="422"/>
      <c r="CX120" s="422"/>
      <c r="CY120" s="422"/>
      <c r="CZ120" s="422"/>
      <c r="DA120" s="422"/>
      <c r="DB120" s="422"/>
      <c r="DC120" s="422"/>
      <c r="DD120" s="422"/>
      <c r="DE120" s="422"/>
      <c r="DF120" s="422"/>
      <c r="DG120" s="422"/>
      <c r="DH120" s="422"/>
      <c r="DI120" s="422"/>
      <c r="DJ120" s="422"/>
      <c r="DK120" s="426"/>
      <c r="DL120" s="426"/>
      <c r="DM120" s="426"/>
      <c r="DN120" s="426"/>
      <c r="DO120" s="426"/>
      <c r="DP120" s="426"/>
      <c r="DQ120" s="426"/>
      <c r="DR120" s="426"/>
      <c r="DS120" s="426"/>
      <c r="DT120" s="426"/>
      <c r="DU120" s="426"/>
      <c r="DV120" s="426"/>
      <c r="DW120" s="426"/>
      <c r="DX120" s="426"/>
      <c r="DY120" s="426"/>
      <c r="DZ120" s="426"/>
      <c r="EA120" s="426"/>
      <c r="EB120" s="426"/>
      <c r="EC120" s="426"/>
      <c r="ED120" s="426"/>
      <c r="EE120" s="422"/>
      <c r="EF120" s="422"/>
      <c r="EG120" s="422"/>
      <c r="EH120" s="422"/>
      <c r="EI120" s="422"/>
      <c r="EJ120" s="422"/>
      <c r="EK120" s="422"/>
      <c r="EL120" s="422"/>
      <c r="EM120" s="422"/>
      <c r="EN120" s="422"/>
      <c r="EO120" s="422"/>
      <c r="EP120" s="422"/>
      <c r="EQ120" s="422"/>
      <c r="ER120" s="422"/>
      <c r="ES120" s="422"/>
      <c r="ET120" s="422"/>
      <c r="EU120" s="422"/>
      <c r="EV120" s="422"/>
      <c r="EW120" s="422"/>
      <c r="EX120" s="422"/>
    </row>
    <row r="121" ht="24.95" customHeight="1" spans="1:154">
      <c r="A121" s="28" t="str">
        <f>IF($G$1&lt;&gt;"",参数计算!A118,"")</f>
        <v/>
      </c>
      <c r="B121" s="28" t="str">
        <f>IF($G$1&lt;&gt;"",参数计算!B118,"")</f>
        <v/>
      </c>
      <c r="C121" s="28" t="str">
        <f>IF($G$1&lt;&gt;"",参数计算!C118,"")</f>
        <v/>
      </c>
      <c r="D121" s="28" t="str">
        <f>IF(AND(初始录入!$M$7&lt;&gt;"",A121&lt;&gt;""),$D$10,"")</f>
        <v/>
      </c>
      <c r="E121" s="28" t="str">
        <f t="shared" si="2"/>
        <v/>
      </c>
      <c r="F121" s="422"/>
      <c r="I121" s="423"/>
      <c r="J121" s="423"/>
      <c r="K121" s="422"/>
      <c r="L121" s="422"/>
      <c r="M121" s="422"/>
      <c r="N121" s="28"/>
      <c r="O121" s="28"/>
      <c r="P121" s="423"/>
      <c r="Q121" s="423"/>
      <c r="R121" s="423"/>
      <c r="S121" s="423"/>
      <c r="T121" s="423"/>
      <c r="U121" s="422"/>
      <c r="V121" s="422"/>
      <c r="W121" s="422"/>
      <c r="X121" s="422"/>
      <c r="Y121" s="422"/>
      <c r="Z121" s="28"/>
      <c r="AA121" s="28"/>
      <c r="AB121" s="422"/>
      <c r="AC121" s="422"/>
      <c r="AD121" s="422"/>
      <c r="AE121" s="422"/>
      <c r="AF121" s="422"/>
      <c r="AG121" s="422"/>
      <c r="AJ121" s="422"/>
      <c r="AK121" s="422"/>
      <c r="AL121" s="422"/>
      <c r="AM121" s="422"/>
      <c r="AN121" s="422"/>
      <c r="AO121" s="422"/>
      <c r="AR121" s="422"/>
      <c r="AS121" s="422"/>
      <c r="AT121" s="422"/>
      <c r="AU121" s="422"/>
      <c r="AV121" s="422"/>
      <c r="AW121" s="422"/>
      <c r="BB121" s="28" t="str">
        <f>IF(AND(初始录入!$M$12&lt;&gt;"",$BF$1&lt;&gt;"",$BF$3&lt;&gt;"",$A121&lt;&gt;""),SUM(BC121:EX121),"")</f>
        <v/>
      </c>
      <c r="BC121" s="422"/>
      <c r="BD121" s="422"/>
      <c r="BE121" s="422"/>
      <c r="BF121" s="422"/>
      <c r="BG121" s="422"/>
      <c r="BH121" s="422"/>
      <c r="BI121" s="422"/>
      <c r="BJ121" s="422"/>
      <c r="BK121" s="422"/>
      <c r="BL121" s="422"/>
      <c r="BM121" s="422"/>
      <c r="BN121" s="422"/>
      <c r="BO121" s="422"/>
      <c r="BP121" s="422"/>
      <c r="BQ121" s="422"/>
      <c r="BR121" s="422"/>
      <c r="BS121" s="422"/>
      <c r="BT121" s="422"/>
      <c r="BU121" s="422"/>
      <c r="BV121" s="422"/>
      <c r="BW121" s="422"/>
      <c r="BX121" s="422"/>
      <c r="BY121" s="422"/>
      <c r="BZ121" s="422"/>
      <c r="CA121" s="422"/>
      <c r="CB121" s="422"/>
      <c r="CC121" s="422"/>
      <c r="CD121" s="422"/>
      <c r="CE121" s="422"/>
      <c r="CF121" s="422"/>
      <c r="CG121" s="422"/>
      <c r="CH121" s="422"/>
      <c r="CI121" s="422"/>
      <c r="CJ121" s="422"/>
      <c r="CK121" s="422"/>
      <c r="CL121" s="422"/>
      <c r="CM121" s="422"/>
      <c r="CN121" s="422"/>
      <c r="CO121" s="422"/>
      <c r="CP121" s="422"/>
      <c r="CQ121" s="422"/>
      <c r="CR121" s="422"/>
      <c r="CS121" s="422"/>
      <c r="CT121" s="422"/>
      <c r="CU121" s="422"/>
      <c r="CV121" s="422"/>
      <c r="CW121" s="422"/>
      <c r="CX121" s="422"/>
      <c r="CY121" s="422"/>
      <c r="CZ121" s="422"/>
      <c r="DA121" s="422"/>
      <c r="DB121" s="422"/>
      <c r="DC121" s="422"/>
      <c r="DD121" s="422"/>
      <c r="DE121" s="422"/>
      <c r="DF121" s="422"/>
      <c r="DG121" s="422"/>
      <c r="DH121" s="422"/>
      <c r="DI121" s="422"/>
      <c r="DJ121" s="422"/>
      <c r="DK121" s="426"/>
      <c r="DL121" s="426"/>
      <c r="DM121" s="426"/>
      <c r="DN121" s="426"/>
      <c r="DO121" s="426"/>
      <c r="DP121" s="426"/>
      <c r="DQ121" s="426"/>
      <c r="DR121" s="426"/>
      <c r="DS121" s="426"/>
      <c r="DT121" s="426"/>
      <c r="DU121" s="426"/>
      <c r="DV121" s="426"/>
      <c r="DW121" s="426"/>
      <c r="DX121" s="426"/>
      <c r="DY121" s="426"/>
      <c r="DZ121" s="426"/>
      <c r="EA121" s="426"/>
      <c r="EB121" s="426"/>
      <c r="EC121" s="426"/>
      <c r="ED121" s="426"/>
      <c r="EE121" s="422"/>
      <c r="EF121" s="422"/>
      <c r="EG121" s="422"/>
      <c r="EH121" s="422"/>
      <c r="EI121" s="422"/>
      <c r="EJ121" s="422"/>
      <c r="EK121" s="422"/>
      <c r="EL121" s="422"/>
      <c r="EM121" s="422"/>
      <c r="EN121" s="422"/>
      <c r="EO121" s="422"/>
      <c r="EP121" s="422"/>
      <c r="EQ121" s="422"/>
      <c r="ER121" s="422"/>
      <c r="ES121" s="422"/>
      <c r="ET121" s="422"/>
      <c r="EU121" s="422"/>
      <c r="EV121" s="422"/>
      <c r="EW121" s="422"/>
      <c r="EX121" s="422"/>
    </row>
    <row r="122" ht="24.95" customHeight="1" spans="1:154">
      <c r="A122" s="28" t="str">
        <f>IF($G$1&lt;&gt;"",参数计算!A119,"")</f>
        <v/>
      </c>
      <c r="B122" s="28" t="str">
        <f>IF($G$1&lt;&gt;"",参数计算!B119,"")</f>
        <v/>
      </c>
      <c r="C122" s="28" t="str">
        <f>IF($G$1&lt;&gt;"",参数计算!C119,"")</f>
        <v/>
      </c>
      <c r="D122" s="28" t="str">
        <f>IF(AND(初始录入!$M$7&lt;&gt;"",A122&lt;&gt;""),$D$10,"")</f>
        <v/>
      </c>
      <c r="E122" s="28" t="str">
        <f t="shared" si="2"/>
        <v/>
      </c>
      <c r="F122" s="422"/>
      <c r="I122" s="423"/>
      <c r="J122" s="423"/>
      <c r="K122" s="422"/>
      <c r="L122" s="422"/>
      <c r="M122" s="422"/>
      <c r="N122" s="28"/>
      <c r="O122" s="28"/>
      <c r="P122" s="423"/>
      <c r="Q122" s="423"/>
      <c r="R122" s="423"/>
      <c r="S122" s="423"/>
      <c r="T122" s="423"/>
      <c r="U122" s="422"/>
      <c r="V122" s="422"/>
      <c r="W122" s="422"/>
      <c r="X122" s="422"/>
      <c r="Y122" s="422"/>
      <c r="Z122" s="28"/>
      <c r="AA122" s="28"/>
      <c r="AB122" s="422"/>
      <c r="AC122" s="422"/>
      <c r="AD122" s="422"/>
      <c r="AE122" s="422"/>
      <c r="AF122" s="422"/>
      <c r="AG122" s="422"/>
      <c r="AJ122" s="422"/>
      <c r="AK122" s="422"/>
      <c r="AL122" s="422"/>
      <c r="AM122" s="422"/>
      <c r="AN122" s="422"/>
      <c r="AO122" s="422"/>
      <c r="AR122" s="422"/>
      <c r="AS122" s="422"/>
      <c r="AT122" s="422"/>
      <c r="AU122" s="422"/>
      <c r="AV122" s="422"/>
      <c r="AW122" s="422"/>
      <c r="BB122" s="28" t="str">
        <f>IF(AND(初始录入!$M$12&lt;&gt;"",$BF$1&lt;&gt;"",$BF$3&lt;&gt;"",$A122&lt;&gt;""),SUM(BC122:EX122),"")</f>
        <v/>
      </c>
      <c r="BC122" s="422"/>
      <c r="BD122" s="422"/>
      <c r="BE122" s="422"/>
      <c r="BF122" s="422"/>
      <c r="BG122" s="422"/>
      <c r="BH122" s="422"/>
      <c r="BI122" s="422"/>
      <c r="BJ122" s="422"/>
      <c r="BK122" s="422"/>
      <c r="BL122" s="422"/>
      <c r="BM122" s="422"/>
      <c r="BN122" s="422"/>
      <c r="BO122" s="422"/>
      <c r="BP122" s="422"/>
      <c r="BQ122" s="422"/>
      <c r="BR122" s="422"/>
      <c r="BS122" s="422"/>
      <c r="BT122" s="422"/>
      <c r="BU122" s="422"/>
      <c r="BV122" s="422"/>
      <c r="BW122" s="422"/>
      <c r="BX122" s="422"/>
      <c r="BY122" s="422"/>
      <c r="BZ122" s="422"/>
      <c r="CA122" s="422"/>
      <c r="CB122" s="422"/>
      <c r="CC122" s="422"/>
      <c r="CD122" s="422"/>
      <c r="CE122" s="422"/>
      <c r="CF122" s="422"/>
      <c r="CG122" s="422"/>
      <c r="CH122" s="422"/>
      <c r="CI122" s="422"/>
      <c r="CJ122" s="422"/>
      <c r="CK122" s="422"/>
      <c r="CL122" s="422"/>
      <c r="CM122" s="422"/>
      <c r="CN122" s="422"/>
      <c r="CO122" s="422"/>
      <c r="CP122" s="422"/>
      <c r="CQ122" s="422"/>
      <c r="CR122" s="422"/>
      <c r="CS122" s="422"/>
      <c r="CT122" s="422"/>
      <c r="CU122" s="422"/>
      <c r="CV122" s="422"/>
      <c r="CW122" s="422"/>
      <c r="CX122" s="422"/>
      <c r="CY122" s="422"/>
      <c r="CZ122" s="422"/>
      <c r="DA122" s="422"/>
      <c r="DB122" s="422"/>
      <c r="DC122" s="422"/>
      <c r="DD122" s="422"/>
      <c r="DE122" s="422"/>
      <c r="DF122" s="422"/>
      <c r="DG122" s="422"/>
      <c r="DH122" s="422"/>
      <c r="DI122" s="422"/>
      <c r="DJ122" s="422"/>
      <c r="DK122" s="426"/>
      <c r="DL122" s="426"/>
      <c r="DM122" s="426"/>
      <c r="DN122" s="426"/>
      <c r="DO122" s="426"/>
      <c r="DP122" s="426"/>
      <c r="DQ122" s="426"/>
      <c r="DR122" s="426"/>
      <c r="DS122" s="426"/>
      <c r="DT122" s="426"/>
      <c r="DU122" s="426"/>
      <c r="DV122" s="426"/>
      <c r="DW122" s="426"/>
      <c r="DX122" s="426"/>
      <c r="DY122" s="426"/>
      <c r="DZ122" s="426"/>
      <c r="EA122" s="426"/>
      <c r="EB122" s="426"/>
      <c r="EC122" s="426"/>
      <c r="ED122" s="426"/>
      <c r="EE122" s="422"/>
      <c r="EF122" s="422"/>
      <c r="EG122" s="422"/>
      <c r="EH122" s="422"/>
      <c r="EI122" s="422"/>
      <c r="EJ122" s="422"/>
      <c r="EK122" s="422"/>
      <c r="EL122" s="422"/>
      <c r="EM122" s="422"/>
      <c r="EN122" s="422"/>
      <c r="EO122" s="422"/>
      <c r="EP122" s="422"/>
      <c r="EQ122" s="422"/>
      <c r="ER122" s="422"/>
      <c r="ES122" s="422"/>
      <c r="ET122" s="422"/>
      <c r="EU122" s="422"/>
      <c r="EV122" s="422"/>
      <c r="EW122" s="422"/>
      <c r="EX122" s="422"/>
    </row>
    <row r="123" ht="24.95" customHeight="1" spans="1:154">
      <c r="A123" s="28" t="str">
        <f>IF($G$1&lt;&gt;"",参数计算!A120,"")</f>
        <v/>
      </c>
      <c r="B123" s="28" t="str">
        <f>IF($G$1&lt;&gt;"",参数计算!B120,"")</f>
        <v/>
      </c>
      <c r="C123" s="28" t="str">
        <f>IF($G$1&lt;&gt;"",参数计算!C120,"")</f>
        <v/>
      </c>
      <c r="D123" s="28" t="str">
        <f>IF(AND(初始录入!$M$7&lt;&gt;"",A123&lt;&gt;""),$D$10,"")</f>
        <v/>
      </c>
      <c r="E123" s="28" t="str">
        <f t="shared" si="2"/>
        <v/>
      </c>
      <c r="F123" s="422"/>
      <c r="I123" s="423"/>
      <c r="J123" s="423"/>
      <c r="K123" s="422"/>
      <c r="L123" s="422"/>
      <c r="M123" s="422"/>
      <c r="N123" s="28"/>
      <c r="O123" s="28"/>
      <c r="P123" s="423"/>
      <c r="Q123" s="423"/>
      <c r="R123" s="423"/>
      <c r="S123" s="423"/>
      <c r="T123" s="423"/>
      <c r="U123" s="422"/>
      <c r="V123" s="422"/>
      <c r="W123" s="422"/>
      <c r="X123" s="422"/>
      <c r="Y123" s="422"/>
      <c r="Z123" s="28"/>
      <c r="AA123" s="28"/>
      <c r="AB123" s="422"/>
      <c r="AC123" s="422"/>
      <c r="AD123" s="422"/>
      <c r="AE123" s="422"/>
      <c r="AF123" s="422"/>
      <c r="AG123" s="422"/>
      <c r="AJ123" s="422"/>
      <c r="AK123" s="422"/>
      <c r="AL123" s="422"/>
      <c r="AM123" s="422"/>
      <c r="AN123" s="422"/>
      <c r="AO123" s="422"/>
      <c r="AR123" s="422"/>
      <c r="AS123" s="422"/>
      <c r="AT123" s="422"/>
      <c r="AU123" s="422"/>
      <c r="AV123" s="422"/>
      <c r="AW123" s="422"/>
      <c r="BB123" s="28" t="str">
        <f>IF(AND(初始录入!$M$12&lt;&gt;"",$BF$1&lt;&gt;"",$BF$3&lt;&gt;"",$A123&lt;&gt;""),SUM(BC123:EX123),"")</f>
        <v/>
      </c>
      <c r="BC123" s="422"/>
      <c r="BD123" s="422"/>
      <c r="BE123" s="422"/>
      <c r="BF123" s="422"/>
      <c r="BG123" s="422"/>
      <c r="BH123" s="422"/>
      <c r="BI123" s="422"/>
      <c r="BJ123" s="422"/>
      <c r="BK123" s="422"/>
      <c r="BL123" s="422"/>
      <c r="BM123" s="422"/>
      <c r="BN123" s="422"/>
      <c r="BO123" s="422"/>
      <c r="BP123" s="422"/>
      <c r="BQ123" s="422"/>
      <c r="BR123" s="422"/>
      <c r="BS123" s="422"/>
      <c r="BT123" s="422"/>
      <c r="BU123" s="422"/>
      <c r="BV123" s="422"/>
      <c r="BW123" s="422"/>
      <c r="BX123" s="422"/>
      <c r="BY123" s="422"/>
      <c r="BZ123" s="422"/>
      <c r="CA123" s="422"/>
      <c r="CB123" s="422"/>
      <c r="CC123" s="422"/>
      <c r="CD123" s="422"/>
      <c r="CE123" s="422"/>
      <c r="CF123" s="422"/>
      <c r="CG123" s="422"/>
      <c r="CH123" s="422"/>
      <c r="CI123" s="422"/>
      <c r="CJ123" s="422"/>
      <c r="CK123" s="422"/>
      <c r="CL123" s="422"/>
      <c r="CM123" s="422"/>
      <c r="CN123" s="422"/>
      <c r="CO123" s="422"/>
      <c r="CP123" s="422"/>
      <c r="CQ123" s="422"/>
      <c r="CR123" s="422"/>
      <c r="CS123" s="422"/>
      <c r="CT123" s="422"/>
      <c r="CU123" s="422"/>
      <c r="CV123" s="422"/>
      <c r="CW123" s="422"/>
      <c r="CX123" s="422"/>
      <c r="CY123" s="422"/>
      <c r="CZ123" s="422"/>
      <c r="DA123" s="422"/>
      <c r="DB123" s="422"/>
      <c r="DC123" s="422"/>
      <c r="DD123" s="422"/>
      <c r="DE123" s="422"/>
      <c r="DF123" s="422"/>
      <c r="DG123" s="422"/>
      <c r="DH123" s="422"/>
      <c r="DI123" s="422"/>
      <c r="DJ123" s="422"/>
      <c r="DK123" s="426"/>
      <c r="DL123" s="426"/>
      <c r="DM123" s="426"/>
      <c r="DN123" s="426"/>
      <c r="DO123" s="426"/>
      <c r="DP123" s="426"/>
      <c r="DQ123" s="426"/>
      <c r="DR123" s="426"/>
      <c r="DS123" s="426"/>
      <c r="DT123" s="426"/>
      <c r="DU123" s="426"/>
      <c r="DV123" s="426"/>
      <c r="DW123" s="426"/>
      <c r="DX123" s="426"/>
      <c r="DY123" s="426"/>
      <c r="DZ123" s="426"/>
      <c r="EA123" s="426"/>
      <c r="EB123" s="426"/>
      <c r="EC123" s="426"/>
      <c r="ED123" s="426"/>
      <c r="EE123" s="422"/>
      <c r="EF123" s="422"/>
      <c r="EG123" s="422"/>
      <c r="EH123" s="422"/>
      <c r="EI123" s="422"/>
      <c r="EJ123" s="422"/>
      <c r="EK123" s="422"/>
      <c r="EL123" s="422"/>
      <c r="EM123" s="422"/>
      <c r="EN123" s="422"/>
      <c r="EO123" s="422"/>
      <c r="EP123" s="422"/>
      <c r="EQ123" s="422"/>
      <c r="ER123" s="422"/>
      <c r="ES123" s="422"/>
      <c r="ET123" s="422"/>
      <c r="EU123" s="422"/>
      <c r="EV123" s="422"/>
      <c r="EW123" s="422"/>
      <c r="EX123" s="422"/>
    </row>
    <row r="124" ht="24.95" customHeight="1" spans="1:154">
      <c r="A124" s="28" t="str">
        <f>IF($G$1&lt;&gt;"",参数计算!A121,"")</f>
        <v/>
      </c>
      <c r="B124" s="28" t="str">
        <f>IF($G$1&lt;&gt;"",参数计算!B121,"")</f>
        <v/>
      </c>
      <c r="C124" s="28" t="str">
        <f>IF($G$1&lt;&gt;"",参数计算!C121,"")</f>
        <v/>
      </c>
      <c r="D124" s="28" t="str">
        <f>IF(AND(初始录入!$M$7&lt;&gt;"",A124&lt;&gt;""),$D$10,"")</f>
        <v/>
      </c>
      <c r="E124" s="28" t="str">
        <f t="shared" si="2"/>
        <v/>
      </c>
      <c r="F124" s="422"/>
      <c r="I124" s="423"/>
      <c r="J124" s="423"/>
      <c r="K124" s="422"/>
      <c r="L124" s="422"/>
      <c r="M124" s="422"/>
      <c r="N124" s="28"/>
      <c r="O124" s="28"/>
      <c r="P124" s="423"/>
      <c r="Q124" s="423"/>
      <c r="R124" s="423"/>
      <c r="S124" s="423"/>
      <c r="T124" s="423"/>
      <c r="U124" s="422"/>
      <c r="V124" s="422"/>
      <c r="W124" s="422"/>
      <c r="X124" s="422"/>
      <c r="Y124" s="422"/>
      <c r="Z124" s="28"/>
      <c r="AA124" s="28"/>
      <c r="AB124" s="422"/>
      <c r="AC124" s="422"/>
      <c r="AD124" s="422"/>
      <c r="AE124" s="422"/>
      <c r="AF124" s="422"/>
      <c r="AG124" s="422"/>
      <c r="AJ124" s="422"/>
      <c r="AK124" s="422"/>
      <c r="AL124" s="422"/>
      <c r="AM124" s="422"/>
      <c r="AN124" s="422"/>
      <c r="AO124" s="422"/>
      <c r="AR124" s="422"/>
      <c r="AS124" s="422"/>
      <c r="AT124" s="422"/>
      <c r="AU124" s="422"/>
      <c r="AV124" s="422"/>
      <c r="AW124" s="422"/>
      <c r="BB124" s="28" t="str">
        <f>IF(AND(初始录入!$M$12&lt;&gt;"",$BF$1&lt;&gt;"",$BF$3&lt;&gt;"",$A124&lt;&gt;""),SUM(BC124:EX124),"")</f>
        <v/>
      </c>
      <c r="BC124" s="422"/>
      <c r="BD124" s="422"/>
      <c r="BE124" s="422"/>
      <c r="BF124" s="422"/>
      <c r="BG124" s="422"/>
      <c r="BH124" s="422"/>
      <c r="BI124" s="422"/>
      <c r="BJ124" s="422"/>
      <c r="BK124" s="422"/>
      <c r="BL124" s="422"/>
      <c r="BM124" s="422"/>
      <c r="BN124" s="422"/>
      <c r="BO124" s="422"/>
      <c r="BP124" s="422"/>
      <c r="BQ124" s="422"/>
      <c r="BR124" s="422"/>
      <c r="BS124" s="422"/>
      <c r="BT124" s="422"/>
      <c r="BU124" s="422"/>
      <c r="BV124" s="422"/>
      <c r="BW124" s="422"/>
      <c r="BX124" s="422"/>
      <c r="BY124" s="422"/>
      <c r="BZ124" s="422"/>
      <c r="CA124" s="422"/>
      <c r="CB124" s="422"/>
      <c r="CC124" s="422"/>
      <c r="CD124" s="422"/>
      <c r="CE124" s="422"/>
      <c r="CF124" s="422"/>
      <c r="CG124" s="422"/>
      <c r="CH124" s="422"/>
      <c r="CI124" s="422"/>
      <c r="CJ124" s="422"/>
      <c r="CK124" s="422"/>
      <c r="CL124" s="422"/>
      <c r="CM124" s="422"/>
      <c r="CN124" s="422"/>
      <c r="CO124" s="422"/>
      <c r="CP124" s="422"/>
      <c r="CQ124" s="422"/>
      <c r="CR124" s="422"/>
      <c r="CS124" s="422"/>
      <c r="CT124" s="422"/>
      <c r="CU124" s="422"/>
      <c r="CV124" s="422"/>
      <c r="CW124" s="422"/>
      <c r="CX124" s="422"/>
      <c r="CY124" s="422"/>
      <c r="CZ124" s="422"/>
      <c r="DA124" s="422"/>
      <c r="DB124" s="422"/>
      <c r="DC124" s="422"/>
      <c r="DD124" s="422"/>
      <c r="DE124" s="422"/>
      <c r="DF124" s="422"/>
      <c r="DG124" s="422"/>
      <c r="DH124" s="422"/>
      <c r="DI124" s="422"/>
      <c r="DJ124" s="422"/>
      <c r="DK124" s="426"/>
      <c r="DL124" s="426"/>
      <c r="DM124" s="426"/>
      <c r="DN124" s="426"/>
      <c r="DO124" s="426"/>
      <c r="DP124" s="426"/>
      <c r="DQ124" s="426"/>
      <c r="DR124" s="426"/>
      <c r="DS124" s="426"/>
      <c r="DT124" s="426"/>
      <c r="DU124" s="426"/>
      <c r="DV124" s="426"/>
      <c r="DW124" s="426"/>
      <c r="DX124" s="426"/>
      <c r="DY124" s="426"/>
      <c r="DZ124" s="426"/>
      <c r="EA124" s="426"/>
      <c r="EB124" s="426"/>
      <c r="EC124" s="426"/>
      <c r="ED124" s="426"/>
      <c r="EE124" s="422"/>
      <c r="EF124" s="422"/>
      <c r="EG124" s="422"/>
      <c r="EH124" s="422"/>
      <c r="EI124" s="422"/>
      <c r="EJ124" s="422"/>
      <c r="EK124" s="422"/>
      <c r="EL124" s="422"/>
      <c r="EM124" s="422"/>
      <c r="EN124" s="422"/>
      <c r="EO124" s="422"/>
      <c r="EP124" s="422"/>
      <c r="EQ124" s="422"/>
      <c r="ER124" s="422"/>
      <c r="ES124" s="422"/>
      <c r="ET124" s="422"/>
      <c r="EU124" s="422"/>
      <c r="EV124" s="422"/>
      <c r="EW124" s="422"/>
      <c r="EX124" s="422"/>
    </row>
    <row r="125" ht="24.95" customHeight="1" spans="1:154">
      <c r="A125" s="28" t="str">
        <f>IF($G$1&lt;&gt;"",参数计算!A122,"")</f>
        <v/>
      </c>
      <c r="B125" s="28" t="str">
        <f>IF($G$1&lt;&gt;"",参数计算!B122,"")</f>
        <v/>
      </c>
      <c r="C125" s="28" t="str">
        <f>IF($G$1&lt;&gt;"",参数计算!C122,"")</f>
        <v/>
      </c>
      <c r="D125" s="28" t="str">
        <f>IF(AND(初始录入!$M$7&lt;&gt;"",A125&lt;&gt;""),$D$10,"")</f>
        <v/>
      </c>
      <c r="E125" s="28" t="str">
        <f t="shared" si="2"/>
        <v/>
      </c>
      <c r="F125" s="422"/>
      <c r="I125" s="423"/>
      <c r="J125" s="423"/>
      <c r="K125" s="422"/>
      <c r="L125" s="422"/>
      <c r="M125" s="422"/>
      <c r="N125" s="28"/>
      <c r="O125" s="28"/>
      <c r="P125" s="423"/>
      <c r="Q125" s="423"/>
      <c r="R125" s="423"/>
      <c r="S125" s="423"/>
      <c r="T125" s="423"/>
      <c r="U125" s="422"/>
      <c r="V125" s="422"/>
      <c r="W125" s="422"/>
      <c r="X125" s="422"/>
      <c r="Y125" s="422"/>
      <c r="Z125" s="28"/>
      <c r="AA125" s="28"/>
      <c r="AB125" s="422"/>
      <c r="AC125" s="422"/>
      <c r="AD125" s="422"/>
      <c r="AE125" s="422"/>
      <c r="AF125" s="422"/>
      <c r="AG125" s="422"/>
      <c r="AJ125" s="422"/>
      <c r="AK125" s="422"/>
      <c r="AL125" s="422"/>
      <c r="AM125" s="422"/>
      <c r="AN125" s="422"/>
      <c r="AO125" s="422"/>
      <c r="AR125" s="422"/>
      <c r="AS125" s="422"/>
      <c r="AT125" s="422"/>
      <c r="AU125" s="422"/>
      <c r="AV125" s="422"/>
      <c r="AW125" s="422"/>
      <c r="BB125" s="28" t="str">
        <f>IF(AND(初始录入!$M$12&lt;&gt;"",$BF$1&lt;&gt;"",$BF$3&lt;&gt;"",$A125&lt;&gt;""),SUM(BC125:EX125),"")</f>
        <v/>
      </c>
      <c r="BC125" s="422"/>
      <c r="BD125" s="422"/>
      <c r="BE125" s="422"/>
      <c r="BF125" s="422"/>
      <c r="BG125" s="422"/>
      <c r="BH125" s="422"/>
      <c r="BI125" s="422"/>
      <c r="BJ125" s="422"/>
      <c r="BK125" s="422"/>
      <c r="BL125" s="422"/>
      <c r="BM125" s="422"/>
      <c r="BN125" s="422"/>
      <c r="BO125" s="422"/>
      <c r="BP125" s="422"/>
      <c r="BQ125" s="422"/>
      <c r="BR125" s="422"/>
      <c r="BS125" s="422"/>
      <c r="BT125" s="422"/>
      <c r="BU125" s="422"/>
      <c r="BV125" s="422"/>
      <c r="BW125" s="422"/>
      <c r="BX125" s="422"/>
      <c r="BY125" s="422"/>
      <c r="BZ125" s="422"/>
      <c r="CA125" s="422"/>
      <c r="CB125" s="422"/>
      <c r="CC125" s="422"/>
      <c r="CD125" s="422"/>
      <c r="CE125" s="422"/>
      <c r="CF125" s="422"/>
      <c r="CG125" s="422"/>
      <c r="CH125" s="422"/>
      <c r="CI125" s="422"/>
      <c r="CJ125" s="422"/>
      <c r="CK125" s="422"/>
      <c r="CL125" s="422"/>
      <c r="CM125" s="422"/>
      <c r="CN125" s="422"/>
      <c r="CO125" s="422"/>
      <c r="CP125" s="422"/>
      <c r="CQ125" s="422"/>
      <c r="CR125" s="422"/>
      <c r="CS125" s="422"/>
      <c r="CT125" s="422"/>
      <c r="CU125" s="422"/>
      <c r="CV125" s="422"/>
      <c r="CW125" s="422"/>
      <c r="CX125" s="422"/>
      <c r="CY125" s="422"/>
      <c r="CZ125" s="422"/>
      <c r="DA125" s="422"/>
      <c r="DB125" s="422"/>
      <c r="DC125" s="422"/>
      <c r="DD125" s="422"/>
      <c r="DE125" s="422"/>
      <c r="DF125" s="422"/>
      <c r="DG125" s="422"/>
      <c r="DH125" s="422"/>
      <c r="DI125" s="422"/>
      <c r="DJ125" s="422"/>
      <c r="DK125" s="426"/>
      <c r="DL125" s="426"/>
      <c r="DM125" s="426"/>
      <c r="DN125" s="426"/>
      <c r="DO125" s="426"/>
      <c r="DP125" s="426"/>
      <c r="DQ125" s="426"/>
      <c r="DR125" s="426"/>
      <c r="DS125" s="426"/>
      <c r="DT125" s="426"/>
      <c r="DU125" s="426"/>
      <c r="DV125" s="426"/>
      <c r="DW125" s="426"/>
      <c r="DX125" s="426"/>
      <c r="DY125" s="426"/>
      <c r="DZ125" s="426"/>
      <c r="EA125" s="426"/>
      <c r="EB125" s="426"/>
      <c r="EC125" s="426"/>
      <c r="ED125" s="426"/>
      <c r="EE125" s="422"/>
      <c r="EF125" s="422"/>
      <c r="EG125" s="422"/>
      <c r="EH125" s="422"/>
      <c r="EI125" s="422"/>
      <c r="EJ125" s="422"/>
      <c r="EK125" s="422"/>
      <c r="EL125" s="422"/>
      <c r="EM125" s="422"/>
      <c r="EN125" s="422"/>
      <c r="EO125" s="422"/>
      <c r="EP125" s="422"/>
      <c r="EQ125" s="422"/>
      <c r="ER125" s="422"/>
      <c r="ES125" s="422"/>
      <c r="ET125" s="422"/>
      <c r="EU125" s="422"/>
      <c r="EV125" s="422"/>
      <c r="EW125" s="422"/>
      <c r="EX125" s="422"/>
    </row>
    <row r="126" ht="24.95" customHeight="1" spans="1:154">
      <c r="A126" s="28" t="str">
        <f>IF($G$1&lt;&gt;"",参数计算!A123,"")</f>
        <v/>
      </c>
      <c r="B126" s="28" t="str">
        <f>IF($G$1&lt;&gt;"",参数计算!B123,"")</f>
        <v/>
      </c>
      <c r="C126" s="28" t="str">
        <f>IF($G$1&lt;&gt;"",参数计算!C123,"")</f>
        <v/>
      </c>
      <c r="D126" s="28" t="str">
        <f>IF(AND(初始录入!$M$7&lt;&gt;"",A126&lt;&gt;""),$D$10,"")</f>
        <v/>
      </c>
      <c r="E126" s="28" t="str">
        <f t="shared" si="2"/>
        <v/>
      </c>
      <c r="F126" s="422"/>
      <c r="I126" s="423"/>
      <c r="J126" s="423"/>
      <c r="K126" s="422"/>
      <c r="L126" s="422"/>
      <c r="M126" s="422"/>
      <c r="N126" s="28"/>
      <c r="O126" s="28"/>
      <c r="P126" s="423"/>
      <c r="Q126" s="423"/>
      <c r="R126" s="423"/>
      <c r="S126" s="423"/>
      <c r="T126" s="423"/>
      <c r="U126" s="422"/>
      <c r="V126" s="422"/>
      <c r="W126" s="422"/>
      <c r="X126" s="422"/>
      <c r="Y126" s="422"/>
      <c r="Z126" s="28"/>
      <c r="AA126" s="28"/>
      <c r="AB126" s="422"/>
      <c r="AC126" s="422"/>
      <c r="AD126" s="422"/>
      <c r="AE126" s="422"/>
      <c r="AF126" s="422"/>
      <c r="AG126" s="422"/>
      <c r="AJ126" s="422"/>
      <c r="AK126" s="422"/>
      <c r="AL126" s="422"/>
      <c r="AM126" s="422"/>
      <c r="AN126" s="422"/>
      <c r="AO126" s="422"/>
      <c r="AR126" s="422"/>
      <c r="AS126" s="422"/>
      <c r="AT126" s="422"/>
      <c r="AU126" s="422"/>
      <c r="AV126" s="422"/>
      <c r="AW126" s="422"/>
      <c r="BB126" s="28" t="str">
        <f>IF(AND(初始录入!$M$12&lt;&gt;"",$BF$1&lt;&gt;"",$BF$3&lt;&gt;"",$A126&lt;&gt;""),SUM(BC126:EX126),"")</f>
        <v/>
      </c>
      <c r="BC126" s="422"/>
      <c r="BD126" s="422"/>
      <c r="BE126" s="422"/>
      <c r="BF126" s="422"/>
      <c r="BG126" s="422"/>
      <c r="BH126" s="422"/>
      <c r="BI126" s="422"/>
      <c r="BJ126" s="422"/>
      <c r="BK126" s="422"/>
      <c r="BL126" s="422"/>
      <c r="BM126" s="422"/>
      <c r="BN126" s="422"/>
      <c r="BO126" s="422"/>
      <c r="BP126" s="422"/>
      <c r="BQ126" s="422"/>
      <c r="BR126" s="422"/>
      <c r="BS126" s="422"/>
      <c r="BT126" s="422"/>
      <c r="BU126" s="422"/>
      <c r="BV126" s="422"/>
      <c r="BW126" s="422"/>
      <c r="BX126" s="422"/>
      <c r="BY126" s="422"/>
      <c r="BZ126" s="422"/>
      <c r="CA126" s="422"/>
      <c r="CB126" s="422"/>
      <c r="CC126" s="422"/>
      <c r="CD126" s="422"/>
      <c r="CE126" s="422"/>
      <c r="CF126" s="422"/>
      <c r="CG126" s="422"/>
      <c r="CH126" s="422"/>
      <c r="CI126" s="422"/>
      <c r="CJ126" s="422"/>
      <c r="CK126" s="422"/>
      <c r="CL126" s="422"/>
      <c r="CM126" s="422"/>
      <c r="CN126" s="422"/>
      <c r="CO126" s="422"/>
      <c r="CP126" s="422"/>
      <c r="CQ126" s="422"/>
      <c r="CR126" s="422"/>
      <c r="CS126" s="422"/>
      <c r="CT126" s="422"/>
      <c r="CU126" s="422"/>
      <c r="CV126" s="422"/>
      <c r="CW126" s="422"/>
      <c r="CX126" s="422"/>
      <c r="CY126" s="422"/>
      <c r="CZ126" s="422"/>
      <c r="DA126" s="422"/>
      <c r="DB126" s="422"/>
      <c r="DC126" s="422"/>
      <c r="DD126" s="422"/>
      <c r="DE126" s="422"/>
      <c r="DF126" s="422"/>
      <c r="DG126" s="422"/>
      <c r="DH126" s="422"/>
      <c r="DI126" s="422"/>
      <c r="DJ126" s="422"/>
      <c r="DK126" s="426"/>
      <c r="DL126" s="426"/>
      <c r="DM126" s="426"/>
      <c r="DN126" s="426"/>
      <c r="DO126" s="426"/>
      <c r="DP126" s="426"/>
      <c r="DQ126" s="426"/>
      <c r="DR126" s="426"/>
      <c r="DS126" s="426"/>
      <c r="DT126" s="426"/>
      <c r="DU126" s="426"/>
      <c r="DV126" s="426"/>
      <c r="DW126" s="426"/>
      <c r="DX126" s="426"/>
      <c r="DY126" s="426"/>
      <c r="DZ126" s="426"/>
      <c r="EA126" s="426"/>
      <c r="EB126" s="426"/>
      <c r="EC126" s="426"/>
      <c r="ED126" s="426"/>
      <c r="EE126" s="422"/>
      <c r="EF126" s="422"/>
      <c r="EG126" s="422"/>
      <c r="EH126" s="422"/>
      <c r="EI126" s="422"/>
      <c r="EJ126" s="422"/>
      <c r="EK126" s="422"/>
      <c r="EL126" s="422"/>
      <c r="EM126" s="422"/>
      <c r="EN126" s="422"/>
      <c r="EO126" s="422"/>
      <c r="EP126" s="422"/>
      <c r="EQ126" s="422"/>
      <c r="ER126" s="422"/>
      <c r="ES126" s="422"/>
      <c r="ET126" s="422"/>
      <c r="EU126" s="422"/>
      <c r="EV126" s="422"/>
      <c r="EW126" s="422"/>
      <c r="EX126" s="422"/>
    </row>
    <row r="127" ht="24.95" customHeight="1" spans="1:154">
      <c r="A127" s="28" t="str">
        <f>IF($G$1&lt;&gt;"",参数计算!A124,"")</f>
        <v/>
      </c>
      <c r="B127" s="28" t="str">
        <f>IF($G$1&lt;&gt;"",参数计算!B124,"")</f>
        <v/>
      </c>
      <c r="C127" s="28" t="str">
        <f>IF($G$1&lt;&gt;"",参数计算!C124,"")</f>
        <v/>
      </c>
      <c r="D127" s="28" t="str">
        <f>IF(AND(初始录入!$M$7&lt;&gt;"",A127&lt;&gt;""),$D$10,"")</f>
        <v/>
      </c>
      <c r="E127" s="28" t="str">
        <f t="shared" si="2"/>
        <v/>
      </c>
      <c r="F127" s="422"/>
      <c r="I127" s="422"/>
      <c r="J127" s="422"/>
      <c r="K127" s="422"/>
      <c r="L127" s="422"/>
      <c r="M127" s="422"/>
      <c r="N127" s="28"/>
      <c r="O127" s="28"/>
      <c r="P127" s="423"/>
      <c r="Q127" s="423"/>
      <c r="R127" s="423"/>
      <c r="S127" s="423"/>
      <c r="T127" s="423"/>
      <c r="U127" s="422"/>
      <c r="V127" s="422"/>
      <c r="W127" s="422"/>
      <c r="X127" s="422"/>
      <c r="Y127" s="422"/>
      <c r="Z127" s="28"/>
      <c r="AA127" s="28"/>
      <c r="AB127" s="422"/>
      <c r="AC127" s="422"/>
      <c r="AD127" s="422"/>
      <c r="AE127" s="422"/>
      <c r="AF127" s="422"/>
      <c r="AG127" s="422"/>
      <c r="AJ127" s="422"/>
      <c r="AK127" s="422"/>
      <c r="AL127" s="422"/>
      <c r="AM127" s="422"/>
      <c r="AN127" s="422"/>
      <c r="AO127" s="422"/>
      <c r="AR127" s="422"/>
      <c r="AS127" s="422"/>
      <c r="AT127" s="422"/>
      <c r="AU127" s="422"/>
      <c r="AV127" s="422"/>
      <c r="AW127" s="422"/>
      <c r="BB127" s="28" t="str">
        <f>IF(AND(初始录入!$M$12&lt;&gt;"",$BF$1&lt;&gt;"",$BF$3&lt;&gt;"",$A127&lt;&gt;""),SUM(BC127:EX127),"")</f>
        <v/>
      </c>
      <c r="BC127" s="422"/>
      <c r="BD127" s="422"/>
      <c r="BE127" s="422"/>
      <c r="BF127" s="422"/>
      <c r="BG127" s="422"/>
      <c r="BH127" s="422"/>
      <c r="BI127" s="422"/>
      <c r="BJ127" s="422"/>
      <c r="BK127" s="422"/>
      <c r="BL127" s="422"/>
      <c r="BM127" s="422"/>
      <c r="BN127" s="422"/>
      <c r="BO127" s="422"/>
      <c r="BP127" s="422"/>
      <c r="BQ127" s="422"/>
      <c r="BR127" s="422"/>
      <c r="BS127" s="422"/>
      <c r="BT127" s="422"/>
      <c r="BU127" s="422"/>
      <c r="BV127" s="422"/>
      <c r="BW127" s="422"/>
      <c r="BX127" s="422"/>
      <c r="BY127" s="422"/>
      <c r="BZ127" s="422"/>
      <c r="CA127" s="422"/>
      <c r="CB127" s="422"/>
      <c r="CC127" s="422"/>
      <c r="CD127" s="422"/>
      <c r="CE127" s="422"/>
      <c r="CF127" s="422"/>
      <c r="CG127" s="422"/>
      <c r="CH127" s="422"/>
      <c r="CI127" s="422"/>
      <c r="CJ127" s="422"/>
      <c r="CK127" s="422"/>
      <c r="CL127" s="422"/>
      <c r="CM127" s="422"/>
      <c r="CN127" s="422"/>
      <c r="CO127" s="422"/>
      <c r="CP127" s="422"/>
      <c r="CQ127" s="422"/>
      <c r="CR127" s="422"/>
      <c r="CS127" s="422"/>
      <c r="CT127" s="422"/>
      <c r="CU127" s="422"/>
      <c r="CV127" s="422"/>
      <c r="CW127" s="422"/>
      <c r="CX127" s="422"/>
      <c r="CY127" s="422"/>
      <c r="CZ127" s="422"/>
      <c r="DA127" s="422"/>
      <c r="DB127" s="422"/>
      <c r="DC127" s="422"/>
      <c r="DD127" s="422"/>
      <c r="DE127" s="422"/>
      <c r="DF127" s="422"/>
      <c r="DG127" s="422"/>
      <c r="DH127" s="422"/>
      <c r="DI127" s="422"/>
      <c r="DJ127" s="422"/>
      <c r="DK127" s="426"/>
      <c r="DL127" s="426"/>
      <c r="DM127" s="426"/>
      <c r="DN127" s="426"/>
      <c r="DO127" s="426"/>
      <c r="DP127" s="426"/>
      <c r="DQ127" s="426"/>
      <c r="DR127" s="426"/>
      <c r="DS127" s="426"/>
      <c r="DT127" s="426"/>
      <c r="DU127" s="426"/>
      <c r="DV127" s="426"/>
      <c r="DW127" s="426"/>
      <c r="DX127" s="426"/>
      <c r="DY127" s="426"/>
      <c r="DZ127" s="426"/>
      <c r="EA127" s="426"/>
      <c r="EB127" s="426"/>
      <c r="EC127" s="426"/>
      <c r="ED127" s="426"/>
      <c r="EE127" s="422"/>
      <c r="EF127" s="422"/>
      <c r="EG127" s="422"/>
      <c r="EH127" s="422"/>
      <c r="EI127" s="422"/>
      <c r="EJ127" s="422"/>
      <c r="EK127" s="422"/>
      <c r="EL127" s="422"/>
      <c r="EM127" s="422"/>
      <c r="EN127" s="422"/>
      <c r="EO127" s="422"/>
      <c r="EP127" s="422"/>
      <c r="EQ127" s="422"/>
      <c r="ER127" s="422"/>
      <c r="ES127" s="422"/>
      <c r="ET127" s="422"/>
      <c r="EU127" s="422"/>
      <c r="EV127" s="422"/>
      <c r="EW127" s="422"/>
      <c r="EX127" s="422"/>
    </row>
    <row r="128" ht="24.95" customHeight="1" spans="1:154">
      <c r="A128" s="28" t="str">
        <f>IF($G$1&lt;&gt;"",参数计算!A125,"")</f>
        <v/>
      </c>
      <c r="B128" s="28" t="str">
        <f>IF($G$1&lt;&gt;"",参数计算!B125,"")</f>
        <v/>
      </c>
      <c r="C128" s="28" t="str">
        <f>IF($G$1&lt;&gt;"",参数计算!C125,"")</f>
        <v/>
      </c>
      <c r="D128" s="28" t="str">
        <f>IF(AND(初始录入!$M$7&lt;&gt;"",A128&lt;&gt;""),$D$10,"")</f>
        <v/>
      </c>
      <c r="E128" s="28" t="str">
        <f t="shared" si="2"/>
        <v/>
      </c>
      <c r="F128" s="422"/>
      <c r="I128" s="422"/>
      <c r="J128" s="422"/>
      <c r="K128" s="422"/>
      <c r="L128" s="422"/>
      <c r="M128" s="422"/>
      <c r="N128" s="28"/>
      <c r="O128" s="28"/>
      <c r="P128" s="423"/>
      <c r="Q128" s="423"/>
      <c r="R128" s="423"/>
      <c r="S128" s="423"/>
      <c r="T128" s="423"/>
      <c r="U128" s="422"/>
      <c r="V128" s="422"/>
      <c r="W128" s="422"/>
      <c r="X128" s="422"/>
      <c r="Y128" s="422"/>
      <c r="Z128" s="28"/>
      <c r="AA128" s="28"/>
      <c r="AB128" s="422"/>
      <c r="AC128" s="422"/>
      <c r="AD128" s="422"/>
      <c r="AE128" s="422"/>
      <c r="AF128" s="422"/>
      <c r="AG128" s="422"/>
      <c r="AJ128" s="422"/>
      <c r="AK128" s="422"/>
      <c r="AL128" s="422"/>
      <c r="AM128" s="422"/>
      <c r="AN128" s="422"/>
      <c r="AO128" s="422"/>
      <c r="AR128" s="422"/>
      <c r="AS128" s="422"/>
      <c r="AT128" s="422"/>
      <c r="AU128" s="422"/>
      <c r="AV128" s="422"/>
      <c r="AW128" s="422"/>
      <c r="BB128" s="28" t="str">
        <f>IF(AND(初始录入!$M$12&lt;&gt;"",$BF$1&lt;&gt;"",$BF$3&lt;&gt;"",$A128&lt;&gt;""),SUM(BC128:EX128),"")</f>
        <v/>
      </c>
      <c r="BC128" s="422"/>
      <c r="BD128" s="422"/>
      <c r="BE128" s="422"/>
      <c r="BF128" s="422"/>
      <c r="BG128" s="422"/>
      <c r="BH128" s="422"/>
      <c r="BI128" s="422"/>
      <c r="BJ128" s="422"/>
      <c r="BK128" s="422"/>
      <c r="BL128" s="422"/>
      <c r="BM128" s="422"/>
      <c r="BN128" s="422"/>
      <c r="BO128" s="422"/>
      <c r="BP128" s="422"/>
      <c r="BQ128" s="422"/>
      <c r="BR128" s="422"/>
      <c r="BS128" s="422"/>
      <c r="BT128" s="422"/>
      <c r="BU128" s="422"/>
      <c r="BV128" s="422"/>
      <c r="BW128" s="422"/>
      <c r="BX128" s="422"/>
      <c r="BY128" s="422"/>
      <c r="BZ128" s="422"/>
      <c r="CA128" s="422"/>
      <c r="CB128" s="422"/>
      <c r="CC128" s="422"/>
      <c r="CD128" s="422"/>
      <c r="CE128" s="422"/>
      <c r="CF128" s="422"/>
      <c r="CG128" s="422"/>
      <c r="CH128" s="422"/>
      <c r="CI128" s="422"/>
      <c r="CJ128" s="422"/>
      <c r="CK128" s="422"/>
      <c r="CL128" s="422"/>
      <c r="CM128" s="422"/>
      <c r="CN128" s="422"/>
      <c r="CO128" s="422"/>
      <c r="CP128" s="422"/>
      <c r="CQ128" s="422"/>
      <c r="CR128" s="422"/>
      <c r="CS128" s="422"/>
      <c r="CT128" s="422"/>
      <c r="CU128" s="422"/>
      <c r="CV128" s="422"/>
      <c r="CW128" s="422"/>
      <c r="CX128" s="422"/>
      <c r="CY128" s="422"/>
      <c r="CZ128" s="422"/>
      <c r="DA128" s="422"/>
      <c r="DB128" s="422"/>
      <c r="DC128" s="422"/>
      <c r="DD128" s="422"/>
      <c r="DE128" s="422"/>
      <c r="DF128" s="422"/>
      <c r="DG128" s="422"/>
      <c r="DH128" s="422"/>
      <c r="DI128" s="422"/>
      <c r="DJ128" s="422"/>
      <c r="DK128" s="426"/>
      <c r="DL128" s="426"/>
      <c r="DM128" s="426"/>
      <c r="DN128" s="426"/>
      <c r="DO128" s="426"/>
      <c r="DP128" s="426"/>
      <c r="DQ128" s="426"/>
      <c r="DR128" s="426"/>
      <c r="DS128" s="426"/>
      <c r="DT128" s="426"/>
      <c r="DU128" s="426"/>
      <c r="DV128" s="426"/>
      <c r="DW128" s="426"/>
      <c r="DX128" s="426"/>
      <c r="DY128" s="426"/>
      <c r="DZ128" s="426"/>
      <c r="EA128" s="426"/>
      <c r="EB128" s="426"/>
      <c r="EC128" s="426"/>
      <c r="ED128" s="426"/>
      <c r="EE128" s="422"/>
      <c r="EF128" s="422"/>
      <c r="EG128" s="422"/>
      <c r="EH128" s="422"/>
      <c r="EI128" s="422"/>
      <c r="EJ128" s="422"/>
      <c r="EK128" s="422"/>
      <c r="EL128" s="422"/>
      <c r="EM128" s="422"/>
      <c r="EN128" s="422"/>
      <c r="EO128" s="422"/>
      <c r="EP128" s="422"/>
      <c r="EQ128" s="422"/>
      <c r="ER128" s="422"/>
      <c r="ES128" s="422"/>
      <c r="ET128" s="422"/>
      <c r="EU128" s="422"/>
      <c r="EV128" s="422"/>
      <c r="EW128" s="422"/>
      <c r="EX128" s="422"/>
    </row>
    <row r="129" ht="24.95" customHeight="1" spans="1:154">
      <c r="A129" s="28" t="str">
        <f>IF($G$1&lt;&gt;"",参数计算!A126,"")</f>
        <v/>
      </c>
      <c r="B129" s="28" t="str">
        <f>IF($G$1&lt;&gt;"",参数计算!B126,"")</f>
        <v/>
      </c>
      <c r="C129" s="28" t="str">
        <f>IF($G$1&lt;&gt;"",参数计算!C126,"")</f>
        <v/>
      </c>
      <c r="D129" s="28" t="str">
        <f>IF(AND(初始录入!$M$7&lt;&gt;"",A129&lt;&gt;""),$D$10,"")</f>
        <v/>
      </c>
      <c r="E129" s="28" t="str">
        <f t="shared" si="2"/>
        <v/>
      </c>
      <c r="F129" s="422"/>
      <c r="I129" s="422"/>
      <c r="J129" s="422"/>
      <c r="K129" s="422"/>
      <c r="L129" s="422"/>
      <c r="M129" s="422"/>
      <c r="N129" s="28"/>
      <c r="O129" s="28"/>
      <c r="P129" s="423"/>
      <c r="Q129" s="423"/>
      <c r="R129" s="423"/>
      <c r="S129" s="423"/>
      <c r="T129" s="423"/>
      <c r="U129" s="422"/>
      <c r="V129" s="422"/>
      <c r="W129" s="422"/>
      <c r="X129" s="422"/>
      <c r="Y129" s="422"/>
      <c r="Z129" s="28"/>
      <c r="AA129" s="28"/>
      <c r="AB129" s="422"/>
      <c r="AC129" s="422"/>
      <c r="AD129" s="422"/>
      <c r="AE129" s="422"/>
      <c r="AF129" s="422"/>
      <c r="AG129" s="422"/>
      <c r="AJ129" s="422"/>
      <c r="AK129" s="422"/>
      <c r="AL129" s="422"/>
      <c r="AM129" s="422"/>
      <c r="AN129" s="422"/>
      <c r="AO129" s="422"/>
      <c r="AR129" s="422"/>
      <c r="AS129" s="422"/>
      <c r="AT129" s="422"/>
      <c r="AU129" s="422"/>
      <c r="AV129" s="422"/>
      <c r="AW129" s="422"/>
      <c r="BB129" s="28" t="str">
        <f>IF(AND(初始录入!$M$12&lt;&gt;"",$BF$1&lt;&gt;"",$BF$3&lt;&gt;"",$A129&lt;&gt;""),SUM(BC129:EX129),"")</f>
        <v/>
      </c>
      <c r="BC129" s="422"/>
      <c r="BD129" s="422"/>
      <c r="BE129" s="422"/>
      <c r="BF129" s="422"/>
      <c r="BG129" s="422"/>
      <c r="BH129" s="422"/>
      <c r="BI129" s="422"/>
      <c r="BJ129" s="422"/>
      <c r="BK129" s="422"/>
      <c r="BL129" s="422"/>
      <c r="BM129" s="422"/>
      <c r="BN129" s="422"/>
      <c r="BO129" s="422"/>
      <c r="BP129" s="422"/>
      <c r="BQ129" s="422"/>
      <c r="BR129" s="422"/>
      <c r="BS129" s="422"/>
      <c r="BT129" s="422"/>
      <c r="BU129" s="422"/>
      <c r="BV129" s="422"/>
      <c r="BW129" s="422"/>
      <c r="BX129" s="422"/>
      <c r="BY129" s="422"/>
      <c r="BZ129" s="422"/>
      <c r="CA129" s="422"/>
      <c r="CB129" s="422"/>
      <c r="CC129" s="422"/>
      <c r="CD129" s="422"/>
      <c r="CE129" s="422"/>
      <c r="CF129" s="422"/>
      <c r="CG129" s="422"/>
      <c r="CH129" s="422"/>
      <c r="CI129" s="422"/>
      <c r="CJ129" s="422"/>
      <c r="CK129" s="422"/>
      <c r="CL129" s="422"/>
      <c r="CM129" s="422"/>
      <c r="CN129" s="422"/>
      <c r="CO129" s="422"/>
      <c r="CP129" s="422"/>
      <c r="CQ129" s="422"/>
      <c r="CR129" s="422"/>
      <c r="CS129" s="422"/>
      <c r="CT129" s="422"/>
      <c r="CU129" s="422"/>
      <c r="CV129" s="422"/>
      <c r="CW129" s="422"/>
      <c r="CX129" s="422"/>
      <c r="CY129" s="422"/>
      <c r="CZ129" s="422"/>
      <c r="DA129" s="422"/>
      <c r="DB129" s="422"/>
      <c r="DC129" s="422"/>
      <c r="DD129" s="422"/>
      <c r="DE129" s="422"/>
      <c r="DF129" s="422"/>
      <c r="DG129" s="422"/>
      <c r="DH129" s="422"/>
      <c r="DI129" s="422"/>
      <c r="DJ129" s="422"/>
      <c r="DK129" s="426"/>
      <c r="DL129" s="426"/>
      <c r="DM129" s="426"/>
      <c r="DN129" s="426"/>
      <c r="DO129" s="426"/>
      <c r="DP129" s="426"/>
      <c r="DQ129" s="426"/>
      <c r="DR129" s="426"/>
      <c r="DS129" s="426"/>
      <c r="DT129" s="426"/>
      <c r="DU129" s="426"/>
      <c r="DV129" s="426"/>
      <c r="DW129" s="426"/>
      <c r="DX129" s="426"/>
      <c r="DY129" s="426"/>
      <c r="DZ129" s="426"/>
      <c r="EA129" s="426"/>
      <c r="EB129" s="426"/>
      <c r="EC129" s="426"/>
      <c r="ED129" s="426"/>
      <c r="EE129" s="422"/>
      <c r="EF129" s="422"/>
      <c r="EG129" s="422"/>
      <c r="EH129" s="422"/>
      <c r="EI129" s="422"/>
      <c r="EJ129" s="422"/>
      <c r="EK129" s="422"/>
      <c r="EL129" s="422"/>
      <c r="EM129" s="422"/>
      <c r="EN129" s="422"/>
      <c r="EO129" s="422"/>
      <c r="EP129" s="422"/>
      <c r="EQ129" s="422"/>
      <c r="ER129" s="422"/>
      <c r="ES129" s="422"/>
      <c r="ET129" s="422"/>
      <c r="EU129" s="422"/>
      <c r="EV129" s="422"/>
      <c r="EW129" s="422"/>
      <c r="EX129" s="422"/>
    </row>
    <row r="130" ht="24.95" customHeight="1" spans="1:154">
      <c r="A130" s="28" t="str">
        <f>IF($G$1&lt;&gt;"",参数计算!A127,"")</f>
        <v/>
      </c>
      <c r="B130" s="28" t="str">
        <f>IF($G$1&lt;&gt;"",参数计算!B127,"")</f>
        <v/>
      </c>
      <c r="C130" s="28" t="str">
        <f>IF($G$1&lt;&gt;"",参数计算!C127,"")</f>
        <v/>
      </c>
      <c r="D130" s="28" t="str">
        <f>IF(AND(初始录入!$M$7&lt;&gt;"",A130&lt;&gt;""),$D$10,"")</f>
        <v/>
      </c>
      <c r="E130" s="28" t="str">
        <f t="shared" si="2"/>
        <v/>
      </c>
      <c r="F130" s="422"/>
      <c r="I130" s="422"/>
      <c r="J130" s="422"/>
      <c r="K130" s="422"/>
      <c r="L130" s="422"/>
      <c r="M130" s="422"/>
      <c r="N130" s="28"/>
      <c r="O130" s="28"/>
      <c r="P130" s="423"/>
      <c r="Q130" s="423"/>
      <c r="R130" s="423"/>
      <c r="S130" s="423"/>
      <c r="T130" s="423"/>
      <c r="U130" s="422"/>
      <c r="V130" s="422"/>
      <c r="W130" s="422"/>
      <c r="X130" s="422"/>
      <c r="Y130" s="422"/>
      <c r="Z130" s="28"/>
      <c r="AA130" s="28"/>
      <c r="AB130" s="422"/>
      <c r="AC130" s="422"/>
      <c r="AD130" s="422"/>
      <c r="AE130" s="422"/>
      <c r="AF130" s="422"/>
      <c r="AG130" s="422"/>
      <c r="AJ130" s="422"/>
      <c r="AK130" s="422"/>
      <c r="AL130" s="422"/>
      <c r="AM130" s="422"/>
      <c r="AN130" s="422"/>
      <c r="AO130" s="422"/>
      <c r="AR130" s="422"/>
      <c r="AS130" s="422"/>
      <c r="AT130" s="422"/>
      <c r="AU130" s="422"/>
      <c r="AV130" s="422"/>
      <c r="AW130" s="422"/>
      <c r="BB130" s="28" t="str">
        <f>IF(AND(初始录入!$M$12&lt;&gt;"",$BF$1&lt;&gt;"",$BF$3&lt;&gt;"",$A130&lt;&gt;""),SUM(BC130:EX130),"")</f>
        <v/>
      </c>
      <c r="BC130" s="422"/>
      <c r="BD130" s="422"/>
      <c r="BE130" s="422"/>
      <c r="BF130" s="422"/>
      <c r="BG130" s="422"/>
      <c r="BH130" s="422"/>
      <c r="BI130" s="422"/>
      <c r="BJ130" s="422"/>
      <c r="BK130" s="422"/>
      <c r="BL130" s="422"/>
      <c r="BM130" s="422"/>
      <c r="BN130" s="422"/>
      <c r="BO130" s="422"/>
      <c r="BP130" s="422"/>
      <c r="BQ130" s="422"/>
      <c r="BR130" s="422"/>
      <c r="BS130" s="422"/>
      <c r="BT130" s="422"/>
      <c r="BU130" s="422"/>
      <c r="BV130" s="422"/>
      <c r="BW130" s="422"/>
      <c r="BX130" s="422"/>
      <c r="BY130" s="422"/>
      <c r="BZ130" s="422"/>
      <c r="CA130" s="422"/>
      <c r="CB130" s="422"/>
      <c r="CC130" s="422"/>
      <c r="CD130" s="422"/>
      <c r="CE130" s="422"/>
      <c r="CF130" s="422"/>
      <c r="CG130" s="422"/>
      <c r="CH130" s="422"/>
      <c r="CI130" s="422"/>
      <c r="CJ130" s="422"/>
      <c r="CK130" s="422"/>
      <c r="CL130" s="422"/>
      <c r="CM130" s="422"/>
      <c r="CN130" s="422"/>
      <c r="CO130" s="422"/>
      <c r="CP130" s="422"/>
      <c r="CQ130" s="422"/>
      <c r="CR130" s="422"/>
      <c r="CS130" s="422"/>
      <c r="CT130" s="422"/>
      <c r="CU130" s="422"/>
      <c r="CV130" s="422"/>
      <c r="CW130" s="422"/>
      <c r="CX130" s="422"/>
      <c r="CY130" s="422"/>
      <c r="CZ130" s="422"/>
      <c r="DA130" s="422"/>
      <c r="DB130" s="422"/>
      <c r="DC130" s="422"/>
      <c r="DD130" s="422"/>
      <c r="DE130" s="422"/>
      <c r="DF130" s="422"/>
      <c r="DG130" s="422"/>
      <c r="DH130" s="422"/>
      <c r="DI130" s="422"/>
      <c r="DJ130" s="422"/>
      <c r="DK130" s="426"/>
      <c r="DL130" s="426"/>
      <c r="DM130" s="426"/>
      <c r="DN130" s="426"/>
      <c r="DO130" s="426"/>
      <c r="DP130" s="426"/>
      <c r="DQ130" s="426"/>
      <c r="DR130" s="426"/>
      <c r="DS130" s="426"/>
      <c r="DT130" s="426"/>
      <c r="DU130" s="426"/>
      <c r="DV130" s="426"/>
      <c r="DW130" s="426"/>
      <c r="DX130" s="426"/>
      <c r="DY130" s="426"/>
      <c r="DZ130" s="426"/>
      <c r="EA130" s="426"/>
      <c r="EB130" s="426"/>
      <c r="EC130" s="426"/>
      <c r="ED130" s="426"/>
      <c r="EE130" s="422"/>
      <c r="EF130" s="422"/>
      <c r="EG130" s="422"/>
      <c r="EH130" s="422"/>
      <c r="EI130" s="422"/>
      <c r="EJ130" s="422"/>
      <c r="EK130" s="422"/>
      <c r="EL130" s="422"/>
      <c r="EM130" s="422"/>
      <c r="EN130" s="422"/>
      <c r="EO130" s="422"/>
      <c r="EP130" s="422"/>
      <c r="EQ130" s="422"/>
      <c r="ER130" s="422"/>
      <c r="ES130" s="422"/>
      <c r="ET130" s="422"/>
      <c r="EU130" s="422"/>
      <c r="EV130" s="422"/>
      <c r="EW130" s="422"/>
      <c r="EX130" s="422"/>
    </row>
    <row r="131" ht="24.95" customHeight="1" spans="1:154">
      <c r="A131" s="28" t="str">
        <f>IF($G$1&lt;&gt;"",参数计算!A128,"")</f>
        <v/>
      </c>
      <c r="B131" s="28" t="str">
        <f>IF($G$1&lt;&gt;"",参数计算!B128,"")</f>
        <v/>
      </c>
      <c r="C131" s="28" t="str">
        <f>IF($G$1&lt;&gt;"",参数计算!C128,"")</f>
        <v/>
      </c>
      <c r="D131" s="28" t="str">
        <f>IF(AND(初始录入!$M$7&lt;&gt;"",A131&lt;&gt;""),$D$10,"")</f>
        <v/>
      </c>
      <c r="E131" s="28" t="str">
        <f t="shared" si="2"/>
        <v/>
      </c>
      <c r="F131" s="422"/>
      <c r="I131" s="422"/>
      <c r="J131" s="422"/>
      <c r="K131" s="422"/>
      <c r="L131" s="422"/>
      <c r="M131" s="422"/>
      <c r="N131" s="28"/>
      <c r="O131" s="28"/>
      <c r="P131" s="423"/>
      <c r="Q131" s="423"/>
      <c r="R131" s="423"/>
      <c r="S131" s="423"/>
      <c r="T131" s="423"/>
      <c r="U131" s="422"/>
      <c r="V131" s="422"/>
      <c r="W131" s="422"/>
      <c r="X131" s="422"/>
      <c r="Y131" s="422"/>
      <c r="Z131" s="28"/>
      <c r="AA131" s="28"/>
      <c r="AB131" s="422"/>
      <c r="AC131" s="422"/>
      <c r="AD131" s="422"/>
      <c r="AE131" s="422"/>
      <c r="AF131" s="422"/>
      <c r="AG131" s="422"/>
      <c r="AJ131" s="422"/>
      <c r="AK131" s="422"/>
      <c r="AL131" s="422"/>
      <c r="AM131" s="422"/>
      <c r="AN131" s="422"/>
      <c r="AO131" s="422"/>
      <c r="AR131" s="422"/>
      <c r="AS131" s="422"/>
      <c r="AT131" s="422"/>
      <c r="AU131" s="422"/>
      <c r="AV131" s="422"/>
      <c r="AW131" s="422"/>
      <c r="BB131" s="28" t="str">
        <f>IF(AND(初始录入!$M$12&lt;&gt;"",$BF$1&lt;&gt;"",$BF$3&lt;&gt;"",$A131&lt;&gt;""),SUM(BC131:EX131),"")</f>
        <v/>
      </c>
      <c r="BC131" s="422"/>
      <c r="BD131" s="422"/>
      <c r="BE131" s="422"/>
      <c r="BF131" s="422"/>
      <c r="BG131" s="422"/>
      <c r="BH131" s="422"/>
      <c r="BI131" s="422"/>
      <c r="BJ131" s="422"/>
      <c r="BK131" s="422"/>
      <c r="BL131" s="422"/>
      <c r="BM131" s="422"/>
      <c r="BN131" s="422"/>
      <c r="BO131" s="422"/>
      <c r="BP131" s="422"/>
      <c r="BQ131" s="422"/>
      <c r="BR131" s="422"/>
      <c r="BS131" s="422"/>
      <c r="BT131" s="422"/>
      <c r="BU131" s="422"/>
      <c r="BV131" s="422"/>
      <c r="BW131" s="422"/>
      <c r="BX131" s="422"/>
      <c r="BY131" s="422"/>
      <c r="BZ131" s="422"/>
      <c r="CA131" s="422"/>
      <c r="CB131" s="422"/>
      <c r="CC131" s="422"/>
      <c r="CD131" s="422"/>
      <c r="CE131" s="422"/>
      <c r="CF131" s="422"/>
      <c r="CG131" s="422"/>
      <c r="CH131" s="422"/>
      <c r="CI131" s="422"/>
      <c r="CJ131" s="422"/>
      <c r="CK131" s="422"/>
      <c r="CL131" s="422"/>
      <c r="CM131" s="422"/>
      <c r="CN131" s="422"/>
      <c r="CO131" s="422"/>
      <c r="CP131" s="422"/>
      <c r="CQ131" s="422"/>
      <c r="CR131" s="422"/>
      <c r="CS131" s="422"/>
      <c r="CT131" s="422"/>
      <c r="CU131" s="422"/>
      <c r="CV131" s="422"/>
      <c r="CW131" s="422"/>
      <c r="CX131" s="422"/>
      <c r="CY131" s="422"/>
      <c r="CZ131" s="422"/>
      <c r="DA131" s="422"/>
      <c r="DB131" s="422"/>
      <c r="DC131" s="422"/>
      <c r="DD131" s="422"/>
      <c r="DE131" s="422"/>
      <c r="DF131" s="422"/>
      <c r="DG131" s="422"/>
      <c r="DH131" s="422"/>
      <c r="DI131" s="422"/>
      <c r="DJ131" s="422"/>
      <c r="DK131" s="426"/>
      <c r="DL131" s="426"/>
      <c r="DM131" s="426"/>
      <c r="DN131" s="426"/>
      <c r="DO131" s="426"/>
      <c r="DP131" s="426"/>
      <c r="DQ131" s="426"/>
      <c r="DR131" s="426"/>
      <c r="DS131" s="426"/>
      <c r="DT131" s="426"/>
      <c r="DU131" s="426"/>
      <c r="DV131" s="426"/>
      <c r="DW131" s="426"/>
      <c r="DX131" s="426"/>
      <c r="DY131" s="426"/>
      <c r="DZ131" s="426"/>
      <c r="EA131" s="426"/>
      <c r="EB131" s="426"/>
      <c r="EC131" s="426"/>
      <c r="ED131" s="426"/>
      <c r="EE131" s="422"/>
      <c r="EF131" s="422"/>
      <c r="EG131" s="422"/>
      <c r="EH131" s="422"/>
      <c r="EI131" s="422"/>
      <c r="EJ131" s="422"/>
      <c r="EK131" s="422"/>
      <c r="EL131" s="422"/>
      <c r="EM131" s="422"/>
      <c r="EN131" s="422"/>
      <c r="EO131" s="422"/>
      <c r="EP131" s="422"/>
      <c r="EQ131" s="422"/>
      <c r="ER131" s="422"/>
      <c r="ES131" s="422"/>
      <c r="ET131" s="422"/>
      <c r="EU131" s="422"/>
      <c r="EV131" s="422"/>
      <c r="EW131" s="422"/>
      <c r="EX131" s="422"/>
    </row>
    <row r="132" ht="24.95" customHeight="1" spans="1:154">
      <c r="A132" s="28" t="str">
        <f>IF($G$1&lt;&gt;"",参数计算!A129,"")</f>
        <v/>
      </c>
      <c r="B132" s="28" t="str">
        <f>IF($G$1&lt;&gt;"",参数计算!B129,"")</f>
        <v/>
      </c>
      <c r="C132" s="28" t="str">
        <f>IF($G$1&lt;&gt;"",参数计算!C129,"")</f>
        <v/>
      </c>
      <c r="D132" s="28" t="str">
        <f>IF(AND(初始录入!$M$7&lt;&gt;"",A132&lt;&gt;""),$D$10,"")</f>
        <v/>
      </c>
      <c r="E132" s="28" t="str">
        <f t="shared" si="2"/>
        <v/>
      </c>
      <c r="F132" s="422"/>
      <c r="I132" s="422"/>
      <c r="J132" s="422"/>
      <c r="K132" s="422"/>
      <c r="L132" s="422"/>
      <c r="M132" s="422"/>
      <c r="N132" s="28"/>
      <c r="O132" s="28"/>
      <c r="P132" s="423"/>
      <c r="Q132" s="423"/>
      <c r="R132" s="423"/>
      <c r="S132" s="423"/>
      <c r="T132" s="423"/>
      <c r="U132" s="422"/>
      <c r="V132" s="422"/>
      <c r="W132" s="422"/>
      <c r="X132" s="422"/>
      <c r="Y132" s="422"/>
      <c r="Z132" s="28"/>
      <c r="AA132" s="28"/>
      <c r="AB132" s="422"/>
      <c r="AC132" s="422"/>
      <c r="AD132" s="422"/>
      <c r="AE132" s="422"/>
      <c r="AF132" s="422"/>
      <c r="AG132" s="422"/>
      <c r="AJ132" s="422"/>
      <c r="AK132" s="422"/>
      <c r="AL132" s="422"/>
      <c r="AM132" s="422"/>
      <c r="AN132" s="422"/>
      <c r="AO132" s="422"/>
      <c r="AR132" s="422"/>
      <c r="AS132" s="422"/>
      <c r="AT132" s="422"/>
      <c r="AU132" s="422"/>
      <c r="AV132" s="422"/>
      <c r="AW132" s="422"/>
      <c r="BB132" s="28" t="str">
        <f>IF(AND(初始录入!$M$12&lt;&gt;"",$BF$1&lt;&gt;"",$BF$3&lt;&gt;"",$A132&lt;&gt;""),SUM(BC132:EX132),"")</f>
        <v/>
      </c>
      <c r="BC132" s="422"/>
      <c r="BD132" s="422"/>
      <c r="BE132" s="422"/>
      <c r="BF132" s="422"/>
      <c r="BG132" s="422"/>
      <c r="BH132" s="422"/>
      <c r="BI132" s="422"/>
      <c r="BJ132" s="422"/>
      <c r="BK132" s="422"/>
      <c r="BL132" s="422"/>
      <c r="BM132" s="422"/>
      <c r="BN132" s="422"/>
      <c r="BO132" s="422"/>
      <c r="BP132" s="422"/>
      <c r="BQ132" s="422"/>
      <c r="BR132" s="422"/>
      <c r="BS132" s="422"/>
      <c r="BT132" s="422"/>
      <c r="BU132" s="422"/>
      <c r="BV132" s="422"/>
      <c r="BW132" s="422"/>
      <c r="BX132" s="422"/>
      <c r="BY132" s="422"/>
      <c r="BZ132" s="422"/>
      <c r="CA132" s="422"/>
      <c r="CB132" s="422"/>
      <c r="CC132" s="422"/>
      <c r="CD132" s="422"/>
      <c r="CE132" s="422"/>
      <c r="CF132" s="422"/>
      <c r="CG132" s="422"/>
      <c r="CH132" s="422"/>
      <c r="CI132" s="422"/>
      <c r="CJ132" s="422"/>
      <c r="CK132" s="422"/>
      <c r="CL132" s="422"/>
      <c r="CM132" s="422"/>
      <c r="CN132" s="422"/>
      <c r="CO132" s="422"/>
      <c r="CP132" s="422"/>
      <c r="CQ132" s="422"/>
      <c r="CR132" s="422"/>
      <c r="CS132" s="422"/>
      <c r="CT132" s="422"/>
      <c r="CU132" s="422"/>
      <c r="CV132" s="422"/>
      <c r="CW132" s="422"/>
      <c r="CX132" s="422"/>
      <c r="CY132" s="422"/>
      <c r="CZ132" s="422"/>
      <c r="DA132" s="422"/>
      <c r="DB132" s="422"/>
      <c r="DC132" s="422"/>
      <c r="DD132" s="422"/>
      <c r="DE132" s="422"/>
      <c r="DF132" s="422"/>
      <c r="DG132" s="422"/>
      <c r="DH132" s="422"/>
      <c r="DI132" s="422"/>
      <c r="DJ132" s="422"/>
      <c r="DK132" s="426"/>
      <c r="DL132" s="426"/>
      <c r="DM132" s="426"/>
      <c r="DN132" s="426"/>
      <c r="DO132" s="426"/>
      <c r="DP132" s="426"/>
      <c r="DQ132" s="426"/>
      <c r="DR132" s="426"/>
      <c r="DS132" s="426"/>
      <c r="DT132" s="426"/>
      <c r="DU132" s="426"/>
      <c r="DV132" s="426"/>
      <c r="DW132" s="426"/>
      <c r="DX132" s="426"/>
      <c r="DY132" s="426"/>
      <c r="DZ132" s="426"/>
      <c r="EA132" s="426"/>
      <c r="EB132" s="426"/>
      <c r="EC132" s="426"/>
      <c r="ED132" s="426"/>
      <c r="EE132" s="422"/>
      <c r="EF132" s="422"/>
      <c r="EG132" s="422"/>
      <c r="EH132" s="422"/>
      <c r="EI132" s="422"/>
      <c r="EJ132" s="422"/>
      <c r="EK132" s="422"/>
      <c r="EL132" s="422"/>
      <c r="EM132" s="422"/>
      <c r="EN132" s="422"/>
      <c r="EO132" s="422"/>
      <c r="EP132" s="422"/>
      <c r="EQ132" s="422"/>
      <c r="ER132" s="422"/>
      <c r="ES132" s="422"/>
      <c r="ET132" s="422"/>
      <c r="EU132" s="422"/>
      <c r="EV132" s="422"/>
      <c r="EW132" s="422"/>
      <c r="EX132" s="422"/>
    </row>
    <row r="133" ht="24.95" customHeight="1" spans="1:154">
      <c r="A133" s="28" t="str">
        <f>IF($G$1&lt;&gt;"",参数计算!A130,"")</f>
        <v/>
      </c>
      <c r="B133" s="28" t="str">
        <f>IF($G$1&lt;&gt;"",参数计算!B130,"")</f>
        <v/>
      </c>
      <c r="C133" s="28" t="str">
        <f>IF($G$1&lt;&gt;"",参数计算!C130,"")</f>
        <v/>
      </c>
      <c r="D133" s="28" t="str">
        <f>IF(AND(初始录入!$M$7&lt;&gt;"",A133&lt;&gt;""),$D$10,"")</f>
        <v/>
      </c>
      <c r="E133" s="28" t="str">
        <f t="shared" si="2"/>
        <v/>
      </c>
      <c r="F133" s="422"/>
      <c r="I133" s="422"/>
      <c r="J133" s="422"/>
      <c r="K133" s="422"/>
      <c r="L133" s="422"/>
      <c r="M133" s="422"/>
      <c r="N133" s="28"/>
      <c r="O133" s="28"/>
      <c r="P133" s="423"/>
      <c r="Q133" s="423"/>
      <c r="R133" s="423"/>
      <c r="S133" s="423"/>
      <c r="T133" s="423"/>
      <c r="U133" s="422"/>
      <c r="V133" s="422"/>
      <c r="W133" s="422"/>
      <c r="X133" s="422"/>
      <c r="Y133" s="422"/>
      <c r="Z133" s="28"/>
      <c r="AA133" s="28"/>
      <c r="AB133" s="422"/>
      <c r="AC133" s="422"/>
      <c r="AD133" s="422"/>
      <c r="AE133" s="422"/>
      <c r="AF133" s="422"/>
      <c r="AG133" s="422"/>
      <c r="AJ133" s="422"/>
      <c r="AK133" s="422"/>
      <c r="AL133" s="422"/>
      <c r="AM133" s="422"/>
      <c r="AN133" s="422"/>
      <c r="AO133" s="422"/>
      <c r="AR133" s="422"/>
      <c r="AS133" s="422"/>
      <c r="AT133" s="422"/>
      <c r="AU133" s="422"/>
      <c r="AV133" s="422"/>
      <c r="AW133" s="422"/>
      <c r="BB133" s="28" t="str">
        <f>IF(AND(初始录入!$M$12&lt;&gt;"",$BF$1&lt;&gt;"",$BF$3&lt;&gt;"",$A133&lt;&gt;""),SUM(BC133:EX133),"")</f>
        <v/>
      </c>
      <c r="BC133" s="422"/>
      <c r="BD133" s="422"/>
      <c r="BE133" s="422"/>
      <c r="BF133" s="422"/>
      <c r="BG133" s="422"/>
      <c r="BH133" s="422"/>
      <c r="BI133" s="422"/>
      <c r="BJ133" s="422"/>
      <c r="BK133" s="422"/>
      <c r="BL133" s="422"/>
      <c r="BM133" s="422"/>
      <c r="BN133" s="422"/>
      <c r="BO133" s="422"/>
      <c r="BP133" s="422"/>
      <c r="BQ133" s="422"/>
      <c r="BR133" s="422"/>
      <c r="BS133" s="422"/>
      <c r="BT133" s="422"/>
      <c r="BU133" s="422"/>
      <c r="BV133" s="422"/>
      <c r="BW133" s="422"/>
      <c r="BX133" s="422"/>
      <c r="BY133" s="422"/>
      <c r="BZ133" s="422"/>
      <c r="CA133" s="422"/>
      <c r="CB133" s="422"/>
      <c r="CC133" s="422"/>
      <c r="CD133" s="422"/>
      <c r="CE133" s="422"/>
      <c r="CF133" s="422"/>
      <c r="CG133" s="422"/>
      <c r="CH133" s="422"/>
      <c r="CI133" s="422"/>
      <c r="CJ133" s="422"/>
      <c r="CK133" s="422"/>
      <c r="CL133" s="422"/>
      <c r="CM133" s="422"/>
      <c r="CN133" s="422"/>
      <c r="CO133" s="422"/>
      <c r="CP133" s="422"/>
      <c r="CQ133" s="422"/>
      <c r="CR133" s="422"/>
      <c r="CS133" s="422"/>
      <c r="CT133" s="422"/>
      <c r="CU133" s="422"/>
      <c r="CV133" s="422"/>
      <c r="CW133" s="422"/>
      <c r="CX133" s="422"/>
      <c r="CY133" s="422"/>
      <c r="CZ133" s="422"/>
      <c r="DA133" s="422"/>
      <c r="DB133" s="422"/>
      <c r="DC133" s="422"/>
      <c r="DD133" s="422"/>
      <c r="DE133" s="422"/>
      <c r="DF133" s="422"/>
      <c r="DG133" s="422"/>
      <c r="DH133" s="422"/>
      <c r="DI133" s="422"/>
      <c r="DJ133" s="422"/>
      <c r="DK133" s="426"/>
      <c r="DL133" s="426"/>
      <c r="DM133" s="426"/>
      <c r="DN133" s="426"/>
      <c r="DO133" s="426"/>
      <c r="DP133" s="426"/>
      <c r="DQ133" s="426"/>
      <c r="DR133" s="426"/>
      <c r="DS133" s="426"/>
      <c r="DT133" s="426"/>
      <c r="DU133" s="426"/>
      <c r="DV133" s="426"/>
      <c r="DW133" s="426"/>
      <c r="DX133" s="426"/>
      <c r="DY133" s="426"/>
      <c r="DZ133" s="426"/>
      <c r="EA133" s="426"/>
      <c r="EB133" s="426"/>
      <c r="EC133" s="426"/>
      <c r="ED133" s="426"/>
      <c r="EE133" s="422"/>
      <c r="EF133" s="422"/>
      <c r="EG133" s="422"/>
      <c r="EH133" s="422"/>
      <c r="EI133" s="422"/>
      <c r="EJ133" s="422"/>
      <c r="EK133" s="422"/>
      <c r="EL133" s="422"/>
      <c r="EM133" s="422"/>
      <c r="EN133" s="422"/>
      <c r="EO133" s="422"/>
      <c r="EP133" s="422"/>
      <c r="EQ133" s="422"/>
      <c r="ER133" s="422"/>
      <c r="ES133" s="422"/>
      <c r="ET133" s="422"/>
      <c r="EU133" s="422"/>
      <c r="EV133" s="422"/>
      <c r="EW133" s="422"/>
      <c r="EX133" s="422"/>
    </row>
    <row r="134" ht="24.95" customHeight="1" spans="1:154">
      <c r="A134" s="28" t="str">
        <f>IF($G$1&lt;&gt;"",参数计算!A131,"")</f>
        <v/>
      </c>
      <c r="B134" s="28" t="str">
        <f>IF($G$1&lt;&gt;"",参数计算!B131,"")</f>
        <v/>
      </c>
      <c r="C134" s="28" t="str">
        <f>IF($G$1&lt;&gt;"",参数计算!C131,"")</f>
        <v/>
      </c>
      <c r="D134" s="28" t="str">
        <f>IF(AND(初始录入!$M$7&lt;&gt;"",A134&lt;&gt;""),$D$10,"")</f>
        <v/>
      </c>
      <c r="E134" s="28" t="str">
        <f t="shared" si="2"/>
        <v/>
      </c>
      <c r="F134" s="422"/>
      <c r="I134" s="422"/>
      <c r="J134" s="422"/>
      <c r="K134" s="422"/>
      <c r="L134" s="422"/>
      <c r="M134" s="422"/>
      <c r="N134" s="28"/>
      <c r="O134" s="28"/>
      <c r="P134" s="423"/>
      <c r="Q134" s="423"/>
      <c r="R134" s="423"/>
      <c r="S134" s="423"/>
      <c r="T134" s="423"/>
      <c r="U134" s="422"/>
      <c r="V134" s="422"/>
      <c r="W134" s="422"/>
      <c r="X134" s="422"/>
      <c r="Y134" s="422"/>
      <c r="Z134" s="28"/>
      <c r="AA134" s="28"/>
      <c r="AB134" s="422"/>
      <c r="AC134" s="422"/>
      <c r="AD134" s="422"/>
      <c r="AE134" s="422"/>
      <c r="AF134" s="422"/>
      <c r="AG134" s="422"/>
      <c r="AJ134" s="422"/>
      <c r="AK134" s="422"/>
      <c r="AL134" s="422"/>
      <c r="AM134" s="422"/>
      <c r="AN134" s="422"/>
      <c r="AO134" s="422"/>
      <c r="AR134" s="422"/>
      <c r="AS134" s="422"/>
      <c r="AT134" s="422"/>
      <c r="AU134" s="422"/>
      <c r="AV134" s="422"/>
      <c r="AW134" s="422"/>
      <c r="BB134" s="28" t="str">
        <f>IF(AND(初始录入!$M$12&lt;&gt;"",$BF$1&lt;&gt;"",$BF$3&lt;&gt;"",$A134&lt;&gt;""),SUM(BC134:EX134),"")</f>
        <v/>
      </c>
      <c r="BC134" s="422"/>
      <c r="BD134" s="422"/>
      <c r="BE134" s="422"/>
      <c r="BF134" s="422"/>
      <c r="BG134" s="422"/>
      <c r="BH134" s="422"/>
      <c r="BI134" s="422"/>
      <c r="BJ134" s="422"/>
      <c r="BK134" s="422"/>
      <c r="BL134" s="422"/>
      <c r="BM134" s="422"/>
      <c r="BN134" s="422"/>
      <c r="BO134" s="422"/>
      <c r="BP134" s="422"/>
      <c r="BQ134" s="422"/>
      <c r="BR134" s="422"/>
      <c r="BS134" s="422"/>
      <c r="BT134" s="422"/>
      <c r="BU134" s="422"/>
      <c r="BV134" s="422"/>
      <c r="BW134" s="422"/>
      <c r="BX134" s="422"/>
      <c r="BY134" s="422"/>
      <c r="BZ134" s="422"/>
      <c r="CA134" s="422"/>
      <c r="CB134" s="422"/>
      <c r="CC134" s="422"/>
      <c r="CD134" s="422"/>
      <c r="CE134" s="422"/>
      <c r="CF134" s="422"/>
      <c r="CG134" s="422"/>
      <c r="CH134" s="422"/>
      <c r="CI134" s="422"/>
      <c r="CJ134" s="422"/>
      <c r="CK134" s="422"/>
      <c r="CL134" s="422"/>
      <c r="CM134" s="422"/>
      <c r="CN134" s="422"/>
      <c r="CO134" s="422"/>
      <c r="CP134" s="422"/>
      <c r="CQ134" s="422"/>
      <c r="CR134" s="422"/>
      <c r="CS134" s="422"/>
      <c r="CT134" s="422"/>
      <c r="CU134" s="422"/>
      <c r="CV134" s="422"/>
      <c r="CW134" s="422"/>
      <c r="CX134" s="422"/>
      <c r="CY134" s="422"/>
      <c r="CZ134" s="422"/>
      <c r="DA134" s="422"/>
      <c r="DB134" s="422"/>
      <c r="DC134" s="422"/>
      <c r="DD134" s="422"/>
      <c r="DE134" s="422"/>
      <c r="DF134" s="422"/>
      <c r="DG134" s="422"/>
      <c r="DH134" s="422"/>
      <c r="DI134" s="422"/>
      <c r="DJ134" s="422"/>
      <c r="DK134" s="426"/>
      <c r="DL134" s="426"/>
      <c r="DM134" s="426"/>
      <c r="DN134" s="426"/>
      <c r="DO134" s="426"/>
      <c r="DP134" s="426"/>
      <c r="DQ134" s="426"/>
      <c r="DR134" s="426"/>
      <c r="DS134" s="426"/>
      <c r="DT134" s="426"/>
      <c r="DU134" s="426"/>
      <c r="DV134" s="426"/>
      <c r="DW134" s="426"/>
      <c r="DX134" s="426"/>
      <c r="DY134" s="426"/>
      <c r="DZ134" s="426"/>
      <c r="EA134" s="426"/>
      <c r="EB134" s="426"/>
      <c r="EC134" s="426"/>
      <c r="ED134" s="426"/>
      <c r="EE134" s="422"/>
      <c r="EF134" s="422"/>
      <c r="EG134" s="422"/>
      <c r="EH134" s="422"/>
      <c r="EI134" s="422"/>
      <c r="EJ134" s="422"/>
      <c r="EK134" s="422"/>
      <c r="EL134" s="422"/>
      <c r="EM134" s="422"/>
      <c r="EN134" s="422"/>
      <c r="EO134" s="422"/>
      <c r="EP134" s="422"/>
      <c r="EQ134" s="422"/>
      <c r="ER134" s="422"/>
      <c r="ES134" s="422"/>
      <c r="ET134" s="422"/>
      <c r="EU134" s="422"/>
      <c r="EV134" s="422"/>
      <c r="EW134" s="422"/>
      <c r="EX134" s="422"/>
    </row>
    <row r="135" ht="24.95" customHeight="1" spans="1:154">
      <c r="A135" s="28" t="str">
        <f>IF($G$1&lt;&gt;"",参数计算!A132,"")</f>
        <v/>
      </c>
      <c r="B135" s="28" t="str">
        <f>IF($G$1&lt;&gt;"",参数计算!B132,"")</f>
        <v/>
      </c>
      <c r="C135" s="28" t="str">
        <f>IF($G$1&lt;&gt;"",参数计算!C132,"")</f>
        <v/>
      </c>
      <c r="D135" s="28" t="str">
        <f>IF(AND(初始录入!$M$7&lt;&gt;"",A135&lt;&gt;""),$D$10,"")</f>
        <v/>
      </c>
      <c r="E135" s="28" t="str">
        <f t="shared" si="2"/>
        <v/>
      </c>
      <c r="F135" s="422"/>
      <c r="I135" s="422"/>
      <c r="J135" s="422"/>
      <c r="K135" s="422"/>
      <c r="L135" s="422"/>
      <c r="M135" s="422"/>
      <c r="N135" s="28"/>
      <c r="O135" s="28"/>
      <c r="P135" s="423"/>
      <c r="Q135" s="423"/>
      <c r="R135" s="423"/>
      <c r="S135" s="423"/>
      <c r="T135" s="423"/>
      <c r="U135" s="422"/>
      <c r="V135" s="422"/>
      <c r="W135" s="422"/>
      <c r="X135" s="422"/>
      <c r="Y135" s="422"/>
      <c r="Z135" s="28"/>
      <c r="AA135" s="28"/>
      <c r="AB135" s="422"/>
      <c r="AC135" s="422"/>
      <c r="AD135" s="422"/>
      <c r="AE135" s="422"/>
      <c r="AF135" s="422"/>
      <c r="AG135" s="422"/>
      <c r="AJ135" s="422"/>
      <c r="AK135" s="422"/>
      <c r="AL135" s="422"/>
      <c r="AM135" s="422"/>
      <c r="AN135" s="422"/>
      <c r="AO135" s="422"/>
      <c r="AR135" s="422"/>
      <c r="AS135" s="422"/>
      <c r="AT135" s="422"/>
      <c r="AU135" s="422"/>
      <c r="AV135" s="422"/>
      <c r="AW135" s="422"/>
      <c r="BB135" s="28" t="str">
        <f>IF(AND(初始录入!$M$12&lt;&gt;"",$BF$1&lt;&gt;"",$BF$3&lt;&gt;"",$A135&lt;&gt;""),SUM(BC135:EX135),"")</f>
        <v/>
      </c>
      <c r="BC135" s="422"/>
      <c r="BD135" s="422"/>
      <c r="BE135" s="422"/>
      <c r="BF135" s="422"/>
      <c r="BG135" s="422"/>
      <c r="BH135" s="422"/>
      <c r="BI135" s="422"/>
      <c r="BJ135" s="422"/>
      <c r="BK135" s="422"/>
      <c r="BL135" s="422"/>
      <c r="BM135" s="422"/>
      <c r="BN135" s="422"/>
      <c r="BO135" s="422"/>
      <c r="BP135" s="422"/>
      <c r="BQ135" s="422"/>
      <c r="BR135" s="422"/>
      <c r="BS135" s="422"/>
      <c r="BT135" s="422"/>
      <c r="BU135" s="422"/>
      <c r="BV135" s="422"/>
      <c r="BW135" s="422"/>
      <c r="BX135" s="422"/>
      <c r="BY135" s="422"/>
      <c r="BZ135" s="422"/>
      <c r="CA135" s="422"/>
      <c r="CB135" s="422"/>
      <c r="CC135" s="422"/>
      <c r="CD135" s="422"/>
      <c r="CE135" s="422"/>
      <c r="CF135" s="422"/>
      <c r="CG135" s="422"/>
      <c r="CH135" s="422"/>
      <c r="CI135" s="422"/>
      <c r="CJ135" s="422"/>
      <c r="CK135" s="422"/>
      <c r="CL135" s="422"/>
      <c r="CM135" s="422"/>
      <c r="CN135" s="422"/>
      <c r="CO135" s="422"/>
      <c r="CP135" s="422"/>
      <c r="CQ135" s="422"/>
      <c r="CR135" s="422"/>
      <c r="CS135" s="422"/>
      <c r="CT135" s="422"/>
      <c r="CU135" s="422"/>
      <c r="CV135" s="422"/>
      <c r="CW135" s="422"/>
      <c r="CX135" s="422"/>
      <c r="CY135" s="422"/>
      <c r="CZ135" s="422"/>
      <c r="DA135" s="422"/>
      <c r="DB135" s="422"/>
      <c r="DC135" s="422"/>
      <c r="DD135" s="422"/>
      <c r="DE135" s="422"/>
      <c r="DF135" s="422"/>
      <c r="DG135" s="422"/>
      <c r="DH135" s="422"/>
      <c r="DI135" s="422"/>
      <c r="DJ135" s="422"/>
      <c r="DK135" s="426"/>
      <c r="DL135" s="426"/>
      <c r="DM135" s="426"/>
      <c r="DN135" s="426"/>
      <c r="DO135" s="426"/>
      <c r="DP135" s="426"/>
      <c r="DQ135" s="426"/>
      <c r="DR135" s="426"/>
      <c r="DS135" s="426"/>
      <c r="DT135" s="426"/>
      <c r="DU135" s="426"/>
      <c r="DV135" s="426"/>
      <c r="DW135" s="426"/>
      <c r="DX135" s="426"/>
      <c r="DY135" s="426"/>
      <c r="DZ135" s="426"/>
      <c r="EA135" s="426"/>
      <c r="EB135" s="426"/>
      <c r="EC135" s="426"/>
      <c r="ED135" s="426"/>
      <c r="EE135" s="422"/>
      <c r="EF135" s="422"/>
      <c r="EG135" s="422"/>
      <c r="EH135" s="422"/>
      <c r="EI135" s="422"/>
      <c r="EJ135" s="422"/>
      <c r="EK135" s="422"/>
      <c r="EL135" s="422"/>
      <c r="EM135" s="422"/>
      <c r="EN135" s="422"/>
      <c r="EO135" s="422"/>
      <c r="EP135" s="422"/>
      <c r="EQ135" s="422"/>
      <c r="ER135" s="422"/>
      <c r="ES135" s="422"/>
      <c r="ET135" s="422"/>
      <c r="EU135" s="422"/>
      <c r="EV135" s="422"/>
      <c r="EW135" s="422"/>
      <c r="EX135" s="422"/>
    </row>
    <row r="136" ht="24.95" customHeight="1" spans="1:154">
      <c r="A136" s="28" t="str">
        <f>IF($G$1&lt;&gt;"",参数计算!A133,"")</f>
        <v/>
      </c>
      <c r="B136" s="28" t="str">
        <f>IF($G$1&lt;&gt;"",参数计算!B133,"")</f>
        <v/>
      </c>
      <c r="C136" s="28" t="str">
        <f>IF($G$1&lt;&gt;"",参数计算!C133,"")</f>
        <v/>
      </c>
      <c r="D136" s="28" t="str">
        <f>IF(AND(初始录入!$M$7&lt;&gt;"",A136&lt;&gt;""),$D$10,"")</f>
        <v/>
      </c>
      <c r="E136" s="28" t="str">
        <f t="shared" si="2"/>
        <v/>
      </c>
      <c r="F136" s="422"/>
      <c r="I136" s="422"/>
      <c r="J136" s="422"/>
      <c r="K136" s="422"/>
      <c r="L136" s="422"/>
      <c r="M136" s="422"/>
      <c r="N136" s="28"/>
      <c r="O136" s="28"/>
      <c r="P136" s="423"/>
      <c r="Q136" s="423"/>
      <c r="R136" s="423"/>
      <c r="S136" s="423"/>
      <c r="T136" s="423"/>
      <c r="U136" s="422"/>
      <c r="V136" s="422"/>
      <c r="W136" s="422"/>
      <c r="X136" s="422"/>
      <c r="Y136" s="422"/>
      <c r="Z136" s="28"/>
      <c r="AA136" s="28"/>
      <c r="AB136" s="422"/>
      <c r="AC136" s="422"/>
      <c r="AD136" s="422"/>
      <c r="AE136" s="422"/>
      <c r="AF136" s="422"/>
      <c r="AG136" s="422"/>
      <c r="AJ136" s="422"/>
      <c r="AK136" s="422"/>
      <c r="AL136" s="422"/>
      <c r="AM136" s="422"/>
      <c r="AN136" s="422"/>
      <c r="AO136" s="422"/>
      <c r="AR136" s="422"/>
      <c r="AS136" s="422"/>
      <c r="AT136" s="422"/>
      <c r="AU136" s="422"/>
      <c r="AV136" s="422"/>
      <c r="AW136" s="422"/>
      <c r="BB136" s="28" t="str">
        <f>IF(AND(初始录入!$M$12&lt;&gt;"",$BF$1&lt;&gt;"",$BF$3&lt;&gt;"",$A136&lt;&gt;""),SUM(BC136:EX136),"")</f>
        <v/>
      </c>
      <c r="BC136" s="422"/>
      <c r="BD136" s="422"/>
      <c r="BE136" s="422"/>
      <c r="BF136" s="422"/>
      <c r="BG136" s="422"/>
      <c r="BH136" s="422"/>
      <c r="BI136" s="422"/>
      <c r="BJ136" s="422"/>
      <c r="BK136" s="422"/>
      <c r="BL136" s="422"/>
      <c r="BM136" s="422"/>
      <c r="BN136" s="422"/>
      <c r="BO136" s="422"/>
      <c r="BP136" s="422"/>
      <c r="BQ136" s="422"/>
      <c r="BR136" s="422"/>
      <c r="BS136" s="422"/>
      <c r="BT136" s="422"/>
      <c r="BU136" s="422"/>
      <c r="BV136" s="422"/>
      <c r="BW136" s="422"/>
      <c r="BX136" s="422"/>
      <c r="BY136" s="422"/>
      <c r="BZ136" s="422"/>
      <c r="CA136" s="422"/>
      <c r="CB136" s="422"/>
      <c r="CC136" s="422"/>
      <c r="CD136" s="422"/>
      <c r="CE136" s="422"/>
      <c r="CF136" s="422"/>
      <c r="CG136" s="422"/>
      <c r="CH136" s="422"/>
      <c r="CI136" s="422"/>
      <c r="CJ136" s="422"/>
      <c r="CK136" s="422"/>
      <c r="CL136" s="422"/>
      <c r="CM136" s="422"/>
      <c r="CN136" s="422"/>
      <c r="CO136" s="422"/>
      <c r="CP136" s="422"/>
      <c r="CQ136" s="422"/>
      <c r="CR136" s="422"/>
      <c r="CS136" s="422"/>
      <c r="CT136" s="422"/>
      <c r="CU136" s="422"/>
      <c r="CV136" s="422"/>
      <c r="CW136" s="422"/>
      <c r="CX136" s="422"/>
      <c r="CY136" s="422"/>
      <c r="CZ136" s="422"/>
      <c r="DA136" s="422"/>
      <c r="DB136" s="422"/>
      <c r="DC136" s="422"/>
      <c r="DD136" s="422"/>
      <c r="DE136" s="422"/>
      <c r="DF136" s="422"/>
      <c r="DG136" s="422"/>
      <c r="DH136" s="422"/>
      <c r="DI136" s="422"/>
      <c r="DJ136" s="422"/>
      <c r="DK136" s="426"/>
      <c r="DL136" s="426"/>
      <c r="DM136" s="426"/>
      <c r="DN136" s="426"/>
      <c r="DO136" s="426"/>
      <c r="DP136" s="426"/>
      <c r="DQ136" s="426"/>
      <c r="DR136" s="426"/>
      <c r="DS136" s="426"/>
      <c r="DT136" s="426"/>
      <c r="DU136" s="426"/>
      <c r="DV136" s="426"/>
      <c r="DW136" s="426"/>
      <c r="DX136" s="426"/>
      <c r="DY136" s="426"/>
      <c r="DZ136" s="426"/>
      <c r="EA136" s="426"/>
      <c r="EB136" s="426"/>
      <c r="EC136" s="426"/>
      <c r="ED136" s="426"/>
      <c r="EE136" s="422"/>
      <c r="EF136" s="422"/>
      <c r="EG136" s="422"/>
      <c r="EH136" s="422"/>
      <c r="EI136" s="422"/>
      <c r="EJ136" s="422"/>
      <c r="EK136" s="422"/>
      <c r="EL136" s="422"/>
      <c r="EM136" s="422"/>
      <c r="EN136" s="422"/>
      <c r="EO136" s="422"/>
      <c r="EP136" s="422"/>
      <c r="EQ136" s="422"/>
      <c r="ER136" s="422"/>
      <c r="ES136" s="422"/>
      <c r="ET136" s="422"/>
      <c r="EU136" s="422"/>
      <c r="EV136" s="422"/>
      <c r="EW136" s="422"/>
      <c r="EX136" s="422"/>
    </row>
    <row r="137" ht="24.95" customHeight="1" spans="1:154">
      <c r="A137" s="28" t="str">
        <f>IF($G$1&lt;&gt;"",参数计算!A134,"")</f>
        <v/>
      </c>
      <c r="B137" s="28" t="str">
        <f>IF($G$1&lt;&gt;"",参数计算!B134,"")</f>
        <v/>
      </c>
      <c r="C137" s="28" t="str">
        <f>IF($G$1&lt;&gt;"",参数计算!C134,"")</f>
        <v/>
      </c>
      <c r="D137" s="28" t="str">
        <f>IF(AND(初始录入!$M$7&lt;&gt;"",A137&lt;&gt;""),$D$10,"")</f>
        <v/>
      </c>
      <c r="E137" s="28" t="str">
        <f t="shared" si="2"/>
        <v/>
      </c>
      <c r="F137" s="422"/>
      <c r="I137" s="422"/>
      <c r="J137" s="422"/>
      <c r="K137" s="422"/>
      <c r="L137" s="422"/>
      <c r="M137" s="422"/>
      <c r="N137" s="28"/>
      <c r="O137" s="28"/>
      <c r="P137" s="423"/>
      <c r="Q137" s="423"/>
      <c r="R137" s="423"/>
      <c r="S137" s="423"/>
      <c r="T137" s="423"/>
      <c r="U137" s="422"/>
      <c r="V137" s="422"/>
      <c r="W137" s="422"/>
      <c r="X137" s="422"/>
      <c r="Y137" s="422"/>
      <c r="Z137" s="28"/>
      <c r="AA137" s="28"/>
      <c r="AB137" s="422"/>
      <c r="AC137" s="422"/>
      <c r="AD137" s="422"/>
      <c r="AE137" s="422"/>
      <c r="AF137" s="422"/>
      <c r="AG137" s="422"/>
      <c r="AJ137" s="422"/>
      <c r="AK137" s="422"/>
      <c r="AL137" s="422"/>
      <c r="AM137" s="422"/>
      <c r="AN137" s="422"/>
      <c r="AO137" s="422"/>
      <c r="AR137" s="422"/>
      <c r="AS137" s="422"/>
      <c r="AT137" s="422"/>
      <c r="AU137" s="422"/>
      <c r="AV137" s="422"/>
      <c r="AW137" s="422"/>
      <c r="BB137" s="28" t="str">
        <f>IF(AND(初始录入!$M$12&lt;&gt;"",$BF$1&lt;&gt;"",$BF$3&lt;&gt;"",$A137&lt;&gt;""),SUM(BC137:EX137),"")</f>
        <v/>
      </c>
      <c r="BC137" s="422"/>
      <c r="BD137" s="422"/>
      <c r="BE137" s="422"/>
      <c r="BF137" s="422"/>
      <c r="BG137" s="422"/>
      <c r="BH137" s="422"/>
      <c r="BI137" s="422"/>
      <c r="BJ137" s="422"/>
      <c r="BK137" s="422"/>
      <c r="BL137" s="422"/>
      <c r="BM137" s="422"/>
      <c r="BN137" s="422"/>
      <c r="BO137" s="422"/>
      <c r="BP137" s="422"/>
      <c r="BQ137" s="422"/>
      <c r="BR137" s="422"/>
      <c r="BS137" s="422"/>
      <c r="BT137" s="422"/>
      <c r="BU137" s="422"/>
      <c r="BV137" s="422"/>
      <c r="BW137" s="422"/>
      <c r="BX137" s="422"/>
      <c r="BY137" s="422"/>
      <c r="BZ137" s="422"/>
      <c r="CA137" s="422"/>
      <c r="CB137" s="422"/>
      <c r="CC137" s="422"/>
      <c r="CD137" s="422"/>
      <c r="CE137" s="422"/>
      <c r="CF137" s="422"/>
      <c r="CG137" s="422"/>
      <c r="CH137" s="422"/>
      <c r="CI137" s="422"/>
      <c r="CJ137" s="422"/>
      <c r="CK137" s="422"/>
      <c r="CL137" s="422"/>
      <c r="CM137" s="422"/>
      <c r="CN137" s="422"/>
      <c r="CO137" s="422"/>
      <c r="CP137" s="422"/>
      <c r="CQ137" s="422"/>
      <c r="CR137" s="422"/>
      <c r="CS137" s="422"/>
      <c r="CT137" s="422"/>
      <c r="CU137" s="422"/>
      <c r="CV137" s="422"/>
      <c r="CW137" s="422"/>
      <c r="CX137" s="422"/>
      <c r="CY137" s="422"/>
      <c r="CZ137" s="422"/>
      <c r="DA137" s="422"/>
      <c r="DB137" s="422"/>
      <c r="DC137" s="422"/>
      <c r="DD137" s="422"/>
      <c r="DE137" s="422"/>
      <c r="DF137" s="422"/>
      <c r="DG137" s="422"/>
      <c r="DH137" s="422"/>
      <c r="DI137" s="422"/>
      <c r="DJ137" s="422"/>
      <c r="DK137" s="426"/>
      <c r="DL137" s="426"/>
      <c r="DM137" s="426"/>
      <c r="DN137" s="426"/>
      <c r="DO137" s="426"/>
      <c r="DP137" s="426"/>
      <c r="DQ137" s="426"/>
      <c r="DR137" s="426"/>
      <c r="DS137" s="426"/>
      <c r="DT137" s="426"/>
      <c r="DU137" s="426"/>
      <c r="DV137" s="426"/>
      <c r="DW137" s="426"/>
      <c r="DX137" s="426"/>
      <c r="DY137" s="426"/>
      <c r="DZ137" s="426"/>
      <c r="EA137" s="426"/>
      <c r="EB137" s="426"/>
      <c r="EC137" s="426"/>
      <c r="ED137" s="426"/>
      <c r="EE137" s="422"/>
      <c r="EF137" s="422"/>
      <c r="EG137" s="422"/>
      <c r="EH137" s="422"/>
      <c r="EI137" s="422"/>
      <c r="EJ137" s="422"/>
      <c r="EK137" s="422"/>
      <c r="EL137" s="422"/>
      <c r="EM137" s="422"/>
      <c r="EN137" s="422"/>
      <c r="EO137" s="422"/>
      <c r="EP137" s="422"/>
      <c r="EQ137" s="422"/>
      <c r="ER137" s="422"/>
      <c r="ES137" s="422"/>
      <c r="ET137" s="422"/>
      <c r="EU137" s="422"/>
      <c r="EV137" s="422"/>
      <c r="EW137" s="422"/>
      <c r="EX137" s="422"/>
    </row>
    <row r="138" ht="24.95" customHeight="1" spans="1:154">
      <c r="A138" s="28" t="str">
        <f>IF($G$1&lt;&gt;"",参数计算!A135,"")</f>
        <v/>
      </c>
      <c r="B138" s="28" t="str">
        <f>IF($G$1&lt;&gt;"",参数计算!B135,"")</f>
        <v/>
      </c>
      <c r="C138" s="28" t="str">
        <f>IF($G$1&lt;&gt;"",参数计算!C135,"")</f>
        <v/>
      </c>
      <c r="D138" s="28" t="str">
        <f>IF(AND(初始录入!$M$7&lt;&gt;"",A138&lt;&gt;""),$D$10,"")</f>
        <v/>
      </c>
      <c r="E138" s="28" t="str">
        <f t="shared" si="2"/>
        <v/>
      </c>
      <c r="F138" s="422"/>
      <c r="I138" s="422"/>
      <c r="J138" s="422"/>
      <c r="K138" s="422"/>
      <c r="L138" s="422"/>
      <c r="M138" s="422"/>
      <c r="N138" s="28"/>
      <c r="O138" s="28"/>
      <c r="P138" s="423"/>
      <c r="Q138" s="423"/>
      <c r="R138" s="423"/>
      <c r="S138" s="423"/>
      <c r="T138" s="423"/>
      <c r="U138" s="422"/>
      <c r="V138" s="422"/>
      <c r="W138" s="422"/>
      <c r="X138" s="422"/>
      <c r="Y138" s="422"/>
      <c r="Z138" s="28"/>
      <c r="AA138" s="28"/>
      <c r="AB138" s="422"/>
      <c r="AC138" s="422"/>
      <c r="AD138" s="422"/>
      <c r="AE138" s="422"/>
      <c r="AF138" s="422"/>
      <c r="AG138" s="422"/>
      <c r="AJ138" s="422"/>
      <c r="AK138" s="422"/>
      <c r="AL138" s="422"/>
      <c r="AM138" s="422"/>
      <c r="AN138" s="422"/>
      <c r="AO138" s="422"/>
      <c r="AR138" s="422"/>
      <c r="AS138" s="422"/>
      <c r="AT138" s="422"/>
      <c r="AU138" s="422"/>
      <c r="AV138" s="422"/>
      <c r="AW138" s="422"/>
      <c r="BB138" s="28" t="str">
        <f>IF(AND(初始录入!$M$12&lt;&gt;"",$BF$1&lt;&gt;"",$BF$3&lt;&gt;"",$A138&lt;&gt;""),SUM(BC138:EX138),"")</f>
        <v/>
      </c>
      <c r="BC138" s="422"/>
      <c r="BD138" s="422"/>
      <c r="BE138" s="422"/>
      <c r="BF138" s="422"/>
      <c r="BG138" s="422"/>
      <c r="BH138" s="422"/>
      <c r="BI138" s="422"/>
      <c r="BJ138" s="422"/>
      <c r="BK138" s="422"/>
      <c r="BL138" s="422"/>
      <c r="BM138" s="422"/>
      <c r="BN138" s="422"/>
      <c r="BO138" s="422"/>
      <c r="BP138" s="422"/>
      <c r="BQ138" s="422"/>
      <c r="BR138" s="422"/>
      <c r="BS138" s="422"/>
      <c r="BT138" s="422"/>
      <c r="BU138" s="422"/>
      <c r="BV138" s="422"/>
      <c r="BW138" s="422"/>
      <c r="BX138" s="422"/>
      <c r="BY138" s="422"/>
      <c r="BZ138" s="422"/>
      <c r="CA138" s="422"/>
      <c r="CB138" s="422"/>
      <c r="CC138" s="422"/>
      <c r="CD138" s="422"/>
      <c r="CE138" s="422"/>
      <c r="CF138" s="422"/>
      <c r="CG138" s="422"/>
      <c r="CH138" s="422"/>
      <c r="CI138" s="422"/>
      <c r="CJ138" s="422"/>
      <c r="CK138" s="422"/>
      <c r="CL138" s="422"/>
      <c r="CM138" s="422"/>
      <c r="CN138" s="422"/>
      <c r="CO138" s="422"/>
      <c r="CP138" s="422"/>
      <c r="CQ138" s="422"/>
      <c r="CR138" s="422"/>
      <c r="CS138" s="422"/>
      <c r="CT138" s="422"/>
      <c r="CU138" s="422"/>
      <c r="CV138" s="422"/>
      <c r="CW138" s="422"/>
      <c r="CX138" s="422"/>
      <c r="CY138" s="422"/>
      <c r="CZ138" s="422"/>
      <c r="DA138" s="422"/>
      <c r="DB138" s="422"/>
      <c r="DC138" s="422"/>
      <c r="DD138" s="422"/>
      <c r="DE138" s="422"/>
      <c r="DF138" s="422"/>
      <c r="DG138" s="422"/>
      <c r="DH138" s="422"/>
      <c r="DI138" s="422"/>
      <c r="DJ138" s="422"/>
      <c r="DK138" s="426"/>
      <c r="DL138" s="426"/>
      <c r="DM138" s="426"/>
      <c r="DN138" s="426"/>
      <c r="DO138" s="426"/>
      <c r="DP138" s="426"/>
      <c r="DQ138" s="426"/>
      <c r="DR138" s="426"/>
      <c r="DS138" s="426"/>
      <c r="DT138" s="426"/>
      <c r="DU138" s="426"/>
      <c r="DV138" s="426"/>
      <c r="DW138" s="426"/>
      <c r="DX138" s="426"/>
      <c r="DY138" s="426"/>
      <c r="DZ138" s="426"/>
      <c r="EA138" s="426"/>
      <c r="EB138" s="426"/>
      <c r="EC138" s="426"/>
      <c r="ED138" s="426"/>
      <c r="EE138" s="422"/>
      <c r="EF138" s="422"/>
      <c r="EG138" s="422"/>
      <c r="EH138" s="422"/>
      <c r="EI138" s="422"/>
      <c r="EJ138" s="422"/>
      <c r="EK138" s="422"/>
      <c r="EL138" s="422"/>
      <c r="EM138" s="422"/>
      <c r="EN138" s="422"/>
      <c r="EO138" s="422"/>
      <c r="EP138" s="422"/>
      <c r="EQ138" s="422"/>
      <c r="ER138" s="422"/>
      <c r="ES138" s="422"/>
      <c r="ET138" s="422"/>
      <c r="EU138" s="422"/>
      <c r="EV138" s="422"/>
      <c r="EW138" s="422"/>
      <c r="EX138" s="422"/>
    </row>
    <row r="139" ht="24.95" customHeight="1" spans="1:154">
      <c r="A139" s="28" t="str">
        <f>IF($G$1&lt;&gt;"",参数计算!A136,"")</f>
        <v/>
      </c>
      <c r="B139" s="28" t="str">
        <f>IF($G$1&lt;&gt;"",参数计算!B136,"")</f>
        <v/>
      </c>
      <c r="C139" s="28" t="str">
        <f>IF($G$1&lt;&gt;"",参数计算!C136,"")</f>
        <v/>
      </c>
      <c r="D139" s="28" t="str">
        <f>IF(AND(初始录入!$M$7&lt;&gt;"",A139&lt;&gt;""),$D$10,"")</f>
        <v/>
      </c>
      <c r="E139" s="28" t="str">
        <f t="shared" si="2"/>
        <v/>
      </c>
      <c r="F139" s="422"/>
      <c r="I139" s="422"/>
      <c r="J139" s="422"/>
      <c r="K139" s="422"/>
      <c r="L139" s="422"/>
      <c r="M139" s="422"/>
      <c r="N139" s="28"/>
      <c r="O139" s="28"/>
      <c r="P139" s="423"/>
      <c r="Q139" s="423"/>
      <c r="R139" s="423"/>
      <c r="S139" s="423"/>
      <c r="T139" s="423"/>
      <c r="U139" s="422"/>
      <c r="V139" s="422"/>
      <c r="W139" s="422"/>
      <c r="X139" s="422"/>
      <c r="Y139" s="422"/>
      <c r="Z139" s="28"/>
      <c r="AA139" s="28"/>
      <c r="AB139" s="422"/>
      <c r="AC139" s="422"/>
      <c r="AD139" s="422"/>
      <c r="AE139" s="422"/>
      <c r="AF139" s="422"/>
      <c r="AG139" s="422"/>
      <c r="AJ139" s="422"/>
      <c r="AK139" s="422"/>
      <c r="AL139" s="422"/>
      <c r="AM139" s="422"/>
      <c r="AN139" s="422"/>
      <c r="AO139" s="422"/>
      <c r="AR139" s="422"/>
      <c r="AS139" s="422"/>
      <c r="AT139" s="422"/>
      <c r="AU139" s="422"/>
      <c r="AV139" s="422"/>
      <c r="AW139" s="422"/>
      <c r="BB139" s="28" t="str">
        <f>IF(AND(初始录入!$M$12&lt;&gt;"",$BF$1&lt;&gt;"",$BF$3&lt;&gt;"",$A139&lt;&gt;""),SUM(BC139:EX139),"")</f>
        <v/>
      </c>
      <c r="BC139" s="422"/>
      <c r="BD139" s="422"/>
      <c r="BE139" s="422"/>
      <c r="BF139" s="422"/>
      <c r="BG139" s="422"/>
      <c r="BH139" s="422"/>
      <c r="BI139" s="422"/>
      <c r="BJ139" s="422"/>
      <c r="BK139" s="422"/>
      <c r="BL139" s="422"/>
      <c r="BM139" s="422"/>
      <c r="BN139" s="422"/>
      <c r="BO139" s="422"/>
      <c r="BP139" s="422"/>
      <c r="BQ139" s="422"/>
      <c r="BR139" s="422"/>
      <c r="BS139" s="422"/>
      <c r="BT139" s="422"/>
      <c r="BU139" s="422"/>
      <c r="BV139" s="422"/>
      <c r="BW139" s="422"/>
      <c r="BX139" s="422"/>
      <c r="BY139" s="422"/>
      <c r="BZ139" s="422"/>
      <c r="CA139" s="422"/>
      <c r="CB139" s="422"/>
      <c r="CC139" s="422"/>
      <c r="CD139" s="422"/>
      <c r="CE139" s="422"/>
      <c r="CF139" s="422"/>
      <c r="CG139" s="422"/>
      <c r="CH139" s="422"/>
      <c r="CI139" s="422"/>
      <c r="CJ139" s="422"/>
      <c r="CK139" s="422"/>
      <c r="CL139" s="422"/>
      <c r="CM139" s="422"/>
      <c r="CN139" s="422"/>
      <c r="CO139" s="422"/>
      <c r="CP139" s="422"/>
      <c r="CQ139" s="422"/>
      <c r="CR139" s="422"/>
      <c r="CS139" s="422"/>
      <c r="CT139" s="422"/>
      <c r="CU139" s="422"/>
      <c r="CV139" s="422"/>
      <c r="CW139" s="422"/>
      <c r="CX139" s="422"/>
      <c r="CY139" s="422"/>
      <c r="CZ139" s="422"/>
      <c r="DA139" s="422"/>
      <c r="DB139" s="422"/>
      <c r="DC139" s="422"/>
      <c r="DD139" s="422"/>
      <c r="DE139" s="422"/>
      <c r="DF139" s="422"/>
      <c r="DG139" s="422"/>
      <c r="DH139" s="422"/>
      <c r="DI139" s="422"/>
      <c r="DJ139" s="422"/>
      <c r="DK139" s="426"/>
      <c r="DL139" s="426"/>
      <c r="DM139" s="426"/>
      <c r="DN139" s="426"/>
      <c r="DO139" s="426"/>
      <c r="DP139" s="426"/>
      <c r="DQ139" s="426"/>
      <c r="DR139" s="426"/>
      <c r="DS139" s="426"/>
      <c r="DT139" s="426"/>
      <c r="DU139" s="426"/>
      <c r="DV139" s="426"/>
      <c r="DW139" s="426"/>
      <c r="DX139" s="426"/>
      <c r="DY139" s="426"/>
      <c r="DZ139" s="426"/>
      <c r="EA139" s="426"/>
      <c r="EB139" s="426"/>
      <c r="EC139" s="426"/>
      <c r="ED139" s="426"/>
      <c r="EE139" s="422"/>
      <c r="EF139" s="422"/>
      <c r="EG139" s="422"/>
      <c r="EH139" s="422"/>
      <c r="EI139" s="422"/>
      <c r="EJ139" s="422"/>
      <c r="EK139" s="422"/>
      <c r="EL139" s="422"/>
      <c r="EM139" s="422"/>
      <c r="EN139" s="422"/>
      <c r="EO139" s="422"/>
      <c r="EP139" s="422"/>
      <c r="EQ139" s="422"/>
      <c r="ER139" s="422"/>
      <c r="ES139" s="422"/>
      <c r="ET139" s="422"/>
      <c r="EU139" s="422"/>
      <c r="EV139" s="422"/>
      <c r="EW139" s="422"/>
      <c r="EX139" s="422"/>
    </row>
    <row r="140" ht="24.95" customHeight="1" spans="1:154">
      <c r="A140" s="28" t="str">
        <f>IF($G$1&lt;&gt;"",参数计算!A137,"")</f>
        <v/>
      </c>
      <c r="B140" s="28" t="str">
        <f>IF($G$1&lt;&gt;"",参数计算!B137,"")</f>
        <v/>
      </c>
      <c r="C140" s="28" t="str">
        <f>IF($G$1&lt;&gt;"",参数计算!C137,"")</f>
        <v/>
      </c>
      <c r="D140" s="28" t="str">
        <f>IF(AND(初始录入!$M$7&lt;&gt;"",A140&lt;&gt;""),$D$10,"")</f>
        <v/>
      </c>
      <c r="E140" s="28" t="str">
        <f t="shared" si="2"/>
        <v/>
      </c>
      <c r="F140" s="422"/>
      <c r="I140" s="422"/>
      <c r="J140" s="422"/>
      <c r="K140" s="422"/>
      <c r="L140" s="422"/>
      <c r="M140" s="422"/>
      <c r="N140" s="28"/>
      <c r="O140" s="28"/>
      <c r="P140" s="423"/>
      <c r="Q140" s="423"/>
      <c r="R140" s="423"/>
      <c r="S140" s="423"/>
      <c r="T140" s="423"/>
      <c r="U140" s="422"/>
      <c r="V140" s="422"/>
      <c r="W140" s="422"/>
      <c r="X140" s="422"/>
      <c r="Y140" s="422"/>
      <c r="Z140" s="28"/>
      <c r="AA140" s="28"/>
      <c r="AB140" s="422"/>
      <c r="AC140" s="422"/>
      <c r="AD140" s="422"/>
      <c r="AE140" s="422"/>
      <c r="AF140" s="422"/>
      <c r="AG140" s="422"/>
      <c r="AJ140" s="422"/>
      <c r="AK140" s="422"/>
      <c r="AL140" s="422"/>
      <c r="AM140" s="422"/>
      <c r="AN140" s="422"/>
      <c r="AO140" s="422"/>
      <c r="AR140" s="422"/>
      <c r="AS140" s="422"/>
      <c r="AT140" s="422"/>
      <c r="AU140" s="422"/>
      <c r="AV140" s="422"/>
      <c r="AW140" s="422"/>
      <c r="BB140" s="28" t="str">
        <f>IF(AND(初始录入!$M$12&lt;&gt;"",$BF$1&lt;&gt;"",$BF$3&lt;&gt;"",$A140&lt;&gt;""),SUM(BC140:EX140),"")</f>
        <v/>
      </c>
      <c r="BC140" s="422"/>
      <c r="BD140" s="422"/>
      <c r="BE140" s="422"/>
      <c r="BF140" s="422"/>
      <c r="BG140" s="422"/>
      <c r="BH140" s="422"/>
      <c r="BI140" s="422"/>
      <c r="BJ140" s="422"/>
      <c r="BK140" s="422"/>
      <c r="BL140" s="422"/>
      <c r="BM140" s="422"/>
      <c r="BN140" s="422"/>
      <c r="BO140" s="422"/>
      <c r="BP140" s="422"/>
      <c r="BQ140" s="422"/>
      <c r="BR140" s="422"/>
      <c r="BS140" s="422"/>
      <c r="BT140" s="422"/>
      <c r="BU140" s="422"/>
      <c r="BV140" s="422"/>
      <c r="BW140" s="422"/>
      <c r="BX140" s="422"/>
      <c r="BY140" s="422"/>
      <c r="BZ140" s="422"/>
      <c r="CA140" s="422"/>
      <c r="CB140" s="422"/>
      <c r="CC140" s="422"/>
      <c r="CD140" s="422"/>
      <c r="CE140" s="422"/>
      <c r="CF140" s="422"/>
      <c r="CG140" s="422"/>
      <c r="CH140" s="422"/>
      <c r="CI140" s="422"/>
      <c r="CJ140" s="422"/>
      <c r="CK140" s="422"/>
      <c r="CL140" s="422"/>
      <c r="CM140" s="422"/>
      <c r="CN140" s="422"/>
      <c r="CO140" s="422"/>
      <c r="CP140" s="422"/>
      <c r="CQ140" s="422"/>
      <c r="CR140" s="422"/>
      <c r="CS140" s="422"/>
      <c r="CT140" s="422"/>
      <c r="CU140" s="422"/>
      <c r="CV140" s="422"/>
      <c r="CW140" s="422"/>
      <c r="CX140" s="422"/>
      <c r="CY140" s="422"/>
      <c r="CZ140" s="422"/>
      <c r="DA140" s="422"/>
      <c r="DB140" s="422"/>
      <c r="DC140" s="422"/>
      <c r="DD140" s="422"/>
      <c r="DE140" s="422"/>
      <c r="DF140" s="422"/>
      <c r="DG140" s="422"/>
      <c r="DH140" s="422"/>
      <c r="DI140" s="422"/>
      <c r="DJ140" s="422"/>
      <c r="DK140" s="426"/>
      <c r="DL140" s="426"/>
      <c r="DM140" s="426"/>
      <c r="DN140" s="426"/>
      <c r="DO140" s="426"/>
      <c r="DP140" s="426"/>
      <c r="DQ140" s="426"/>
      <c r="DR140" s="426"/>
      <c r="DS140" s="426"/>
      <c r="DT140" s="426"/>
      <c r="DU140" s="426"/>
      <c r="DV140" s="426"/>
      <c r="DW140" s="426"/>
      <c r="DX140" s="426"/>
      <c r="DY140" s="426"/>
      <c r="DZ140" s="426"/>
      <c r="EA140" s="426"/>
      <c r="EB140" s="426"/>
      <c r="EC140" s="426"/>
      <c r="ED140" s="426"/>
      <c r="EE140" s="422"/>
      <c r="EF140" s="422"/>
      <c r="EG140" s="422"/>
      <c r="EH140" s="422"/>
      <c r="EI140" s="422"/>
      <c r="EJ140" s="422"/>
      <c r="EK140" s="422"/>
      <c r="EL140" s="422"/>
      <c r="EM140" s="422"/>
      <c r="EN140" s="422"/>
      <c r="EO140" s="422"/>
      <c r="EP140" s="422"/>
      <c r="EQ140" s="422"/>
      <c r="ER140" s="422"/>
      <c r="ES140" s="422"/>
      <c r="ET140" s="422"/>
      <c r="EU140" s="422"/>
      <c r="EV140" s="422"/>
      <c r="EW140" s="422"/>
      <c r="EX140" s="422"/>
    </row>
    <row r="141" ht="24.95" customHeight="1" spans="1:154">
      <c r="A141" s="28" t="str">
        <f>IF($G$1&lt;&gt;"",参数计算!A138,"")</f>
        <v/>
      </c>
      <c r="B141" s="28" t="str">
        <f>IF($G$1&lt;&gt;"",参数计算!B138,"")</f>
        <v/>
      </c>
      <c r="C141" s="28" t="str">
        <f>IF($G$1&lt;&gt;"",参数计算!C138,"")</f>
        <v/>
      </c>
      <c r="D141" s="28" t="str">
        <f>IF(AND(初始录入!$M$7&lt;&gt;"",A141&lt;&gt;""),$D$10,"")</f>
        <v/>
      </c>
      <c r="E141" s="28" t="str">
        <f t="shared" si="2"/>
        <v/>
      </c>
      <c r="F141" s="422"/>
      <c r="I141" s="422"/>
      <c r="J141" s="422"/>
      <c r="K141" s="422"/>
      <c r="L141" s="422"/>
      <c r="M141" s="422"/>
      <c r="N141" s="28"/>
      <c r="O141" s="28"/>
      <c r="P141" s="423"/>
      <c r="Q141" s="423"/>
      <c r="R141" s="423"/>
      <c r="S141" s="423"/>
      <c r="T141" s="423"/>
      <c r="U141" s="422"/>
      <c r="V141" s="422"/>
      <c r="W141" s="422"/>
      <c r="X141" s="422"/>
      <c r="Y141" s="422"/>
      <c r="Z141" s="28"/>
      <c r="AA141" s="28"/>
      <c r="AB141" s="422"/>
      <c r="AC141" s="422"/>
      <c r="AD141" s="422"/>
      <c r="AE141" s="422"/>
      <c r="AF141" s="422"/>
      <c r="AG141" s="422"/>
      <c r="AJ141" s="422"/>
      <c r="AK141" s="422"/>
      <c r="AL141" s="422"/>
      <c r="AM141" s="422"/>
      <c r="AN141" s="422"/>
      <c r="AO141" s="422"/>
      <c r="AR141" s="422"/>
      <c r="AS141" s="422"/>
      <c r="AT141" s="422"/>
      <c r="AU141" s="422"/>
      <c r="AV141" s="422"/>
      <c r="AW141" s="422"/>
      <c r="BB141" s="28" t="str">
        <f>IF(AND(初始录入!$M$12&lt;&gt;"",$BF$1&lt;&gt;"",$BF$3&lt;&gt;"",$A141&lt;&gt;""),SUM(BC141:EX141),"")</f>
        <v/>
      </c>
      <c r="BC141" s="422"/>
      <c r="BD141" s="422"/>
      <c r="BE141" s="422"/>
      <c r="BF141" s="422"/>
      <c r="BG141" s="422"/>
      <c r="BH141" s="422"/>
      <c r="BI141" s="422"/>
      <c r="BJ141" s="422"/>
      <c r="BK141" s="422"/>
      <c r="BL141" s="422"/>
      <c r="BM141" s="422"/>
      <c r="BN141" s="422"/>
      <c r="BO141" s="422"/>
      <c r="BP141" s="422"/>
      <c r="BQ141" s="422"/>
      <c r="BR141" s="422"/>
      <c r="BS141" s="422"/>
      <c r="BT141" s="422"/>
      <c r="BU141" s="422"/>
      <c r="BV141" s="422"/>
      <c r="BW141" s="422"/>
      <c r="BX141" s="422"/>
      <c r="BY141" s="422"/>
      <c r="BZ141" s="422"/>
      <c r="CA141" s="422"/>
      <c r="CB141" s="422"/>
      <c r="CC141" s="422"/>
      <c r="CD141" s="422"/>
      <c r="CE141" s="422"/>
      <c r="CF141" s="422"/>
      <c r="CG141" s="422"/>
      <c r="CH141" s="422"/>
      <c r="CI141" s="422"/>
      <c r="CJ141" s="422"/>
      <c r="CK141" s="422"/>
      <c r="CL141" s="422"/>
      <c r="CM141" s="422"/>
      <c r="CN141" s="422"/>
      <c r="CO141" s="422"/>
      <c r="CP141" s="422"/>
      <c r="CQ141" s="422"/>
      <c r="CR141" s="422"/>
      <c r="CS141" s="422"/>
      <c r="CT141" s="422"/>
      <c r="CU141" s="422"/>
      <c r="CV141" s="422"/>
      <c r="CW141" s="422"/>
      <c r="CX141" s="422"/>
      <c r="CY141" s="422"/>
      <c r="CZ141" s="422"/>
      <c r="DA141" s="422"/>
      <c r="DB141" s="422"/>
      <c r="DC141" s="422"/>
      <c r="DD141" s="422"/>
      <c r="DE141" s="422"/>
      <c r="DF141" s="422"/>
      <c r="DG141" s="422"/>
      <c r="DH141" s="422"/>
      <c r="DI141" s="422"/>
      <c r="DJ141" s="422"/>
      <c r="DK141" s="426"/>
      <c r="DL141" s="426"/>
      <c r="DM141" s="426"/>
      <c r="DN141" s="426"/>
      <c r="DO141" s="426"/>
      <c r="DP141" s="426"/>
      <c r="DQ141" s="426"/>
      <c r="DR141" s="426"/>
      <c r="DS141" s="426"/>
      <c r="DT141" s="426"/>
      <c r="DU141" s="426"/>
      <c r="DV141" s="426"/>
      <c r="DW141" s="426"/>
      <c r="DX141" s="426"/>
      <c r="DY141" s="426"/>
      <c r="DZ141" s="426"/>
      <c r="EA141" s="426"/>
      <c r="EB141" s="426"/>
      <c r="EC141" s="426"/>
      <c r="ED141" s="426"/>
      <c r="EE141" s="422"/>
      <c r="EF141" s="422"/>
      <c r="EG141" s="422"/>
      <c r="EH141" s="422"/>
      <c r="EI141" s="422"/>
      <c r="EJ141" s="422"/>
      <c r="EK141" s="422"/>
      <c r="EL141" s="422"/>
      <c r="EM141" s="422"/>
      <c r="EN141" s="422"/>
      <c r="EO141" s="422"/>
      <c r="EP141" s="422"/>
      <c r="EQ141" s="422"/>
      <c r="ER141" s="422"/>
      <c r="ES141" s="422"/>
      <c r="ET141" s="422"/>
      <c r="EU141" s="422"/>
      <c r="EV141" s="422"/>
      <c r="EW141" s="422"/>
      <c r="EX141" s="422"/>
    </row>
    <row r="142" ht="24.95" customHeight="1" spans="1:154">
      <c r="A142" s="28" t="str">
        <f>IF($G$1&lt;&gt;"",参数计算!A139,"")</f>
        <v/>
      </c>
      <c r="B142" s="28" t="str">
        <f>IF($G$1&lt;&gt;"",参数计算!B139,"")</f>
        <v/>
      </c>
      <c r="C142" s="28" t="str">
        <f>IF($G$1&lt;&gt;"",参数计算!C139,"")</f>
        <v/>
      </c>
      <c r="D142" s="28" t="str">
        <f>IF(AND(初始录入!$M$7&lt;&gt;"",A142&lt;&gt;""),$D$10,"")</f>
        <v/>
      </c>
      <c r="E142" s="28" t="str">
        <f t="shared" si="2"/>
        <v/>
      </c>
      <c r="F142" s="422"/>
      <c r="I142" s="422"/>
      <c r="J142" s="422"/>
      <c r="K142" s="422"/>
      <c r="L142" s="422"/>
      <c r="M142" s="422"/>
      <c r="N142" s="28"/>
      <c r="O142" s="28"/>
      <c r="P142" s="423"/>
      <c r="Q142" s="423"/>
      <c r="R142" s="423"/>
      <c r="S142" s="423"/>
      <c r="T142" s="423"/>
      <c r="U142" s="422"/>
      <c r="V142" s="422"/>
      <c r="W142" s="422"/>
      <c r="X142" s="422"/>
      <c r="Y142" s="422"/>
      <c r="Z142" s="28"/>
      <c r="AA142" s="28"/>
      <c r="AB142" s="422"/>
      <c r="AC142" s="422"/>
      <c r="AD142" s="422"/>
      <c r="AE142" s="422"/>
      <c r="AF142" s="422"/>
      <c r="AG142" s="422"/>
      <c r="AJ142" s="422"/>
      <c r="AK142" s="422"/>
      <c r="AL142" s="422"/>
      <c r="AM142" s="422"/>
      <c r="AN142" s="422"/>
      <c r="AO142" s="422"/>
      <c r="AR142" s="422"/>
      <c r="AS142" s="422"/>
      <c r="AT142" s="422"/>
      <c r="AU142" s="422"/>
      <c r="AV142" s="422"/>
      <c r="AW142" s="422"/>
      <c r="BB142" s="28" t="str">
        <f>IF(AND(初始录入!$M$12&lt;&gt;"",$BF$1&lt;&gt;"",$BF$3&lt;&gt;"",$A142&lt;&gt;""),SUM(BC142:EX142),"")</f>
        <v/>
      </c>
      <c r="BC142" s="422"/>
      <c r="BD142" s="422"/>
      <c r="BE142" s="422"/>
      <c r="BF142" s="422"/>
      <c r="BG142" s="422"/>
      <c r="BH142" s="422"/>
      <c r="BI142" s="422"/>
      <c r="BJ142" s="422"/>
      <c r="BK142" s="422"/>
      <c r="BL142" s="422"/>
      <c r="BM142" s="422"/>
      <c r="BN142" s="422"/>
      <c r="BO142" s="422"/>
      <c r="BP142" s="422"/>
      <c r="BQ142" s="422"/>
      <c r="BR142" s="422"/>
      <c r="BS142" s="422"/>
      <c r="BT142" s="422"/>
      <c r="BU142" s="422"/>
      <c r="BV142" s="422"/>
      <c r="BW142" s="422"/>
      <c r="BX142" s="422"/>
      <c r="BY142" s="422"/>
      <c r="BZ142" s="422"/>
      <c r="CA142" s="422"/>
      <c r="CB142" s="422"/>
      <c r="CC142" s="422"/>
      <c r="CD142" s="422"/>
      <c r="CE142" s="422"/>
      <c r="CF142" s="422"/>
      <c r="CG142" s="422"/>
      <c r="CH142" s="422"/>
      <c r="CI142" s="422"/>
      <c r="CJ142" s="422"/>
      <c r="CK142" s="422"/>
      <c r="CL142" s="422"/>
      <c r="CM142" s="422"/>
      <c r="CN142" s="422"/>
      <c r="CO142" s="422"/>
      <c r="CP142" s="422"/>
      <c r="CQ142" s="422"/>
      <c r="CR142" s="422"/>
      <c r="CS142" s="422"/>
      <c r="CT142" s="422"/>
      <c r="CU142" s="422"/>
      <c r="CV142" s="422"/>
      <c r="CW142" s="422"/>
      <c r="CX142" s="422"/>
      <c r="CY142" s="422"/>
      <c r="CZ142" s="422"/>
      <c r="DA142" s="422"/>
      <c r="DB142" s="422"/>
      <c r="DC142" s="422"/>
      <c r="DD142" s="422"/>
      <c r="DE142" s="422"/>
      <c r="DF142" s="422"/>
      <c r="DG142" s="422"/>
      <c r="DH142" s="422"/>
      <c r="DI142" s="422"/>
      <c r="DJ142" s="422"/>
      <c r="DK142" s="426"/>
      <c r="DL142" s="426"/>
      <c r="DM142" s="426"/>
      <c r="DN142" s="426"/>
      <c r="DO142" s="426"/>
      <c r="DP142" s="426"/>
      <c r="DQ142" s="426"/>
      <c r="DR142" s="426"/>
      <c r="DS142" s="426"/>
      <c r="DT142" s="426"/>
      <c r="DU142" s="426"/>
      <c r="DV142" s="426"/>
      <c r="DW142" s="426"/>
      <c r="DX142" s="426"/>
      <c r="DY142" s="426"/>
      <c r="DZ142" s="426"/>
      <c r="EA142" s="426"/>
      <c r="EB142" s="426"/>
      <c r="EC142" s="426"/>
      <c r="ED142" s="426"/>
      <c r="EE142" s="422"/>
      <c r="EF142" s="422"/>
      <c r="EG142" s="422"/>
      <c r="EH142" s="422"/>
      <c r="EI142" s="422"/>
      <c r="EJ142" s="422"/>
      <c r="EK142" s="422"/>
      <c r="EL142" s="422"/>
      <c r="EM142" s="422"/>
      <c r="EN142" s="422"/>
      <c r="EO142" s="422"/>
      <c r="EP142" s="422"/>
      <c r="EQ142" s="422"/>
      <c r="ER142" s="422"/>
      <c r="ES142" s="422"/>
      <c r="ET142" s="422"/>
      <c r="EU142" s="422"/>
      <c r="EV142" s="422"/>
      <c r="EW142" s="422"/>
      <c r="EX142" s="422"/>
    </row>
    <row r="143" ht="24.95" customHeight="1" spans="1:154">
      <c r="A143" s="28" t="str">
        <f>IF($G$1&lt;&gt;"",参数计算!A140,"")</f>
        <v/>
      </c>
      <c r="B143" s="28" t="str">
        <f>IF($G$1&lt;&gt;"",参数计算!B140,"")</f>
        <v/>
      </c>
      <c r="C143" s="28" t="str">
        <f>IF($G$1&lt;&gt;"",参数计算!C140,"")</f>
        <v/>
      </c>
      <c r="D143" s="28" t="str">
        <f>IF(AND(初始录入!$M$7&lt;&gt;"",A143&lt;&gt;""),$D$10,"")</f>
        <v/>
      </c>
      <c r="E143" s="28" t="str">
        <f t="shared" ref="E143:E160" si="3">IF(A143&lt;&gt;"",$E142,"")</f>
        <v/>
      </c>
      <c r="F143" s="422"/>
      <c r="I143" s="422"/>
      <c r="J143" s="422"/>
      <c r="K143" s="422"/>
      <c r="L143" s="422"/>
      <c r="M143" s="422"/>
      <c r="N143" s="28"/>
      <c r="O143" s="28"/>
      <c r="P143" s="423"/>
      <c r="Q143" s="423"/>
      <c r="R143" s="423"/>
      <c r="S143" s="423"/>
      <c r="T143" s="423"/>
      <c r="U143" s="422"/>
      <c r="V143" s="422"/>
      <c r="W143" s="422"/>
      <c r="X143" s="422"/>
      <c r="Y143" s="422"/>
      <c r="Z143" s="28"/>
      <c r="AA143" s="28"/>
      <c r="AB143" s="422"/>
      <c r="AC143" s="422"/>
      <c r="AD143" s="422"/>
      <c r="AE143" s="422"/>
      <c r="AF143" s="422"/>
      <c r="AG143" s="422"/>
      <c r="AJ143" s="422"/>
      <c r="AK143" s="422"/>
      <c r="AL143" s="422"/>
      <c r="AM143" s="422"/>
      <c r="AN143" s="422"/>
      <c r="AO143" s="422"/>
      <c r="AR143" s="422"/>
      <c r="AS143" s="422"/>
      <c r="AT143" s="422"/>
      <c r="AU143" s="422"/>
      <c r="AV143" s="422"/>
      <c r="AW143" s="422"/>
      <c r="BB143" s="28" t="str">
        <f>IF(AND(初始录入!$M$12&lt;&gt;"",$BF$1&lt;&gt;"",$BF$3&lt;&gt;"",$A143&lt;&gt;""),SUM(BC143:EX143),"")</f>
        <v/>
      </c>
      <c r="BC143" s="422"/>
      <c r="BD143" s="422"/>
      <c r="BE143" s="422"/>
      <c r="BF143" s="422"/>
      <c r="BG143" s="422"/>
      <c r="BH143" s="422"/>
      <c r="BI143" s="422"/>
      <c r="BJ143" s="422"/>
      <c r="BK143" s="422"/>
      <c r="BL143" s="422"/>
      <c r="BM143" s="422"/>
      <c r="BN143" s="422"/>
      <c r="BO143" s="422"/>
      <c r="BP143" s="422"/>
      <c r="BQ143" s="422"/>
      <c r="BR143" s="422"/>
      <c r="BS143" s="422"/>
      <c r="BT143" s="422"/>
      <c r="BU143" s="422"/>
      <c r="BV143" s="422"/>
      <c r="BW143" s="422"/>
      <c r="BX143" s="422"/>
      <c r="BY143" s="422"/>
      <c r="BZ143" s="422"/>
      <c r="CA143" s="422"/>
      <c r="CB143" s="422"/>
      <c r="CC143" s="422"/>
      <c r="CD143" s="422"/>
      <c r="CE143" s="422"/>
      <c r="CF143" s="422"/>
      <c r="CG143" s="422"/>
      <c r="CH143" s="422"/>
      <c r="CI143" s="422"/>
      <c r="CJ143" s="422"/>
      <c r="CK143" s="422"/>
      <c r="CL143" s="422"/>
      <c r="CM143" s="422"/>
      <c r="CN143" s="422"/>
      <c r="CO143" s="422"/>
      <c r="CP143" s="422"/>
      <c r="CQ143" s="422"/>
      <c r="CR143" s="422"/>
      <c r="CS143" s="422"/>
      <c r="CT143" s="422"/>
      <c r="CU143" s="422"/>
      <c r="CV143" s="422"/>
      <c r="CW143" s="422"/>
      <c r="CX143" s="422"/>
      <c r="CY143" s="422"/>
      <c r="CZ143" s="422"/>
      <c r="DA143" s="422"/>
      <c r="DB143" s="422"/>
      <c r="DC143" s="422"/>
      <c r="DD143" s="422"/>
      <c r="DE143" s="422"/>
      <c r="DF143" s="422"/>
      <c r="DG143" s="422"/>
      <c r="DH143" s="422"/>
      <c r="DI143" s="422"/>
      <c r="DJ143" s="422"/>
      <c r="DK143" s="426"/>
      <c r="DL143" s="426"/>
      <c r="DM143" s="426"/>
      <c r="DN143" s="426"/>
      <c r="DO143" s="426"/>
      <c r="DP143" s="426"/>
      <c r="DQ143" s="426"/>
      <c r="DR143" s="426"/>
      <c r="DS143" s="426"/>
      <c r="DT143" s="426"/>
      <c r="DU143" s="426"/>
      <c r="DV143" s="426"/>
      <c r="DW143" s="426"/>
      <c r="DX143" s="426"/>
      <c r="DY143" s="426"/>
      <c r="DZ143" s="426"/>
      <c r="EA143" s="426"/>
      <c r="EB143" s="426"/>
      <c r="EC143" s="426"/>
      <c r="ED143" s="426"/>
      <c r="EE143" s="422"/>
      <c r="EF143" s="422"/>
      <c r="EG143" s="422"/>
      <c r="EH143" s="422"/>
      <c r="EI143" s="422"/>
      <c r="EJ143" s="422"/>
      <c r="EK143" s="422"/>
      <c r="EL143" s="422"/>
      <c r="EM143" s="422"/>
      <c r="EN143" s="422"/>
      <c r="EO143" s="422"/>
      <c r="EP143" s="422"/>
      <c r="EQ143" s="422"/>
      <c r="ER143" s="422"/>
      <c r="ES143" s="422"/>
      <c r="ET143" s="422"/>
      <c r="EU143" s="422"/>
      <c r="EV143" s="422"/>
      <c r="EW143" s="422"/>
      <c r="EX143" s="422"/>
    </row>
    <row r="144" ht="24.95" customHeight="1" spans="1:154">
      <c r="A144" s="28" t="str">
        <f>IF($G$1&lt;&gt;"",参数计算!A141,"")</f>
        <v/>
      </c>
      <c r="B144" s="28" t="str">
        <f>IF($G$1&lt;&gt;"",参数计算!B141,"")</f>
        <v/>
      </c>
      <c r="C144" s="28" t="str">
        <f>IF($G$1&lt;&gt;"",参数计算!C141,"")</f>
        <v/>
      </c>
      <c r="D144" s="28" t="str">
        <f>IF(AND(初始录入!$M$7&lt;&gt;"",A144&lt;&gt;""),$D$10,"")</f>
        <v/>
      </c>
      <c r="E144" s="28" t="str">
        <f t="shared" si="3"/>
        <v/>
      </c>
      <c r="F144" s="422"/>
      <c r="I144" s="422"/>
      <c r="J144" s="422"/>
      <c r="K144" s="422"/>
      <c r="L144" s="422"/>
      <c r="M144" s="422"/>
      <c r="N144" s="28"/>
      <c r="O144" s="28"/>
      <c r="P144" s="423"/>
      <c r="Q144" s="423"/>
      <c r="R144" s="423"/>
      <c r="S144" s="423"/>
      <c r="T144" s="423"/>
      <c r="U144" s="422"/>
      <c r="V144" s="422"/>
      <c r="W144" s="422"/>
      <c r="X144" s="422"/>
      <c r="Y144" s="422"/>
      <c r="Z144" s="28"/>
      <c r="AA144" s="28"/>
      <c r="AB144" s="422"/>
      <c r="AC144" s="422"/>
      <c r="AD144" s="422"/>
      <c r="AE144" s="422"/>
      <c r="AF144" s="422"/>
      <c r="AG144" s="422"/>
      <c r="AJ144" s="422"/>
      <c r="AK144" s="422"/>
      <c r="AL144" s="422"/>
      <c r="AM144" s="422"/>
      <c r="AN144" s="422"/>
      <c r="AO144" s="422"/>
      <c r="AR144" s="422"/>
      <c r="AS144" s="422"/>
      <c r="AT144" s="422"/>
      <c r="AU144" s="422"/>
      <c r="AV144" s="422"/>
      <c r="AW144" s="422"/>
      <c r="BB144" s="28" t="str">
        <f>IF(AND(初始录入!$M$12&lt;&gt;"",$BF$1&lt;&gt;"",$BF$3&lt;&gt;"",$A144&lt;&gt;""),SUM(BC144:EX144),"")</f>
        <v/>
      </c>
      <c r="BC144" s="422"/>
      <c r="BD144" s="422"/>
      <c r="BE144" s="422"/>
      <c r="BF144" s="422"/>
      <c r="BG144" s="422"/>
      <c r="BH144" s="422"/>
      <c r="BI144" s="422"/>
      <c r="BJ144" s="422"/>
      <c r="BK144" s="422"/>
      <c r="BL144" s="422"/>
      <c r="BM144" s="422"/>
      <c r="BN144" s="422"/>
      <c r="BO144" s="422"/>
      <c r="BP144" s="422"/>
      <c r="BQ144" s="422"/>
      <c r="BR144" s="422"/>
      <c r="BS144" s="422"/>
      <c r="BT144" s="422"/>
      <c r="BU144" s="422"/>
      <c r="BV144" s="422"/>
      <c r="BW144" s="422"/>
      <c r="BX144" s="422"/>
      <c r="BY144" s="422"/>
      <c r="BZ144" s="422"/>
      <c r="CA144" s="422"/>
      <c r="CB144" s="422"/>
      <c r="CC144" s="422"/>
      <c r="CD144" s="422"/>
      <c r="CE144" s="422"/>
      <c r="CF144" s="422"/>
      <c r="CG144" s="422"/>
      <c r="CH144" s="422"/>
      <c r="CI144" s="422"/>
      <c r="CJ144" s="422"/>
      <c r="CK144" s="422"/>
      <c r="CL144" s="422"/>
      <c r="CM144" s="422"/>
      <c r="CN144" s="422"/>
      <c r="CO144" s="422"/>
      <c r="CP144" s="422"/>
      <c r="CQ144" s="422"/>
      <c r="CR144" s="422"/>
      <c r="CS144" s="422"/>
      <c r="CT144" s="422"/>
      <c r="CU144" s="422"/>
      <c r="CV144" s="422"/>
      <c r="CW144" s="422"/>
      <c r="CX144" s="422"/>
      <c r="CY144" s="422"/>
      <c r="CZ144" s="422"/>
      <c r="DA144" s="422"/>
      <c r="DB144" s="422"/>
      <c r="DC144" s="422"/>
      <c r="DD144" s="422"/>
      <c r="DE144" s="422"/>
      <c r="DF144" s="422"/>
      <c r="DG144" s="422"/>
      <c r="DH144" s="422"/>
      <c r="DI144" s="422"/>
      <c r="DJ144" s="422"/>
      <c r="DK144" s="426"/>
      <c r="DL144" s="426"/>
      <c r="DM144" s="426"/>
      <c r="DN144" s="426"/>
      <c r="DO144" s="426"/>
      <c r="DP144" s="426"/>
      <c r="DQ144" s="426"/>
      <c r="DR144" s="426"/>
      <c r="DS144" s="426"/>
      <c r="DT144" s="426"/>
      <c r="DU144" s="426"/>
      <c r="DV144" s="426"/>
      <c r="DW144" s="426"/>
      <c r="DX144" s="426"/>
      <c r="DY144" s="426"/>
      <c r="DZ144" s="426"/>
      <c r="EA144" s="426"/>
      <c r="EB144" s="426"/>
      <c r="EC144" s="426"/>
      <c r="ED144" s="426"/>
      <c r="EE144" s="422"/>
      <c r="EF144" s="422"/>
      <c r="EG144" s="422"/>
      <c r="EH144" s="422"/>
      <c r="EI144" s="422"/>
      <c r="EJ144" s="422"/>
      <c r="EK144" s="422"/>
      <c r="EL144" s="422"/>
      <c r="EM144" s="422"/>
      <c r="EN144" s="422"/>
      <c r="EO144" s="422"/>
      <c r="EP144" s="422"/>
      <c r="EQ144" s="422"/>
      <c r="ER144" s="422"/>
      <c r="ES144" s="422"/>
      <c r="ET144" s="422"/>
      <c r="EU144" s="422"/>
      <c r="EV144" s="422"/>
      <c r="EW144" s="422"/>
      <c r="EX144" s="422"/>
    </row>
    <row r="145" ht="24.95" customHeight="1" spans="1:154">
      <c r="A145" s="28" t="str">
        <f>IF($G$1&lt;&gt;"",参数计算!A142,"")</f>
        <v/>
      </c>
      <c r="B145" s="28" t="str">
        <f>IF($G$1&lt;&gt;"",参数计算!B142,"")</f>
        <v/>
      </c>
      <c r="C145" s="28" t="str">
        <f>IF($G$1&lt;&gt;"",参数计算!C142,"")</f>
        <v/>
      </c>
      <c r="D145" s="28" t="str">
        <f>IF(AND(初始录入!$M$7&lt;&gt;"",A145&lt;&gt;""),$D$10,"")</f>
        <v/>
      </c>
      <c r="E145" s="28" t="str">
        <f t="shared" si="3"/>
        <v/>
      </c>
      <c r="F145" s="422"/>
      <c r="I145" s="422"/>
      <c r="J145" s="422"/>
      <c r="K145" s="422"/>
      <c r="L145" s="422"/>
      <c r="M145" s="422"/>
      <c r="N145" s="28"/>
      <c r="O145" s="28"/>
      <c r="P145" s="423"/>
      <c r="Q145" s="423"/>
      <c r="R145" s="423"/>
      <c r="S145" s="423"/>
      <c r="T145" s="423"/>
      <c r="U145" s="422"/>
      <c r="V145" s="422"/>
      <c r="W145" s="422"/>
      <c r="X145" s="422"/>
      <c r="Y145" s="422"/>
      <c r="Z145" s="28"/>
      <c r="AA145" s="28"/>
      <c r="AB145" s="422"/>
      <c r="AC145" s="422"/>
      <c r="AD145" s="422"/>
      <c r="AE145" s="422"/>
      <c r="AF145" s="422"/>
      <c r="AG145" s="422"/>
      <c r="AJ145" s="422"/>
      <c r="AK145" s="422"/>
      <c r="AL145" s="422"/>
      <c r="AM145" s="422"/>
      <c r="AN145" s="422"/>
      <c r="AO145" s="422"/>
      <c r="AR145" s="422"/>
      <c r="AS145" s="422"/>
      <c r="AT145" s="422"/>
      <c r="AU145" s="422"/>
      <c r="AV145" s="422"/>
      <c r="AW145" s="422"/>
      <c r="BB145" s="28" t="str">
        <f>IF(AND(初始录入!$M$12&lt;&gt;"",$BF$1&lt;&gt;"",$BF$3&lt;&gt;"",$A145&lt;&gt;""),SUM(BC145:EX145),"")</f>
        <v/>
      </c>
      <c r="BC145" s="422"/>
      <c r="BD145" s="422"/>
      <c r="BE145" s="422"/>
      <c r="BF145" s="422"/>
      <c r="BG145" s="422"/>
      <c r="BH145" s="422"/>
      <c r="BI145" s="422"/>
      <c r="BJ145" s="422"/>
      <c r="BK145" s="422"/>
      <c r="BL145" s="422"/>
      <c r="BM145" s="422"/>
      <c r="BN145" s="422"/>
      <c r="BO145" s="422"/>
      <c r="BP145" s="422"/>
      <c r="BQ145" s="422"/>
      <c r="BR145" s="422"/>
      <c r="BS145" s="422"/>
      <c r="BT145" s="422"/>
      <c r="BU145" s="422"/>
      <c r="BV145" s="422"/>
      <c r="BW145" s="422"/>
      <c r="BX145" s="422"/>
      <c r="BY145" s="422"/>
      <c r="BZ145" s="422"/>
      <c r="CA145" s="422"/>
      <c r="CB145" s="422"/>
      <c r="CC145" s="422"/>
      <c r="CD145" s="422"/>
      <c r="CE145" s="422"/>
      <c r="CF145" s="422"/>
      <c r="CG145" s="422"/>
      <c r="CH145" s="422"/>
      <c r="CI145" s="422"/>
      <c r="CJ145" s="422"/>
      <c r="CK145" s="422"/>
      <c r="CL145" s="422"/>
      <c r="CM145" s="422"/>
      <c r="CN145" s="422"/>
      <c r="CO145" s="422"/>
      <c r="CP145" s="422"/>
      <c r="CQ145" s="422"/>
      <c r="CR145" s="422"/>
      <c r="CS145" s="422"/>
      <c r="CT145" s="422"/>
      <c r="CU145" s="422"/>
      <c r="CV145" s="422"/>
      <c r="CW145" s="422"/>
      <c r="CX145" s="422"/>
      <c r="CY145" s="422"/>
      <c r="CZ145" s="422"/>
      <c r="DA145" s="422"/>
      <c r="DB145" s="422"/>
      <c r="DC145" s="422"/>
      <c r="DD145" s="422"/>
      <c r="DE145" s="422"/>
      <c r="DF145" s="422"/>
      <c r="DG145" s="422"/>
      <c r="DH145" s="422"/>
      <c r="DI145" s="422"/>
      <c r="DJ145" s="422"/>
      <c r="DK145" s="426"/>
      <c r="DL145" s="426"/>
      <c r="DM145" s="426"/>
      <c r="DN145" s="426"/>
      <c r="DO145" s="426"/>
      <c r="DP145" s="426"/>
      <c r="DQ145" s="426"/>
      <c r="DR145" s="426"/>
      <c r="DS145" s="426"/>
      <c r="DT145" s="426"/>
      <c r="DU145" s="426"/>
      <c r="DV145" s="426"/>
      <c r="DW145" s="426"/>
      <c r="DX145" s="426"/>
      <c r="DY145" s="426"/>
      <c r="DZ145" s="426"/>
      <c r="EA145" s="426"/>
      <c r="EB145" s="426"/>
      <c r="EC145" s="426"/>
      <c r="ED145" s="426"/>
      <c r="EE145" s="422"/>
      <c r="EF145" s="422"/>
      <c r="EG145" s="422"/>
      <c r="EH145" s="422"/>
      <c r="EI145" s="422"/>
      <c r="EJ145" s="422"/>
      <c r="EK145" s="422"/>
      <c r="EL145" s="422"/>
      <c r="EM145" s="422"/>
      <c r="EN145" s="422"/>
      <c r="EO145" s="422"/>
      <c r="EP145" s="422"/>
      <c r="EQ145" s="422"/>
      <c r="ER145" s="422"/>
      <c r="ES145" s="422"/>
      <c r="ET145" s="422"/>
      <c r="EU145" s="422"/>
      <c r="EV145" s="422"/>
      <c r="EW145" s="422"/>
      <c r="EX145" s="422"/>
    </row>
    <row r="146" ht="24.95" customHeight="1" spans="1:154">
      <c r="A146" s="28" t="str">
        <f>IF($G$1&lt;&gt;"",参数计算!A143,"")</f>
        <v/>
      </c>
      <c r="B146" s="28" t="str">
        <f>IF($G$1&lt;&gt;"",参数计算!B143,"")</f>
        <v/>
      </c>
      <c r="C146" s="28" t="str">
        <f>IF($G$1&lt;&gt;"",参数计算!C143,"")</f>
        <v/>
      </c>
      <c r="D146" s="28" t="str">
        <f>IF(AND(初始录入!$M$7&lt;&gt;"",A146&lt;&gt;""),$D$10,"")</f>
        <v/>
      </c>
      <c r="E146" s="28" t="str">
        <f t="shared" si="3"/>
        <v/>
      </c>
      <c r="F146" s="422"/>
      <c r="I146" s="422"/>
      <c r="J146" s="422"/>
      <c r="K146" s="422"/>
      <c r="L146" s="422"/>
      <c r="M146" s="422"/>
      <c r="N146" s="28"/>
      <c r="O146" s="28"/>
      <c r="P146" s="423"/>
      <c r="Q146" s="423"/>
      <c r="R146" s="423"/>
      <c r="S146" s="423"/>
      <c r="T146" s="423"/>
      <c r="U146" s="422"/>
      <c r="V146" s="422"/>
      <c r="W146" s="422"/>
      <c r="X146" s="422"/>
      <c r="Y146" s="422"/>
      <c r="Z146" s="28"/>
      <c r="AA146" s="28"/>
      <c r="AB146" s="422"/>
      <c r="AC146" s="422"/>
      <c r="AD146" s="422"/>
      <c r="AE146" s="422"/>
      <c r="AF146" s="422"/>
      <c r="AG146" s="422"/>
      <c r="AJ146" s="422"/>
      <c r="AK146" s="422"/>
      <c r="AL146" s="422"/>
      <c r="AM146" s="422"/>
      <c r="AN146" s="422"/>
      <c r="AO146" s="422"/>
      <c r="AR146" s="422"/>
      <c r="AS146" s="422"/>
      <c r="AT146" s="422"/>
      <c r="AU146" s="422"/>
      <c r="AV146" s="422"/>
      <c r="AW146" s="422"/>
      <c r="BB146" s="28" t="str">
        <f>IF(AND(初始录入!$M$12&lt;&gt;"",$BF$1&lt;&gt;"",$BF$3&lt;&gt;"",$A146&lt;&gt;""),SUM(BC146:EX146),"")</f>
        <v/>
      </c>
      <c r="BC146" s="422"/>
      <c r="BD146" s="422"/>
      <c r="BE146" s="422"/>
      <c r="BF146" s="422"/>
      <c r="BG146" s="422"/>
      <c r="BH146" s="422"/>
      <c r="BI146" s="422"/>
      <c r="BJ146" s="422"/>
      <c r="BK146" s="422"/>
      <c r="BL146" s="422"/>
      <c r="BM146" s="422"/>
      <c r="BN146" s="422"/>
      <c r="BO146" s="422"/>
      <c r="BP146" s="422"/>
      <c r="BQ146" s="422"/>
      <c r="BR146" s="422"/>
      <c r="BS146" s="422"/>
      <c r="BT146" s="422"/>
      <c r="BU146" s="422"/>
      <c r="BV146" s="422"/>
      <c r="BW146" s="422"/>
      <c r="BX146" s="422"/>
      <c r="BY146" s="422"/>
      <c r="BZ146" s="422"/>
      <c r="CA146" s="422"/>
      <c r="CB146" s="422"/>
      <c r="CC146" s="422"/>
      <c r="CD146" s="422"/>
      <c r="CE146" s="422"/>
      <c r="CF146" s="422"/>
      <c r="CG146" s="422"/>
      <c r="CH146" s="422"/>
      <c r="CI146" s="422"/>
      <c r="CJ146" s="422"/>
      <c r="CK146" s="422"/>
      <c r="CL146" s="422"/>
      <c r="CM146" s="422"/>
      <c r="CN146" s="422"/>
      <c r="CO146" s="422"/>
      <c r="CP146" s="422"/>
      <c r="CQ146" s="422"/>
      <c r="CR146" s="422"/>
      <c r="CS146" s="422"/>
      <c r="CT146" s="422"/>
      <c r="CU146" s="422"/>
      <c r="CV146" s="422"/>
      <c r="CW146" s="422"/>
      <c r="CX146" s="422"/>
      <c r="CY146" s="422"/>
      <c r="CZ146" s="422"/>
      <c r="DA146" s="422"/>
      <c r="DB146" s="422"/>
      <c r="DC146" s="422"/>
      <c r="DD146" s="422"/>
      <c r="DE146" s="422"/>
      <c r="DF146" s="422"/>
      <c r="DG146" s="422"/>
      <c r="DH146" s="422"/>
      <c r="DI146" s="422"/>
      <c r="DJ146" s="422"/>
      <c r="DK146" s="426"/>
      <c r="DL146" s="426"/>
      <c r="DM146" s="426"/>
      <c r="DN146" s="426"/>
      <c r="DO146" s="426"/>
      <c r="DP146" s="426"/>
      <c r="DQ146" s="426"/>
      <c r="DR146" s="426"/>
      <c r="DS146" s="426"/>
      <c r="DT146" s="426"/>
      <c r="DU146" s="426"/>
      <c r="DV146" s="426"/>
      <c r="DW146" s="426"/>
      <c r="DX146" s="426"/>
      <c r="DY146" s="426"/>
      <c r="DZ146" s="426"/>
      <c r="EA146" s="426"/>
      <c r="EB146" s="426"/>
      <c r="EC146" s="426"/>
      <c r="ED146" s="426"/>
      <c r="EE146" s="422"/>
      <c r="EF146" s="422"/>
      <c r="EG146" s="422"/>
      <c r="EH146" s="422"/>
      <c r="EI146" s="422"/>
      <c r="EJ146" s="422"/>
      <c r="EK146" s="422"/>
      <c r="EL146" s="422"/>
      <c r="EM146" s="422"/>
      <c r="EN146" s="422"/>
      <c r="EO146" s="422"/>
      <c r="EP146" s="422"/>
      <c r="EQ146" s="422"/>
      <c r="ER146" s="422"/>
      <c r="ES146" s="422"/>
      <c r="ET146" s="422"/>
      <c r="EU146" s="422"/>
      <c r="EV146" s="422"/>
      <c r="EW146" s="422"/>
      <c r="EX146" s="422"/>
    </row>
    <row r="147" ht="24.95" customHeight="1" spans="1:154">
      <c r="A147" s="28" t="str">
        <f>IF($G$1&lt;&gt;"",参数计算!A144,"")</f>
        <v/>
      </c>
      <c r="B147" s="28" t="str">
        <f>IF($G$1&lt;&gt;"",参数计算!B144,"")</f>
        <v/>
      </c>
      <c r="C147" s="28" t="str">
        <f>IF($G$1&lt;&gt;"",参数计算!C144,"")</f>
        <v/>
      </c>
      <c r="D147" s="28" t="str">
        <f>IF(AND(初始录入!$M$7&lt;&gt;"",A147&lt;&gt;""),$D$10,"")</f>
        <v/>
      </c>
      <c r="E147" s="28" t="str">
        <f t="shared" si="3"/>
        <v/>
      </c>
      <c r="F147" s="422"/>
      <c r="I147" s="422"/>
      <c r="J147" s="422"/>
      <c r="K147" s="422"/>
      <c r="L147" s="422"/>
      <c r="M147" s="422"/>
      <c r="N147" s="28"/>
      <c r="O147" s="28"/>
      <c r="P147" s="423"/>
      <c r="Q147" s="423"/>
      <c r="R147" s="423"/>
      <c r="S147" s="423"/>
      <c r="T147" s="423"/>
      <c r="U147" s="422"/>
      <c r="V147" s="422"/>
      <c r="W147" s="422"/>
      <c r="X147" s="422"/>
      <c r="Y147" s="422"/>
      <c r="Z147" s="28"/>
      <c r="AA147" s="28"/>
      <c r="AB147" s="422"/>
      <c r="AC147" s="422"/>
      <c r="AD147" s="422"/>
      <c r="AE147" s="422"/>
      <c r="AF147" s="422"/>
      <c r="AG147" s="422"/>
      <c r="AJ147" s="422"/>
      <c r="AK147" s="422"/>
      <c r="AL147" s="422"/>
      <c r="AM147" s="422"/>
      <c r="AN147" s="422"/>
      <c r="AO147" s="422"/>
      <c r="AR147" s="422"/>
      <c r="AS147" s="422"/>
      <c r="AT147" s="422"/>
      <c r="AU147" s="422"/>
      <c r="AV147" s="422"/>
      <c r="AW147" s="422"/>
      <c r="BB147" s="28" t="str">
        <f>IF(AND(初始录入!$M$12&lt;&gt;"",$BF$1&lt;&gt;"",$BF$3&lt;&gt;"",$A147&lt;&gt;""),SUM(BC147:EX147),"")</f>
        <v/>
      </c>
      <c r="BC147" s="422"/>
      <c r="BD147" s="422"/>
      <c r="BE147" s="422"/>
      <c r="BF147" s="422"/>
      <c r="BG147" s="422"/>
      <c r="BH147" s="422"/>
      <c r="BI147" s="422"/>
      <c r="BJ147" s="422"/>
      <c r="BK147" s="422"/>
      <c r="BL147" s="422"/>
      <c r="BM147" s="422"/>
      <c r="BN147" s="422"/>
      <c r="BO147" s="422"/>
      <c r="BP147" s="422"/>
      <c r="BQ147" s="422"/>
      <c r="BR147" s="422"/>
      <c r="BS147" s="422"/>
      <c r="BT147" s="422"/>
      <c r="BU147" s="422"/>
      <c r="BV147" s="422"/>
      <c r="BW147" s="422"/>
      <c r="BX147" s="422"/>
      <c r="BY147" s="422"/>
      <c r="BZ147" s="422"/>
      <c r="CA147" s="422"/>
      <c r="CB147" s="422"/>
      <c r="CC147" s="422"/>
      <c r="CD147" s="422"/>
      <c r="CE147" s="422"/>
      <c r="CF147" s="422"/>
      <c r="CG147" s="422"/>
      <c r="CH147" s="422"/>
      <c r="CI147" s="422"/>
      <c r="CJ147" s="422"/>
      <c r="CK147" s="422"/>
      <c r="CL147" s="422"/>
      <c r="CM147" s="422"/>
      <c r="CN147" s="422"/>
      <c r="CO147" s="422"/>
      <c r="CP147" s="422"/>
      <c r="CQ147" s="422"/>
      <c r="CR147" s="422"/>
      <c r="CS147" s="422"/>
      <c r="CT147" s="422"/>
      <c r="CU147" s="422"/>
      <c r="CV147" s="422"/>
      <c r="CW147" s="422"/>
      <c r="CX147" s="422"/>
      <c r="CY147" s="422"/>
      <c r="CZ147" s="422"/>
      <c r="DA147" s="422"/>
      <c r="DB147" s="422"/>
      <c r="DC147" s="422"/>
      <c r="DD147" s="422"/>
      <c r="DE147" s="422"/>
      <c r="DF147" s="422"/>
      <c r="DG147" s="422"/>
      <c r="DH147" s="422"/>
      <c r="DI147" s="422"/>
      <c r="DJ147" s="422"/>
      <c r="DK147" s="426"/>
      <c r="DL147" s="426"/>
      <c r="DM147" s="426"/>
      <c r="DN147" s="426"/>
      <c r="DO147" s="426"/>
      <c r="DP147" s="426"/>
      <c r="DQ147" s="426"/>
      <c r="DR147" s="426"/>
      <c r="DS147" s="426"/>
      <c r="DT147" s="426"/>
      <c r="DU147" s="426"/>
      <c r="DV147" s="426"/>
      <c r="DW147" s="426"/>
      <c r="DX147" s="426"/>
      <c r="DY147" s="426"/>
      <c r="DZ147" s="426"/>
      <c r="EA147" s="426"/>
      <c r="EB147" s="426"/>
      <c r="EC147" s="426"/>
      <c r="ED147" s="426"/>
      <c r="EE147" s="422"/>
      <c r="EF147" s="422"/>
      <c r="EG147" s="422"/>
      <c r="EH147" s="422"/>
      <c r="EI147" s="422"/>
      <c r="EJ147" s="422"/>
      <c r="EK147" s="422"/>
      <c r="EL147" s="422"/>
      <c r="EM147" s="422"/>
      <c r="EN147" s="422"/>
      <c r="EO147" s="422"/>
      <c r="EP147" s="422"/>
      <c r="EQ147" s="422"/>
      <c r="ER147" s="422"/>
      <c r="ES147" s="422"/>
      <c r="ET147" s="422"/>
      <c r="EU147" s="422"/>
      <c r="EV147" s="422"/>
      <c r="EW147" s="422"/>
      <c r="EX147" s="422"/>
    </row>
    <row r="148" ht="24.95" customHeight="1" spans="1:154">
      <c r="A148" s="28" t="str">
        <f>IF($G$1&lt;&gt;"",参数计算!A145,"")</f>
        <v/>
      </c>
      <c r="B148" s="28" t="str">
        <f>IF($G$1&lt;&gt;"",参数计算!B145,"")</f>
        <v/>
      </c>
      <c r="C148" s="28" t="str">
        <f>IF($G$1&lt;&gt;"",参数计算!C145,"")</f>
        <v/>
      </c>
      <c r="D148" s="28" t="str">
        <f>IF(AND(初始录入!$M$7&lt;&gt;"",A148&lt;&gt;""),$D$10,"")</f>
        <v/>
      </c>
      <c r="E148" s="28" t="str">
        <f t="shared" si="3"/>
        <v/>
      </c>
      <c r="F148" s="422"/>
      <c r="I148" s="422"/>
      <c r="J148" s="422"/>
      <c r="K148" s="422"/>
      <c r="L148" s="422"/>
      <c r="M148" s="422"/>
      <c r="N148" s="28"/>
      <c r="O148" s="28"/>
      <c r="P148" s="423"/>
      <c r="Q148" s="423"/>
      <c r="R148" s="423"/>
      <c r="S148" s="423"/>
      <c r="T148" s="423"/>
      <c r="U148" s="422"/>
      <c r="V148" s="422"/>
      <c r="W148" s="422"/>
      <c r="X148" s="422"/>
      <c r="Y148" s="422"/>
      <c r="Z148" s="28"/>
      <c r="AA148" s="28"/>
      <c r="AB148" s="422"/>
      <c r="AC148" s="422"/>
      <c r="AD148" s="422"/>
      <c r="AE148" s="422"/>
      <c r="AF148" s="422"/>
      <c r="AG148" s="422"/>
      <c r="AJ148" s="422"/>
      <c r="AK148" s="422"/>
      <c r="AL148" s="422"/>
      <c r="AM148" s="422"/>
      <c r="AN148" s="422"/>
      <c r="AO148" s="422"/>
      <c r="AR148" s="422"/>
      <c r="AS148" s="422"/>
      <c r="AT148" s="422"/>
      <c r="AU148" s="422"/>
      <c r="AV148" s="422"/>
      <c r="AW148" s="422"/>
      <c r="BB148" s="28" t="str">
        <f>IF(AND(初始录入!$M$12&lt;&gt;"",$BF$1&lt;&gt;"",$BF$3&lt;&gt;"",$A148&lt;&gt;""),SUM(BC148:EX148),"")</f>
        <v/>
      </c>
      <c r="BC148" s="422"/>
      <c r="BD148" s="422"/>
      <c r="BE148" s="422"/>
      <c r="BF148" s="422"/>
      <c r="BG148" s="422"/>
      <c r="BH148" s="422"/>
      <c r="BI148" s="422"/>
      <c r="BJ148" s="422"/>
      <c r="BK148" s="422"/>
      <c r="BL148" s="422"/>
      <c r="BM148" s="422"/>
      <c r="BN148" s="422"/>
      <c r="BO148" s="422"/>
      <c r="BP148" s="422"/>
      <c r="BQ148" s="422"/>
      <c r="BR148" s="422"/>
      <c r="BS148" s="422"/>
      <c r="BT148" s="422"/>
      <c r="BU148" s="422"/>
      <c r="BV148" s="422"/>
      <c r="BW148" s="422"/>
      <c r="BX148" s="422"/>
      <c r="BY148" s="422"/>
      <c r="BZ148" s="422"/>
      <c r="CA148" s="422"/>
      <c r="CB148" s="422"/>
      <c r="CC148" s="422"/>
      <c r="CD148" s="422"/>
      <c r="CE148" s="422"/>
      <c r="CF148" s="422"/>
      <c r="CG148" s="422"/>
      <c r="CH148" s="422"/>
      <c r="CI148" s="422"/>
      <c r="CJ148" s="422"/>
      <c r="CK148" s="422"/>
      <c r="CL148" s="422"/>
      <c r="CM148" s="422"/>
      <c r="CN148" s="422"/>
      <c r="CO148" s="422"/>
      <c r="CP148" s="422"/>
      <c r="CQ148" s="422"/>
      <c r="CR148" s="422"/>
      <c r="CS148" s="422"/>
      <c r="CT148" s="422"/>
      <c r="CU148" s="422"/>
      <c r="CV148" s="422"/>
      <c r="CW148" s="422"/>
      <c r="CX148" s="422"/>
      <c r="CY148" s="422"/>
      <c r="CZ148" s="422"/>
      <c r="DA148" s="422"/>
      <c r="DB148" s="422"/>
      <c r="DC148" s="422"/>
      <c r="DD148" s="422"/>
      <c r="DE148" s="422"/>
      <c r="DF148" s="422"/>
      <c r="DG148" s="422"/>
      <c r="DH148" s="422"/>
      <c r="DI148" s="422"/>
      <c r="DJ148" s="422"/>
      <c r="DK148" s="426"/>
      <c r="DL148" s="426"/>
      <c r="DM148" s="426"/>
      <c r="DN148" s="426"/>
      <c r="DO148" s="426"/>
      <c r="DP148" s="426"/>
      <c r="DQ148" s="426"/>
      <c r="DR148" s="426"/>
      <c r="DS148" s="426"/>
      <c r="DT148" s="426"/>
      <c r="DU148" s="426"/>
      <c r="DV148" s="426"/>
      <c r="DW148" s="426"/>
      <c r="DX148" s="426"/>
      <c r="DY148" s="426"/>
      <c r="DZ148" s="426"/>
      <c r="EA148" s="426"/>
      <c r="EB148" s="426"/>
      <c r="EC148" s="426"/>
      <c r="ED148" s="426"/>
      <c r="EE148" s="422"/>
      <c r="EF148" s="422"/>
      <c r="EG148" s="422"/>
      <c r="EH148" s="422"/>
      <c r="EI148" s="422"/>
      <c r="EJ148" s="422"/>
      <c r="EK148" s="422"/>
      <c r="EL148" s="422"/>
      <c r="EM148" s="422"/>
      <c r="EN148" s="422"/>
      <c r="EO148" s="422"/>
      <c r="EP148" s="422"/>
      <c r="EQ148" s="422"/>
      <c r="ER148" s="422"/>
      <c r="ES148" s="422"/>
      <c r="ET148" s="422"/>
      <c r="EU148" s="422"/>
      <c r="EV148" s="422"/>
      <c r="EW148" s="422"/>
      <c r="EX148" s="422"/>
    </row>
    <row r="149" ht="24.95" customHeight="1" spans="1:154">
      <c r="A149" s="28" t="str">
        <f>IF($G$1&lt;&gt;"",参数计算!A146,"")</f>
        <v/>
      </c>
      <c r="B149" s="28" t="str">
        <f>IF($G$1&lt;&gt;"",参数计算!B146,"")</f>
        <v/>
      </c>
      <c r="C149" s="28" t="str">
        <f>IF($G$1&lt;&gt;"",参数计算!C146,"")</f>
        <v/>
      </c>
      <c r="D149" s="28" t="str">
        <f>IF(AND(初始录入!$M$7&lt;&gt;"",A149&lt;&gt;""),$D$10,"")</f>
        <v/>
      </c>
      <c r="E149" s="28" t="str">
        <f t="shared" si="3"/>
        <v/>
      </c>
      <c r="F149" s="422"/>
      <c r="I149" s="422"/>
      <c r="J149" s="422"/>
      <c r="K149" s="422"/>
      <c r="L149" s="422"/>
      <c r="M149" s="422"/>
      <c r="N149" s="28"/>
      <c r="O149" s="28"/>
      <c r="P149" s="423"/>
      <c r="Q149" s="423"/>
      <c r="R149" s="423"/>
      <c r="S149" s="423"/>
      <c r="T149" s="423"/>
      <c r="U149" s="422"/>
      <c r="V149" s="422"/>
      <c r="W149" s="422"/>
      <c r="X149" s="422"/>
      <c r="Y149" s="422"/>
      <c r="Z149" s="28"/>
      <c r="AA149" s="28"/>
      <c r="AB149" s="422"/>
      <c r="AC149" s="422"/>
      <c r="AD149" s="422"/>
      <c r="AE149" s="422"/>
      <c r="AF149" s="422"/>
      <c r="AG149" s="422"/>
      <c r="AJ149" s="422"/>
      <c r="AK149" s="422"/>
      <c r="AL149" s="422"/>
      <c r="AM149" s="422"/>
      <c r="AN149" s="422"/>
      <c r="AO149" s="422"/>
      <c r="AR149" s="422"/>
      <c r="AS149" s="422"/>
      <c r="AT149" s="422"/>
      <c r="AU149" s="422"/>
      <c r="AV149" s="422"/>
      <c r="AW149" s="422"/>
      <c r="BB149" s="28" t="str">
        <f>IF(AND(初始录入!$M$12&lt;&gt;"",$BF$1&lt;&gt;"",$BF$3&lt;&gt;"",$A149&lt;&gt;""),SUM(BC149:EX149),"")</f>
        <v/>
      </c>
      <c r="BC149" s="422"/>
      <c r="BD149" s="422"/>
      <c r="BE149" s="422"/>
      <c r="BF149" s="422"/>
      <c r="BG149" s="422"/>
      <c r="BH149" s="422"/>
      <c r="BI149" s="422"/>
      <c r="BJ149" s="422"/>
      <c r="BK149" s="422"/>
      <c r="BL149" s="422"/>
      <c r="BM149" s="422"/>
      <c r="BN149" s="422"/>
      <c r="BO149" s="422"/>
      <c r="BP149" s="422"/>
      <c r="BQ149" s="422"/>
      <c r="BR149" s="422"/>
      <c r="BS149" s="422"/>
      <c r="BT149" s="422"/>
      <c r="BU149" s="422"/>
      <c r="BV149" s="422"/>
      <c r="BW149" s="422"/>
      <c r="BX149" s="422"/>
      <c r="BY149" s="422"/>
      <c r="BZ149" s="422"/>
      <c r="CA149" s="422"/>
      <c r="CB149" s="422"/>
      <c r="CC149" s="422"/>
      <c r="CD149" s="422"/>
      <c r="CE149" s="422"/>
      <c r="CF149" s="422"/>
      <c r="CG149" s="422"/>
      <c r="CH149" s="422"/>
      <c r="CI149" s="422"/>
      <c r="CJ149" s="422"/>
      <c r="CK149" s="422"/>
      <c r="CL149" s="422"/>
      <c r="CM149" s="422"/>
      <c r="CN149" s="422"/>
      <c r="CO149" s="422"/>
      <c r="CP149" s="422"/>
      <c r="CQ149" s="422"/>
      <c r="CR149" s="422"/>
      <c r="CS149" s="422"/>
      <c r="CT149" s="422"/>
      <c r="CU149" s="422"/>
      <c r="CV149" s="422"/>
      <c r="CW149" s="422"/>
      <c r="CX149" s="422"/>
      <c r="CY149" s="422"/>
      <c r="CZ149" s="422"/>
      <c r="DA149" s="422"/>
      <c r="DB149" s="422"/>
      <c r="DC149" s="422"/>
      <c r="DD149" s="422"/>
      <c r="DE149" s="422"/>
      <c r="DF149" s="422"/>
      <c r="DG149" s="422"/>
      <c r="DH149" s="422"/>
      <c r="DI149" s="422"/>
      <c r="DJ149" s="422"/>
      <c r="DK149" s="426"/>
      <c r="DL149" s="426"/>
      <c r="DM149" s="426"/>
      <c r="DN149" s="426"/>
      <c r="DO149" s="426"/>
      <c r="DP149" s="426"/>
      <c r="DQ149" s="426"/>
      <c r="DR149" s="426"/>
      <c r="DS149" s="426"/>
      <c r="DT149" s="426"/>
      <c r="DU149" s="426"/>
      <c r="DV149" s="426"/>
      <c r="DW149" s="426"/>
      <c r="DX149" s="426"/>
      <c r="DY149" s="426"/>
      <c r="DZ149" s="426"/>
      <c r="EA149" s="426"/>
      <c r="EB149" s="426"/>
      <c r="EC149" s="426"/>
      <c r="ED149" s="426"/>
      <c r="EE149" s="422"/>
      <c r="EF149" s="422"/>
      <c r="EG149" s="422"/>
      <c r="EH149" s="422"/>
      <c r="EI149" s="422"/>
      <c r="EJ149" s="422"/>
      <c r="EK149" s="422"/>
      <c r="EL149" s="422"/>
      <c r="EM149" s="422"/>
      <c r="EN149" s="422"/>
      <c r="EO149" s="422"/>
      <c r="EP149" s="422"/>
      <c r="EQ149" s="422"/>
      <c r="ER149" s="422"/>
      <c r="ES149" s="422"/>
      <c r="ET149" s="422"/>
      <c r="EU149" s="422"/>
      <c r="EV149" s="422"/>
      <c r="EW149" s="422"/>
      <c r="EX149" s="422"/>
    </row>
    <row r="150" ht="24.95" customHeight="1" spans="1:154">
      <c r="A150" s="28" t="str">
        <f>IF($G$1&lt;&gt;"",参数计算!A147,"")</f>
        <v/>
      </c>
      <c r="B150" s="28" t="str">
        <f>IF($G$1&lt;&gt;"",参数计算!B147,"")</f>
        <v/>
      </c>
      <c r="C150" s="28" t="str">
        <f>IF($G$1&lt;&gt;"",参数计算!C147,"")</f>
        <v/>
      </c>
      <c r="D150" s="28" t="str">
        <f>IF(AND(初始录入!$M$7&lt;&gt;"",A150&lt;&gt;""),$D$10,"")</f>
        <v/>
      </c>
      <c r="E150" s="28" t="str">
        <f t="shared" si="3"/>
        <v/>
      </c>
      <c r="F150" s="422"/>
      <c r="I150" s="422"/>
      <c r="J150" s="422"/>
      <c r="K150" s="422"/>
      <c r="L150" s="422"/>
      <c r="M150" s="422"/>
      <c r="N150" s="28"/>
      <c r="O150" s="28"/>
      <c r="P150" s="423"/>
      <c r="Q150" s="423"/>
      <c r="R150" s="423"/>
      <c r="S150" s="423"/>
      <c r="T150" s="423"/>
      <c r="U150" s="422"/>
      <c r="V150" s="422"/>
      <c r="W150" s="422"/>
      <c r="X150" s="422"/>
      <c r="Y150" s="422"/>
      <c r="Z150" s="28"/>
      <c r="AA150" s="28"/>
      <c r="AB150" s="422"/>
      <c r="AC150" s="422"/>
      <c r="AD150" s="422"/>
      <c r="AE150" s="422"/>
      <c r="AF150" s="422"/>
      <c r="AG150" s="422"/>
      <c r="AJ150" s="422"/>
      <c r="AK150" s="422"/>
      <c r="AL150" s="422"/>
      <c r="AM150" s="422"/>
      <c r="AN150" s="422"/>
      <c r="AO150" s="422"/>
      <c r="AR150" s="422"/>
      <c r="AS150" s="422"/>
      <c r="AT150" s="422"/>
      <c r="AU150" s="422"/>
      <c r="AV150" s="422"/>
      <c r="AW150" s="422"/>
      <c r="BB150" s="28" t="str">
        <f>IF(AND(初始录入!$M$12&lt;&gt;"",$BF$1&lt;&gt;"",$BF$3&lt;&gt;"",$A150&lt;&gt;""),SUM(BC150:EX150),"")</f>
        <v/>
      </c>
      <c r="BC150" s="422"/>
      <c r="BD150" s="422"/>
      <c r="BE150" s="422"/>
      <c r="BF150" s="422"/>
      <c r="BG150" s="422"/>
      <c r="BH150" s="422"/>
      <c r="BI150" s="422"/>
      <c r="BJ150" s="422"/>
      <c r="BK150" s="422"/>
      <c r="BL150" s="422"/>
      <c r="BM150" s="422"/>
      <c r="BN150" s="422"/>
      <c r="BO150" s="422"/>
      <c r="BP150" s="422"/>
      <c r="BQ150" s="422"/>
      <c r="BR150" s="422"/>
      <c r="BS150" s="422"/>
      <c r="BT150" s="422"/>
      <c r="BU150" s="422"/>
      <c r="BV150" s="422"/>
      <c r="BW150" s="422"/>
      <c r="BX150" s="422"/>
      <c r="BY150" s="422"/>
      <c r="BZ150" s="422"/>
      <c r="CA150" s="422"/>
      <c r="CB150" s="422"/>
      <c r="CC150" s="422"/>
      <c r="CD150" s="422"/>
      <c r="CE150" s="422"/>
      <c r="CF150" s="422"/>
      <c r="CG150" s="422"/>
      <c r="CH150" s="422"/>
      <c r="CI150" s="422"/>
      <c r="CJ150" s="422"/>
      <c r="CK150" s="422"/>
      <c r="CL150" s="422"/>
      <c r="CM150" s="422"/>
      <c r="CN150" s="422"/>
      <c r="CO150" s="422"/>
      <c r="CP150" s="422"/>
      <c r="CQ150" s="422"/>
      <c r="CR150" s="422"/>
      <c r="CS150" s="422"/>
      <c r="CT150" s="422"/>
      <c r="CU150" s="422"/>
      <c r="CV150" s="422"/>
      <c r="CW150" s="422"/>
      <c r="CX150" s="422"/>
      <c r="CY150" s="422"/>
      <c r="CZ150" s="422"/>
      <c r="DA150" s="422"/>
      <c r="DB150" s="422"/>
      <c r="DC150" s="422"/>
      <c r="DD150" s="422"/>
      <c r="DE150" s="422"/>
      <c r="DF150" s="422"/>
      <c r="DG150" s="422"/>
      <c r="DH150" s="422"/>
      <c r="DI150" s="422"/>
      <c r="DJ150" s="422"/>
      <c r="DK150" s="426"/>
      <c r="DL150" s="426"/>
      <c r="DM150" s="426"/>
      <c r="DN150" s="426"/>
      <c r="DO150" s="426"/>
      <c r="DP150" s="426"/>
      <c r="DQ150" s="426"/>
      <c r="DR150" s="426"/>
      <c r="DS150" s="426"/>
      <c r="DT150" s="426"/>
      <c r="DU150" s="426"/>
      <c r="DV150" s="426"/>
      <c r="DW150" s="426"/>
      <c r="DX150" s="426"/>
      <c r="DY150" s="426"/>
      <c r="DZ150" s="426"/>
      <c r="EA150" s="426"/>
      <c r="EB150" s="426"/>
      <c r="EC150" s="426"/>
      <c r="ED150" s="426"/>
      <c r="EE150" s="422"/>
      <c r="EF150" s="422"/>
      <c r="EG150" s="422"/>
      <c r="EH150" s="422"/>
      <c r="EI150" s="422"/>
      <c r="EJ150" s="422"/>
      <c r="EK150" s="422"/>
      <c r="EL150" s="422"/>
      <c r="EM150" s="422"/>
      <c r="EN150" s="422"/>
      <c r="EO150" s="422"/>
      <c r="EP150" s="422"/>
      <c r="EQ150" s="422"/>
      <c r="ER150" s="422"/>
      <c r="ES150" s="422"/>
      <c r="ET150" s="422"/>
      <c r="EU150" s="422"/>
      <c r="EV150" s="422"/>
      <c r="EW150" s="422"/>
      <c r="EX150" s="422"/>
    </row>
    <row r="151" ht="24.95" customHeight="1" spans="1:154">
      <c r="A151" s="28" t="str">
        <f>IF($G$1&lt;&gt;"",参数计算!A148,"")</f>
        <v/>
      </c>
      <c r="B151" s="28" t="str">
        <f>IF($G$1&lt;&gt;"",参数计算!B148,"")</f>
        <v/>
      </c>
      <c r="C151" s="28" t="str">
        <f>IF($G$1&lt;&gt;"",参数计算!C148,"")</f>
        <v/>
      </c>
      <c r="D151" s="28" t="str">
        <f>IF(AND(初始录入!$M$7&lt;&gt;"",A151&lt;&gt;""),$D$10,"")</f>
        <v/>
      </c>
      <c r="E151" s="28" t="str">
        <f t="shared" si="3"/>
        <v/>
      </c>
      <c r="F151" s="422"/>
      <c r="I151" s="422"/>
      <c r="J151" s="422"/>
      <c r="K151" s="422"/>
      <c r="L151" s="422"/>
      <c r="M151" s="422"/>
      <c r="N151" s="28"/>
      <c r="O151" s="28"/>
      <c r="P151" s="423"/>
      <c r="Q151" s="423"/>
      <c r="R151" s="423"/>
      <c r="S151" s="423"/>
      <c r="T151" s="423"/>
      <c r="U151" s="422"/>
      <c r="V151" s="422"/>
      <c r="W151" s="422"/>
      <c r="X151" s="422"/>
      <c r="Y151" s="422"/>
      <c r="Z151" s="28"/>
      <c r="AA151" s="28"/>
      <c r="AB151" s="422"/>
      <c r="AC151" s="422"/>
      <c r="AD151" s="422"/>
      <c r="AE151" s="422"/>
      <c r="AF151" s="422"/>
      <c r="AG151" s="422"/>
      <c r="AJ151" s="422"/>
      <c r="AK151" s="422"/>
      <c r="AL151" s="422"/>
      <c r="AM151" s="422"/>
      <c r="AN151" s="422"/>
      <c r="AO151" s="422"/>
      <c r="AR151" s="422"/>
      <c r="AS151" s="422"/>
      <c r="AT151" s="422"/>
      <c r="AU151" s="422"/>
      <c r="AV151" s="422"/>
      <c r="AW151" s="422"/>
      <c r="BB151" s="28" t="str">
        <f>IF(AND(初始录入!$M$12&lt;&gt;"",$BF$1&lt;&gt;"",$BF$3&lt;&gt;"",$A151&lt;&gt;""),SUM(BC151:EX151),"")</f>
        <v/>
      </c>
      <c r="BC151" s="422"/>
      <c r="BD151" s="422"/>
      <c r="BE151" s="422"/>
      <c r="BF151" s="422"/>
      <c r="BG151" s="422"/>
      <c r="BH151" s="422"/>
      <c r="BI151" s="422"/>
      <c r="BJ151" s="422"/>
      <c r="BK151" s="422"/>
      <c r="BL151" s="422"/>
      <c r="BM151" s="422"/>
      <c r="BN151" s="422"/>
      <c r="BO151" s="422"/>
      <c r="BP151" s="422"/>
      <c r="BQ151" s="422"/>
      <c r="BR151" s="422"/>
      <c r="BS151" s="422"/>
      <c r="BT151" s="422"/>
      <c r="BU151" s="422"/>
      <c r="BV151" s="422"/>
      <c r="BW151" s="422"/>
      <c r="BX151" s="422"/>
      <c r="BY151" s="422"/>
      <c r="BZ151" s="422"/>
      <c r="CA151" s="422"/>
      <c r="CB151" s="422"/>
      <c r="CC151" s="422"/>
      <c r="CD151" s="422"/>
      <c r="CE151" s="422"/>
      <c r="CF151" s="422"/>
      <c r="CG151" s="422"/>
      <c r="CH151" s="422"/>
      <c r="CI151" s="422"/>
      <c r="CJ151" s="422"/>
      <c r="CK151" s="422"/>
      <c r="CL151" s="422"/>
      <c r="CM151" s="422"/>
      <c r="CN151" s="422"/>
      <c r="CO151" s="422"/>
      <c r="CP151" s="422"/>
      <c r="CQ151" s="422"/>
      <c r="CR151" s="422"/>
      <c r="CS151" s="422"/>
      <c r="CT151" s="422"/>
      <c r="CU151" s="422"/>
      <c r="CV151" s="422"/>
      <c r="CW151" s="422"/>
      <c r="CX151" s="422"/>
      <c r="CY151" s="422"/>
      <c r="CZ151" s="422"/>
      <c r="DA151" s="422"/>
      <c r="DB151" s="422"/>
      <c r="DC151" s="422"/>
      <c r="DD151" s="422"/>
      <c r="DE151" s="422"/>
      <c r="DF151" s="422"/>
      <c r="DG151" s="422"/>
      <c r="DH151" s="422"/>
      <c r="DI151" s="422"/>
      <c r="DJ151" s="422"/>
      <c r="DK151" s="426"/>
      <c r="DL151" s="426"/>
      <c r="DM151" s="426"/>
      <c r="DN151" s="426"/>
      <c r="DO151" s="426"/>
      <c r="DP151" s="426"/>
      <c r="DQ151" s="426"/>
      <c r="DR151" s="426"/>
      <c r="DS151" s="426"/>
      <c r="DT151" s="426"/>
      <c r="DU151" s="426"/>
      <c r="DV151" s="426"/>
      <c r="DW151" s="426"/>
      <c r="DX151" s="426"/>
      <c r="DY151" s="426"/>
      <c r="DZ151" s="426"/>
      <c r="EA151" s="426"/>
      <c r="EB151" s="426"/>
      <c r="EC151" s="426"/>
      <c r="ED151" s="426"/>
      <c r="EE151" s="422"/>
      <c r="EF151" s="422"/>
      <c r="EG151" s="422"/>
      <c r="EH151" s="422"/>
      <c r="EI151" s="422"/>
      <c r="EJ151" s="422"/>
      <c r="EK151" s="422"/>
      <c r="EL151" s="422"/>
      <c r="EM151" s="422"/>
      <c r="EN151" s="422"/>
      <c r="EO151" s="422"/>
      <c r="EP151" s="422"/>
      <c r="EQ151" s="422"/>
      <c r="ER151" s="422"/>
      <c r="ES151" s="422"/>
      <c r="ET151" s="422"/>
      <c r="EU151" s="422"/>
      <c r="EV151" s="422"/>
      <c r="EW151" s="422"/>
      <c r="EX151" s="422"/>
    </row>
    <row r="152" ht="24.95" customHeight="1" spans="1:154">
      <c r="A152" s="28" t="str">
        <f>IF($G$1&lt;&gt;"",参数计算!A149,"")</f>
        <v/>
      </c>
      <c r="B152" s="28" t="str">
        <f>IF($G$1&lt;&gt;"",参数计算!B149,"")</f>
        <v/>
      </c>
      <c r="C152" s="28" t="str">
        <f>IF($G$1&lt;&gt;"",参数计算!C149,"")</f>
        <v/>
      </c>
      <c r="D152" s="28" t="str">
        <f>IF(AND(初始录入!$M$7&lt;&gt;"",A152&lt;&gt;""),$D$10,"")</f>
        <v/>
      </c>
      <c r="E152" s="28" t="str">
        <f t="shared" si="3"/>
        <v/>
      </c>
      <c r="F152" s="422"/>
      <c r="I152" s="422"/>
      <c r="J152" s="422"/>
      <c r="K152" s="422"/>
      <c r="L152" s="422"/>
      <c r="M152" s="422"/>
      <c r="N152" s="28"/>
      <c r="O152" s="28"/>
      <c r="P152" s="422"/>
      <c r="Q152" s="422"/>
      <c r="R152" s="422"/>
      <c r="S152" s="422"/>
      <c r="T152" s="422"/>
      <c r="U152" s="422"/>
      <c r="V152" s="422"/>
      <c r="W152" s="422"/>
      <c r="X152" s="422"/>
      <c r="Y152" s="422"/>
      <c r="Z152" s="28"/>
      <c r="AA152" s="28"/>
      <c r="AB152" s="422"/>
      <c r="AC152" s="422"/>
      <c r="AD152" s="422"/>
      <c r="AE152" s="422"/>
      <c r="AF152" s="422"/>
      <c r="AG152" s="422"/>
      <c r="AJ152" s="422"/>
      <c r="AK152" s="422"/>
      <c r="AL152" s="422"/>
      <c r="AM152" s="422"/>
      <c r="AN152" s="422"/>
      <c r="AO152" s="422"/>
      <c r="AR152" s="422"/>
      <c r="AS152" s="422"/>
      <c r="AT152" s="422"/>
      <c r="AU152" s="422"/>
      <c r="AV152" s="422"/>
      <c r="AW152" s="422"/>
      <c r="BB152" s="28" t="str">
        <f>IF(AND(初始录入!$M$12&lt;&gt;"",$BF$1&lt;&gt;"",$BF$3&lt;&gt;"",$A152&lt;&gt;""),SUM(BC152:EX152),"")</f>
        <v/>
      </c>
      <c r="BC152" s="422"/>
      <c r="BD152" s="422"/>
      <c r="BE152" s="422"/>
      <c r="BF152" s="422"/>
      <c r="BG152" s="422"/>
      <c r="BH152" s="422"/>
      <c r="BI152" s="422"/>
      <c r="BJ152" s="422"/>
      <c r="BK152" s="422"/>
      <c r="BL152" s="422"/>
      <c r="BM152" s="422"/>
      <c r="BN152" s="422"/>
      <c r="BO152" s="422"/>
      <c r="BP152" s="422"/>
      <c r="BQ152" s="422"/>
      <c r="BR152" s="422"/>
      <c r="BS152" s="422"/>
      <c r="BT152" s="422"/>
      <c r="BU152" s="422"/>
      <c r="BV152" s="422"/>
      <c r="BW152" s="422"/>
      <c r="BX152" s="422"/>
      <c r="BY152" s="422"/>
      <c r="BZ152" s="422"/>
      <c r="CA152" s="422"/>
      <c r="CB152" s="422"/>
      <c r="CC152" s="422"/>
      <c r="CD152" s="422"/>
      <c r="CE152" s="422"/>
      <c r="CF152" s="422"/>
      <c r="CG152" s="422"/>
      <c r="CH152" s="422"/>
      <c r="CI152" s="422"/>
      <c r="CJ152" s="422"/>
      <c r="CK152" s="422"/>
      <c r="CL152" s="422"/>
      <c r="CM152" s="422"/>
      <c r="CN152" s="422"/>
      <c r="CO152" s="422"/>
      <c r="CP152" s="422"/>
      <c r="CQ152" s="422"/>
      <c r="CR152" s="422"/>
      <c r="CS152" s="422"/>
      <c r="CT152" s="422"/>
      <c r="CU152" s="422"/>
      <c r="CV152" s="422"/>
      <c r="CW152" s="422"/>
      <c r="CX152" s="422"/>
      <c r="CY152" s="422"/>
      <c r="CZ152" s="422"/>
      <c r="DA152" s="422"/>
      <c r="DB152" s="422"/>
      <c r="DC152" s="422"/>
      <c r="DD152" s="422"/>
      <c r="DE152" s="422"/>
      <c r="DF152" s="422"/>
      <c r="DG152" s="422"/>
      <c r="DH152" s="422"/>
      <c r="DI152" s="422"/>
      <c r="DJ152" s="422"/>
      <c r="DK152" s="426"/>
      <c r="DL152" s="426"/>
      <c r="DM152" s="426"/>
      <c r="DN152" s="426"/>
      <c r="DO152" s="426"/>
      <c r="DP152" s="426"/>
      <c r="DQ152" s="426"/>
      <c r="DR152" s="426"/>
      <c r="DS152" s="426"/>
      <c r="DT152" s="426"/>
      <c r="DU152" s="426"/>
      <c r="DV152" s="426"/>
      <c r="DW152" s="426"/>
      <c r="DX152" s="426"/>
      <c r="DY152" s="426"/>
      <c r="DZ152" s="426"/>
      <c r="EA152" s="426"/>
      <c r="EB152" s="426"/>
      <c r="EC152" s="426"/>
      <c r="ED152" s="426"/>
      <c r="EE152" s="422"/>
      <c r="EF152" s="422"/>
      <c r="EG152" s="422"/>
      <c r="EH152" s="422"/>
      <c r="EI152" s="422"/>
      <c r="EJ152" s="422"/>
      <c r="EK152" s="422"/>
      <c r="EL152" s="422"/>
      <c r="EM152" s="422"/>
      <c r="EN152" s="422"/>
      <c r="EO152" s="422"/>
      <c r="EP152" s="422"/>
      <c r="EQ152" s="422"/>
      <c r="ER152" s="422"/>
      <c r="ES152" s="422"/>
      <c r="ET152" s="422"/>
      <c r="EU152" s="422"/>
      <c r="EV152" s="422"/>
      <c r="EW152" s="422"/>
      <c r="EX152" s="422"/>
    </row>
    <row r="153" ht="24.95" customHeight="1" spans="1:154">
      <c r="A153" s="28" t="str">
        <f>IF($G$1&lt;&gt;"",参数计算!A150,"")</f>
        <v/>
      </c>
      <c r="B153" s="28" t="str">
        <f>IF($G$1&lt;&gt;"",参数计算!B150,"")</f>
        <v/>
      </c>
      <c r="C153" s="28" t="str">
        <f>IF($G$1&lt;&gt;"",参数计算!C150,"")</f>
        <v/>
      </c>
      <c r="D153" s="28" t="str">
        <f>IF(AND(初始录入!$M$7&lt;&gt;"",A153&lt;&gt;""),$D$10,"")</f>
        <v/>
      </c>
      <c r="E153" s="28" t="str">
        <f t="shared" si="3"/>
        <v/>
      </c>
      <c r="F153" s="422"/>
      <c r="I153" s="422"/>
      <c r="J153" s="422"/>
      <c r="K153" s="422"/>
      <c r="L153" s="422"/>
      <c r="M153" s="422"/>
      <c r="N153" s="28"/>
      <c r="O153" s="28"/>
      <c r="P153" s="423"/>
      <c r="Q153" s="423"/>
      <c r="R153" s="423"/>
      <c r="S153" s="423"/>
      <c r="T153" s="423"/>
      <c r="U153" s="422"/>
      <c r="V153" s="422"/>
      <c r="W153" s="422"/>
      <c r="X153" s="422"/>
      <c r="Y153" s="422"/>
      <c r="Z153" s="28"/>
      <c r="AA153" s="28"/>
      <c r="AB153" s="422"/>
      <c r="AC153" s="422"/>
      <c r="AD153" s="422"/>
      <c r="AE153" s="422"/>
      <c r="AF153" s="422"/>
      <c r="AG153" s="422"/>
      <c r="AJ153" s="422"/>
      <c r="AK153" s="422"/>
      <c r="AL153" s="422"/>
      <c r="AM153" s="422"/>
      <c r="AN153" s="422"/>
      <c r="AO153" s="422"/>
      <c r="AR153" s="422"/>
      <c r="AS153" s="422"/>
      <c r="AT153" s="422"/>
      <c r="AU153" s="422"/>
      <c r="AV153" s="422"/>
      <c r="AW153" s="422"/>
      <c r="BB153" s="28" t="str">
        <f>IF(AND(初始录入!$M$12&lt;&gt;"",$BF$1&lt;&gt;"",$BF$3&lt;&gt;"",$A153&lt;&gt;""),SUM(BC153:EX153),"")</f>
        <v/>
      </c>
      <c r="BC153" s="422"/>
      <c r="BD153" s="422"/>
      <c r="BE153" s="422"/>
      <c r="BF153" s="422"/>
      <c r="BG153" s="422"/>
      <c r="BH153" s="422"/>
      <c r="BI153" s="422"/>
      <c r="BJ153" s="422"/>
      <c r="BK153" s="422"/>
      <c r="BL153" s="422"/>
      <c r="BM153" s="422"/>
      <c r="BN153" s="422"/>
      <c r="BO153" s="422"/>
      <c r="BP153" s="422"/>
      <c r="BQ153" s="422"/>
      <c r="BR153" s="422"/>
      <c r="BS153" s="422"/>
      <c r="BT153" s="422"/>
      <c r="BU153" s="422"/>
      <c r="BV153" s="422"/>
      <c r="BW153" s="422"/>
      <c r="BX153" s="422"/>
      <c r="BY153" s="422"/>
      <c r="BZ153" s="422"/>
      <c r="CA153" s="422"/>
      <c r="CB153" s="422"/>
      <c r="CC153" s="422"/>
      <c r="CD153" s="422"/>
      <c r="CE153" s="422"/>
      <c r="CF153" s="422"/>
      <c r="CG153" s="422"/>
      <c r="CH153" s="422"/>
      <c r="CI153" s="422"/>
      <c r="CJ153" s="422"/>
      <c r="CK153" s="422"/>
      <c r="CL153" s="422"/>
      <c r="CM153" s="422"/>
      <c r="CN153" s="422"/>
      <c r="CO153" s="422"/>
      <c r="CP153" s="422"/>
      <c r="CQ153" s="422"/>
      <c r="CR153" s="422"/>
      <c r="CS153" s="422"/>
      <c r="CT153" s="422"/>
      <c r="CU153" s="422"/>
      <c r="CV153" s="422"/>
      <c r="CW153" s="422"/>
      <c r="CX153" s="422"/>
      <c r="CY153" s="422"/>
      <c r="CZ153" s="422"/>
      <c r="DA153" s="422"/>
      <c r="DB153" s="422"/>
      <c r="DC153" s="422"/>
      <c r="DD153" s="422"/>
      <c r="DE153" s="422"/>
      <c r="DF153" s="422"/>
      <c r="DG153" s="422"/>
      <c r="DH153" s="422"/>
      <c r="DI153" s="422"/>
      <c r="DJ153" s="422"/>
      <c r="DK153" s="426"/>
      <c r="DL153" s="426"/>
      <c r="DM153" s="426"/>
      <c r="DN153" s="426"/>
      <c r="DO153" s="426"/>
      <c r="DP153" s="426"/>
      <c r="DQ153" s="426"/>
      <c r="DR153" s="426"/>
      <c r="DS153" s="426"/>
      <c r="DT153" s="426"/>
      <c r="DU153" s="426"/>
      <c r="DV153" s="426"/>
      <c r="DW153" s="426"/>
      <c r="DX153" s="426"/>
      <c r="DY153" s="426"/>
      <c r="DZ153" s="426"/>
      <c r="EA153" s="426"/>
      <c r="EB153" s="426"/>
      <c r="EC153" s="426"/>
      <c r="ED153" s="426"/>
      <c r="EE153" s="422"/>
      <c r="EF153" s="422"/>
      <c r="EG153" s="422"/>
      <c r="EH153" s="422"/>
      <c r="EI153" s="422"/>
      <c r="EJ153" s="422"/>
      <c r="EK153" s="422"/>
      <c r="EL153" s="422"/>
      <c r="EM153" s="422"/>
      <c r="EN153" s="422"/>
      <c r="EO153" s="422"/>
      <c r="EP153" s="422"/>
      <c r="EQ153" s="422"/>
      <c r="ER153" s="422"/>
      <c r="ES153" s="422"/>
      <c r="ET153" s="422"/>
      <c r="EU153" s="422"/>
      <c r="EV153" s="422"/>
      <c r="EW153" s="422"/>
      <c r="EX153" s="422"/>
    </row>
    <row r="154" ht="24.95" customHeight="1" spans="1:154">
      <c r="A154" s="28" t="str">
        <f>IF($G$1&lt;&gt;"",参数计算!A151,"")</f>
        <v/>
      </c>
      <c r="B154" s="28" t="str">
        <f>IF($G$1&lt;&gt;"",参数计算!B151,"")</f>
        <v/>
      </c>
      <c r="C154" s="28" t="str">
        <f>IF($G$1&lt;&gt;"",参数计算!C151,"")</f>
        <v/>
      </c>
      <c r="D154" s="28" t="str">
        <f>IF(AND(初始录入!$M$7&lt;&gt;"",A154&lt;&gt;""),$D$10,"")</f>
        <v/>
      </c>
      <c r="E154" s="28" t="str">
        <f t="shared" si="3"/>
        <v/>
      </c>
      <c r="F154" s="422"/>
      <c r="I154" s="422"/>
      <c r="J154" s="422"/>
      <c r="K154" s="422"/>
      <c r="L154" s="422"/>
      <c r="M154" s="422"/>
      <c r="N154" s="28"/>
      <c r="O154" s="28"/>
      <c r="P154" s="423"/>
      <c r="Q154" s="423"/>
      <c r="R154" s="423"/>
      <c r="S154" s="423"/>
      <c r="T154" s="423"/>
      <c r="U154" s="422"/>
      <c r="V154" s="422"/>
      <c r="W154" s="422"/>
      <c r="X154" s="422"/>
      <c r="Y154" s="422"/>
      <c r="Z154" s="28"/>
      <c r="AA154" s="28"/>
      <c r="AB154" s="422"/>
      <c r="AC154" s="422"/>
      <c r="AD154" s="422"/>
      <c r="AE154" s="422"/>
      <c r="AF154" s="422"/>
      <c r="AG154" s="422"/>
      <c r="AJ154" s="422"/>
      <c r="AK154" s="422"/>
      <c r="AL154" s="422"/>
      <c r="AM154" s="422"/>
      <c r="AN154" s="422"/>
      <c r="AO154" s="422"/>
      <c r="AR154" s="422"/>
      <c r="AS154" s="422"/>
      <c r="AT154" s="422"/>
      <c r="AU154" s="422"/>
      <c r="AV154" s="422"/>
      <c r="AW154" s="422"/>
      <c r="BB154" s="28" t="str">
        <f>IF(AND(初始录入!$M$12&lt;&gt;"",$BF$1&lt;&gt;"",$BF$3&lt;&gt;"",$A154&lt;&gt;""),SUM(BC154:EX154),"")</f>
        <v/>
      </c>
      <c r="BC154" s="422"/>
      <c r="BD154" s="422"/>
      <c r="BE154" s="422"/>
      <c r="BF154" s="422"/>
      <c r="BG154" s="422"/>
      <c r="BH154" s="422"/>
      <c r="BI154" s="422"/>
      <c r="BJ154" s="422"/>
      <c r="BK154" s="422"/>
      <c r="BL154" s="422"/>
      <c r="BM154" s="422"/>
      <c r="BN154" s="422"/>
      <c r="BO154" s="422"/>
      <c r="BP154" s="422"/>
      <c r="BQ154" s="422"/>
      <c r="BR154" s="422"/>
      <c r="BS154" s="422"/>
      <c r="BT154" s="422"/>
      <c r="BU154" s="422"/>
      <c r="BV154" s="422"/>
      <c r="BW154" s="422"/>
      <c r="BX154" s="422"/>
      <c r="BY154" s="422"/>
      <c r="BZ154" s="422"/>
      <c r="CA154" s="422"/>
      <c r="CB154" s="422"/>
      <c r="CC154" s="422"/>
      <c r="CD154" s="422"/>
      <c r="CE154" s="422"/>
      <c r="CF154" s="422"/>
      <c r="CG154" s="422"/>
      <c r="CH154" s="422"/>
      <c r="CI154" s="422"/>
      <c r="CJ154" s="422"/>
      <c r="CK154" s="422"/>
      <c r="CL154" s="422"/>
      <c r="CM154" s="422"/>
      <c r="CN154" s="422"/>
      <c r="CO154" s="422"/>
      <c r="CP154" s="422"/>
      <c r="CQ154" s="422"/>
      <c r="CR154" s="422"/>
      <c r="CS154" s="422"/>
      <c r="CT154" s="422"/>
      <c r="CU154" s="422"/>
      <c r="CV154" s="422"/>
      <c r="CW154" s="422"/>
      <c r="CX154" s="422"/>
      <c r="CY154" s="422"/>
      <c r="CZ154" s="422"/>
      <c r="DA154" s="422"/>
      <c r="DB154" s="422"/>
      <c r="DC154" s="422"/>
      <c r="DD154" s="422"/>
      <c r="DE154" s="422"/>
      <c r="DF154" s="422"/>
      <c r="DG154" s="422"/>
      <c r="DH154" s="422"/>
      <c r="DI154" s="422"/>
      <c r="DJ154" s="422"/>
      <c r="DK154" s="426"/>
      <c r="DL154" s="426"/>
      <c r="DM154" s="426"/>
      <c r="DN154" s="426"/>
      <c r="DO154" s="426"/>
      <c r="DP154" s="426"/>
      <c r="DQ154" s="426"/>
      <c r="DR154" s="426"/>
      <c r="DS154" s="426"/>
      <c r="DT154" s="426"/>
      <c r="DU154" s="426"/>
      <c r="DV154" s="426"/>
      <c r="DW154" s="426"/>
      <c r="DX154" s="426"/>
      <c r="DY154" s="426"/>
      <c r="DZ154" s="426"/>
      <c r="EA154" s="426"/>
      <c r="EB154" s="426"/>
      <c r="EC154" s="426"/>
      <c r="ED154" s="426"/>
      <c r="EE154" s="422"/>
      <c r="EF154" s="422"/>
      <c r="EG154" s="422"/>
      <c r="EH154" s="422"/>
      <c r="EI154" s="422"/>
      <c r="EJ154" s="422"/>
      <c r="EK154" s="422"/>
      <c r="EL154" s="422"/>
      <c r="EM154" s="422"/>
      <c r="EN154" s="422"/>
      <c r="EO154" s="422"/>
      <c r="EP154" s="422"/>
      <c r="EQ154" s="422"/>
      <c r="ER154" s="422"/>
      <c r="ES154" s="422"/>
      <c r="ET154" s="422"/>
      <c r="EU154" s="422"/>
      <c r="EV154" s="422"/>
      <c r="EW154" s="422"/>
      <c r="EX154" s="422"/>
    </row>
    <row r="155" ht="24.95" customHeight="1" spans="1:154">
      <c r="A155" s="28" t="str">
        <f>IF($G$1&lt;&gt;"",参数计算!A152,"")</f>
        <v/>
      </c>
      <c r="B155" s="28" t="str">
        <f>IF($G$1&lt;&gt;"",参数计算!B152,"")</f>
        <v/>
      </c>
      <c r="C155" s="28" t="str">
        <f>IF($G$1&lt;&gt;"",参数计算!C152,"")</f>
        <v/>
      </c>
      <c r="D155" s="28" t="str">
        <f>IF(AND(初始录入!$M$7&lt;&gt;"",A155&lt;&gt;""),$D$10,"")</f>
        <v/>
      </c>
      <c r="E155" s="28" t="str">
        <f t="shared" si="3"/>
        <v/>
      </c>
      <c r="F155" s="422"/>
      <c r="I155" s="422"/>
      <c r="J155" s="422"/>
      <c r="K155" s="422"/>
      <c r="L155" s="422"/>
      <c r="M155" s="422"/>
      <c r="N155" s="28"/>
      <c r="O155" s="28"/>
      <c r="P155" s="423"/>
      <c r="Q155" s="423"/>
      <c r="R155" s="423"/>
      <c r="S155" s="423"/>
      <c r="T155" s="423"/>
      <c r="U155" s="422"/>
      <c r="V155" s="422"/>
      <c r="W155" s="422"/>
      <c r="X155" s="422"/>
      <c r="Y155" s="422"/>
      <c r="Z155" s="28"/>
      <c r="AA155" s="28"/>
      <c r="AB155" s="422"/>
      <c r="AC155" s="422"/>
      <c r="AD155" s="422"/>
      <c r="AE155" s="422"/>
      <c r="AF155" s="422"/>
      <c r="AG155" s="422"/>
      <c r="AJ155" s="422"/>
      <c r="AK155" s="422"/>
      <c r="AL155" s="422"/>
      <c r="AM155" s="422"/>
      <c r="AN155" s="422"/>
      <c r="AO155" s="422"/>
      <c r="AR155" s="422"/>
      <c r="AS155" s="422"/>
      <c r="AT155" s="422"/>
      <c r="AU155" s="422"/>
      <c r="AV155" s="422"/>
      <c r="AW155" s="422"/>
      <c r="BB155" s="28" t="str">
        <f>IF(AND(初始录入!$M$12&lt;&gt;"",$BF$1&lt;&gt;"",$BF$3&lt;&gt;"",$A155&lt;&gt;""),SUM(BC155:EX155),"")</f>
        <v/>
      </c>
      <c r="BC155" s="422"/>
      <c r="BD155" s="422"/>
      <c r="BE155" s="422"/>
      <c r="BF155" s="422"/>
      <c r="BG155" s="422"/>
      <c r="BH155" s="422"/>
      <c r="BI155" s="422"/>
      <c r="BJ155" s="422"/>
      <c r="BK155" s="422"/>
      <c r="BL155" s="422"/>
      <c r="BM155" s="422"/>
      <c r="BN155" s="422"/>
      <c r="BO155" s="422"/>
      <c r="BP155" s="422"/>
      <c r="BQ155" s="422"/>
      <c r="BR155" s="422"/>
      <c r="BS155" s="422"/>
      <c r="BT155" s="422"/>
      <c r="BU155" s="422"/>
      <c r="BV155" s="422"/>
      <c r="BW155" s="422"/>
      <c r="BX155" s="422"/>
      <c r="BY155" s="422"/>
      <c r="BZ155" s="422"/>
      <c r="CA155" s="422"/>
      <c r="CB155" s="422"/>
      <c r="CC155" s="422"/>
      <c r="CD155" s="422"/>
      <c r="CE155" s="422"/>
      <c r="CF155" s="422"/>
      <c r="CG155" s="422"/>
      <c r="CH155" s="422"/>
      <c r="CI155" s="422"/>
      <c r="CJ155" s="422"/>
      <c r="CK155" s="422"/>
      <c r="CL155" s="422"/>
      <c r="CM155" s="422"/>
      <c r="CN155" s="422"/>
      <c r="CO155" s="422"/>
      <c r="CP155" s="422"/>
      <c r="CQ155" s="422"/>
      <c r="CR155" s="422"/>
      <c r="CS155" s="422"/>
      <c r="CT155" s="422"/>
      <c r="CU155" s="422"/>
      <c r="CV155" s="422"/>
      <c r="CW155" s="422"/>
      <c r="CX155" s="422"/>
      <c r="CY155" s="422"/>
      <c r="CZ155" s="422"/>
      <c r="DA155" s="422"/>
      <c r="DB155" s="422"/>
      <c r="DC155" s="422"/>
      <c r="DD155" s="422"/>
      <c r="DE155" s="422"/>
      <c r="DF155" s="422"/>
      <c r="DG155" s="422"/>
      <c r="DH155" s="422"/>
      <c r="DI155" s="422"/>
      <c r="DJ155" s="422"/>
      <c r="DK155" s="426"/>
      <c r="DL155" s="426"/>
      <c r="DM155" s="426"/>
      <c r="DN155" s="426"/>
      <c r="DO155" s="426"/>
      <c r="DP155" s="426"/>
      <c r="DQ155" s="426"/>
      <c r="DR155" s="426"/>
      <c r="DS155" s="426"/>
      <c r="DT155" s="426"/>
      <c r="DU155" s="426"/>
      <c r="DV155" s="426"/>
      <c r="DW155" s="426"/>
      <c r="DX155" s="426"/>
      <c r="DY155" s="426"/>
      <c r="DZ155" s="426"/>
      <c r="EA155" s="426"/>
      <c r="EB155" s="426"/>
      <c r="EC155" s="426"/>
      <c r="ED155" s="426"/>
      <c r="EE155" s="422"/>
      <c r="EF155" s="422"/>
      <c r="EG155" s="422"/>
      <c r="EH155" s="422"/>
      <c r="EI155" s="422"/>
      <c r="EJ155" s="422"/>
      <c r="EK155" s="422"/>
      <c r="EL155" s="422"/>
      <c r="EM155" s="422"/>
      <c r="EN155" s="422"/>
      <c r="EO155" s="422"/>
      <c r="EP155" s="422"/>
      <c r="EQ155" s="422"/>
      <c r="ER155" s="422"/>
      <c r="ES155" s="422"/>
      <c r="ET155" s="422"/>
      <c r="EU155" s="422"/>
      <c r="EV155" s="422"/>
      <c r="EW155" s="422"/>
      <c r="EX155" s="422"/>
    </row>
    <row r="156" ht="24.95" customHeight="1" spans="1:154">
      <c r="A156" s="28" t="str">
        <f>IF($G$1&lt;&gt;"",参数计算!A153,"")</f>
        <v/>
      </c>
      <c r="B156" s="28" t="str">
        <f>IF($G$1&lt;&gt;"",参数计算!B153,"")</f>
        <v/>
      </c>
      <c r="C156" s="28" t="str">
        <f>IF($G$1&lt;&gt;"",参数计算!C153,"")</f>
        <v/>
      </c>
      <c r="D156" s="28" t="str">
        <f>IF(AND(初始录入!$M$7&lt;&gt;"",A156&lt;&gt;""),$D$10,"")</f>
        <v/>
      </c>
      <c r="E156" s="28" t="str">
        <f t="shared" si="3"/>
        <v/>
      </c>
      <c r="F156" s="422"/>
      <c r="I156" s="422"/>
      <c r="J156" s="422"/>
      <c r="K156" s="422"/>
      <c r="L156" s="422"/>
      <c r="M156" s="422"/>
      <c r="N156" s="28"/>
      <c r="O156" s="28"/>
      <c r="P156" s="423"/>
      <c r="Q156" s="423"/>
      <c r="R156" s="423"/>
      <c r="S156" s="423"/>
      <c r="T156" s="423"/>
      <c r="U156" s="422"/>
      <c r="V156" s="422"/>
      <c r="W156" s="422"/>
      <c r="X156" s="422"/>
      <c r="Y156" s="422"/>
      <c r="Z156" s="28"/>
      <c r="AA156" s="28"/>
      <c r="AB156" s="422"/>
      <c r="AC156" s="422"/>
      <c r="AD156" s="422"/>
      <c r="AE156" s="422"/>
      <c r="AF156" s="422"/>
      <c r="AG156" s="422"/>
      <c r="AJ156" s="422"/>
      <c r="AK156" s="422"/>
      <c r="AL156" s="422"/>
      <c r="AM156" s="422"/>
      <c r="AN156" s="422"/>
      <c r="AO156" s="422"/>
      <c r="AR156" s="422"/>
      <c r="AS156" s="422"/>
      <c r="AT156" s="422"/>
      <c r="AU156" s="422"/>
      <c r="AV156" s="422"/>
      <c r="AW156" s="422"/>
      <c r="BB156" s="28" t="str">
        <f>IF(AND(初始录入!$M$12&lt;&gt;"",$BF$1&lt;&gt;"",$BF$3&lt;&gt;"",$A156&lt;&gt;""),SUM(BC156:EX156),"")</f>
        <v/>
      </c>
      <c r="BC156" s="422"/>
      <c r="BD156" s="422"/>
      <c r="BE156" s="422"/>
      <c r="BF156" s="422"/>
      <c r="BG156" s="422"/>
      <c r="BH156" s="422"/>
      <c r="BI156" s="422"/>
      <c r="BJ156" s="422"/>
      <c r="BK156" s="422"/>
      <c r="BL156" s="422"/>
      <c r="BM156" s="422"/>
      <c r="BN156" s="422"/>
      <c r="BO156" s="422"/>
      <c r="BP156" s="422"/>
      <c r="BQ156" s="422"/>
      <c r="BR156" s="422"/>
      <c r="BS156" s="422"/>
      <c r="BT156" s="422"/>
      <c r="BU156" s="422"/>
      <c r="BV156" s="422"/>
      <c r="BW156" s="422"/>
      <c r="BX156" s="422"/>
      <c r="BY156" s="422"/>
      <c r="BZ156" s="422"/>
      <c r="CA156" s="422"/>
      <c r="CB156" s="422"/>
      <c r="CC156" s="422"/>
      <c r="CD156" s="422"/>
      <c r="CE156" s="422"/>
      <c r="CF156" s="422"/>
      <c r="CG156" s="422"/>
      <c r="CH156" s="422"/>
      <c r="CI156" s="422"/>
      <c r="CJ156" s="422"/>
      <c r="CK156" s="422"/>
      <c r="CL156" s="422"/>
      <c r="CM156" s="422"/>
      <c r="CN156" s="422"/>
      <c r="CO156" s="422"/>
      <c r="CP156" s="422"/>
      <c r="CQ156" s="422"/>
      <c r="CR156" s="422"/>
      <c r="CS156" s="422"/>
      <c r="CT156" s="422"/>
      <c r="CU156" s="422"/>
      <c r="CV156" s="422"/>
      <c r="CW156" s="422"/>
      <c r="CX156" s="422"/>
      <c r="CY156" s="422"/>
      <c r="CZ156" s="422"/>
      <c r="DA156" s="422"/>
      <c r="DB156" s="422"/>
      <c r="DC156" s="422"/>
      <c r="DD156" s="422"/>
      <c r="DE156" s="422"/>
      <c r="DF156" s="422"/>
      <c r="DG156" s="422"/>
      <c r="DH156" s="422"/>
      <c r="DI156" s="422"/>
      <c r="DJ156" s="422"/>
      <c r="DK156" s="426"/>
      <c r="DL156" s="426"/>
      <c r="DM156" s="426"/>
      <c r="DN156" s="426"/>
      <c r="DO156" s="426"/>
      <c r="DP156" s="426"/>
      <c r="DQ156" s="426"/>
      <c r="DR156" s="426"/>
      <c r="DS156" s="426"/>
      <c r="DT156" s="426"/>
      <c r="DU156" s="426"/>
      <c r="DV156" s="426"/>
      <c r="DW156" s="426"/>
      <c r="DX156" s="426"/>
      <c r="DY156" s="426"/>
      <c r="DZ156" s="426"/>
      <c r="EA156" s="426"/>
      <c r="EB156" s="426"/>
      <c r="EC156" s="426"/>
      <c r="ED156" s="426"/>
      <c r="EE156" s="422"/>
      <c r="EF156" s="422"/>
      <c r="EG156" s="422"/>
      <c r="EH156" s="422"/>
      <c r="EI156" s="422"/>
      <c r="EJ156" s="422"/>
      <c r="EK156" s="422"/>
      <c r="EL156" s="422"/>
      <c r="EM156" s="422"/>
      <c r="EN156" s="422"/>
      <c r="EO156" s="422"/>
      <c r="EP156" s="422"/>
      <c r="EQ156" s="422"/>
      <c r="ER156" s="422"/>
      <c r="ES156" s="422"/>
      <c r="ET156" s="422"/>
      <c r="EU156" s="422"/>
      <c r="EV156" s="422"/>
      <c r="EW156" s="422"/>
      <c r="EX156" s="422"/>
    </row>
    <row r="157" ht="24.95" customHeight="1" spans="1:154">
      <c r="A157" s="28" t="str">
        <f>IF($G$1&lt;&gt;"",参数计算!A154,"")</f>
        <v/>
      </c>
      <c r="B157" s="28" t="str">
        <f>IF($G$1&lt;&gt;"",参数计算!B154,"")</f>
        <v/>
      </c>
      <c r="C157" s="28" t="str">
        <f>IF($G$1&lt;&gt;"",参数计算!C154,"")</f>
        <v/>
      </c>
      <c r="D157" s="28" t="str">
        <f>IF(AND(初始录入!$M$7&lt;&gt;"",A157&lt;&gt;""),$D$10,"")</f>
        <v/>
      </c>
      <c r="E157" s="28" t="str">
        <f t="shared" si="3"/>
        <v/>
      </c>
      <c r="F157" s="422"/>
      <c r="I157" s="422"/>
      <c r="J157" s="422"/>
      <c r="K157" s="422"/>
      <c r="L157" s="422"/>
      <c r="M157" s="422"/>
      <c r="N157" s="28"/>
      <c r="O157" s="28"/>
      <c r="P157" s="423"/>
      <c r="Q157" s="423"/>
      <c r="R157" s="423"/>
      <c r="S157" s="423"/>
      <c r="T157" s="423"/>
      <c r="U157" s="422"/>
      <c r="V157" s="422"/>
      <c r="W157" s="422"/>
      <c r="X157" s="422"/>
      <c r="Y157" s="422"/>
      <c r="Z157" s="28"/>
      <c r="AA157" s="28"/>
      <c r="AB157" s="422"/>
      <c r="AC157" s="422"/>
      <c r="AD157" s="422"/>
      <c r="AE157" s="422"/>
      <c r="AF157" s="422"/>
      <c r="AG157" s="422"/>
      <c r="AJ157" s="422"/>
      <c r="AK157" s="422"/>
      <c r="AL157" s="422"/>
      <c r="AM157" s="422"/>
      <c r="AN157" s="422"/>
      <c r="AO157" s="422"/>
      <c r="AR157" s="422"/>
      <c r="AS157" s="422"/>
      <c r="AT157" s="422"/>
      <c r="AU157" s="422"/>
      <c r="AV157" s="422"/>
      <c r="AW157" s="422"/>
      <c r="BB157" s="28" t="str">
        <f>IF(AND(初始录入!$M$12&lt;&gt;"",$BF$1&lt;&gt;"",$BF$3&lt;&gt;"",$A157&lt;&gt;""),SUM(BC157:EX157),"")</f>
        <v/>
      </c>
      <c r="BC157" s="422"/>
      <c r="BD157" s="422"/>
      <c r="BE157" s="422"/>
      <c r="BF157" s="422"/>
      <c r="BG157" s="422"/>
      <c r="BH157" s="422"/>
      <c r="BI157" s="422"/>
      <c r="BJ157" s="422"/>
      <c r="BK157" s="422"/>
      <c r="BL157" s="422"/>
      <c r="BM157" s="422"/>
      <c r="BN157" s="422"/>
      <c r="BO157" s="422"/>
      <c r="BP157" s="422"/>
      <c r="BQ157" s="422"/>
      <c r="BR157" s="422"/>
      <c r="BS157" s="422"/>
      <c r="BT157" s="422"/>
      <c r="BU157" s="422"/>
      <c r="BV157" s="422"/>
      <c r="BW157" s="422"/>
      <c r="BX157" s="422"/>
      <c r="BY157" s="422"/>
      <c r="BZ157" s="422"/>
      <c r="CA157" s="422"/>
      <c r="CB157" s="422"/>
      <c r="CC157" s="422"/>
      <c r="CD157" s="422"/>
      <c r="CE157" s="422"/>
      <c r="CF157" s="422"/>
      <c r="CG157" s="422"/>
      <c r="CH157" s="422"/>
      <c r="CI157" s="422"/>
      <c r="CJ157" s="422"/>
      <c r="CK157" s="422"/>
      <c r="CL157" s="422"/>
      <c r="CM157" s="422"/>
      <c r="CN157" s="422"/>
      <c r="CO157" s="422"/>
      <c r="CP157" s="422"/>
      <c r="CQ157" s="422"/>
      <c r="CR157" s="422"/>
      <c r="CS157" s="422"/>
      <c r="CT157" s="422"/>
      <c r="CU157" s="422"/>
      <c r="CV157" s="422"/>
      <c r="CW157" s="422"/>
      <c r="CX157" s="422"/>
      <c r="CY157" s="422"/>
      <c r="CZ157" s="422"/>
      <c r="DA157" s="422"/>
      <c r="DB157" s="422"/>
      <c r="DC157" s="422"/>
      <c r="DD157" s="422"/>
      <c r="DE157" s="422"/>
      <c r="DF157" s="422"/>
      <c r="DG157" s="422"/>
      <c r="DH157" s="422"/>
      <c r="DI157" s="422"/>
      <c r="DJ157" s="422"/>
      <c r="DK157" s="426"/>
      <c r="DL157" s="426"/>
      <c r="DM157" s="426"/>
      <c r="DN157" s="426"/>
      <c r="DO157" s="426"/>
      <c r="DP157" s="426"/>
      <c r="DQ157" s="426"/>
      <c r="DR157" s="426"/>
      <c r="DS157" s="426"/>
      <c r="DT157" s="426"/>
      <c r="DU157" s="426"/>
      <c r="DV157" s="426"/>
      <c r="DW157" s="426"/>
      <c r="DX157" s="426"/>
      <c r="DY157" s="426"/>
      <c r="DZ157" s="426"/>
      <c r="EA157" s="426"/>
      <c r="EB157" s="426"/>
      <c r="EC157" s="426"/>
      <c r="ED157" s="426"/>
      <c r="EE157" s="422"/>
      <c r="EF157" s="422"/>
      <c r="EG157" s="422"/>
      <c r="EH157" s="422"/>
      <c r="EI157" s="422"/>
      <c r="EJ157" s="422"/>
      <c r="EK157" s="422"/>
      <c r="EL157" s="422"/>
      <c r="EM157" s="422"/>
      <c r="EN157" s="422"/>
      <c r="EO157" s="422"/>
      <c r="EP157" s="422"/>
      <c r="EQ157" s="422"/>
      <c r="ER157" s="422"/>
      <c r="ES157" s="422"/>
      <c r="ET157" s="422"/>
      <c r="EU157" s="422"/>
      <c r="EV157" s="422"/>
      <c r="EW157" s="422"/>
      <c r="EX157" s="422"/>
    </row>
    <row r="158" ht="24.95" customHeight="1" spans="1:154">
      <c r="A158" s="28" t="str">
        <f>IF($G$1&lt;&gt;"",参数计算!A155,"")</f>
        <v/>
      </c>
      <c r="B158" s="28" t="str">
        <f>IF($G$1&lt;&gt;"",参数计算!B155,"")</f>
        <v/>
      </c>
      <c r="C158" s="28" t="str">
        <f>IF($G$1&lt;&gt;"",参数计算!C155,"")</f>
        <v/>
      </c>
      <c r="D158" s="28" t="str">
        <f>IF(AND(初始录入!$M$7&lt;&gt;"",A158&lt;&gt;""),$D$10,"")</f>
        <v/>
      </c>
      <c r="E158" s="28" t="str">
        <f t="shared" si="3"/>
        <v/>
      </c>
      <c r="F158" s="422"/>
      <c r="I158" s="422"/>
      <c r="J158" s="422"/>
      <c r="K158" s="422"/>
      <c r="L158" s="422"/>
      <c r="M158" s="422"/>
      <c r="N158" s="28"/>
      <c r="O158" s="28"/>
      <c r="P158" s="423"/>
      <c r="Q158" s="423"/>
      <c r="R158" s="423"/>
      <c r="S158" s="423"/>
      <c r="T158" s="423"/>
      <c r="U158" s="422"/>
      <c r="V158" s="422"/>
      <c r="W158" s="422"/>
      <c r="X158" s="422"/>
      <c r="Y158" s="422"/>
      <c r="Z158" s="28"/>
      <c r="AA158" s="28"/>
      <c r="AB158" s="422"/>
      <c r="AC158" s="422"/>
      <c r="AD158" s="422"/>
      <c r="AE158" s="422"/>
      <c r="AF158" s="422"/>
      <c r="AG158" s="422"/>
      <c r="AJ158" s="422"/>
      <c r="AK158" s="422"/>
      <c r="AL158" s="422"/>
      <c r="AM158" s="422"/>
      <c r="AN158" s="422"/>
      <c r="AO158" s="422"/>
      <c r="AR158" s="422"/>
      <c r="AS158" s="422"/>
      <c r="AT158" s="422"/>
      <c r="AU158" s="422"/>
      <c r="AV158" s="422"/>
      <c r="AW158" s="422"/>
      <c r="BB158" s="28" t="str">
        <f>IF(AND(初始录入!$M$12&lt;&gt;"",$BF$1&lt;&gt;"",$BF$3&lt;&gt;"",$A158&lt;&gt;""),SUM(BC158:EX158),"")</f>
        <v/>
      </c>
      <c r="BC158" s="422"/>
      <c r="BD158" s="422"/>
      <c r="BE158" s="422"/>
      <c r="BF158" s="422"/>
      <c r="BG158" s="422"/>
      <c r="BH158" s="422"/>
      <c r="BI158" s="422"/>
      <c r="BJ158" s="422"/>
      <c r="BK158" s="422"/>
      <c r="BL158" s="422"/>
      <c r="BM158" s="422"/>
      <c r="BN158" s="422"/>
      <c r="BO158" s="422"/>
      <c r="BP158" s="422"/>
      <c r="BQ158" s="422"/>
      <c r="BR158" s="422"/>
      <c r="BS158" s="422"/>
      <c r="BT158" s="422"/>
      <c r="BU158" s="422"/>
      <c r="BV158" s="422"/>
      <c r="BW158" s="422"/>
      <c r="BX158" s="422"/>
      <c r="BY158" s="422"/>
      <c r="BZ158" s="422"/>
      <c r="CA158" s="422"/>
      <c r="CB158" s="422"/>
      <c r="CC158" s="422"/>
      <c r="CD158" s="422"/>
      <c r="CE158" s="422"/>
      <c r="CF158" s="422"/>
      <c r="CG158" s="422"/>
      <c r="CH158" s="422"/>
      <c r="CI158" s="422"/>
      <c r="CJ158" s="422"/>
      <c r="CK158" s="422"/>
      <c r="CL158" s="422"/>
      <c r="CM158" s="422"/>
      <c r="CN158" s="422"/>
      <c r="CO158" s="422"/>
      <c r="CP158" s="422"/>
      <c r="CQ158" s="422"/>
      <c r="CR158" s="422"/>
      <c r="CS158" s="422"/>
      <c r="CT158" s="422"/>
      <c r="CU158" s="422"/>
      <c r="CV158" s="422"/>
      <c r="CW158" s="422"/>
      <c r="CX158" s="422"/>
      <c r="CY158" s="422"/>
      <c r="CZ158" s="422"/>
      <c r="DA158" s="422"/>
      <c r="DB158" s="422"/>
      <c r="DC158" s="422"/>
      <c r="DD158" s="422"/>
      <c r="DE158" s="422"/>
      <c r="DF158" s="422"/>
      <c r="DG158" s="422"/>
      <c r="DH158" s="422"/>
      <c r="DI158" s="422"/>
      <c r="DJ158" s="422"/>
      <c r="DK158" s="426"/>
      <c r="DL158" s="426"/>
      <c r="DM158" s="426"/>
      <c r="DN158" s="426"/>
      <c r="DO158" s="426"/>
      <c r="DP158" s="426"/>
      <c r="DQ158" s="426"/>
      <c r="DR158" s="426"/>
      <c r="DS158" s="426"/>
      <c r="DT158" s="426"/>
      <c r="DU158" s="426"/>
      <c r="DV158" s="426"/>
      <c r="DW158" s="426"/>
      <c r="DX158" s="426"/>
      <c r="DY158" s="426"/>
      <c r="DZ158" s="426"/>
      <c r="EA158" s="426"/>
      <c r="EB158" s="426"/>
      <c r="EC158" s="426"/>
      <c r="ED158" s="426"/>
      <c r="EE158" s="422"/>
      <c r="EF158" s="422"/>
      <c r="EG158" s="422"/>
      <c r="EH158" s="422"/>
      <c r="EI158" s="422"/>
      <c r="EJ158" s="422"/>
      <c r="EK158" s="422"/>
      <c r="EL158" s="422"/>
      <c r="EM158" s="422"/>
      <c r="EN158" s="422"/>
      <c r="EO158" s="422"/>
      <c r="EP158" s="422"/>
      <c r="EQ158" s="422"/>
      <c r="ER158" s="422"/>
      <c r="ES158" s="422"/>
      <c r="ET158" s="422"/>
      <c r="EU158" s="422"/>
      <c r="EV158" s="422"/>
      <c r="EW158" s="422"/>
      <c r="EX158" s="422"/>
    </row>
    <row r="159" ht="24.95" customHeight="1" spans="1:154">
      <c r="A159" s="28" t="str">
        <f>IF($G$1&lt;&gt;"",参数计算!A156,"")</f>
        <v/>
      </c>
      <c r="B159" s="28" t="str">
        <f>IF($G$1&lt;&gt;"",参数计算!B156,"")</f>
        <v/>
      </c>
      <c r="C159" s="28" t="str">
        <f>IF($G$1&lt;&gt;"",参数计算!C156,"")</f>
        <v/>
      </c>
      <c r="D159" s="28" t="str">
        <f>IF(AND(初始录入!$M$7&lt;&gt;"",A159&lt;&gt;""),$D$10,"")</f>
        <v/>
      </c>
      <c r="E159" s="28" t="str">
        <f t="shared" si="3"/>
        <v/>
      </c>
      <c r="F159" s="422"/>
      <c r="I159" s="422"/>
      <c r="J159" s="422"/>
      <c r="K159" s="422"/>
      <c r="L159" s="422"/>
      <c r="M159" s="422"/>
      <c r="N159" s="28"/>
      <c r="O159" s="28"/>
      <c r="P159" s="423"/>
      <c r="Q159" s="423"/>
      <c r="R159" s="423"/>
      <c r="S159" s="423"/>
      <c r="T159" s="423"/>
      <c r="U159" s="422"/>
      <c r="V159" s="422"/>
      <c r="W159" s="422"/>
      <c r="X159" s="422"/>
      <c r="Y159" s="422"/>
      <c r="Z159" s="28"/>
      <c r="AA159" s="28"/>
      <c r="AB159" s="422"/>
      <c r="AC159" s="422"/>
      <c r="AD159" s="422"/>
      <c r="AE159" s="422"/>
      <c r="AF159" s="422"/>
      <c r="AG159" s="422"/>
      <c r="AJ159" s="422"/>
      <c r="AK159" s="422"/>
      <c r="AL159" s="422"/>
      <c r="AM159" s="422"/>
      <c r="AN159" s="422"/>
      <c r="AO159" s="422"/>
      <c r="AR159" s="422"/>
      <c r="AS159" s="422"/>
      <c r="AT159" s="422"/>
      <c r="AU159" s="422"/>
      <c r="AV159" s="422"/>
      <c r="AW159" s="422"/>
      <c r="BB159" s="28" t="str">
        <f>IF(AND(初始录入!$M$12&lt;&gt;"",$BF$1&lt;&gt;"",$BF$3&lt;&gt;"",$A159&lt;&gt;""),SUM(BC159:EX159),"")</f>
        <v/>
      </c>
      <c r="BC159" s="422"/>
      <c r="BD159" s="422"/>
      <c r="BE159" s="422"/>
      <c r="BF159" s="422"/>
      <c r="BG159" s="422"/>
      <c r="BH159" s="422"/>
      <c r="BI159" s="422"/>
      <c r="BJ159" s="422"/>
      <c r="BK159" s="422"/>
      <c r="BL159" s="422"/>
      <c r="BM159" s="422"/>
      <c r="BN159" s="422"/>
      <c r="BO159" s="422"/>
      <c r="BP159" s="422"/>
      <c r="BQ159" s="422"/>
      <c r="BR159" s="422"/>
      <c r="BS159" s="422"/>
      <c r="BT159" s="422"/>
      <c r="BU159" s="422"/>
      <c r="BV159" s="422"/>
      <c r="BW159" s="422"/>
      <c r="BX159" s="422"/>
      <c r="BY159" s="422"/>
      <c r="BZ159" s="422"/>
      <c r="CA159" s="422"/>
      <c r="CB159" s="422"/>
      <c r="CC159" s="422"/>
      <c r="CD159" s="422"/>
      <c r="CE159" s="422"/>
      <c r="CF159" s="422"/>
      <c r="CG159" s="422"/>
      <c r="CH159" s="422"/>
      <c r="CI159" s="422"/>
      <c r="CJ159" s="422"/>
      <c r="CK159" s="422"/>
      <c r="CL159" s="422"/>
      <c r="CM159" s="422"/>
      <c r="CN159" s="422"/>
      <c r="CO159" s="422"/>
      <c r="CP159" s="422"/>
      <c r="CQ159" s="422"/>
      <c r="CR159" s="422"/>
      <c r="CS159" s="422"/>
      <c r="CT159" s="422"/>
      <c r="CU159" s="422"/>
      <c r="CV159" s="422"/>
      <c r="CW159" s="422"/>
      <c r="CX159" s="422"/>
      <c r="CY159" s="422"/>
      <c r="CZ159" s="422"/>
      <c r="DA159" s="422"/>
      <c r="DB159" s="422"/>
      <c r="DC159" s="422"/>
      <c r="DD159" s="422"/>
      <c r="DE159" s="422"/>
      <c r="DF159" s="422"/>
      <c r="DG159" s="422"/>
      <c r="DH159" s="422"/>
      <c r="DI159" s="422"/>
      <c r="DJ159" s="422"/>
      <c r="DK159" s="426"/>
      <c r="DL159" s="426"/>
      <c r="DM159" s="426"/>
      <c r="DN159" s="426"/>
      <c r="DO159" s="426"/>
      <c r="DP159" s="426"/>
      <c r="DQ159" s="426"/>
      <c r="DR159" s="426"/>
      <c r="DS159" s="426"/>
      <c r="DT159" s="426"/>
      <c r="DU159" s="426"/>
      <c r="DV159" s="426"/>
      <c r="DW159" s="426"/>
      <c r="DX159" s="426"/>
      <c r="DY159" s="426"/>
      <c r="DZ159" s="426"/>
      <c r="EA159" s="426"/>
      <c r="EB159" s="426"/>
      <c r="EC159" s="426"/>
      <c r="ED159" s="426"/>
      <c r="EE159" s="422"/>
      <c r="EF159" s="422"/>
      <c r="EG159" s="422"/>
      <c r="EH159" s="422"/>
      <c r="EI159" s="422"/>
      <c r="EJ159" s="422"/>
      <c r="EK159" s="422"/>
      <c r="EL159" s="422"/>
      <c r="EM159" s="422"/>
      <c r="EN159" s="422"/>
      <c r="EO159" s="422"/>
      <c r="EP159" s="422"/>
      <c r="EQ159" s="422"/>
      <c r="ER159" s="422"/>
      <c r="ES159" s="422"/>
      <c r="ET159" s="422"/>
      <c r="EU159" s="422"/>
      <c r="EV159" s="422"/>
      <c r="EW159" s="422"/>
      <c r="EX159" s="422"/>
    </row>
    <row r="160" ht="24.95" customHeight="1" spans="1:154">
      <c r="A160" s="28" t="str">
        <f>IF($G$1&lt;&gt;"",参数计算!A157,"")</f>
        <v/>
      </c>
      <c r="B160" s="28" t="str">
        <f>IF($G$1&lt;&gt;"",参数计算!B157,"")</f>
        <v/>
      </c>
      <c r="C160" s="28" t="str">
        <f>IF($G$1&lt;&gt;"",参数计算!C157,"")</f>
        <v/>
      </c>
      <c r="D160" s="28" t="str">
        <f>IF(AND(初始录入!$M$7&lt;&gt;"",A160&lt;&gt;""),$D$10,"")</f>
        <v/>
      </c>
      <c r="E160" s="28" t="str">
        <f t="shared" si="3"/>
        <v/>
      </c>
      <c r="F160" s="422"/>
      <c r="I160" s="422"/>
      <c r="J160" s="422"/>
      <c r="K160" s="422"/>
      <c r="L160" s="422"/>
      <c r="M160" s="422"/>
      <c r="N160" s="28"/>
      <c r="O160" s="28"/>
      <c r="P160" s="422"/>
      <c r="Q160" s="422"/>
      <c r="R160" s="422"/>
      <c r="S160" s="422"/>
      <c r="T160" s="422"/>
      <c r="U160" s="422"/>
      <c r="V160" s="422"/>
      <c r="W160" s="422"/>
      <c r="X160" s="422"/>
      <c r="Y160" s="422"/>
      <c r="Z160" s="28"/>
      <c r="AA160" s="28"/>
      <c r="AB160" s="422"/>
      <c r="AC160" s="422"/>
      <c r="AD160" s="422"/>
      <c r="AE160" s="422"/>
      <c r="AF160" s="422"/>
      <c r="AG160" s="422"/>
      <c r="AJ160" s="422"/>
      <c r="AK160" s="422"/>
      <c r="AL160" s="422"/>
      <c r="AM160" s="422"/>
      <c r="AN160" s="422"/>
      <c r="AO160" s="422"/>
      <c r="AR160" s="422"/>
      <c r="AS160" s="422"/>
      <c r="AT160" s="422"/>
      <c r="AU160" s="422"/>
      <c r="AV160" s="422"/>
      <c r="AW160" s="422"/>
      <c r="BB160" s="28" t="str">
        <f>IF(AND(初始录入!$M$12&lt;&gt;"",$BF$1&lt;&gt;"",$BF$3&lt;&gt;"",$A160&lt;&gt;""),SUM(BC160:EX160),"")</f>
        <v/>
      </c>
      <c r="BC160" s="422"/>
      <c r="BD160" s="422"/>
      <c r="BE160" s="422"/>
      <c r="BF160" s="422"/>
      <c r="BG160" s="422"/>
      <c r="BH160" s="422"/>
      <c r="BI160" s="422"/>
      <c r="BJ160" s="422"/>
      <c r="BK160" s="422"/>
      <c r="BL160" s="422"/>
      <c r="BM160" s="422"/>
      <c r="BN160" s="422"/>
      <c r="BO160" s="422"/>
      <c r="BP160" s="422"/>
      <c r="BQ160" s="422"/>
      <c r="BR160" s="422"/>
      <c r="BS160" s="422"/>
      <c r="BT160" s="422"/>
      <c r="BU160" s="422"/>
      <c r="BV160" s="422"/>
      <c r="BW160" s="422"/>
      <c r="BX160" s="422"/>
      <c r="BY160" s="422"/>
      <c r="BZ160" s="422"/>
      <c r="CA160" s="422"/>
      <c r="CB160" s="422"/>
      <c r="CC160" s="422"/>
      <c r="CD160" s="422"/>
      <c r="CE160" s="422"/>
      <c r="CF160" s="422"/>
      <c r="CG160" s="422"/>
      <c r="CH160" s="422"/>
      <c r="CI160" s="422"/>
      <c r="CJ160" s="422"/>
      <c r="CK160" s="422"/>
      <c r="CL160" s="422"/>
      <c r="CM160" s="422"/>
      <c r="CN160" s="422"/>
      <c r="CO160" s="422"/>
      <c r="CP160" s="422"/>
      <c r="CQ160" s="422"/>
      <c r="CR160" s="422"/>
      <c r="CS160" s="422"/>
      <c r="CT160" s="422"/>
      <c r="CU160" s="422"/>
      <c r="CV160" s="422"/>
      <c r="CW160" s="422"/>
      <c r="CX160" s="422"/>
      <c r="CY160" s="422"/>
      <c r="CZ160" s="422"/>
      <c r="DA160" s="422"/>
      <c r="DB160" s="422"/>
      <c r="DC160" s="422"/>
      <c r="DD160" s="422"/>
      <c r="DE160" s="422"/>
      <c r="DF160" s="422"/>
      <c r="DG160" s="422"/>
      <c r="DH160" s="422"/>
      <c r="DI160" s="422"/>
      <c r="DJ160" s="422"/>
      <c r="DK160" s="422"/>
      <c r="DL160" s="422"/>
      <c r="DM160" s="422"/>
      <c r="DN160" s="422"/>
      <c r="DO160" s="422"/>
      <c r="DP160" s="422"/>
      <c r="DQ160" s="422"/>
      <c r="DR160" s="422"/>
      <c r="DS160" s="422"/>
      <c r="DT160" s="422"/>
      <c r="DU160" s="422"/>
      <c r="DV160" s="422"/>
      <c r="DW160" s="422"/>
      <c r="DX160" s="422"/>
      <c r="DY160" s="422"/>
      <c r="DZ160" s="422"/>
      <c r="EA160" s="422"/>
      <c r="EB160" s="422"/>
      <c r="EC160" s="422"/>
      <c r="ED160" s="422"/>
      <c r="EE160" s="422"/>
      <c r="EF160" s="422"/>
      <c r="EG160" s="422"/>
      <c r="EH160" s="422"/>
      <c r="EI160" s="422"/>
      <c r="EJ160" s="422"/>
      <c r="EK160" s="422"/>
      <c r="EL160" s="422"/>
      <c r="EM160" s="422"/>
      <c r="EN160" s="422"/>
      <c r="EO160" s="422"/>
      <c r="EP160" s="422"/>
      <c r="EQ160" s="422"/>
      <c r="ER160" s="422"/>
      <c r="ES160" s="422"/>
      <c r="ET160" s="422"/>
      <c r="EU160" s="422"/>
      <c r="EV160" s="422"/>
      <c r="EW160" s="422"/>
      <c r="EX160" s="422"/>
    </row>
  </sheetData>
  <sheetProtection sheet="1" objects="1"/>
  <mergeCells count="65">
    <mergeCell ref="A1:F1"/>
    <mergeCell ref="G1:K1"/>
    <mergeCell ref="BC1:BE1"/>
    <mergeCell ref="BH1:BI1"/>
    <mergeCell ref="BJ1:BK1"/>
    <mergeCell ref="BL1:BM1"/>
    <mergeCell ref="BN1:BO1"/>
    <mergeCell ref="BP1:BQ1"/>
    <mergeCell ref="BR1:BS1"/>
    <mergeCell ref="BT1:BU1"/>
    <mergeCell ref="BV1:BW1"/>
    <mergeCell ref="BX1:BY1"/>
    <mergeCell ref="BZ1:CA1"/>
    <mergeCell ref="CB1:CC1"/>
    <mergeCell ref="BC2:BE2"/>
    <mergeCell ref="BH2:BI2"/>
    <mergeCell ref="BJ2:BK2"/>
    <mergeCell ref="BL2:BM2"/>
    <mergeCell ref="BN2:BO2"/>
    <mergeCell ref="BP2:BQ2"/>
    <mergeCell ref="BR2:BS2"/>
    <mergeCell ref="BT2:BU2"/>
    <mergeCell ref="BV2:BW2"/>
    <mergeCell ref="BX2:BY2"/>
    <mergeCell ref="BZ2:CA2"/>
    <mergeCell ref="CB2:CC2"/>
    <mergeCell ref="A3:E3"/>
    <mergeCell ref="F3:J3"/>
    <mergeCell ref="K3:Q3"/>
    <mergeCell ref="BC3:BE3"/>
    <mergeCell ref="BH3:BI3"/>
    <mergeCell ref="BJ3:BK3"/>
    <mergeCell ref="BL3:BM3"/>
    <mergeCell ref="BN3:BO3"/>
    <mergeCell ref="BP3:BQ3"/>
    <mergeCell ref="BR3:BS3"/>
    <mergeCell ref="BT3:BU3"/>
    <mergeCell ref="BV3:BW3"/>
    <mergeCell ref="BX3:BY3"/>
    <mergeCell ref="BZ3:CA3"/>
    <mergeCell ref="CB3:CC3"/>
    <mergeCell ref="D5:F5"/>
    <mergeCell ref="I5:M5"/>
    <mergeCell ref="P5:Y5"/>
    <mergeCell ref="AB5:AG5"/>
    <mergeCell ref="AJ5:AO5"/>
    <mergeCell ref="AR5:AW5"/>
    <mergeCell ref="BB5:BY5"/>
    <mergeCell ref="D7:E7"/>
    <mergeCell ref="I7:K7"/>
    <mergeCell ref="L7:M7"/>
    <mergeCell ref="P7:U7"/>
    <mergeCell ref="V7:Y7"/>
    <mergeCell ref="AB7:AD7"/>
    <mergeCell ref="AE7:AG7"/>
    <mergeCell ref="AJ7:AL7"/>
    <mergeCell ref="AM7:AO7"/>
    <mergeCell ref="AR7:AT7"/>
    <mergeCell ref="AU7:AW7"/>
    <mergeCell ref="A7:A10"/>
    <mergeCell ref="B7:B10"/>
    <mergeCell ref="C7:C10"/>
    <mergeCell ref="D8:D9"/>
    <mergeCell ref="E8:E10"/>
    <mergeCell ref="F8:F10"/>
  </mergeCells>
  <conditionalFormatting sqref="BF1">
    <cfRule type="expression" dxfId="0" priority="454">
      <formula>$BC1&lt;&gt;""</formula>
    </cfRule>
  </conditionalFormatting>
  <conditionalFormatting sqref="BH1:BI1">
    <cfRule type="expression" dxfId="2" priority="452">
      <formula>$BH$1&lt;&gt;""</formula>
    </cfRule>
  </conditionalFormatting>
  <conditionalFormatting sqref="BJ1:BK1">
    <cfRule type="expression" dxfId="2" priority="451">
      <formula>$BJ$1&lt;&gt;""</formula>
    </cfRule>
  </conditionalFormatting>
  <conditionalFormatting sqref="BL1:BM1">
    <cfRule type="expression" dxfId="2" priority="450">
      <formula>$BL$1&lt;&gt;""</formula>
    </cfRule>
  </conditionalFormatting>
  <conditionalFormatting sqref="BN1:BO1">
    <cfRule type="expression" dxfId="2" priority="449">
      <formula>$BN$1&lt;&gt;""</formula>
    </cfRule>
  </conditionalFormatting>
  <conditionalFormatting sqref="BP1:BQ1">
    <cfRule type="expression" dxfId="2" priority="447">
      <formula>$BP$1&lt;&gt;""</formula>
    </cfRule>
  </conditionalFormatting>
  <conditionalFormatting sqref="BR1:BS1">
    <cfRule type="expression" dxfId="2" priority="446">
      <formula>$BR$1&lt;&gt;""</formula>
    </cfRule>
  </conditionalFormatting>
  <conditionalFormatting sqref="BT1:BU1">
    <cfRule type="expression" dxfId="2" priority="448">
      <formula>$BT$1&lt;&gt;""</formula>
    </cfRule>
  </conditionalFormatting>
  <conditionalFormatting sqref="BV1:BW1">
    <cfRule type="expression" dxfId="2" priority="445">
      <formula>$BV$1&lt;&gt;""</formula>
    </cfRule>
  </conditionalFormatting>
  <conditionalFormatting sqref="BX1:BY1">
    <cfRule type="expression" dxfId="2" priority="444">
      <formula>$BX$1&lt;&gt;""</formula>
    </cfRule>
  </conditionalFormatting>
  <conditionalFormatting sqref="BZ1:CA1">
    <cfRule type="expression" dxfId="2" priority="197">
      <formula>$BZ$1&lt;&gt;""</formula>
    </cfRule>
  </conditionalFormatting>
  <conditionalFormatting sqref="CB1:CC1">
    <cfRule type="expression" dxfId="2" priority="196">
      <formula>$CB$1&lt;&gt;""</formula>
    </cfRule>
  </conditionalFormatting>
  <conditionalFormatting sqref="BC2:BE2">
    <cfRule type="expression" dxfId="2" priority="49">
      <formula>$BC$1&lt;&gt;""</formula>
    </cfRule>
  </conditionalFormatting>
  <conditionalFormatting sqref="BF2">
    <cfRule type="expression" dxfId="0" priority="48">
      <formula>$BC$1&lt;&gt;""</formula>
    </cfRule>
  </conditionalFormatting>
  <conditionalFormatting sqref="BH2:BI2">
    <cfRule type="expression" dxfId="2" priority="443">
      <formula>$BH$2&lt;&gt;""</formula>
    </cfRule>
  </conditionalFormatting>
  <conditionalFormatting sqref="A3:E3">
    <cfRule type="expression" dxfId="2" priority="407">
      <formula>$A$3&lt;&gt;""</formula>
    </cfRule>
  </conditionalFormatting>
  <conditionalFormatting sqref="F3:J3">
    <cfRule type="expression" dxfId="2" priority="405">
      <formula>$F$3&lt;&gt;""</formula>
    </cfRule>
  </conditionalFormatting>
  <conditionalFormatting sqref="K3:Q3">
    <cfRule type="expression" dxfId="2" priority="404">
      <formula>$K$3&lt;&gt;""</formula>
    </cfRule>
  </conditionalFormatting>
  <conditionalFormatting sqref="BF3">
    <cfRule type="expression" dxfId="2" priority="453">
      <formula>$BC$3&lt;&gt;""</formula>
    </cfRule>
  </conditionalFormatting>
  <conditionalFormatting sqref="BH3:BI3">
    <cfRule type="expression" dxfId="2" priority="442">
      <formula>$BH$3&lt;&gt;""</formula>
    </cfRule>
  </conditionalFormatting>
  <conditionalFormatting sqref="D5:F5">
    <cfRule type="expression" dxfId="2" priority="412">
      <formula>$D$5&lt;&gt;""</formula>
    </cfRule>
  </conditionalFormatting>
  <conditionalFormatting sqref="I5:M5">
    <cfRule type="expression" dxfId="2" priority="411">
      <formula>$I$5&lt;&gt;""</formula>
    </cfRule>
  </conditionalFormatting>
  <conditionalFormatting sqref="P5:Y5">
    <cfRule type="expression" dxfId="2" priority="410">
      <formula>$P$5&lt;&gt;""</formula>
    </cfRule>
  </conditionalFormatting>
  <conditionalFormatting sqref="AB5:AG5">
    <cfRule type="expression" dxfId="2" priority="409">
      <formula>$AB$5&lt;&gt;""</formula>
    </cfRule>
  </conditionalFormatting>
  <conditionalFormatting sqref="AJ5:AO5">
    <cfRule type="expression" dxfId="2" priority="223">
      <formula>$AJ$5&lt;&gt;""</formula>
    </cfRule>
  </conditionalFormatting>
  <conditionalFormatting sqref="AR5:AW5">
    <cfRule type="expression" dxfId="2" priority="203">
      <formula>$AR$5&lt;&gt;""</formula>
    </cfRule>
  </conditionalFormatting>
  <conditionalFormatting sqref="F7">
    <cfRule type="expression" dxfId="0" priority="472">
      <formula>AND($D$7&lt;&gt;"",初始录入!$P$7="次数")</formula>
    </cfRule>
  </conditionalFormatting>
  <conditionalFormatting sqref="I7:K7">
    <cfRule type="expression" dxfId="2" priority="425">
      <formula>$I$7&lt;&gt;""</formula>
    </cfRule>
  </conditionalFormatting>
  <conditionalFormatting sqref="L7:M7">
    <cfRule type="expression" dxfId="0" priority="424">
      <formula>$I$7&lt;&gt;""</formula>
    </cfRule>
  </conditionalFormatting>
  <conditionalFormatting sqref="P7:U7">
    <cfRule type="expression" dxfId="2" priority="467">
      <formula>$P$7&lt;&gt;""</formula>
    </cfRule>
  </conditionalFormatting>
  <conditionalFormatting sqref="V7:Y7">
    <cfRule type="expression" dxfId="0" priority="466">
      <formula>$P$7&lt;&gt;""</formula>
    </cfRule>
  </conditionalFormatting>
  <conditionalFormatting sqref="AB7:AD7">
    <cfRule type="expression" dxfId="2" priority="470">
      <formula>$AB$7&lt;&gt;""</formula>
    </cfRule>
  </conditionalFormatting>
  <conditionalFormatting sqref="AE7:AG7">
    <cfRule type="expression" dxfId="0" priority="469">
      <formula>$AB$7&lt;&gt;""</formula>
    </cfRule>
  </conditionalFormatting>
  <conditionalFormatting sqref="AJ7:AL7">
    <cfRule type="expression" dxfId="2" priority="228">
      <formula>$AJ$7&lt;&gt;""</formula>
    </cfRule>
  </conditionalFormatting>
  <conditionalFormatting sqref="AM7:AO7">
    <cfRule type="expression" dxfId="0" priority="227">
      <formula>$AJ$7&lt;&gt;""</formula>
    </cfRule>
  </conditionalFormatting>
  <conditionalFormatting sqref="AR7:AT7">
    <cfRule type="expression" dxfId="2" priority="208">
      <formula>$AR$7&lt;&gt;""</formula>
    </cfRule>
  </conditionalFormatting>
  <conditionalFormatting sqref="AU7:AW7">
    <cfRule type="expression" dxfId="0" priority="207">
      <formula>$AR$7&lt;&gt;""</formula>
    </cfRule>
  </conditionalFormatting>
  <conditionalFormatting sqref="I9:K9">
    <cfRule type="expression" dxfId="0" priority="379">
      <formula>I$8&lt;&gt;""</formula>
    </cfRule>
  </conditionalFormatting>
  <conditionalFormatting sqref="L9:M9">
    <cfRule type="expression" dxfId="0" priority="419">
      <formula>L$8&lt;&gt;""</formula>
    </cfRule>
  </conditionalFormatting>
  <conditionalFormatting sqref="P9:U9">
    <cfRule type="expression" dxfId="0" priority="361">
      <formula>P$8&lt;&gt;""</formula>
    </cfRule>
  </conditionalFormatting>
  <conditionalFormatting sqref="V9:Y9">
    <cfRule type="expression" dxfId="0" priority="465">
      <formula>V$8&lt;&gt;""</formula>
    </cfRule>
  </conditionalFormatting>
  <conditionalFormatting sqref="AB9:AD9">
    <cfRule type="expression" dxfId="0" priority="359">
      <formula>AB$8&lt;&gt;""</formula>
    </cfRule>
  </conditionalFormatting>
  <conditionalFormatting sqref="AE9:AG9">
    <cfRule type="expression" dxfId="0" priority="458">
      <formula>AE$8&lt;&gt;""</formula>
    </cfRule>
  </conditionalFormatting>
  <conditionalFormatting sqref="AJ9:AL9">
    <cfRule type="expression" dxfId="0" priority="213">
      <formula>AJ$8&lt;&gt;""</formula>
    </cfRule>
  </conditionalFormatting>
  <conditionalFormatting sqref="AM9:AO9">
    <cfRule type="expression" dxfId="0" priority="225">
      <formula>AM$8&lt;&gt;""</formula>
    </cfRule>
  </conditionalFormatting>
  <conditionalFormatting sqref="AR9:AT9">
    <cfRule type="expression" dxfId="0" priority="202">
      <formula>AR$8&lt;&gt;""</formula>
    </cfRule>
  </conditionalFormatting>
  <conditionalFormatting sqref="AU9:AW9">
    <cfRule type="expression" dxfId="0" priority="205">
      <formula>AU$8&lt;&gt;""</formula>
    </cfRule>
  </conditionalFormatting>
  <conditionalFormatting sqref="BC9:BZ9">
    <cfRule type="expression" dxfId="0" priority="71">
      <formula>BC$6&lt;&gt;""</formula>
    </cfRule>
  </conditionalFormatting>
  <conditionalFormatting sqref="CA9:CC9">
    <cfRule type="expression" dxfId="0" priority="72">
      <formula>CA$6&lt;&gt;""</formula>
    </cfRule>
  </conditionalFormatting>
  <conditionalFormatting sqref="CD9:EX9">
    <cfRule type="expression" dxfId="0" priority="524">
      <formula>CD$6&lt;&gt;""</formula>
    </cfRule>
  </conditionalFormatting>
  <conditionalFormatting sqref="D10">
    <cfRule type="expression" dxfId="0" priority="70">
      <formula>AND($D$7&lt;&gt;"",初始录入!$P$7="次数")</formula>
    </cfRule>
  </conditionalFormatting>
  <conditionalFormatting sqref="BB10">
    <cfRule type="expression" dxfId="2" priority="426">
      <formula>$BB$6&lt;&gt;""</formula>
    </cfRule>
  </conditionalFormatting>
  <conditionalFormatting sqref="BC10:BW10">
    <cfRule type="expression" dxfId="0" priority="18">
      <formula>BC$6&lt;&gt;""</formula>
    </cfRule>
  </conditionalFormatting>
  <conditionalFormatting sqref="BX10:BZ10">
    <cfRule type="expression" dxfId="0" priority="55">
      <formula>BX$6&lt;&gt;""</formula>
    </cfRule>
  </conditionalFormatting>
  <conditionalFormatting sqref="CA10:CB10">
    <cfRule type="expression" dxfId="0" priority="56">
      <formula>CA$6&lt;&gt;""</formula>
    </cfRule>
  </conditionalFormatting>
  <conditionalFormatting sqref="CC10">
    <cfRule type="expression" dxfId="0" priority="79">
      <formula>CC$6&lt;&gt;""</formula>
    </cfRule>
  </conditionalFormatting>
  <conditionalFormatting sqref="CD10:EX10">
    <cfRule type="expression" dxfId="0" priority="168">
      <formula>CD$6&lt;&gt;""</formula>
    </cfRule>
  </conditionalFormatting>
  <conditionalFormatting sqref="CC11">
    <cfRule type="expression" dxfId="0" priority="75">
      <formula>CC$6/CC$6*$A11/$A11=1</formula>
    </cfRule>
  </conditionalFormatting>
  <conditionalFormatting sqref="CD11:EX11">
    <cfRule type="expression" dxfId="0" priority="127">
      <formula>CD$6/CD$6*$A11/$A11=1</formula>
    </cfRule>
  </conditionalFormatting>
  <conditionalFormatting sqref="F81">
    <cfRule type="expression" dxfId="1" priority="69">
      <formula>$D81&lt;&gt;""</formula>
    </cfRule>
    <cfRule type="expression" dxfId="2" priority="68">
      <formula>$D81&lt;&gt;""</formula>
    </cfRule>
  </conditionalFormatting>
  <conditionalFormatting sqref="BC81:BW81">
    <cfRule type="expression" dxfId="0" priority="16">
      <formula>BC$6/BC$6*$A81/$A81=1</formula>
    </cfRule>
  </conditionalFormatting>
  <conditionalFormatting sqref="BX81:BZ81">
    <cfRule type="expression" dxfId="0" priority="53">
      <formula>BX$6/BX$6*$A81/$A81=1</formula>
    </cfRule>
  </conditionalFormatting>
  <conditionalFormatting sqref="F82">
    <cfRule type="expression" dxfId="1" priority="342">
      <formula>$D82&lt;&gt;""</formula>
    </cfRule>
    <cfRule type="expression" dxfId="2" priority="341">
      <formula>$D82&lt;&gt;""</formula>
    </cfRule>
  </conditionalFormatting>
  <conditionalFormatting sqref="P85">
    <cfRule type="expression" dxfId="0" priority="32">
      <formula>AND(P$8&lt;&gt;"",$A85&lt;&gt;"")</formula>
    </cfRule>
  </conditionalFormatting>
  <conditionalFormatting sqref="Q85:U85">
    <cfRule type="expression" dxfId="0" priority="33" stopIfTrue="1">
      <formula>AND(Q$8&lt;&gt;"",$A85&lt;&gt;"")</formula>
    </cfRule>
  </conditionalFormatting>
  <conditionalFormatting sqref="AB85:AC85">
    <cfRule type="expression" dxfId="0" priority="22">
      <formula>AND(AB$8&lt;&gt;"",$A85&lt;&gt;"")</formula>
    </cfRule>
  </conditionalFormatting>
  <conditionalFormatting sqref="P152">
    <cfRule type="expression" dxfId="0" priority="99">
      <formula>AND(P$8&lt;&gt;"",$A152&lt;&gt;"")</formula>
    </cfRule>
  </conditionalFormatting>
  <conditionalFormatting sqref="Q152:U152">
    <cfRule type="expression" dxfId="0" priority="100" stopIfTrue="1">
      <formula>AND(Q$8&lt;&gt;"",$A152&lt;&gt;"")</formula>
    </cfRule>
  </conditionalFormatting>
  <conditionalFormatting sqref="AB152:AC152">
    <cfRule type="expression" dxfId="0" priority="91">
      <formula>AND(AB$8&lt;&gt;"",$A152&lt;&gt;"")</formula>
    </cfRule>
  </conditionalFormatting>
  <conditionalFormatting sqref="P160">
    <cfRule type="expression" dxfId="0" priority="96">
      <formula>AND(P$8&lt;&gt;"",$A160&lt;&gt;"")</formula>
    </cfRule>
  </conditionalFormatting>
  <conditionalFormatting sqref="Q160:U160">
    <cfRule type="expression" dxfId="0" priority="97" stopIfTrue="1">
      <formula>AND(Q$8&lt;&gt;"",$A160&lt;&gt;"")</formula>
    </cfRule>
  </conditionalFormatting>
  <conditionalFormatting sqref="AB160:AC160">
    <cfRule type="expression" dxfId="0" priority="88">
      <formula>AND(AB$8&lt;&gt;"",$A160&lt;&gt;"")</formula>
    </cfRule>
  </conditionalFormatting>
  <conditionalFormatting sqref="F11:F160">
    <cfRule type="expression" dxfId="2" priority="66">
      <formula>AND($B11&lt;&gt;"",$F$8&lt;&gt;"")</formula>
    </cfRule>
    <cfRule type="expression" dxfId="1" priority="67">
      <formula>AND($B11&lt;&gt;"",$F$8&lt;&gt;"")</formula>
    </cfRule>
  </conditionalFormatting>
  <conditionalFormatting sqref="F83:F160">
    <cfRule type="expression" dxfId="1" priority="486">
      <formula>$D83&lt;&gt;""</formula>
    </cfRule>
  </conditionalFormatting>
  <conditionalFormatting sqref="I11:I14">
    <cfRule type="expression" dxfId="0" priority="10" stopIfTrue="1">
      <formula>AND(I$8&lt;&gt;"",$A11&lt;&gt;"")</formula>
    </cfRule>
  </conditionalFormatting>
  <conditionalFormatting sqref="I15:I59">
    <cfRule type="expression" dxfId="0" priority="1" stopIfTrue="1">
      <formula>AND(I$8&lt;&gt;"",$A15&lt;&gt;"")</formula>
    </cfRule>
  </conditionalFormatting>
  <conditionalFormatting sqref="I60:I77">
    <cfRule type="expression" dxfId="0" priority="2">
      <formula>AND(I$8&lt;&gt;"",$A60&lt;&gt;"")</formula>
    </cfRule>
  </conditionalFormatting>
  <conditionalFormatting sqref="I78:I85">
    <cfRule type="expression" dxfId="0" priority="5">
      <formula>AND(I$8&lt;&gt;"",$A78&lt;&gt;"")</formula>
    </cfRule>
  </conditionalFormatting>
  <conditionalFormatting sqref="I86:I126">
    <cfRule type="expression" dxfId="0" priority="108" stopIfTrue="1">
      <formula>AND(I$8&lt;&gt;"",$A86&lt;&gt;"")</formula>
    </cfRule>
  </conditionalFormatting>
  <conditionalFormatting sqref="I127:I152">
    <cfRule type="expression" dxfId="0" priority="109">
      <formula>AND(I$8&lt;&gt;"",$A127&lt;&gt;"")</formula>
    </cfRule>
  </conditionalFormatting>
  <conditionalFormatting sqref="I153:I156">
    <cfRule type="expression" dxfId="0" priority="106">
      <formula>AND(I$8&lt;&gt;"",$A153&lt;&gt;"")</formula>
    </cfRule>
  </conditionalFormatting>
  <conditionalFormatting sqref="I157:I160">
    <cfRule type="expression" dxfId="0" priority="104">
      <formula>AND(I$8&lt;&gt;"",$A157&lt;&gt;"")</formula>
    </cfRule>
  </conditionalFormatting>
  <conditionalFormatting sqref="J11:J14">
    <cfRule type="expression" dxfId="0" priority="11" stopIfTrue="1">
      <formula>AND(J$8&lt;&gt;"",$A11&lt;&gt;"")</formula>
    </cfRule>
  </conditionalFormatting>
  <conditionalFormatting sqref="J15:J59">
    <cfRule type="expression" dxfId="0" priority="3" stopIfTrue="1">
      <formula>AND(J$8&lt;&gt;"",$A15&lt;&gt;"")</formula>
    </cfRule>
  </conditionalFormatting>
  <conditionalFormatting sqref="J60:J77">
    <cfRule type="expression" dxfId="0" priority="4">
      <formula>AND(J$8&lt;&gt;"",$A60&lt;&gt;"")</formula>
    </cfRule>
  </conditionalFormatting>
  <conditionalFormatting sqref="J78:J85">
    <cfRule type="expression" dxfId="0" priority="6">
      <formula>AND(J$8&lt;&gt;"",$A78&lt;&gt;"")</formula>
    </cfRule>
  </conditionalFormatting>
  <conditionalFormatting sqref="J86:J126">
    <cfRule type="expression" dxfId="0" priority="110" stopIfTrue="1">
      <formula>AND(J$8&lt;&gt;"",$A86&lt;&gt;"")</formula>
    </cfRule>
  </conditionalFormatting>
  <conditionalFormatting sqref="J127:J152">
    <cfRule type="expression" dxfId="0" priority="111">
      <formula>AND(J$8&lt;&gt;"",$A127&lt;&gt;"")</formula>
    </cfRule>
  </conditionalFormatting>
  <conditionalFormatting sqref="J153:J156">
    <cfRule type="expression" dxfId="0" priority="107">
      <formula>AND(J$8&lt;&gt;"",$A153&lt;&gt;"")</formula>
    </cfRule>
  </conditionalFormatting>
  <conditionalFormatting sqref="J157:J160">
    <cfRule type="expression" dxfId="0" priority="105">
      <formula>AND(J$8&lt;&gt;"",$A157&lt;&gt;"")</formula>
    </cfRule>
  </conditionalFormatting>
  <conditionalFormatting sqref="K11:K14">
    <cfRule type="expression" dxfId="0" priority="12" stopIfTrue="1">
      <formula>AND(K$8&lt;&gt;"",$A11&lt;&gt;"")</formula>
    </cfRule>
  </conditionalFormatting>
  <conditionalFormatting sqref="K15:K59">
    <cfRule type="expression" dxfId="0" priority="7" stopIfTrue="1">
      <formula>AND(K$8&lt;&gt;"",$A15&lt;&gt;"")</formula>
    </cfRule>
  </conditionalFormatting>
  <conditionalFormatting sqref="K60:K85">
    <cfRule type="expression" dxfId="0" priority="8">
      <formula>AND(K$8&lt;&gt;"",$A60&lt;&gt;"")</formula>
    </cfRule>
  </conditionalFormatting>
  <conditionalFormatting sqref="K86:K160">
    <cfRule type="expression" dxfId="0" priority="340">
      <formula>AND(K$8&lt;&gt;"",$A86&lt;&gt;"")</formula>
    </cfRule>
  </conditionalFormatting>
  <conditionalFormatting sqref="AB11:AB14">
    <cfRule type="expression" dxfId="0" priority="26">
      <formula>AND(AB$8&lt;&gt;"",$A11&lt;&gt;"")</formula>
    </cfRule>
  </conditionalFormatting>
  <conditionalFormatting sqref="AB15:AB45">
    <cfRule type="expression" dxfId="0" priority="19">
      <formula>AND(AB$8&lt;&gt;"",$A15&lt;&gt;"")</formula>
    </cfRule>
  </conditionalFormatting>
  <conditionalFormatting sqref="AB46:AB77">
    <cfRule type="expression" dxfId="0" priority="20">
      <formula>AND(AB$8&lt;&gt;"",$A46&lt;&gt;"")</formula>
    </cfRule>
  </conditionalFormatting>
  <conditionalFormatting sqref="AB86:AB112">
    <cfRule type="expression" dxfId="0" priority="89">
      <formula>AND(AB$8&lt;&gt;"",$A86&lt;&gt;"")</formula>
    </cfRule>
  </conditionalFormatting>
  <conditionalFormatting sqref="AC11:AC14">
    <cfRule type="expression" dxfId="0" priority="27">
      <formula>AND(AC$8&lt;&gt;"",$A11&lt;&gt;"")</formula>
    </cfRule>
  </conditionalFormatting>
  <conditionalFormatting sqref="AD11:AD14">
    <cfRule type="expression" dxfId="0" priority="28">
      <formula>AND(AD$8&lt;&gt;"",$A11&lt;&gt;"")</formula>
    </cfRule>
  </conditionalFormatting>
  <conditionalFormatting sqref="AD15:AD45">
    <cfRule type="expression" dxfId="0" priority="23">
      <formula>AND(AD$8&lt;&gt;"",$A15&lt;&gt;"")</formula>
    </cfRule>
  </conditionalFormatting>
  <conditionalFormatting sqref="AD46:AD84">
    <cfRule type="expression" dxfId="0" priority="24">
      <formula>AND(AD$8&lt;&gt;"",$A46&lt;&gt;"")</formula>
    </cfRule>
  </conditionalFormatting>
  <conditionalFormatting sqref="AE11:AE14">
    <cfRule type="expression" dxfId="0" priority="29">
      <formula>AND(AE$8&lt;&gt;"",$A11&lt;&gt;"")</formula>
    </cfRule>
  </conditionalFormatting>
  <conditionalFormatting sqref="AJ11:AJ41">
    <cfRule type="expression" dxfId="0" priority="158">
      <formula>AND(AJ$8&lt;&gt;"",$A11&lt;&gt;"")</formula>
    </cfRule>
  </conditionalFormatting>
  <conditionalFormatting sqref="AJ42:AJ70">
    <cfRule type="expression" dxfId="0" priority="159">
      <formula>AND(AJ$8&lt;&gt;"",$A42&lt;&gt;"")</formula>
    </cfRule>
  </conditionalFormatting>
  <conditionalFormatting sqref="AL11:AL41">
    <cfRule type="expression" dxfId="0" priority="178">
      <formula>AND(AL$8&lt;&gt;"",$A11&lt;&gt;"")</formula>
    </cfRule>
  </conditionalFormatting>
  <conditionalFormatting sqref="AL42:AL80">
    <cfRule type="expression" dxfId="0" priority="179">
      <formula>AND(AL$8&lt;&gt;"",$A42&lt;&gt;"")</formula>
    </cfRule>
  </conditionalFormatting>
  <conditionalFormatting sqref="AR11:AR41">
    <cfRule type="expression" dxfId="0" priority="156">
      <formula>AND(AR$8&lt;&gt;"",$A11&lt;&gt;"")</formula>
    </cfRule>
  </conditionalFormatting>
  <conditionalFormatting sqref="AR42:AR70">
    <cfRule type="expression" dxfId="0" priority="157">
      <formula>AND(AR$8&lt;&gt;"",$A42&lt;&gt;"")</formula>
    </cfRule>
  </conditionalFormatting>
  <conditionalFormatting sqref="AT11:AT41">
    <cfRule type="expression" dxfId="0" priority="198">
      <formula>AND(AT$8&lt;&gt;"",$A11&lt;&gt;"")</formula>
    </cfRule>
  </conditionalFormatting>
  <conditionalFormatting sqref="AT42:AT80">
    <cfRule type="expression" dxfId="0" priority="199">
      <formula>AND(AT$8&lt;&gt;"",$A42&lt;&gt;"")</formula>
    </cfRule>
  </conditionalFormatting>
  <conditionalFormatting sqref="BB11:BB160">
    <cfRule type="expression" dxfId="2" priority="429">
      <formula>$A11*$BC$6&lt;&gt;""</formula>
    </cfRule>
  </conditionalFormatting>
  <conditionalFormatting sqref="CC12:CC73">
    <cfRule type="expression" dxfId="0" priority="76">
      <formula>CC$6/CC$6*$A12/$A12=1</formula>
    </cfRule>
  </conditionalFormatting>
  <conditionalFormatting sqref="BC1:BE1 BC3:BE3">
    <cfRule type="expression" dxfId="2" priority="455">
      <formula>$BC1&lt;&gt;""</formula>
    </cfRule>
  </conditionalFormatting>
  <conditionalFormatting sqref="BJ2:BK3">
    <cfRule type="expression" dxfId="0" priority="133">
      <formula>$BJ$1&lt;&gt;""</formula>
    </cfRule>
  </conditionalFormatting>
  <conditionalFormatting sqref="BL2:BM3">
    <cfRule type="expression" dxfId="0" priority="132">
      <formula>$BL$1&lt;&gt;""</formula>
    </cfRule>
  </conditionalFormatting>
  <conditionalFormatting sqref="BN2:BO3">
    <cfRule type="expression" dxfId="0" priority="131">
      <formula>$BN$1&lt;&gt;""</formula>
    </cfRule>
  </conditionalFormatting>
  <conditionalFormatting sqref="BP2:BQ3">
    <cfRule type="expression" dxfId="0" priority="130">
      <formula>$BP$1&lt;&gt;""</formula>
    </cfRule>
  </conditionalFormatting>
  <conditionalFormatting sqref="BR2:BS3">
    <cfRule type="expression" dxfId="0" priority="129">
      <formula>$BR$1&lt;&gt;""</formula>
    </cfRule>
  </conditionalFormatting>
  <conditionalFormatting sqref="BT2:BU3">
    <cfRule type="expression" dxfId="0" priority="436">
      <formula>$BT$1&lt;&gt;""</formula>
    </cfRule>
  </conditionalFormatting>
  <conditionalFormatting sqref="BV2:BW3">
    <cfRule type="expression" dxfId="0" priority="435">
      <formula>$BV$1&lt;&gt;""</formula>
    </cfRule>
  </conditionalFormatting>
  <conditionalFormatting sqref="BX2:BY3">
    <cfRule type="expression" dxfId="0" priority="434">
      <formula>$BX$1&lt;&gt;""</formula>
    </cfRule>
  </conditionalFormatting>
  <conditionalFormatting sqref="BZ2:CA3">
    <cfRule type="expression" dxfId="0" priority="195">
      <formula>$BZ$1&lt;&gt;""</formula>
    </cfRule>
  </conditionalFormatting>
  <conditionalFormatting sqref="CB2:CC3">
    <cfRule type="expression" dxfId="0" priority="194">
      <formula>$CB$1&lt;&gt;""</formula>
    </cfRule>
  </conditionalFormatting>
  <conditionalFormatting sqref="AB8:AG8 BB7:BB9 I10:M10 I8:M8 P8:Y8 P10:Y10 AB10:AG10 O9 AA9 H9 BB6:ET6 BC7:ET8 EU6:EX8">
    <cfRule type="notContainsBlanks" dxfId="2" priority="464">
      <formula>LEN(TRIM(H6))&gt;0</formula>
    </cfRule>
  </conditionalFormatting>
  <conditionalFormatting sqref="A7:C10">
    <cfRule type="expression" dxfId="2" priority="406">
      <formula>A$7&lt;&gt;""</formula>
    </cfRule>
  </conditionalFormatting>
  <conditionalFormatting sqref="D7:E7 D8:F8 E9:F10">
    <cfRule type="expression" dxfId="2" priority="473">
      <formula>$D$7&lt;&gt;""</formula>
    </cfRule>
  </conditionalFormatting>
  <conditionalFormatting sqref="AJ10:AO10 AI9 AJ8:AO8">
    <cfRule type="notContainsBlanks" dxfId="2" priority="226">
      <formula>LEN(TRIM(AI8))&gt;0</formula>
    </cfRule>
  </conditionalFormatting>
  <conditionalFormatting sqref="AR10:AW10 AQ9 AR8:AW8">
    <cfRule type="notContainsBlanks" dxfId="2" priority="206">
      <formula>LEN(TRIM(AQ8))&gt;0</formula>
    </cfRule>
  </conditionalFormatting>
  <conditionalFormatting sqref="A11:C160">
    <cfRule type="expression" dxfId="2" priority="456">
      <formula>$A11&lt;&gt;""</formula>
    </cfRule>
  </conditionalFormatting>
  <conditionalFormatting sqref="D11:E11 E12:E160 D12:D160">
    <cfRule type="expression" dxfId="2" priority="481">
      <formula>$D11&lt;&gt;""</formula>
    </cfRule>
  </conditionalFormatting>
  <conditionalFormatting sqref="L11:M14">
    <cfRule type="expression" dxfId="0" priority="13">
      <formula>AND(L$8&lt;&gt;"",$A11&lt;&gt;"")</formula>
    </cfRule>
  </conditionalFormatting>
  <conditionalFormatting sqref="P11:U14">
    <cfRule type="expression" dxfId="0" priority="34" stopIfTrue="1">
      <formula>AND(P$8&lt;&gt;"",$A11&lt;&gt;"")</formula>
    </cfRule>
  </conditionalFormatting>
  <conditionalFormatting sqref="V11:Y160">
    <cfRule type="expression" dxfId="0" priority="484" stopIfTrue="1">
      <formula>AND(V$8&lt;&gt;"",$A11&lt;&gt;"")</formula>
    </cfRule>
  </conditionalFormatting>
  <conditionalFormatting sqref="AF11:AG85 AD86:AG160">
    <cfRule type="expression" dxfId="0" priority="416">
      <formula>AND(AD$8&lt;&gt;"",$A11&lt;&gt;"")</formula>
    </cfRule>
  </conditionalFormatting>
  <conditionalFormatting sqref="AM11:AO80 AJ81:AO160">
    <cfRule type="expression" dxfId="0" priority="224">
      <formula>AND(AJ$8&lt;&gt;"",$A11&lt;&gt;"")</formula>
    </cfRule>
  </conditionalFormatting>
  <conditionalFormatting sqref="AJ71:AK80 AK11:AK70">
    <cfRule type="expression" dxfId="0" priority="181">
      <formula>AND(AJ$8&lt;&gt;"",$A11&lt;&gt;"")</formula>
    </cfRule>
  </conditionalFormatting>
  <conditionalFormatting sqref="AU11:AW80 AR81:AW160">
    <cfRule type="expression" dxfId="0" priority="204">
      <formula>AND(AR$8&lt;&gt;"",$A11&lt;&gt;"")</formula>
    </cfRule>
  </conditionalFormatting>
  <conditionalFormatting sqref="AR71:AS80 AS11:AS70">
    <cfRule type="expression" dxfId="0" priority="201">
      <formula>AND(AR$8&lt;&gt;"",$A11&lt;&gt;"")</formula>
    </cfRule>
  </conditionalFormatting>
  <conditionalFormatting sqref="BC11:BW73">
    <cfRule type="expression" dxfId="0" priority="14">
      <formula>BC$6/BC$6*$A11/$A11=1</formula>
    </cfRule>
  </conditionalFormatting>
  <conditionalFormatting sqref="BX11:BZ73">
    <cfRule type="expression" dxfId="0" priority="50">
      <formula>BX$6/BX$6*$A11/$A11=1</formula>
    </cfRule>
  </conditionalFormatting>
  <conditionalFormatting sqref="CA11:CB73">
    <cfRule type="expression" dxfId="0" priority="51">
      <formula>CA$6/CA$6*$A11/$A11=1</formula>
    </cfRule>
  </conditionalFormatting>
  <conditionalFormatting sqref="CA82:EX159 CC74:EX81 CD12:EX73">
    <cfRule type="expression" dxfId="0" priority="526">
      <formula>CA$6/CA$6*$A12/$A12=1</formula>
    </cfRule>
  </conditionalFormatting>
  <conditionalFormatting sqref="L15:M85">
    <cfRule type="expression" dxfId="0" priority="9">
      <formula>AND(L$8&lt;&gt;"",$A15&lt;&gt;"")</formula>
    </cfRule>
  </conditionalFormatting>
  <conditionalFormatting sqref="P15:U77">
    <cfRule type="expression" dxfId="0" priority="30" stopIfTrue="1">
      <formula>AND(P$8&lt;&gt;"",$A15&lt;&gt;"")</formula>
    </cfRule>
  </conditionalFormatting>
  <conditionalFormatting sqref="AB78:AC84 AC15:AC77">
    <cfRule type="expression" dxfId="0" priority="21">
      <formula>AND(AB$8&lt;&gt;"",$A15&lt;&gt;"")</formula>
    </cfRule>
  </conditionalFormatting>
  <conditionalFormatting sqref="AD85:AE85 AE15:AE84">
    <cfRule type="expression" dxfId="0" priority="25">
      <formula>AND(AD$8&lt;&gt;"",$A15&lt;&gt;"")</formula>
    </cfRule>
  </conditionalFormatting>
  <conditionalFormatting sqref="BC74:BW80">
    <cfRule type="expression" dxfId="0" priority="15">
      <formula>BC$6/BC$6*$A74/$A74=1</formula>
    </cfRule>
  </conditionalFormatting>
  <conditionalFormatting sqref="BX74:BZ80">
    <cfRule type="expression" dxfId="0" priority="52">
      <formula>BX$6/BX$6*$A74/$A74=1</formula>
    </cfRule>
  </conditionalFormatting>
  <conditionalFormatting sqref="CA74:CB81">
    <cfRule type="expression" dxfId="0" priority="54">
      <formula>CA$6/CA$6*$A74/$A74=1</formula>
    </cfRule>
  </conditionalFormatting>
  <conditionalFormatting sqref="P78:U84">
    <cfRule type="expression" dxfId="0" priority="31" stopIfTrue="1">
      <formula>AND(P$8&lt;&gt;"",$A78&lt;&gt;"")</formula>
    </cfRule>
  </conditionalFormatting>
  <conditionalFormatting sqref="BX82:BZ85 BC86:BZ159 BC160:EX160">
    <cfRule type="expression" dxfId="0" priority="128">
      <formula>BC$6/BC$6*$A82/$A82=1</formula>
    </cfRule>
  </conditionalFormatting>
  <conditionalFormatting sqref="BC82:BW85">
    <cfRule type="expression" dxfId="0" priority="17">
      <formula>BC$6/BC$6*$A82/$A82=1</formula>
    </cfRule>
  </conditionalFormatting>
  <conditionalFormatting sqref="L86:M160">
    <cfRule type="expression" dxfId="0" priority="418">
      <formula>AND(L$8&lt;&gt;"",$A86&lt;&gt;"")</formula>
    </cfRule>
  </conditionalFormatting>
  <conditionalFormatting sqref="P86:U151">
    <cfRule type="expression" dxfId="0" priority="98" stopIfTrue="1">
      <formula>AND(P$8&lt;&gt;"",$A86&lt;&gt;"")</formula>
    </cfRule>
  </conditionalFormatting>
  <conditionalFormatting sqref="AC86:AC112 AB113:AC151">
    <cfRule type="expression" dxfId="0" priority="90">
      <formula>AND(AB$8&lt;&gt;"",$A86&lt;&gt;"")</formula>
    </cfRule>
  </conditionalFormatting>
  <conditionalFormatting sqref="P153:U159">
    <cfRule type="expression" dxfId="0" priority="95" stopIfTrue="1">
      <formula>AND(P$8&lt;&gt;"",$A153&lt;&gt;"")</formula>
    </cfRule>
  </conditionalFormatting>
  <conditionalFormatting sqref="AB153:AC159">
    <cfRule type="expression" dxfId="0" priority="87">
      <formula>AND(AB$8&lt;&gt;"",$A153&lt;&gt;"")</formula>
    </cfRule>
  </conditionalFormatting>
  <dataValidations count="7">
    <dataValidation type="list" allowBlank="1" showInputMessage="1" showErrorMessage="1" sqref="BF1 V7:Y7">
      <formula1>"1,2,3,4,5,6,7,8,9,10"</formula1>
    </dataValidation>
    <dataValidation type="list" allowBlank="1" showInputMessage="1" showErrorMessage="1" sqref="BF2">
      <formula1>"连续,分段"</formula1>
    </dataValidation>
    <dataValidation type="list" allowBlank="1" showInputMessage="1" sqref="BJ2:CC2">
      <formula1>题型</formula1>
    </dataValidation>
    <dataValidation type="list" allowBlank="1" showInputMessage="1" showErrorMessage="1" sqref="L7:M7">
      <formula1>"1,2,3,4,5"</formula1>
    </dataValidation>
    <dataValidation type="list" allowBlank="1" showInputMessage="1" showErrorMessage="1" sqref="AE7:AG7 AM7:AO7 AU7:AW7">
      <formula1>"1,2,3,4,5,6"</formula1>
    </dataValidation>
    <dataValidation type="list" allowBlank="1" showInputMessage="1" showErrorMessage="1" sqref="I9:M9 P9:Y9">
      <formula1>目标</formula1>
    </dataValidation>
    <dataValidation type="list" allowBlank="1" showInputMessage="1" showErrorMessage="1" prompt="对应的目标点" sqref="AB9:AG9 AJ9:AO9 AR9:AW9 BC9:EX9">
      <formula1>目标</formula1>
    </dataValidation>
  </dataValidations>
  <pageMargins left="0.59" right="0.28" top="0.47" bottom="0.47" header="0.24" footer="0.24"/>
  <pageSetup paperSize="9" orientation="portrait" horizontalDpi="200"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51201" name="Button 1" r:id="rId3">
              <controlPr print="0" defaultSize="0">
                <anchor>
                  <from>
                    <xdr:col>69</xdr:col>
                    <xdr:colOff>123825</xdr:colOff>
                    <xdr:row>3</xdr:row>
                    <xdr:rowOff>190500</xdr:rowOff>
                  </from>
                  <to>
                    <xdr:col>75</xdr:col>
                    <xdr:colOff>323850</xdr:colOff>
                    <xdr:row>4</xdr:row>
                    <xdr:rowOff>266700</xdr:rowOff>
                  </to>
                </anchor>
              </controlPr>
            </control>
          </mc:Choice>
        </mc:AlternateContent>
        <mc:AlternateContent xmlns:mc="http://schemas.openxmlformats.org/markup-compatibility/2006">
          <mc:Choice Requires="x14">
            <control shapeId="51202" name="Button 2" r:id="rId4">
              <controlPr print="0" defaultSize="0">
                <anchor>
                  <from>
                    <xdr:col>14</xdr:col>
                    <xdr:colOff>409575</xdr:colOff>
                    <xdr:row>0</xdr:row>
                    <xdr:rowOff>36195</xdr:rowOff>
                  </from>
                  <to>
                    <xdr:col>18</xdr:col>
                    <xdr:colOff>283845</xdr:colOff>
                    <xdr:row>1</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APW159"/>
  <sheetViews>
    <sheetView showGridLines="0" zoomScale="115" zoomScaleNormal="115" workbookViewId="0">
      <pane xSplit="3" ySplit="6" topLeftCell="D79" activePane="bottomRight" state="frozen"/>
      <selection/>
      <selection pane="topRight"/>
      <selection pane="bottomLeft"/>
      <selection pane="bottomRight" activeCell="W86" sqref="W86"/>
    </sheetView>
  </sheetViews>
  <sheetFormatPr defaultColWidth="9" defaultRowHeight="14.25"/>
  <cols>
    <col min="1" max="1" width="4.5" style="165" customWidth="1"/>
    <col min="2" max="2" width="7.875" style="23" customWidth="1"/>
    <col min="3" max="3" width="7.75" style="23" customWidth="1"/>
    <col min="4" max="4" width="12.125" style="23" customWidth="1"/>
    <col min="5" max="5" width="11.75" style="23" customWidth="1"/>
    <col min="6" max="6" width="2.625" style="23" customWidth="1"/>
    <col min="7" max="7" width="8.625" style="23" customWidth="1"/>
    <col min="8" max="11" width="4.625" style="22" customWidth="1"/>
    <col min="12" max="12" width="2.625" style="22" customWidth="1"/>
    <col min="13" max="13" width="10.625" style="23" customWidth="1"/>
    <col min="14" max="23" width="3.625" style="23" customWidth="1"/>
    <col min="24" max="24" width="2.625" style="22" customWidth="1"/>
    <col min="25" max="28" width="3.625" style="23" customWidth="1"/>
    <col min="29" max="34" width="4.625" style="23" customWidth="1"/>
    <col min="35" max="35" width="2.625" style="22" customWidth="1"/>
    <col min="36" max="38" width="3.625" style="22" customWidth="1"/>
    <col min="39" max="40" width="3.625" style="23" customWidth="1"/>
    <col min="41" max="41" width="4.625" style="23" customWidth="1"/>
    <col min="42" max="42" width="0.875" style="23" customWidth="1"/>
    <col min="43" max="45" width="3.625" style="22" customWidth="1"/>
    <col min="46" max="47" width="3.625" style="23" customWidth="1"/>
    <col min="48" max="48" width="4.625" style="23" customWidth="1"/>
    <col min="49" max="49" width="0.875" style="23" customWidth="1"/>
    <col min="50" max="52" width="3.625" style="22" customWidth="1"/>
    <col min="53" max="54" width="3.625" style="23" customWidth="1"/>
    <col min="55" max="55" width="4.625" style="23" customWidth="1"/>
    <col min="56" max="56" width="0.875" style="23" customWidth="1"/>
    <col min="57" max="59" width="3.625" style="22" customWidth="1"/>
    <col min="60" max="61" width="3.625" style="23" customWidth="1"/>
    <col min="62" max="62" width="5.5" style="23" customWidth="1"/>
    <col min="63" max="63" width="0.875" style="23" customWidth="1"/>
    <col min="64" max="66" width="3.625" style="22" customWidth="1"/>
    <col min="67" max="68" width="3.625" style="23" customWidth="1"/>
    <col min="69" max="69" width="4.625" style="23" customWidth="1"/>
    <col min="70" max="70" width="2.625" style="22" customWidth="1"/>
    <col min="71" max="73" width="3.625" style="22" customWidth="1"/>
    <col min="74" max="80" width="3.625" style="23" customWidth="1"/>
    <col min="81" max="81" width="5.125" style="23" customWidth="1"/>
    <col min="82" max="82" width="0.875" style="23" customWidth="1"/>
    <col min="83" max="85" width="3.625" style="22" customWidth="1"/>
    <col min="86" max="92" width="3.625" style="23" customWidth="1"/>
    <col min="93" max="93" width="4.625" style="23" customWidth="1"/>
    <col min="94" max="94" width="0.875" style="23" customWidth="1"/>
    <col min="95" max="97" width="3.625" style="22" customWidth="1"/>
    <col min="98" max="104" width="3.625" style="23" customWidth="1"/>
    <col min="105" max="105" width="4.625" style="23" customWidth="1"/>
    <col min="106" max="106" width="0.875" style="23" customWidth="1"/>
    <col min="107" max="109" width="3.625" style="22" customWidth="1"/>
    <col min="110" max="116" width="3.625" style="23" customWidth="1"/>
    <col min="117" max="117" width="5.5" style="23" customWidth="1"/>
    <col min="118" max="118" width="0.875" style="23" customWidth="1"/>
    <col min="119" max="121" width="3.625" style="22" customWidth="1"/>
    <col min="122" max="128" width="3.625" style="23" customWidth="1"/>
    <col min="129" max="129" width="4.625" style="23" customWidth="1"/>
    <col min="130" max="130" width="2.625" style="23" customWidth="1"/>
    <col min="131" max="136" width="5.625" style="23" customWidth="1"/>
    <col min="137" max="137" width="2.5" style="23" customWidth="1"/>
    <col min="138" max="153" width="4.625" style="23" customWidth="1"/>
    <col min="154" max="154" width="1.625" style="23" customWidth="1"/>
    <col min="155" max="159" width="4.625" style="23" customWidth="1"/>
    <col min="160" max="160" width="1.625" style="23" customWidth="1"/>
    <col min="161" max="165" width="4.625" style="23" customWidth="1"/>
    <col min="166" max="166" width="2.625" style="23" customWidth="1"/>
    <col min="167" max="169" width="3.625" style="22" customWidth="1"/>
    <col min="170" max="172" width="3.625" style="23" customWidth="1"/>
    <col min="173" max="173" width="5.125" style="23" customWidth="1"/>
    <col min="174" max="174" width="0.875" style="23" customWidth="1"/>
    <col min="175" max="177" width="3.625" style="22" customWidth="1"/>
    <col min="178" max="180" width="3.625" style="23" customWidth="1"/>
    <col min="181" max="181" width="4.625" style="23" customWidth="1"/>
    <col min="182" max="182" width="0.875" style="23" customWidth="1"/>
    <col min="183" max="185" width="3.625" style="22" customWidth="1"/>
    <col min="186" max="188" width="3.625" style="23" customWidth="1"/>
    <col min="189" max="189" width="4.625" style="23" customWidth="1"/>
    <col min="190" max="190" width="0.875" style="23" customWidth="1"/>
    <col min="191" max="193" width="3.625" style="22" customWidth="1"/>
    <col min="194" max="196" width="3.625" style="23" customWidth="1"/>
    <col min="197" max="197" width="5.5" style="23" customWidth="1"/>
    <col min="198" max="198" width="0.875" style="23" customWidth="1"/>
    <col min="199" max="201" width="3.625" style="22" customWidth="1"/>
    <col min="202" max="204" width="3.625" style="23" customWidth="1"/>
    <col min="205" max="205" width="4.625" style="23" customWidth="1"/>
    <col min="206" max="206" width="0.875" style="23" customWidth="1"/>
    <col min="207" max="209" width="3.625" style="22" customWidth="1"/>
    <col min="210" max="212" width="3.625" style="23" customWidth="1"/>
    <col min="213" max="213" width="5.125" style="23" customWidth="1"/>
    <col min="214" max="214" width="0.875" style="23" customWidth="1"/>
    <col min="215" max="217" width="3.625" style="22" customWidth="1"/>
    <col min="218" max="220" width="3.625" style="23" customWidth="1"/>
    <col min="221" max="221" width="4.625" style="23" customWidth="1"/>
    <col min="222" max="222" width="0.875" style="23" customWidth="1"/>
    <col min="223" max="225" width="3.625" style="22" customWidth="1"/>
    <col min="226" max="228" width="3.625" style="23" customWidth="1"/>
    <col min="229" max="229" width="4.625" style="23" customWidth="1"/>
    <col min="230" max="230" width="0.875" style="23" customWidth="1"/>
    <col min="231" max="233" width="3.625" style="22" customWidth="1"/>
    <col min="234" max="236" width="3.625" style="23" customWidth="1"/>
    <col min="237" max="237" width="5.5" style="23" customWidth="1"/>
    <col min="238" max="238" width="0.875" style="23" customWidth="1"/>
    <col min="239" max="241" width="3.625" style="22" customWidth="1"/>
    <col min="242" max="244" width="3.625" style="23" customWidth="1"/>
    <col min="245" max="245" width="4.625" style="23" customWidth="1"/>
    <col min="246" max="246" width="0.875" style="23" customWidth="1"/>
    <col min="247" max="252" width="5.625" style="23" customWidth="1"/>
    <col min="253" max="253" width="2.25" style="23" customWidth="1"/>
    <col min="254" max="256" width="3.625" style="22" customWidth="1"/>
    <col min="257" max="259" width="3.625" style="23" customWidth="1"/>
    <col min="260" max="260" width="5.125" style="23" customWidth="1"/>
    <col min="261" max="261" width="0.875" style="23" customWidth="1"/>
    <col min="262" max="264" width="3.625" style="22" customWidth="1"/>
    <col min="265" max="267" width="3.625" style="23" customWidth="1"/>
    <col min="268" max="268" width="4.625" style="23" customWidth="1"/>
    <col min="269" max="269" width="0.875" style="23" customWidth="1"/>
    <col min="270" max="272" width="3.625" style="22" customWidth="1"/>
    <col min="273" max="275" width="3.625" style="23" customWidth="1"/>
    <col min="276" max="276" width="4.625" style="23" customWidth="1"/>
    <col min="277" max="277" width="0.875" style="23" customWidth="1"/>
    <col min="278" max="280" width="3.625" style="22" customWidth="1"/>
    <col min="281" max="283" width="3.625" style="23" customWidth="1"/>
    <col min="284" max="284" width="5.5" style="23" customWidth="1"/>
    <col min="285" max="285" width="0.875" style="23" customWidth="1"/>
    <col min="286" max="288" width="3.625" style="22" customWidth="1"/>
    <col min="289" max="291" width="3.625" style="23" customWidth="1"/>
    <col min="292" max="292" width="4.625" style="23" customWidth="1"/>
    <col min="293" max="293" width="0.875" style="23" customWidth="1"/>
    <col min="294" max="299" width="4.625" style="23" customWidth="1"/>
    <col min="300" max="300" width="2.625" style="165" customWidth="1"/>
    <col min="301" max="305" width="3.625" style="22" customWidth="1"/>
    <col min="306" max="306" width="2.625" style="23" customWidth="1"/>
    <col min="307" max="307" width="9" style="23"/>
    <col min="308" max="407" width="0.5" style="23" customWidth="1"/>
    <col min="408" max="408" width="2.625" style="23" customWidth="1"/>
    <col min="409" max="409" width="4.625" style="23" customWidth="1"/>
    <col min="410" max="509" width="2.625" style="23" customWidth="1"/>
    <col min="510" max="510" width="3.625" style="23" customWidth="1"/>
    <col min="511" max="511" width="0.875" style="23" customWidth="1"/>
    <col min="512" max="512" width="4.625" style="23" customWidth="1"/>
    <col min="513" max="612" width="2.625" style="23" customWidth="1"/>
    <col min="613" max="613" width="3.625" style="23" customWidth="1"/>
    <col min="614" max="614" width="0.875" style="23" customWidth="1"/>
    <col min="615" max="615" width="4.625" style="23" customWidth="1"/>
    <col min="616" max="715" width="2.625" style="23" customWidth="1"/>
    <col min="716" max="716" width="3.625" style="23" customWidth="1"/>
    <col min="717" max="717" width="0.875" style="23" customWidth="1"/>
    <col min="718" max="718" width="4.625" style="166" customWidth="1"/>
    <col min="719" max="818" width="2.625" style="23" customWidth="1"/>
    <col min="819" max="819" width="3.625" style="23" customWidth="1"/>
    <col min="820" max="820" width="0.875" style="23" customWidth="1"/>
    <col min="821" max="821" width="4.625" style="23" customWidth="1"/>
    <col min="822" max="921" width="2.625" style="23" customWidth="1"/>
    <col min="922" max="922" width="3.625" style="23" customWidth="1"/>
    <col min="923" max="923" width="2.625" style="23" customWidth="1"/>
    <col min="924" max="924" width="2.625" style="90" customWidth="1"/>
    <col min="925" max="925" width="7.625" style="90" customWidth="1"/>
    <col min="926" max="926" width="5.625" style="90" customWidth="1"/>
    <col min="927" max="961" width="5.125" style="90" customWidth="1"/>
    <col min="962" max="962" width="2.625" style="23" customWidth="1"/>
    <col min="963" max="963" width="2.625" style="90" customWidth="1"/>
    <col min="964" max="964" width="7.625" style="90" customWidth="1"/>
    <col min="965" max="965" width="5.625" style="90" customWidth="1"/>
    <col min="966" max="1025" width="3.625" style="90" customWidth="1"/>
    <col min="1026" max="1026" width="2.625" style="23" customWidth="1"/>
    <col min="1027" max="1028" width="6.625" style="22" customWidth="1"/>
    <col min="1029" max="1033" width="4.625" style="89" customWidth="1"/>
    <col min="1034" max="1034" width="0.875" style="22" customWidth="1"/>
    <col min="1035" max="1036" width="6.625" style="22" customWidth="1"/>
    <col min="1037" max="1041" width="4.625" style="89" customWidth="1"/>
    <col min="1042" max="1042" width="0.875" style="22" customWidth="1"/>
    <col min="1043" max="1044" width="6.625" style="22" customWidth="1"/>
    <col min="1045" max="1049" width="4.625" style="89" customWidth="1"/>
    <col min="1050" max="1050" width="0.875" style="23" customWidth="1"/>
    <col min="1051" max="1052" width="6.625" style="23" customWidth="1"/>
    <col min="1053" max="1057" width="4.625" style="23" customWidth="1"/>
    <col min="1058" max="1058" width="2.625" style="23" customWidth="1"/>
    <col min="1059" max="1059" width="8.5" style="23" customWidth="1"/>
    <col min="1060" max="1259" width="4.625" style="23" customWidth="1"/>
    <col min="1260" max="16384" width="9" style="23"/>
  </cols>
  <sheetData>
    <row r="1" ht="33" customHeight="1" spans="1:1024 1025:1115">
      <c r="A1" s="167" t="s">
        <v>41</v>
      </c>
      <c r="B1" s="167"/>
      <c r="C1" s="167"/>
      <c r="D1" s="168"/>
      <c r="E1" s="168"/>
      <c r="L1" s="26"/>
      <c r="O1" s="22"/>
      <c r="X1" s="26"/>
      <c r="Y1" s="169" t="s">
        <v>42</v>
      </c>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1"/>
      <c r="FK1" s="169" t="s">
        <v>43</v>
      </c>
      <c r="FL1" s="170"/>
      <c r="FM1" s="170"/>
      <c r="FN1" s="170"/>
      <c r="FO1" s="170"/>
      <c r="FP1" s="170"/>
      <c r="FQ1" s="170"/>
      <c r="FR1" s="170"/>
      <c r="FS1" s="170"/>
      <c r="FT1" s="170"/>
      <c r="FU1" s="170"/>
      <c r="FV1" s="170"/>
      <c r="FW1" s="170"/>
      <c r="FX1" s="170"/>
      <c r="FY1" s="170"/>
      <c r="FZ1" s="170"/>
      <c r="GA1" s="170"/>
      <c r="GB1" s="170"/>
      <c r="GC1" s="170"/>
      <c r="GD1" s="170"/>
      <c r="GE1" s="170"/>
      <c r="GF1" s="170"/>
      <c r="GG1" s="170"/>
      <c r="GH1" s="170"/>
      <c r="GI1" s="170"/>
      <c r="GJ1" s="170"/>
      <c r="GK1" s="170"/>
      <c r="GL1" s="170"/>
      <c r="GM1" s="170"/>
      <c r="GN1" s="170"/>
      <c r="GO1" s="170"/>
      <c r="GP1" s="170"/>
      <c r="GQ1" s="170"/>
      <c r="GR1" s="170"/>
      <c r="GS1" s="170"/>
      <c r="GT1" s="170"/>
      <c r="GU1" s="170"/>
      <c r="GV1" s="170"/>
      <c r="GW1" s="170"/>
      <c r="GX1" s="170"/>
      <c r="GY1" s="170"/>
      <c r="GZ1" s="170"/>
      <c r="HA1" s="170"/>
      <c r="HB1" s="170"/>
      <c r="HC1" s="170"/>
      <c r="HD1" s="170"/>
      <c r="HE1" s="170"/>
      <c r="HF1" s="170"/>
      <c r="HG1" s="170"/>
      <c r="HH1" s="170"/>
      <c r="HI1" s="170"/>
      <c r="HJ1" s="170"/>
      <c r="HK1" s="170"/>
      <c r="HL1" s="170"/>
      <c r="HM1" s="170"/>
      <c r="HN1" s="170"/>
      <c r="HO1" s="170"/>
      <c r="HP1" s="170"/>
      <c r="HQ1" s="170"/>
      <c r="HR1" s="170"/>
      <c r="HS1" s="170"/>
      <c r="HT1" s="170"/>
      <c r="HU1" s="170"/>
      <c r="HV1" s="170"/>
      <c r="HW1" s="170"/>
      <c r="HX1" s="170"/>
      <c r="HY1" s="170"/>
      <c r="HZ1" s="170"/>
      <c r="IA1" s="170"/>
      <c r="IB1" s="170"/>
      <c r="IC1" s="170"/>
      <c r="ID1" s="170"/>
      <c r="IE1" s="170"/>
      <c r="IF1" s="170"/>
      <c r="IG1" s="170"/>
      <c r="IH1" s="170"/>
      <c r="II1" s="170"/>
      <c r="IJ1" s="170"/>
      <c r="IK1" s="170"/>
      <c r="IL1" s="170"/>
      <c r="IM1" s="170"/>
      <c r="IN1" s="170"/>
      <c r="IO1" s="170"/>
      <c r="IP1" s="170"/>
      <c r="IQ1" s="170"/>
      <c r="IR1" s="171"/>
      <c r="IT1" s="169" t="s">
        <v>44</v>
      </c>
      <c r="IU1" s="170"/>
      <c r="IV1" s="170"/>
      <c r="IW1" s="170"/>
      <c r="IX1" s="170"/>
      <c r="IY1" s="170"/>
      <c r="IZ1" s="170"/>
      <c r="JA1" s="170"/>
      <c r="JB1" s="170"/>
      <c r="JC1" s="170"/>
      <c r="JD1" s="170"/>
      <c r="JE1" s="170"/>
      <c r="JF1" s="170"/>
      <c r="JG1" s="170"/>
      <c r="JH1" s="170"/>
      <c r="JI1" s="170"/>
      <c r="JJ1" s="170"/>
      <c r="JK1" s="170"/>
      <c r="JL1" s="170"/>
      <c r="JM1" s="170"/>
      <c r="JN1" s="170"/>
      <c r="JO1" s="170"/>
      <c r="JP1" s="170"/>
      <c r="JQ1" s="170"/>
      <c r="JR1" s="170"/>
      <c r="JS1" s="170"/>
      <c r="JT1" s="170"/>
      <c r="JU1" s="170"/>
      <c r="JV1" s="170"/>
      <c r="JW1" s="170"/>
      <c r="JX1" s="170"/>
      <c r="JY1" s="170"/>
      <c r="JZ1" s="170"/>
      <c r="KA1" s="170"/>
      <c r="KB1" s="170"/>
      <c r="KC1" s="170"/>
      <c r="KD1" s="170"/>
      <c r="KE1" s="170"/>
      <c r="KF1" s="170"/>
      <c r="KG1" s="170"/>
      <c r="KH1" s="170"/>
      <c r="KI1" s="170"/>
      <c r="KJ1" s="170"/>
      <c r="KK1" s="170"/>
      <c r="KL1" s="170"/>
      <c r="KM1" s="170"/>
      <c r="KN1" s="170"/>
      <c r="KO1" s="170"/>
      <c r="KP1" s="170"/>
      <c r="KQ1" s="170"/>
      <c r="KR1" s="170"/>
      <c r="KS1" s="170"/>
      <c r="KT1" s="170"/>
      <c r="KU1" s="170"/>
      <c r="KV1" s="170"/>
      <c r="KW1" s="170"/>
      <c r="KX1" s="170"/>
      <c r="KY1" s="170"/>
      <c r="KZ1" s="170"/>
      <c r="LA1" s="170"/>
      <c r="LB1" s="170"/>
      <c r="LC1" s="170"/>
      <c r="LD1" s="170"/>
      <c r="LE1" s="170"/>
      <c r="LF1" s="170"/>
      <c r="LG1" s="170"/>
      <c r="LH1" s="170"/>
      <c r="LI1" s="170"/>
      <c r="LJ1" s="170"/>
      <c r="LK1" s="170"/>
      <c r="LL1" s="170"/>
      <c r="LM1" s="170"/>
      <c r="LN1" s="170"/>
      <c r="LO1" s="170"/>
      <c r="LP1" s="170"/>
      <c r="LQ1" s="170"/>
      <c r="LR1" s="170"/>
      <c r="LS1" s="170"/>
      <c r="LT1" s="170"/>
      <c r="LU1" s="170"/>
      <c r="LV1" s="170"/>
      <c r="LW1" s="170"/>
      <c r="LX1" s="170"/>
      <c r="LY1" s="170"/>
      <c r="LZ1" s="170"/>
      <c r="MA1" s="170"/>
      <c r="MB1" s="170"/>
      <c r="MC1" s="170"/>
      <c r="MD1" s="170"/>
      <c r="ME1" s="170"/>
      <c r="MF1" s="170"/>
      <c r="MG1" s="170"/>
      <c r="MH1" s="170"/>
      <c r="MI1" s="170"/>
      <c r="MJ1" s="170"/>
      <c r="MK1" s="170"/>
      <c r="ML1" s="170"/>
      <c r="MM1" s="170"/>
      <c r="MN1" s="170"/>
      <c r="MO1" s="170"/>
      <c r="MP1" s="170"/>
      <c r="MQ1" s="170"/>
      <c r="MR1" s="170"/>
      <c r="MS1" s="170"/>
      <c r="MT1" s="170"/>
      <c r="MU1" s="170"/>
      <c r="MV1" s="170"/>
      <c r="MW1" s="170"/>
      <c r="MX1" s="170"/>
      <c r="MY1" s="170"/>
      <c r="MZ1" s="170"/>
      <c r="NA1" s="170"/>
      <c r="NB1" s="170"/>
      <c r="NC1" s="170"/>
      <c r="ND1" s="170"/>
      <c r="NE1" s="170"/>
      <c r="NF1" s="170"/>
      <c r="NG1" s="170"/>
      <c r="NH1" s="170"/>
      <c r="NI1" s="170"/>
      <c r="NJ1" s="170"/>
      <c r="NK1" s="170"/>
      <c r="NL1" s="170"/>
      <c r="NM1" s="170"/>
      <c r="NN1" s="170"/>
      <c r="NO1" s="170"/>
      <c r="NP1" s="170"/>
      <c r="NQ1" s="170"/>
      <c r="NR1" s="170"/>
      <c r="NS1" s="170"/>
      <c r="NT1" s="170"/>
      <c r="NU1" s="170"/>
      <c r="NV1" s="170"/>
      <c r="NW1" s="170"/>
      <c r="NX1" s="170"/>
      <c r="NY1" s="170"/>
      <c r="NZ1" s="170"/>
      <c r="OA1" s="170"/>
      <c r="OB1" s="170"/>
      <c r="OC1" s="170"/>
      <c r="OD1" s="170"/>
      <c r="OE1" s="170"/>
      <c r="OF1" s="170"/>
      <c r="OG1" s="170"/>
      <c r="OH1" s="170"/>
      <c r="OI1" s="170"/>
      <c r="OJ1" s="170"/>
      <c r="OK1" s="170"/>
      <c r="OL1" s="170"/>
      <c r="OM1" s="170"/>
      <c r="ON1" s="170"/>
      <c r="OO1" s="170"/>
      <c r="OP1" s="170"/>
      <c r="OQ1" s="170"/>
      <c r="OR1" s="170"/>
      <c r="OS1" s="170"/>
      <c r="OT1" s="170"/>
      <c r="OU1" s="170"/>
      <c r="OV1" s="170"/>
      <c r="OW1" s="170"/>
      <c r="OX1" s="170"/>
      <c r="OY1" s="170"/>
      <c r="OZ1" s="170"/>
      <c r="PA1" s="170"/>
      <c r="PB1" s="170"/>
      <c r="PC1" s="170"/>
      <c r="PD1" s="170"/>
      <c r="PE1" s="170"/>
      <c r="PF1" s="170"/>
      <c r="PG1" s="170"/>
      <c r="PH1" s="170"/>
      <c r="PI1" s="170"/>
      <c r="PJ1" s="170"/>
      <c r="PK1" s="170"/>
      <c r="PL1" s="170"/>
      <c r="PM1" s="170"/>
      <c r="PN1" s="170"/>
      <c r="PO1" s="170"/>
      <c r="PP1" s="170"/>
      <c r="PQ1" s="170"/>
      <c r="PR1" s="170"/>
      <c r="PS1" s="170"/>
      <c r="PT1" s="170"/>
      <c r="PU1" s="170"/>
      <c r="PV1" s="170"/>
      <c r="PW1" s="170"/>
      <c r="PX1" s="170"/>
      <c r="PY1" s="170"/>
      <c r="PZ1" s="170"/>
      <c r="QA1" s="170"/>
      <c r="QB1" s="170"/>
      <c r="QC1" s="170"/>
      <c r="QD1" s="170"/>
      <c r="QE1" s="170"/>
      <c r="QF1" s="170"/>
      <c r="QG1" s="170"/>
      <c r="QH1" s="170"/>
      <c r="QI1" s="170"/>
      <c r="QJ1" s="170"/>
      <c r="QK1" s="170"/>
      <c r="QL1" s="170"/>
      <c r="QM1" s="170"/>
      <c r="QN1" s="170"/>
      <c r="QO1" s="170"/>
      <c r="QP1" s="170"/>
      <c r="QQ1" s="170"/>
      <c r="QR1" s="170"/>
      <c r="QS1" s="170"/>
      <c r="QT1" s="170"/>
      <c r="QU1" s="170"/>
      <c r="QV1" s="170"/>
      <c r="QW1" s="170"/>
      <c r="QX1" s="170"/>
      <c r="QY1" s="170"/>
      <c r="QZ1" s="170"/>
      <c r="RA1" s="170"/>
      <c r="RB1" s="170"/>
      <c r="RC1" s="170"/>
      <c r="RD1" s="170"/>
      <c r="RE1" s="170"/>
      <c r="RF1" s="170"/>
      <c r="RG1" s="170"/>
      <c r="RH1" s="170"/>
      <c r="RI1" s="170"/>
      <c r="RJ1" s="170"/>
      <c r="RK1" s="170"/>
      <c r="RL1" s="170"/>
      <c r="RM1" s="170"/>
      <c r="RN1" s="170"/>
      <c r="RO1" s="170"/>
      <c r="RP1" s="170"/>
      <c r="RQ1" s="170"/>
      <c r="RR1" s="170"/>
      <c r="RS1" s="170"/>
      <c r="RT1" s="170"/>
      <c r="RU1" s="170"/>
      <c r="RV1" s="170"/>
      <c r="RW1" s="170"/>
      <c r="RX1" s="170"/>
      <c r="RY1" s="170"/>
      <c r="RZ1" s="170"/>
      <c r="SA1" s="170"/>
      <c r="SB1" s="170"/>
      <c r="SC1" s="170"/>
      <c r="SD1" s="170"/>
      <c r="SE1" s="170"/>
      <c r="SF1" s="170"/>
      <c r="SG1" s="170"/>
      <c r="SH1" s="170"/>
      <c r="SI1" s="170"/>
      <c r="SJ1" s="170"/>
      <c r="SK1" s="170"/>
      <c r="SL1" s="170"/>
      <c r="SM1" s="170"/>
      <c r="SN1" s="170"/>
      <c r="SO1" s="170"/>
      <c r="SP1" s="170"/>
      <c r="SQ1" s="170"/>
      <c r="SR1" s="170"/>
      <c r="SS1" s="170"/>
      <c r="ST1" s="170"/>
      <c r="SU1" s="170"/>
      <c r="SV1" s="170"/>
      <c r="SW1" s="170"/>
      <c r="SX1" s="170"/>
      <c r="SY1" s="170"/>
      <c r="SZ1" s="170"/>
      <c r="TA1" s="170"/>
      <c r="TB1" s="170"/>
      <c r="TC1" s="170"/>
      <c r="TD1" s="170"/>
      <c r="TE1" s="170"/>
      <c r="TF1" s="170"/>
      <c r="TG1" s="170"/>
      <c r="TH1" s="170"/>
      <c r="TI1" s="170"/>
      <c r="TJ1" s="170"/>
      <c r="TK1" s="170"/>
      <c r="TL1" s="170"/>
      <c r="TM1" s="170"/>
      <c r="TN1" s="170"/>
      <c r="TO1" s="170"/>
      <c r="TP1" s="170"/>
      <c r="TQ1" s="170"/>
      <c r="TR1" s="170"/>
      <c r="TS1" s="170"/>
      <c r="TT1" s="170"/>
      <c r="TU1" s="170"/>
      <c r="TV1" s="170"/>
      <c r="TW1" s="170"/>
      <c r="TX1" s="170"/>
      <c r="TY1" s="170"/>
      <c r="TZ1" s="170"/>
      <c r="UA1" s="170"/>
      <c r="UB1" s="170"/>
      <c r="UC1" s="170"/>
      <c r="UD1" s="170"/>
      <c r="UE1" s="170"/>
      <c r="UF1" s="170"/>
      <c r="UG1" s="170"/>
      <c r="UH1" s="170"/>
      <c r="UI1" s="170"/>
      <c r="UJ1" s="170"/>
      <c r="UK1" s="170"/>
      <c r="UL1" s="170"/>
      <c r="UM1" s="170"/>
      <c r="UN1" s="170"/>
      <c r="UO1" s="170"/>
      <c r="UP1" s="170"/>
      <c r="UQ1" s="170"/>
      <c r="UR1" s="170"/>
      <c r="US1" s="170"/>
      <c r="UT1" s="170"/>
      <c r="UU1" s="170"/>
      <c r="UV1" s="170"/>
      <c r="UW1" s="170"/>
      <c r="UX1" s="170"/>
      <c r="UY1" s="170"/>
      <c r="UZ1" s="170"/>
      <c r="VA1" s="170"/>
      <c r="VB1" s="170"/>
      <c r="VC1" s="170"/>
      <c r="VD1" s="170"/>
      <c r="VE1" s="170"/>
      <c r="VF1" s="170"/>
      <c r="VG1" s="170"/>
      <c r="VH1" s="170"/>
      <c r="VI1" s="170"/>
      <c r="VJ1" s="170"/>
      <c r="VK1" s="170"/>
      <c r="VL1" s="170"/>
      <c r="VM1" s="170"/>
      <c r="VN1" s="170"/>
      <c r="VO1" s="170"/>
      <c r="VP1" s="170"/>
      <c r="VQ1" s="170"/>
      <c r="VR1" s="170"/>
      <c r="VS1" s="170"/>
      <c r="VT1" s="170"/>
      <c r="VU1" s="170"/>
      <c r="VV1" s="170"/>
      <c r="VW1" s="170"/>
      <c r="VX1" s="170"/>
      <c r="VY1" s="170"/>
      <c r="VZ1" s="170"/>
      <c r="WA1" s="170"/>
      <c r="WB1" s="170"/>
      <c r="WC1" s="170"/>
      <c r="WD1" s="170"/>
      <c r="WE1" s="170"/>
      <c r="WF1" s="170"/>
      <c r="WG1" s="170"/>
      <c r="WH1" s="170"/>
      <c r="WI1" s="170"/>
      <c r="WJ1" s="170"/>
      <c r="WK1" s="170"/>
      <c r="WL1" s="170"/>
      <c r="WM1" s="170"/>
      <c r="WN1" s="170"/>
      <c r="WO1" s="170"/>
      <c r="WP1" s="170"/>
      <c r="WQ1" s="170"/>
      <c r="WR1" s="170"/>
      <c r="WS1" s="170"/>
      <c r="WT1" s="170"/>
      <c r="WU1" s="170"/>
      <c r="WV1" s="170"/>
      <c r="WW1" s="170"/>
      <c r="WX1" s="170"/>
      <c r="WY1" s="170"/>
      <c r="WZ1" s="170"/>
      <c r="XA1" s="170"/>
      <c r="XB1" s="170"/>
      <c r="XC1" s="170"/>
      <c r="XD1" s="170"/>
      <c r="XE1" s="170"/>
      <c r="XF1" s="170"/>
      <c r="XG1" s="170"/>
      <c r="XH1" s="170"/>
      <c r="XI1" s="170"/>
      <c r="XJ1" s="170"/>
      <c r="XK1" s="170"/>
      <c r="XL1" s="170"/>
      <c r="XM1" s="170"/>
      <c r="XN1" s="170"/>
      <c r="XO1" s="170"/>
      <c r="XP1" s="170"/>
      <c r="XQ1" s="170"/>
      <c r="XR1" s="170"/>
      <c r="XS1" s="170"/>
      <c r="XT1" s="170"/>
      <c r="XU1" s="170"/>
      <c r="XV1" s="170"/>
      <c r="XW1" s="170"/>
      <c r="XX1" s="170"/>
      <c r="XY1" s="170"/>
      <c r="XZ1" s="170"/>
      <c r="YA1" s="170"/>
      <c r="YB1" s="170"/>
      <c r="YC1" s="170"/>
      <c r="YD1" s="170"/>
      <c r="YE1" s="170"/>
      <c r="YF1" s="170"/>
      <c r="YG1" s="170"/>
      <c r="YH1" s="170"/>
      <c r="YI1" s="170"/>
      <c r="YJ1" s="170"/>
      <c r="YK1" s="170"/>
      <c r="YL1" s="170"/>
      <c r="YM1" s="170"/>
      <c r="YN1" s="170"/>
      <c r="YO1" s="170"/>
      <c r="YP1" s="170"/>
      <c r="YQ1" s="170"/>
      <c r="YR1" s="170"/>
      <c r="YS1" s="170"/>
      <c r="YT1" s="170"/>
      <c r="YU1" s="170"/>
      <c r="YV1" s="170"/>
      <c r="YW1" s="170"/>
      <c r="YX1" s="170"/>
      <c r="YY1" s="170"/>
      <c r="YZ1" s="170"/>
      <c r="ZA1" s="170"/>
      <c r="ZB1" s="170"/>
      <c r="ZC1" s="170"/>
      <c r="ZD1" s="170"/>
      <c r="ZE1" s="170"/>
      <c r="ZF1" s="170"/>
      <c r="ZG1" s="170"/>
      <c r="ZH1" s="170"/>
      <c r="ZI1" s="170"/>
      <c r="ZJ1" s="170"/>
      <c r="ZK1" s="170"/>
      <c r="ZL1" s="170"/>
      <c r="ZM1" s="170"/>
      <c r="ZN1" s="170"/>
      <c r="ZO1" s="170"/>
      <c r="ZP1" s="170"/>
      <c r="ZQ1" s="170"/>
      <c r="ZR1" s="170"/>
      <c r="ZS1" s="170"/>
      <c r="ZT1" s="170"/>
      <c r="ZU1" s="170"/>
      <c r="ZV1" s="170"/>
      <c r="ZW1" s="170"/>
      <c r="ZX1" s="170"/>
      <c r="ZY1" s="170"/>
      <c r="ZZ1" s="170"/>
      <c r="AAA1" s="170"/>
      <c r="AAB1" s="170"/>
      <c r="AAC1" s="170"/>
      <c r="AAD1" s="170"/>
      <c r="AAE1" s="170"/>
      <c r="AAF1" s="170"/>
      <c r="AAG1" s="170"/>
      <c r="AAH1" s="170"/>
      <c r="AAI1" s="170"/>
      <c r="AAJ1" s="170"/>
      <c r="AAK1" s="170"/>
      <c r="AAL1" s="170"/>
      <c r="AAM1" s="170"/>
      <c r="AAN1" s="170"/>
      <c r="AAO1" s="170"/>
      <c r="AAP1" s="170"/>
      <c r="AAQ1" s="170"/>
      <c r="AAR1" s="170"/>
      <c r="AAS1" s="170"/>
      <c r="AAT1" s="170"/>
      <c r="AAU1" s="170"/>
      <c r="AAV1" s="170"/>
      <c r="AAW1" s="170"/>
      <c r="AAX1" s="170"/>
      <c r="AAY1" s="170"/>
      <c r="AAZ1" s="170"/>
      <c r="ABA1" s="170"/>
      <c r="ABB1" s="170"/>
      <c r="ABC1" s="170"/>
      <c r="ABD1" s="170"/>
      <c r="ABE1" s="170"/>
      <c r="ABF1" s="170"/>
      <c r="ABG1" s="170"/>
      <c r="ABH1" s="170"/>
      <c r="ABI1" s="170"/>
      <c r="ABJ1" s="170"/>
      <c r="ABK1" s="170"/>
      <c r="ABL1" s="170"/>
      <c r="ABM1" s="170"/>
      <c r="ABN1" s="170"/>
      <c r="ABO1" s="170"/>
      <c r="ABP1" s="170"/>
      <c r="ABQ1" s="170"/>
      <c r="ABR1" s="170"/>
      <c r="ABS1" s="170"/>
      <c r="ABT1" s="170"/>
      <c r="ABU1" s="170"/>
      <c r="ABV1" s="170"/>
      <c r="ABW1" s="170"/>
      <c r="ABX1" s="170"/>
      <c r="ABY1" s="170"/>
      <c r="ABZ1" s="170"/>
      <c r="ACA1" s="170"/>
      <c r="ACB1" s="170"/>
      <c r="ACC1" s="170"/>
      <c r="ACD1" s="170"/>
      <c r="ACE1" s="170"/>
      <c r="ACF1" s="170"/>
      <c r="ACG1" s="170"/>
      <c r="ACH1" s="170"/>
      <c r="ACI1" s="170"/>
      <c r="ACJ1" s="170"/>
      <c r="ACK1" s="170"/>
      <c r="ACL1" s="170"/>
      <c r="ACM1" s="170"/>
      <c r="ACN1" s="170"/>
      <c r="ACO1" s="170"/>
      <c r="ACP1" s="170"/>
      <c r="ACQ1" s="170"/>
      <c r="ACR1" s="170"/>
      <c r="ACS1" s="170"/>
      <c r="ACT1" s="170"/>
      <c r="ACU1" s="170"/>
      <c r="ACV1" s="170"/>
      <c r="ACW1" s="170"/>
      <c r="ACX1" s="170"/>
      <c r="ACY1" s="170"/>
      <c r="ACZ1" s="170"/>
      <c r="ADA1" s="170"/>
      <c r="ADB1" s="170"/>
      <c r="ADC1" s="170"/>
      <c r="ADD1" s="170"/>
      <c r="ADE1" s="170"/>
      <c r="ADF1" s="170"/>
      <c r="ADG1" s="170"/>
      <c r="ADH1" s="170"/>
      <c r="ADI1" s="170"/>
      <c r="ADJ1" s="170"/>
      <c r="ADK1" s="170"/>
      <c r="ADL1" s="170"/>
      <c r="ADM1" s="170"/>
      <c r="ADN1" s="170"/>
      <c r="ADO1" s="170"/>
      <c r="ADP1" s="170"/>
      <c r="ADQ1" s="170"/>
      <c r="ADR1" s="170"/>
      <c r="ADS1" s="170"/>
      <c r="ADT1" s="170"/>
      <c r="ADU1" s="170"/>
      <c r="ADV1" s="170"/>
      <c r="ADW1" s="170"/>
      <c r="ADX1" s="170"/>
      <c r="ADY1" s="170"/>
      <c r="ADZ1" s="170"/>
      <c r="AEA1" s="170"/>
      <c r="AEB1" s="170"/>
      <c r="AEC1" s="170"/>
      <c r="AED1" s="170"/>
      <c r="AEE1" s="170"/>
      <c r="AEF1" s="170"/>
      <c r="AEG1" s="170"/>
      <c r="AEH1" s="170"/>
      <c r="AEI1" s="170"/>
      <c r="AEJ1" s="170"/>
      <c r="AEK1" s="170"/>
      <c r="AEL1" s="170"/>
      <c r="AEM1" s="170"/>
      <c r="AEN1" s="170"/>
      <c r="AEO1" s="170"/>
      <c r="AEP1" s="170"/>
      <c r="AEQ1" s="170"/>
      <c r="AER1" s="170"/>
      <c r="AES1" s="170"/>
      <c r="AET1" s="170"/>
      <c r="AEU1" s="170"/>
      <c r="AEV1" s="170"/>
      <c r="AEW1" s="170"/>
      <c r="AEX1" s="170"/>
      <c r="AEY1" s="170"/>
      <c r="AEZ1" s="170"/>
      <c r="AFA1" s="170"/>
      <c r="AFB1" s="170"/>
      <c r="AFC1" s="170"/>
      <c r="AFD1" s="170"/>
      <c r="AFE1" s="170"/>
      <c r="AFF1" s="170"/>
      <c r="AFG1" s="170"/>
      <c r="AFH1" s="170"/>
      <c r="AFI1" s="170"/>
      <c r="AFJ1" s="170"/>
      <c r="AFK1" s="170"/>
      <c r="AFL1" s="170"/>
      <c r="AFM1" s="170"/>
      <c r="AFN1" s="170"/>
      <c r="AFO1" s="170"/>
      <c r="AFP1" s="170"/>
      <c r="AFQ1" s="170"/>
      <c r="AFR1" s="170"/>
      <c r="AFS1" s="170"/>
      <c r="AFT1" s="170"/>
      <c r="AFU1" s="170"/>
      <c r="AFV1" s="170"/>
      <c r="AFW1" s="170"/>
      <c r="AFX1" s="170"/>
      <c r="AFY1" s="170"/>
      <c r="AFZ1" s="170"/>
      <c r="AGA1" s="170"/>
      <c r="AGB1" s="170"/>
      <c r="AGC1" s="170"/>
      <c r="AGD1" s="170"/>
      <c r="AGE1" s="170"/>
      <c r="AGF1" s="170"/>
      <c r="AGG1" s="170"/>
      <c r="AGH1" s="170"/>
      <c r="AGI1" s="170"/>
      <c r="AGJ1" s="170"/>
      <c r="AGK1" s="170"/>
      <c r="AGL1" s="170"/>
      <c r="AGM1" s="170"/>
      <c r="AGN1" s="170"/>
      <c r="AGO1" s="170"/>
      <c r="AGP1" s="170"/>
      <c r="AGQ1" s="170"/>
      <c r="AGR1" s="170"/>
      <c r="AGS1" s="170"/>
      <c r="AGT1" s="170"/>
      <c r="AGU1" s="170"/>
      <c r="AGV1" s="170"/>
      <c r="AGW1" s="170"/>
      <c r="AGX1" s="170"/>
      <c r="AGY1" s="170"/>
      <c r="AGZ1" s="170"/>
      <c r="AHA1" s="170"/>
      <c r="AHB1" s="170"/>
      <c r="AHC1" s="170"/>
      <c r="AHD1" s="170"/>
      <c r="AHE1" s="170"/>
      <c r="AHF1" s="170"/>
      <c r="AHG1" s="170"/>
      <c r="AHH1" s="170"/>
      <c r="AHI1" s="170"/>
      <c r="AHJ1" s="170"/>
      <c r="AHK1" s="170"/>
      <c r="AHL1" s="170"/>
      <c r="AHM1" s="170"/>
      <c r="AHN1" s="170"/>
      <c r="AHO1" s="170"/>
      <c r="AHP1" s="170"/>
      <c r="AHQ1" s="170"/>
      <c r="AHR1" s="170"/>
      <c r="AHS1" s="170"/>
      <c r="AHT1" s="170"/>
      <c r="AHU1" s="170"/>
      <c r="AHV1" s="170"/>
      <c r="AHW1" s="170"/>
      <c r="AHX1" s="170"/>
      <c r="AHY1" s="170"/>
      <c r="AHZ1" s="170"/>
      <c r="AIA1" s="170"/>
      <c r="AIB1" s="170"/>
      <c r="AIC1" s="170"/>
      <c r="AID1" s="170"/>
      <c r="AIE1" s="170"/>
      <c r="AIF1" s="170"/>
      <c r="AIG1" s="170"/>
      <c r="AIH1" s="170"/>
      <c r="AII1" s="170"/>
      <c r="AIJ1" s="170"/>
      <c r="AIK1" s="170"/>
      <c r="AIL1" s="171"/>
      <c r="ANS1" s="172" t="s">
        <v>10</v>
      </c>
      <c r="ANT1" s="173"/>
      <c r="ANU1" s="173"/>
      <c r="ANV1" s="173"/>
      <c r="ANW1" s="173"/>
      <c r="ANX1" s="173"/>
      <c r="ANY1" s="173"/>
      <c r="ANZ1" s="173"/>
      <c r="AOA1" s="173"/>
      <c r="AOB1" s="173"/>
      <c r="AOC1" s="173"/>
      <c r="AOD1" s="173"/>
      <c r="AOE1" s="173"/>
      <c r="AOF1" s="173"/>
      <c r="AOG1" s="173"/>
      <c r="AOH1" s="173"/>
      <c r="AOI1" s="173"/>
      <c r="AOJ1" s="173"/>
      <c r="AOK1" s="173"/>
      <c r="AOL1" s="173"/>
      <c r="AOM1" s="173"/>
      <c r="AON1" s="173"/>
      <c r="AOO1" s="173"/>
      <c r="AOP1" s="173"/>
      <c r="AOQ1" s="173"/>
      <c r="AOR1" s="173"/>
      <c r="AOS1" s="173"/>
      <c r="AOT1" s="173"/>
      <c r="AOU1" s="173"/>
      <c r="AOV1" s="173"/>
      <c r="AOW1" s="173"/>
      <c r="AOX1" s="173"/>
      <c r="AOY1" s="173"/>
      <c r="AOZ1" s="173"/>
      <c r="APA1" s="173"/>
      <c r="APB1" s="173"/>
      <c r="APC1" s="173"/>
      <c r="APD1" s="173"/>
      <c r="APE1" s="173"/>
      <c r="APF1" s="173"/>
      <c r="APG1" s="173"/>
      <c r="APH1" s="173"/>
      <c r="API1" s="173"/>
      <c r="APJ1" s="173"/>
      <c r="APK1" s="173"/>
      <c r="APL1" s="173"/>
      <c r="APM1" s="173"/>
      <c r="APN1" s="173"/>
      <c r="APO1" s="173"/>
      <c r="APP1" s="173"/>
      <c r="APQ1" s="173"/>
      <c r="APR1" s="173"/>
      <c r="APS1" s="173"/>
      <c r="APT1" s="173"/>
      <c r="APU1" s="173"/>
      <c r="APV1" s="173"/>
      <c r="APW1" s="174"/>
    </row>
    <row r="2" ht="10.5" customHeight="1" spans="1:1024 1025:1115">
      <c r="L2" s="26"/>
      <c r="O2" s="22"/>
      <c r="P2" s="22"/>
      <c r="X2" s="26"/>
      <c r="Y2" s="27"/>
      <c r="Z2" s="27"/>
      <c r="AA2" s="27"/>
      <c r="AB2" s="27"/>
      <c r="AC2" s="27"/>
      <c r="AD2" s="27"/>
      <c r="AE2" s="27"/>
      <c r="AF2" s="27"/>
      <c r="AG2" s="27"/>
      <c r="AH2" s="27"/>
      <c r="AI2" s="26"/>
      <c r="AJ2" s="26"/>
      <c r="AK2" s="26"/>
      <c r="AL2" s="26"/>
      <c r="AQ2" s="26"/>
      <c r="AR2" s="26"/>
      <c r="AS2" s="26"/>
      <c r="AX2" s="26"/>
      <c r="AY2" s="26"/>
      <c r="AZ2" s="26"/>
      <c r="BE2" s="26"/>
      <c r="BF2" s="26"/>
      <c r="BG2" s="26"/>
      <c r="BL2" s="26"/>
      <c r="BM2" s="26"/>
      <c r="BN2" s="26"/>
      <c r="BR2" s="26"/>
      <c r="BS2" s="26"/>
      <c r="BT2" s="26"/>
      <c r="BU2" s="26"/>
      <c r="BX2" s="26"/>
      <c r="BY2" s="26"/>
      <c r="BZ2" s="25"/>
      <c r="CA2" s="25"/>
      <c r="CE2" s="26"/>
      <c r="CF2" s="26"/>
      <c r="CG2" s="26"/>
      <c r="CJ2" s="26"/>
      <c r="CK2" s="26"/>
      <c r="CL2" s="25"/>
      <c r="CM2" s="25"/>
      <c r="CQ2" s="26"/>
      <c r="CR2" s="26"/>
      <c r="CS2" s="26"/>
      <c r="CV2" s="26"/>
      <c r="CW2" s="26"/>
      <c r="CX2" s="25"/>
      <c r="CY2" s="25"/>
      <c r="DC2" s="26"/>
      <c r="DD2" s="26"/>
      <c r="DE2" s="26"/>
      <c r="DH2" s="26"/>
      <c r="DI2" s="26"/>
      <c r="DJ2" s="25"/>
      <c r="DK2" s="25"/>
      <c r="DO2" s="26"/>
      <c r="DP2" s="26"/>
      <c r="DQ2" s="26"/>
      <c r="DT2" s="26"/>
      <c r="DU2" s="26"/>
      <c r="DV2" s="25"/>
      <c r="DW2" s="25"/>
      <c r="EA2" s="27"/>
      <c r="EB2" s="27"/>
      <c r="EC2" s="27"/>
      <c r="ED2" s="27"/>
      <c r="EE2" s="27"/>
      <c r="EF2" s="27"/>
      <c r="EG2" s="27"/>
      <c r="EH2" s="27"/>
      <c r="EI2" s="27"/>
      <c r="EJ2" s="27"/>
      <c r="EK2" s="27"/>
      <c r="EL2" s="27"/>
      <c r="EM2" s="27"/>
      <c r="EN2" s="27"/>
      <c r="EO2" s="27"/>
      <c r="EP2" s="27"/>
      <c r="EQ2" s="27"/>
      <c r="ER2" s="27"/>
      <c r="ES2" s="27"/>
      <c r="ET2" s="27"/>
      <c r="EU2" s="27"/>
      <c r="EV2" s="27"/>
      <c r="EW2" s="27"/>
      <c r="EX2" s="27"/>
      <c r="EY2" s="27"/>
      <c r="EZ2" s="27"/>
      <c r="FA2" s="27"/>
      <c r="FB2" s="27"/>
      <c r="FC2" s="27"/>
      <c r="FD2" s="27"/>
      <c r="FE2" s="27"/>
      <c r="FF2" s="175"/>
      <c r="FG2" s="27"/>
      <c r="FH2" s="27"/>
      <c r="FI2" s="27"/>
      <c r="FK2" s="26"/>
      <c r="FL2" s="26"/>
      <c r="FM2" s="26"/>
      <c r="FP2" s="26"/>
      <c r="FS2" s="26"/>
      <c r="FT2" s="26"/>
      <c r="FU2" s="26"/>
      <c r="FX2" s="26"/>
      <c r="GA2" s="26"/>
      <c r="GB2" s="26"/>
      <c r="GC2" s="26"/>
      <c r="GF2" s="26"/>
      <c r="GI2" s="26"/>
      <c r="GJ2" s="26"/>
      <c r="GK2" s="26"/>
      <c r="GN2" s="26"/>
      <c r="GQ2" s="26"/>
      <c r="GR2" s="26"/>
      <c r="GS2" s="26"/>
      <c r="GV2" s="26"/>
      <c r="GY2" s="26"/>
      <c r="GZ2" s="26"/>
      <c r="HA2" s="26"/>
      <c r="HD2" s="26"/>
      <c r="HG2" s="26"/>
      <c r="HH2" s="26"/>
      <c r="HI2" s="26"/>
      <c r="HL2" s="26"/>
      <c r="HO2" s="26"/>
      <c r="HP2" s="26"/>
      <c r="HQ2" s="26"/>
      <c r="HT2" s="26"/>
      <c r="HW2" s="26"/>
      <c r="HX2" s="26"/>
      <c r="HY2" s="26"/>
      <c r="IB2" s="26"/>
      <c r="IE2" s="26"/>
      <c r="IF2" s="26"/>
      <c r="IG2" s="26"/>
      <c r="IJ2" s="26"/>
      <c r="IT2" s="26"/>
      <c r="IU2" s="26"/>
      <c r="IV2" s="26"/>
      <c r="IY2" s="26"/>
      <c r="JB2" s="26"/>
      <c r="JC2" s="26"/>
      <c r="JD2" s="26"/>
      <c r="JG2" s="26"/>
      <c r="JJ2" s="26"/>
      <c r="JK2" s="26"/>
      <c r="JL2" s="26"/>
      <c r="JO2" s="26"/>
      <c r="JR2" s="26"/>
      <c r="JS2" s="26"/>
      <c r="JT2" s="26"/>
      <c r="JW2" s="26"/>
      <c r="JZ2" s="26"/>
      <c r="KA2" s="26"/>
      <c r="KB2" s="26"/>
      <c r="KE2" s="26"/>
    </row>
    <row r="3" ht="22.5" customHeight="1" spans="1:1024 1025:1115">
      <c r="A3" s="176" t="s">
        <v>45</v>
      </c>
      <c r="B3" s="177"/>
      <c r="C3" s="177"/>
      <c r="D3" s="177"/>
      <c r="E3" s="178"/>
      <c r="G3" s="176" t="s">
        <v>46</v>
      </c>
      <c r="H3" s="177"/>
      <c r="I3" s="178"/>
      <c r="J3" s="176">
        <f>MAX(初始录入!A13:A162)</f>
        <v>0</v>
      </c>
      <c r="K3" s="178"/>
      <c r="L3" s="26"/>
      <c r="M3" s="176" t="s">
        <v>47</v>
      </c>
      <c r="N3" s="179"/>
      <c r="O3" s="179"/>
      <c r="P3" s="179"/>
      <c r="Q3" s="179"/>
      <c r="R3" s="179"/>
      <c r="S3" s="179"/>
      <c r="T3" s="179"/>
      <c r="U3" s="179"/>
      <c r="V3" s="179"/>
      <c r="W3" s="180"/>
      <c r="X3" s="26"/>
      <c r="Y3" s="169" t="str">
        <f>IF(初始录入!M7&lt;&gt;"",CONCATENATE(初始录入!M7,"成绩计算"),"")</f>
        <v/>
      </c>
      <c r="Z3" s="170"/>
      <c r="AA3" s="170"/>
      <c r="AB3" s="170"/>
      <c r="AC3" s="170"/>
      <c r="AD3" s="170"/>
      <c r="AE3" s="171"/>
      <c r="AF3" s="169" t="str">
        <f>IF(Y3&lt;&gt;"",初始录入!O7,"")</f>
        <v/>
      </c>
      <c r="AG3" s="170"/>
      <c r="AH3" s="171"/>
      <c r="AI3" s="26"/>
      <c r="AJ3" s="169" t="str">
        <f>IF(初始录入!M8&lt;&gt;"",CONCATENATE(初始录入!M8,"成绩计算"),"")</f>
        <v/>
      </c>
      <c r="AK3" s="170"/>
      <c r="AL3" s="170"/>
      <c r="AM3" s="170"/>
      <c r="AN3" s="170"/>
      <c r="AO3" s="170"/>
      <c r="AP3" s="170"/>
      <c r="AQ3" s="170"/>
      <c r="AR3" s="170"/>
      <c r="AS3" s="170"/>
      <c r="AT3" s="170"/>
      <c r="AU3" s="170"/>
      <c r="AV3" s="170"/>
      <c r="AW3" s="170"/>
      <c r="AX3" s="170"/>
      <c r="AY3" s="170"/>
      <c r="AZ3" s="170"/>
      <c r="BA3" s="170"/>
      <c r="BB3" s="170"/>
      <c r="BC3" s="170"/>
      <c r="BD3" s="170"/>
      <c r="BE3" s="170"/>
      <c r="BF3" s="170"/>
      <c r="BG3" s="170"/>
      <c r="BH3" s="170"/>
      <c r="BI3" s="170"/>
      <c r="BJ3" s="170"/>
      <c r="BK3" s="170"/>
      <c r="BL3" s="170"/>
      <c r="BM3" s="171"/>
      <c r="BN3" s="169">
        <f>IF(AJ3&lt;&gt;"",初始录入!O8,0)</f>
        <v>0</v>
      </c>
      <c r="BO3" s="170"/>
      <c r="BP3" s="170"/>
      <c r="BQ3" s="171"/>
      <c r="BR3" s="26"/>
      <c r="BS3" s="169" t="str">
        <f>IF(初始录入!M9&lt;&gt;"",CONCATENATE(初始录入!M9,"成绩计算"),"")</f>
        <v/>
      </c>
      <c r="BT3" s="170"/>
      <c r="BU3" s="170"/>
      <c r="BV3" s="170"/>
      <c r="BW3" s="170"/>
      <c r="BX3" s="170"/>
      <c r="BY3" s="170"/>
      <c r="BZ3" s="170"/>
      <c r="CA3" s="170"/>
      <c r="CB3" s="170"/>
      <c r="CC3" s="170"/>
      <c r="CD3" s="170"/>
      <c r="CE3" s="170"/>
      <c r="CF3" s="170"/>
      <c r="CG3" s="170"/>
      <c r="CH3" s="170"/>
      <c r="CI3" s="170"/>
      <c r="CJ3" s="170"/>
      <c r="CK3" s="170"/>
      <c r="CL3" s="170"/>
      <c r="CM3" s="170"/>
      <c r="CN3" s="170"/>
      <c r="CO3" s="170"/>
      <c r="CP3" s="170"/>
      <c r="CQ3" s="170"/>
      <c r="CR3" s="170"/>
      <c r="CS3" s="170"/>
      <c r="CT3" s="170"/>
      <c r="CU3" s="170"/>
      <c r="CV3" s="170"/>
      <c r="CW3" s="170"/>
      <c r="CX3" s="170"/>
      <c r="CY3" s="170"/>
      <c r="CZ3" s="170"/>
      <c r="DA3" s="170"/>
      <c r="DB3" s="170"/>
      <c r="DC3" s="170"/>
      <c r="DD3" s="170"/>
      <c r="DE3" s="170"/>
      <c r="DF3" s="170"/>
      <c r="DG3" s="170"/>
      <c r="DH3" s="170"/>
      <c r="DI3" s="170"/>
      <c r="DJ3" s="170"/>
      <c r="DK3" s="170"/>
      <c r="DL3" s="170"/>
      <c r="DM3" s="170"/>
      <c r="DN3" s="170"/>
      <c r="DO3" s="170"/>
      <c r="DP3" s="170"/>
      <c r="DQ3" s="170"/>
      <c r="DR3" s="170"/>
      <c r="DS3" s="170"/>
      <c r="DT3" s="171"/>
      <c r="DU3" s="169">
        <f>IF(BS3&lt;&gt;"",初始录入!O9,0)</f>
        <v>0</v>
      </c>
      <c r="DV3" s="170"/>
      <c r="DW3" s="170"/>
      <c r="DX3" s="170"/>
      <c r="DY3" s="171"/>
      <c r="DZ3" s="25"/>
      <c r="EA3" s="181" t="str">
        <f>IF(初始录入!K7&lt;&gt;"",CONCATENATE(初始录入!K7,"成绩计算"),"")</f>
        <v/>
      </c>
      <c r="EB3" s="182"/>
      <c r="EC3" s="182"/>
      <c r="ED3" s="182"/>
      <c r="EE3" s="182"/>
      <c r="EF3" s="183"/>
      <c r="EG3" s="25"/>
      <c r="EH3" s="169" t="s">
        <v>48</v>
      </c>
      <c r="EI3" s="170"/>
      <c r="EJ3" s="170"/>
      <c r="EK3" s="170"/>
      <c r="EL3" s="170"/>
      <c r="EM3" s="170"/>
      <c r="EN3" s="170"/>
      <c r="EO3" s="170"/>
      <c r="EP3" s="170"/>
      <c r="EQ3" s="170"/>
      <c r="ER3" s="170"/>
      <c r="ES3" s="170"/>
      <c r="ET3" s="170"/>
      <c r="EU3" s="170"/>
      <c r="EV3" s="170"/>
      <c r="EW3" s="170"/>
      <c r="EX3" s="170"/>
      <c r="EY3" s="170"/>
      <c r="EZ3" s="170"/>
      <c r="FA3" s="170"/>
      <c r="FB3" s="170"/>
      <c r="FC3" s="170"/>
      <c r="FD3" s="170"/>
      <c r="FE3" s="170"/>
      <c r="FF3" s="170"/>
      <c r="FG3" s="170"/>
      <c r="FH3" s="170"/>
      <c r="FI3" s="171"/>
      <c r="FJ3" s="25"/>
      <c r="FK3" s="169" t="str">
        <f>IF(初始录入!M10&lt;&gt;"",CONCATENATE(初始录入!M10,"成绩计算"),"")</f>
        <v/>
      </c>
      <c r="FL3" s="170"/>
      <c r="FM3" s="170"/>
      <c r="FN3" s="170"/>
      <c r="FO3" s="170"/>
      <c r="FP3" s="170"/>
      <c r="FQ3" s="170"/>
      <c r="FR3" s="170"/>
      <c r="FS3" s="170"/>
      <c r="FT3" s="170"/>
      <c r="FU3" s="170"/>
      <c r="FV3" s="170"/>
      <c r="FW3" s="170"/>
      <c r="FX3" s="170"/>
      <c r="FY3" s="170"/>
      <c r="FZ3" s="170"/>
      <c r="GA3" s="170"/>
      <c r="GB3" s="170"/>
      <c r="GC3" s="170"/>
      <c r="GD3" s="170"/>
      <c r="GE3" s="170"/>
      <c r="GF3" s="170"/>
      <c r="GG3" s="170"/>
      <c r="GH3" s="170"/>
      <c r="GI3" s="170"/>
      <c r="GJ3" s="170"/>
      <c r="GK3" s="170"/>
      <c r="GL3" s="170"/>
      <c r="GM3" s="170"/>
      <c r="GN3" s="170"/>
      <c r="GO3" s="170"/>
      <c r="GP3" s="170"/>
      <c r="GQ3" s="170"/>
      <c r="GR3" s="170"/>
      <c r="GS3" s="170"/>
      <c r="GT3" s="170"/>
      <c r="GU3" s="170"/>
      <c r="GV3" s="170"/>
      <c r="GW3" s="171"/>
      <c r="GX3" s="26"/>
      <c r="GY3" s="169" t="str">
        <f>IF(初始录入!M11&lt;&gt;"",CONCATENATE(初始录入!M11,"成绩计算"),"")</f>
        <v/>
      </c>
      <c r="GZ3" s="170"/>
      <c r="HA3" s="170"/>
      <c r="HB3" s="170"/>
      <c r="HC3" s="170"/>
      <c r="HD3" s="170"/>
      <c r="HE3" s="170"/>
      <c r="HF3" s="170"/>
      <c r="HG3" s="170"/>
      <c r="HH3" s="170"/>
      <c r="HI3" s="170"/>
      <c r="HJ3" s="170"/>
      <c r="HK3" s="170"/>
      <c r="HL3" s="170"/>
      <c r="HM3" s="170"/>
      <c r="HN3" s="170"/>
      <c r="HO3" s="170"/>
      <c r="HP3" s="170"/>
      <c r="HQ3" s="170"/>
      <c r="HR3" s="170"/>
      <c r="HS3" s="170"/>
      <c r="HT3" s="170"/>
      <c r="HU3" s="170"/>
      <c r="HV3" s="170"/>
      <c r="HW3" s="170"/>
      <c r="HX3" s="170"/>
      <c r="HY3" s="170"/>
      <c r="HZ3" s="170"/>
      <c r="IA3" s="170"/>
      <c r="IB3" s="170"/>
      <c r="IC3" s="170"/>
      <c r="ID3" s="170"/>
      <c r="IE3" s="170"/>
      <c r="IF3" s="170"/>
      <c r="IG3" s="170"/>
      <c r="IH3" s="170"/>
      <c r="II3" s="170"/>
      <c r="IJ3" s="170"/>
      <c r="IK3" s="171"/>
      <c r="IL3" s="26"/>
      <c r="IM3" s="169" t="s">
        <v>49</v>
      </c>
      <c r="IN3" s="170"/>
      <c r="IO3" s="170"/>
      <c r="IP3" s="170"/>
      <c r="IQ3" s="170"/>
      <c r="IR3" s="171"/>
      <c r="IS3" s="25"/>
      <c r="IT3" s="169" t="str">
        <f>IF(AND(初始录入!M12&lt;&gt;"试卷",初始录入!M12&lt;&gt;""),CONCATENATE(初始录入!M12,"成绩计算"),"")</f>
        <v/>
      </c>
      <c r="IU3" s="170"/>
      <c r="IV3" s="170"/>
      <c r="IW3" s="170"/>
      <c r="IX3" s="170"/>
      <c r="IY3" s="170"/>
      <c r="IZ3" s="170"/>
      <c r="JA3" s="170"/>
      <c r="JB3" s="170"/>
      <c r="JC3" s="170"/>
      <c r="JD3" s="170"/>
      <c r="JE3" s="170"/>
      <c r="JF3" s="170"/>
      <c r="JG3" s="170"/>
      <c r="JH3" s="170"/>
      <c r="JI3" s="170"/>
      <c r="JJ3" s="170"/>
      <c r="JK3" s="170"/>
      <c r="JL3" s="170"/>
      <c r="JM3" s="170"/>
      <c r="JN3" s="170"/>
      <c r="JO3" s="170"/>
      <c r="JP3" s="170"/>
      <c r="JQ3" s="170"/>
      <c r="JR3" s="170"/>
      <c r="JS3" s="170"/>
      <c r="JT3" s="170"/>
      <c r="JU3" s="170"/>
      <c r="JV3" s="170"/>
      <c r="JW3" s="170"/>
      <c r="JX3" s="170"/>
      <c r="JY3" s="170"/>
      <c r="JZ3" s="170"/>
      <c r="KA3" s="170"/>
      <c r="KB3" s="170"/>
      <c r="KC3" s="170"/>
      <c r="KD3" s="170"/>
      <c r="KE3" s="170"/>
      <c r="KF3" s="170"/>
      <c r="KG3" s="170"/>
      <c r="KH3" s="170"/>
      <c r="KI3" s="170"/>
      <c r="KJ3" s="170"/>
      <c r="KK3" s="170"/>
      <c r="KL3" s="170"/>
      <c r="KM3" s="171"/>
      <c r="KN3" s="23"/>
      <c r="KO3" s="184" t="s">
        <v>50</v>
      </c>
      <c r="KP3" s="185"/>
      <c r="KQ3" s="185"/>
      <c r="KR3" s="185"/>
      <c r="KS3" s="186"/>
      <c r="KU3" s="169" t="s">
        <v>51</v>
      </c>
      <c r="KV3" s="170"/>
      <c r="KW3" s="170"/>
      <c r="KX3" s="170"/>
      <c r="KY3" s="170"/>
      <c r="KZ3" s="170"/>
      <c r="LA3" s="170"/>
      <c r="LB3" s="170"/>
      <c r="LC3" s="170"/>
      <c r="LD3" s="170"/>
      <c r="LE3" s="170"/>
      <c r="LF3" s="170"/>
      <c r="LG3" s="170"/>
      <c r="LH3" s="170"/>
      <c r="LI3" s="170"/>
      <c r="LJ3" s="170"/>
      <c r="LK3" s="170"/>
      <c r="LL3" s="170"/>
      <c r="LM3" s="170"/>
      <c r="LN3" s="170"/>
      <c r="LO3" s="170"/>
      <c r="LP3" s="170"/>
      <c r="LQ3" s="170"/>
      <c r="LR3" s="170"/>
      <c r="LS3" s="170"/>
      <c r="LT3" s="170"/>
      <c r="LU3" s="170"/>
      <c r="LV3" s="170"/>
      <c r="LW3" s="170"/>
      <c r="LX3" s="170"/>
      <c r="LY3" s="170"/>
      <c r="LZ3" s="170"/>
      <c r="MA3" s="170"/>
      <c r="MB3" s="170"/>
      <c r="MC3" s="170"/>
      <c r="MD3" s="170"/>
      <c r="ME3" s="170"/>
      <c r="MF3" s="170"/>
      <c r="MG3" s="170"/>
      <c r="MH3" s="170"/>
      <c r="MI3" s="170"/>
      <c r="MJ3" s="170"/>
      <c r="MK3" s="170"/>
      <c r="ML3" s="170"/>
      <c r="MM3" s="170"/>
      <c r="MN3" s="170"/>
      <c r="MO3" s="170"/>
      <c r="MP3" s="170"/>
      <c r="MQ3" s="170"/>
      <c r="MR3" s="170"/>
      <c r="MS3" s="170"/>
      <c r="MT3" s="170"/>
      <c r="MU3" s="170"/>
      <c r="MV3" s="170"/>
      <c r="MW3" s="170"/>
      <c r="MX3" s="170"/>
      <c r="MY3" s="170"/>
      <c r="MZ3" s="170"/>
      <c r="NA3" s="170"/>
      <c r="NB3" s="170"/>
      <c r="NC3" s="170"/>
      <c r="ND3" s="170"/>
      <c r="NE3" s="170"/>
      <c r="NF3" s="170"/>
      <c r="NG3" s="170"/>
      <c r="NH3" s="170"/>
      <c r="NI3" s="170"/>
      <c r="NJ3" s="170"/>
      <c r="NK3" s="170"/>
      <c r="NL3" s="170"/>
      <c r="NM3" s="170"/>
      <c r="NN3" s="170"/>
      <c r="NO3" s="170"/>
      <c r="NP3" s="170"/>
      <c r="NQ3" s="170"/>
      <c r="NR3" s="170"/>
      <c r="NS3" s="170"/>
      <c r="NT3" s="170"/>
      <c r="NU3" s="170"/>
      <c r="NV3" s="170"/>
      <c r="NW3" s="171"/>
      <c r="NX3" s="25"/>
      <c r="NY3" s="25"/>
      <c r="NZ3" s="25"/>
      <c r="OA3" s="25"/>
      <c r="OB3" s="25"/>
      <c r="OC3" s="25"/>
      <c r="OD3" s="25"/>
      <c r="OE3" s="25"/>
      <c r="OF3" s="25"/>
      <c r="OG3" s="25"/>
      <c r="OH3" s="25"/>
      <c r="OI3" s="25"/>
      <c r="OJ3" s="25"/>
      <c r="OK3" s="25"/>
      <c r="OL3" s="25"/>
      <c r="OM3" s="25"/>
      <c r="ON3" s="25"/>
      <c r="OO3" s="25"/>
      <c r="OP3" s="25"/>
      <c r="OQ3" s="25"/>
      <c r="OT3" s="169"/>
      <c r="OU3" s="170"/>
      <c r="OV3" s="170"/>
      <c r="OW3" s="170"/>
      <c r="OX3" s="170"/>
      <c r="OY3" s="170"/>
      <c r="OZ3" s="170"/>
      <c r="PA3" s="170"/>
      <c r="PB3" s="170"/>
      <c r="PC3" s="170"/>
      <c r="PD3" s="170"/>
      <c r="PE3" s="170"/>
      <c r="PF3" s="170"/>
      <c r="PG3" s="170"/>
      <c r="PH3" s="170"/>
      <c r="PI3" s="170"/>
      <c r="PJ3" s="170"/>
      <c r="PK3" s="170"/>
      <c r="PL3" s="170"/>
      <c r="PM3" s="170"/>
      <c r="PN3" s="170"/>
      <c r="PO3" s="170"/>
      <c r="PP3" s="170"/>
      <c r="PQ3" s="170"/>
      <c r="PR3" s="170"/>
      <c r="PS3" s="170"/>
      <c r="PT3" s="170"/>
      <c r="PU3" s="170"/>
      <c r="PV3" s="170"/>
      <c r="PW3" s="170"/>
      <c r="PX3" s="170"/>
      <c r="PY3" s="170"/>
      <c r="PZ3" s="170"/>
      <c r="QA3" s="170"/>
      <c r="QB3" s="170"/>
      <c r="QC3" s="170"/>
      <c r="QD3" s="170"/>
      <c r="QE3" s="170"/>
      <c r="QF3" s="170"/>
      <c r="QG3" s="170"/>
      <c r="QH3" s="170"/>
      <c r="QI3" s="170"/>
      <c r="QJ3" s="170"/>
      <c r="QK3" s="170"/>
      <c r="QL3" s="170"/>
      <c r="QM3" s="170"/>
      <c r="QN3" s="170"/>
      <c r="QO3" s="170"/>
      <c r="QP3" s="170"/>
      <c r="QQ3" s="170"/>
      <c r="QR3" s="170"/>
      <c r="QS3" s="170"/>
      <c r="QT3" s="170"/>
      <c r="QU3" s="170"/>
      <c r="QV3" s="170"/>
      <c r="QW3" s="170"/>
      <c r="QX3" s="170"/>
      <c r="QY3" s="170"/>
      <c r="QZ3" s="170"/>
      <c r="RA3" s="170"/>
      <c r="RB3" s="170"/>
      <c r="RC3" s="170"/>
      <c r="RD3" s="170"/>
      <c r="RE3" s="170"/>
      <c r="RF3" s="170"/>
      <c r="RG3" s="170"/>
      <c r="RH3" s="170"/>
      <c r="RI3" s="170"/>
      <c r="RJ3" s="170"/>
      <c r="RK3" s="170"/>
      <c r="RL3" s="170"/>
      <c r="RM3" s="170"/>
      <c r="RN3" s="170"/>
      <c r="RO3" s="170"/>
      <c r="RP3" s="170"/>
      <c r="RQ3" s="170"/>
      <c r="RR3" s="170"/>
      <c r="RS3" s="170"/>
      <c r="RT3" s="170"/>
      <c r="RU3" s="170"/>
      <c r="RV3" s="170"/>
      <c r="RW3" s="170"/>
      <c r="RX3" s="170"/>
      <c r="RY3" s="170"/>
      <c r="RZ3" s="170"/>
      <c r="SA3" s="170"/>
      <c r="SB3" s="170"/>
      <c r="SC3" s="170"/>
      <c r="SD3" s="170"/>
      <c r="SE3" s="170"/>
      <c r="SF3" s="170"/>
      <c r="SG3" s="170"/>
      <c r="SH3" s="170"/>
      <c r="SI3" s="170"/>
      <c r="SJ3" s="170"/>
      <c r="SK3" s="170"/>
      <c r="SL3" s="170"/>
      <c r="SM3" s="170"/>
      <c r="SN3" s="170"/>
      <c r="SO3" s="170"/>
      <c r="SP3" s="170"/>
      <c r="SQ3" s="170"/>
      <c r="SR3" s="170"/>
      <c r="SS3" s="170"/>
      <c r="ST3" s="170"/>
      <c r="SU3" s="170"/>
      <c r="SV3" s="170"/>
      <c r="SW3" s="170"/>
      <c r="SX3" s="170"/>
      <c r="SY3" s="170"/>
      <c r="SZ3" s="170"/>
      <c r="TA3" s="170"/>
      <c r="TB3" s="170"/>
      <c r="TC3" s="170"/>
      <c r="TD3" s="170"/>
      <c r="TE3" s="170"/>
      <c r="TF3" s="170"/>
      <c r="TG3" s="170"/>
      <c r="TH3" s="170"/>
      <c r="TI3" s="170"/>
      <c r="TJ3" s="170"/>
      <c r="TK3" s="170"/>
      <c r="TL3" s="170"/>
      <c r="TM3" s="170"/>
      <c r="TN3" s="170"/>
      <c r="TO3" s="170"/>
      <c r="TP3" s="170"/>
      <c r="TQ3" s="170"/>
      <c r="TR3" s="170"/>
      <c r="TS3" s="170"/>
      <c r="TT3" s="170"/>
      <c r="TU3" s="170"/>
      <c r="TV3" s="170"/>
      <c r="TW3" s="170"/>
      <c r="TX3" s="170"/>
      <c r="TY3" s="170"/>
      <c r="TZ3" s="170"/>
      <c r="UA3" s="170"/>
      <c r="UB3" s="170"/>
      <c r="UC3" s="170"/>
      <c r="UD3" s="170"/>
      <c r="UE3" s="170"/>
      <c r="UF3" s="170"/>
      <c r="UG3" s="170"/>
      <c r="UH3" s="170"/>
      <c r="UI3" s="170"/>
      <c r="UJ3" s="170"/>
      <c r="UK3" s="170"/>
      <c r="UL3" s="170"/>
      <c r="UM3" s="170"/>
      <c r="UN3" s="170"/>
      <c r="UO3" s="170"/>
      <c r="UP3" s="170"/>
      <c r="UQ3" s="170"/>
      <c r="UR3" s="170"/>
      <c r="US3" s="170"/>
      <c r="UT3" s="170"/>
      <c r="UU3" s="170"/>
      <c r="UV3" s="170"/>
      <c r="UW3" s="170"/>
      <c r="UX3" s="170"/>
      <c r="UY3" s="170"/>
      <c r="UZ3" s="170"/>
      <c r="VA3" s="170"/>
      <c r="VB3" s="170"/>
      <c r="VC3" s="170"/>
      <c r="VD3" s="170"/>
      <c r="VE3" s="170"/>
      <c r="VF3" s="170"/>
      <c r="VG3" s="170"/>
      <c r="VH3" s="170"/>
      <c r="VI3" s="170"/>
      <c r="VJ3" s="170"/>
      <c r="VK3" s="170"/>
      <c r="VL3" s="170"/>
      <c r="VM3" s="170"/>
      <c r="VN3" s="170"/>
      <c r="VO3" s="170"/>
      <c r="VP3" s="170"/>
      <c r="VQ3" s="170"/>
      <c r="VR3" s="170"/>
      <c r="VS3" s="170"/>
      <c r="VT3" s="170"/>
      <c r="VU3" s="170"/>
      <c r="VV3" s="170"/>
      <c r="VW3" s="170"/>
      <c r="VX3" s="170"/>
      <c r="VY3" s="170"/>
      <c r="VZ3" s="170"/>
      <c r="WA3" s="170"/>
      <c r="WB3" s="170"/>
      <c r="WC3" s="170"/>
      <c r="WD3" s="170"/>
      <c r="WE3" s="170"/>
      <c r="WF3" s="170"/>
      <c r="WG3" s="170"/>
      <c r="WH3" s="170"/>
      <c r="WI3" s="170"/>
      <c r="WJ3" s="170"/>
      <c r="WK3" s="170"/>
      <c r="WL3" s="170"/>
      <c r="WM3" s="170"/>
      <c r="WN3" s="170"/>
      <c r="WO3" s="170"/>
      <c r="WP3" s="170"/>
      <c r="WQ3" s="170"/>
      <c r="WR3" s="170"/>
      <c r="WS3" s="170"/>
      <c r="WT3" s="170"/>
      <c r="WU3" s="170"/>
      <c r="WV3" s="170"/>
      <c r="WW3" s="170"/>
      <c r="WX3" s="170"/>
      <c r="WY3" s="170"/>
      <c r="WZ3" s="170"/>
      <c r="XA3" s="170"/>
      <c r="XB3" s="170"/>
      <c r="XC3" s="170"/>
      <c r="XD3" s="170"/>
      <c r="XE3" s="170"/>
      <c r="XF3" s="170"/>
      <c r="XG3" s="170"/>
      <c r="XH3" s="170"/>
      <c r="XI3" s="170"/>
      <c r="XJ3" s="170"/>
      <c r="XK3" s="170"/>
      <c r="XL3" s="170"/>
      <c r="XM3" s="170"/>
      <c r="XN3" s="170"/>
      <c r="XO3" s="170"/>
      <c r="XP3" s="170"/>
      <c r="XQ3" s="170"/>
      <c r="XR3" s="170"/>
      <c r="XS3" s="170"/>
      <c r="XT3" s="170"/>
      <c r="XU3" s="170"/>
      <c r="XV3" s="170"/>
      <c r="XW3" s="170"/>
      <c r="XX3" s="170"/>
      <c r="XY3" s="170"/>
      <c r="XZ3" s="170"/>
      <c r="YA3" s="170"/>
      <c r="YB3" s="170"/>
      <c r="YC3" s="170"/>
      <c r="YD3" s="170"/>
      <c r="YE3" s="170"/>
      <c r="YF3" s="170"/>
      <c r="YG3" s="170"/>
      <c r="YH3" s="170"/>
      <c r="YI3" s="170"/>
      <c r="YJ3" s="170"/>
      <c r="YK3" s="170"/>
      <c r="YL3" s="170"/>
      <c r="YM3" s="170"/>
      <c r="YN3" s="170"/>
      <c r="YO3" s="170"/>
      <c r="YP3" s="170"/>
      <c r="YQ3" s="170"/>
      <c r="YR3" s="170"/>
      <c r="YS3" s="170"/>
      <c r="YT3" s="170"/>
      <c r="YU3" s="170"/>
      <c r="YV3" s="170"/>
      <c r="YW3" s="170"/>
      <c r="YX3" s="170"/>
      <c r="YY3" s="170"/>
      <c r="YZ3" s="170"/>
      <c r="ZA3" s="170"/>
      <c r="ZB3" s="170"/>
      <c r="ZC3" s="170"/>
      <c r="ZD3" s="170"/>
      <c r="ZE3" s="170"/>
      <c r="ZF3" s="170"/>
      <c r="ZG3" s="170"/>
      <c r="ZH3" s="170"/>
      <c r="ZI3" s="170"/>
      <c r="ZJ3" s="170"/>
      <c r="ZK3" s="170"/>
      <c r="ZL3" s="170"/>
      <c r="ZM3" s="170"/>
      <c r="ZN3" s="170"/>
      <c r="ZO3" s="170"/>
      <c r="ZP3" s="170"/>
      <c r="ZQ3" s="170"/>
      <c r="ZR3" s="170"/>
      <c r="ZS3" s="170"/>
      <c r="ZT3" s="170"/>
      <c r="ZU3" s="170"/>
      <c r="ZV3" s="170"/>
      <c r="ZW3" s="170"/>
      <c r="ZX3" s="170"/>
      <c r="ZY3" s="170"/>
      <c r="ZZ3" s="170"/>
      <c r="AAA3" s="170"/>
      <c r="AAB3" s="170"/>
      <c r="AAC3" s="170"/>
      <c r="AAD3" s="170"/>
      <c r="AAE3" s="170"/>
      <c r="AAF3" s="170"/>
      <c r="AAG3" s="170"/>
      <c r="AAH3" s="170"/>
      <c r="AAI3" s="170"/>
      <c r="AAJ3" s="170"/>
      <c r="AAK3" s="170"/>
      <c r="AAL3" s="170"/>
      <c r="AAM3" s="170"/>
      <c r="AAN3" s="170"/>
      <c r="AAO3" s="170"/>
      <c r="AAP3" s="170"/>
      <c r="AAQ3" s="170"/>
      <c r="AAR3" s="170"/>
      <c r="AAS3" s="170"/>
      <c r="AAT3" s="170"/>
      <c r="AAU3" s="170"/>
      <c r="AAV3" s="170"/>
      <c r="AAW3" s="170"/>
      <c r="AAX3" s="170"/>
      <c r="AAY3" s="170"/>
      <c r="AAZ3" s="170"/>
      <c r="ABA3" s="170"/>
      <c r="ABB3" s="170"/>
      <c r="ABC3" s="170"/>
      <c r="ABD3" s="170"/>
      <c r="ABE3" s="170"/>
      <c r="ABF3" s="170"/>
      <c r="ABG3" s="170"/>
      <c r="ABH3" s="170"/>
      <c r="ABI3" s="170"/>
      <c r="ABJ3" s="170"/>
      <c r="ABK3" s="170"/>
      <c r="ABL3" s="170"/>
      <c r="ABM3" s="170"/>
      <c r="ABN3" s="170"/>
      <c r="ABO3" s="170"/>
      <c r="ABP3" s="170"/>
      <c r="ABQ3" s="170"/>
      <c r="ABR3" s="170"/>
      <c r="ABS3" s="170"/>
      <c r="ABT3" s="170"/>
      <c r="ABU3" s="170"/>
      <c r="ABV3" s="170"/>
      <c r="ABW3" s="170"/>
      <c r="ABX3" s="170"/>
      <c r="ABY3" s="170"/>
      <c r="ABZ3" s="170"/>
      <c r="ACA3" s="170"/>
      <c r="ACB3" s="170"/>
      <c r="ACC3" s="170"/>
      <c r="ACD3" s="170"/>
      <c r="ACE3" s="170"/>
      <c r="ACF3" s="170"/>
      <c r="ACG3" s="170"/>
      <c r="ACH3" s="170"/>
      <c r="ACI3" s="170"/>
      <c r="ACJ3" s="170"/>
      <c r="ACK3" s="170"/>
      <c r="ACL3" s="170"/>
      <c r="ACM3" s="170"/>
      <c r="ACN3" s="170"/>
      <c r="ACO3" s="170"/>
      <c r="ACP3" s="170"/>
      <c r="ACQ3" s="170"/>
      <c r="ACR3" s="170"/>
      <c r="ACS3" s="170"/>
      <c r="ACT3" s="170"/>
      <c r="ACU3" s="170"/>
      <c r="ACV3" s="170"/>
      <c r="ACW3" s="170"/>
      <c r="ACX3" s="170"/>
      <c r="ACY3" s="170"/>
      <c r="ACZ3" s="170"/>
      <c r="ADA3" s="170"/>
      <c r="ADB3" s="170"/>
      <c r="ADC3" s="170"/>
      <c r="ADD3" s="170"/>
      <c r="ADE3" s="170"/>
      <c r="ADF3" s="170"/>
      <c r="ADG3" s="170"/>
      <c r="ADH3" s="170"/>
      <c r="ADI3" s="170"/>
      <c r="ADJ3" s="170"/>
      <c r="ADK3" s="170"/>
      <c r="ADL3" s="170"/>
      <c r="ADM3" s="170"/>
      <c r="ADN3" s="170"/>
      <c r="ADO3" s="170"/>
      <c r="ADP3" s="170"/>
      <c r="ADQ3" s="170"/>
      <c r="ADR3" s="170"/>
      <c r="ADS3" s="170"/>
      <c r="ADT3" s="170"/>
      <c r="ADU3" s="170"/>
      <c r="ADV3" s="170"/>
      <c r="ADW3" s="170"/>
      <c r="ADX3" s="170"/>
      <c r="ADY3" s="170"/>
      <c r="ADZ3" s="170"/>
      <c r="AEA3" s="170"/>
      <c r="AEB3" s="170"/>
      <c r="AEC3" s="170"/>
      <c r="AED3" s="170"/>
      <c r="AEE3" s="170"/>
      <c r="AEF3" s="170"/>
      <c r="AEG3" s="170"/>
      <c r="AEH3" s="170"/>
      <c r="AEI3" s="170"/>
      <c r="AEJ3" s="170"/>
      <c r="AEK3" s="170"/>
      <c r="AEL3" s="170"/>
      <c r="AEM3" s="170"/>
      <c r="AEN3" s="170"/>
      <c r="AEO3" s="170"/>
      <c r="AEP3" s="170"/>
      <c r="AEQ3" s="170"/>
      <c r="AER3" s="170"/>
      <c r="AES3" s="170"/>
      <c r="AET3" s="170"/>
      <c r="AEU3" s="170"/>
      <c r="AEV3" s="170"/>
      <c r="AEW3" s="170"/>
      <c r="AEX3" s="170"/>
      <c r="AEY3" s="170"/>
      <c r="AEZ3" s="170"/>
      <c r="AFA3" s="170"/>
      <c r="AFB3" s="170"/>
      <c r="AFC3" s="170"/>
      <c r="AFD3" s="170"/>
      <c r="AFE3" s="170"/>
      <c r="AFF3" s="170"/>
      <c r="AFG3" s="170"/>
      <c r="AFH3" s="170"/>
      <c r="AFI3" s="170"/>
      <c r="AFJ3" s="170"/>
      <c r="AFK3" s="170"/>
      <c r="AFL3" s="170"/>
      <c r="AFM3" s="170"/>
      <c r="AFN3" s="170"/>
      <c r="AFO3" s="170"/>
      <c r="AFP3" s="170"/>
      <c r="AFQ3" s="170"/>
      <c r="AFR3" s="170"/>
      <c r="AFS3" s="170"/>
      <c r="AFT3" s="170"/>
      <c r="AFU3" s="170"/>
      <c r="AFV3" s="170"/>
      <c r="AFW3" s="170"/>
      <c r="AFX3" s="170"/>
      <c r="AFY3" s="170"/>
      <c r="AFZ3" s="170"/>
      <c r="AGA3" s="170"/>
      <c r="AGB3" s="170"/>
      <c r="AGC3" s="170"/>
      <c r="AGD3" s="170"/>
      <c r="AGE3" s="170"/>
      <c r="AGF3" s="170"/>
      <c r="AGG3" s="170"/>
      <c r="AGH3" s="170"/>
      <c r="AGI3" s="170"/>
      <c r="AGJ3" s="170"/>
      <c r="AGK3" s="170"/>
      <c r="AGL3" s="170"/>
      <c r="AGM3" s="170"/>
      <c r="AGN3" s="170"/>
      <c r="AGO3" s="170"/>
      <c r="AGP3" s="170"/>
      <c r="AGQ3" s="170"/>
      <c r="AGR3" s="170"/>
      <c r="AGS3" s="170"/>
      <c r="AGT3" s="170"/>
      <c r="AGU3" s="170"/>
      <c r="AGV3" s="170"/>
      <c r="AGW3" s="170"/>
      <c r="AGX3" s="170"/>
      <c r="AGY3" s="170"/>
      <c r="AGZ3" s="170"/>
      <c r="AHA3" s="170"/>
      <c r="AHB3" s="170"/>
      <c r="AHC3" s="170"/>
      <c r="AHD3" s="170"/>
      <c r="AHE3" s="170"/>
      <c r="AHF3" s="170"/>
      <c r="AHG3" s="170"/>
      <c r="AHH3" s="170"/>
      <c r="AHI3" s="170"/>
      <c r="AHJ3" s="170"/>
      <c r="AHK3" s="170"/>
      <c r="AHL3" s="170"/>
      <c r="AHM3" s="170"/>
      <c r="AHN3" s="170"/>
      <c r="AHO3" s="170"/>
      <c r="AHP3" s="170"/>
      <c r="AHQ3" s="170"/>
      <c r="AHR3" s="170"/>
      <c r="AHS3" s="170"/>
      <c r="AHT3" s="170"/>
      <c r="AHU3" s="170"/>
      <c r="AHV3" s="170"/>
      <c r="AHW3" s="170"/>
      <c r="AHX3" s="170"/>
      <c r="AHY3" s="170"/>
      <c r="AHZ3" s="170"/>
      <c r="AIA3" s="170"/>
      <c r="AIB3" s="170"/>
      <c r="AIC3" s="170"/>
      <c r="AID3" s="170"/>
      <c r="AIE3" s="170"/>
      <c r="AIF3" s="170"/>
      <c r="AIG3" s="170"/>
      <c r="AIH3" s="170"/>
      <c r="AII3" s="170"/>
      <c r="AIJ3" s="170"/>
      <c r="AIK3" s="170"/>
      <c r="AIL3" s="171"/>
      <c r="AIN3" s="169" t="s">
        <v>52</v>
      </c>
      <c r="AIO3" s="170"/>
      <c r="AIP3" s="170"/>
      <c r="AIQ3" s="170"/>
      <c r="AIR3" s="170"/>
      <c r="AIS3" s="170"/>
      <c r="AIT3" s="170"/>
      <c r="AIU3" s="170"/>
      <c r="AIV3" s="170"/>
      <c r="AIW3" s="170"/>
      <c r="AIX3" s="170"/>
      <c r="AIY3" s="170"/>
      <c r="AIZ3" s="170"/>
      <c r="AJA3" s="170"/>
      <c r="AJB3" s="170"/>
      <c r="AJC3" s="170"/>
      <c r="AJD3" s="170"/>
      <c r="AJE3" s="170"/>
      <c r="AJF3" s="170"/>
      <c r="AJG3" s="170"/>
      <c r="AJH3" s="170"/>
      <c r="AJI3" s="170"/>
      <c r="AJJ3" s="170"/>
      <c r="AJK3" s="170"/>
      <c r="AJL3" s="170"/>
      <c r="AJM3" s="170"/>
      <c r="AJN3" s="170"/>
      <c r="AJO3" s="170"/>
      <c r="AJP3" s="170"/>
      <c r="AJQ3" s="170"/>
      <c r="AJR3" s="170"/>
      <c r="AJS3" s="170"/>
      <c r="AJT3" s="170"/>
      <c r="AJU3" s="170"/>
      <c r="AJV3" s="170"/>
      <c r="AJW3" s="170"/>
      <c r="AJX3" s="170"/>
      <c r="AJY3" s="171"/>
      <c r="AKA3" s="169" t="s">
        <v>53</v>
      </c>
      <c r="AKB3" s="170"/>
      <c r="AKC3" s="170"/>
      <c r="AKD3" s="170"/>
      <c r="AKE3" s="170"/>
      <c r="AKF3" s="170"/>
      <c r="AKG3" s="170"/>
      <c r="AKH3" s="170"/>
      <c r="AKI3" s="170"/>
      <c r="AKJ3" s="170"/>
      <c r="AKK3" s="170"/>
      <c r="AKL3" s="170"/>
      <c r="AKM3" s="170"/>
      <c r="AKN3" s="170"/>
      <c r="AKO3" s="170"/>
      <c r="AKP3" s="170"/>
      <c r="AKQ3" s="170"/>
      <c r="AKR3" s="170"/>
      <c r="AKS3" s="170"/>
      <c r="AKT3" s="170"/>
      <c r="AKU3" s="170"/>
      <c r="AKV3" s="170"/>
      <c r="AKW3" s="170"/>
      <c r="AKX3" s="170"/>
      <c r="AKY3" s="170"/>
      <c r="AKZ3" s="170"/>
      <c r="ALA3" s="170"/>
      <c r="ALB3" s="170"/>
      <c r="ALC3" s="170"/>
      <c r="ALD3" s="170"/>
      <c r="ALE3" s="170"/>
      <c r="ALF3" s="170"/>
      <c r="ALG3" s="170"/>
      <c r="ALH3" s="170"/>
      <c r="ALI3" s="170"/>
      <c r="ALJ3" s="170"/>
      <c r="ALK3" s="170"/>
      <c r="ALL3" s="170"/>
      <c r="ALM3" s="170"/>
      <c r="ALN3" s="170"/>
      <c r="ALO3" s="170"/>
      <c r="ALP3" s="170"/>
      <c r="ALQ3" s="170"/>
      <c r="ALR3" s="170"/>
      <c r="ALS3" s="170"/>
      <c r="ALT3" s="170"/>
      <c r="ALU3" s="170"/>
      <c r="ALV3" s="170"/>
      <c r="ALW3" s="170"/>
      <c r="ALX3" s="170"/>
      <c r="ALY3" s="170"/>
      <c r="ALZ3" s="170"/>
      <c r="AMA3" s="170"/>
      <c r="AMB3" s="170"/>
      <c r="AMC3" s="170"/>
      <c r="AMD3" s="170"/>
      <c r="AME3" s="170"/>
      <c r="AMF3" s="170"/>
      <c r="AMG3" s="170"/>
      <c r="AMH3" s="170"/>
      <c r="AMI3" s="170"/>
      <c r="AMJ3" s="170"/>
      <c r="AMK3" s="171"/>
      <c r="AMM3" s="169" t="s">
        <v>54</v>
      </c>
      <c r="AMN3" s="170"/>
      <c r="AMO3" s="170"/>
      <c r="AMP3" s="170"/>
      <c r="AMQ3" s="170"/>
      <c r="AMR3" s="170"/>
      <c r="AMS3" s="170"/>
      <c r="AMT3" s="170"/>
      <c r="AMU3" s="170"/>
      <c r="AMV3" s="170"/>
      <c r="AMW3" s="170"/>
      <c r="AMX3" s="170"/>
      <c r="AMY3" s="170"/>
      <c r="AMZ3" s="170"/>
      <c r="ANA3" s="170"/>
      <c r="ANB3" s="170"/>
      <c r="ANC3" s="170"/>
      <c r="AND3" s="170"/>
      <c r="ANE3" s="170"/>
      <c r="ANF3" s="170"/>
      <c r="ANG3" s="170"/>
      <c r="ANH3" s="170"/>
      <c r="ANI3" s="170"/>
      <c r="ANJ3" s="170"/>
      <c r="ANK3" s="170"/>
      <c r="ANL3" s="170"/>
      <c r="ANM3" s="170"/>
      <c r="ANN3" s="170"/>
      <c r="ANO3" s="170"/>
      <c r="ANP3" s="170"/>
      <c r="ANQ3" s="171"/>
      <c r="ANS3" s="187" t="s">
        <v>55</v>
      </c>
      <c r="ANT3" s="187" t="s">
        <v>56</v>
      </c>
      <c r="ANU3" s="187" t="s">
        <v>57</v>
      </c>
      <c r="ANV3" s="187" t="s">
        <v>58</v>
      </c>
      <c r="ANW3" s="187" t="s">
        <v>59</v>
      </c>
      <c r="ANX3" s="187" t="s">
        <v>60</v>
      </c>
      <c r="ANY3" s="187" t="s">
        <v>61</v>
      </c>
      <c r="ANZ3" s="187" t="s">
        <v>62</v>
      </c>
      <c r="AOA3" s="187" t="s">
        <v>63</v>
      </c>
      <c r="AOB3" s="187" t="s">
        <v>64</v>
      </c>
      <c r="AOC3" s="187" t="s">
        <v>65</v>
      </c>
      <c r="AOD3" s="187" t="s">
        <v>66</v>
      </c>
      <c r="AOE3" s="187" t="s">
        <v>67</v>
      </c>
      <c r="AOF3" s="187" t="s">
        <v>68</v>
      </c>
      <c r="AOG3" s="187" t="s">
        <v>69</v>
      </c>
      <c r="AOH3" s="187" t="s">
        <v>70</v>
      </c>
      <c r="AOI3" s="187" t="s">
        <v>71</v>
      </c>
      <c r="AOJ3" s="187" t="s">
        <v>72</v>
      </c>
      <c r="AOK3" s="187" t="s">
        <v>73</v>
      </c>
      <c r="AOL3" s="187" t="s">
        <v>74</v>
      </c>
      <c r="AOM3" s="187" t="s">
        <v>75</v>
      </c>
      <c r="AON3" s="187" t="s">
        <v>76</v>
      </c>
      <c r="AOO3" s="187" t="s">
        <v>77</v>
      </c>
      <c r="AOP3" s="187" t="s">
        <v>78</v>
      </c>
      <c r="AOQ3" s="187" t="s">
        <v>79</v>
      </c>
      <c r="AOR3" s="187" t="s">
        <v>80</v>
      </c>
      <c r="AOS3" s="187" t="s">
        <v>81</v>
      </c>
      <c r="AOT3" s="187" t="s">
        <v>82</v>
      </c>
      <c r="AOU3" s="187" t="s">
        <v>83</v>
      </c>
      <c r="AOV3" s="187" t="s">
        <v>84</v>
      </c>
      <c r="AOW3" s="187" t="s">
        <v>85</v>
      </c>
      <c r="AOX3" s="187" t="s">
        <v>86</v>
      </c>
      <c r="AOY3" s="187" t="s">
        <v>87</v>
      </c>
      <c r="AOZ3" s="187" t="s">
        <v>88</v>
      </c>
      <c r="APA3" s="187" t="s">
        <v>89</v>
      </c>
      <c r="APB3" s="187" t="s">
        <v>90</v>
      </c>
      <c r="APC3" s="187" t="s">
        <v>91</v>
      </c>
      <c r="APD3" s="187" t="s">
        <v>92</v>
      </c>
      <c r="APE3" s="187" t="s">
        <v>93</v>
      </c>
      <c r="APF3" s="187" t="s">
        <v>94</v>
      </c>
      <c r="APG3" s="187" t="s">
        <v>95</v>
      </c>
      <c r="APH3" s="187" t="s">
        <v>96</v>
      </c>
      <c r="API3" s="187" t="s">
        <v>97</v>
      </c>
      <c r="APJ3" s="187" t="s">
        <v>98</v>
      </c>
      <c r="APK3" s="187" t="s">
        <v>99</v>
      </c>
      <c r="APL3" s="187" t="s">
        <v>100</v>
      </c>
      <c r="APM3" s="187" t="s">
        <v>101</v>
      </c>
      <c r="APN3" s="187" t="s">
        <v>102</v>
      </c>
      <c r="APO3" s="187" t="s">
        <v>103</v>
      </c>
      <c r="APP3" s="187" t="s">
        <v>104</v>
      </c>
      <c r="APQ3" s="187" t="s">
        <v>105</v>
      </c>
      <c r="APR3" s="187" t="s">
        <v>106</v>
      </c>
      <c r="APS3" s="187" t="s">
        <v>107</v>
      </c>
      <c r="APT3" s="187" t="s">
        <v>108</v>
      </c>
      <c r="APU3" s="187" t="s">
        <v>109</v>
      </c>
      <c r="APV3" s="187" t="s">
        <v>110</v>
      </c>
      <c r="APW3" s="187"/>
    </row>
    <row r="4" ht="22.5" customHeight="1" spans="1:1024 1025:1115">
      <c r="L4" s="26"/>
      <c r="O4" s="22"/>
      <c r="P4" s="22"/>
      <c r="X4" s="26"/>
      <c r="KO4" s="188"/>
      <c r="KP4" s="189"/>
      <c r="KQ4" s="189"/>
      <c r="KR4" s="189"/>
      <c r="KS4" s="190"/>
      <c r="WS4" s="191"/>
      <c r="WT4" s="191"/>
      <c r="AAR4" s="191"/>
      <c r="AAS4" s="191"/>
      <c r="AEQ4" s="191"/>
      <c r="AER4" s="191"/>
      <c r="AIN4" s="192" t="str">
        <f>初始录入!A12</f>
        <v>序号</v>
      </c>
      <c r="AIO4" s="193" t="str">
        <f>初始录入!B12</f>
        <v>学号</v>
      </c>
      <c r="AIP4" s="194" t="str">
        <f>初始录入!C12</f>
        <v>姓名</v>
      </c>
      <c r="AIQ4" s="194" t="str">
        <f>N16</f>
        <v/>
      </c>
      <c r="AIR4" s="194"/>
      <c r="AIS4" s="194"/>
      <c r="AIT4" s="194"/>
      <c r="AIU4" s="194"/>
      <c r="AIV4" s="194"/>
      <c r="AIW4" s="194"/>
      <c r="AIX4" s="194" t="str">
        <f>O16</f>
        <v/>
      </c>
      <c r="AIY4" s="194"/>
      <c r="AIZ4" s="194"/>
      <c r="AJA4" s="194"/>
      <c r="AJB4" s="194"/>
      <c r="AJC4" s="194"/>
      <c r="AJD4" s="194"/>
      <c r="AJE4" s="194" t="str">
        <f>P16</f>
        <v/>
      </c>
      <c r="AJF4" s="194"/>
      <c r="AJG4" s="194"/>
      <c r="AJH4" s="194"/>
      <c r="AJI4" s="194"/>
      <c r="AJJ4" s="194"/>
      <c r="AJK4" s="194"/>
      <c r="AJL4" s="194" t="str">
        <f>Q16</f>
        <v/>
      </c>
      <c r="AJM4" s="194"/>
      <c r="AJN4" s="194"/>
      <c r="AJO4" s="194"/>
      <c r="AJP4" s="194"/>
      <c r="AJQ4" s="194"/>
      <c r="AJR4" s="194"/>
      <c r="AJS4" s="194" t="str">
        <f>R16</f>
        <v/>
      </c>
      <c r="AJT4" s="194"/>
      <c r="AJU4" s="194"/>
      <c r="AJV4" s="194"/>
      <c r="AJW4" s="194"/>
      <c r="AJX4" s="194"/>
      <c r="AJY4" s="195"/>
      <c r="ANS4" s="187" t="s">
        <v>111</v>
      </c>
      <c r="ANT4" s="187" t="s">
        <v>112</v>
      </c>
      <c r="ANU4" s="187">
        <v>3</v>
      </c>
      <c r="ANV4" s="187" t="s">
        <v>18</v>
      </c>
      <c r="ANW4" s="187" t="s">
        <v>113</v>
      </c>
      <c r="ANX4" s="187" t="s">
        <v>35</v>
      </c>
      <c r="ANY4" s="187">
        <v>0.2</v>
      </c>
      <c r="ANZ4" s="187">
        <v>0.2</v>
      </c>
      <c r="AOA4" s="187">
        <v>0.6</v>
      </c>
      <c r="AOB4" s="187"/>
      <c r="AOC4" s="187" t="s">
        <v>114</v>
      </c>
      <c r="AOD4" s="187" t="s">
        <v>115</v>
      </c>
      <c r="AOE4" s="187" t="s">
        <v>116</v>
      </c>
      <c r="AOF4" s="187"/>
      <c r="AOG4" s="187" t="s">
        <v>117</v>
      </c>
      <c r="AOH4" s="187"/>
      <c r="AOI4" s="187">
        <v>0.5</v>
      </c>
      <c r="AOJ4" s="187">
        <v>0.5</v>
      </c>
      <c r="AOK4" s="187">
        <v>1</v>
      </c>
      <c r="AOL4" s="187"/>
      <c r="AOM4" s="187">
        <v>50</v>
      </c>
      <c r="AON4" s="187">
        <v>20</v>
      </c>
      <c r="AOO4" s="187">
        <v>30</v>
      </c>
      <c r="AOP4" s="187"/>
      <c r="AOQ4" s="187"/>
      <c r="AOR4" s="187">
        <v>60</v>
      </c>
      <c r="AOS4" s="187">
        <v>20</v>
      </c>
      <c r="AOT4" s="187">
        <v>20</v>
      </c>
      <c r="AOU4" s="187"/>
      <c r="AOV4" s="187"/>
      <c r="AOW4" s="187"/>
      <c r="AOX4" s="187"/>
      <c r="AOY4" s="187"/>
      <c r="AOZ4" s="187"/>
      <c r="APA4" s="187"/>
      <c r="APB4" s="187" t="s">
        <v>118</v>
      </c>
      <c r="APC4" s="187" t="s">
        <v>119</v>
      </c>
      <c r="APD4" s="187" t="s">
        <v>118</v>
      </c>
      <c r="APE4" s="187"/>
      <c r="APF4" s="187"/>
      <c r="APG4" s="187" t="s">
        <v>120</v>
      </c>
      <c r="APH4" s="187" t="s">
        <v>121</v>
      </c>
      <c r="API4" s="187" t="s">
        <v>122</v>
      </c>
      <c r="APJ4" s="187"/>
      <c r="APK4" s="187"/>
      <c r="APL4" s="187" t="s">
        <v>123</v>
      </c>
      <c r="APM4" s="187" t="s">
        <v>124</v>
      </c>
      <c r="APN4" s="187" t="s">
        <v>125</v>
      </c>
      <c r="APO4" s="187"/>
      <c r="APP4" s="187"/>
      <c r="APQ4" s="187" t="s">
        <v>25</v>
      </c>
      <c r="APR4" s="187" t="s">
        <v>126</v>
      </c>
      <c r="APS4" s="187" t="s">
        <v>126</v>
      </c>
      <c r="APT4" s="187" t="s">
        <v>127</v>
      </c>
      <c r="APU4" s="187" t="s">
        <v>128</v>
      </c>
      <c r="APV4" s="187" t="s">
        <v>129</v>
      </c>
      <c r="APW4" s="187"/>
    </row>
    <row r="5" ht="18" customHeight="1" spans="1:1024 1025:1115">
      <c r="G5" s="196" t="s">
        <v>130</v>
      </c>
      <c r="H5" s="197" t="str">
        <f>IF(初始录入!A13&lt;&gt;"",IF(初始录入!E13&lt;&gt;"",初始录入!E13,""),"")</f>
        <v/>
      </c>
      <c r="I5" s="197" t="str">
        <f>IF(H7&lt;J3,IF(INDEX(初始录入!A13:E112,1+H7,5)&lt;&gt;"",INDEX(初始录入!A13:E112,1+H7,5),""),"")</f>
        <v/>
      </c>
      <c r="J5" s="198" t="str">
        <f>IF(H7+I7&lt;J3,IF(INDEX(初始录入!A13:E112,1+H7+I7,5)&lt;&gt;"",INDEX(初始录入!A13:E112,1+H7+I7,5),""),"")</f>
        <v/>
      </c>
      <c r="K5" s="198" t="str">
        <f>IF(H7+I7+J7&lt;J3,IF(INDEX(初始录入!A13:E162,1+H7+I7+J7,5)&lt;&gt;"",INDEX(初始录入!A13:E162,1+H7+I7+J7,5),""),"")</f>
        <v/>
      </c>
      <c r="L5" s="89"/>
      <c r="M5" s="199" t="s">
        <v>131</v>
      </c>
      <c r="N5" s="200"/>
      <c r="O5" s="201"/>
      <c r="S5" s="199" t="s">
        <v>132</v>
      </c>
      <c r="T5" s="200"/>
      <c r="U5" s="200"/>
      <c r="V5" s="201"/>
      <c r="W5" s="22"/>
      <c r="X5" s="89"/>
      <c r="AI5" s="26"/>
      <c r="AJ5" s="202" t="s">
        <v>133</v>
      </c>
      <c r="AK5" s="202"/>
      <c r="AL5" s="202"/>
      <c r="AM5" s="203"/>
      <c r="AN5" s="203"/>
      <c r="AO5" s="203"/>
      <c r="AP5" s="203"/>
      <c r="AQ5" s="202" t="s">
        <v>134</v>
      </c>
      <c r="AR5" s="202"/>
      <c r="AS5" s="202"/>
      <c r="AT5" s="203"/>
      <c r="AU5" s="203"/>
      <c r="AV5" s="203"/>
      <c r="AW5" s="203"/>
      <c r="AX5" s="202" t="s">
        <v>135</v>
      </c>
      <c r="AY5" s="202"/>
      <c r="AZ5" s="202"/>
      <c r="BA5" s="203"/>
      <c r="BB5" s="203"/>
      <c r="BC5" s="203"/>
      <c r="BD5" s="203"/>
      <c r="BE5" s="202" t="s">
        <v>136</v>
      </c>
      <c r="BF5" s="202"/>
      <c r="BG5" s="202"/>
      <c r="BH5" s="203"/>
      <c r="BI5" s="203"/>
      <c r="BJ5" s="203"/>
      <c r="BK5" s="203"/>
      <c r="BL5" s="202" t="s">
        <v>137</v>
      </c>
      <c r="BM5" s="202"/>
      <c r="BN5" s="202"/>
      <c r="BO5" s="203"/>
      <c r="BP5" s="203"/>
      <c r="BQ5" s="203"/>
      <c r="BR5" s="26"/>
      <c r="BS5" s="202" t="s">
        <v>133</v>
      </c>
      <c r="BT5" s="202"/>
      <c r="BU5" s="202"/>
      <c r="BV5" s="203">
        <f>IF(CC7&lt;&gt;0,$V$9,0)</f>
        <v>0</v>
      </c>
      <c r="BW5" s="203"/>
      <c r="BX5" s="203"/>
      <c r="BY5" s="203"/>
      <c r="BZ5" s="203"/>
      <c r="CA5" s="203"/>
      <c r="CB5" s="203"/>
      <c r="CC5" s="203"/>
      <c r="CD5" s="203"/>
      <c r="CE5" s="202" t="s">
        <v>134</v>
      </c>
      <c r="CF5" s="202"/>
      <c r="CG5" s="202"/>
      <c r="CH5" s="204">
        <f>IF(CO7&lt;&gt;0,$V$9,0)</f>
        <v>0</v>
      </c>
      <c r="CI5" s="204"/>
      <c r="CJ5" s="204"/>
      <c r="CK5" s="204"/>
      <c r="CL5" s="204"/>
      <c r="CM5" s="204"/>
      <c r="CN5" s="204"/>
      <c r="CO5" s="203"/>
      <c r="CP5" s="203"/>
      <c r="CQ5" s="202" t="s">
        <v>135</v>
      </c>
      <c r="CR5" s="202"/>
      <c r="CS5" s="202"/>
      <c r="CT5" s="203">
        <f>IF(DA7&lt;&gt;0,$V$9,0)</f>
        <v>0</v>
      </c>
      <c r="CU5" s="203"/>
      <c r="CV5" s="203"/>
      <c r="CW5" s="203"/>
      <c r="CX5" s="203"/>
      <c r="CY5" s="203"/>
      <c r="CZ5" s="203"/>
      <c r="DA5" s="203"/>
      <c r="DB5" s="203"/>
      <c r="DC5" s="202" t="s">
        <v>136</v>
      </c>
      <c r="DD5" s="202"/>
      <c r="DE5" s="202"/>
      <c r="DF5" s="203">
        <f>IF(DM7&lt;&gt;0,$V$9,0)</f>
        <v>0</v>
      </c>
      <c r="DG5" s="203"/>
      <c r="DH5" s="203"/>
      <c r="DI5" s="203"/>
      <c r="DJ5" s="203"/>
      <c r="DK5" s="203"/>
      <c r="DL5" s="203"/>
      <c r="DM5" s="203"/>
      <c r="DN5" s="203"/>
      <c r="DO5" s="202" t="s">
        <v>137</v>
      </c>
      <c r="DP5" s="202"/>
      <c r="DQ5" s="202"/>
      <c r="DR5" s="203">
        <f>IF(DY7&lt;&gt;0,$V$9,0)</f>
        <v>0</v>
      </c>
      <c r="DS5" s="203"/>
      <c r="DT5" s="203"/>
      <c r="DU5" s="203"/>
      <c r="DV5" s="203"/>
      <c r="DW5" s="203"/>
      <c r="DX5" s="203"/>
      <c r="DY5" s="205"/>
      <c r="DZ5" s="205"/>
      <c r="EH5" s="206" t="str">
        <f>IF(EH7=1,初始录入!M7,"")</f>
        <v/>
      </c>
      <c r="EI5" s="206" t="str">
        <f>IF(EI7=1,成绩录入!I8,"")</f>
        <v/>
      </c>
      <c r="EJ5" s="206" t="str">
        <f>IF(EJ7=1,成绩录入!J8,"")</f>
        <v/>
      </c>
      <c r="EK5" s="206" t="str">
        <f>IF(EK7=1,成绩录入!K8,"")</f>
        <v/>
      </c>
      <c r="EL5" s="206" t="str">
        <f>IF(EL7=1,成绩录入!L8,"")</f>
        <v/>
      </c>
      <c r="EM5" s="206" t="str">
        <f>IF(EM7=1,成绩录入!M8,"")</f>
        <v/>
      </c>
      <c r="EN5" s="206" t="str">
        <f>IF(EN7=1,成绩录入!P8,"")</f>
        <v/>
      </c>
      <c r="EO5" s="206" t="str">
        <f>IF(EO7=1,成绩录入!Q8,"")</f>
        <v/>
      </c>
      <c r="EP5" s="206" t="str">
        <f>IF(EP7=1,成绩录入!R8,"")</f>
        <v/>
      </c>
      <c r="EQ5" s="206" t="str">
        <f>IF(EQ7=1,成绩录入!S8,"")</f>
        <v/>
      </c>
      <c r="ER5" s="206" t="str">
        <f>IF(ER7=1,成绩录入!T8,"")</f>
        <v/>
      </c>
      <c r="ES5" s="206" t="str">
        <f>IF(ES7=1,成绩录入!U8,"")</f>
        <v/>
      </c>
      <c r="ET5" s="206" t="str">
        <f>IF(ET7=1,成绩录入!V8,"")</f>
        <v/>
      </c>
      <c r="EU5" s="206" t="str">
        <f>IF(EU7=1,成绩录入!W8,"")</f>
        <v/>
      </c>
      <c r="EV5" s="206" t="str">
        <f>IF(EV7=1,成绩录入!X8,"")</f>
        <v/>
      </c>
      <c r="EW5" s="206" t="str">
        <f>IF(EW7=1,成绩录入!Y8,"")</f>
        <v/>
      </c>
      <c r="FJ5" s="205"/>
      <c r="FK5" s="202" t="s">
        <v>133</v>
      </c>
      <c r="FL5" s="202"/>
      <c r="FM5" s="202"/>
      <c r="FN5" s="90"/>
      <c r="FO5" s="90"/>
      <c r="FP5" s="90"/>
      <c r="FQ5" s="203"/>
      <c r="FR5" s="203"/>
      <c r="FS5" s="202" t="s">
        <v>134</v>
      </c>
      <c r="FT5" s="202"/>
      <c r="FU5" s="202"/>
      <c r="FV5" s="90"/>
      <c r="FW5" s="90"/>
      <c r="FX5" s="90"/>
      <c r="FY5" s="203"/>
      <c r="FZ5" s="203"/>
      <c r="GA5" s="202" t="s">
        <v>135</v>
      </c>
      <c r="GB5" s="202"/>
      <c r="GC5" s="202"/>
      <c r="GD5" s="90"/>
      <c r="GE5" s="90"/>
      <c r="GF5" s="90"/>
      <c r="GG5" s="203"/>
      <c r="GH5" s="203"/>
      <c r="GI5" s="202" t="s">
        <v>136</v>
      </c>
      <c r="GJ5" s="202"/>
      <c r="GK5" s="202"/>
      <c r="GL5" s="90"/>
      <c r="GM5" s="90"/>
      <c r="GN5" s="90"/>
      <c r="GO5" s="203"/>
      <c r="GP5" s="203"/>
      <c r="GQ5" s="202" t="s">
        <v>137</v>
      </c>
      <c r="GR5" s="26"/>
      <c r="GS5" s="26"/>
      <c r="GT5" s="22"/>
      <c r="GU5" s="22"/>
      <c r="GV5" s="22"/>
      <c r="GW5" s="205"/>
      <c r="GX5" s="205"/>
      <c r="GY5" s="202" t="s">
        <v>133</v>
      </c>
      <c r="GZ5" s="202"/>
      <c r="HA5" s="202"/>
      <c r="HB5" s="90"/>
      <c r="HC5" s="90"/>
      <c r="HD5" s="90"/>
      <c r="HE5" s="203"/>
      <c r="HF5" s="203"/>
      <c r="HG5" s="202" t="s">
        <v>134</v>
      </c>
      <c r="HH5" s="202"/>
      <c r="HI5" s="202"/>
      <c r="HJ5" s="90"/>
      <c r="HK5" s="90"/>
      <c r="HL5" s="90"/>
      <c r="HM5" s="203"/>
      <c r="HN5" s="203"/>
      <c r="HO5" s="202" t="s">
        <v>135</v>
      </c>
      <c r="HP5" s="202"/>
      <c r="HQ5" s="202"/>
      <c r="HR5" s="90"/>
      <c r="HS5" s="90"/>
      <c r="HT5" s="90"/>
      <c r="HU5" s="203"/>
      <c r="HV5" s="203"/>
      <c r="HW5" s="202" t="s">
        <v>136</v>
      </c>
      <c r="HX5" s="202"/>
      <c r="HY5" s="202"/>
      <c r="HZ5" s="90"/>
      <c r="IA5" s="90"/>
      <c r="IB5" s="90"/>
      <c r="IC5" s="203"/>
      <c r="ID5" s="203"/>
      <c r="IE5" s="202" t="s">
        <v>137</v>
      </c>
      <c r="IF5" s="26"/>
      <c r="IG5" s="26"/>
      <c r="IH5" s="22"/>
      <c r="II5" s="22"/>
      <c r="IJ5" s="22"/>
      <c r="IK5" s="205"/>
      <c r="IL5" s="205"/>
      <c r="IM5" s="207"/>
      <c r="IN5" s="207"/>
      <c r="IO5" s="207"/>
      <c r="IP5" s="207"/>
      <c r="IQ5" s="207"/>
      <c r="IR5" s="207"/>
      <c r="IS5" s="207"/>
      <c r="IT5" s="202" t="s">
        <v>133</v>
      </c>
      <c r="IU5" s="202"/>
      <c r="IV5" s="202"/>
      <c r="IW5" s="90"/>
      <c r="IX5" s="90"/>
      <c r="IY5" s="90"/>
      <c r="IZ5" s="203"/>
      <c r="JA5" s="203"/>
      <c r="JB5" s="202" t="s">
        <v>134</v>
      </c>
      <c r="JC5" s="202"/>
      <c r="JD5" s="202"/>
      <c r="JE5" s="90"/>
      <c r="JF5" s="90"/>
      <c r="JG5" s="90"/>
      <c r="JH5" s="203"/>
      <c r="JI5" s="203"/>
      <c r="JJ5" s="202" t="s">
        <v>135</v>
      </c>
      <c r="JK5" s="202"/>
      <c r="JL5" s="202"/>
      <c r="JM5" s="90"/>
      <c r="JN5" s="90"/>
      <c r="JO5" s="90"/>
      <c r="JP5" s="203"/>
      <c r="JQ5" s="203"/>
      <c r="JR5" s="202" t="s">
        <v>136</v>
      </c>
      <c r="JS5" s="202"/>
      <c r="JT5" s="202"/>
      <c r="JU5" s="90"/>
      <c r="JV5" s="90"/>
      <c r="JW5" s="90"/>
      <c r="JX5" s="203"/>
      <c r="JY5" s="203"/>
      <c r="JZ5" s="202" t="s">
        <v>137</v>
      </c>
      <c r="KA5" s="26"/>
      <c r="KB5" s="26"/>
      <c r="KC5" s="22"/>
      <c r="KD5" s="22"/>
      <c r="KE5" s="22"/>
      <c r="KF5" s="205"/>
      <c r="KG5" s="205"/>
      <c r="KH5" s="207" t="s">
        <v>49</v>
      </c>
      <c r="KI5" s="207"/>
      <c r="KJ5" s="207"/>
      <c r="KK5" s="207"/>
      <c r="KL5" s="207"/>
      <c r="KM5" s="207"/>
      <c r="KN5" s="207"/>
      <c r="KP5" s="175"/>
      <c r="OS5" s="208" t="s">
        <v>133</v>
      </c>
      <c r="OT5" s="209">
        <v>1</v>
      </c>
      <c r="OU5" s="210">
        <v>2</v>
      </c>
      <c r="OV5" s="210">
        <v>3</v>
      </c>
      <c r="OW5" s="210">
        <v>4</v>
      </c>
      <c r="OX5" s="210">
        <v>5</v>
      </c>
      <c r="OY5" s="210">
        <v>6</v>
      </c>
      <c r="OZ5" s="210">
        <v>7</v>
      </c>
      <c r="PA5" s="210">
        <v>8</v>
      </c>
      <c r="PB5" s="210">
        <v>9</v>
      </c>
      <c r="PC5" s="210">
        <v>10</v>
      </c>
      <c r="PD5" s="210">
        <v>11</v>
      </c>
      <c r="PE5" s="210">
        <v>12</v>
      </c>
      <c r="PF5" s="210">
        <v>13</v>
      </c>
      <c r="PG5" s="210">
        <v>14</v>
      </c>
      <c r="PH5" s="210">
        <v>15</v>
      </c>
      <c r="PI5" s="210">
        <v>16</v>
      </c>
      <c r="PJ5" s="210">
        <v>17</v>
      </c>
      <c r="PK5" s="210">
        <v>18</v>
      </c>
      <c r="PL5" s="210">
        <v>19</v>
      </c>
      <c r="PM5" s="210">
        <v>20</v>
      </c>
      <c r="PN5" s="210">
        <v>21</v>
      </c>
      <c r="PO5" s="210">
        <v>22</v>
      </c>
      <c r="PP5" s="210">
        <v>23</v>
      </c>
      <c r="PQ5" s="210">
        <v>24</v>
      </c>
      <c r="PR5" s="210">
        <v>25</v>
      </c>
      <c r="PS5" s="210">
        <v>26</v>
      </c>
      <c r="PT5" s="210">
        <v>27</v>
      </c>
      <c r="PU5" s="210">
        <v>28</v>
      </c>
      <c r="PV5" s="210">
        <v>29</v>
      </c>
      <c r="PW5" s="210">
        <v>30</v>
      </c>
      <c r="PX5" s="210">
        <v>31</v>
      </c>
      <c r="PY5" s="210">
        <v>32</v>
      </c>
      <c r="PZ5" s="210">
        <v>33</v>
      </c>
      <c r="QA5" s="210">
        <v>34</v>
      </c>
      <c r="QB5" s="210">
        <v>35</v>
      </c>
      <c r="QC5" s="210">
        <v>36</v>
      </c>
      <c r="QD5" s="210">
        <v>37</v>
      </c>
      <c r="QE5" s="210">
        <v>38</v>
      </c>
      <c r="QF5" s="210">
        <v>39</v>
      </c>
      <c r="QG5" s="210">
        <v>40</v>
      </c>
      <c r="QH5" s="210">
        <v>41</v>
      </c>
      <c r="QI5" s="210">
        <v>42</v>
      </c>
      <c r="QJ5" s="210">
        <v>43</v>
      </c>
      <c r="QK5" s="210">
        <v>44</v>
      </c>
      <c r="QL5" s="210">
        <v>45</v>
      </c>
      <c r="QM5" s="210">
        <v>46</v>
      </c>
      <c r="QN5" s="210">
        <v>47</v>
      </c>
      <c r="QO5" s="210">
        <v>48</v>
      </c>
      <c r="QP5" s="210">
        <v>49</v>
      </c>
      <c r="QQ5" s="210">
        <v>50</v>
      </c>
      <c r="QR5" s="210">
        <v>51</v>
      </c>
      <c r="QS5" s="210">
        <v>52</v>
      </c>
      <c r="QT5" s="210">
        <v>53</v>
      </c>
      <c r="QU5" s="210">
        <v>54</v>
      </c>
      <c r="QV5" s="210">
        <v>55</v>
      </c>
      <c r="QW5" s="210">
        <v>56</v>
      </c>
      <c r="QX5" s="210">
        <v>57</v>
      </c>
      <c r="QY5" s="210">
        <v>58</v>
      </c>
      <c r="QZ5" s="210">
        <v>59</v>
      </c>
      <c r="RA5" s="210">
        <v>60</v>
      </c>
      <c r="RB5" s="210">
        <v>61</v>
      </c>
      <c r="RC5" s="210">
        <v>62</v>
      </c>
      <c r="RD5" s="210">
        <v>63</v>
      </c>
      <c r="RE5" s="210">
        <v>64</v>
      </c>
      <c r="RF5" s="210">
        <v>65</v>
      </c>
      <c r="RG5" s="210">
        <v>66</v>
      </c>
      <c r="RH5" s="210">
        <v>67</v>
      </c>
      <c r="RI5" s="210">
        <v>68</v>
      </c>
      <c r="RJ5" s="210">
        <v>69</v>
      </c>
      <c r="RK5" s="210">
        <v>70</v>
      </c>
      <c r="RL5" s="210">
        <v>71</v>
      </c>
      <c r="RM5" s="210">
        <v>72</v>
      </c>
      <c r="RN5" s="210">
        <v>73</v>
      </c>
      <c r="RO5" s="210">
        <v>74</v>
      </c>
      <c r="RP5" s="210">
        <v>75</v>
      </c>
      <c r="RQ5" s="210">
        <v>76</v>
      </c>
      <c r="RR5" s="210">
        <v>77</v>
      </c>
      <c r="RS5" s="210">
        <v>78</v>
      </c>
      <c r="RT5" s="210">
        <v>79</v>
      </c>
      <c r="RU5" s="210">
        <v>80</v>
      </c>
      <c r="RV5" s="210">
        <v>81</v>
      </c>
      <c r="RW5" s="210">
        <v>82</v>
      </c>
      <c r="RX5" s="210">
        <v>83</v>
      </c>
      <c r="RY5" s="210">
        <v>84</v>
      </c>
      <c r="RZ5" s="210">
        <v>85</v>
      </c>
      <c r="SA5" s="210">
        <v>86</v>
      </c>
      <c r="SB5" s="210">
        <v>87</v>
      </c>
      <c r="SC5" s="210">
        <v>88</v>
      </c>
      <c r="SD5" s="210">
        <v>89</v>
      </c>
      <c r="SE5" s="210">
        <v>90</v>
      </c>
      <c r="SF5" s="210">
        <v>91</v>
      </c>
      <c r="SG5" s="210">
        <v>92</v>
      </c>
      <c r="SH5" s="210">
        <v>93</v>
      </c>
      <c r="SI5" s="210">
        <v>94</v>
      </c>
      <c r="SJ5" s="210">
        <v>95</v>
      </c>
      <c r="SK5" s="210">
        <v>96</v>
      </c>
      <c r="SL5" s="210">
        <v>97</v>
      </c>
      <c r="SM5" s="210">
        <v>98</v>
      </c>
      <c r="SN5" s="210">
        <v>99</v>
      </c>
      <c r="SO5" s="211">
        <v>100</v>
      </c>
      <c r="SP5" s="195" t="s">
        <v>138</v>
      </c>
      <c r="SQ5" s="166"/>
      <c r="SR5" s="212" t="s">
        <v>134</v>
      </c>
      <c r="SS5" s="209">
        <v>1</v>
      </c>
      <c r="ST5" s="210">
        <v>2</v>
      </c>
      <c r="SU5" s="210">
        <v>3</v>
      </c>
      <c r="SV5" s="210">
        <v>4</v>
      </c>
      <c r="SW5" s="210">
        <v>5</v>
      </c>
      <c r="SX5" s="210">
        <v>6</v>
      </c>
      <c r="SY5" s="210">
        <v>7</v>
      </c>
      <c r="SZ5" s="210">
        <v>8</v>
      </c>
      <c r="TA5" s="210">
        <v>9</v>
      </c>
      <c r="TB5" s="210">
        <v>10</v>
      </c>
      <c r="TC5" s="210">
        <v>11</v>
      </c>
      <c r="TD5" s="210">
        <v>12</v>
      </c>
      <c r="TE5" s="210">
        <v>13</v>
      </c>
      <c r="TF5" s="210">
        <v>14</v>
      </c>
      <c r="TG5" s="210">
        <v>15</v>
      </c>
      <c r="TH5" s="210">
        <v>16</v>
      </c>
      <c r="TI5" s="210">
        <v>17</v>
      </c>
      <c r="TJ5" s="210">
        <v>18</v>
      </c>
      <c r="TK5" s="210">
        <v>19</v>
      </c>
      <c r="TL5" s="210">
        <v>20</v>
      </c>
      <c r="TM5" s="210">
        <v>21</v>
      </c>
      <c r="TN5" s="210">
        <v>22</v>
      </c>
      <c r="TO5" s="210">
        <v>23</v>
      </c>
      <c r="TP5" s="210">
        <v>24</v>
      </c>
      <c r="TQ5" s="210">
        <v>25</v>
      </c>
      <c r="TR5" s="210">
        <v>26</v>
      </c>
      <c r="TS5" s="210">
        <v>27</v>
      </c>
      <c r="TT5" s="210">
        <v>28</v>
      </c>
      <c r="TU5" s="210">
        <v>29</v>
      </c>
      <c r="TV5" s="210">
        <v>30</v>
      </c>
      <c r="TW5" s="210">
        <v>31</v>
      </c>
      <c r="TX5" s="210">
        <v>32</v>
      </c>
      <c r="TY5" s="210">
        <v>33</v>
      </c>
      <c r="TZ5" s="210">
        <v>34</v>
      </c>
      <c r="UA5" s="210">
        <v>35</v>
      </c>
      <c r="UB5" s="210">
        <v>36</v>
      </c>
      <c r="UC5" s="210">
        <v>37</v>
      </c>
      <c r="UD5" s="210">
        <v>38</v>
      </c>
      <c r="UE5" s="210">
        <v>39</v>
      </c>
      <c r="UF5" s="210">
        <v>40</v>
      </c>
      <c r="UG5" s="210">
        <v>41</v>
      </c>
      <c r="UH5" s="210">
        <v>42</v>
      </c>
      <c r="UI5" s="210">
        <v>43</v>
      </c>
      <c r="UJ5" s="210">
        <v>44</v>
      </c>
      <c r="UK5" s="210">
        <v>45</v>
      </c>
      <c r="UL5" s="210">
        <v>46</v>
      </c>
      <c r="UM5" s="210">
        <v>47</v>
      </c>
      <c r="UN5" s="210">
        <v>48</v>
      </c>
      <c r="UO5" s="210">
        <v>49</v>
      </c>
      <c r="UP5" s="210">
        <v>50</v>
      </c>
      <c r="UQ5" s="210">
        <v>51</v>
      </c>
      <c r="UR5" s="210">
        <v>52</v>
      </c>
      <c r="US5" s="210">
        <v>53</v>
      </c>
      <c r="UT5" s="210">
        <v>54</v>
      </c>
      <c r="UU5" s="210">
        <v>55</v>
      </c>
      <c r="UV5" s="210">
        <v>56</v>
      </c>
      <c r="UW5" s="210">
        <v>57</v>
      </c>
      <c r="UX5" s="210">
        <v>58</v>
      </c>
      <c r="UY5" s="210">
        <v>59</v>
      </c>
      <c r="UZ5" s="210">
        <v>60</v>
      </c>
      <c r="VA5" s="210">
        <v>61</v>
      </c>
      <c r="VB5" s="210">
        <v>62</v>
      </c>
      <c r="VC5" s="210">
        <v>63</v>
      </c>
      <c r="VD5" s="210">
        <v>64</v>
      </c>
      <c r="VE5" s="210">
        <v>65</v>
      </c>
      <c r="VF5" s="210">
        <v>66</v>
      </c>
      <c r="VG5" s="210">
        <v>67</v>
      </c>
      <c r="VH5" s="210">
        <v>68</v>
      </c>
      <c r="VI5" s="210">
        <v>69</v>
      </c>
      <c r="VJ5" s="210">
        <v>70</v>
      </c>
      <c r="VK5" s="210">
        <v>71</v>
      </c>
      <c r="VL5" s="210">
        <v>72</v>
      </c>
      <c r="VM5" s="210">
        <v>73</v>
      </c>
      <c r="VN5" s="210">
        <v>74</v>
      </c>
      <c r="VO5" s="210">
        <v>75</v>
      </c>
      <c r="VP5" s="210">
        <v>76</v>
      </c>
      <c r="VQ5" s="210">
        <v>77</v>
      </c>
      <c r="VR5" s="210">
        <v>78</v>
      </c>
      <c r="VS5" s="210">
        <v>79</v>
      </c>
      <c r="VT5" s="210">
        <v>80</v>
      </c>
      <c r="VU5" s="210">
        <v>81</v>
      </c>
      <c r="VV5" s="210">
        <v>82</v>
      </c>
      <c r="VW5" s="210">
        <v>83</v>
      </c>
      <c r="VX5" s="210">
        <v>84</v>
      </c>
      <c r="VY5" s="210">
        <v>85</v>
      </c>
      <c r="VZ5" s="210">
        <v>86</v>
      </c>
      <c r="WA5" s="210">
        <v>87</v>
      </c>
      <c r="WB5" s="210">
        <v>88</v>
      </c>
      <c r="WC5" s="210">
        <v>89</v>
      </c>
      <c r="WD5" s="210">
        <v>90</v>
      </c>
      <c r="WE5" s="210">
        <v>91</v>
      </c>
      <c r="WF5" s="210">
        <v>92</v>
      </c>
      <c r="WG5" s="210">
        <v>93</v>
      </c>
      <c r="WH5" s="210">
        <v>94</v>
      </c>
      <c r="WI5" s="210">
        <v>95</v>
      </c>
      <c r="WJ5" s="210">
        <v>96</v>
      </c>
      <c r="WK5" s="210">
        <v>97</v>
      </c>
      <c r="WL5" s="210">
        <v>98</v>
      </c>
      <c r="WM5" s="210">
        <v>99</v>
      </c>
      <c r="WN5" s="211">
        <v>100</v>
      </c>
      <c r="WO5" s="195" t="s">
        <v>138</v>
      </c>
      <c r="WP5" s="166"/>
      <c r="WQ5" s="213" t="s">
        <v>135</v>
      </c>
      <c r="WR5" s="209">
        <v>1</v>
      </c>
      <c r="WS5" s="210">
        <v>2</v>
      </c>
      <c r="WT5" s="210">
        <v>3</v>
      </c>
      <c r="WU5" s="210">
        <v>4</v>
      </c>
      <c r="WV5" s="210">
        <v>5</v>
      </c>
      <c r="WW5" s="210">
        <v>6</v>
      </c>
      <c r="WX5" s="210">
        <v>7</v>
      </c>
      <c r="WY5" s="210">
        <v>8</v>
      </c>
      <c r="WZ5" s="210">
        <v>9</v>
      </c>
      <c r="XA5" s="210">
        <v>10</v>
      </c>
      <c r="XB5" s="210">
        <v>11</v>
      </c>
      <c r="XC5" s="210">
        <v>12</v>
      </c>
      <c r="XD5" s="210">
        <v>13</v>
      </c>
      <c r="XE5" s="210">
        <v>14</v>
      </c>
      <c r="XF5" s="210">
        <v>15</v>
      </c>
      <c r="XG5" s="210">
        <v>16</v>
      </c>
      <c r="XH5" s="210">
        <v>17</v>
      </c>
      <c r="XI5" s="210">
        <v>18</v>
      </c>
      <c r="XJ5" s="210">
        <v>19</v>
      </c>
      <c r="XK5" s="210">
        <v>20</v>
      </c>
      <c r="XL5" s="210">
        <v>21</v>
      </c>
      <c r="XM5" s="210">
        <v>22</v>
      </c>
      <c r="XN5" s="210">
        <v>23</v>
      </c>
      <c r="XO5" s="210">
        <v>24</v>
      </c>
      <c r="XP5" s="210">
        <v>25</v>
      </c>
      <c r="XQ5" s="210">
        <v>26</v>
      </c>
      <c r="XR5" s="210">
        <v>27</v>
      </c>
      <c r="XS5" s="210">
        <v>28</v>
      </c>
      <c r="XT5" s="210">
        <v>29</v>
      </c>
      <c r="XU5" s="210">
        <v>30</v>
      </c>
      <c r="XV5" s="210">
        <v>31</v>
      </c>
      <c r="XW5" s="210">
        <v>32</v>
      </c>
      <c r="XX5" s="210">
        <v>33</v>
      </c>
      <c r="XY5" s="210">
        <v>34</v>
      </c>
      <c r="XZ5" s="210">
        <v>35</v>
      </c>
      <c r="YA5" s="210">
        <v>36</v>
      </c>
      <c r="YB5" s="210">
        <v>37</v>
      </c>
      <c r="YC5" s="210">
        <v>38</v>
      </c>
      <c r="YD5" s="210">
        <v>39</v>
      </c>
      <c r="YE5" s="210">
        <v>40</v>
      </c>
      <c r="YF5" s="210">
        <v>41</v>
      </c>
      <c r="YG5" s="210">
        <v>42</v>
      </c>
      <c r="YH5" s="210">
        <v>43</v>
      </c>
      <c r="YI5" s="210">
        <v>44</v>
      </c>
      <c r="YJ5" s="210">
        <v>45</v>
      </c>
      <c r="YK5" s="210">
        <v>46</v>
      </c>
      <c r="YL5" s="210">
        <v>47</v>
      </c>
      <c r="YM5" s="210">
        <v>48</v>
      </c>
      <c r="YN5" s="210">
        <v>49</v>
      </c>
      <c r="YO5" s="210">
        <v>50</v>
      </c>
      <c r="YP5" s="210">
        <v>51</v>
      </c>
      <c r="YQ5" s="210">
        <v>52</v>
      </c>
      <c r="YR5" s="210">
        <v>53</v>
      </c>
      <c r="YS5" s="210">
        <v>54</v>
      </c>
      <c r="YT5" s="210">
        <v>55</v>
      </c>
      <c r="YU5" s="210">
        <v>56</v>
      </c>
      <c r="YV5" s="210">
        <v>57</v>
      </c>
      <c r="YW5" s="210">
        <v>58</v>
      </c>
      <c r="YX5" s="210">
        <v>59</v>
      </c>
      <c r="YY5" s="210">
        <v>60</v>
      </c>
      <c r="YZ5" s="210">
        <v>61</v>
      </c>
      <c r="ZA5" s="210">
        <v>62</v>
      </c>
      <c r="ZB5" s="210">
        <v>63</v>
      </c>
      <c r="ZC5" s="210">
        <v>64</v>
      </c>
      <c r="ZD5" s="210">
        <v>65</v>
      </c>
      <c r="ZE5" s="210">
        <v>66</v>
      </c>
      <c r="ZF5" s="210">
        <v>67</v>
      </c>
      <c r="ZG5" s="210">
        <v>68</v>
      </c>
      <c r="ZH5" s="210">
        <v>69</v>
      </c>
      <c r="ZI5" s="210">
        <v>70</v>
      </c>
      <c r="ZJ5" s="210">
        <v>71</v>
      </c>
      <c r="ZK5" s="210">
        <v>72</v>
      </c>
      <c r="ZL5" s="210">
        <v>73</v>
      </c>
      <c r="ZM5" s="210">
        <v>74</v>
      </c>
      <c r="ZN5" s="210">
        <v>75</v>
      </c>
      <c r="ZO5" s="210">
        <v>76</v>
      </c>
      <c r="ZP5" s="210">
        <v>77</v>
      </c>
      <c r="ZQ5" s="210">
        <v>78</v>
      </c>
      <c r="ZR5" s="210">
        <v>79</v>
      </c>
      <c r="ZS5" s="210">
        <v>80</v>
      </c>
      <c r="ZT5" s="210">
        <v>81</v>
      </c>
      <c r="ZU5" s="210">
        <v>82</v>
      </c>
      <c r="ZV5" s="210">
        <v>83</v>
      </c>
      <c r="ZW5" s="210">
        <v>84</v>
      </c>
      <c r="ZX5" s="210">
        <v>85</v>
      </c>
      <c r="ZY5" s="210">
        <v>86</v>
      </c>
      <c r="ZZ5" s="210">
        <v>87</v>
      </c>
      <c r="AAA5" s="210">
        <v>88</v>
      </c>
      <c r="AAB5" s="210">
        <v>89</v>
      </c>
      <c r="AAC5" s="210">
        <v>90</v>
      </c>
      <c r="AAD5" s="210">
        <v>91</v>
      </c>
      <c r="AAE5" s="210">
        <v>92</v>
      </c>
      <c r="AAF5" s="210">
        <v>93</v>
      </c>
      <c r="AAG5" s="210">
        <v>94</v>
      </c>
      <c r="AAH5" s="210">
        <v>95</v>
      </c>
      <c r="AAI5" s="210">
        <v>96</v>
      </c>
      <c r="AAJ5" s="210">
        <v>97</v>
      </c>
      <c r="AAK5" s="210">
        <v>98</v>
      </c>
      <c r="AAL5" s="210">
        <v>99</v>
      </c>
      <c r="AAM5" s="211">
        <v>100</v>
      </c>
      <c r="AAN5" s="195" t="s">
        <v>138</v>
      </c>
      <c r="AAO5" s="206"/>
      <c r="AAP5" s="212" t="s">
        <v>136</v>
      </c>
      <c r="AAQ5" s="209">
        <v>1</v>
      </c>
      <c r="AAR5" s="210">
        <v>2</v>
      </c>
      <c r="AAS5" s="210">
        <v>3</v>
      </c>
      <c r="AAT5" s="210">
        <v>4</v>
      </c>
      <c r="AAU5" s="210">
        <v>5</v>
      </c>
      <c r="AAV5" s="210">
        <v>6</v>
      </c>
      <c r="AAW5" s="210">
        <v>7</v>
      </c>
      <c r="AAX5" s="210">
        <v>8</v>
      </c>
      <c r="AAY5" s="210">
        <v>9</v>
      </c>
      <c r="AAZ5" s="210">
        <v>10</v>
      </c>
      <c r="ABA5" s="210">
        <v>11</v>
      </c>
      <c r="ABB5" s="210">
        <v>12</v>
      </c>
      <c r="ABC5" s="210">
        <v>13</v>
      </c>
      <c r="ABD5" s="210">
        <v>14</v>
      </c>
      <c r="ABE5" s="210">
        <v>15</v>
      </c>
      <c r="ABF5" s="210">
        <v>16</v>
      </c>
      <c r="ABG5" s="210">
        <v>17</v>
      </c>
      <c r="ABH5" s="210">
        <v>18</v>
      </c>
      <c r="ABI5" s="210">
        <v>19</v>
      </c>
      <c r="ABJ5" s="210">
        <v>20</v>
      </c>
      <c r="ABK5" s="210">
        <v>21</v>
      </c>
      <c r="ABL5" s="210">
        <v>22</v>
      </c>
      <c r="ABM5" s="210">
        <v>23</v>
      </c>
      <c r="ABN5" s="210">
        <v>24</v>
      </c>
      <c r="ABO5" s="210">
        <v>25</v>
      </c>
      <c r="ABP5" s="210">
        <v>26</v>
      </c>
      <c r="ABQ5" s="210">
        <v>27</v>
      </c>
      <c r="ABR5" s="210">
        <v>28</v>
      </c>
      <c r="ABS5" s="210">
        <v>29</v>
      </c>
      <c r="ABT5" s="210">
        <v>30</v>
      </c>
      <c r="ABU5" s="210">
        <v>31</v>
      </c>
      <c r="ABV5" s="210">
        <v>32</v>
      </c>
      <c r="ABW5" s="210">
        <v>33</v>
      </c>
      <c r="ABX5" s="210">
        <v>34</v>
      </c>
      <c r="ABY5" s="210">
        <v>35</v>
      </c>
      <c r="ABZ5" s="210">
        <v>36</v>
      </c>
      <c r="ACA5" s="210">
        <v>37</v>
      </c>
      <c r="ACB5" s="210">
        <v>38</v>
      </c>
      <c r="ACC5" s="210">
        <v>39</v>
      </c>
      <c r="ACD5" s="210">
        <v>40</v>
      </c>
      <c r="ACE5" s="210">
        <v>41</v>
      </c>
      <c r="ACF5" s="210">
        <v>42</v>
      </c>
      <c r="ACG5" s="210">
        <v>43</v>
      </c>
      <c r="ACH5" s="210">
        <v>44</v>
      </c>
      <c r="ACI5" s="210">
        <v>45</v>
      </c>
      <c r="ACJ5" s="210">
        <v>46</v>
      </c>
      <c r="ACK5" s="210">
        <v>47</v>
      </c>
      <c r="ACL5" s="210">
        <v>48</v>
      </c>
      <c r="ACM5" s="210">
        <v>49</v>
      </c>
      <c r="ACN5" s="210">
        <v>50</v>
      </c>
      <c r="ACO5" s="210">
        <v>51</v>
      </c>
      <c r="ACP5" s="210">
        <v>52</v>
      </c>
      <c r="ACQ5" s="210">
        <v>53</v>
      </c>
      <c r="ACR5" s="210">
        <v>54</v>
      </c>
      <c r="ACS5" s="210">
        <v>55</v>
      </c>
      <c r="ACT5" s="210">
        <v>56</v>
      </c>
      <c r="ACU5" s="210">
        <v>57</v>
      </c>
      <c r="ACV5" s="210">
        <v>58</v>
      </c>
      <c r="ACW5" s="210">
        <v>59</v>
      </c>
      <c r="ACX5" s="210">
        <v>60</v>
      </c>
      <c r="ACY5" s="210">
        <v>61</v>
      </c>
      <c r="ACZ5" s="210">
        <v>62</v>
      </c>
      <c r="ADA5" s="210">
        <v>63</v>
      </c>
      <c r="ADB5" s="210">
        <v>64</v>
      </c>
      <c r="ADC5" s="210">
        <v>65</v>
      </c>
      <c r="ADD5" s="210">
        <v>66</v>
      </c>
      <c r="ADE5" s="210">
        <v>67</v>
      </c>
      <c r="ADF5" s="210">
        <v>68</v>
      </c>
      <c r="ADG5" s="210">
        <v>69</v>
      </c>
      <c r="ADH5" s="210">
        <v>70</v>
      </c>
      <c r="ADI5" s="210">
        <v>71</v>
      </c>
      <c r="ADJ5" s="210">
        <v>72</v>
      </c>
      <c r="ADK5" s="210">
        <v>73</v>
      </c>
      <c r="ADL5" s="210">
        <v>74</v>
      </c>
      <c r="ADM5" s="210">
        <v>75</v>
      </c>
      <c r="ADN5" s="210">
        <v>76</v>
      </c>
      <c r="ADO5" s="210">
        <v>77</v>
      </c>
      <c r="ADP5" s="210">
        <v>78</v>
      </c>
      <c r="ADQ5" s="210">
        <v>79</v>
      </c>
      <c r="ADR5" s="210">
        <v>80</v>
      </c>
      <c r="ADS5" s="210">
        <v>81</v>
      </c>
      <c r="ADT5" s="210">
        <v>82</v>
      </c>
      <c r="ADU5" s="210">
        <v>83</v>
      </c>
      <c r="ADV5" s="210">
        <v>84</v>
      </c>
      <c r="ADW5" s="210">
        <v>85</v>
      </c>
      <c r="ADX5" s="210">
        <v>86</v>
      </c>
      <c r="ADY5" s="210">
        <v>87</v>
      </c>
      <c r="ADZ5" s="210">
        <v>88</v>
      </c>
      <c r="AEA5" s="210">
        <v>89</v>
      </c>
      <c r="AEB5" s="210">
        <v>90</v>
      </c>
      <c r="AEC5" s="210">
        <v>91</v>
      </c>
      <c r="AED5" s="210">
        <v>92</v>
      </c>
      <c r="AEE5" s="210">
        <v>93</v>
      </c>
      <c r="AEF5" s="210">
        <v>94</v>
      </c>
      <c r="AEG5" s="210">
        <v>95</v>
      </c>
      <c r="AEH5" s="210">
        <v>96</v>
      </c>
      <c r="AEI5" s="210">
        <v>97</v>
      </c>
      <c r="AEJ5" s="210">
        <v>98</v>
      </c>
      <c r="AEK5" s="210">
        <v>99</v>
      </c>
      <c r="AEL5" s="211">
        <v>100</v>
      </c>
      <c r="AEM5" s="195" t="s">
        <v>138</v>
      </c>
      <c r="AEN5" s="166"/>
      <c r="AEO5" s="212" t="s">
        <v>137</v>
      </c>
      <c r="AEP5" s="209">
        <v>1</v>
      </c>
      <c r="AEQ5" s="210">
        <v>2</v>
      </c>
      <c r="AER5" s="210">
        <v>3</v>
      </c>
      <c r="AES5" s="210">
        <v>4</v>
      </c>
      <c r="AET5" s="210">
        <v>5</v>
      </c>
      <c r="AEU5" s="210">
        <v>6</v>
      </c>
      <c r="AEV5" s="210">
        <v>7</v>
      </c>
      <c r="AEW5" s="210">
        <v>8</v>
      </c>
      <c r="AEX5" s="210">
        <v>9</v>
      </c>
      <c r="AEY5" s="210">
        <v>10</v>
      </c>
      <c r="AEZ5" s="210">
        <v>11</v>
      </c>
      <c r="AFA5" s="210">
        <v>12</v>
      </c>
      <c r="AFB5" s="210">
        <v>13</v>
      </c>
      <c r="AFC5" s="210">
        <v>14</v>
      </c>
      <c r="AFD5" s="210">
        <v>15</v>
      </c>
      <c r="AFE5" s="210">
        <v>16</v>
      </c>
      <c r="AFF5" s="210">
        <v>17</v>
      </c>
      <c r="AFG5" s="210">
        <v>18</v>
      </c>
      <c r="AFH5" s="210">
        <v>19</v>
      </c>
      <c r="AFI5" s="210">
        <v>20</v>
      </c>
      <c r="AFJ5" s="210">
        <v>21</v>
      </c>
      <c r="AFK5" s="210">
        <v>22</v>
      </c>
      <c r="AFL5" s="210">
        <v>23</v>
      </c>
      <c r="AFM5" s="210">
        <v>24</v>
      </c>
      <c r="AFN5" s="210">
        <v>25</v>
      </c>
      <c r="AFO5" s="210">
        <v>26</v>
      </c>
      <c r="AFP5" s="210">
        <v>27</v>
      </c>
      <c r="AFQ5" s="210">
        <v>28</v>
      </c>
      <c r="AFR5" s="210">
        <v>29</v>
      </c>
      <c r="AFS5" s="210">
        <v>30</v>
      </c>
      <c r="AFT5" s="210">
        <v>31</v>
      </c>
      <c r="AFU5" s="210">
        <v>32</v>
      </c>
      <c r="AFV5" s="210">
        <v>33</v>
      </c>
      <c r="AFW5" s="210">
        <v>34</v>
      </c>
      <c r="AFX5" s="210">
        <v>35</v>
      </c>
      <c r="AFY5" s="210">
        <v>36</v>
      </c>
      <c r="AFZ5" s="210">
        <v>37</v>
      </c>
      <c r="AGA5" s="210">
        <v>38</v>
      </c>
      <c r="AGB5" s="210">
        <v>39</v>
      </c>
      <c r="AGC5" s="210">
        <v>40</v>
      </c>
      <c r="AGD5" s="210">
        <v>41</v>
      </c>
      <c r="AGE5" s="210">
        <v>42</v>
      </c>
      <c r="AGF5" s="210">
        <v>43</v>
      </c>
      <c r="AGG5" s="210">
        <v>44</v>
      </c>
      <c r="AGH5" s="210">
        <v>45</v>
      </c>
      <c r="AGI5" s="210">
        <v>46</v>
      </c>
      <c r="AGJ5" s="210">
        <v>47</v>
      </c>
      <c r="AGK5" s="210">
        <v>48</v>
      </c>
      <c r="AGL5" s="210">
        <v>49</v>
      </c>
      <c r="AGM5" s="210">
        <v>50</v>
      </c>
      <c r="AGN5" s="210">
        <v>51</v>
      </c>
      <c r="AGO5" s="210">
        <v>52</v>
      </c>
      <c r="AGP5" s="210">
        <v>53</v>
      </c>
      <c r="AGQ5" s="210">
        <v>54</v>
      </c>
      <c r="AGR5" s="210">
        <v>55</v>
      </c>
      <c r="AGS5" s="210">
        <v>56</v>
      </c>
      <c r="AGT5" s="210">
        <v>57</v>
      </c>
      <c r="AGU5" s="210">
        <v>58</v>
      </c>
      <c r="AGV5" s="210">
        <v>59</v>
      </c>
      <c r="AGW5" s="210">
        <v>60</v>
      </c>
      <c r="AGX5" s="210">
        <v>61</v>
      </c>
      <c r="AGY5" s="210">
        <v>62</v>
      </c>
      <c r="AGZ5" s="210">
        <v>63</v>
      </c>
      <c r="AHA5" s="210">
        <v>64</v>
      </c>
      <c r="AHB5" s="210">
        <v>65</v>
      </c>
      <c r="AHC5" s="210">
        <v>66</v>
      </c>
      <c r="AHD5" s="210">
        <v>67</v>
      </c>
      <c r="AHE5" s="210">
        <v>68</v>
      </c>
      <c r="AHF5" s="210">
        <v>69</v>
      </c>
      <c r="AHG5" s="210">
        <v>70</v>
      </c>
      <c r="AHH5" s="210">
        <v>71</v>
      </c>
      <c r="AHI5" s="210">
        <v>72</v>
      </c>
      <c r="AHJ5" s="210">
        <v>73</v>
      </c>
      <c r="AHK5" s="210">
        <v>74</v>
      </c>
      <c r="AHL5" s="210">
        <v>75</v>
      </c>
      <c r="AHM5" s="210">
        <v>76</v>
      </c>
      <c r="AHN5" s="210">
        <v>77</v>
      </c>
      <c r="AHO5" s="210">
        <v>78</v>
      </c>
      <c r="AHP5" s="210">
        <v>79</v>
      </c>
      <c r="AHQ5" s="210">
        <v>80</v>
      </c>
      <c r="AHR5" s="210">
        <v>81</v>
      </c>
      <c r="AHS5" s="210">
        <v>82</v>
      </c>
      <c r="AHT5" s="210">
        <v>83</v>
      </c>
      <c r="AHU5" s="210">
        <v>84</v>
      </c>
      <c r="AHV5" s="210">
        <v>85</v>
      </c>
      <c r="AHW5" s="210">
        <v>86</v>
      </c>
      <c r="AHX5" s="210">
        <v>87</v>
      </c>
      <c r="AHY5" s="210">
        <v>88</v>
      </c>
      <c r="AHZ5" s="210">
        <v>89</v>
      </c>
      <c r="AIA5" s="210">
        <v>90</v>
      </c>
      <c r="AIB5" s="210">
        <v>91</v>
      </c>
      <c r="AIC5" s="210">
        <v>92</v>
      </c>
      <c r="AID5" s="210">
        <v>93</v>
      </c>
      <c r="AIE5" s="210">
        <v>94</v>
      </c>
      <c r="AIF5" s="210">
        <v>95</v>
      </c>
      <c r="AIG5" s="210">
        <v>96</v>
      </c>
      <c r="AIH5" s="210">
        <v>97</v>
      </c>
      <c r="AII5" s="210">
        <v>98</v>
      </c>
      <c r="AIJ5" s="210">
        <v>99</v>
      </c>
      <c r="AIK5" s="211">
        <v>100</v>
      </c>
      <c r="AIL5" s="195" t="s">
        <v>138</v>
      </c>
      <c r="AIN5" s="214"/>
      <c r="AIO5" s="215"/>
      <c r="AIP5" s="216"/>
      <c r="AIQ5" s="217">
        <f>S7</f>
        <v>0</v>
      </c>
      <c r="AIR5" s="217"/>
      <c r="AIS5" s="217">
        <f>S10</f>
        <v>0</v>
      </c>
      <c r="AIT5" s="217"/>
      <c r="AIU5" s="217">
        <f>S12</f>
        <v>0</v>
      </c>
      <c r="AIV5" s="217" t="str">
        <f>IF(SP7&lt;&gt;0,SP7,"")</f>
        <v/>
      </c>
      <c r="AIW5" s="216" t="str">
        <f>IF(AIQ4&lt;&gt;"","个人
达成值","")</f>
        <v/>
      </c>
      <c r="AIX5" s="216">
        <f>S7</f>
        <v>0</v>
      </c>
      <c r="AIY5" s="216"/>
      <c r="AIZ5" s="216">
        <f>S10</f>
        <v>0</v>
      </c>
      <c r="AJA5" s="216"/>
      <c r="AJB5" s="216">
        <f>S12</f>
        <v>0</v>
      </c>
      <c r="AJC5" s="216" t="str">
        <f>IF(WO7&lt;&gt;0,WO7,"")</f>
        <v/>
      </c>
      <c r="AJD5" s="216" t="str">
        <f>IF(AIX4&lt;&gt;"","个人
达成值","")</f>
        <v/>
      </c>
      <c r="AJE5" s="216">
        <f>S7</f>
        <v>0</v>
      </c>
      <c r="AJF5" s="216"/>
      <c r="AJG5" s="216">
        <f>S10</f>
        <v>0</v>
      </c>
      <c r="AJH5" s="216"/>
      <c r="AJI5" s="216">
        <f>S12</f>
        <v>0</v>
      </c>
      <c r="AJJ5" s="216" t="str">
        <f>IF(AAN7&lt;&gt;0,AAN7,"")</f>
        <v/>
      </c>
      <c r="AJK5" s="216" t="str">
        <f>AIW5</f>
        <v/>
      </c>
      <c r="AJL5" s="216">
        <f>S7</f>
        <v>0</v>
      </c>
      <c r="AJM5" s="216"/>
      <c r="AJN5" s="216">
        <f>S10</f>
        <v>0</v>
      </c>
      <c r="AJO5" s="216"/>
      <c r="AJP5" s="216">
        <f>S12</f>
        <v>0</v>
      </c>
      <c r="AJQ5" s="216" t="str">
        <f>IF(AEM7&lt;&gt;0,AEM7,"")</f>
        <v/>
      </c>
      <c r="AJR5" s="216" t="str">
        <f>AIW5</f>
        <v/>
      </c>
      <c r="AJS5" s="216">
        <f>S7</f>
        <v>0</v>
      </c>
      <c r="AJT5" s="216"/>
      <c r="AJU5" s="216">
        <f>S10</f>
        <v>0</v>
      </c>
      <c r="AJV5" s="216"/>
      <c r="AJW5" s="216">
        <f>S12</f>
        <v>0</v>
      </c>
      <c r="AJX5" s="216" t="str">
        <f>IF(AIL7&lt;&gt;0,AIL7,"")</f>
        <v/>
      </c>
      <c r="AJY5" s="218" t="str">
        <f>AIW5</f>
        <v/>
      </c>
      <c r="AKA5" s="219" t="str">
        <f>初始录入!A12</f>
        <v>序号</v>
      </c>
      <c r="AKB5" s="219" t="str">
        <f>初始录入!B12</f>
        <v>学号</v>
      </c>
      <c r="AKC5" s="219" t="str">
        <f>初始录入!C12</f>
        <v>姓名</v>
      </c>
      <c r="AKD5" s="220" t="str">
        <f>N16</f>
        <v/>
      </c>
      <c r="AKE5" s="221"/>
      <c r="AKF5" s="221"/>
      <c r="AKG5" s="221"/>
      <c r="AKH5" s="221"/>
      <c r="AKI5" s="221"/>
      <c r="AKJ5" s="221"/>
      <c r="AKK5" s="221"/>
      <c r="AKL5" s="221"/>
      <c r="AKM5" s="221"/>
      <c r="AKN5" s="221"/>
      <c r="AKO5" s="222"/>
      <c r="AKP5" s="220" t="str">
        <f>O16</f>
        <v/>
      </c>
      <c r="AKQ5" s="221"/>
      <c r="AKR5" s="221"/>
      <c r="AKS5" s="221"/>
      <c r="AKT5" s="221"/>
      <c r="AKU5" s="221"/>
      <c r="AKV5" s="221"/>
      <c r="AKW5" s="221"/>
      <c r="AKX5" s="221"/>
      <c r="AKY5" s="221"/>
      <c r="AKZ5" s="221"/>
      <c r="ALA5" s="222"/>
      <c r="ALB5" s="220" t="str">
        <f>P16</f>
        <v/>
      </c>
      <c r="ALC5" s="221"/>
      <c r="ALD5" s="221"/>
      <c r="ALE5" s="221"/>
      <c r="ALF5" s="221"/>
      <c r="ALG5" s="221"/>
      <c r="ALH5" s="221"/>
      <c r="ALI5" s="221"/>
      <c r="ALJ5" s="221"/>
      <c r="ALK5" s="221"/>
      <c r="ALL5" s="221"/>
      <c r="ALM5" s="222"/>
      <c r="ALN5" s="220" t="str">
        <f>Q16</f>
        <v/>
      </c>
      <c r="ALO5" s="221"/>
      <c r="ALP5" s="221"/>
      <c r="ALQ5" s="221"/>
      <c r="ALR5" s="221"/>
      <c r="ALS5" s="221"/>
      <c r="ALT5" s="221"/>
      <c r="ALU5" s="221"/>
      <c r="ALV5" s="221"/>
      <c r="ALW5" s="221"/>
      <c r="ALX5" s="221"/>
      <c r="ALY5" s="222"/>
      <c r="ALZ5" s="216" t="str">
        <f>R16</f>
        <v/>
      </c>
      <c r="AMA5" s="216"/>
      <c r="AMB5" s="216"/>
      <c r="AMC5" s="216"/>
      <c r="AMD5" s="216"/>
      <c r="AME5" s="216"/>
      <c r="AMF5" s="216"/>
      <c r="AMG5" s="216"/>
      <c r="AMH5" s="216"/>
      <c r="AMI5" s="216"/>
      <c r="AMJ5" s="216"/>
      <c r="AMK5" s="216"/>
      <c r="ANR5" s="223"/>
      <c r="ANS5" s="187" t="s">
        <v>139</v>
      </c>
      <c r="ANT5" s="187" t="s">
        <v>112</v>
      </c>
      <c r="ANU5" s="187">
        <v>3</v>
      </c>
      <c r="ANV5" s="187" t="s">
        <v>18</v>
      </c>
      <c r="ANW5" s="187" t="s">
        <v>140</v>
      </c>
      <c r="ANX5" s="187" t="s">
        <v>35</v>
      </c>
      <c r="ANY5" s="187">
        <v>0.2</v>
      </c>
      <c r="ANZ5" s="187">
        <v>0.2</v>
      </c>
      <c r="AOA5" s="187">
        <v>0.6</v>
      </c>
      <c r="AOB5" s="187"/>
      <c r="AOC5" s="187" t="s">
        <v>114</v>
      </c>
      <c r="AOD5" s="187" t="s">
        <v>115</v>
      </c>
      <c r="AOE5" s="187" t="s">
        <v>141</v>
      </c>
      <c r="AOF5" s="187"/>
      <c r="AOG5" s="187" t="s">
        <v>117</v>
      </c>
      <c r="AOH5" s="187"/>
      <c r="AOI5" s="187">
        <v>0.5</v>
      </c>
      <c r="AOJ5" s="187">
        <v>0.5</v>
      </c>
      <c r="AOK5" s="187">
        <v>1</v>
      </c>
      <c r="AOL5" s="187"/>
      <c r="AOM5" s="187">
        <v>20</v>
      </c>
      <c r="AON5" s="187">
        <v>30</v>
      </c>
      <c r="AOO5" s="187">
        <v>50</v>
      </c>
      <c r="AOP5" s="187"/>
      <c r="AOQ5" s="187"/>
      <c r="AOR5" s="187"/>
      <c r="AOS5" s="187">
        <v>50</v>
      </c>
      <c r="AOT5" s="187">
        <v>50</v>
      </c>
      <c r="AOU5" s="187"/>
      <c r="AOV5" s="187"/>
      <c r="AOW5" s="187"/>
      <c r="AOX5" s="187"/>
      <c r="AOY5" s="187"/>
      <c r="AOZ5" s="187"/>
      <c r="APA5" s="187"/>
      <c r="APB5" s="187" t="s">
        <v>119</v>
      </c>
      <c r="APC5" s="187" t="s">
        <v>118</v>
      </c>
      <c r="APD5" s="187" t="s">
        <v>118</v>
      </c>
      <c r="APE5" s="187"/>
      <c r="APF5" s="187"/>
      <c r="APG5" s="187" t="s">
        <v>142</v>
      </c>
      <c r="APH5" s="187" t="s">
        <v>143</v>
      </c>
      <c r="API5" s="187" t="s">
        <v>144</v>
      </c>
      <c r="APJ5" s="187"/>
      <c r="APK5" s="187"/>
      <c r="APL5" s="187" t="s">
        <v>145</v>
      </c>
      <c r="APM5" s="187" t="s">
        <v>146</v>
      </c>
      <c r="APN5" s="187" t="s">
        <v>147</v>
      </c>
      <c r="APO5" s="187"/>
      <c r="APP5" s="187"/>
      <c r="APQ5" s="187" t="s">
        <v>25</v>
      </c>
      <c r="APR5" s="187" t="s">
        <v>148</v>
      </c>
      <c r="APS5" s="187" t="s">
        <v>148</v>
      </c>
      <c r="APT5" s="187" t="s">
        <v>149</v>
      </c>
      <c r="APU5" s="187" t="s">
        <v>150</v>
      </c>
      <c r="APV5" s="187" t="s">
        <v>151</v>
      </c>
      <c r="APW5" s="187"/>
    </row>
    <row r="6" ht="18" customHeight="1" spans="1:1024 1025:1115">
      <c r="G6" s="224" t="s">
        <v>130</v>
      </c>
      <c r="H6" s="225" t="str">
        <f>IF(初始录入!A13&lt;&gt;"",IF(初始录入!E13&lt;&gt;"",初始录入!E13,"无"),"无")</f>
        <v>无</v>
      </c>
      <c r="I6" s="225" t="str">
        <f>IF(H7&lt;J3,IF(INDEX(初始录入!A13:E162,1+H7,5)&lt;&gt;"",INDEX(初始录入!A13:E162,1+H7,5),"无"),"无")</f>
        <v>无</v>
      </c>
      <c r="J6" s="226" t="str">
        <f>IF(H7+I7&lt;J3,IF(INDEX(初始录入!A13:E162,1+H7+I7,5)&lt;&gt;"",INDEX(初始录入!A13:E162,1+H7+I7,5),"无"),"无")</f>
        <v>无</v>
      </c>
      <c r="K6" s="226" t="str">
        <f>IF(H7+I7+J7&lt;J3,IF(INDEX(初始录入!A13:E162,1+H7+I7+J7,5)&lt;&gt;"",INDEX(初始录入!A13:E162,1+H7+I7+J7,5),"无"),"无")</f>
        <v>无</v>
      </c>
      <c r="L6" s="89"/>
      <c r="M6" s="224" t="s">
        <v>152</v>
      </c>
      <c r="N6" s="227" t="s">
        <v>15</v>
      </c>
      <c r="O6" s="228"/>
      <c r="S6" s="224" t="s">
        <v>15</v>
      </c>
      <c r="T6" s="224" t="s">
        <v>153</v>
      </c>
      <c r="U6" s="224" t="s">
        <v>154</v>
      </c>
      <c r="V6" s="229" t="s">
        <v>155</v>
      </c>
      <c r="W6" s="28"/>
      <c r="X6" s="89"/>
      <c r="AI6" s="89"/>
      <c r="AJ6" s="230" t="str">
        <f>N35</f>
        <v/>
      </c>
      <c r="AK6" s="231" t="str">
        <f>O35</f>
        <v/>
      </c>
      <c r="AL6" s="231" t="str">
        <f>P35</f>
        <v/>
      </c>
      <c r="AM6" s="231" t="str">
        <f>Q35</f>
        <v/>
      </c>
      <c r="AN6" s="231" t="str">
        <f>R35</f>
        <v/>
      </c>
      <c r="AO6" s="232" t="s">
        <v>156</v>
      </c>
      <c r="AP6" s="89"/>
      <c r="AQ6" s="230" t="str">
        <f>N35</f>
        <v/>
      </c>
      <c r="AR6" s="231" t="str">
        <f>O35</f>
        <v/>
      </c>
      <c r="AS6" s="231" t="str">
        <f>P35</f>
        <v/>
      </c>
      <c r="AT6" s="231" t="str">
        <f>Q35</f>
        <v/>
      </c>
      <c r="AU6" s="231" t="str">
        <f>R35</f>
        <v/>
      </c>
      <c r="AV6" s="232" t="s">
        <v>156</v>
      </c>
      <c r="AW6" s="89"/>
      <c r="AX6" s="230" t="str">
        <f>N35</f>
        <v/>
      </c>
      <c r="AY6" s="231" t="str">
        <f>O35</f>
        <v/>
      </c>
      <c r="AZ6" s="231" t="str">
        <f>P35</f>
        <v/>
      </c>
      <c r="BA6" s="231" t="str">
        <f>Q35</f>
        <v/>
      </c>
      <c r="BB6" s="231" t="str">
        <f>R35</f>
        <v/>
      </c>
      <c r="BC6" s="232" t="s">
        <v>156</v>
      </c>
      <c r="BD6" s="89"/>
      <c r="BE6" s="230" t="str">
        <f>N35</f>
        <v/>
      </c>
      <c r="BF6" s="231" t="str">
        <f>O35</f>
        <v/>
      </c>
      <c r="BG6" s="231" t="str">
        <f>P35</f>
        <v/>
      </c>
      <c r="BH6" s="231" t="str">
        <f>Q35</f>
        <v/>
      </c>
      <c r="BI6" s="231" t="str">
        <f>R35</f>
        <v/>
      </c>
      <c r="BJ6" s="232" t="s">
        <v>156</v>
      </c>
      <c r="BK6" s="89"/>
      <c r="BL6" s="230" t="str">
        <f>N35</f>
        <v/>
      </c>
      <c r="BM6" s="231" t="str">
        <f>O35</f>
        <v/>
      </c>
      <c r="BN6" s="231" t="str">
        <f>P35</f>
        <v/>
      </c>
      <c r="BO6" s="231" t="str">
        <f>Q35</f>
        <v/>
      </c>
      <c r="BP6" s="231" t="str">
        <f>R35</f>
        <v/>
      </c>
      <c r="BQ6" s="232" t="s">
        <v>156</v>
      </c>
      <c r="BR6" s="89"/>
      <c r="BS6" s="230" t="str">
        <f t="shared" ref="BS6:CB6" si="0">N40</f>
        <v/>
      </c>
      <c r="BT6" s="231" t="str">
        <f t="shared" si="0"/>
        <v/>
      </c>
      <c r="BU6" s="231" t="str">
        <f t="shared" si="0"/>
        <v/>
      </c>
      <c r="BV6" s="231" t="str">
        <f t="shared" si="0"/>
        <v/>
      </c>
      <c r="BW6" s="231" t="str">
        <f t="shared" si="0"/>
        <v/>
      </c>
      <c r="BX6" s="231" t="str">
        <f t="shared" si="0"/>
        <v/>
      </c>
      <c r="BY6" s="231" t="str">
        <f t="shared" si="0"/>
        <v/>
      </c>
      <c r="BZ6" s="231" t="str">
        <f t="shared" si="0"/>
        <v/>
      </c>
      <c r="CA6" s="231" t="str">
        <f t="shared" si="0"/>
        <v/>
      </c>
      <c r="CB6" s="231" t="str">
        <f t="shared" si="0"/>
        <v/>
      </c>
      <c r="CC6" s="232" t="s">
        <v>156</v>
      </c>
      <c r="CD6" s="89"/>
      <c r="CE6" s="233" t="str">
        <f t="shared" ref="CE6:CN6" si="1">N40</f>
        <v/>
      </c>
      <c r="CF6" s="233" t="str">
        <f t="shared" si="1"/>
        <v/>
      </c>
      <c r="CG6" s="233" t="str">
        <f t="shared" si="1"/>
        <v/>
      </c>
      <c r="CH6" s="233" t="str">
        <f t="shared" si="1"/>
        <v/>
      </c>
      <c r="CI6" s="233" t="str">
        <f t="shared" si="1"/>
        <v/>
      </c>
      <c r="CJ6" s="233" t="str">
        <f t="shared" si="1"/>
        <v/>
      </c>
      <c r="CK6" s="233" t="str">
        <f t="shared" si="1"/>
        <v/>
      </c>
      <c r="CL6" s="233" t="str">
        <f t="shared" si="1"/>
        <v/>
      </c>
      <c r="CM6" s="233" t="str">
        <f t="shared" si="1"/>
        <v/>
      </c>
      <c r="CN6" s="233" t="str">
        <f t="shared" si="1"/>
        <v/>
      </c>
      <c r="CO6" s="234" t="s">
        <v>156</v>
      </c>
      <c r="CP6" s="89"/>
      <c r="CQ6" s="230" t="str">
        <f t="shared" ref="CQ6:CZ6" si="2">N40</f>
        <v/>
      </c>
      <c r="CR6" s="231" t="str">
        <f t="shared" si="2"/>
        <v/>
      </c>
      <c r="CS6" s="231" t="str">
        <f t="shared" si="2"/>
        <v/>
      </c>
      <c r="CT6" s="231" t="str">
        <f t="shared" si="2"/>
        <v/>
      </c>
      <c r="CU6" s="231" t="str">
        <f t="shared" si="2"/>
        <v/>
      </c>
      <c r="CV6" s="231" t="str">
        <f t="shared" si="2"/>
        <v/>
      </c>
      <c r="CW6" s="231" t="str">
        <f t="shared" si="2"/>
        <v/>
      </c>
      <c r="CX6" s="231" t="str">
        <f t="shared" si="2"/>
        <v/>
      </c>
      <c r="CY6" s="231" t="str">
        <f t="shared" si="2"/>
        <v/>
      </c>
      <c r="CZ6" s="231" t="str">
        <f t="shared" si="2"/>
        <v/>
      </c>
      <c r="DA6" s="232" t="s">
        <v>156</v>
      </c>
      <c r="DB6" s="89"/>
      <c r="DC6" s="230" t="str">
        <f t="shared" ref="DC6:DL6" si="3">N40</f>
        <v/>
      </c>
      <c r="DD6" s="231" t="str">
        <f t="shared" si="3"/>
        <v/>
      </c>
      <c r="DE6" s="231" t="str">
        <f t="shared" si="3"/>
        <v/>
      </c>
      <c r="DF6" s="231" t="str">
        <f t="shared" si="3"/>
        <v/>
      </c>
      <c r="DG6" s="231" t="str">
        <f t="shared" si="3"/>
        <v/>
      </c>
      <c r="DH6" s="231" t="str">
        <f t="shared" si="3"/>
        <v/>
      </c>
      <c r="DI6" s="231" t="str">
        <f t="shared" si="3"/>
        <v/>
      </c>
      <c r="DJ6" s="231" t="str">
        <f t="shared" si="3"/>
        <v/>
      </c>
      <c r="DK6" s="231" t="str">
        <f t="shared" si="3"/>
        <v/>
      </c>
      <c r="DL6" s="231" t="str">
        <f t="shared" si="3"/>
        <v/>
      </c>
      <c r="DM6" s="232" t="s">
        <v>156</v>
      </c>
      <c r="DN6" s="89"/>
      <c r="DO6" s="230" t="str">
        <f t="shared" ref="DO6:DX6" si="4">N40</f>
        <v/>
      </c>
      <c r="DP6" s="231" t="str">
        <f t="shared" si="4"/>
        <v/>
      </c>
      <c r="DQ6" s="231" t="str">
        <f t="shared" si="4"/>
        <v/>
      </c>
      <c r="DR6" s="231" t="str">
        <f t="shared" si="4"/>
        <v/>
      </c>
      <c r="DS6" s="231" t="str">
        <f t="shared" si="4"/>
        <v/>
      </c>
      <c r="DT6" s="231" t="str">
        <f t="shared" si="4"/>
        <v/>
      </c>
      <c r="DU6" s="231" t="str">
        <f t="shared" si="4"/>
        <v/>
      </c>
      <c r="DV6" s="231" t="str">
        <f t="shared" si="4"/>
        <v/>
      </c>
      <c r="DW6" s="231" t="str">
        <f t="shared" si="4"/>
        <v/>
      </c>
      <c r="DX6" s="231" t="str">
        <f t="shared" si="4"/>
        <v/>
      </c>
      <c r="DY6" s="232" t="s">
        <v>156</v>
      </c>
      <c r="DZ6" s="89"/>
      <c r="EA6" s="230" t="str">
        <f>N16</f>
        <v/>
      </c>
      <c r="EB6" s="231" t="str">
        <f>O16</f>
        <v/>
      </c>
      <c r="EC6" s="231" t="str">
        <f>P16</f>
        <v/>
      </c>
      <c r="ED6" s="231" t="str">
        <f>Q16</f>
        <v/>
      </c>
      <c r="EE6" s="231" t="str">
        <f>R16</f>
        <v/>
      </c>
      <c r="EF6" s="232" t="s">
        <v>138</v>
      </c>
      <c r="EG6" s="89"/>
      <c r="EH6" s="230">
        <f>EH7</f>
        <v>0</v>
      </c>
      <c r="EI6" s="231" t="str">
        <f>IF(EI7&lt;&gt;0,EH7+1,"")</f>
        <v/>
      </c>
      <c r="EJ6" s="231" t="str">
        <f>IF(EJ7&lt;&gt;0,MAX(EH6:EI6)+1,"")</f>
        <v/>
      </c>
      <c r="EK6" s="231" t="str">
        <f>IF(EK7&lt;&gt;0,MAX(EH6:EJ6)+1,"")</f>
        <v/>
      </c>
      <c r="EL6" s="231" t="str">
        <f>IF(EL7&lt;&gt;0,MAX(EH6:EK6)+1,"")</f>
        <v/>
      </c>
      <c r="EM6" s="231" t="str">
        <f>IF(EM7&lt;&gt;0,MAX(EH6:EL6)+1,"")</f>
        <v/>
      </c>
      <c r="EN6" s="231" t="str">
        <f>IF(EN7&lt;&gt;0,MAX(EH6:EM6)+1,"")</f>
        <v/>
      </c>
      <c r="EO6" s="231" t="str">
        <f>IF(EO7&lt;&gt;0,MAX(EH6:EN6)+1,"")</f>
        <v/>
      </c>
      <c r="EP6" s="231" t="str">
        <f>IF(EP7&lt;&gt;0,MAX(EH6:EO6)+1,"")</f>
        <v/>
      </c>
      <c r="EQ6" s="231" t="str">
        <f>IF(EQ7&lt;&gt;0,MAX(EH6:EP6)+1,"")</f>
        <v/>
      </c>
      <c r="ER6" s="231" t="str">
        <f>IF(ER7&lt;&gt;0,MAX(EH6:EQ6)+1,"")</f>
        <v/>
      </c>
      <c r="ES6" s="231" t="str">
        <f>IF(ES7&lt;&gt;0,MAX(EH6:ER6)+1,"")</f>
        <v/>
      </c>
      <c r="ET6" s="231" t="str">
        <f>IF(ET7&lt;&gt;0,MAX(EH6:ES6)+1,"")</f>
        <v/>
      </c>
      <c r="EU6" s="231" t="str">
        <f>IF(EU7&lt;&gt;0,MAX(EH6:ET6)+1,"")</f>
        <v/>
      </c>
      <c r="EV6" s="231" t="str">
        <f>IF(EV7&lt;&gt;0,MAX(EH6:EU6)+1,"")</f>
        <v/>
      </c>
      <c r="EW6" s="232" t="str">
        <f>IF(EW7&lt;&gt;0,MAX(EH6:EV6)+1,"")</f>
        <v/>
      </c>
      <c r="EX6" s="89"/>
      <c r="EY6" s="206" t="str">
        <f>IF(EY$7&lt;&gt;"",INDEX($EH$5:$EW$5,,MATCH(EY$7,$EH$6:$EW$6)),"考勤")</f>
        <v>考勤</v>
      </c>
      <c r="EZ6" s="206" t="str">
        <f>IF(EZ$7&lt;&gt;"",INDEX($EH$5:$EW$5,,MATCH(EZ$7,$EH$6:$EW$6)),"考勤")</f>
        <v>考勤</v>
      </c>
      <c r="FA6" s="206" t="str">
        <f>IF(FA$7&lt;&gt;"",INDEX($EH$5:$EW$5,,MATCH(FA$7,$EH$6:$EW$6)),"考勤")</f>
        <v>考勤</v>
      </c>
      <c r="FB6" s="206" t="str">
        <f>IF(FB$7&lt;&gt;"",INDEX($EH$5:$EW$5,,MATCH(FB$7,$EH$6:$EW$6)),"考勤")</f>
        <v>考勤</v>
      </c>
      <c r="FC6" s="206" t="str">
        <f>成绩录入!AB8</f>
        <v/>
      </c>
      <c r="FD6" s="89"/>
      <c r="FE6" s="89"/>
      <c r="FF6" s="89"/>
      <c r="FG6" s="89"/>
      <c r="FH6" s="89"/>
      <c r="FI6" s="89"/>
      <c r="FJ6" s="89"/>
      <c r="FK6" s="233" t="str">
        <f t="shared" ref="FK6:FP6" si="5">N45</f>
        <v/>
      </c>
      <c r="FL6" s="235" t="str">
        <f t="shared" si="5"/>
        <v/>
      </c>
      <c r="FM6" s="235" t="str">
        <f t="shared" si="5"/>
        <v/>
      </c>
      <c r="FN6" s="235" t="str">
        <f t="shared" si="5"/>
        <v/>
      </c>
      <c r="FO6" s="235" t="str">
        <f t="shared" si="5"/>
        <v/>
      </c>
      <c r="FP6" s="235" t="str">
        <f t="shared" si="5"/>
        <v/>
      </c>
      <c r="FQ6" s="234" t="s">
        <v>156</v>
      </c>
      <c r="FR6" s="89"/>
      <c r="FS6" s="233" t="str">
        <f t="shared" ref="FS6:FX6" si="6">N45</f>
        <v/>
      </c>
      <c r="FT6" s="235" t="str">
        <f t="shared" si="6"/>
        <v/>
      </c>
      <c r="FU6" s="235" t="str">
        <f t="shared" si="6"/>
        <v/>
      </c>
      <c r="FV6" s="235" t="str">
        <f t="shared" si="6"/>
        <v/>
      </c>
      <c r="FW6" s="235" t="str">
        <f t="shared" si="6"/>
        <v/>
      </c>
      <c r="FX6" s="235" t="str">
        <f t="shared" si="6"/>
        <v/>
      </c>
      <c r="FY6" s="234" t="s">
        <v>156</v>
      </c>
      <c r="FZ6" s="89"/>
      <c r="GA6" s="233" t="str">
        <f t="shared" ref="GA6:GF6" si="7">N45</f>
        <v/>
      </c>
      <c r="GB6" s="235" t="str">
        <f t="shared" si="7"/>
        <v/>
      </c>
      <c r="GC6" s="235" t="str">
        <f t="shared" si="7"/>
        <v/>
      </c>
      <c r="GD6" s="235" t="str">
        <f t="shared" si="7"/>
        <v/>
      </c>
      <c r="GE6" s="235" t="str">
        <f t="shared" si="7"/>
        <v/>
      </c>
      <c r="GF6" s="235" t="str">
        <f t="shared" si="7"/>
        <v/>
      </c>
      <c r="GG6" s="234" t="s">
        <v>156</v>
      </c>
      <c r="GH6" s="89"/>
      <c r="GI6" s="233" t="str">
        <f t="shared" ref="GI6:GN6" si="8">N45</f>
        <v/>
      </c>
      <c r="GJ6" s="235" t="str">
        <f t="shared" si="8"/>
        <v/>
      </c>
      <c r="GK6" s="235" t="str">
        <f t="shared" si="8"/>
        <v/>
      </c>
      <c r="GL6" s="235" t="str">
        <f t="shared" si="8"/>
        <v/>
      </c>
      <c r="GM6" s="235" t="str">
        <f t="shared" si="8"/>
        <v/>
      </c>
      <c r="GN6" s="235" t="str">
        <f t="shared" si="8"/>
        <v/>
      </c>
      <c r="GO6" s="232" t="s">
        <v>156</v>
      </c>
      <c r="GP6" s="89"/>
      <c r="GQ6" s="233" t="str">
        <f t="shared" ref="GQ6:GV6" si="9">N45</f>
        <v/>
      </c>
      <c r="GR6" s="235" t="str">
        <f t="shared" si="9"/>
        <v/>
      </c>
      <c r="GS6" s="235" t="str">
        <f t="shared" si="9"/>
        <v/>
      </c>
      <c r="GT6" s="235" t="str">
        <f t="shared" si="9"/>
        <v/>
      </c>
      <c r="GU6" s="235" t="str">
        <f t="shared" si="9"/>
        <v/>
      </c>
      <c r="GV6" s="235" t="str">
        <f t="shared" si="9"/>
        <v/>
      </c>
      <c r="GW6" s="234" t="s">
        <v>156</v>
      </c>
      <c r="GX6" s="89"/>
      <c r="GY6" s="230" t="str">
        <f>N50</f>
        <v/>
      </c>
      <c r="GZ6" s="231" t="str">
        <f t="shared" ref="GZ6:HD6" si="10">O50</f>
        <v/>
      </c>
      <c r="HA6" s="231" t="str">
        <f t="shared" si="10"/>
        <v/>
      </c>
      <c r="HB6" s="231" t="str">
        <f t="shared" si="10"/>
        <v/>
      </c>
      <c r="HC6" s="231" t="str">
        <f t="shared" si="10"/>
        <v/>
      </c>
      <c r="HD6" s="231" t="str">
        <f t="shared" si="10"/>
        <v/>
      </c>
      <c r="HE6" s="232" t="s">
        <v>156</v>
      </c>
      <c r="HF6" s="89"/>
      <c r="HG6" s="230" t="str">
        <f>N50</f>
        <v/>
      </c>
      <c r="HH6" s="231" t="str">
        <f t="shared" ref="HH6:HL6" si="11">O50</f>
        <v/>
      </c>
      <c r="HI6" s="231" t="str">
        <f t="shared" si="11"/>
        <v/>
      </c>
      <c r="HJ6" s="231" t="str">
        <f t="shared" si="11"/>
        <v/>
      </c>
      <c r="HK6" s="231" t="str">
        <f t="shared" si="11"/>
        <v/>
      </c>
      <c r="HL6" s="231" t="str">
        <f t="shared" si="11"/>
        <v/>
      </c>
      <c r="HM6" s="232" t="s">
        <v>156</v>
      </c>
      <c r="HN6" s="89"/>
      <c r="HO6" s="230" t="str">
        <f>N50</f>
        <v/>
      </c>
      <c r="HP6" s="231" t="str">
        <f t="shared" ref="HP6:HT6" si="12">O50</f>
        <v/>
      </c>
      <c r="HQ6" s="231" t="str">
        <f t="shared" si="12"/>
        <v/>
      </c>
      <c r="HR6" s="231" t="str">
        <f t="shared" si="12"/>
        <v/>
      </c>
      <c r="HS6" s="231" t="str">
        <f t="shared" si="12"/>
        <v/>
      </c>
      <c r="HT6" s="231" t="str">
        <f t="shared" si="12"/>
        <v/>
      </c>
      <c r="HU6" s="232" t="s">
        <v>156</v>
      </c>
      <c r="HV6" s="89"/>
      <c r="HW6" s="230" t="str">
        <f>N50</f>
        <v/>
      </c>
      <c r="HX6" s="231" t="str">
        <f t="shared" ref="HX6:IB6" si="13">O50</f>
        <v/>
      </c>
      <c r="HY6" s="231" t="str">
        <f t="shared" si="13"/>
        <v/>
      </c>
      <c r="HZ6" s="231" t="str">
        <f t="shared" si="13"/>
        <v/>
      </c>
      <c r="IA6" s="231" t="str">
        <f t="shared" si="13"/>
        <v/>
      </c>
      <c r="IB6" s="231" t="str">
        <f t="shared" si="13"/>
        <v/>
      </c>
      <c r="IC6" s="232" t="s">
        <v>156</v>
      </c>
      <c r="ID6" s="89"/>
      <c r="IE6" s="230" t="str">
        <f>N50</f>
        <v/>
      </c>
      <c r="IF6" s="231" t="str">
        <f t="shared" ref="IF6:IJ6" si="14">O50</f>
        <v/>
      </c>
      <c r="IG6" s="231" t="str">
        <f t="shared" si="14"/>
        <v/>
      </c>
      <c r="IH6" s="231" t="str">
        <f t="shared" si="14"/>
        <v/>
      </c>
      <c r="II6" s="231" t="str">
        <f t="shared" si="14"/>
        <v/>
      </c>
      <c r="IJ6" s="231" t="str">
        <f t="shared" si="14"/>
        <v/>
      </c>
      <c r="IK6" s="232" t="s">
        <v>156</v>
      </c>
      <c r="IL6" s="89"/>
      <c r="IM6" s="203" t="s">
        <v>133</v>
      </c>
      <c r="IN6" s="203" t="s">
        <v>134</v>
      </c>
      <c r="IO6" s="203" t="s">
        <v>135</v>
      </c>
      <c r="IP6" s="203" t="s">
        <v>136</v>
      </c>
      <c r="IQ6" s="203" t="s">
        <v>137</v>
      </c>
      <c r="IR6" s="90"/>
      <c r="IS6" s="90"/>
      <c r="IT6" s="233" t="str">
        <f t="shared" ref="IT6:IY6" si="15">N55</f>
        <v/>
      </c>
      <c r="IU6" s="235" t="str">
        <f t="shared" si="15"/>
        <v/>
      </c>
      <c r="IV6" s="235" t="str">
        <f t="shared" si="15"/>
        <v/>
      </c>
      <c r="IW6" s="235" t="str">
        <f t="shared" si="15"/>
        <v/>
      </c>
      <c r="IX6" s="235" t="str">
        <f t="shared" si="15"/>
        <v/>
      </c>
      <c r="IY6" s="235" t="str">
        <f t="shared" si="15"/>
        <v/>
      </c>
      <c r="IZ6" s="234" t="s">
        <v>156</v>
      </c>
      <c r="JA6" s="89"/>
      <c r="JB6" s="233" t="str">
        <f t="shared" ref="JB6:JG6" si="16">N55</f>
        <v/>
      </c>
      <c r="JC6" s="235" t="str">
        <f t="shared" si="16"/>
        <v/>
      </c>
      <c r="JD6" s="235" t="str">
        <f t="shared" si="16"/>
        <v/>
      </c>
      <c r="JE6" s="235" t="str">
        <f t="shared" si="16"/>
        <v/>
      </c>
      <c r="JF6" s="235" t="str">
        <f t="shared" si="16"/>
        <v/>
      </c>
      <c r="JG6" s="235" t="str">
        <f t="shared" si="16"/>
        <v/>
      </c>
      <c r="JH6" s="234" t="s">
        <v>156</v>
      </c>
      <c r="JI6" s="89"/>
      <c r="JJ6" s="233" t="str">
        <f t="shared" ref="JJ6:JO6" si="17">N55</f>
        <v/>
      </c>
      <c r="JK6" s="235" t="str">
        <f t="shared" si="17"/>
        <v/>
      </c>
      <c r="JL6" s="235" t="str">
        <f t="shared" si="17"/>
        <v/>
      </c>
      <c r="JM6" s="235" t="str">
        <f t="shared" si="17"/>
        <v/>
      </c>
      <c r="JN6" s="235" t="str">
        <f t="shared" si="17"/>
        <v/>
      </c>
      <c r="JO6" s="234" t="str">
        <f t="shared" si="17"/>
        <v/>
      </c>
      <c r="JP6" s="236" t="s">
        <v>156</v>
      </c>
      <c r="JQ6" s="89"/>
      <c r="JR6" s="233" t="str">
        <f t="shared" ref="JR6:JW6" si="18">N55</f>
        <v/>
      </c>
      <c r="JS6" s="235" t="str">
        <f t="shared" si="18"/>
        <v/>
      </c>
      <c r="JT6" s="235" t="str">
        <f t="shared" si="18"/>
        <v/>
      </c>
      <c r="JU6" s="235" t="str">
        <f t="shared" si="18"/>
        <v/>
      </c>
      <c r="JV6" s="235" t="str">
        <f t="shared" si="18"/>
        <v/>
      </c>
      <c r="JW6" s="235" t="str">
        <f t="shared" si="18"/>
        <v/>
      </c>
      <c r="JX6" s="234" t="s">
        <v>156</v>
      </c>
      <c r="JY6" s="89"/>
      <c r="JZ6" s="233" t="str">
        <f t="shared" ref="JZ6:KE6" si="19">N55</f>
        <v/>
      </c>
      <c r="KA6" s="235" t="str">
        <f t="shared" si="19"/>
        <v/>
      </c>
      <c r="KB6" s="235" t="str">
        <f t="shared" si="19"/>
        <v/>
      </c>
      <c r="KC6" s="235" t="str">
        <f t="shared" si="19"/>
        <v/>
      </c>
      <c r="KD6" s="235" t="str">
        <f t="shared" si="19"/>
        <v/>
      </c>
      <c r="KE6" s="235" t="str">
        <f t="shared" si="19"/>
        <v/>
      </c>
      <c r="KF6" s="234" t="s">
        <v>156</v>
      </c>
      <c r="KG6" s="89"/>
      <c r="KH6" s="237" t="s">
        <v>133</v>
      </c>
      <c r="KI6" s="238" t="s">
        <v>134</v>
      </c>
      <c r="KJ6" s="238" t="s">
        <v>135</v>
      </c>
      <c r="KK6" s="238" t="s">
        <v>136</v>
      </c>
      <c r="KL6" s="238" t="s">
        <v>137</v>
      </c>
      <c r="KM6" s="239"/>
      <c r="KN6" s="90"/>
      <c r="KO6" s="240" t="s">
        <v>157</v>
      </c>
      <c r="KP6" s="241">
        <v>1</v>
      </c>
      <c r="KQ6" s="241">
        <v>2</v>
      </c>
      <c r="KR6" s="242">
        <v>3</v>
      </c>
      <c r="KS6" s="243">
        <v>4</v>
      </c>
      <c r="KT6" s="27"/>
      <c r="KU6" s="244" t="s">
        <v>158</v>
      </c>
      <c r="KV6" s="245"/>
      <c r="KW6" s="245" t="str">
        <f t="shared" ref="KW6:LD6" si="20">N65</f>
        <v/>
      </c>
      <c r="KX6" s="245" t="str">
        <f t="shared" si="20"/>
        <v/>
      </c>
      <c r="KY6" s="245" t="str">
        <f t="shared" si="20"/>
        <v/>
      </c>
      <c r="KZ6" s="245" t="str">
        <f t="shared" si="20"/>
        <v/>
      </c>
      <c r="LA6" s="245" t="str">
        <f t="shared" si="20"/>
        <v/>
      </c>
      <c r="LB6" s="245" t="str">
        <f t="shared" si="20"/>
        <v/>
      </c>
      <c r="LC6" s="245" t="str">
        <f t="shared" si="20"/>
        <v/>
      </c>
      <c r="LD6" s="245" t="str">
        <f t="shared" si="20"/>
        <v/>
      </c>
      <c r="LE6" s="245" t="str">
        <f t="shared" ref="LE6" si="21">V65</f>
        <v/>
      </c>
      <c r="LF6" s="246" t="str">
        <f t="shared" ref="LF6" si="22">W65</f>
        <v/>
      </c>
      <c r="OT6" s="247">
        <f>成绩录入!BC9</f>
        <v>0</v>
      </c>
      <c r="OU6" s="248">
        <f>成绩录入!BD9</f>
        <v>0</v>
      </c>
      <c r="OV6" s="248">
        <f>成绩录入!BE9</f>
        <v>0</v>
      </c>
      <c r="OW6" s="248">
        <f>成绩录入!BF9</f>
        <v>0</v>
      </c>
      <c r="OX6" s="248">
        <f>成绩录入!BG9</f>
        <v>0</v>
      </c>
      <c r="OY6" s="248">
        <f>成绩录入!BH9</f>
        <v>0</v>
      </c>
      <c r="OZ6" s="248">
        <f>成绩录入!BI9</f>
        <v>0</v>
      </c>
      <c r="PA6" s="248">
        <f>成绩录入!BJ9</f>
        <v>0</v>
      </c>
      <c r="PB6" s="248">
        <f>成绩录入!BK9</f>
        <v>0</v>
      </c>
      <c r="PC6" s="248">
        <f>成绩录入!BL9</f>
        <v>0</v>
      </c>
      <c r="PD6" s="248">
        <f>成绩录入!BM9</f>
        <v>0</v>
      </c>
      <c r="PE6" s="248">
        <f>成绩录入!BN9</f>
        <v>0</v>
      </c>
      <c r="PF6" s="248">
        <f>成绩录入!BO9</f>
        <v>0</v>
      </c>
      <c r="PG6" s="248">
        <f>成绩录入!BP9</f>
        <v>0</v>
      </c>
      <c r="PH6" s="248">
        <f>成绩录入!BQ9</f>
        <v>0</v>
      </c>
      <c r="PI6" s="248">
        <f>成绩录入!BR9</f>
        <v>0</v>
      </c>
      <c r="PJ6" s="248">
        <f>成绩录入!BS9</f>
        <v>0</v>
      </c>
      <c r="PK6" s="248">
        <f>成绩录入!BT9</f>
        <v>0</v>
      </c>
      <c r="PL6" s="248">
        <f>成绩录入!BU9</f>
        <v>0</v>
      </c>
      <c r="PM6" s="248">
        <f>成绩录入!BV9</f>
        <v>0</v>
      </c>
      <c r="PN6" s="248">
        <f>成绩录入!BW9</f>
        <v>0</v>
      </c>
      <c r="PO6" s="248">
        <f>成绩录入!BX9</f>
        <v>0</v>
      </c>
      <c r="PP6" s="248">
        <f>成绩录入!BY9</f>
        <v>0</v>
      </c>
      <c r="PQ6" s="248">
        <f>成绩录入!BZ9</f>
        <v>0</v>
      </c>
      <c r="PR6" s="248">
        <f>成绩录入!CA9</f>
        <v>0</v>
      </c>
      <c r="PS6" s="248">
        <f>成绩录入!CB9</f>
        <v>0</v>
      </c>
      <c r="PT6" s="248">
        <f>成绩录入!CC9</f>
        <v>0</v>
      </c>
      <c r="PU6" s="248">
        <f>成绩录入!CD9</f>
        <v>0</v>
      </c>
      <c r="PV6" s="248">
        <f>成绩录入!CE9</f>
        <v>0</v>
      </c>
      <c r="PW6" s="248">
        <f>成绩录入!CF9</f>
        <v>0</v>
      </c>
      <c r="PX6" s="248">
        <f>成绩录入!CG9</f>
        <v>0</v>
      </c>
      <c r="PY6" s="248">
        <f>成绩录入!CH9</f>
        <v>0</v>
      </c>
      <c r="PZ6" s="248">
        <f>成绩录入!CI9</f>
        <v>0</v>
      </c>
      <c r="QA6" s="248">
        <f>成绩录入!CJ9</f>
        <v>0</v>
      </c>
      <c r="QB6" s="248">
        <f>成绩录入!CK9</f>
        <v>0</v>
      </c>
      <c r="QC6" s="248">
        <f>成绩录入!CL9</f>
        <v>0</v>
      </c>
      <c r="QD6" s="248">
        <f>成绩录入!CM9</f>
        <v>0</v>
      </c>
      <c r="QE6" s="248">
        <f>成绩录入!CN9</f>
        <v>0</v>
      </c>
      <c r="QF6" s="248">
        <f>成绩录入!CO9</f>
        <v>0</v>
      </c>
      <c r="QG6" s="248">
        <f>成绩录入!CP9</f>
        <v>0</v>
      </c>
      <c r="QH6" s="248">
        <f>成绩录入!CQ9</f>
        <v>0</v>
      </c>
      <c r="QI6" s="248">
        <f>成绩录入!CR9</f>
        <v>0</v>
      </c>
      <c r="QJ6" s="248">
        <f>成绩录入!CS9</f>
        <v>0</v>
      </c>
      <c r="QK6" s="248">
        <f>成绩录入!CT9</f>
        <v>0</v>
      </c>
      <c r="QL6" s="248">
        <f>成绩录入!CU9</f>
        <v>0</v>
      </c>
      <c r="QM6" s="248">
        <f>成绩录入!CV9</f>
        <v>0</v>
      </c>
      <c r="QN6" s="248">
        <f>成绩录入!CW9</f>
        <v>0</v>
      </c>
      <c r="QO6" s="248">
        <f>成绩录入!CX9</f>
        <v>0</v>
      </c>
      <c r="QP6" s="248">
        <f>成绩录入!CY9</f>
        <v>0</v>
      </c>
      <c r="QQ6" s="248">
        <f>成绩录入!CZ9</f>
        <v>0</v>
      </c>
      <c r="QR6" s="248">
        <f>成绩录入!DA9</f>
        <v>0</v>
      </c>
      <c r="QS6" s="248">
        <f>成绩录入!DB9</f>
        <v>0</v>
      </c>
      <c r="QT6" s="248">
        <f>成绩录入!DC9</f>
        <v>0</v>
      </c>
      <c r="QU6" s="248">
        <f>成绩录入!DD9</f>
        <v>0</v>
      </c>
      <c r="QV6" s="248">
        <f>成绩录入!DE9</f>
        <v>0</v>
      </c>
      <c r="QW6" s="248">
        <f>成绩录入!DF9</f>
        <v>0</v>
      </c>
      <c r="QX6" s="248">
        <f>成绩录入!DG9</f>
        <v>0</v>
      </c>
      <c r="QY6" s="248">
        <f>成绩录入!DH9</f>
        <v>0</v>
      </c>
      <c r="QZ6" s="248">
        <f>成绩录入!DI9</f>
        <v>0</v>
      </c>
      <c r="RA6" s="248">
        <f>成绩录入!DJ9</f>
        <v>0</v>
      </c>
      <c r="RB6" s="248">
        <f>成绩录入!DK9</f>
        <v>0</v>
      </c>
      <c r="RC6" s="248">
        <f>成绩录入!DL9</f>
        <v>0</v>
      </c>
      <c r="RD6" s="248">
        <f>成绩录入!DM9</f>
        <v>0</v>
      </c>
      <c r="RE6" s="248">
        <f>成绩录入!DN9</f>
        <v>0</v>
      </c>
      <c r="RF6" s="248">
        <f>成绩录入!DO9</f>
        <v>0</v>
      </c>
      <c r="RG6" s="248">
        <f>成绩录入!DP9</f>
        <v>0</v>
      </c>
      <c r="RH6" s="248">
        <f>成绩录入!DQ9</f>
        <v>0</v>
      </c>
      <c r="RI6" s="248">
        <f>成绩录入!DR9</f>
        <v>0</v>
      </c>
      <c r="RJ6" s="248">
        <f>成绩录入!DS9</f>
        <v>0</v>
      </c>
      <c r="RK6" s="248">
        <f>成绩录入!DT9</f>
        <v>0</v>
      </c>
      <c r="RL6" s="248">
        <f>成绩录入!DU9</f>
        <v>0</v>
      </c>
      <c r="RM6" s="248">
        <f>成绩录入!DV9</f>
        <v>0</v>
      </c>
      <c r="RN6" s="248">
        <f>成绩录入!DW9</f>
        <v>0</v>
      </c>
      <c r="RO6" s="248">
        <f>成绩录入!DX9</f>
        <v>0</v>
      </c>
      <c r="RP6" s="248">
        <f>成绩录入!DY9</f>
        <v>0</v>
      </c>
      <c r="RQ6" s="248">
        <f>成绩录入!DZ9</f>
        <v>0</v>
      </c>
      <c r="RR6" s="248">
        <f>成绩录入!EA9</f>
        <v>0</v>
      </c>
      <c r="RS6" s="248">
        <f>成绩录入!EB9</f>
        <v>0</v>
      </c>
      <c r="RT6" s="248">
        <f>成绩录入!EC9</f>
        <v>0</v>
      </c>
      <c r="RU6" s="248">
        <f>成绩录入!ED9</f>
        <v>0</v>
      </c>
      <c r="RV6" s="248">
        <f>成绩录入!EE9</f>
        <v>0</v>
      </c>
      <c r="RW6" s="248">
        <f>成绩录入!EF9</f>
        <v>0</v>
      </c>
      <c r="RX6" s="248">
        <f>成绩录入!EG9</f>
        <v>0</v>
      </c>
      <c r="RY6" s="248">
        <f>成绩录入!EH9</f>
        <v>0</v>
      </c>
      <c r="RZ6" s="248">
        <f>成绩录入!EI9</f>
        <v>0</v>
      </c>
      <c r="SA6" s="248">
        <f>成绩录入!EJ9</f>
        <v>0</v>
      </c>
      <c r="SB6" s="248">
        <f>成绩录入!EK9</f>
        <v>0</v>
      </c>
      <c r="SC6" s="248">
        <f>成绩录入!EL9</f>
        <v>0</v>
      </c>
      <c r="SD6" s="248">
        <f>成绩录入!EM9</f>
        <v>0</v>
      </c>
      <c r="SE6" s="248">
        <f>成绩录入!EN9</f>
        <v>0</v>
      </c>
      <c r="SF6" s="248">
        <f>成绩录入!EO9</f>
        <v>0</v>
      </c>
      <c r="SG6" s="248">
        <f>成绩录入!EP9</f>
        <v>0</v>
      </c>
      <c r="SH6" s="248">
        <f>成绩录入!EQ9</f>
        <v>0</v>
      </c>
      <c r="SI6" s="248">
        <f>成绩录入!ER9</f>
        <v>0</v>
      </c>
      <c r="SJ6" s="248">
        <f>成绩录入!ES9</f>
        <v>0</v>
      </c>
      <c r="SK6" s="248">
        <f>成绩录入!ET9</f>
        <v>0</v>
      </c>
      <c r="SL6" s="248">
        <f>成绩录入!EU9</f>
        <v>0</v>
      </c>
      <c r="SM6" s="248">
        <f>成绩录入!EV9</f>
        <v>0</v>
      </c>
      <c r="SN6" s="248">
        <f>成绩录入!EW9</f>
        <v>0</v>
      </c>
      <c r="SO6" s="248">
        <f>成绩录入!EX9</f>
        <v>0</v>
      </c>
      <c r="SP6" s="218"/>
      <c r="SQ6" s="166"/>
      <c r="SR6" s="166"/>
      <c r="SS6" s="247">
        <f>成绩录入!BC9</f>
        <v>0</v>
      </c>
      <c r="ST6" s="248">
        <f>成绩录入!BD9</f>
        <v>0</v>
      </c>
      <c r="SU6" s="248">
        <f>成绩录入!BE9</f>
        <v>0</v>
      </c>
      <c r="SV6" s="248">
        <f>成绩录入!BF9</f>
        <v>0</v>
      </c>
      <c r="SW6" s="248">
        <f>成绩录入!BG9</f>
        <v>0</v>
      </c>
      <c r="SX6" s="248">
        <f>成绩录入!BH9</f>
        <v>0</v>
      </c>
      <c r="SY6" s="248">
        <f>成绩录入!BI9</f>
        <v>0</v>
      </c>
      <c r="SZ6" s="248">
        <f>成绩录入!BJ9</f>
        <v>0</v>
      </c>
      <c r="TA6" s="248">
        <f>成绩录入!BK9</f>
        <v>0</v>
      </c>
      <c r="TB6" s="248">
        <f>成绩录入!BL9</f>
        <v>0</v>
      </c>
      <c r="TC6" s="248">
        <f>成绩录入!BM9</f>
        <v>0</v>
      </c>
      <c r="TD6" s="248">
        <f>成绩录入!BN9</f>
        <v>0</v>
      </c>
      <c r="TE6" s="248">
        <f>成绩录入!BO9</f>
        <v>0</v>
      </c>
      <c r="TF6" s="248">
        <f>成绩录入!BP9</f>
        <v>0</v>
      </c>
      <c r="TG6" s="248">
        <f>成绩录入!BQ9</f>
        <v>0</v>
      </c>
      <c r="TH6" s="248">
        <f>成绩录入!BR9</f>
        <v>0</v>
      </c>
      <c r="TI6" s="248">
        <f>成绩录入!BS9</f>
        <v>0</v>
      </c>
      <c r="TJ6" s="248">
        <f>成绩录入!BT9</f>
        <v>0</v>
      </c>
      <c r="TK6" s="248">
        <f>成绩录入!BU9</f>
        <v>0</v>
      </c>
      <c r="TL6" s="248">
        <f>成绩录入!BV9</f>
        <v>0</v>
      </c>
      <c r="TM6" s="248">
        <f>成绩录入!BW9</f>
        <v>0</v>
      </c>
      <c r="TN6" s="248">
        <f>成绩录入!BX9</f>
        <v>0</v>
      </c>
      <c r="TO6" s="248">
        <f>成绩录入!BY9</f>
        <v>0</v>
      </c>
      <c r="TP6" s="248">
        <f>成绩录入!BZ9</f>
        <v>0</v>
      </c>
      <c r="TQ6" s="248">
        <f>成绩录入!CA9</f>
        <v>0</v>
      </c>
      <c r="TR6" s="248">
        <f>成绩录入!CB9</f>
        <v>0</v>
      </c>
      <c r="TS6" s="248">
        <f>成绩录入!CC9</f>
        <v>0</v>
      </c>
      <c r="TT6" s="248">
        <f>成绩录入!CD9</f>
        <v>0</v>
      </c>
      <c r="TU6" s="248">
        <f>成绩录入!CE9</f>
        <v>0</v>
      </c>
      <c r="TV6" s="248">
        <f>成绩录入!CF9</f>
        <v>0</v>
      </c>
      <c r="TW6" s="248">
        <f>成绩录入!CG9</f>
        <v>0</v>
      </c>
      <c r="TX6" s="248">
        <f>成绩录入!CH9</f>
        <v>0</v>
      </c>
      <c r="TY6" s="248">
        <f>成绩录入!CI9</f>
        <v>0</v>
      </c>
      <c r="TZ6" s="248">
        <f>成绩录入!CJ9</f>
        <v>0</v>
      </c>
      <c r="UA6" s="248">
        <f>成绩录入!CK9</f>
        <v>0</v>
      </c>
      <c r="UB6" s="248">
        <f>成绩录入!CL9</f>
        <v>0</v>
      </c>
      <c r="UC6" s="248">
        <f>成绩录入!CM9</f>
        <v>0</v>
      </c>
      <c r="UD6" s="248">
        <f>成绩录入!CN9</f>
        <v>0</v>
      </c>
      <c r="UE6" s="248">
        <f>成绩录入!CO9</f>
        <v>0</v>
      </c>
      <c r="UF6" s="248">
        <f>成绩录入!CP9</f>
        <v>0</v>
      </c>
      <c r="UG6" s="248">
        <f>成绩录入!CQ9</f>
        <v>0</v>
      </c>
      <c r="UH6" s="248">
        <f>成绩录入!CR9</f>
        <v>0</v>
      </c>
      <c r="UI6" s="248">
        <f>成绩录入!CS9</f>
        <v>0</v>
      </c>
      <c r="UJ6" s="248">
        <f>成绩录入!CT9</f>
        <v>0</v>
      </c>
      <c r="UK6" s="248">
        <f>成绩录入!CU9</f>
        <v>0</v>
      </c>
      <c r="UL6" s="248">
        <f>成绩录入!CV9</f>
        <v>0</v>
      </c>
      <c r="UM6" s="248">
        <f>成绩录入!CW9</f>
        <v>0</v>
      </c>
      <c r="UN6" s="248">
        <f>成绩录入!CX9</f>
        <v>0</v>
      </c>
      <c r="UO6" s="248">
        <f>成绩录入!CY9</f>
        <v>0</v>
      </c>
      <c r="UP6" s="248">
        <f>成绩录入!CZ9</f>
        <v>0</v>
      </c>
      <c r="UQ6" s="248">
        <f>成绩录入!DA9</f>
        <v>0</v>
      </c>
      <c r="UR6" s="248">
        <f>成绩录入!DB9</f>
        <v>0</v>
      </c>
      <c r="US6" s="248">
        <f>成绩录入!DC9</f>
        <v>0</v>
      </c>
      <c r="UT6" s="248">
        <f>成绩录入!DD9</f>
        <v>0</v>
      </c>
      <c r="UU6" s="248">
        <f>成绩录入!DE9</f>
        <v>0</v>
      </c>
      <c r="UV6" s="248">
        <f>成绩录入!DF9</f>
        <v>0</v>
      </c>
      <c r="UW6" s="248">
        <f>成绩录入!DG9</f>
        <v>0</v>
      </c>
      <c r="UX6" s="248">
        <f>成绩录入!DH9</f>
        <v>0</v>
      </c>
      <c r="UY6" s="248">
        <f>成绩录入!DI9</f>
        <v>0</v>
      </c>
      <c r="UZ6" s="248">
        <f>成绩录入!DJ9</f>
        <v>0</v>
      </c>
      <c r="VA6" s="248">
        <f>成绩录入!DK9</f>
        <v>0</v>
      </c>
      <c r="VB6" s="248">
        <f>成绩录入!DL9</f>
        <v>0</v>
      </c>
      <c r="VC6" s="248">
        <f>成绩录入!DM9</f>
        <v>0</v>
      </c>
      <c r="VD6" s="248">
        <f>成绩录入!DN9</f>
        <v>0</v>
      </c>
      <c r="VE6" s="248">
        <f>成绩录入!DO9</f>
        <v>0</v>
      </c>
      <c r="VF6" s="248">
        <f>成绩录入!DP9</f>
        <v>0</v>
      </c>
      <c r="VG6" s="248">
        <f>成绩录入!DQ9</f>
        <v>0</v>
      </c>
      <c r="VH6" s="248">
        <f>成绩录入!DR9</f>
        <v>0</v>
      </c>
      <c r="VI6" s="248">
        <f>成绩录入!DS9</f>
        <v>0</v>
      </c>
      <c r="VJ6" s="248">
        <f>成绩录入!DT9</f>
        <v>0</v>
      </c>
      <c r="VK6" s="248">
        <f>成绩录入!DU9</f>
        <v>0</v>
      </c>
      <c r="VL6" s="248">
        <f>成绩录入!DV9</f>
        <v>0</v>
      </c>
      <c r="VM6" s="248">
        <f>成绩录入!DW9</f>
        <v>0</v>
      </c>
      <c r="VN6" s="248">
        <f>成绩录入!DX9</f>
        <v>0</v>
      </c>
      <c r="VO6" s="248">
        <f>成绩录入!DY9</f>
        <v>0</v>
      </c>
      <c r="VP6" s="248">
        <f>成绩录入!DZ9</f>
        <v>0</v>
      </c>
      <c r="VQ6" s="248">
        <f>成绩录入!EA9</f>
        <v>0</v>
      </c>
      <c r="VR6" s="248">
        <f>成绩录入!EB9</f>
        <v>0</v>
      </c>
      <c r="VS6" s="248">
        <f>成绩录入!EC9</f>
        <v>0</v>
      </c>
      <c r="VT6" s="248">
        <f>成绩录入!ED9</f>
        <v>0</v>
      </c>
      <c r="VU6" s="248">
        <f>成绩录入!EE9</f>
        <v>0</v>
      </c>
      <c r="VV6" s="248">
        <f>成绩录入!EF9</f>
        <v>0</v>
      </c>
      <c r="VW6" s="248">
        <f>成绩录入!EG9</f>
        <v>0</v>
      </c>
      <c r="VX6" s="248">
        <f>成绩录入!EH9</f>
        <v>0</v>
      </c>
      <c r="VY6" s="248">
        <f>成绩录入!EI9</f>
        <v>0</v>
      </c>
      <c r="VZ6" s="248">
        <f>成绩录入!EJ9</f>
        <v>0</v>
      </c>
      <c r="WA6" s="248">
        <f>成绩录入!EK9</f>
        <v>0</v>
      </c>
      <c r="WB6" s="248">
        <f>成绩录入!EL9</f>
        <v>0</v>
      </c>
      <c r="WC6" s="248">
        <f>成绩录入!EM9</f>
        <v>0</v>
      </c>
      <c r="WD6" s="248">
        <f>成绩录入!EN9</f>
        <v>0</v>
      </c>
      <c r="WE6" s="248">
        <f>成绩录入!EO9</f>
        <v>0</v>
      </c>
      <c r="WF6" s="248">
        <f>成绩录入!EP9</f>
        <v>0</v>
      </c>
      <c r="WG6" s="248">
        <f>成绩录入!EQ9</f>
        <v>0</v>
      </c>
      <c r="WH6" s="248">
        <f>成绩录入!ER9</f>
        <v>0</v>
      </c>
      <c r="WI6" s="248">
        <f>成绩录入!ES9</f>
        <v>0</v>
      </c>
      <c r="WJ6" s="248">
        <f>成绩录入!ET9</f>
        <v>0</v>
      </c>
      <c r="WK6" s="248">
        <f>成绩录入!EU9</f>
        <v>0</v>
      </c>
      <c r="WL6" s="248">
        <f>成绩录入!EV9</f>
        <v>0</v>
      </c>
      <c r="WM6" s="248">
        <f>成绩录入!EW9</f>
        <v>0</v>
      </c>
      <c r="WN6" s="248">
        <f>成绩录入!EX9</f>
        <v>0</v>
      </c>
      <c r="WO6" s="218"/>
      <c r="WP6" s="166"/>
      <c r="WQ6" s="166"/>
      <c r="WR6" s="247">
        <f>成绩录入!BC9</f>
        <v>0</v>
      </c>
      <c r="WS6" s="248">
        <f>成绩录入!BD9</f>
        <v>0</v>
      </c>
      <c r="WT6" s="248">
        <f>成绩录入!BE9</f>
        <v>0</v>
      </c>
      <c r="WU6" s="248">
        <f>成绩录入!BF9</f>
        <v>0</v>
      </c>
      <c r="WV6" s="248">
        <f>成绩录入!BG9</f>
        <v>0</v>
      </c>
      <c r="WW6" s="248">
        <f>成绩录入!BH9</f>
        <v>0</v>
      </c>
      <c r="WX6" s="248">
        <f>成绩录入!BI9</f>
        <v>0</v>
      </c>
      <c r="WY6" s="248">
        <f>成绩录入!BJ9</f>
        <v>0</v>
      </c>
      <c r="WZ6" s="248">
        <f>成绩录入!BK9</f>
        <v>0</v>
      </c>
      <c r="XA6" s="248">
        <f>成绩录入!BL9</f>
        <v>0</v>
      </c>
      <c r="XB6" s="248">
        <f>成绩录入!BM9</f>
        <v>0</v>
      </c>
      <c r="XC6" s="248">
        <f>成绩录入!BN9</f>
        <v>0</v>
      </c>
      <c r="XD6" s="248">
        <f>成绩录入!BO9</f>
        <v>0</v>
      </c>
      <c r="XE6" s="248">
        <f>成绩录入!BP9</f>
        <v>0</v>
      </c>
      <c r="XF6" s="248">
        <f>成绩录入!BQ9</f>
        <v>0</v>
      </c>
      <c r="XG6" s="248">
        <f>成绩录入!BR9</f>
        <v>0</v>
      </c>
      <c r="XH6" s="248">
        <f>成绩录入!BS9</f>
        <v>0</v>
      </c>
      <c r="XI6" s="248">
        <f>成绩录入!BT9</f>
        <v>0</v>
      </c>
      <c r="XJ6" s="248">
        <f>成绩录入!BU9</f>
        <v>0</v>
      </c>
      <c r="XK6" s="248">
        <f>成绩录入!BV9</f>
        <v>0</v>
      </c>
      <c r="XL6" s="248">
        <f>成绩录入!BW9</f>
        <v>0</v>
      </c>
      <c r="XM6" s="248">
        <f>成绩录入!BX9</f>
        <v>0</v>
      </c>
      <c r="XN6" s="248">
        <f>成绩录入!BY9</f>
        <v>0</v>
      </c>
      <c r="XO6" s="248">
        <f>成绩录入!BZ9</f>
        <v>0</v>
      </c>
      <c r="XP6" s="248">
        <f>成绩录入!CA9</f>
        <v>0</v>
      </c>
      <c r="XQ6" s="248">
        <f>成绩录入!CB9</f>
        <v>0</v>
      </c>
      <c r="XR6" s="248">
        <f>成绩录入!CC9</f>
        <v>0</v>
      </c>
      <c r="XS6" s="248">
        <f>成绩录入!CD9</f>
        <v>0</v>
      </c>
      <c r="XT6" s="248">
        <f>成绩录入!CE9</f>
        <v>0</v>
      </c>
      <c r="XU6" s="248">
        <f>成绩录入!CF9</f>
        <v>0</v>
      </c>
      <c r="XV6" s="248">
        <f>成绩录入!CG9</f>
        <v>0</v>
      </c>
      <c r="XW6" s="248">
        <f>成绩录入!CH9</f>
        <v>0</v>
      </c>
      <c r="XX6" s="248">
        <f>成绩录入!CI9</f>
        <v>0</v>
      </c>
      <c r="XY6" s="248">
        <f>成绩录入!CJ9</f>
        <v>0</v>
      </c>
      <c r="XZ6" s="248">
        <f>成绩录入!CK9</f>
        <v>0</v>
      </c>
      <c r="YA6" s="248">
        <f>成绩录入!CL9</f>
        <v>0</v>
      </c>
      <c r="YB6" s="248">
        <f>成绩录入!CM9</f>
        <v>0</v>
      </c>
      <c r="YC6" s="248">
        <f>成绩录入!CN9</f>
        <v>0</v>
      </c>
      <c r="YD6" s="248">
        <f>成绩录入!CO9</f>
        <v>0</v>
      </c>
      <c r="YE6" s="248">
        <f>成绩录入!CP9</f>
        <v>0</v>
      </c>
      <c r="YF6" s="248">
        <f>成绩录入!CQ9</f>
        <v>0</v>
      </c>
      <c r="YG6" s="248">
        <f>成绩录入!CR9</f>
        <v>0</v>
      </c>
      <c r="YH6" s="248">
        <f>成绩录入!CS9</f>
        <v>0</v>
      </c>
      <c r="YI6" s="248">
        <f>成绩录入!CT9</f>
        <v>0</v>
      </c>
      <c r="YJ6" s="248">
        <f>成绩录入!CU9</f>
        <v>0</v>
      </c>
      <c r="YK6" s="248">
        <f>成绩录入!CV9</f>
        <v>0</v>
      </c>
      <c r="YL6" s="248">
        <f>成绩录入!CW9</f>
        <v>0</v>
      </c>
      <c r="YM6" s="248">
        <f>成绩录入!CX9</f>
        <v>0</v>
      </c>
      <c r="YN6" s="248">
        <f>成绩录入!CY9</f>
        <v>0</v>
      </c>
      <c r="YO6" s="248">
        <f>成绩录入!CZ9</f>
        <v>0</v>
      </c>
      <c r="YP6" s="248">
        <f>成绩录入!DA9</f>
        <v>0</v>
      </c>
      <c r="YQ6" s="248">
        <f>成绩录入!DB9</f>
        <v>0</v>
      </c>
      <c r="YR6" s="248">
        <f>成绩录入!DC9</f>
        <v>0</v>
      </c>
      <c r="YS6" s="248">
        <f>成绩录入!DD9</f>
        <v>0</v>
      </c>
      <c r="YT6" s="248">
        <f>成绩录入!DE9</f>
        <v>0</v>
      </c>
      <c r="YU6" s="248">
        <f>成绩录入!DF9</f>
        <v>0</v>
      </c>
      <c r="YV6" s="248">
        <f>成绩录入!DG9</f>
        <v>0</v>
      </c>
      <c r="YW6" s="248">
        <f>成绩录入!DH9</f>
        <v>0</v>
      </c>
      <c r="YX6" s="248">
        <f>成绩录入!DI9</f>
        <v>0</v>
      </c>
      <c r="YY6" s="248">
        <f>成绩录入!DJ9</f>
        <v>0</v>
      </c>
      <c r="YZ6" s="248">
        <f>成绩录入!DK9</f>
        <v>0</v>
      </c>
      <c r="ZA6" s="248">
        <f>成绩录入!DL9</f>
        <v>0</v>
      </c>
      <c r="ZB6" s="248">
        <f>成绩录入!DM9</f>
        <v>0</v>
      </c>
      <c r="ZC6" s="248">
        <f>成绩录入!DN9</f>
        <v>0</v>
      </c>
      <c r="ZD6" s="248">
        <f>成绩录入!DO9</f>
        <v>0</v>
      </c>
      <c r="ZE6" s="248">
        <f>成绩录入!DP9</f>
        <v>0</v>
      </c>
      <c r="ZF6" s="248">
        <f>成绩录入!DQ9</f>
        <v>0</v>
      </c>
      <c r="ZG6" s="248">
        <f>成绩录入!DR9</f>
        <v>0</v>
      </c>
      <c r="ZH6" s="248">
        <f>成绩录入!DS9</f>
        <v>0</v>
      </c>
      <c r="ZI6" s="248">
        <f>成绩录入!DT9</f>
        <v>0</v>
      </c>
      <c r="ZJ6" s="248">
        <f>成绩录入!DU9</f>
        <v>0</v>
      </c>
      <c r="ZK6" s="248">
        <f>成绩录入!DV9</f>
        <v>0</v>
      </c>
      <c r="ZL6" s="248">
        <f>成绩录入!DW9</f>
        <v>0</v>
      </c>
      <c r="ZM6" s="248">
        <f>成绩录入!DX9</f>
        <v>0</v>
      </c>
      <c r="ZN6" s="248">
        <f>成绩录入!DY9</f>
        <v>0</v>
      </c>
      <c r="ZO6" s="248">
        <f>成绩录入!DZ9</f>
        <v>0</v>
      </c>
      <c r="ZP6" s="248">
        <f>成绩录入!EA9</f>
        <v>0</v>
      </c>
      <c r="ZQ6" s="248">
        <f>成绩录入!EB9</f>
        <v>0</v>
      </c>
      <c r="ZR6" s="248">
        <f>成绩录入!EC9</f>
        <v>0</v>
      </c>
      <c r="ZS6" s="248">
        <f>成绩录入!ED9</f>
        <v>0</v>
      </c>
      <c r="ZT6" s="248">
        <f>成绩录入!EE9</f>
        <v>0</v>
      </c>
      <c r="ZU6" s="248">
        <f>成绩录入!EF9</f>
        <v>0</v>
      </c>
      <c r="ZV6" s="248">
        <f>成绩录入!EG9</f>
        <v>0</v>
      </c>
      <c r="ZW6" s="248">
        <f>成绩录入!EH9</f>
        <v>0</v>
      </c>
      <c r="ZX6" s="248">
        <f>成绩录入!EI9</f>
        <v>0</v>
      </c>
      <c r="ZY6" s="248">
        <f>成绩录入!EJ9</f>
        <v>0</v>
      </c>
      <c r="ZZ6" s="248">
        <f>成绩录入!EK9</f>
        <v>0</v>
      </c>
      <c r="AAA6" s="248">
        <f>成绩录入!EL9</f>
        <v>0</v>
      </c>
      <c r="AAB6" s="248">
        <f>成绩录入!EM9</f>
        <v>0</v>
      </c>
      <c r="AAC6" s="248">
        <f>成绩录入!EN9</f>
        <v>0</v>
      </c>
      <c r="AAD6" s="248">
        <f>成绩录入!EO9</f>
        <v>0</v>
      </c>
      <c r="AAE6" s="248">
        <f>成绩录入!EP9</f>
        <v>0</v>
      </c>
      <c r="AAF6" s="248">
        <f>成绩录入!EQ9</f>
        <v>0</v>
      </c>
      <c r="AAG6" s="248">
        <f>成绩录入!ER9</f>
        <v>0</v>
      </c>
      <c r="AAH6" s="248">
        <f>成绩录入!ES9</f>
        <v>0</v>
      </c>
      <c r="AAI6" s="248">
        <f>成绩录入!ET9</f>
        <v>0</v>
      </c>
      <c r="AAJ6" s="248">
        <f>成绩录入!EU9</f>
        <v>0</v>
      </c>
      <c r="AAK6" s="248">
        <f>成绩录入!EV9</f>
        <v>0</v>
      </c>
      <c r="AAL6" s="248">
        <f>成绩录入!EW9</f>
        <v>0</v>
      </c>
      <c r="AAM6" s="248">
        <f>成绩录入!EX9</f>
        <v>0</v>
      </c>
      <c r="AAN6" s="218"/>
      <c r="AAO6" s="206"/>
      <c r="AAQ6" s="247">
        <f>成绩录入!BC9</f>
        <v>0</v>
      </c>
      <c r="AAR6" s="248">
        <f>成绩录入!BD9</f>
        <v>0</v>
      </c>
      <c r="AAS6" s="248">
        <f>成绩录入!BE9</f>
        <v>0</v>
      </c>
      <c r="AAT6" s="248">
        <f>成绩录入!BF9</f>
        <v>0</v>
      </c>
      <c r="AAU6" s="248">
        <f>成绩录入!BG9</f>
        <v>0</v>
      </c>
      <c r="AAV6" s="248">
        <f>成绩录入!BH9</f>
        <v>0</v>
      </c>
      <c r="AAW6" s="248">
        <f>成绩录入!BI9</f>
        <v>0</v>
      </c>
      <c r="AAX6" s="248">
        <f>成绩录入!BJ9</f>
        <v>0</v>
      </c>
      <c r="AAY6" s="248">
        <f>成绩录入!BK9</f>
        <v>0</v>
      </c>
      <c r="AAZ6" s="248">
        <f>成绩录入!BL9</f>
        <v>0</v>
      </c>
      <c r="ABA6" s="248">
        <f>成绩录入!BM9</f>
        <v>0</v>
      </c>
      <c r="ABB6" s="248">
        <f>成绩录入!BN9</f>
        <v>0</v>
      </c>
      <c r="ABC6" s="248">
        <f>成绩录入!BO9</f>
        <v>0</v>
      </c>
      <c r="ABD6" s="248">
        <f>成绩录入!BP9</f>
        <v>0</v>
      </c>
      <c r="ABE6" s="248">
        <f>成绩录入!BQ9</f>
        <v>0</v>
      </c>
      <c r="ABF6" s="248">
        <f>成绩录入!BR9</f>
        <v>0</v>
      </c>
      <c r="ABG6" s="248">
        <f>成绩录入!BS9</f>
        <v>0</v>
      </c>
      <c r="ABH6" s="248">
        <f>成绩录入!BT9</f>
        <v>0</v>
      </c>
      <c r="ABI6" s="248">
        <f>成绩录入!BU9</f>
        <v>0</v>
      </c>
      <c r="ABJ6" s="248">
        <f>成绩录入!BV9</f>
        <v>0</v>
      </c>
      <c r="ABK6" s="248">
        <f>成绩录入!BW9</f>
        <v>0</v>
      </c>
      <c r="ABL6" s="248">
        <f>成绩录入!BX9</f>
        <v>0</v>
      </c>
      <c r="ABM6" s="248">
        <f>成绩录入!BY9</f>
        <v>0</v>
      </c>
      <c r="ABN6" s="248">
        <f>成绩录入!BZ9</f>
        <v>0</v>
      </c>
      <c r="ABO6" s="248">
        <f>成绩录入!CA9</f>
        <v>0</v>
      </c>
      <c r="ABP6" s="248">
        <f>成绩录入!CB9</f>
        <v>0</v>
      </c>
      <c r="ABQ6" s="248">
        <f>成绩录入!CC9</f>
        <v>0</v>
      </c>
      <c r="ABR6" s="248">
        <f>成绩录入!CD9</f>
        <v>0</v>
      </c>
      <c r="ABS6" s="248">
        <f>成绩录入!CE9</f>
        <v>0</v>
      </c>
      <c r="ABT6" s="248">
        <f>成绩录入!CF9</f>
        <v>0</v>
      </c>
      <c r="ABU6" s="248">
        <f>成绩录入!CG9</f>
        <v>0</v>
      </c>
      <c r="ABV6" s="248">
        <f>成绩录入!CH9</f>
        <v>0</v>
      </c>
      <c r="ABW6" s="248">
        <f>成绩录入!CI9</f>
        <v>0</v>
      </c>
      <c r="ABX6" s="248">
        <f>成绩录入!CJ9</f>
        <v>0</v>
      </c>
      <c r="ABY6" s="248">
        <f>成绩录入!CK9</f>
        <v>0</v>
      </c>
      <c r="ABZ6" s="248">
        <f>成绩录入!CL9</f>
        <v>0</v>
      </c>
      <c r="ACA6" s="248">
        <f>成绩录入!CM9</f>
        <v>0</v>
      </c>
      <c r="ACB6" s="248">
        <f>成绩录入!CN9</f>
        <v>0</v>
      </c>
      <c r="ACC6" s="248">
        <f>成绩录入!CO9</f>
        <v>0</v>
      </c>
      <c r="ACD6" s="248">
        <f>成绩录入!CP9</f>
        <v>0</v>
      </c>
      <c r="ACE6" s="248">
        <f>成绩录入!CQ9</f>
        <v>0</v>
      </c>
      <c r="ACF6" s="248">
        <f>成绩录入!CR9</f>
        <v>0</v>
      </c>
      <c r="ACG6" s="248">
        <f>成绩录入!CS9</f>
        <v>0</v>
      </c>
      <c r="ACH6" s="248">
        <f>成绩录入!CT9</f>
        <v>0</v>
      </c>
      <c r="ACI6" s="248">
        <f>成绩录入!CU9</f>
        <v>0</v>
      </c>
      <c r="ACJ6" s="248">
        <f>成绩录入!CV9</f>
        <v>0</v>
      </c>
      <c r="ACK6" s="248">
        <f>成绩录入!CW9</f>
        <v>0</v>
      </c>
      <c r="ACL6" s="248">
        <f>成绩录入!CX9</f>
        <v>0</v>
      </c>
      <c r="ACM6" s="248">
        <f>成绩录入!CY9</f>
        <v>0</v>
      </c>
      <c r="ACN6" s="248">
        <f>成绩录入!CZ9</f>
        <v>0</v>
      </c>
      <c r="ACO6" s="248">
        <f>成绩录入!DA9</f>
        <v>0</v>
      </c>
      <c r="ACP6" s="248">
        <f>成绩录入!DB9</f>
        <v>0</v>
      </c>
      <c r="ACQ6" s="248">
        <f>成绩录入!DC9</f>
        <v>0</v>
      </c>
      <c r="ACR6" s="248">
        <f>成绩录入!DD9</f>
        <v>0</v>
      </c>
      <c r="ACS6" s="248">
        <f>成绩录入!DE9</f>
        <v>0</v>
      </c>
      <c r="ACT6" s="248">
        <f>成绩录入!DF9</f>
        <v>0</v>
      </c>
      <c r="ACU6" s="248">
        <f>成绩录入!DG9</f>
        <v>0</v>
      </c>
      <c r="ACV6" s="248">
        <f>成绩录入!DH9</f>
        <v>0</v>
      </c>
      <c r="ACW6" s="248">
        <f>成绩录入!DI9</f>
        <v>0</v>
      </c>
      <c r="ACX6" s="248">
        <f>成绩录入!DJ9</f>
        <v>0</v>
      </c>
      <c r="ACY6" s="248">
        <f>成绩录入!DK9</f>
        <v>0</v>
      </c>
      <c r="ACZ6" s="248">
        <f>成绩录入!DL9</f>
        <v>0</v>
      </c>
      <c r="ADA6" s="248">
        <f>成绩录入!DM9</f>
        <v>0</v>
      </c>
      <c r="ADB6" s="248">
        <f>成绩录入!DN9</f>
        <v>0</v>
      </c>
      <c r="ADC6" s="248">
        <f>成绩录入!DO9</f>
        <v>0</v>
      </c>
      <c r="ADD6" s="248">
        <f>成绩录入!DP9</f>
        <v>0</v>
      </c>
      <c r="ADE6" s="248">
        <f>成绩录入!DQ9</f>
        <v>0</v>
      </c>
      <c r="ADF6" s="248">
        <f>成绩录入!DR9</f>
        <v>0</v>
      </c>
      <c r="ADG6" s="248">
        <f>成绩录入!DS9</f>
        <v>0</v>
      </c>
      <c r="ADH6" s="248">
        <f>成绩录入!DT9</f>
        <v>0</v>
      </c>
      <c r="ADI6" s="248">
        <f>成绩录入!DU9</f>
        <v>0</v>
      </c>
      <c r="ADJ6" s="248">
        <f>成绩录入!DV9</f>
        <v>0</v>
      </c>
      <c r="ADK6" s="248">
        <f>成绩录入!DW9</f>
        <v>0</v>
      </c>
      <c r="ADL6" s="248">
        <f>成绩录入!DX9</f>
        <v>0</v>
      </c>
      <c r="ADM6" s="248">
        <f>成绩录入!DY9</f>
        <v>0</v>
      </c>
      <c r="ADN6" s="248">
        <f>成绩录入!DZ9</f>
        <v>0</v>
      </c>
      <c r="ADO6" s="248">
        <f>成绩录入!EA9</f>
        <v>0</v>
      </c>
      <c r="ADP6" s="248">
        <f>成绩录入!EB9</f>
        <v>0</v>
      </c>
      <c r="ADQ6" s="248">
        <f>成绩录入!EC9</f>
        <v>0</v>
      </c>
      <c r="ADR6" s="248">
        <f>成绩录入!ED9</f>
        <v>0</v>
      </c>
      <c r="ADS6" s="248">
        <f>成绩录入!EE9</f>
        <v>0</v>
      </c>
      <c r="ADT6" s="248">
        <f>成绩录入!EF9</f>
        <v>0</v>
      </c>
      <c r="ADU6" s="248">
        <f>成绩录入!EG9</f>
        <v>0</v>
      </c>
      <c r="ADV6" s="248">
        <f>成绩录入!EH9</f>
        <v>0</v>
      </c>
      <c r="ADW6" s="248">
        <f>成绩录入!EI9</f>
        <v>0</v>
      </c>
      <c r="ADX6" s="248">
        <f>成绩录入!EJ9</f>
        <v>0</v>
      </c>
      <c r="ADY6" s="248">
        <f>成绩录入!EK9</f>
        <v>0</v>
      </c>
      <c r="ADZ6" s="248">
        <f>成绩录入!EL9</f>
        <v>0</v>
      </c>
      <c r="AEA6" s="248">
        <f>成绩录入!EM9</f>
        <v>0</v>
      </c>
      <c r="AEB6" s="248">
        <f>成绩录入!EN9</f>
        <v>0</v>
      </c>
      <c r="AEC6" s="248">
        <f>成绩录入!EO9</f>
        <v>0</v>
      </c>
      <c r="AED6" s="248">
        <f>成绩录入!EP9</f>
        <v>0</v>
      </c>
      <c r="AEE6" s="248">
        <f>成绩录入!EQ9</f>
        <v>0</v>
      </c>
      <c r="AEF6" s="248">
        <f>成绩录入!ER9</f>
        <v>0</v>
      </c>
      <c r="AEG6" s="248">
        <f>成绩录入!ES9</f>
        <v>0</v>
      </c>
      <c r="AEH6" s="248">
        <f>成绩录入!ET9</f>
        <v>0</v>
      </c>
      <c r="AEI6" s="248">
        <f>成绩录入!EU9</f>
        <v>0</v>
      </c>
      <c r="AEJ6" s="248">
        <f>成绩录入!EV9</f>
        <v>0</v>
      </c>
      <c r="AEK6" s="248">
        <f>成绩录入!EW9</f>
        <v>0</v>
      </c>
      <c r="AEL6" s="248">
        <f>成绩录入!EX9</f>
        <v>0</v>
      </c>
      <c r="AEM6" s="218"/>
      <c r="AEN6" s="166"/>
      <c r="AEO6" s="166"/>
      <c r="AEP6" s="247">
        <f>成绩录入!BC9</f>
        <v>0</v>
      </c>
      <c r="AEQ6" s="248">
        <f>成绩录入!BD9</f>
        <v>0</v>
      </c>
      <c r="AER6" s="248">
        <f>成绩录入!BE9</f>
        <v>0</v>
      </c>
      <c r="AES6" s="248">
        <f>成绩录入!BF9</f>
        <v>0</v>
      </c>
      <c r="AET6" s="248">
        <f>成绩录入!BG9</f>
        <v>0</v>
      </c>
      <c r="AEU6" s="248">
        <f>成绩录入!BH9</f>
        <v>0</v>
      </c>
      <c r="AEV6" s="248">
        <f>成绩录入!BI9</f>
        <v>0</v>
      </c>
      <c r="AEW6" s="248">
        <f>成绩录入!BJ9</f>
        <v>0</v>
      </c>
      <c r="AEX6" s="248">
        <f>成绩录入!BK9</f>
        <v>0</v>
      </c>
      <c r="AEY6" s="248">
        <f>成绩录入!BL9</f>
        <v>0</v>
      </c>
      <c r="AEZ6" s="248">
        <f>成绩录入!BM9</f>
        <v>0</v>
      </c>
      <c r="AFA6" s="248">
        <f>成绩录入!BN9</f>
        <v>0</v>
      </c>
      <c r="AFB6" s="248">
        <f>成绩录入!BO9</f>
        <v>0</v>
      </c>
      <c r="AFC6" s="248">
        <f>成绩录入!BP9</f>
        <v>0</v>
      </c>
      <c r="AFD6" s="248">
        <f>成绩录入!BQ9</f>
        <v>0</v>
      </c>
      <c r="AFE6" s="248">
        <f>成绩录入!BR9</f>
        <v>0</v>
      </c>
      <c r="AFF6" s="248">
        <f>成绩录入!BS9</f>
        <v>0</v>
      </c>
      <c r="AFG6" s="248">
        <f>成绩录入!BT9</f>
        <v>0</v>
      </c>
      <c r="AFH6" s="248">
        <f>成绩录入!BU9</f>
        <v>0</v>
      </c>
      <c r="AFI6" s="248">
        <f>成绩录入!BV9</f>
        <v>0</v>
      </c>
      <c r="AFJ6" s="248">
        <f>成绩录入!BW9</f>
        <v>0</v>
      </c>
      <c r="AFK6" s="248">
        <f>成绩录入!BX9</f>
        <v>0</v>
      </c>
      <c r="AFL6" s="248">
        <f>成绩录入!BY9</f>
        <v>0</v>
      </c>
      <c r="AFM6" s="248">
        <f>成绩录入!BZ9</f>
        <v>0</v>
      </c>
      <c r="AFN6" s="248">
        <f>成绩录入!CA9</f>
        <v>0</v>
      </c>
      <c r="AFO6" s="248">
        <f>成绩录入!CB9</f>
        <v>0</v>
      </c>
      <c r="AFP6" s="248">
        <f>成绩录入!CC9</f>
        <v>0</v>
      </c>
      <c r="AFQ6" s="248">
        <f>成绩录入!CD9</f>
        <v>0</v>
      </c>
      <c r="AFR6" s="248">
        <f>成绩录入!CE9</f>
        <v>0</v>
      </c>
      <c r="AFS6" s="248">
        <f>成绩录入!CF9</f>
        <v>0</v>
      </c>
      <c r="AFT6" s="248">
        <f>成绩录入!CG9</f>
        <v>0</v>
      </c>
      <c r="AFU6" s="248">
        <f>成绩录入!CH9</f>
        <v>0</v>
      </c>
      <c r="AFV6" s="248">
        <f>成绩录入!CI9</f>
        <v>0</v>
      </c>
      <c r="AFW6" s="248">
        <f>成绩录入!CJ9</f>
        <v>0</v>
      </c>
      <c r="AFX6" s="248">
        <f>成绩录入!CK9</f>
        <v>0</v>
      </c>
      <c r="AFY6" s="248">
        <f>成绩录入!CL9</f>
        <v>0</v>
      </c>
      <c r="AFZ6" s="248">
        <f>成绩录入!CM9</f>
        <v>0</v>
      </c>
      <c r="AGA6" s="248">
        <f>成绩录入!CN9</f>
        <v>0</v>
      </c>
      <c r="AGB6" s="248">
        <f>成绩录入!CO9</f>
        <v>0</v>
      </c>
      <c r="AGC6" s="248">
        <f>成绩录入!CP9</f>
        <v>0</v>
      </c>
      <c r="AGD6" s="248">
        <f>成绩录入!CQ9</f>
        <v>0</v>
      </c>
      <c r="AGE6" s="248">
        <f>成绩录入!CR9</f>
        <v>0</v>
      </c>
      <c r="AGF6" s="248">
        <f>成绩录入!CS9</f>
        <v>0</v>
      </c>
      <c r="AGG6" s="248">
        <f>成绩录入!CT9</f>
        <v>0</v>
      </c>
      <c r="AGH6" s="248">
        <f>成绩录入!CU9</f>
        <v>0</v>
      </c>
      <c r="AGI6" s="248">
        <f>成绩录入!CV9</f>
        <v>0</v>
      </c>
      <c r="AGJ6" s="248">
        <f>成绩录入!CW9</f>
        <v>0</v>
      </c>
      <c r="AGK6" s="248">
        <f>成绩录入!CX9</f>
        <v>0</v>
      </c>
      <c r="AGL6" s="248">
        <f>成绩录入!CY9</f>
        <v>0</v>
      </c>
      <c r="AGM6" s="248">
        <f>成绩录入!CZ9</f>
        <v>0</v>
      </c>
      <c r="AGN6" s="248">
        <f>成绩录入!DA9</f>
        <v>0</v>
      </c>
      <c r="AGO6" s="248">
        <f>成绩录入!DB9</f>
        <v>0</v>
      </c>
      <c r="AGP6" s="248">
        <f>成绩录入!DC9</f>
        <v>0</v>
      </c>
      <c r="AGQ6" s="248">
        <f>成绩录入!DD9</f>
        <v>0</v>
      </c>
      <c r="AGR6" s="248">
        <f>成绩录入!DE9</f>
        <v>0</v>
      </c>
      <c r="AGS6" s="248">
        <f>成绩录入!DF9</f>
        <v>0</v>
      </c>
      <c r="AGT6" s="248">
        <f>成绩录入!DG9</f>
        <v>0</v>
      </c>
      <c r="AGU6" s="248">
        <f>成绩录入!DH9</f>
        <v>0</v>
      </c>
      <c r="AGV6" s="248">
        <f>成绩录入!DI9</f>
        <v>0</v>
      </c>
      <c r="AGW6" s="248">
        <f>成绩录入!DJ9</f>
        <v>0</v>
      </c>
      <c r="AGX6" s="248">
        <f>成绩录入!DK9</f>
        <v>0</v>
      </c>
      <c r="AGY6" s="248">
        <f>成绩录入!DL9</f>
        <v>0</v>
      </c>
      <c r="AGZ6" s="248">
        <f>成绩录入!DM9</f>
        <v>0</v>
      </c>
      <c r="AHA6" s="248">
        <f>成绩录入!DN9</f>
        <v>0</v>
      </c>
      <c r="AHB6" s="248">
        <f>成绩录入!DO9</f>
        <v>0</v>
      </c>
      <c r="AHC6" s="248">
        <f>成绩录入!DP9</f>
        <v>0</v>
      </c>
      <c r="AHD6" s="248">
        <f>成绩录入!DQ9</f>
        <v>0</v>
      </c>
      <c r="AHE6" s="248">
        <f>成绩录入!DR9</f>
        <v>0</v>
      </c>
      <c r="AHF6" s="248">
        <f>成绩录入!DS9</f>
        <v>0</v>
      </c>
      <c r="AHG6" s="248">
        <f>成绩录入!DT9</f>
        <v>0</v>
      </c>
      <c r="AHH6" s="248">
        <f>成绩录入!DU9</f>
        <v>0</v>
      </c>
      <c r="AHI6" s="248">
        <f>成绩录入!DV9</f>
        <v>0</v>
      </c>
      <c r="AHJ6" s="248">
        <f>成绩录入!DW9</f>
        <v>0</v>
      </c>
      <c r="AHK6" s="248">
        <f>成绩录入!DX9</f>
        <v>0</v>
      </c>
      <c r="AHL6" s="248">
        <f>成绩录入!DY9</f>
        <v>0</v>
      </c>
      <c r="AHM6" s="248">
        <f>成绩录入!DZ9</f>
        <v>0</v>
      </c>
      <c r="AHN6" s="248">
        <f>成绩录入!EA9</f>
        <v>0</v>
      </c>
      <c r="AHO6" s="248">
        <f>成绩录入!EB9</f>
        <v>0</v>
      </c>
      <c r="AHP6" s="248">
        <f>成绩录入!EC9</f>
        <v>0</v>
      </c>
      <c r="AHQ6" s="248">
        <f>成绩录入!ED9</f>
        <v>0</v>
      </c>
      <c r="AHR6" s="248">
        <f>成绩录入!EE9</f>
        <v>0</v>
      </c>
      <c r="AHS6" s="248">
        <f>成绩录入!EF9</f>
        <v>0</v>
      </c>
      <c r="AHT6" s="248">
        <f>成绩录入!EG9</f>
        <v>0</v>
      </c>
      <c r="AHU6" s="248">
        <f>成绩录入!EH9</f>
        <v>0</v>
      </c>
      <c r="AHV6" s="248">
        <f>成绩录入!EI9</f>
        <v>0</v>
      </c>
      <c r="AHW6" s="248">
        <f>成绩录入!EJ9</f>
        <v>0</v>
      </c>
      <c r="AHX6" s="248">
        <f>成绩录入!EK9</f>
        <v>0</v>
      </c>
      <c r="AHY6" s="248">
        <f>成绩录入!EL9</f>
        <v>0</v>
      </c>
      <c r="AHZ6" s="248">
        <f>成绩录入!EM9</f>
        <v>0</v>
      </c>
      <c r="AIA6" s="248">
        <f>成绩录入!EN9</f>
        <v>0</v>
      </c>
      <c r="AIB6" s="248">
        <f>成绩录入!EO9</f>
        <v>0</v>
      </c>
      <c r="AIC6" s="248">
        <f>成绩录入!EP9</f>
        <v>0</v>
      </c>
      <c r="AID6" s="248">
        <f>成绩录入!EQ9</f>
        <v>0</v>
      </c>
      <c r="AIE6" s="248">
        <f>成绩录入!ER9</f>
        <v>0</v>
      </c>
      <c r="AIF6" s="248">
        <f>成绩录入!ES9</f>
        <v>0</v>
      </c>
      <c r="AIG6" s="248">
        <f>成绩录入!ET9</f>
        <v>0</v>
      </c>
      <c r="AIH6" s="248">
        <f>成绩录入!EU9</f>
        <v>0</v>
      </c>
      <c r="AII6" s="248">
        <f>成绩录入!EV9</f>
        <v>0</v>
      </c>
      <c r="AIJ6" s="248">
        <f>成绩录入!EW9</f>
        <v>0</v>
      </c>
      <c r="AIK6" s="248">
        <f>成绩录入!EX9</f>
        <v>0</v>
      </c>
      <c r="AIL6" s="218"/>
      <c r="AIN6" s="214"/>
      <c r="AIO6" s="215"/>
      <c r="AIP6" s="216"/>
      <c r="AIQ6" s="217">
        <f>M20</f>
        <v>0</v>
      </c>
      <c r="AIR6" s="217">
        <f>IF(AIQ6=0,0,1)</f>
        <v>0</v>
      </c>
      <c r="AIS6" s="217">
        <f>M24</f>
        <v>0</v>
      </c>
      <c r="AIT6" s="217">
        <f>IF(AIS6=0,0,1)</f>
        <v>0</v>
      </c>
      <c r="AIU6" s="217">
        <f>IF(AIU5="试卷",SP7,IF(AND(AIU5&lt;&gt;"试卷",AIU5&lt;&gt;""),M28,0))</f>
        <v>0</v>
      </c>
      <c r="AIV6" s="217">
        <f>IF(AIU6=0,0,1)</f>
        <v>0</v>
      </c>
      <c r="AIW6" s="216"/>
      <c r="AIX6" s="216">
        <f>N20</f>
        <v>0</v>
      </c>
      <c r="AIY6" s="217">
        <f>IF(AIX6=0,0,1)</f>
        <v>0</v>
      </c>
      <c r="AIZ6" s="216">
        <f>N24</f>
        <v>0</v>
      </c>
      <c r="AJA6" s="217">
        <f>IF(AIZ6=0,0,1)</f>
        <v>0</v>
      </c>
      <c r="AJB6" s="216">
        <f>IF(AJB5="试卷",WO7,IF(AND(AJB5&lt;&gt;"试卷",AJB5&lt;&gt;""),N28,0))</f>
        <v>0</v>
      </c>
      <c r="AJC6" s="217">
        <f>IF(AJB6=0,0,1)</f>
        <v>0</v>
      </c>
      <c r="AJD6" s="216"/>
      <c r="AJE6" s="216">
        <f>O20</f>
        <v>0</v>
      </c>
      <c r="AJF6" s="217">
        <f>IF(AJE6=0,0,1)</f>
        <v>0</v>
      </c>
      <c r="AJG6" s="216">
        <f>O24</f>
        <v>0</v>
      </c>
      <c r="AJH6" s="217">
        <f>IF(AJG6=0,0,1)</f>
        <v>0</v>
      </c>
      <c r="AJI6" s="216">
        <f>IF(AJI5="试卷",AAN7,IF(AND(AJI5&lt;&gt;"试卷",AJI5&lt;&gt;""),O28,0))</f>
        <v>0</v>
      </c>
      <c r="AJJ6" s="217">
        <f>IF(AJI6=0,0,1)</f>
        <v>0</v>
      </c>
      <c r="AJK6" s="216"/>
      <c r="AJL6" s="216">
        <f>P20</f>
        <v>0</v>
      </c>
      <c r="AJM6" s="217">
        <f>IF(AJL6=0,0,1)</f>
        <v>0</v>
      </c>
      <c r="AJN6" s="216">
        <f>P24</f>
        <v>0</v>
      </c>
      <c r="AJO6" s="217">
        <f>IF(AJN6=0,0,1)</f>
        <v>0</v>
      </c>
      <c r="AJP6" s="216">
        <f>IF(AJP5="试卷",AEM7,IF(AND(AJP5&lt;&gt;"试卷",AJP5&lt;&gt;""),P28,0))</f>
        <v>0</v>
      </c>
      <c r="AJQ6" s="217">
        <f>IF(AJP6=0,0,1)</f>
        <v>0</v>
      </c>
      <c r="AJR6" s="216"/>
      <c r="AJS6" s="216">
        <f>Q20</f>
        <v>0</v>
      </c>
      <c r="AJT6" s="217">
        <f>IF(AJS6=0,0,1)</f>
        <v>0</v>
      </c>
      <c r="AJU6" s="216">
        <f>Q24</f>
        <v>0</v>
      </c>
      <c r="AJV6" s="217">
        <f>IF(AJU6=0,0,1)</f>
        <v>0</v>
      </c>
      <c r="AJW6" s="216">
        <f>IF(AJW5="试卷",AIL7,IF(AND(AJW5&lt;&gt;"试卷",AJW5&lt;&gt;""),Q28,0))</f>
        <v>0</v>
      </c>
      <c r="AJX6" s="217">
        <f>IF(AJW6=0,0,1)</f>
        <v>0</v>
      </c>
      <c r="AJY6" s="218"/>
      <c r="AKA6" s="249"/>
      <c r="AKB6" s="249"/>
      <c r="AKC6" s="249"/>
      <c r="AKD6" s="250">
        <f>$S$7</f>
        <v>0</v>
      </c>
      <c r="AKE6" s="251"/>
      <c r="AKF6" s="251"/>
      <c r="AKG6" s="252"/>
      <c r="AKH6" s="250">
        <f>$S$10</f>
        <v>0</v>
      </c>
      <c r="AKI6" s="251"/>
      <c r="AKJ6" s="251"/>
      <c r="AKK6" s="252"/>
      <c r="AKL6" s="250">
        <f>$S$12</f>
        <v>0</v>
      </c>
      <c r="AKM6" s="251"/>
      <c r="AKN6" s="251"/>
      <c r="AKO6" s="252"/>
      <c r="AKP6" s="250">
        <f>$S$7</f>
        <v>0</v>
      </c>
      <c r="AKQ6" s="251"/>
      <c r="AKR6" s="251"/>
      <c r="AKS6" s="252"/>
      <c r="AKT6" s="250">
        <f>$S$10</f>
        <v>0</v>
      </c>
      <c r="AKU6" s="251"/>
      <c r="AKV6" s="251"/>
      <c r="AKW6" s="252"/>
      <c r="AKX6" s="250">
        <f>$S$12</f>
        <v>0</v>
      </c>
      <c r="AKY6" s="251"/>
      <c r="AKZ6" s="251"/>
      <c r="ALA6" s="252"/>
      <c r="ALB6" s="250">
        <f>$S$7</f>
        <v>0</v>
      </c>
      <c r="ALC6" s="251"/>
      <c r="ALD6" s="251"/>
      <c r="ALE6" s="252"/>
      <c r="ALF6" s="250">
        <f>$S$10</f>
        <v>0</v>
      </c>
      <c r="ALG6" s="251"/>
      <c r="ALH6" s="251"/>
      <c r="ALI6" s="252"/>
      <c r="ALJ6" s="250">
        <f>$S$12</f>
        <v>0</v>
      </c>
      <c r="ALK6" s="251"/>
      <c r="ALL6" s="251"/>
      <c r="ALM6" s="252"/>
      <c r="ALN6" s="250">
        <f>$S$7</f>
        <v>0</v>
      </c>
      <c r="ALO6" s="251"/>
      <c r="ALP6" s="251"/>
      <c r="ALQ6" s="252"/>
      <c r="ALR6" s="250">
        <f>$S$10</f>
        <v>0</v>
      </c>
      <c r="ALS6" s="251"/>
      <c r="ALT6" s="251"/>
      <c r="ALU6" s="252"/>
      <c r="ALV6" s="250">
        <f>$S$12</f>
        <v>0</v>
      </c>
      <c r="ALW6" s="251"/>
      <c r="ALX6" s="251"/>
      <c r="ALY6" s="252"/>
      <c r="ALZ6" s="250">
        <f>$S$7</f>
        <v>0</v>
      </c>
      <c r="AMA6" s="251"/>
      <c r="AMB6" s="251"/>
      <c r="AMC6" s="252"/>
      <c r="AMD6" s="250">
        <f>$S$10</f>
        <v>0</v>
      </c>
      <c r="AME6" s="251"/>
      <c r="AMF6" s="251"/>
      <c r="AMG6" s="252"/>
      <c r="AMH6" s="217">
        <f>$S$12</f>
        <v>0</v>
      </c>
      <c r="AMI6" s="217"/>
      <c r="AMJ6" s="217"/>
      <c r="AMK6" s="217"/>
      <c r="AMM6" s="253" t="str">
        <f>初始录入!K2</f>
        <v/>
      </c>
      <c r="AMN6" s="206"/>
      <c r="AMU6" s="233" t="str">
        <f>初始录入!K3</f>
        <v/>
      </c>
      <c r="AMV6" s="89"/>
      <c r="ANC6" s="215" t="str">
        <f>初始录入!K4</f>
        <v/>
      </c>
      <c r="AND6" s="206"/>
      <c r="ANK6" s="215" t="str">
        <f>初始录入!K5</f>
        <v/>
      </c>
      <c r="ANL6" s="206"/>
      <c r="ANM6" s="89"/>
      <c r="ANN6" s="89"/>
      <c r="ANO6" s="89"/>
      <c r="ANP6" s="89"/>
      <c r="ANQ6" s="89"/>
      <c r="ANS6" s="187" t="s">
        <v>159</v>
      </c>
      <c r="ANT6" s="187" t="s">
        <v>112</v>
      </c>
      <c r="ANU6" s="187">
        <v>3</v>
      </c>
      <c r="ANV6" s="187" t="s">
        <v>18</v>
      </c>
      <c r="ANW6" s="187" t="s">
        <v>140</v>
      </c>
      <c r="ANX6" s="187" t="s">
        <v>35</v>
      </c>
      <c r="ANY6" s="187">
        <v>0.2</v>
      </c>
      <c r="ANZ6" s="187">
        <v>0.2</v>
      </c>
      <c r="AOA6" s="187">
        <v>0.6</v>
      </c>
      <c r="AOB6" s="187"/>
      <c r="AOC6" s="187" t="s">
        <v>160</v>
      </c>
      <c r="AOD6" s="187" t="s">
        <v>115</v>
      </c>
      <c r="AOE6" s="187" t="s">
        <v>141</v>
      </c>
      <c r="AOF6" s="187"/>
      <c r="AOG6" s="187" t="s">
        <v>117</v>
      </c>
      <c r="AOH6" s="187"/>
      <c r="AOI6" s="187">
        <v>0.5</v>
      </c>
      <c r="AOJ6" s="187">
        <v>0.5</v>
      </c>
      <c r="AOK6" s="187">
        <v>1</v>
      </c>
      <c r="AOL6" s="187"/>
      <c r="AOM6" s="187">
        <v>20</v>
      </c>
      <c r="AON6" s="187">
        <v>30</v>
      </c>
      <c r="AOO6" s="187">
        <v>50</v>
      </c>
      <c r="AOP6" s="187"/>
      <c r="AOQ6" s="187"/>
      <c r="AOR6" s="187"/>
      <c r="AOS6" s="187"/>
      <c r="AOT6" s="187">
        <v>100</v>
      </c>
      <c r="AOU6" s="187"/>
      <c r="AOV6" s="187"/>
      <c r="AOW6" s="187"/>
      <c r="AOX6" s="187"/>
      <c r="AOY6" s="187"/>
      <c r="AOZ6" s="187"/>
      <c r="APA6" s="187"/>
      <c r="APB6" s="187" t="s">
        <v>119</v>
      </c>
      <c r="APC6" s="187" t="s">
        <v>119</v>
      </c>
      <c r="APD6" s="187" t="s">
        <v>118</v>
      </c>
      <c r="APE6" s="187"/>
      <c r="APF6" s="187"/>
      <c r="APG6" s="187" t="s">
        <v>161</v>
      </c>
      <c r="APH6" s="187" t="s">
        <v>162</v>
      </c>
      <c r="API6" s="187" t="s">
        <v>162</v>
      </c>
      <c r="APJ6" s="187"/>
      <c r="APK6" s="187"/>
      <c r="APL6" s="187" t="s">
        <v>145</v>
      </c>
      <c r="APM6" s="187" t="s">
        <v>124</v>
      </c>
      <c r="APN6" s="187" t="s">
        <v>147</v>
      </c>
      <c r="APO6" s="187"/>
      <c r="APP6" s="187"/>
      <c r="APQ6" s="187" t="s">
        <v>25</v>
      </c>
      <c r="APR6" s="187" t="s">
        <v>163</v>
      </c>
      <c r="APS6" s="187" t="s">
        <v>164</v>
      </c>
      <c r="APT6" s="187" t="s">
        <v>165</v>
      </c>
      <c r="APU6" s="187" t="s">
        <v>166</v>
      </c>
      <c r="APV6" s="187" t="s">
        <v>167</v>
      </c>
      <c r="APW6" s="187"/>
    </row>
    <row r="7" ht="18" customHeight="1" spans="1:1024 1025:1115">
      <c r="A7" s="240" t="str">
        <f>IF(初始录入!A12&lt;&gt;"",初始录入!A12,"")</f>
        <v>序号</v>
      </c>
      <c r="B7" s="241" t="str">
        <f>IF(初始录入!B12&lt;&gt;"",初始录入!B12,"")</f>
        <v>学号</v>
      </c>
      <c r="C7" s="241" t="str">
        <f>IF(初始录入!C12&lt;&gt;"",初始录入!C12,"")</f>
        <v>姓名</v>
      </c>
      <c r="D7" s="241" t="str">
        <f>IF(初始录入!D12&lt;&gt;"",初始录入!D12,"")</f>
        <v>专业</v>
      </c>
      <c r="E7" s="242" t="str">
        <f>IF(初始录入!E12&lt;&gt;"",初始录入!E12,"")</f>
        <v>班级</v>
      </c>
      <c r="G7" s="254" t="s">
        <v>168</v>
      </c>
      <c r="H7" s="255">
        <f>SUM(H8:H157)</f>
        <v>0</v>
      </c>
      <c r="I7" s="255">
        <f>IF(H7&lt;J3,SUM(I8:I157),0)</f>
        <v>0</v>
      </c>
      <c r="J7" s="256">
        <f>IF(I7+H7&lt;J3,SUM(J8:J157),0)</f>
        <v>0</v>
      </c>
      <c r="K7" s="256">
        <f>IF(H7+J7+I7&lt;J3,SUM(K8:K157),0)</f>
        <v>0</v>
      </c>
      <c r="L7" s="28"/>
      <c r="M7" s="215">
        <f>初始录入!H6</f>
        <v>0</v>
      </c>
      <c r="N7" s="216" t="str">
        <f>IF(OR($M$7="理论课程",$M$7="课程设计",$M$7="实习"),"考勤","")</f>
        <v/>
      </c>
      <c r="O7" s="218"/>
      <c r="P7" s="166" t="str">
        <f>IF(平时考核1="考勤","次数","")</f>
        <v/>
      </c>
      <c r="Q7" s="166" t="str">
        <f>IF(平时考核1="考勤","分数","")</f>
        <v/>
      </c>
      <c r="S7" s="215">
        <f>初始录入!K7</f>
        <v>0</v>
      </c>
      <c r="T7" s="216">
        <f>初始录入!L7</f>
        <v>0</v>
      </c>
      <c r="U7" s="216">
        <f>初始录入!M7</f>
        <v>0</v>
      </c>
      <c r="V7" s="218">
        <f>初始录入!O7</f>
        <v>0</v>
      </c>
      <c r="W7" s="28"/>
      <c r="X7" s="28"/>
      <c r="Y7" s="257" t="s">
        <v>169</v>
      </c>
      <c r="Z7" s="258" t="s">
        <v>170</v>
      </c>
      <c r="AA7" s="258" t="s">
        <v>171</v>
      </c>
      <c r="AB7" s="258" t="s">
        <v>172</v>
      </c>
      <c r="AC7" s="258" t="str">
        <f>M19</f>
        <v/>
      </c>
      <c r="AD7" s="258" t="str">
        <f>N19</f>
        <v/>
      </c>
      <c r="AE7" s="258" t="str">
        <f>O19</f>
        <v/>
      </c>
      <c r="AF7" s="258" t="str">
        <f>P19</f>
        <v/>
      </c>
      <c r="AG7" s="258" t="str">
        <f>Q19</f>
        <v/>
      </c>
      <c r="AH7" s="259" t="s">
        <v>138</v>
      </c>
      <c r="AI7" s="89"/>
      <c r="AJ7" s="214">
        <f>IF(AND($M20&gt;0,N35&lt;&gt;""),IF(成绩录入!I$9&lt;&gt;"",IF(成绩录入!I$9=$AJ$5,1,0),1),0)</f>
        <v>0</v>
      </c>
      <c r="AK7" s="216">
        <f>IF(AND($M20&gt;0,O35&lt;&gt;""),IF(成绩录入!J$9&lt;&gt;"",IF(成绩录入!J$9=$AJ$5,1,0),1),0)</f>
        <v>0</v>
      </c>
      <c r="AL7" s="216">
        <f>IF(AND($M20&gt;0,P35&lt;&gt;""),IF(成绩录入!K$9&lt;&gt;"",IF(成绩录入!K$9=$AJ$5,1,0),1),0)</f>
        <v>0</v>
      </c>
      <c r="AM7" s="216">
        <f>IF(AND($M20&gt;0,Q35&lt;&gt;""),IF(成绩录入!L$9&lt;&gt;"",IF(成绩录入!L$9=$AJ$5,1,0),1),0)</f>
        <v>0</v>
      </c>
      <c r="AN7" s="216">
        <f>IF(AND($M20&gt;0,R35&lt;&gt;""),IF(成绩录入!M$9&lt;&gt;"",IF(成绩录入!M$9=$AJ$5,1,0),1),0)</f>
        <v>0</v>
      </c>
      <c r="AO7" s="218">
        <f>SUM(AJ7:AN7)</f>
        <v>0</v>
      </c>
      <c r="AP7" s="206"/>
      <c r="AQ7" s="214">
        <f>IF(AND($M20&gt;0,N35&lt;&gt;""),IF(成绩录入!I$9&lt;&gt;"",IF(成绩录入!I$9=$AQ$5,1,0),1),0)</f>
        <v>0</v>
      </c>
      <c r="AR7" s="216">
        <f>IF(AND($M20&gt;0,O35&lt;&gt;""),IF(成绩录入!J$9&lt;&gt;"",IF(成绩录入!J$9=$AQ$5,1,0),1),0)</f>
        <v>0</v>
      </c>
      <c r="AS7" s="216">
        <f>IF(AND($M20&gt;0,P35&lt;&gt;""),IF(成绩录入!K$9&lt;&gt;"",IF(成绩录入!K$9=$AQ$5,1,0),1),0)</f>
        <v>0</v>
      </c>
      <c r="AT7" s="216">
        <f>IF(AND($M20&gt;0,Q35&lt;&gt;""),IF(成绩录入!L$9&lt;&gt;"",IF(成绩录入!L$9=$AQ$5,1,0),1),0)</f>
        <v>0</v>
      </c>
      <c r="AU7" s="216">
        <f>IF(AND($M20&gt;0,R35&lt;&gt;""),IF(成绩录入!M$9&lt;&gt;"",IF(成绩录入!M$9=$AQ$5,1,0),1),0)</f>
        <v>0</v>
      </c>
      <c r="AV7" s="218">
        <f>SUM(AQ7:AU7)</f>
        <v>0</v>
      </c>
      <c r="AW7" s="206"/>
      <c r="AX7" s="260">
        <f>IF(AND($M20&gt;0,N35&lt;&gt;""),IF(成绩录入!I$9&lt;&gt;"",IF(成绩录入!I$9=$AX$5,1,0),1),0)</f>
        <v>0</v>
      </c>
      <c r="AY7" s="248">
        <f>IF(AND($M20&gt;0,O35&lt;&gt;""),IF(成绩录入!J$9&lt;&gt;"",IF(成绩录入!J$9=$AX$5,1,0),1),0)</f>
        <v>0</v>
      </c>
      <c r="AZ7" s="248">
        <f>IF(AND($M20&gt;0,P35&lt;&gt;""),IF(成绩录入!K$9&lt;&gt;"",IF(成绩录入!K$9=$AX$5,1,0),1),0)</f>
        <v>0</v>
      </c>
      <c r="BA7" s="248">
        <f>IF(AND($M20&gt;0,Q35&lt;&gt;""),IF(成绩录入!L$9&lt;&gt;"",IF(成绩录入!L$9=$AX$5,1,0),1),0)</f>
        <v>0</v>
      </c>
      <c r="BB7" s="248">
        <f>IF(AND($M20&gt;0,R35&lt;&gt;""),IF(成绩录入!M$9&lt;&gt;"",IF(成绩录入!M$9=$AX$5,1,0),1),0)</f>
        <v>0</v>
      </c>
      <c r="BC7" s="218">
        <f>SUM(AX7:BB7)</f>
        <v>0</v>
      </c>
      <c r="BD7" s="206"/>
      <c r="BE7" s="260">
        <f>IF(AND($M20&gt;0,N35&lt;&gt;""),IF(成绩录入!I$9&lt;&gt;"",IF(成绩录入!I$9=$BE$5,1,0),1),0)</f>
        <v>0</v>
      </c>
      <c r="BF7" s="248">
        <f>IF(AND($M20&gt;0,O35&lt;&gt;""),IF(成绩录入!J$9&lt;&gt;"",IF(成绩录入!J$9=$BE$5,1,0),1),0)</f>
        <v>0</v>
      </c>
      <c r="BG7" s="248">
        <f>IF(AND($M20&gt;0,P35&lt;&gt;""),IF(成绩录入!K$9&lt;&gt;"",IF(成绩录入!K$9=$BE$5,1,0),1),0)</f>
        <v>0</v>
      </c>
      <c r="BH7" s="248">
        <f>IF(AND($M20&gt;0,Q35&lt;&gt;""),IF(成绩录入!L$9&lt;&gt;"",IF(成绩录入!L$9=$BE$5,1,0),1),0)</f>
        <v>0</v>
      </c>
      <c r="BI7" s="248">
        <f>IF(AND($M20&gt;0,R35&lt;&gt;""),IF(成绩录入!M$9&lt;&gt;"",IF(成绩录入!M$9=$BE$5,1,0),1),0)</f>
        <v>0</v>
      </c>
      <c r="BJ7" s="218">
        <f>SUM(BE7:BI7)</f>
        <v>0</v>
      </c>
      <c r="BK7" s="206"/>
      <c r="BL7" s="260">
        <f>IF(AND($M20&gt;0,N35&lt;&gt;""),IF(成绩录入!I$9&lt;&gt;"",IF(成绩录入!I$9=$BL$5,1,0),1),0)</f>
        <v>0</v>
      </c>
      <c r="BM7" s="248">
        <f>IF(AND($M20&gt;0,O35&lt;&gt;""),IF(成绩录入!J$9&lt;&gt;"",IF(成绩录入!J$9=$BL$5,1,0),1),0)</f>
        <v>0</v>
      </c>
      <c r="BN7" s="248">
        <f>IF(AND($M20&gt;0,P35&lt;&gt;""),IF(成绩录入!K$9&lt;&gt;"",IF(成绩录入!K$9=$BL$5,1,0),1),0)</f>
        <v>0</v>
      </c>
      <c r="BO7" s="248">
        <f>IF(AND($M20&gt;0,Q35&lt;&gt;""),IF(成绩录入!L$9&lt;&gt;"",IF(成绩录入!L$9=$BL$5,1,0),1),0)</f>
        <v>0</v>
      </c>
      <c r="BP7" s="248">
        <f>IF(AND($M20&gt;0,R35&lt;&gt;""),IF(成绩录入!M$9&lt;&gt;"",IF(成绩录入!M$9=$BL$5,1,0),1),0)</f>
        <v>0</v>
      </c>
      <c r="BQ7" s="218">
        <f>SUM(BL7:BP7)</f>
        <v>0</v>
      </c>
      <c r="BR7" s="206"/>
      <c r="BS7" s="214">
        <f>IF(AND($M20&gt;0,N40&lt;&gt;""),IF(成绩录入!P$9&lt;&gt;"",IF(成绩录入!P$9=$BS$5,1,0),1),0)</f>
        <v>0</v>
      </c>
      <c r="BT7" s="216">
        <f>IF(AND($M20&gt;0,O40&lt;&gt;""),IF(成绩录入!Q$9&lt;&gt;"",IF(成绩录入!Q$9=$BS$5,1,0),1),0)</f>
        <v>0</v>
      </c>
      <c r="BU7" s="216">
        <f>IF(AND($M20&gt;0,P40&lt;&gt;""),IF(成绩录入!R$9&lt;&gt;"",IF(成绩录入!R$9=$BS$5,1,0),1),0)</f>
        <v>0</v>
      </c>
      <c r="BV7" s="216">
        <f>IF(AND($M20&gt;0,Q40&lt;&gt;""),IF(成绩录入!S$9&lt;&gt;"",IF(成绩录入!S$9=$BS$5,1,0),1),0)</f>
        <v>0</v>
      </c>
      <c r="BW7" s="216">
        <f>IF(AND($M20&gt;0,R40&lt;&gt;""),IF(成绩录入!T$9&lt;&gt;"",IF(成绩录入!T$9=$BS$5,1,0),1),0)</f>
        <v>0</v>
      </c>
      <c r="BX7" s="216">
        <f>IF(AND($M20&gt;0,S40&lt;&gt;""),IF(成绩录入!U$9&lt;&gt;"",IF(成绩录入!U$9=$BS$5,1,0),1),0)</f>
        <v>0</v>
      </c>
      <c r="BY7" s="216">
        <f>IF(AND($M20&gt;0,T40&lt;&gt;""),IF(成绩录入!V$9&lt;&gt;"",IF(成绩录入!V$9=$BS$5,1,0),1),0)</f>
        <v>0</v>
      </c>
      <c r="BZ7" s="216">
        <f>IF(AND($M20&gt;0,U40&lt;&gt;""),IF(成绩录入!W$9&lt;&gt;"",IF(成绩录入!W$9=$BS$5,1,0),1),0)</f>
        <v>0</v>
      </c>
      <c r="CA7" s="216">
        <f>IF(AND($M20&gt;0,V40&lt;&gt;""),IF(成绩录入!X$9&lt;&gt;"",IF(成绩录入!X$9=$BS$5,1,0),1),0)</f>
        <v>0</v>
      </c>
      <c r="CB7" s="216">
        <f>IF(AND($M20&gt;0,W40&lt;&gt;""),IF(成绩录入!Y$9&lt;&gt;"",IF(成绩录入!Y$9=$BS$5,1,0),1),0)</f>
        <v>0</v>
      </c>
      <c r="CC7" s="218">
        <f>SUM(BS7:CB7)</f>
        <v>0</v>
      </c>
      <c r="CD7" s="206"/>
      <c r="CE7" s="192">
        <f>IF(AND($M20&gt;0,N40&lt;&gt;""),IF(成绩录入!P$9&lt;&gt;"",IF(成绩录入!P$9=$CE$5,1,0),1),0)</f>
        <v>0</v>
      </c>
      <c r="CF7" s="216">
        <f>IF(AND($M20&gt;0,O40&lt;&gt;""),IF(成绩录入!Q$9&lt;&gt;"",IF(成绩录入!Q$9=$CE$5,1,0),1),0)</f>
        <v>0</v>
      </c>
      <c r="CG7" s="216">
        <f>IF(AND($M20&gt;0,P40&lt;&gt;""),IF(成绩录入!R$9&lt;&gt;"",IF(成绩录入!R$9=$CE$5,1,0),1),0)</f>
        <v>0</v>
      </c>
      <c r="CH7" s="216">
        <f>IF(AND($M20&gt;0,Q40&lt;&gt;""),IF(成绩录入!S$9&lt;&gt;"",IF(成绩录入!S$9=$CE$5,1,0),1),0)</f>
        <v>0</v>
      </c>
      <c r="CI7" s="216">
        <f>IF(AND($M20&gt;0,R40&lt;&gt;""),IF(成绩录入!T$9&lt;&gt;"",IF(成绩录入!T$9=$CE$5,1,0),1),0)</f>
        <v>0</v>
      </c>
      <c r="CJ7" s="216">
        <f>IF(AND($M20&gt;0,S40&lt;&gt;""),IF(成绩录入!U$9&lt;&gt;"",IF(成绩录入!U$9=$CE$5,1,0),1),0)</f>
        <v>0</v>
      </c>
      <c r="CK7" s="216">
        <f>IF(AND($M20&gt;0,T40&lt;&gt;""),IF(成绩录入!V$9&lt;&gt;"",IF(成绩录入!V$9=$CE$5,1,0),1),0)</f>
        <v>0</v>
      </c>
      <c r="CL7" s="216">
        <f>IF(AND($M20&gt;0,U40&lt;&gt;""),IF(成绩录入!W$9&lt;&gt;"",IF(成绩录入!W$9=$CE$5,1,0),1),0)</f>
        <v>0</v>
      </c>
      <c r="CM7" s="216">
        <f>IF(AND($M20&gt;0,V40&lt;&gt;""),IF(成绩录入!X$9&lt;&gt;"",IF(成绩录入!X$9=$CE$5,1,0),1),0)</f>
        <v>0</v>
      </c>
      <c r="CN7" s="216">
        <f>IF(AND($M20&gt;0,W40&lt;&gt;""),IF(成绩录入!Y$9&lt;&gt;"",IF(成绩录入!Y$9=$CE$5,1,0),1),0)</f>
        <v>0</v>
      </c>
      <c r="CO7" s="195">
        <f>SUM(CE7:CN7)</f>
        <v>0</v>
      </c>
      <c r="CP7" s="206"/>
      <c r="CQ7" s="214">
        <f>IF(AND($M20&gt;0,N40&lt;&gt;""),IF(成绩录入!P$9&lt;&gt;"",IF(成绩录入!P$9=$CQ$5,1,0),1),0)</f>
        <v>0</v>
      </c>
      <c r="CR7" s="216">
        <f>IF(AND($M20&gt;0,O40&lt;&gt;""),IF(成绩录入!Q$9&lt;&gt;"",IF(成绩录入!Q$9=$CQ$5,1,0),1),0)</f>
        <v>0</v>
      </c>
      <c r="CS7" s="216">
        <f>IF(AND($M20&gt;0,P40&lt;&gt;""),IF(成绩录入!R$9&lt;&gt;"",IF(成绩录入!R$9=$CQ$5,1,0),1),0)</f>
        <v>0</v>
      </c>
      <c r="CT7" s="216">
        <f>IF(AND($M20&gt;0,Q40&lt;&gt;""),IF(成绩录入!S$9&lt;&gt;"",IF(成绩录入!S$9=$CQ$5,1,0),1),0)</f>
        <v>0</v>
      </c>
      <c r="CU7" s="216">
        <f>IF(AND($M20&gt;0,R40&lt;&gt;""),IF(成绩录入!T$9&lt;&gt;"",IF(成绩录入!T$9=$CQ$5,1,0),1),0)</f>
        <v>0</v>
      </c>
      <c r="CV7" s="216">
        <f>IF(AND($M20&gt;0,S40&lt;&gt;""),IF(成绩录入!U$9&lt;&gt;"",IF(成绩录入!U$9=$CQ$5,1,0),1),0)</f>
        <v>0</v>
      </c>
      <c r="CW7" s="216">
        <f>IF(AND($M20&gt;0,T40&lt;&gt;""),IF(成绩录入!V$9&lt;&gt;"",IF(成绩录入!V$9=$CQ$5,1,0),1),0)</f>
        <v>0</v>
      </c>
      <c r="CX7" s="216">
        <f>IF(AND($M20&gt;0,U40&lt;&gt;""),IF(成绩录入!W$9&lt;&gt;"",IF(成绩录入!W$9=$CQ$5,1,0),1),0)</f>
        <v>0</v>
      </c>
      <c r="CY7" s="216">
        <f>IF(AND($M20&gt;0,V40&lt;&gt;""),IF(成绩录入!X$9&lt;&gt;"",IF(成绩录入!X$9=$CQ$5,1,0),1),0)</f>
        <v>0</v>
      </c>
      <c r="CZ7" s="216">
        <f>IF(AND($M20&gt;0,W40&lt;&gt;""),IF(成绩录入!Y$9&lt;&gt;"",IF(成绩录入!Y$9=$CQ$5,1,0),1),0)</f>
        <v>0</v>
      </c>
      <c r="DA7" s="218">
        <f>SUM(CQ7:CZ7)</f>
        <v>0</v>
      </c>
      <c r="DB7" s="206"/>
      <c r="DC7" s="214">
        <f>IF(AND($M20&gt;0,N40&lt;&gt;""),IF(成绩录入!P$9&lt;&gt;"",IF(成绩录入!P$9=$DC$5,1,0),1),0)</f>
        <v>0</v>
      </c>
      <c r="DD7" s="216">
        <f>IF(AND($M20&gt;0,O40&lt;&gt;""),IF(成绩录入!Q$9&lt;&gt;"",IF(成绩录入!Q$9=$DC$5,1,0),1),0)</f>
        <v>0</v>
      </c>
      <c r="DE7" s="216">
        <f>IF(AND($M20&gt;0,P40&lt;&gt;""),IF(成绩录入!R$9&lt;&gt;"",IF(成绩录入!R$9=$DC$5,1,0),1),0)</f>
        <v>0</v>
      </c>
      <c r="DF7" s="216">
        <f>IF(AND($M20&gt;0,Q40&lt;&gt;""),IF(成绩录入!S$9&lt;&gt;"",IF(成绩录入!S$9=$DC$5,1,0),1),0)</f>
        <v>0</v>
      </c>
      <c r="DG7" s="216">
        <f>IF(AND($M20&gt;0,R40&lt;&gt;""),IF(成绩录入!T$9&lt;&gt;"",IF(成绩录入!T$9=$DC$5,1,0),1),0)</f>
        <v>0</v>
      </c>
      <c r="DH7" s="216">
        <f>IF(AND($M20&gt;0,S40&lt;&gt;""),IF(成绩录入!U$9&lt;&gt;"",IF(成绩录入!U$9=$DC$5,1,0),1),0)</f>
        <v>0</v>
      </c>
      <c r="DI7" s="216">
        <f>IF(AND($M20&gt;0,T40&lt;&gt;""),IF(成绩录入!V$9&lt;&gt;"",IF(成绩录入!V$9=$DC$5,1,0),1),0)</f>
        <v>0</v>
      </c>
      <c r="DJ7" s="216">
        <f>IF(AND($M20&gt;0,U40&lt;&gt;""),IF(成绩录入!W$9&lt;&gt;"",IF(成绩录入!W$9=$DC$5,1,0),1),0)</f>
        <v>0</v>
      </c>
      <c r="DK7" s="216">
        <f>IF(AND($M20&gt;0,V40&lt;&gt;""),IF(成绩录入!X$9&lt;&gt;"",IF(成绩录入!X$9=$DC$5,1,0),1),0)</f>
        <v>0</v>
      </c>
      <c r="DL7" s="216">
        <f>IF(AND($M20&gt;0,W40&lt;&gt;""),IF(成绩录入!Y$9&lt;&gt;"",IF(成绩录入!Y$9=$DC$5,1,0),1),0)</f>
        <v>0</v>
      </c>
      <c r="DM7" s="218">
        <f>SUM(DC7:DL7)</f>
        <v>0</v>
      </c>
      <c r="DN7" s="206"/>
      <c r="DO7" s="214">
        <f>IF(AND($M20&gt;0,N40&lt;&gt;""),IF(成绩录入!P$9&lt;&gt;"",IF(成绩录入!P$9=$DO$5,1,0),1),0)</f>
        <v>0</v>
      </c>
      <c r="DP7" s="216">
        <f>IF(AND($M20&gt;0,O40&lt;&gt;""),IF(成绩录入!Q$9&lt;&gt;"",IF(成绩录入!Q$9=$DO$5,1,0),1),0)</f>
        <v>0</v>
      </c>
      <c r="DQ7" s="216">
        <f>IF(AND($M20&gt;0,P40&lt;&gt;""),IF(成绩录入!R$9&lt;&gt;"",IF(成绩录入!R$9=$DO$5,1,0),1),0)</f>
        <v>0</v>
      </c>
      <c r="DR7" s="216">
        <f>IF(AND($M20&gt;0,Q40&lt;&gt;""),IF(成绩录入!S$9&lt;&gt;"",IF(成绩录入!S$9=$DO$5,1,0),1),0)</f>
        <v>0</v>
      </c>
      <c r="DS7" s="216">
        <f>IF(AND($M20&gt;0,R40&lt;&gt;""),IF(成绩录入!T$9&lt;&gt;"",IF(成绩录入!T$9=$DO$5,1,0),1),0)</f>
        <v>0</v>
      </c>
      <c r="DT7" s="216">
        <f>IF(AND($M20&gt;0,S40&lt;&gt;""),IF(成绩录入!U$9&lt;&gt;"",IF(成绩录入!U$9=$DO$5,1,0),1),0)</f>
        <v>0</v>
      </c>
      <c r="DU7" s="216">
        <f>IF(AND($M20&gt;0,T40&lt;&gt;""),IF(成绩录入!V$9&lt;&gt;"",IF(成绩录入!V$9=$DO$5,1,0),1),0)</f>
        <v>0</v>
      </c>
      <c r="DV7" s="216">
        <f>IF(AND($M20&gt;0,U40&lt;&gt;""),IF(成绩录入!W$9&lt;&gt;"",IF(成绩录入!W$9=$DO$5,1,0),1),0)</f>
        <v>0</v>
      </c>
      <c r="DW7" s="216">
        <f>IF(AND($M20&gt;0,V40&lt;&gt;""),IF(成绩录入!X$9&lt;&gt;"",IF(成绩录入!X$9=$DO$5,1,0),1),0)</f>
        <v>0</v>
      </c>
      <c r="DX7" s="216">
        <f>IF(AND($M20&gt;0,W40&lt;&gt;""),IF(成绩录入!Y$9&lt;&gt;"",IF(成绩录入!Y$9=$DO$5,1,0),1),0)</f>
        <v>0</v>
      </c>
      <c r="DY7" s="218">
        <f>SUM(DO7:DX7)</f>
        <v>0</v>
      </c>
      <c r="DZ7" s="206"/>
      <c r="EA7" s="215">
        <f>初始录入!H15</f>
        <v>0</v>
      </c>
      <c r="EB7" s="216">
        <f>初始录入!H16</f>
        <v>0</v>
      </c>
      <c r="EC7" s="216">
        <f>初始录入!H17</f>
        <v>0</v>
      </c>
      <c r="ED7" s="216">
        <f>初始录入!H18</f>
        <v>0</v>
      </c>
      <c r="EE7" s="216">
        <f>初始录入!H19</f>
        <v>0</v>
      </c>
      <c r="EF7" s="218">
        <f>SUM(EA7:EE7)</f>
        <v>0</v>
      </c>
      <c r="EG7" s="206"/>
      <c r="EH7" s="215">
        <f>IF(成绩录入!F7&lt;&gt;"",1,0)</f>
        <v>0</v>
      </c>
      <c r="EI7" s="216">
        <f>IF(成绩录入!I8&lt;&gt;"",1,0)</f>
        <v>0</v>
      </c>
      <c r="EJ7" s="216">
        <f>IF(成绩录入!J8&lt;&gt;"",1,0)</f>
        <v>0</v>
      </c>
      <c r="EK7" s="216">
        <f>IF(成绩录入!K8&lt;&gt;"",1,0)</f>
        <v>0</v>
      </c>
      <c r="EL7" s="216">
        <f>IF(成绩录入!L8&lt;&gt;"",1,0)</f>
        <v>0</v>
      </c>
      <c r="EM7" s="216">
        <f>IF(成绩录入!M8&lt;&gt;"",1,0)</f>
        <v>0</v>
      </c>
      <c r="EN7" s="216">
        <f>IF(成绩录入!P8&lt;&gt;"",1,0)</f>
        <v>0</v>
      </c>
      <c r="EO7" s="216">
        <f>IF(成绩录入!Q8&lt;&gt;"",1,0)</f>
        <v>0</v>
      </c>
      <c r="EP7" s="216">
        <f>IF(成绩录入!R8&lt;&gt;"",1,0)</f>
        <v>0</v>
      </c>
      <c r="EQ7" s="216">
        <f>IF(成绩录入!S8&lt;&gt;"",1,0)</f>
        <v>0</v>
      </c>
      <c r="ER7" s="216">
        <f>IF(成绩录入!T8&lt;&gt;"",1,0)</f>
        <v>0</v>
      </c>
      <c r="ES7" s="216">
        <f>IF(成绩录入!U8&lt;&gt;"",1,0)</f>
        <v>0</v>
      </c>
      <c r="ET7" s="216">
        <f>IF(成绩录入!V8&lt;&gt;"",1,0)</f>
        <v>0</v>
      </c>
      <c r="EU7" s="216">
        <f>IF(成绩录入!W8&lt;&gt;"",1,0)</f>
        <v>0</v>
      </c>
      <c r="EV7" s="216">
        <f>IF(成绩录入!X8&lt;&gt;"",1,0)</f>
        <v>0</v>
      </c>
      <c r="EW7" s="218">
        <f>IF(成绩录入!Y8&lt;&gt;"",1,0)</f>
        <v>0</v>
      </c>
      <c r="EX7" s="206"/>
      <c r="EY7" s="193" t="str">
        <f>IF(MAX($EH$6:$EW$6)&gt;=1,1,"")</f>
        <v/>
      </c>
      <c r="EZ7" s="194" t="str">
        <f>IF(MAX($EH$6:$EW$6)&gt;=2,2,"")</f>
        <v/>
      </c>
      <c r="FA7" s="194" t="str">
        <f>IF(MAX($EH$6:$EW$6)&gt;=3,3,"")</f>
        <v/>
      </c>
      <c r="FB7" s="194" t="str">
        <f>IF(MAX($EH$6:$EW$6)&gt;=4,4,"")</f>
        <v/>
      </c>
      <c r="FC7" s="195" t="str">
        <f>IF(成绩录入!AE7&lt;&gt;0,5,"")</f>
        <v/>
      </c>
      <c r="FD7" s="206"/>
      <c r="FE7" s="206"/>
      <c r="FF7" s="206"/>
      <c r="FG7" s="206"/>
      <c r="FH7" s="206"/>
      <c r="FI7" s="206"/>
      <c r="FJ7" s="206"/>
      <c r="FK7" s="261">
        <f>IF(AND($M24&gt;0,N45&lt;&gt;""),IF(成绩录入!AB$9&lt;&gt;"",IF(成绩录入!AB$9=$FK$5,1,0),1),0)</f>
        <v>0</v>
      </c>
      <c r="FL7" s="262">
        <f>IF(AND($M24&gt;0,O45&lt;&gt;""),IF(成绩录入!AC$9&lt;&gt;"",IF(成绩录入!AC$9=$FK$5,1,0),1),0)</f>
        <v>0</v>
      </c>
      <c r="FM7" s="262">
        <f>IF(AND($M24&gt;0,P45&lt;&gt;""),IF(成绩录入!AD$9&lt;&gt;"",IF(成绩录入!AD$9=$FK$5,1,0),1),0)</f>
        <v>0</v>
      </c>
      <c r="FN7" s="262">
        <f>IF(AND($M24&gt;0,Q45&lt;&gt;""),IF(成绩录入!AE$9&lt;&gt;"",IF(成绩录入!AE$9=$FK$5,1,0),1),0)</f>
        <v>0</v>
      </c>
      <c r="FO7" s="262">
        <f>IF(AND($M24&gt;0,R45&lt;&gt;""),IF(成绩录入!AF$9&lt;&gt;"",IF(成绩录入!AF$9=$FK$5,1,0),1),0)</f>
        <v>0</v>
      </c>
      <c r="FP7" s="263">
        <f>IF(AND($M24&gt;0,S45&lt;&gt;""),IF(成绩录入!AG$9&lt;&gt;"",IF(成绩录入!AG$9=$FK$5,1,0),1),0)</f>
        <v>0</v>
      </c>
      <c r="FQ7" s="264">
        <f>SUM(FK7:FP7)</f>
        <v>0</v>
      </c>
      <c r="FR7" s="206"/>
      <c r="FS7" s="261">
        <f>IF(AND($N24&gt;0,N45&lt;&gt;""),IF(成绩录入!AB$9&lt;&gt;"",IF(成绩录入!AB$9=$FS$5,1,0),1),0)</f>
        <v>0</v>
      </c>
      <c r="FT7" s="262">
        <f>IF(AND($N24&gt;0,O45&lt;&gt;""),IF(成绩录入!AC$9&lt;&gt;"",IF(成绩录入!AC$9=$FS$5,1,0),1),0)</f>
        <v>0</v>
      </c>
      <c r="FU7" s="262">
        <f>IF(AND($N24&gt;0,P45&lt;&gt;""),IF(成绩录入!AD$9&lt;&gt;"",IF(成绩录入!AD$9=$FS$5,1,0),1),0)</f>
        <v>0</v>
      </c>
      <c r="FV7" s="262">
        <f>IF(AND($N24&gt;0,Q45&lt;&gt;""),IF(成绩录入!AE$9&lt;&gt;"",IF(成绩录入!AE$9=$FS$5,1,0),1),0)</f>
        <v>0</v>
      </c>
      <c r="FW7" s="262">
        <f>IF(AND($N24&gt;0,R45&lt;&gt;""),IF(成绩录入!AF$9&lt;&gt;"",IF(成绩录入!AF$9=$FS$5,1,0),1),0)</f>
        <v>0</v>
      </c>
      <c r="FX7" s="263">
        <f>IF(AND($N24&gt;0,S45&lt;&gt;""),IF(成绩录入!AG$9&lt;&gt;"",IF(成绩录入!AG$9=$FS$5,1,0),1),0)</f>
        <v>0</v>
      </c>
      <c r="FY7" s="264">
        <f>SUM(FS7:FX7)</f>
        <v>0</v>
      </c>
      <c r="FZ7" s="206"/>
      <c r="GA7" s="265">
        <f>IF(AND($O24&gt;0,N45&lt;&gt;""),IF(成绩录入!AB$9&lt;&gt;"",IF(成绩录入!AB$9=$GA$5,1,0),1),0)</f>
        <v>0</v>
      </c>
      <c r="GB7" s="266">
        <f>IF(AND($O24&gt;0,O45&lt;&gt;""),IF(成绩录入!AC$9&lt;&gt;"",IF(成绩录入!AC$9=$GA$5,1,0),1),0)</f>
        <v>0</v>
      </c>
      <c r="GC7" s="266">
        <f>IF(AND($O24&gt;0,P45&lt;&gt;""),IF(成绩录入!AD$9&lt;&gt;"",IF(成绩录入!AD$9=$GA$5,1,0),1),0)</f>
        <v>0</v>
      </c>
      <c r="GD7" s="266">
        <f>IF(AND($O24&gt;0,Q45&lt;&gt;""),IF(成绩录入!AE$9&lt;&gt;"",IF(成绩录入!AE$9=$GA$5,1,0),1),0)</f>
        <v>0</v>
      </c>
      <c r="GE7" s="266">
        <f>IF(AND($O24&gt;0,R45&lt;&gt;""),IF(成绩录入!AF$9&lt;&gt;"",IF(成绩录入!AF$9=$GA$5,1,0),1),0)</f>
        <v>0</v>
      </c>
      <c r="GF7" s="267">
        <f>IF(AND($O24&gt;0,S45&lt;&gt;""),IF(成绩录入!AG$9&lt;&gt;"",IF(成绩录入!AG$9=$GA$5,1,0),1),0)</f>
        <v>0</v>
      </c>
      <c r="GG7" s="264">
        <f>SUM(GA7:GF7)</f>
        <v>0</v>
      </c>
      <c r="GH7" s="206"/>
      <c r="GI7" s="265">
        <f>IF(AND($P24&gt;0,N45&lt;&gt;""),IF(成绩录入!AB$9&lt;&gt;"",IF(成绩录入!AB$9=$GI$5,1,0),1),0)</f>
        <v>0</v>
      </c>
      <c r="GJ7" s="266">
        <f>IF(AND($P24&gt;0,O45&lt;&gt;""),IF(成绩录入!AC$9&lt;&gt;"",IF(成绩录入!AC$9=$GI$5,1,0),1),0)</f>
        <v>0</v>
      </c>
      <c r="GK7" s="266">
        <f>IF(AND($P24&gt;0,P45&lt;&gt;""),IF(成绩录入!AD$9&lt;&gt;"",IF(成绩录入!AD$9=$GI$5,1,0),1),0)</f>
        <v>0</v>
      </c>
      <c r="GL7" s="266">
        <f>IF(AND($P24&gt;0,Q45&lt;&gt;""),IF(成绩录入!AE$9&lt;&gt;"",IF(成绩录入!AE$9=$GI$5,1,0),1),0)</f>
        <v>0</v>
      </c>
      <c r="GM7" s="266">
        <f>IF(AND($P24&gt;0,R45&lt;&gt;""),IF(成绩录入!AF$9&lt;&gt;"",IF(成绩录入!AF$9=$GI$5,1,0),1),0)</f>
        <v>0</v>
      </c>
      <c r="GN7" s="268">
        <f>IF(AND($P24&gt;0,S45&lt;&gt;""),IF(成绩录入!AG$9&lt;&gt;"",IF(成绩录入!AG$9=$GI$5,1,0),1),0)</f>
        <v>0</v>
      </c>
      <c r="GO7" s="269">
        <f>SUM(GI7:GN7)</f>
        <v>0</v>
      </c>
      <c r="GP7" s="206"/>
      <c r="GQ7" s="265">
        <f>IF(AND($Q24&gt;0,N45&lt;&gt;""),IF(成绩录入!AB$9&lt;&gt;"",IF(成绩录入!AB$9=$GQ$5,1,0),1),0)</f>
        <v>0</v>
      </c>
      <c r="GR7" s="266">
        <f>IF(AND($Q24&gt;0,O45&lt;&gt;""),IF(成绩录入!AC$9&lt;&gt;"",IF(成绩录入!AC$9=$GQ$5,1,0),1),0)</f>
        <v>0</v>
      </c>
      <c r="GS7" s="266">
        <f>IF(AND($Q24&gt;0,P45&lt;&gt;""),IF(成绩录入!AD$9&lt;&gt;"",IF(成绩录入!AD$9=$GQ$5,1,0),1),0)</f>
        <v>0</v>
      </c>
      <c r="GT7" s="266">
        <f>IF(AND($Q24&gt;0,Q45&lt;&gt;""),IF(成绩录入!AE$9&lt;&gt;"",IF(成绩录入!AE$9=$GQ$5,1,0),1),0)</f>
        <v>0</v>
      </c>
      <c r="GU7" s="266">
        <f>IF(AND($Q24&gt;0,R45&lt;&gt;""),IF(成绩录入!AF$9&lt;&gt;"",IF(成绩录入!AF$9=$GQ$5,1,0),1),0)</f>
        <v>0</v>
      </c>
      <c r="GV7" s="267">
        <f>IF(AND($Q24&gt;0,S45&lt;&gt;""),IF(成绩录入!AG$9&lt;&gt;"",IF(成绩录入!AG$9=$GQ$5,1,0),1),0)</f>
        <v>0</v>
      </c>
      <c r="GW7" s="264">
        <f>SUM(GQ7:GV7)</f>
        <v>0</v>
      </c>
      <c r="GX7" s="206"/>
      <c r="GY7" s="270">
        <f>IF(AND($M24&gt;0,N50&lt;&gt;""),IF(成绩录入!AJ$9&lt;&gt;"",IF(成绩录入!AJ$9=$GY$5,1,0),1),0)</f>
        <v>0</v>
      </c>
      <c r="GZ7" s="271">
        <f>IF(AND($M24&gt;0,O50&lt;&gt;""),IF(成绩录入!AK$9&lt;&gt;"",IF(成绩录入!AK$9=$GY$5,1,0),1),0)</f>
        <v>0</v>
      </c>
      <c r="HA7" s="271">
        <f>IF(AND($M24&gt;0,P50&lt;&gt;""),IF(成绩录入!AL$9&lt;&gt;"",IF(成绩录入!AL$9=$GY$5,1,0),1),0)</f>
        <v>0</v>
      </c>
      <c r="HB7" s="271">
        <f>IF(AND($M24&gt;0,Q50&lt;&gt;""),IF(成绩录入!AM$9&lt;&gt;"",IF(成绩录入!AM$9=$GY$5,1,0),1),0)</f>
        <v>0</v>
      </c>
      <c r="HC7" s="271">
        <f>IF(AND($M24&gt;0,R50&lt;&gt;""),IF(成绩录入!AN$9&lt;&gt;"",IF(成绩录入!AN$9=$GY$5,1,0),1),0)</f>
        <v>0</v>
      </c>
      <c r="HD7" s="271">
        <f>IF(AND($M24&gt;0,S50&lt;&gt;""),IF(成绩录入!AO$9&lt;&gt;"",IF(成绩录入!AO$9=$GY$5,1,0),1),0)</f>
        <v>0</v>
      </c>
      <c r="HE7" s="272">
        <f>SUM(GY7:HD7)</f>
        <v>0</v>
      </c>
      <c r="HF7" s="206"/>
      <c r="HG7" s="270">
        <f>IF(AND($N24&gt;0,N50&lt;&gt;""),IF(成绩录入!AJ$9&lt;&gt;"",IF(成绩录入!AJ$9=$HG$5,1,0),1),0)</f>
        <v>0</v>
      </c>
      <c r="HH7" s="271">
        <f>IF(AND($N24&gt;0,O50&lt;&gt;""),IF(成绩录入!AK$9&lt;&gt;"",IF(成绩录入!AK$9=$HG$5,1,0),1),0)</f>
        <v>0</v>
      </c>
      <c r="HI7" s="271">
        <f>IF(AND($N24&gt;0,P50&lt;&gt;""),IF(成绩录入!AL$9&lt;&gt;"",IF(成绩录入!AL$9=$HG$5,1,0),1),0)</f>
        <v>0</v>
      </c>
      <c r="HJ7" s="271">
        <f>IF(AND($N24&gt;0,Q50&lt;&gt;""),IF(成绩录入!AM$9&lt;&gt;"",IF(成绩录入!AM$9=$HG$5,1,0),1),0)</f>
        <v>0</v>
      </c>
      <c r="HK7" s="271">
        <f>IF(AND($N24&gt;0,R50&lt;&gt;""),IF(成绩录入!AN$9&lt;&gt;"",IF(成绩录入!AN$9=$HG$5,1,0),1),0)</f>
        <v>0</v>
      </c>
      <c r="HL7" s="271">
        <f>IF(AND($N24&gt;0,S50&lt;&gt;""),IF(成绩录入!AO$9&lt;&gt;"",IF(成绩录入!AO$9=$HG$5,1,0),1),0)</f>
        <v>0</v>
      </c>
      <c r="HM7" s="272">
        <f>SUM(HG7:HL7)</f>
        <v>0</v>
      </c>
      <c r="HN7" s="206"/>
      <c r="HO7" s="273">
        <f>IF(AND($O24&gt;0,N50&lt;&gt;""),IF(成绩录入!AJ$9&lt;&gt;"",IF(成绩录入!AJ$9=$HO$5,1,0),1),0)</f>
        <v>0</v>
      </c>
      <c r="HP7" s="274">
        <f>IF(AND($O24&gt;0,O50&lt;&gt;""),IF(成绩录入!AK$9&lt;&gt;"",IF(成绩录入!AK$9=$HO$5,1,0),1),0)</f>
        <v>0</v>
      </c>
      <c r="HQ7" s="274">
        <f>IF(AND($O24&gt;0,P50&lt;&gt;""),IF(成绩录入!AL$9&lt;&gt;"",IF(成绩录入!AL$9=$HO$5,1,0),1),0)</f>
        <v>0</v>
      </c>
      <c r="HR7" s="274">
        <f>IF(AND($O24&gt;0,Q50&lt;&gt;""),IF(成绩录入!AM$9&lt;&gt;"",IF(成绩录入!AM$9=$HO$5,1,0),1),0)</f>
        <v>0</v>
      </c>
      <c r="HS7" s="274">
        <f>IF(AND($O24&gt;0,R50&lt;&gt;""),IF(成绩录入!AN$9&lt;&gt;"",IF(成绩录入!AN$9=$HO$5,1,0),1),0)</f>
        <v>0</v>
      </c>
      <c r="HT7" s="274">
        <f>IF(AND($O24&gt;0,S50&lt;&gt;""),IF(成绩录入!AO$9&lt;&gt;"",IF(成绩录入!AO$9=$HO$5,1,0),1),0)</f>
        <v>0</v>
      </c>
      <c r="HU7" s="272">
        <f>SUM(HO7:HT7)</f>
        <v>0</v>
      </c>
      <c r="HV7" s="206"/>
      <c r="HW7" s="273">
        <f>IF(AND($P24&gt;0,N50&lt;&gt;""),IF(成绩录入!AJ$9&lt;&gt;"",IF(成绩录入!AJ$9=$HW$5,1,0),1),0)</f>
        <v>0</v>
      </c>
      <c r="HX7" s="274">
        <f>IF(AND($P24&gt;0,BC45&lt;&gt;""),IF(成绩录入!BY$9&lt;&gt;"",IF(成绩录入!BY$9=$GI$5,1,0),1),0)</f>
        <v>0</v>
      </c>
      <c r="HY7" s="274">
        <f>IF(AND($P24&gt;0,BD45&lt;&gt;""),IF(成绩录入!BZ$9&lt;&gt;"",IF(成绩录入!BZ$9=$GI$5,1,0),1),0)</f>
        <v>0</v>
      </c>
      <c r="HZ7" s="274">
        <f>IF(AND($P24&gt;0,BE45&lt;&gt;""),IF(成绩录入!CA$9&lt;&gt;"",IF(成绩录入!CA$9=$GI$5,1,0),1),0)</f>
        <v>0</v>
      </c>
      <c r="IA7" s="274">
        <f>IF(AND($P24&gt;0,BF45&lt;&gt;""),IF(成绩录入!CB$9&lt;&gt;"",IF(成绩录入!CB$9=$GI$5,1,0),1),0)</f>
        <v>0</v>
      </c>
      <c r="IB7" s="274">
        <f>IF(AND($P24&gt;0,BG45&lt;&gt;""),IF(成绩录入!CC$9&lt;&gt;"",IF(成绩录入!CC$9=$GI$5,1,0),1),0)</f>
        <v>0</v>
      </c>
      <c r="IC7" s="272">
        <f>SUM(HW7:IB7)</f>
        <v>0</v>
      </c>
      <c r="ID7" s="206"/>
      <c r="IE7" s="273">
        <f>IF(AND($Q24&gt;0,N50&lt;&gt;""),IF(成绩录入!AJ$9&lt;&gt;"",IF(成绩录入!AJ$9=$IE$5,1,0),1),0)</f>
        <v>0</v>
      </c>
      <c r="IF7" s="274">
        <f>IF(AND($Q24&gt;0,O50&lt;&gt;""),IF(成绩录入!AK$9&lt;&gt;"",IF(成绩录入!AK$9=$IE$5,1,0),1),0)</f>
        <v>0</v>
      </c>
      <c r="IG7" s="274">
        <f>IF(AND($Q24&gt;0,P50&lt;&gt;""),IF(成绩录入!AL$9&lt;&gt;"",IF(成绩录入!AL$9=$IE$5,1,0),1),0)</f>
        <v>0</v>
      </c>
      <c r="IH7" s="274">
        <f>IF(AND($Q24&gt;0,Q50&lt;&gt;""),IF(成绩录入!AM$9&lt;&gt;"",IF(成绩录入!AM$9=$IE$5,1,0),1),0)</f>
        <v>0</v>
      </c>
      <c r="II7" s="274">
        <f>IF(AND($Q24&gt;0,R50&lt;&gt;""),IF(成绩录入!AN$9&lt;&gt;"",IF(成绩录入!AN$9=$IE$5,1,0),1),0)</f>
        <v>0</v>
      </c>
      <c r="IJ7" s="274">
        <f>IF(AND($Q24&gt;0,S50&lt;&gt;""),IF(成绩录入!AO$9&lt;&gt;"",IF(成绩录入!AO$9=$IE$5,1,0),1),0)</f>
        <v>0</v>
      </c>
      <c r="IK7" s="272">
        <f>SUM(IE7:IJ7)</f>
        <v>0</v>
      </c>
      <c r="IL7" s="206"/>
      <c r="IM7" s="193" t="s">
        <v>156</v>
      </c>
      <c r="IN7" s="194" t="s">
        <v>156</v>
      </c>
      <c r="IO7" s="194" t="s">
        <v>156</v>
      </c>
      <c r="IP7" s="194" t="s">
        <v>156</v>
      </c>
      <c r="IQ7" s="194" t="s">
        <v>156</v>
      </c>
      <c r="IR7" s="195" t="s">
        <v>138</v>
      </c>
      <c r="IS7" s="206"/>
      <c r="IT7" s="261">
        <f>IF(AND($M28&gt;0,N55&lt;&gt;""),IF(成绩录入!AR$9&lt;&gt;"",IF(成绩录入!AR$9=$IT$5,1,0),1),0)</f>
        <v>0</v>
      </c>
      <c r="IU7" s="262">
        <f>IF(AND($M28&gt;0,O55&lt;&gt;""),IF(成绩录入!AS$9&lt;&gt;"",IF(成绩录入!AS$9=$IT$5,1,0),1),0)</f>
        <v>0</v>
      </c>
      <c r="IV7" s="262">
        <f>IF(AND($M28&gt;0,P55&lt;&gt;""),IF(成绩录入!AT$9&lt;&gt;"",IF(成绩录入!AT$9=$IT$5,1,0),1),0)</f>
        <v>0</v>
      </c>
      <c r="IW7" s="262">
        <f>IF(AND($M28&gt;0,Q55&lt;&gt;""),IF(成绩录入!AU$9&lt;&gt;"",IF(成绩录入!AU$9=$IT$5,1,0),1),0)</f>
        <v>0</v>
      </c>
      <c r="IX7" s="262">
        <f>IF(AND($M28&gt;0,R55&lt;&gt;""),IF(成绩录入!AV$9&lt;&gt;"",IF(成绩录入!AV$9=$IT$5,1,0),1),0)</f>
        <v>0</v>
      </c>
      <c r="IY7" s="262">
        <f>IF(AND($M28&gt;0,S55&lt;&gt;""),IF(成绩录入!AW$9&lt;&gt;"",IF(成绩录入!AW$9=$IT$5,1,0),1),0)</f>
        <v>0</v>
      </c>
      <c r="IZ7" s="264">
        <f>SUM(IT7:IY7)</f>
        <v>0</v>
      </c>
      <c r="JA7" s="206"/>
      <c r="JB7" s="261">
        <f>IF(AND($N28&gt;0,N55&lt;&gt;""),IF(成绩录入!AR$9&lt;&gt;"",IF(成绩录入!AR$9=$JB$5,1,0),1),0)</f>
        <v>0</v>
      </c>
      <c r="JC7" s="262">
        <f>IF(AND($N28&gt;0,O55&lt;&gt;""),IF(成绩录入!AS$9&lt;&gt;"",IF(成绩录入!AS$9=$JB$5,1,0),1),0)</f>
        <v>0</v>
      </c>
      <c r="JD7" s="262">
        <f>IF(AND($N28&gt;0,P55&lt;&gt;""),IF(成绩录入!AT$9&lt;&gt;"",IF(成绩录入!AT$9=$JB$5,1,0),1),0)</f>
        <v>0</v>
      </c>
      <c r="JE7" s="262">
        <f>IF(AND($N28&gt;0,Q55&lt;&gt;""),IF(成绩录入!AU$9&lt;&gt;"",IF(成绩录入!AU$9=$JB$5,1,0),1),0)</f>
        <v>0</v>
      </c>
      <c r="JF7" s="262">
        <f>IF(AND($N28&gt;0,R55&lt;&gt;""),IF(成绩录入!AV$9&lt;&gt;"",IF(成绩录入!AV$9=$JB$5,1,0),1),0)</f>
        <v>0</v>
      </c>
      <c r="JG7" s="262">
        <f>IF(AND($N28&gt;0,S55&lt;&gt;""),IF(成绩录入!AW$9&lt;&gt;"",IF(成绩录入!AW$9=$JB$5,1,0),1),0)</f>
        <v>0</v>
      </c>
      <c r="JH7" s="264">
        <f>SUM(JB7:JG7)</f>
        <v>0</v>
      </c>
      <c r="JI7" s="206"/>
      <c r="JJ7" s="275">
        <f>IF(AND($O28&gt;0,N55&lt;&gt;""),IF(成绩录入!AR$9&lt;&gt;"",IF(成绩录入!AR$9=$JJ$5,1,0),1),0)</f>
        <v>0</v>
      </c>
      <c r="JK7" s="266">
        <f>IF(AND($O28&gt;0,O55&lt;&gt;""),IF(成绩录入!AS$9&lt;&gt;"",IF(成绩录入!AS$9=$JJ$5,1,0),1),0)</f>
        <v>0</v>
      </c>
      <c r="JL7" s="266">
        <f>IF(AND($O28&gt;0,P55&lt;&gt;""),IF(成绩录入!AT$9&lt;&gt;"",IF(成绩录入!AT$9=$JJ$5,1,0),1),0)</f>
        <v>0</v>
      </c>
      <c r="JM7" s="266">
        <f>IF(AND($O28&gt;0,Q55&lt;&gt;""),IF(成绩录入!AU$9&lt;&gt;"",IF(成绩录入!AU$9=$JJ$5,1,0),1),0)</f>
        <v>0</v>
      </c>
      <c r="JN7" s="266">
        <f>IF(AND($O28&gt;0,R55&lt;&gt;""),IF(成绩录入!AV$9&lt;&gt;"",IF(成绩录入!AV$9=$JJ$5,1,0),1),0)</f>
        <v>0</v>
      </c>
      <c r="JO7" s="266">
        <f>IF(AND($O28&gt;0,S55&lt;&gt;""),IF(成绩录入!AW$9&lt;&gt;"",IF(成绩录入!AW$9=$JJ$5,1,0),1),0)</f>
        <v>0</v>
      </c>
      <c r="JP7" s="264">
        <f>SUM(JJ7:JO7)</f>
        <v>0</v>
      </c>
      <c r="JQ7" s="206"/>
      <c r="JR7" s="265">
        <f>IF(AND($P28&gt;0,N55&lt;&gt;""),IF(成绩录入!AR$9&lt;&gt;"",IF(成绩录入!AR$9=$JR$5,1,0),1),0)</f>
        <v>0</v>
      </c>
      <c r="JS7" s="266">
        <f>IF(AND($P28&gt;0,O55&lt;&gt;""),IF(成绩录入!AS$9&lt;&gt;"",IF(成绩录入!AS$9=$JR$5,1,0),1),0)</f>
        <v>0</v>
      </c>
      <c r="JT7" s="266">
        <f>IF(AND($P28&gt;0,P55&lt;&gt;""),IF(成绩录入!AT$9&lt;&gt;"",IF(成绩录入!AT$9=$JR$5,1,0),1),0)</f>
        <v>0</v>
      </c>
      <c r="JU7" s="266">
        <f>IF(AND($P28&gt;0,Q55&lt;&gt;""),IF(成绩录入!AU$9&lt;&gt;"",IF(成绩录入!AU$9=$JR$5,1,0),1),0)</f>
        <v>0</v>
      </c>
      <c r="JV7" s="266">
        <f>IF(AND($P28&gt;0,R55&lt;&gt;""),IF(成绩录入!AV$9&lt;&gt;"",IF(成绩录入!AV$9=$JR$5,1,0),1),0)</f>
        <v>0</v>
      </c>
      <c r="JW7" s="266">
        <f>IF(AND($P28&gt;0,S55&lt;&gt;""),IF(成绩录入!AW$9&lt;&gt;"",IF(成绩录入!AW$9=$JR$5,1,0),1),0)</f>
        <v>0</v>
      </c>
      <c r="JX7" s="264">
        <f>SUM(JR7:JW7)</f>
        <v>0</v>
      </c>
      <c r="JY7" s="206"/>
      <c r="JZ7" s="265">
        <f>IF(AND($Q28&gt;0,N55&lt;&gt;""),IF(成绩录入!AR$9&lt;&gt;"",IF(成绩录入!AR$9=$JZ$5,1,0),1),0)</f>
        <v>0</v>
      </c>
      <c r="KA7" s="266">
        <f>IF(AND($Q28&gt;0,O55&lt;&gt;""),IF(成绩录入!AS$9&lt;&gt;"",IF(成绩录入!AS$9=$JZ$5,1,0),1),0)</f>
        <v>0</v>
      </c>
      <c r="KB7" s="266">
        <f>IF(AND($Q28&gt;0,P55&lt;&gt;""),IF(成绩录入!AT$9&lt;&gt;"",IF(成绩录入!AT$9=$JZ$5,1,0),1),0)</f>
        <v>0</v>
      </c>
      <c r="KC7" s="266">
        <f>IF(AND($Q28&gt;0,Q55&lt;&gt;""),IF(成绩录入!AU$9&lt;&gt;"",IF(成绩录入!AU$9=$JZ$5,1,0),1),0)</f>
        <v>0</v>
      </c>
      <c r="KD7" s="266">
        <f>IF(AND($Q28&gt;0,R55&lt;&gt;""),IF(成绩录入!AV$9&lt;&gt;"",IF(成绩录入!AV$9=$JZ$5,1,0),1),0)</f>
        <v>0</v>
      </c>
      <c r="KE7" s="266">
        <f>IF(AND($Q28&gt;0,S55&lt;&gt;""),IF(成绩录入!AW$9&lt;&gt;"",IF(成绩录入!AW$9=$JZ$5,1,0),1),0)</f>
        <v>0</v>
      </c>
      <c r="KF7" s="264">
        <f>SUM(JZ7:KE7)</f>
        <v>0</v>
      </c>
      <c r="KG7" s="206"/>
      <c r="KH7" s="276" t="s">
        <v>156</v>
      </c>
      <c r="KI7" s="277" t="s">
        <v>156</v>
      </c>
      <c r="KJ7" s="277" t="s">
        <v>156</v>
      </c>
      <c r="KK7" s="277" t="s">
        <v>156</v>
      </c>
      <c r="KL7" s="277" t="s">
        <v>156</v>
      </c>
      <c r="KM7" s="278" t="s">
        <v>138</v>
      </c>
      <c r="KN7" s="90"/>
      <c r="KO7" s="279">
        <f>SUM(KO8:KO157)</f>
        <v>0</v>
      </c>
      <c r="KP7" s="280">
        <f>SUM(KP8:KP157)</f>
        <v>0</v>
      </c>
      <c r="KQ7" s="280">
        <f>SUM(KQ8:KQ157)</f>
        <v>0</v>
      </c>
      <c r="KR7" s="281">
        <f>SUM(KR8:KR157)</f>
        <v>0</v>
      </c>
      <c r="KS7" s="281">
        <f>SUM(KS8:KS157)</f>
        <v>0</v>
      </c>
      <c r="KT7" s="27"/>
      <c r="KU7" s="282" t="s">
        <v>173</v>
      </c>
      <c r="KV7" s="187"/>
      <c r="KW7" s="283" t="str">
        <f>IF(成绩录入!BJ2&lt;&gt;"",成绩录入!BJ2,"")</f>
        <v/>
      </c>
      <c r="KX7" s="283" t="str">
        <f>IF(成绩录入!BL2&lt;&gt;"",成绩录入!BL2,"")</f>
        <v/>
      </c>
      <c r="KY7" s="283" t="str">
        <f>IF(成绩录入!BN2&lt;&gt;"",成绩录入!BN2,"")</f>
        <v/>
      </c>
      <c r="KZ7" s="283" t="str">
        <f>IF(成绩录入!BP2&lt;&gt;"",成绩录入!BP2,"")</f>
        <v/>
      </c>
      <c r="LA7" s="283" t="str">
        <f>IF(成绩录入!BR2&lt;&gt;"",成绩录入!BR2,"")</f>
        <v/>
      </c>
      <c r="LB7" s="283" t="str">
        <f>IF(成绩录入!BT2&lt;&gt;"",成绩录入!BT2,"")</f>
        <v/>
      </c>
      <c r="LC7" s="283" t="str">
        <f>IF(成绩录入!BV2&lt;&gt;"",成绩录入!BV2,"")</f>
        <v/>
      </c>
      <c r="LD7" s="283" t="str">
        <f>IF(成绩录入!BX2&lt;&gt;"",成绩录入!BX2,"")</f>
        <v/>
      </c>
      <c r="LE7" s="283" t="str">
        <f>IF(成绩录入!BZ2&lt;&gt;"",成绩录入!BZ2,"")</f>
        <v/>
      </c>
      <c r="LF7" s="284" t="str">
        <f>IF(成绩录入!CB2&lt;&gt;"",成绩录入!CB2,"")</f>
        <v/>
      </c>
      <c r="OT7" s="247">
        <f>IF(OT$6=$OS$5,成绩录入!BC10,0)</f>
        <v>0</v>
      </c>
      <c r="OU7" s="248">
        <f>IF(OU$6=$OS$5,成绩录入!BD10,0)</f>
        <v>0</v>
      </c>
      <c r="OV7" s="248">
        <f>IF(OV$6=$OS$5,成绩录入!BE10,0)</f>
        <v>0</v>
      </c>
      <c r="OW7" s="248">
        <f>IF(OW$6=$OS$5,成绩录入!BF10,0)</f>
        <v>0</v>
      </c>
      <c r="OX7" s="248">
        <f>IF(OX$6=$OS$5,成绩录入!BG10,0)</f>
        <v>0</v>
      </c>
      <c r="OY7" s="248">
        <f>IF(OY$6=$OS$5,成绩录入!BH10,0)</f>
        <v>0</v>
      </c>
      <c r="OZ7" s="248">
        <f>IF(OZ$6=$OS$5,成绩录入!BI10,0)</f>
        <v>0</v>
      </c>
      <c r="PA7" s="248">
        <f>IF(PA$6=$OS$5,成绩录入!BJ10,0)</f>
        <v>0</v>
      </c>
      <c r="PB7" s="248">
        <f>IF(PB$6=$OS$5,成绩录入!BK10,0)</f>
        <v>0</v>
      </c>
      <c r="PC7" s="248">
        <f>IF(PC$6=$OS$5,成绩录入!BL10,0)</f>
        <v>0</v>
      </c>
      <c r="PD7" s="248">
        <f>IF(PD$6=$OS$5,成绩录入!BM10,0)</f>
        <v>0</v>
      </c>
      <c r="PE7" s="248">
        <f>IF(PE$6=$OS$5,成绩录入!BN10,0)</f>
        <v>0</v>
      </c>
      <c r="PF7" s="248">
        <f>IF(PF$6=$OS$5,成绩录入!BO10,0)</f>
        <v>0</v>
      </c>
      <c r="PG7" s="248">
        <f>IF(PG$6=$OS$5,成绩录入!BP10,0)</f>
        <v>0</v>
      </c>
      <c r="PH7" s="248">
        <f>IF(PH$6=$OS$5,成绩录入!BQ10,0)</f>
        <v>0</v>
      </c>
      <c r="PI7" s="248">
        <f>IF(PI$6=$OS$5,成绩录入!BR10,0)</f>
        <v>0</v>
      </c>
      <c r="PJ7" s="248">
        <f>IF(PJ$6=$OS$5,成绩录入!BS10,0)</f>
        <v>0</v>
      </c>
      <c r="PK7" s="248">
        <f>IF(PK$6=$OS$5,成绩录入!BT10,0)</f>
        <v>0</v>
      </c>
      <c r="PL7" s="248">
        <f>IF(PL$6=$OS$5,成绩录入!BU10,0)</f>
        <v>0</v>
      </c>
      <c r="PM7" s="248">
        <f>IF(PM$6=$OS$5,成绩录入!BV10,0)</f>
        <v>0</v>
      </c>
      <c r="PN7" s="248">
        <f>IF(PN$6=$OS$5,成绩录入!BW10,0)</f>
        <v>0</v>
      </c>
      <c r="PO7" s="248">
        <f>IF(PO$6=$OS$5,成绩录入!BX10,0)</f>
        <v>0</v>
      </c>
      <c r="PP7" s="248">
        <f>IF(PP$6=$OS$5,成绩录入!BY10,0)</f>
        <v>0</v>
      </c>
      <c r="PQ7" s="248">
        <f>IF(PQ$6=$OS$5,成绩录入!BZ10,0)</f>
        <v>0</v>
      </c>
      <c r="PR7" s="248">
        <f>IF(PR$6=$OS$5,成绩录入!CA10,0)</f>
        <v>0</v>
      </c>
      <c r="PS7" s="248">
        <f>IF(PS$6=$OS$5,成绩录入!CB10,0)</f>
        <v>0</v>
      </c>
      <c r="PT7" s="248">
        <f>IF(PT$6=$OS$5,成绩录入!CC10,0)</f>
        <v>0</v>
      </c>
      <c r="PU7" s="248">
        <f>IF(PU$6=$OS$5,成绩录入!CD10,0)</f>
        <v>0</v>
      </c>
      <c r="PV7" s="248">
        <f>IF(PV$6=$OS$5,成绩录入!CE10,0)</f>
        <v>0</v>
      </c>
      <c r="PW7" s="248">
        <f>IF(PW$6=$OS$5,成绩录入!CF10,0)</f>
        <v>0</v>
      </c>
      <c r="PX7" s="248">
        <f>IF(PX$6=$OS$5,成绩录入!CG10,0)</f>
        <v>0</v>
      </c>
      <c r="PY7" s="248">
        <f>IF(PY$6=$OS$5,成绩录入!CH10,0)</f>
        <v>0</v>
      </c>
      <c r="PZ7" s="248">
        <f>IF(PZ$6=$OS$5,成绩录入!CI10,0)</f>
        <v>0</v>
      </c>
      <c r="QA7" s="248">
        <f>IF(QA$6=$OS$5,成绩录入!CJ10,0)</f>
        <v>0</v>
      </c>
      <c r="QB7" s="248">
        <f>IF(QB$6=$OS$5,成绩录入!CK10,0)</f>
        <v>0</v>
      </c>
      <c r="QC7" s="248">
        <f>IF(QC$6=$OS$5,成绩录入!CL10,0)</f>
        <v>0</v>
      </c>
      <c r="QD7" s="248">
        <f>IF(QD$6=$OS$5,成绩录入!CM10,0)</f>
        <v>0</v>
      </c>
      <c r="QE7" s="248">
        <f>IF(QE$6=$OS$5,成绩录入!CN10,0)</f>
        <v>0</v>
      </c>
      <c r="QF7" s="248">
        <f>IF(QF$6=$OS$5,成绩录入!CO10,0)</f>
        <v>0</v>
      </c>
      <c r="QG7" s="248">
        <f>IF(QG$6=$OS$5,成绩录入!CP10,0)</f>
        <v>0</v>
      </c>
      <c r="QH7" s="248">
        <f>IF(QH$6=$OS$5,成绩录入!CQ10,0)</f>
        <v>0</v>
      </c>
      <c r="QI7" s="248">
        <f>IF(QI$6=$OS$5,成绩录入!CR10,0)</f>
        <v>0</v>
      </c>
      <c r="QJ7" s="248">
        <f>IF(QJ$6=$OS$5,成绩录入!CS10,0)</f>
        <v>0</v>
      </c>
      <c r="QK7" s="248">
        <f>IF(QK$6=$OS$5,成绩录入!CT10,0)</f>
        <v>0</v>
      </c>
      <c r="QL7" s="248">
        <f>IF(QL$6=$OS$5,成绩录入!CU10,0)</f>
        <v>0</v>
      </c>
      <c r="QM7" s="248">
        <f>IF(QM$6=$OS$5,成绩录入!CV10,0)</f>
        <v>0</v>
      </c>
      <c r="QN7" s="248">
        <f>IF(QN$6=$OS$5,成绩录入!CW10,0)</f>
        <v>0</v>
      </c>
      <c r="QO7" s="248">
        <f>IF(QO$6=$OS$5,成绩录入!CX10,0)</f>
        <v>0</v>
      </c>
      <c r="QP7" s="248">
        <f>IF(QP$6=$OS$5,成绩录入!CY10,0)</f>
        <v>0</v>
      </c>
      <c r="QQ7" s="248">
        <f>IF(QQ$6=$OS$5,成绩录入!CZ10,0)</f>
        <v>0</v>
      </c>
      <c r="QR7" s="248">
        <f>IF(QR$6=$OS$5,成绩录入!DA10,0)</f>
        <v>0</v>
      </c>
      <c r="QS7" s="248">
        <f>IF(QS$6=$OS$5,成绩录入!DB10,0)</f>
        <v>0</v>
      </c>
      <c r="QT7" s="248">
        <f>IF(QT$6=$OS$5,成绩录入!DC10,0)</f>
        <v>0</v>
      </c>
      <c r="QU7" s="248">
        <f>IF(QU$6=$OS$5,成绩录入!DD10,0)</f>
        <v>0</v>
      </c>
      <c r="QV7" s="248">
        <f>IF(QV$6=$OS$5,成绩录入!DE10,0)</f>
        <v>0</v>
      </c>
      <c r="QW7" s="248">
        <f>IF(QW$6=$OS$5,成绩录入!DF10,0)</f>
        <v>0</v>
      </c>
      <c r="QX7" s="248">
        <f>IF(QX$6=$OS$5,成绩录入!DG10,0)</f>
        <v>0</v>
      </c>
      <c r="QY7" s="248">
        <f>IF(QY$6=$OS$5,成绩录入!DH10,0)</f>
        <v>0</v>
      </c>
      <c r="QZ7" s="248">
        <f>IF(QZ$6=$OS$5,成绩录入!DI10,0)</f>
        <v>0</v>
      </c>
      <c r="RA7" s="248">
        <f>IF(RA$6=$OS$5,成绩录入!DJ10,0)</f>
        <v>0</v>
      </c>
      <c r="RB7" s="248">
        <f>IF(RB$6=$OS$5,成绩录入!DK10,0)</f>
        <v>0</v>
      </c>
      <c r="RC7" s="248">
        <f>IF(RC$6=$OS$5,成绩录入!DL10,0)</f>
        <v>0</v>
      </c>
      <c r="RD7" s="248">
        <f>IF(RD$6=$OS$5,成绩录入!DM10,0)</f>
        <v>0</v>
      </c>
      <c r="RE7" s="248">
        <f>IF(RE$6=$OS$5,成绩录入!DN10,0)</f>
        <v>0</v>
      </c>
      <c r="RF7" s="248">
        <f>IF(RF$6=$OS$5,成绩录入!DO10,0)</f>
        <v>0</v>
      </c>
      <c r="RG7" s="248">
        <f>IF(RG$6=$OS$5,成绩录入!DP10,0)</f>
        <v>0</v>
      </c>
      <c r="RH7" s="248">
        <f>IF(RH$6=$OS$5,成绩录入!DQ10,0)</f>
        <v>0</v>
      </c>
      <c r="RI7" s="248">
        <f>IF(RI$6=$OS$5,成绩录入!DR10,0)</f>
        <v>0</v>
      </c>
      <c r="RJ7" s="248">
        <f>IF(RJ$6=$OS$5,成绩录入!DS10,0)</f>
        <v>0</v>
      </c>
      <c r="RK7" s="248">
        <f>IF(RK$6=$OS$5,成绩录入!DT10,0)</f>
        <v>0</v>
      </c>
      <c r="RL7" s="248">
        <f>IF(RL$6=$OS$5,成绩录入!DU10,0)</f>
        <v>0</v>
      </c>
      <c r="RM7" s="248">
        <f>IF(RM$6=$OS$5,成绩录入!DV10,0)</f>
        <v>0</v>
      </c>
      <c r="RN7" s="248">
        <f>IF(RN$6=$OS$5,成绩录入!DW10,0)</f>
        <v>0</v>
      </c>
      <c r="RO7" s="248">
        <f>IF(RO$6=$OS$5,成绩录入!DX10,0)</f>
        <v>0</v>
      </c>
      <c r="RP7" s="248">
        <f>IF(RP$6=$OS$5,成绩录入!DY10,0)</f>
        <v>0</v>
      </c>
      <c r="RQ7" s="248">
        <f>IF(RQ$6=$OS$5,成绩录入!DZ10,0)</f>
        <v>0</v>
      </c>
      <c r="RR7" s="248">
        <f>IF(RR$6=$OS$5,成绩录入!EA10,0)</f>
        <v>0</v>
      </c>
      <c r="RS7" s="248">
        <f>IF(RS$6=$OS$5,成绩录入!EB10,0)</f>
        <v>0</v>
      </c>
      <c r="RT7" s="248">
        <f>IF(RT$6=$OS$5,成绩录入!EC10,0)</f>
        <v>0</v>
      </c>
      <c r="RU7" s="248">
        <f>IF(RU$6=$OS$5,成绩录入!ED10,0)</f>
        <v>0</v>
      </c>
      <c r="RV7" s="248">
        <f>IF(RV$6=$OS$5,成绩录入!EE10,0)</f>
        <v>0</v>
      </c>
      <c r="RW7" s="248">
        <f>IF(RW$6=$OS$5,成绩录入!EF10,0)</f>
        <v>0</v>
      </c>
      <c r="RX7" s="248">
        <f>IF(RX$6=$OS$5,成绩录入!EG10,0)</f>
        <v>0</v>
      </c>
      <c r="RY7" s="248">
        <f>IF(RY$6=$OS$5,成绩录入!EH10,0)</f>
        <v>0</v>
      </c>
      <c r="RZ7" s="248">
        <f>IF(RZ$6=$OS$5,成绩录入!EI10,0)</f>
        <v>0</v>
      </c>
      <c r="SA7" s="248">
        <f>IF(SA$6=$OS$5,成绩录入!EJ10,0)</f>
        <v>0</v>
      </c>
      <c r="SB7" s="248">
        <f>IF(SB$6=$OS$5,成绩录入!EK10,0)</f>
        <v>0</v>
      </c>
      <c r="SC7" s="248">
        <f>IF(SC$6=$OS$5,成绩录入!EL10,0)</f>
        <v>0</v>
      </c>
      <c r="SD7" s="248">
        <f>IF(SD$6=$OS$5,成绩录入!EM10,0)</f>
        <v>0</v>
      </c>
      <c r="SE7" s="248">
        <f>IF(SE$6=$OS$5,成绩录入!EN10,0)</f>
        <v>0</v>
      </c>
      <c r="SF7" s="248">
        <f>IF(SF$6=$OS$5,成绩录入!EO10,0)</f>
        <v>0</v>
      </c>
      <c r="SG7" s="248">
        <f>IF(SG$6=$OS$5,成绩录入!EP10,0)</f>
        <v>0</v>
      </c>
      <c r="SH7" s="248">
        <f>IF(SH$6=$OS$5,成绩录入!EQ10,0)</f>
        <v>0</v>
      </c>
      <c r="SI7" s="248">
        <f>IF(SI$6=$OS$5,成绩录入!ER10,0)</f>
        <v>0</v>
      </c>
      <c r="SJ7" s="248">
        <f>IF(SJ$6=$OS$5,成绩录入!ES10,0)</f>
        <v>0</v>
      </c>
      <c r="SK7" s="248">
        <f>IF(SK$6=$OS$5,成绩录入!ET10,0)</f>
        <v>0</v>
      </c>
      <c r="SL7" s="248">
        <f>IF(SL$6=$OS$5,成绩录入!EU10,0)</f>
        <v>0</v>
      </c>
      <c r="SM7" s="248">
        <f>IF(SM$6=$OS$5,成绩录入!EV10,0)</f>
        <v>0</v>
      </c>
      <c r="SN7" s="248">
        <f>IF(SN$6=$OS$5,成绩录入!EW10,0)</f>
        <v>0</v>
      </c>
      <c r="SO7" s="248">
        <f>IF(SO$6=$OS$5,成绩录入!EX10,0)</f>
        <v>0</v>
      </c>
      <c r="SP7" s="218">
        <f>SUM(OT7:SO7)</f>
        <v>0</v>
      </c>
      <c r="SQ7" s="166"/>
      <c r="SR7" s="166"/>
      <c r="SS7" s="247">
        <f>IF(SS$6=$SR$5,成绩录入!BC10,0)</f>
        <v>0</v>
      </c>
      <c r="ST7" s="248">
        <f>IF(ST$6=$SR$5,成绩录入!BD10,0)</f>
        <v>0</v>
      </c>
      <c r="SU7" s="248">
        <f>IF(SU$6=$SR$5,成绩录入!BE10,0)</f>
        <v>0</v>
      </c>
      <c r="SV7" s="248">
        <f>IF(SV$6=$SR$5,成绩录入!BF10,0)</f>
        <v>0</v>
      </c>
      <c r="SW7" s="248">
        <f>IF(SW$6=$SR$5,成绩录入!BG10,0)</f>
        <v>0</v>
      </c>
      <c r="SX7" s="248">
        <f>IF(SX$6=$SR$5,成绩录入!BH10,0)</f>
        <v>0</v>
      </c>
      <c r="SY7" s="248">
        <f>IF(SY$6=$SR$5,成绩录入!BI10,0)</f>
        <v>0</v>
      </c>
      <c r="SZ7" s="248">
        <f>IF(SZ$6=$SR$5,成绩录入!BJ10,0)</f>
        <v>0</v>
      </c>
      <c r="TA7" s="248">
        <f>IF(TA$6=$SR$5,成绩录入!BK10,0)</f>
        <v>0</v>
      </c>
      <c r="TB7" s="248">
        <f>IF(TB$6=$SR$5,成绩录入!BL10,0)</f>
        <v>0</v>
      </c>
      <c r="TC7" s="248">
        <f>IF(TC$6=$SR$5,成绩录入!BM10,0)</f>
        <v>0</v>
      </c>
      <c r="TD7" s="248">
        <f>IF(TD$6=$SR$5,成绩录入!BN10,0)</f>
        <v>0</v>
      </c>
      <c r="TE7" s="248">
        <f>IF(TE$6=$SR$5,成绩录入!BO10,0)</f>
        <v>0</v>
      </c>
      <c r="TF7" s="248">
        <f>IF(TF$6=$SR$5,成绩录入!BP10,0)</f>
        <v>0</v>
      </c>
      <c r="TG7" s="248">
        <f>IF(TG$6=$SR$5,成绩录入!BQ10,0)</f>
        <v>0</v>
      </c>
      <c r="TH7" s="248">
        <f>IF(TH$6=$SR$5,成绩录入!BR10,0)</f>
        <v>0</v>
      </c>
      <c r="TI7" s="248">
        <f>IF(TI$6=$SR$5,成绩录入!BS10,0)</f>
        <v>0</v>
      </c>
      <c r="TJ7" s="248">
        <f>IF(TJ$6=$SR$5,成绩录入!BT10,0)</f>
        <v>0</v>
      </c>
      <c r="TK7" s="248">
        <f>IF(TK$6=$SR$5,成绩录入!BU10,0)</f>
        <v>0</v>
      </c>
      <c r="TL7" s="248">
        <f>IF(TL$6=$SR$5,成绩录入!BV10,0)</f>
        <v>0</v>
      </c>
      <c r="TM7" s="248">
        <f>IF(TM$6=$SR$5,成绩录入!BW10,0)</f>
        <v>0</v>
      </c>
      <c r="TN7" s="248">
        <f>IF(TN$6=$SR$5,成绩录入!BX10,0)</f>
        <v>0</v>
      </c>
      <c r="TO7" s="248">
        <f>IF(TO$6=$SR$5,成绩录入!BY10,0)</f>
        <v>0</v>
      </c>
      <c r="TP7" s="248">
        <f>IF(TP$6=$SR$5,成绩录入!BZ10,0)</f>
        <v>0</v>
      </c>
      <c r="TQ7" s="248">
        <f>IF(TQ$6=$SR$5,成绩录入!CA10,0)</f>
        <v>0</v>
      </c>
      <c r="TR7" s="248">
        <f>IF(TR$6=$SR$5,成绩录入!CB10,0)</f>
        <v>0</v>
      </c>
      <c r="TS7" s="248">
        <f>IF(TS$6=$SR$5,成绩录入!CC10,0)</f>
        <v>0</v>
      </c>
      <c r="TT7" s="248">
        <f>IF(TT$6=$SR$5,成绩录入!CD10,0)</f>
        <v>0</v>
      </c>
      <c r="TU7" s="248">
        <f>IF(TU$6=$SR$5,成绩录入!CE10,0)</f>
        <v>0</v>
      </c>
      <c r="TV7" s="248">
        <f>IF(TV$6=$SR$5,成绩录入!CF10,0)</f>
        <v>0</v>
      </c>
      <c r="TW7" s="248">
        <f>IF(TW$6=$SR$5,成绩录入!CG10,0)</f>
        <v>0</v>
      </c>
      <c r="TX7" s="248">
        <f>IF(TX$6=$SR$5,成绩录入!CH10,0)</f>
        <v>0</v>
      </c>
      <c r="TY7" s="248">
        <f>IF(TY$6=$SR$5,成绩录入!CI10,0)</f>
        <v>0</v>
      </c>
      <c r="TZ7" s="248">
        <f>IF(TZ$6=$SR$5,成绩录入!CJ10,0)</f>
        <v>0</v>
      </c>
      <c r="UA7" s="248">
        <f>IF(UA$6=$SR$5,成绩录入!CK10,0)</f>
        <v>0</v>
      </c>
      <c r="UB7" s="248">
        <f>IF(UB$6=$SR$5,成绩录入!CL10,0)</f>
        <v>0</v>
      </c>
      <c r="UC7" s="248">
        <f>IF(UC$6=$SR$5,成绩录入!CM10,0)</f>
        <v>0</v>
      </c>
      <c r="UD7" s="248">
        <f>IF(UD$6=$SR$5,成绩录入!CN10,0)</f>
        <v>0</v>
      </c>
      <c r="UE7" s="248">
        <f>IF(UE$6=$SR$5,成绩录入!CO10,0)</f>
        <v>0</v>
      </c>
      <c r="UF7" s="248">
        <f>IF(UF$6=$SR$5,成绩录入!CP10,0)</f>
        <v>0</v>
      </c>
      <c r="UG7" s="248">
        <f>IF(UG$6=$SR$5,成绩录入!CQ10,0)</f>
        <v>0</v>
      </c>
      <c r="UH7" s="248">
        <f>IF(UH$6=$SR$5,成绩录入!CR10,0)</f>
        <v>0</v>
      </c>
      <c r="UI7" s="248">
        <f>IF(UI$6=$SR$5,成绩录入!CS10,0)</f>
        <v>0</v>
      </c>
      <c r="UJ7" s="248">
        <f>IF(UJ$6=$SR$5,成绩录入!CT10,0)</f>
        <v>0</v>
      </c>
      <c r="UK7" s="248">
        <f>IF(UK$6=$SR$5,成绩录入!CU10,0)</f>
        <v>0</v>
      </c>
      <c r="UL7" s="248">
        <f>IF(UL$6=$SR$5,成绩录入!CV10,0)</f>
        <v>0</v>
      </c>
      <c r="UM7" s="248">
        <f>IF(UM$6=$SR$5,成绩录入!CW10,0)</f>
        <v>0</v>
      </c>
      <c r="UN7" s="248">
        <f>IF(UN$6=$SR$5,成绩录入!CX10,0)</f>
        <v>0</v>
      </c>
      <c r="UO7" s="248">
        <f>IF(UO$6=$SR$5,成绩录入!CY10,0)</f>
        <v>0</v>
      </c>
      <c r="UP7" s="248">
        <f>IF(UP$6=$SR$5,成绩录入!CZ10,0)</f>
        <v>0</v>
      </c>
      <c r="UQ7" s="248">
        <f>IF(UQ$6=$SR$5,成绩录入!DA10,0)</f>
        <v>0</v>
      </c>
      <c r="UR7" s="248">
        <f>IF(UR$6=$SR$5,成绩录入!DB10,0)</f>
        <v>0</v>
      </c>
      <c r="US7" s="248">
        <f>IF(US$6=$SR$5,成绩录入!DC10,0)</f>
        <v>0</v>
      </c>
      <c r="UT7" s="248">
        <f>IF(UT$6=$SR$5,成绩录入!DD10,0)</f>
        <v>0</v>
      </c>
      <c r="UU7" s="248">
        <f>IF(UU$6=$SR$5,成绩录入!DE10,0)</f>
        <v>0</v>
      </c>
      <c r="UV7" s="248">
        <f>IF(UV$6=$SR$5,成绩录入!DF10,0)</f>
        <v>0</v>
      </c>
      <c r="UW7" s="248">
        <f>IF(UW$6=$SR$5,成绩录入!DG10,0)</f>
        <v>0</v>
      </c>
      <c r="UX7" s="248">
        <f>IF(UX$6=$SR$5,成绩录入!DH10,0)</f>
        <v>0</v>
      </c>
      <c r="UY7" s="248">
        <f>IF(UY$6=$SR$5,成绩录入!DI10,0)</f>
        <v>0</v>
      </c>
      <c r="UZ7" s="248">
        <f>IF(UZ$6=$SR$5,成绩录入!DJ10,0)</f>
        <v>0</v>
      </c>
      <c r="VA7" s="248">
        <f>IF(VA$6=$SR$5,成绩录入!DK10,0)</f>
        <v>0</v>
      </c>
      <c r="VB7" s="248">
        <f>IF(VB$6=$SR$5,成绩录入!DL10,0)</f>
        <v>0</v>
      </c>
      <c r="VC7" s="248">
        <f>IF(VC$6=$SR$5,成绩录入!DM10,0)</f>
        <v>0</v>
      </c>
      <c r="VD7" s="248">
        <f>IF(VD$6=$SR$5,成绩录入!DN10,0)</f>
        <v>0</v>
      </c>
      <c r="VE7" s="248">
        <f>IF(VE$6=$SR$5,成绩录入!DO10,0)</f>
        <v>0</v>
      </c>
      <c r="VF7" s="248">
        <f>IF(VF$6=$SR$5,成绩录入!DP10,0)</f>
        <v>0</v>
      </c>
      <c r="VG7" s="248">
        <f>IF(VG$6=$SR$5,成绩录入!DQ10,0)</f>
        <v>0</v>
      </c>
      <c r="VH7" s="248">
        <f>IF(VH$6=$SR$5,成绩录入!DR10,0)</f>
        <v>0</v>
      </c>
      <c r="VI7" s="248">
        <f>IF(VI$6=$SR$5,成绩录入!DS10,0)</f>
        <v>0</v>
      </c>
      <c r="VJ7" s="248">
        <f>IF(VJ$6=$SR$5,成绩录入!DT10,0)</f>
        <v>0</v>
      </c>
      <c r="VK7" s="248">
        <f>IF(VK$6=$SR$5,成绩录入!DU10,0)</f>
        <v>0</v>
      </c>
      <c r="VL7" s="248">
        <f>IF(VL$6=$SR$5,成绩录入!DV10,0)</f>
        <v>0</v>
      </c>
      <c r="VM7" s="248">
        <f>IF(VM$6=$SR$5,成绩录入!DW10,0)</f>
        <v>0</v>
      </c>
      <c r="VN7" s="248">
        <f>IF(VN$6=$SR$5,成绩录入!DX10,0)</f>
        <v>0</v>
      </c>
      <c r="VO7" s="248">
        <f>IF(VO$6=$SR$5,成绩录入!DY10,0)</f>
        <v>0</v>
      </c>
      <c r="VP7" s="248">
        <f>IF(VP$6=$SR$5,成绩录入!DZ10,0)</f>
        <v>0</v>
      </c>
      <c r="VQ7" s="248">
        <f>IF(VQ$6=$SR$5,成绩录入!EA10,0)</f>
        <v>0</v>
      </c>
      <c r="VR7" s="248">
        <f>IF(VR$6=$SR$5,成绩录入!EB10,0)</f>
        <v>0</v>
      </c>
      <c r="VS7" s="248">
        <f>IF(VS$6=$SR$5,成绩录入!EC10,0)</f>
        <v>0</v>
      </c>
      <c r="VT7" s="248">
        <f>IF(VT$6=$SR$5,成绩录入!ED10,0)</f>
        <v>0</v>
      </c>
      <c r="VU7" s="248">
        <f>IF(VU$6=$SR$5,成绩录入!EE10,0)</f>
        <v>0</v>
      </c>
      <c r="VV7" s="248">
        <f>IF(VV$6=$SR$5,成绩录入!EF10,0)</f>
        <v>0</v>
      </c>
      <c r="VW7" s="248">
        <f>IF(VW$6=$SR$5,成绩录入!EG10,0)</f>
        <v>0</v>
      </c>
      <c r="VX7" s="248">
        <f>IF(VX$6=$SR$5,成绩录入!EH10,0)</f>
        <v>0</v>
      </c>
      <c r="VY7" s="248">
        <f>IF(VY$6=$SR$5,成绩录入!EI10,0)</f>
        <v>0</v>
      </c>
      <c r="VZ7" s="248">
        <f>IF(VZ$6=$SR$5,成绩录入!EJ10,0)</f>
        <v>0</v>
      </c>
      <c r="WA7" s="248">
        <f>IF(WA$6=$SR$5,成绩录入!EK10,0)</f>
        <v>0</v>
      </c>
      <c r="WB7" s="248">
        <f>IF(WB$6=$SR$5,成绩录入!EL10,0)</f>
        <v>0</v>
      </c>
      <c r="WC7" s="248">
        <f>IF(WC$6=$SR$5,成绩录入!EM10,0)</f>
        <v>0</v>
      </c>
      <c r="WD7" s="248">
        <f>IF(WD$6=$SR$5,成绩录入!EN10,0)</f>
        <v>0</v>
      </c>
      <c r="WE7" s="248">
        <f>IF(WE$6=$SR$5,成绩录入!EO10,0)</f>
        <v>0</v>
      </c>
      <c r="WF7" s="248">
        <f>IF(WF$6=$SR$5,成绩录入!EP10,0)</f>
        <v>0</v>
      </c>
      <c r="WG7" s="248">
        <f>IF(WG$6=$SR$5,成绩录入!EQ10,0)</f>
        <v>0</v>
      </c>
      <c r="WH7" s="248">
        <f>IF(WH$6=$SR$5,成绩录入!ER10,0)</f>
        <v>0</v>
      </c>
      <c r="WI7" s="248">
        <f>IF(WI$6=$SR$5,成绩录入!ES10,0)</f>
        <v>0</v>
      </c>
      <c r="WJ7" s="248">
        <f>IF(WJ$6=$SR$5,成绩录入!ET10,0)</f>
        <v>0</v>
      </c>
      <c r="WK7" s="248">
        <f>IF(WK$6=$SR$5,成绩录入!EU10,0)</f>
        <v>0</v>
      </c>
      <c r="WL7" s="248">
        <f>IF(WL$6=$SR$5,成绩录入!EV10,0)</f>
        <v>0</v>
      </c>
      <c r="WM7" s="248">
        <f>IF(WM$6=$SR$5,成绩录入!EW10,0)</f>
        <v>0</v>
      </c>
      <c r="WN7" s="248">
        <f>IF(WN$6=$SR$5,成绩录入!EX10,0)</f>
        <v>0</v>
      </c>
      <c r="WO7" s="218">
        <f>SUM(SS7:WN7)</f>
        <v>0</v>
      </c>
      <c r="WP7" s="166"/>
      <c r="WQ7" s="166"/>
      <c r="WR7" s="247">
        <f>IF(WR$6=$WQ$5,成绩录入!BC10,0)</f>
        <v>0</v>
      </c>
      <c r="WS7" s="248">
        <f>IF(WS$6=$WQ$5,成绩录入!BD10,0)</f>
        <v>0</v>
      </c>
      <c r="WT7" s="248">
        <f>IF(WT$6=$WQ$5,成绩录入!BE10,0)</f>
        <v>0</v>
      </c>
      <c r="WU7" s="248">
        <f>IF(WU$6=$WQ$5,成绩录入!BF10,0)</f>
        <v>0</v>
      </c>
      <c r="WV7" s="248">
        <f>IF(WV$6=$WQ$5,成绩录入!BG10,0)</f>
        <v>0</v>
      </c>
      <c r="WW7" s="248">
        <f>IF(WW$6=$WQ$5,成绩录入!BH10,0)</f>
        <v>0</v>
      </c>
      <c r="WX7" s="248">
        <f>IF(WX$6=$WQ$5,成绩录入!BI10,0)</f>
        <v>0</v>
      </c>
      <c r="WY7" s="248">
        <f>IF(WY$6=$WQ$5,成绩录入!BJ10,0)</f>
        <v>0</v>
      </c>
      <c r="WZ7" s="248">
        <f>IF(WZ$6=$WQ$5,成绩录入!BK10,0)</f>
        <v>0</v>
      </c>
      <c r="XA7" s="248">
        <f>IF(XA$6=$WQ$5,成绩录入!BL10,0)</f>
        <v>0</v>
      </c>
      <c r="XB7" s="248">
        <f>IF(XB$6=$WQ$5,成绩录入!BM10,0)</f>
        <v>0</v>
      </c>
      <c r="XC7" s="248">
        <f>IF(XC$6=$WQ$5,成绩录入!BN10,0)</f>
        <v>0</v>
      </c>
      <c r="XD7" s="248">
        <f>IF(XD$6=$WQ$5,成绩录入!BO10,0)</f>
        <v>0</v>
      </c>
      <c r="XE7" s="248">
        <f>IF(XE$6=$WQ$5,成绩录入!BP10,0)</f>
        <v>0</v>
      </c>
      <c r="XF7" s="248">
        <f>IF(XF$6=$WQ$5,成绩录入!BQ10,0)</f>
        <v>0</v>
      </c>
      <c r="XG7" s="248">
        <f>IF(XG$6=$WQ$5,成绩录入!BR10,0)</f>
        <v>0</v>
      </c>
      <c r="XH7" s="248">
        <f>IF(XH$6=$WQ$5,成绩录入!BS10,0)</f>
        <v>0</v>
      </c>
      <c r="XI7" s="248">
        <f>IF(XI$6=$WQ$5,成绩录入!BT10,0)</f>
        <v>0</v>
      </c>
      <c r="XJ7" s="248">
        <f>IF(XJ$6=$WQ$5,成绩录入!BU10,0)</f>
        <v>0</v>
      </c>
      <c r="XK7" s="248">
        <f>IF(XK$6=$WQ$5,成绩录入!BV10,0)</f>
        <v>0</v>
      </c>
      <c r="XL7" s="248">
        <f>IF(XL$6=$WQ$5,成绩录入!BW10,0)</f>
        <v>0</v>
      </c>
      <c r="XM7" s="248">
        <f>IF(XM$6=$WQ$5,成绩录入!BX10,0)</f>
        <v>0</v>
      </c>
      <c r="XN7" s="248">
        <f>IF(XN$6=$WQ$5,成绩录入!BY10,0)</f>
        <v>0</v>
      </c>
      <c r="XO7" s="248">
        <f>IF(XO$6=$WQ$5,成绩录入!BZ10,0)</f>
        <v>0</v>
      </c>
      <c r="XP7" s="248">
        <f>IF(XP$6=$WQ$5,成绩录入!CA10,0)</f>
        <v>0</v>
      </c>
      <c r="XQ7" s="248">
        <f>IF(XQ$6=$WQ$5,成绩录入!CB10,0)</f>
        <v>0</v>
      </c>
      <c r="XR7" s="248">
        <f>IF(XR$6=$WQ$5,成绩录入!CC10,0)</f>
        <v>0</v>
      </c>
      <c r="XS7" s="248">
        <f>IF(XS$6=$WQ$5,成绩录入!CD10,0)</f>
        <v>0</v>
      </c>
      <c r="XT7" s="248">
        <f>IF(XT$6=$WQ$5,成绩录入!CE10,0)</f>
        <v>0</v>
      </c>
      <c r="XU7" s="248">
        <f>IF(XU$6=$WQ$5,成绩录入!CF10,0)</f>
        <v>0</v>
      </c>
      <c r="XV7" s="248">
        <f>IF(XV$6=$WQ$5,成绩录入!CG10,0)</f>
        <v>0</v>
      </c>
      <c r="XW7" s="248">
        <f>IF(XW$6=$WQ$5,成绩录入!CH10,0)</f>
        <v>0</v>
      </c>
      <c r="XX7" s="248">
        <f>IF(XX$6=$WQ$5,成绩录入!CI10,0)</f>
        <v>0</v>
      </c>
      <c r="XY7" s="248">
        <f>IF(XY$6=$WQ$5,成绩录入!CJ10,0)</f>
        <v>0</v>
      </c>
      <c r="XZ7" s="248">
        <f>IF(XZ$6=$WQ$5,成绩录入!CK10,0)</f>
        <v>0</v>
      </c>
      <c r="YA7" s="248">
        <f>IF(YA$6=$WQ$5,成绩录入!CL10,0)</f>
        <v>0</v>
      </c>
      <c r="YB7" s="248">
        <f>IF(YB$6=$WQ$5,成绩录入!CM10,0)</f>
        <v>0</v>
      </c>
      <c r="YC7" s="248">
        <f>IF(YC$6=$WQ$5,成绩录入!CN10,0)</f>
        <v>0</v>
      </c>
      <c r="YD7" s="248">
        <f>IF(YD$6=$WQ$5,成绩录入!CO10,0)</f>
        <v>0</v>
      </c>
      <c r="YE7" s="248">
        <f>IF(YE$6=$WQ$5,成绩录入!CP10,0)</f>
        <v>0</v>
      </c>
      <c r="YF7" s="248">
        <f>IF(YF$6=$WQ$5,成绩录入!CQ10,0)</f>
        <v>0</v>
      </c>
      <c r="YG7" s="248">
        <f>IF(YG$6=$WQ$5,成绩录入!CR10,0)</f>
        <v>0</v>
      </c>
      <c r="YH7" s="248">
        <f>IF(YH$6=$WQ$5,成绩录入!CS10,0)</f>
        <v>0</v>
      </c>
      <c r="YI7" s="248">
        <f>IF(YI$6=$WQ$5,成绩录入!CT10,0)</f>
        <v>0</v>
      </c>
      <c r="YJ7" s="248">
        <f>IF(YJ$6=$WQ$5,成绩录入!CU10,0)</f>
        <v>0</v>
      </c>
      <c r="YK7" s="248">
        <f>IF(YK$6=$WQ$5,成绩录入!CV10,0)</f>
        <v>0</v>
      </c>
      <c r="YL7" s="248">
        <f>IF(YL$6=$WQ$5,成绩录入!CW10,0)</f>
        <v>0</v>
      </c>
      <c r="YM7" s="248">
        <f>IF(YM$6=$WQ$5,成绩录入!CX10,0)</f>
        <v>0</v>
      </c>
      <c r="YN7" s="248">
        <f>IF(YN$6=$WQ$5,成绩录入!CY10,0)</f>
        <v>0</v>
      </c>
      <c r="YO7" s="248">
        <f>IF(YO$6=$WQ$5,成绩录入!CZ10,0)</f>
        <v>0</v>
      </c>
      <c r="YP7" s="248">
        <f>IF(YP$6=$WQ$5,成绩录入!DA10,0)</f>
        <v>0</v>
      </c>
      <c r="YQ7" s="248">
        <f>IF(YQ$6=$WQ$5,成绩录入!DB10,0)</f>
        <v>0</v>
      </c>
      <c r="YR7" s="248">
        <f>IF(YR$6=$WQ$5,成绩录入!DC10,0)</f>
        <v>0</v>
      </c>
      <c r="YS7" s="248">
        <f>IF(YS$6=$WQ$5,成绩录入!DD10,0)</f>
        <v>0</v>
      </c>
      <c r="YT7" s="248">
        <f>IF(YT$6=$WQ$5,成绩录入!DE10,0)</f>
        <v>0</v>
      </c>
      <c r="YU7" s="248">
        <f>IF(YU$6=$WQ$5,成绩录入!DF10,0)</f>
        <v>0</v>
      </c>
      <c r="YV7" s="248">
        <f>IF(YV$6=$WQ$5,成绩录入!DG10,0)</f>
        <v>0</v>
      </c>
      <c r="YW7" s="248">
        <f>IF(YW$6=$WQ$5,成绩录入!DH10,0)</f>
        <v>0</v>
      </c>
      <c r="YX7" s="248">
        <f>IF(YX$6=$WQ$5,成绩录入!DI10,0)</f>
        <v>0</v>
      </c>
      <c r="YY7" s="248">
        <f>IF(YY$6=$WQ$5,成绩录入!DJ10,0)</f>
        <v>0</v>
      </c>
      <c r="YZ7" s="248">
        <f>IF(YZ$6=$WQ$5,成绩录入!DK10,0)</f>
        <v>0</v>
      </c>
      <c r="ZA7" s="248">
        <f>IF(ZA$6=$WQ$5,成绩录入!DL10,0)</f>
        <v>0</v>
      </c>
      <c r="ZB7" s="248">
        <f>IF(ZB$6=$WQ$5,成绩录入!DM10,0)</f>
        <v>0</v>
      </c>
      <c r="ZC7" s="248">
        <f>IF(ZC$6=$WQ$5,成绩录入!DN10,0)</f>
        <v>0</v>
      </c>
      <c r="ZD7" s="248">
        <f>IF(ZD$6=$WQ$5,成绩录入!DO10,0)</f>
        <v>0</v>
      </c>
      <c r="ZE7" s="248">
        <f>IF(ZE$6=$WQ$5,成绩录入!DP10,0)</f>
        <v>0</v>
      </c>
      <c r="ZF7" s="248">
        <f>IF(ZF$6=$WQ$5,成绩录入!DQ10,0)</f>
        <v>0</v>
      </c>
      <c r="ZG7" s="248">
        <f>IF(ZG$6=$WQ$5,成绩录入!DR10,0)</f>
        <v>0</v>
      </c>
      <c r="ZH7" s="248">
        <f>IF(ZH$6=$WQ$5,成绩录入!DS10,0)</f>
        <v>0</v>
      </c>
      <c r="ZI7" s="248">
        <f>IF(ZI$6=$WQ$5,成绩录入!DT10,0)</f>
        <v>0</v>
      </c>
      <c r="ZJ7" s="248">
        <f>IF(ZJ$6=$WQ$5,成绩录入!DU10,0)</f>
        <v>0</v>
      </c>
      <c r="ZK7" s="248">
        <f>IF(ZK$6=$WQ$5,成绩录入!DV10,0)</f>
        <v>0</v>
      </c>
      <c r="ZL7" s="248">
        <f>IF(ZL$6=$WQ$5,成绩录入!DW10,0)</f>
        <v>0</v>
      </c>
      <c r="ZM7" s="248">
        <f>IF(ZM$6=$WQ$5,成绩录入!DX10,0)</f>
        <v>0</v>
      </c>
      <c r="ZN7" s="248">
        <f>IF(ZN$6=$WQ$5,成绩录入!DY10,0)</f>
        <v>0</v>
      </c>
      <c r="ZO7" s="248">
        <f>IF(ZO$6=$WQ$5,成绩录入!DZ10,0)</f>
        <v>0</v>
      </c>
      <c r="ZP7" s="248">
        <f>IF(ZP$6=$WQ$5,成绩录入!EA10,0)</f>
        <v>0</v>
      </c>
      <c r="ZQ7" s="248">
        <f>IF(ZQ$6=$WQ$5,成绩录入!EB10,0)</f>
        <v>0</v>
      </c>
      <c r="ZR7" s="248">
        <f>IF(ZR$6=$WQ$5,成绩录入!EC10,0)</f>
        <v>0</v>
      </c>
      <c r="ZS7" s="248">
        <f>IF(ZS$6=$WQ$5,成绩录入!ED10,0)</f>
        <v>0</v>
      </c>
      <c r="ZT7" s="248">
        <f>IF(ZT$6=$WQ$5,成绩录入!EE10,0)</f>
        <v>0</v>
      </c>
      <c r="ZU7" s="248">
        <f>IF(ZU$6=$WQ$5,成绩录入!EF10,0)</f>
        <v>0</v>
      </c>
      <c r="ZV7" s="248">
        <f>IF(ZV$6=$WQ$5,成绩录入!EG10,0)</f>
        <v>0</v>
      </c>
      <c r="ZW7" s="248">
        <f>IF(ZW$6=$WQ$5,成绩录入!EH10,0)</f>
        <v>0</v>
      </c>
      <c r="ZX7" s="248">
        <f>IF(ZX$6=$WQ$5,成绩录入!EI10,0)</f>
        <v>0</v>
      </c>
      <c r="ZY7" s="248">
        <f>IF(ZY$6=$WQ$5,成绩录入!EJ10,0)</f>
        <v>0</v>
      </c>
      <c r="ZZ7" s="248">
        <f>IF(ZZ$6=$WQ$5,成绩录入!EK10,0)</f>
        <v>0</v>
      </c>
      <c r="AAA7" s="248">
        <f>IF(AAA$6=$WQ$5,成绩录入!EL10,0)</f>
        <v>0</v>
      </c>
      <c r="AAB7" s="248">
        <f>IF(AAB$6=$WQ$5,成绩录入!EM10,0)</f>
        <v>0</v>
      </c>
      <c r="AAC7" s="248">
        <f>IF(AAC$6=$WQ$5,成绩录入!EN10,0)</f>
        <v>0</v>
      </c>
      <c r="AAD7" s="248">
        <f>IF(AAD$6=$WQ$5,成绩录入!EO10,0)</f>
        <v>0</v>
      </c>
      <c r="AAE7" s="248">
        <f>IF(AAE$6=$WQ$5,成绩录入!EP10,0)</f>
        <v>0</v>
      </c>
      <c r="AAF7" s="248">
        <f>IF(AAF$6=$WQ$5,成绩录入!EQ10,0)</f>
        <v>0</v>
      </c>
      <c r="AAG7" s="248">
        <f>IF(AAG$6=$WQ$5,成绩录入!ER10,0)</f>
        <v>0</v>
      </c>
      <c r="AAH7" s="248">
        <f>IF(AAH$6=$WQ$5,成绩录入!ES10,0)</f>
        <v>0</v>
      </c>
      <c r="AAI7" s="248">
        <f>IF(AAI$6=$WQ$5,成绩录入!ET10,0)</f>
        <v>0</v>
      </c>
      <c r="AAJ7" s="248">
        <f>IF(AAJ$6=$WQ$5,成绩录入!EU10,0)</f>
        <v>0</v>
      </c>
      <c r="AAK7" s="248">
        <f>IF(AAK$6=$WQ$5,成绩录入!EV10,0)</f>
        <v>0</v>
      </c>
      <c r="AAL7" s="248">
        <f>IF(AAL$6=$WQ$5,成绩录入!EW10,0)</f>
        <v>0</v>
      </c>
      <c r="AAM7" s="248">
        <f>IF(AAM$6=$WQ$5,成绩录入!EX10,0)</f>
        <v>0</v>
      </c>
      <c r="AAN7" s="218">
        <f>SUM(WR7:AAM7)</f>
        <v>0</v>
      </c>
      <c r="AAO7" s="206"/>
      <c r="AAQ7" s="247">
        <f>IF(AAQ$6=$AAP$5,成绩录入!BC10,0)</f>
        <v>0</v>
      </c>
      <c r="AAR7" s="248">
        <f>IF(AAR$6=$AAP$5,成绩录入!BD10,0)</f>
        <v>0</v>
      </c>
      <c r="AAS7" s="248">
        <f>IF(AAS$6=$AAP$5,成绩录入!BE10,0)</f>
        <v>0</v>
      </c>
      <c r="AAT7" s="248">
        <f>IF(AAT$6=$AAP$5,成绩录入!BF10,0)</f>
        <v>0</v>
      </c>
      <c r="AAU7" s="248">
        <f>IF(AAU$6=$AAP$5,成绩录入!BG10,0)</f>
        <v>0</v>
      </c>
      <c r="AAV7" s="248">
        <f>IF(AAV$6=$AAP$5,成绩录入!BH10,0)</f>
        <v>0</v>
      </c>
      <c r="AAW7" s="248">
        <f>IF(AAW$6=$AAP$5,成绩录入!BI10,0)</f>
        <v>0</v>
      </c>
      <c r="AAX7" s="248">
        <f>IF(AAX$6=$AAP$5,成绩录入!BJ10,0)</f>
        <v>0</v>
      </c>
      <c r="AAY7" s="248">
        <f>IF(AAY$6=$AAP$5,成绩录入!BK10,0)</f>
        <v>0</v>
      </c>
      <c r="AAZ7" s="248">
        <f>IF(AAZ$6=$AAP$5,成绩录入!BL10,0)</f>
        <v>0</v>
      </c>
      <c r="ABA7" s="248">
        <f>IF(ABA$6=$AAP$5,成绩录入!BM10,0)</f>
        <v>0</v>
      </c>
      <c r="ABB7" s="248">
        <f>IF(ABB$6=$AAP$5,成绩录入!BN10,0)</f>
        <v>0</v>
      </c>
      <c r="ABC7" s="248">
        <f>IF(ABC$6=$AAP$5,成绩录入!BO10,0)</f>
        <v>0</v>
      </c>
      <c r="ABD7" s="248">
        <f>IF(ABD$6=$AAP$5,成绩录入!BP10,0)</f>
        <v>0</v>
      </c>
      <c r="ABE7" s="248">
        <f>IF(ABE$6=$AAP$5,成绩录入!BQ10,0)</f>
        <v>0</v>
      </c>
      <c r="ABF7" s="248">
        <f>IF(ABF$6=$AAP$5,成绩录入!BR10,0)</f>
        <v>0</v>
      </c>
      <c r="ABG7" s="248">
        <f>IF(ABG$6=$AAP$5,成绩录入!BS10,0)</f>
        <v>0</v>
      </c>
      <c r="ABH7" s="248">
        <f>IF(ABH$6=$AAP$5,成绩录入!BT10,0)</f>
        <v>0</v>
      </c>
      <c r="ABI7" s="248">
        <f>IF(ABI$6=$AAP$5,成绩录入!BU10,0)</f>
        <v>0</v>
      </c>
      <c r="ABJ7" s="248">
        <f>IF(ABJ$6=$AAP$5,成绩录入!BV10,0)</f>
        <v>0</v>
      </c>
      <c r="ABK7" s="248">
        <f>IF(ABK$6=$AAP$5,成绩录入!BW10,0)</f>
        <v>0</v>
      </c>
      <c r="ABL7" s="248">
        <f>IF(ABL$6=$AAP$5,成绩录入!BX10,0)</f>
        <v>0</v>
      </c>
      <c r="ABM7" s="248">
        <f>IF(ABM$6=$AAP$5,成绩录入!BY10,0)</f>
        <v>0</v>
      </c>
      <c r="ABN7" s="248">
        <f>IF(ABN$6=$AAP$5,成绩录入!BZ10,0)</f>
        <v>0</v>
      </c>
      <c r="ABO7" s="248">
        <f>IF(ABO$6=$AAP$5,成绩录入!CA10,0)</f>
        <v>0</v>
      </c>
      <c r="ABP7" s="248">
        <f>IF(ABP$6=$AAP$5,成绩录入!CB10,0)</f>
        <v>0</v>
      </c>
      <c r="ABQ7" s="248">
        <f>IF(ABQ$6=$AAP$5,成绩录入!CC10,0)</f>
        <v>0</v>
      </c>
      <c r="ABR7" s="248">
        <f>IF(ABR$6=$AAP$5,成绩录入!CD10,0)</f>
        <v>0</v>
      </c>
      <c r="ABS7" s="248">
        <f>IF(ABS$6=$AAP$5,成绩录入!CE10,0)</f>
        <v>0</v>
      </c>
      <c r="ABT7" s="248">
        <f>IF(ABT$6=$AAP$5,成绩录入!CF10,0)</f>
        <v>0</v>
      </c>
      <c r="ABU7" s="248">
        <f>IF(ABU$6=$AAP$5,成绩录入!CG10,0)</f>
        <v>0</v>
      </c>
      <c r="ABV7" s="248">
        <f>IF(ABV$6=$AAP$5,成绩录入!CH10,0)</f>
        <v>0</v>
      </c>
      <c r="ABW7" s="248">
        <f>IF(ABW$6=$AAP$5,成绩录入!CI10,0)</f>
        <v>0</v>
      </c>
      <c r="ABX7" s="248">
        <f>IF(ABX$6=$AAP$5,成绩录入!CJ10,0)</f>
        <v>0</v>
      </c>
      <c r="ABY7" s="248">
        <f>IF(ABY$6=$AAP$5,成绩录入!CK10,0)</f>
        <v>0</v>
      </c>
      <c r="ABZ7" s="248">
        <f>IF(ABZ$6=$AAP$5,成绩录入!CL10,0)</f>
        <v>0</v>
      </c>
      <c r="ACA7" s="248">
        <f>IF(ACA$6=$AAP$5,成绩录入!CM10,0)</f>
        <v>0</v>
      </c>
      <c r="ACB7" s="248">
        <f>IF(ACB$6=$AAP$5,成绩录入!CN10,0)</f>
        <v>0</v>
      </c>
      <c r="ACC7" s="248">
        <f>IF(ACC$6=$AAP$5,成绩录入!CO10,0)</f>
        <v>0</v>
      </c>
      <c r="ACD7" s="248">
        <f>IF(ACD$6=$AAP$5,成绩录入!CP10,0)</f>
        <v>0</v>
      </c>
      <c r="ACE7" s="248">
        <f>IF(ACE$6=$AAP$5,成绩录入!CQ10,0)</f>
        <v>0</v>
      </c>
      <c r="ACF7" s="248">
        <f>IF(ACF$6=$AAP$5,成绩录入!CR10,0)</f>
        <v>0</v>
      </c>
      <c r="ACG7" s="248">
        <f>IF(ACG$6=$AAP$5,成绩录入!CS10,0)</f>
        <v>0</v>
      </c>
      <c r="ACH7" s="248">
        <f>IF(ACH$6=$AAP$5,成绩录入!CT10,0)</f>
        <v>0</v>
      </c>
      <c r="ACI7" s="248">
        <f>IF(ACI$6=$AAP$5,成绩录入!CU10,0)</f>
        <v>0</v>
      </c>
      <c r="ACJ7" s="248">
        <f>IF(ACJ$6=$AAP$5,成绩录入!CV10,0)</f>
        <v>0</v>
      </c>
      <c r="ACK7" s="248">
        <f>IF(ACK$6=$AAP$5,成绩录入!CW10,0)</f>
        <v>0</v>
      </c>
      <c r="ACL7" s="248">
        <f>IF(ACL$6=$AAP$5,成绩录入!CX10,0)</f>
        <v>0</v>
      </c>
      <c r="ACM7" s="248">
        <f>IF(ACM$6=$AAP$5,成绩录入!CY10,0)</f>
        <v>0</v>
      </c>
      <c r="ACN7" s="248">
        <f>IF(ACN$6=$AAP$5,成绩录入!CZ10,0)</f>
        <v>0</v>
      </c>
      <c r="ACO7" s="248">
        <f>IF(ACO$6=$AAP$5,成绩录入!DA10,0)</f>
        <v>0</v>
      </c>
      <c r="ACP7" s="248">
        <f>IF(ACP$6=$AAP$5,成绩录入!DB10,0)</f>
        <v>0</v>
      </c>
      <c r="ACQ7" s="248">
        <f>IF(ACQ$6=$AAP$5,成绩录入!DC10,0)</f>
        <v>0</v>
      </c>
      <c r="ACR7" s="248">
        <f>IF(ACR$6=$AAP$5,成绩录入!DD10,0)</f>
        <v>0</v>
      </c>
      <c r="ACS7" s="248">
        <f>IF(ACS$6=$AAP$5,成绩录入!DE10,0)</f>
        <v>0</v>
      </c>
      <c r="ACT7" s="248">
        <f>IF(ACT$6=$AAP$5,成绩录入!DF10,0)</f>
        <v>0</v>
      </c>
      <c r="ACU7" s="248">
        <f>IF(ACU$6=$AAP$5,成绩录入!DG10,0)</f>
        <v>0</v>
      </c>
      <c r="ACV7" s="248">
        <f>IF(ACV$6=$AAP$5,成绩录入!DH10,0)</f>
        <v>0</v>
      </c>
      <c r="ACW7" s="248">
        <f>IF(ACW$6=$AAP$5,成绩录入!DI10,0)</f>
        <v>0</v>
      </c>
      <c r="ACX7" s="248">
        <f>IF(ACX$6=$AAP$5,成绩录入!DJ10,0)</f>
        <v>0</v>
      </c>
      <c r="ACY7" s="248">
        <f>IF(ACY$6=$AAP$5,成绩录入!DK10,0)</f>
        <v>0</v>
      </c>
      <c r="ACZ7" s="248">
        <f>IF(ACZ$6=$AAP$5,成绩录入!DL10,0)</f>
        <v>0</v>
      </c>
      <c r="ADA7" s="248">
        <f>IF(ADA$6=$AAP$5,成绩录入!DM10,0)</f>
        <v>0</v>
      </c>
      <c r="ADB7" s="248">
        <f>IF(ADB$6=$AAP$5,成绩录入!DN10,0)</f>
        <v>0</v>
      </c>
      <c r="ADC7" s="248">
        <f>IF(ADC$6=$AAP$5,成绩录入!DO10,0)</f>
        <v>0</v>
      </c>
      <c r="ADD7" s="248">
        <f>IF(ADD$6=$AAP$5,成绩录入!DP10,0)</f>
        <v>0</v>
      </c>
      <c r="ADE7" s="248">
        <f>IF(ADE$6=$AAP$5,成绩录入!DQ10,0)</f>
        <v>0</v>
      </c>
      <c r="ADF7" s="248">
        <f>IF(ADF$6=$AAP$5,成绩录入!DR10,0)</f>
        <v>0</v>
      </c>
      <c r="ADG7" s="248">
        <f>IF(ADG$6=$AAP$5,成绩录入!DS10,0)</f>
        <v>0</v>
      </c>
      <c r="ADH7" s="248">
        <f>IF(ADH$6=$AAP$5,成绩录入!DT10,0)</f>
        <v>0</v>
      </c>
      <c r="ADI7" s="248">
        <f>IF(ADI$6=$AAP$5,成绩录入!DU10,0)</f>
        <v>0</v>
      </c>
      <c r="ADJ7" s="248">
        <f>IF(ADJ$6=$AAP$5,成绩录入!DV10,0)</f>
        <v>0</v>
      </c>
      <c r="ADK7" s="248">
        <f>IF(ADK$6=$AAP$5,成绩录入!DW10,0)</f>
        <v>0</v>
      </c>
      <c r="ADL7" s="248">
        <f>IF(ADL$6=$AAP$5,成绩录入!DX10,0)</f>
        <v>0</v>
      </c>
      <c r="ADM7" s="248">
        <f>IF(ADM$6=$AAP$5,成绩录入!DY10,0)</f>
        <v>0</v>
      </c>
      <c r="ADN7" s="248">
        <f>IF(ADN$6=$AAP$5,成绩录入!DZ10,0)</f>
        <v>0</v>
      </c>
      <c r="ADO7" s="248">
        <f>IF(ADO$6=$AAP$5,成绩录入!EA10,0)</f>
        <v>0</v>
      </c>
      <c r="ADP7" s="248">
        <f>IF(ADP$6=$AAP$5,成绩录入!EB10,0)</f>
        <v>0</v>
      </c>
      <c r="ADQ7" s="248">
        <f>IF(ADQ$6=$AAP$5,成绩录入!EC10,0)</f>
        <v>0</v>
      </c>
      <c r="ADR7" s="248">
        <f>IF(ADR$6=$AAP$5,成绩录入!ED10,0)</f>
        <v>0</v>
      </c>
      <c r="ADS7" s="248">
        <f>IF(ADS$6=$AAP$5,成绩录入!EE10,0)</f>
        <v>0</v>
      </c>
      <c r="ADT7" s="248">
        <f>IF(ADT$6=$AAP$5,成绩录入!EF10,0)</f>
        <v>0</v>
      </c>
      <c r="ADU7" s="248">
        <f>IF(ADU$6=$AAP$5,成绩录入!EG10,0)</f>
        <v>0</v>
      </c>
      <c r="ADV7" s="248">
        <f>IF(ADV$6=$AAP$5,成绩录入!EH10,0)</f>
        <v>0</v>
      </c>
      <c r="ADW7" s="248">
        <f>IF(ADW$6=$AAP$5,成绩录入!EI10,0)</f>
        <v>0</v>
      </c>
      <c r="ADX7" s="248">
        <f>IF(ADX$6=$AAP$5,成绩录入!EJ10,0)</f>
        <v>0</v>
      </c>
      <c r="ADY7" s="248">
        <f>IF(ADY$6=$AAP$5,成绩录入!EK10,0)</f>
        <v>0</v>
      </c>
      <c r="ADZ7" s="248">
        <f>IF(ADZ$6=$AAP$5,成绩录入!EL10,0)</f>
        <v>0</v>
      </c>
      <c r="AEA7" s="248">
        <f>IF(AEA$6=$AAP$5,成绩录入!EM10,0)</f>
        <v>0</v>
      </c>
      <c r="AEB7" s="248">
        <f>IF(AEB$6=$AAP$5,成绩录入!EN10,0)</f>
        <v>0</v>
      </c>
      <c r="AEC7" s="248">
        <f>IF(AEC$6=$AAP$5,成绩录入!EO10,0)</f>
        <v>0</v>
      </c>
      <c r="AED7" s="248">
        <f>IF(AED$6=$AAP$5,成绩录入!EP10,0)</f>
        <v>0</v>
      </c>
      <c r="AEE7" s="248">
        <f>IF(AEE$6=$AAP$5,成绩录入!EQ10,0)</f>
        <v>0</v>
      </c>
      <c r="AEF7" s="248">
        <f>IF(AEF$6=$AAP$5,成绩录入!ER10,0)</f>
        <v>0</v>
      </c>
      <c r="AEG7" s="248">
        <f>IF(AEG$6=$AAP$5,成绩录入!ES10,0)</f>
        <v>0</v>
      </c>
      <c r="AEH7" s="248">
        <f>IF(AEH$6=$AAP$5,成绩录入!ET10,0)</f>
        <v>0</v>
      </c>
      <c r="AEI7" s="248">
        <f>IF(AEI$6=$AAP$5,成绩录入!EU10,0)</f>
        <v>0</v>
      </c>
      <c r="AEJ7" s="248">
        <f>IF(AEJ$6=$AAP$5,成绩录入!EV10,0)</f>
        <v>0</v>
      </c>
      <c r="AEK7" s="248">
        <f>IF(AEK$6=$AAP$5,成绩录入!EW10,0)</f>
        <v>0</v>
      </c>
      <c r="AEL7" s="248">
        <f>IF(AEL$6=$AAP$5,成绩录入!EX10,0)</f>
        <v>0</v>
      </c>
      <c r="AEM7" s="218">
        <f>SUM(AAQ7:AEL7)</f>
        <v>0</v>
      </c>
      <c r="AEN7" s="166"/>
      <c r="AEO7" s="166"/>
      <c r="AEP7" s="247">
        <f>IF(AEP$6=$AEO$5,成绩录入!BC10,0)</f>
        <v>0</v>
      </c>
      <c r="AEQ7" s="248">
        <f>IF(AEQ$6=$AEO$5,成绩录入!BD10,0)</f>
        <v>0</v>
      </c>
      <c r="AER7" s="248">
        <f>IF(AER$6=$AEO$5,成绩录入!BE10,0)</f>
        <v>0</v>
      </c>
      <c r="AES7" s="248">
        <f>IF(AES$6=$AEO$5,成绩录入!BF10,0)</f>
        <v>0</v>
      </c>
      <c r="AET7" s="248">
        <f>IF(AET$6=$AEO$5,成绩录入!BG10,0)</f>
        <v>0</v>
      </c>
      <c r="AEU7" s="248">
        <f>IF(AEU$6=$AEO$5,成绩录入!BH10,0)</f>
        <v>0</v>
      </c>
      <c r="AEV7" s="248">
        <f>IF(AEV$6=$AEO$5,成绩录入!BI10,0)</f>
        <v>0</v>
      </c>
      <c r="AEW7" s="248">
        <f>IF(AEW$6=$AEO$5,成绩录入!BJ10,0)</f>
        <v>0</v>
      </c>
      <c r="AEX7" s="248">
        <f>IF(AEX$6=$AEO$5,成绩录入!BK10,0)</f>
        <v>0</v>
      </c>
      <c r="AEY7" s="248">
        <f>IF(AEY$6=$AEO$5,成绩录入!BL10,0)</f>
        <v>0</v>
      </c>
      <c r="AEZ7" s="248">
        <f>IF(AEZ$6=$AEO$5,成绩录入!BM10,0)</f>
        <v>0</v>
      </c>
      <c r="AFA7" s="248">
        <f>IF(AFA$6=$AEO$5,成绩录入!BN10,0)</f>
        <v>0</v>
      </c>
      <c r="AFB7" s="248">
        <f>IF(AFB$6=$AEO$5,成绩录入!BO10,0)</f>
        <v>0</v>
      </c>
      <c r="AFC7" s="248">
        <f>IF(AFC$6=$AEO$5,成绩录入!BP10,0)</f>
        <v>0</v>
      </c>
      <c r="AFD7" s="248">
        <f>IF(AFD$6=$AEO$5,成绩录入!BQ10,0)</f>
        <v>0</v>
      </c>
      <c r="AFE7" s="248">
        <f>IF(AFE$6=$AEO$5,成绩录入!BR10,0)</f>
        <v>0</v>
      </c>
      <c r="AFF7" s="248">
        <f>IF(AFF$6=$AEO$5,成绩录入!BS10,0)</f>
        <v>0</v>
      </c>
      <c r="AFG7" s="248">
        <f>IF(AFG$6=$AEO$5,成绩录入!BT10,0)</f>
        <v>0</v>
      </c>
      <c r="AFH7" s="248">
        <f>IF(AFH$6=$AEO$5,成绩录入!BU10,0)</f>
        <v>0</v>
      </c>
      <c r="AFI7" s="248">
        <f>IF(AFI$6=$AEO$5,成绩录入!BV10,0)</f>
        <v>0</v>
      </c>
      <c r="AFJ7" s="248">
        <f>IF(AFJ$6=$AEO$5,成绩录入!BW10,0)</f>
        <v>0</v>
      </c>
      <c r="AFK7" s="248">
        <f>IF(AFK$6=$AEO$5,成绩录入!BX10,0)</f>
        <v>0</v>
      </c>
      <c r="AFL7" s="248">
        <f>IF(AFL$6=$AEO$5,成绩录入!BY10,0)</f>
        <v>0</v>
      </c>
      <c r="AFM7" s="248">
        <f>IF(AFM$6=$AEO$5,成绩录入!BZ10,0)</f>
        <v>0</v>
      </c>
      <c r="AFN7" s="248">
        <f>IF(AFN$6=$AEO$5,成绩录入!CA10,0)</f>
        <v>0</v>
      </c>
      <c r="AFO7" s="248">
        <f>IF(AFO$6=$AEO$5,成绩录入!CB10,0)</f>
        <v>0</v>
      </c>
      <c r="AFP7" s="248">
        <f>IF(AFP$6=$AEO$5,成绩录入!CC10,0)</f>
        <v>0</v>
      </c>
      <c r="AFQ7" s="248">
        <f>IF(AFQ$6=$AEO$5,成绩录入!CD10,0)</f>
        <v>0</v>
      </c>
      <c r="AFR7" s="248">
        <f>IF(AFR$6=$AEO$5,成绩录入!CE10,0)</f>
        <v>0</v>
      </c>
      <c r="AFS7" s="248">
        <f>IF(AFS$6=$AEO$5,成绩录入!CF10,0)</f>
        <v>0</v>
      </c>
      <c r="AFT7" s="248">
        <f>IF(AFT$6=$AEO$5,成绩录入!CG10,0)</f>
        <v>0</v>
      </c>
      <c r="AFU7" s="248">
        <f>IF(AFU$6=$AEO$5,成绩录入!CH10,0)</f>
        <v>0</v>
      </c>
      <c r="AFV7" s="248">
        <f>IF(AFV$6=$AEO$5,成绩录入!CI10,0)</f>
        <v>0</v>
      </c>
      <c r="AFW7" s="248">
        <f>IF(AFW$6=$AEO$5,成绩录入!CJ10,0)</f>
        <v>0</v>
      </c>
      <c r="AFX7" s="248">
        <f>IF(AFX$6=$AEO$5,成绩录入!CK10,0)</f>
        <v>0</v>
      </c>
      <c r="AFY7" s="248">
        <f>IF(AFY$6=$AEO$5,成绩录入!CL10,0)</f>
        <v>0</v>
      </c>
      <c r="AFZ7" s="248">
        <f>IF(AFZ$6=$AEO$5,成绩录入!CM10,0)</f>
        <v>0</v>
      </c>
      <c r="AGA7" s="248">
        <f>IF(AGA$6=$AEO$5,成绩录入!CN10,0)</f>
        <v>0</v>
      </c>
      <c r="AGB7" s="248">
        <f>IF(AGB$6=$AEO$5,成绩录入!CO10,0)</f>
        <v>0</v>
      </c>
      <c r="AGC7" s="248">
        <f>IF(AGC$6=$AEO$5,成绩录入!CP10,0)</f>
        <v>0</v>
      </c>
      <c r="AGD7" s="248">
        <f>IF(AGD$6=$AEO$5,成绩录入!CQ10,0)</f>
        <v>0</v>
      </c>
      <c r="AGE7" s="248">
        <f>IF(AGE$6=$AEO$5,成绩录入!CR10,0)</f>
        <v>0</v>
      </c>
      <c r="AGF7" s="248">
        <f>IF(AGF$6=$AEO$5,成绩录入!CS10,0)</f>
        <v>0</v>
      </c>
      <c r="AGG7" s="248">
        <f>IF(AGG$6=$AEO$5,成绩录入!CT10,0)</f>
        <v>0</v>
      </c>
      <c r="AGH7" s="248">
        <f>IF(AGH$6=$AEO$5,成绩录入!CU10,0)</f>
        <v>0</v>
      </c>
      <c r="AGI7" s="248">
        <f>IF(AGI$6=$AEO$5,成绩录入!CV10,0)</f>
        <v>0</v>
      </c>
      <c r="AGJ7" s="248">
        <f>IF(AGJ$6=$AEO$5,成绩录入!CW10,0)</f>
        <v>0</v>
      </c>
      <c r="AGK7" s="248">
        <f>IF(AGK$6=$AEO$5,成绩录入!CX10,0)</f>
        <v>0</v>
      </c>
      <c r="AGL7" s="248">
        <f>IF(AGL$6=$AEO$5,成绩录入!CY10,0)</f>
        <v>0</v>
      </c>
      <c r="AGM7" s="248">
        <f>IF(AGM$6=$AEO$5,成绩录入!CZ10,0)</f>
        <v>0</v>
      </c>
      <c r="AGN7" s="248">
        <f>IF(AGN$6=$AEO$5,成绩录入!DA10,0)</f>
        <v>0</v>
      </c>
      <c r="AGO7" s="248">
        <f>IF(AGO$6=$AEO$5,成绩录入!DB10,0)</f>
        <v>0</v>
      </c>
      <c r="AGP7" s="248">
        <f>IF(AGP$6=$AEO$5,成绩录入!DC10,0)</f>
        <v>0</v>
      </c>
      <c r="AGQ7" s="248">
        <f>IF(AGQ$6=$AEO$5,成绩录入!DD10,0)</f>
        <v>0</v>
      </c>
      <c r="AGR7" s="248">
        <f>IF(AGR$6=$AEO$5,成绩录入!DE10,0)</f>
        <v>0</v>
      </c>
      <c r="AGS7" s="248">
        <f>IF(AGS$6=$AEO$5,成绩录入!DF10,0)</f>
        <v>0</v>
      </c>
      <c r="AGT7" s="248">
        <f>IF(AGT$6=$AEO$5,成绩录入!DG10,0)</f>
        <v>0</v>
      </c>
      <c r="AGU7" s="248">
        <f>IF(AGU$6=$AEO$5,成绩录入!DH10,0)</f>
        <v>0</v>
      </c>
      <c r="AGV7" s="248">
        <f>IF(AGV$6=$AEO$5,成绩录入!DI10,0)</f>
        <v>0</v>
      </c>
      <c r="AGW7" s="248">
        <f>IF(AGW$6=$AEO$5,成绩录入!DJ10,0)</f>
        <v>0</v>
      </c>
      <c r="AGX7" s="248">
        <f>IF(AGX$6=$AEO$5,成绩录入!DK10,0)</f>
        <v>0</v>
      </c>
      <c r="AGY7" s="248">
        <f>IF(AGY$6=$AEO$5,成绩录入!DL10,0)</f>
        <v>0</v>
      </c>
      <c r="AGZ7" s="248">
        <f>IF(AGZ$6=$AEO$5,成绩录入!DM10,0)</f>
        <v>0</v>
      </c>
      <c r="AHA7" s="248">
        <f>IF(AHA$6=$AEO$5,成绩录入!DN10,0)</f>
        <v>0</v>
      </c>
      <c r="AHB7" s="248">
        <f>IF(AHB$6=$AEO$5,成绩录入!DO10,0)</f>
        <v>0</v>
      </c>
      <c r="AHC7" s="248">
        <f>IF(AHC$6=$AEO$5,成绩录入!DP10,0)</f>
        <v>0</v>
      </c>
      <c r="AHD7" s="248">
        <f>IF(AHD$6=$AEO$5,成绩录入!DQ10,0)</f>
        <v>0</v>
      </c>
      <c r="AHE7" s="248">
        <f>IF(AHE$6=$AEO$5,成绩录入!DR10,0)</f>
        <v>0</v>
      </c>
      <c r="AHF7" s="248">
        <f>IF(AHF$6=$AEO$5,成绩录入!DS10,0)</f>
        <v>0</v>
      </c>
      <c r="AHG7" s="248">
        <f>IF(AHG$6=$AEO$5,成绩录入!DT10,0)</f>
        <v>0</v>
      </c>
      <c r="AHH7" s="248">
        <f>IF(AHH$6=$AEO$5,成绩录入!DU10,0)</f>
        <v>0</v>
      </c>
      <c r="AHI7" s="248">
        <f>IF(AHI$6=$AEO$5,成绩录入!DV10,0)</f>
        <v>0</v>
      </c>
      <c r="AHJ7" s="248">
        <f>IF(AHJ$6=$AEO$5,成绩录入!DW10,0)</f>
        <v>0</v>
      </c>
      <c r="AHK7" s="248">
        <f>IF(AHK$6=$AEO$5,成绩录入!DX10,0)</f>
        <v>0</v>
      </c>
      <c r="AHL7" s="248">
        <f>IF(AHL$6=$AEO$5,成绩录入!DY10,0)</f>
        <v>0</v>
      </c>
      <c r="AHM7" s="248">
        <f>IF(AHM$6=$AEO$5,成绩录入!DZ10,0)</f>
        <v>0</v>
      </c>
      <c r="AHN7" s="248">
        <f>IF(AHN$6=$AEO$5,成绩录入!EA10,0)</f>
        <v>0</v>
      </c>
      <c r="AHO7" s="248">
        <f>IF(AHO$6=$AEO$5,成绩录入!EB10,0)</f>
        <v>0</v>
      </c>
      <c r="AHP7" s="248">
        <f>IF(AHP$6=$AEO$5,成绩录入!EC10,0)</f>
        <v>0</v>
      </c>
      <c r="AHQ7" s="248">
        <f>IF(AHQ$6=$AEO$5,成绩录入!ED10,0)</f>
        <v>0</v>
      </c>
      <c r="AHR7" s="248">
        <f>IF(AHR$6=$AEO$5,成绩录入!EE10,0)</f>
        <v>0</v>
      </c>
      <c r="AHS7" s="248">
        <f>IF(AHS$6=$AEO$5,成绩录入!EF10,0)</f>
        <v>0</v>
      </c>
      <c r="AHT7" s="248">
        <f>IF(AHT$6=$AEO$5,成绩录入!EG10,0)</f>
        <v>0</v>
      </c>
      <c r="AHU7" s="248">
        <f>IF(AHU$6=$AEO$5,成绩录入!EH10,0)</f>
        <v>0</v>
      </c>
      <c r="AHV7" s="248">
        <f>IF(AHV$6=$AEO$5,成绩录入!EI10,0)</f>
        <v>0</v>
      </c>
      <c r="AHW7" s="248">
        <f>IF(AHW$6=$AEO$5,成绩录入!EJ10,0)</f>
        <v>0</v>
      </c>
      <c r="AHX7" s="248">
        <f>IF(AHX$6=$AEO$5,成绩录入!EK10,0)</f>
        <v>0</v>
      </c>
      <c r="AHY7" s="248">
        <f>IF(AHY$6=$AEO$5,成绩录入!EL10,0)</f>
        <v>0</v>
      </c>
      <c r="AHZ7" s="248">
        <f>IF(AHZ$6=$AEO$5,成绩录入!EM10,0)</f>
        <v>0</v>
      </c>
      <c r="AIA7" s="248">
        <f>IF(AIA$6=$AEO$5,成绩录入!EN10,0)</f>
        <v>0</v>
      </c>
      <c r="AIB7" s="248">
        <f>IF(AIB$6=$AEO$5,成绩录入!EO10,0)</f>
        <v>0</v>
      </c>
      <c r="AIC7" s="248">
        <f>IF(AIC$6=$AEO$5,成绩录入!EP10,0)</f>
        <v>0</v>
      </c>
      <c r="AID7" s="248">
        <f>IF(AID$6=$AEO$5,成绩录入!EQ10,0)</f>
        <v>0</v>
      </c>
      <c r="AIE7" s="248">
        <f>IF(AIE$6=$AEO$5,成绩录入!ER10,0)</f>
        <v>0</v>
      </c>
      <c r="AIF7" s="248">
        <f>IF(AIF$6=$AEO$5,成绩录入!ES10,0)</f>
        <v>0</v>
      </c>
      <c r="AIG7" s="248">
        <f>IF(AIG$6=$AEO$5,成绩录入!ET10,0)</f>
        <v>0</v>
      </c>
      <c r="AIH7" s="248">
        <f>IF(AIH$6=$AEO$5,成绩录入!EU10,0)</f>
        <v>0</v>
      </c>
      <c r="AII7" s="248">
        <f>IF(AII$6=$AEO$5,成绩录入!EV10,0)</f>
        <v>0</v>
      </c>
      <c r="AIJ7" s="248">
        <f>IF(AIJ$6=$AEO$5,成绩录入!EW10,0)</f>
        <v>0</v>
      </c>
      <c r="AIK7" s="248">
        <f>IF(AIK$6=$AEO$5,成绩录入!EX10,0)</f>
        <v>0</v>
      </c>
      <c r="AIL7" s="218">
        <f>SUM(AEP7:AIK7)</f>
        <v>0</v>
      </c>
      <c r="AIN7" s="214"/>
      <c r="AIO7" s="215"/>
      <c r="AIP7" s="216"/>
      <c r="AIQ7" s="217">
        <f>IF(AIQ6&lt;&gt;0,T7,0)</f>
        <v>0</v>
      </c>
      <c r="AIR7" s="217">
        <f>IF(AIQ7=0,0,1)</f>
        <v>0</v>
      </c>
      <c r="AIS7" s="217">
        <f>IF(AIS6&lt;&gt;0,T10,0)</f>
        <v>0</v>
      </c>
      <c r="AIT7" s="217">
        <f>IF(AIS7=0,0,1)</f>
        <v>0</v>
      </c>
      <c r="AIU7" s="217">
        <f>IF(AIU6&lt;&gt;0,T12,0)</f>
        <v>0</v>
      </c>
      <c r="AIV7" s="217">
        <f>IF(AIU7=0,0,1)</f>
        <v>0</v>
      </c>
      <c r="AIW7" s="216">
        <f>SUM(AIQ7,AIS7,AIU7)</f>
        <v>0</v>
      </c>
      <c r="AIX7" s="216">
        <f>IF(AIX6&lt;&gt;0,T7,0)</f>
        <v>0</v>
      </c>
      <c r="AIY7" s="217">
        <f>IF(AIX7=0,0,1)</f>
        <v>0</v>
      </c>
      <c r="AIZ7" s="216">
        <f>IF(AIZ6&lt;&gt;0,T10,0)</f>
        <v>0</v>
      </c>
      <c r="AJA7" s="217">
        <f>IF(AIZ7=0,0,1)</f>
        <v>0</v>
      </c>
      <c r="AJB7" s="216">
        <f>IF(AJB6&lt;&gt;0,T12,0)</f>
        <v>0</v>
      </c>
      <c r="AJC7" s="217">
        <f>IF(AJB7=0,0,1)</f>
        <v>0</v>
      </c>
      <c r="AJD7" s="216">
        <f>SUM(AIX7,AIZ7,AJB7)</f>
        <v>0</v>
      </c>
      <c r="AJE7" s="216">
        <f>IF(AJE6&lt;&gt;0,T7,0)</f>
        <v>0</v>
      </c>
      <c r="AJF7" s="217">
        <f>IF(AJE7=0,0,1)</f>
        <v>0</v>
      </c>
      <c r="AJG7" s="216">
        <f>IF(AJG6&lt;&gt;0,T10,0)</f>
        <v>0</v>
      </c>
      <c r="AJH7" s="217">
        <f>IF(AJG7=0,0,1)</f>
        <v>0</v>
      </c>
      <c r="AJI7" s="216">
        <f>IF(AJI6&lt;&gt;0,T12,0)</f>
        <v>0</v>
      </c>
      <c r="AJJ7" s="217">
        <f>IF(AJI7=0,0,1)</f>
        <v>0</v>
      </c>
      <c r="AJK7" s="216">
        <f>SUM(AJE7,AJG7,AJI7)</f>
        <v>0</v>
      </c>
      <c r="AJL7" s="216">
        <f>IF(AJL6&lt;&gt;0,T7,0)</f>
        <v>0</v>
      </c>
      <c r="AJM7" s="217">
        <f>IF(AJL7=0,0,1)</f>
        <v>0</v>
      </c>
      <c r="AJN7" s="216">
        <f>IF(AJN6&lt;&gt;0,T10,0)</f>
        <v>0</v>
      </c>
      <c r="AJO7" s="217">
        <f>IF(AJN7=0,0,1)</f>
        <v>0</v>
      </c>
      <c r="AJP7" s="216">
        <f>IF(AJP6&lt;&gt;0,T12,0)</f>
        <v>0</v>
      </c>
      <c r="AJQ7" s="217">
        <f>IF(AJP7=0,0,1)</f>
        <v>0</v>
      </c>
      <c r="AJR7" s="216">
        <f>SUM(AJL7,AJN7,AJP7)</f>
        <v>0</v>
      </c>
      <c r="AJS7" s="216">
        <f>IF(AJS6&lt;&gt;0,T7,0)</f>
        <v>0</v>
      </c>
      <c r="AJT7" s="217">
        <f>IF(AJS7=0,0,1)</f>
        <v>0</v>
      </c>
      <c r="AJU7" s="216">
        <f>IF(AJU6&lt;&gt;0,T10,0)</f>
        <v>0</v>
      </c>
      <c r="AJV7" s="217">
        <f>IF(AJU7=0,0,1)</f>
        <v>0</v>
      </c>
      <c r="AJW7" s="216">
        <f>IF(AJW6&lt;&gt;0,T12,0)</f>
        <v>0</v>
      </c>
      <c r="AJX7" s="217">
        <f>IF(AJW7=0,0,1)</f>
        <v>0</v>
      </c>
      <c r="AJY7" s="218">
        <f>SUM(AJS7,AJU7,AJW7)</f>
        <v>0</v>
      </c>
      <c r="AKA7" s="285"/>
      <c r="AKB7" s="285"/>
      <c r="AKC7" s="285"/>
      <c r="AKD7" s="217" t="str">
        <f>初始录入!$K$2</f>
        <v/>
      </c>
      <c r="AKE7" s="286" t="str">
        <f>初始录入!$K$3</f>
        <v/>
      </c>
      <c r="AKF7" s="286" t="str">
        <f>初始录入!$K$4</f>
        <v/>
      </c>
      <c r="AKG7" s="286" t="str">
        <f>初始录入!$K$5</f>
        <v/>
      </c>
      <c r="AKH7" s="217" t="str">
        <f>初始录入!$K$2</f>
        <v/>
      </c>
      <c r="AKI7" s="286" t="str">
        <f>初始录入!$K$3</f>
        <v/>
      </c>
      <c r="AKJ7" s="286" t="str">
        <f>初始录入!$K$4</f>
        <v/>
      </c>
      <c r="AKK7" s="286" t="str">
        <f>初始录入!$K$5</f>
        <v/>
      </c>
      <c r="AKL7" s="217" t="str">
        <f>初始录入!$K$2</f>
        <v/>
      </c>
      <c r="AKM7" s="286" t="str">
        <f>初始录入!$K$3</f>
        <v/>
      </c>
      <c r="AKN7" s="286" t="str">
        <f>初始录入!$K$4</f>
        <v/>
      </c>
      <c r="AKO7" s="286" t="str">
        <f>初始录入!$K$5</f>
        <v/>
      </c>
      <c r="AKP7" s="217" t="str">
        <f>初始录入!$K$2</f>
        <v/>
      </c>
      <c r="AKQ7" s="286" t="str">
        <f>初始录入!$K$3</f>
        <v/>
      </c>
      <c r="AKR7" s="286" t="str">
        <f>初始录入!$K$4</f>
        <v/>
      </c>
      <c r="AKS7" s="286" t="str">
        <f>初始录入!$K$5</f>
        <v/>
      </c>
      <c r="AKT7" s="217" t="str">
        <f>初始录入!$K$2</f>
        <v/>
      </c>
      <c r="AKU7" s="286" t="str">
        <f>初始录入!$K$3</f>
        <v/>
      </c>
      <c r="AKV7" s="286" t="str">
        <f>初始录入!$K$4</f>
        <v/>
      </c>
      <c r="AKW7" s="286" t="str">
        <f>初始录入!$K$5</f>
        <v/>
      </c>
      <c r="AKX7" s="217" t="str">
        <f>初始录入!$K$2</f>
        <v/>
      </c>
      <c r="AKY7" s="286" t="str">
        <f>初始录入!$K$3</f>
        <v/>
      </c>
      <c r="AKZ7" s="286" t="str">
        <f>初始录入!$K$4</f>
        <v/>
      </c>
      <c r="ALA7" s="286" t="str">
        <f>初始录入!$K$5</f>
        <v/>
      </c>
      <c r="ALB7" s="217" t="str">
        <f>初始录入!$K$2</f>
        <v/>
      </c>
      <c r="ALC7" s="286" t="str">
        <f>初始录入!$K$3</f>
        <v/>
      </c>
      <c r="ALD7" s="286" t="str">
        <f>初始录入!$K$4</f>
        <v/>
      </c>
      <c r="ALE7" s="286" t="str">
        <f>初始录入!$K$5</f>
        <v/>
      </c>
      <c r="ALF7" s="217" t="str">
        <f>初始录入!$K$2</f>
        <v/>
      </c>
      <c r="ALG7" s="286" t="str">
        <f>初始录入!$K$3</f>
        <v/>
      </c>
      <c r="ALH7" s="286" t="str">
        <f>初始录入!$K$4</f>
        <v/>
      </c>
      <c r="ALI7" s="286" t="str">
        <f>初始录入!$K$5</f>
        <v/>
      </c>
      <c r="ALJ7" s="217" t="str">
        <f>初始录入!$K$2</f>
        <v/>
      </c>
      <c r="ALK7" s="286" t="str">
        <f>初始录入!$K$3</f>
        <v/>
      </c>
      <c r="ALL7" s="286" t="str">
        <f>初始录入!$K$4</f>
        <v/>
      </c>
      <c r="ALM7" s="286" t="str">
        <f>初始录入!$K$5</f>
        <v/>
      </c>
      <c r="ALN7" s="217" t="str">
        <f>初始录入!$K$2</f>
        <v/>
      </c>
      <c r="ALO7" s="286" t="str">
        <f>初始录入!$K$3</f>
        <v/>
      </c>
      <c r="ALP7" s="286" t="str">
        <f>初始录入!$K$4</f>
        <v/>
      </c>
      <c r="ALQ7" s="286" t="str">
        <f>初始录入!$K$5</f>
        <v/>
      </c>
      <c r="ALR7" s="217" t="str">
        <f>初始录入!$K$2</f>
        <v/>
      </c>
      <c r="ALS7" s="286" t="str">
        <f>初始录入!$K$3</f>
        <v/>
      </c>
      <c r="ALT7" s="286" t="str">
        <f>初始录入!$K$4</f>
        <v/>
      </c>
      <c r="ALU7" s="286" t="str">
        <f>初始录入!$K$5</f>
        <v/>
      </c>
      <c r="ALV7" s="217" t="str">
        <f>初始录入!$K$2</f>
        <v/>
      </c>
      <c r="ALW7" s="286" t="str">
        <f>初始录入!$K$3</f>
        <v/>
      </c>
      <c r="ALX7" s="286" t="str">
        <f>初始录入!$K$4</f>
        <v/>
      </c>
      <c r="ALY7" s="286" t="str">
        <f>初始录入!$K$5</f>
        <v/>
      </c>
      <c r="ALZ7" s="217" t="str">
        <f>初始录入!$K$2</f>
        <v/>
      </c>
      <c r="AMA7" s="286" t="str">
        <f>初始录入!$K$3</f>
        <v/>
      </c>
      <c r="AMB7" s="286" t="str">
        <f>初始录入!$K$4</f>
        <v/>
      </c>
      <c r="AMC7" s="286" t="str">
        <f>初始录入!$K$5</f>
        <v/>
      </c>
      <c r="AMD7" s="217" t="str">
        <f>初始录入!$K$2</f>
        <v/>
      </c>
      <c r="AME7" s="286" t="str">
        <f>初始录入!$K$3</f>
        <v/>
      </c>
      <c r="AMF7" s="286" t="str">
        <f>初始录入!$K$4</f>
        <v/>
      </c>
      <c r="AMG7" s="286" t="str">
        <f>初始录入!$K$5</f>
        <v/>
      </c>
      <c r="AMH7" s="287" t="str">
        <f>初始录入!$K$2</f>
        <v/>
      </c>
      <c r="AMI7" s="288" t="str">
        <f>初始录入!$K$3</f>
        <v/>
      </c>
      <c r="AMJ7" s="288" t="str">
        <f>初始录入!$K$4</f>
        <v/>
      </c>
      <c r="AMK7" s="289" t="str">
        <f>初始录入!$K$5</f>
        <v/>
      </c>
      <c r="AMM7" s="290"/>
      <c r="AMN7" s="194">
        <f t="array" ref="AMN7">IF(AND(AMN8:AMN107=""),0,"")</f>
        <v>0</v>
      </c>
      <c r="AMO7" s="194">
        <f t="array" ref="AMO7">IF(AND(AMO8:AMO107=""),0,"")</f>
        <v>0</v>
      </c>
      <c r="AMP7" s="194">
        <f t="array" ref="AMP7">IF(AND(AMP8:AMP107=""),0,"")</f>
        <v>0</v>
      </c>
      <c r="AMQ7" s="194">
        <f t="array" ref="AMQ7">IF(AND(AMQ8:AMQ107=""),0,"")</f>
        <v>0</v>
      </c>
      <c r="AMR7" s="194">
        <f t="array" ref="AMR7">IF(AND(AMR8:AMR107=""),0,"")</f>
        <v>0</v>
      </c>
      <c r="AMS7" s="195">
        <f t="array" ref="AMS7">IF(AND(AMS8:AMS107=""),0,"")</f>
        <v>0</v>
      </c>
      <c r="AMT7" s="206"/>
      <c r="AMU7" s="290"/>
      <c r="AMV7" s="194">
        <f t="array" ref="AMV7">IF(AND(AMV8:AMV107=""),0,"")</f>
        <v>0</v>
      </c>
      <c r="AMW7" s="194">
        <f t="array" ref="AMW7">IF(AND(AMW8:AMW107=""),0,"")</f>
        <v>0</v>
      </c>
      <c r="AMX7" s="194">
        <f t="array" ref="AMX7">IF(AND(AMX8:AMX107=""),0,"")</f>
        <v>0</v>
      </c>
      <c r="AMY7" s="194">
        <f t="array" ref="AMY7">IF(AND(AMY8:AMY107=""),0,"")</f>
        <v>0</v>
      </c>
      <c r="AMZ7" s="194">
        <f t="array" ref="AMZ7">IF(AND(AMZ8:AMZ107=""),0,"")</f>
        <v>0</v>
      </c>
      <c r="ANA7" s="195">
        <f t="array" ref="ANA7">IF(AND(ANA8:ANA107=""),0,"")</f>
        <v>0</v>
      </c>
      <c r="ANB7" s="206"/>
      <c r="ANC7" s="230"/>
      <c r="AND7" s="194">
        <f t="array" ref="AND7">IF(AND(AND8:AND107=""),0,"")</f>
        <v>0</v>
      </c>
      <c r="ANE7" s="194">
        <f t="array" ref="ANE7">IF(AND(ANE8:ANE107=""),0,"")</f>
        <v>0</v>
      </c>
      <c r="ANF7" s="194">
        <f t="array" ref="ANF7">IF(AND(ANF8:ANF107=""),0,"")</f>
        <v>0</v>
      </c>
      <c r="ANG7" s="194">
        <f t="array" ref="ANG7">IF(AND(ANG8:ANG107=""),0,"")</f>
        <v>0</v>
      </c>
      <c r="ANH7" s="194">
        <f t="array" ref="ANH7">IF(AND(ANH8:ANH107=""),0,"")</f>
        <v>0</v>
      </c>
      <c r="ANI7" s="195">
        <f t="array" ref="ANI7">IF(AND(ANI8:ANI107=""),0,"")</f>
        <v>0</v>
      </c>
      <c r="ANK7" s="230"/>
      <c r="ANL7" s="194">
        <f t="array" ref="ANL7">IF(AND(ANL8:ANL107=""),0,"")</f>
        <v>0</v>
      </c>
      <c r="ANM7" s="194">
        <f t="array" ref="ANM7">IF(AND(ANM8:ANM107=""),0,"")</f>
        <v>0</v>
      </c>
      <c r="ANN7" s="194">
        <f t="array" ref="ANN7">IF(AND(ANN8:ANN107=""),0,"")</f>
        <v>0</v>
      </c>
      <c r="ANO7" s="194">
        <f t="array" ref="ANO7">IF(AND(ANO8:ANO107=""),0,"")</f>
        <v>0</v>
      </c>
      <c r="ANP7" s="194">
        <f t="array" ref="ANP7">IF(AND(ANP8:ANP107=""),0,"")</f>
        <v>0</v>
      </c>
      <c r="ANQ7" s="195">
        <f t="array" ref="ANQ7">IF(AND(ANQ8:ANQ107=""),0,"")</f>
        <v>0</v>
      </c>
      <c r="ANS7" s="187" t="s">
        <v>174</v>
      </c>
      <c r="ANT7" s="187" t="s">
        <v>112</v>
      </c>
      <c r="ANU7" s="187">
        <v>2</v>
      </c>
      <c r="ANV7" s="187" t="s">
        <v>18</v>
      </c>
      <c r="ANW7" s="187" t="s">
        <v>113</v>
      </c>
      <c r="ANX7" s="187" t="s">
        <v>35</v>
      </c>
      <c r="ANY7" s="187">
        <v>0.2</v>
      </c>
      <c r="ANZ7" s="187">
        <v>0.2</v>
      </c>
      <c r="AOA7" s="187">
        <v>0.6</v>
      </c>
      <c r="AOB7" s="187"/>
      <c r="AOC7" s="187" t="s">
        <v>114</v>
      </c>
      <c r="AOD7" s="187" t="s">
        <v>115</v>
      </c>
      <c r="AOE7" s="187" t="s">
        <v>116</v>
      </c>
      <c r="AOF7" s="187"/>
      <c r="AOG7" s="187" t="s">
        <v>117</v>
      </c>
      <c r="AOH7" s="187"/>
      <c r="AOI7" s="187">
        <v>0.5</v>
      </c>
      <c r="AOJ7" s="187">
        <v>0.5</v>
      </c>
      <c r="AOK7" s="187">
        <v>1</v>
      </c>
      <c r="AOL7" s="187"/>
      <c r="AOM7" s="187">
        <v>70</v>
      </c>
      <c r="AON7" s="187">
        <v>30</v>
      </c>
      <c r="AOO7" s="187"/>
      <c r="AOP7" s="187"/>
      <c r="AOQ7" s="187"/>
      <c r="AOR7" s="187">
        <v>70</v>
      </c>
      <c r="AOS7" s="187">
        <v>30</v>
      </c>
      <c r="AOT7" s="187"/>
      <c r="AOU7" s="187"/>
      <c r="AOV7" s="187"/>
      <c r="AOW7" s="187"/>
      <c r="AOX7" s="187"/>
      <c r="AOY7" s="187"/>
      <c r="AOZ7" s="187"/>
      <c r="APA7" s="187"/>
      <c r="APB7" s="187" t="s">
        <v>118</v>
      </c>
      <c r="APC7" s="187" t="s">
        <v>119</v>
      </c>
      <c r="APD7" s="187"/>
      <c r="APE7" s="187"/>
      <c r="APF7" s="187"/>
      <c r="APG7" s="187" t="s">
        <v>175</v>
      </c>
      <c r="APH7" s="187" t="s">
        <v>122</v>
      </c>
      <c r="API7" s="187"/>
      <c r="APJ7" s="187"/>
      <c r="APK7" s="187"/>
      <c r="APL7" s="187" t="s">
        <v>123</v>
      </c>
      <c r="APM7" s="187" t="s">
        <v>125</v>
      </c>
      <c r="APN7" s="187"/>
      <c r="APO7" s="187"/>
      <c r="APP7" s="187"/>
      <c r="APQ7" s="187" t="s">
        <v>25</v>
      </c>
      <c r="APR7" s="187" t="s">
        <v>176</v>
      </c>
      <c r="APS7" s="187" t="s">
        <v>176</v>
      </c>
      <c r="APT7" s="187" t="s">
        <v>177</v>
      </c>
      <c r="APU7" s="187" t="s">
        <v>128</v>
      </c>
      <c r="APV7" s="187" t="s">
        <v>129</v>
      </c>
      <c r="APW7" s="187"/>
    </row>
    <row r="8" ht="18" customHeight="1" spans="1:1024 1025:1115">
      <c r="A8" s="193" t="str">
        <f>初始录入!A13</f>
        <v/>
      </c>
      <c r="B8" s="194" t="str">
        <f>IF(初始录入!B13&lt;&gt;"",初始录入!B13,"")</f>
        <v/>
      </c>
      <c r="C8" s="194" t="str">
        <f>IF(初始录入!C13&lt;&gt;"",初始录入!C13,"")</f>
        <v/>
      </c>
      <c r="D8" s="194" t="str">
        <f>IF(初始录入!D13&lt;&gt;"",初始录入!D13,"")</f>
        <v/>
      </c>
      <c r="E8" s="195" t="str">
        <f>IF(初始录入!E13&lt;&gt;"",初始录入!E13,"")</f>
        <v/>
      </c>
      <c r="G8" s="291"/>
      <c r="H8" s="210">
        <f>IF(初始录入!E13=H$6,1,0)</f>
        <v>0</v>
      </c>
      <c r="I8" s="210">
        <f>IF(初始录入!E13=I$6,1,0)</f>
        <v>0</v>
      </c>
      <c r="J8" s="210">
        <f>IF(初始录入!E13=J$6,1,0)</f>
        <v>0</v>
      </c>
      <c r="K8" s="292">
        <f>IF(初始录入!E13=K$6,1,0)</f>
        <v>0</v>
      </c>
      <c r="L8" s="28"/>
      <c r="M8" s="293"/>
      <c r="N8" s="216" t="str">
        <f>IF($M$7="理论课程","课堂提问",IF($M$7="课程设计","指导情况",IF($M$7="实习","日记","")))</f>
        <v/>
      </c>
      <c r="O8" s="218" t="str">
        <f>IF($M$7="理论课程","课堂练习",IF($M$7="课程设计","课堂表现",""))</f>
        <v/>
      </c>
      <c r="P8" s="28"/>
      <c r="S8" s="215"/>
      <c r="T8" s="216"/>
      <c r="U8" s="216">
        <f>初始录入!M8</f>
        <v>0</v>
      </c>
      <c r="V8" s="218">
        <f>初始录入!O8</f>
        <v>0</v>
      </c>
      <c r="W8" s="27"/>
      <c r="X8" s="28"/>
      <c r="Y8" s="294">
        <v>100</v>
      </c>
      <c r="Z8" s="295">
        <f>成绩录入!$F$7</f>
        <v>0</v>
      </c>
      <c r="AA8" s="295">
        <f>成绩录入!F11</f>
        <v>0</v>
      </c>
      <c r="AB8" s="296">
        <f>IF(初始录入!$M$7&lt;&gt;"",IF(成绩录入!$F$7&lt;&gt;"",IF(初始录入!$P$7="次数",AA8/Z8*Y8,成绩录入!F11),0),0)</f>
        <v>0</v>
      </c>
      <c r="AC8" s="297">
        <f>IF($R$20&lt;&gt;0,$AB8*M$20/$R$20*$V$7,0)</f>
        <v>0</v>
      </c>
      <c r="AD8" s="297">
        <f t="shared" ref="AD8:AD39" si="23">IF($R$20&lt;&gt;0,$AB8*N$20/$R$20*$V$7,0)</f>
        <v>0</v>
      </c>
      <c r="AE8" s="297">
        <f t="shared" ref="AE8:AE39" si="24">IF($R$20&lt;&gt;0,$AB8*O$20/$R$20*$V$7,0)</f>
        <v>0</v>
      </c>
      <c r="AF8" s="297">
        <f t="shared" ref="AF8:AF39" si="25">IF($R$20&lt;&gt;0,$AB8*P$20/$R$20*$V$7,0)</f>
        <v>0</v>
      </c>
      <c r="AG8" s="297">
        <f t="shared" ref="AG8:AG39" si="26">IF($R$20&lt;&gt;0,$AB8*Q$20/$R$20*$V$7,0)</f>
        <v>0</v>
      </c>
      <c r="AH8" s="298">
        <f>SUM(AC8:AG8)</f>
        <v>0</v>
      </c>
      <c r="AI8" s="28"/>
      <c r="AJ8" s="260">
        <f>成绩录入!I11</f>
        <v>0</v>
      </c>
      <c r="AK8" s="248">
        <f>成绩录入!J11</f>
        <v>0</v>
      </c>
      <c r="AL8" s="248">
        <f>成绩录入!K11</f>
        <v>0</v>
      </c>
      <c r="AM8" s="248">
        <f>成绩录入!L11</f>
        <v>0</v>
      </c>
      <c r="AN8" s="248">
        <f>成绩录入!M11</f>
        <v>0</v>
      </c>
      <c r="AO8" s="298">
        <f>IF($AO$7&lt;&gt;0,SUM(AJ8*AJ$7,AK8*AK$7,AL8*AL$7,AM8*AM$7,AN8*AN$7)/$AO$7,0)</f>
        <v>0</v>
      </c>
      <c r="AP8" s="299"/>
      <c r="AQ8" s="260">
        <f>成绩录入!I11</f>
        <v>0</v>
      </c>
      <c r="AR8" s="248">
        <f>成绩录入!J11</f>
        <v>0</v>
      </c>
      <c r="AS8" s="248">
        <f>成绩录入!K11</f>
        <v>0</v>
      </c>
      <c r="AT8" s="248">
        <f>成绩录入!L11</f>
        <v>0</v>
      </c>
      <c r="AU8" s="248">
        <f>成绩录入!M11</f>
        <v>0</v>
      </c>
      <c r="AV8" s="298">
        <f>IF($AV$7&lt;&gt;0,SUM(AQ8*AQ$7,AR8*AR$7,AS8*AS$7,AT8*AT$7,AU8*AU$7)/$AV$7,0)</f>
        <v>0</v>
      </c>
      <c r="AW8" s="299"/>
      <c r="AX8" s="260">
        <f>成绩录入!I11</f>
        <v>0</v>
      </c>
      <c r="AY8" s="248">
        <f>成绩录入!J11</f>
        <v>0</v>
      </c>
      <c r="AZ8" s="248">
        <f>成绩录入!K11</f>
        <v>0</v>
      </c>
      <c r="BA8" s="248">
        <f>成绩录入!L11</f>
        <v>0</v>
      </c>
      <c r="BB8" s="248">
        <f>成绩录入!M11</f>
        <v>0</v>
      </c>
      <c r="BC8" s="298">
        <f>IF($BC$7&lt;&gt;0,SUM(AX8*AX$7,AY8*AY$7,AZ8*AZ$7,BA8*BA$7,BB8*BB$7)/$BC$7,0)</f>
        <v>0</v>
      </c>
      <c r="BD8" s="299"/>
      <c r="BE8" s="260">
        <f>成绩录入!I11</f>
        <v>0</v>
      </c>
      <c r="BF8" s="248">
        <f>成绩录入!J11</f>
        <v>0</v>
      </c>
      <c r="BG8" s="248">
        <f>成绩录入!K11</f>
        <v>0</v>
      </c>
      <c r="BH8" s="248">
        <f>成绩录入!L11</f>
        <v>0</v>
      </c>
      <c r="BI8" s="248">
        <f>成绩录入!M11</f>
        <v>0</v>
      </c>
      <c r="BJ8" s="298">
        <f>IF($BJ$7&lt;&gt;0,SUM(BE8*BE$7,BF8*BF$7,BG8*BG$7,BH8*BH$7,BI8*BI$7)/$BJ$7,0)</f>
        <v>0</v>
      </c>
      <c r="BK8" s="299"/>
      <c r="BL8" s="260">
        <f>成绩录入!I11</f>
        <v>0</v>
      </c>
      <c r="BM8" s="248">
        <f>成绩录入!J11</f>
        <v>0</v>
      </c>
      <c r="BN8" s="248">
        <f>成绩录入!K11</f>
        <v>0</v>
      </c>
      <c r="BO8" s="248">
        <f>成绩录入!L11</f>
        <v>0</v>
      </c>
      <c r="BP8" s="248">
        <f>成绩录入!M11</f>
        <v>0</v>
      </c>
      <c r="BQ8" s="298">
        <f>IF($BQ$7&lt;&gt;0,SUM(BL8*BL$7,BM8*BM$7,BN8*BN$7,BO8*BO$7,BP8*BP$7)/$BQ$7,0)</f>
        <v>0</v>
      </c>
      <c r="BR8" s="300"/>
      <c r="BS8" s="260">
        <f>成绩录入!P11</f>
        <v>0</v>
      </c>
      <c r="BT8" s="248">
        <f>成绩录入!Q11</f>
        <v>0</v>
      </c>
      <c r="BU8" s="248">
        <f>成绩录入!R11</f>
        <v>0</v>
      </c>
      <c r="BV8" s="248">
        <f>成绩录入!S11</f>
        <v>0</v>
      </c>
      <c r="BW8" s="248">
        <f>成绩录入!T11</f>
        <v>0</v>
      </c>
      <c r="BX8" s="248">
        <f>成绩录入!U11</f>
        <v>0</v>
      </c>
      <c r="BY8" s="248">
        <f>成绩录入!V11</f>
        <v>0</v>
      </c>
      <c r="BZ8" s="248">
        <f>成绩录入!W11</f>
        <v>0</v>
      </c>
      <c r="CA8" s="248">
        <f>成绩录入!X11</f>
        <v>0</v>
      </c>
      <c r="CB8" s="248">
        <f>成绩录入!Y11</f>
        <v>0</v>
      </c>
      <c r="CC8" s="298">
        <f>IF($CC$7&lt;&gt;0,SUM(BS8*BS$7,BT8*BT$7,BU8*BU$7,BV8*BV$7,BW8*BW$7,BX8*BX$7,BY8*BY$7,BZ8*BZ$7,CA8*CA$7,CB8*CB$7)/$CC$7,0)</f>
        <v>0</v>
      </c>
      <c r="CD8" s="299"/>
      <c r="CE8" s="260">
        <f>成绩录入!P11</f>
        <v>0</v>
      </c>
      <c r="CF8" s="248">
        <f>成绩录入!Q11</f>
        <v>0</v>
      </c>
      <c r="CG8" s="248">
        <f>成绩录入!R11</f>
        <v>0</v>
      </c>
      <c r="CH8" s="248">
        <f>成绩录入!S11</f>
        <v>0</v>
      </c>
      <c r="CI8" s="248">
        <f>成绩录入!T11</f>
        <v>0</v>
      </c>
      <c r="CJ8" s="248">
        <f>成绩录入!U11</f>
        <v>0</v>
      </c>
      <c r="CK8" s="248">
        <f>成绩录入!V11</f>
        <v>0</v>
      </c>
      <c r="CL8" s="248">
        <f>成绩录入!W11</f>
        <v>0</v>
      </c>
      <c r="CM8" s="248">
        <f>成绩录入!X11</f>
        <v>0</v>
      </c>
      <c r="CN8" s="248">
        <f>成绩录入!Y11</f>
        <v>0</v>
      </c>
      <c r="CO8" s="298">
        <f>IF($CO$7&lt;&gt;0,SUM(CE8*CE$7,CF8*CF$7,CG8*CG$7,CH8*CH$7,CI8*CI$7,CJ8*CJ$7,CK8*CK$7,CL8*CL$7,CM8*CM$7,CN8*CN$7)/$CO$7,0)</f>
        <v>0</v>
      </c>
      <c r="CP8" s="299"/>
      <c r="CQ8" s="260">
        <f>成绩录入!P11</f>
        <v>0</v>
      </c>
      <c r="CR8" s="248">
        <f>成绩录入!Q11</f>
        <v>0</v>
      </c>
      <c r="CS8" s="248">
        <f>成绩录入!R11</f>
        <v>0</v>
      </c>
      <c r="CT8" s="248">
        <f>成绩录入!S11</f>
        <v>0</v>
      </c>
      <c r="CU8" s="248">
        <f>成绩录入!T11</f>
        <v>0</v>
      </c>
      <c r="CV8" s="248">
        <f>成绩录入!U11</f>
        <v>0</v>
      </c>
      <c r="CW8" s="248">
        <f>成绩录入!V11</f>
        <v>0</v>
      </c>
      <c r="CX8" s="248">
        <f>成绩录入!W11</f>
        <v>0</v>
      </c>
      <c r="CY8" s="248">
        <f>成绩录入!X11</f>
        <v>0</v>
      </c>
      <c r="CZ8" s="248">
        <f>成绩录入!Y11</f>
        <v>0</v>
      </c>
      <c r="DA8" s="298">
        <f>IF($DA$7&lt;&gt;0,SUM(CQ8*CQ$7,CR8*CR$7,CS8*CS$7,CT8*CT$7,CU8*CU$7,CV8*CV$7,CW8*CW$7,CX8*CX$7,CY8*CY$7,CZ8*CZ$7)/$DA$7,0)</f>
        <v>0</v>
      </c>
      <c r="DB8" s="299"/>
      <c r="DC8" s="260">
        <f>成绩录入!P11</f>
        <v>0</v>
      </c>
      <c r="DD8" s="248">
        <f>成绩录入!Q11</f>
        <v>0</v>
      </c>
      <c r="DE8" s="248">
        <f>成绩录入!R11</f>
        <v>0</v>
      </c>
      <c r="DF8" s="248">
        <f>成绩录入!S11</f>
        <v>0</v>
      </c>
      <c r="DG8" s="248">
        <f>成绩录入!T11</f>
        <v>0</v>
      </c>
      <c r="DH8" s="248">
        <f>成绩录入!U11</f>
        <v>0</v>
      </c>
      <c r="DI8" s="248">
        <f>成绩录入!V11</f>
        <v>0</v>
      </c>
      <c r="DJ8" s="248">
        <f>成绩录入!W11</f>
        <v>0</v>
      </c>
      <c r="DK8" s="248">
        <f>成绩录入!X11</f>
        <v>0</v>
      </c>
      <c r="DL8" s="248">
        <f>成绩录入!Y11</f>
        <v>0</v>
      </c>
      <c r="DM8" s="298">
        <f>IF($DM$7&lt;&gt;0,SUM(DC8*DC$7,DD8*DD$7,DE8*DE$7,DF8*DF$7,DG8*DG$7,DH8*DH$7,DI8*DI$7,DJ8*DJ$7,DK8*DK$7,DL8*DL$7)/$DM$7,0)</f>
        <v>0</v>
      </c>
      <c r="DN8" s="299"/>
      <c r="DO8" s="260">
        <f>成绩录入!P11</f>
        <v>0</v>
      </c>
      <c r="DP8" s="248">
        <f>成绩录入!Q11</f>
        <v>0</v>
      </c>
      <c r="DQ8" s="248">
        <f>成绩录入!R11</f>
        <v>0</v>
      </c>
      <c r="DR8" s="248">
        <f>成绩录入!S11</f>
        <v>0</v>
      </c>
      <c r="DS8" s="248">
        <f>成绩录入!T11</f>
        <v>0</v>
      </c>
      <c r="DT8" s="248">
        <f>成绩录入!U11</f>
        <v>0</v>
      </c>
      <c r="DU8" s="248">
        <f>成绩录入!V11</f>
        <v>0</v>
      </c>
      <c r="DV8" s="248">
        <f>成绩录入!W11</f>
        <v>0</v>
      </c>
      <c r="DW8" s="248">
        <f>成绩录入!X11</f>
        <v>0</v>
      </c>
      <c r="DX8" s="248">
        <f>成绩录入!Y11</f>
        <v>0</v>
      </c>
      <c r="DY8" s="298">
        <f>IF($DY$7&lt;&gt;0,SUM(DO8*DO$7,DP8*DP$7,DQ8*DQ$7,DR8*DR$7,DS8*DS$7,DT8*DT$7,DU8*DU$7,DV8*DV$7,DW8*DW$7,DX8*DX$7)/$DY$7,0)</f>
        <v>0</v>
      </c>
      <c r="DZ8" s="299"/>
      <c r="EA8" s="301" t="e">
        <f>(AC8+IF(AND($AO$7&lt;&gt;0,$CC$7&lt;&gt;0),(AO8*$V$8+CC8*$V$9)*M$20/$R$20,SUM(AO8,CC8)*SUM($V$8,$V$9)*M$20/$R$20))/$W$9</f>
        <v>#DIV/0!</v>
      </c>
      <c r="EB8" s="297" t="e">
        <f>(AD8+IF(AND($AV$7&lt;&gt;0,$CO$7&lt;&gt;0),($AV8*$V$8+$CO8*$V$9)*N$20/$R$20,SUM(AV8,CO8)*SUM($V$8,$V$9)*N$20/$R$20))/$W$9</f>
        <v>#DIV/0!</v>
      </c>
      <c r="EC8" s="297" t="e">
        <f>(AE8+IF(AND($BC$7&lt;&gt;0,$DA$7&lt;&gt;0),(BC8*$V$8+DA8*$V$9)*O$20/$R$20,SUM(BC8,DA8)*SUM($V$8,$V$9)*O$20/$R$20))/$W$9</f>
        <v>#DIV/0!</v>
      </c>
      <c r="ED8" s="297" t="e">
        <f>(AF8+IF(AND($BJ$7&lt;&gt;0,$DM$7&lt;&gt;0),(BJ8*$V$8+DM8*$V$9)*P$20/$R$20,SUM(BJ8,DM8)*SUM($V$8,$V$9)*P$20/$R$20))/$W$9</f>
        <v>#DIV/0!</v>
      </c>
      <c r="EE8" s="297" t="e">
        <f>(AG8+IF(AND($BQ$7&lt;&gt;0,$DY$7&lt;&gt;0),(BQ8*$V$8+DY8*$V$9)*Q$20/$R$20,SUM(BQ8,DY8)*SUM($V$8,$V$9)*Q$20/$R$20))/$W$9</f>
        <v>#DIV/0!</v>
      </c>
      <c r="EF8" s="302" t="e">
        <f>SUM(EA8:EE8)</f>
        <v>#DIV/0!</v>
      </c>
      <c r="EG8" s="303"/>
      <c r="EH8" s="304">
        <f>AB8</f>
        <v>0</v>
      </c>
      <c r="EI8" s="296">
        <f>成绩录入!I11</f>
        <v>0</v>
      </c>
      <c r="EJ8" s="296">
        <f>成绩录入!J11</f>
        <v>0</v>
      </c>
      <c r="EK8" s="296">
        <f>成绩录入!K11</f>
        <v>0</v>
      </c>
      <c r="EL8" s="296">
        <f>成绩录入!L11</f>
        <v>0</v>
      </c>
      <c r="EM8" s="296">
        <f>成绩录入!M11</f>
        <v>0</v>
      </c>
      <c r="EN8" s="296">
        <f>成绩录入!P11</f>
        <v>0</v>
      </c>
      <c r="EO8" s="296">
        <f>成绩录入!Q11</f>
        <v>0</v>
      </c>
      <c r="EP8" s="296">
        <f>成绩录入!R11</f>
        <v>0</v>
      </c>
      <c r="EQ8" s="296">
        <f>成绩录入!S11</f>
        <v>0</v>
      </c>
      <c r="ER8" s="296">
        <f>成绩录入!T11</f>
        <v>0</v>
      </c>
      <c r="ES8" s="296">
        <f>成绩录入!U11</f>
        <v>0</v>
      </c>
      <c r="ET8" s="296">
        <f>成绩录入!V11</f>
        <v>0</v>
      </c>
      <c r="EU8" s="296">
        <f>成绩录入!W11</f>
        <v>0</v>
      </c>
      <c r="EV8" s="296">
        <f>成绩录入!X11</f>
        <v>0</v>
      </c>
      <c r="EW8" s="302">
        <f>成绩录入!Y11</f>
        <v>0</v>
      </c>
      <c r="EX8" s="303"/>
      <c r="EY8" s="304" t="str">
        <f>IF(EY$7&lt;&gt;"",INDEX($EH$8:$EW$157,,MATCH(EY$7,$EH$6:$EW$6)),"")</f>
        <v/>
      </c>
      <c r="EZ8" s="296" t="str">
        <f>IF(EZ$7&lt;&gt;"",INDEX($EH$8:$EW$157,,MATCH(EZ$7,$EH$6:$EW$6)),"")</f>
        <v/>
      </c>
      <c r="FA8" s="296" t="str">
        <f>IF(FA$7&lt;&gt;"",INDEX($EH$8:$EW$157,,MATCH(FA$7,$EH$6:$EW$6)),"")</f>
        <v/>
      </c>
      <c r="FB8" s="296" t="str">
        <f>IF(FB$7&lt;&gt;"",INDEX($EH$8:$EW$157,,MATCH(FB$7,$EH$6:$EW$6)),"")</f>
        <v/>
      </c>
      <c r="FC8" s="302">
        <f>成绩录入!AB11</f>
        <v>0</v>
      </c>
      <c r="FD8" s="303"/>
      <c r="FE8" s="305" t="str">
        <f t="shared" ref="FE8:FI8" si="27">IF(EY$7&lt;&gt;"",EY8,"√")</f>
        <v>√</v>
      </c>
      <c r="FF8" s="306" t="str">
        <f t="shared" si="27"/>
        <v>√</v>
      </c>
      <c r="FG8" s="306" t="str">
        <f t="shared" si="27"/>
        <v>√</v>
      </c>
      <c r="FH8" s="306" t="str">
        <f t="shared" si="27"/>
        <v>√</v>
      </c>
      <c r="FI8" s="307" t="str">
        <f t="shared" si="27"/>
        <v>√</v>
      </c>
      <c r="FJ8" s="299"/>
      <c r="FK8" s="308">
        <f>成绩录入!AB11</f>
        <v>0</v>
      </c>
      <c r="FL8" s="309">
        <f>成绩录入!AC11</f>
        <v>0</v>
      </c>
      <c r="FM8" s="309">
        <f>成绩录入!AD11</f>
        <v>0</v>
      </c>
      <c r="FN8" s="309">
        <f>成绩录入!AE11</f>
        <v>0</v>
      </c>
      <c r="FO8" s="309">
        <f>成绩录入!AF11</f>
        <v>0</v>
      </c>
      <c r="FP8" s="309">
        <f>成绩录入!AG11</f>
        <v>0</v>
      </c>
      <c r="FQ8" s="310">
        <f>IF($FQ$7&lt;&gt;0,SUM(FK8*FK$7,FL8*FL$7,FM8*FM$7,FN8*FN$7,FO8*FO$7,FP8*FP$7)/$FQ$7,0)</f>
        <v>0</v>
      </c>
      <c r="FR8" s="299"/>
      <c r="FS8" s="308">
        <f>成绩录入!AB11</f>
        <v>0</v>
      </c>
      <c r="FT8" s="309">
        <f>成绩录入!AC11</f>
        <v>0</v>
      </c>
      <c r="FU8" s="309">
        <f>成绩录入!AD11</f>
        <v>0</v>
      </c>
      <c r="FV8" s="309">
        <f>成绩录入!AE11</f>
        <v>0</v>
      </c>
      <c r="FW8" s="309">
        <f>成绩录入!AF11</f>
        <v>0</v>
      </c>
      <c r="FX8" s="311">
        <f>成绩录入!AG11</f>
        <v>0</v>
      </c>
      <c r="FY8" s="310">
        <f>IF($FY$7&lt;&gt;0,SUM(FS8*FS$7,FT8*FT$7,FU8*FU$7,FV8*FV$7,FW8*FW$7,FX8*FX$7)/$FY$7,0)</f>
        <v>0</v>
      </c>
      <c r="FZ8" s="299"/>
      <c r="GA8" s="308">
        <f>成绩录入!AB11</f>
        <v>0</v>
      </c>
      <c r="GB8" s="309">
        <f>成绩录入!AC11</f>
        <v>0</v>
      </c>
      <c r="GC8" s="309">
        <f>成绩录入!AD11</f>
        <v>0</v>
      </c>
      <c r="GD8" s="309">
        <f>成绩录入!AE11</f>
        <v>0</v>
      </c>
      <c r="GE8" s="309">
        <f>成绩录入!AF11</f>
        <v>0</v>
      </c>
      <c r="GF8" s="309">
        <f>成绩录入!AG11</f>
        <v>0</v>
      </c>
      <c r="GG8" s="310">
        <f>IF($GG$7&lt;&gt;0,SUM(GA8*GA$7,GB8*GB$7,GC8*GC$7,GD8*GD$7,GE8*GE$7,GF8*GF$7)/$GG$7,0)</f>
        <v>0</v>
      </c>
      <c r="GH8" s="299"/>
      <c r="GI8" s="308">
        <f>成绩录入!AB11</f>
        <v>0</v>
      </c>
      <c r="GJ8" s="309">
        <f>成绩录入!AC11</f>
        <v>0</v>
      </c>
      <c r="GK8" s="309">
        <f>成绩录入!AD11</f>
        <v>0</v>
      </c>
      <c r="GL8" s="309">
        <f>成绩录入!AE11</f>
        <v>0</v>
      </c>
      <c r="GM8" s="309">
        <f>成绩录入!AF11</f>
        <v>0</v>
      </c>
      <c r="GN8" s="309">
        <f>成绩录入!AG11</f>
        <v>0</v>
      </c>
      <c r="GO8" s="298">
        <f>IF($GO$7&lt;&gt;0,SUM(GI8*GI$7,GJ8*GJ$7,GK8*GK$7,GL8*GL$7,GM8*GM$7,GN8*GN$7)/$GO$7,0)</f>
        <v>0</v>
      </c>
      <c r="GP8" s="299"/>
      <c r="GQ8" s="308">
        <f>成绩录入!AB11</f>
        <v>0</v>
      </c>
      <c r="GR8" s="309">
        <f>成绩录入!AC11</f>
        <v>0</v>
      </c>
      <c r="GS8" s="309">
        <f>成绩录入!AD11</f>
        <v>0</v>
      </c>
      <c r="GT8" s="309">
        <f>成绩录入!AE11</f>
        <v>0</v>
      </c>
      <c r="GU8" s="309">
        <f>成绩录入!AF11</f>
        <v>0</v>
      </c>
      <c r="GV8" s="309">
        <f>成绩录入!AG11</f>
        <v>0</v>
      </c>
      <c r="GW8" s="310">
        <f>IF($GW$7&lt;&gt;0,SUM(GQ8*GQ$7,GR8*GR$7,GS8*GS$7,GT8*GT$7,GU8*GU$7,GV8*GV$7)/$GW$7,0)</f>
        <v>0</v>
      </c>
      <c r="GX8" s="299"/>
      <c r="GY8" s="312">
        <f>成绩录入!AJ11</f>
        <v>0</v>
      </c>
      <c r="GZ8" s="309">
        <f>成绩录入!AK11</f>
        <v>0</v>
      </c>
      <c r="HA8" s="309">
        <f>成绩录入!AL11</f>
        <v>0</v>
      </c>
      <c r="HB8" s="309">
        <f>成绩录入!AM11</f>
        <v>0</v>
      </c>
      <c r="HC8" s="309">
        <f>成绩录入!AN11</f>
        <v>0</v>
      </c>
      <c r="HD8" s="309">
        <f>成绩录入!AO11</f>
        <v>0</v>
      </c>
      <c r="HE8" s="310">
        <f>IF($HE$7&lt;&gt;0,SUM(GY8*GY$7,GZ8*GZ$7,HA8*HA$7,HB8*HB$7,HC8*HC$7,HD8*HD$7)/$HE$7,0)</f>
        <v>0</v>
      </c>
      <c r="HF8" s="299"/>
      <c r="HG8" s="312">
        <f>成绩录入!AJ11</f>
        <v>0</v>
      </c>
      <c r="HH8" s="309">
        <f>成绩录入!AK11</f>
        <v>0</v>
      </c>
      <c r="HI8" s="309">
        <f>成绩录入!AL11</f>
        <v>0</v>
      </c>
      <c r="HJ8" s="309">
        <f>成绩录入!AM11</f>
        <v>0</v>
      </c>
      <c r="HK8" s="309">
        <f>成绩录入!AN11</f>
        <v>0</v>
      </c>
      <c r="HL8" s="309">
        <f>成绩录入!AO11</f>
        <v>0</v>
      </c>
      <c r="HM8" s="310">
        <f>IF($HM$7&lt;&gt;0,SUM(HG8*HG$7,HH8*HH$7,HI8*HI$7,HJ8*HJ$7,HK8*HK$7,HL8*HL$7)/$HM$7,0)</f>
        <v>0</v>
      </c>
      <c r="HN8" s="299"/>
      <c r="HO8" s="312">
        <f>成绩录入!AJ11</f>
        <v>0</v>
      </c>
      <c r="HP8" s="309">
        <f>成绩录入!AK11</f>
        <v>0</v>
      </c>
      <c r="HQ8" s="309">
        <f>成绩录入!AL11</f>
        <v>0</v>
      </c>
      <c r="HR8" s="309">
        <f>成绩录入!AM11</f>
        <v>0</v>
      </c>
      <c r="HS8" s="309">
        <f>成绩录入!AN11</f>
        <v>0</v>
      </c>
      <c r="HT8" s="309">
        <f>成绩录入!AO11</f>
        <v>0</v>
      </c>
      <c r="HU8" s="310">
        <f>IF($HU$7&lt;&gt;0,SUM(HO8*HO$7,HP8*HP$7,HQ8*HQ$7,HR8*HR$7,HS8*HS$7,HT8*HT$7)/$HU$7,0)</f>
        <v>0</v>
      </c>
      <c r="HV8" s="299"/>
      <c r="HW8" s="312">
        <f>成绩录入!AJ11</f>
        <v>0</v>
      </c>
      <c r="HX8" s="309">
        <f>成绩录入!AK11</f>
        <v>0</v>
      </c>
      <c r="HY8" s="309">
        <f>成绩录入!AL11</f>
        <v>0</v>
      </c>
      <c r="HZ8" s="309">
        <f>成绩录入!AM11</f>
        <v>0</v>
      </c>
      <c r="IA8" s="309">
        <f>成绩录入!AN11</f>
        <v>0</v>
      </c>
      <c r="IB8" s="309">
        <f>成绩录入!AO11</f>
        <v>0</v>
      </c>
      <c r="IC8" s="310">
        <f>IF($IC$7&lt;&gt;0,SUM(HW8*HW$7,HX8*HX$7,HY8*HY$7,HZ8*HZ$7,IA8*IA$7,IB8*IB$7)/$IC$7,0)</f>
        <v>0</v>
      </c>
      <c r="ID8" s="299"/>
      <c r="IE8" s="312">
        <f>成绩录入!AJ11</f>
        <v>0</v>
      </c>
      <c r="IF8" s="309">
        <f>成绩录入!AK11</f>
        <v>0</v>
      </c>
      <c r="IG8" s="309">
        <f>成绩录入!AL11</f>
        <v>0</v>
      </c>
      <c r="IH8" s="309">
        <f>成绩录入!AM11</f>
        <v>0</v>
      </c>
      <c r="II8" s="309">
        <f>成绩录入!AN11</f>
        <v>0</v>
      </c>
      <c r="IJ8" s="309">
        <f>成绩录入!AO11</f>
        <v>0</v>
      </c>
      <c r="IK8" s="310">
        <f>IF($IK$7&lt;&gt;0,SUM(IE8*IE$7,IF8*IF$7,IG8*IG$7,IH8*IH$7,II8*II$7,IJ8*IJ$7)/$IK$7,0)</f>
        <v>0</v>
      </c>
      <c r="IL8" s="299"/>
      <c r="IM8" s="313" t="e">
        <f>IF(AND($FQ$7&lt;&gt;0,$HE$7&lt;&gt;0),(FQ8*$V$10+HE8*$V$11)/$W$11*M$24/$R$24,SUM(FQ8,HE8)*SUM($V$10,$V$11)/$W$11*M$24/$R$24)</f>
        <v>#DIV/0!</v>
      </c>
      <c r="IN8" s="314" t="e">
        <f>IF(AND($FY$7&lt;&gt;0,$HM$7&lt;&gt;0),(FY8*$V$10+HM8*$V$11)/$W$11*N$24/$R$24,SUM(FY8,HM8)*SUM($V$10,$V$11)/$W$11*N$24/$R$24)</f>
        <v>#DIV/0!</v>
      </c>
      <c r="IO8" s="314" t="e">
        <f>IF(AND($GG$7&lt;&gt;0,$HU$7&lt;&gt;0),(GG8*$V$10+HU8*$V$11)/$W$11*O$24/$R$24,SUM(GG8,HU8)*SUM($V$10,$V$11)/$W$11*O$24/$R$24)</f>
        <v>#DIV/0!</v>
      </c>
      <c r="IP8" s="314" t="e">
        <f>IF(AND($GO$7&lt;&gt;0,$IC$7&lt;&gt;0),(GO8*$V$10+IC8*$V$11)/$W$11*P$24/$R$24,SUM(GO8,IC8)*SUM($V$10,$V$11)/$W$11*P$24/$R$24)</f>
        <v>#DIV/0!</v>
      </c>
      <c r="IQ8" s="314" t="e">
        <f>IF(AND($GW$7&lt;&gt;0,$IK$7&lt;&gt;0),(GW8*$V$10+IK8*$V$11)/$W$11*Q$24/$R$24,SUM(GW8,IK8)*SUM($V$10,$V$11)/$W$11*Q$24/$R$24)</f>
        <v>#DIV/0!</v>
      </c>
      <c r="IR8" s="315" t="e">
        <f>SUM(IM8:IQ8)</f>
        <v>#DIV/0!</v>
      </c>
      <c r="IS8" s="316"/>
      <c r="IT8" s="317">
        <f>成绩录入!AR11</f>
        <v>0</v>
      </c>
      <c r="IU8" s="285">
        <f>成绩录入!AS11</f>
        <v>0</v>
      </c>
      <c r="IV8" s="285">
        <f>成绩录入!AT11</f>
        <v>0</v>
      </c>
      <c r="IW8" s="285">
        <f>成绩录入!AU11</f>
        <v>0</v>
      </c>
      <c r="IX8" s="285">
        <f>成绩录入!AV11</f>
        <v>0</v>
      </c>
      <c r="IY8" s="285">
        <f>成绩录入!AW11</f>
        <v>0</v>
      </c>
      <c r="IZ8" s="310">
        <f>IF($IZ$7&lt;&gt;0,SUM(IT8*IT$7,IU8*IU$7,IV8*IV$7,IW8*IW$7,IX8*IX$7,IY8*IY$7)/$IZ$7,0)</f>
        <v>0</v>
      </c>
      <c r="JA8" s="299"/>
      <c r="JB8" s="317">
        <f>成绩录入!AR11</f>
        <v>0</v>
      </c>
      <c r="JC8" s="285">
        <f>成绩录入!AS11</f>
        <v>0</v>
      </c>
      <c r="JD8" s="285">
        <f>成绩录入!AT11</f>
        <v>0</v>
      </c>
      <c r="JE8" s="285">
        <f>成绩录入!AU11</f>
        <v>0</v>
      </c>
      <c r="JF8" s="285">
        <f>成绩录入!AV11</f>
        <v>0</v>
      </c>
      <c r="JG8" s="285">
        <f>成绩录入!AW11</f>
        <v>0</v>
      </c>
      <c r="JH8" s="310">
        <f>IF($JH$7&lt;&gt;0,SUM(JB8*JB$7,JC8*JC$7,JD8*JD$7,JE8*JE$7,JF8*JF$7,JG8*JG$7)/$JH$7,0)</f>
        <v>0</v>
      </c>
      <c r="JI8" s="299"/>
      <c r="JJ8" s="309">
        <f>成绩录入!AR11</f>
        <v>0</v>
      </c>
      <c r="JK8" s="309">
        <f>成绩录入!AS11</f>
        <v>0</v>
      </c>
      <c r="JL8" s="309">
        <f>成绩录入!AT11</f>
        <v>0</v>
      </c>
      <c r="JM8" s="309">
        <f>成绩录入!AU11</f>
        <v>0</v>
      </c>
      <c r="JN8" s="309">
        <f>成绩录入!AV11</f>
        <v>0</v>
      </c>
      <c r="JO8" s="309">
        <f>成绩录入!AW11</f>
        <v>0</v>
      </c>
      <c r="JP8" s="310">
        <f>IF($JP$7&lt;&gt;0,SUM(JJ8*JJ$7,JK8*JK$7,JL8*JL$7,JM8*JM$7,JN8*JN$7,JO8*JO$7)/$JP$7,0)</f>
        <v>0</v>
      </c>
      <c r="JQ8" s="299"/>
      <c r="JR8" s="308">
        <f>成绩录入!AR11</f>
        <v>0</v>
      </c>
      <c r="JS8" s="309">
        <f>成绩录入!AS11</f>
        <v>0</v>
      </c>
      <c r="JT8" s="309">
        <f>成绩录入!AT11</f>
        <v>0</v>
      </c>
      <c r="JU8" s="309">
        <f>成绩录入!AU11</f>
        <v>0</v>
      </c>
      <c r="JV8" s="309">
        <f>成绩录入!AV11</f>
        <v>0</v>
      </c>
      <c r="JW8" s="309">
        <f>成绩录入!AW11</f>
        <v>0</v>
      </c>
      <c r="JX8" s="310">
        <f>IF($JX$7&lt;&gt;0,SUM(JR8*JR$7,JS8*JS$7,JT8*JT$7,JU8*JU$7,JV8*JV$7,JW8*JW$7)/$JX$7,0)</f>
        <v>0</v>
      </c>
      <c r="JY8" s="299"/>
      <c r="JZ8" s="308">
        <f>成绩录入!AR11</f>
        <v>0</v>
      </c>
      <c r="KA8" s="309">
        <f>成绩录入!AS11</f>
        <v>0</v>
      </c>
      <c r="KB8" s="309">
        <f>成绩录入!AT11</f>
        <v>0</v>
      </c>
      <c r="KC8" s="309">
        <f>成绩录入!AU11</f>
        <v>0</v>
      </c>
      <c r="KD8" s="309">
        <f>成绩录入!AV11</f>
        <v>0</v>
      </c>
      <c r="KE8" s="309">
        <f>成绩录入!AW11</f>
        <v>0</v>
      </c>
      <c r="KF8" s="310">
        <f>IF($KF$7&lt;&gt;0,SUM(JZ8*JZ$7,KA8*KA$7,KB8*KB$7,KC8*KC$7,KD8*KD$7,KE8*KE$7)/$KF$7,0)</f>
        <v>0</v>
      </c>
      <c r="KG8" s="299"/>
      <c r="KH8" s="318">
        <f t="shared" ref="KH8:KH39" si="28">IF($R$28&lt;&gt;0,IZ8*M$28/$R$28,0)</f>
        <v>0</v>
      </c>
      <c r="KI8" s="319">
        <f>IF($R$28&lt;&gt;0,JH8*N$28/$R$28,0)</f>
        <v>0</v>
      </c>
      <c r="KJ8" s="319">
        <f>IF($R$28&lt;&gt;0,JP8*O$28/$R$28,0)</f>
        <v>0</v>
      </c>
      <c r="KK8" s="319">
        <f>IF($R$28&lt;&gt;0,JX8*P$28/$R$28,0)</f>
        <v>0</v>
      </c>
      <c r="KL8" s="319">
        <f>IF($R$28&lt;&gt;0,KF8*Q$28/$R$28,0)</f>
        <v>0</v>
      </c>
      <c r="KM8" s="320">
        <f>SUM(KH8:KL8)</f>
        <v>0</v>
      </c>
      <c r="KN8" s="90"/>
      <c r="KO8" s="294">
        <f>IF(总评!G6&lt;60,1,0)</f>
        <v>0</v>
      </c>
      <c r="KP8" s="295">
        <f t="shared" ref="KP8:KP39" si="29">H8*KO8</f>
        <v>0</v>
      </c>
      <c r="KQ8" s="295">
        <f t="shared" ref="KQ8:KQ39" si="30">I8*KO8</f>
        <v>0</v>
      </c>
      <c r="KR8" s="321">
        <f t="shared" ref="KR8:KR39" si="31">J8*KO8</f>
        <v>0</v>
      </c>
      <c r="KS8" s="321">
        <f>K8*KO8</f>
        <v>0</v>
      </c>
      <c r="KT8" s="27"/>
      <c r="KU8" s="282" t="s">
        <v>178</v>
      </c>
      <c r="KV8" s="187"/>
      <c r="KW8" s="322">
        <f>成绩录入!BJ3</f>
        <v>0</v>
      </c>
      <c r="KX8" s="322">
        <f>成绩录入!BL3</f>
        <v>0</v>
      </c>
      <c r="KY8" s="322">
        <f>成绩录入!BN3</f>
        <v>0</v>
      </c>
      <c r="KZ8" s="322">
        <f>成绩录入!BP3</f>
        <v>0</v>
      </c>
      <c r="LA8" s="322">
        <f>成绩录入!BR3</f>
        <v>0</v>
      </c>
      <c r="LB8" s="322">
        <f>成绩录入!BT3</f>
        <v>0</v>
      </c>
      <c r="LC8" s="322">
        <f>成绩录入!BV3</f>
        <v>0</v>
      </c>
      <c r="LD8" s="322">
        <f>成绩录入!BX3</f>
        <v>0</v>
      </c>
      <c r="LE8" s="322">
        <f>成绩录入!BZ3</f>
        <v>0</v>
      </c>
      <c r="LF8" s="323">
        <f>成绩录入!CB3</f>
        <v>0</v>
      </c>
      <c r="OT8" s="247">
        <f>IF(OT$6=$OS$5,成绩录入!BC11,0)</f>
        <v>0</v>
      </c>
      <c r="OU8" s="248">
        <f>IF(OU$6=$OS$5,成绩录入!BD11,0)</f>
        <v>0</v>
      </c>
      <c r="OV8" s="248">
        <f>IF(OV$6=$OS$5,成绩录入!BE11,0)</f>
        <v>0</v>
      </c>
      <c r="OW8" s="248">
        <f>IF(OW$6=$OS$5,成绩录入!BF11,0)</f>
        <v>0</v>
      </c>
      <c r="OX8" s="248">
        <f>IF(OX$6=$OS$5,成绩录入!BG11,0)</f>
        <v>0</v>
      </c>
      <c r="OY8" s="248">
        <f>IF(OY$6=$OS$5,成绩录入!BH11,0)</f>
        <v>0</v>
      </c>
      <c r="OZ8" s="248">
        <f>IF(OZ$6=$OS$5,成绩录入!BI11,0)</f>
        <v>0</v>
      </c>
      <c r="PA8" s="248">
        <f>IF(PA$6=$OS$5,成绩录入!BJ11,0)</f>
        <v>0</v>
      </c>
      <c r="PB8" s="248">
        <f>IF(PB$6=$OS$5,成绩录入!BK11,0)</f>
        <v>0</v>
      </c>
      <c r="PC8" s="248">
        <f>IF(PC$6=$OS$5,成绩录入!BL11,0)</f>
        <v>0</v>
      </c>
      <c r="PD8" s="248">
        <f>IF(PD$6=$OS$5,成绩录入!BM11,0)</f>
        <v>0</v>
      </c>
      <c r="PE8" s="248">
        <f>IF(PE$6=$OS$5,成绩录入!BN11,0)</f>
        <v>0</v>
      </c>
      <c r="PF8" s="248">
        <f>IF(PF$6=$OS$5,成绩录入!BO11,0)</f>
        <v>0</v>
      </c>
      <c r="PG8" s="248">
        <f>IF(PG$6=$OS$5,成绩录入!BP11,0)</f>
        <v>0</v>
      </c>
      <c r="PH8" s="248">
        <f>IF(PH$6=$OS$5,成绩录入!BQ11,0)</f>
        <v>0</v>
      </c>
      <c r="PI8" s="248">
        <f>IF(PI$6=$OS$5,成绩录入!BR11,0)</f>
        <v>0</v>
      </c>
      <c r="PJ8" s="248">
        <f>IF(PJ$6=$OS$5,成绩录入!BS11,0)</f>
        <v>0</v>
      </c>
      <c r="PK8" s="248">
        <f>IF(PK$6=$OS$5,成绩录入!BT11,0)</f>
        <v>0</v>
      </c>
      <c r="PL8" s="248">
        <f>IF(PL$6=$OS$5,成绩录入!BU11,0)</f>
        <v>0</v>
      </c>
      <c r="PM8" s="248">
        <f>IF(PM$6=$OS$5,成绩录入!BV11,0)</f>
        <v>0</v>
      </c>
      <c r="PN8" s="248">
        <f>IF(PN$6=$OS$5,成绩录入!BW11,0)</f>
        <v>0</v>
      </c>
      <c r="PO8" s="248">
        <f>IF(PO$6=$OS$5,成绩录入!BX11,0)</f>
        <v>0</v>
      </c>
      <c r="PP8" s="248">
        <f>IF(PP$6=$OS$5,成绩录入!BY11,0)</f>
        <v>0</v>
      </c>
      <c r="PQ8" s="248">
        <f>IF(PQ$6=$OS$5,成绩录入!BZ11,0)</f>
        <v>0</v>
      </c>
      <c r="PR8" s="248">
        <f>IF(PR$6=$OS$5,成绩录入!CA11,0)</f>
        <v>0</v>
      </c>
      <c r="PS8" s="248">
        <f>IF(PS$6=$OS$5,成绩录入!CB11,0)</f>
        <v>0</v>
      </c>
      <c r="PT8" s="248">
        <f>IF(PT$6=$OS$5,成绩录入!CC11,0)</f>
        <v>0</v>
      </c>
      <c r="PU8" s="248">
        <f>IF(PU$6=$OS$5,成绩录入!CD11,0)</f>
        <v>0</v>
      </c>
      <c r="PV8" s="248">
        <f>IF(PV$6=$OS$5,成绩录入!CE11,0)</f>
        <v>0</v>
      </c>
      <c r="PW8" s="248">
        <f>IF(PW$6=$OS$5,成绩录入!CF11,0)</f>
        <v>0</v>
      </c>
      <c r="PX8" s="248">
        <f>IF(PX$6=$OS$5,成绩录入!CG11,0)</f>
        <v>0</v>
      </c>
      <c r="PY8" s="248">
        <f>IF(PY$6=$OS$5,成绩录入!CH11,0)</f>
        <v>0</v>
      </c>
      <c r="PZ8" s="248">
        <f>IF(PZ$6=$OS$5,成绩录入!CI11,0)</f>
        <v>0</v>
      </c>
      <c r="QA8" s="248">
        <f>IF(QA$6=$OS$5,成绩录入!CJ11,0)</f>
        <v>0</v>
      </c>
      <c r="QB8" s="248">
        <f>IF(QB$6=$OS$5,成绩录入!CK11,0)</f>
        <v>0</v>
      </c>
      <c r="QC8" s="248">
        <f>IF(QC$6=$OS$5,成绩录入!CL11,0)</f>
        <v>0</v>
      </c>
      <c r="QD8" s="248">
        <f>IF(QD$6=$OS$5,成绩录入!CM11,0)</f>
        <v>0</v>
      </c>
      <c r="QE8" s="248">
        <f>IF(QE$6=$OS$5,成绩录入!CN11,0)</f>
        <v>0</v>
      </c>
      <c r="QF8" s="248">
        <f>IF(QF$6=$OS$5,成绩录入!CO11,0)</f>
        <v>0</v>
      </c>
      <c r="QG8" s="248">
        <f>IF(QG$6=$OS$5,成绩录入!CP11,0)</f>
        <v>0</v>
      </c>
      <c r="QH8" s="248">
        <f>IF(QH$6=$OS$5,成绩录入!CQ11,0)</f>
        <v>0</v>
      </c>
      <c r="QI8" s="248">
        <f>IF(QI$6=$OS$5,成绩录入!CR11,0)</f>
        <v>0</v>
      </c>
      <c r="QJ8" s="248">
        <f>IF(QJ$6=$OS$5,成绩录入!CS11,0)</f>
        <v>0</v>
      </c>
      <c r="QK8" s="248">
        <f>IF(QK$6=$OS$5,成绩录入!CT11,0)</f>
        <v>0</v>
      </c>
      <c r="QL8" s="248">
        <f>IF(QL$6=$OS$5,成绩录入!CU11,0)</f>
        <v>0</v>
      </c>
      <c r="QM8" s="248">
        <f>IF(QM$6=$OS$5,成绩录入!CV11,0)</f>
        <v>0</v>
      </c>
      <c r="QN8" s="248">
        <f>IF(QN$6=$OS$5,成绩录入!CW11,0)</f>
        <v>0</v>
      </c>
      <c r="QO8" s="248">
        <f>IF(QO$6=$OS$5,成绩录入!CX11,0)</f>
        <v>0</v>
      </c>
      <c r="QP8" s="248">
        <f>IF(QP$6=$OS$5,成绩录入!CY11,0)</f>
        <v>0</v>
      </c>
      <c r="QQ8" s="248">
        <f>IF(QQ$6=$OS$5,成绩录入!CZ11,0)</f>
        <v>0</v>
      </c>
      <c r="QR8" s="248">
        <f>IF(QR$6=$OS$5,成绩录入!DA11,0)</f>
        <v>0</v>
      </c>
      <c r="QS8" s="248">
        <f>IF(QS$6=$OS$5,成绩录入!DB11,0)</f>
        <v>0</v>
      </c>
      <c r="QT8" s="248">
        <f>IF(QT$6=$OS$5,成绩录入!DC11,0)</f>
        <v>0</v>
      </c>
      <c r="QU8" s="248">
        <f>IF(QU$6=$OS$5,成绩录入!DD11,0)</f>
        <v>0</v>
      </c>
      <c r="QV8" s="248">
        <f>IF(QV$6=$OS$5,成绩录入!DE11,0)</f>
        <v>0</v>
      </c>
      <c r="QW8" s="248">
        <f>IF(QW$6=$OS$5,成绩录入!DF11,0)</f>
        <v>0</v>
      </c>
      <c r="QX8" s="248">
        <f>IF(QX$6=$OS$5,成绩录入!DG11,0)</f>
        <v>0</v>
      </c>
      <c r="QY8" s="248">
        <f>IF(QY$6=$OS$5,成绩录入!DH11,0)</f>
        <v>0</v>
      </c>
      <c r="QZ8" s="248">
        <f>IF(QZ$6=$OS$5,成绩录入!DI11,0)</f>
        <v>0</v>
      </c>
      <c r="RA8" s="248">
        <f>IF(RA$6=$OS$5,成绩录入!DJ11,0)</f>
        <v>0</v>
      </c>
      <c r="RB8" s="248">
        <f>IF(RB$6=$OS$5,成绩录入!DK11,0)</f>
        <v>0</v>
      </c>
      <c r="RC8" s="248">
        <f>IF(RC$6=$OS$5,成绩录入!DL11,0)</f>
        <v>0</v>
      </c>
      <c r="RD8" s="248">
        <f>IF(RD$6=$OS$5,成绩录入!DM11,0)</f>
        <v>0</v>
      </c>
      <c r="RE8" s="248">
        <f>IF(RE$6=$OS$5,成绩录入!DN11,0)</f>
        <v>0</v>
      </c>
      <c r="RF8" s="248">
        <f>IF(RF$6=$OS$5,成绩录入!DO11,0)</f>
        <v>0</v>
      </c>
      <c r="RG8" s="248">
        <f>IF(RG$6=$OS$5,成绩录入!DP11,0)</f>
        <v>0</v>
      </c>
      <c r="RH8" s="248">
        <f>IF(RH$6=$OS$5,成绩录入!DQ11,0)</f>
        <v>0</v>
      </c>
      <c r="RI8" s="248">
        <f>IF(RI$6=$OS$5,成绩录入!DR11,0)</f>
        <v>0</v>
      </c>
      <c r="RJ8" s="248">
        <f>IF(RJ$6=$OS$5,成绩录入!DS11,0)</f>
        <v>0</v>
      </c>
      <c r="RK8" s="248">
        <f>IF(RK$6=$OS$5,成绩录入!DT11,0)</f>
        <v>0</v>
      </c>
      <c r="RL8" s="248">
        <f>IF(RL$6=$OS$5,成绩录入!DU11,0)</f>
        <v>0</v>
      </c>
      <c r="RM8" s="248">
        <f>IF(RM$6=$OS$5,成绩录入!DV11,0)</f>
        <v>0</v>
      </c>
      <c r="RN8" s="248">
        <f>IF(RN$6=$OS$5,成绩录入!DW11,0)</f>
        <v>0</v>
      </c>
      <c r="RO8" s="248">
        <f>IF(RO$6=$OS$5,成绩录入!DX11,0)</f>
        <v>0</v>
      </c>
      <c r="RP8" s="248">
        <f>IF(RP$6=$OS$5,成绩录入!DY11,0)</f>
        <v>0</v>
      </c>
      <c r="RQ8" s="248">
        <f>IF(RQ$6=$OS$5,成绩录入!DZ11,0)</f>
        <v>0</v>
      </c>
      <c r="RR8" s="248">
        <f>IF(RR$6=$OS$5,成绩录入!EA11,0)</f>
        <v>0</v>
      </c>
      <c r="RS8" s="248">
        <f>IF(RS$6=$OS$5,成绩录入!EB11,0)</f>
        <v>0</v>
      </c>
      <c r="RT8" s="248">
        <f>IF(RT$6=$OS$5,成绩录入!EC11,0)</f>
        <v>0</v>
      </c>
      <c r="RU8" s="248">
        <f>IF(RU$6=$OS$5,成绩录入!ED11,0)</f>
        <v>0</v>
      </c>
      <c r="RV8" s="248">
        <f>IF(RV$6=$OS$5,成绩录入!EE11,0)</f>
        <v>0</v>
      </c>
      <c r="RW8" s="248">
        <f>IF(RW$6=$OS$5,成绩录入!EF11,0)</f>
        <v>0</v>
      </c>
      <c r="RX8" s="248">
        <f>IF(RX$6=$OS$5,成绩录入!EG11,0)</f>
        <v>0</v>
      </c>
      <c r="RY8" s="248">
        <f>IF(RY$6=$OS$5,成绩录入!EH11,0)</f>
        <v>0</v>
      </c>
      <c r="RZ8" s="248">
        <f>IF(RZ$6=$OS$5,成绩录入!EI11,0)</f>
        <v>0</v>
      </c>
      <c r="SA8" s="248">
        <f>IF(SA$6=$OS$5,成绩录入!EJ11,0)</f>
        <v>0</v>
      </c>
      <c r="SB8" s="248">
        <f>IF(SB$6=$OS$5,成绩录入!EK11,0)</f>
        <v>0</v>
      </c>
      <c r="SC8" s="248">
        <f>IF(SC$6=$OS$5,成绩录入!EL11,0)</f>
        <v>0</v>
      </c>
      <c r="SD8" s="248">
        <f>IF(SD$6=$OS$5,成绩录入!EM11,0)</f>
        <v>0</v>
      </c>
      <c r="SE8" s="248">
        <f>IF(SE$6=$OS$5,成绩录入!EN11,0)</f>
        <v>0</v>
      </c>
      <c r="SF8" s="248">
        <f>IF(SF$6=$OS$5,成绩录入!EO11,0)</f>
        <v>0</v>
      </c>
      <c r="SG8" s="248">
        <f>IF(SG$6=$OS$5,成绩录入!EP11,0)</f>
        <v>0</v>
      </c>
      <c r="SH8" s="248">
        <f>IF(SH$6=$OS$5,成绩录入!EQ11,0)</f>
        <v>0</v>
      </c>
      <c r="SI8" s="248">
        <f>IF(SI$6=$OS$5,成绩录入!ER11,0)</f>
        <v>0</v>
      </c>
      <c r="SJ8" s="248">
        <f>IF(SJ$6=$OS$5,成绩录入!ES11,0)</f>
        <v>0</v>
      </c>
      <c r="SK8" s="248">
        <f>IF(SK$6=$OS$5,成绩录入!ET11,0)</f>
        <v>0</v>
      </c>
      <c r="SL8" s="248">
        <f>IF(SL$6=$OS$5,成绩录入!EU11,0)</f>
        <v>0</v>
      </c>
      <c r="SM8" s="248">
        <f>IF(SM$6=$OS$5,成绩录入!EV11,0)</f>
        <v>0</v>
      </c>
      <c r="SN8" s="248">
        <f>IF(SN$6=$OS$5,成绩录入!EW11,0)</f>
        <v>0</v>
      </c>
      <c r="SO8" s="248">
        <f>IF(SO$6=$OS$5,成绩录入!EX11,0)</f>
        <v>0</v>
      </c>
      <c r="SP8" s="218">
        <f>SUM(OT8:SO8)</f>
        <v>0</v>
      </c>
      <c r="SQ8" s="166"/>
      <c r="SR8" s="166"/>
      <c r="SS8" s="247">
        <f>IF(SS$6=$SR$5,成绩录入!BC11,0)</f>
        <v>0</v>
      </c>
      <c r="ST8" s="248">
        <f>IF(ST$6=$SR$5,成绩录入!BD11,0)</f>
        <v>0</v>
      </c>
      <c r="SU8" s="248">
        <f>IF(SU$6=$SR$5,成绩录入!BE11,0)</f>
        <v>0</v>
      </c>
      <c r="SV8" s="248">
        <f>IF(SV$6=$SR$5,成绩录入!BF11,0)</f>
        <v>0</v>
      </c>
      <c r="SW8" s="248">
        <f>IF(SW$6=$SR$5,成绩录入!BG11,0)</f>
        <v>0</v>
      </c>
      <c r="SX8" s="248">
        <f>IF(SX$6=$SR$5,成绩录入!BH11,0)</f>
        <v>0</v>
      </c>
      <c r="SY8" s="248">
        <f>IF(SY$6=$SR$5,成绩录入!BI11,0)</f>
        <v>0</v>
      </c>
      <c r="SZ8" s="248">
        <f>IF(SZ$6=$SR$5,成绩录入!BJ11,0)</f>
        <v>0</v>
      </c>
      <c r="TA8" s="248">
        <f>IF(TA$6=$SR$5,成绩录入!BK11,0)</f>
        <v>0</v>
      </c>
      <c r="TB8" s="248">
        <f>IF(TB$6=$SR$5,成绩录入!BL11,0)</f>
        <v>0</v>
      </c>
      <c r="TC8" s="248">
        <f>IF(TC$6=$SR$5,成绩录入!BM11,0)</f>
        <v>0</v>
      </c>
      <c r="TD8" s="248">
        <f>IF(TD$6=$SR$5,成绩录入!BN11,0)</f>
        <v>0</v>
      </c>
      <c r="TE8" s="248">
        <f>IF(TE$6=$SR$5,成绩录入!BO11,0)</f>
        <v>0</v>
      </c>
      <c r="TF8" s="248">
        <f>IF(TF$6=$SR$5,成绩录入!BP11,0)</f>
        <v>0</v>
      </c>
      <c r="TG8" s="248">
        <f>IF(TG$6=$SR$5,成绩录入!BQ11,0)</f>
        <v>0</v>
      </c>
      <c r="TH8" s="248">
        <f>IF(TH$6=$SR$5,成绩录入!BR11,0)</f>
        <v>0</v>
      </c>
      <c r="TI8" s="248">
        <f>IF(TI$6=$SR$5,成绩录入!BS11,0)</f>
        <v>0</v>
      </c>
      <c r="TJ8" s="248">
        <f>IF(TJ$6=$SR$5,成绩录入!BT11,0)</f>
        <v>0</v>
      </c>
      <c r="TK8" s="248">
        <f>IF(TK$6=$SR$5,成绩录入!BU11,0)</f>
        <v>0</v>
      </c>
      <c r="TL8" s="248">
        <f>IF(TL$6=$SR$5,成绩录入!BV11,0)</f>
        <v>0</v>
      </c>
      <c r="TM8" s="248">
        <f>IF(TM$6=$SR$5,成绩录入!BW11,0)</f>
        <v>0</v>
      </c>
      <c r="TN8" s="248">
        <f>IF(TN$6=$SR$5,成绩录入!BX11,0)</f>
        <v>0</v>
      </c>
      <c r="TO8" s="248">
        <f>IF(TO$6=$SR$5,成绩录入!BY11,0)</f>
        <v>0</v>
      </c>
      <c r="TP8" s="248">
        <f>IF(TP$6=$SR$5,成绩录入!BZ11,0)</f>
        <v>0</v>
      </c>
      <c r="TQ8" s="248">
        <f>IF(TQ$6=$SR$5,成绩录入!CA11,0)</f>
        <v>0</v>
      </c>
      <c r="TR8" s="248">
        <f>IF(TR$6=$SR$5,成绩录入!CB11,0)</f>
        <v>0</v>
      </c>
      <c r="TS8" s="248">
        <f>IF(TS$6=$SR$5,成绩录入!CC11,0)</f>
        <v>0</v>
      </c>
      <c r="TT8" s="248">
        <f>IF(TT$6=$SR$5,成绩录入!CD11,0)</f>
        <v>0</v>
      </c>
      <c r="TU8" s="248">
        <f>IF(TU$6=$SR$5,成绩录入!CE11,0)</f>
        <v>0</v>
      </c>
      <c r="TV8" s="248">
        <f>IF(TV$6=$SR$5,成绩录入!CF11,0)</f>
        <v>0</v>
      </c>
      <c r="TW8" s="248">
        <f>IF(TW$6=$SR$5,成绩录入!CG11,0)</f>
        <v>0</v>
      </c>
      <c r="TX8" s="248">
        <f>IF(TX$6=$SR$5,成绩录入!CH11,0)</f>
        <v>0</v>
      </c>
      <c r="TY8" s="248">
        <f>IF(TY$6=$SR$5,成绩录入!CI11,0)</f>
        <v>0</v>
      </c>
      <c r="TZ8" s="248">
        <f>IF(TZ$6=$SR$5,成绩录入!CJ11,0)</f>
        <v>0</v>
      </c>
      <c r="UA8" s="248">
        <f>IF(UA$6=$SR$5,成绩录入!CK11,0)</f>
        <v>0</v>
      </c>
      <c r="UB8" s="248">
        <f>IF(UB$6=$SR$5,成绩录入!CL11,0)</f>
        <v>0</v>
      </c>
      <c r="UC8" s="248">
        <f>IF(UC$6=$SR$5,成绩录入!CM11,0)</f>
        <v>0</v>
      </c>
      <c r="UD8" s="248">
        <f>IF(UD$6=$SR$5,成绩录入!CN11,0)</f>
        <v>0</v>
      </c>
      <c r="UE8" s="248">
        <f>IF(UE$6=$SR$5,成绩录入!CO11,0)</f>
        <v>0</v>
      </c>
      <c r="UF8" s="248">
        <f>IF(UF$6=$SR$5,成绩录入!CP11,0)</f>
        <v>0</v>
      </c>
      <c r="UG8" s="248">
        <f>IF(UG$6=$SR$5,成绩录入!CQ11,0)</f>
        <v>0</v>
      </c>
      <c r="UH8" s="248">
        <f>IF(UH$6=$SR$5,成绩录入!CR11,0)</f>
        <v>0</v>
      </c>
      <c r="UI8" s="248">
        <f>IF(UI$6=$SR$5,成绩录入!CS11,0)</f>
        <v>0</v>
      </c>
      <c r="UJ8" s="248">
        <f>IF(UJ$6=$SR$5,成绩录入!CT11,0)</f>
        <v>0</v>
      </c>
      <c r="UK8" s="248">
        <f>IF(UK$6=$SR$5,成绩录入!CU11,0)</f>
        <v>0</v>
      </c>
      <c r="UL8" s="248">
        <f>IF(UL$6=$SR$5,成绩录入!CV11,0)</f>
        <v>0</v>
      </c>
      <c r="UM8" s="248">
        <f>IF(UM$6=$SR$5,成绩录入!CW11,0)</f>
        <v>0</v>
      </c>
      <c r="UN8" s="248">
        <f>IF(UN$6=$SR$5,成绩录入!CX11,0)</f>
        <v>0</v>
      </c>
      <c r="UO8" s="248">
        <f>IF(UO$6=$SR$5,成绩录入!CY11,0)</f>
        <v>0</v>
      </c>
      <c r="UP8" s="248">
        <f>IF(UP$6=$SR$5,成绩录入!CZ11,0)</f>
        <v>0</v>
      </c>
      <c r="UQ8" s="248">
        <f>IF(UQ$6=$SR$5,成绩录入!DA11,0)</f>
        <v>0</v>
      </c>
      <c r="UR8" s="248">
        <f>IF(UR$6=$SR$5,成绩录入!DB11,0)</f>
        <v>0</v>
      </c>
      <c r="US8" s="248">
        <f>IF(US$6=$SR$5,成绩录入!DC11,0)</f>
        <v>0</v>
      </c>
      <c r="UT8" s="248">
        <f>IF(UT$6=$SR$5,成绩录入!DD11,0)</f>
        <v>0</v>
      </c>
      <c r="UU8" s="248">
        <f>IF(UU$6=$SR$5,成绩录入!DE11,0)</f>
        <v>0</v>
      </c>
      <c r="UV8" s="248">
        <f>IF(UV$6=$SR$5,成绩录入!DF11,0)</f>
        <v>0</v>
      </c>
      <c r="UW8" s="248">
        <f>IF(UW$6=$SR$5,成绩录入!DG11,0)</f>
        <v>0</v>
      </c>
      <c r="UX8" s="248">
        <f>IF(UX$6=$SR$5,成绩录入!DH11,0)</f>
        <v>0</v>
      </c>
      <c r="UY8" s="248">
        <f>IF(UY$6=$SR$5,成绩录入!DI11,0)</f>
        <v>0</v>
      </c>
      <c r="UZ8" s="248">
        <f>IF(UZ$6=$SR$5,成绩录入!DJ11,0)</f>
        <v>0</v>
      </c>
      <c r="VA8" s="248">
        <f>IF(VA$6=$SR$5,成绩录入!DK11,0)</f>
        <v>0</v>
      </c>
      <c r="VB8" s="248">
        <f>IF(VB$6=$SR$5,成绩录入!DL11,0)</f>
        <v>0</v>
      </c>
      <c r="VC8" s="248">
        <f>IF(VC$6=$SR$5,成绩录入!DM11,0)</f>
        <v>0</v>
      </c>
      <c r="VD8" s="248">
        <f>IF(VD$6=$SR$5,成绩录入!DN11,0)</f>
        <v>0</v>
      </c>
      <c r="VE8" s="248">
        <f>IF(VE$6=$SR$5,成绩录入!DO11,0)</f>
        <v>0</v>
      </c>
      <c r="VF8" s="248">
        <f>IF(VF$6=$SR$5,成绩录入!DP11,0)</f>
        <v>0</v>
      </c>
      <c r="VG8" s="248">
        <f>IF(VG$6=$SR$5,成绩录入!DQ11,0)</f>
        <v>0</v>
      </c>
      <c r="VH8" s="248">
        <f>IF(VH$6=$SR$5,成绩录入!DR11,0)</f>
        <v>0</v>
      </c>
      <c r="VI8" s="248">
        <f>IF(VI$6=$SR$5,成绩录入!DS11,0)</f>
        <v>0</v>
      </c>
      <c r="VJ8" s="248">
        <f>IF(VJ$6=$SR$5,成绩录入!DT11,0)</f>
        <v>0</v>
      </c>
      <c r="VK8" s="248">
        <f>IF(VK$6=$SR$5,成绩录入!DU11,0)</f>
        <v>0</v>
      </c>
      <c r="VL8" s="248">
        <f>IF(VL$6=$SR$5,成绩录入!DV11,0)</f>
        <v>0</v>
      </c>
      <c r="VM8" s="248">
        <f>IF(VM$6=$SR$5,成绩录入!DW11,0)</f>
        <v>0</v>
      </c>
      <c r="VN8" s="248">
        <f>IF(VN$6=$SR$5,成绩录入!DX11,0)</f>
        <v>0</v>
      </c>
      <c r="VO8" s="248">
        <f>IF(VO$6=$SR$5,成绩录入!DY11,0)</f>
        <v>0</v>
      </c>
      <c r="VP8" s="248">
        <f>IF(VP$6=$SR$5,成绩录入!DZ11,0)</f>
        <v>0</v>
      </c>
      <c r="VQ8" s="248">
        <f>IF(VQ$6=$SR$5,成绩录入!EA11,0)</f>
        <v>0</v>
      </c>
      <c r="VR8" s="248">
        <f>IF(VR$6=$SR$5,成绩录入!EB11,0)</f>
        <v>0</v>
      </c>
      <c r="VS8" s="248">
        <f>IF(VS$6=$SR$5,成绩录入!EC11,0)</f>
        <v>0</v>
      </c>
      <c r="VT8" s="248">
        <f>IF(VT$6=$SR$5,成绩录入!ED11,0)</f>
        <v>0</v>
      </c>
      <c r="VU8" s="248">
        <f>IF(VU$6=$SR$5,成绩录入!EE11,0)</f>
        <v>0</v>
      </c>
      <c r="VV8" s="248">
        <f>IF(VV$6=$SR$5,成绩录入!EF11,0)</f>
        <v>0</v>
      </c>
      <c r="VW8" s="248">
        <f>IF(VW$6=$SR$5,成绩录入!EG11,0)</f>
        <v>0</v>
      </c>
      <c r="VX8" s="248">
        <f>IF(VX$6=$SR$5,成绩录入!EH11,0)</f>
        <v>0</v>
      </c>
      <c r="VY8" s="248">
        <f>IF(VY$6=$SR$5,成绩录入!EI11,0)</f>
        <v>0</v>
      </c>
      <c r="VZ8" s="248">
        <f>IF(VZ$6=$SR$5,成绩录入!EJ11,0)</f>
        <v>0</v>
      </c>
      <c r="WA8" s="248">
        <f>IF(WA$6=$SR$5,成绩录入!EK11,0)</f>
        <v>0</v>
      </c>
      <c r="WB8" s="248">
        <f>IF(WB$6=$SR$5,成绩录入!EL11,0)</f>
        <v>0</v>
      </c>
      <c r="WC8" s="248">
        <f>IF(WC$6=$SR$5,成绩录入!EM11,0)</f>
        <v>0</v>
      </c>
      <c r="WD8" s="248">
        <f>IF(WD$6=$SR$5,成绩录入!EN11,0)</f>
        <v>0</v>
      </c>
      <c r="WE8" s="248">
        <f>IF(WE$6=$SR$5,成绩录入!EO11,0)</f>
        <v>0</v>
      </c>
      <c r="WF8" s="248">
        <f>IF(WF$6=$SR$5,成绩录入!EP11,0)</f>
        <v>0</v>
      </c>
      <c r="WG8" s="248">
        <f>IF(WG$6=$SR$5,成绩录入!EQ11,0)</f>
        <v>0</v>
      </c>
      <c r="WH8" s="248">
        <f>IF(WH$6=$SR$5,成绩录入!ER11,0)</f>
        <v>0</v>
      </c>
      <c r="WI8" s="248">
        <f>IF(WI$6=$SR$5,成绩录入!ES11,0)</f>
        <v>0</v>
      </c>
      <c r="WJ8" s="248">
        <f>IF(WJ$6=$SR$5,成绩录入!ET11,0)</f>
        <v>0</v>
      </c>
      <c r="WK8" s="248">
        <f>IF(WK$6=$SR$5,成绩录入!EU11,0)</f>
        <v>0</v>
      </c>
      <c r="WL8" s="248">
        <f>IF(WL$6=$SR$5,成绩录入!EV11,0)</f>
        <v>0</v>
      </c>
      <c r="WM8" s="248">
        <f>IF(WM$6=$SR$5,成绩录入!EW11,0)</f>
        <v>0</v>
      </c>
      <c r="WN8" s="248">
        <f>IF(WN$6=$SR$5,成绩录入!EX11,0)</f>
        <v>0</v>
      </c>
      <c r="WO8" s="218">
        <f t="shared" ref="WO8:WO71" si="32">SUM(SS8:WN8)</f>
        <v>0</v>
      </c>
      <c r="WP8" s="166"/>
      <c r="WQ8" s="166"/>
      <c r="WR8" s="247">
        <f>IF(WR$6=$WQ$5,成绩录入!BC11,0)</f>
        <v>0</v>
      </c>
      <c r="WS8" s="248">
        <f>IF(WS$6=$WQ$5,成绩录入!BD11,0)</f>
        <v>0</v>
      </c>
      <c r="WT8" s="248">
        <f>IF(WT$6=$WQ$5,成绩录入!BE11,0)</f>
        <v>0</v>
      </c>
      <c r="WU8" s="248">
        <f>IF(WU$6=$WQ$5,成绩录入!BF11,0)</f>
        <v>0</v>
      </c>
      <c r="WV8" s="248">
        <f>IF(WV$6=$WQ$5,成绩录入!BG11,0)</f>
        <v>0</v>
      </c>
      <c r="WW8" s="248">
        <f>IF(WW$6=$WQ$5,成绩录入!BH11,0)</f>
        <v>0</v>
      </c>
      <c r="WX8" s="248">
        <f>IF(WX$6=$WQ$5,成绩录入!BI11,0)</f>
        <v>0</v>
      </c>
      <c r="WY8" s="248">
        <f>IF(WY$6=$WQ$5,成绩录入!BJ11,0)</f>
        <v>0</v>
      </c>
      <c r="WZ8" s="248">
        <f>IF(WZ$6=$WQ$5,成绩录入!BK11,0)</f>
        <v>0</v>
      </c>
      <c r="XA8" s="248">
        <f>IF(XA$6=$WQ$5,成绩录入!BL11,0)</f>
        <v>0</v>
      </c>
      <c r="XB8" s="248">
        <f>IF(XB$6=$WQ$5,成绩录入!BM11,0)</f>
        <v>0</v>
      </c>
      <c r="XC8" s="248">
        <f>IF(XC$6=$WQ$5,成绩录入!BN11,0)</f>
        <v>0</v>
      </c>
      <c r="XD8" s="248">
        <f>IF(XD$6=$WQ$5,成绩录入!BO11,0)</f>
        <v>0</v>
      </c>
      <c r="XE8" s="248">
        <f>IF(XE$6=$WQ$5,成绩录入!BP11,0)</f>
        <v>0</v>
      </c>
      <c r="XF8" s="248">
        <f>IF(XF$6=$WQ$5,成绩录入!BQ11,0)</f>
        <v>0</v>
      </c>
      <c r="XG8" s="248">
        <f>IF(XG$6=$WQ$5,成绩录入!BR11,0)</f>
        <v>0</v>
      </c>
      <c r="XH8" s="248">
        <f>IF(XH$6=$WQ$5,成绩录入!BS11,0)</f>
        <v>0</v>
      </c>
      <c r="XI8" s="248">
        <f>IF(XI$6=$WQ$5,成绩录入!BT11,0)</f>
        <v>0</v>
      </c>
      <c r="XJ8" s="248">
        <f>IF(XJ$6=$WQ$5,成绩录入!BU11,0)</f>
        <v>0</v>
      </c>
      <c r="XK8" s="248">
        <f>IF(XK$6=$WQ$5,成绩录入!BV11,0)</f>
        <v>0</v>
      </c>
      <c r="XL8" s="248">
        <f>IF(XL$6=$WQ$5,成绩录入!BW11,0)</f>
        <v>0</v>
      </c>
      <c r="XM8" s="248">
        <f>IF(XM$6=$WQ$5,成绩录入!BX11,0)</f>
        <v>0</v>
      </c>
      <c r="XN8" s="248">
        <f>IF(XN$6=$WQ$5,成绩录入!BY11,0)</f>
        <v>0</v>
      </c>
      <c r="XO8" s="248">
        <f>IF(XO$6=$WQ$5,成绩录入!BZ11,0)</f>
        <v>0</v>
      </c>
      <c r="XP8" s="248">
        <f>IF(XP$6=$WQ$5,成绩录入!CA11,0)</f>
        <v>0</v>
      </c>
      <c r="XQ8" s="248">
        <f>IF(XQ$6=$WQ$5,成绩录入!CB11,0)</f>
        <v>0</v>
      </c>
      <c r="XR8" s="248">
        <f>IF(XR$6=$WQ$5,成绩录入!CC11,0)</f>
        <v>0</v>
      </c>
      <c r="XS8" s="248">
        <f>IF(XS$6=$WQ$5,成绩录入!CD11,0)</f>
        <v>0</v>
      </c>
      <c r="XT8" s="248">
        <f>IF(XT$6=$WQ$5,成绩录入!CE11,0)</f>
        <v>0</v>
      </c>
      <c r="XU8" s="248">
        <f>IF(XU$6=$WQ$5,成绩录入!CF11,0)</f>
        <v>0</v>
      </c>
      <c r="XV8" s="248">
        <f>IF(XV$6=$WQ$5,成绩录入!CG11,0)</f>
        <v>0</v>
      </c>
      <c r="XW8" s="248">
        <f>IF(XW$6=$WQ$5,成绩录入!CH11,0)</f>
        <v>0</v>
      </c>
      <c r="XX8" s="248">
        <f>IF(XX$6=$WQ$5,成绩录入!CI11,0)</f>
        <v>0</v>
      </c>
      <c r="XY8" s="248">
        <f>IF(XY$6=$WQ$5,成绩录入!CJ11,0)</f>
        <v>0</v>
      </c>
      <c r="XZ8" s="248">
        <f>IF(XZ$6=$WQ$5,成绩录入!CK11,0)</f>
        <v>0</v>
      </c>
      <c r="YA8" s="248">
        <f>IF(YA$6=$WQ$5,成绩录入!CL11,0)</f>
        <v>0</v>
      </c>
      <c r="YB8" s="248">
        <f>IF(YB$6=$WQ$5,成绩录入!CM11,0)</f>
        <v>0</v>
      </c>
      <c r="YC8" s="248">
        <f>IF(YC$6=$WQ$5,成绩录入!CN11,0)</f>
        <v>0</v>
      </c>
      <c r="YD8" s="248">
        <f>IF(YD$6=$WQ$5,成绩录入!CO11,0)</f>
        <v>0</v>
      </c>
      <c r="YE8" s="248">
        <f>IF(YE$6=$WQ$5,成绩录入!CP11,0)</f>
        <v>0</v>
      </c>
      <c r="YF8" s="248">
        <f>IF(YF$6=$WQ$5,成绩录入!CQ11,0)</f>
        <v>0</v>
      </c>
      <c r="YG8" s="248">
        <f>IF(YG$6=$WQ$5,成绩录入!CR11,0)</f>
        <v>0</v>
      </c>
      <c r="YH8" s="248">
        <f>IF(YH$6=$WQ$5,成绩录入!CS11,0)</f>
        <v>0</v>
      </c>
      <c r="YI8" s="248">
        <f>IF(YI$6=$WQ$5,成绩录入!CT11,0)</f>
        <v>0</v>
      </c>
      <c r="YJ8" s="248">
        <f>IF(YJ$6=$WQ$5,成绩录入!CU11,0)</f>
        <v>0</v>
      </c>
      <c r="YK8" s="248">
        <f>IF(YK$6=$WQ$5,成绩录入!CV11,0)</f>
        <v>0</v>
      </c>
      <c r="YL8" s="248">
        <f>IF(YL$6=$WQ$5,成绩录入!CW11,0)</f>
        <v>0</v>
      </c>
      <c r="YM8" s="248">
        <f>IF(YM$6=$WQ$5,成绩录入!CX11,0)</f>
        <v>0</v>
      </c>
      <c r="YN8" s="248">
        <f>IF(YN$6=$WQ$5,成绩录入!CY11,0)</f>
        <v>0</v>
      </c>
      <c r="YO8" s="248">
        <f>IF(YO$6=$WQ$5,成绩录入!CZ11,0)</f>
        <v>0</v>
      </c>
      <c r="YP8" s="248">
        <f>IF(YP$6=$WQ$5,成绩录入!DA11,0)</f>
        <v>0</v>
      </c>
      <c r="YQ8" s="248">
        <f>IF(YQ$6=$WQ$5,成绩录入!DB11,0)</f>
        <v>0</v>
      </c>
      <c r="YR8" s="248">
        <f>IF(YR$6=$WQ$5,成绩录入!DC11,0)</f>
        <v>0</v>
      </c>
      <c r="YS8" s="248">
        <f>IF(YS$6=$WQ$5,成绩录入!DD11,0)</f>
        <v>0</v>
      </c>
      <c r="YT8" s="248">
        <f>IF(YT$6=$WQ$5,成绩录入!DE11,0)</f>
        <v>0</v>
      </c>
      <c r="YU8" s="248">
        <f>IF(YU$6=$WQ$5,成绩录入!DF11,0)</f>
        <v>0</v>
      </c>
      <c r="YV8" s="248">
        <f>IF(YV$6=$WQ$5,成绩录入!DG11,0)</f>
        <v>0</v>
      </c>
      <c r="YW8" s="248">
        <f>IF(YW$6=$WQ$5,成绩录入!DH11,0)</f>
        <v>0</v>
      </c>
      <c r="YX8" s="248">
        <f>IF(YX$6=$WQ$5,成绩录入!DI11,0)</f>
        <v>0</v>
      </c>
      <c r="YY8" s="248">
        <f>IF(YY$6=$WQ$5,成绩录入!DJ11,0)</f>
        <v>0</v>
      </c>
      <c r="YZ8" s="248">
        <f>IF(YZ$6=$WQ$5,成绩录入!DK11,0)</f>
        <v>0</v>
      </c>
      <c r="ZA8" s="248">
        <f>IF(ZA$6=$WQ$5,成绩录入!DL11,0)</f>
        <v>0</v>
      </c>
      <c r="ZB8" s="248">
        <f>IF(ZB$6=$WQ$5,成绩录入!DM11,0)</f>
        <v>0</v>
      </c>
      <c r="ZC8" s="248">
        <f>IF(ZC$6=$WQ$5,成绩录入!DN11,0)</f>
        <v>0</v>
      </c>
      <c r="ZD8" s="248">
        <f>IF(ZD$6=$WQ$5,成绩录入!DO11,0)</f>
        <v>0</v>
      </c>
      <c r="ZE8" s="248">
        <f>IF(ZE$6=$WQ$5,成绩录入!DP11,0)</f>
        <v>0</v>
      </c>
      <c r="ZF8" s="248">
        <f>IF(ZF$6=$WQ$5,成绩录入!DQ11,0)</f>
        <v>0</v>
      </c>
      <c r="ZG8" s="248">
        <f>IF(ZG$6=$WQ$5,成绩录入!DR11,0)</f>
        <v>0</v>
      </c>
      <c r="ZH8" s="248">
        <f>IF(ZH$6=$WQ$5,成绩录入!DS11,0)</f>
        <v>0</v>
      </c>
      <c r="ZI8" s="248">
        <f>IF(ZI$6=$WQ$5,成绩录入!DT11,0)</f>
        <v>0</v>
      </c>
      <c r="ZJ8" s="248">
        <f>IF(ZJ$6=$WQ$5,成绩录入!DU11,0)</f>
        <v>0</v>
      </c>
      <c r="ZK8" s="248">
        <f>IF(ZK$6=$WQ$5,成绩录入!DV11,0)</f>
        <v>0</v>
      </c>
      <c r="ZL8" s="248">
        <f>IF(ZL$6=$WQ$5,成绩录入!DW11,0)</f>
        <v>0</v>
      </c>
      <c r="ZM8" s="248">
        <f>IF(ZM$6=$WQ$5,成绩录入!DX11,0)</f>
        <v>0</v>
      </c>
      <c r="ZN8" s="248">
        <f>IF(ZN$6=$WQ$5,成绩录入!DY11,0)</f>
        <v>0</v>
      </c>
      <c r="ZO8" s="248">
        <f>IF(ZO$6=$WQ$5,成绩录入!DZ11,0)</f>
        <v>0</v>
      </c>
      <c r="ZP8" s="248">
        <f>IF(ZP$6=$WQ$5,成绩录入!EA11,0)</f>
        <v>0</v>
      </c>
      <c r="ZQ8" s="248">
        <f>IF(ZQ$6=$WQ$5,成绩录入!EB11,0)</f>
        <v>0</v>
      </c>
      <c r="ZR8" s="248">
        <f>IF(ZR$6=$WQ$5,成绩录入!EC11,0)</f>
        <v>0</v>
      </c>
      <c r="ZS8" s="248">
        <f>IF(ZS$6=$WQ$5,成绩录入!ED11,0)</f>
        <v>0</v>
      </c>
      <c r="ZT8" s="248">
        <f>IF(ZT$6=$WQ$5,成绩录入!EE11,0)</f>
        <v>0</v>
      </c>
      <c r="ZU8" s="248">
        <f>IF(ZU$6=$WQ$5,成绩录入!EF11,0)</f>
        <v>0</v>
      </c>
      <c r="ZV8" s="248">
        <f>IF(ZV$6=$WQ$5,成绩录入!EG11,0)</f>
        <v>0</v>
      </c>
      <c r="ZW8" s="248">
        <f>IF(ZW$6=$WQ$5,成绩录入!EH11,0)</f>
        <v>0</v>
      </c>
      <c r="ZX8" s="248">
        <f>IF(ZX$6=$WQ$5,成绩录入!EI11,0)</f>
        <v>0</v>
      </c>
      <c r="ZY8" s="248">
        <f>IF(ZY$6=$WQ$5,成绩录入!EJ11,0)</f>
        <v>0</v>
      </c>
      <c r="ZZ8" s="248">
        <f>IF(ZZ$6=$WQ$5,成绩录入!EK11,0)</f>
        <v>0</v>
      </c>
      <c r="AAA8" s="248">
        <f>IF(AAA$6=$WQ$5,成绩录入!EL11,0)</f>
        <v>0</v>
      </c>
      <c r="AAB8" s="248">
        <f>IF(AAB$6=$WQ$5,成绩录入!EM11,0)</f>
        <v>0</v>
      </c>
      <c r="AAC8" s="248">
        <f>IF(AAC$6=$WQ$5,成绩录入!EN11,0)</f>
        <v>0</v>
      </c>
      <c r="AAD8" s="248">
        <f>IF(AAD$6=$WQ$5,成绩录入!EO11,0)</f>
        <v>0</v>
      </c>
      <c r="AAE8" s="248">
        <f>IF(AAE$6=$WQ$5,成绩录入!EP11,0)</f>
        <v>0</v>
      </c>
      <c r="AAF8" s="248">
        <f>IF(AAF$6=$WQ$5,成绩录入!EQ11,0)</f>
        <v>0</v>
      </c>
      <c r="AAG8" s="248">
        <f>IF(AAG$6=$WQ$5,成绩录入!ER11,0)</f>
        <v>0</v>
      </c>
      <c r="AAH8" s="248">
        <f>IF(AAH$6=$WQ$5,成绩录入!ES11,0)</f>
        <v>0</v>
      </c>
      <c r="AAI8" s="248">
        <f>IF(AAI$6=$WQ$5,成绩录入!ET11,0)</f>
        <v>0</v>
      </c>
      <c r="AAJ8" s="248">
        <f>IF(AAJ$6=$WQ$5,成绩录入!EU11,0)</f>
        <v>0</v>
      </c>
      <c r="AAK8" s="248">
        <f>IF(AAK$6=$WQ$5,成绩录入!EV11,0)</f>
        <v>0</v>
      </c>
      <c r="AAL8" s="248">
        <f>IF(AAL$6=$WQ$5,成绩录入!EW11,0)</f>
        <v>0</v>
      </c>
      <c r="AAM8" s="248">
        <f>IF(AAM$6=$WQ$5,成绩录入!EX11,0)</f>
        <v>0</v>
      </c>
      <c r="AAN8" s="218">
        <f t="shared" ref="AAN8:AAN71" si="33">SUM(WR8:AAM8)</f>
        <v>0</v>
      </c>
      <c r="AAO8" s="206"/>
      <c r="AAQ8" s="247">
        <f>IF(AAQ$6=$AAP$5,成绩录入!BC11,0)</f>
        <v>0</v>
      </c>
      <c r="AAR8" s="248">
        <f>IF(AAR$6=$AAP$5,成绩录入!BD11,0)</f>
        <v>0</v>
      </c>
      <c r="AAS8" s="248">
        <f>IF(AAS$6=$AAP$5,成绩录入!BE11,0)</f>
        <v>0</v>
      </c>
      <c r="AAT8" s="248">
        <f>IF(AAT$6=$AAP$5,成绩录入!BF11,0)</f>
        <v>0</v>
      </c>
      <c r="AAU8" s="248">
        <f>IF(AAU$6=$AAP$5,成绩录入!BG11,0)</f>
        <v>0</v>
      </c>
      <c r="AAV8" s="248">
        <f>IF(AAV$6=$AAP$5,成绩录入!BH11,0)</f>
        <v>0</v>
      </c>
      <c r="AAW8" s="248">
        <f>IF(AAW$6=$AAP$5,成绩录入!BI11,0)</f>
        <v>0</v>
      </c>
      <c r="AAX8" s="248">
        <f>IF(AAX$6=$AAP$5,成绩录入!BJ11,0)</f>
        <v>0</v>
      </c>
      <c r="AAY8" s="248">
        <f>IF(AAY$6=$AAP$5,成绩录入!BK11,0)</f>
        <v>0</v>
      </c>
      <c r="AAZ8" s="248">
        <f>IF(AAZ$6=$AAP$5,成绩录入!BL11,0)</f>
        <v>0</v>
      </c>
      <c r="ABA8" s="248">
        <f>IF(ABA$6=$AAP$5,成绩录入!BM11,0)</f>
        <v>0</v>
      </c>
      <c r="ABB8" s="248">
        <f>IF(ABB$6=$AAP$5,成绩录入!BN11,0)</f>
        <v>0</v>
      </c>
      <c r="ABC8" s="248">
        <f>IF(ABC$6=$AAP$5,成绩录入!BO11,0)</f>
        <v>0</v>
      </c>
      <c r="ABD8" s="248">
        <f>IF(ABD$6=$AAP$5,成绩录入!BP11,0)</f>
        <v>0</v>
      </c>
      <c r="ABE8" s="248">
        <f>IF(ABE$6=$AAP$5,成绩录入!BQ11,0)</f>
        <v>0</v>
      </c>
      <c r="ABF8" s="248">
        <f>IF(ABF$6=$AAP$5,成绩录入!BR11,0)</f>
        <v>0</v>
      </c>
      <c r="ABG8" s="248">
        <f>IF(ABG$6=$AAP$5,成绩录入!BS11,0)</f>
        <v>0</v>
      </c>
      <c r="ABH8" s="248">
        <f>IF(ABH$6=$AAP$5,成绩录入!BT11,0)</f>
        <v>0</v>
      </c>
      <c r="ABI8" s="248">
        <f>IF(ABI$6=$AAP$5,成绩录入!BU11,0)</f>
        <v>0</v>
      </c>
      <c r="ABJ8" s="248">
        <f>IF(ABJ$6=$AAP$5,成绩录入!BV11,0)</f>
        <v>0</v>
      </c>
      <c r="ABK8" s="248">
        <f>IF(ABK$6=$AAP$5,成绩录入!BW11,0)</f>
        <v>0</v>
      </c>
      <c r="ABL8" s="248">
        <f>IF(ABL$6=$AAP$5,成绩录入!BX11,0)</f>
        <v>0</v>
      </c>
      <c r="ABM8" s="248">
        <f>IF(ABM$6=$AAP$5,成绩录入!BY11,0)</f>
        <v>0</v>
      </c>
      <c r="ABN8" s="248">
        <f>IF(ABN$6=$AAP$5,成绩录入!BZ11,0)</f>
        <v>0</v>
      </c>
      <c r="ABO8" s="248">
        <f>IF(ABO$6=$AAP$5,成绩录入!CA11,0)</f>
        <v>0</v>
      </c>
      <c r="ABP8" s="248">
        <f>IF(ABP$6=$AAP$5,成绩录入!CB11,0)</f>
        <v>0</v>
      </c>
      <c r="ABQ8" s="248">
        <f>IF(ABQ$6=$AAP$5,成绩录入!CC11,0)</f>
        <v>0</v>
      </c>
      <c r="ABR8" s="248">
        <f>IF(ABR$6=$AAP$5,成绩录入!CD11,0)</f>
        <v>0</v>
      </c>
      <c r="ABS8" s="248">
        <f>IF(ABS$6=$AAP$5,成绩录入!CE11,0)</f>
        <v>0</v>
      </c>
      <c r="ABT8" s="248">
        <f>IF(ABT$6=$AAP$5,成绩录入!CF11,0)</f>
        <v>0</v>
      </c>
      <c r="ABU8" s="248">
        <f>IF(ABU$6=$AAP$5,成绩录入!CG11,0)</f>
        <v>0</v>
      </c>
      <c r="ABV8" s="248">
        <f>IF(ABV$6=$AAP$5,成绩录入!CH11,0)</f>
        <v>0</v>
      </c>
      <c r="ABW8" s="248">
        <f>IF(ABW$6=$AAP$5,成绩录入!CI11,0)</f>
        <v>0</v>
      </c>
      <c r="ABX8" s="248">
        <f>IF(ABX$6=$AAP$5,成绩录入!CJ11,0)</f>
        <v>0</v>
      </c>
      <c r="ABY8" s="248">
        <f>IF(ABY$6=$AAP$5,成绩录入!CK11,0)</f>
        <v>0</v>
      </c>
      <c r="ABZ8" s="248">
        <f>IF(ABZ$6=$AAP$5,成绩录入!CL11,0)</f>
        <v>0</v>
      </c>
      <c r="ACA8" s="248">
        <f>IF(ACA$6=$AAP$5,成绩录入!CM11,0)</f>
        <v>0</v>
      </c>
      <c r="ACB8" s="248">
        <f>IF(ACB$6=$AAP$5,成绩录入!CN11,0)</f>
        <v>0</v>
      </c>
      <c r="ACC8" s="248">
        <f>IF(ACC$6=$AAP$5,成绩录入!CO11,0)</f>
        <v>0</v>
      </c>
      <c r="ACD8" s="248">
        <f>IF(ACD$6=$AAP$5,成绩录入!CP11,0)</f>
        <v>0</v>
      </c>
      <c r="ACE8" s="248">
        <f>IF(ACE$6=$AAP$5,成绩录入!CQ11,0)</f>
        <v>0</v>
      </c>
      <c r="ACF8" s="248">
        <f>IF(ACF$6=$AAP$5,成绩录入!CR11,0)</f>
        <v>0</v>
      </c>
      <c r="ACG8" s="248">
        <f>IF(ACG$6=$AAP$5,成绩录入!CS11,0)</f>
        <v>0</v>
      </c>
      <c r="ACH8" s="248">
        <f>IF(ACH$6=$AAP$5,成绩录入!CT11,0)</f>
        <v>0</v>
      </c>
      <c r="ACI8" s="248">
        <f>IF(ACI$6=$AAP$5,成绩录入!CU11,0)</f>
        <v>0</v>
      </c>
      <c r="ACJ8" s="248">
        <f>IF(ACJ$6=$AAP$5,成绩录入!CV11,0)</f>
        <v>0</v>
      </c>
      <c r="ACK8" s="248">
        <f>IF(ACK$6=$AAP$5,成绩录入!CW11,0)</f>
        <v>0</v>
      </c>
      <c r="ACL8" s="248">
        <f>IF(ACL$6=$AAP$5,成绩录入!CX11,0)</f>
        <v>0</v>
      </c>
      <c r="ACM8" s="248">
        <f>IF(ACM$6=$AAP$5,成绩录入!CY11,0)</f>
        <v>0</v>
      </c>
      <c r="ACN8" s="248">
        <f>IF(ACN$6=$AAP$5,成绩录入!CZ11,0)</f>
        <v>0</v>
      </c>
      <c r="ACO8" s="248">
        <f>IF(ACO$6=$AAP$5,成绩录入!DA11,0)</f>
        <v>0</v>
      </c>
      <c r="ACP8" s="248">
        <f>IF(ACP$6=$AAP$5,成绩录入!DB11,0)</f>
        <v>0</v>
      </c>
      <c r="ACQ8" s="248">
        <f>IF(ACQ$6=$AAP$5,成绩录入!DC11,0)</f>
        <v>0</v>
      </c>
      <c r="ACR8" s="248">
        <f>IF(ACR$6=$AAP$5,成绩录入!DD11,0)</f>
        <v>0</v>
      </c>
      <c r="ACS8" s="248">
        <f>IF(ACS$6=$AAP$5,成绩录入!DE11,0)</f>
        <v>0</v>
      </c>
      <c r="ACT8" s="248">
        <f>IF(ACT$6=$AAP$5,成绩录入!DF11,0)</f>
        <v>0</v>
      </c>
      <c r="ACU8" s="248">
        <f>IF(ACU$6=$AAP$5,成绩录入!DG11,0)</f>
        <v>0</v>
      </c>
      <c r="ACV8" s="248">
        <f>IF(ACV$6=$AAP$5,成绩录入!DH11,0)</f>
        <v>0</v>
      </c>
      <c r="ACW8" s="248">
        <f>IF(ACW$6=$AAP$5,成绩录入!DI11,0)</f>
        <v>0</v>
      </c>
      <c r="ACX8" s="248">
        <f>IF(ACX$6=$AAP$5,成绩录入!DJ11,0)</f>
        <v>0</v>
      </c>
      <c r="ACY8" s="248">
        <f>IF(ACY$6=$AAP$5,成绩录入!DK11,0)</f>
        <v>0</v>
      </c>
      <c r="ACZ8" s="248">
        <f>IF(ACZ$6=$AAP$5,成绩录入!DL11,0)</f>
        <v>0</v>
      </c>
      <c r="ADA8" s="248">
        <f>IF(ADA$6=$AAP$5,成绩录入!DM11,0)</f>
        <v>0</v>
      </c>
      <c r="ADB8" s="248">
        <f>IF(ADB$6=$AAP$5,成绩录入!DN11,0)</f>
        <v>0</v>
      </c>
      <c r="ADC8" s="248">
        <f>IF(ADC$6=$AAP$5,成绩录入!DO11,0)</f>
        <v>0</v>
      </c>
      <c r="ADD8" s="248">
        <f>IF(ADD$6=$AAP$5,成绩录入!DP11,0)</f>
        <v>0</v>
      </c>
      <c r="ADE8" s="248">
        <f>IF(ADE$6=$AAP$5,成绩录入!DQ11,0)</f>
        <v>0</v>
      </c>
      <c r="ADF8" s="248">
        <f>IF(ADF$6=$AAP$5,成绩录入!DR11,0)</f>
        <v>0</v>
      </c>
      <c r="ADG8" s="248">
        <f>IF(ADG$6=$AAP$5,成绩录入!DS11,0)</f>
        <v>0</v>
      </c>
      <c r="ADH8" s="248">
        <f>IF(ADH$6=$AAP$5,成绩录入!DT11,0)</f>
        <v>0</v>
      </c>
      <c r="ADI8" s="248">
        <f>IF(ADI$6=$AAP$5,成绩录入!DU11,0)</f>
        <v>0</v>
      </c>
      <c r="ADJ8" s="248">
        <f>IF(ADJ$6=$AAP$5,成绩录入!DV11,0)</f>
        <v>0</v>
      </c>
      <c r="ADK8" s="248">
        <f>IF(ADK$6=$AAP$5,成绩录入!DW11,0)</f>
        <v>0</v>
      </c>
      <c r="ADL8" s="248">
        <f>IF(ADL$6=$AAP$5,成绩录入!DX11,0)</f>
        <v>0</v>
      </c>
      <c r="ADM8" s="248">
        <f>IF(ADM$6=$AAP$5,成绩录入!DY11,0)</f>
        <v>0</v>
      </c>
      <c r="ADN8" s="248">
        <f>IF(ADN$6=$AAP$5,成绩录入!DZ11,0)</f>
        <v>0</v>
      </c>
      <c r="ADO8" s="248">
        <f>IF(ADO$6=$AAP$5,成绩录入!EA11,0)</f>
        <v>0</v>
      </c>
      <c r="ADP8" s="248">
        <f>IF(ADP$6=$AAP$5,成绩录入!EB11,0)</f>
        <v>0</v>
      </c>
      <c r="ADQ8" s="248">
        <f>IF(ADQ$6=$AAP$5,成绩录入!EC11,0)</f>
        <v>0</v>
      </c>
      <c r="ADR8" s="248">
        <f>IF(ADR$6=$AAP$5,成绩录入!ED11,0)</f>
        <v>0</v>
      </c>
      <c r="ADS8" s="248">
        <f>IF(ADS$6=$AAP$5,成绩录入!EE11,0)</f>
        <v>0</v>
      </c>
      <c r="ADT8" s="248">
        <f>IF(ADT$6=$AAP$5,成绩录入!EF11,0)</f>
        <v>0</v>
      </c>
      <c r="ADU8" s="248">
        <f>IF(ADU$6=$AAP$5,成绩录入!EG11,0)</f>
        <v>0</v>
      </c>
      <c r="ADV8" s="248">
        <f>IF(ADV$6=$AAP$5,成绩录入!EH11,0)</f>
        <v>0</v>
      </c>
      <c r="ADW8" s="248">
        <f>IF(ADW$6=$AAP$5,成绩录入!EI11,0)</f>
        <v>0</v>
      </c>
      <c r="ADX8" s="248">
        <f>IF(ADX$6=$AAP$5,成绩录入!EJ11,0)</f>
        <v>0</v>
      </c>
      <c r="ADY8" s="248">
        <f>IF(ADY$6=$AAP$5,成绩录入!EK11,0)</f>
        <v>0</v>
      </c>
      <c r="ADZ8" s="248">
        <f>IF(ADZ$6=$AAP$5,成绩录入!EL11,0)</f>
        <v>0</v>
      </c>
      <c r="AEA8" s="248">
        <f>IF(AEA$6=$AAP$5,成绩录入!EM11,0)</f>
        <v>0</v>
      </c>
      <c r="AEB8" s="248">
        <f>IF(AEB$6=$AAP$5,成绩录入!EN11,0)</f>
        <v>0</v>
      </c>
      <c r="AEC8" s="248">
        <f>IF(AEC$6=$AAP$5,成绩录入!EO11,0)</f>
        <v>0</v>
      </c>
      <c r="AED8" s="248">
        <f>IF(AED$6=$AAP$5,成绩录入!EP11,0)</f>
        <v>0</v>
      </c>
      <c r="AEE8" s="248">
        <f>IF(AEE$6=$AAP$5,成绩录入!EQ11,0)</f>
        <v>0</v>
      </c>
      <c r="AEF8" s="248">
        <f>IF(AEF$6=$AAP$5,成绩录入!ER11,0)</f>
        <v>0</v>
      </c>
      <c r="AEG8" s="248">
        <f>IF(AEG$6=$AAP$5,成绩录入!ES11,0)</f>
        <v>0</v>
      </c>
      <c r="AEH8" s="248">
        <f>IF(AEH$6=$AAP$5,成绩录入!ET11,0)</f>
        <v>0</v>
      </c>
      <c r="AEI8" s="248">
        <f>IF(AEI$6=$AAP$5,成绩录入!EU11,0)</f>
        <v>0</v>
      </c>
      <c r="AEJ8" s="248">
        <f>IF(AEJ$6=$AAP$5,成绩录入!EV11,0)</f>
        <v>0</v>
      </c>
      <c r="AEK8" s="248">
        <f>IF(AEK$6=$AAP$5,成绩录入!EW11,0)</f>
        <v>0</v>
      </c>
      <c r="AEL8" s="248">
        <f>IF(AEL$6=$AAP$5,成绩录入!EX11,0)</f>
        <v>0</v>
      </c>
      <c r="AEM8" s="218">
        <f t="shared" ref="AEM8:AEM71" si="34">SUM(AAQ8:AEL8)</f>
        <v>0</v>
      </c>
      <c r="AEN8" s="166"/>
      <c r="AEO8" s="166"/>
      <c r="AEP8" s="247">
        <f>IF(AEP$6=$AEO$5,成绩录入!BC11,0)</f>
        <v>0</v>
      </c>
      <c r="AEQ8" s="248">
        <f>IF(AEQ$6=$AEO$5,成绩录入!BD11,0)</f>
        <v>0</v>
      </c>
      <c r="AER8" s="248">
        <f>IF(AER$6=$AEO$5,成绩录入!BE11,0)</f>
        <v>0</v>
      </c>
      <c r="AES8" s="248">
        <f>IF(AES$6=$AEO$5,成绩录入!BF11,0)</f>
        <v>0</v>
      </c>
      <c r="AET8" s="248">
        <f>IF(AET$6=$AEO$5,成绩录入!BG11,0)</f>
        <v>0</v>
      </c>
      <c r="AEU8" s="248">
        <f>IF(AEU$6=$AEO$5,成绩录入!BH11,0)</f>
        <v>0</v>
      </c>
      <c r="AEV8" s="248">
        <f>IF(AEV$6=$AEO$5,成绩录入!BI11,0)</f>
        <v>0</v>
      </c>
      <c r="AEW8" s="248">
        <f>IF(AEW$6=$AEO$5,成绩录入!BJ11,0)</f>
        <v>0</v>
      </c>
      <c r="AEX8" s="248">
        <f>IF(AEX$6=$AEO$5,成绩录入!BK11,0)</f>
        <v>0</v>
      </c>
      <c r="AEY8" s="248">
        <f>IF(AEY$6=$AEO$5,成绩录入!BL11,0)</f>
        <v>0</v>
      </c>
      <c r="AEZ8" s="248">
        <f>IF(AEZ$6=$AEO$5,成绩录入!BM11,0)</f>
        <v>0</v>
      </c>
      <c r="AFA8" s="248">
        <f>IF(AFA$6=$AEO$5,成绩录入!BN11,0)</f>
        <v>0</v>
      </c>
      <c r="AFB8" s="248">
        <f>IF(AFB$6=$AEO$5,成绩录入!BO11,0)</f>
        <v>0</v>
      </c>
      <c r="AFC8" s="248">
        <f>IF(AFC$6=$AEO$5,成绩录入!BP11,0)</f>
        <v>0</v>
      </c>
      <c r="AFD8" s="248">
        <f>IF(AFD$6=$AEO$5,成绩录入!BQ11,0)</f>
        <v>0</v>
      </c>
      <c r="AFE8" s="248">
        <f>IF(AFE$6=$AEO$5,成绩录入!BR11,0)</f>
        <v>0</v>
      </c>
      <c r="AFF8" s="248">
        <f>IF(AFF$6=$AEO$5,成绩录入!BS11,0)</f>
        <v>0</v>
      </c>
      <c r="AFG8" s="248">
        <f>IF(AFG$6=$AEO$5,成绩录入!BT11,0)</f>
        <v>0</v>
      </c>
      <c r="AFH8" s="248">
        <f>IF(AFH$6=$AEO$5,成绩录入!BU11,0)</f>
        <v>0</v>
      </c>
      <c r="AFI8" s="248">
        <f>IF(AFI$6=$AEO$5,成绩录入!BV11,0)</f>
        <v>0</v>
      </c>
      <c r="AFJ8" s="248">
        <f>IF(AFJ$6=$AEO$5,成绩录入!BW11,0)</f>
        <v>0</v>
      </c>
      <c r="AFK8" s="248">
        <f>IF(AFK$6=$AEO$5,成绩录入!BX11,0)</f>
        <v>0</v>
      </c>
      <c r="AFL8" s="248">
        <f>IF(AFL$6=$AEO$5,成绩录入!BY11,0)</f>
        <v>0</v>
      </c>
      <c r="AFM8" s="248">
        <f>IF(AFM$6=$AEO$5,成绩录入!BZ11,0)</f>
        <v>0</v>
      </c>
      <c r="AFN8" s="248">
        <f>IF(AFN$6=$AEO$5,成绩录入!CA11,0)</f>
        <v>0</v>
      </c>
      <c r="AFO8" s="248">
        <f>IF(AFO$6=$AEO$5,成绩录入!CB11,0)</f>
        <v>0</v>
      </c>
      <c r="AFP8" s="248">
        <f>IF(AFP$6=$AEO$5,成绩录入!CC11,0)</f>
        <v>0</v>
      </c>
      <c r="AFQ8" s="248">
        <f>IF(AFQ$6=$AEO$5,成绩录入!CD11,0)</f>
        <v>0</v>
      </c>
      <c r="AFR8" s="248">
        <f>IF(AFR$6=$AEO$5,成绩录入!CE11,0)</f>
        <v>0</v>
      </c>
      <c r="AFS8" s="248">
        <f>IF(AFS$6=$AEO$5,成绩录入!CF11,0)</f>
        <v>0</v>
      </c>
      <c r="AFT8" s="248">
        <f>IF(AFT$6=$AEO$5,成绩录入!CG11,0)</f>
        <v>0</v>
      </c>
      <c r="AFU8" s="248">
        <f>IF(AFU$6=$AEO$5,成绩录入!CH11,0)</f>
        <v>0</v>
      </c>
      <c r="AFV8" s="248">
        <f>IF(AFV$6=$AEO$5,成绩录入!CI11,0)</f>
        <v>0</v>
      </c>
      <c r="AFW8" s="248">
        <f>IF(AFW$6=$AEO$5,成绩录入!CJ11,0)</f>
        <v>0</v>
      </c>
      <c r="AFX8" s="248">
        <f>IF(AFX$6=$AEO$5,成绩录入!CK11,0)</f>
        <v>0</v>
      </c>
      <c r="AFY8" s="248">
        <f>IF(AFY$6=$AEO$5,成绩录入!CL11,0)</f>
        <v>0</v>
      </c>
      <c r="AFZ8" s="248">
        <f>IF(AFZ$6=$AEO$5,成绩录入!CM11,0)</f>
        <v>0</v>
      </c>
      <c r="AGA8" s="248">
        <f>IF(AGA$6=$AEO$5,成绩录入!CN11,0)</f>
        <v>0</v>
      </c>
      <c r="AGB8" s="248">
        <f>IF(AGB$6=$AEO$5,成绩录入!CO11,0)</f>
        <v>0</v>
      </c>
      <c r="AGC8" s="248">
        <f>IF(AGC$6=$AEO$5,成绩录入!CP11,0)</f>
        <v>0</v>
      </c>
      <c r="AGD8" s="248">
        <f>IF(AGD$6=$AEO$5,成绩录入!CQ11,0)</f>
        <v>0</v>
      </c>
      <c r="AGE8" s="248">
        <f>IF(AGE$6=$AEO$5,成绩录入!CR11,0)</f>
        <v>0</v>
      </c>
      <c r="AGF8" s="248">
        <f>IF(AGF$6=$AEO$5,成绩录入!CS11,0)</f>
        <v>0</v>
      </c>
      <c r="AGG8" s="248">
        <f>IF(AGG$6=$AEO$5,成绩录入!CT11,0)</f>
        <v>0</v>
      </c>
      <c r="AGH8" s="248">
        <f>IF(AGH$6=$AEO$5,成绩录入!CU11,0)</f>
        <v>0</v>
      </c>
      <c r="AGI8" s="248">
        <f>IF(AGI$6=$AEO$5,成绩录入!CV11,0)</f>
        <v>0</v>
      </c>
      <c r="AGJ8" s="248">
        <f>IF(AGJ$6=$AEO$5,成绩录入!CW11,0)</f>
        <v>0</v>
      </c>
      <c r="AGK8" s="248">
        <f>IF(AGK$6=$AEO$5,成绩录入!CX11,0)</f>
        <v>0</v>
      </c>
      <c r="AGL8" s="248">
        <f>IF(AGL$6=$AEO$5,成绩录入!CY11,0)</f>
        <v>0</v>
      </c>
      <c r="AGM8" s="248">
        <f>IF(AGM$6=$AEO$5,成绩录入!CZ11,0)</f>
        <v>0</v>
      </c>
      <c r="AGN8" s="248">
        <f>IF(AGN$6=$AEO$5,成绩录入!DA11,0)</f>
        <v>0</v>
      </c>
      <c r="AGO8" s="248">
        <f>IF(AGO$6=$AEO$5,成绩录入!DB11,0)</f>
        <v>0</v>
      </c>
      <c r="AGP8" s="248">
        <f>IF(AGP$6=$AEO$5,成绩录入!DC11,0)</f>
        <v>0</v>
      </c>
      <c r="AGQ8" s="248">
        <f>IF(AGQ$6=$AEO$5,成绩录入!DD11,0)</f>
        <v>0</v>
      </c>
      <c r="AGR8" s="248">
        <f>IF(AGR$6=$AEO$5,成绩录入!DE11,0)</f>
        <v>0</v>
      </c>
      <c r="AGS8" s="248">
        <f>IF(AGS$6=$AEO$5,成绩录入!DF11,0)</f>
        <v>0</v>
      </c>
      <c r="AGT8" s="248">
        <f>IF(AGT$6=$AEO$5,成绩录入!DG11,0)</f>
        <v>0</v>
      </c>
      <c r="AGU8" s="248">
        <f>IF(AGU$6=$AEO$5,成绩录入!DH11,0)</f>
        <v>0</v>
      </c>
      <c r="AGV8" s="248">
        <f>IF(AGV$6=$AEO$5,成绩录入!DI11,0)</f>
        <v>0</v>
      </c>
      <c r="AGW8" s="248">
        <f>IF(AGW$6=$AEO$5,成绩录入!DJ11,0)</f>
        <v>0</v>
      </c>
      <c r="AGX8" s="248">
        <f>IF(AGX$6=$AEO$5,成绩录入!DK11,0)</f>
        <v>0</v>
      </c>
      <c r="AGY8" s="248">
        <f>IF(AGY$6=$AEO$5,成绩录入!DL11,0)</f>
        <v>0</v>
      </c>
      <c r="AGZ8" s="248">
        <f>IF(AGZ$6=$AEO$5,成绩录入!DM11,0)</f>
        <v>0</v>
      </c>
      <c r="AHA8" s="248">
        <f>IF(AHA$6=$AEO$5,成绩录入!DN11,0)</f>
        <v>0</v>
      </c>
      <c r="AHB8" s="248">
        <f>IF(AHB$6=$AEO$5,成绩录入!DO11,0)</f>
        <v>0</v>
      </c>
      <c r="AHC8" s="248">
        <f>IF(AHC$6=$AEO$5,成绩录入!DP11,0)</f>
        <v>0</v>
      </c>
      <c r="AHD8" s="248">
        <f>IF(AHD$6=$AEO$5,成绩录入!DQ11,0)</f>
        <v>0</v>
      </c>
      <c r="AHE8" s="248">
        <f>IF(AHE$6=$AEO$5,成绩录入!DR11,0)</f>
        <v>0</v>
      </c>
      <c r="AHF8" s="248">
        <f>IF(AHF$6=$AEO$5,成绩录入!DS11,0)</f>
        <v>0</v>
      </c>
      <c r="AHG8" s="248">
        <f>IF(AHG$6=$AEO$5,成绩录入!DT11,0)</f>
        <v>0</v>
      </c>
      <c r="AHH8" s="248">
        <f>IF(AHH$6=$AEO$5,成绩录入!DU11,0)</f>
        <v>0</v>
      </c>
      <c r="AHI8" s="248">
        <f>IF(AHI$6=$AEO$5,成绩录入!DV11,0)</f>
        <v>0</v>
      </c>
      <c r="AHJ8" s="248">
        <f>IF(AHJ$6=$AEO$5,成绩录入!DW11,0)</f>
        <v>0</v>
      </c>
      <c r="AHK8" s="248">
        <f>IF(AHK$6=$AEO$5,成绩录入!DX11,0)</f>
        <v>0</v>
      </c>
      <c r="AHL8" s="248">
        <f>IF(AHL$6=$AEO$5,成绩录入!DY11,0)</f>
        <v>0</v>
      </c>
      <c r="AHM8" s="248">
        <f>IF(AHM$6=$AEO$5,成绩录入!DZ11,0)</f>
        <v>0</v>
      </c>
      <c r="AHN8" s="248">
        <f>IF(AHN$6=$AEO$5,成绩录入!EA11,0)</f>
        <v>0</v>
      </c>
      <c r="AHO8" s="248">
        <f>IF(AHO$6=$AEO$5,成绩录入!EB11,0)</f>
        <v>0</v>
      </c>
      <c r="AHP8" s="248">
        <f>IF(AHP$6=$AEO$5,成绩录入!EC11,0)</f>
        <v>0</v>
      </c>
      <c r="AHQ8" s="248">
        <f>IF(AHQ$6=$AEO$5,成绩录入!ED11,0)</f>
        <v>0</v>
      </c>
      <c r="AHR8" s="248">
        <f>IF(AHR$6=$AEO$5,成绩录入!EE11,0)</f>
        <v>0</v>
      </c>
      <c r="AHS8" s="248">
        <f>IF(AHS$6=$AEO$5,成绩录入!EF11,0)</f>
        <v>0</v>
      </c>
      <c r="AHT8" s="248">
        <f>IF(AHT$6=$AEO$5,成绩录入!EG11,0)</f>
        <v>0</v>
      </c>
      <c r="AHU8" s="248">
        <f>IF(AHU$6=$AEO$5,成绩录入!EH11,0)</f>
        <v>0</v>
      </c>
      <c r="AHV8" s="248">
        <f>IF(AHV$6=$AEO$5,成绩录入!EI11,0)</f>
        <v>0</v>
      </c>
      <c r="AHW8" s="248">
        <f>IF(AHW$6=$AEO$5,成绩录入!EJ11,0)</f>
        <v>0</v>
      </c>
      <c r="AHX8" s="248">
        <f>IF(AHX$6=$AEO$5,成绩录入!EK11,0)</f>
        <v>0</v>
      </c>
      <c r="AHY8" s="248">
        <f>IF(AHY$6=$AEO$5,成绩录入!EL11,0)</f>
        <v>0</v>
      </c>
      <c r="AHZ8" s="248">
        <f>IF(AHZ$6=$AEO$5,成绩录入!EM11,0)</f>
        <v>0</v>
      </c>
      <c r="AIA8" s="248">
        <f>IF(AIA$6=$AEO$5,成绩录入!EN11,0)</f>
        <v>0</v>
      </c>
      <c r="AIB8" s="248">
        <f>IF(AIB$6=$AEO$5,成绩录入!EO11,0)</f>
        <v>0</v>
      </c>
      <c r="AIC8" s="248">
        <f>IF(AIC$6=$AEO$5,成绩录入!EP11,0)</f>
        <v>0</v>
      </c>
      <c r="AID8" s="248">
        <f>IF(AID$6=$AEO$5,成绩录入!EQ11,0)</f>
        <v>0</v>
      </c>
      <c r="AIE8" s="248">
        <f>IF(AIE$6=$AEO$5,成绩录入!ER11,0)</f>
        <v>0</v>
      </c>
      <c r="AIF8" s="248">
        <f>IF(AIF$6=$AEO$5,成绩录入!ES11,0)</f>
        <v>0</v>
      </c>
      <c r="AIG8" s="248">
        <f>IF(AIG$6=$AEO$5,成绩录入!ET11,0)</f>
        <v>0</v>
      </c>
      <c r="AIH8" s="248">
        <f>IF(AIH$6=$AEO$5,成绩录入!EU11,0)</f>
        <v>0</v>
      </c>
      <c r="AII8" s="248">
        <f>IF(AII$6=$AEO$5,成绩录入!EV11,0)</f>
        <v>0</v>
      </c>
      <c r="AIJ8" s="248">
        <f>IF(AIJ$6=$AEO$5,成绩录入!EW11,0)</f>
        <v>0</v>
      </c>
      <c r="AIK8" s="248">
        <f>IF(AIK$6=$AEO$5,成绩录入!EX11,0)</f>
        <v>0</v>
      </c>
      <c r="AIL8" s="218">
        <f t="shared" ref="AIL8:AIL71" si="35">SUM(AEP8:AIK8)</f>
        <v>0</v>
      </c>
      <c r="AIN8" s="214" t="str">
        <f>初始录入!A13</f>
        <v/>
      </c>
      <c r="AIO8" s="215">
        <f>初始录入!B13</f>
        <v>0</v>
      </c>
      <c r="AIP8" s="216">
        <f>初始录入!C13</f>
        <v>0</v>
      </c>
      <c r="AIQ8" s="314">
        <f>IF(平时!D6&lt;&gt;"",平时!D6,0)</f>
        <v>0</v>
      </c>
      <c r="AIR8" s="324" t="str">
        <f>IF(AIR$6+AIR$7=2,AIQ8/AIQ$6*AIQ$7,"")</f>
        <v/>
      </c>
      <c r="AIS8" s="314">
        <f>IF(过程!D6&lt;&gt;"",过程!D6,0)</f>
        <v>0</v>
      </c>
      <c r="AIT8" s="324" t="str">
        <f>IF(AIT$6+AIT$7=2,AIS8/AIS$6*AIS$7,"")</f>
        <v/>
      </c>
      <c r="AIU8" s="216">
        <f>IF(期末!D6&lt;&gt;"",期末!D6,0)</f>
        <v>0</v>
      </c>
      <c r="AIV8" s="324" t="str">
        <f>IF(AIV$6+AIV$7=2,AIU8/AIU$6*AIU$7,"")</f>
        <v/>
      </c>
      <c r="AIW8" s="325">
        <f>IF($AIW$7&lt;&gt;0,SUM(AIR8,AIT8,AIV8)/AIW$7,0)</f>
        <v>0</v>
      </c>
      <c r="AIX8" s="314">
        <f>IF(平时!E6&lt;&gt;"",平时!E6,0)</f>
        <v>0</v>
      </c>
      <c r="AIY8" s="324" t="str">
        <f>IF(AIY$6+AIY$7=2,AIX8/AIX$6*AIX$7,"")</f>
        <v/>
      </c>
      <c r="AIZ8" s="314">
        <f>IF(过程!E6&lt;&gt;"",过程!E6,0)</f>
        <v>0</v>
      </c>
      <c r="AJA8" s="324" t="str">
        <f>IF(AJA$6+AJA$7=2,AIZ8/AIZ$6*AIZ$7,"")</f>
        <v/>
      </c>
      <c r="AJB8" s="216">
        <f>IF(期末!E6&lt;&gt;"",期末!E6,0)</f>
        <v>0</v>
      </c>
      <c r="AJC8" s="324" t="str">
        <f>IF(AJC$6+AJC$7=2,AJB8/AJB$6*AJB$7,"")</f>
        <v/>
      </c>
      <c r="AJD8" s="325">
        <f>IF($AJD$7&lt;&gt;0,SUM(AIY8,AJA8,AJC8)/AJD$7,0)</f>
        <v>0</v>
      </c>
      <c r="AJE8" s="314">
        <f>IF(平时!F6&lt;&gt;"",平时!F6,0)</f>
        <v>0</v>
      </c>
      <c r="AJF8" s="324" t="str">
        <f>IF(AJF$6+AJF$7=2,AJE8/AJE$6*AJE$7,"")</f>
        <v/>
      </c>
      <c r="AJG8" s="314">
        <f>IF(过程!F6&lt;&gt;"",过程!F6,0)</f>
        <v>0</v>
      </c>
      <c r="AJH8" s="324" t="str">
        <f>IF(AJH$6+AJH$7=2,AJG8/AJG$6*AJG$7,"")</f>
        <v/>
      </c>
      <c r="AJI8" s="216">
        <f>IF(期末!F6&lt;&gt;"",期末!F6,0)</f>
        <v>0</v>
      </c>
      <c r="AJJ8" s="324" t="str">
        <f>IF(AJJ$6+AJJ$7=2,AJI8/AJI$6*AJI$7,"")</f>
        <v/>
      </c>
      <c r="AJK8" s="325">
        <f>IF($AJK$7&lt;&gt;0,SUM(AJF8,AJH8,AJJ8)/AJK$7,0)</f>
        <v>0</v>
      </c>
      <c r="AJL8" s="314">
        <f>IF(平时!G6&lt;&gt;"",平时!G6,0)</f>
        <v>0</v>
      </c>
      <c r="AJM8" s="324" t="str">
        <f>IF(AJM$6+AJM$7=2,AJL8/AJL$6*AJL$7,"")</f>
        <v/>
      </c>
      <c r="AJN8" s="314">
        <f>IF(过程!G6&lt;&gt;"",过程!G6,0)</f>
        <v>0</v>
      </c>
      <c r="AJO8" s="324" t="str">
        <f>IF(AJO$6+AJO$7=2,AJN8/AJN$6*AJN$7,"")</f>
        <v/>
      </c>
      <c r="AJP8" s="216">
        <f>IF(期末!G6&lt;&gt;"",期末!G6,0)</f>
        <v>0</v>
      </c>
      <c r="AJQ8" s="324" t="str">
        <f>IF(AJQ$6+AJQ$7=2,AJP8/AJP$6*AJP$7,"")</f>
        <v/>
      </c>
      <c r="AJR8" s="325">
        <f>IF($AJR$7&lt;&gt;0,SUM(AJM8,AJO8,AJQ8)/AJR$7,0)</f>
        <v>0</v>
      </c>
      <c r="AJS8" s="314">
        <f>IF(平时!H6&lt;&gt;"",平时!H6,0)</f>
        <v>0</v>
      </c>
      <c r="AJT8" s="324" t="str">
        <f>IF(AJT$6+AJT$7=2,AJS8/AJS$6*AJS$7,"")</f>
        <v/>
      </c>
      <c r="AJU8" s="314">
        <f>IF(过程!H6&lt;&gt;"",过程!H6,0)</f>
        <v>0</v>
      </c>
      <c r="AJV8" s="324" t="str">
        <f>IF(AJV$6+AJV$7=2,AJU8/AJU$6*AJU$7,"")</f>
        <v/>
      </c>
      <c r="AJW8" s="216">
        <f>IF(期末!H6&lt;&gt;"",期末!H6,0)</f>
        <v>0</v>
      </c>
      <c r="AJX8" s="324" t="str">
        <f>IF(AJX$6+AJX$7=2,AJW8/AJW$6*AJW$7,"")</f>
        <v/>
      </c>
      <c r="AJY8" s="326">
        <f>IF($AJY$7&lt;&gt;0,SUM(AJT8,AJV8,AJX8)/AJY$7,0)</f>
        <v>0</v>
      </c>
      <c r="AKA8" s="216" t="str">
        <f>初始录入!A13</f>
        <v/>
      </c>
      <c r="AKB8" s="216">
        <f>初始录入!B13</f>
        <v>0</v>
      </c>
      <c r="AKC8" s="216">
        <f>初始录入!C13</f>
        <v>0</v>
      </c>
      <c r="AKD8" s="327" t="str">
        <f>IF(初始录入!$E13=初始录入!$K$2,达成度!$D21,"")</f>
        <v/>
      </c>
      <c r="AKE8" s="327" t="str">
        <f>IF(初始录入!$E13=初始录入!$K$3,达成度!D21,"")</f>
        <v/>
      </c>
      <c r="AKF8" s="216" t="str">
        <f>IF(初始录入!$E13=初始录入!$K$4,达成度!D21,"")</f>
        <v/>
      </c>
      <c r="AKG8" s="216" t="str">
        <f>IF(初始录入!$E13=初始录入!$K$5,达成度!D21,"")</f>
        <v/>
      </c>
      <c r="AKH8" s="327" t="str">
        <f>IF(初始录入!$E13=初始录入!$K$2,达成度!E21,"")</f>
        <v/>
      </c>
      <c r="AKI8" s="327" t="str">
        <f>IF(初始录入!$E13=初始录入!$K$3,达成度!E21,"")</f>
        <v/>
      </c>
      <c r="AKJ8" s="216" t="str">
        <f>IF(初始录入!$E13=初始录入!$K$4,达成度!E21,"")</f>
        <v/>
      </c>
      <c r="AKK8" s="216" t="str">
        <f>IF(初始录入!$E13=初始录入!$K$5,达成度!E21,"")</f>
        <v/>
      </c>
      <c r="AKL8" s="327" t="str">
        <f>IF(初始录入!$E13=初始录入!$K$2,达成度!F21,"")</f>
        <v/>
      </c>
      <c r="AKM8" s="327" t="str">
        <f>IF(初始录入!$E13=初始录入!$K$3,达成度!F21,"")</f>
        <v/>
      </c>
      <c r="AKN8" s="216" t="str">
        <f>IF(初始录入!$E13=初始录入!$K$4,达成度!F21,"")</f>
        <v/>
      </c>
      <c r="AKO8" s="216" t="str">
        <f>IF(初始录入!$E13=初始录入!$K$5,达成度!F21,"")</f>
        <v/>
      </c>
      <c r="AKP8" s="327" t="str">
        <f>IF(初始录入!$E13=初始录入!$K$2,达成度!H21,"")</f>
        <v/>
      </c>
      <c r="AKQ8" s="327" t="str">
        <f>IF(初始录入!$E13=初始录入!$K$3,达成度!H21,"")</f>
        <v/>
      </c>
      <c r="AKR8" s="216" t="str">
        <f>IF(初始录入!$E13=初始录入!$K$4,达成度!H21,"")</f>
        <v/>
      </c>
      <c r="AKS8" s="216" t="str">
        <f>IF(初始录入!$E13=初始录入!$K$5,达成度!H21,"")</f>
        <v/>
      </c>
      <c r="AKT8" s="327" t="str">
        <f>IF(初始录入!$E13=初始录入!$K$2,达成度!I21,"")</f>
        <v/>
      </c>
      <c r="AKU8" s="327" t="str">
        <f>IF(初始录入!$E13=初始录入!$K$3,达成度!I21,"")</f>
        <v/>
      </c>
      <c r="AKV8" s="216" t="str">
        <f>IF(初始录入!$E13=初始录入!$K$4,达成度!I21,"")</f>
        <v/>
      </c>
      <c r="AKW8" s="216" t="str">
        <f>IF(初始录入!$E13=初始录入!$K$5,达成度!I21,"")</f>
        <v/>
      </c>
      <c r="AKX8" s="327" t="str">
        <f>IF(初始录入!$E13=初始录入!$K$2,达成度!J21,"")</f>
        <v/>
      </c>
      <c r="AKY8" s="327" t="str">
        <f>IF(初始录入!$E13=初始录入!$K$3,达成度!J21,"")</f>
        <v/>
      </c>
      <c r="AKZ8" s="216" t="str">
        <f>IF(初始录入!$E13=初始录入!$K$4,达成度!J21,"")</f>
        <v/>
      </c>
      <c r="ALA8" s="216" t="str">
        <f>IF(初始录入!$E13=初始录入!$K$5,达成度!J21,"")</f>
        <v/>
      </c>
      <c r="ALB8" s="327" t="str">
        <f>IF(初始录入!$E13=初始录入!$K$2,达成度!L21,"")</f>
        <v/>
      </c>
      <c r="ALC8" s="327" t="str">
        <f>IF(初始录入!$E13=初始录入!$K$3,达成度!L21,"")</f>
        <v/>
      </c>
      <c r="ALD8" s="216" t="str">
        <f>IF(初始录入!$E13=初始录入!$K$4,达成度!L21,"")</f>
        <v/>
      </c>
      <c r="ALE8" s="216" t="str">
        <f>IF(初始录入!$E13=初始录入!$K$5,达成度!L21,"")</f>
        <v/>
      </c>
      <c r="ALF8" s="327" t="str">
        <f>IF(初始录入!$E13=初始录入!$K$2,达成度!M21,"")</f>
        <v/>
      </c>
      <c r="ALG8" s="327" t="str">
        <f>IF(初始录入!$E13=初始录入!$K$3,达成度!M21,"")</f>
        <v/>
      </c>
      <c r="ALH8" s="216" t="str">
        <f>IF(初始录入!$E13=初始录入!$K$4,达成度!M21,"")</f>
        <v/>
      </c>
      <c r="ALI8" s="216" t="str">
        <f>IF(初始录入!$E13=初始录入!$K$5,达成度!M21,"")</f>
        <v/>
      </c>
      <c r="ALJ8" s="327" t="str">
        <f>IF(初始录入!$E13=初始录入!$K$2,达成度!N21,"")</f>
        <v/>
      </c>
      <c r="ALK8" s="327" t="str">
        <f>IF(初始录入!$E13=初始录入!$K$3,达成度!N21,"")</f>
        <v/>
      </c>
      <c r="ALL8" s="216" t="str">
        <f>IF(初始录入!$E13=初始录入!$K$4,达成度!N21,"")</f>
        <v/>
      </c>
      <c r="ALM8" s="216" t="str">
        <f>IF(初始录入!$E13=初始录入!$K$5,达成度!N21,"")</f>
        <v/>
      </c>
      <c r="ALN8" s="327" t="str">
        <f>IF(初始录入!$E13=初始录入!$K$2,达成度!P21,"")</f>
        <v/>
      </c>
      <c r="ALO8" s="327" t="str">
        <f>IF(初始录入!$E13=初始录入!$K$3,达成度!P21,"")</f>
        <v/>
      </c>
      <c r="ALP8" s="216" t="str">
        <f>IF(初始录入!$E13=初始录入!$K$4,达成度!P21,"")</f>
        <v/>
      </c>
      <c r="ALQ8" s="216" t="str">
        <f>IF(初始录入!$E13=初始录入!$K$5,达成度!P21,"")</f>
        <v/>
      </c>
      <c r="ALR8" s="327" t="str">
        <f>IF(初始录入!$E13=初始录入!$K$2,达成度!Q21,"")</f>
        <v/>
      </c>
      <c r="ALS8" s="327" t="str">
        <f>IF(初始录入!$E13=初始录入!$K$3,达成度!Q21,"")</f>
        <v/>
      </c>
      <c r="ALT8" s="216" t="str">
        <f>IF(初始录入!$E13=初始录入!$K$4,达成度!Q21,"")</f>
        <v/>
      </c>
      <c r="ALU8" s="216" t="str">
        <f>IF(初始录入!$E13=初始录入!$K$5,达成度!Q21,"")</f>
        <v/>
      </c>
      <c r="ALV8" s="327" t="str">
        <f>IF(初始录入!$E13=初始录入!$K$2,达成度!R21,"")</f>
        <v/>
      </c>
      <c r="ALW8" s="327" t="str">
        <f>IF(初始录入!$E13=初始录入!$K$3,达成度!R21,"")</f>
        <v/>
      </c>
      <c r="ALX8" s="216" t="str">
        <f>IF(初始录入!$E13=初始录入!$K$4,达成度!R21,"")</f>
        <v/>
      </c>
      <c r="ALY8" s="216"/>
      <c r="ALZ8" s="327" t="str">
        <f>IF(初始录入!$E13=初始录入!$K$2,达成度!T21,"")</f>
        <v/>
      </c>
      <c r="AMA8" s="327" t="str">
        <f>IF(初始录入!$E13=初始录入!$K$3,达成度!T21,"")</f>
        <v/>
      </c>
      <c r="AMB8" s="216" t="str">
        <f>IF(初始录入!$E13=初始录入!$K$4,达成度!T21,"")</f>
        <v/>
      </c>
      <c r="AMC8" s="216" t="str">
        <f>IF(初始录入!$E13=初始录入!$K$5,达成度!T21,"")</f>
        <v/>
      </c>
      <c r="AMD8" s="327" t="str">
        <f>IF(初始录入!$E13=初始录入!$K$2,达成度!U21,"")</f>
        <v/>
      </c>
      <c r="AME8" s="327" t="str">
        <f>IF(初始录入!$E13=初始录入!$K$3,达成度!U21,"")</f>
        <v/>
      </c>
      <c r="AMF8" s="216" t="str">
        <f>IF(初始录入!$E13=初始录入!$K$4,达成度!U21,"")</f>
        <v/>
      </c>
      <c r="AMG8" s="216" t="str">
        <f>IF(初始录入!$E13=初始录入!$K$5,达成度!U21,"")</f>
        <v/>
      </c>
      <c r="AMH8" s="327" t="str">
        <f>IF(初始录入!$E13=初始录入!$K$2,达成度!V21,"")</f>
        <v/>
      </c>
      <c r="AMI8" s="327" t="str">
        <f>IF(初始录入!$E13=初始录入!$K$3,达成度!V21,"")</f>
        <v/>
      </c>
      <c r="AMJ8" s="216" t="str">
        <f>IF(初始录入!$E13=初始录入!$K$4,达成度!W21,"")</f>
        <v/>
      </c>
      <c r="AMK8" s="216" t="str">
        <f>IF(初始录入!$E13=初始录入!$K$5,达成度!W21,"")</f>
        <v/>
      </c>
      <c r="AMM8" s="215">
        <v>1</v>
      </c>
      <c r="AMN8" s="222" t="str">
        <f>IF($AMM8&lt;=$H$7,0.65,"")</f>
        <v/>
      </c>
      <c r="AMO8" s="325" t="str">
        <f>IF($AMM8&lt;=$H$7,INDEX(达成度!$G$21:$G$170,$AMM8,1),"")</f>
        <v/>
      </c>
      <c r="AMP8" s="325" t="str">
        <f>IF($AMM8&lt;=$H$7,INDEX(达成度!$K$21:$K$170,$AMM8,1),"")</f>
        <v/>
      </c>
      <c r="AMQ8" s="325" t="str">
        <f>IF($AMM8&lt;=$H$7,INDEX(达成度!$O$21:$O$170,$AMM8,1),"")</f>
        <v/>
      </c>
      <c r="AMR8" s="325" t="str">
        <f>IF($AMM8&lt;=$H$7,INDEX(达成度!$S$21:$S$170,$AMM8,1),"")</f>
        <v/>
      </c>
      <c r="AMS8" s="326" t="str">
        <f>IF($AMM8&lt;=$H$7,INDEX(达成度!$W$21:$W$170,$AMM8,1),"")</f>
        <v/>
      </c>
      <c r="AMT8" s="328"/>
      <c r="AMU8" s="215"/>
      <c r="AMV8" s="222" t="str">
        <f>IF($AMM8&lt;=$I$7,0.65,"")</f>
        <v/>
      </c>
      <c r="AMW8" s="325" t="str">
        <f>IF($AMM8&lt;=$I$7,INDEX(达成度!$G$21:$G$170,$AMM8+$H$7,1),"")</f>
        <v/>
      </c>
      <c r="AMX8" s="325" t="str">
        <f>IF($AMM8&lt;=$I$7,INDEX(达成度!$K$21:$K$170,$AMM8+$H$7,1),"")</f>
        <v/>
      </c>
      <c r="AMY8" s="325" t="str">
        <f>IF($AMM8&lt;=$I$7,INDEX(达成度!$O$21:$O$170,$AMM8+$H$7,1),"")</f>
        <v/>
      </c>
      <c r="AMZ8" s="325" t="str">
        <f>IF($AMM8&lt;=$I$7,INDEX(达成度!$S$21:$S$170,$AMM8+$H$7,1),"")</f>
        <v/>
      </c>
      <c r="ANA8" s="326" t="str">
        <f>IF($AMM8&lt;=$I$7,INDEX(达成度!$W$21:$W$170,$AMM8+$H$7,1),"")</f>
        <v/>
      </c>
      <c r="ANB8" s="206"/>
      <c r="ANC8" s="329"/>
      <c r="AND8" s="216" t="str">
        <f>IF($AMM8&lt;=$J$7,0.65,"")</f>
        <v/>
      </c>
      <c r="ANE8" s="325" t="str">
        <f>IF($AMM8&lt;=$J$7,INDEX(达成度!$G$21:$G$170,$AMM8+$H$7+$I$7,1),"")</f>
        <v/>
      </c>
      <c r="ANF8" s="325" t="str">
        <f>IF($AMM8&lt;=$J$7,INDEX(达成度!$K$21:$K$170,$AMM8+$H$7+$I$7,1),"")</f>
        <v/>
      </c>
      <c r="ANG8" s="325" t="str">
        <f>IF($AMM8&lt;=$J$7,INDEX(达成度!$O$21:$O$170,$AMM8+$H$7+$I$7,1),"")</f>
        <v/>
      </c>
      <c r="ANH8" s="325" t="str">
        <f>IF($AMM8&lt;=$J$7,INDEX(达成度!$S$21:$S$170,$AMM8+$H$7+$I$7,1),"")</f>
        <v/>
      </c>
      <c r="ANI8" s="326" t="str">
        <f>IF($AMM8&lt;=$J$7,INDEX(达成度!$W$21:$W$170,$AMM8+$H$7+$I$7,1),"")</f>
        <v/>
      </c>
      <c r="ANK8" s="329"/>
      <c r="ANL8" s="216" t="str">
        <f>IF($AMM8&lt;=$K$7,0.65,"")</f>
        <v/>
      </c>
      <c r="ANM8" s="325" t="str">
        <f>IF($AMM8&lt;=$K$7,INDEX(达成度!$G$21:$G$170,$AMM8+$H$7+$I$7+$J$7,1),"")</f>
        <v/>
      </c>
      <c r="ANN8" s="325" t="str">
        <f>IF($AMM8&lt;=$K$7,INDEX(达成度!$K$21:$K$170,$AMM8+$H$7+$I$7+$J$7,1),"")</f>
        <v/>
      </c>
      <c r="ANO8" s="325" t="str">
        <f>IF($AMM8&lt;=$K$7,INDEX(达成度!$O$21:$O$170,$AMM8+$H$7+$I$7+$J$7,1),"")</f>
        <v/>
      </c>
      <c r="ANP8" s="325" t="str">
        <f>IF($AMM8&lt;=$K$7,INDEX(达成度!$S$21:$S$170,$AMM8+$H$7+$I$7+$J$7,1),"")</f>
        <v/>
      </c>
      <c r="ANQ8" s="326" t="str">
        <f>IF($AMM8&lt;=$K$7,INDEX(达成度!$W$21:$W$170,$AMM8+$H$7+$I$7+$J$7,1),"")</f>
        <v/>
      </c>
      <c r="ANS8" s="187"/>
      <c r="ANT8" s="187"/>
      <c r="ANU8" s="187"/>
      <c r="ANV8" s="187"/>
      <c r="ANW8" s="187"/>
      <c r="ANX8" s="187"/>
      <c r="ANY8" s="187"/>
      <c r="ANZ8" s="187"/>
      <c r="AOA8" s="187"/>
      <c r="AOB8" s="187"/>
      <c r="AOC8" s="187"/>
      <c r="AOD8" s="187"/>
      <c r="AOE8" s="187"/>
      <c r="AOF8" s="187"/>
      <c r="AOG8" s="187"/>
      <c r="AOH8" s="187"/>
      <c r="AOI8" s="187"/>
      <c r="AOJ8" s="187"/>
      <c r="AOK8" s="187"/>
      <c r="AOL8" s="187"/>
      <c r="AOM8" s="187"/>
      <c r="AON8" s="187"/>
      <c r="AOO8" s="187"/>
      <c r="AOP8" s="187"/>
      <c r="AOQ8" s="187"/>
      <c r="AOR8" s="187"/>
      <c r="AOS8" s="187"/>
      <c r="AOT8" s="187"/>
      <c r="AOU8" s="187"/>
      <c r="AOV8" s="187"/>
      <c r="AOW8" s="187"/>
      <c r="AOX8" s="187"/>
      <c r="AOY8" s="187"/>
      <c r="AOZ8" s="187"/>
      <c r="APA8" s="187"/>
      <c r="APB8" s="187"/>
      <c r="APC8" s="187"/>
      <c r="APD8" s="187"/>
      <c r="APE8" s="187"/>
      <c r="APF8" s="187"/>
      <c r="APG8" s="187"/>
      <c r="APH8" s="187"/>
      <c r="API8" s="187"/>
      <c r="APJ8" s="187"/>
      <c r="APK8" s="187"/>
      <c r="APL8" s="187"/>
      <c r="APM8" s="187"/>
      <c r="APN8" s="187"/>
      <c r="APO8" s="187"/>
      <c r="APP8" s="187"/>
      <c r="APQ8" s="187"/>
      <c r="APR8" s="187"/>
      <c r="APS8" s="187"/>
      <c r="APT8" s="187"/>
      <c r="APU8" s="187"/>
      <c r="APV8" s="187"/>
      <c r="APW8" s="187"/>
    </row>
    <row r="9" ht="18" customHeight="1" spans="1:1024 1025:1115">
      <c r="A9" s="215" t="str">
        <f>初始录入!A14</f>
        <v/>
      </c>
      <c r="B9" s="216" t="str">
        <f>IF(初始录入!B14&lt;&gt;"",初始录入!B14,"")</f>
        <v/>
      </c>
      <c r="C9" s="216" t="str">
        <f>IF(初始录入!C14&lt;&gt;"",初始录入!C14,"")</f>
        <v/>
      </c>
      <c r="D9" s="216" t="str">
        <f>IF(初始录入!D14&lt;&gt;"",初始录入!D14,"")</f>
        <v/>
      </c>
      <c r="E9" s="218" t="str">
        <f>IF(初始录入!E14&lt;&gt;"",初始录入!E14,"")</f>
        <v/>
      </c>
      <c r="G9" s="330"/>
      <c r="H9" s="295">
        <f>IF(初始录入!E14=H$6,1,0)</f>
        <v>0</v>
      </c>
      <c r="I9" s="295">
        <f>IF(初始录入!E14=I$6,1,0)</f>
        <v>0</v>
      </c>
      <c r="J9" s="295">
        <f>IF(初始录入!E14=J$6,1,0)</f>
        <v>0</v>
      </c>
      <c r="K9" s="321">
        <f>IF(初始录入!E14=K$6,1,0)</f>
        <v>0</v>
      </c>
      <c r="L9" s="28"/>
      <c r="M9" s="293"/>
      <c r="N9" s="216" t="str">
        <f>IF($M$7="理论课程","单元作业",IF($M$7="课程设计","课堂讨论",""))</f>
        <v/>
      </c>
      <c r="O9" s="331"/>
      <c r="P9" s="216" t="str">
        <f>IF(M11="过程","大作业",IF(M11="大作业","调研报告",IF(M11="课程报告","课程报告",IF(M11="答辩","自我陈述",IF(M11="方案设计","方案图",IF(M11="实习过程","日记",""))))))</f>
        <v/>
      </c>
      <c r="Q9" s="216" t="str">
        <f>IF(M11="过程","调研报告",IF(M11="课程报告","专题小报告",IF(M11="大作业","小设计","")))</f>
        <v/>
      </c>
      <c r="R9" s="216" t="str">
        <f>IF(M11="过程","课程报告","")</f>
        <v/>
      </c>
      <c r="S9" s="222"/>
      <c r="T9" s="216"/>
      <c r="U9" s="216">
        <f>初始录入!M9</f>
        <v>0</v>
      </c>
      <c r="V9" s="218">
        <f>初始录入!O9</f>
        <v>0</v>
      </c>
      <c r="W9" s="332">
        <f>SUM(V7:V9)</f>
        <v>0</v>
      </c>
      <c r="X9" s="28"/>
      <c r="Y9" s="294">
        <v>100</v>
      </c>
      <c r="Z9" s="295">
        <f>成绩录入!$F$7</f>
        <v>0</v>
      </c>
      <c r="AA9" s="295">
        <f>成绩录入!F12</f>
        <v>0</v>
      </c>
      <c r="AB9" s="296">
        <f>IF(初始录入!$M$7&lt;&gt;"",IF(成绩录入!$F$7&lt;&gt;"",IF(初始录入!$P$7="次数",AA9/Z9*Y9,成绩录入!F12),0),0)</f>
        <v>0</v>
      </c>
      <c r="AC9" s="297">
        <f t="shared" ref="AC9:AC39" si="36">IF($R$20&lt;&gt;0,$AB9*M$20/$R$20*$V$7,0)</f>
        <v>0</v>
      </c>
      <c r="AD9" s="297">
        <f t="shared" si="23"/>
        <v>0</v>
      </c>
      <c r="AE9" s="297">
        <f t="shared" si="24"/>
        <v>0</v>
      </c>
      <c r="AF9" s="297">
        <f t="shared" si="25"/>
        <v>0</v>
      </c>
      <c r="AG9" s="297">
        <f t="shared" si="26"/>
        <v>0</v>
      </c>
      <c r="AH9" s="298">
        <f t="shared" ref="AH9:AH72" si="37">SUM(AC9:AG9)</f>
        <v>0</v>
      </c>
      <c r="AI9" s="28"/>
      <c r="AJ9" s="260">
        <f>成绩录入!I12</f>
        <v>0</v>
      </c>
      <c r="AK9" s="248">
        <f>成绩录入!J12</f>
        <v>0</v>
      </c>
      <c r="AL9" s="248">
        <f>成绩录入!K12</f>
        <v>0</v>
      </c>
      <c r="AM9" s="248">
        <f>成绩录入!L12</f>
        <v>0</v>
      </c>
      <c r="AN9" s="248">
        <f>成绩录入!M12</f>
        <v>0</v>
      </c>
      <c r="AO9" s="298">
        <f t="shared" ref="AO9:AO72" si="38">IF($AO$7&lt;&gt;0,SUM(AJ9*AJ$7,AK9*AK$7,AL9*AL$7,AM9*AM$7,AN9*AN$7)/$AO$7,0)</f>
        <v>0</v>
      </c>
      <c r="AP9" s="299"/>
      <c r="AQ9" s="260">
        <f>成绩录入!I12</f>
        <v>0</v>
      </c>
      <c r="AR9" s="248">
        <f>成绩录入!J12</f>
        <v>0</v>
      </c>
      <c r="AS9" s="248">
        <f>成绩录入!K12</f>
        <v>0</v>
      </c>
      <c r="AT9" s="248">
        <f>成绩录入!L12</f>
        <v>0</v>
      </c>
      <c r="AU9" s="248">
        <f>成绩录入!M12</f>
        <v>0</v>
      </c>
      <c r="AV9" s="298">
        <f t="shared" ref="AV9:AV72" si="39">IF($AV$7&lt;&gt;0,SUM(AQ9*AQ$7,AR9*AR$7,AS9*AS$7,AT9*AT$7,AU9*AU$7)/$AV$7,0)</f>
        <v>0</v>
      </c>
      <c r="AW9" s="299"/>
      <c r="AX9" s="260">
        <f>成绩录入!I12</f>
        <v>0</v>
      </c>
      <c r="AY9" s="248">
        <f>成绩录入!J12</f>
        <v>0</v>
      </c>
      <c r="AZ9" s="248">
        <f>成绩录入!K12</f>
        <v>0</v>
      </c>
      <c r="BA9" s="248">
        <f>成绩录入!L12</f>
        <v>0</v>
      </c>
      <c r="BB9" s="248">
        <f>成绩录入!M12</f>
        <v>0</v>
      </c>
      <c r="BC9" s="298">
        <f t="shared" ref="BC9:BC72" si="40">IF($BC$7&lt;&gt;0,SUM(AX9*AX$7,AY9*AY$7,AZ9*AZ$7,BA9*BA$7,BB9*BB$7)/$BC$7,0)</f>
        <v>0</v>
      </c>
      <c r="BD9" s="299"/>
      <c r="BE9" s="260">
        <f>成绩录入!I12</f>
        <v>0</v>
      </c>
      <c r="BF9" s="248">
        <f>成绩录入!J12</f>
        <v>0</v>
      </c>
      <c r="BG9" s="248">
        <f>成绩录入!K12</f>
        <v>0</v>
      </c>
      <c r="BH9" s="248">
        <f>成绩录入!L12</f>
        <v>0</v>
      </c>
      <c r="BI9" s="248">
        <f>成绩录入!M12</f>
        <v>0</v>
      </c>
      <c r="BJ9" s="298">
        <f t="shared" ref="BJ9:BJ72" si="41">IF($BJ$7&lt;&gt;0,SUM(BE9*BE$7,BF9*BF$7,BG9*BG$7,BH9*BH$7,BI9*BI$7)/$BJ$7,0)</f>
        <v>0</v>
      </c>
      <c r="BK9" s="299"/>
      <c r="BL9" s="260">
        <f>成绩录入!I12</f>
        <v>0</v>
      </c>
      <c r="BM9" s="248">
        <f>成绩录入!J12</f>
        <v>0</v>
      </c>
      <c r="BN9" s="248">
        <f>成绩录入!K12</f>
        <v>0</v>
      </c>
      <c r="BO9" s="248">
        <f>成绩录入!L12</f>
        <v>0</v>
      </c>
      <c r="BP9" s="248">
        <f>成绩录入!M12</f>
        <v>0</v>
      </c>
      <c r="BQ9" s="298">
        <f t="shared" ref="BQ9:BQ72" si="42">IF($BQ$7&lt;&gt;0,SUM(BL9*BL$7,BM9*BM$7,BN9*BN$7,BO9*BO$7,BP9*BP$7)/$BQ$7,0)</f>
        <v>0</v>
      </c>
      <c r="BR9" s="300"/>
      <c r="BS9" s="260">
        <f>成绩录入!P12</f>
        <v>0</v>
      </c>
      <c r="BT9" s="248">
        <f>成绩录入!Q12</f>
        <v>0</v>
      </c>
      <c r="BU9" s="248">
        <f>成绩录入!R12</f>
        <v>0</v>
      </c>
      <c r="BV9" s="248">
        <f>成绩录入!S12</f>
        <v>0</v>
      </c>
      <c r="BW9" s="248">
        <f>成绩录入!T12</f>
        <v>0</v>
      </c>
      <c r="BX9" s="248">
        <f>成绩录入!U12</f>
        <v>0</v>
      </c>
      <c r="BY9" s="248">
        <f>成绩录入!V12</f>
        <v>0</v>
      </c>
      <c r="BZ9" s="248">
        <f>成绩录入!W12</f>
        <v>0</v>
      </c>
      <c r="CA9" s="248">
        <f>成绩录入!X12</f>
        <v>0</v>
      </c>
      <c r="CB9" s="248">
        <f>成绩录入!Y12</f>
        <v>0</v>
      </c>
      <c r="CC9" s="298">
        <f t="shared" ref="CC9:CC72" si="43">IF($CC$7&lt;&gt;0,SUM(BS9*BS$7,BT9*BT$7,BU9*BU$7,BV9*BV$7,BW9*BW$7,BX9*BX$7,BY9*BY$7,BZ9*BZ$7,CA9*CA$7,CB9*CB$7)/$CC$7,0)</f>
        <v>0</v>
      </c>
      <c r="CD9" s="299"/>
      <c r="CE9" s="260">
        <f>成绩录入!P12</f>
        <v>0</v>
      </c>
      <c r="CF9" s="248">
        <f>成绩录入!Q12</f>
        <v>0</v>
      </c>
      <c r="CG9" s="248">
        <f>成绩录入!R12</f>
        <v>0</v>
      </c>
      <c r="CH9" s="248">
        <f>成绩录入!S12</f>
        <v>0</v>
      </c>
      <c r="CI9" s="248">
        <f>成绩录入!T12</f>
        <v>0</v>
      </c>
      <c r="CJ9" s="248">
        <f>成绩录入!U12</f>
        <v>0</v>
      </c>
      <c r="CK9" s="248">
        <f>成绩录入!V12</f>
        <v>0</v>
      </c>
      <c r="CL9" s="248">
        <f>成绩录入!W12</f>
        <v>0</v>
      </c>
      <c r="CM9" s="248">
        <f>成绩录入!X12</f>
        <v>0</v>
      </c>
      <c r="CN9" s="248">
        <f>成绩录入!Y12</f>
        <v>0</v>
      </c>
      <c r="CO9" s="298">
        <f t="shared" ref="CO9:CO72" si="44">IF($CO$7&lt;&gt;0,SUM(CE9*CE$7,CF9*CF$7,CG9*CG$7,CH9*CH$7,CI9*CI$7,CJ9*CJ$7,CK9*CK$7,CL9*CL$7,CM9*CM$7,CN9*CN$7)/$CO$7,0)</f>
        <v>0</v>
      </c>
      <c r="CP9" s="299"/>
      <c r="CQ9" s="260">
        <f>成绩录入!P12</f>
        <v>0</v>
      </c>
      <c r="CR9" s="248">
        <f>成绩录入!Q12</f>
        <v>0</v>
      </c>
      <c r="CS9" s="248">
        <f>成绩录入!R12</f>
        <v>0</v>
      </c>
      <c r="CT9" s="248">
        <f>成绩录入!S12</f>
        <v>0</v>
      </c>
      <c r="CU9" s="248">
        <f>成绩录入!T12</f>
        <v>0</v>
      </c>
      <c r="CV9" s="248">
        <f>成绩录入!U12</f>
        <v>0</v>
      </c>
      <c r="CW9" s="248">
        <f>成绩录入!V12</f>
        <v>0</v>
      </c>
      <c r="CX9" s="248">
        <f>成绩录入!W12</f>
        <v>0</v>
      </c>
      <c r="CY9" s="248">
        <f>成绩录入!X12</f>
        <v>0</v>
      </c>
      <c r="CZ9" s="248">
        <f>成绩录入!Y12</f>
        <v>0</v>
      </c>
      <c r="DA9" s="298">
        <f t="shared" ref="DA9:DA72" si="45">IF($DA$7&lt;&gt;0,SUM(CQ9*CQ$7,CR9*CR$7,CS9*CS$7,CT9*CT$7,CU9*CU$7,CV9*CV$7,CW9*CW$7,CX9*CX$7,CY9*CY$7,CZ9*CZ$7)/$DA$7,0)</f>
        <v>0</v>
      </c>
      <c r="DB9" s="299"/>
      <c r="DC9" s="260">
        <f>成绩录入!P12</f>
        <v>0</v>
      </c>
      <c r="DD9" s="248">
        <f>成绩录入!Q12</f>
        <v>0</v>
      </c>
      <c r="DE9" s="248">
        <f>成绩录入!R12</f>
        <v>0</v>
      </c>
      <c r="DF9" s="248">
        <f>成绩录入!S12</f>
        <v>0</v>
      </c>
      <c r="DG9" s="248">
        <f>成绩录入!T12</f>
        <v>0</v>
      </c>
      <c r="DH9" s="248">
        <f>成绩录入!U12</f>
        <v>0</v>
      </c>
      <c r="DI9" s="248">
        <f>成绩录入!V12</f>
        <v>0</v>
      </c>
      <c r="DJ9" s="248">
        <f>成绩录入!W12</f>
        <v>0</v>
      </c>
      <c r="DK9" s="248">
        <f>成绩录入!X12</f>
        <v>0</v>
      </c>
      <c r="DL9" s="248">
        <f>成绩录入!Y12</f>
        <v>0</v>
      </c>
      <c r="DM9" s="298">
        <f t="shared" ref="DM9:DM72" si="46">IF($DM$7&lt;&gt;0,SUM(DC9*DC$7,DD9*DD$7,DE9*DE$7,DF9*DF$7,DG9*DG$7,DH9*DH$7,DI9*DI$7,DJ9*DJ$7,DK9*DK$7,DL9*DL$7)/$DM$7,0)</f>
        <v>0</v>
      </c>
      <c r="DN9" s="299"/>
      <c r="DO9" s="260">
        <f>成绩录入!P12</f>
        <v>0</v>
      </c>
      <c r="DP9" s="248">
        <f>成绩录入!Q12</f>
        <v>0</v>
      </c>
      <c r="DQ9" s="248">
        <f>成绩录入!R12</f>
        <v>0</v>
      </c>
      <c r="DR9" s="248">
        <f>成绩录入!S12</f>
        <v>0</v>
      </c>
      <c r="DS9" s="248">
        <f>成绩录入!T12</f>
        <v>0</v>
      </c>
      <c r="DT9" s="248">
        <f>成绩录入!U12</f>
        <v>0</v>
      </c>
      <c r="DU9" s="248">
        <f>成绩录入!V12</f>
        <v>0</v>
      </c>
      <c r="DV9" s="248">
        <f>成绩录入!W12</f>
        <v>0</v>
      </c>
      <c r="DW9" s="248">
        <f>成绩录入!X12</f>
        <v>0</v>
      </c>
      <c r="DX9" s="248">
        <f>成绩录入!Y12</f>
        <v>0</v>
      </c>
      <c r="DY9" s="298">
        <f t="shared" ref="DY9:DY72" si="47">IF($DY$7&lt;&gt;0,SUM(DO9*DO$7,DP9*DP$7,DQ9*DQ$7,DR9*DR$7,DS9*DS$7,DT9*DT$7,DU9*DU$7,DV9*DV$7,DW9*DW$7,DX9*DX$7)/$DY$7,0)</f>
        <v>0</v>
      </c>
      <c r="DZ9" s="299"/>
      <c r="EA9" s="301" t="e">
        <f t="shared" ref="EA9:EA72" si="48">(AC9+IF(AND($AO$7&lt;&gt;0,$CC$7&lt;&gt;0),(AO9*$V$8+CC9*$V$9)*M$20/$R$20,SUM(AO9,CC9)*SUM($V$8,$V$9)*M$20/$R$20))/$W$9</f>
        <v>#DIV/0!</v>
      </c>
      <c r="EB9" s="297" t="e">
        <f t="shared" ref="EB9:EB72" si="49">(AD9+IF(AND($AV$7&lt;&gt;0,$CO$7&lt;&gt;0),($AV9*$V$8+$CO9*$V$9)*N$20/$R$20,SUM(AV9,CO9)*SUM($V$8,$V$9)*N$20/$R$20))/$W$9</f>
        <v>#DIV/0!</v>
      </c>
      <c r="EC9" s="297" t="e">
        <f t="shared" ref="EC9:EC72" si="50">(AE9+IF(AND($BC$7&lt;&gt;0,$DA$7&lt;&gt;0),(BC9*$V$8+DA9*$V$9)*O$20/$R$20,SUM(BC9,DA9)*SUM($V$8,$V$9)*O$20/$R$20))/$W$9</f>
        <v>#DIV/0!</v>
      </c>
      <c r="ED9" s="297" t="e">
        <f t="shared" ref="ED9:ED72" si="51">(AF9+IF(AND($BJ$7&lt;&gt;0,$DM$7&lt;&gt;0),(BJ9*$V$8+DM9*$V$9)*P$20/$R$20,SUM(BJ9,DM9)*SUM($V$8,$V$9)*P$20/$R$20))/$W$9</f>
        <v>#DIV/0!</v>
      </c>
      <c r="EE9" s="297" t="e">
        <f t="shared" ref="EE9:EE72" si="52">(AG9+IF(AND($BQ$7&lt;&gt;0,$DY$7&lt;&gt;0),(BQ9*$V$8+DY9*$V$9)*Q$20/$R$20,SUM(BQ9,DY9)*SUM($V$8,$V$9)*Q$20/$R$20))/$W$9</f>
        <v>#DIV/0!</v>
      </c>
      <c r="EF9" s="302" t="e">
        <f t="shared" ref="EF9:EF72" si="53">SUM(EA9:EE9)</f>
        <v>#DIV/0!</v>
      </c>
      <c r="EG9" s="303"/>
      <c r="EH9" s="304">
        <f t="shared" ref="EH9:EH72" si="54">AB9</f>
        <v>0</v>
      </c>
      <c r="EI9" s="296">
        <f>成绩录入!I12</f>
        <v>0</v>
      </c>
      <c r="EJ9" s="296">
        <f>成绩录入!J12</f>
        <v>0</v>
      </c>
      <c r="EK9" s="296">
        <f>成绩录入!K12</f>
        <v>0</v>
      </c>
      <c r="EL9" s="296">
        <f>成绩录入!L12</f>
        <v>0</v>
      </c>
      <c r="EM9" s="296">
        <f>成绩录入!M12</f>
        <v>0</v>
      </c>
      <c r="EN9" s="296">
        <f>成绩录入!P12</f>
        <v>0</v>
      </c>
      <c r="EO9" s="296">
        <f>成绩录入!Q12</f>
        <v>0</v>
      </c>
      <c r="EP9" s="296">
        <f>成绩录入!R12</f>
        <v>0</v>
      </c>
      <c r="EQ9" s="296">
        <f>成绩录入!S12</f>
        <v>0</v>
      </c>
      <c r="ER9" s="296">
        <f>成绩录入!T12</f>
        <v>0</v>
      </c>
      <c r="ES9" s="296">
        <f>成绩录入!U12</f>
        <v>0</v>
      </c>
      <c r="ET9" s="296">
        <f>成绩录入!V12</f>
        <v>0</v>
      </c>
      <c r="EU9" s="296">
        <f>成绩录入!W12</f>
        <v>0</v>
      </c>
      <c r="EV9" s="296">
        <f>成绩录入!X12</f>
        <v>0</v>
      </c>
      <c r="EW9" s="302">
        <f>成绩录入!Y12</f>
        <v>0</v>
      </c>
      <c r="EX9" s="303"/>
      <c r="EY9" s="304" t="str">
        <f t="shared" ref="EY9:FB40" si="55">IF(EY$7&lt;&gt;"",INDEX($EH$8:$EW$157,,MATCH(EY$7,$EH$6:$EW$6)),"")</f>
        <v/>
      </c>
      <c r="EZ9" s="296" t="str">
        <f t="shared" si="55"/>
        <v/>
      </c>
      <c r="FA9" s="296" t="str">
        <f t="shared" si="55"/>
        <v/>
      </c>
      <c r="FB9" s="296" t="str">
        <f t="shared" si="55"/>
        <v/>
      </c>
      <c r="FC9" s="302">
        <f>成绩录入!AB12</f>
        <v>0</v>
      </c>
      <c r="FD9" s="303"/>
      <c r="FE9" s="304" t="str">
        <f t="shared" ref="FE9:FE72" si="56">IF(EY$7&lt;&gt;"",EY9,"√")</f>
        <v>√</v>
      </c>
      <c r="FF9" s="296" t="str">
        <f t="shared" ref="FF9:FF72" si="57">IF(EZ$7&lt;&gt;"",EZ9,"√")</f>
        <v>√</v>
      </c>
      <c r="FG9" s="296" t="str">
        <f t="shared" ref="FG9:FG72" si="58">IF(FA$7&lt;&gt;"",FA9,"√")</f>
        <v>√</v>
      </c>
      <c r="FH9" s="296" t="str">
        <f t="shared" ref="FH9:FH72" si="59">IF(FB$7&lt;&gt;"",FB9,"√")</f>
        <v>√</v>
      </c>
      <c r="FI9" s="302" t="str">
        <f t="shared" ref="FI9:FI72" si="60">IF(FC$7&lt;&gt;"",FC9,"√")</f>
        <v>√</v>
      </c>
      <c r="FJ9" s="299"/>
      <c r="FK9" s="260">
        <f>成绩录入!AB12</f>
        <v>0</v>
      </c>
      <c r="FL9" s="248">
        <f>成绩录入!AC12</f>
        <v>0</v>
      </c>
      <c r="FM9" s="248">
        <f>成绩录入!AD12</f>
        <v>0</v>
      </c>
      <c r="FN9" s="248">
        <f>成绩录入!AE12</f>
        <v>0</v>
      </c>
      <c r="FO9" s="248">
        <f>成绩录入!AF12</f>
        <v>0</v>
      </c>
      <c r="FP9" s="248">
        <f>成绩录入!AG12</f>
        <v>0</v>
      </c>
      <c r="FQ9" s="298">
        <f t="shared" ref="FQ9:FQ72" si="61">IF($FQ$7&lt;&gt;0,SUM(FK9*FK$7,FL9*FL$7,FM9*FM$7,FN9*FN$7,FO9*FO$7,FP9*FP$7)/$FQ$7,0)</f>
        <v>0</v>
      </c>
      <c r="FR9" s="299"/>
      <c r="FS9" s="260">
        <f>成绩录入!AB12</f>
        <v>0</v>
      </c>
      <c r="FT9" s="248">
        <f>成绩录入!AC12</f>
        <v>0</v>
      </c>
      <c r="FU9" s="248">
        <f>成绩录入!AD12</f>
        <v>0</v>
      </c>
      <c r="FV9" s="248">
        <f>成绩录入!AE12</f>
        <v>0</v>
      </c>
      <c r="FW9" s="248">
        <f>成绩录入!AF12</f>
        <v>0</v>
      </c>
      <c r="FX9" s="333">
        <f>成绩录入!AG12</f>
        <v>0</v>
      </c>
      <c r="FY9" s="298">
        <f t="shared" ref="FY9:FY72" si="62">IF($FY$7&lt;&gt;0,SUM(FS9*FS$7,FT9*FT$7,FU9*FU$7,FV9*FV$7,FW9*FW$7,FX9*FX$7)/$FY$7,0)</f>
        <v>0</v>
      </c>
      <c r="FZ9" s="299"/>
      <c r="GA9" s="260">
        <f>成绩录入!AB12</f>
        <v>0</v>
      </c>
      <c r="GB9" s="248">
        <f>成绩录入!AC12</f>
        <v>0</v>
      </c>
      <c r="GC9" s="248">
        <f>成绩录入!AD12</f>
        <v>0</v>
      </c>
      <c r="GD9" s="248">
        <f>成绩录入!AE12</f>
        <v>0</v>
      </c>
      <c r="GE9" s="248">
        <f>成绩录入!AF12</f>
        <v>0</v>
      </c>
      <c r="GF9" s="248">
        <f>成绩录入!AG12</f>
        <v>0</v>
      </c>
      <c r="GG9" s="298">
        <f t="shared" ref="GG9:GG72" si="63">IF($GG$7&lt;&gt;0,SUM(GA9*GA$7,GB9*GB$7,GC9*GC$7,GD9*GD$7,GE9*GE$7,GF9*GF$7)/$GG$7,0)</f>
        <v>0</v>
      </c>
      <c r="GH9" s="299"/>
      <c r="GI9" s="260">
        <f>成绩录入!AB12</f>
        <v>0</v>
      </c>
      <c r="GJ9" s="248">
        <f>成绩录入!AC12</f>
        <v>0</v>
      </c>
      <c r="GK9" s="248">
        <f>成绩录入!AD12</f>
        <v>0</v>
      </c>
      <c r="GL9" s="248">
        <f>成绩录入!AE12</f>
        <v>0</v>
      </c>
      <c r="GM9" s="248">
        <f>成绩录入!AF12</f>
        <v>0</v>
      </c>
      <c r="GN9" s="248">
        <f>成绩录入!AG12</f>
        <v>0</v>
      </c>
      <c r="GO9" s="298">
        <f t="shared" ref="GO9:GO72" si="64">IF($GO$7&lt;&gt;0,SUM(GI9*GI$7,GJ9*GJ$7,GK9*GK$7,GL9*GL$7,GM9*GM$7,GN9*GN$7)/$GO$7,0)</f>
        <v>0</v>
      </c>
      <c r="GP9" s="299"/>
      <c r="GQ9" s="260">
        <f>成绩录入!AB12</f>
        <v>0</v>
      </c>
      <c r="GR9" s="248">
        <f>成绩录入!AC12</f>
        <v>0</v>
      </c>
      <c r="GS9" s="248">
        <f>成绩录入!AD12</f>
        <v>0</v>
      </c>
      <c r="GT9" s="248">
        <f>成绩录入!AE12</f>
        <v>0</v>
      </c>
      <c r="GU9" s="248">
        <f>成绩录入!AF12</f>
        <v>0</v>
      </c>
      <c r="GV9" s="248">
        <f>成绩录入!AG12</f>
        <v>0</v>
      </c>
      <c r="GW9" s="298">
        <f t="shared" ref="GW9:GW72" si="65">IF($GW$7&lt;&gt;0,SUM(GQ9*GQ$7,GR9*GR$7,GS9*GS$7,GT9*GT$7,GU9*GU$7,GV9*GV$7)/$GW$7,0)</f>
        <v>0</v>
      </c>
      <c r="GX9" s="299"/>
      <c r="GY9" s="247">
        <f>成绩录入!AJ12</f>
        <v>0</v>
      </c>
      <c r="GZ9" s="248">
        <f>成绩录入!AK12</f>
        <v>0</v>
      </c>
      <c r="HA9" s="248">
        <f>成绩录入!AL12</f>
        <v>0</v>
      </c>
      <c r="HB9" s="248">
        <f>成绩录入!AM12</f>
        <v>0</v>
      </c>
      <c r="HC9" s="248">
        <f>成绩录入!AN12</f>
        <v>0</v>
      </c>
      <c r="HD9" s="248">
        <f>成绩录入!AO12</f>
        <v>0</v>
      </c>
      <c r="HE9" s="310">
        <f t="shared" ref="HE9:HE40" si="66">IF($HE$7&lt;&gt;0,SUM(GY9*GY$7,GZ9*GZ$7,HA9*HA$7,HB9*HB$7,HC9*HC$7,HD9*HD$7)/$HE$7,0)</f>
        <v>0</v>
      </c>
      <c r="HF9" s="299"/>
      <c r="HG9" s="247">
        <f>成绩录入!AJ12</f>
        <v>0</v>
      </c>
      <c r="HH9" s="248">
        <f>成绩录入!AK12</f>
        <v>0</v>
      </c>
      <c r="HI9" s="248">
        <f>成绩录入!AL12</f>
        <v>0</v>
      </c>
      <c r="HJ9" s="248">
        <f>成绩录入!AM12</f>
        <v>0</v>
      </c>
      <c r="HK9" s="248">
        <f>成绩录入!AN12</f>
        <v>0</v>
      </c>
      <c r="HL9" s="248">
        <f>成绩录入!AO12</f>
        <v>0</v>
      </c>
      <c r="HM9" s="310">
        <f t="shared" ref="HM9:HM40" si="67">IF($HM$7&lt;&gt;0,SUM(HG9*HG$7,HH9*HH$7,HI9*HI$7,HJ9*HJ$7,HK9*HK$7,HL9*HL$7)/$HM$7,0)</f>
        <v>0</v>
      </c>
      <c r="HN9" s="299"/>
      <c r="HO9" s="247">
        <f>成绩录入!AJ12</f>
        <v>0</v>
      </c>
      <c r="HP9" s="248">
        <f>成绩录入!AK12</f>
        <v>0</v>
      </c>
      <c r="HQ9" s="248">
        <f>成绩录入!AL12</f>
        <v>0</v>
      </c>
      <c r="HR9" s="248">
        <f>成绩录入!AM12</f>
        <v>0</v>
      </c>
      <c r="HS9" s="248">
        <f>成绩录入!AN12</f>
        <v>0</v>
      </c>
      <c r="HT9" s="248">
        <f>成绩录入!AO12</f>
        <v>0</v>
      </c>
      <c r="HU9" s="310">
        <f t="shared" ref="HU9:HU40" si="68">IF($HU$7&lt;&gt;0,SUM(HO9*HO$7,HP9*HP$7,HQ9*HQ$7,HR9*HR$7,HS9*HS$7,HT9*HT$7)/$HU$7,0)</f>
        <v>0</v>
      </c>
      <c r="HV9" s="299"/>
      <c r="HW9" s="247">
        <f>成绩录入!AJ12</f>
        <v>0</v>
      </c>
      <c r="HX9" s="248">
        <f>成绩录入!AK12</f>
        <v>0</v>
      </c>
      <c r="HY9" s="248">
        <f>成绩录入!AL12</f>
        <v>0</v>
      </c>
      <c r="HZ9" s="248">
        <f>成绩录入!AM12</f>
        <v>0</v>
      </c>
      <c r="IA9" s="248">
        <f>成绩录入!AN12</f>
        <v>0</v>
      </c>
      <c r="IB9" s="248">
        <f>成绩录入!AO12</f>
        <v>0</v>
      </c>
      <c r="IC9" s="310">
        <f t="shared" ref="IC9:IC40" si="69">IF($IC$7&lt;&gt;0,SUM(HW9*HW$7,HX9*HX$7,HY9*HY$7,HZ9*HZ$7,IA9*IA$7,IB9*IB$7)/$IC$7,0)</f>
        <v>0</v>
      </c>
      <c r="ID9" s="299"/>
      <c r="IE9" s="247">
        <f>成绩录入!AJ12</f>
        <v>0</v>
      </c>
      <c r="IF9" s="248">
        <f>成绩录入!AK12</f>
        <v>0</v>
      </c>
      <c r="IG9" s="248">
        <f>成绩录入!AL12</f>
        <v>0</v>
      </c>
      <c r="IH9" s="248">
        <f>成绩录入!AM12</f>
        <v>0</v>
      </c>
      <c r="II9" s="248">
        <f>成绩录入!AN12</f>
        <v>0</v>
      </c>
      <c r="IJ9" s="248">
        <f>成绩录入!AO12</f>
        <v>0</v>
      </c>
      <c r="IK9" s="310">
        <f t="shared" ref="IK9:IK40" si="70">IF($IK$7&lt;&gt;0,SUM(IE9*IE$7,IF9*IF$7,IG9*IG$7,IH9*IH$7,II9*II$7,IJ9*IJ$7)/$IK$7,0)</f>
        <v>0</v>
      </c>
      <c r="IL9" s="299"/>
      <c r="IM9" s="313" t="e">
        <f t="shared" ref="IM9:IM72" si="71">IF(AND($FQ$7&lt;&gt;0,$HE$7&lt;&gt;0),(FQ9*$V$10+HE9*$V$11)/$W$11*M$24/$R$24,SUM(FQ9,HE9)*SUM($V$10,$V$11)/$W$11*M$24/$R$24)</f>
        <v>#DIV/0!</v>
      </c>
      <c r="IN9" s="314" t="e">
        <f t="shared" ref="IN9:IN72" si="72">IF(AND($FY$7&lt;&gt;0,$HM$7&lt;&gt;0),(FY9*$V$10+HM9*$V$11)/$W$11*N$24/$R$24,SUM(FY9,HM9)*SUM($V$10,$V$11)/$W$11*N$24/$R$24)</f>
        <v>#DIV/0!</v>
      </c>
      <c r="IO9" s="314" t="e">
        <f t="shared" ref="IO9:IO72" si="73">IF(AND($GG$7&lt;&gt;0,$HU$7&lt;&gt;0),(GG9*$V$10+HU9*$V$11)/$W$11*O$24/$R$24,SUM(GG9,HU9)*SUM($V$10,$V$11)/$W$11*O$24/$R$24)</f>
        <v>#DIV/0!</v>
      </c>
      <c r="IP9" s="314" t="e">
        <f t="shared" ref="IP9:IP72" si="74">IF(AND($GO$7&lt;&gt;0,$IC$7&lt;&gt;0),(GO9*$V$10+IC9*$V$11)/$W$11*P$24/$R$24,SUM(GO9,IC9)*SUM($V$10,$V$11)/$W$11*P$24/$R$24)</f>
        <v>#DIV/0!</v>
      </c>
      <c r="IQ9" s="314" t="e">
        <f t="shared" ref="IQ9:IQ72" si="75">IF(AND($GW$7&lt;&gt;0,$IK$7&lt;&gt;0),(GW9*$V$10+IK9*$V$11)/$W$11*Q$24/$R$24,SUM(GW9,IK9)*SUM($V$10,$V$11)/$W$11*Q$24/$R$24)</f>
        <v>#DIV/0!</v>
      </c>
      <c r="IR9" s="315" t="e">
        <f t="shared" ref="IR9:IR72" si="76">SUM(IM9:IQ9)</f>
        <v>#DIV/0!</v>
      </c>
      <c r="IS9" s="316"/>
      <c r="IT9" s="214">
        <f>成绩录入!AR12</f>
        <v>0</v>
      </c>
      <c r="IU9" s="216">
        <f>成绩录入!AS12</f>
        <v>0</v>
      </c>
      <c r="IV9" s="216">
        <f>成绩录入!AT12</f>
        <v>0</v>
      </c>
      <c r="IW9" s="216">
        <f>成绩录入!AU12</f>
        <v>0</v>
      </c>
      <c r="IX9" s="216">
        <f>成绩录入!AV12</f>
        <v>0</v>
      </c>
      <c r="IY9" s="216">
        <f>成绩录入!AW12</f>
        <v>0</v>
      </c>
      <c r="IZ9" s="298">
        <f t="shared" ref="IZ9:IZ72" si="77">IF($IZ$7&lt;&gt;0,SUM(IT9*IT$7,IU9*IU$7,IV9*IV$7,IW9*IW$7,IX9*IX$7,IY9*IY$7)/$IZ$7,0)</f>
        <v>0</v>
      </c>
      <c r="JA9" s="299"/>
      <c r="JB9" s="317">
        <f>成绩录入!AR12</f>
        <v>0</v>
      </c>
      <c r="JC9" s="216">
        <f>成绩录入!AS12</f>
        <v>0</v>
      </c>
      <c r="JD9" s="216">
        <f>成绩录入!AT12</f>
        <v>0</v>
      </c>
      <c r="JE9" s="216">
        <f>成绩录入!AU12</f>
        <v>0</v>
      </c>
      <c r="JF9" s="216">
        <f>成绩录入!AV12</f>
        <v>0</v>
      </c>
      <c r="JG9" s="216">
        <f>成绩录入!AW12</f>
        <v>0</v>
      </c>
      <c r="JH9" s="298">
        <f t="shared" ref="JH9:JH72" si="78">IF($JH$7&lt;&gt;0,SUM(JB9*JB$7,JC9*JC$7,JD9*JD$7,JE9*JE$7,JF9*JF$7,JG9*JG$7)/$JH$7,0)</f>
        <v>0</v>
      </c>
      <c r="JI9" s="299"/>
      <c r="JJ9" s="248">
        <f>成绩录入!AR12</f>
        <v>0</v>
      </c>
      <c r="JK9" s="248">
        <f>成绩录入!AS12</f>
        <v>0</v>
      </c>
      <c r="JL9" s="248">
        <f>成绩录入!AT12</f>
        <v>0</v>
      </c>
      <c r="JM9" s="248">
        <f>成绩录入!AU12</f>
        <v>0</v>
      </c>
      <c r="JN9" s="248">
        <f>成绩录入!AV12</f>
        <v>0</v>
      </c>
      <c r="JO9" s="248">
        <f>成绩录入!AW12</f>
        <v>0</v>
      </c>
      <c r="JP9" s="298">
        <f t="shared" ref="JP9:JP72" si="79">IF($JP$7&lt;&gt;0,SUM(JJ9*JJ$7,JK9*JK$7,JL9*JL$7,JM9*JM$7,JN9*JN$7,JO9*JO$7)/$JP$7,0)</f>
        <v>0</v>
      </c>
      <c r="JQ9" s="299"/>
      <c r="JR9" s="308">
        <f>成绩录入!AR12</f>
        <v>0</v>
      </c>
      <c r="JS9" s="248">
        <f>成绩录入!AS12</f>
        <v>0</v>
      </c>
      <c r="JT9" s="248">
        <f>成绩录入!AT12</f>
        <v>0</v>
      </c>
      <c r="JU9" s="248">
        <f>成绩录入!AU12</f>
        <v>0</v>
      </c>
      <c r="JV9" s="248">
        <f>成绩录入!AV12</f>
        <v>0</v>
      </c>
      <c r="JW9" s="248">
        <f>成绩录入!AW12</f>
        <v>0</v>
      </c>
      <c r="JX9" s="298">
        <f t="shared" ref="JX9:JX72" si="80">IF($JX$7&lt;&gt;0,SUM(JR9*JR$7,JS9*JS$7,JT9*JT$7,JU9*JU$7,JV9*JV$7,JW9*JW$7)/$JX$7,0)</f>
        <v>0</v>
      </c>
      <c r="JY9" s="299"/>
      <c r="JZ9" s="308">
        <f>成绩录入!AR12</f>
        <v>0</v>
      </c>
      <c r="KA9" s="248">
        <f>成绩录入!AS12</f>
        <v>0</v>
      </c>
      <c r="KB9" s="248">
        <f>成绩录入!AT12</f>
        <v>0</v>
      </c>
      <c r="KC9" s="248">
        <f>成绩录入!AU12</f>
        <v>0</v>
      </c>
      <c r="KD9" s="248">
        <f>成绩录入!AV12</f>
        <v>0</v>
      </c>
      <c r="KE9" s="248">
        <f>成绩录入!AW12</f>
        <v>0</v>
      </c>
      <c r="KF9" s="298">
        <f t="shared" ref="KF9:KF72" si="81">IF($KF$7&lt;&gt;0,SUM(JZ9*JZ$7,KA9*KA$7,KB9*KB$7,KC9*KC$7,KD9*KD$7,KE9*KE$7)/$KF$7,0)</f>
        <v>0</v>
      </c>
      <c r="KG9" s="299"/>
      <c r="KH9" s="313">
        <f t="shared" si="28"/>
        <v>0</v>
      </c>
      <c r="KI9" s="314">
        <f t="shared" ref="KI9:KI72" si="82">IF($R$28&lt;&gt;0,JH9*N$28/$R$28,0)</f>
        <v>0</v>
      </c>
      <c r="KJ9" s="314">
        <f t="shared" ref="KJ9:KJ72" si="83">IF($R$28&lt;&gt;0,JP9*O$28/$R$28,0)</f>
        <v>0</v>
      </c>
      <c r="KK9" s="314">
        <f t="shared" ref="KK9:KK72" si="84">IF($R$28&lt;&gt;0,JX9*P$28/$R$28,0)</f>
        <v>0</v>
      </c>
      <c r="KL9" s="314">
        <f t="shared" ref="KL9:KL72" si="85">IF($R$28&lt;&gt;0,KF9*Q$28/$R$28,0)</f>
        <v>0</v>
      </c>
      <c r="KM9" s="315">
        <f t="shared" ref="KM9:KM72" si="86">SUM(KH9:KL9)</f>
        <v>0</v>
      </c>
      <c r="KN9" s="90"/>
      <c r="KO9" s="294">
        <f>IF(总评!G7&lt;60,1,0)</f>
        <v>0</v>
      </c>
      <c r="KP9" s="295">
        <f t="shared" si="29"/>
        <v>0</v>
      </c>
      <c r="KQ9" s="295">
        <f t="shared" si="30"/>
        <v>0</v>
      </c>
      <c r="KR9" s="321">
        <f t="shared" si="31"/>
        <v>0</v>
      </c>
      <c r="KS9" s="321">
        <f t="shared" ref="KS9:KS72" si="87">K9*KO9</f>
        <v>0</v>
      </c>
      <c r="KT9" s="27"/>
      <c r="KU9" s="282" t="s">
        <v>179</v>
      </c>
      <c r="KV9" s="187"/>
      <c r="KW9" s="334">
        <f>KW8</f>
        <v>0</v>
      </c>
      <c r="KX9" s="334">
        <f>SUM(KW8:KX8)</f>
        <v>0</v>
      </c>
      <c r="KY9" s="334">
        <f>SUM(KW8:KY8)</f>
        <v>0</v>
      </c>
      <c r="KZ9" s="334">
        <f>SUM(KW8:KZ8)</f>
        <v>0</v>
      </c>
      <c r="LA9" s="334">
        <f>SUM(KW8:LA8)</f>
        <v>0</v>
      </c>
      <c r="LB9" s="334">
        <f>SUM(KW8:LB8)</f>
        <v>0</v>
      </c>
      <c r="LC9" s="334">
        <f>SUM(KW8:LC8)</f>
        <v>0</v>
      </c>
      <c r="LD9" s="334">
        <f>SUM(KW8:LD8)</f>
        <v>0</v>
      </c>
      <c r="LE9" s="334">
        <f>SUM(KW8:LE8)</f>
        <v>0</v>
      </c>
      <c r="LF9" s="335">
        <f>SUM(KW8:LF8)</f>
        <v>0</v>
      </c>
      <c r="OT9" s="247">
        <f>IF(OT$6=$OS$5,成绩录入!BC12,0)</f>
        <v>0</v>
      </c>
      <c r="OU9" s="248">
        <f>IF(OU$6=$OS$5,成绩录入!BD12,0)</f>
        <v>0</v>
      </c>
      <c r="OV9" s="248">
        <f>IF(OV$6=$OS$5,成绩录入!BE12,0)</f>
        <v>0</v>
      </c>
      <c r="OW9" s="248">
        <f>IF(OW$6=$OS$5,成绩录入!BF12,0)</f>
        <v>0</v>
      </c>
      <c r="OX9" s="248">
        <f>IF(OX$6=$OS$5,成绩录入!BG12,0)</f>
        <v>0</v>
      </c>
      <c r="OY9" s="248">
        <f>IF(OY$6=$OS$5,成绩录入!BH12,0)</f>
        <v>0</v>
      </c>
      <c r="OZ9" s="248">
        <f>IF(OZ$6=$OS$5,成绩录入!BI12,0)</f>
        <v>0</v>
      </c>
      <c r="PA9" s="248">
        <f>IF(PA$6=$OS$5,成绩录入!BJ12,0)</f>
        <v>0</v>
      </c>
      <c r="PB9" s="248">
        <f>IF(PB$6=$OS$5,成绩录入!BK12,0)</f>
        <v>0</v>
      </c>
      <c r="PC9" s="248">
        <f>IF(PC$6=$OS$5,成绩录入!BL12,0)</f>
        <v>0</v>
      </c>
      <c r="PD9" s="248">
        <f>IF(PD$6=$OS$5,成绩录入!BM12,0)</f>
        <v>0</v>
      </c>
      <c r="PE9" s="248">
        <f>IF(PE$6=$OS$5,成绩录入!BN12,0)</f>
        <v>0</v>
      </c>
      <c r="PF9" s="248">
        <f>IF(PF$6=$OS$5,成绩录入!BO12,0)</f>
        <v>0</v>
      </c>
      <c r="PG9" s="248">
        <f>IF(PG$6=$OS$5,成绩录入!BP12,0)</f>
        <v>0</v>
      </c>
      <c r="PH9" s="248">
        <f>IF(PH$6=$OS$5,成绩录入!BQ12,0)</f>
        <v>0</v>
      </c>
      <c r="PI9" s="248">
        <f>IF(PI$6=$OS$5,成绩录入!BR12,0)</f>
        <v>0</v>
      </c>
      <c r="PJ9" s="248">
        <f>IF(PJ$6=$OS$5,成绩录入!BS12,0)</f>
        <v>0</v>
      </c>
      <c r="PK9" s="248">
        <f>IF(PK$6=$OS$5,成绩录入!BT12,0)</f>
        <v>0</v>
      </c>
      <c r="PL9" s="248">
        <f>IF(PL$6=$OS$5,成绩录入!BU12,0)</f>
        <v>0</v>
      </c>
      <c r="PM9" s="248">
        <f>IF(PM$6=$OS$5,成绩录入!BV12,0)</f>
        <v>0</v>
      </c>
      <c r="PN9" s="248">
        <f>IF(PN$6=$OS$5,成绩录入!BW12,0)</f>
        <v>0</v>
      </c>
      <c r="PO9" s="248">
        <f>IF(PO$6=$OS$5,成绩录入!BX12,0)</f>
        <v>0</v>
      </c>
      <c r="PP9" s="248">
        <f>IF(PP$6=$OS$5,成绩录入!BY12,0)</f>
        <v>0</v>
      </c>
      <c r="PQ9" s="248">
        <f>IF(PQ$6=$OS$5,成绩录入!BZ12,0)</f>
        <v>0</v>
      </c>
      <c r="PR9" s="248">
        <f>IF(PR$6=$OS$5,成绩录入!CA12,0)</f>
        <v>0</v>
      </c>
      <c r="PS9" s="248">
        <f>IF(PS$6=$OS$5,成绩录入!CB12,0)</f>
        <v>0</v>
      </c>
      <c r="PT9" s="248">
        <f>IF(PT$6=$OS$5,成绩录入!CC12,0)</f>
        <v>0</v>
      </c>
      <c r="PU9" s="248">
        <f>IF(PU$6=$OS$5,成绩录入!CD12,0)</f>
        <v>0</v>
      </c>
      <c r="PV9" s="248">
        <f>IF(PV$6=$OS$5,成绩录入!CE12,0)</f>
        <v>0</v>
      </c>
      <c r="PW9" s="248">
        <f>IF(PW$6=$OS$5,成绩录入!CF12,0)</f>
        <v>0</v>
      </c>
      <c r="PX9" s="248">
        <f>IF(PX$6=$OS$5,成绩录入!CG12,0)</f>
        <v>0</v>
      </c>
      <c r="PY9" s="248">
        <f>IF(PY$6=$OS$5,成绩录入!CH12,0)</f>
        <v>0</v>
      </c>
      <c r="PZ9" s="248">
        <f>IF(PZ$6=$OS$5,成绩录入!CI12,0)</f>
        <v>0</v>
      </c>
      <c r="QA9" s="248">
        <f>IF(QA$6=$OS$5,成绩录入!CJ12,0)</f>
        <v>0</v>
      </c>
      <c r="QB9" s="248">
        <f>IF(QB$6=$OS$5,成绩录入!CK12,0)</f>
        <v>0</v>
      </c>
      <c r="QC9" s="248">
        <f>IF(QC$6=$OS$5,成绩录入!CL12,0)</f>
        <v>0</v>
      </c>
      <c r="QD9" s="248">
        <f>IF(QD$6=$OS$5,成绩录入!CM12,0)</f>
        <v>0</v>
      </c>
      <c r="QE9" s="248">
        <f>IF(QE$6=$OS$5,成绩录入!CN12,0)</f>
        <v>0</v>
      </c>
      <c r="QF9" s="248">
        <f>IF(QF$6=$OS$5,成绩录入!CO12,0)</f>
        <v>0</v>
      </c>
      <c r="QG9" s="248">
        <f>IF(QG$6=$OS$5,成绩录入!CP12,0)</f>
        <v>0</v>
      </c>
      <c r="QH9" s="248">
        <f>IF(QH$6=$OS$5,成绩录入!CQ12,0)</f>
        <v>0</v>
      </c>
      <c r="QI9" s="248">
        <f>IF(QI$6=$OS$5,成绩录入!CR12,0)</f>
        <v>0</v>
      </c>
      <c r="QJ9" s="248">
        <f>IF(QJ$6=$OS$5,成绩录入!CS12,0)</f>
        <v>0</v>
      </c>
      <c r="QK9" s="248">
        <f>IF(QK$6=$OS$5,成绩录入!CT12,0)</f>
        <v>0</v>
      </c>
      <c r="QL9" s="248">
        <f>IF(QL$6=$OS$5,成绩录入!CU12,0)</f>
        <v>0</v>
      </c>
      <c r="QM9" s="248">
        <f>IF(QM$6=$OS$5,成绩录入!CV12,0)</f>
        <v>0</v>
      </c>
      <c r="QN9" s="248">
        <f>IF(QN$6=$OS$5,成绩录入!CW12,0)</f>
        <v>0</v>
      </c>
      <c r="QO9" s="248">
        <f>IF(QO$6=$OS$5,成绩录入!CX12,0)</f>
        <v>0</v>
      </c>
      <c r="QP9" s="248">
        <f>IF(QP$6=$OS$5,成绩录入!CY12,0)</f>
        <v>0</v>
      </c>
      <c r="QQ9" s="248">
        <f>IF(QQ$6=$OS$5,成绩录入!CZ12,0)</f>
        <v>0</v>
      </c>
      <c r="QR9" s="248">
        <f>IF(QR$6=$OS$5,成绩录入!DA12,0)</f>
        <v>0</v>
      </c>
      <c r="QS9" s="248">
        <f>IF(QS$6=$OS$5,成绩录入!DB12,0)</f>
        <v>0</v>
      </c>
      <c r="QT9" s="248">
        <f>IF(QT$6=$OS$5,成绩录入!DC12,0)</f>
        <v>0</v>
      </c>
      <c r="QU9" s="248">
        <f>IF(QU$6=$OS$5,成绩录入!DD12,0)</f>
        <v>0</v>
      </c>
      <c r="QV9" s="248">
        <f>IF(QV$6=$OS$5,成绩录入!DE12,0)</f>
        <v>0</v>
      </c>
      <c r="QW9" s="248">
        <f>IF(QW$6=$OS$5,成绩录入!DF12,0)</f>
        <v>0</v>
      </c>
      <c r="QX9" s="248">
        <f>IF(QX$6=$OS$5,成绩录入!DG12,0)</f>
        <v>0</v>
      </c>
      <c r="QY9" s="248">
        <f>IF(QY$6=$OS$5,成绩录入!DH12,0)</f>
        <v>0</v>
      </c>
      <c r="QZ9" s="248">
        <f>IF(QZ$6=$OS$5,成绩录入!DI12,0)</f>
        <v>0</v>
      </c>
      <c r="RA9" s="248">
        <f>IF(RA$6=$OS$5,成绩录入!DJ12,0)</f>
        <v>0</v>
      </c>
      <c r="RB9" s="248">
        <f>IF(RB$6=$OS$5,成绩录入!DK12,0)</f>
        <v>0</v>
      </c>
      <c r="RC9" s="248">
        <f>IF(RC$6=$OS$5,成绩录入!DL12,0)</f>
        <v>0</v>
      </c>
      <c r="RD9" s="248">
        <f>IF(RD$6=$OS$5,成绩录入!DM12,0)</f>
        <v>0</v>
      </c>
      <c r="RE9" s="248">
        <f>IF(RE$6=$OS$5,成绩录入!DN12,0)</f>
        <v>0</v>
      </c>
      <c r="RF9" s="248">
        <f>IF(RF$6=$OS$5,成绩录入!DO12,0)</f>
        <v>0</v>
      </c>
      <c r="RG9" s="248">
        <f>IF(RG$6=$OS$5,成绩录入!DP12,0)</f>
        <v>0</v>
      </c>
      <c r="RH9" s="248">
        <f>IF(RH$6=$OS$5,成绩录入!DQ12,0)</f>
        <v>0</v>
      </c>
      <c r="RI9" s="248">
        <f>IF(RI$6=$OS$5,成绩录入!DR12,0)</f>
        <v>0</v>
      </c>
      <c r="RJ9" s="248">
        <f>IF(RJ$6=$OS$5,成绩录入!DS12,0)</f>
        <v>0</v>
      </c>
      <c r="RK9" s="248">
        <f>IF(RK$6=$OS$5,成绩录入!DT12,0)</f>
        <v>0</v>
      </c>
      <c r="RL9" s="248">
        <f>IF(RL$6=$OS$5,成绩录入!DU12,0)</f>
        <v>0</v>
      </c>
      <c r="RM9" s="248">
        <f>IF(RM$6=$OS$5,成绩录入!DV12,0)</f>
        <v>0</v>
      </c>
      <c r="RN9" s="248">
        <f>IF(RN$6=$OS$5,成绩录入!DW12,0)</f>
        <v>0</v>
      </c>
      <c r="RO9" s="248">
        <f>IF(RO$6=$OS$5,成绩录入!DX12,0)</f>
        <v>0</v>
      </c>
      <c r="RP9" s="248">
        <f>IF(RP$6=$OS$5,成绩录入!DY12,0)</f>
        <v>0</v>
      </c>
      <c r="RQ9" s="248">
        <f>IF(RQ$6=$OS$5,成绩录入!DZ12,0)</f>
        <v>0</v>
      </c>
      <c r="RR9" s="248">
        <f>IF(RR$6=$OS$5,成绩录入!EA12,0)</f>
        <v>0</v>
      </c>
      <c r="RS9" s="248">
        <f>IF(RS$6=$OS$5,成绩录入!EB12,0)</f>
        <v>0</v>
      </c>
      <c r="RT9" s="248">
        <f>IF(RT$6=$OS$5,成绩录入!EC12,0)</f>
        <v>0</v>
      </c>
      <c r="RU9" s="248">
        <f>IF(RU$6=$OS$5,成绩录入!ED12,0)</f>
        <v>0</v>
      </c>
      <c r="RV9" s="248">
        <f>IF(RV$6=$OS$5,成绩录入!EE12,0)</f>
        <v>0</v>
      </c>
      <c r="RW9" s="248">
        <f>IF(RW$6=$OS$5,成绩录入!EF12,0)</f>
        <v>0</v>
      </c>
      <c r="RX9" s="248">
        <f>IF(RX$6=$OS$5,成绩录入!EG12,0)</f>
        <v>0</v>
      </c>
      <c r="RY9" s="248">
        <f>IF(RY$6=$OS$5,成绩录入!EH12,0)</f>
        <v>0</v>
      </c>
      <c r="RZ9" s="248">
        <f>IF(RZ$6=$OS$5,成绩录入!EI12,0)</f>
        <v>0</v>
      </c>
      <c r="SA9" s="248">
        <f>IF(SA$6=$OS$5,成绩录入!EJ12,0)</f>
        <v>0</v>
      </c>
      <c r="SB9" s="248">
        <f>IF(SB$6=$OS$5,成绩录入!EK12,0)</f>
        <v>0</v>
      </c>
      <c r="SC9" s="248">
        <f>IF(SC$6=$OS$5,成绩录入!EL12,0)</f>
        <v>0</v>
      </c>
      <c r="SD9" s="248">
        <f>IF(SD$6=$OS$5,成绩录入!EM12,0)</f>
        <v>0</v>
      </c>
      <c r="SE9" s="248">
        <f>IF(SE$6=$OS$5,成绩录入!EN12,0)</f>
        <v>0</v>
      </c>
      <c r="SF9" s="248">
        <f>IF(SF$6=$OS$5,成绩录入!EO12,0)</f>
        <v>0</v>
      </c>
      <c r="SG9" s="248">
        <f>IF(SG$6=$OS$5,成绩录入!EP12,0)</f>
        <v>0</v>
      </c>
      <c r="SH9" s="248">
        <f>IF(SH$6=$OS$5,成绩录入!EQ12,0)</f>
        <v>0</v>
      </c>
      <c r="SI9" s="248">
        <f>IF(SI$6=$OS$5,成绩录入!ER12,0)</f>
        <v>0</v>
      </c>
      <c r="SJ9" s="248">
        <f>IF(SJ$6=$OS$5,成绩录入!ES12,0)</f>
        <v>0</v>
      </c>
      <c r="SK9" s="248">
        <f>IF(SK$6=$OS$5,成绩录入!ET12,0)</f>
        <v>0</v>
      </c>
      <c r="SL9" s="248">
        <f>IF(SL$6=$OS$5,成绩录入!EU12,0)</f>
        <v>0</v>
      </c>
      <c r="SM9" s="248">
        <f>IF(SM$6=$OS$5,成绩录入!EV12,0)</f>
        <v>0</v>
      </c>
      <c r="SN9" s="248">
        <f>IF(SN$6=$OS$5,成绩录入!EW12,0)</f>
        <v>0</v>
      </c>
      <c r="SO9" s="248">
        <f>IF(SO$6=$OS$5,成绩录入!EX12,0)</f>
        <v>0</v>
      </c>
      <c r="SP9" s="218">
        <f t="shared" ref="SP9:SP71" si="88">SUM(OT9:SO9)</f>
        <v>0</v>
      </c>
      <c r="SQ9" s="166"/>
      <c r="SR9" s="166"/>
      <c r="SS9" s="247">
        <f>IF(SS$6=$SR$5,成绩录入!BC12,0)</f>
        <v>0</v>
      </c>
      <c r="ST9" s="248">
        <f>IF(ST$6=$SR$5,成绩录入!BD12,0)</f>
        <v>0</v>
      </c>
      <c r="SU9" s="248">
        <f>IF(SU$6=$SR$5,成绩录入!BE12,0)</f>
        <v>0</v>
      </c>
      <c r="SV9" s="248">
        <f>IF(SV$6=$SR$5,成绩录入!BF12,0)</f>
        <v>0</v>
      </c>
      <c r="SW9" s="248">
        <f>IF(SW$6=$SR$5,成绩录入!BG12,0)</f>
        <v>0</v>
      </c>
      <c r="SX9" s="248">
        <f>IF(SX$6=$SR$5,成绩录入!BH12,0)</f>
        <v>0</v>
      </c>
      <c r="SY9" s="248">
        <f>IF(SY$6=$SR$5,成绩录入!BI12,0)</f>
        <v>0</v>
      </c>
      <c r="SZ9" s="248">
        <f>IF(SZ$6=$SR$5,成绩录入!BJ12,0)</f>
        <v>0</v>
      </c>
      <c r="TA9" s="248">
        <f>IF(TA$6=$SR$5,成绩录入!BK12,0)</f>
        <v>0</v>
      </c>
      <c r="TB9" s="248">
        <f>IF(TB$6=$SR$5,成绩录入!BL12,0)</f>
        <v>0</v>
      </c>
      <c r="TC9" s="248">
        <f>IF(TC$6=$SR$5,成绩录入!BM12,0)</f>
        <v>0</v>
      </c>
      <c r="TD9" s="248">
        <f>IF(TD$6=$SR$5,成绩录入!BN12,0)</f>
        <v>0</v>
      </c>
      <c r="TE9" s="248">
        <f>IF(TE$6=$SR$5,成绩录入!BO12,0)</f>
        <v>0</v>
      </c>
      <c r="TF9" s="248">
        <f>IF(TF$6=$SR$5,成绩录入!BP12,0)</f>
        <v>0</v>
      </c>
      <c r="TG9" s="248">
        <f>IF(TG$6=$SR$5,成绩录入!BQ12,0)</f>
        <v>0</v>
      </c>
      <c r="TH9" s="248">
        <f>IF(TH$6=$SR$5,成绩录入!BR12,0)</f>
        <v>0</v>
      </c>
      <c r="TI9" s="248">
        <f>IF(TI$6=$SR$5,成绩录入!BS12,0)</f>
        <v>0</v>
      </c>
      <c r="TJ9" s="248">
        <f>IF(TJ$6=$SR$5,成绩录入!BT12,0)</f>
        <v>0</v>
      </c>
      <c r="TK9" s="248">
        <f>IF(TK$6=$SR$5,成绩录入!BU12,0)</f>
        <v>0</v>
      </c>
      <c r="TL9" s="248">
        <f>IF(TL$6=$SR$5,成绩录入!BV12,0)</f>
        <v>0</v>
      </c>
      <c r="TM9" s="248">
        <f>IF(TM$6=$SR$5,成绩录入!BW12,0)</f>
        <v>0</v>
      </c>
      <c r="TN9" s="248">
        <f>IF(TN$6=$SR$5,成绩录入!BX12,0)</f>
        <v>0</v>
      </c>
      <c r="TO9" s="248">
        <f>IF(TO$6=$SR$5,成绩录入!BY12,0)</f>
        <v>0</v>
      </c>
      <c r="TP9" s="248">
        <f>IF(TP$6=$SR$5,成绩录入!BZ12,0)</f>
        <v>0</v>
      </c>
      <c r="TQ9" s="248">
        <f>IF(TQ$6=$SR$5,成绩录入!CA12,0)</f>
        <v>0</v>
      </c>
      <c r="TR9" s="248">
        <f>IF(TR$6=$SR$5,成绩录入!CB12,0)</f>
        <v>0</v>
      </c>
      <c r="TS9" s="248">
        <f>IF(TS$6=$SR$5,成绩录入!CC12,0)</f>
        <v>0</v>
      </c>
      <c r="TT9" s="248">
        <f>IF(TT$6=$SR$5,成绩录入!CD12,0)</f>
        <v>0</v>
      </c>
      <c r="TU9" s="248">
        <f>IF(TU$6=$SR$5,成绩录入!CE12,0)</f>
        <v>0</v>
      </c>
      <c r="TV9" s="248">
        <f>IF(TV$6=$SR$5,成绩录入!CF12,0)</f>
        <v>0</v>
      </c>
      <c r="TW9" s="248">
        <f>IF(TW$6=$SR$5,成绩录入!CG12,0)</f>
        <v>0</v>
      </c>
      <c r="TX9" s="248">
        <f>IF(TX$6=$SR$5,成绩录入!CH12,0)</f>
        <v>0</v>
      </c>
      <c r="TY9" s="248">
        <f>IF(TY$6=$SR$5,成绩录入!CI12,0)</f>
        <v>0</v>
      </c>
      <c r="TZ9" s="248">
        <f>IF(TZ$6=$SR$5,成绩录入!CJ12,0)</f>
        <v>0</v>
      </c>
      <c r="UA9" s="248">
        <f>IF(UA$6=$SR$5,成绩录入!CK12,0)</f>
        <v>0</v>
      </c>
      <c r="UB9" s="248">
        <f>IF(UB$6=$SR$5,成绩录入!CL12,0)</f>
        <v>0</v>
      </c>
      <c r="UC9" s="248">
        <f>IF(UC$6=$SR$5,成绩录入!CM12,0)</f>
        <v>0</v>
      </c>
      <c r="UD9" s="248">
        <f>IF(UD$6=$SR$5,成绩录入!CN12,0)</f>
        <v>0</v>
      </c>
      <c r="UE9" s="248">
        <f>IF(UE$6=$SR$5,成绩录入!CO12,0)</f>
        <v>0</v>
      </c>
      <c r="UF9" s="248">
        <f>IF(UF$6=$SR$5,成绩录入!CP12,0)</f>
        <v>0</v>
      </c>
      <c r="UG9" s="248">
        <f>IF(UG$6=$SR$5,成绩录入!CQ12,0)</f>
        <v>0</v>
      </c>
      <c r="UH9" s="248">
        <f>IF(UH$6=$SR$5,成绩录入!CR12,0)</f>
        <v>0</v>
      </c>
      <c r="UI9" s="248">
        <f>IF(UI$6=$SR$5,成绩录入!CS12,0)</f>
        <v>0</v>
      </c>
      <c r="UJ9" s="248">
        <f>IF(UJ$6=$SR$5,成绩录入!CT12,0)</f>
        <v>0</v>
      </c>
      <c r="UK9" s="248">
        <f>IF(UK$6=$SR$5,成绩录入!CU12,0)</f>
        <v>0</v>
      </c>
      <c r="UL9" s="248">
        <f>IF(UL$6=$SR$5,成绩录入!CV12,0)</f>
        <v>0</v>
      </c>
      <c r="UM9" s="248">
        <f>IF(UM$6=$SR$5,成绩录入!CW12,0)</f>
        <v>0</v>
      </c>
      <c r="UN9" s="248">
        <f>IF(UN$6=$SR$5,成绩录入!CX12,0)</f>
        <v>0</v>
      </c>
      <c r="UO9" s="248">
        <f>IF(UO$6=$SR$5,成绩录入!CY12,0)</f>
        <v>0</v>
      </c>
      <c r="UP9" s="248">
        <f>IF(UP$6=$SR$5,成绩录入!CZ12,0)</f>
        <v>0</v>
      </c>
      <c r="UQ9" s="248">
        <f>IF(UQ$6=$SR$5,成绩录入!DA12,0)</f>
        <v>0</v>
      </c>
      <c r="UR9" s="248">
        <f>IF(UR$6=$SR$5,成绩录入!DB12,0)</f>
        <v>0</v>
      </c>
      <c r="US9" s="248">
        <f>IF(US$6=$SR$5,成绩录入!DC12,0)</f>
        <v>0</v>
      </c>
      <c r="UT9" s="248">
        <f>IF(UT$6=$SR$5,成绩录入!DD12,0)</f>
        <v>0</v>
      </c>
      <c r="UU9" s="248">
        <f>IF(UU$6=$SR$5,成绩录入!DE12,0)</f>
        <v>0</v>
      </c>
      <c r="UV9" s="248">
        <f>IF(UV$6=$SR$5,成绩录入!DF12,0)</f>
        <v>0</v>
      </c>
      <c r="UW9" s="248">
        <f>IF(UW$6=$SR$5,成绩录入!DG12,0)</f>
        <v>0</v>
      </c>
      <c r="UX9" s="248">
        <f>IF(UX$6=$SR$5,成绩录入!DH12,0)</f>
        <v>0</v>
      </c>
      <c r="UY9" s="248">
        <f>IF(UY$6=$SR$5,成绩录入!DI12,0)</f>
        <v>0</v>
      </c>
      <c r="UZ9" s="248">
        <f>IF(UZ$6=$SR$5,成绩录入!DJ12,0)</f>
        <v>0</v>
      </c>
      <c r="VA9" s="248">
        <f>IF(VA$6=$SR$5,成绩录入!DK12,0)</f>
        <v>0</v>
      </c>
      <c r="VB9" s="248">
        <f>IF(VB$6=$SR$5,成绩录入!DL12,0)</f>
        <v>0</v>
      </c>
      <c r="VC9" s="248">
        <f>IF(VC$6=$SR$5,成绩录入!DM12,0)</f>
        <v>0</v>
      </c>
      <c r="VD9" s="248">
        <f>IF(VD$6=$SR$5,成绩录入!DN12,0)</f>
        <v>0</v>
      </c>
      <c r="VE9" s="248">
        <f>IF(VE$6=$SR$5,成绩录入!DO12,0)</f>
        <v>0</v>
      </c>
      <c r="VF9" s="248">
        <f>IF(VF$6=$SR$5,成绩录入!DP12,0)</f>
        <v>0</v>
      </c>
      <c r="VG9" s="248">
        <f>IF(VG$6=$SR$5,成绩录入!DQ12,0)</f>
        <v>0</v>
      </c>
      <c r="VH9" s="248">
        <f>IF(VH$6=$SR$5,成绩录入!DR12,0)</f>
        <v>0</v>
      </c>
      <c r="VI9" s="248">
        <f>IF(VI$6=$SR$5,成绩录入!DS12,0)</f>
        <v>0</v>
      </c>
      <c r="VJ9" s="248">
        <f>IF(VJ$6=$SR$5,成绩录入!DT12,0)</f>
        <v>0</v>
      </c>
      <c r="VK9" s="248">
        <f>IF(VK$6=$SR$5,成绩录入!DU12,0)</f>
        <v>0</v>
      </c>
      <c r="VL9" s="248">
        <f>IF(VL$6=$SR$5,成绩录入!DV12,0)</f>
        <v>0</v>
      </c>
      <c r="VM9" s="248">
        <f>IF(VM$6=$SR$5,成绩录入!DW12,0)</f>
        <v>0</v>
      </c>
      <c r="VN9" s="248">
        <f>IF(VN$6=$SR$5,成绩录入!DX12,0)</f>
        <v>0</v>
      </c>
      <c r="VO9" s="248">
        <f>IF(VO$6=$SR$5,成绩录入!DY12,0)</f>
        <v>0</v>
      </c>
      <c r="VP9" s="248">
        <f>IF(VP$6=$SR$5,成绩录入!DZ12,0)</f>
        <v>0</v>
      </c>
      <c r="VQ9" s="248">
        <f>IF(VQ$6=$SR$5,成绩录入!EA12,0)</f>
        <v>0</v>
      </c>
      <c r="VR9" s="248">
        <f>IF(VR$6=$SR$5,成绩录入!EB12,0)</f>
        <v>0</v>
      </c>
      <c r="VS9" s="248">
        <f>IF(VS$6=$SR$5,成绩录入!EC12,0)</f>
        <v>0</v>
      </c>
      <c r="VT9" s="248">
        <f>IF(VT$6=$SR$5,成绩录入!ED12,0)</f>
        <v>0</v>
      </c>
      <c r="VU9" s="248">
        <f>IF(VU$6=$SR$5,成绩录入!EE12,0)</f>
        <v>0</v>
      </c>
      <c r="VV9" s="248">
        <f>IF(VV$6=$SR$5,成绩录入!EF12,0)</f>
        <v>0</v>
      </c>
      <c r="VW9" s="248">
        <f>IF(VW$6=$SR$5,成绩录入!EG12,0)</f>
        <v>0</v>
      </c>
      <c r="VX9" s="248">
        <f>IF(VX$6=$SR$5,成绩录入!EH12,0)</f>
        <v>0</v>
      </c>
      <c r="VY9" s="248">
        <f>IF(VY$6=$SR$5,成绩录入!EI12,0)</f>
        <v>0</v>
      </c>
      <c r="VZ9" s="248">
        <f>IF(VZ$6=$SR$5,成绩录入!EJ12,0)</f>
        <v>0</v>
      </c>
      <c r="WA9" s="248">
        <f>IF(WA$6=$SR$5,成绩录入!EK12,0)</f>
        <v>0</v>
      </c>
      <c r="WB9" s="248">
        <f>IF(WB$6=$SR$5,成绩录入!EL12,0)</f>
        <v>0</v>
      </c>
      <c r="WC9" s="248">
        <f>IF(WC$6=$SR$5,成绩录入!EM12,0)</f>
        <v>0</v>
      </c>
      <c r="WD9" s="248">
        <f>IF(WD$6=$SR$5,成绩录入!EN12,0)</f>
        <v>0</v>
      </c>
      <c r="WE9" s="248">
        <f>IF(WE$6=$SR$5,成绩录入!EO12,0)</f>
        <v>0</v>
      </c>
      <c r="WF9" s="248">
        <f>IF(WF$6=$SR$5,成绩录入!EP12,0)</f>
        <v>0</v>
      </c>
      <c r="WG9" s="248">
        <f>IF(WG$6=$SR$5,成绩录入!EQ12,0)</f>
        <v>0</v>
      </c>
      <c r="WH9" s="248">
        <f>IF(WH$6=$SR$5,成绩录入!ER12,0)</f>
        <v>0</v>
      </c>
      <c r="WI9" s="248">
        <f>IF(WI$6=$SR$5,成绩录入!ES12,0)</f>
        <v>0</v>
      </c>
      <c r="WJ9" s="248">
        <f>IF(WJ$6=$SR$5,成绩录入!ET12,0)</f>
        <v>0</v>
      </c>
      <c r="WK9" s="248">
        <f>IF(WK$6=$SR$5,成绩录入!EU12,0)</f>
        <v>0</v>
      </c>
      <c r="WL9" s="248">
        <f>IF(WL$6=$SR$5,成绩录入!EV12,0)</f>
        <v>0</v>
      </c>
      <c r="WM9" s="248">
        <f>IF(WM$6=$SR$5,成绩录入!EW12,0)</f>
        <v>0</v>
      </c>
      <c r="WN9" s="248">
        <f>IF(WN$6=$SR$5,成绩录入!EX12,0)</f>
        <v>0</v>
      </c>
      <c r="WO9" s="218">
        <f t="shared" si="32"/>
        <v>0</v>
      </c>
      <c r="WP9" s="166"/>
      <c r="WQ9" s="166"/>
      <c r="WR9" s="247">
        <f>IF(WR$6=$WQ$5,成绩录入!BC12,0)</f>
        <v>0</v>
      </c>
      <c r="WS9" s="248">
        <f>IF(WS$6=$WQ$5,成绩录入!BD12,0)</f>
        <v>0</v>
      </c>
      <c r="WT9" s="248">
        <f>IF(WT$6=$WQ$5,成绩录入!BE12,0)</f>
        <v>0</v>
      </c>
      <c r="WU9" s="248">
        <f>IF(WU$6=$WQ$5,成绩录入!BF12,0)</f>
        <v>0</v>
      </c>
      <c r="WV9" s="248">
        <f>IF(WV$6=$WQ$5,成绩录入!BG12,0)</f>
        <v>0</v>
      </c>
      <c r="WW9" s="248">
        <f>IF(WW$6=$WQ$5,成绩录入!BH12,0)</f>
        <v>0</v>
      </c>
      <c r="WX9" s="248">
        <f>IF(WX$6=$WQ$5,成绩录入!BI12,0)</f>
        <v>0</v>
      </c>
      <c r="WY9" s="248">
        <f>IF(WY$6=$WQ$5,成绩录入!BJ12,0)</f>
        <v>0</v>
      </c>
      <c r="WZ9" s="248">
        <f>IF(WZ$6=$WQ$5,成绩录入!BK12,0)</f>
        <v>0</v>
      </c>
      <c r="XA9" s="248">
        <f>IF(XA$6=$WQ$5,成绩录入!BL12,0)</f>
        <v>0</v>
      </c>
      <c r="XB9" s="248">
        <f>IF(XB$6=$WQ$5,成绩录入!BM12,0)</f>
        <v>0</v>
      </c>
      <c r="XC9" s="248">
        <f>IF(XC$6=$WQ$5,成绩录入!BN12,0)</f>
        <v>0</v>
      </c>
      <c r="XD9" s="248">
        <f>IF(XD$6=$WQ$5,成绩录入!BO12,0)</f>
        <v>0</v>
      </c>
      <c r="XE9" s="248">
        <f>IF(XE$6=$WQ$5,成绩录入!BP12,0)</f>
        <v>0</v>
      </c>
      <c r="XF9" s="248">
        <f>IF(XF$6=$WQ$5,成绩录入!BQ12,0)</f>
        <v>0</v>
      </c>
      <c r="XG9" s="248">
        <f>IF(XG$6=$WQ$5,成绩录入!BR12,0)</f>
        <v>0</v>
      </c>
      <c r="XH9" s="248">
        <f>IF(XH$6=$WQ$5,成绩录入!BS12,0)</f>
        <v>0</v>
      </c>
      <c r="XI9" s="248">
        <f>IF(XI$6=$WQ$5,成绩录入!BT12,0)</f>
        <v>0</v>
      </c>
      <c r="XJ9" s="248">
        <f>IF(XJ$6=$WQ$5,成绩录入!BU12,0)</f>
        <v>0</v>
      </c>
      <c r="XK9" s="248">
        <f>IF(XK$6=$WQ$5,成绩录入!BV12,0)</f>
        <v>0</v>
      </c>
      <c r="XL9" s="248">
        <f>IF(XL$6=$WQ$5,成绩录入!BW12,0)</f>
        <v>0</v>
      </c>
      <c r="XM9" s="248">
        <f>IF(XM$6=$WQ$5,成绩录入!BX12,0)</f>
        <v>0</v>
      </c>
      <c r="XN9" s="248">
        <f>IF(XN$6=$WQ$5,成绩录入!BY12,0)</f>
        <v>0</v>
      </c>
      <c r="XO9" s="248">
        <f>IF(XO$6=$WQ$5,成绩录入!BZ12,0)</f>
        <v>0</v>
      </c>
      <c r="XP9" s="248">
        <f>IF(XP$6=$WQ$5,成绩录入!CA12,0)</f>
        <v>0</v>
      </c>
      <c r="XQ9" s="248">
        <f>IF(XQ$6=$WQ$5,成绩录入!CB12,0)</f>
        <v>0</v>
      </c>
      <c r="XR9" s="248">
        <f>IF(XR$6=$WQ$5,成绩录入!CC12,0)</f>
        <v>0</v>
      </c>
      <c r="XS9" s="248">
        <f>IF(XS$6=$WQ$5,成绩录入!CD12,0)</f>
        <v>0</v>
      </c>
      <c r="XT9" s="248">
        <f>IF(XT$6=$WQ$5,成绩录入!CE12,0)</f>
        <v>0</v>
      </c>
      <c r="XU9" s="248">
        <f>IF(XU$6=$WQ$5,成绩录入!CF12,0)</f>
        <v>0</v>
      </c>
      <c r="XV9" s="248">
        <f>IF(XV$6=$WQ$5,成绩录入!CG12,0)</f>
        <v>0</v>
      </c>
      <c r="XW9" s="248">
        <f>IF(XW$6=$WQ$5,成绩录入!CH12,0)</f>
        <v>0</v>
      </c>
      <c r="XX9" s="248">
        <f>IF(XX$6=$WQ$5,成绩录入!CI12,0)</f>
        <v>0</v>
      </c>
      <c r="XY9" s="248">
        <f>IF(XY$6=$WQ$5,成绩录入!CJ12,0)</f>
        <v>0</v>
      </c>
      <c r="XZ9" s="248">
        <f>IF(XZ$6=$WQ$5,成绩录入!CK12,0)</f>
        <v>0</v>
      </c>
      <c r="YA9" s="248">
        <f>IF(YA$6=$WQ$5,成绩录入!CL12,0)</f>
        <v>0</v>
      </c>
      <c r="YB9" s="248">
        <f>IF(YB$6=$WQ$5,成绩录入!CM12,0)</f>
        <v>0</v>
      </c>
      <c r="YC9" s="248">
        <f>IF(YC$6=$WQ$5,成绩录入!CN12,0)</f>
        <v>0</v>
      </c>
      <c r="YD9" s="248">
        <f>IF(YD$6=$WQ$5,成绩录入!CO12,0)</f>
        <v>0</v>
      </c>
      <c r="YE9" s="248">
        <f>IF(YE$6=$WQ$5,成绩录入!CP12,0)</f>
        <v>0</v>
      </c>
      <c r="YF9" s="248">
        <f>IF(YF$6=$WQ$5,成绩录入!CQ12,0)</f>
        <v>0</v>
      </c>
      <c r="YG9" s="248">
        <f>IF(YG$6=$WQ$5,成绩录入!CR12,0)</f>
        <v>0</v>
      </c>
      <c r="YH9" s="248">
        <f>IF(YH$6=$WQ$5,成绩录入!CS12,0)</f>
        <v>0</v>
      </c>
      <c r="YI9" s="248">
        <f>IF(YI$6=$WQ$5,成绩录入!CT12,0)</f>
        <v>0</v>
      </c>
      <c r="YJ9" s="248">
        <f>IF(YJ$6=$WQ$5,成绩录入!CU12,0)</f>
        <v>0</v>
      </c>
      <c r="YK9" s="248">
        <f>IF(YK$6=$WQ$5,成绩录入!CV12,0)</f>
        <v>0</v>
      </c>
      <c r="YL9" s="248">
        <f>IF(YL$6=$WQ$5,成绩录入!CW12,0)</f>
        <v>0</v>
      </c>
      <c r="YM9" s="248">
        <f>IF(YM$6=$WQ$5,成绩录入!CX12,0)</f>
        <v>0</v>
      </c>
      <c r="YN9" s="248">
        <f>IF(YN$6=$WQ$5,成绩录入!CY12,0)</f>
        <v>0</v>
      </c>
      <c r="YO9" s="248">
        <f>IF(YO$6=$WQ$5,成绩录入!CZ12,0)</f>
        <v>0</v>
      </c>
      <c r="YP9" s="248">
        <f>IF(YP$6=$WQ$5,成绩录入!DA12,0)</f>
        <v>0</v>
      </c>
      <c r="YQ9" s="248">
        <f>IF(YQ$6=$WQ$5,成绩录入!DB12,0)</f>
        <v>0</v>
      </c>
      <c r="YR9" s="248">
        <f>IF(YR$6=$WQ$5,成绩录入!DC12,0)</f>
        <v>0</v>
      </c>
      <c r="YS9" s="248">
        <f>IF(YS$6=$WQ$5,成绩录入!DD12,0)</f>
        <v>0</v>
      </c>
      <c r="YT9" s="248">
        <f>IF(YT$6=$WQ$5,成绩录入!DE12,0)</f>
        <v>0</v>
      </c>
      <c r="YU9" s="248">
        <f>IF(YU$6=$WQ$5,成绩录入!DF12,0)</f>
        <v>0</v>
      </c>
      <c r="YV9" s="248">
        <f>IF(YV$6=$WQ$5,成绩录入!DG12,0)</f>
        <v>0</v>
      </c>
      <c r="YW9" s="248">
        <f>IF(YW$6=$WQ$5,成绩录入!DH12,0)</f>
        <v>0</v>
      </c>
      <c r="YX9" s="248">
        <f>IF(YX$6=$WQ$5,成绩录入!DI12,0)</f>
        <v>0</v>
      </c>
      <c r="YY9" s="248">
        <f>IF(YY$6=$WQ$5,成绩录入!DJ12,0)</f>
        <v>0</v>
      </c>
      <c r="YZ9" s="248">
        <f>IF(YZ$6=$WQ$5,成绩录入!DK12,0)</f>
        <v>0</v>
      </c>
      <c r="ZA9" s="248">
        <f>IF(ZA$6=$WQ$5,成绩录入!DL12,0)</f>
        <v>0</v>
      </c>
      <c r="ZB9" s="248">
        <f>IF(ZB$6=$WQ$5,成绩录入!DM12,0)</f>
        <v>0</v>
      </c>
      <c r="ZC9" s="248">
        <f>IF(ZC$6=$WQ$5,成绩录入!DN12,0)</f>
        <v>0</v>
      </c>
      <c r="ZD9" s="248">
        <f>IF(ZD$6=$WQ$5,成绩录入!DO12,0)</f>
        <v>0</v>
      </c>
      <c r="ZE9" s="248">
        <f>IF(ZE$6=$WQ$5,成绩录入!DP12,0)</f>
        <v>0</v>
      </c>
      <c r="ZF9" s="248">
        <f>IF(ZF$6=$WQ$5,成绩录入!DQ12,0)</f>
        <v>0</v>
      </c>
      <c r="ZG9" s="248">
        <f>IF(ZG$6=$WQ$5,成绩录入!DR12,0)</f>
        <v>0</v>
      </c>
      <c r="ZH9" s="248">
        <f>IF(ZH$6=$WQ$5,成绩录入!DS12,0)</f>
        <v>0</v>
      </c>
      <c r="ZI9" s="248">
        <f>IF(ZI$6=$WQ$5,成绩录入!DT12,0)</f>
        <v>0</v>
      </c>
      <c r="ZJ9" s="248">
        <f>IF(ZJ$6=$WQ$5,成绩录入!DU12,0)</f>
        <v>0</v>
      </c>
      <c r="ZK9" s="248">
        <f>IF(ZK$6=$WQ$5,成绩录入!DV12,0)</f>
        <v>0</v>
      </c>
      <c r="ZL9" s="248">
        <f>IF(ZL$6=$WQ$5,成绩录入!DW12,0)</f>
        <v>0</v>
      </c>
      <c r="ZM9" s="248">
        <f>IF(ZM$6=$WQ$5,成绩录入!DX12,0)</f>
        <v>0</v>
      </c>
      <c r="ZN9" s="248">
        <f>IF(ZN$6=$WQ$5,成绩录入!DY12,0)</f>
        <v>0</v>
      </c>
      <c r="ZO9" s="248">
        <f>IF(ZO$6=$WQ$5,成绩录入!DZ12,0)</f>
        <v>0</v>
      </c>
      <c r="ZP9" s="248">
        <f>IF(ZP$6=$WQ$5,成绩录入!EA12,0)</f>
        <v>0</v>
      </c>
      <c r="ZQ9" s="248">
        <f>IF(ZQ$6=$WQ$5,成绩录入!EB12,0)</f>
        <v>0</v>
      </c>
      <c r="ZR9" s="248">
        <f>IF(ZR$6=$WQ$5,成绩录入!EC12,0)</f>
        <v>0</v>
      </c>
      <c r="ZS9" s="248">
        <f>IF(ZS$6=$WQ$5,成绩录入!ED12,0)</f>
        <v>0</v>
      </c>
      <c r="ZT9" s="248">
        <f>IF(ZT$6=$WQ$5,成绩录入!EE12,0)</f>
        <v>0</v>
      </c>
      <c r="ZU9" s="248">
        <f>IF(ZU$6=$WQ$5,成绩录入!EF12,0)</f>
        <v>0</v>
      </c>
      <c r="ZV9" s="248">
        <f>IF(ZV$6=$WQ$5,成绩录入!EG12,0)</f>
        <v>0</v>
      </c>
      <c r="ZW9" s="248">
        <f>IF(ZW$6=$WQ$5,成绩录入!EH12,0)</f>
        <v>0</v>
      </c>
      <c r="ZX9" s="248">
        <f>IF(ZX$6=$WQ$5,成绩录入!EI12,0)</f>
        <v>0</v>
      </c>
      <c r="ZY9" s="248">
        <f>IF(ZY$6=$WQ$5,成绩录入!EJ12,0)</f>
        <v>0</v>
      </c>
      <c r="ZZ9" s="248">
        <f>IF(ZZ$6=$WQ$5,成绩录入!EK12,0)</f>
        <v>0</v>
      </c>
      <c r="AAA9" s="248">
        <f>IF(AAA$6=$WQ$5,成绩录入!EL12,0)</f>
        <v>0</v>
      </c>
      <c r="AAB9" s="248">
        <f>IF(AAB$6=$WQ$5,成绩录入!EM12,0)</f>
        <v>0</v>
      </c>
      <c r="AAC9" s="248">
        <f>IF(AAC$6=$WQ$5,成绩录入!EN12,0)</f>
        <v>0</v>
      </c>
      <c r="AAD9" s="248">
        <f>IF(AAD$6=$WQ$5,成绩录入!EO12,0)</f>
        <v>0</v>
      </c>
      <c r="AAE9" s="248">
        <f>IF(AAE$6=$WQ$5,成绩录入!EP12,0)</f>
        <v>0</v>
      </c>
      <c r="AAF9" s="248">
        <f>IF(AAF$6=$WQ$5,成绩录入!EQ12,0)</f>
        <v>0</v>
      </c>
      <c r="AAG9" s="248">
        <f>IF(AAG$6=$WQ$5,成绩录入!ER12,0)</f>
        <v>0</v>
      </c>
      <c r="AAH9" s="248">
        <f>IF(AAH$6=$WQ$5,成绩录入!ES12,0)</f>
        <v>0</v>
      </c>
      <c r="AAI9" s="248">
        <f>IF(AAI$6=$WQ$5,成绩录入!ET12,0)</f>
        <v>0</v>
      </c>
      <c r="AAJ9" s="248">
        <f>IF(AAJ$6=$WQ$5,成绩录入!EU12,0)</f>
        <v>0</v>
      </c>
      <c r="AAK9" s="248">
        <f>IF(AAK$6=$WQ$5,成绩录入!EV12,0)</f>
        <v>0</v>
      </c>
      <c r="AAL9" s="248">
        <f>IF(AAL$6=$WQ$5,成绩录入!EW12,0)</f>
        <v>0</v>
      </c>
      <c r="AAM9" s="248">
        <f>IF(AAM$6=$WQ$5,成绩录入!EX12,0)</f>
        <v>0</v>
      </c>
      <c r="AAN9" s="218">
        <f t="shared" si="33"/>
        <v>0</v>
      </c>
      <c r="AAO9" s="206"/>
      <c r="AAQ9" s="247">
        <f>IF(AAQ$6=$AAP$5,成绩录入!BC12,0)</f>
        <v>0</v>
      </c>
      <c r="AAR9" s="248">
        <f>IF(AAR$6=$AAP$5,成绩录入!BD12,0)</f>
        <v>0</v>
      </c>
      <c r="AAS9" s="248">
        <f>IF(AAS$6=$AAP$5,成绩录入!BE12,0)</f>
        <v>0</v>
      </c>
      <c r="AAT9" s="248">
        <f>IF(AAT$6=$AAP$5,成绩录入!BF12,0)</f>
        <v>0</v>
      </c>
      <c r="AAU9" s="248">
        <f>IF(AAU$6=$AAP$5,成绩录入!BG12,0)</f>
        <v>0</v>
      </c>
      <c r="AAV9" s="248">
        <f>IF(AAV$6=$AAP$5,成绩录入!BH12,0)</f>
        <v>0</v>
      </c>
      <c r="AAW9" s="248">
        <f>IF(AAW$6=$AAP$5,成绩录入!BI12,0)</f>
        <v>0</v>
      </c>
      <c r="AAX9" s="248">
        <f>IF(AAX$6=$AAP$5,成绩录入!BJ12,0)</f>
        <v>0</v>
      </c>
      <c r="AAY9" s="248">
        <f>IF(AAY$6=$AAP$5,成绩录入!BK12,0)</f>
        <v>0</v>
      </c>
      <c r="AAZ9" s="248">
        <f>IF(AAZ$6=$AAP$5,成绩录入!BL12,0)</f>
        <v>0</v>
      </c>
      <c r="ABA9" s="248">
        <f>IF(ABA$6=$AAP$5,成绩录入!BM12,0)</f>
        <v>0</v>
      </c>
      <c r="ABB9" s="248">
        <f>IF(ABB$6=$AAP$5,成绩录入!BN12,0)</f>
        <v>0</v>
      </c>
      <c r="ABC9" s="248">
        <f>IF(ABC$6=$AAP$5,成绩录入!BO12,0)</f>
        <v>0</v>
      </c>
      <c r="ABD9" s="248">
        <f>IF(ABD$6=$AAP$5,成绩录入!BP12,0)</f>
        <v>0</v>
      </c>
      <c r="ABE9" s="248">
        <f>IF(ABE$6=$AAP$5,成绩录入!BQ12,0)</f>
        <v>0</v>
      </c>
      <c r="ABF9" s="248">
        <f>IF(ABF$6=$AAP$5,成绩录入!BR12,0)</f>
        <v>0</v>
      </c>
      <c r="ABG9" s="248">
        <f>IF(ABG$6=$AAP$5,成绩录入!BS12,0)</f>
        <v>0</v>
      </c>
      <c r="ABH9" s="248">
        <f>IF(ABH$6=$AAP$5,成绩录入!BT12,0)</f>
        <v>0</v>
      </c>
      <c r="ABI9" s="248">
        <f>IF(ABI$6=$AAP$5,成绩录入!BU12,0)</f>
        <v>0</v>
      </c>
      <c r="ABJ9" s="248">
        <f>IF(ABJ$6=$AAP$5,成绩录入!BV12,0)</f>
        <v>0</v>
      </c>
      <c r="ABK9" s="248">
        <f>IF(ABK$6=$AAP$5,成绩录入!BW12,0)</f>
        <v>0</v>
      </c>
      <c r="ABL9" s="248">
        <f>IF(ABL$6=$AAP$5,成绩录入!BX12,0)</f>
        <v>0</v>
      </c>
      <c r="ABM9" s="248">
        <f>IF(ABM$6=$AAP$5,成绩录入!BY12,0)</f>
        <v>0</v>
      </c>
      <c r="ABN9" s="248">
        <f>IF(ABN$6=$AAP$5,成绩录入!BZ12,0)</f>
        <v>0</v>
      </c>
      <c r="ABO9" s="248">
        <f>IF(ABO$6=$AAP$5,成绩录入!CA12,0)</f>
        <v>0</v>
      </c>
      <c r="ABP9" s="248">
        <f>IF(ABP$6=$AAP$5,成绩录入!CB12,0)</f>
        <v>0</v>
      </c>
      <c r="ABQ9" s="248">
        <f>IF(ABQ$6=$AAP$5,成绩录入!CC12,0)</f>
        <v>0</v>
      </c>
      <c r="ABR9" s="248">
        <f>IF(ABR$6=$AAP$5,成绩录入!CD12,0)</f>
        <v>0</v>
      </c>
      <c r="ABS9" s="248">
        <f>IF(ABS$6=$AAP$5,成绩录入!CE12,0)</f>
        <v>0</v>
      </c>
      <c r="ABT9" s="248">
        <f>IF(ABT$6=$AAP$5,成绩录入!CF12,0)</f>
        <v>0</v>
      </c>
      <c r="ABU9" s="248">
        <f>IF(ABU$6=$AAP$5,成绩录入!CG12,0)</f>
        <v>0</v>
      </c>
      <c r="ABV9" s="248">
        <f>IF(ABV$6=$AAP$5,成绩录入!CH12,0)</f>
        <v>0</v>
      </c>
      <c r="ABW9" s="248">
        <f>IF(ABW$6=$AAP$5,成绩录入!CI12,0)</f>
        <v>0</v>
      </c>
      <c r="ABX9" s="248">
        <f>IF(ABX$6=$AAP$5,成绩录入!CJ12,0)</f>
        <v>0</v>
      </c>
      <c r="ABY9" s="248">
        <f>IF(ABY$6=$AAP$5,成绩录入!CK12,0)</f>
        <v>0</v>
      </c>
      <c r="ABZ9" s="248">
        <f>IF(ABZ$6=$AAP$5,成绩录入!CL12,0)</f>
        <v>0</v>
      </c>
      <c r="ACA9" s="248">
        <f>IF(ACA$6=$AAP$5,成绩录入!CM12,0)</f>
        <v>0</v>
      </c>
      <c r="ACB9" s="248">
        <f>IF(ACB$6=$AAP$5,成绩录入!CN12,0)</f>
        <v>0</v>
      </c>
      <c r="ACC9" s="248">
        <f>IF(ACC$6=$AAP$5,成绩录入!CO12,0)</f>
        <v>0</v>
      </c>
      <c r="ACD9" s="248">
        <f>IF(ACD$6=$AAP$5,成绩录入!CP12,0)</f>
        <v>0</v>
      </c>
      <c r="ACE9" s="248">
        <f>IF(ACE$6=$AAP$5,成绩录入!CQ12,0)</f>
        <v>0</v>
      </c>
      <c r="ACF9" s="248">
        <f>IF(ACF$6=$AAP$5,成绩录入!CR12,0)</f>
        <v>0</v>
      </c>
      <c r="ACG9" s="248">
        <f>IF(ACG$6=$AAP$5,成绩录入!CS12,0)</f>
        <v>0</v>
      </c>
      <c r="ACH9" s="248">
        <f>IF(ACH$6=$AAP$5,成绩录入!CT12,0)</f>
        <v>0</v>
      </c>
      <c r="ACI9" s="248">
        <f>IF(ACI$6=$AAP$5,成绩录入!CU12,0)</f>
        <v>0</v>
      </c>
      <c r="ACJ9" s="248">
        <f>IF(ACJ$6=$AAP$5,成绩录入!CV12,0)</f>
        <v>0</v>
      </c>
      <c r="ACK9" s="248">
        <f>IF(ACK$6=$AAP$5,成绩录入!CW12,0)</f>
        <v>0</v>
      </c>
      <c r="ACL9" s="248">
        <f>IF(ACL$6=$AAP$5,成绩录入!CX12,0)</f>
        <v>0</v>
      </c>
      <c r="ACM9" s="248">
        <f>IF(ACM$6=$AAP$5,成绩录入!CY12,0)</f>
        <v>0</v>
      </c>
      <c r="ACN9" s="248">
        <f>IF(ACN$6=$AAP$5,成绩录入!CZ12,0)</f>
        <v>0</v>
      </c>
      <c r="ACO9" s="248">
        <f>IF(ACO$6=$AAP$5,成绩录入!DA12,0)</f>
        <v>0</v>
      </c>
      <c r="ACP9" s="248">
        <f>IF(ACP$6=$AAP$5,成绩录入!DB12,0)</f>
        <v>0</v>
      </c>
      <c r="ACQ9" s="248">
        <f>IF(ACQ$6=$AAP$5,成绩录入!DC12,0)</f>
        <v>0</v>
      </c>
      <c r="ACR9" s="248">
        <f>IF(ACR$6=$AAP$5,成绩录入!DD12,0)</f>
        <v>0</v>
      </c>
      <c r="ACS9" s="248">
        <f>IF(ACS$6=$AAP$5,成绩录入!DE12,0)</f>
        <v>0</v>
      </c>
      <c r="ACT9" s="248">
        <f>IF(ACT$6=$AAP$5,成绩录入!DF12,0)</f>
        <v>0</v>
      </c>
      <c r="ACU9" s="248">
        <f>IF(ACU$6=$AAP$5,成绩录入!DG12,0)</f>
        <v>0</v>
      </c>
      <c r="ACV9" s="248">
        <f>IF(ACV$6=$AAP$5,成绩录入!DH12,0)</f>
        <v>0</v>
      </c>
      <c r="ACW9" s="248">
        <f>IF(ACW$6=$AAP$5,成绩录入!DI12,0)</f>
        <v>0</v>
      </c>
      <c r="ACX9" s="248">
        <f>IF(ACX$6=$AAP$5,成绩录入!DJ12,0)</f>
        <v>0</v>
      </c>
      <c r="ACY9" s="248">
        <f>IF(ACY$6=$AAP$5,成绩录入!DK12,0)</f>
        <v>0</v>
      </c>
      <c r="ACZ9" s="248">
        <f>IF(ACZ$6=$AAP$5,成绩录入!DL12,0)</f>
        <v>0</v>
      </c>
      <c r="ADA9" s="248">
        <f>IF(ADA$6=$AAP$5,成绩录入!DM12,0)</f>
        <v>0</v>
      </c>
      <c r="ADB9" s="248">
        <f>IF(ADB$6=$AAP$5,成绩录入!DN12,0)</f>
        <v>0</v>
      </c>
      <c r="ADC9" s="248">
        <f>IF(ADC$6=$AAP$5,成绩录入!DO12,0)</f>
        <v>0</v>
      </c>
      <c r="ADD9" s="248">
        <f>IF(ADD$6=$AAP$5,成绩录入!DP12,0)</f>
        <v>0</v>
      </c>
      <c r="ADE9" s="248">
        <f>IF(ADE$6=$AAP$5,成绩录入!DQ12,0)</f>
        <v>0</v>
      </c>
      <c r="ADF9" s="248">
        <f>IF(ADF$6=$AAP$5,成绩录入!DR12,0)</f>
        <v>0</v>
      </c>
      <c r="ADG9" s="248">
        <f>IF(ADG$6=$AAP$5,成绩录入!DS12,0)</f>
        <v>0</v>
      </c>
      <c r="ADH9" s="248">
        <f>IF(ADH$6=$AAP$5,成绩录入!DT12,0)</f>
        <v>0</v>
      </c>
      <c r="ADI9" s="248">
        <f>IF(ADI$6=$AAP$5,成绩录入!DU12,0)</f>
        <v>0</v>
      </c>
      <c r="ADJ9" s="248">
        <f>IF(ADJ$6=$AAP$5,成绩录入!DV12,0)</f>
        <v>0</v>
      </c>
      <c r="ADK9" s="248">
        <f>IF(ADK$6=$AAP$5,成绩录入!DW12,0)</f>
        <v>0</v>
      </c>
      <c r="ADL9" s="248">
        <f>IF(ADL$6=$AAP$5,成绩录入!DX12,0)</f>
        <v>0</v>
      </c>
      <c r="ADM9" s="248">
        <f>IF(ADM$6=$AAP$5,成绩录入!DY12,0)</f>
        <v>0</v>
      </c>
      <c r="ADN9" s="248">
        <f>IF(ADN$6=$AAP$5,成绩录入!DZ12,0)</f>
        <v>0</v>
      </c>
      <c r="ADO9" s="248">
        <f>IF(ADO$6=$AAP$5,成绩录入!EA12,0)</f>
        <v>0</v>
      </c>
      <c r="ADP9" s="248">
        <f>IF(ADP$6=$AAP$5,成绩录入!EB12,0)</f>
        <v>0</v>
      </c>
      <c r="ADQ9" s="248">
        <f>IF(ADQ$6=$AAP$5,成绩录入!EC12,0)</f>
        <v>0</v>
      </c>
      <c r="ADR9" s="248">
        <f>IF(ADR$6=$AAP$5,成绩录入!ED12,0)</f>
        <v>0</v>
      </c>
      <c r="ADS9" s="248">
        <f>IF(ADS$6=$AAP$5,成绩录入!EE12,0)</f>
        <v>0</v>
      </c>
      <c r="ADT9" s="248">
        <f>IF(ADT$6=$AAP$5,成绩录入!EF12,0)</f>
        <v>0</v>
      </c>
      <c r="ADU9" s="248">
        <f>IF(ADU$6=$AAP$5,成绩录入!EG12,0)</f>
        <v>0</v>
      </c>
      <c r="ADV9" s="248">
        <f>IF(ADV$6=$AAP$5,成绩录入!EH12,0)</f>
        <v>0</v>
      </c>
      <c r="ADW9" s="248">
        <f>IF(ADW$6=$AAP$5,成绩录入!EI12,0)</f>
        <v>0</v>
      </c>
      <c r="ADX9" s="248">
        <f>IF(ADX$6=$AAP$5,成绩录入!EJ12,0)</f>
        <v>0</v>
      </c>
      <c r="ADY9" s="248">
        <f>IF(ADY$6=$AAP$5,成绩录入!EK12,0)</f>
        <v>0</v>
      </c>
      <c r="ADZ9" s="248">
        <f>IF(ADZ$6=$AAP$5,成绩录入!EL12,0)</f>
        <v>0</v>
      </c>
      <c r="AEA9" s="248">
        <f>IF(AEA$6=$AAP$5,成绩录入!EM12,0)</f>
        <v>0</v>
      </c>
      <c r="AEB9" s="248">
        <f>IF(AEB$6=$AAP$5,成绩录入!EN12,0)</f>
        <v>0</v>
      </c>
      <c r="AEC9" s="248">
        <f>IF(AEC$6=$AAP$5,成绩录入!EO12,0)</f>
        <v>0</v>
      </c>
      <c r="AED9" s="248">
        <f>IF(AED$6=$AAP$5,成绩录入!EP12,0)</f>
        <v>0</v>
      </c>
      <c r="AEE9" s="248">
        <f>IF(AEE$6=$AAP$5,成绩录入!EQ12,0)</f>
        <v>0</v>
      </c>
      <c r="AEF9" s="248">
        <f>IF(AEF$6=$AAP$5,成绩录入!ER12,0)</f>
        <v>0</v>
      </c>
      <c r="AEG9" s="248">
        <f>IF(AEG$6=$AAP$5,成绩录入!ES12,0)</f>
        <v>0</v>
      </c>
      <c r="AEH9" s="248">
        <f>IF(AEH$6=$AAP$5,成绩录入!ET12,0)</f>
        <v>0</v>
      </c>
      <c r="AEI9" s="248">
        <f>IF(AEI$6=$AAP$5,成绩录入!EU12,0)</f>
        <v>0</v>
      </c>
      <c r="AEJ9" s="248">
        <f>IF(AEJ$6=$AAP$5,成绩录入!EV12,0)</f>
        <v>0</v>
      </c>
      <c r="AEK9" s="248">
        <f>IF(AEK$6=$AAP$5,成绩录入!EW12,0)</f>
        <v>0</v>
      </c>
      <c r="AEL9" s="248">
        <f>IF(AEL$6=$AAP$5,成绩录入!EX12,0)</f>
        <v>0</v>
      </c>
      <c r="AEM9" s="218">
        <f t="shared" si="34"/>
        <v>0</v>
      </c>
      <c r="AEN9" s="166"/>
      <c r="AEO9" s="166"/>
      <c r="AEP9" s="247">
        <f>IF(AEP$6=$AEO$5,成绩录入!BC12,0)</f>
        <v>0</v>
      </c>
      <c r="AEQ9" s="248">
        <f>IF(AEQ$6=$AEO$5,成绩录入!BD12,0)</f>
        <v>0</v>
      </c>
      <c r="AER9" s="248">
        <f>IF(AER$6=$AEO$5,成绩录入!BE12,0)</f>
        <v>0</v>
      </c>
      <c r="AES9" s="248">
        <f>IF(AES$6=$AEO$5,成绩录入!BF12,0)</f>
        <v>0</v>
      </c>
      <c r="AET9" s="248">
        <f>IF(AET$6=$AEO$5,成绩录入!BG12,0)</f>
        <v>0</v>
      </c>
      <c r="AEU9" s="248">
        <f>IF(AEU$6=$AEO$5,成绩录入!BH12,0)</f>
        <v>0</v>
      </c>
      <c r="AEV9" s="248">
        <f>IF(AEV$6=$AEO$5,成绩录入!BI12,0)</f>
        <v>0</v>
      </c>
      <c r="AEW9" s="248">
        <f>IF(AEW$6=$AEO$5,成绩录入!BJ12,0)</f>
        <v>0</v>
      </c>
      <c r="AEX9" s="248">
        <f>IF(AEX$6=$AEO$5,成绩录入!BK12,0)</f>
        <v>0</v>
      </c>
      <c r="AEY9" s="248">
        <f>IF(AEY$6=$AEO$5,成绩录入!BL12,0)</f>
        <v>0</v>
      </c>
      <c r="AEZ9" s="248">
        <f>IF(AEZ$6=$AEO$5,成绩录入!BM12,0)</f>
        <v>0</v>
      </c>
      <c r="AFA9" s="248">
        <f>IF(AFA$6=$AEO$5,成绩录入!BN12,0)</f>
        <v>0</v>
      </c>
      <c r="AFB9" s="248">
        <f>IF(AFB$6=$AEO$5,成绩录入!BO12,0)</f>
        <v>0</v>
      </c>
      <c r="AFC9" s="248">
        <f>IF(AFC$6=$AEO$5,成绩录入!BP12,0)</f>
        <v>0</v>
      </c>
      <c r="AFD9" s="248">
        <f>IF(AFD$6=$AEO$5,成绩录入!BQ12,0)</f>
        <v>0</v>
      </c>
      <c r="AFE9" s="248">
        <f>IF(AFE$6=$AEO$5,成绩录入!BR12,0)</f>
        <v>0</v>
      </c>
      <c r="AFF9" s="248">
        <f>IF(AFF$6=$AEO$5,成绩录入!BS12,0)</f>
        <v>0</v>
      </c>
      <c r="AFG9" s="248">
        <f>IF(AFG$6=$AEO$5,成绩录入!BT12,0)</f>
        <v>0</v>
      </c>
      <c r="AFH9" s="248">
        <f>IF(AFH$6=$AEO$5,成绩录入!BU12,0)</f>
        <v>0</v>
      </c>
      <c r="AFI9" s="248">
        <f>IF(AFI$6=$AEO$5,成绩录入!BV12,0)</f>
        <v>0</v>
      </c>
      <c r="AFJ9" s="248">
        <f>IF(AFJ$6=$AEO$5,成绩录入!BW12,0)</f>
        <v>0</v>
      </c>
      <c r="AFK9" s="248">
        <f>IF(AFK$6=$AEO$5,成绩录入!BX12,0)</f>
        <v>0</v>
      </c>
      <c r="AFL9" s="248">
        <f>IF(AFL$6=$AEO$5,成绩录入!BY12,0)</f>
        <v>0</v>
      </c>
      <c r="AFM9" s="248">
        <f>IF(AFM$6=$AEO$5,成绩录入!BZ12,0)</f>
        <v>0</v>
      </c>
      <c r="AFN9" s="248">
        <f>IF(AFN$6=$AEO$5,成绩录入!CA12,0)</f>
        <v>0</v>
      </c>
      <c r="AFO9" s="248">
        <f>IF(AFO$6=$AEO$5,成绩录入!CB12,0)</f>
        <v>0</v>
      </c>
      <c r="AFP9" s="248">
        <f>IF(AFP$6=$AEO$5,成绩录入!CC12,0)</f>
        <v>0</v>
      </c>
      <c r="AFQ9" s="248">
        <f>IF(AFQ$6=$AEO$5,成绩录入!CD12,0)</f>
        <v>0</v>
      </c>
      <c r="AFR9" s="248">
        <f>IF(AFR$6=$AEO$5,成绩录入!CE12,0)</f>
        <v>0</v>
      </c>
      <c r="AFS9" s="248">
        <f>IF(AFS$6=$AEO$5,成绩录入!CF12,0)</f>
        <v>0</v>
      </c>
      <c r="AFT9" s="248">
        <f>IF(AFT$6=$AEO$5,成绩录入!CG12,0)</f>
        <v>0</v>
      </c>
      <c r="AFU9" s="248">
        <f>IF(AFU$6=$AEO$5,成绩录入!CH12,0)</f>
        <v>0</v>
      </c>
      <c r="AFV9" s="248">
        <f>IF(AFV$6=$AEO$5,成绩录入!CI12,0)</f>
        <v>0</v>
      </c>
      <c r="AFW9" s="248">
        <f>IF(AFW$6=$AEO$5,成绩录入!CJ12,0)</f>
        <v>0</v>
      </c>
      <c r="AFX9" s="248">
        <f>IF(AFX$6=$AEO$5,成绩录入!CK12,0)</f>
        <v>0</v>
      </c>
      <c r="AFY9" s="248">
        <f>IF(AFY$6=$AEO$5,成绩录入!CL12,0)</f>
        <v>0</v>
      </c>
      <c r="AFZ9" s="248">
        <f>IF(AFZ$6=$AEO$5,成绩录入!CM12,0)</f>
        <v>0</v>
      </c>
      <c r="AGA9" s="248">
        <f>IF(AGA$6=$AEO$5,成绩录入!CN12,0)</f>
        <v>0</v>
      </c>
      <c r="AGB9" s="248">
        <f>IF(AGB$6=$AEO$5,成绩录入!CO12,0)</f>
        <v>0</v>
      </c>
      <c r="AGC9" s="248">
        <f>IF(AGC$6=$AEO$5,成绩录入!CP12,0)</f>
        <v>0</v>
      </c>
      <c r="AGD9" s="248">
        <f>IF(AGD$6=$AEO$5,成绩录入!CQ12,0)</f>
        <v>0</v>
      </c>
      <c r="AGE9" s="248">
        <f>IF(AGE$6=$AEO$5,成绩录入!CR12,0)</f>
        <v>0</v>
      </c>
      <c r="AGF9" s="248">
        <f>IF(AGF$6=$AEO$5,成绩录入!CS12,0)</f>
        <v>0</v>
      </c>
      <c r="AGG9" s="248">
        <f>IF(AGG$6=$AEO$5,成绩录入!CT12,0)</f>
        <v>0</v>
      </c>
      <c r="AGH9" s="248">
        <f>IF(AGH$6=$AEO$5,成绩录入!CU12,0)</f>
        <v>0</v>
      </c>
      <c r="AGI9" s="248">
        <f>IF(AGI$6=$AEO$5,成绩录入!CV12,0)</f>
        <v>0</v>
      </c>
      <c r="AGJ9" s="248">
        <f>IF(AGJ$6=$AEO$5,成绩录入!CW12,0)</f>
        <v>0</v>
      </c>
      <c r="AGK9" s="248">
        <f>IF(AGK$6=$AEO$5,成绩录入!CX12,0)</f>
        <v>0</v>
      </c>
      <c r="AGL9" s="248">
        <f>IF(AGL$6=$AEO$5,成绩录入!CY12,0)</f>
        <v>0</v>
      </c>
      <c r="AGM9" s="248">
        <f>IF(AGM$6=$AEO$5,成绩录入!CZ12,0)</f>
        <v>0</v>
      </c>
      <c r="AGN9" s="248">
        <f>IF(AGN$6=$AEO$5,成绩录入!DA12,0)</f>
        <v>0</v>
      </c>
      <c r="AGO9" s="248">
        <f>IF(AGO$6=$AEO$5,成绩录入!DB12,0)</f>
        <v>0</v>
      </c>
      <c r="AGP9" s="248">
        <f>IF(AGP$6=$AEO$5,成绩录入!DC12,0)</f>
        <v>0</v>
      </c>
      <c r="AGQ9" s="248">
        <f>IF(AGQ$6=$AEO$5,成绩录入!DD12,0)</f>
        <v>0</v>
      </c>
      <c r="AGR9" s="248">
        <f>IF(AGR$6=$AEO$5,成绩录入!DE12,0)</f>
        <v>0</v>
      </c>
      <c r="AGS9" s="248">
        <f>IF(AGS$6=$AEO$5,成绩录入!DF12,0)</f>
        <v>0</v>
      </c>
      <c r="AGT9" s="248">
        <f>IF(AGT$6=$AEO$5,成绩录入!DG12,0)</f>
        <v>0</v>
      </c>
      <c r="AGU9" s="248">
        <f>IF(AGU$6=$AEO$5,成绩录入!DH12,0)</f>
        <v>0</v>
      </c>
      <c r="AGV9" s="248">
        <f>IF(AGV$6=$AEO$5,成绩录入!DI12,0)</f>
        <v>0</v>
      </c>
      <c r="AGW9" s="248">
        <f>IF(AGW$6=$AEO$5,成绩录入!DJ12,0)</f>
        <v>0</v>
      </c>
      <c r="AGX9" s="248">
        <f>IF(AGX$6=$AEO$5,成绩录入!DK12,0)</f>
        <v>0</v>
      </c>
      <c r="AGY9" s="248">
        <f>IF(AGY$6=$AEO$5,成绩录入!DL12,0)</f>
        <v>0</v>
      </c>
      <c r="AGZ9" s="248">
        <f>IF(AGZ$6=$AEO$5,成绩录入!DM12,0)</f>
        <v>0</v>
      </c>
      <c r="AHA9" s="248">
        <f>IF(AHA$6=$AEO$5,成绩录入!DN12,0)</f>
        <v>0</v>
      </c>
      <c r="AHB9" s="248">
        <f>IF(AHB$6=$AEO$5,成绩录入!DO12,0)</f>
        <v>0</v>
      </c>
      <c r="AHC9" s="248">
        <f>IF(AHC$6=$AEO$5,成绩录入!DP12,0)</f>
        <v>0</v>
      </c>
      <c r="AHD9" s="248">
        <f>IF(AHD$6=$AEO$5,成绩录入!DQ12,0)</f>
        <v>0</v>
      </c>
      <c r="AHE9" s="248">
        <f>IF(AHE$6=$AEO$5,成绩录入!DR12,0)</f>
        <v>0</v>
      </c>
      <c r="AHF9" s="248">
        <f>IF(AHF$6=$AEO$5,成绩录入!DS12,0)</f>
        <v>0</v>
      </c>
      <c r="AHG9" s="248">
        <f>IF(AHG$6=$AEO$5,成绩录入!DT12,0)</f>
        <v>0</v>
      </c>
      <c r="AHH9" s="248">
        <f>IF(AHH$6=$AEO$5,成绩录入!DU12,0)</f>
        <v>0</v>
      </c>
      <c r="AHI9" s="248">
        <f>IF(AHI$6=$AEO$5,成绩录入!DV12,0)</f>
        <v>0</v>
      </c>
      <c r="AHJ9" s="248">
        <f>IF(AHJ$6=$AEO$5,成绩录入!DW12,0)</f>
        <v>0</v>
      </c>
      <c r="AHK9" s="248">
        <f>IF(AHK$6=$AEO$5,成绩录入!DX12,0)</f>
        <v>0</v>
      </c>
      <c r="AHL9" s="248">
        <f>IF(AHL$6=$AEO$5,成绩录入!DY12,0)</f>
        <v>0</v>
      </c>
      <c r="AHM9" s="248">
        <f>IF(AHM$6=$AEO$5,成绩录入!DZ12,0)</f>
        <v>0</v>
      </c>
      <c r="AHN9" s="248">
        <f>IF(AHN$6=$AEO$5,成绩录入!EA12,0)</f>
        <v>0</v>
      </c>
      <c r="AHO9" s="248">
        <f>IF(AHO$6=$AEO$5,成绩录入!EB12,0)</f>
        <v>0</v>
      </c>
      <c r="AHP9" s="248">
        <f>IF(AHP$6=$AEO$5,成绩录入!EC12,0)</f>
        <v>0</v>
      </c>
      <c r="AHQ9" s="248">
        <f>IF(AHQ$6=$AEO$5,成绩录入!ED12,0)</f>
        <v>0</v>
      </c>
      <c r="AHR9" s="248">
        <f>IF(AHR$6=$AEO$5,成绩录入!EE12,0)</f>
        <v>0</v>
      </c>
      <c r="AHS9" s="248">
        <f>IF(AHS$6=$AEO$5,成绩录入!EF12,0)</f>
        <v>0</v>
      </c>
      <c r="AHT9" s="248">
        <f>IF(AHT$6=$AEO$5,成绩录入!EG12,0)</f>
        <v>0</v>
      </c>
      <c r="AHU9" s="248">
        <f>IF(AHU$6=$AEO$5,成绩录入!EH12,0)</f>
        <v>0</v>
      </c>
      <c r="AHV9" s="248">
        <f>IF(AHV$6=$AEO$5,成绩录入!EI12,0)</f>
        <v>0</v>
      </c>
      <c r="AHW9" s="248">
        <f>IF(AHW$6=$AEO$5,成绩录入!EJ12,0)</f>
        <v>0</v>
      </c>
      <c r="AHX9" s="248">
        <f>IF(AHX$6=$AEO$5,成绩录入!EK12,0)</f>
        <v>0</v>
      </c>
      <c r="AHY9" s="248">
        <f>IF(AHY$6=$AEO$5,成绩录入!EL12,0)</f>
        <v>0</v>
      </c>
      <c r="AHZ9" s="248">
        <f>IF(AHZ$6=$AEO$5,成绩录入!EM12,0)</f>
        <v>0</v>
      </c>
      <c r="AIA9" s="248">
        <f>IF(AIA$6=$AEO$5,成绩录入!EN12,0)</f>
        <v>0</v>
      </c>
      <c r="AIB9" s="248">
        <f>IF(AIB$6=$AEO$5,成绩录入!EO12,0)</f>
        <v>0</v>
      </c>
      <c r="AIC9" s="248">
        <f>IF(AIC$6=$AEO$5,成绩录入!EP12,0)</f>
        <v>0</v>
      </c>
      <c r="AID9" s="248">
        <f>IF(AID$6=$AEO$5,成绩录入!EQ12,0)</f>
        <v>0</v>
      </c>
      <c r="AIE9" s="248">
        <f>IF(AIE$6=$AEO$5,成绩录入!ER12,0)</f>
        <v>0</v>
      </c>
      <c r="AIF9" s="248">
        <f>IF(AIF$6=$AEO$5,成绩录入!ES12,0)</f>
        <v>0</v>
      </c>
      <c r="AIG9" s="248">
        <f>IF(AIG$6=$AEO$5,成绩录入!ET12,0)</f>
        <v>0</v>
      </c>
      <c r="AIH9" s="248">
        <f>IF(AIH$6=$AEO$5,成绩录入!EU12,0)</f>
        <v>0</v>
      </c>
      <c r="AII9" s="248">
        <f>IF(AII$6=$AEO$5,成绩录入!EV12,0)</f>
        <v>0</v>
      </c>
      <c r="AIJ9" s="248">
        <f>IF(AIJ$6=$AEO$5,成绩录入!EW12,0)</f>
        <v>0</v>
      </c>
      <c r="AIK9" s="248">
        <f>IF(AIK$6=$AEO$5,成绩录入!EX12,0)</f>
        <v>0</v>
      </c>
      <c r="AIL9" s="218">
        <f t="shared" si="35"/>
        <v>0</v>
      </c>
      <c r="AIN9" s="214" t="str">
        <f>初始录入!A14</f>
        <v/>
      </c>
      <c r="AIO9" s="215">
        <f>初始录入!B14</f>
        <v>0</v>
      </c>
      <c r="AIP9" s="216">
        <f>初始录入!C14</f>
        <v>0</v>
      </c>
      <c r="AIQ9" s="314">
        <f>IF(平时!D7&lt;&gt;"",平时!D7,0)</f>
        <v>0</v>
      </c>
      <c r="AIR9" s="324" t="str">
        <f t="shared" ref="AIR9:AIR72" si="89">IF(AIR$6+AIR$7=2,AIQ9/AIQ$6*AIQ$7,"")</f>
        <v/>
      </c>
      <c r="AIS9" s="314">
        <f>IF(过程!D7&lt;&gt;"",过程!D7,0)</f>
        <v>0</v>
      </c>
      <c r="AIT9" s="324" t="str">
        <f t="shared" ref="AIT9:AIT72" si="90">IF(AIT$6+AIT$7=2,AIS9/AIS$6*AIS$7,"")</f>
        <v/>
      </c>
      <c r="AIU9" s="216">
        <f>IF(期末!D7&lt;&gt;"",期末!D7,0)</f>
        <v>0</v>
      </c>
      <c r="AIV9" s="324" t="str">
        <f t="shared" ref="AIV9:AIV72" si="91">IF(AIV$6+AIV$7=2,AIU9/AIU$6*AIU$7,"")</f>
        <v/>
      </c>
      <c r="AIW9" s="325">
        <f t="shared" ref="AIW9:AIW72" si="92">IF($AIW$7&lt;&gt;0,SUM(AIR9,AIT9,AIV9)/AIW$7,0)</f>
        <v>0</v>
      </c>
      <c r="AIX9" s="314">
        <f>IF(平时!E7&lt;&gt;"",平时!E7,0)</f>
        <v>0</v>
      </c>
      <c r="AIY9" s="324" t="str">
        <f t="shared" ref="AIY9:AIY72" si="93">IF(AIY$6+AIY$7=2,AIX9/AIX$6*AIX$7,"")</f>
        <v/>
      </c>
      <c r="AIZ9" s="314">
        <f>IF(过程!E7&lt;&gt;"",过程!E7,0)</f>
        <v>0</v>
      </c>
      <c r="AJA9" s="324" t="str">
        <f t="shared" ref="AJA9:AJA72" si="94">IF(AJA$6+AJA$7=2,AIZ9/AIZ$6*AIZ$7,"")</f>
        <v/>
      </c>
      <c r="AJB9" s="216">
        <f>IF(期末!E7&lt;&gt;"",期末!E7,0)</f>
        <v>0</v>
      </c>
      <c r="AJC9" s="324" t="str">
        <f t="shared" ref="AJC9:AJC72" si="95">IF(AJC$6+AJC$7=2,AJB9/AJB$6*AJB$7,"")</f>
        <v/>
      </c>
      <c r="AJD9" s="325">
        <f t="shared" ref="AJD9:AJD72" si="96">IF($AJD$7&lt;&gt;0,SUM(AIY9,AJA9,AJC9)/AJD$7,0)</f>
        <v>0</v>
      </c>
      <c r="AJE9" s="314">
        <f>IF(平时!F7&lt;&gt;"",平时!F7,0)</f>
        <v>0</v>
      </c>
      <c r="AJF9" s="324" t="str">
        <f t="shared" ref="AJF9:AJF72" si="97">IF(AJF$6+AJF$7=2,AJE9/AJE$6*AJE$7,"")</f>
        <v/>
      </c>
      <c r="AJG9" s="314">
        <f>IF(过程!F7&lt;&gt;"",过程!F7,0)</f>
        <v>0</v>
      </c>
      <c r="AJH9" s="324" t="str">
        <f t="shared" ref="AJH9:AJH72" si="98">IF(AJH$6+AJH$7=2,AJG9/AJG$6*AJG$7,"")</f>
        <v/>
      </c>
      <c r="AJI9" s="216">
        <f>IF(期末!F7&lt;&gt;"",期末!F7,0)</f>
        <v>0</v>
      </c>
      <c r="AJJ9" s="324" t="str">
        <f t="shared" ref="AJJ9:AJJ72" si="99">IF(AJJ$6+AJJ$7=2,AJI9/AJI$6*AJI$7,"")</f>
        <v/>
      </c>
      <c r="AJK9" s="325">
        <f t="shared" ref="AJK9:AJK72" si="100">IF($AJK$7&lt;&gt;0,SUM(AJF9,AJH9,AJJ9)/AJK$7,0)</f>
        <v>0</v>
      </c>
      <c r="AJL9" s="314">
        <f>IF(平时!G7&lt;&gt;"",平时!G7,0)</f>
        <v>0</v>
      </c>
      <c r="AJM9" s="324" t="str">
        <f t="shared" ref="AJM9:AJM72" si="101">IF(AJM$6+AJM$7=2,AJL9/AJL$6*AJL$7,"")</f>
        <v/>
      </c>
      <c r="AJN9" s="314">
        <f>IF(过程!G7&lt;&gt;"",过程!G7,0)</f>
        <v>0</v>
      </c>
      <c r="AJO9" s="324" t="str">
        <f t="shared" ref="AJO9:AJO72" si="102">IF(AJO$6+AJO$7=2,AJN9/AJN$6*AJN$7,"")</f>
        <v/>
      </c>
      <c r="AJP9" s="216">
        <f>IF(期末!G7&lt;&gt;"",期末!G7,0)</f>
        <v>0</v>
      </c>
      <c r="AJQ9" s="324" t="str">
        <f t="shared" ref="AJQ9:AJQ72" si="103">IF(AJQ$6+AJQ$7=2,AJP9/AJP$6*AJP$7,"")</f>
        <v/>
      </c>
      <c r="AJR9" s="325">
        <f t="shared" ref="AJR9:AJR72" si="104">IF($AJR$7&lt;&gt;0,SUM(AJM9,AJO9,AJQ9)/AJR$7,0)</f>
        <v>0</v>
      </c>
      <c r="AJS9" s="314">
        <f>IF(平时!H7&lt;&gt;"",平时!H7,0)</f>
        <v>0</v>
      </c>
      <c r="AJT9" s="324" t="str">
        <f t="shared" ref="AJT9:AJT72" si="105">IF(AJT$6+AJT$7=2,AJS9/AJS$6*AJS$7,"")</f>
        <v/>
      </c>
      <c r="AJU9" s="314">
        <f>IF(过程!H7&lt;&gt;"",过程!H7,0)</f>
        <v>0</v>
      </c>
      <c r="AJV9" s="324" t="str">
        <f t="shared" ref="AJV9:AJV72" si="106">IF(AJV$6+AJV$7=2,AJU9/AJU$6*AJU$7,"")</f>
        <v/>
      </c>
      <c r="AJW9" s="216">
        <f>IF(期末!H7&lt;&gt;"",期末!H7,0)</f>
        <v>0</v>
      </c>
      <c r="AJX9" s="324" t="str">
        <f t="shared" ref="AJX9:AJX72" si="107">IF(AJX$6+AJX$7=2,AJW9/AJW$6*AJW$7,"")</f>
        <v/>
      </c>
      <c r="AJY9" s="326">
        <f t="shared" ref="AJY9:AJY72" si="108">IF($AJY$7&lt;&gt;0,SUM(AJT9,AJV9,AJX9)/AJY$7,0)</f>
        <v>0</v>
      </c>
      <c r="AKA9" s="216" t="str">
        <f>初始录入!A14</f>
        <v/>
      </c>
      <c r="AKB9" s="216">
        <f>初始录入!B14</f>
        <v>0</v>
      </c>
      <c r="AKC9" s="216">
        <f>初始录入!C14</f>
        <v>0</v>
      </c>
      <c r="AKD9" s="327" t="str">
        <f>IF(初始录入!$E14=初始录入!$K$2,达成度!$D22,"")</f>
        <v/>
      </c>
      <c r="AKE9" s="327" t="str">
        <f>IF(初始录入!$E14=初始录入!$K$3,达成度!D22,"")</f>
        <v/>
      </c>
      <c r="AKF9" s="216" t="str">
        <f>IF(初始录入!$E14=初始录入!$K$4,达成度!D22,"")</f>
        <v/>
      </c>
      <c r="AKG9" s="216" t="str">
        <f>IF(初始录入!$E14=初始录入!$K$5,达成度!D22,"")</f>
        <v/>
      </c>
      <c r="AKH9" s="327" t="str">
        <f>IF(初始录入!$E14=初始录入!$K$2,达成度!E22,"")</f>
        <v/>
      </c>
      <c r="AKI9" s="327" t="str">
        <f>IF(初始录入!$E14=初始录入!$K$3,达成度!E22,"")</f>
        <v/>
      </c>
      <c r="AKJ9" s="216" t="str">
        <f>IF(初始录入!$E14=初始录入!$K$4,达成度!E22,"")</f>
        <v/>
      </c>
      <c r="AKK9" s="216" t="str">
        <f>IF(初始录入!$E14=初始录入!$K$5,达成度!E22,"")</f>
        <v/>
      </c>
      <c r="AKL9" s="327" t="str">
        <f>IF(初始录入!$E14=初始录入!$K$2,达成度!F22,"")</f>
        <v/>
      </c>
      <c r="AKM9" s="327" t="str">
        <f>IF(初始录入!$E14=初始录入!$K$3,达成度!F22,"")</f>
        <v/>
      </c>
      <c r="AKN9" s="216" t="str">
        <f>IF(初始录入!$E14=初始录入!$K$4,达成度!F22,"")</f>
        <v/>
      </c>
      <c r="AKO9" s="216" t="str">
        <f>IF(初始录入!$E14=初始录入!$K$5,达成度!F22,"")</f>
        <v/>
      </c>
      <c r="AKP9" s="327" t="str">
        <f>IF(初始录入!$E14=初始录入!$K$2,达成度!H22,"")</f>
        <v/>
      </c>
      <c r="AKQ9" s="327" t="str">
        <f>IF(初始录入!$E14=初始录入!$K$3,达成度!H22,"")</f>
        <v/>
      </c>
      <c r="AKR9" s="216" t="str">
        <f>IF(初始录入!$E14=初始录入!$K$4,达成度!H22,"")</f>
        <v/>
      </c>
      <c r="AKS9" s="216" t="str">
        <f>IF(初始录入!$E14=初始录入!$K$5,达成度!H22,"")</f>
        <v/>
      </c>
      <c r="AKT9" s="327" t="str">
        <f>IF(初始录入!$E14=初始录入!$K$2,达成度!I22,"")</f>
        <v/>
      </c>
      <c r="AKU9" s="327" t="str">
        <f>IF(初始录入!$E14=初始录入!$K$3,达成度!I22,"")</f>
        <v/>
      </c>
      <c r="AKV9" s="216" t="str">
        <f>IF(初始录入!$E14=初始录入!$K$4,达成度!I22,"")</f>
        <v/>
      </c>
      <c r="AKW9" s="216" t="str">
        <f>IF(初始录入!$E14=初始录入!$K$5,达成度!I22,"")</f>
        <v/>
      </c>
      <c r="AKX9" s="327" t="str">
        <f>IF(初始录入!$E14=初始录入!$K$2,达成度!J22,"")</f>
        <v/>
      </c>
      <c r="AKY9" s="327" t="str">
        <f>IF(初始录入!$E14=初始录入!$K$3,达成度!J22,"")</f>
        <v/>
      </c>
      <c r="AKZ9" s="216" t="str">
        <f>IF(初始录入!$E14=初始录入!$K$4,达成度!J22,"")</f>
        <v/>
      </c>
      <c r="ALA9" s="216" t="str">
        <f>IF(初始录入!$E14=初始录入!$K$5,达成度!J22,"")</f>
        <v/>
      </c>
      <c r="ALB9" s="327" t="str">
        <f>IF(初始录入!$E14=初始录入!$K$2,达成度!L22,"")</f>
        <v/>
      </c>
      <c r="ALC9" s="327" t="str">
        <f>IF(初始录入!$E14=初始录入!$K$3,达成度!L22,"")</f>
        <v/>
      </c>
      <c r="ALD9" s="216" t="str">
        <f>IF(初始录入!$E14=初始录入!$K$4,达成度!L22,"")</f>
        <v/>
      </c>
      <c r="ALE9" s="216" t="str">
        <f>IF(初始录入!$E14=初始录入!$K$5,达成度!L22,"")</f>
        <v/>
      </c>
      <c r="ALF9" s="327" t="str">
        <f>IF(初始录入!$E14=初始录入!$K$2,达成度!M22,"")</f>
        <v/>
      </c>
      <c r="ALG9" s="327" t="str">
        <f>IF(初始录入!$E14=初始录入!$K$3,达成度!M22,"")</f>
        <v/>
      </c>
      <c r="ALH9" s="216" t="str">
        <f>IF(初始录入!$E14=初始录入!$K$4,达成度!M22,"")</f>
        <v/>
      </c>
      <c r="ALI9" s="216" t="str">
        <f>IF(初始录入!$E14=初始录入!$K$5,达成度!M22,"")</f>
        <v/>
      </c>
      <c r="ALJ9" s="327" t="str">
        <f>IF(初始录入!$E14=初始录入!$K$2,达成度!N22,"")</f>
        <v/>
      </c>
      <c r="ALK9" s="327" t="str">
        <f>IF(初始录入!$E14=初始录入!$K$3,达成度!N22,"")</f>
        <v/>
      </c>
      <c r="ALL9" s="216" t="str">
        <f>IF(初始录入!$E14=初始录入!$K$4,达成度!N22,"")</f>
        <v/>
      </c>
      <c r="ALM9" s="216" t="str">
        <f>IF(初始录入!$E14=初始录入!$K$5,达成度!N22,"")</f>
        <v/>
      </c>
      <c r="ALN9" s="327" t="str">
        <f>IF(初始录入!$E14=初始录入!$K$2,达成度!P22,"")</f>
        <v/>
      </c>
      <c r="ALO9" s="327" t="str">
        <f>IF(初始录入!$E14=初始录入!$K$3,达成度!P22,"")</f>
        <v/>
      </c>
      <c r="ALP9" s="216" t="str">
        <f>IF(初始录入!$E14=初始录入!$K$4,达成度!P22,"")</f>
        <v/>
      </c>
      <c r="ALQ9" s="216" t="str">
        <f>IF(初始录入!$E14=初始录入!$K$5,达成度!P22,"")</f>
        <v/>
      </c>
      <c r="ALR9" s="327" t="str">
        <f>IF(初始录入!$E14=初始录入!$K$2,达成度!Q22,"")</f>
        <v/>
      </c>
      <c r="ALS9" s="327" t="str">
        <f>IF(初始录入!$E14=初始录入!$K$3,达成度!Q22,"")</f>
        <v/>
      </c>
      <c r="ALT9" s="216" t="str">
        <f>IF(初始录入!$E14=初始录入!$K$4,达成度!Q22,"")</f>
        <v/>
      </c>
      <c r="ALU9" s="216" t="str">
        <f>IF(初始录入!$E14=初始录入!$K$5,达成度!Q22,"")</f>
        <v/>
      </c>
      <c r="ALV9" s="327" t="str">
        <f>IF(初始录入!$E14=初始录入!$K$2,达成度!R22,"")</f>
        <v/>
      </c>
      <c r="ALW9" s="327" t="str">
        <f>IF(初始录入!$E14=初始录入!$K$3,达成度!R22,"")</f>
        <v/>
      </c>
      <c r="ALX9" s="216" t="str">
        <f>IF(初始录入!$E14=初始录入!$K$4,达成度!R22,"")</f>
        <v/>
      </c>
      <c r="ALY9" s="216"/>
      <c r="ALZ9" s="327" t="str">
        <f>IF(初始录入!$E14=初始录入!$K$2,达成度!T22,"")</f>
        <v/>
      </c>
      <c r="AMA9" s="327" t="str">
        <f>IF(初始录入!$E14=初始录入!$K$3,达成度!T22,"")</f>
        <v/>
      </c>
      <c r="AMB9" s="216" t="str">
        <f>IF(初始录入!$E14=初始录入!$K$4,达成度!T22,"")</f>
        <v/>
      </c>
      <c r="AMC9" s="216" t="str">
        <f>IF(初始录入!$E14=初始录入!$K$5,达成度!T22,"")</f>
        <v/>
      </c>
      <c r="AMD9" s="327" t="str">
        <f>IF(初始录入!$E14=初始录入!$K$2,达成度!U22,"")</f>
        <v/>
      </c>
      <c r="AME9" s="327" t="str">
        <f>IF(初始录入!$E14=初始录入!$K$3,达成度!U22,"")</f>
        <v/>
      </c>
      <c r="AMF9" s="216" t="str">
        <f>IF(初始录入!$E14=初始录入!$K$4,达成度!U22,"")</f>
        <v/>
      </c>
      <c r="AMG9" s="216" t="str">
        <f>IF(初始录入!$E14=初始录入!$K$5,达成度!U22,"")</f>
        <v/>
      </c>
      <c r="AMH9" s="327" t="str">
        <f>IF(初始录入!$E14=初始录入!$K$2,达成度!V22,"")</f>
        <v/>
      </c>
      <c r="AMI9" s="327" t="str">
        <f>IF(初始录入!$E14=初始录入!$K$3,达成度!V22,"")</f>
        <v/>
      </c>
      <c r="AMJ9" s="216" t="str">
        <f>IF(初始录入!$E14=初始录入!$K$4,达成度!W22,"")</f>
        <v/>
      </c>
      <c r="AMK9" s="216" t="str">
        <f>IF(初始录入!$E14=初始录入!$K$5,达成度!W22,"")</f>
        <v/>
      </c>
      <c r="AMM9" s="215">
        <f>AMM8+1</f>
        <v>2</v>
      </c>
      <c r="AMN9" s="222" t="str">
        <f t="shared" ref="AMN9:AMN72" si="109">IF($AMM9&lt;=$H$7,0.65,"")</f>
        <v/>
      </c>
      <c r="AMO9" s="325" t="str">
        <f>IF($AMM9&lt;=$H$7,INDEX(达成度!$G$21:$G$170,$AMM9,1),"")</f>
        <v/>
      </c>
      <c r="AMP9" s="325" t="str">
        <f>IF($AMM9&lt;=$H$7,INDEX(达成度!$K$21:$K$170,$AMM9,1),"")</f>
        <v/>
      </c>
      <c r="AMQ9" s="325" t="str">
        <f>IF($AMM9&lt;=$H$7,INDEX(达成度!$O$21:$O$170,$AMM9,1),"")</f>
        <v/>
      </c>
      <c r="AMR9" s="325" t="str">
        <f>IF($AMM9&lt;=$H$7,INDEX(达成度!$S$21:$S$170,$AMM9,1),"")</f>
        <v/>
      </c>
      <c r="AMS9" s="326" t="str">
        <f>IF($AMM9&lt;=$H$7,INDEX(达成度!$W$21:$W$170,$AMM9,1),"")</f>
        <v/>
      </c>
      <c r="AMT9" s="328"/>
      <c r="AMU9" s="336"/>
      <c r="AMV9" s="222" t="str">
        <f t="shared" ref="AMV9:AMV72" si="110">IF($AMM9&lt;=$I$7,0.65,"")</f>
        <v/>
      </c>
      <c r="AMW9" s="325" t="str">
        <f>IF($AMM9&lt;=$I$7,INDEX(达成度!$G$21:$G$170,$AMM9+$H$7,1),"")</f>
        <v/>
      </c>
      <c r="AMX9" s="325" t="str">
        <f>IF($AMM9&lt;=$I$7,INDEX(达成度!$K$21:$K$170,$AMM9+$H$7,1),"")</f>
        <v/>
      </c>
      <c r="AMY9" s="325" t="str">
        <f>IF($AMM9&lt;=$I$7,INDEX(达成度!$O$21:$O$170,$AMM9+$H$7,1),"")</f>
        <v/>
      </c>
      <c r="AMZ9" s="325" t="str">
        <f>IF($AMM9&lt;=$I$7,INDEX(达成度!$S$21:$S$170,$AMM9+$H$7,1),"")</f>
        <v/>
      </c>
      <c r="ANA9" s="326" t="str">
        <f>IF($AMM9&lt;=$I$7,INDEX(达成度!$W$21:$W$170,$AMM9+$H$7,1),"")</f>
        <v/>
      </c>
      <c r="ANB9" s="206"/>
      <c r="ANC9" s="215"/>
      <c r="AND9" s="216" t="str">
        <f t="shared" ref="AND9:AND72" si="111">IF($AMM9&lt;=$J$7,0.65,"")</f>
        <v/>
      </c>
      <c r="ANE9" s="325" t="str">
        <f>IF($AMM9&lt;=$J$7,INDEX(达成度!$G$21:$G$170,$AMM9+$H$7+$I$7,1),"")</f>
        <v/>
      </c>
      <c r="ANF9" s="325" t="str">
        <f>IF($AMM9&lt;=$J$7,INDEX(达成度!$K$21:$K$170,$AMM9+$H$7+$I$7,1),"")</f>
        <v/>
      </c>
      <c r="ANG9" s="325" t="str">
        <f>IF($AMM9&lt;=$J$7,INDEX(达成度!$O$21:$O$170,$AMM9+$H$7+$I$7,1),"")</f>
        <v/>
      </c>
      <c r="ANH9" s="325" t="str">
        <f>IF($AMM9&lt;=$J$7,INDEX(达成度!$S$21:$S$170,$AMM9+$H$7+$I$7,1),"")</f>
        <v/>
      </c>
      <c r="ANI9" s="326" t="str">
        <f>IF($AMM9&lt;=$J$7,INDEX(达成度!$W$21:$W$170,$AMM9+$H$7+$I$7,1),"")</f>
        <v/>
      </c>
      <c r="ANK9" s="215"/>
      <c r="ANL9" s="216" t="str">
        <f t="shared" ref="ANL9:ANL72" si="112">IF($AMM9&lt;=$K$7,0.65,"")</f>
        <v/>
      </c>
      <c r="ANM9" s="325" t="str">
        <f>IF($AMM9&lt;=$K$7,INDEX(达成度!$G$21:$G$170,$AMM9+$H$7+$I$7+$J$7,1),"")</f>
        <v/>
      </c>
      <c r="ANN9" s="325" t="str">
        <f>IF($AMM9&lt;=$K$7,INDEX(达成度!$K$21:$K$170,$AMM9+$H$7+$I$7+$J$7,1),"")</f>
        <v/>
      </c>
      <c r="ANO9" s="325" t="str">
        <f>IF($AMM9&lt;=$K$7,INDEX(达成度!$O$21:$O$170,$AMM9+$H$7+$I$7+$J$7,1),"")</f>
        <v/>
      </c>
      <c r="ANP9" s="325" t="str">
        <f>IF($AMM9&lt;=$K$7,INDEX(达成度!$S$21:$S$170,$AMM9+$H$7+$I$7+$J$7,1),"")</f>
        <v/>
      </c>
      <c r="ANQ9" s="326" t="str">
        <f>IF($AMM9&lt;=$K$7,INDEX(达成度!$W$21:$W$170,$AMM9+$H$7+$I$7+$J$7,1),"")</f>
        <v/>
      </c>
      <c r="ANS9" s="187"/>
      <c r="ANT9" s="187"/>
      <c r="ANU9" s="187"/>
      <c r="ANV9" s="187"/>
      <c r="ANW9" s="187"/>
      <c r="ANX9" s="187"/>
      <c r="ANY9" s="187"/>
      <c r="ANZ9" s="187"/>
      <c r="AOA9" s="187"/>
      <c r="AOB9" s="187"/>
      <c r="AOC9" s="187"/>
      <c r="AOD9" s="187"/>
      <c r="AOE9" s="187"/>
      <c r="AOF9" s="187"/>
      <c r="AOG9" s="187"/>
      <c r="AOH9" s="187"/>
      <c r="AOI9" s="187"/>
      <c r="AOJ9" s="187"/>
      <c r="AOK9" s="187"/>
      <c r="AOL9" s="187"/>
      <c r="AOM9" s="187"/>
      <c r="AON9" s="187"/>
      <c r="AOO9" s="187"/>
      <c r="AOP9" s="187"/>
      <c r="AOQ9" s="187"/>
      <c r="AOR9" s="187"/>
      <c r="AOS9" s="187"/>
      <c r="AOT9" s="187"/>
      <c r="AOU9" s="187"/>
      <c r="AOV9" s="187"/>
      <c r="AOW9" s="187"/>
      <c r="AOX9" s="187"/>
      <c r="AOY9" s="187"/>
      <c r="AOZ9" s="187"/>
      <c r="APA9" s="187"/>
      <c r="APB9" s="187"/>
      <c r="APC9" s="187"/>
      <c r="APD9" s="187"/>
      <c r="APE9" s="187"/>
      <c r="APF9" s="187"/>
      <c r="APG9" s="187"/>
      <c r="APH9" s="187"/>
      <c r="API9" s="187"/>
      <c r="APJ9" s="187"/>
      <c r="APK9" s="187"/>
      <c r="APL9" s="187"/>
      <c r="APM9" s="187"/>
      <c r="APN9" s="187"/>
      <c r="APO9" s="187"/>
      <c r="APP9" s="187"/>
      <c r="APQ9" s="187"/>
      <c r="APR9" s="187"/>
      <c r="APS9" s="187"/>
      <c r="APT9" s="187"/>
      <c r="APU9" s="187"/>
      <c r="APV9" s="187"/>
      <c r="APW9" s="187"/>
    </row>
    <row r="10" ht="18" customHeight="1" spans="1:1024 1025:1115">
      <c r="A10" s="215" t="str">
        <f>初始录入!A15</f>
        <v/>
      </c>
      <c r="B10" s="216" t="str">
        <f>IF(初始录入!B15&lt;&gt;"",初始录入!B15,"")</f>
        <v/>
      </c>
      <c r="C10" s="216" t="str">
        <f>IF(初始录入!C15&lt;&gt;"",初始录入!C15,"")</f>
        <v/>
      </c>
      <c r="D10" s="216" t="str">
        <f>IF(初始录入!D15&lt;&gt;"",初始录入!D15,"")</f>
        <v/>
      </c>
      <c r="E10" s="218" t="str">
        <f>IF(初始录入!E15&lt;&gt;"",初始录入!E15,"")</f>
        <v/>
      </c>
      <c r="G10" s="330"/>
      <c r="H10" s="295">
        <f>IF(初始录入!E15=H$6,1,0)</f>
        <v>0</v>
      </c>
      <c r="I10" s="295">
        <f>IF(初始录入!E15=I$6,1,0)</f>
        <v>0</v>
      </c>
      <c r="J10" s="295">
        <f>IF(初始录入!E15=J$6,1,0)</f>
        <v>0</v>
      </c>
      <c r="K10" s="321">
        <f>IF(初始录入!E15=K$6,1,0)</f>
        <v>0</v>
      </c>
      <c r="L10" s="28"/>
      <c r="M10" s="337"/>
      <c r="N10" s="216" t="str">
        <f>IF($M$7&lt;&gt;0,"平时","")</f>
        <v/>
      </c>
      <c r="P10" s="216" t="str">
        <f>IF(M11="过程","大作业",IF(M11="大作业","调研报告",IF(M11="课程报告","课程报告",IF(M11="答辩","回答问题",""))))</f>
        <v/>
      </c>
      <c r="Q10" s="216" t="str">
        <f>IF(M11="过程","调研报告",IF(M11="大作业","小设计",IF(M11="课程报告","专题小报告","")))</f>
        <v/>
      </c>
      <c r="R10" s="216" t="str">
        <f>IF(M11="过程","课程报告","")</f>
        <v/>
      </c>
      <c r="S10" s="338">
        <f>初始录入!K10</f>
        <v>0</v>
      </c>
      <c r="T10" s="216">
        <f>初始录入!L10</f>
        <v>0</v>
      </c>
      <c r="U10" s="216">
        <f>初始录入!M10</f>
        <v>0</v>
      </c>
      <c r="V10" s="218">
        <f>初始录入!O10</f>
        <v>0</v>
      </c>
      <c r="W10" s="206"/>
      <c r="X10" s="28"/>
      <c r="Y10" s="294">
        <v>100</v>
      </c>
      <c r="Z10" s="295">
        <f>成绩录入!$F$7</f>
        <v>0</v>
      </c>
      <c r="AA10" s="295">
        <f>成绩录入!F13</f>
        <v>0</v>
      </c>
      <c r="AB10" s="296">
        <f>IF(初始录入!$M$7&lt;&gt;"",IF(成绩录入!$F$7&lt;&gt;"",IF(初始录入!$P$7="次数",AA10/Z10*Y10,成绩录入!F13),0),0)</f>
        <v>0</v>
      </c>
      <c r="AC10" s="297">
        <f t="shared" si="36"/>
        <v>0</v>
      </c>
      <c r="AD10" s="297">
        <f t="shared" si="23"/>
        <v>0</v>
      </c>
      <c r="AE10" s="297">
        <f t="shared" si="24"/>
        <v>0</v>
      </c>
      <c r="AF10" s="297">
        <f t="shared" si="25"/>
        <v>0</v>
      </c>
      <c r="AG10" s="297">
        <f t="shared" si="26"/>
        <v>0</v>
      </c>
      <c r="AH10" s="298">
        <f t="shared" si="37"/>
        <v>0</v>
      </c>
      <c r="AI10" s="28"/>
      <c r="AJ10" s="260">
        <f>成绩录入!I13</f>
        <v>0</v>
      </c>
      <c r="AK10" s="248">
        <f>成绩录入!J13</f>
        <v>0</v>
      </c>
      <c r="AL10" s="248">
        <f>成绩录入!K13</f>
        <v>0</v>
      </c>
      <c r="AM10" s="248">
        <f>成绩录入!L13</f>
        <v>0</v>
      </c>
      <c r="AN10" s="248">
        <f>成绩录入!M13</f>
        <v>0</v>
      </c>
      <c r="AO10" s="298">
        <f t="shared" si="38"/>
        <v>0</v>
      </c>
      <c r="AP10" s="299"/>
      <c r="AQ10" s="260">
        <f>成绩录入!I13</f>
        <v>0</v>
      </c>
      <c r="AR10" s="248">
        <f>成绩录入!J13</f>
        <v>0</v>
      </c>
      <c r="AS10" s="248">
        <f>成绩录入!K13</f>
        <v>0</v>
      </c>
      <c r="AT10" s="248">
        <f>成绩录入!L13</f>
        <v>0</v>
      </c>
      <c r="AU10" s="248">
        <f>成绩录入!M13</f>
        <v>0</v>
      </c>
      <c r="AV10" s="298">
        <f t="shared" si="39"/>
        <v>0</v>
      </c>
      <c r="AW10" s="299"/>
      <c r="AX10" s="260">
        <f>成绩录入!I13</f>
        <v>0</v>
      </c>
      <c r="AY10" s="248">
        <f>成绩录入!J13</f>
        <v>0</v>
      </c>
      <c r="AZ10" s="248">
        <f>成绩录入!K13</f>
        <v>0</v>
      </c>
      <c r="BA10" s="248">
        <f>成绩录入!L13</f>
        <v>0</v>
      </c>
      <c r="BB10" s="248">
        <f>成绩录入!M13</f>
        <v>0</v>
      </c>
      <c r="BC10" s="298">
        <f t="shared" si="40"/>
        <v>0</v>
      </c>
      <c r="BD10" s="299"/>
      <c r="BE10" s="260">
        <f>成绩录入!I13</f>
        <v>0</v>
      </c>
      <c r="BF10" s="248">
        <f>成绩录入!J13</f>
        <v>0</v>
      </c>
      <c r="BG10" s="248">
        <f>成绩录入!K13</f>
        <v>0</v>
      </c>
      <c r="BH10" s="248">
        <f>成绩录入!L13</f>
        <v>0</v>
      </c>
      <c r="BI10" s="248">
        <f>成绩录入!M13</f>
        <v>0</v>
      </c>
      <c r="BJ10" s="298">
        <f t="shared" si="41"/>
        <v>0</v>
      </c>
      <c r="BK10" s="299"/>
      <c r="BL10" s="260">
        <f>成绩录入!I13</f>
        <v>0</v>
      </c>
      <c r="BM10" s="248">
        <f>成绩录入!J13</f>
        <v>0</v>
      </c>
      <c r="BN10" s="248">
        <f>成绩录入!K13</f>
        <v>0</v>
      </c>
      <c r="BO10" s="248">
        <f>成绩录入!L13</f>
        <v>0</v>
      </c>
      <c r="BP10" s="248">
        <f>成绩录入!M13</f>
        <v>0</v>
      </c>
      <c r="BQ10" s="298">
        <f t="shared" si="42"/>
        <v>0</v>
      </c>
      <c r="BR10" s="300"/>
      <c r="BS10" s="260">
        <f>成绩录入!P13</f>
        <v>0</v>
      </c>
      <c r="BT10" s="248">
        <f>成绩录入!Q13</f>
        <v>0</v>
      </c>
      <c r="BU10" s="248">
        <f>成绩录入!R13</f>
        <v>0</v>
      </c>
      <c r="BV10" s="248">
        <f>成绩录入!S13</f>
        <v>0</v>
      </c>
      <c r="BW10" s="248">
        <f>成绩录入!T13</f>
        <v>0</v>
      </c>
      <c r="BX10" s="248">
        <f>成绩录入!U13</f>
        <v>0</v>
      </c>
      <c r="BY10" s="248">
        <f>成绩录入!V13</f>
        <v>0</v>
      </c>
      <c r="BZ10" s="248">
        <f>成绩录入!W13</f>
        <v>0</v>
      </c>
      <c r="CA10" s="248">
        <f>成绩录入!X13</f>
        <v>0</v>
      </c>
      <c r="CB10" s="248">
        <f>成绩录入!Y13</f>
        <v>0</v>
      </c>
      <c r="CC10" s="298">
        <f t="shared" si="43"/>
        <v>0</v>
      </c>
      <c r="CD10" s="299"/>
      <c r="CE10" s="260">
        <f>成绩录入!P13</f>
        <v>0</v>
      </c>
      <c r="CF10" s="248">
        <f>成绩录入!Q13</f>
        <v>0</v>
      </c>
      <c r="CG10" s="248">
        <f>成绩录入!R13</f>
        <v>0</v>
      </c>
      <c r="CH10" s="248">
        <f>成绩录入!S13</f>
        <v>0</v>
      </c>
      <c r="CI10" s="248">
        <f>成绩录入!T13</f>
        <v>0</v>
      </c>
      <c r="CJ10" s="248">
        <f>成绩录入!U13</f>
        <v>0</v>
      </c>
      <c r="CK10" s="248">
        <f>成绩录入!V13</f>
        <v>0</v>
      </c>
      <c r="CL10" s="248">
        <f>成绩录入!W13</f>
        <v>0</v>
      </c>
      <c r="CM10" s="248">
        <f>成绩录入!X13</f>
        <v>0</v>
      </c>
      <c r="CN10" s="248">
        <f>成绩录入!Y13</f>
        <v>0</v>
      </c>
      <c r="CO10" s="298">
        <f t="shared" si="44"/>
        <v>0</v>
      </c>
      <c r="CP10" s="299"/>
      <c r="CQ10" s="260">
        <f>成绩录入!P13</f>
        <v>0</v>
      </c>
      <c r="CR10" s="248">
        <f>成绩录入!Q13</f>
        <v>0</v>
      </c>
      <c r="CS10" s="248">
        <f>成绩录入!R13</f>
        <v>0</v>
      </c>
      <c r="CT10" s="248">
        <f>成绩录入!S13</f>
        <v>0</v>
      </c>
      <c r="CU10" s="248">
        <f>成绩录入!T13</f>
        <v>0</v>
      </c>
      <c r="CV10" s="248">
        <f>成绩录入!U13</f>
        <v>0</v>
      </c>
      <c r="CW10" s="248">
        <f>成绩录入!V13</f>
        <v>0</v>
      </c>
      <c r="CX10" s="248">
        <f>成绩录入!W13</f>
        <v>0</v>
      </c>
      <c r="CY10" s="248">
        <f>成绩录入!X13</f>
        <v>0</v>
      </c>
      <c r="CZ10" s="248">
        <f>成绩录入!Y13</f>
        <v>0</v>
      </c>
      <c r="DA10" s="298">
        <f t="shared" si="45"/>
        <v>0</v>
      </c>
      <c r="DB10" s="299"/>
      <c r="DC10" s="260">
        <f>成绩录入!P13</f>
        <v>0</v>
      </c>
      <c r="DD10" s="248">
        <f>成绩录入!Q13</f>
        <v>0</v>
      </c>
      <c r="DE10" s="248">
        <f>成绩录入!R13</f>
        <v>0</v>
      </c>
      <c r="DF10" s="248">
        <f>成绩录入!S13</f>
        <v>0</v>
      </c>
      <c r="DG10" s="248">
        <f>成绩录入!T13</f>
        <v>0</v>
      </c>
      <c r="DH10" s="248">
        <f>成绩录入!U13</f>
        <v>0</v>
      </c>
      <c r="DI10" s="248">
        <f>成绩录入!V13</f>
        <v>0</v>
      </c>
      <c r="DJ10" s="248">
        <f>成绩录入!W13</f>
        <v>0</v>
      </c>
      <c r="DK10" s="248">
        <f>成绩录入!X13</f>
        <v>0</v>
      </c>
      <c r="DL10" s="248">
        <f>成绩录入!Y13</f>
        <v>0</v>
      </c>
      <c r="DM10" s="298">
        <f t="shared" si="46"/>
        <v>0</v>
      </c>
      <c r="DN10" s="299"/>
      <c r="DO10" s="260">
        <f>成绩录入!P13</f>
        <v>0</v>
      </c>
      <c r="DP10" s="248">
        <f>成绩录入!Q13</f>
        <v>0</v>
      </c>
      <c r="DQ10" s="248">
        <f>成绩录入!R13</f>
        <v>0</v>
      </c>
      <c r="DR10" s="248">
        <f>成绩录入!S13</f>
        <v>0</v>
      </c>
      <c r="DS10" s="248">
        <f>成绩录入!T13</f>
        <v>0</v>
      </c>
      <c r="DT10" s="248">
        <f>成绩录入!U13</f>
        <v>0</v>
      </c>
      <c r="DU10" s="248">
        <f>成绩录入!V13</f>
        <v>0</v>
      </c>
      <c r="DV10" s="248">
        <f>成绩录入!W13</f>
        <v>0</v>
      </c>
      <c r="DW10" s="248">
        <f>成绩录入!X13</f>
        <v>0</v>
      </c>
      <c r="DX10" s="248">
        <f>成绩录入!Y13</f>
        <v>0</v>
      </c>
      <c r="DY10" s="298">
        <f t="shared" si="47"/>
        <v>0</v>
      </c>
      <c r="DZ10" s="299"/>
      <c r="EA10" s="301" t="e">
        <f t="shared" si="48"/>
        <v>#DIV/0!</v>
      </c>
      <c r="EB10" s="297" t="e">
        <f t="shared" si="49"/>
        <v>#DIV/0!</v>
      </c>
      <c r="EC10" s="297" t="e">
        <f t="shared" si="50"/>
        <v>#DIV/0!</v>
      </c>
      <c r="ED10" s="297" t="e">
        <f t="shared" si="51"/>
        <v>#DIV/0!</v>
      </c>
      <c r="EE10" s="297" t="e">
        <f t="shared" si="52"/>
        <v>#DIV/0!</v>
      </c>
      <c r="EF10" s="302" t="e">
        <f t="shared" si="53"/>
        <v>#DIV/0!</v>
      </c>
      <c r="EG10" s="303"/>
      <c r="EH10" s="304">
        <f t="shared" si="54"/>
        <v>0</v>
      </c>
      <c r="EI10" s="296">
        <f>成绩录入!I13</f>
        <v>0</v>
      </c>
      <c r="EJ10" s="296">
        <f>成绩录入!J13</f>
        <v>0</v>
      </c>
      <c r="EK10" s="296">
        <f>成绩录入!K13</f>
        <v>0</v>
      </c>
      <c r="EL10" s="296">
        <f>成绩录入!L13</f>
        <v>0</v>
      </c>
      <c r="EM10" s="296">
        <f>成绩录入!M13</f>
        <v>0</v>
      </c>
      <c r="EN10" s="296">
        <f>成绩录入!P13</f>
        <v>0</v>
      </c>
      <c r="EO10" s="296">
        <f>成绩录入!Q13</f>
        <v>0</v>
      </c>
      <c r="EP10" s="296">
        <f>成绩录入!R13</f>
        <v>0</v>
      </c>
      <c r="EQ10" s="296">
        <f>成绩录入!S13</f>
        <v>0</v>
      </c>
      <c r="ER10" s="296">
        <f>成绩录入!T13</f>
        <v>0</v>
      </c>
      <c r="ES10" s="296">
        <f>成绩录入!U13</f>
        <v>0</v>
      </c>
      <c r="ET10" s="296">
        <f>成绩录入!V13</f>
        <v>0</v>
      </c>
      <c r="EU10" s="296">
        <f>成绩录入!W13</f>
        <v>0</v>
      </c>
      <c r="EV10" s="296">
        <f>成绩录入!X13</f>
        <v>0</v>
      </c>
      <c r="EW10" s="302">
        <f>成绩录入!Y13</f>
        <v>0</v>
      </c>
      <c r="EX10" s="303"/>
      <c r="EY10" s="304" t="str">
        <f t="shared" si="55"/>
        <v/>
      </c>
      <c r="EZ10" s="296" t="str">
        <f t="shared" si="55"/>
        <v/>
      </c>
      <c r="FA10" s="296" t="str">
        <f t="shared" si="55"/>
        <v/>
      </c>
      <c r="FB10" s="296" t="str">
        <f t="shared" si="55"/>
        <v/>
      </c>
      <c r="FC10" s="302">
        <f>成绩录入!AB13</f>
        <v>0</v>
      </c>
      <c r="FD10" s="303"/>
      <c r="FE10" s="304" t="str">
        <f t="shared" si="56"/>
        <v>√</v>
      </c>
      <c r="FF10" s="296" t="str">
        <f t="shared" si="57"/>
        <v>√</v>
      </c>
      <c r="FG10" s="296" t="str">
        <f t="shared" si="58"/>
        <v>√</v>
      </c>
      <c r="FH10" s="296" t="str">
        <f t="shared" si="59"/>
        <v>√</v>
      </c>
      <c r="FI10" s="302" t="str">
        <f t="shared" si="60"/>
        <v>√</v>
      </c>
      <c r="FJ10" s="299"/>
      <c r="FK10" s="260">
        <f>成绩录入!AB13</f>
        <v>0</v>
      </c>
      <c r="FL10" s="248">
        <f>成绩录入!AC13</f>
        <v>0</v>
      </c>
      <c r="FM10" s="248">
        <f>成绩录入!AD13</f>
        <v>0</v>
      </c>
      <c r="FN10" s="248">
        <f>成绩录入!AE13</f>
        <v>0</v>
      </c>
      <c r="FO10" s="248">
        <f>成绩录入!AF13</f>
        <v>0</v>
      </c>
      <c r="FP10" s="248">
        <f>成绩录入!AG13</f>
        <v>0</v>
      </c>
      <c r="FQ10" s="298">
        <f t="shared" si="61"/>
        <v>0</v>
      </c>
      <c r="FR10" s="299"/>
      <c r="FS10" s="260">
        <f>成绩录入!AB13</f>
        <v>0</v>
      </c>
      <c r="FT10" s="248">
        <f>成绩录入!AC13</f>
        <v>0</v>
      </c>
      <c r="FU10" s="248">
        <f>成绩录入!AD13</f>
        <v>0</v>
      </c>
      <c r="FV10" s="248">
        <f>成绩录入!AE13</f>
        <v>0</v>
      </c>
      <c r="FW10" s="248">
        <f>成绩录入!AF13</f>
        <v>0</v>
      </c>
      <c r="FX10" s="333">
        <f>成绩录入!AG13</f>
        <v>0</v>
      </c>
      <c r="FY10" s="298">
        <f t="shared" si="62"/>
        <v>0</v>
      </c>
      <c r="FZ10" s="299"/>
      <c r="GA10" s="260">
        <f>成绩录入!AB13</f>
        <v>0</v>
      </c>
      <c r="GB10" s="248">
        <f>成绩录入!AC13</f>
        <v>0</v>
      </c>
      <c r="GC10" s="248">
        <f>成绩录入!AD13</f>
        <v>0</v>
      </c>
      <c r="GD10" s="248">
        <f>成绩录入!AE13</f>
        <v>0</v>
      </c>
      <c r="GE10" s="248">
        <f>成绩录入!AF13</f>
        <v>0</v>
      </c>
      <c r="GF10" s="248">
        <f>成绩录入!AG13</f>
        <v>0</v>
      </c>
      <c r="GG10" s="298">
        <f t="shared" si="63"/>
        <v>0</v>
      </c>
      <c r="GH10" s="299"/>
      <c r="GI10" s="260">
        <f>成绩录入!AB13</f>
        <v>0</v>
      </c>
      <c r="GJ10" s="248">
        <f>成绩录入!AC13</f>
        <v>0</v>
      </c>
      <c r="GK10" s="248">
        <f>成绩录入!AD13</f>
        <v>0</v>
      </c>
      <c r="GL10" s="248">
        <f>成绩录入!AE13</f>
        <v>0</v>
      </c>
      <c r="GM10" s="248">
        <f>成绩录入!AF13</f>
        <v>0</v>
      </c>
      <c r="GN10" s="248">
        <f>成绩录入!AG13</f>
        <v>0</v>
      </c>
      <c r="GO10" s="298">
        <f t="shared" si="64"/>
        <v>0</v>
      </c>
      <c r="GP10" s="299"/>
      <c r="GQ10" s="260">
        <f>成绩录入!AB13</f>
        <v>0</v>
      </c>
      <c r="GR10" s="248">
        <f>成绩录入!AC13</f>
        <v>0</v>
      </c>
      <c r="GS10" s="248">
        <f>成绩录入!AD13</f>
        <v>0</v>
      </c>
      <c r="GT10" s="248">
        <f>成绩录入!AE13</f>
        <v>0</v>
      </c>
      <c r="GU10" s="248">
        <f>成绩录入!AF13</f>
        <v>0</v>
      </c>
      <c r="GV10" s="248">
        <f>成绩录入!AG13</f>
        <v>0</v>
      </c>
      <c r="GW10" s="298">
        <f t="shared" si="65"/>
        <v>0</v>
      </c>
      <c r="GX10" s="299"/>
      <c r="GY10" s="247">
        <f>成绩录入!AJ13</f>
        <v>0</v>
      </c>
      <c r="GZ10" s="248">
        <f>成绩录入!AK13</f>
        <v>0</v>
      </c>
      <c r="HA10" s="248">
        <f>成绩录入!AL13</f>
        <v>0</v>
      </c>
      <c r="HB10" s="248">
        <f>成绩录入!AM13</f>
        <v>0</v>
      </c>
      <c r="HC10" s="248">
        <f>成绩录入!AN13</f>
        <v>0</v>
      </c>
      <c r="HD10" s="248">
        <f>成绩录入!AO13</f>
        <v>0</v>
      </c>
      <c r="HE10" s="310">
        <f t="shared" si="66"/>
        <v>0</v>
      </c>
      <c r="HF10" s="299"/>
      <c r="HG10" s="247">
        <f>成绩录入!AJ13</f>
        <v>0</v>
      </c>
      <c r="HH10" s="248">
        <f>成绩录入!AK13</f>
        <v>0</v>
      </c>
      <c r="HI10" s="248">
        <f>成绩录入!AL13</f>
        <v>0</v>
      </c>
      <c r="HJ10" s="248">
        <f>成绩录入!AM13</f>
        <v>0</v>
      </c>
      <c r="HK10" s="248">
        <f>成绩录入!AN13</f>
        <v>0</v>
      </c>
      <c r="HL10" s="248">
        <f>成绩录入!AO13</f>
        <v>0</v>
      </c>
      <c r="HM10" s="310">
        <f t="shared" si="67"/>
        <v>0</v>
      </c>
      <c r="HN10" s="299"/>
      <c r="HO10" s="247">
        <f>成绩录入!AJ13</f>
        <v>0</v>
      </c>
      <c r="HP10" s="248">
        <f>成绩录入!AK13</f>
        <v>0</v>
      </c>
      <c r="HQ10" s="248">
        <f>成绩录入!AL13</f>
        <v>0</v>
      </c>
      <c r="HR10" s="248">
        <f>成绩录入!AM13</f>
        <v>0</v>
      </c>
      <c r="HS10" s="248">
        <f>成绩录入!AN13</f>
        <v>0</v>
      </c>
      <c r="HT10" s="248">
        <f>成绩录入!AO13</f>
        <v>0</v>
      </c>
      <c r="HU10" s="310">
        <f t="shared" si="68"/>
        <v>0</v>
      </c>
      <c r="HV10" s="299"/>
      <c r="HW10" s="247">
        <f>成绩录入!AJ13</f>
        <v>0</v>
      </c>
      <c r="HX10" s="248">
        <f>成绩录入!AK13</f>
        <v>0</v>
      </c>
      <c r="HY10" s="248">
        <f>成绩录入!AL13</f>
        <v>0</v>
      </c>
      <c r="HZ10" s="248">
        <f>成绩录入!AM13</f>
        <v>0</v>
      </c>
      <c r="IA10" s="248">
        <f>成绩录入!AN13</f>
        <v>0</v>
      </c>
      <c r="IB10" s="248">
        <f>成绩录入!AO13</f>
        <v>0</v>
      </c>
      <c r="IC10" s="310">
        <f t="shared" si="69"/>
        <v>0</v>
      </c>
      <c r="ID10" s="299"/>
      <c r="IE10" s="247">
        <f>成绩录入!AJ13</f>
        <v>0</v>
      </c>
      <c r="IF10" s="248">
        <f>成绩录入!AK13</f>
        <v>0</v>
      </c>
      <c r="IG10" s="248">
        <f>成绩录入!AL13</f>
        <v>0</v>
      </c>
      <c r="IH10" s="248">
        <f>成绩录入!AM13</f>
        <v>0</v>
      </c>
      <c r="II10" s="248">
        <f>成绩录入!AN13</f>
        <v>0</v>
      </c>
      <c r="IJ10" s="248">
        <f>成绩录入!AO13</f>
        <v>0</v>
      </c>
      <c r="IK10" s="310">
        <f t="shared" si="70"/>
        <v>0</v>
      </c>
      <c r="IL10" s="299"/>
      <c r="IM10" s="313" t="e">
        <f t="shared" si="71"/>
        <v>#DIV/0!</v>
      </c>
      <c r="IN10" s="314" t="e">
        <f t="shared" si="72"/>
        <v>#DIV/0!</v>
      </c>
      <c r="IO10" s="314" t="e">
        <f t="shared" si="73"/>
        <v>#DIV/0!</v>
      </c>
      <c r="IP10" s="314" t="e">
        <f t="shared" si="74"/>
        <v>#DIV/0!</v>
      </c>
      <c r="IQ10" s="314" t="e">
        <f t="shared" si="75"/>
        <v>#DIV/0!</v>
      </c>
      <c r="IR10" s="315" t="e">
        <f t="shared" si="76"/>
        <v>#DIV/0!</v>
      </c>
      <c r="IS10" s="316"/>
      <c r="IT10" s="214">
        <f>成绩录入!AR13</f>
        <v>0</v>
      </c>
      <c r="IU10" s="216">
        <f>成绩录入!AS13</f>
        <v>0</v>
      </c>
      <c r="IV10" s="216">
        <f>成绩录入!AT13</f>
        <v>0</v>
      </c>
      <c r="IW10" s="216">
        <f>成绩录入!AU13</f>
        <v>0</v>
      </c>
      <c r="IX10" s="216">
        <f>成绩录入!AV13</f>
        <v>0</v>
      </c>
      <c r="IY10" s="216">
        <f>成绩录入!AW13</f>
        <v>0</v>
      </c>
      <c r="IZ10" s="298">
        <f t="shared" si="77"/>
        <v>0</v>
      </c>
      <c r="JA10" s="299"/>
      <c r="JB10" s="317">
        <f>成绩录入!AR13</f>
        <v>0</v>
      </c>
      <c r="JC10" s="216">
        <f>成绩录入!AS13</f>
        <v>0</v>
      </c>
      <c r="JD10" s="216">
        <f>成绩录入!AT13</f>
        <v>0</v>
      </c>
      <c r="JE10" s="216">
        <f>成绩录入!AU13</f>
        <v>0</v>
      </c>
      <c r="JF10" s="216">
        <f>成绩录入!AV13</f>
        <v>0</v>
      </c>
      <c r="JG10" s="216">
        <f>成绩录入!AW13</f>
        <v>0</v>
      </c>
      <c r="JH10" s="298">
        <f t="shared" si="78"/>
        <v>0</v>
      </c>
      <c r="JI10" s="299"/>
      <c r="JJ10" s="248">
        <f>成绩录入!AR13</f>
        <v>0</v>
      </c>
      <c r="JK10" s="248">
        <f>成绩录入!AS13</f>
        <v>0</v>
      </c>
      <c r="JL10" s="248">
        <f>成绩录入!AT13</f>
        <v>0</v>
      </c>
      <c r="JM10" s="248">
        <f>成绩录入!AU13</f>
        <v>0</v>
      </c>
      <c r="JN10" s="248">
        <f>成绩录入!AV13</f>
        <v>0</v>
      </c>
      <c r="JO10" s="248">
        <f>成绩录入!AW13</f>
        <v>0</v>
      </c>
      <c r="JP10" s="298">
        <f t="shared" si="79"/>
        <v>0</v>
      </c>
      <c r="JQ10" s="299"/>
      <c r="JR10" s="308">
        <f>成绩录入!AR13</f>
        <v>0</v>
      </c>
      <c r="JS10" s="248">
        <f>成绩录入!AS13</f>
        <v>0</v>
      </c>
      <c r="JT10" s="248">
        <f>成绩录入!AT13</f>
        <v>0</v>
      </c>
      <c r="JU10" s="248">
        <f>成绩录入!AU13</f>
        <v>0</v>
      </c>
      <c r="JV10" s="248">
        <f>成绩录入!AV13</f>
        <v>0</v>
      </c>
      <c r="JW10" s="248">
        <f>成绩录入!AW13</f>
        <v>0</v>
      </c>
      <c r="JX10" s="298">
        <f t="shared" si="80"/>
        <v>0</v>
      </c>
      <c r="JY10" s="299"/>
      <c r="JZ10" s="308">
        <f>成绩录入!AR13</f>
        <v>0</v>
      </c>
      <c r="KA10" s="248">
        <f>成绩录入!AS13</f>
        <v>0</v>
      </c>
      <c r="KB10" s="248">
        <f>成绩录入!AT13</f>
        <v>0</v>
      </c>
      <c r="KC10" s="248">
        <f>成绩录入!AU13</f>
        <v>0</v>
      </c>
      <c r="KD10" s="248">
        <f>成绩录入!AV13</f>
        <v>0</v>
      </c>
      <c r="KE10" s="248">
        <f>成绩录入!AW13</f>
        <v>0</v>
      </c>
      <c r="KF10" s="298">
        <f t="shared" si="81"/>
        <v>0</v>
      </c>
      <c r="KG10" s="299"/>
      <c r="KH10" s="313">
        <f t="shared" si="28"/>
        <v>0</v>
      </c>
      <c r="KI10" s="314">
        <f t="shared" si="82"/>
        <v>0</v>
      </c>
      <c r="KJ10" s="314">
        <f t="shared" si="83"/>
        <v>0</v>
      </c>
      <c r="KK10" s="314">
        <f t="shared" si="84"/>
        <v>0</v>
      </c>
      <c r="KL10" s="314">
        <f t="shared" si="85"/>
        <v>0</v>
      </c>
      <c r="KM10" s="315">
        <f t="shared" si="86"/>
        <v>0</v>
      </c>
      <c r="KN10" s="90"/>
      <c r="KO10" s="294">
        <f>IF(总评!G8&lt;60,1,0)</f>
        <v>0</v>
      </c>
      <c r="KP10" s="295">
        <f t="shared" si="29"/>
        <v>0</v>
      </c>
      <c r="KQ10" s="295">
        <f t="shared" si="30"/>
        <v>0</v>
      </c>
      <c r="KR10" s="321">
        <f t="shared" si="31"/>
        <v>0</v>
      </c>
      <c r="KS10" s="321">
        <f t="shared" si="87"/>
        <v>0</v>
      </c>
      <c r="KT10" s="27"/>
      <c r="KU10" s="339" t="s">
        <v>180</v>
      </c>
      <c r="KV10" s="340"/>
      <c r="KW10" s="341" t="str">
        <f t="shared" ref="KW10:LF10" si="113">CONCATENATE(KW6,KW7)</f>
        <v/>
      </c>
      <c r="KX10" s="341" t="str">
        <f t="shared" si="113"/>
        <v/>
      </c>
      <c r="KY10" s="341" t="str">
        <f t="shared" si="113"/>
        <v/>
      </c>
      <c r="KZ10" s="341" t="str">
        <f t="shared" si="113"/>
        <v/>
      </c>
      <c r="LA10" s="341" t="str">
        <f t="shared" si="113"/>
        <v/>
      </c>
      <c r="LB10" s="341" t="str">
        <f t="shared" si="113"/>
        <v/>
      </c>
      <c r="LC10" s="341" t="str">
        <f t="shared" si="113"/>
        <v/>
      </c>
      <c r="LD10" s="341" t="str">
        <f t="shared" si="113"/>
        <v/>
      </c>
      <c r="LE10" s="341" t="str">
        <f t="shared" si="113"/>
        <v/>
      </c>
      <c r="LF10" s="342" t="str">
        <f t="shared" si="113"/>
        <v/>
      </c>
      <c r="OT10" s="247">
        <f>IF(OT$6=$OS$5,成绩录入!BC13,0)</f>
        <v>0</v>
      </c>
      <c r="OU10" s="248">
        <f>IF(OU$6=$OS$5,成绩录入!BD13,0)</f>
        <v>0</v>
      </c>
      <c r="OV10" s="248">
        <f>IF(OV$6=$OS$5,成绩录入!BE13,0)</f>
        <v>0</v>
      </c>
      <c r="OW10" s="248">
        <f>IF(OW$6=$OS$5,成绩录入!BF13,0)</f>
        <v>0</v>
      </c>
      <c r="OX10" s="248">
        <f>IF(OX$6=$OS$5,成绩录入!BG13,0)</f>
        <v>0</v>
      </c>
      <c r="OY10" s="248">
        <f>IF(OY$6=$OS$5,成绩录入!BH13,0)</f>
        <v>0</v>
      </c>
      <c r="OZ10" s="248">
        <f>IF(OZ$6=$OS$5,成绩录入!BI13,0)</f>
        <v>0</v>
      </c>
      <c r="PA10" s="248">
        <f>IF(PA$6=$OS$5,成绩录入!BJ13,0)</f>
        <v>0</v>
      </c>
      <c r="PB10" s="248">
        <f>IF(PB$6=$OS$5,成绩录入!BK13,0)</f>
        <v>0</v>
      </c>
      <c r="PC10" s="248">
        <f>IF(PC$6=$OS$5,成绩录入!BL13,0)</f>
        <v>0</v>
      </c>
      <c r="PD10" s="248">
        <f>IF(PD$6=$OS$5,成绩录入!BM13,0)</f>
        <v>0</v>
      </c>
      <c r="PE10" s="248">
        <f>IF(PE$6=$OS$5,成绩录入!BN13,0)</f>
        <v>0</v>
      </c>
      <c r="PF10" s="248">
        <f>IF(PF$6=$OS$5,成绩录入!BO13,0)</f>
        <v>0</v>
      </c>
      <c r="PG10" s="248">
        <f>IF(PG$6=$OS$5,成绩录入!BP13,0)</f>
        <v>0</v>
      </c>
      <c r="PH10" s="248">
        <f>IF(PH$6=$OS$5,成绩录入!BQ13,0)</f>
        <v>0</v>
      </c>
      <c r="PI10" s="248">
        <f>IF(PI$6=$OS$5,成绩录入!BR13,0)</f>
        <v>0</v>
      </c>
      <c r="PJ10" s="248">
        <f>IF(PJ$6=$OS$5,成绩录入!BS13,0)</f>
        <v>0</v>
      </c>
      <c r="PK10" s="248">
        <f>IF(PK$6=$OS$5,成绩录入!BT13,0)</f>
        <v>0</v>
      </c>
      <c r="PL10" s="248">
        <f>IF(PL$6=$OS$5,成绩录入!BU13,0)</f>
        <v>0</v>
      </c>
      <c r="PM10" s="248">
        <f>IF(PM$6=$OS$5,成绩录入!BV13,0)</f>
        <v>0</v>
      </c>
      <c r="PN10" s="248">
        <f>IF(PN$6=$OS$5,成绩录入!BW13,0)</f>
        <v>0</v>
      </c>
      <c r="PO10" s="248">
        <f>IF(PO$6=$OS$5,成绩录入!BX13,0)</f>
        <v>0</v>
      </c>
      <c r="PP10" s="248">
        <f>IF(PP$6=$OS$5,成绩录入!BY13,0)</f>
        <v>0</v>
      </c>
      <c r="PQ10" s="248">
        <f>IF(PQ$6=$OS$5,成绩录入!BZ13,0)</f>
        <v>0</v>
      </c>
      <c r="PR10" s="248">
        <f>IF(PR$6=$OS$5,成绩录入!CA13,0)</f>
        <v>0</v>
      </c>
      <c r="PS10" s="248">
        <f>IF(PS$6=$OS$5,成绩录入!CB13,0)</f>
        <v>0</v>
      </c>
      <c r="PT10" s="248">
        <f>IF(PT$6=$OS$5,成绩录入!CC13,0)</f>
        <v>0</v>
      </c>
      <c r="PU10" s="248">
        <f>IF(PU$6=$OS$5,成绩录入!CD13,0)</f>
        <v>0</v>
      </c>
      <c r="PV10" s="248">
        <f>IF(PV$6=$OS$5,成绩录入!CE13,0)</f>
        <v>0</v>
      </c>
      <c r="PW10" s="248">
        <f>IF(PW$6=$OS$5,成绩录入!CF13,0)</f>
        <v>0</v>
      </c>
      <c r="PX10" s="248">
        <f>IF(PX$6=$OS$5,成绩录入!CG13,0)</f>
        <v>0</v>
      </c>
      <c r="PY10" s="248">
        <f>IF(PY$6=$OS$5,成绩录入!CH13,0)</f>
        <v>0</v>
      </c>
      <c r="PZ10" s="248">
        <f>IF(PZ$6=$OS$5,成绩录入!CI13,0)</f>
        <v>0</v>
      </c>
      <c r="QA10" s="248">
        <f>IF(QA$6=$OS$5,成绩录入!CJ13,0)</f>
        <v>0</v>
      </c>
      <c r="QB10" s="248">
        <f>IF(QB$6=$OS$5,成绩录入!CK13,0)</f>
        <v>0</v>
      </c>
      <c r="QC10" s="248">
        <f>IF(QC$6=$OS$5,成绩录入!CL13,0)</f>
        <v>0</v>
      </c>
      <c r="QD10" s="248">
        <f>IF(QD$6=$OS$5,成绩录入!CM13,0)</f>
        <v>0</v>
      </c>
      <c r="QE10" s="248">
        <f>IF(QE$6=$OS$5,成绩录入!CN13,0)</f>
        <v>0</v>
      </c>
      <c r="QF10" s="248">
        <f>IF(QF$6=$OS$5,成绩录入!CO13,0)</f>
        <v>0</v>
      </c>
      <c r="QG10" s="248">
        <f>IF(QG$6=$OS$5,成绩录入!CP13,0)</f>
        <v>0</v>
      </c>
      <c r="QH10" s="248">
        <f>IF(QH$6=$OS$5,成绩录入!CQ13,0)</f>
        <v>0</v>
      </c>
      <c r="QI10" s="248">
        <f>IF(QI$6=$OS$5,成绩录入!CR13,0)</f>
        <v>0</v>
      </c>
      <c r="QJ10" s="248">
        <f>IF(QJ$6=$OS$5,成绩录入!CS13,0)</f>
        <v>0</v>
      </c>
      <c r="QK10" s="248">
        <f>IF(QK$6=$OS$5,成绩录入!CT13,0)</f>
        <v>0</v>
      </c>
      <c r="QL10" s="248">
        <f>IF(QL$6=$OS$5,成绩录入!CU13,0)</f>
        <v>0</v>
      </c>
      <c r="QM10" s="248">
        <f>IF(QM$6=$OS$5,成绩录入!CV13,0)</f>
        <v>0</v>
      </c>
      <c r="QN10" s="248">
        <f>IF(QN$6=$OS$5,成绩录入!CW13,0)</f>
        <v>0</v>
      </c>
      <c r="QO10" s="248">
        <f>IF(QO$6=$OS$5,成绩录入!CX13,0)</f>
        <v>0</v>
      </c>
      <c r="QP10" s="248">
        <f>IF(QP$6=$OS$5,成绩录入!CY13,0)</f>
        <v>0</v>
      </c>
      <c r="QQ10" s="248">
        <f>IF(QQ$6=$OS$5,成绩录入!CZ13,0)</f>
        <v>0</v>
      </c>
      <c r="QR10" s="248">
        <f>IF(QR$6=$OS$5,成绩录入!DA13,0)</f>
        <v>0</v>
      </c>
      <c r="QS10" s="248">
        <f>IF(QS$6=$OS$5,成绩录入!DB13,0)</f>
        <v>0</v>
      </c>
      <c r="QT10" s="248">
        <f>IF(QT$6=$OS$5,成绩录入!DC13,0)</f>
        <v>0</v>
      </c>
      <c r="QU10" s="248">
        <f>IF(QU$6=$OS$5,成绩录入!DD13,0)</f>
        <v>0</v>
      </c>
      <c r="QV10" s="248">
        <f>IF(QV$6=$OS$5,成绩录入!DE13,0)</f>
        <v>0</v>
      </c>
      <c r="QW10" s="248">
        <f>IF(QW$6=$OS$5,成绩录入!DF13,0)</f>
        <v>0</v>
      </c>
      <c r="QX10" s="248">
        <f>IF(QX$6=$OS$5,成绩录入!DG13,0)</f>
        <v>0</v>
      </c>
      <c r="QY10" s="248">
        <f>IF(QY$6=$OS$5,成绩录入!DH13,0)</f>
        <v>0</v>
      </c>
      <c r="QZ10" s="248">
        <f>IF(QZ$6=$OS$5,成绩录入!DI13,0)</f>
        <v>0</v>
      </c>
      <c r="RA10" s="248">
        <f>IF(RA$6=$OS$5,成绩录入!DJ13,0)</f>
        <v>0</v>
      </c>
      <c r="RB10" s="248">
        <f>IF(RB$6=$OS$5,成绩录入!DK13,0)</f>
        <v>0</v>
      </c>
      <c r="RC10" s="248">
        <f>IF(RC$6=$OS$5,成绩录入!DL13,0)</f>
        <v>0</v>
      </c>
      <c r="RD10" s="248">
        <f>IF(RD$6=$OS$5,成绩录入!DM13,0)</f>
        <v>0</v>
      </c>
      <c r="RE10" s="248">
        <f>IF(RE$6=$OS$5,成绩录入!DN13,0)</f>
        <v>0</v>
      </c>
      <c r="RF10" s="248">
        <f>IF(RF$6=$OS$5,成绩录入!DO13,0)</f>
        <v>0</v>
      </c>
      <c r="RG10" s="248">
        <f>IF(RG$6=$OS$5,成绩录入!DP13,0)</f>
        <v>0</v>
      </c>
      <c r="RH10" s="248">
        <f>IF(RH$6=$OS$5,成绩录入!DQ13,0)</f>
        <v>0</v>
      </c>
      <c r="RI10" s="248">
        <f>IF(RI$6=$OS$5,成绩录入!DR13,0)</f>
        <v>0</v>
      </c>
      <c r="RJ10" s="248">
        <f>IF(RJ$6=$OS$5,成绩录入!DS13,0)</f>
        <v>0</v>
      </c>
      <c r="RK10" s="248">
        <f>IF(RK$6=$OS$5,成绩录入!DT13,0)</f>
        <v>0</v>
      </c>
      <c r="RL10" s="248">
        <f>IF(RL$6=$OS$5,成绩录入!DU13,0)</f>
        <v>0</v>
      </c>
      <c r="RM10" s="248">
        <f>IF(RM$6=$OS$5,成绩录入!DV13,0)</f>
        <v>0</v>
      </c>
      <c r="RN10" s="248">
        <f>IF(RN$6=$OS$5,成绩录入!DW13,0)</f>
        <v>0</v>
      </c>
      <c r="RO10" s="248">
        <f>IF(RO$6=$OS$5,成绩录入!DX13,0)</f>
        <v>0</v>
      </c>
      <c r="RP10" s="248">
        <f>IF(RP$6=$OS$5,成绩录入!DY13,0)</f>
        <v>0</v>
      </c>
      <c r="RQ10" s="248">
        <f>IF(RQ$6=$OS$5,成绩录入!DZ13,0)</f>
        <v>0</v>
      </c>
      <c r="RR10" s="248">
        <f>IF(RR$6=$OS$5,成绩录入!EA13,0)</f>
        <v>0</v>
      </c>
      <c r="RS10" s="248">
        <f>IF(RS$6=$OS$5,成绩录入!EB13,0)</f>
        <v>0</v>
      </c>
      <c r="RT10" s="248">
        <f>IF(RT$6=$OS$5,成绩录入!EC13,0)</f>
        <v>0</v>
      </c>
      <c r="RU10" s="248">
        <f>IF(RU$6=$OS$5,成绩录入!ED13,0)</f>
        <v>0</v>
      </c>
      <c r="RV10" s="248">
        <f>IF(RV$6=$OS$5,成绩录入!EE13,0)</f>
        <v>0</v>
      </c>
      <c r="RW10" s="248">
        <f>IF(RW$6=$OS$5,成绩录入!EF13,0)</f>
        <v>0</v>
      </c>
      <c r="RX10" s="248">
        <f>IF(RX$6=$OS$5,成绩录入!EG13,0)</f>
        <v>0</v>
      </c>
      <c r="RY10" s="248">
        <f>IF(RY$6=$OS$5,成绩录入!EH13,0)</f>
        <v>0</v>
      </c>
      <c r="RZ10" s="248">
        <f>IF(RZ$6=$OS$5,成绩录入!EI13,0)</f>
        <v>0</v>
      </c>
      <c r="SA10" s="248">
        <f>IF(SA$6=$OS$5,成绩录入!EJ13,0)</f>
        <v>0</v>
      </c>
      <c r="SB10" s="248">
        <f>IF(SB$6=$OS$5,成绩录入!EK13,0)</f>
        <v>0</v>
      </c>
      <c r="SC10" s="248">
        <f>IF(SC$6=$OS$5,成绩录入!EL13,0)</f>
        <v>0</v>
      </c>
      <c r="SD10" s="248">
        <f>IF(SD$6=$OS$5,成绩录入!EM13,0)</f>
        <v>0</v>
      </c>
      <c r="SE10" s="248">
        <f>IF(SE$6=$OS$5,成绩录入!EN13,0)</f>
        <v>0</v>
      </c>
      <c r="SF10" s="248">
        <f>IF(SF$6=$OS$5,成绩录入!EO13,0)</f>
        <v>0</v>
      </c>
      <c r="SG10" s="248">
        <f>IF(SG$6=$OS$5,成绩录入!EP13,0)</f>
        <v>0</v>
      </c>
      <c r="SH10" s="248">
        <f>IF(SH$6=$OS$5,成绩录入!EQ13,0)</f>
        <v>0</v>
      </c>
      <c r="SI10" s="248">
        <f>IF(SI$6=$OS$5,成绩录入!ER13,0)</f>
        <v>0</v>
      </c>
      <c r="SJ10" s="248">
        <f>IF(SJ$6=$OS$5,成绩录入!ES13,0)</f>
        <v>0</v>
      </c>
      <c r="SK10" s="248">
        <f>IF(SK$6=$OS$5,成绩录入!ET13,0)</f>
        <v>0</v>
      </c>
      <c r="SL10" s="248">
        <f>IF(SL$6=$OS$5,成绩录入!EU13,0)</f>
        <v>0</v>
      </c>
      <c r="SM10" s="248">
        <f>IF(SM$6=$OS$5,成绩录入!EV13,0)</f>
        <v>0</v>
      </c>
      <c r="SN10" s="248">
        <f>IF(SN$6=$OS$5,成绩录入!EW13,0)</f>
        <v>0</v>
      </c>
      <c r="SO10" s="248">
        <f>IF(SO$6=$OS$5,成绩录入!EX13,0)</f>
        <v>0</v>
      </c>
      <c r="SP10" s="218">
        <f t="shared" si="88"/>
        <v>0</v>
      </c>
      <c r="SQ10" s="166"/>
      <c r="SR10" s="166"/>
      <c r="SS10" s="247">
        <f>IF(SS$6=$SR$5,成绩录入!BC13,0)</f>
        <v>0</v>
      </c>
      <c r="ST10" s="248">
        <f>IF(ST$6=$SR$5,成绩录入!BD13,0)</f>
        <v>0</v>
      </c>
      <c r="SU10" s="248">
        <f>IF(SU$6=$SR$5,成绩录入!BE13,0)</f>
        <v>0</v>
      </c>
      <c r="SV10" s="248">
        <f>IF(SV$6=$SR$5,成绩录入!BF13,0)</f>
        <v>0</v>
      </c>
      <c r="SW10" s="248">
        <f>IF(SW$6=$SR$5,成绩录入!BG13,0)</f>
        <v>0</v>
      </c>
      <c r="SX10" s="248">
        <f>IF(SX$6=$SR$5,成绩录入!BH13,0)</f>
        <v>0</v>
      </c>
      <c r="SY10" s="248">
        <f>IF(SY$6=$SR$5,成绩录入!BI13,0)</f>
        <v>0</v>
      </c>
      <c r="SZ10" s="248">
        <f>IF(SZ$6=$SR$5,成绩录入!BJ13,0)</f>
        <v>0</v>
      </c>
      <c r="TA10" s="248">
        <f>IF(TA$6=$SR$5,成绩录入!BK13,0)</f>
        <v>0</v>
      </c>
      <c r="TB10" s="248">
        <f>IF(TB$6=$SR$5,成绩录入!BL13,0)</f>
        <v>0</v>
      </c>
      <c r="TC10" s="248">
        <f>IF(TC$6=$SR$5,成绩录入!BM13,0)</f>
        <v>0</v>
      </c>
      <c r="TD10" s="248">
        <f>IF(TD$6=$SR$5,成绩录入!BN13,0)</f>
        <v>0</v>
      </c>
      <c r="TE10" s="248">
        <f>IF(TE$6=$SR$5,成绩录入!BO13,0)</f>
        <v>0</v>
      </c>
      <c r="TF10" s="248">
        <f>IF(TF$6=$SR$5,成绩录入!BP13,0)</f>
        <v>0</v>
      </c>
      <c r="TG10" s="248">
        <f>IF(TG$6=$SR$5,成绩录入!BQ13,0)</f>
        <v>0</v>
      </c>
      <c r="TH10" s="248">
        <f>IF(TH$6=$SR$5,成绩录入!BR13,0)</f>
        <v>0</v>
      </c>
      <c r="TI10" s="248">
        <f>IF(TI$6=$SR$5,成绩录入!BS13,0)</f>
        <v>0</v>
      </c>
      <c r="TJ10" s="248">
        <f>IF(TJ$6=$SR$5,成绩录入!BT13,0)</f>
        <v>0</v>
      </c>
      <c r="TK10" s="248">
        <f>IF(TK$6=$SR$5,成绩录入!BU13,0)</f>
        <v>0</v>
      </c>
      <c r="TL10" s="248">
        <f>IF(TL$6=$SR$5,成绩录入!BV13,0)</f>
        <v>0</v>
      </c>
      <c r="TM10" s="248">
        <f>IF(TM$6=$SR$5,成绩录入!BW13,0)</f>
        <v>0</v>
      </c>
      <c r="TN10" s="248">
        <f>IF(TN$6=$SR$5,成绩录入!BX13,0)</f>
        <v>0</v>
      </c>
      <c r="TO10" s="248">
        <f>IF(TO$6=$SR$5,成绩录入!BY13,0)</f>
        <v>0</v>
      </c>
      <c r="TP10" s="248">
        <f>IF(TP$6=$SR$5,成绩录入!BZ13,0)</f>
        <v>0</v>
      </c>
      <c r="TQ10" s="248">
        <f>IF(TQ$6=$SR$5,成绩录入!CA13,0)</f>
        <v>0</v>
      </c>
      <c r="TR10" s="248">
        <f>IF(TR$6=$SR$5,成绩录入!CB13,0)</f>
        <v>0</v>
      </c>
      <c r="TS10" s="248">
        <f>IF(TS$6=$SR$5,成绩录入!CC13,0)</f>
        <v>0</v>
      </c>
      <c r="TT10" s="248">
        <f>IF(TT$6=$SR$5,成绩录入!CD13,0)</f>
        <v>0</v>
      </c>
      <c r="TU10" s="248">
        <f>IF(TU$6=$SR$5,成绩录入!CE13,0)</f>
        <v>0</v>
      </c>
      <c r="TV10" s="248">
        <f>IF(TV$6=$SR$5,成绩录入!CF13,0)</f>
        <v>0</v>
      </c>
      <c r="TW10" s="248">
        <f>IF(TW$6=$SR$5,成绩录入!CG13,0)</f>
        <v>0</v>
      </c>
      <c r="TX10" s="248">
        <f>IF(TX$6=$SR$5,成绩录入!CH13,0)</f>
        <v>0</v>
      </c>
      <c r="TY10" s="248">
        <f>IF(TY$6=$SR$5,成绩录入!CI13,0)</f>
        <v>0</v>
      </c>
      <c r="TZ10" s="248">
        <f>IF(TZ$6=$SR$5,成绩录入!CJ13,0)</f>
        <v>0</v>
      </c>
      <c r="UA10" s="248">
        <f>IF(UA$6=$SR$5,成绩录入!CK13,0)</f>
        <v>0</v>
      </c>
      <c r="UB10" s="248">
        <f>IF(UB$6=$SR$5,成绩录入!CL13,0)</f>
        <v>0</v>
      </c>
      <c r="UC10" s="248">
        <f>IF(UC$6=$SR$5,成绩录入!CM13,0)</f>
        <v>0</v>
      </c>
      <c r="UD10" s="248">
        <f>IF(UD$6=$SR$5,成绩录入!CN13,0)</f>
        <v>0</v>
      </c>
      <c r="UE10" s="248">
        <f>IF(UE$6=$SR$5,成绩录入!CO13,0)</f>
        <v>0</v>
      </c>
      <c r="UF10" s="248">
        <f>IF(UF$6=$SR$5,成绩录入!CP13,0)</f>
        <v>0</v>
      </c>
      <c r="UG10" s="248">
        <f>IF(UG$6=$SR$5,成绩录入!CQ13,0)</f>
        <v>0</v>
      </c>
      <c r="UH10" s="248">
        <f>IF(UH$6=$SR$5,成绩录入!CR13,0)</f>
        <v>0</v>
      </c>
      <c r="UI10" s="248">
        <f>IF(UI$6=$SR$5,成绩录入!CS13,0)</f>
        <v>0</v>
      </c>
      <c r="UJ10" s="248">
        <f>IF(UJ$6=$SR$5,成绩录入!CT13,0)</f>
        <v>0</v>
      </c>
      <c r="UK10" s="248">
        <f>IF(UK$6=$SR$5,成绩录入!CU13,0)</f>
        <v>0</v>
      </c>
      <c r="UL10" s="248">
        <f>IF(UL$6=$SR$5,成绩录入!CV13,0)</f>
        <v>0</v>
      </c>
      <c r="UM10" s="248">
        <f>IF(UM$6=$SR$5,成绩录入!CW13,0)</f>
        <v>0</v>
      </c>
      <c r="UN10" s="248">
        <f>IF(UN$6=$SR$5,成绩录入!CX13,0)</f>
        <v>0</v>
      </c>
      <c r="UO10" s="248">
        <f>IF(UO$6=$SR$5,成绩录入!CY13,0)</f>
        <v>0</v>
      </c>
      <c r="UP10" s="248">
        <f>IF(UP$6=$SR$5,成绩录入!CZ13,0)</f>
        <v>0</v>
      </c>
      <c r="UQ10" s="248">
        <f>IF(UQ$6=$SR$5,成绩录入!DA13,0)</f>
        <v>0</v>
      </c>
      <c r="UR10" s="248">
        <f>IF(UR$6=$SR$5,成绩录入!DB13,0)</f>
        <v>0</v>
      </c>
      <c r="US10" s="248">
        <f>IF(US$6=$SR$5,成绩录入!DC13,0)</f>
        <v>0</v>
      </c>
      <c r="UT10" s="248">
        <f>IF(UT$6=$SR$5,成绩录入!DD13,0)</f>
        <v>0</v>
      </c>
      <c r="UU10" s="248">
        <f>IF(UU$6=$SR$5,成绩录入!DE13,0)</f>
        <v>0</v>
      </c>
      <c r="UV10" s="248">
        <f>IF(UV$6=$SR$5,成绩录入!DF13,0)</f>
        <v>0</v>
      </c>
      <c r="UW10" s="248">
        <f>IF(UW$6=$SR$5,成绩录入!DG13,0)</f>
        <v>0</v>
      </c>
      <c r="UX10" s="248">
        <f>IF(UX$6=$SR$5,成绩录入!DH13,0)</f>
        <v>0</v>
      </c>
      <c r="UY10" s="248">
        <f>IF(UY$6=$SR$5,成绩录入!DI13,0)</f>
        <v>0</v>
      </c>
      <c r="UZ10" s="248">
        <f>IF(UZ$6=$SR$5,成绩录入!DJ13,0)</f>
        <v>0</v>
      </c>
      <c r="VA10" s="248">
        <f>IF(VA$6=$SR$5,成绩录入!DK13,0)</f>
        <v>0</v>
      </c>
      <c r="VB10" s="248">
        <f>IF(VB$6=$SR$5,成绩录入!DL13,0)</f>
        <v>0</v>
      </c>
      <c r="VC10" s="248">
        <f>IF(VC$6=$SR$5,成绩录入!DM13,0)</f>
        <v>0</v>
      </c>
      <c r="VD10" s="248">
        <f>IF(VD$6=$SR$5,成绩录入!DN13,0)</f>
        <v>0</v>
      </c>
      <c r="VE10" s="248">
        <f>IF(VE$6=$SR$5,成绩录入!DO13,0)</f>
        <v>0</v>
      </c>
      <c r="VF10" s="248">
        <f>IF(VF$6=$SR$5,成绩录入!DP13,0)</f>
        <v>0</v>
      </c>
      <c r="VG10" s="248">
        <f>IF(VG$6=$SR$5,成绩录入!DQ13,0)</f>
        <v>0</v>
      </c>
      <c r="VH10" s="248">
        <f>IF(VH$6=$SR$5,成绩录入!DR13,0)</f>
        <v>0</v>
      </c>
      <c r="VI10" s="248">
        <f>IF(VI$6=$SR$5,成绩录入!DS13,0)</f>
        <v>0</v>
      </c>
      <c r="VJ10" s="248">
        <f>IF(VJ$6=$SR$5,成绩录入!DT13,0)</f>
        <v>0</v>
      </c>
      <c r="VK10" s="248">
        <f>IF(VK$6=$SR$5,成绩录入!DU13,0)</f>
        <v>0</v>
      </c>
      <c r="VL10" s="248">
        <f>IF(VL$6=$SR$5,成绩录入!DV13,0)</f>
        <v>0</v>
      </c>
      <c r="VM10" s="248">
        <f>IF(VM$6=$SR$5,成绩录入!DW13,0)</f>
        <v>0</v>
      </c>
      <c r="VN10" s="248">
        <f>IF(VN$6=$SR$5,成绩录入!DX13,0)</f>
        <v>0</v>
      </c>
      <c r="VO10" s="248">
        <f>IF(VO$6=$SR$5,成绩录入!DY13,0)</f>
        <v>0</v>
      </c>
      <c r="VP10" s="248">
        <f>IF(VP$6=$SR$5,成绩录入!DZ13,0)</f>
        <v>0</v>
      </c>
      <c r="VQ10" s="248">
        <f>IF(VQ$6=$SR$5,成绩录入!EA13,0)</f>
        <v>0</v>
      </c>
      <c r="VR10" s="248">
        <f>IF(VR$6=$SR$5,成绩录入!EB13,0)</f>
        <v>0</v>
      </c>
      <c r="VS10" s="248">
        <f>IF(VS$6=$SR$5,成绩录入!EC13,0)</f>
        <v>0</v>
      </c>
      <c r="VT10" s="248">
        <f>IF(VT$6=$SR$5,成绩录入!ED13,0)</f>
        <v>0</v>
      </c>
      <c r="VU10" s="248">
        <f>IF(VU$6=$SR$5,成绩录入!EE13,0)</f>
        <v>0</v>
      </c>
      <c r="VV10" s="248">
        <f>IF(VV$6=$SR$5,成绩录入!EF13,0)</f>
        <v>0</v>
      </c>
      <c r="VW10" s="248">
        <f>IF(VW$6=$SR$5,成绩录入!EG13,0)</f>
        <v>0</v>
      </c>
      <c r="VX10" s="248">
        <f>IF(VX$6=$SR$5,成绩录入!EH13,0)</f>
        <v>0</v>
      </c>
      <c r="VY10" s="248">
        <f>IF(VY$6=$SR$5,成绩录入!EI13,0)</f>
        <v>0</v>
      </c>
      <c r="VZ10" s="248">
        <f>IF(VZ$6=$SR$5,成绩录入!EJ13,0)</f>
        <v>0</v>
      </c>
      <c r="WA10" s="248">
        <f>IF(WA$6=$SR$5,成绩录入!EK13,0)</f>
        <v>0</v>
      </c>
      <c r="WB10" s="248">
        <f>IF(WB$6=$SR$5,成绩录入!EL13,0)</f>
        <v>0</v>
      </c>
      <c r="WC10" s="248">
        <f>IF(WC$6=$SR$5,成绩录入!EM13,0)</f>
        <v>0</v>
      </c>
      <c r="WD10" s="248">
        <f>IF(WD$6=$SR$5,成绩录入!EN13,0)</f>
        <v>0</v>
      </c>
      <c r="WE10" s="248">
        <f>IF(WE$6=$SR$5,成绩录入!EO13,0)</f>
        <v>0</v>
      </c>
      <c r="WF10" s="248">
        <f>IF(WF$6=$SR$5,成绩录入!EP13,0)</f>
        <v>0</v>
      </c>
      <c r="WG10" s="248">
        <f>IF(WG$6=$SR$5,成绩录入!EQ13,0)</f>
        <v>0</v>
      </c>
      <c r="WH10" s="248">
        <f>IF(WH$6=$SR$5,成绩录入!ER13,0)</f>
        <v>0</v>
      </c>
      <c r="WI10" s="248">
        <f>IF(WI$6=$SR$5,成绩录入!ES13,0)</f>
        <v>0</v>
      </c>
      <c r="WJ10" s="248">
        <f>IF(WJ$6=$SR$5,成绩录入!ET13,0)</f>
        <v>0</v>
      </c>
      <c r="WK10" s="248">
        <f>IF(WK$6=$SR$5,成绩录入!EU13,0)</f>
        <v>0</v>
      </c>
      <c r="WL10" s="248">
        <f>IF(WL$6=$SR$5,成绩录入!EV13,0)</f>
        <v>0</v>
      </c>
      <c r="WM10" s="248">
        <f>IF(WM$6=$SR$5,成绩录入!EW13,0)</f>
        <v>0</v>
      </c>
      <c r="WN10" s="248">
        <f>IF(WN$6=$SR$5,成绩录入!EX13,0)</f>
        <v>0</v>
      </c>
      <c r="WO10" s="218">
        <f t="shared" si="32"/>
        <v>0</v>
      </c>
      <c r="WP10" s="166"/>
      <c r="WQ10" s="166"/>
      <c r="WR10" s="247">
        <f>IF(WR$6=$WQ$5,成绩录入!BC13,0)</f>
        <v>0</v>
      </c>
      <c r="WS10" s="248">
        <f>IF(WS$6=$WQ$5,成绩录入!BD13,0)</f>
        <v>0</v>
      </c>
      <c r="WT10" s="248">
        <f>IF(WT$6=$WQ$5,成绩录入!BE13,0)</f>
        <v>0</v>
      </c>
      <c r="WU10" s="248">
        <f>IF(WU$6=$WQ$5,成绩录入!BF13,0)</f>
        <v>0</v>
      </c>
      <c r="WV10" s="248">
        <f>IF(WV$6=$WQ$5,成绩录入!BG13,0)</f>
        <v>0</v>
      </c>
      <c r="WW10" s="248">
        <f>IF(WW$6=$WQ$5,成绩录入!BH13,0)</f>
        <v>0</v>
      </c>
      <c r="WX10" s="248">
        <f>IF(WX$6=$WQ$5,成绩录入!BI13,0)</f>
        <v>0</v>
      </c>
      <c r="WY10" s="248">
        <f>IF(WY$6=$WQ$5,成绩录入!BJ13,0)</f>
        <v>0</v>
      </c>
      <c r="WZ10" s="248">
        <f>IF(WZ$6=$WQ$5,成绩录入!BK13,0)</f>
        <v>0</v>
      </c>
      <c r="XA10" s="248">
        <f>IF(XA$6=$WQ$5,成绩录入!BL13,0)</f>
        <v>0</v>
      </c>
      <c r="XB10" s="248">
        <f>IF(XB$6=$WQ$5,成绩录入!BM13,0)</f>
        <v>0</v>
      </c>
      <c r="XC10" s="248">
        <f>IF(XC$6=$WQ$5,成绩录入!BN13,0)</f>
        <v>0</v>
      </c>
      <c r="XD10" s="248">
        <f>IF(XD$6=$WQ$5,成绩录入!BO13,0)</f>
        <v>0</v>
      </c>
      <c r="XE10" s="248">
        <f>IF(XE$6=$WQ$5,成绩录入!BP13,0)</f>
        <v>0</v>
      </c>
      <c r="XF10" s="248">
        <f>IF(XF$6=$WQ$5,成绩录入!BQ13,0)</f>
        <v>0</v>
      </c>
      <c r="XG10" s="248">
        <f>IF(XG$6=$WQ$5,成绩录入!BR13,0)</f>
        <v>0</v>
      </c>
      <c r="XH10" s="248">
        <f>IF(XH$6=$WQ$5,成绩录入!BS13,0)</f>
        <v>0</v>
      </c>
      <c r="XI10" s="248">
        <f>IF(XI$6=$WQ$5,成绩录入!BT13,0)</f>
        <v>0</v>
      </c>
      <c r="XJ10" s="248">
        <f>IF(XJ$6=$WQ$5,成绩录入!BU13,0)</f>
        <v>0</v>
      </c>
      <c r="XK10" s="248">
        <f>IF(XK$6=$WQ$5,成绩录入!BV13,0)</f>
        <v>0</v>
      </c>
      <c r="XL10" s="248">
        <f>IF(XL$6=$WQ$5,成绩录入!BW13,0)</f>
        <v>0</v>
      </c>
      <c r="XM10" s="248">
        <f>IF(XM$6=$WQ$5,成绩录入!BX13,0)</f>
        <v>0</v>
      </c>
      <c r="XN10" s="248">
        <f>IF(XN$6=$WQ$5,成绩录入!BY13,0)</f>
        <v>0</v>
      </c>
      <c r="XO10" s="248">
        <f>IF(XO$6=$WQ$5,成绩录入!BZ13,0)</f>
        <v>0</v>
      </c>
      <c r="XP10" s="248">
        <f>IF(XP$6=$WQ$5,成绩录入!CA13,0)</f>
        <v>0</v>
      </c>
      <c r="XQ10" s="248">
        <f>IF(XQ$6=$WQ$5,成绩录入!CB13,0)</f>
        <v>0</v>
      </c>
      <c r="XR10" s="248">
        <f>IF(XR$6=$WQ$5,成绩录入!CC13,0)</f>
        <v>0</v>
      </c>
      <c r="XS10" s="248">
        <f>IF(XS$6=$WQ$5,成绩录入!CD13,0)</f>
        <v>0</v>
      </c>
      <c r="XT10" s="248">
        <f>IF(XT$6=$WQ$5,成绩录入!CE13,0)</f>
        <v>0</v>
      </c>
      <c r="XU10" s="248">
        <f>IF(XU$6=$WQ$5,成绩录入!CF13,0)</f>
        <v>0</v>
      </c>
      <c r="XV10" s="248">
        <f>IF(XV$6=$WQ$5,成绩录入!CG13,0)</f>
        <v>0</v>
      </c>
      <c r="XW10" s="248">
        <f>IF(XW$6=$WQ$5,成绩录入!CH13,0)</f>
        <v>0</v>
      </c>
      <c r="XX10" s="248">
        <f>IF(XX$6=$WQ$5,成绩录入!CI13,0)</f>
        <v>0</v>
      </c>
      <c r="XY10" s="248">
        <f>IF(XY$6=$WQ$5,成绩录入!CJ13,0)</f>
        <v>0</v>
      </c>
      <c r="XZ10" s="248">
        <f>IF(XZ$6=$WQ$5,成绩录入!CK13,0)</f>
        <v>0</v>
      </c>
      <c r="YA10" s="248">
        <f>IF(YA$6=$WQ$5,成绩录入!CL13,0)</f>
        <v>0</v>
      </c>
      <c r="YB10" s="248">
        <f>IF(YB$6=$WQ$5,成绩录入!CM13,0)</f>
        <v>0</v>
      </c>
      <c r="YC10" s="248">
        <f>IF(YC$6=$WQ$5,成绩录入!CN13,0)</f>
        <v>0</v>
      </c>
      <c r="YD10" s="248">
        <f>IF(YD$6=$WQ$5,成绩录入!CO13,0)</f>
        <v>0</v>
      </c>
      <c r="YE10" s="248">
        <f>IF(YE$6=$WQ$5,成绩录入!CP13,0)</f>
        <v>0</v>
      </c>
      <c r="YF10" s="248">
        <f>IF(YF$6=$WQ$5,成绩录入!CQ13,0)</f>
        <v>0</v>
      </c>
      <c r="YG10" s="248">
        <f>IF(YG$6=$WQ$5,成绩录入!CR13,0)</f>
        <v>0</v>
      </c>
      <c r="YH10" s="248">
        <f>IF(YH$6=$WQ$5,成绩录入!CS13,0)</f>
        <v>0</v>
      </c>
      <c r="YI10" s="248">
        <f>IF(YI$6=$WQ$5,成绩录入!CT13,0)</f>
        <v>0</v>
      </c>
      <c r="YJ10" s="248">
        <f>IF(YJ$6=$WQ$5,成绩录入!CU13,0)</f>
        <v>0</v>
      </c>
      <c r="YK10" s="248">
        <f>IF(YK$6=$WQ$5,成绩录入!CV13,0)</f>
        <v>0</v>
      </c>
      <c r="YL10" s="248">
        <f>IF(YL$6=$WQ$5,成绩录入!CW13,0)</f>
        <v>0</v>
      </c>
      <c r="YM10" s="248">
        <f>IF(YM$6=$WQ$5,成绩录入!CX13,0)</f>
        <v>0</v>
      </c>
      <c r="YN10" s="248">
        <f>IF(YN$6=$WQ$5,成绩录入!CY13,0)</f>
        <v>0</v>
      </c>
      <c r="YO10" s="248">
        <f>IF(YO$6=$WQ$5,成绩录入!CZ13,0)</f>
        <v>0</v>
      </c>
      <c r="YP10" s="248">
        <f>IF(YP$6=$WQ$5,成绩录入!DA13,0)</f>
        <v>0</v>
      </c>
      <c r="YQ10" s="248">
        <f>IF(YQ$6=$WQ$5,成绩录入!DB13,0)</f>
        <v>0</v>
      </c>
      <c r="YR10" s="248">
        <f>IF(YR$6=$WQ$5,成绩录入!DC13,0)</f>
        <v>0</v>
      </c>
      <c r="YS10" s="248">
        <f>IF(YS$6=$WQ$5,成绩录入!DD13,0)</f>
        <v>0</v>
      </c>
      <c r="YT10" s="248">
        <f>IF(YT$6=$WQ$5,成绩录入!DE13,0)</f>
        <v>0</v>
      </c>
      <c r="YU10" s="248">
        <f>IF(YU$6=$WQ$5,成绩录入!DF13,0)</f>
        <v>0</v>
      </c>
      <c r="YV10" s="248">
        <f>IF(YV$6=$WQ$5,成绩录入!DG13,0)</f>
        <v>0</v>
      </c>
      <c r="YW10" s="248">
        <f>IF(YW$6=$WQ$5,成绩录入!DH13,0)</f>
        <v>0</v>
      </c>
      <c r="YX10" s="248">
        <f>IF(YX$6=$WQ$5,成绩录入!DI13,0)</f>
        <v>0</v>
      </c>
      <c r="YY10" s="248">
        <f>IF(YY$6=$WQ$5,成绩录入!DJ13,0)</f>
        <v>0</v>
      </c>
      <c r="YZ10" s="248">
        <f>IF(YZ$6=$WQ$5,成绩录入!DK13,0)</f>
        <v>0</v>
      </c>
      <c r="ZA10" s="248">
        <f>IF(ZA$6=$WQ$5,成绩录入!DL13,0)</f>
        <v>0</v>
      </c>
      <c r="ZB10" s="248">
        <f>IF(ZB$6=$WQ$5,成绩录入!DM13,0)</f>
        <v>0</v>
      </c>
      <c r="ZC10" s="248">
        <f>IF(ZC$6=$WQ$5,成绩录入!DN13,0)</f>
        <v>0</v>
      </c>
      <c r="ZD10" s="248">
        <f>IF(ZD$6=$WQ$5,成绩录入!DO13,0)</f>
        <v>0</v>
      </c>
      <c r="ZE10" s="248">
        <f>IF(ZE$6=$WQ$5,成绩录入!DP13,0)</f>
        <v>0</v>
      </c>
      <c r="ZF10" s="248">
        <f>IF(ZF$6=$WQ$5,成绩录入!DQ13,0)</f>
        <v>0</v>
      </c>
      <c r="ZG10" s="248">
        <f>IF(ZG$6=$WQ$5,成绩录入!DR13,0)</f>
        <v>0</v>
      </c>
      <c r="ZH10" s="248">
        <f>IF(ZH$6=$WQ$5,成绩录入!DS13,0)</f>
        <v>0</v>
      </c>
      <c r="ZI10" s="248">
        <f>IF(ZI$6=$WQ$5,成绩录入!DT13,0)</f>
        <v>0</v>
      </c>
      <c r="ZJ10" s="248">
        <f>IF(ZJ$6=$WQ$5,成绩录入!DU13,0)</f>
        <v>0</v>
      </c>
      <c r="ZK10" s="248">
        <f>IF(ZK$6=$WQ$5,成绩录入!DV13,0)</f>
        <v>0</v>
      </c>
      <c r="ZL10" s="248">
        <f>IF(ZL$6=$WQ$5,成绩录入!DW13,0)</f>
        <v>0</v>
      </c>
      <c r="ZM10" s="248">
        <f>IF(ZM$6=$WQ$5,成绩录入!DX13,0)</f>
        <v>0</v>
      </c>
      <c r="ZN10" s="248">
        <f>IF(ZN$6=$WQ$5,成绩录入!DY13,0)</f>
        <v>0</v>
      </c>
      <c r="ZO10" s="248">
        <f>IF(ZO$6=$WQ$5,成绩录入!DZ13,0)</f>
        <v>0</v>
      </c>
      <c r="ZP10" s="248">
        <f>IF(ZP$6=$WQ$5,成绩录入!EA13,0)</f>
        <v>0</v>
      </c>
      <c r="ZQ10" s="248">
        <f>IF(ZQ$6=$WQ$5,成绩录入!EB13,0)</f>
        <v>0</v>
      </c>
      <c r="ZR10" s="248">
        <f>IF(ZR$6=$WQ$5,成绩录入!EC13,0)</f>
        <v>0</v>
      </c>
      <c r="ZS10" s="248">
        <f>IF(ZS$6=$WQ$5,成绩录入!ED13,0)</f>
        <v>0</v>
      </c>
      <c r="ZT10" s="248">
        <f>IF(ZT$6=$WQ$5,成绩录入!EE13,0)</f>
        <v>0</v>
      </c>
      <c r="ZU10" s="248">
        <f>IF(ZU$6=$WQ$5,成绩录入!EF13,0)</f>
        <v>0</v>
      </c>
      <c r="ZV10" s="248">
        <f>IF(ZV$6=$WQ$5,成绩录入!EG13,0)</f>
        <v>0</v>
      </c>
      <c r="ZW10" s="248">
        <f>IF(ZW$6=$WQ$5,成绩录入!EH13,0)</f>
        <v>0</v>
      </c>
      <c r="ZX10" s="248">
        <f>IF(ZX$6=$WQ$5,成绩录入!EI13,0)</f>
        <v>0</v>
      </c>
      <c r="ZY10" s="248">
        <f>IF(ZY$6=$WQ$5,成绩录入!EJ13,0)</f>
        <v>0</v>
      </c>
      <c r="ZZ10" s="248">
        <f>IF(ZZ$6=$WQ$5,成绩录入!EK13,0)</f>
        <v>0</v>
      </c>
      <c r="AAA10" s="248">
        <f>IF(AAA$6=$WQ$5,成绩录入!EL13,0)</f>
        <v>0</v>
      </c>
      <c r="AAB10" s="248">
        <f>IF(AAB$6=$WQ$5,成绩录入!EM13,0)</f>
        <v>0</v>
      </c>
      <c r="AAC10" s="248">
        <f>IF(AAC$6=$WQ$5,成绩录入!EN13,0)</f>
        <v>0</v>
      </c>
      <c r="AAD10" s="248">
        <f>IF(AAD$6=$WQ$5,成绩录入!EO13,0)</f>
        <v>0</v>
      </c>
      <c r="AAE10" s="248">
        <f>IF(AAE$6=$WQ$5,成绩录入!EP13,0)</f>
        <v>0</v>
      </c>
      <c r="AAF10" s="248">
        <f>IF(AAF$6=$WQ$5,成绩录入!EQ13,0)</f>
        <v>0</v>
      </c>
      <c r="AAG10" s="248">
        <f>IF(AAG$6=$WQ$5,成绩录入!ER13,0)</f>
        <v>0</v>
      </c>
      <c r="AAH10" s="248">
        <f>IF(AAH$6=$WQ$5,成绩录入!ES13,0)</f>
        <v>0</v>
      </c>
      <c r="AAI10" s="248">
        <f>IF(AAI$6=$WQ$5,成绩录入!ET13,0)</f>
        <v>0</v>
      </c>
      <c r="AAJ10" s="248">
        <f>IF(AAJ$6=$WQ$5,成绩录入!EU13,0)</f>
        <v>0</v>
      </c>
      <c r="AAK10" s="248">
        <f>IF(AAK$6=$WQ$5,成绩录入!EV13,0)</f>
        <v>0</v>
      </c>
      <c r="AAL10" s="248">
        <f>IF(AAL$6=$WQ$5,成绩录入!EW13,0)</f>
        <v>0</v>
      </c>
      <c r="AAM10" s="248">
        <f>IF(AAM$6=$WQ$5,成绩录入!EX13,0)</f>
        <v>0</v>
      </c>
      <c r="AAN10" s="218">
        <f t="shared" si="33"/>
        <v>0</v>
      </c>
      <c r="AAO10" s="206"/>
      <c r="AAQ10" s="247">
        <f>IF(AAQ$6=$AAP$5,成绩录入!BC13,0)</f>
        <v>0</v>
      </c>
      <c r="AAR10" s="248">
        <f>IF(AAR$6=$AAP$5,成绩录入!BD13,0)</f>
        <v>0</v>
      </c>
      <c r="AAS10" s="248">
        <f>IF(AAS$6=$AAP$5,成绩录入!BE13,0)</f>
        <v>0</v>
      </c>
      <c r="AAT10" s="248">
        <f>IF(AAT$6=$AAP$5,成绩录入!BF13,0)</f>
        <v>0</v>
      </c>
      <c r="AAU10" s="248">
        <f>IF(AAU$6=$AAP$5,成绩录入!BG13,0)</f>
        <v>0</v>
      </c>
      <c r="AAV10" s="248">
        <f>IF(AAV$6=$AAP$5,成绩录入!BH13,0)</f>
        <v>0</v>
      </c>
      <c r="AAW10" s="248">
        <f>IF(AAW$6=$AAP$5,成绩录入!BI13,0)</f>
        <v>0</v>
      </c>
      <c r="AAX10" s="248">
        <f>IF(AAX$6=$AAP$5,成绩录入!BJ13,0)</f>
        <v>0</v>
      </c>
      <c r="AAY10" s="248">
        <f>IF(AAY$6=$AAP$5,成绩录入!BK13,0)</f>
        <v>0</v>
      </c>
      <c r="AAZ10" s="248">
        <f>IF(AAZ$6=$AAP$5,成绩录入!BL13,0)</f>
        <v>0</v>
      </c>
      <c r="ABA10" s="248">
        <f>IF(ABA$6=$AAP$5,成绩录入!BM13,0)</f>
        <v>0</v>
      </c>
      <c r="ABB10" s="248">
        <f>IF(ABB$6=$AAP$5,成绩录入!BN13,0)</f>
        <v>0</v>
      </c>
      <c r="ABC10" s="248">
        <f>IF(ABC$6=$AAP$5,成绩录入!BO13,0)</f>
        <v>0</v>
      </c>
      <c r="ABD10" s="248">
        <f>IF(ABD$6=$AAP$5,成绩录入!BP13,0)</f>
        <v>0</v>
      </c>
      <c r="ABE10" s="248">
        <f>IF(ABE$6=$AAP$5,成绩录入!BQ13,0)</f>
        <v>0</v>
      </c>
      <c r="ABF10" s="248">
        <f>IF(ABF$6=$AAP$5,成绩录入!BR13,0)</f>
        <v>0</v>
      </c>
      <c r="ABG10" s="248">
        <f>IF(ABG$6=$AAP$5,成绩录入!BS13,0)</f>
        <v>0</v>
      </c>
      <c r="ABH10" s="248">
        <f>IF(ABH$6=$AAP$5,成绩录入!BT13,0)</f>
        <v>0</v>
      </c>
      <c r="ABI10" s="248">
        <f>IF(ABI$6=$AAP$5,成绩录入!BU13,0)</f>
        <v>0</v>
      </c>
      <c r="ABJ10" s="248">
        <f>IF(ABJ$6=$AAP$5,成绩录入!BV13,0)</f>
        <v>0</v>
      </c>
      <c r="ABK10" s="248">
        <f>IF(ABK$6=$AAP$5,成绩录入!BW13,0)</f>
        <v>0</v>
      </c>
      <c r="ABL10" s="248">
        <f>IF(ABL$6=$AAP$5,成绩录入!BX13,0)</f>
        <v>0</v>
      </c>
      <c r="ABM10" s="248">
        <f>IF(ABM$6=$AAP$5,成绩录入!BY13,0)</f>
        <v>0</v>
      </c>
      <c r="ABN10" s="248">
        <f>IF(ABN$6=$AAP$5,成绩录入!BZ13,0)</f>
        <v>0</v>
      </c>
      <c r="ABO10" s="248">
        <f>IF(ABO$6=$AAP$5,成绩录入!CA13,0)</f>
        <v>0</v>
      </c>
      <c r="ABP10" s="248">
        <f>IF(ABP$6=$AAP$5,成绩录入!CB13,0)</f>
        <v>0</v>
      </c>
      <c r="ABQ10" s="248">
        <f>IF(ABQ$6=$AAP$5,成绩录入!CC13,0)</f>
        <v>0</v>
      </c>
      <c r="ABR10" s="248">
        <f>IF(ABR$6=$AAP$5,成绩录入!CD13,0)</f>
        <v>0</v>
      </c>
      <c r="ABS10" s="248">
        <f>IF(ABS$6=$AAP$5,成绩录入!CE13,0)</f>
        <v>0</v>
      </c>
      <c r="ABT10" s="248">
        <f>IF(ABT$6=$AAP$5,成绩录入!CF13,0)</f>
        <v>0</v>
      </c>
      <c r="ABU10" s="248">
        <f>IF(ABU$6=$AAP$5,成绩录入!CG13,0)</f>
        <v>0</v>
      </c>
      <c r="ABV10" s="248">
        <f>IF(ABV$6=$AAP$5,成绩录入!CH13,0)</f>
        <v>0</v>
      </c>
      <c r="ABW10" s="248">
        <f>IF(ABW$6=$AAP$5,成绩录入!CI13,0)</f>
        <v>0</v>
      </c>
      <c r="ABX10" s="248">
        <f>IF(ABX$6=$AAP$5,成绩录入!CJ13,0)</f>
        <v>0</v>
      </c>
      <c r="ABY10" s="248">
        <f>IF(ABY$6=$AAP$5,成绩录入!CK13,0)</f>
        <v>0</v>
      </c>
      <c r="ABZ10" s="248">
        <f>IF(ABZ$6=$AAP$5,成绩录入!CL13,0)</f>
        <v>0</v>
      </c>
      <c r="ACA10" s="248">
        <f>IF(ACA$6=$AAP$5,成绩录入!CM13,0)</f>
        <v>0</v>
      </c>
      <c r="ACB10" s="248">
        <f>IF(ACB$6=$AAP$5,成绩录入!CN13,0)</f>
        <v>0</v>
      </c>
      <c r="ACC10" s="248">
        <f>IF(ACC$6=$AAP$5,成绩录入!CO13,0)</f>
        <v>0</v>
      </c>
      <c r="ACD10" s="248">
        <f>IF(ACD$6=$AAP$5,成绩录入!CP13,0)</f>
        <v>0</v>
      </c>
      <c r="ACE10" s="248">
        <f>IF(ACE$6=$AAP$5,成绩录入!CQ13,0)</f>
        <v>0</v>
      </c>
      <c r="ACF10" s="248">
        <f>IF(ACF$6=$AAP$5,成绩录入!CR13,0)</f>
        <v>0</v>
      </c>
      <c r="ACG10" s="248">
        <f>IF(ACG$6=$AAP$5,成绩录入!CS13,0)</f>
        <v>0</v>
      </c>
      <c r="ACH10" s="248">
        <f>IF(ACH$6=$AAP$5,成绩录入!CT13,0)</f>
        <v>0</v>
      </c>
      <c r="ACI10" s="248">
        <f>IF(ACI$6=$AAP$5,成绩录入!CU13,0)</f>
        <v>0</v>
      </c>
      <c r="ACJ10" s="248">
        <f>IF(ACJ$6=$AAP$5,成绩录入!CV13,0)</f>
        <v>0</v>
      </c>
      <c r="ACK10" s="248">
        <f>IF(ACK$6=$AAP$5,成绩录入!CW13,0)</f>
        <v>0</v>
      </c>
      <c r="ACL10" s="248">
        <f>IF(ACL$6=$AAP$5,成绩录入!CX13,0)</f>
        <v>0</v>
      </c>
      <c r="ACM10" s="248">
        <f>IF(ACM$6=$AAP$5,成绩录入!CY13,0)</f>
        <v>0</v>
      </c>
      <c r="ACN10" s="248">
        <f>IF(ACN$6=$AAP$5,成绩录入!CZ13,0)</f>
        <v>0</v>
      </c>
      <c r="ACO10" s="248">
        <f>IF(ACO$6=$AAP$5,成绩录入!DA13,0)</f>
        <v>0</v>
      </c>
      <c r="ACP10" s="248">
        <f>IF(ACP$6=$AAP$5,成绩录入!DB13,0)</f>
        <v>0</v>
      </c>
      <c r="ACQ10" s="248">
        <f>IF(ACQ$6=$AAP$5,成绩录入!DC13,0)</f>
        <v>0</v>
      </c>
      <c r="ACR10" s="248">
        <f>IF(ACR$6=$AAP$5,成绩录入!DD13,0)</f>
        <v>0</v>
      </c>
      <c r="ACS10" s="248">
        <f>IF(ACS$6=$AAP$5,成绩录入!DE13,0)</f>
        <v>0</v>
      </c>
      <c r="ACT10" s="248">
        <f>IF(ACT$6=$AAP$5,成绩录入!DF13,0)</f>
        <v>0</v>
      </c>
      <c r="ACU10" s="248">
        <f>IF(ACU$6=$AAP$5,成绩录入!DG13,0)</f>
        <v>0</v>
      </c>
      <c r="ACV10" s="248">
        <f>IF(ACV$6=$AAP$5,成绩录入!DH13,0)</f>
        <v>0</v>
      </c>
      <c r="ACW10" s="248">
        <f>IF(ACW$6=$AAP$5,成绩录入!DI13,0)</f>
        <v>0</v>
      </c>
      <c r="ACX10" s="248">
        <f>IF(ACX$6=$AAP$5,成绩录入!DJ13,0)</f>
        <v>0</v>
      </c>
      <c r="ACY10" s="248">
        <f>IF(ACY$6=$AAP$5,成绩录入!DK13,0)</f>
        <v>0</v>
      </c>
      <c r="ACZ10" s="248">
        <f>IF(ACZ$6=$AAP$5,成绩录入!DL13,0)</f>
        <v>0</v>
      </c>
      <c r="ADA10" s="248">
        <f>IF(ADA$6=$AAP$5,成绩录入!DM13,0)</f>
        <v>0</v>
      </c>
      <c r="ADB10" s="248">
        <f>IF(ADB$6=$AAP$5,成绩录入!DN13,0)</f>
        <v>0</v>
      </c>
      <c r="ADC10" s="248">
        <f>IF(ADC$6=$AAP$5,成绩录入!DO13,0)</f>
        <v>0</v>
      </c>
      <c r="ADD10" s="248">
        <f>IF(ADD$6=$AAP$5,成绩录入!DP13,0)</f>
        <v>0</v>
      </c>
      <c r="ADE10" s="248">
        <f>IF(ADE$6=$AAP$5,成绩录入!DQ13,0)</f>
        <v>0</v>
      </c>
      <c r="ADF10" s="248">
        <f>IF(ADF$6=$AAP$5,成绩录入!DR13,0)</f>
        <v>0</v>
      </c>
      <c r="ADG10" s="248">
        <f>IF(ADG$6=$AAP$5,成绩录入!DS13,0)</f>
        <v>0</v>
      </c>
      <c r="ADH10" s="248">
        <f>IF(ADH$6=$AAP$5,成绩录入!DT13,0)</f>
        <v>0</v>
      </c>
      <c r="ADI10" s="248">
        <f>IF(ADI$6=$AAP$5,成绩录入!DU13,0)</f>
        <v>0</v>
      </c>
      <c r="ADJ10" s="248">
        <f>IF(ADJ$6=$AAP$5,成绩录入!DV13,0)</f>
        <v>0</v>
      </c>
      <c r="ADK10" s="248">
        <f>IF(ADK$6=$AAP$5,成绩录入!DW13,0)</f>
        <v>0</v>
      </c>
      <c r="ADL10" s="248">
        <f>IF(ADL$6=$AAP$5,成绩录入!DX13,0)</f>
        <v>0</v>
      </c>
      <c r="ADM10" s="248">
        <f>IF(ADM$6=$AAP$5,成绩录入!DY13,0)</f>
        <v>0</v>
      </c>
      <c r="ADN10" s="248">
        <f>IF(ADN$6=$AAP$5,成绩录入!DZ13,0)</f>
        <v>0</v>
      </c>
      <c r="ADO10" s="248">
        <f>IF(ADO$6=$AAP$5,成绩录入!EA13,0)</f>
        <v>0</v>
      </c>
      <c r="ADP10" s="248">
        <f>IF(ADP$6=$AAP$5,成绩录入!EB13,0)</f>
        <v>0</v>
      </c>
      <c r="ADQ10" s="248">
        <f>IF(ADQ$6=$AAP$5,成绩录入!EC13,0)</f>
        <v>0</v>
      </c>
      <c r="ADR10" s="248">
        <f>IF(ADR$6=$AAP$5,成绩录入!ED13,0)</f>
        <v>0</v>
      </c>
      <c r="ADS10" s="248">
        <f>IF(ADS$6=$AAP$5,成绩录入!EE13,0)</f>
        <v>0</v>
      </c>
      <c r="ADT10" s="248">
        <f>IF(ADT$6=$AAP$5,成绩录入!EF13,0)</f>
        <v>0</v>
      </c>
      <c r="ADU10" s="248">
        <f>IF(ADU$6=$AAP$5,成绩录入!EG13,0)</f>
        <v>0</v>
      </c>
      <c r="ADV10" s="248">
        <f>IF(ADV$6=$AAP$5,成绩录入!EH13,0)</f>
        <v>0</v>
      </c>
      <c r="ADW10" s="248">
        <f>IF(ADW$6=$AAP$5,成绩录入!EI13,0)</f>
        <v>0</v>
      </c>
      <c r="ADX10" s="248">
        <f>IF(ADX$6=$AAP$5,成绩录入!EJ13,0)</f>
        <v>0</v>
      </c>
      <c r="ADY10" s="248">
        <f>IF(ADY$6=$AAP$5,成绩录入!EK13,0)</f>
        <v>0</v>
      </c>
      <c r="ADZ10" s="248">
        <f>IF(ADZ$6=$AAP$5,成绩录入!EL13,0)</f>
        <v>0</v>
      </c>
      <c r="AEA10" s="248">
        <f>IF(AEA$6=$AAP$5,成绩录入!EM13,0)</f>
        <v>0</v>
      </c>
      <c r="AEB10" s="248">
        <f>IF(AEB$6=$AAP$5,成绩录入!EN13,0)</f>
        <v>0</v>
      </c>
      <c r="AEC10" s="248">
        <f>IF(AEC$6=$AAP$5,成绩录入!EO13,0)</f>
        <v>0</v>
      </c>
      <c r="AED10" s="248">
        <f>IF(AED$6=$AAP$5,成绩录入!EP13,0)</f>
        <v>0</v>
      </c>
      <c r="AEE10" s="248">
        <f>IF(AEE$6=$AAP$5,成绩录入!EQ13,0)</f>
        <v>0</v>
      </c>
      <c r="AEF10" s="248">
        <f>IF(AEF$6=$AAP$5,成绩录入!ER13,0)</f>
        <v>0</v>
      </c>
      <c r="AEG10" s="248">
        <f>IF(AEG$6=$AAP$5,成绩录入!ES13,0)</f>
        <v>0</v>
      </c>
      <c r="AEH10" s="248">
        <f>IF(AEH$6=$AAP$5,成绩录入!ET13,0)</f>
        <v>0</v>
      </c>
      <c r="AEI10" s="248">
        <f>IF(AEI$6=$AAP$5,成绩录入!EU13,0)</f>
        <v>0</v>
      </c>
      <c r="AEJ10" s="248">
        <f>IF(AEJ$6=$AAP$5,成绩录入!EV13,0)</f>
        <v>0</v>
      </c>
      <c r="AEK10" s="248">
        <f>IF(AEK$6=$AAP$5,成绩录入!EW13,0)</f>
        <v>0</v>
      </c>
      <c r="AEL10" s="248">
        <f>IF(AEL$6=$AAP$5,成绩录入!EX13,0)</f>
        <v>0</v>
      </c>
      <c r="AEM10" s="218">
        <f t="shared" si="34"/>
        <v>0</v>
      </c>
      <c r="AEN10" s="166"/>
      <c r="AEO10" s="166"/>
      <c r="AEP10" s="247">
        <f>IF(AEP$6=$AEO$5,成绩录入!BC13,0)</f>
        <v>0</v>
      </c>
      <c r="AEQ10" s="248">
        <f>IF(AEQ$6=$AEO$5,成绩录入!BD13,0)</f>
        <v>0</v>
      </c>
      <c r="AER10" s="248">
        <f>IF(AER$6=$AEO$5,成绩录入!BE13,0)</f>
        <v>0</v>
      </c>
      <c r="AES10" s="248">
        <f>IF(AES$6=$AEO$5,成绩录入!BF13,0)</f>
        <v>0</v>
      </c>
      <c r="AET10" s="248">
        <f>IF(AET$6=$AEO$5,成绩录入!BG13,0)</f>
        <v>0</v>
      </c>
      <c r="AEU10" s="248">
        <f>IF(AEU$6=$AEO$5,成绩录入!BH13,0)</f>
        <v>0</v>
      </c>
      <c r="AEV10" s="248">
        <f>IF(AEV$6=$AEO$5,成绩录入!BI13,0)</f>
        <v>0</v>
      </c>
      <c r="AEW10" s="248">
        <f>IF(AEW$6=$AEO$5,成绩录入!BJ13,0)</f>
        <v>0</v>
      </c>
      <c r="AEX10" s="248">
        <f>IF(AEX$6=$AEO$5,成绩录入!BK13,0)</f>
        <v>0</v>
      </c>
      <c r="AEY10" s="248">
        <f>IF(AEY$6=$AEO$5,成绩录入!BL13,0)</f>
        <v>0</v>
      </c>
      <c r="AEZ10" s="248">
        <f>IF(AEZ$6=$AEO$5,成绩录入!BM13,0)</f>
        <v>0</v>
      </c>
      <c r="AFA10" s="248">
        <f>IF(AFA$6=$AEO$5,成绩录入!BN13,0)</f>
        <v>0</v>
      </c>
      <c r="AFB10" s="248">
        <f>IF(AFB$6=$AEO$5,成绩录入!BO13,0)</f>
        <v>0</v>
      </c>
      <c r="AFC10" s="248">
        <f>IF(AFC$6=$AEO$5,成绩录入!BP13,0)</f>
        <v>0</v>
      </c>
      <c r="AFD10" s="248">
        <f>IF(AFD$6=$AEO$5,成绩录入!BQ13,0)</f>
        <v>0</v>
      </c>
      <c r="AFE10" s="248">
        <f>IF(AFE$6=$AEO$5,成绩录入!BR13,0)</f>
        <v>0</v>
      </c>
      <c r="AFF10" s="248">
        <f>IF(AFF$6=$AEO$5,成绩录入!BS13,0)</f>
        <v>0</v>
      </c>
      <c r="AFG10" s="248">
        <f>IF(AFG$6=$AEO$5,成绩录入!BT13,0)</f>
        <v>0</v>
      </c>
      <c r="AFH10" s="248">
        <f>IF(AFH$6=$AEO$5,成绩录入!BU13,0)</f>
        <v>0</v>
      </c>
      <c r="AFI10" s="248">
        <f>IF(AFI$6=$AEO$5,成绩录入!BV13,0)</f>
        <v>0</v>
      </c>
      <c r="AFJ10" s="248">
        <f>IF(AFJ$6=$AEO$5,成绩录入!BW13,0)</f>
        <v>0</v>
      </c>
      <c r="AFK10" s="248">
        <f>IF(AFK$6=$AEO$5,成绩录入!BX13,0)</f>
        <v>0</v>
      </c>
      <c r="AFL10" s="248">
        <f>IF(AFL$6=$AEO$5,成绩录入!BY13,0)</f>
        <v>0</v>
      </c>
      <c r="AFM10" s="248">
        <f>IF(AFM$6=$AEO$5,成绩录入!BZ13,0)</f>
        <v>0</v>
      </c>
      <c r="AFN10" s="248">
        <f>IF(AFN$6=$AEO$5,成绩录入!CA13,0)</f>
        <v>0</v>
      </c>
      <c r="AFO10" s="248">
        <f>IF(AFO$6=$AEO$5,成绩录入!CB13,0)</f>
        <v>0</v>
      </c>
      <c r="AFP10" s="248">
        <f>IF(AFP$6=$AEO$5,成绩录入!CC13,0)</f>
        <v>0</v>
      </c>
      <c r="AFQ10" s="248">
        <f>IF(AFQ$6=$AEO$5,成绩录入!CD13,0)</f>
        <v>0</v>
      </c>
      <c r="AFR10" s="248">
        <f>IF(AFR$6=$AEO$5,成绩录入!CE13,0)</f>
        <v>0</v>
      </c>
      <c r="AFS10" s="248">
        <f>IF(AFS$6=$AEO$5,成绩录入!CF13,0)</f>
        <v>0</v>
      </c>
      <c r="AFT10" s="248">
        <f>IF(AFT$6=$AEO$5,成绩录入!CG13,0)</f>
        <v>0</v>
      </c>
      <c r="AFU10" s="248">
        <f>IF(AFU$6=$AEO$5,成绩录入!CH13,0)</f>
        <v>0</v>
      </c>
      <c r="AFV10" s="248">
        <f>IF(AFV$6=$AEO$5,成绩录入!CI13,0)</f>
        <v>0</v>
      </c>
      <c r="AFW10" s="248">
        <f>IF(AFW$6=$AEO$5,成绩录入!CJ13,0)</f>
        <v>0</v>
      </c>
      <c r="AFX10" s="248">
        <f>IF(AFX$6=$AEO$5,成绩录入!CK13,0)</f>
        <v>0</v>
      </c>
      <c r="AFY10" s="248">
        <f>IF(AFY$6=$AEO$5,成绩录入!CL13,0)</f>
        <v>0</v>
      </c>
      <c r="AFZ10" s="248">
        <f>IF(AFZ$6=$AEO$5,成绩录入!CM13,0)</f>
        <v>0</v>
      </c>
      <c r="AGA10" s="248">
        <f>IF(AGA$6=$AEO$5,成绩录入!CN13,0)</f>
        <v>0</v>
      </c>
      <c r="AGB10" s="248">
        <f>IF(AGB$6=$AEO$5,成绩录入!CO13,0)</f>
        <v>0</v>
      </c>
      <c r="AGC10" s="248">
        <f>IF(AGC$6=$AEO$5,成绩录入!CP13,0)</f>
        <v>0</v>
      </c>
      <c r="AGD10" s="248">
        <f>IF(AGD$6=$AEO$5,成绩录入!CQ13,0)</f>
        <v>0</v>
      </c>
      <c r="AGE10" s="248">
        <f>IF(AGE$6=$AEO$5,成绩录入!CR13,0)</f>
        <v>0</v>
      </c>
      <c r="AGF10" s="248">
        <f>IF(AGF$6=$AEO$5,成绩录入!CS13,0)</f>
        <v>0</v>
      </c>
      <c r="AGG10" s="248">
        <f>IF(AGG$6=$AEO$5,成绩录入!CT13,0)</f>
        <v>0</v>
      </c>
      <c r="AGH10" s="248">
        <f>IF(AGH$6=$AEO$5,成绩录入!CU13,0)</f>
        <v>0</v>
      </c>
      <c r="AGI10" s="248">
        <f>IF(AGI$6=$AEO$5,成绩录入!CV13,0)</f>
        <v>0</v>
      </c>
      <c r="AGJ10" s="248">
        <f>IF(AGJ$6=$AEO$5,成绩录入!CW13,0)</f>
        <v>0</v>
      </c>
      <c r="AGK10" s="248">
        <f>IF(AGK$6=$AEO$5,成绩录入!CX13,0)</f>
        <v>0</v>
      </c>
      <c r="AGL10" s="248">
        <f>IF(AGL$6=$AEO$5,成绩录入!CY13,0)</f>
        <v>0</v>
      </c>
      <c r="AGM10" s="248">
        <f>IF(AGM$6=$AEO$5,成绩录入!CZ13,0)</f>
        <v>0</v>
      </c>
      <c r="AGN10" s="248">
        <f>IF(AGN$6=$AEO$5,成绩录入!DA13,0)</f>
        <v>0</v>
      </c>
      <c r="AGO10" s="248">
        <f>IF(AGO$6=$AEO$5,成绩录入!DB13,0)</f>
        <v>0</v>
      </c>
      <c r="AGP10" s="248">
        <f>IF(AGP$6=$AEO$5,成绩录入!DC13,0)</f>
        <v>0</v>
      </c>
      <c r="AGQ10" s="248">
        <f>IF(AGQ$6=$AEO$5,成绩录入!DD13,0)</f>
        <v>0</v>
      </c>
      <c r="AGR10" s="248">
        <f>IF(AGR$6=$AEO$5,成绩录入!DE13,0)</f>
        <v>0</v>
      </c>
      <c r="AGS10" s="248">
        <f>IF(AGS$6=$AEO$5,成绩录入!DF13,0)</f>
        <v>0</v>
      </c>
      <c r="AGT10" s="248">
        <f>IF(AGT$6=$AEO$5,成绩录入!DG13,0)</f>
        <v>0</v>
      </c>
      <c r="AGU10" s="248">
        <f>IF(AGU$6=$AEO$5,成绩录入!DH13,0)</f>
        <v>0</v>
      </c>
      <c r="AGV10" s="248">
        <f>IF(AGV$6=$AEO$5,成绩录入!DI13,0)</f>
        <v>0</v>
      </c>
      <c r="AGW10" s="248">
        <f>IF(AGW$6=$AEO$5,成绩录入!DJ13,0)</f>
        <v>0</v>
      </c>
      <c r="AGX10" s="248">
        <f>IF(AGX$6=$AEO$5,成绩录入!DK13,0)</f>
        <v>0</v>
      </c>
      <c r="AGY10" s="248">
        <f>IF(AGY$6=$AEO$5,成绩录入!DL13,0)</f>
        <v>0</v>
      </c>
      <c r="AGZ10" s="248">
        <f>IF(AGZ$6=$AEO$5,成绩录入!DM13,0)</f>
        <v>0</v>
      </c>
      <c r="AHA10" s="248">
        <f>IF(AHA$6=$AEO$5,成绩录入!DN13,0)</f>
        <v>0</v>
      </c>
      <c r="AHB10" s="248">
        <f>IF(AHB$6=$AEO$5,成绩录入!DO13,0)</f>
        <v>0</v>
      </c>
      <c r="AHC10" s="248">
        <f>IF(AHC$6=$AEO$5,成绩录入!DP13,0)</f>
        <v>0</v>
      </c>
      <c r="AHD10" s="248">
        <f>IF(AHD$6=$AEO$5,成绩录入!DQ13,0)</f>
        <v>0</v>
      </c>
      <c r="AHE10" s="248">
        <f>IF(AHE$6=$AEO$5,成绩录入!DR13,0)</f>
        <v>0</v>
      </c>
      <c r="AHF10" s="248">
        <f>IF(AHF$6=$AEO$5,成绩录入!DS13,0)</f>
        <v>0</v>
      </c>
      <c r="AHG10" s="248">
        <f>IF(AHG$6=$AEO$5,成绩录入!DT13,0)</f>
        <v>0</v>
      </c>
      <c r="AHH10" s="248">
        <f>IF(AHH$6=$AEO$5,成绩录入!DU13,0)</f>
        <v>0</v>
      </c>
      <c r="AHI10" s="248">
        <f>IF(AHI$6=$AEO$5,成绩录入!DV13,0)</f>
        <v>0</v>
      </c>
      <c r="AHJ10" s="248">
        <f>IF(AHJ$6=$AEO$5,成绩录入!DW13,0)</f>
        <v>0</v>
      </c>
      <c r="AHK10" s="248">
        <f>IF(AHK$6=$AEO$5,成绩录入!DX13,0)</f>
        <v>0</v>
      </c>
      <c r="AHL10" s="248">
        <f>IF(AHL$6=$AEO$5,成绩录入!DY13,0)</f>
        <v>0</v>
      </c>
      <c r="AHM10" s="248">
        <f>IF(AHM$6=$AEO$5,成绩录入!DZ13,0)</f>
        <v>0</v>
      </c>
      <c r="AHN10" s="248">
        <f>IF(AHN$6=$AEO$5,成绩录入!EA13,0)</f>
        <v>0</v>
      </c>
      <c r="AHO10" s="248">
        <f>IF(AHO$6=$AEO$5,成绩录入!EB13,0)</f>
        <v>0</v>
      </c>
      <c r="AHP10" s="248">
        <f>IF(AHP$6=$AEO$5,成绩录入!EC13,0)</f>
        <v>0</v>
      </c>
      <c r="AHQ10" s="248">
        <f>IF(AHQ$6=$AEO$5,成绩录入!ED13,0)</f>
        <v>0</v>
      </c>
      <c r="AHR10" s="248">
        <f>IF(AHR$6=$AEO$5,成绩录入!EE13,0)</f>
        <v>0</v>
      </c>
      <c r="AHS10" s="248">
        <f>IF(AHS$6=$AEO$5,成绩录入!EF13,0)</f>
        <v>0</v>
      </c>
      <c r="AHT10" s="248">
        <f>IF(AHT$6=$AEO$5,成绩录入!EG13,0)</f>
        <v>0</v>
      </c>
      <c r="AHU10" s="248">
        <f>IF(AHU$6=$AEO$5,成绩录入!EH13,0)</f>
        <v>0</v>
      </c>
      <c r="AHV10" s="248">
        <f>IF(AHV$6=$AEO$5,成绩录入!EI13,0)</f>
        <v>0</v>
      </c>
      <c r="AHW10" s="248">
        <f>IF(AHW$6=$AEO$5,成绩录入!EJ13,0)</f>
        <v>0</v>
      </c>
      <c r="AHX10" s="248">
        <f>IF(AHX$6=$AEO$5,成绩录入!EK13,0)</f>
        <v>0</v>
      </c>
      <c r="AHY10" s="248">
        <f>IF(AHY$6=$AEO$5,成绩录入!EL13,0)</f>
        <v>0</v>
      </c>
      <c r="AHZ10" s="248">
        <f>IF(AHZ$6=$AEO$5,成绩录入!EM13,0)</f>
        <v>0</v>
      </c>
      <c r="AIA10" s="248">
        <f>IF(AIA$6=$AEO$5,成绩录入!EN13,0)</f>
        <v>0</v>
      </c>
      <c r="AIB10" s="248">
        <f>IF(AIB$6=$AEO$5,成绩录入!EO13,0)</f>
        <v>0</v>
      </c>
      <c r="AIC10" s="248">
        <f>IF(AIC$6=$AEO$5,成绩录入!EP13,0)</f>
        <v>0</v>
      </c>
      <c r="AID10" s="248">
        <f>IF(AID$6=$AEO$5,成绩录入!EQ13,0)</f>
        <v>0</v>
      </c>
      <c r="AIE10" s="248">
        <f>IF(AIE$6=$AEO$5,成绩录入!ER13,0)</f>
        <v>0</v>
      </c>
      <c r="AIF10" s="248">
        <f>IF(AIF$6=$AEO$5,成绩录入!ES13,0)</f>
        <v>0</v>
      </c>
      <c r="AIG10" s="248">
        <f>IF(AIG$6=$AEO$5,成绩录入!ET13,0)</f>
        <v>0</v>
      </c>
      <c r="AIH10" s="248">
        <f>IF(AIH$6=$AEO$5,成绩录入!EU13,0)</f>
        <v>0</v>
      </c>
      <c r="AII10" s="248">
        <f>IF(AII$6=$AEO$5,成绩录入!EV13,0)</f>
        <v>0</v>
      </c>
      <c r="AIJ10" s="248">
        <f>IF(AIJ$6=$AEO$5,成绩录入!EW13,0)</f>
        <v>0</v>
      </c>
      <c r="AIK10" s="248">
        <f>IF(AIK$6=$AEO$5,成绩录入!EX13,0)</f>
        <v>0</v>
      </c>
      <c r="AIL10" s="218">
        <f t="shared" si="35"/>
        <v>0</v>
      </c>
      <c r="AIN10" s="214" t="str">
        <f>初始录入!A15</f>
        <v/>
      </c>
      <c r="AIO10" s="215">
        <f>初始录入!B15</f>
        <v>0</v>
      </c>
      <c r="AIP10" s="216">
        <f>初始录入!C15</f>
        <v>0</v>
      </c>
      <c r="AIQ10" s="314">
        <f>IF(平时!D8&lt;&gt;"",平时!D8,0)</f>
        <v>0</v>
      </c>
      <c r="AIR10" s="324" t="str">
        <f t="shared" si="89"/>
        <v/>
      </c>
      <c r="AIS10" s="314">
        <f>IF(过程!D8&lt;&gt;"",过程!D8,0)</f>
        <v>0</v>
      </c>
      <c r="AIT10" s="324" t="str">
        <f t="shared" si="90"/>
        <v/>
      </c>
      <c r="AIU10" s="216">
        <f>IF(期末!D8&lt;&gt;"",期末!D8,0)</f>
        <v>0</v>
      </c>
      <c r="AIV10" s="324" t="str">
        <f t="shared" si="91"/>
        <v/>
      </c>
      <c r="AIW10" s="325">
        <f t="shared" si="92"/>
        <v>0</v>
      </c>
      <c r="AIX10" s="314">
        <f>IF(平时!E8&lt;&gt;"",平时!E8,0)</f>
        <v>0</v>
      </c>
      <c r="AIY10" s="324" t="str">
        <f t="shared" si="93"/>
        <v/>
      </c>
      <c r="AIZ10" s="314">
        <f>IF(过程!E8&lt;&gt;"",过程!E8,0)</f>
        <v>0</v>
      </c>
      <c r="AJA10" s="324" t="str">
        <f t="shared" si="94"/>
        <v/>
      </c>
      <c r="AJB10" s="216">
        <f>IF(期末!E8&lt;&gt;"",期末!E8,0)</f>
        <v>0</v>
      </c>
      <c r="AJC10" s="324" t="str">
        <f t="shared" si="95"/>
        <v/>
      </c>
      <c r="AJD10" s="325">
        <f t="shared" si="96"/>
        <v>0</v>
      </c>
      <c r="AJE10" s="314">
        <f>IF(平时!F8&lt;&gt;"",平时!F8,0)</f>
        <v>0</v>
      </c>
      <c r="AJF10" s="324" t="str">
        <f t="shared" si="97"/>
        <v/>
      </c>
      <c r="AJG10" s="314">
        <f>IF(过程!F8&lt;&gt;"",过程!F8,0)</f>
        <v>0</v>
      </c>
      <c r="AJH10" s="324" t="str">
        <f t="shared" si="98"/>
        <v/>
      </c>
      <c r="AJI10" s="216">
        <f>IF(期末!F8&lt;&gt;"",期末!F8,0)</f>
        <v>0</v>
      </c>
      <c r="AJJ10" s="324" t="str">
        <f t="shared" si="99"/>
        <v/>
      </c>
      <c r="AJK10" s="325">
        <f t="shared" si="100"/>
        <v>0</v>
      </c>
      <c r="AJL10" s="314">
        <f>IF(平时!G8&lt;&gt;"",平时!G8,0)</f>
        <v>0</v>
      </c>
      <c r="AJM10" s="324" t="str">
        <f t="shared" si="101"/>
        <v/>
      </c>
      <c r="AJN10" s="314">
        <f>IF(过程!G8&lt;&gt;"",过程!G8,0)</f>
        <v>0</v>
      </c>
      <c r="AJO10" s="324" t="str">
        <f t="shared" si="102"/>
        <v/>
      </c>
      <c r="AJP10" s="216">
        <f>IF(期末!G8&lt;&gt;"",期末!G8,0)</f>
        <v>0</v>
      </c>
      <c r="AJQ10" s="324" t="str">
        <f t="shared" si="103"/>
        <v/>
      </c>
      <c r="AJR10" s="325">
        <f t="shared" si="104"/>
        <v>0</v>
      </c>
      <c r="AJS10" s="314">
        <f>IF(平时!H8&lt;&gt;"",平时!H8,0)</f>
        <v>0</v>
      </c>
      <c r="AJT10" s="324" t="str">
        <f t="shared" si="105"/>
        <v/>
      </c>
      <c r="AJU10" s="314">
        <f>IF(过程!H8&lt;&gt;"",过程!H8,0)</f>
        <v>0</v>
      </c>
      <c r="AJV10" s="324" t="str">
        <f t="shared" si="106"/>
        <v/>
      </c>
      <c r="AJW10" s="216">
        <f>IF(期末!H8&lt;&gt;"",期末!H8,0)</f>
        <v>0</v>
      </c>
      <c r="AJX10" s="324" t="str">
        <f t="shared" si="107"/>
        <v/>
      </c>
      <c r="AJY10" s="326">
        <f t="shared" si="108"/>
        <v>0</v>
      </c>
      <c r="AKA10" s="216" t="str">
        <f>初始录入!A15</f>
        <v/>
      </c>
      <c r="AKB10" s="216">
        <f>初始录入!B15</f>
        <v>0</v>
      </c>
      <c r="AKC10" s="216">
        <f>初始录入!C15</f>
        <v>0</v>
      </c>
      <c r="AKD10" s="327" t="str">
        <f>IF(初始录入!$E15=初始录入!$K$2,达成度!$D23,"")</f>
        <v/>
      </c>
      <c r="AKE10" s="327" t="str">
        <f>IF(初始录入!$E15=初始录入!$K$3,达成度!D23,"")</f>
        <v/>
      </c>
      <c r="AKF10" s="216" t="str">
        <f>IF(初始录入!$E15=初始录入!$K$4,达成度!D23,"")</f>
        <v/>
      </c>
      <c r="AKG10" s="216" t="str">
        <f>IF(初始录入!$E15=初始录入!$K$5,达成度!D23,"")</f>
        <v/>
      </c>
      <c r="AKH10" s="327" t="str">
        <f>IF(初始录入!$E15=初始录入!$K$2,达成度!E23,"")</f>
        <v/>
      </c>
      <c r="AKI10" s="327" t="str">
        <f>IF(初始录入!$E15=初始录入!$K$3,达成度!E23,"")</f>
        <v/>
      </c>
      <c r="AKJ10" s="216" t="str">
        <f>IF(初始录入!$E15=初始录入!$K$4,达成度!E23,"")</f>
        <v/>
      </c>
      <c r="AKK10" s="216" t="str">
        <f>IF(初始录入!$E15=初始录入!$K$5,达成度!E23,"")</f>
        <v/>
      </c>
      <c r="AKL10" s="327" t="str">
        <f>IF(初始录入!$E15=初始录入!$K$2,达成度!F23,"")</f>
        <v/>
      </c>
      <c r="AKM10" s="327" t="str">
        <f>IF(初始录入!$E15=初始录入!$K$3,达成度!F23,"")</f>
        <v/>
      </c>
      <c r="AKN10" s="216" t="str">
        <f>IF(初始录入!$E15=初始录入!$K$4,达成度!F23,"")</f>
        <v/>
      </c>
      <c r="AKO10" s="216" t="str">
        <f>IF(初始录入!$E15=初始录入!$K$5,达成度!F23,"")</f>
        <v/>
      </c>
      <c r="AKP10" s="327" t="str">
        <f>IF(初始录入!$E15=初始录入!$K$2,达成度!H23,"")</f>
        <v/>
      </c>
      <c r="AKQ10" s="327" t="str">
        <f>IF(初始录入!$E15=初始录入!$K$3,达成度!H23,"")</f>
        <v/>
      </c>
      <c r="AKR10" s="216" t="str">
        <f>IF(初始录入!$E15=初始录入!$K$4,达成度!H23,"")</f>
        <v/>
      </c>
      <c r="AKS10" s="216" t="str">
        <f>IF(初始录入!$E15=初始录入!$K$5,达成度!H23,"")</f>
        <v/>
      </c>
      <c r="AKT10" s="327" t="str">
        <f>IF(初始录入!$E15=初始录入!$K$2,达成度!I23,"")</f>
        <v/>
      </c>
      <c r="AKU10" s="327" t="str">
        <f>IF(初始录入!$E15=初始录入!$K$3,达成度!I23,"")</f>
        <v/>
      </c>
      <c r="AKV10" s="216" t="str">
        <f>IF(初始录入!$E15=初始录入!$K$4,达成度!I23,"")</f>
        <v/>
      </c>
      <c r="AKW10" s="216" t="str">
        <f>IF(初始录入!$E15=初始录入!$K$5,达成度!I23,"")</f>
        <v/>
      </c>
      <c r="AKX10" s="327" t="str">
        <f>IF(初始录入!$E15=初始录入!$K$2,达成度!J23,"")</f>
        <v/>
      </c>
      <c r="AKY10" s="327" t="str">
        <f>IF(初始录入!$E15=初始录入!$K$3,达成度!J23,"")</f>
        <v/>
      </c>
      <c r="AKZ10" s="216" t="str">
        <f>IF(初始录入!$E15=初始录入!$K$4,达成度!J23,"")</f>
        <v/>
      </c>
      <c r="ALA10" s="216" t="str">
        <f>IF(初始录入!$E15=初始录入!$K$5,达成度!J23,"")</f>
        <v/>
      </c>
      <c r="ALB10" s="327" t="str">
        <f>IF(初始录入!$E15=初始录入!$K$2,达成度!L23,"")</f>
        <v/>
      </c>
      <c r="ALC10" s="327" t="str">
        <f>IF(初始录入!$E15=初始录入!$K$3,达成度!L23,"")</f>
        <v/>
      </c>
      <c r="ALD10" s="216" t="str">
        <f>IF(初始录入!$E15=初始录入!$K$4,达成度!L23,"")</f>
        <v/>
      </c>
      <c r="ALE10" s="216" t="str">
        <f>IF(初始录入!$E15=初始录入!$K$5,达成度!L23,"")</f>
        <v/>
      </c>
      <c r="ALF10" s="327" t="str">
        <f>IF(初始录入!$E15=初始录入!$K$2,达成度!M23,"")</f>
        <v/>
      </c>
      <c r="ALG10" s="327" t="str">
        <f>IF(初始录入!$E15=初始录入!$K$3,达成度!M23,"")</f>
        <v/>
      </c>
      <c r="ALH10" s="216" t="str">
        <f>IF(初始录入!$E15=初始录入!$K$4,达成度!M23,"")</f>
        <v/>
      </c>
      <c r="ALI10" s="216" t="str">
        <f>IF(初始录入!$E15=初始录入!$K$5,达成度!M23,"")</f>
        <v/>
      </c>
      <c r="ALJ10" s="327" t="str">
        <f>IF(初始录入!$E15=初始录入!$K$2,达成度!N23,"")</f>
        <v/>
      </c>
      <c r="ALK10" s="327" t="str">
        <f>IF(初始录入!$E15=初始录入!$K$3,达成度!N23,"")</f>
        <v/>
      </c>
      <c r="ALL10" s="216" t="str">
        <f>IF(初始录入!$E15=初始录入!$K$4,达成度!N23,"")</f>
        <v/>
      </c>
      <c r="ALM10" s="216" t="str">
        <f>IF(初始录入!$E15=初始录入!$K$5,达成度!N23,"")</f>
        <v/>
      </c>
      <c r="ALN10" s="327" t="str">
        <f>IF(初始录入!$E15=初始录入!$K$2,达成度!P23,"")</f>
        <v/>
      </c>
      <c r="ALO10" s="327" t="str">
        <f>IF(初始录入!$E15=初始录入!$K$3,达成度!P23,"")</f>
        <v/>
      </c>
      <c r="ALP10" s="216" t="str">
        <f>IF(初始录入!$E15=初始录入!$K$4,达成度!P23,"")</f>
        <v/>
      </c>
      <c r="ALQ10" s="216" t="str">
        <f>IF(初始录入!$E15=初始录入!$K$5,达成度!P23,"")</f>
        <v/>
      </c>
      <c r="ALR10" s="327" t="str">
        <f>IF(初始录入!$E15=初始录入!$K$2,达成度!Q23,"")</f>
        <v/>
      </c>
      <c r="ALS10" s="327" t="str">
        <f>IF(初始录入!$E15=初始录入!$K$3,达成度!Q23,"")</f>
        <v/>
      </c>
      <c r="ALT10" s="216" t="str">
        <f>IF(初始录入!$E15=初始录入!$K$4,达成度!Q23,"")</f>
        <v/>
      </c>
      <c r="ALU10" s="216" t="str">
        <f>IF(初始录入!$E15=初始录入!$K$5,达成度!Q23,"")</f>
        <v/>
      </c>
      <c r="ALV10" s="327" t="str">
        <f>IF(初始录入!$E15=初始录入!$K$2,达成度!R23,"")</f>
        <v/>
      </c>
      <c r="ALW10" s="327" t="str">
        <f>IF(初始录入!$E15=初始录入!$K$3,达成度!R23,"")</f>
        <v/>
      </c>
      <c r="ALX10" s="216" t="str">
        <f>IF(初始录入!$E15=初始录入!$K$4,达成度!R23,"")</f>
        <v/>
      </c>
      <c r="ALY10" s="216"/>
      <c r="ALZ10" s="327" t="str">
        <f>IF(初始录入!$E15=初始录入!$K$2,达成度!T23,"")</f>
        <v/>
      </c>
      <c r="AMA10" s="327" t="str">
        <f>IF(初始录入!$E15=初始录入!$K$3,达成度!T23,"")</f>
        <v/>
      </c>
      <c r="AMB10" s="216" t="str">
        <f>IF(初始录入!$E15=初始录入!$K$4,达成度!T23,"")</f>
        <v/>
      </c>
      <c r="AMC10" s="216" t="str">
        <f>IF(初始录入!$E15=初始录入!$K$5,达成度!T23,"")</f>
        <v/>
      </c>
      <c r="AMD10" s="327" t="str">
        <f>IF(初始录入!$E15=初始录入!$K$2,达成度!U23,"")</f>
        <v/>
      </c>
      <c r="AME10" s="327" t="str">
        <f>IF(初始录入!$E15=初始录入!$K$3,达成度!U23,"")</f>
        <v/>
      </c>
      <c r="AMF10" s="216" t="str">
        <f>IF(初始录入!$E15=初始录入!$K$4,达成度!U23,"")</f>
        <v/>
      </c>
      <c r="AMG10" s="216" t="str">
        <f>IF(初始录入!$E15=初始录入!$K$5,达成度!U23,"")</f>
        <v/>
      </c>
      <c r="AMH10" s="327" t="str">
        <f>IF(初始录入!$E15=初始录入!$K$2,达成度!V23,"")</f>
        <v/>
      </c>
      <c r="AMI10" s="327" t="str">
        <f>IF(初始录入!$E15=初始录入!$K$3,达成度!V23,"")</f>
        <v/>
      </c>
      <c r="AMJ10" s="216" t="str">
        <f>IF(初始录入!$E15=初始录入!$K$4,达成度!W23,"")</f>
        <v/>
      </c>
      <c r="AMK10" s="216" t="str">
        <f>IF(初始录入!$E15=初始录入!$K$5,达成度!W23,"")</f>
        <v/>
      </c>
      <c r="AMM10" s="215">
        <f t="shared" ref="AMM10:AMM73" si="114">AMM9+1</f>
        <v>3</v>
      </c>
      <c r="AMN10" s="222" t="str">
        <f t="shared" si="109"/>
        <v/>
      </c>
      <c r="AMO10" s="325" t="str">
        <f>IF($AMM10&lt;=$H$7,INDEX(达成度!$G$21:$G$170,$AMM10,1),"")</f>
        <v/>
      </c>
      <c r="AMP10" s="325" t="str">
        <f>IF($AMM10&lt;=$H$7,INDEX(达成度!$K$21:$K$170,$AMM10,1),"")</f>
        <v/>
      </c>
      <c r="AMQ10" s="325" t="str">
        <f>IF($AMM10&lt;=$H$7,INDEX(达成度!$O$21:$O$170,$AMM10,1),"")</f>
        <v/>
      </c>
      <c r="AMR10" s="325" t="str">
        <f>IF($AMM10&lt;=$H$7,INDEX(达成度!$S$21:$S$170,$AMM10,1),"")</f>
        <v/>
      </c>
      <c r="AMS10" s="326" t="str">
        <f>IF($AMM10&lt;=$H$7,INDEX(达成度!$W$21:$W$170,$AMM10,1),"")</f>
        <v/>
      </c>
      <c r="AMT10" s="328"/>
      <c r="AMU10" s="336"/>
      <c r="AMV10" s="222" t="str">
        <f t="shared" si="110"/>
        <v/>
      </c>
      <c r="AMW10" s="325" t="str">
        <f>IF($AMM10&lt;=$I$7,INDEX(达成度!$G$21:$G$170,$AMM10+$H$7,1),"")</f>
        <v/>
      </c>
      <c r="AMX10" s="325" t="str">
        <f>IF($AMM10&lt;=$I$7,INDEX(达成度!$K$21:$K$170,$AMM10+$H$7,1),"")</f>
        <v/>
      </c>
      <c r="AMY10" s="325" t="str">
        <f>IF($AMM10&lt;=$I$7,INDEX(达成度!$O$21:$O$170,$AMM10+$H$7,1),"")</f>
        <v/>
      </c>
      <c r="AMZ10" s="325" t="str">
        <f>IF($AMM10&lt;=$I$7,INDEX(达成度!$S$21:$S$170,$AMM10+$H$7,1),"")</f>
        <v/>
      </c>
      <c r="ANA10" s="326" t="str">
        <f>IF($AMM10&lt;=$I$7,INDEX(达成度!$W$21:$W$170,$AMM10+$H$7,1),"")</f>
        <v/>
      </c>
      <c r="ANB10" s="206"/>
      <c r="ANC10" s="215"/>
      <c r="AND10" s="216" t="str">
        <f t="shared" si="111"/>
        <v/>
      </c>
      <c r="ANE10" s="325" t="str">
        <f>IF($AMM10&lt;=$J$7,INDEX(达成度!$G$21:$G$170,$AMM10+$H$7+$I$7,1),"")</f>
        <v/>
      </c>
      <c r="ANF10" s="325" t="str">
        <f>IF($AMM10&lt;=$J$7,INDEX(达成度!$K$21:$K$170,$AMM10+$H$7+$I$7,1),"")</f>
        <v/>
      </c>
      <c r="ANG10" s="325" t="str">
        <f>IF($AMM10&lt;=$J$7,INDEX(达成度!$O$21:$O$170,$AMM10+$H$7+$I$7,1),"")</f>
        <v/>
      </c>
      <c r="ANH10" s="325" t="str">
        <f>IF($AMM10&lt;=$J$7,INDEX(达成度!$S$21:$S$170,$AMM10+$H$7+$I$7,1),"")</f>
        <v/>
      </c>
      <c r="ANI10" s="326" t="str">
        <f>IF($AMM10&lt;=$J$7,INDEX(达成度!$W$21:$W$170,$AMM10+$H$7+$I$7,1),"")</f>
        <v/>
      </c>
      <c r="ANK10" s="215"/>
      <c r="ANL10" s="216" t="str">
        <f t="shared" si="112"/>
        <v/>
      </c>
      <c r="ANM10" s="325" t="str">
        <f>IF($AMM10&lt;=$K$7,INDEX(达成度!$G$21:$G$170,$AMM10+$H$7+$I$7+$J$7,1),"")</f>
        <v/>
      </c>
      <c r="ANN10" s="325" t="str">
        <f>IF($AMM10&lt;=$K$7,INDEX(达成度!$K$21:$K$170,$AMM10+$H$7+$I$7+$J$7,1),"")</f>
        <v/>
      </c>
      <c r="ANO10" s="325" t="str">
        <f>IF($AMM10&lt;=$K$7,INDEX(达成度!$O$21:$O$170,$AMM10+$H$7+$I$7+$J$7,1),"")</f>
        <v/>
      </c>
      <c r="ANP10" s="325" t="str">
        <f>IF($AMM10&lt;=$K$7,INDEX(达成度!$S$21:$S$170,$AMM10+$H$7+$I$7+$J$7,1),"")</f>
        <v/>
      </c>
      <c r="ANQ10" s="326" t="str">
        <f>IF($AMM10&lt;=$K$7,INDEX(达成度!$W$21:$W$170,$AMM10+$H$7+$I$7+$J$7,1),"")</f>
        <v/>
      </c>
      <c r="ANS10" s="187"/>
      <c r="ANT10" s="187"/>
      <c r="ANU10" s="187"/>
      <c r="ANV10" s="187"/>
      <c r="ANW10" s="187"/>
      <c r="ANX10" s="187"/>
      <c r="ANY10" s="187"/>
      <c r="ANZ10" s="187"/>
      <c r="AOA10" s="187"/>
      <c r="AOB10" s="187"/>
      <c r="AOC10" s="187"/>
      <c r="AOD10" s="187"/>
      <c r="AOE10" s="187"/>
      <c r="AOF10" s="187"/>
      <c r="AOG10" s="187"/>
      <c r="AOH10" s="187"/>
      <c r="AOI10" s="187"/>
      <c r="AOJ10" s="187"/>
      <c r="AOK10" s="187"/>
      <c r="AOL10" s="187"/>
      <c r="AOM10" s="187"/>
      <c r="AON10" s="187"/>
      <c r="AOO10" s="187"/>
      <c r="AOP10" s="187"/>
      <c r="AOQ10" s="187"/>
      <c r="AOR10" s="187"/>
      <c r="AOS10" s="187"/>
      <c r="AOT10" s="187"/>
      <c r="AOU10" s="187"/>
      <c r="AOV10" s="187"/>
      <c r="AOW10" s="187"/>
      <c r="AOX10" s="187"/>
      <c r="AOY10" s="187"/>
      <c r="AOZ10" s="187"/>
      <c r="APA10" s="187"/>
      <c r="APB10" s="187"/>
      <c r="APC10" s="187"/>
      <c r="APD10" s="187"/>
      <c r="APE10" s="187"/>
      <c r="APF10" s="187"/>
      <c r="APG10" s="187"/>
      <c r="APH10" s="187"/>
      <c r="API10" s="187"/>
      <c r="APJ10" s="187"/>
      <c r="APK10" s="187"/>
      <c r="APL10" s="187"/>
      <c r="APM10" s="187"/>
      <c r="APN10" s="187"/>
      <c r="APO10" s="187"/>
      <c r="APP10" s="187"/>
      <c r="APQ10" s="187"/>
      <c r="APR10" s="187"/>
      <c r="APS10" s="187"/>
      <c r="APT10" s="187"/>
      <c r="APU10" s="187"/>
      <c r="APV10" s="187"/>
      <c r="APW10" s="187"/>
    </row>
    <row r="11" ht="18" customHeight="1" spans="1:1024 1025:1115">
      <c r="A11" s="215" t="str">
        <f>初始录入!A16</f>
        <v/>
      </c>
      <c r="B11" s="216" t="str">
        <f>IF(初始录入!B16&lt;&gt;"",初始录入!B16,"")</f>
        <v/>
      </c>
      <c r="C11" s="216" t="str">
        <f>IF(初始录入!C16&lt;&gt;"",初始录入!C16,"")</f>
        <v/>
      </c>
      <c r="D11" s="216" t="str">
        <f>IF(初始录入!D16&lt;&gt;"",初始录入!D16,"")</f>
        <v/>
      </c>
      <c r="E11" s="218" t="str">
        <f>IF(初始录入!E16&lt;&gt;"",初始录入!E16,"")</f>
        <v/>
      </c>
      <c r="G11" s="330"/>
      <c r="H11" s="295">
        <f>IF(初始录入!E16=H$6,1,0)</f>
        <v>0</v>
      </c>
      <c r="I11" s="295">
        <f>IF(初始录入!E16=I$6,1,0)</f>
        <v>0</v>
      </c>
      <c r="J11" s="295">
        <f>IF(初始录入!E16=J$6,1,0)</f>
        <v>0</v>
      </c>
      <c r="K11" s="321">
        <f>IF(初始录入!E16=K$6,1,0)</f>
        <v>0</v>
      </c>
      <c r="L11" s="28"/>
      <c r="M11" s="215">
        <f>初始录入!K10</f>
        <v>0</v>
      </c>
      <c r="N11" s="216" t="str">
        <f>IF($M$7&lt;&gt;0,"过程","")</f>
        <v/>
      </c>
      <c r="O11" s="216" t="str">
        <f>IF($M$7="理论课程","大作业",IF($M$7="课程设计","方案设计",IF($M$7="实习","实习过程","")))</f>
        <v/>
      </c>
      <c r="P11" s="220" t="str">
        <f>IF($M$7="理论课程","小论文",IF($M$7="课程设计","答辩",""))</f>
        <v/>
      </c>
      <c r="Q11" s="343" t="str">
        <f>IF($M$7="理论课程","课程报告","")</f>
        <v/>
      </c>
      <c r="S11" s="317"/>
      <c r="T11" s="216"/>
      <c r="U11" s="216">
        <f>初始录入!M11</f>
        <v>0</v>
      </c>
      <c r="V11" s="218">
        <f>初始录入!O11</f>
        <v>0</v>
      </c>
      <c r="W11" s="332">
        <f>SUM(V10:V11)</f>
        <v>0</v>
      </c>
      <c r="X11" s="28"/>
      <c r="Y11" s="294">
        <v>100</v>
      </c>
      <c r="Z11" s="295">
        <f>成绩录入!$F$7</f>
        <v>0</v>
      </c>
      <c r="AA11" s="295">
        <f>成绩录入!F14</f>
        <v>0</v>
      </c>
      <c r="AB11" s="296">
        <f>IF(初始录入!$M$7&lt;&gt;"",IF(成绩录入!$F$7&lt;&gt;"",IF(初始录入!$P$7="次数",AA11/Z11*Y11,成绩录入!F14),0),0)</f>
        <v>0</v>
      </c>
      <c r="AC11" s="297">
        <f t="shared" si="36"/>
        <v>0</v>
      </c>
      <c r="AD11" s="297">
        <f t="shared" si="23"/>
        <v>0</v>
      </c>
      <c r="AE11" s="297">
        <f t="shared" si="24"/>
        <v>0</v>
      </c>
      <c r="AF11" s="297">
        <f t="shared" si="25"/>
        <v>0</v>
      </c>
      <c r="AG11" s="297">
        <f t="shared" si="26"/>
        <v>0</v>
      </c>
      <c r="AH11" s="298">
        <f t="shared" si="37"/>
        <v>0</v>
      </c>
      <c r="AI11" s="28"/>
      <c r="AJ11" s="260">
        <f>成绩录入!I14</f>
        <v>0</v>
      </c>
      <c r="AK11" s="248">
        <f>成绩录入!J14</f>
        <v>0</v>
      </c>
      <c r="AL11" s="248">
        <f>成绩录入!K14</f>
        <v>0</v>
      </c>
      <c r="AM11" s="248">
        <f>成绩录入!L14</f>
        <v>0</v>
      </c>
      <c r="AN11" s="248">
        <f>成绩录入!M14</f>
        <v>0</v>
      </c>
      <c r="AO11" s="298">
        <f t="shared" si="38"/>
        <v>0</v>
      </c>
      <c r="AP11" s="299"/>
      <c r="AQ11" s="260">
        <f>成绩录入!I14</f>
        <v>0</v>
      </c>
      <c r="AR11" s="248">
        <f>成绩录入!J14</f>
        <v>0</v>
      </c>
      <c r="AS11" s="248">
        <f>成绩录入!K14</f>
        <v>0</v>
      </c>
      <c r="AT11" s="248">
        <f>成绩录入!L14</f>
        <v>0</v>
      </c>
      <c r="AU11" s="248">
        <f>成绩录入!M14</f>
        <v>0</v>
      </c>
      <c r="AV11" s="298">
        <f t="shared" si="39"/>
        <v>0</v>
      </c>
      <c r="AW11" s="299"/>
      <c r="AX11" s="260">
        <f>成绩录入!I14</f>
        <v>0</v>
      </c>
      <c r="AY11" s="248">
        <f>成绩录入!J14</f>
        <v>0</v>
      </c>
      <c r="AZ11" s="248">
        <f>成绩录入!K14</f>
        <v>0</v>
      </c>
      <c r="BA11" s="248">
        <f>成绩录入!L14</f>
        <v>0</v>
      </c>
      <c r="BB11" s="248">
        <f>成绩录入!M14</f>
        <v>0</v>
      </c>
      <c r="BC11" s="298">
        <f t="shared" si="40"/>
        <v>0</v>
      </c>
      <c r="BD11" s="299"/>
      <c r="BE11" s="260">
        <f>成绩录入!I14</f>
        <v>0</v>
      </c>
      <c r="BF11" s="248">
        <f>成绩录入!J14</f>
        <v>0</v>
      </c>
      <c r="BG11" s="248">
        <f>成绩录入!K14</f>
        <v>0</v>
      </c>
      <c r="BH11" s="248">
        <f>成绩录入!L14</f>
        <v>0</v>
      </c>
      <c r="BI11" s="248">
        <f>成绩录入!M14</f>
        <v>0</v>
      </c>
      <c r="BJ11" s="298">
        <f t="shared" si="41"/>
        <v>0</v>
      </c>
      <c r="BK11" s="299"/>
      <c r="BL11" s="260">
        <f>成绩录入!I14</f>
        <v>0</v>
      </c>
      <c r="BM11" s="248">
        <f>成绩录入!J14</f>
        <v>0</v>
      </c>
      <c r="BN11" s="248">
        <f>成绩录入!K14</f>
        <v>0</v>
      </c>
      <c r="BO11" s="248">
        <f>成绩录入!L14</f>
        <v>0</v>
      </c>
      <c r="BP11" s="248">
        <f>成绩录入!M14</f>
        <v>0</v>
      </c>
      <c r="BQ11" s="298">
        <f t="shared" si="42"/>
        <v>0</v>
      </c>
      <c r="BR11" s="300"/>
      <c r="BS11" s="260">
        <f>成绩录入!P14</f>
        <v>0</v>
      </c>
      <c r="BT11" s="248">
        <f>成绩录入!Q14</f>
        <v>0</v>
      </c>
      <c r="BU11" s="248">
        <f>成绩录入!R14</f>
        <v>0</v>
      </c>
      <c r="BV11" s="248">
        <f>成绩录入!S14</f>
        <v>0</v>
      </c>
      <c r="BW11" s="248">
        <f>成绩录入!T14</f>
        <v>0</v>
      </c>
      <c r="BX11" s="248">
        <f>成绩录入!U14</f>
        <v>0</v>
      </c>
      <c r="BY11" s="248">
        <f>成绩录入!V14</f>
        <v>0</v>
      </c>
      <c r="BZ11" s="248">
        <f>成绩录入!W14</f>
        <v>0</v>
      </c>
      <c r="CA11" s="248">
        <f>成绩录入!X14</f>
        <v>0</v>
      </c>
      <c r="CB11" s="248">
        <f>成绩录入!Y14</f>
        <v>0</v>
      </c>
      <c r="CC11" s="298">
        <f t="shared" si="43"/>
        <v>0</v>
      </c>
      <c r="CD11" s="299"/>
      <c r="CE11" s="260">
        <f>成绩录入!P14</f>
        <v>0</v>
      </c>
      <c r="CF11" s="248">
        <f>成绩录入!Q14</f>
        <v>0</v>
      </c>
      <c r="CG11" s="248">
        <f>成绩录入!R14</f>
        <v>0</v>
      </c>
      <c r="CH11" s="248">
        <f>成绩录入!S14</f>
        <v>0</v>
      </c>
      <c r="CI11" s="248">
        <f>成绩录入!T14</f>
        <v>0</v>
      </c>
      <c r="CJ11" s="248">
        <f>成绩录入!U14</f>
        <v>0</v>
      </c>
      <c r="CK11" s="248">
        <f>成绩录入!V14</f>
        <v>0</v>
      </c>
      <c r="CL11" s="248">
        <f>成绩录入!W14</f>
        <v>0</v>
      </c>
      <c r="CM11" s="248">
        <f>成绩录入!X14</f>
        <v>0</v>
      </c>
      <c r="CN11" s="248">
        <f>成绩录入!Y14</f>
        <v>0</v>
      </c>
      <c r="CO11" s="298">
        <f t="shared" si="44"/>
        <v>0</v>
      </c>
      <c r="CP11" s="299"/>
      <c r="CQ11" s="260">
        <f>成绩录入!P14</f>
        <v>0</v>
      </c>
      <c r="CR11" s="248">
        <f>成绩录入!Q14</f>
        <v>0</v>
      </c>
      <c r="CS11" s="248">
        <f>成绩录入!R14</f>
        <v>0</v>
      </c>
      <c r="CT11" s="248">
        <f>成绩录入!S14</f>
        <v>0</v>
      </c>
      <c r="CU11" s="248">
        <f>成绩录入!T14</f>
        <v>0</v>
      </c>
      <c r="CV11" s="248">
        <f>成绩录入!U14</f>
        <v>0</v>
      </c>
      <c r="CW11" s="248">
        <f>成绩录入!V14</f>
        <v>0</v>
      </c>
      <c r="CX11" s="248">
        <f>成绩录入!W14</f>
        <v>0</v>
      </c>
      <c r="CY11" s="248">
        <f>成绩录入!X14</f>
        <v>0</v>
      </c>
      <c r="CZ11" s="248">
        <f>成绩录入!Y14</f>
        <v>0</v>
      </c>
      <c r="DA11" s="298">
        <f t="shared" si="45"/>
        <v>0</v>
      </c>
      <c r="DB11" s="299"/>
      <c r="DC11" s="260">
        <f>成绩录入!P14</f>
        <v>0</v>
      </c>
      <c r="DD11" s="248">
        <f>成绩录入!Q14</f>
        <v>0</v>
      </c>
      <c r="DE11" s="248">
        <f>成绩录入!R14</f>
        <v>0</v>
      </c>
      <c r="DF11" s="248">
        <f>成绩录入!S14</f>
        <v>0</v>
      </c>
      <c r="DG11" s="248">
        <f>成绩录入!T14</f>
        <v>0</v>
      </c>
      <c r="DH11" s="248">
        <f>成绩录入!U14</f>
        <v>0</v>
      </c>
      <c r="DI11" s="248">
        <f>成绩录入!V14</f>
        <v>0</v>
      </c>
      <c r="DJ11" s="248">
        <f>成绩录入!W14</f>
        <v>0</v>
      </c>
      <c r="DK11" s="248">
        <f>成绩录入!X14</f>
        <v>0</v>
      </c>
      <c r="DL11" s="248">
        <f>成绩录入!Y14</f>
        <v>0</v>
      </c>
      <c r="DM11" s="298">
        <f t="shared" si="46"/>
        <v>0</v>
      </c>
      <c r="DN11" s="299"/>
      <c r="DO11" s="260">
        <f>成绩录入!P14</f>
        <v>0</v>
      </c>
      <c r="DP11" s="248">
        <f>成绩录入!Q14</f>
        <v>0</v>
      </c>
      <c r="DQ11" s="248">
        <f>成绩录入!R14</f>
        <v>0</v>
      </c>
      <c r="DR11" s="248">
        <f>成绩录入!S14</f>
        <v>0</v>
      </c>
      <c r="DS11" s="248">
        <f>成绩录入!T14</f>
        <v>0</v>
      </c>
      <c r="DT11" s="248">
        <f>成绩录入!U14</f>
        <v>0</v>
      </c>
      <c r="DU11" s="248">
        <f>成绩录入!V14</f>
        <v>0</v>
      </c>
      <c r="DV11" s="248">
        <f>成绩录入!W14</f>
        <v>0</v>
      </c>
      <c r="DW11" s="248">
        <f>成绩录入!X14</f>
        <v>0</v>
      </c>
      <c r="DX11" s="248">
        <f>成绩录入!Y14</f>
        <v>0</v>
      </c>
      <c r="DY11" s="298">
        <f t="shared" si="47"/>
        <v>0</v>
      </c>
      <c r="DZ11" s="299"/>
      <c r="EA11" s="301" t="e">
        <f t="shared" si="48"/>
        <v>#DIV/0!</v>
      </c>
      <c r="EB11" s="297" t="e">
        <f t="shared" si="49"/>
        <v>#DIV/0!</v>
      </c>
      <c r="EC11" s="297" t="e">
        <f t="shared" si="50"/>
        <v>#DIV/0!</v>
      </c>
      <c r="ED11" s="297" t="e">
        <f t="shared" si="51"/>
        <v>#DIV/0!</v>
      </c>
      <c r="EE11" s="297" t="e">
        <f t="shared" si="52"/>
        <v>#DIV/0!</v>
      </c>
      <c r="EF11" s="302" t="e">
        <f t="shared" si="53"/>
        <v>#DIV/0!</v>
      </c>
      <c r="EG11" s="303"/>
      <c r="EH11" s="304">
        <f t="shared" si="54"/>
        <v>0</v>
      </c>
      <c r="EI11" s="296">
        <f>成绩录入!I14</f>
        <v>0</v>
      </c>
      <c r="EJ11" s="296">
        <f>成绩录入!J14</f>
        <v>0</v>
      </c>
      <c r="EK11" s="296">
        <f>成绩录入!K14</f>
        <v>0</v>
      </c>
      <c r="EL11" s="296">
        <f>成绩录入!L14</f>
        <v>0</v>
      </c>
      <c r="EM11" s="296">
        <f>成绩录入!M14</f>
        <v>0</v>
      </c>
      <c r="EN11" s="296">
        <f>成绩录入!P14</f>
        <v>0</v>
      </c>
      <c r="EO11" s="296">
        <f>成绩录入!Q14</f>
        <v>0</v>
      </c>
      <c r="EP11" s="296">
        <f>成绩录入!R14</f>
        <v>0</v>
      </c>
      <c r="EQ11" s="296">
        <f>成绩录入!S14</f>
        <v>0</v>
      </c>
      <c r="ER11" s="296">
        <f>成绩录入!T14</f>
        <v>0</v>
      </c>
      <c r="ES11" s="296">
        <f>成绩录入!U14</f>
        <v>0</v>
      </c>
      <c r="ET11" s="296">
        <f>成绩录入!V14</f>
        <v>0</v>
      </c>
      <c r="EU11" s="296">
        <f>成绩录入!W14</f>
        <v>0</v>
      </c>
      <c r="EV11" s="296">
        <f>成绩录入!X14</f>
        <v>0</v>
      </c>
      <c r="EW11" s="302">
        <f>成绩录入!Y14</f>
        <v>0</v>
      </c>
      <c r="EX11" s="303"/>
      <c r="EY11" s="304" t="str">
        <f t="shared" si="55"/>
        <v/>
      </c>
      <c r="EZ11" s="296" t="str">
        <f t="shared" si="55"/>
        <v/>
      </c>
      <c r="FA11" s="296" t="str">
        <f t="shared" si="55"/>
        <v/>
      </c>
      <c r="FB11" s="296" t="str">
        <f t="shared" si="55"/>
        <v/>
      </c>
      <c r="FC11" s="302">
        <f>成绩录入!AB14</f>
        <v>0</v>
      </c>
      <c r="FD11" s="303"/>
      <c r="FE11" s="304" t="str">
        <f t="shared" si="56"/>
        <v>√</v>
      </c>
      <c r="FF11" s="296" t="str">
        <f t="shared" si="57"/>
        <v>√</v>
      </c>
      <c r="FG11" s="296" t="str">
        <f t="shared" si="58"/>
        <v>√</v>
      </c>
      <c r="FH11" s="296" t="str">
        <f t="shared" si="59"/>
        <v>√</v>
      </c>
      <c r="FI11" s="302" t="str">
        <f t="shared" si="60"/>
        <v>√</v>
      </c>
      <c r="FJ11" s="299"/>
      <c r="FK11" s="260">
        <f>成绩录入!AB14</f>
        <v>0</v>
      </c>
      <c r="FL11" s="248">
        <f>成绩录入!AC14</f>
        <v>0</v>
      </c>
      <c r="FM11" s="248">
        <f>成绩录入!AD14</f>
        <v>0</v>
      </c>
      <c r="FN11" s="248">
        <f>成绩录入!AE14</f>
        <v>0</v>
      </c>
      <c r="FO11" s="248">
        <f>成绩录入!AF14</f>
        <v>0</v>
      </c>
      <c r="FP11" s="248">
        <f>成绩录入!AG14</f>
        <v>0</v>
      </c>
      <c r="FQ11" s="298">
        <f t="shared" si="61"/>
        <v>0</v>
      </c>
      <c r="FR11" s="299"/>
      <c r="FS11" s="260">
        <f>成绩录入!AB14</f>
        <v>0</v>
      </c>
      <c r="FT11" s="248">
        <f>成绩录入!AC14</f>
        <v>0</v>
      </c>
      <c r="FU11" s="248">
        <f>成绩录入!AD14</f>
        <v>0</v>
      </c>
      <c r="FV11" s="248">
        <f>成绩录入!AE14</f>
        <v>0</v>
      </c>
      <c r="FW11" s="248">
        <f>成绩录入!AF14</f>
        <v>0</v>
      </c>
      <c r="FX11" s="333">
        <f>成绩录入!AG14</f>
        <v>0</v>
      </c>
      <c r="FY11" s="298">
        <f t="shared" si="62"/>
        <v>0</v>
      </c>
      <c r="FZ11" s="299"/>
      <c r="GA11" s="260">
        <f>成绩录入!AB14</f>
        <v>0</v>
      </c>
      <c r="GB11" s="248">
        <f>成绩录入!AC14</f>
        <v>0</v>
      </c>
      <c r="GC11" s="248">
        <f>成绩录入!AD14</f>
        <v>0</v>
      </c>
      <c r="GD11" s="248">
        <f>成绩录入!AE14</f>
        <v>0</v>
      </c>
      <c r="GE11" s="248">
        <f>成绩录入!AF14</f>
        <v>0</v>
      </c>
      <c r="GF11" s="248">
        <f>成绩录入!AG14</f>
        <v>0</v>
      </c>
      <c r="GG11" s="298">
        <f t="shared" si="63"/>
        <v>0</v>
      </c>
      <c r="GH11" s="299"/>
      <c r="GI11" s="260">
        <f>成绩录入!AB14</f>
        <v>0</v>
      </c>
      <c r="GJ11" s="248">
        <f>成绩录入!AC14</f>
        <v>0</v>
      </c>
      <c r="GK11" s="248">
        <f>成绩录入!AD14</f>
        <v>0</v>
      </c>
      <c r="GL11" s="248">
        <f>成绩录入!AE14</f>
        <v>0</v>
      </c>
      <c r="GM11" s="248">
        <f>成绩录入!AF14</f>
        <v>0</v>
      </c>
      <c r="GN11" s="248">
        <f>成绩录入!AG14</f>
        <v>0</v>
      </c>
      <c r="GO11" s="298">
        <f t="shared" si="64"/>
        <v>0</v>
      </c>
      <c r="GP11" s="299"/>
      <c r="GQ11" s="260">
        <f>成绩录入!AB14</f>
        <v>0</v>
      </c>
      <c r="GR11" s="248">
        <f>成绩录入!AC14</f>
        <v>0</v>
      </c>
      <c r="GS11" s="248">
        <f>成绩录入!AD14</f>
        <v>0</v>
      </c>
      <c r="GT11" s="248">
        <f>成绩录入!AE14</f>
        <v>0</v>
      </c>
      <c r="GU11" s="248">
        <f>成绩录入!AF14</f>
        <v>0</v>
      </c>
      <c r="GV11" s="248">
        <f>成绩录入!AG14</f>
        <v>0</v>
      </c>
      <c r="GW11" s="298">
        <f t="shared" si="65"/>
        <v>0</v>
      </c>
      <c r="GX11" s="299"/>
      <c r="GY11" s="247">
        <f>成绩录入!AJ14</f>
        <v>0</v>
      </c>
      <c r="GZ11" s="248">
        <f>成绩录入!AK14</f>
        <v>0</v>
      </c>
      <c r="HA11" s="248">
        <f>成绩录入!AL14</f>
        <v>0</v>
      </c>
      <c r="HB11" s="248">
        <f>成绩录入!AM14</f>
        <v>0</v>
      </c>
      <c r="HC11" s="248">
        <f>成绩录入!AN14</f>
        <v>0</v>
      </c>
      <c r="HD11" s="248">
        <f>成绩录入!AO14</f>
        <v>0</v>
      </c>
      <c r="HE11" s="310">
        <f t="shared" si="66"/>
        <v>0</v>
      </c>
      <c r="HF11" s="299"/>
      <c r="HG11" s="247">
        <f>成绩录入!AJ14</f>
        <v>0</v>
      </c>
      <c r="HH11" s="248">
        <f>成绩录入!AK14</f>
        <v>0</v>
      </c>
      <c r="HI11" s="248">
        <f>成绩录入!AL14</f>
        <v>0</v>
      </c>
      <c r="HJ11" s="248">
        <f>成绩录入!AM14</f>
        <v>0</v>
      </c>
      <c r="HK11" s="248">
        <f>成绩录入!AN14</f>
        <v>0</v>
      </c>
      <c r="HL11" s="248">
        <f>成绩录入!AO14</f>
        <v>0</v>
      </c>
      <c r="HM11" s="310">
        <f t="shared" si="67"/>
        <v>0</v>
      </c>
      <c r="HN11" s="299"/>
      <c r="HO11" s="247">
        <f>成绩录入!AJ14</f>
        <v>0</v>
      </c>
      <c r="HP11" s="248">
        <f>成绩录入!AK14</f>
        <v>0</v>
      </c>
      <c r="HQ11" s="248">
        <f>成绩录入!AL14</f>
        <v>0</v>
      </c>
      <c r="HR11" s="248">
        <f>成绩录入!AM14</f>
        <v>0</v>
      </c>
      <c r="HS11" s="248">
        <f>成绩录入!AN14</f>
        <v>0</v>
      </c>
      <c r="HT11" s="248">
        <f>成绩录入!AO14</f>
        <v>0</v>
      </c>
      <c r="HU11" s="310">
        <f t="shared" si="68"/>
        <v>0</v>
      </c>
      <c r="HV11" s="299"/>
      <c r="HW11" s="247">
        <f>成绩录入!AJ14</f>
        <v>0</v>
      </c>
      <c r="HX11" s="248">
        <f>成绩录入!AK14</f>
        <v>0</v>
      </c>
      <c r="HY11" s="248">
        <f>成绩录入!AL14</f>
        <v>0</v>
      </c>
      <c r="HZ11" s="248">
        <f>成绩录入!AM14</f>
        <v>0</v>
      </c>
      <c r="IA11" s="248">
        <f>成绩录入!AN14</f>
        <v>0</v>
      </c>
      <c r="IB11" s="248">
        <f>成绩录入!AO14</f>
        <v>0</v>
      </c>
      <c r="IC11" s="310">
        <f t="shared" si="69"/>
        <v>0</v>
      </c>
      <c r="ID11" s="299"/>
      <c r="IE11" s="247">
        <f>成绩录入!AJ14</f>
        <v>0</v>
      </c>
      <c r="IF11" s="248">
        <f>成绩录入!AK14</f>
        <v>0</v>
      </c>
      <c r="IG11" s="248">
        <f>成绩录入!AL14</f>
        <v>0</v>
      </c>
      <c r="IH11" s="248">
        <f>成绩录入!AM14</f>
        <v>0</v>
      </c>
      <c r="II11" s="248">
        <f>成绩录入!AN14</f>
        <v>0</v>
      </c>
      <c r="IJ11" s="248">
        <f>成绩录入!AO14</f>
        <v>0</v>
      </c>
      <c r="IK11" s="310">
        <f t="shared" si="70"/>
        <v>0</v>
      </c>
      <c r="IL11" s="299"/>
      <c r="IM11" s="313" t="e">
        <f t="shared" si="71"/>
        <v>#DIV/0!</v>
      </c>
      <c r="IN11" s="314" t="e">
        <f t="shared" si="72"/>
        <v>#DIV/0!</v>
      </c>
      <c r="IO11" s="314" t="e">
        <f t="shared" si="73"/>
        <v>#DIV/0!</v>
      </c>
      <c r="IP11" s="314" t="e">
        <f t="shared" si="74"/>
        <v>#DIV/0!</v>
      </c>
      <c r="IQ11" s="314" t="e">
        <f t="shared" si="75"/>
        <v>#DIV/0!</v>
      </c>
      <c r="IR11" s="315" t="e">
        <f t="shared" si="76"/>
        <v>#DIV/0!</v>
      </c>
      <c r="IS11" s="316"/>
      <c r="IT11" s="214">
        <f>成绩录入!AR14</f>
        <v>0</v>
      </c>
      <c r="IU11" s="216">
        <f>成绩录入!AS14</f>
        <v>0</v>
      </c>
      <c r="IV11" s="216">
        <f>成绩录入!AT14</f>
        <v>0</v>
      </c>
      <c r="IW11" s="216">
        <f>成绩录入!AU14</f>
        <v>0</v>
      </c>
      <c r="IX11" s="216">
        <f>成绩录入!AV14</f>
        <v>0</v>
      </c>
      <c r="IY11" s="216">
        <f>成绩录入!AW14</f>
        <v>0</v>
      </c>
      <c r="IZ11" s="298">
        <f t="shared" si="77"/>
        <v>0</v>
      </c>
      <c r="JA11" s="299"/>
      <c r="JB11" s="317">
        <f>成绩录入!AR14</f>
        <v>0</v>
      </c>
      <c r="JC11" s="216">
        <f>成绩录入!AS14</f>
        <v>0</v>
      </c>
      <c r="JD11" s="216">
        <f>成绩录入!AT14</f>
        <v>0</v>
      </c>
      <c r="JE11" s="216">
        <f>成绩录入!AU14</f>
        <v>0</v>
      </c>
      <c r="JF11" s="216">
        <f>成绩录入!AV14</f>
        <v>0</v>
      </c>
      <c r="JG11" s="216">
        <f>成绩录入!AW14</f>
        <v>0</v>
      </c>
      <c r="JH11" s="298">
        <f t="shared" si="78"/>
        <v>0</v>
      </c>
      <c r="JI11" s="299"/>
      <c r="JJ11" s="248">
        <f>成绩录入!AR14</f>
        <v>0</v>
      </c>
      <c r="JK11" s="248">
        <f>成绩录入!AS14</f>
        <v>0</v>
      </c>
      <c r="JL11" s="248">
        <f>成绩录入!AT14</f>
        <v>0</v>
      </c>
      <c r="JM11" s="248">
        <f>成绩录入!AU14</f>
        <v>0</v>
      </c>
      <c r="JN11" s="248">
        <f>成绩录入!AV14</f>
        <v>0</v>
      </c>
      <c r="JO11" s="248">
        <f>成绩录入!AW14</f>
        <v>0</v>
      </c>
      <c r="JP11" s="298">
        <f t="shared" si="79"/>
        <v>0</v>
      </c>
      <c r="JQ11" s="299"/>
      <c r="JR11" s="308">
        <f>成绩录入!AR14</f>
        <v>0</v>
      </c>
      <c r="JS11" s="248">
        <f>成绩录入!AS14</f>
        <v>0</v>
      </c>
      <c r="JT11" s="248">
        <f>成绩录入!AT14</f>
        <v>0</v>
      </c>
      <c r="JU11" s="248">
        <f>成绩录入!AU14</f>
        <v>0</v>
      </c>
      <c r="JV11" s="248">
        <f>成绩录入!AV14</f>
        <v>0</v>
      </c>
      <c r="JW11" s="248">
        <f>成绩录入!AW14</f>
        <v>0</v>
      </c>
      <c r="JX11" s="298">
        <f t="shared" si="80"/>
        <v>0</v>
      </c>
      <c r="JY11" s="299"/>
      <c r="JZ11" s="308">
        <f>成绩录入!AR14</f>
        <v>0</v>
      </c>
      <c r="KA11" s="248">
        <f>成绩录入!AS14</f>
        <v>0</v>
      </c>
      <c r="KB11" s="248">
        <f>成绩录入!AT14</f>
        <v>0</v>
      </c>
      <c r="KC11" s="248">
        <f>成绩录入!AU14</f>
        <v>0</v>
      </c>
      <c r="KD11" s="248">
        <f>成绩录入!AV14</f>
        <v>0</v>
      </c>
      <c r="KE11" s="248">
        <f>成绩录入!AW14</f>
        <v>0</v>
      </c>
      <c r="KF11" s="298">
        <f t="shared" si="81"/>
        <v>0</v>
      </c>
      <c r="KG11" s="299"/>
      <c r="KH11" s="313">
        <f t="shared" si="28"/>
        <v>0</v>
      </c>
      <c r="KI11" s="314">
        <f t="shared" si="82"/>
        <v>0</v>
      </c>
      <c r="KJ11" s="314">
        <f t="shared" si="83"/>
        <v>0</v>
      </c>
      <c r="KK11" s="314">
        <f t="shared" si="84"/>
        <v>0</v>
      </c>
      <c r="KL11" s="314">
        <f t="shared" si="85"/>
        <v>0</v>
      </c>
      <c r="KM11" s="315">
        <f t="shared" si="86"/>
        <v>0</v>
      </c>
      <c r="KN11" s="90"/>
      <c r="KO11" s="294">
        <f>IF(总评!G9&lt;60,1,0)</f>
        <v>0</v>
      </c>
      <c r="KP11" s="295">
        <f t="shared" si="29"/>
        <v>0</v>
      </c>
      <c r="KQ11" s="295">
        <f t="shared" si="30"/>
        <v>0</v>
      </c>
      <c r="KR11" s="321">
        <f t="shared" si="31"/>
        <v>0</v>
      </c>
      <c r="KS11" s="321">
        <f t="shared" si="87"/>
        <v>0</v>
      </c>
      <c r="KT11" s="27"/>
      <c r="OT11" s="247">
        <f>IF(OT$6=$OS$5,成绩录入!BC14,0)</f>
        <v>0</v>
      </c>
      <c r="OU11" s="248">
        <f>IF(OU$6=$OS$5,成绩录入!BD14,0)</f>
        <v>0</v>
      </c>
      <c r="OV11" s="248">
        <f>IF(OV$6=$OS$5,成绩录入!BE14,0)</f>
        <v>0</v>
      </c>
      <c r="OW11" s="248">
        <f>IF(OW$6=$OS$5,成绩录入!BF14,0)</f>
        <v>0</v>
      </c>
      <c r="OX11" s="248">
        <f>IF(OX$6=$OS$5,成绩录入!BG14,0)</f>
        <v>0</v>
      </c>
      <c r="OY11" s="248">
        <f>IF(OY$6=$OS$5,成绩录入!BH14,0)</f>
        <v>0</v>
      </c>
      <c r="OZ11" s="248">
        <f>IF(OZ$6=$OS$5,成绩录入!BI14,0)</f>
        <v>0</v>
      </c>
      <c r="PA11" s="248">
        <f>IF(PA$6=$OS$5,成绩录入!BJ14,0)</f>
        <v>0</v>
      </c>
      <c r="PB11" s="248">
        <f>IF(PB$6=$OS$5,成绩录入!BK14,0)</f>
        <v>0</v>
      </c>
      <c r="PC11" s="248">
        <f>IF(PC$6=$OS$5,成绩录入!BL14,0)</f>
        <v>0</v>
      </c>
      <c r="PD11" s="248">
        <f>IF(PD$6=$OS$5,成绩录入!BM14,0)</f>
        <v>0</v>
      </c>
      <c r="PE11" s="248">
        <f>IF(PE$6=$OS$5,成绩录入!BN14,0)</f>
        <v>0</v>
      </c>
      <c r="PF11" s="248">
        <f>IF(PF$6=$OS$5,成绩录入!BO14,0)</f>
        <v>0</v>
      </c>
      <c r="PG11" s="248">
        <f>IF(PG$6=$OS$5,成绩录入!BP14,0)</f>
        <v>0</v>
      </c>
      <c r="PH11" s="248">
        <f>IF(PH$6=$OS$5,成绩录入!BQ14,0)</f>
        <v>0</v>
      </c>
      <c r="PI11" s="248">
        <f>IF(PI$6=$OS$5,成绩录入!BR14,0)</f>
        <v>0</v>
      </c>
      <c r="PJ11" s="248">
        <f>IF(PJ$6=$OS$5,成绩录入!BS14,0)</f>
        <v>0</v>
      </c>
      <c r="PK11" s="248">
        <f>IF(PK$6=$OS$5,成绩录入!BT14,0)</f>
        <v>0</v>
      </c>
      <c r="PL11" s="248">
        <f>IF(PL$6=$OS$5,成绩录入!BU14,0)</f>
        <v>0</v>
      </c>
      <c r="PM11" s="248">
        <f>IF(PM$6=$OS$5,成绩录入!BV14,0)</f>
        <v>0</v>
      </c>
      <c r="PN11" s="248">
        <f>IF(PN$6=$OS$5,成绩录入!BW14,0)</f>
        <v>0</v>
      </c>
      <c r="PO11" s="248">
        <f>IF(PO$6=$OS$5,成绩录入!BX14,0)</f>
        <v>0</v>
      </c>
      <c r="PP11" s="248">
        <f>IF(PP$6=$OS$5,成绩录入!BY14,0)</f>
        <v>0</v>
      </c>
      <c r="PQ11" s="248">
        <f>IF(PQ$6=$OS$5,成绩录入!BZ14,0)</f>
        <v>0</v>
      </c>
      <c r="PR11" s="248">
        <f>IF(PR$6=$OS$5,成绩录入!CA14,0)</f>
        <v>0</v>
      </c>
      <c r="PS11" s="248">
        <f>IF(PS$6=$OS$5,成绩录入!CB14,0)</f>
        <v>0</v>
      </c>
      <c r="PT11" s="248">
        <f>IF(PT$6=$OS$5,成绩录入!CC14,0)</f>
        <v>0</v>
      </c>
      <c r="PU11" s="248">
        <f>IF(PU$6=$OS$5,成绩录入!CD14,0)</f>
        <v>0</v>
      </c>
      <c r="PV11" s="248">
        <f>IF(PV$6=$OS$5,成绩录入!CE14,0)</f>
        <v>0</v>
      </c>
      <c r="PW11" s="248">
        <f>IF(PW$6=$OS$5,成绩录入!CF14,0)</f>
        <v>0</v>
      </c>
      <c r="PX11" s="248">
        <f>IF(PX$6=$OS$5,成绩录入!CG14,0)</f>
        <v>0</v>
      </c>
      <c r="PY11" s="248">
        <f>IF(PY$6=$OS$5,成绩录入!CH14,0)</f>
        <v>0</v>
      </c>
      <c r="PZ11" s="248">
        <f>IF(PZ$6=$OS$5,成绩录入!CI14,0)</f>
        <v>0</v>
      </c>
      <c r="QA11" s="248">
        <f>IF(QA$6=$OS$5,成绩录入!CJ14,0)</f>
        <v>0</v>
      </c>
      <c r="QB11" s="248">
        <f>IF(QB$6=$OS$5,成绩录入!CK14,0)</f>
        <v>0</v>
      </c>
      <c r="QC11" s="248">
        <f>IF(QC$6=$OS$5,成绩录入!CL14,0)</f>
        <v>0</v>
      </c>
      <c r="QD11" s="248">
        <f>IF(QD$6=$OS$5,成绩录入!CM14,0)</f>
        <v>0</v>
      </c>
      <c r="QE11" s="248">
        <f>IF(QE$6=$OS$5,成绩录入!CN14,0)</f>
        <v>0</v>
      </c>
      <c r="QF11" s="248">
        <f>IF(QF$6=$OS$5,成绩录入!CO14,0)</f>
        <v>0</v>
      </c>
      <c r="QG11" s="248">
        <f>IF(QG$6=$OS$5,成绩录入!CP14,0)</f>
        <v>0</v>
      </c>
      <c r="QH11" s="248">
        <f>IF(QH$6=$OS$5,成绩录入!CQ14,0)</f>
        <v>0</v>
      </c>
      <c r="QI11" s="248">
        <f>IF(QI$6=$OS$5,成绩录入!CR14,0)</f>
        <v>0</v>
      </c>
      <c r="QJ11" s="248">
        <f>IF(QJ$6=$OS$5,成绩录入!CS14,0)</f>
        <v>0</v>
      </c>
      <c r="QK11" s="248">
        <f>IF(QK$6=$OS$5,成绩录入!CT14,0)</f>
        <v>0</v>
      </c>
      <c r="QL11" s="248">
        <f>IF(QL$6=$OS$5,成绩录入!CU14,0)</f>
        <v>0</v>
      </c>
      <c r="QM11" s="248">
        <f>IF(QM$6=$OS$5,成绩录入!CV14,0)</f>
        <v>0</v>
      </c>
      <c r="QN11" s="248">
        <f>IF(QN$6=$OS$5,成绩录入!CW14,0)</f>
        <v>0</v>
      </c>
      <c r="QO11" s="248">
        <f>IF(QO$6=$OS$5,成绩录入!CX14,0)</f>
        <v>0</v>
      </c>
      <c r="QP11" s="248">
        <f>IF(QP$6=$OS$5,成绩录入!CY14,0)</f>
        <v>0</v>
      </c>
      <c r="QQ11" s="248">
        <f>IF(QQ$6=$OS$5,成绩录入!CZ14,0)</f>
        <v>0</v>
      </c>
      <c r="QR11" s="248">
        <f>IF(QR$6=$OS$5,成绩录入!DA14,0)</f>
        <v>0</v>
      </c>
      <c r="QS11" s="248">
        <f>IF(QS$6=$OS$5,成绩录入!DB14,0)</f>
        <v>0</v>
      </c>
      <c r="QT11" s="248">
        <f>IF(QT$6=$OS$5,成绩录入!DC14,0)</f>
        <v>0</v>
      </c>
      <c r="QU11" s="248">
        <f>IF(QU$6=$OS$5,成绩录入!DD14,0)</f>
        <v>0</v>
      </c>
      <c r="QV11" s="248">
        <f>IF(QV$6=$OS$5,成绩录入!DE14,0)</f>
        <v>0</v>
      </c>
      <c r="QW11" s="248">
        <f>IF(QW$6=$OS$5,成绩录入!DF14,0)</f>
        <v>0</v>
      </c>
      <c r="QX11" s="248">
        <f>IF(QX$6=$OS$5,成绩录入!DG14,0)</f>
        <v>0</v>
      </c>
      <c r="QY11" s="248">
        <f>IF(QY$6=$OS$5,成绩录入!DH14,0)</f>
        <v>0</v>
      </c>
      <c r="QZ11" s="248">
        <f>IF(QZ$6=$OS$5,成绩录入!DI14,0)</f>
        <v>0</v>
      </c>
      <c r="RA11" s="248">
        <f>IF(RA$6=$OS$5,成绩录入!DJ14,0)</f>
        <v>0</v>
      </c>
      <c r="RB11" s="248">
        <f>IF(RB$6=$OS$5,成绩录入!DK14,0)</f>
        <v>0</v>
      </c>
      <c r="RC11" s="248">
        <f>IF(RC$6=$OS$5,成绩录入!DL14,0)</f>
        <v>0</v>
      </c>
      <c r="RD11" s="248">
        <f>IF(RD$6=$OS$5,成绩录入!DM14,0)</f>
        <v>0</v>
      </c>
      <c r="RE11" s="248">
        <f>IF(RE$6=$OS$5,成绩录入!DN14,0)</f>
        <v>0</v>
      </c>
      <c r="RF11" s="248">
        <f>IF(RF$6=$OS$5,成绩录入!DO14,0)</f>
        <v>0</v>
      </c>
      <c r="RG11" s="248">
        <f>IF(RG$6=$OS$5,成绩录入!DP14,0)</f>
        <v>0</v>
      </c>
      <c r="RH11" s="248">
        <f>IF(RH$6=$OS$5,成绩录入!DQ14,0)</f>
        <v>0</v>
      </c>
      <c r="RI11" s="248">
        <f>IF(RI$6=$OS$5,成绩录入!DR14,0)</f>
        <v>0</v>
      </c>
      <c r="RJ11" s="248">
        <f>IF(RJ$6=$OS$5,成绩录入!DS14,0)</f>
        <v>0</v>
      </c>
      <c r="RK11" s="248">
        <f>IF(RK$6=$OS$5,成绩录入!DT14,0)</f>
        <v>0</v>
      </c>
      <c r="RL11" s="248">
        <f>IF(RL$6=$OS$5,成绩录入!DU14,0)</f>
        <v>0</v>
      </c>
      <c r="RM11" s="248">
        <f>IF(RM$6=$OS$5,成绩录入!DV14,0)</f>
        <v>0</v>
      </c>
      <c r="RN11" s="248">
        <f>IF(RN$6=$OS$5,成绩录入!DW14,0)</f>
        <v>0</v>
      </c>
      <c r="RO11" s="248">
        <f>IF(RO$6=$OS$5,成绩录入!DX14,0)</f>
        <v>0</v>
      </c>
      <c r="RP11" s="248">
        <f>IF(RP$6=$OS$5,成绩录入!DY14,0)</f>
        <v>0</v>
      </c>
      <c r="RQ11" s="248">
        <f>IF(RQ$6=$OS$5,成绩录入!DZ14,0)</f>
        <v>0</v>
      </c>
      <c r="RR11" s="248">
        <f>IF(RR$6=$OS$5,成绩录入!EA14,0)</f>
        <v>0</v>
      </c>
      <c r="RS11" s="248">
        <f>IF(RS$6=$OS$5,成绩录入!EB14,0)</f>
        <v>0</v>
      </c>
      <c r="RT11" s="248">
        <f>IF(RT$6=$OS$5,成绩录入!EC14,0)</f>
        <v>0</v>
      </c>
      <c r="RU11" s="248">
        <f>IF(RU$6=$OS$5,成绩录入!ED14,0)</f>
        <v>0</v>
      </c>
      <c r="RV11" s="248">
        <f>IF(RV$6=$OS$5,成绩录入!EE14,0)</f>
        <v>0</v>
      </c>
      <c r="RW11" s="248">
        <f>IF(RW$6=$OS$5,成绩录入!EF14,0)</f>
        <v>0</v>
      </c>
      <c r="RX11" s="248">
        <f>IF(RX$6=$OS$5,成绩录入!EG14,0)</f>
        <v>0</v>
      </c>
      <c r="RY11" s="248">
        <f>IF(RY$6=$OS$5,成绩录入!EH14,0)</f>
        <v>0</v>
      </c>
      <c r="RZ11" s="248">
        <f>IF(RZ$6=$OS$5,成绩录入!EI14,0)</f>
        <v>0</v>
      </c>
      <c r="SA11" s="248">
        <f>IF(SA$6=$OS$5,成绩录入!EJ14,0)</f>
        <v>0</v>
      </c>
      <c r="SB11" s="248">
        <f>IF(SB$6=$OS$5,成绩录入!EK14,0)</f>
        <v>0</v>
      </c>
      <c r="SC11" s="248">
        <f>IF(SC$6=$OS$5,成绩录入!EL14,0)</f>
        <v>0</v>
      </c>
      <c r="SD11" s="248">
        <f>IF(SD$6=$OS$5,成绩录入!EM14,0)</f>
        <v>0</v>
      </c>
      <c r="SE11" s="248">
        <f>IF(SE$6=$OS$5,成绩录入!EN14,0)</f>
        <v>0</v>
      </c>
      <c r="SF11" s="248">
        <f>IF(SF$6=$OS$5,成绩录入!EO14,0)</f>
        <v>0</v>
      </c>
      <c r="SG11" s="248">
        <f>IF(SG$6=$OS$5,成绩录入!EP14,0)</f>
        <v>0</v>
      </c>
      <c r="SH11" s="248">
        <f>IF(SH$6=$OS$5,成绩录入!EQ14,0)</f>
        <v>0</v>
      </c>
      <c r="SI11" s="248">
        <f>IF(SI$6=$OS$5,成绩录入!ER14,0)</f>
        <v>0</v>
      </c>
      <c r="SJ11" s="248">
        <f>IF(SJ$6=$OS$5,成绩录入!ES14,0)</f>
        <v>0</v>
      </c>
      <c r="SK11" s="248">
        <f>IF(SK$6=$OS$5,成绩录入!ET14,0)</f>
        <v>0</v>
      </c>
      <c r="SL11" s="248">
        <f>IF(SL$6=$OS$5,成绩录入!EU14,0)</f>
        <v>0</v>
      </c>
      <c r="SM11" s="248">
        <f>IF(SM$6=$OS$5,成绩录入!EV14,0)</f>
        <v>0</v>
      </c>
      <c r="SN11" s="248">
        <f>IF(SN$6=$OS$5,成绩录入!EW14,0)</f>
        <v>0</v>
      </c>
      <c r="SO11" s="248">
        <f>IF(SO$6=$OS$5,成绩录入!EX14,0)</f>
        <v>0</v>
      </c>
      <c r="SP11" s="218">
        <f t="shared" si="88"/>
        <v>0</v>
      </c>
      <c r="SQ11" s="166"/>
      <c r="SR11" s="166"/>
      <c r="SS11" s="247">
        <f>IF(SS$6=$SR$5,成绩录入!BC14,0)</f>
        <v>0</v>
      </c>
      <c r="ST11" s="248">
        <f>IF(ST$6=$SR$5,成绩录入!BD14,0)</f>
        <v>0</v>
      </c>
      <c r="SU11" s="248">
        <f>IF(SU$6=$SR$5,成绩录入!BE14,0)</f>
        <v>0</v>
      </c>
      <c r="SV11" s="248">
        <f>IF(SV$6=$SR$5,成绩录入!BF14,0)</f>
        <v>0</v>
      </c>
      <c r="SW11" s="248">
        <f>IF(SW$6=$SR$5,成绩录入!BG14,0)</f>
        <v>0</v>
      </c>
      <c r="SX11" s="248">
        <f>IF(SX$6=$SR$5,成绩录入!BH14,0)</f>
        <v>0</v>
      </c>
      <c r="SY11" s="248">
        <f>IF(SY$6=$SR$5,成绩录入!BI14,0)</f>
        <v>0</v>
      </c>
      <c r="SZ11" s="248">
        <f>IF(SZ$6=$SR$5,成绩录入!BJ14,0)</f>
        <v>0</v>
      </c>
      <c r="TA11" s="248">
        <f>IF(TA$6=$SR$5,成绩录入!BK14,0)</f>
        <v>0</v>
      </c>
      <c r="TB11" s="248">
        <f>IF(TB$6=$SR$5,成绩录入!BL14,0)</f>
        <v>0</v>
      </c>
      <c r="TC11" s="248">
        <f>IF(TC$6=$SR$5,成绩录入!BM14,0)</f>
        <v>0</v>
      </c>
      <c r="TD11" s="248">
        <f>IF(TD$6=$SR$5,成绩录入!BN14,0)</f>
        <v>0</v>
      </c>
      <c r="TE11" s="248">
        <f>IF(TE$6=$SR$5,成绩录入!BO14,0)</f>
        <v>0</v>
      </c>
      <c r="TF11" s="248">
        <f>IF(TF$6=$SR$5,成绩录入!BP14,0)</f>
        <v>0</v>
      </c>
      <c r="TG11" s="248">
        <f>IF(TG$6=$SR$5,成绩录入!BQ14,0)</f>
        <v>0</v>
      </c>
      <c r="TH11" s="248">
        <f>IF(TH$6=$SR$5,成绩录入!BR14,0)</f>
        <v>0</v>
      </c>
      <c r="TI11" s="248">
        <f>IF(TI$6=$SR$5,成绩录入!BS14,0)</f>
        <v>0</v>
      </c>
      <c r="TJ11" s="248">
        <f>IF(TJ$6=$SR$5,成绩录入!BT14,0)</f>
        <v>0</v>
      </c>
      <c r="TK11" s="248">
        <f>IF(TK$6=$SR$5,成绩录入!BU14,0)</f>
        <v>0</v>
      </c>
      <c r="TL11" s="248">
        <f>IF(TL$6=$SR$5,成绩录入!BV14,0)</f>
        <v>0</v>
      </c>
      <c r="TM11" s="248">
        <f>IF(TM$6=$SR$5,成绩录入!BW14,0)</f>
        <v>0</v>
      </c>
      <c r="TN11" s="248">
        <f>IF(TN$6=$SR$5,成绩录入!BX14,0)</f>
        <v>0</v>
      </c>
      <c r="TO11" s="248">
        <f>IF(TO$6=$SR$5,成绩录入!BY14,0)</f>
        <v>0</v>
      </c>
      <c r="TP11" s="248">
        <f>IF(TP$6=$SR$5,成绩录入!BZ14,0)</f>
        <v>0</v>
      </c>
      <c r="TQ11" s="248">
        <f>IF(TQ$6=$SR$5,成绩录入!CA14,0)</f>
        <v>0</v>
      </c>
      <c r="TR11" s="248">
        <f>IF(TR$6=$SR$5,成绩录入!CB14,0)</f>
        <v>0</v>
      </c>
      <c r="TS11" s="248">
        <f>IF(TS$6=$SR$5,成绩录入!CC14,0)</f>
        <v>0</v>
      </c>
      <c r="TT11" s="248">
        <f>IF(TT$6=$SR$5,成绩录入!CD14,0)</f>
        <v>0</v>
      </c>
      <c r="TU11" s="248">
        <f>IF(TU$6=$SR$5,成绩录入!CE14,0)</f>
        <v>0</v>
      </c>
      <c r="TV11" s="248">
        <f>IF(TV$6=$SR$5,成绩录入!CF14,0)</f>
        <v>0</v>
      </c>
      <c r="TW11" s="248">
        <f>IF(TW$6=$SR$5,成绩录入!CG14,0)</f>
        <v>0</v>
      </c>
      <c r="TX11" s="248">
        <f>IF(TX$6=$SR$5,成绩录入!CH14,0)</f>
        <v>0</v>
      </c>
      <c r="TY11" s="248">
        <f>IF(TY$6=$SR$5,成绩录入!CI14,0)</f>
        <v>0</v>
      </c>
      <c r="TZ11" s="248">
        <f>IF(TZ$6=$SR$5,成绩录入!CJ14,0)</f>
        <v>0</v>
      </c>
      <c r="UA11" s="248">
        <f>IF(UA$6=$SR$5,成绩录入!CK14,0)</f>
        <v>0</v>
      </c>
      <c r="UB11" s="248">
        <f>IF(UB$6=$SR$5,成绩录入!CL14,0)</f>
        <v>0</v>
      </c>
      <c r="UC11" s="248">
        <f>IF(UC$6=$SR$5,成绩录入!CM14,0)</f>
        <v>0</v>
      </c>
      <c r="UD11" s="248">
        <f>IF(UD$6=$SR$5,成绩录入!CN14,0)</f>
        <v>0</v>
      </c>
      <c r="UE11" s="248">
        <f>IF(UE$6=$SR$5,成绩录入!CO14,0)</f>
        <v>0</v>
      </c>
      <c r="UF11" s="248">
        <f>IF(UF$6=$SR$5,成绩录入!CP14,0)</f>
        <v>0</v>
      </c>
      <c r="UG11" s="248">
        <f>IF(UG$6=$SR$5,成绩录入!CQ14,0)</f>
        <v>0</v>
      </c>
      <c r="UH11" s="248">
        <f>IF(UH$6=$SR$5,成绩录入!CR14,0)</f>
        <v>0</v>
      </c>
      <c r="UI11" s="248">
        <f>IF(UI$6=$SR$5,成绩录入!CS14,0)</f>
        <v>0</v>
      </c>
      <c r="UJ11" s="248">
        <f>IF(UJ$6=$SR$5,成绩录入!CT14,0)</f>
        <v>0</v>
      </c>
      <c r="UK11" s="248">
        <f>IF(UK$6=$SR$5,成绩录入!CU14,0)</f>
        <v>0</v>
      </c>
      <c r="UL11" s="248">
        <f>IF(UL$6=$SR$5,成绩录入!CV14,0)</f>
        <v>0</v>
      </c>
      <c r="UM11" s="248">
        <f>IF(UM$6=$SR$5,成绩录入!CW14,0)</f>
        <v>0</v>
      </c>
      <c r="UN11" s="248">
        <f>IF(UN$6=$SR$5,成绩录入!CX14,0)</f>
        <v>0</v>
      </c>
      <c r="UO11" s="248">
        <f>IF(UO$6=$SR$5,成绩录入!CY14,0)</f>
        <v>0</v>
      </c>
      <c r="UP11" s="248">
        <f>IF(UP$6=$SR$5,成绩录入!CZ14,0)</f>
        <v>0</v>
      </c>
      <c r="UQ11" s="248">
        <f>IF(UQ$6=$SR$5,成绩录入!DA14,0)</f>
        <v>0</v>
      </c>
      <c r="UR11" s="248">
        <f>IF(UR$6=$SR$5,成绩录入!DB14,0)</f>
        <v>0</v>
      </c>
      <c r="US11" s="248">
        <f>IF(US$6=$SR$5,成绩录入!DC14,0)</f>
        <v>0</v>
      </c>
      <c r="UT11" s="248">
        <f>IF(UT$6=$SR$5,成绩录入!DD14,0)</f>
        <v>0</v>
      </c>
      <c r="UU11" s="248">
        <f>IF(UU$6=$SR$5,成绩录入!DE14,0)</f>
        <v>0</v>
      </c>
      <c r="UV11" s="248">
        <f>IF(UV$6=$SR$5,成绩录入!DF14,0)</f>
        <v>0</v>
      </c>
      <c r="UW11" s="248">
        <f>IF(UW$6=$SR$5,成绩录入!DG14,0)</f>
        <v>0</v>
      </c>
      <c r="UX11" s="248">
        <f>IF(UX$6=$SR$5,成绩录入!DH14,0)</f>
        <v>0</v>
      </c>
      <c r="UY11" s="248">
        <f>IF(UY$6=$SR$5,成绩录入!DI14,0)</f>
        <v>0</v>
      </c>
      <c r="UZ11" s="248">
        <f>IF(UZ$6=$SR$5,成绩录入!DJ14,0)</f>
        <v>0</v>
      </c>
      <c r="VA11" s="248">
        <f>IF(VA$6=$SR$5,成绩录入!DK14,0)</f>
        <v>0</v>
      </c>
      <c r="VB11" s="248">
        <f>IF(VB$6=$SR$5,成绩录入!DL14,0)</f>
        <v>0</v>
      </c>
      <c r="VC11" s="248">
        <f>IF(VC$6=$SR$5,成绩录入!DM14,0)</f>
        <v>0</v>
      </c>
      <c r="VD11" s="248">
        <f>IF(VD$6=$SR$5,成绩录入!DN14,0)</f>
        <v>0</v>
      </c>
      <c r="VE11" s="248">
        <f>IF(VE$6=$SR$5,成绩录入!DO14,0)</f>
        <v>0</v>
      </c>
      <c r="VF11" s="248">
        <f>IF(VF$6=$SR$5,成绩录入!DP14,0)</f>
        <v>0</v>
      </c>
      <c r="VG11" s="248">
        <f>IF(VG$6=$SR$5,成绩录入!DQ14,0)</f>
        <v>0</v>
      </c>
      <c r="VH11" s="248">
        <f>IF(VH$6=$SR$5,成绩录入!DR14,0)</f>
        <v>0</v>
      </c>
      <c r="VI11" s="248">
        <f>IF(VI$6=$SR$5,成绩录入!DS14,0)</f>
        <v>0</v>
      </c>
      <c r="VJ11" s="248">
        <f>IF(VJ$6=$SR$5,成绩录入!DT14,0)</f>
        <v>0</v>
      </c>
      <c r="VK11" s="248">
        <f>IF(VK$6=$SR$5,成绩录入!DU14,0)</f>
        <v>0</v>
      </c>
      <c r="VL11" s="248">
        <f>IF(VL$6=$SR$5,成绩录入!DV14,0)</f>
        <v>0</v>
      </c>
      <c r="VM11" s="248">
        <f>IF(VM$6=$SR$5,成绩录入!DW14,0)</f>
        <v>0</v>
      </c>
      <c r="VN11" s="248">
        <f>IF(VN$6=$SR$5,成绩录入!DX14,0)</f>
        <v>0</v>
      </c>
      <c r="VO11" s="248">
        <f>IF(VO$6=$SR$5,成绩录入!DY14,0)</f>
        <v>0</v>
      </c>
      <c r="VP11" s="248">
        <f>IF(VP$6=$SR$5,成绩录入!DZ14,0)</f>
        <v>0</v>
      </c>
      <c r="VQ11" s="248">
        <f>IF(VQ$6=$SR$5,成绩录入!EA14,0)</f>
        <v>0</v>
      </c>
      <c r="VR11" s="248">
        <f>IF(VR$6=$SR$5,成绩录入!EB14,0)</f>
        <v>0</v>
      </c>
      <c r="VS11" s="248">
        <f>IF(VS$6=$SR$5,成绩录入!EC14,0)</f>
        <v>0</v>
      </c>
      <c r="VT11" s="248">
        <f>IF(VT$6=$SR$5,成绩录入!ED14,0)</f>
        <v>0</v>
      </c>
      <c r="VU11" s="248">
        <f>IF(VU$6=$SR$5,成绩录入!EE14,0)</f>
        <v>0</v>
      </c>
      <c r="VV11" s="248">
        <f>IF(VV$6=$SR$5,成绩录入!EF14,0)</f>
        <v>0</v>
      </c>
      <c r="VW11" s="248">
        <f>IF(VW$6=$SR$5,成绩录入!EG14,0)</f>
        <v>0</v>
      </c>
      <c r="VX11" s="248">
        <f>IF(VX$6=$SR$5,成绩录入!EH14,0)</f>
        <v>0</v>
      </c>
      <c r="VY11" s="248">
        <f>IF(VY$6=$SR$5,成绩录入!EI14,0)</f>
        <v>0</v>
      </c>
      <c r="VZ11" s="248">
        <f>IF(VZ$6=$SR$5,成绩录入!EJ14,0)</f>
        <v>0</v>
      </c>
      <c r="WA11" s="248">
        <f>IF(WA$6=$SR$5,成绩录入!EK14,0)</f>
        <v>0</v>
      </c>
      <c r="WB11" s="248">
        <f>IF(WB$6=$SR$5,成绩录入!EL14,0)</f>
        <v>0</v>
      </c>
      <c r="WC11" s="248">
        <f>IF(WC$6=$SR$5,成绩录入!EM14,0)</f>
        <v>0</v>
      </c>
      <c r="WD11" s="248">
        <f>IF(WD$6=$SR$5,成绩录入!EN14,0)</f>
        <v>0</v>
      </c>
      <c r="WE11" s="248">
        <f>IF(WE$6=$SR$5,成绩录入!EO14,0)</f>
        <v>0</v>
      </c>
      <c r="WF11" s="248">
        <f>IF(WF$6=$SR$5,成绩录入!EP14,0)</f>
        <v>0</v>
      </c>
      <c r="WG11" s="248">
        <f>IF(WG$6=$SR$5,成绩录入!EQ14,0)</f>
        <v>0</v>
      </c>
      <c r="WH11" s="248">
        <f>IF(WH$6=$SR$5,成绩录入!ER14,0)</f>
        <v>0</v>
      </c>
      <c r="WI11" s="248">
        <f>IF(WI$6=$SR$5,成绩录入!ES14,0)</f>
        <v>0</v>
      </c>
      <c r="WJ11" s="248">
        <f>IF(WJ$6=$SR$5,成绩录入!ET14,0)</f>
        <v>0</v>
      </c>
      <c r="WK11" s="248">
        <f>IF(WK$6=$SR$5,成绩录入!EU14,0)</f>
        <v>0</v>
      </c>
      <c r="WL11" s="248">
        <f>IF(WL$6=$SR$5,成绩录入!EV14,0)</f>
        <v>0</v>
      </c>
      <c r="WM11" s="248">
        <f>IF(WM$6=$SR$5,成绩录入!EW14,0)</f>
        <v>0</v>
      </c>
      <c r="WN11" s="248">
        <f>IF(WN$6=$SR$5,成绩录入!EX14,0)</f>
        <v>0</v>
      </c>
      <c r="WO11" s="218">
        <f t="shared" si="32"/>
        <v>0</v>
      </c>
      <c r="WP11" s="166"/>
      <c r="WQ11" s="166"/>
      <c r="WR11" s="247">
        <f>IF(WR$6=$WQ$5,成绩录入!BC14,0)</f>
        <v>0</v>
      </c>
      <c r="WS11" s="248">
        <f>IF(WS$6=$WQ$5,成绩录入!BD14,0)</f>
        <v>0</v>
      </c>
      <c r="WT11" s="248">
        <f>IF(WT$6=$WQ$5,成绩录入!BE14,0)</f>
        <v>0</v>
      </c>
      <c r="WU11" s="248">
        <f>IF(WU$6=$WQ$5,成绩录入!BF14,0)</f>
        <v>0</v>
      </c>
      <c r="WV11" s="248">
        <f>IF(WV$6=$WQ$5,成绩录入!BG14,0)</f>
        <v>0</v>
      </c>
      <c r="WW11" s="248">
        <f>IF(WW$6=$WQ$5,成绩录入!BH14,0)</f>
        <v>0</v>
      </c>
      <c r="WX11" s="248">
        <f>IF(WX$6=$WQ$5,成绩录入!BI14,0)</f>
        <v>0</v>
      </c>
      <c r="WY11" s="248">
        <f>IF(WY$6=$WQ$5,成绩录入!BJ14,0)</f>
        <v>0</v>
      </c>
      <c r="WZ11" s="248">
        <f>IF(WZ$6=$WQ$5,成绩录入!BK14,0)</f>
        <v>0</v>
      </c>
      <c r="XA11" s="248">
        <f>IF(XA$6=$WQ$5,成绩录入!BL14,0)</f>
        <v>0</v>
      </c>
      <c r="XB11" s="248">
        <f>IF(XB$6=$WQ$5,成绩录入!BM14,0)</f>
        <v>0</v>
      </c>
      <c r="XC11" s="248">
        <f>IF(XC$6=$WQ$5,成绩录入!BN14,0)</f>
        <v>0</v>
      </c>
      <c r="XD11" s="248">
        <f>IF(XD$6=$WQ$5,成绩录入!BO14,0)</f>
        <v>0</v>
      </c>
      <c r="XE11" s="248">
        <f>IF(XE$6=$WQ$5,成绩录入!BP14,0)</f>
        <v>0</v>
      </c>
      <c r="XF11" s="248">
        <f>IF(XF$6=$WQ$5,成绩录入!BQ14,0)</f>
        <v>0</v>
      </c>
      <c r="XG11" s="248">
        <f>IF(XG$6=$WQ$5,成绩录入!BR14,0)</f>
        <v>0</v>
      </c>
      <c r="XH11" s="248">
        <f>IF(XH$6=$WQ$5,成绩录入!BS14,0)</f>
        <v>0</v>
      </c>
      <c r="XI11" s="248">
        <f>IF(XI$6=$WQ$5,成绩录入!BT14,0)</f>
        <v>0</v>
      </c>
      <c r="XJ11" s="248">
        <f>IF(XJ$6=$WQ$5,成绩录入!BU14,0)</f>
        <v>0</v>
      </c>
      <c r="XK11" s="248">
        <f>IF(XK$6=$WQ$5,成绩录入!BV14,0)</f>
        <v>0</v>
      </c>
      <c r="XL11" s="248">
        <f>IF(XL$6=$WQ$5,成绩录入!BW14,0)</f>
        <v>0</v>
      </c>
      <c r="XM11" s="248">
        <f>IF(XM$6=$WQ$5,成绩录入!BX14,0)</f>
        <v>0</v>
      </c>
      <c r="XN11" s="248">
        <f>IF(XN$6=$WQ$5,成绩录入!BY14,0)</f>
        <v>0</v>
      </c>
      <c r="XO11" s="248">
        <f>IF(XO$6=$WQ$5,成绩录入!BZ14,0)</f>
        <v>0</v>
      </c>
      <c r="XP11" s="248">
        <f>IF(XP$6=$WQ$5,成绩录入!CA14,0)</f>
        <v>0</v>
      </c>
      <c r="XQ11" s="248">
        <f>IF(XQ$6=$WQ$5,成绩录入!CB14,0)</f>
        <v>0</v>
      </c>
      <c r="XR11" s="248">
        <f>IF(XR$6=$WQ$5,成绩录入!CC14,0)</f>
        <v>0</v>
      </c>
      <c r="XS11" s="248">
        <f>IF(XS$6=$WQ$5,成绩录入!CD14,0)</f>
        <v>0</v>
      </c>
      <c r="XT11" s="248">
        <f>IF(XT$6=$WQ$5,成绩录入!CE14,0)</f>
        <v>0</v>
      </c>
      <c r="XU11" s="248">
        <f>IF(XU$6=$WQ$5,成绩录入!CF14,0)</f>
        <v>0</v>
      </c>
      <c r="XV11" s="248">
        <f>IF(XV$6=$WQ$5,成绩录入!CG14,0)</f>
        <v>0</v>
      </c>
      <c r="XW11" s="248">
        <f>IF(XW$6=$WQ$5,成绩录入!CH14,0)</f>
        <v>0</v>
      </c>
      <c r="XX11" s="248">
        <f>IF(XX$6=$WQ$5,成绩录入!CI14,0)</f>
        <v>0</v>
      </c>
      <c r="XY11" s="248">
        <f>IF(XY$6=$WQ$5,成绩录入!CJ14,0)</f>
        <v>0</v>
      </c>
      <c r="XZ11" s="248">
        <f>IF(XZ$6=$WQ$5,成绩录入!CK14,0)</f>
        <v>0</v>
      </c>
      <c r="YA11" s="248">
        <f>IF(YA$6=$WQ$5,成绩录入!CL14,0)</f>
        <v>0</v>
      </c>
      <c r="YB11" s="248">
        <f>IF(YB$6=$WQ$5,成绩录入!CM14,0)</f>
        <v>0</v>
      </c>
      <c r="YC11" s="248">
        <f>IF(YC$6=$WQ$5,成绩录入!CN14,0)</f>
        <v>0</v>
      </c>
      <c r="YD11" s="248">
        <f>IF(YD$6=$WQ$5,成绩录入!CO14,0)</f>
        <v>0</v>
      </c>
      <c r="YE11" s="248">
        <f>IF(YE$6=$WQ$5,成绩录入!CP14,0)</f>
        <v>0</v>
      </c>
      <c r="YF11" s="248">
        <f>IF(YF$6=$WQ$5,成绩录入!CQ14,0)</f>
        <v>0</v>
      </c>
      <c r="YG11" s="248">
        <f>IF(YG$6=$WQ$5,成绩录入!CR14,0)</f>
        <v>0</v>
      </c>
      <c r="YH11" s="248">
        <f>IF(YH$6=$WQ$5,成绩录入!CS14,0)</f>
        <v>0</v>
      </c>
      <c r="YI11" s="248">
        <f>IF(YI$6=$WQ$5,成绩录入!CT14,0)</f>
        <v>0</v>
      </c>
      <c r="YJ11" s="248">
        <f>IF(YJ$6=$WQ$5,成绩录入!CU14,0)</f>
        <v>0</v>
      </c>
      <c r="YK11" s="248">
        <f>IF(YK$6=$WQ$5,成绩录入!CV14,0)</f>
        <v>0</v>
      </c>
      <c r="YL11" s="248">
        <f>IF(YL$6=$WQ$5,成绩录入!CW14,0)</f>
        <v>0</v>
      </c>
      <c r="YM11" s="248">
        <f>IF(YM$6=$WQ$5,成绩录入!CX14,0)</f>
        <v>0</v>
      </c>
      <c r="YN11" s="248">
        <f>IF(YN$6=$WQ$5,成绩录入!CY14,0)</f>
        <v>0</v>
      </c>
      <c r="YO11" s="248">
        <f>IF(YO$6=$WQ$5,成绩录入!CZ14,0)</f>
        <v>0</v>
      </c>
      <c r="YP11" s="248">
        <f>IF(YP$6=$WQ$5,成绩录入!DA14,0)</f>
        <v>0</v>
      </c>
      <c r="YQ11" s="248">
        <f>IF(YQ$6=$WQ$5,成绩录入!DB14,0)</f>
        <v>0</v>
      </c>
      <c r="YR11" s="248">
        <f>IF(YR$6=$WQ$5,成绩录入!DC14,0)</f>
        <v>0</v>
      </c>
      <c r="YS11" s="248">
        <f>IF(YS$6=$WQ$5,成绩录入!DD14,0)</f>
        <v>0</v>
      </c>
      <c r="YT11" s="248">
        <f>IF(YT$6=$WQ$5,成绩录入!DE14,0)</f>
        <v>0</v>
      </c>
      <c r="YU11" s="248">
        <f>IF(YU$6=$WQ$5,成绩录入!DF14,0)</f>
        <v>0</v>
      </c>
      <c r="YV11" s="248">
        <f>IF(YV$6=$WQ$5,成绩录入!DG14,0)</f>
        <v>0</v>
      </c>
      <c r="YW11" s="248">
        <f>IF(YW$6=$WQ$5,成绩录入!DH14,0)</f>
        <v>0</v>
      </c>
      <c r="YX11" s="248">
        <f>IF(YX$6=$WQ$5,成绩录入!DI14,0)</f>
        <v>0</v>
      </c>
      <c r="YY11" s="248">
        <f>IF(YY$6=$WQ$5,成绩录入!DJ14,0)</f>
        <v>0</v>
      </c>
      <c r="YZ11" s="248">
        <f>IF(YZ$6=$WQ$5,成绩录入!DK14,0)</f>
        <v>0</v>
      </c>
      <c r="ZA11" s="248">
        <f>IF(ZA$6=$WQ$5,成绩录入!DL14,0)</f>
        <v>0</v>
      </c>
      <c r="ZB11" s="248">
        <f>IF(ZB$6=$WQ$5,成绩录入!DM14,0)</f>
        <v>0</v>
      </c>
      <c r="ZC11" s="248">
        <f>IF(ZC$6=$WQ$5,成绩录入!DN14,0)</f>
        <v>0</v>
      </c>
      <c r="ZD11" s="248">
        <f>IF(ZD$6=$WQ$5,成绩录入!DO14,0)</f>
        <v>0</v>
      </c>
      <c r="ZE11" s="248">
        <f>IF(ZE$6=$WQ$5,成绩录入!DP14,0)</f>
        <v>0</v>
      </c>
      <c r="ZF11" s="248">
        <f>IF(ZF$6=$WQ$5,成绩录入!DQ14,0)</f>
        <v>0</v>
      </c>
      <c r="ZG11" s="248">
        <f>IF(ZG$6=$WQ$5,成绩录入!DR14,0)</f>
        <v>0</v>
      </c>
      <c r="ZH11" s="248">
        <f>IF(ZH$6=$WQ$5,成绩录入!DS14,0)</f>
        <v>0</v>
      </c>
      <c r="ZI11" s="248">
        <f>IF(ZI$6=$WQ$5,成绩录入!DT14,0)</f>
        <v>0</v>
      </c>
      <c r="ZJ11" s="248">
        <f>IF(ZJ$6=$WQ$5,成绩录入!DU14,0)</f>
        <v>0</v>
      </c>
      <c r="ZK11" s="248">
        <f>IF(ZK$6=$WQ$5,成绩录入!DV14,0)</f>
        <v>0</v>
      </c>
      <c r="ZL11" s="248">
        <f>IF(ZL$6=$WQ$5,成绩录入!DW14,0)</f>
        <v>0</v>
      </c>
      <c r="ZM11" s="248">
        <f>IF(ZM$6=$WQ$5,成绩录入!DX14,0)</f>
        <v>0</v>
      </c>
      <c r="ZN11" s="248">
        <f>IF(ZN$6=$WQ$5,成绩录入!DY14,0)</f>
        <v>0</v>
      </c>
      <c r="ZO11" s="248">
        <f>IF(ZO$6=$WQ$5,成绩录入!DZ14,0)</f>
        <v>0</v>
      </c>
      <c r="ZP11" s="248">
        <f>IF(ZP$6=$WQ$5,成绩录入!EA14,0)</f>
        <v>0</v>
      </c>
      <c r="ZQ11" s="248">
        <f>IF(ZQ$6=$WQ$5,成绩录入!EB14,0)</f>
        <v>0</v>
      </c>
      <c r="ZR11" s="248">
        <f>IF(ZR$6=$WQ$5,成绩录入!EC14,0)</f>
        <v>0</v>
      </c>
      <c r="ZS11" s="248">
        <f>IF(ZS$6=$WQ$5,成绩录入!ED14,0)</f>
        <v>0</v>
      </c>
      <c r="ZT11" s="248">
        <f>IF(ZT$6=$WQ$5,成绩录入!EE14,0)</f>
        <v>0</v>
      </c>
      <c r="ZU11" s="248">
        <f>IF(ZU$6=$WQ$5,成绩录入!EF14,0)</f>
        <v>0</v>
      </c>
      <c r="ZV11" s="248">
        <f>IF(ZV$6=$WQ$5,成绩录入!EG14,0)</f>
        <v>0</v>
      </c>
      <c r="ZW11" s="248">
        <f>IF(ZW$6=$WQ$5,成绩录入!EH14,0)</f>
        <v>0</v>
      </c>
      <c r="ZX11" s="248">
        <f>IF(ZX$6=$WQ$5,成绩录入!EI14,0)</f>
        <v>0</v>
      </c>
      <c r="ZY11" s="248">
        <f>IF(ZY$6=$WQ$5,成绩录入!EJ14,0)</f>
        <v>0</v>
      </c>
      <c r="ZZ11" s="248">
        <f>IF(ZZ$6=$WQ$5,成绩录入!EK14,0)</f>
        <v>0</v>
      </c>
      <c r="AAA11" s="248">
        <f>IF(AAA$6=$WQ$5,成绩录入!EL14,0)</f>
        <v>0</v>
      </c>
      <c r="AAB11" s="248">
        <f>IF(AAB$6=$WQ$5,成绩录入!EM14,0)</f>
        <v>0</v>
      </c>
      <c r="AAC11" s="248">
        <f>IF(AAC$6=$WQ$5,成绩录入!EN14,0)</f>
        <v>0</v>
      </c>
      <c r="AAD11" s="248">
        <f>IF(AAD$6=$WQ$5,成绩录入!EO14,0)</f>
        <v>0</v>
      </c>
      <c r="AAE11" s="248">
        <f>IF(AAE$6=$WQ$5,成绩录入!EP14,0)</f>
        <v>0</v>
      </c>
      <c r="AAF11" s="248">
        <f>IF(AAF$6=$WQ$5,成绩录入!EQ14,0)</f>
        <v>0</v>
      </c>
      <c r="AAG11" s="248">
        <f>IF(AAG$6=$WQ$5,成绩录入!ER14,0)</f>
        <v>0</v>
      </c>
      <c r="AAH11" s="248">
        <f>IF(AAH$6=$WQ$5,成绩录入!ES14,0)</f>
        <v>0</v>
      </c>
      <c r="AAI11" s="248">
        <f>IF(AAI$6=$WQ$5,成绩录入!ET14,0)</f>
        <v>0</v>
      </c>
      <c r="AAJ11" s="248">
        <f>IF(AAJ$6=$WQ$5,成绩录入!EU14,0)</f>
        <v>0</v>
      </c>
      <c r="AAK11" s="248">
        <f>IF(AAK$6=$WQ$5,成绩录入!EV14,0)</f>
        <v>0</v>
      </c>
      <c r="AAL11" s="248">
        <f>IF(AAL$6=$WQ$5,成绩录入!EW14,0)</f>
        <v>0</v>
      </c>
      <c r="AAM11" s="248">
        <f>IF(AAM$6=$WQ$5,成绩录入!EX14,0)</f>
        <v>0</v>
      </c>
      <c r="AAN11" s="218">
        <f t="shared" si="33"/>
        <v>0</v>
      </c>
      <c r="AAO11" s="206"/>
      <c r="AAQ11" s="247">
        <f>IF(AAQ$6=$AAP$5,成绩录入!BC14,0)</f>
        <v>0</v>
      </c>
      <c r="AAR11" s="248">
        <f>IF(AAR$6=$AAP$5,成绩录入!BD14,0)</f>
        <v>0</v>
      </c>
      <c r="AAS11" s="248">
        <f>IF(AAS$6=$AAP$5,成绩录入!BE14,0)</f>
        <v>0</v>
      </c>
      <c r="AAT11" s="248">
        <f>IF(AAT$6=$AAP$5,成绩录入!BF14,0)</f>
        <v>0</v>
      </c>
      <c r="AAU11" s="248">
        <f>IF(AAU$6=$AAP$5,成绩录入!BG14,0)</f>
        <v>0</v>
      </c>
      <c r="AAV11" s="248">
        <f>IF(AAV$6=$AAP$5,成绩录入!BH14,0)</f>
        <v>0</v>
      </c>
      <c r="AAW11" s="248">
        <f>IF(AAW$6=$AAP$5,成绩录入!BI14,0)</f>
        <v>0</v>
      </c>
      <c r="AAX11" s="248">
        <f>IF(AAX$6=$AAP$5,成绩录入!BJ14,0)</f>
        <v>0</v>
      </c>
      <c r="AAY11" s="248">
        <f>IF(AAY$6=$AAP$5,成绩录入!BK14,0)</f>
        <v>0</v>
      </c>
      <c r="AAZ11" s="248">
        <f>IF(AAZ$6=$AAP$5,成绩录入!BL14,0)</f>
        <v>0</v>
      </c>
      <c r="ABA11" s="248">
        <f>IF(ABA$6=$AAP$5,成绩录入!BM14,0)</f>
        <v>0</v>
      </c>
      <c r="ABB11" s="248">
        <f>IF(ABB$6=$AAP$5,成绩录入!BN14,0)</f>
        <v>0</v>
      </c>
      <c r="ABC11" s="248">
        <f>IF(ABC$6=$AAP$5,成绩录入!BO14,0)</f>
        <v>0</v>
      </c>
      <c r="ABD11" s="248">
        <f>IF(ABD$6=$AAP$5,成绩录入!BP14,0)</f>
        <v>0</v>
      </c>
      <c r="ABE11" s="248">
        <f>IF(ABE$6=$AAP$5,成绩录入!BQ14,0)</f>
        <v>0</v>
      </c>
      <c r="ABF11" s="248">
        <f>IF(ABF$6=$AAP$5,成绩录入!BR14,0)</f>
        <v>0</v>
      </c>
      <c r="ABG11" s="248">
        <f>IF(ABG$6=$AAP$5,成绩录入!BS14,0)</f>
        <v>0</v>
      </c>
      <c r="ABH11" s="248">
        <f>IF(ABH$6=$AAP$5,成绩录入!BT14,0)</f>
        <v>0</v>
      </c>
      <c r="ABI11" s="248">
        <f>IF(ABI$6=$AAP$5,成绩录入!BU14,0)</f>
        <v>0</v>
      </c>
      <c r="ABJ11" s="248">
        <f>IF(ABJ$6=$AAP$5,成绩录入!BV14,0)</f>
        <v>0</v>
      </c>
      <c r="ABK11" s="248">
        <f>IF(ABK$6=$AAP$5,成绩录入!BW14,0)</f>
        <v>0</v>
      </c>
      <c r="ABL11" s="248">
        <f>IF(ABL$6=$AAP$5,成绩录入!BX14,0)</f>
        <v>0</v>
      </c>
      <c r="ABM11" s="248">
        <f>IF(ABM$6=$AAP$5,成绩录入!BY14,0)</f>
        <v>0</v>
      </c>
      <c r="ABN11" s="248">
        <f>IF(ABN$6=$AAP$5,成绩录入!BZ14,0)</f>
        <v>0</v>
      </c>
      <c r="ABO11" s="248">
        <f>IF(ABO$6=$AAP$5,成绩录入!CA14,0)</f>
        <v>0</v>
      </c>
      <c r="ABP11" s="248">
        <f>IF(ABP$6=$AAP$5,成绩录入!CB14,0)</f>
        <v>0</v>
      </c>
      <c r="ABQ11" s="248">
        <f>IF(ABQ$6=$AAP$5,成绩录入!CC14,0)</f>
        <v>0</v>
      </c>
      <c r="ABR11" s="248">
        <f>IF(ABR$6=$AAP$5,成绩录入!CD14,0)</f>
        <v>0</v>
      </c>
      <c r="ABS11" s="248">
        <f>IF(ABS$6=$AAP$5,成绩录入!CE14,0)</f>
        <v>0</v>
      </c>
      <c r="ABT11" s="248">
        <f>IF(ABT$6=$AAP$5,成绩录入!CF14,0)</f>
        <v>0</v>
      </c>
      <c r="ABU11" s="248">
        <f>IF(ABU$6=$AAP$5,成绩录入!CG14,0)</f>
        <v>0</v>
      </c>
      <c r="ABV11" s="248">
        <f>IF(ABV$6=$AAP$5,成绩录入!CH14,0)</f>
        <v>0</v>
      </c>
      <c r="ABW11" s="248">
        <f>IF(ABW$6=$AAP$5,成绩录入!CI14,0)</f>
        <v>0</v>
      </c>
      <c r="ABX11" s="248">
        <f>IF(ABX$6=$AAP$5,成绩录入!CJ14,0)</f>
        <v>0</v>
      </c>
      <c r="ABY11" s="248">
        <f>IF(ABY$6=$AAP$5,成绩录入!CK14,0)</f>
        <v>0</v>
      </c>
      <c r="ABZ11" s="248">
        <f>IF(ABZ$6=$AAP$5,成绩录入!CL14,0)</f>
        <v>0</v>
      </c>
      <c r="ACA11" s="248">
        <f>IF(ACA$6=$AAP$5,成绩录入!CM14,0)</f>
        <v>0</v>
      </c>
      <c r="ACB11" s="248">
        <f>IF(ACB$6=$AAP$5,成绩录入!CN14,0)</f>
        <v>0</v>
      </c>
      <c r="ACC11" s="248">
        <f>IF(ACC$6=$AAP$5,成绩录入!CO14,0)</f>
        <v>0</v>
      </c>
      <c r="ACD11" s="248">
        <f>IF(ACD$6=$AAP$5,成绩录入!CP14,0)</f>
        <v>0</v>
      </c>
      <c r="ACE11" s="248">
        <f>IF(ACE$6=$AAP$5,成绩录入!CQ14,0)</f>
        <v>0</v>
      </c>
      <c r="ACF11" s="248">
        <f>IF(ACF$6=$AAP$5,成绩录入!CR14,0)</f>
        <v>0</v>
      </c>
      <c r="ACG11" s="248">
        <f>IF(ACG$6=$AAP$5,成绩录入!CS14,0)</f>
        <v>0</v>
      </c>
      <c r="ACH11" s="248">
        <f>IF(ACH$6=$AAP$5,成绩录入!CT14,0)</f>
        <v>0</v>
      </c>
      <c r="ACI11" s="248">
        <f>IF(ACI$6=$AAP$5,成绩录入!CU14,0)</f>
        <v>0</v>
      </c>
      <c r="ACJ11" s="248">
        <f>IF(ACJ$6=$AAP$5,成绩录入!CV14,0)</f>
        <v>0</v>
      </c>
      <c r="ACK11" s="248">
        <f>IF(ACK$6=$AAP$5,成绩录入!CW14,0)</f>
        <v>0</v>
      </c>
      <c r="ACL11" s="248">
        <f>IF(ACL$6=$AAP$5,成绩录入!CX14,0)</f>
        <v>0</v>
      </c>
      <c r="ACM11" s="248">
        <f>IF(ACM$6=$AAP$5,成绩录入!CY14,0)</f>
        <v>0</v>
      </c>
      <c r="ACN11" s="248">
        <f>IF(ACN$6=$AAP$5,成绩录入!CZ14,0)</f>
        <v>0</v>
      </c>
      <c r="ACO11" s="248">
        <f>IF(ACO$6=$AAP$5,成绩录入!DA14,0)</f>
        <v>0</v>
      </c>
      <c r="ACP11" s="248">
        <f>IF(ACP$6=$AAP$5,成绩录入!DB14,0)</f>
        <v>0</v>
      </c>
      <c r="ACQ11" s="248">
        <f>IF(ACQ$6=$AAP$5,成绩录入!DC14,0)</f>
        <v>0</v>
      </c>
      <c r="ACR11" s="248">
        <f>IF(ACR$6=$AAP$5,成绩录入!DD14,0)</f>
        <v>0</v>
      </c>
      <c r="ACS11" s="248">
        <f>IF(ACS$6=$AAP$5,成绩录入!DE14,0)</f>
        <v>0</v>
      </c>
      <c r="ACT11" s="248">
        <f>IF(ACT$6=$AAP$5,成绩录入!DF14,0)</f>
        <v>0</v>
      </c>
      <c r="ACU11" s="248">
        <f>IF(ACU$6=$AAP$5,成绩录入!DG14,0)</f>
        <v>0</v>
      </c>
      <c r="ACV11" s="248">
        <f>IF(ACV$6=$AAP$5,成绩录入!DH14,0)</f>
        <v>0</v>
      </c>
      <c r="ACW11" s="248">
        <f>IF(ACW$6=$AAP$5,成绩录入!DI14,0)</f>
        <v>0</v>
      </c>
      <c r="ACX11" s="248">
        <f>IF(ACX$6=$AAP$5,成绩录入!DJ14,0)</f>
        <v>0</v>
      </c>
      <c r="ACY11" s="248">
        <f>IF(ACY$6=$AAP$5,成绩录入!DK14,0)</f>
        <v>0</v>
      </c>
      <c r="ACZ11" s="248">
        <f>IF(ACZ$6=$AAP$5,成绩录入!DL14,0)</f>
        <v>0</v>
      </c>
      <c r="ADA11" s="248">
        <f>IF(ADA$6=$AAP$5,成绩录入!DM14,0)</f>
        <v>0</v>
      </c>
      <c r="ADB11" s="248">
        <f>IF(ADB$6=$AAP$5,成绩录入!DN14,0)</f>
        <v>0</v>
      </c>
      <c r="ADC11" s="248">
        <f>IF(ADC$6=$AAP$5,成绩录入!DO14,0)</f>
        <v>0</v>
      </c>
      <c r="ADD11" s="248">
        <f>IF(ADD$6=$AAP$5,成绩录入!DP14,0)</f>
        <v>0</v>
      </c>
      <c r="ADE11" s="248">
        <f>IF(ADE$6=$AAP$5,成绩录入!DQ14,0)</f>
        <v>0</v>
      </c>
      <c r="ADF11" s="248">
        <f>IF(ADF$6=$AAP$5,成绩录入!DR14,0)</f>
        <v>0</v>
      </c>
      <c r="ADG11" s="248">
        <f>IF(ADG$6=$AAP$5,成绩录入!DS14,0)</f>
        <v>0</v>
      </c>
      <c r="ADH11" s="248">
        <f>IF(ADH$6=$AAP$5,成绩录入!DT14,0)</f>
        <v>0</v>
      </c>
      <c r="ADI11" s="248">
        <f>IF(ADI$6=$AAP$5,成绩录入!DU14,0)</f>
        <v>0</v>
      </c>
      <c r="ADJ11" s="248">
        <f>IF(ADJ$6=$AAP$5,成绩录入!DV14,0)</f>
        <v>0</v>
      </c>
      <c r="ADK11" s="248">
        <f>IF(ADK$6=$AAP$5,成绩录入!DW14,0)</f>
        <v>0</v>
      </c>
      <c r="ADL11" s="248">
        <f>IF(ADL$6=$AAP$5,成绩录入!DX14,0)</f>
        <v>0</v>
      </c>
      <c r="ADM11" s="248">
        <f>IF(ADM$6=$AAP$5,成绩录入!DY14,0)</f>
        <v>0</v>
      </c>
      <c r="ADN11" s="248">
        <f>IF(ADN$6=$AAP$5,成绩录入!DZ14,0)</f>
        <v>0</v>
      </c>
      <c r="ADO11" s="248">
        <f>IF(ADO$6=$AAP$5,成绩录入!EA14,0)</f>
        <v>0</v>
      </c>
      <c r="ADP11" s="248">
        <f>IF(ADP$6=$AAP$5,成绩录入!EB14,0)</f>
        <v>0</v>
      </c>
      <c r="ADQ11" s="248">
        <f>IF(ADQ$6=$AAP$5,成绩录入!EC14,0)</f>
        <v>0</v>
      </c>
      <c r="ADR11" s="248">
        <f>IF(ADR$6=$AAP$5,成绩录入!ED14,0)</f>
        <v>0</v>
      </c>
      <c r="ADS11" s="248">
        <f>IF(ADS$6=$AAP$5,成绩录入!EE14,0)</f>
        <v>0</v>
      </c>
      <c r="ADT11" s="248">
        <f>IF(ADT$6=$AAP$5,成绩录入!EF14,0)</f>
        <v>0</v>
      </c>
      <c r="ADU11" s="248">
        <f>IF(ADU$6=$AAP$5,成绩录入!EG14,0)</f>
        <v>0</v>
      </c>
      <c r="ADV11" s="248">
        <f>IF(ADV$6=$AAP$5,成绩录入!EH14,0)</f>
        <v>0</v>
      </c>
      <c r="ADW11" s="248">
        <f>IF(ADW$6=$AAP$5,成绩录入!EI14,0)</f>
        <v>0</v>
      </c>
      <c r="ADX11" s="248">
        <f>IF(ADX$6=$AAP$5,成绩录入!EJ14,0)</f>
        <v>0</v>
      </c>
      <c r="ADY11" s="248">
        <f>IF(ADY$6=$AAP$5,成绩录入!EK14,0)</f>
        <v>0</v>
      </c>
      <c r="ADZ11" s="248">
        <f>IF(ADZ$6=$AAP$5,成绩录入!EL14,0)</f>
        <v>0</v>
      </c>
      <c r="AEA11" s="248">
        <f>IF(AEA$6=$AAP$5,成绩录入!EM14,0)</f>
        <v>0</v>
      </c>
      <c r="AEB11" s="248">
        <f>IF(AEB$6=$AAP$5,成绩录入!EN14,0)</f>
        <v>0</v>
      </c>
      <c r="AEC11" s="248">
        <f>IF(AEC$6=$AAP$5,成绩录入!EO14,0)</f>
        <v>0</v>
      </c>
      <c r="AED11" s="248">
        <f>IF(AED$6=$AAP$5,成绩录入!EP14,0)</f>
        <v>0</v>
      </c>
      <c r="AEE11" s="248">
        <f>IF(AEE$6=$AAP$5,成绩录入!EQ14,0)</f>
        <v>0</v>
      </c>
      <c r="AEF11" s="248">
        <f>IF(AEF$6=$AAP$5,成绩录入!ER14,0)</f>
        <v>0</v>
      </c>
      <c r="AEG11" s="248">
        <f>IF(AEG$6=$AAP$5,成绩录入!ES14,0)</f>
        <v>0</v>
      </c>
      <c r="AEH11" s="248">
        <f>IF(AEH$6=$AAP$5,成绩录入!ET14,0)</f>
        <v>0</v>
      </c>
      <c r="AEI11" s="248">
        <f>IF(AEI$6=$AAP$5,成绩录入!EU14,0)</f>
        <v>0</v>
      </c>
      <c r="AEJ11" s="248">
        <f>IF(AEJ$6=$AAP$5,成绩录入!EV14,0)</f>
        <v>0</v>
      </c>
      <c r="AEK11" s="248">
        <f>IF(AEK$6=$AAP$5,成绩录入!EW14,0)</f>
        <v>0</v>
      </c>
      <c r="AEL11" s="248">
        <f>IF(AEL$6=$AAP$5,成绩录入!EX14,0)</f>
        <v>0</v>
      </c>
      <c r="AEM11" s="218">
        <f t="shared" si="34"/>
        <v>0</v>
      </c>
      <c r="AEN11" s="166"/>
      <c r="AEO11" s="166"/>
      <c r="AEP11" s="247">
        <f>IF(AEP$6=$AEO$5,成绩录入!BC14,0)</f>
        <v>0</v>
      </c>
      <c r="AEQ11" s="248">
        <f>IF(AEQ$6=$AEO$5,成绩录入!BD14,0)</f>
        <v>0</v>
      </c>
      <c r="AER11" s="248">
        <f>IF(AER$6=$AEO$5,成绩录入!BE14,0)</f>
        <v>0</v>
      </c>
      <c r="AES11" s="248">
        <f>IF(AES$6=$AEO$5,成绩录入!BF14,0)</f>
        <v>0</v>
      </c>
      <c r="AET11" s="248">
        <f>IF(AET$6=$AEO$5,成绩录入!BG14,0)</f>
        <v>0</v>
      </c>
      <c r="AEU11" s="248">
        <f>IF(AEU$6=$AEO$5,成绩录入!BH14,0)</f>
        <v>0</v>
      </c>
      <c r="AEV11" s="248">
        <f>IF(AEV$6=$AEO$5,成绩录入!BI14,0)</f>
        <v>0</v>
      </c>
      <c r="AEW11" s="248">
        <f>IF(AEW$6=$AEO$5,成绩录入!BJ14,0)</f>
        <v>0</v>
      </c>
      <c r="AEX11" s="248">
        <f>IF(AEX$6=$AEO$5,成绩录入!BK14,0)</f>
        <v>0</v>
      </c>
      <c r="AEY11" s="248">
        <f>IF(AEY$6=$AEO$5,成绩录入!BL14,0)</f>
        <v>0</v>
      </c>
      <c r="AEZ11" s="248">
        <f>IF(AEZ$6=$AEO$5,成绩录入!BM14,0)</f>
        <v>0</v>
      </c>
      <c r="AFA11" s="248">
        <f>IF(AFA$6=$AEO$5,成绩录入!BN14,0)</f>
        <v>0</v>
      </c>
      <c r="AFB11" s="248">
        <f>IF(AFB$6=$AEO$5,成绩录入!BO14,0)</f>
        <v>0</v>
      </c>
      <c r="AFC11" s="248">
        <f>IF(AFC$6=$AEO$5,成绩录入!BP14,0)</f>
        <v>0</v>
      </c>
      <c r="AFD11" s="248">
        <f>IF(AFD$6=$AEO$5,成绩录入!BQ14,0)</f>
        <v>0</v>
      </c>
      <c r="AFE11" s="248">
        <f>IF(AFE$6=$AEO$5,成绩录入!BR14,0)</f>
        <v>0</v>
      </c>
      <c r="AFF11" s="248">
        <f>IF(AFF$6=$AEO$5,成绩录入!BS14,0)</f>
        <v>0</v>
      </c>
      <c r="AFG11" s="248">
        <f>IF(AFG$6=$AEO$5,成绩录入!BT14,0)</f>
        <v>0</v>
      </c>
      <c r="AFH11" s="248">
        <f>IF(AFH$6=$AEO$5,成绩录入!BU14,0)</f>
        <v>0</v>
      </c>
      <c r="AFI11" s="248">
        <f>IF(AFI$6=$AEO$5,成绩录入!BV14,0)</f>
        <v>0</v>
      </c>
      <c r="AFJ11" s="248">
        <f>IF(AFJ$6=$AEO$5,成绩录入!BW14,0)</f>
        <v>0</v>
      </c>
      <c r="AFK11" s="248">
        <f>IF(AFK$6=$AEO$5,成绩录入!BX14,0)</f>
        <v>0</v>
      </c>
      <c r="AFL11" s="248">
        <f>IF(AFL$6=$AEO$5,成绩录入!BY14,0)</f>
        <v>0</v>
      </c>
      <c r="AFM11" s="248">
        <f>IF(AFM$6=$AEO$5,成绩录入!BZ14,0)</f>
        <v>0</v>
      </c>
      <c r="AFN11" s="248">
        <f>IF(AFN$6=$AEO$5,成绩录入!CA14,0)</f>
        <v>0</v>
      </c>
      <c r="AFO11" s="248">
        <f>IF(AFO$6=$AEO$5,成绩录入!CB14,0)</f>
        <v>0</v>
      </c>
      <c r="AFP11" s="248">
        <f>IF(AFP$6=$AEO$5,成绩录入!CC14,0)</f>
        <v>0</v>
      </c>
      <c r="AFQ11" s="248">
        <f>IF(AFQ$6=$AEO$5,成绩录入!CD14,0)</f>
        <v>0</v>
      </c>
      <c r="AFR11" s="248">
        <f>IF(AFR$6=$AEO$5,成绩录入!CE14,0)</f>
        <v>0</v>
      </c>
      <c r="AFS11" s="248">
        <f>IF(AFS$6=$AEO$5,成绩录入!CF14,0)</f>
        <v>0</v>
      </c>
      <c r="AFT11" s="248">
        <f>IF(AFT$6=$AEO$5,成绩录入!CG14,0)</f>
        <v>0</v>
      </c>
      <c r="AFU11" s="248">
        <f>IF(AFU$6=$AEO$5,成绩录入!CH14,0)</f>
        <v>0</v>
      </c>
      <c r="AFV11" s="248">
        <f>IF(AFV$6=$AEO$5,成绩录入!CI14,0)</f>
        <v>0</v>
      </c>
      <c r="AFW11" s="248">
        <f>IF(AFW$6=$AEO$5,成绩录入!CJ14,0)</f>
        <v>0</v>
      </c>
      <c r="AFX11" s="248">
        <f>IF(AFX$6=$AEO$5,成绩录入!CK14,0)</f>
        <v>0</v>
      </c>
      <c r="AFY11" s="248">
        <f>IF(AFY$6=$AEO$5,成绩录入!CL14,0)</f>
        <v>0</v>
      </c>
      <c r="AFZ11" s="248">
        <f>IF(AFZ$6=$AEO$5,成绩录入!CM14,0)</f>
        <v>0</v>
      </c>
      <c r="AGA11" s="248">
        <f>IF(AGA$6=$AEO$5,成绩录入!CN14,0)</f>
        <v>0</v>
      </c>
      <c r="AGB11" s="248">
        <f>IF(AGB$6=$AEO$5,成绩录入!CO14,0)</f>
        <v>0</v>
      </c>
      <c r="AGC11" s="248">
        <f>IF(AGC$6=$AEO$5,成绩录入!CP14,0)</f>
        <v>0</v>
      </c>
      <c r="AGD11" s="248">
        <f>IF(AGD$6=$AEO$5,成绩录入!CQ14,0)</f>
        <v>0</v>
      </c>
      <c r="AGE11" s="248">
        <f>IF(AGE$6=$AEO$5,成绩录入!CR14,0)</f>
        <v>0</v>
      </c>
      <c r="AGF11" s="248">
        <f>IF(AGF$6=$AEO$5,成绩录入!CS14,0)</f>
        <v>0</v>
      </c>
      <c r="AGG11" s="248">
        <f>IF(AGG$6=$AEO$5,成绩录入!CT14,0)</f>
        <v>0</v>
      </c>
      <c r="AGH11" s="248">
        <f>IF(AGH$6=$AEO$5,成绩录入!CU14,0)</f>
        <v>0</v>
      </c>
      <c r="AGI11" s="248">
        <f>IF(AGI$6=$AEO$5,成绩录入!CV14,0)</f>
        <v>0</v>
      </c>
      <c r="AGJ11" s="248">
        <f>IF(AGJ$6=$AEO$5,成绩录入!CW14,0)</f>
        <v>0</v>
      </c>
      <c r="AGK11" s="248">
        <f>IF(AGK$6=$AEO$5,成绩录入!CX14,0)</f>
        <v>0</v>
      </c>
      <c r="AGL11" s="248">
        <f>IF(AGL$6=$AEO$5,成绩录入!CY14,0)</f>
        <v>0</v>
      </c>
      <c r="AGM11" s="248">
        <f>IF(AGM$6=$AEO$5,成绩录入!CZ14,0)</f>
        <v>0</v>
      </c>
      <c r="AGN11" s="248">
        <f>IF(AGN$6=$AEO$5,成绩录入!DA14,0)</f>
        <v>0</v>
      </c>
      <c r="AGO11" s="248">
        <f>IF(AGO$6=$AEO$5,成绩录入!DB14,0)</f>
        <v>0</v>
      </c>
      <c r="AGP11" s="248">
        <f>IF(AGP$6=$AEO$5,成绩录入!DC14,0)</f>
        <v>0</v>
      </c>
      <c r="AGQ11" s="248">
        <f>IF(AGQ$6=$AEO$5,成绩录入!DD14,0)</f>
        <v>0</v>
      </c>
      <c r="AGR11" s="248">
        <f>IF(AGR$6=$AEO$5,成绩录入!DE14,0)</f>
        <v>0</v>
      </c>
      <c r="AGS11" s="248">
        <f>IF(AGS$6=$AEO$5,成绩录入!DF14,0)</f>
        <v>0</v>
      </c>
      <c r="AGT11" s="248">
        <f>IF(AGT$6=$AEO$5,成绩录入!DG14,0)</f>
        <v>0</v>
      </c>
      <c r="AGU11" s="248">
        <f>IF(AGU$6=$AEO$5,成绩录入!DH14,0)</f>
        <v>0</v>
      </c>
      <c r="AGV11" s="248">
        <f>IF(AGV$6=$AEO$5,成绩录入!DI14,0)</f>
        <v>0</v>
      </c>
      <c r="AGW11" s="248">
        <f>IF(AGW$6=$AEO$5,成绩录入!DJ14,0)</f>
        <v>0</v>
      </c>
      <c r="AGX11" s="248">
        <f>IF(AGX$6=$AEO$5,成绩录入!DK14,0)</f>
        <v>0</v>
      </c>
      <c r="AGY11" s="248">
        <f>IF(AGY$6=$AEO$5,成绩录入!DL14,0)</f>
        <v>0</v>
      </c>
      <c r="AGZ11" s="248">
        <f>IF(AGZ$6=$AEO$5,成绩录入!DM14,0)</f>
        <v>0</v>
      </c>
      <c r="AHA11" s="248">
        <f>IF(AHA$6=$AEO$5,成绩录入!DN14,0)</f>
        <v>0</v>
      </c>
      <c r="AHB11" s="248">
        <f>IF(AHB$6=$AEO$5,成绩录入!DO14,0)</f>
        <v>0</v>
      </c>
      <c r="AHC11" s="248">
        <f>IF(AHC$6=$AEO$5,成绩录入!DP14,0)</f>
        <v>0</v>
      </c>
      <c r="AHD11" s="248">
        <f>IF(AHD$6=$AEO$5,成绩录入!DQ14,0)</f>
        <v>0</v>
      </c>
      <c r="AHE11" s="248">
        <f>IF(AHE$6=$AEO$5,成绩录入!DR14,0)</f>
        <v>0</v>
      </c>
      <c r="AHF11" s="248">
        <f>IF(AHF$6=$AEO$5,成绩录入!DS14,0)</f>
        <v>0</v>
      </c>
      <c r="AHG11" s="248">
        <f>IF(AHG$6=$AEO$5,成绩录入!DT14,0)</f>
        <v>0</v>
      </c>
      <c r="AHH11" s="248">
        <f>IF(AHH$6=$AEO$5,成绩录入!DU14,0)</f>
        <v>0</v>
      </c>
      <c r="AHI11" s="248">
        <f>IF(AHI$6=$AEO$5,成绩录入!DV14,0)</f>
        <v>0</v>
      </c>
      <c r="AHJ11" s="248">
        <f>IF(AHJ$6=$AEO$5,成绩录入!DW14,0)</f>
        <v>0</v>
      </c>
      <c r="AHK11" s="248">
        <f>IF(AHK$6=$AEO$5,成绩录入!DX14,0)</f>
        <v>0</v>
      </c>
      <c r="AHL11" s="248">
        <f>IF(AHL$6=$AEO$5,成绩录入!DY14,0)</f>
        <v>0</v>
      </c>
      <c r="AHM11" s="248">
        <f>IF(AHM$6=$AEO$5,成绩录入!DZ14,0)</f>
        <v>0</v>
      </c>
      <c r="AHN11" s="248">
        <f>IF(AHN$6=$AEO$5,成绩录入!EA14,0)</f>
        <v>0</v>
      </c>
      <c r="AHO11" s="248">
        <f>IF(AHO$6=$AEO$5,成绩录入!EB14,0)</f>
        <v>0</v>
      </c>
      <c r="AHP11" s="248">
        <f>IF(AHP$6=$AEO$5,成绩录入!EC14,0)</f>
        <v>0</v>
      </c>
      <c r="AHQ11" s="248">
        <f>IF(AHQ$6=$AEO$5,成绩录入!ED14,0)</f>
        <v>0</v>
      </c>
      <c r="AHR11" s="248">
        <f>IF(AHR$6=$AEO$5,成绩录入!EE14,0)</f>
        <v>0</v>
      </c>
      <c r="AHS11" s="248">
        <f>IF(AHS$6=$AEO$5,成绩录入!EF14,0)</f>
        <v>0</v>
      </c>
      <c r="AHT11" s="248">
        <f>IF(AHT$6=$AEO$5,成绩录入!EG14,0)</f>
        <v>0</v>
      </c>
      <c r="AHU11" s="248">
        <f>IF(AHU$6=$AEO$5,成绩录入!EH14,0)</f>
        <v>0</v>
      </c>
      <c r="AHV11" s="248">
        <f>IF(AHV$6=$AEO$5,成绩录入!EI14,0)</f>
        <v>0</v>
      </c>
      <c r="AHW11" s="248">
        <f>IF(AHW$6=$AEO$5,成绩录入!EJ14,0)</f>
        <v>0</v>
      </c>
      <c r="AHX11" s="248">
        <f>IF(AHX$6=$AEO$5,成绩录入!EK14,0)</f>
        <v>0</v>
      </c>
      <c r="AHY11" s="248">
        <f>IF(AHY$6=$AEO$5,成绩录入!EL14,0)</f>
        <v>0</v>
      </c>
      <c r="AHZ11" s="248">
        <f>IF(AHZ$6=$AEO$5,成绩录入!EM14,0)</f>
        <v>0</v>
      </c>
      <c r="AIA11" s="248">
        <f>IF(AIA$6=$AEO$5,成绩录入!EN14,0)</f>
        <v>0</v>
      </c>
      <c r="AIB11" s="248">
        <f>IF(AIB$6=$AEO$5,成绩录入!EO14,0)</f>
        <v>0</v>
      </c>
      <c r="AIC11" s="248">
        <f>IF(AIC$6=$AEO$5,成绩录入!EP14,0)</f>
        <v>0</v>
      </c>
      <c r="AID11" s="248">
        <f>IF(AID$6=$AEO$5,成绩录入!EQ14,0)</f>
        <v>0</v>
      </c>
      <c r="AIE11" s="248">
        <f>IF(AIE$6=$AEO$5,成绩录入!ER14,0)</f>
        <v>0</v>
      </c>
      <c r="AIF11" s="248">
        <f>IF(AIF$6=$AEO$5,成绩录入!ES14,0)</f>
        <v>0</v>
      </c>
      <c r="AIG11" s="248">
        <f>IF(AIG$6=$AEO$5,成绩录入!ET14,0)</f>
        <v>0</v>
      </c>
      <c r="AIH11" s="248">
        <f>IF(AIH$6=$AEO$5,成绩录入!EU14,0)</f>
        <v>0</v>
      </c>
      <c r="AII11" s="248">
        <f>IF(AII$6=$AEO$5,成绩录入!EV14,0)</f>
        <v>0</v>
      </c>
      <c r="AIJ11" s="248">
        <f>IF(AIJ$6=$AEO$5,成绩录入!EW14,0)</f>
        <v>0</v>
      </c>
      <c r="AIK11" s="248">
        <f>IF(AIK$6=$AEO$5,成绩录入!EX14,0)</f>
        <v>0</v>
      </c>
      <c r="AIL11" s="218">
        <f t="shared" si="35"/>
        <v>0</v>
      </c>
      <c r="AIN11" s="214" t="str">
        <f>初始录入!A16</f>
        <v/>
      </c>
      <c r="AIO11" s="215">
        <f>初始录入!B16</f>
        <v>0</v>
      </c>
      <c r="AIP11" s="216">
        <f>初始录入!C16</f>
        <v>0</v>
      </c>
      <c r="AIQ11" s="314">
        <f>IF(平时!D9&lt;&gt;"",平时!D9,0)</f>
        <v>0</v>
      </c>
      <c r="AIR11" s="324" t="str">
        <f t="shared" si="89"/>
        <v/>
      </c>
      <c r="AIS11" s="314">
        <f>IF(过程!D9&lt;&gt;"",过程!D9,0)</f>
        <v>0</v>
      </c>
      <c r="AIT11" s="324" t="str">
        <f t="shared" si="90"/>
        <v/>
      </c>
      <c r="AIU11" s="216">
        <f>IF(期末!D9&lt;&gt;"",期末!D9,0)</f>
        <v>0</v>
      </c>
      <c r="AIV11" s="324" t="str">
        <f t="shared" si="91"/>
        <v/>
      </c>
      <c r="AIW11" s="325">
        <f t="shared" si="92"/>
        <v>0</v>
      </c>
      <c r="AIX11" s="314">
        <f>IF(平时!E9&lt;&gt;"",平时!E9,0)</f>
        <v>0</v>
      </c>
      <c r="AIY11" s="324" t="str">
        <f t="shared" si="93"/>
        <v/>
      </c>
      <c r="AIZ11" s="314">
        <f>IF(过程!E9&lt;&gt;"",过程!E9,0)</f>
        <v>0</v>
      </c>
      <c r="AJA11" s="324" t="str">
        <f t="shared" si="94"/>
        <v/>
      </c>
      <c r="AJB11" s="216">
        <f>IF(期末!E9&lt;&gt;"",期末!E9,0)</f>
        <v>0</v>
      </c>
      <c r="AJC11" s="324" t="str">
        <f t="shared" si="95"/>
        <v/>
      </c>
      <c r="AJD11" s="325">
        <f t="shared" si="96"/>
        <v>0</v>
      </c>
      <c r="AJE11" s="314">
        <f>IF(平时!F9&lt;&gt;"",平时!F9,0)</f>
        <v>0</v>
      </c>
      <c r="AJF11" s="324" t="str">
        <f t="shared" si="97"/>
        <v/>
      </c>
      <c r="AJG11" s="314">
        <f>IF(过程!F9&lt;&gt;"",过程!F9,0)</f>
        <v>0</v>
      </c>
      <c r="AJH11" s="324" t="str">
        <f t="shared" si="98"/>
        <v/>
      </c>
      <c r="AJI11" s="216">
        <f>IF(期末!F9&lt;&gt;"",期末!F9,0)</f>
        <v>0</v>
      </c>
      <c r="AJJ11" s="324" t="str">
        <f t="shared" si="99"/>
        <v/>
      </c>
      <c r="AJK11" s="325">
        <f t="shared" si="100"/>
        <v>0</v>
      </c>
      <c r="AJL11" s="314">
        <f>IF(平时!G9&lt;&gt;"",平时!G9,0)</f>
        <v>0</v>
      </c>
      <c r="AJM11" s="324" t="str">
        <f t="shared" si="101"/>
        <v/>
      </c>
      <c r="AJN11" s="314">
        <f>IF(过程!G9&lt;&gt;"",过程!G9,0)</f>
        <v>0</v>
      </c>
      <c r="AJO11" s="324" t="str">
        <f t="shared" si="102"/>
        <v/>
      </c>
      <c r="AJP11" s="216">
        <f>IF(期末!G9&lt;&gt;"",期末!G9,0)</f>
        <v>0</v>
      </c>
      <c r="AJQ11" s="324" t="str">
        <f t="shared" si="103"/>
        <v/>
      </c>
      <c r="AJR11" s="325">
        <f t="shared" si="104"/>
        <v>0</v>
      </c>
      <c r="AJS11" s="314">
        <f>IF(平时!H9&lt;&gt;"",平时!H9,0)</f>
        <v>0</v>
      </c>
      <c r="AJT11" s="324" t="str">
        <f t="shared" si="105"/>
        <v/>
      </c>
      <c r="AJU11" s="314">
        <f>IF(过程!H9&lt;&gt;"",过程!H9,0)</f>
        <v>0</v>
      </c>
      <c r="AJV11" s="324" t="str">
        <f t="shared" si="106"/>
        <v/>
      </c>
      <c r="AJW11" s="216">
        <f>IF(期末!H9&lt;&gt;"",期末!H9,0)</f>
        <v>0</v>
      </c>
      <c r="AJX11" s="324" t="str">
        <f t="shared" si="107"/>
        <v/>
      </c>
      <c r="AJY11" s="326">
        <f t="shared" si="108"/>
        <v>0</v>
      </c>
      <c r="AKA11" s="216" t="str">
        <f>初始录入!A16</f>
        <v/>
      </c>
      <c r="AKB11" s="216">
        <f>初始录入!B16</f>
        <v>0</v>
      </c>
      <c r="AKC11" s="216">
        <f>初始录入!C16</f>
        <v>0</v>
      </c>
      <c r="AKD11" s="327" t="str">
        <f>IF(初始录入!$E16=初始录入!$K$2,达成度!$D24,"")</f>
        <v/>
      </c>
      <c r="AKE11" s="327" t="str">
        <f>IF(初始录入!$E16=初始录入!$K$3,达成度!D24,"")</f>
        <v/>
      </c>
      <c r="AKF11" s="216" t="str">
        <f>IF(初始录入!$E16=初始录入!$K$4,达成度!D24,"")</f>
        <v/>
      </c>
      <c r="AKG11" s="216" t="str">
        <f>IF(初始录入!$E16=初始录入!$K$5,达成度!D24,"")</f>
        <v/>
      </c>
      <c r="AKH11" s="327" t="str">
        <f>IF(初始录入!$E16=初始录入!$K$2,达成度!E24,"")</f>
        <v/>
      </c>
      <c r="AKI11" s="327" t="str">
        <f>IF(初始录入!$E16=初始录入!$K$3,达成度!E24,"")</f>
        <v/>
      </c>
      <c r="AKJ11" s="216" t="str">
        <f>IF(初始录入!$E16=初始录入!$K$4,达成度!E24,"")</f>
        <v/>
      </c>
      <c r="AKK11" s="216" t="str">
        <f>IF(初始录入!$E16=初始录入!$K$5,达成度!E24,"")</f>
        <v/>
      </c>
      <c r="AKL11" s="327" t="str">
        <f>IF(初始录入!$E16=初始录入!$K$2,达成度!F24,"")</f>
        <v/>
      </c>
      <c r="AKM11" s="327" t="str">
        <f>IF(初始录入!$E16=初始录入!$K$3,达成度!F24,"")</f>
        <v/>
      </c>
      <c r="AKN11" s="216" t="str">
        <f>IF(初始录入!$E16=初始录入!$K$4,达成度!F24,"")</f>
        <v/>
      </c>
      <c r="AKO11" s="216" t="str">
        <f>IF(初始录入!$E16=初始录入!$K$5,达成度!F24,"")</f>
        <v/>
      </c>
      <c r="AKP11" s="327" t="str">
        <f>IF(初始录入!$E16=初始录入!$K$2,达成度!H24,"")</f>
        <v/>
      </c>
      <c r="AKQ11" s="327" t="str">
        <f>IF(初始录入!$E16=初始录入!$K$3,达成度!H24,"")</f>
        <v/>
      </c>
      <c r="AKR11" s="216" t="str">
        <f>IF(初始录入!$E16=初始录入!$K$4,达成度!H24,"")</f>
        <v/>
      </c>
      <c r="AKS11" s="216" t="str">
        <f>IF(初始录入!$E16=初始录入!$K$5,达成度!H24,"")</f>
        <v/>
      </c>
      <c r="AKT11" s="327" t="str">
        <f>IF(初始录入!$E16=初始录入!$K$2,达成度!I24,"")</f>
        <v/>
      </c>
      <c r="AKU11" s="327" t="str">
        <f>IF(初始录入!$E16=初始录入!$K$3,达成度!I24,"")</f>
        <v/>
      </c>
      <c r="AKV11" s="216" t="str">
        <f>IF(初始录入!$E16=初始录入!$K$4,达成度!I24,"")</f>
        <v/>
      </c>
      <c r="AKW11" s="216" t="str">
        <f>IF(初始录入!$E16=初始录入!$K$5,达成度!I24,"")</f>
        <v/>
      </c>
      <c r="AKX11" s="327" t="str">
        <f>IF(初始录入!$E16=初始录入!$K$2,达成度!J24,"")</f>
        <v/>
      </c>
      <c r="AKY11" s="327" t="str">
        <f>IF(初始录入!$E16=初始录入!$K$3,达成度!J24,"")</f>
        <v/>
      </c>
      <c r="AKZ11" s="216" t="str">
        <f>IF(初始录入!$E16=初始录入!$K$4,达成度!J24,"")</f>
        <v/>
      </c>
      <c r="ALA11" s="216" t="str">
        <f>IF(初始录入!$E16=初始录入!$K$5,达成度!J24,"")</f>
        <v/>
      </c>
      <c r="ALB11" s="327" t="str">
        <f>IF(初始录入!$E16=初始录入!$K$2,达成度!L24,"")</f>
        <v/>
      </c>
      <c r="ALC11" s="327" t="str">
        <f>IF(初始录入!$E16=初始录入!$K$3,达成度!L24,"")</f>
        <v/>
      </c>
      <c r="ALD11" s="216" t="str">
        <f>IF(初始录入!$E16=初始录入!$K$4,达成度!L24,"")</f>
        <v/>
      </c>
      <c r="ALE11" s="216" t="str">
        <f>IF(初始录入!$E16=初始录入!$K$5,达成度!L24,"")</f>
        <v/>
      </c>
      <c r="ALF11" s="327" t="str">
        <f>IF(初始录入!$E16=初始录入!$K$2,达成度!M24,"")</f>
        <v/>
      </c>
      <c r="ALG11" s="327" t="str">
        <f>IF(初始录入!$E16=初始录入!$K$3,达成度!M24,"")</f>
        <v/>
      </c>
      <c r="ALH11" s="216" t="str">
        <f>IF(初始录入!$E16=初始录入!$K$4,达成度!M24,"")</f>
        <v/>
      </c>
      <c r="ALI11" s="216" t="str">
        <f>IF(初始录入!$E16=初始录入!$K$5,达成度!M24,"")</f>
        <v/>
      </c>
      <c r="ALJ11" s="327" t="str">
        <f>IF(初始录入!$E16=初始录入!$K$2,达成度!N24,"")</f>
        <v/>
      </c>
      <c r="ALK11" s="327" t="str">
        <f>IF(初始录入!$E16=初始录入!$K$3,达成度!N24,"")</f>
        <v/>
      </c>
      <c r="ALL11" s="216" t="str">
        <f>IF(初始录入!$E16=初始录入!$K$4,达成度!N24,"")</f>
        <v/>
      </c>
      <c r="ALM11" s="216" t="str">
        <f>IF(初始录入!$E16=初始录入!$K$5,达成度!N24,"")</f>
        <v/>
      </c>
      <c r="ALN11" s="327" t="str">
        <f>IF(初始录入!$E16=初始录入!$K$2,达成度!P24,"")</f>
        <v/>
      </c>
      <c r="ALO11" s="327" t="str">
        <f>IF(初始录入!$E16=初始录入!$K$3,达成度!P24,"")</f>
        <v/>
      </c>
      <c r="ALP11" s="216" t="str">
        <f>IF(初始录入!$E16=初始录入!$K$4,达成度!P24,"")</f>
        <v/>
      </c>
      <c r="ALQ11" s="216" t="str">
        <f>IF(初始录入!$E16=初始录入!$K$5,达成度!P24,"")</f>
        <v/>
      </c>
      <c r="ALR11" s="327" t="str">
        <f>IF(初始录入!$E16=初始录入!$K$2,达成度!Q24,"")</f>
        <v/>
      </c>
      <c r="ALS11" s="327" t="str">
        <f>IF(初始录入!$E16=初始录入!$K$3,达成度!Q24,"")</f>
        <v/>
      </c>
      <c r="ALT11" s="216" t="str">
        <f>IF(初始录入!$E16=初始录入!$K$4,达成度!Q24,"")</f>
        <v/>
      </c>
      <c r="ALU11" s="216" t="str">
        <f>IF(初始录入!$E16=初始录入!$K$5,达成度!Q24,"")</f>
        <v/>
      </c>
      <c r="ALV11" s="327" t="str">
        <f>IF(初始录入!$E16=初始录入!$K$2,达成度!R24,"")</f>
        <v/>
      </c>
      <c r="ALW11" s="327" t="str">
        <f>IF(初始录入!$E16=初始录入!$K$3,达成度!R24,"")</f>
        <v/>
      </c>
      <c r="ALX11" s="216" t="str">
        <f>IF(初始录入!$E16=初始录入!$K$4,达成度!R24,"")</f>
        <v/>
      </c>
      <c r="ALY11" s="216"/>
      <c r="ALZ11" s="327" t="str">
        <f>IF(初始录入!$E16=初始录入!$K$2,达成度!T24,"")</f>
        <v/>
      </c>
      <c r="AMA11" s="327" t="str">
        <f>IF(初始录入!$E16=初始录入!$K$3,达成度!T24,"")</f>
        <v/>
      </c>
      <c r="AMB11" s="216" t="str">
        <f>IF(初始录入!$E16=初始录入!$K$4,达成度!T24,"")</f>
        <v/>
      </c>
      <c r="AMC11" s="216" t="str">
        <f>IF(初始录入!$E16=初始录入!$K$5,达成度!T24,"")</f>
        <v/>
      </c>
      <c r="AMD11" s="327" t="str">
        <f>IF(初始录入!$E16=初始录入!$K$2,达成度!U24,"")</f>
        <v/>
      </c>
      <c r="AME11" s="327" t="str">
        <f>IF(初始录入!$E16=初始录入!$K$3,达成度!U24,"")</f>
        <v/>
      </c>
      <c r="AMF11" s="216" t="str">
        <f>IF(初始录入!$E16=初始录入!$K$4,达成度!U24,"")</f>
        <v/>
      </c>
      <c r="AMG11" s="216" t="str">
        <f>IF(初始录入!$E16=初始录入!$K$5,达成度!U24,"")</f>
        <v/>
      </c>
      <c r="AMH11" s="327" t="str">
        <f>IF(初始录入!$E16=初始录入!$K$2,达成度!V24,"")</f>
        <v/>
      </c>
      <c r="AMI11" s="327" t="str">
        <f>IF(初始录入!$E16=初始录入!$K$3,达成度!V24,"")</f>
        <v/>
      </c>
      <c r="AMJ11" s="216" t="str">
        <f>IF(初始录入!$E16=初始录入!$K$4,达成度!W24,"")</f>
        <v/>
      </c>
      <c r="AMK11" s="216" t="str">
        <f>IF(初始录入!$E16=初始录入!$K$5,达成度!W24,"")</f>
        <v/>
      </c>
      <c r="AMM11" s="215">
        <f t="shared" si="114"/>
        <v>4</v>
      </c>
      <c r="AMN11" s="222" t="str">
        <f t="shared" si="109"/>
        <v/>
      </c>
      <c r="AMO11" s="325" t="str">
        <f>IF($AMM11&lt;=$H$7,INDEX(达成度!$G$21:$G$170,$AMM11,1),"")</f>
        <v/>
      </c>
      <c r="AMP11" s="325" t="str">
        <f>IF($AMM11&lt;=$H$7,INDEX(达成度!$K$21:$K$170,$AMM11,1),"")</f>
        <v/>
      </c>
      <c r="AMQ11" s="325" t="str">
        <f>IF($AMM11&lt;=$H$7,INDEX(达成度!$O$21:$O$170,$AMM11,1),"")</f>
        <v/>
      </c>
      <c r="AMR11" s="325" t="str">
        <f>IF($AMM11&lt;=$H$7,INDEX(达成度!$S$21:$S$170,$AMM11,1),"")</f>
        <v/>
      </c>
      <c r="AMS11" s="326" t="str">
        <f>IF($AMM11&lt;=$H$7,INDEX(达成度!$W$21:$W$170,$AMM11,1),"")</f>
        <v/>
      </c>
      <c r="AMT11" s="328"/>
      <c r="AMU11" s="336"/>
      <c r="AMV11" s="222" t="str">
        <f t="shared" si="110"/>
        <v/>
      </c>
      <c r="AMW11" s="325" t="str">
        <f>IF($AMM11&lt;=$I$7,INDEX(达成度!$G$21:$G$170,$AMM11+$H$7,1),"")</f>
        <v/>
      </c>
      <c r="AMX11" s="325" t="str">
        <f>IF($AMM11&lt;=$I$7,INDEX(达成度!$K$21:$K$170,$AMM11+$H$7,1),"")</f>
        <v/>
      </c>
      <c r="AMY11" s="325" t="str">
        <f>IF($AMM11&lt;=$I$7,INDEX(达成度!$O$21:$O$170,$AMM11+$H$7,1),"")</f>
        <v/>
      </c>
      <c r="AMZ11" s="325" t="str">
        <f>IF($AMM11&lt;=$I$7,INDEX(达成度!$S$21:$S$170,$AMM11+$H$7,1),"")</f>
        <v/>
      </c>
      <c r="ANA11" s="326" t="str">
        <f>IF($AMM11&lt;=$I$7,INDEX(达成度!$W$21:$W$170,$AMM11+$H$7,1),"")</f>
        <v/>
      </c>
      <c r="ANB11" s="206"/>
      <c r="ANC11" s="215"/>
      <c r="AND11" s="216" t="str">
        <f t="shared" si="111"/>
        <v/>
      </c>
      <c r="ANE11" s="325" t="str">
        <f>IF($AMM11&lt;=$J$7,INDEX(达成度!$G$21:$G$170,$AMM11+$H$7+$I$7,1),"")</f>
        <v/>
      </c>
      <c r="ANF11" s="325" t="str">
        <f>IF($AMM11&lt;=$J$7,INDEX(达成度!$K$21:$K$170,$AMM11+$H$7+$I$7,1),"")</f>
        <v/>
      </c>
      <c r="ANG11" s="325" t="str">
        <f>IF($AMM11&lt;=$J$7,INDEX(达成度!$O$21:$O$170,$AMM11+$H$7+$I$7,1),"")</f>
        <v/>
      </c>
      <c r="ANH11" s="325" t="str">
        <f>IF($AMM11&lt;=$J$7,INDEX(达成度!$S$21:$S$170,$AMM11+$H$7+$I$7,1),"")</f>
        <v/>
      </c>
      <c r="ANI11" s="326" t="str">
        <f>IF($AMM11&lt;=$J$7,INDEX(达成度!$W$21:$W$170,$AMM11+$H$7+$I$7,1),"")</f>
        <v/>
      </c>
      <c r="ANK11" s="215"/>
      <c r="ANL11" s="216" t="str">
        <f t="shared" si="112"/>
        <v/>
      </c>
      <c r="ANM11" s="325" t="str">
        <f>IF($AMM11&lt;=$K$7,INDEX(达成度!$G$21:$G$170,$AMM11+$H$7+$I$7+$J$7,1),"")</f>
        <v/>
      </c>
      <c r="ANN11" s="325" t="str">
        <f>IF($AMM11&lt;=$K$7,INDEX(达成度!$K$21:$K$170,$AMM11+$H$7+$I$7+$J$7,1),"")</f>
        <v/>
      </c>
      <c r="ANO11" s="325" t="str">
        <f>IF($AMM11&lt;=$K$7,INDEX(达成度!$O$21:$O$170,$AMM11+$H$7+$I$7+$J$7,1),"")</f>
        <v/>
      </c>
      <c r="ANP11" s="325" t="str">
        <f>IF($AMM11&lt;=$K$7,INDEX(达成度!$S$21:$S$170,$AMM11+$H$7+$I$7+$J$7,1),"")</f>
        <v/>
      </c>
      <c r="ANQ11" s="326" t="str">
        <f>IF($AMM11&lt;=$K$7,INDEX(达成度!$W$21:$W$170,$AMM11+$H$7+$I$7+$J$7,1),"")</f>
        <v/>
      </c>
      <c r="ANS11" s="187"/>
      <c r="ANT11" s="187"/>
      <c r="ANU11" s="187"/>
      <c r="ANV11" s="187"/>
      <c r="ANW11" s="187"/>
      <c r="ANX11" s="187"/>
      <c r="ANY11" s="187"/>
      <c r="ANZ11" s="187"/>
      <c r="AOA11" s="187"/>
      <c r="AOB11" s="187"/>
      <c r="AOC11" s="187"/>
      <c r="AOD11" s="187"/>
      <c r="AOE11" s="187"/>
      <c r="AOF11" s="187"/>
      <c r="AOG11" s="187"/>
      <c r="AOH11" s="187"/>
      <c r="AOI11" s="187"/>
      <c r="AOJ11" s="187"/>
      <c r="AOK11" s="187"/>
      <c r="AOL11" s="187"/>
      <c r="AOM11" s="187"/>
      <c r="AON11" s="187"/>
      <c r="AOO11" s="187"/>
      <c r="AOP11" s="187"/>
      <c r="AOQ11" s="187"/>
      <c r="AOR11" s="187"/>
      <c r="AOS11" s="187"/>
      <c r="AOT11" s="187"/>
      <c r="AOU11" s="187"/>
      <c r="AOV11" s="187"/>
      <c r="AOW11" s="187"/>
      <c r="AOX11" s="187"/>
      <c r="AOY11" s="187"/>
      <c r="AOZ11" s="187"/>
      <c r="APA11" s="187"/>
      <c r="APB11" s="187"/>
      <c r="APC11" s="187"/>
      <c r="APD11" s="187"/>
      <c r="APE11" s="187"/>
      <c r="APF11" s="187"/>
      <c r="APG11" s="187"/>
      <c r="APH11" s="187"/>
      <c r="API11" s="187"/>
      <c r="APJ11" s="187"/>
      <c r="APK11" s="187"/>
      <c r="APL11" s="187"/>
      <c r="APM11" s="187"/>
      <c r="APN11" s="187"/>
      <c r="APO11" s="187"/>
      <c r="APP11" s="187"/>
      <c r="APQ11" s="187"/>
      <c r="APR11" s="187"/>
      <c r="APS11" s="187"/>
      <c r="APT11" s="187"/>
      <c r="APU11" s="187"/>
      <c r="APV11" s="187"/>
      <c r="APW11" s="187"/>
    </row>
    <row r="12" ht="18" customHeight="1" spans="1:1024 1025:1115">
      <c r="A12" s="215" t="str">
        <f>初始录入!A17</f>
        <v/>
      </c>
      <c r="B12" s="216" t="str">
        <f>IF(初始录入!B17&lt;&gt;"",初始录入!B17,"")</f>
        <v/>
      </c>
      <c r="C12" s="216" t="str">
        <f>IF(初始录入!C17&lt;&gt;"",初始录入!C17,"")</f>
        <v/>
      </c>
      <c r="D12" s="216" t="str">
        <f>IF(初始录入!D17&lt;&gt;"",初始录入!D17,"")</f>
        <v/>
      </c>
      <c r="E12" s="218" t="str">
        <f>IF(初始录入!E17&lt;&gt;"",初始录入!E17,"")</f>
        <v/>
      </c>
      <c r="G12" s="330"/>
      <c r="H12" s="295">
        <f>IF(初始录入!E17=H$6,1,0)</f>
        <v>0</v>
      </c>
      <c r="I12" s="295">
        <f>IF(初始录入!E17=I$6,1,0)</f>
        <v>0</v>
      </c>
      <c r="J12" s="295">
        <f>IF(初始录入!E17=J$6,1,0)</f>
        <v>0</v>
      </c>
      <c r="K12" s="321">
        <f>IF(初始录入!E17=K$6,1,0)</f>
        <v>0</v>
      </c>
      <c r="L12" s="28"/>
      <c r="M12" s="344"/>
      <c r="N12" s="216" t="str">
        <f>IF($M$7&lt;&gt;0,"期末","")</f>
        <v/>
      </c>
      <c r="O12" s="216"/>
      <c r="P12" s="271" t="str">
        <f>IF($M$7="理论课程","试卷",IF($M$7="课程设计","设计报告",IF($M$7="实习","实习报告","")))</f>
        <v/>
      </c>
      <c r="Q12" s="272" t="str">
        <f>IF($M$7="理论课程","课程报告","")</f>
        <v/>
      </c>
      <c r="R12" s="272" t="str">
        <f>IF($M$7="理论课程","课程论文","")</f>
        <v/>
      </c>
      <c r="S12" s="270">
        <f>初始录入!M12</f>
        <v>0</v>
      </c>
      <c r="T12" s="271">
        <f>初始录入!L12</f>
        <v>0</v>
      </c>
      <c r="U12" s="345"/>
      <c r="V12" s="346"/>
      <c r="X12" s="28"/>
      <c r="Y12" s="294">
        <v>100</v>
      </c>
      <c r="Z12" s="295">
        <f>成绩录入!$F$7</f>
        <v>0</v>
      </c>
      <c r="AA12" s="295">
        <f>成绩录入!F15</f>
        <v>0</v>
      </c>
      <c r="AB12" s="296">
        <f>IF(初始录入!$M$7&lt;&gt;"",IF(成绩录入!$F$7&lt;&gt;"",IF(初始录入!$P$7="次数",AA12/Z12*Y12,成绩录入!F15),0),0)</f>
        <v>0</v>
      </c>
      <c r="AC12" s="297">
        <f t="shared" si="36"/>
        <v>0</v>
      </c>
      <c r="AD12" s="297">
        <f t="shared" si="23"/>
        <v>0</v>
      </c>
      <c r="AE12" s="297">
        <f t="shared" si="24"/>
        <v>0</v>
      </c>
      <c r="AF12" s="297">
        <f t="shared" si="25"/>
        <v>0</v>
      </c>
      <c r="AG12" s="297">
        <f t="shared" si="26"/>
        <v>0</v>
      </c>
      <c r="AH12" s="298">
        <f t="shared" si="37"/>
        <v>0</v>
      </c>
      <c r="AI12" s="28"/>
      <c r="AJ12" s="260">
        <f>成绩录入!I15</f>
        <v>0</v>
      </c>
      <c r="AK12" s="248">
        <f>成绩录入!J15</f>
        <v>0</v>
      </c>
      <c r="AL12" s="248">
        <f>成绩录入!K15</f>
        <v>0</v>
      </c>
      <c r="AM12" s="248">
        <f>成绩录入!L15</f>
        <v>0</v>
      </c>
      <c r="AN12" s="248">
        <f>成绩录入!M15</f>
        <v>0</v>
      </c>
      <c r="AO12" s="298">
        <f t="shared" si="38"/>
        <v>0</v>
      </c>
      <c r="AP12" s="299"/>
      <c r="AQ12" s="260">
        <f>成绩录入!I15</f>
        <v>0</v>
      </c>
      <c r="AR12" s="248">
        <f>成绩录入!J15</f>
        <v>0</v>
      </c>
      <c r="AS12" s="248">
        <f>成绩录入!K15</f>
        <v>0</v>
      </c>
      <c r="AT12" s="248">
        <f>成绩录入!L15</f>
        <v>0</v>
      </c>
      <c r="AU12" s="248">
        <f>成绩录入!M15</f>
        <v>0</v>
      </c>
      <c r="AV12" s="298">
        <f t="shared" si="39"/>
        <v>0</v>
      </c>
      <c r="AW12" s="299"/>
      <c r="AX12" s="260">
        <f>成绩录入!I15</f>
        <v>0</v>
      </c>
      <c r="AY12" s="248">
        <f>成绩录入!J15</f>
        <v>0</v>
      </c>
      <c r="AZ12" s="248">
        <f>成绩录入!K15</f>
        <v>0</v>
      </c>
      <c r="BA12" s="248">
        <f>成绩录入!L15</f>
        <v>0</v>
      </c>
      <c r="BB12" s="248">
        <f>成绩录入!M15</f>
        <v>0</v>
      </c>
      <c r="BC12" s="298">
        <f t="shared" si="40"/>
        <v>0</v>
      </c>
      <c r="BD12" s="299"/>
      <c r="BE12" s="260">
        <f>成绩录入!I15</f>
        <v>0</v>
      </c>
      <c r="BF12" s="248">
        <f>成绩录入!J15</f>
        <v>0</v>
      </c>
      <c r="BG12" s="248">
        <f>成绩录入!K15</f>
        <v>0</v>
      </c>
      <c r="BH12" s="248">
        <f>成绩录入!L15</f>
        <v>0</v>
      </c>
      <c r="BI12" s="248">
        <f>成绩录入!M15</f>
        <v>0</v>
      </c>
      <c r="BJ12" s="298">
        <f t="shared" si="41"/>
        <v>0</v>
      </c>
      <c r="BK12" s="299"/>
      <c r="BL12" s="260">
        <f>成绩录入!I15</f>
        <v>0</v>
      </c>
      <c r="BM12" s="248">
        <f>成绩录入!J15</f>
        <v>0</v>
      </c>
      <c r="BN12" s="248">
        <f>成绩录入!K15</f>
        <v>0</v>
      </c>
      <c r="BO12" s="248">
        <f>成绩录入!L15</f>
        <v>0</v>
      </c>
      <c r="BP12" s="248">
        <f>成绩录入!M15</f>
        <v>0</v>
      </c>
      <c r="BQ12" s="298">
        <f t="shared" si="42"/>
        <v>0</v>
      </c>
      <c r="BR12" s="300"/>
      <c r="BS12" s="260">
        <f>成绩录入!P15</f>
        <v>0</v>
      </c>
      <c r="BT12" s="248">
        <f>成绩录入!Q15</f>
        <v>0</v>
      </c>
      <c r="BU12" s="248">
        <f>成绩录入!R15</f>
        <v>0</v>
      </c>
      <c r="BV12" s="248">
        <f>成绩录入!S15</f>
        <v>0</v>
      </c>
      <c r="BW12" s="248">
        <f>成绩录入!T15</f>
        <v>0</v>
      </c>
      <c r="BX12" s="248">
        <f>成绩录入!U15</f>
        <v>0</v>
      </c>
      <c r="BY12" s="248">
        <f>成绩录入!V15</f>
        <v>0</v>
      </c>
      <c r="BZ12" s="248">
        <f>成绩录入!W15</f>
        <v>0</v>
      </c>
      <c r="CA12" s="248">
        <f>成绩录入!X15</f>
        <v>0</v>
      </c>
      <c r="CB12" s="248">
        <f>成绩录入!Y15</f>
        <v>0</v>
      </c>
      <c r="CC12" s="298">
        <f t="shared" si="43"/>
        <v>0</v>
      </c>
      <c r="CD12" s="299"/>
      <c r="CE12" s="260">
        <f>成绩录入!P15</f>
        <v>0</v>
      </c>
      <c r="CF12" s="248">
        <f>成绩录入!Q15</f>
        <v>0</v>
      </c>
      <c r="CG12" s="248">
        <f>成绩录入!R15</f>
        <v>0</v>
      </c>
      <c r="CH12" s="248">
        <f>成绩录入!S15</f>
        <v>0</v>
      </c>
      <c r="CI12" s="248">
        <f>成绩录入!T15</f>
        <v>0</v>
      </c>
      <c r="CJ12" s="248">
        <f>成绩录入!U15</f>
        <v>0</v>
      </c>
      <c r="CK12" s="248">
        <f>成绩录入!V15</f>
        <v>0</v>
      </c>
      <c r="CL12" s="248">
        <f>成绩录入!W15</f>
        <v>0</v>
      </c>
      <c r="CM12" s="248">
        <f>成绩录入!X15</f>
        <v>0</v>
      </c>
      <c r="CN12" s="248">
        <f>成绩录入!Y15</f>
        <v>0</v>
      </c>
      <c r="CO12" s="298">
        <f t="shared" si="44"/>
        <v>0</v>
      </c>
      <c r="CP12" s="299"/>
      <c r="CQ12" s="260">
        <f>成绩录入!P15</f>
        <v>0</v>
      </c>
      <c r="CR12" s="248">
        <f>成绩录入!Q15</f>
        <v>0</v>
      </c>
      <c r="CS12" s="248">
        <f>成绩录入!R15</f>
        <v>0</v>
      </c>
      <c r="CT12" s="248">
        <f>成绩录入!S15</f>
        <v>0</v>
      </c>
      <c r="CU12" s="248">
        <f>成绩录入!T15</f>
        <v>0</v>
      </c>
      <c r="CV12" s="248">
        <f>成绩录入!U15</f>
        <v>0</v>
      </c>
      <c r="CW12" s="248">
        <f>成绩录入!V15</f>
        <v>0</v>
      </c>
      <c r="CX12" s="248">
        <f>成绩录入!W15</f>
        <v>0</v>
      </c>
      <c r="CY12" s="248">
        <f>成绩录入!X15</f>
        <v>0</v>
      </c>
      <c r="CZ12" s="248">
        <f>成绩录入!Y15</f>
        <v>0</v>
      </c>
      <c r="DA12" s="298">
        <f t="shared" si="45"/>
        <v>0</v>
      </c>
      <c r="DB12" s="299"/>
      <c r="DC12" s="260">
        <f>成绩录入!P15</f>
        <v>0</v>
      </c>
      <c r="DD12" s="248">
        <f>成绩录入!Q15</f>
        <v>0</v>
      </c>
      <c r="DE12" s="248">
        <f>成绩录入!R15</f>
        <v>0</v>
      </c>
      <c r="DF12" s="248">
        <f>成绩录入!S15</f>
        <v>0</v>
      </c>
      <c r="DG12" s="248">
        <f>成绩录入!T15</f>
        <v>0</v>
      </c>
      <c r="DH12" s="248">
        <f>成绩录入!U15</f>
        <v>0</v>
      </c>
      <c r="DI12" s="248">
        <f>成绩录入!V15</f>
        <v>0</v>
      </c>
      <c r="DJ12" s="248">
        <f>成绩录入!W15</f>
        <v>0</v>
      </c>
      <c r="DK12" s="248">
        <f>成绩录入!X15</f>
        <v>0</v>
      </c>
      <c r="DL12" s="248">
        <f>成绩录入!Y15</f>
        <v>0</v>
      </c>
      <c r="DM12" s="298">
        <f t="shared" si="46"/>
        <v>0</v>
      </c>
      <c r="DN12" s="299"/>
      <c r="DO12" s="260">
        <f>成绩录入!P15</f>
        <v>0</v>
      </c>
      <c r="DP12" s="248">
        <f>成绩录入!Q15</f>
        <v>0</v>
      </c>
      <c r="DQ12" s="248">
        <f>成绩录入!R15</f>
        <v>0</v>
      </c>
      <c r="DR12" s="248">
        <f>成绩录入!S15</f>
        <v>0</v>
      </c>
      <c r="DS12" s="248">
        <f>成绩录入!T15</f>
        <v>0</v>
      </c>
      <c r="DT12" s="248">
        <f>成绩录入!U15</f>
        <v>0</v>
      </c>
      <c r="DU12" s="248">
        <f>成绩录入!V15</f>
        <v>0</v>
      </c>
      <c r="DV12" s="248">
        <f>成绩录入!W15</f>
        <v>0</v>
      </c>
      <c r="DW12" s="248">
        <f>成绩录入!X15</f>
        <v>0</v>
      </c>
      <c r="DX12" s="248">
        <f>成绩录入!Y15</f>
        <v>0</v>
      </c>
      <c r="DY12" s="298">
        <f t="shared" si="47"/>
        <v>0</v>
      </c>
      <c r="DZ12" s="299"/>
      <c r="EA12" s="301" t="e">
        <f t="shared" si="48"/>
        <v>#DIV/0!</v>
      </c>
      <c r="EB12" s="297" t="e">
        <f t="shared" si="49"/>
        <v>#DIV/0!</v>
      </c>
      <c r="EC12" s="297" t="e">
        <f t="shared" si="50"/>
        <v>#DIV/0!</v>
      </c>
      <c r="ED12" s="297" t="e">
        <f t="shared" si="51"/>
        <v>#DIV/0!</v>
      </c>
      <c r="EE12" s="297" t="e">
        <f t="shared" si="52"/>
        <v>#DIV/0!</v>
      </c>
      <c r="EF12" s="302" t="e">
        <f t="shared" si="53"/>
        <v>#DIV/0!</v>
      </c>
      <c r="EG12" s="303"/>
      <c r="EH12" s="304">
        <f t="shared" si="54"/>
        <v>0</v>
      </c>
      <c r="EI12" s="296">
        <f>成绩录入!I15</f>
        <v>0</v>
      </c>
      <c r="EJ12" s="296">
        <f>成绩录入!J15</f>
        <v>0</v>
      </c>
      <c r="EK12" s="296">
        <f>成绩录入!K15</f>
        <v>0</v>
      </c>
      <c r="EL12" s="296">
        <f>成绩录入!L15</f>
        <v>0</v>
      </c>
      <c r="EM12" s="296">
        <f>成绩录入!M15</f>
        <v>0</v>
      </c>
      <c r="EN12" s="296">
        <f>成绩录入!P15</f>
        <v>0</v>
      </c>
      <c r="EO12" s="296">
        <f>成绩录入!Q15</f>
        <v>0</v>
      </c>
      <c r="EP12" s="296">
        <f>成绩录入!R15</f>
        <v>0</v>
      </c>
      <c r="EQ12" s="296">
        <f>成绩录入!S15</f>
        <v>0</v>
      </c>
      <c r="ER12" s="296">
        <f>成绩录入!T15</f>
        <v>0</v>
      </c>
      <c r="ES12" s="296">
        <f>成绩录入!U15</f>
        <v>0</v>
      </c>
      <c r="ET12" s="296">
        <f>成绩录入!V15</f>
        <v>0</v>
      </c>
      <c r="EU12" s="296">
        <f>成绩录入!W15</f>
        <v>0</v>
      </c>
      <c r="EV12" s="296">
        <f>成绩录入!X15</f>
        <v>0</v>
      </c>
      <c r="EW12" s="302">
        <f>成绩录入!Y15</f>
        <v>0</v>
      </c>
      <c r="EX12" s="303"/>
      <c r="EY12" s="304" t="str">
        <f t="shared" si="55"/>
        <v/>
      </c>
      <c r="EZ12" s="296" t="str">
        <f t="shared" si="55"/>
        <v/>
      </c>
      <c r="FA12" s="296" t="str">
        <f t="shared" si="55"/>
        <v/>
      </c>
      <c r="FB12" s="296" t="str">
        <f t="shared" si="55"/>
        <v/>
      </c>
      <c r="FC12" s="302">
        <f>成绩录入!AB15</f>
        <v>0</v>
      </c>
      <c r="FD12" s="303"/>
      <c r="FE12" s="304" t="str">
        <f t="shared" si="56"/>
        <v>√</v>
      </c>
      <c r="FF12" s="296" t="str">
        <f t="shared" si="57"/>
        <v>√</v>
      </c>
      <c r="FG12" s="296" t="str">
        <f t="shared" si="58"/>
        <v>√</v>
      </c>
      <c r="FH12" s="296" t="str">
        <f t="shared" si="59"/>
        <v>√</v>
      </c>
      <c r="FI12" s="302" t="str">
        <f t="shared" si="60"/>
        <v>√</v>
      </c>
      <c r="FJ12" s="299"/>
      <c r="FK12" s="260">
        <f>成绩录入!AB15</f>
        <v>0</v>
      </c>
      <c r="FL12" s="248">
        <f>成绩录入!AC15</f>
        <v>0</v>
      </c>
      <c r="FM12" s="248">
        <f>成绩录入!AD15</f>
        <v>0</v>
      </c>
      <c r="FN12" s="248">
        <f>成绩录入!AE15</f>
        <v>0</v>
      </c>
      <c r="FO12" s="248">
        <f>成绩录入!AF15</f>
        <v>0</v>
      </c>
      <c r="FP12" s="248">
        <f>成绩录入!AG15</f>
        <v>0</v>
      </c>
      <c r="FQ12" s="298">
        <f t="shared" si="61"/>
        <v>0</v>
      </c>
      <c r="FR12" s="299"/>
      <c r="FS12" s="260">
        <f>成绩录入!AB15</f>
        <v>0</v>
      </c>
      <c r="FT12" s="248">
        <f>成绩录入!AC15</f>
        <v>0</v>
      </c>
      <c r="FU12" s="248">
        <f>成绩录入!AD15</f>
        <v>0</v>
      </c>
      <c r="FV12" s="248">
        <f>成绩录入!AE15</f>
        <v>0</v>
      </c>
      <c r="FW12" s="248">
        <f>成绩录入!AF15</f>
        <v>0</v>
      </c>
      <c r="FX12" s="333">
        <f>成绩录入!AG15</f>
        <v>0</v>
      </c>
      <c r="FY12" s="298">
        <f t="shared" si="62"/>
        <v>0</v>
      </c>
      <c r="FZ12" s="299"/>
      <c r="GA12" s="260">
        <f>成绩录入!AB15</f>
        <v>0</v>
      </c>
      <c r="GB12" s="248">
        <f>成绩录入!AC15</f>
        <v>0</v>
      </c>
      <c r="GC12" s="248">
        <f>成绩录入!AD15</f>
        <v>0</v>
      </c>
      <c r="GD12" s="248">
        <f>成绩录入!AE15</f>
        <v>0</v>
      </c>
      <c r="GE12" s="248">
        <f>成绩录入!AF15</f>
        <v>0</v>
      </c>
      <c r="GF12" s="248">
        <f>成绩录入!AG15</f>
        <v>0</v>
      </c>
      <c r="GG12" s="298">
        <f t="shared" si="63"/>
        <v>0</v>
      </c>
      <c r="GH12" s="299"/>
      <c r="GI12" s="260">
        <f>成绩录入!AB15</f>
        <v>0</v>
      </c>
      <c r="GJ12" s="248">
        <f>成绩录入!AC15</f>
        <v>0</v>
      </c>
      <c r="GK12" s="248">
        <f>成绩录入!AD15</f>
        <v>0</v>
      </c>
      <c r="GL12" s="248">
        <f>成绩录入!AE15</f>
        <v>0</v>
      </c>
      <c r="GM12" s="248">
        <f>成绩录入!AF15</f>
        <v>0</v>
      </c>
      <c r="GN12" s="248">
        <f>成绩录入!AG15</f>
        <v>0</v>
      </c>
      <c r="GO12" s="298">
        <f t="shared" si="64"/>
        <v>0</v>
      </c>
      <c r="GP12" s="299"/>
      <c r="GQ12" s="260">
        <f>成绩录入!AB15</f>
        <v>0</v>
      </c>
      <c r="GR12" s="248">
        <f>成绩录入!AC15</f>
        <v>0</v>
      </c>
      <c r="GS12" s="248">
        <f>成绩录入!AD15</f>
        <v>0</v>
      </c>
      <c r="GT12" s="248">
        <f>成绩录入!AE15</f>
        <v>0</v>
      </c>
      <c r="GU12" s="248">
        <f>成绩录入!AF15</f>
        <v>0</v>
      </c>
      <c r="GV12" s="248">
        <f>成绩录入!AG15</f>
        <v>0</v>
      </c>
      <c r="GW12" s="298">
        <f t="shared" si="65"/>
        <v>0</v>
      </c>
      <c r="GX12" s="299"/>
      <c r="GY12" s="247">
        <f>成绩录入!AJ15</f>
        <v>0</v>
      </c>
      <c r="GZ12" s="248">
        <f>成绩录入!AK15</f>
        <v>0</v>
      </c>
      <c r="HA12" s="248">
        <f>成绩录入!AL15</f>
        <v>0</v>
      </c>
      <c r="HB12" s="248">
        <f>成绩录入!AM15</f>
        <v>0</v>
      </c>
      <c r="HC12" s="248">
        <f>成绩录入!AN15</f>
        <v>0</v>
      </c>
      <c r="HD12" s="248">
        <f>成绩录入!AO15</f>
        <v>0</v>
      </c>
      <c r="HE12" s="310">
        <f t="shared" si="66"/>
        <v>0</v>
      </c>
      <c r="HF12" s="299"/>
      <c r="HG12" s="247">
        <f>成绩录入!AJ15</f>
        <v>0</v>
      </c>
      <c r="HH12" s="248">
        <f>成绩录入!AK15</f>
        <v>0</v>
      </c>
      <c r="HI12" s="248">
        <f>成绩录入!AL15</f>
        <v>0</v>
      </c>
      <c r="HJ12" s="248">
        <f>成绩录入!AM15</f>
        <v>0</v>
      </c>
      <c r="HK12" s="248">
        <f>成绩录入!AN15</f>
        <v>0</v>
      </c>
      <c r="HL12" s="248">
        <f>成绩录入!AO15</f>
        <v>0</v>
      </c>
      <c r="HM12" s="310">
        <f t="shared" si="67"/>
        <v>0</v>
      </c>
      <c r="HN12" s="299"/>
      <c r="HO12" s="247">
        <f>成绩录入!AJ15</f>
        <v>0</v>
      </c>
      <c r="HP12" s="248">
        <f>成绩录入!AK15</f>
        <v>0</v>
      </c>
      <c r="HQ12" s="248">
        <f>成绩录入!AL15</f>
        <v>0</v>
      </c>
      <c r="HR12" s="248">
        <f>成绩录入!AM15</f>
        <v>0</v>
      </c>
      <c r="HS12" s="248">
        <f>成绩录入!AN15</f>
        <v>0</v>
      </c>
      <c r="HT12" s="248">
        <f>成绩录入!AO15</f>
        <v>0</v>
      </c>
      <c r="HU12" s="310">
        <f t="shared" si="68"/>
        <v>0</v>
      </c>
      <c r="HV12" s="299"/>
      <c r="HW12" s="247">
        <f>成绩录入!AJ15</f>
        <v>0</v>
      </c>
      <c r="HX12" s="248">
        <f>成绩录入!AK15</f>
        <v>0</v>
      </c>
      <c r="HY12" s="248">
        <f>成绩录入!AL15</f>
        <v>0</v>
      </c>
      <c r="HZ12" s="248">
        <f>成绩录入!AM15</f>
        <v>0</v>
      </c>
      <c r="IA12" s="248">
        <f>成绩录入!AN15</f>
        <v>0</v>
      </c>
      <c r="IB12" s="248">
        <f>成绩录入!AO15</f>
        <v>0</v>
      </c>
      <c r="IC12" s="310">
        <f t="shared" si="69"/>
        <v>0</v>
      </c>
      <c r="ID12" s="299"/>
      <c r="IE12" s="247">
        <f>成绩录入!AJ15</f>
        <v>0</v>
      </c>
      <c r="IF12" s="248">
        <f>成绩录入!AK15</f>
        <v>0</v>
      </c>
      <c r="IG12" s="248">
        <f>成绩录入!AL15</f>
        <v>0</v>
      </c>
      <c r="IH12" s="248">
        <f>成绩录入!AM15</f>
        <v>0</v>
      </c>
      <c r="II12" s="248">
        <f>成绩录入!AN15</f>
        <v>0</v>
      </c>
      <c r="IJ12" s="248">
        <f>成绩录入!AO15</f>
        <v>0</v>
      </c>
      <c r="IK12" s="310">
        <f t="shared" si="70"/>
        <v>0</v>
      </c>
      <c r="IL12" s="299"/>
      <c r="IM12" s="313" t="e">
        <f t="shared" si="71"/>
        <v>#DIV/0!</v>
      </c>
      <c r="IN12" s="314" t="e">
        <f t="shared" si="72"/>
        <v>#DIV/0!</v>
      </c>
      <c r="IO12" s="314" t="e">
        <f t="shared" si="73"/>
        <v>#DIV/0!</v>
      </c>
      <c r="IP12" s="314" t="e">
        <f t="shared" si="74"/>
        <v>#DIV/0!</v>
      </c>
      <c r="IQ12" s="314" t="e">
        <f t="shared" si="75"/>
        <v>#DIV/0!</v>
      </c>
      <c r="IR12" s="315" t="e">
        <f t="shared" si="76"/>
        <v>#DIV/0!</v>
      </c>
      <c r="IS12" s="316"/>
      <c r="IT12" s="214">
        <f>成绩录入!AR15</f>
        <v>0</v>
      </c>
      <c r="IU12" s="216">
        <f>成绩录入!AS15</f>
        <v>0</v>
      </c>
      <c r="IV12" s="216">
        <f>成绩录入!AT15</f>
        <v>0</v>
      </c>
      <c r="IW12" s="216">
        <f>成绩录入!AU15</f>
        <v>0</v>
      </c>
      <c r="IX12" s="216">
        <f>成绩录入!AV15</f>
        <v>0</v>
      </c>
      <c r="IY12" s="216">
        <f>成绩录入!AW15</f>
        <v>0</v>
      </c>
      <c r="IZ12" s="298">
        <f t="shared" si="77"/>
        <v>0</v>
      </c>
      <c r="JA12" s="299"/>
      <c r="JB12" s="317">
        <f>成绩录入!AR15</f>
        <v>0</v>
      </c>
      <c r="JC12" s="216">
        <f>成绩录入!AS15</f>
        <v>0</v>
      </c>
      <c r="JD12" s="216">
        <f>成绩录入!AT15</f>
        <v>0</v>
      </c>
      <c r="JE12" s="216">
        <f>成绩录入!AU15</f>
        <v>0</v>
      </c>
      <c r="JF12" s="216">
        <f>成绩录入!AV15</f>
        <v>0</v>
      </c>
      <c r="JG12" s="216">
        <f>成绩录入!AW15</f>
        <v>0</v>
      </c>
      <c r="JH12" s="298">
        <f t="shared" si="78"/>
        <v>0</v>
      </c>
      <c r="JI12" s="299"/>
      <c r="JJ12" s="248">
        <f>成绩录入!AR15</f>
        <v>0</v>
      </c>
      <c r="JK12" s="248">
        <f>成绩录入!AS15</f>
        <v>0</v>
      </c>
      <c r="JL12" s="248">
        <f>成绩录入!AT15</f>
        <v>0</v>
      </c>
      <c r="JM12" s="248">
        <f>成绩录入!AU15</f>
        <v>0</v>
      </c>
      <c r="JN12" s="248">
        <f>成绩录入!AV15</f>
        <v>0</v>
      </c>
      <c r="JO12" s="248">
        <f>成绩录入!AW15</f>
        <v>0</v>
      </c>
      <c r="JP12" s="298">
        <f t="shared" si="79"/>
        <v>0</v>
      </c>
      <c r="JQ12" s="299"/>
      <c r="JR12" s="308">
        <f>成绩录入!AR15</f>
        <v>0</v>
      </c>
      <c r="JS12" s="248">
        <f>成绩录入!AS15</f>
        <v>0</v>
      </c>
      <c r="JT12" s="248">
        <f>成绩录入!AT15</f>
        <v>0</v>
      </c>
      <c r="JU12" s="248">
        <f>成绩录入!AU15</f>
        <v>0</v>
      </c>
      <c r="JV12" s="248">
        <f>成绩录入!AV15</f>
        <v>0</v>
      </c>
      <c r="JW12" s="248">
        <f>成绩录入!AW15</f>
        <v>0</v>
      </c>
      <c r="JX12" s="298">
        <f t="shared" si="80"/>
        <v>0</v>
      </c>
      <c r="JY12" s="299"/>
      <c r="JZ12" s="308">
        <f>成绩录入!AR15</f>
        <v>0</v>
      </c>
      <c r="KA12" s="248">
        <f>成绩录入!AS15</f>
        <v>0</v>
      </c>
      <c r="KB12" s="248">
        <f>成绩录入!AT15</f>
        <v>0</v>
      </c>
      <c r="KC12" s="248">
        <f>成绩录入!AU15</f>
        <v>0</v>
      </c>
      <c r="KD12" s="248">
        <f>成绩录入!AV15</f>
        <v>0</v>
      </c>
      <c r="KE12" s="248">
        <f>成绩录入!AW15</f>
        <v>0</v>
      </c>
      <c r="KF12" s="298">
        <f t="shared" si="81"/>
        <v>0</v>
      </c>
      <c r="KG12" s="299"/>
      <c r="KH12" s="313">
        <f t="shared" si="28"/>
        <v>0</v>
      </c>
      <c r="KI12" s="314">
        <f t="shared" si="82"/>
        <v>0</v>
      </c>
      <c r="KJ12" s="314">
        <f t="shared" si="83"/>
        <v>0</v>
      </c>
      <c r="KK12" s="314">
        <f t="shared" si="84"/>
        <v>0</v>
      </c>
      <c r="KL12" s="314">
        <f t="shared" si="85"/>
        <v>0</v>
      </c>
      <c r="KM12" s="315">
        <f t="shared" si="86"/>
        <v>0</v>
      </c>
      <c r="KN12" s="90"/>
      <c r="KO12" s="294">
        <f>IF(总评!G10&lt;60,1,0)</f>
        <v>0</v>
      </c>
      <c r="KP12" s="295">
        <f t="shared" si="29"/>
        <v>0</v>
      </c>
      <c r="KQ12" s="295">
        <f t="shared" si="30"/>
        <v>0</v>
      </c>
      <c r="KR12" s="321">
        <f t="shared" si="31"/>
        <v>0</v>
      </c>
      <c r="KS12" s="321">
        <f t="shared" si="87"/>
        <v>0</v>
      </c>
      <c r="KT12" s="27"/>
      <c r="OT12" s="247">
        <f>IF(OT$6=$OS$5,成绩录入!BC15,0)</f>
        <v>0</v>
      </c>
      <c r="OU12" s="248">
        <f>IF(OU$6=$OS$5,成绩录入!BD15,0)</f>
        <v>0</v>
      </c>
      <c r="OV12" s="248">
        <f>IF(OV$6=$OS$5,成绩录入!BE15,0)</f>
        <v>0</v>
      </c>
      <c r="OW12" s="248">
        <f>IF(OW$6=$OS$5,成绩录入!BF15,0)</f>
        <v>0</v>
      </c>
      <c r="OX12" s="248">
        <f>IF(OX$6=$OS$5,成绩录入!BG15,0)</f>
        <v>0</v>
      </c>
      <c r="OY12" s="248">
        <f>IF(OY$6=$OS$5,成绩录入!BH15,0)</f>
        <v>0</v>
      </c>
      <c r="OZ12" s="248">
        <f>IF(OZ$6=$OS$5,成绩录入!BI15,0)</f>
        <v>0</v>
      </c>
      <c r="PA12" s="248">
        <f>IF(PA$6=$OS$5,成绩录入!BJ15,0)</f>
        <v>0</v>
      </c>
      <c r="PB12" s="248">
        <f>IF(PB$6=$OS$5,成绩录入!BK15,0)</f>
        <v>0</v>
      </c>
      <c r="PC12" s="248">
        <f>IF(PC$6=$OS$5,成绩录入!BL15,0)</f>
        <v>0</v>
      </c>
      <c r="PD12" s="248">
        <f>IF(PD$6=$OS$5,成绩录入!BM15,0)</f>
        <v>0</v>
      </c>
      <c r="PE12" s="248">
        <f>IF(PE$6=$OS$5,成绩录入!BN15,0)</f>
        <v>0</v>
      </c>
      <c r="PF12" s="248">
        <f>IF(PF$6=$OS$5,成绩录入!BO15,0)</f>
        <v>0</v>
      </c>
      <c r="PG12" s="248">
        <f>IF(PG$6=$OS$5,成绩录入!BP15,0)</f>
        <v>0</v>
      </c>
      <c r="PH12" s="248">
        <f>IF(PH$6=$OS$5,成绩录入!BQ15,0)</f>
        <v>0</v>
      </c>
      <c r="PI12" s="248">
        <f>IF(PI$6=$OS$5,成绩录入!BR15,0)</f>
        <v>0</v>
      </c>
      <c r="PJ12" s="248">
        <f>IF(PJ$6=$OS$5,成绩录入!BS15,0)</f>
        <v>0</v>
      </c>
      <c r="PK12" s="248">
        <f>IF(PK$6=$OS$5,成绩录入!BT15,0)</f>
        <v>0</v>
      </c>
      <c r="PL12" s="248">
        <f>IF(PL$6=$OS$5,成绩录入!BU15,0)</f>
        <v>0</v>
      </c>
      <c r="PM12" s="248">
        <f>IF(PM$6=$OS$5,成绩录入!BV15,0)</f>
        <v>0</v>
      </c>
      <c r="PN12" s="248">
        <f>IF(PN$6=$OS$5,成绩录入!BW15,0)</f>
        <v>0</v>
      </c>
      <c r="PO12" s="248">
        <f>IF(PO$6=$OS$5,成绩录入!BX15,0)</f>
        <v>0</v>
      </c>
      <c r="PP12" s="248">
        <f>IF(PP$6=$OS$5,成绩录入!BY15,0)</f>
        <v>0</v>
      </c>
      <c r="PQ12" s="248">
        <f>IF(PQ$6=$OS$5,成绩录入!BZ15,0)</f>
        <v>0</v>
      </c>
      <c r="PR12" s="248">
        <f>IF(PR$6=$OS$5,成绩录入!CA15,0)</f>
        <v>0</v>
      </c>
      <c r="PS12" s="248">
        <f>IF(PS$6=$OS$5,成绩录入!CB15,0)</f>
        <v>0</v>
      </c>
      <c r="PT12" s="248">
        <f>IF(PT$6=$OS$5,成绩录入!CC15,0)</f>
        <v>0</v>
      </c>
      <c r="PU12" s="248">
        <f>IF(PU$6=$OS$5,成绩录入!CD15,0)</f>
        <v>0</v>
      </c>
      <c r="PV12" s="248">
        <f>IF(PV$6=$OS$5,成绩录入!CE15,0)</f>
        <v>0</v>
      </c>
      <c r="PW12" s="248">
        <f>IF(PW$6=$OS$5,成绩录入!CF15,0)</f>
        <v>0</v>
      </c>
      <c r="PX12" s="248">
        <f>IF(PX$6=$OS$5,成绩录入!CG15,0)</f>
        <v>0</v>
      </c>
      <c r="PY12" s="248">
        <f>IF(PY$6=$OS$5,成绩录入!CH15,0)</f>
        <v>0</v>
      </c>
      <c r="PZ12" s="248">
        <f>IF(PZ$6=$OS$5,成绩录入!CI15,0)</f>
        <v>0</v>
      </c>
      <c r="QA12" s="248">
        <f>IF(QA$6=$OS$5,成绩录入!CJ15,0)</f>
        <v>0</v>
      </c>
      <c r="QB12" s="248">
        <f>IF(QB$6=$OS$5,成绩录入!CK15,0)</f>
        <v>0</v>
      </c>
      <c r="QC12" s="248">
        <f>IF(QC$6=$OS$5,成绩录入!CL15,0)</f>
        <v>0</v>
      </c>
      <c r="QD12" s="248">
        <f>IF(QD$6=$OS$5,成绩录入!CM15,0)</f>
        <v>0</v>
      </c>
      <c r="QE12" s="248">
        <f>IF(QE$6=$OS$5,成绩录入!CN15,0)</f>
        <v>0</v>
      </c>
      <c r="QF12" s="248">
        <f>IF(QF$6=$OS$5,成绩录入!CO15,0)</f>
        <v>0</v>
      </c>
      <c r="QG12" s="248">
        <f>IF(QG$6=$OS$5,成绩录入!CP15,0)</f>
        <v>0</v>
      </c>
      <c r="QH12" s="248">
        <f>IF(QH$6=$OS$5,成绩录入!CQ15,0)</f>
        <v>0</v>
      </c>
      <c r="QI12" s="248">
        <f>IF(QI$6=$OS$5,成绩录入!CR15,0)</f>
        <v>0</v>
      </c>
      <c r="QJ12" s="248">
        <f>IF(QJ$6=$OS$5,成绩录入!CS15,0)</f>
        <v>0</v>
      </c>
      <c r="QK12" s="248">
        <f>IF(QK$6=$OS$5,成绩录入!CT15,0)</f>
        <v>0</v>
      </c>
      <c r="QL12" s="248">
        <f>IF(QL$6=$OS$5,成绩录入!CU15,0)</f>
        <v>0</v>
      </c>
      <c r="QM12" s="248">
        <f>IF(QM$6=$OS$5,成绩录入!CV15,0)</f>
        <v>0</v>
      </c>
      <c r="QN12" s="248">
        <f>IF(QN$6=$OS$5,成绩录入!CW15,0)</f>
        <v>0</v>
      </c>
      <c r="QO12" s="248">
        <f>IF(QO$6=$OS$5,成绩录入!CX15,0)</f>
        <v>0</v>
      </c>
      <c r="QP12" s="248">
        <f>IF(QP$6=$OS$5,成绩录入!CY15,0)</f>
        <v>0</v>
      </c>
      <c r="QQ12" s="248">
        <f>IF(QQ$6=$OS$5,成绩录入!CZ15,0)</f>
        <v>0</v>
      </c>
      <c r="QR12" s="248">
        <f>IF(QR$6=$OS$5,成绩录入!DA15,0)</f>
        <v>0</v>
      </c>
      <c r="QS12" s="248">
        <f>IF(QS$6=$OS$5,成绩录入!DB15,0)</f>
        <v>0</v>
      </c>
      <c r="QT12" s="248">
        <f>IF(QT$6=$OS$5,成绩录入!DC15,0)</f>
        <v>0</v>
      </c>
      <c r="QU12" s="248">
        <f>IF(QU$6=$OS$5,成绩录入!DD15,0)</f>
        <v>0</v>
      </c>
      <c r="QV12" s="248">
        <f>IF(QV$6=$OS$5,成绩录入!DE15,0)</f>
        <v>0</v>
      </c>
      <c r="QW12" s="248">
        <f>IF(QW$6=$OS$5,成绩录入!DF15,0)</f>
        <v>0</v>
      </c>
      <c r="QX12" s="248">
        <f>IF(QX$6=$OS$5,成绩录入!DG15,0)</f>
        <v>0</v>
      </c>
      <c r="QY12" s="248">
        <f>IF(QY$6=$OS$5,成绩录入!DH15,0)</f>
        <v>0</v>
      </c>
      <c r="QZ12" s="248">
        <f>IF(QZ$6=$OS$5,成绩录入!DI15,0)</f>
        <v>0</v>
      </c>
      <c r="RA12" s="248">
        <f>IF(RA$6=$OS$5,成绩录入!DJ15,0)</f>
        <v>0</v>
      </c>
      <c r="RB12" s="248">
        <f>IF(RB$6=$OS$5,成绩录入!DK15,0)</f>
        <v>0</v>
      </c>
      <c r="RC12" s="248">
        <f>IF(RC$6=$OS$5,成绩录入!DL15,0)</f>
        <v>0</v>
      </c>
      <c r="RD12" s="248">
        <f>IF(RD$6=$OS$5,成绩录入!DM15,0)</f>
        <v>0</v>
      </c>
      <c r="RE12" s="248">
        <f>IF(RE$6=$OS$5,成绩录入!DN15,0)</f>
        <v>0</v>
      </c>
      <c r="RF12" s="248">
        <f>IF(RF$6=$OS$5,成绩录入!DO15,0)</f>
        <v>0</v>
      </c>
      <c r="RG12" s="248">
        <f>IF(RG$6=$OS$5,成绩录入!DP15,0)</f>
        <v>0</v>
      </c>
      <c r="RH12" s="248">
        <f>IF(RH$6=$OS$5,成绩录入!DQ15,0)</f>
        <v>0</v>
      </c>
      <c r="RI12" s="248">
        <f>IF(RI$6=$OS$5,成绩录入!DR15,0)</f>
        <v>0</v>
      </c>
      <c r="RJ12" s="248">
        <f>IF(RJ$6=$OS$5,成绩录入!DS15,0)</f>
        <v>0</v>
      </c>
      <c r="RK12" s="248">
        <f>IF(RK$6=$OS$5,成绩录入!DT15,0)</f>
        <v>0</v>
      </c>
      <c r="RL12" s="248">
        <f>IF(RL$6=$OS$5,成绩录入!DU15,0)</f>
        <v>0</v>
      </c>
      <c r="RM12" s="248">
        <f>IF(RM$6=$OS$5,成绩录入!DV15,0)</f>
        <v>0</v>
      </c>
      <c r="RN12" s="248">
        <f>IF(RN$6=$OS$5,成绩录入!DW15,0)</f>
        <v>0</v>
      </c>
      <c r="RO12" s="248">
        <f>IF(RO$6=$OS$5,成绩录入!DX15,0)</f>
        <v>0</v>
      </c>
      <c r="RP12" s="248">
        <f>IF(RP$6=$OS$5,成绩录入!DY15,0)</f>
        <v>0</v>
      </c>
      <c r="RQ12" s="248">
        <f>IF(RQ$6=$OS$5,成绩录入!DZ15,0)</f>
        <v>0</v>
      </c>
      <c r="RR12" s="248">
        <f>IF(RR$6=$OS$5,成绩录入!EA15,0)</f>
        <v>0</v>
      </c>
      <c r="RS12" s="248">
        <f>IF(RS$6=$OS$5,成绩录入!EB15,0)</f>
        <v>0</v>
      </c>
      <c r="RT12" s="248">
        <f>IF(RT$6=$OS$5,成绩录入!EC15,0)</f>
        <v>0</v>
      </c>
      <c r="RU12" s="248">
        <f>IF(RU$6=$OS$5,成绩录入!ED15,0)</f>
        <v>0</v>
      </c>
      <c r="RV12" s="248">
        <f>IF(RV$6=$OS$5,成绩录入!EE15,0)</f>
        <v>0</v>
      </c>
      <c r="RW12" s="248">
        <f>IF(RW$6=$OS$5,成绩录入!EF15,0)</f>
        <v>0</v>
      </c>
      <c r="RX12" s="248">
        <f>IF(RX$6=$OS$5,成绩录入!EG15,0)</f>
        <v>0</v>
      </c>
      <c r="RY12" s="248">
        <f>IF(RY$6=$OS$5,成绩录入!EH15,0)</f>
        <v>0</v>
      </c>
      <c r="RZ12" s="248">
        <f>IF(RZ$6=$OS$5,成绩录入!EI15,0)</f>
        <v>0</v>
      </c>
      <c r="SA12" s="248">
        <f>IF(SA$6=$OS$5,成绩录入!EJ15,0)</f>
        <v>0</v>
      </c>
      <c r="SB12" s="248">
        <f>IF(SB$6=$OS$5,成绩录入!EK15,0)</f>
        <v>0</v>
      </c>
      <c r="SC12" s="248">
        <f>IF(SC$6=$OS$5,成绩录入!EL15,0)</f>
        <v>0</v>
      </c>
      <c r="SD12" s="248">
        <f>IF(SD$6=$OS$5,成绩录入!EM15,0)</f>
        <v>0</v>
      </c>
      <c r="SE12" s="248">
        <f>IF(SE$6=$OS$5,成绩录入!EN15,0)</f>
        <v>0</v>
      </c>
      <c r="SF12" s="248">
        <f>IF(SF$6=$OS$5,成绩录入!EO15,0)</f>
        <v>0</v>
      </c>
      <c r="SG12" s="248">
        <f>IF(SG$6=$OS$5,成绩录入!EP15,0)</f>
        <v>0</v>
      </c>
      <c r="SH12" s="248">
        <f>IF(SH$6=$OS$5,成绩录入!EQ15,0)</f>
        <v>0</v>
      </c>
      <c r="SI12" s="248">
        <f>IF(SI$6=$OS$5,成绩录入!ER15,0)</f>
        <v>0</v>
      </c>
      <c r="SJ12" s="248">
        <f>IF(SJ$6=$OS$5,成绩录入!ES15,0)</f>
        <v>0</v>
      </c>
      <c r="SK12" s="248">
        <f>IF(SK$6=$OS$5,成绩录入!ET15,0)</f>
        <v>0</v>
      </c>
      <c r="SL12" s="248">
        <f>IF(SL$6=$OS$5,成绩录入!EU15,0)</f>
        <v>0</v>
      </c>
      <c r="SM12" s="248">
        <f>IF(SM$6=$OS$5,成绩录入!EV15,0)</f>
        <v>0</v>
      </c>
      <c r="SN12" s="248">
        <f>IF(SN$6=$OS$5,成绩录入!EW15,0)</f>
        <v>0</v>
      </c>
      <c r="SO12" s="248">
        <f>IF(SO$6=$OS$5,成绩录入!EX15,0)</f>
        <v>0</v>
      </c>
      <c r="SP12" s="218">
        <f t="shared" si="88"/>
        <v>0</v>
      </c>
      <c r="SQ12" s="166"/>
      <c r="SR12" s="166"/>
      <c r="SS12" s="247">
        <f>IF(SS$6=$SR$5,成绩录入!BC15,0)</f>
        <v>0</v>
      </c>
      <c r="ST12" s="248">
        <f>IF(ST$6=$SR$5,成绩录入!BD15,0)</f>
        <v>0</v>
      </c>
      <c r="SU12" s="248">
        <f>IF(SU$6=$SR$5,成绩录入!BE15,0)</f>
        <v>0</v>
      </c>
      <c r="SV12" s="248">
        <f>IF(SV$6=$SR$5,成绩录入!BF15,0)</f>
        <v>0</v>
      </c>
      <c r="SW12" s="248">
        <f>IF(SW$6=$SR$5,成绩录入!BG15,0)</f>
        <v>0</v>
      </c>
      <c r="SX12" s="248">
        <f>IF(SX$6=$SR$5,成绩录入!BH15,0)</f>
        <v>0</v>
      </c>
      <c r="SY12" s="248">
        <f>IF(SY$6=$SR$5,成绩录入!BI15,0)</f>
        <v>0</v>
      </c>
      <c r="SZ12" s="248">
        <f>IF(SZ$6=$SR$5,成绩录入!BJ15,0)</f>
        <v>0</v>
      </c>
      <c r="TA12" s="248">
        <f>IF(TA$6=$SR$5,成绩录入!BK15,0)</f>
        <v>0</v>
      </c>
      <c r="TB12" s="248">
        <f>IF(TB$6=$SR$5,成绩录入!BL15,0)</f>
        <v>0</v>
      </c>
      <c r="TC12" s="248">
        <f>IF(TC$6=$SR$5,成绩录入!BM15,0)</f>
        <v>0</v>
      </c>
      <c r="TD12" s="248">
        <f>IF(TD$6=$SR$5,成绩录入!BN15,0)</f>
        <v>0</v>
      </c>
      <c r="TE12" s="248">
        <f>IF(TE$6=$SR$5,成绩录入!BO15,0)</f>
        <v>0</v>
      </c>
      <c r="TF12" s="248">
        <f>IF(TF$6=$SR$5,成绩录入!BP15,0)</f>
        <v>0</v>
      </c>
      <c r="TG12" s="248">
        <f>IF(TG$6=$SR$5,成绩录入!BQ15,0)</f>
        <v>0</v>
      </c>
      <c r="TH12" s="248">
        <f>IF(TH$6=$SR$5,成绩录入!BR15,0)</f>
        <v>0</v>
      </c>
      <c r="TI12" s="248">
        <f>IF(TI$6=$SR$5,成绩录入!BS15,0)</f>
        <v>0</v>
      </c>
      <c r="TJ12" s="248">
        <f>IF(TJ$6=$SR$5,成绩录入!BT15,0)</f>
        <v>0</v>
      </c>
      <c r="TK12" s="248">
        <f>IF(TK$6=$SR$5,成绩录入!BU15,0)</f>
        <v>0</v>
      </c>
      <c r="TL12" s="248">
        <f>IF(TL$6=$SR$5,成绩录入!BV15,0)</f>
        <v>0</v>
      </c>
      <c r="TM12" s="248">
        <f>IF(TM$6=$SR$5,成绩录入!BW15,0)</f>
        <v>0</v>
      </c>
      <c r="TN12" s="248">
        <f>IF(TN$6=$SR$5,成绩录入!BX15,0)</f>
        <v>0</v>
      </c>
      <c r="TO12" s="248">
        <f>IF(TO$6=$SR$5,成绩录入!BY15,0)</f>
        <v>0</v>
      </c>
      <c r="TP12" s="248">
        <f>IF(TP$6=$SR$5,成绩录入!BZ15,0)</f>
        <v>0</v>
      </c>
      <c r="TQ12" s="248">
        <f>IF(TQ$6=$SR$5,成绩录入!CA15,0)</f>
        <v>0</v>
      </c>
      <c r="TR12" s="248">
        <f>IF(TR$6=$SR$5,成绩录入!CB15,0)</f>
        <v>0</v>
      </c>
      <c r="TS12" s="248">
        <f>IF(TS$6=$SR$5,成绩录入!CC15,0)</f>
        <v>0</v>
      </c>
      <c r="TT12" s="248">
        <f>IF(TT$6=$SR$5,成绩录入!CD15,0)</f>
        <v>0</v>
      </c>
      <c r="TU12" s="248">
        <f>IF(TU$6=$SR$5,成绩录入!CE15,0)</f>
        <v>0</v>
      </c>
      <c r="TV12" s="248">
        <f>IF(TV$6=$SR$5,成绩录入!CF15,0)</f>
        <v>0</v>
      </c>
      <c r="TW12" s="248">
        <f>IF(TW$6=$SR$5,成绩录入!CG15,0)</f>
        <v>0</v>
      </c>
      <c r="TX12" s="248">
        <f>IF(TX$6=$SR$5,成绩录入!CH15,0)</f>
        <v>0</v>
      </c>
      <c r="TY12" s="248">
        <f>IF(TY$6=$SR$5,成绩录入!CI15,0)</f>
        <v>0</v>
      </c>
      <c r="TZ12" s="248">
        <f>IF(TZ$6=$SR$5,成绩录入!CJ15,0)</f>
        <v>0</v>
      </c>
      <c r="UA12" s="248">
        <f>IF(UA$6=$SR$5,成绩录入!CK15,0)</f>
        <v>0</v>
      </c>
      <c r="UB12" s="248">
        <f>IF(UB$6=$SR$5,成绩录入!CL15,0)</f>
        <v>0</v>
      </c>
      <c r="UC12" s="248">
        <f>IF(UC$6=$SR$5,成绩录入!CM15,0)</f>
        <v>0</v>
      </c>
      <c r="UD12" s="248">
        <f>IF(UD$6=$SR$5,成绩录入!CN15,0)</f>
        <v>0</v>
      </c>
      <c r="UE12" s="248">
        <f>IF(UE$6=$SR$5,成绩录入!CO15,0)</f>
        <v>0</v>
      </c>
      <c r="UF12" s="248">
        <f>IF(UF$6=$SR$5,成绩录入!CP15,0)</f>
        <v>0</v>
      </c>
      <c r="UG12" s="248">
        <f>IF(UG$6=$SR$5,成绩录入!CQ15,0)</f>
        <v>0</v>
      </c>
      <c r="UH12" s="248">
        <f>IF(UH$6=$SR$5,成绩录入!CR15,0)</f>
        <v>0</v>
      </c>
      <c r="UI12" s="248">
        <f>IF(UI$6=$SR$5,成绩录入!CS15,0)</f>
        <v>0</v>
      </c>
      <c r="UJ12" s="248">
        <f>IF(UJ$6=$SR$5,成绩录入!CT15,0)</f>
        <v>0</v>
      </c>
      <c r="UK12" s="248">
        <f>IF(UK$6=$SR$5,成绩录入!CU15,0)</f>
        <v>0</v>
      </c>
      <c r="UL12" s="248">
        <f>IF(UL$6=$SR$5,成绩录入!CV15,0)</f>
        <v>0</v>
      </c>
      <c r="UM12" s="248">
        <f>IF(UM$6=$SR$5,成绩录入!CW15,0)</f>
        <v>0</v>
      </c>
      <c r="UN12" s="248">
        <f>IF(UN$6=$SR$5,成绩录入!CX15,0)</f>
        <v>0</v>
      </c>
      <c r="UO12" s="248">
        <f>IF(UO$6=$SR$5,成绩录入!CY15,0)</f>
        <v>0</v>
      </c>
      <c r="UP12" s="248">
        <f>IF(UP$6=$SR$5,成绩录入!CZ15,0)</f>
        <v>0</v>
      </c>
      <c r="UQ12" s="248">
        <f>IF(UQ$6=$SR$5,成绩录入!DA15,0)</f>
        <v>0</v>
      </c>
      <c r="UR12" s="248">
        <f>IF(UR$6=$SR$5,成绩录入!DB15,0)</f>
        <v>0</v>
      </c>
      <c r="US12" s="248">
        <f>IF(US$6=$SR$5,成绩录入!DC15,0)</f>
        <v>0</v>
      </c>
      <c r="UT12" s="248">
        <f>IF(UT$6=$SR$5,成绩录入!DD15,0)</f>
        <v>0</v>
      </c>
      <c r="UU12" s="248">
        <f>IF(UU$6=$SR$5,成绩录入!DE15,0)</f>
        <v>0</v>
      </c>
      <c r="UV12" s="248">
        <f>IF(UV$6=$SR$5,成绩录入!DF15,0)</f>
        <v>0</v>
      </c>
      <c r="UW12" s="248">
        <f>IF(UW$6=$SR$5,成绩录入!DG15,0)</f>
        <v>0</v>
      </c>
      <c r="UX12" s="248">
        <f>IF(UX$6=$SR$5,成绩录入!DH15,0)</f>
        <v>0</v>
      </c>
      <c r="UY12" s="248">
        <f>IF(UY$6=$SR$5,成绩录入!DI15,0)</f>
        <v>0</v>
      </c>
      <c r="UZ12" s="248">
        <f>IF(UZ$6=$SR$5,成绩录入!DJ15,0)</f>
        <v>0</v>
      </c>
      <c r="VA12" s="248">
        <f>IF(VA$6=$SR$5,成绩录入!DK15,0)</f>
        <v>0</v>
      </c>
      <c r="VB12" s="248">
        <f>IF(VB$6=$SR$5,成绩录入!DL15,0)</f>
        <v>0</v>
      </c>
      <c r="VC12" s="248">
        <f>IF(VC$6=$SR$5,成绩录入!DM15,0)</f>
        <v>0</v>
      </c>
      <c r="VD12" s="248">
        <f>IF(VD$6=$SR$5,成绩录入!DN15,0)</f>
        <v>0</v>
      </c>
      <c r="VE12" s="248">
        <f>IF(VE$6=$SR$5,成绩录入!DO15,0)</f>
        <v>0</v>
      </c>
      <c r="VF12" s="248">
        <f>IF(VF$6=$SR$5,成绩录入!DP15,0)</f>
        <v>0</v>
      </c>
      <c r="VG12" s="248">
        <f>IF(VG$6=$SR$5,成绩录入!DQ15,0)</f>
        <v>0</v>
      </c>
      <c r="VH12" s="248">
        <f>IF(VH$6=$SR$5,成绩录入!DR15,0)</f>
        <v>0</v>
      </c>
      <c r="VI12" s="248">
        <f>IF(VI$6=$SR$5,成绩录入!DS15,0)</f>
        <v>0</v>
      </c>
      <c r="VJ12" s="248">
        <f>IF(VJ$6=$SR$5,成绩录入!DT15,0)</f>
        <v>0</v>
      </c>
      <c r="VK12" s="248">
        <f>IF(VK$6=$SR$5,成绩录入!DU15,0)</f>
        <v>0</v>
      </c>
      <c r="VL12" s="248">
        <f>IF(VL$6=$SR$5,成绩录入!DV15,0)</f>
        <v>0</v>
      </c>
      <c r="VM12" s="248">
        <f>IF(VM$6=$SR$5,成绩录入!DW15,0)</f>
        <v>0</v>
      </c>
      <c r="VN12" s="248">
        <f>IF(VN$6=$SR$5,成绩录入!DX15,0)</f>
        <v>0</v>
      </c>
      <c r="VO12" s="248">
        <f>IF(VO$6=$SR$5,成绩录入!DY15,0)</f>
        <v>0</v>
      </c>
      <c r="VP12" s="248">
        <f>IF(VP$6=$SR$5,成绩录入!DZ15,0)</f>
        <v>0</v>
      </c>
      <c r="VQ12" s="248">
        <f>IF(VQ$6=$SR$5,成绩录入!EA15,0)</f>
        <v>0</v>
      </c>
      <c r="VR12" s="248">
        <f>IF(VR$6=$SR$5,成绩录入!EB15,0)</f>
        <v>0</v>
      </c>
      <c r="VS12" s="248">
        <f>IF(VS$6=$SR$5,成绩录入!EC15,0)</f>
        <v>0</v>
      </c>
      <c r="VT12" s="248">
        <f>IF(VT$6=$SR$5,成绩录入!ED15,0)</f>
        <v>0</v>
      </c>
      <c r="VU12" s="248">
        <f>IF(VU$6=$SR$5,成绩录入!EE15,0)</f>
        <v>0</v>
      </c>
      <c r="VV12" s="248">
        <f>IF(VV$6=$SR$5,成绩录入!EF15,0)</f>
        <v>0</v>
      </c>
      <c r="VW12" s="248">
        <f>IF(VW$6=$SR$5,成绩录入!EG15,0)</f>
        <v>0</v>
      </c>
      <c r="VX12" s="248">
        <f>IF(VX$6=$SR$5,成绩录入!EH15,0)</f>
        <v>0</v>
      </c>
      <c r="VY12" s="248">
        <f>IF(VY$6=$SR$5,成绩录入!EI15,0)</f>
        <v>0</v>
      </c>
      <c r="VZ12" s="248">
        <f>IF(VZ$6=$SR$5,成绩录入!EJ15,0)</f>
        <v>0</v>
      </c>
      <c r="WA12" s="248">
        <f>IF(WA$6=$SR$5,成绩录入!EK15,0)</f>
        <v>0</v>
      </c>
      <c r="WB12" s="248">
        <f>IF(WB$6=$SR$5,成绩录入!EL15,0)</f>
        <v>0</v>
      </c>
      <c r="WC12" s="248">
        <f>IF(WC$6=$SR$5,成绩录入!EM15,0)</f>
        <v>0</v>
      </c>
      <c r="WD12" s="248">
        <f>IF(WD$6=$SR$5,成绩录入!EN15,0)</f>
        <v>0</v>
      </c>
      <c r="WE12" s="248">
        <f>IF(WE$6=$SR$5,成绩录入!EO15,0)</f>
        <v>0</v>
      </c>
      <c r="WF12" s="248">
        <f>IF(WF$6=$SR$5,成绩录入!EP15,0)</f>
        <v>0</v>
      </c>
      <c r="WG12" s="248">
        <f>IF(WG$6=$SR$5,成绩录入!EQ15,0)</f>
        <v>0</v>
      </c>
      <c r="WH12" s="248">
        <f>IF(WH$6=$SR$5,成绩录入!ER15,0)</f>
        <v>0</v>
      </c>
      <c r="WI12" s="248">
        <f>IF(WI$6=$SR$5,成绩录入!ES15,0)</f>
        <v>0</v>
      </c>
      <c r="WJ12" s="248">
        <f>IF(WJ$6=$SR$5,成绩录入!ET15,0)</f>
        <v>0</v>
      </c>
      <c r="WK12" s="248">
        <f>IF(WK$6=$SR$5,成绩录入!EU15,0)</f>
        <v>0</v>
      </c>
      <c r="WL12" s="248">
        <f>IF(WL$6=$SR$5,成绩录入!EV15,0)</f>
        <v>0</v>
      </c>
      <c r="WM12" s="248">
        <f>IF(WM$6=$SR$5,成绩录入!EW15,0)</f>
        <v>0</v>
      </c>
      <c r="WN12" s="248">
        <f>IF(WN$6=$SR$5,成绩录入!EX15,0)</f>
        <v>0</v>
      </c>
      <c r="WO12" s="218">
        <f t="shared" si="32"/>
        <v>0</v>
      </c>
      <c r="WP12" s="166"/>
      <c r="WQ12" s="166"/>
      <c r="WR12" s="247">
        <f>IF(WR$6=$WQ$5,成绩录入!BC15,0)</f>
        <v>0</v>
      </c>
      <c r="WS12" s="248">
        <f>IF(WS$6=$WQ$5,成绩录入!BD15,0)</f>
        <v>0</v>
      </c>
      <c r="WT12" s="248">
        <f>IF(WT$6=$WQ$5,成绩录入!BE15,0)</f>
        <v>0</v>
      </c>
      <c r="WU12" s="248">
        <f>IF(WU$6=$WQ$5,成绩录入!BF15,0)</f>
        <v>0</v>
      </c>
      <c r="WV12" s="248">
        <f>IF(WV$6=$WQ$5,成绩录入!BG15,0)</f>
        <v>0</v>
      </c>
      <c r="WW12" s="248">
        <f>IF(WW$6=$WQ$5,成绩录入!BH15,0)</f>
        <v>0</v>
      </c>
      <c r="WX12" s="248">
        <f>IF(WX$6=$WQ$5,成绩录入!BI15,0)</f>
        <v>0</v>
      </c>
      <c r="WY12" s="248">
        <f>IF(WY$6=$WQ$5,成绩录入!BJ15,0)</f>
        <v>0</v>
      </c>
      <c r="WZ12" s="248">
        <f>IF(WZ$6=$WQ$5,成绩录入!BK15,0)</f>
        <v>0</v>
      </c>
      <c r="XA12" s="248">
        <f>IF(XA$6=$WQ$5,成绩录入!BL15,0)</f>
        <v>0</v>
      </c>
      <c r="XB12" s="248">
        <f>IF(XB$6=$WQ$5,成绩录入!BM15,0)</f>
        <v>0</v>
      </c>
      <c r="XC12" s="248">
        <f>IF(XC$6=$WQ$5,成绩录入!BN15,0)</f>
        <v>0</v>
      </c>
      <c r="XD12" s="248">
        <f>IF(XD$6=$WQ$5,成绩录入!BO15,0)</f>
        <v>0</v>
      </c>
      <c r="XE12" s="248">
        <f>IF(XE$6=$WQ$5,成绩录入!BP15,0)</f>
        <v>0</v>
      </c>
      <c r="XF12" s="248">
        <f>IF(XF$6=$WQ$5,成绩录入!BQ15,0)</f>
        <v>0</v>
      </c>
      <c r="XG12" s="248">
        <f>IF(XG$6=$WQ$5,成绩录入!BR15,0)</f>
        <v>0</v>
      </c>
      <c r="XH12" s="248">
        <f>IF(XH$6=$WQ$5,成绩录入!BS15,0)</f>
        <v>0</v>
      </c>
      <c r="XI12" s="248">
        <f>IF(XI$6=$WQ$5,成绩录入!BT15,0)</f>
        <v>0</v>
      </c>
      <c r="XJ12" s="248">
        <f>IF(XJ$6=$WQ$5,成绩录入!BU15,0)</f>
        <v>0</v>
      </c>
      <c r="XK12" s="248">
        <f>IF(XK$6=$WQ$5,成绩录入!BV15,0)</f>
        <v>0</v>
      </c>
      <c r="XL12" s="248">
        <f>IF(XL$6=$WQ$5,成绩录入!BW15,0)</f>
        <v>0</v>
      </c>
      <c r="XM12" s="248">
        <f>IF(XM$6=$WQ$5,成绩录入!BX15,0)</f>
        <v>0</v>
      </c>
      <c r="XN12" s="248">
        <f>IF(XN$6=$WQ$5,成绩录入!BY15,0)</f>
        <v>0</v>
      </c>
      <c r="XO12" s="248">
        <f>IF(XO$6=$WQ$5,成绩录入!BZ15,0)</f>
        <v>0</v>
      </c>
      <c r="XP12" s="248">
        <f>IF(XP$6=$WQ$5,成绩录入!CA15,0)</f>
        <v>0</v>
      </c>
      <c r="XQ12" s="248">
        <f>IF(XQ$6=$WQ$5,成绩录入!CB15,0)</f>
        <v>0</v>
      </c>
      <c r="XR12" s="248">
        <f>IF(XR$6=$WQ$5,成绩录入!CC15,0)</f>
        <v>0</v>
      </c>
      <c r="XS12" s="248">
        <f>IF(XS$6=$WQ$5,成绩录入!CD15,0)</f>
        <v>0</v>
      </c>
      <c r="XT12" s="248">
        <f>IF(XT$6=$WQ$5,成绩录入!CE15,0)</f>
        <v>0</v>
      </c>
      <c r="XU12" s="248">
        <f>IF(XU$6=$WQ$5,成绩录入!CF15,0)</f>
        <v>0</v>
      </c>
      <c r="XV12" s="248">
        <f>IF(XV$6=$WQ$5,成绩录入!CG15,0)</f>
        <v>0</v>
      </c>
      <c r="XW12" s="248">
        <f>IF(XW$6=$WQ$5,成绩录入!CH15,0)</f>
        <v>0</v>
      </c>
      <c r="XX12" s="248">
        <f>IF(XX$6=$WQ$5,成绩录入!CI15,0)</f>
        <v>0</v>
      </c>
      <c r="XY12" s="248">
        <f>IF(XY$6=$WQ$5,成绩录入!CJ15,0)</f>
        <v>0</v>
      </c>
      <c r="XZ12" s="248">
        <f>IF(XZ$6=$WQ$5,成绩录入!CK15,0)</f>
        <v>0</v>
      </c>
      <c r="YA12" s="248">
        <f>IF(YA$6=$WQ$5,成绩录入!CL15,0)</f>
        <v>0</v>
      </c>
      <c r="YB12" s="248">
        <f>IF(YB$6=$WQ$5,成绩录入!CM15,0)</f>
        <v>0</v>
      </c>
      <c r="YC12" s="248">
        <f>IF(YC$6=$WQ$5,成绩录入!CN15,0)</f>
        <v>0</v>
      </c>
      <c r="YD12" s="248">
        <f>IF(YD$6=$WQ$5,成绩录入!CO15,0)</f>
        <v>0</v>
      </c>
      <c r="YE12" s="248">
        <f>IF(YE$6=$WQ$5,成绩录入!CP15,0)</f>
        <v>0</v>
      </c>
      <c r="YF12" s="248">
        <f>IF(YF$6=$WQ$5,成绩录入!CQ15,0)</f>
        <v>0</v>
      </c>
      <c r="YG12" s="248">
        <f>IF(YG$6=$WQ$5,成绩录入!CR15,0)</f>
        <v>0</v>
      </c>
      <c r="YH12" s="248">
        <f>IF(YH$6=$WQ$5,成绩录入!CS15,0)</f>
        <v>0</v>
      </c>
      <c r="YI12" s="248">
        <f>IF(YI$6=$WQ$5,成绩录入!CT15,0)</f>
        <v>0</v>
      </c>
      <c r="YJ12" s="248">
        <f>IF(YJ$6=$WQ$5,成绩录入!CU15,0)</f>
        <v>0</v>
      </c>
      <c r="YK12" s="248">
        <f>IF(YK$6=$WQ$5,成绩录入!CV15,0)</f>
        <v>0</v>
      </c>
      <c r="YL12" s="248">
        <f>IF(YL$6=$WQ$5,成绩录入!CW15,0)</f>
        <v>0</v>
      </c>
      <c r="YM12" s="248">
        <f>IF(YM$6=$WQ$5,成绩录入!CX15,0)</f>
        <v>0</v>
      </c>
      <c r="YN12" s="248">
        <f>IF(YN$6=$WQ$5,成绩录入!CY15,0)</f>
        <v>0</v>
      </c>
      <c r="YO12" s="248">
        <f>IF(YO$6=$WQ$5,成绩录入!CZ15,0)</f>
        <v>0</v>
      </c>
      <c r="YP12" s="248">
        <f>IF(YP$6=$WQ$5,成绩录入!DA15,0)</f>
        <v>0</v>
      </c>
      <c r="YQ12" s="248">
        <f>IF(YQ$6=$WQ$5,成绩录入!DB15,0)</f>
        <v>0</v>
      </c>
      <c r="YR12" s="248">
        <f>IF(YR$6=$WQ$5,成绩录入!DC15,0)</f>
        <v>0</v>
      </c>
      <c r="YS12" s="248">
        <f>IF(YS$6=$WQ$5,成绩录入!DD15,0)</f>
        <v>0</v>
      </c>
      <c r="YT12" s="248">
        <f>IF(YT$6=$WQ$5,成绩录入!DE15,0)</f>
        <v>0</v>
      </c>
      <c r="YU12" s="248">
        <f>IF(YU$6=$WQ$5,成绩录入!DF15,0)</f>
        <v>0</v>
      </c>
      <c r="YV12" s="248">
        <f>IF(YV$6=$WQ$5,成绩录入!DG15,0)</f>
        <v>0</v>
      </c>
      <c r="YW12" s="248">
        <f>IF(YW$6=$WQ$5,成绩录入!DH15,0)</f>
        <v>0</v>
      </c>
      <c r="YX12" s="248">
        <f>IF(YX$6=$WQ$5,成绩录入!DI15,0)</f>
        <v>0</v>
      </c>
      <c r="YY12" s="248">
        <f>IF(YY$6=$WQ$5,成绩录入!DJ15,0)</f>
        <v>0</v>
      </c>
      <c r="YZ12" s="248">
        <f>IF(YZ$6=$WQ$5,成绩录入!DK15,0)</f>
        <v>0</v>
      </c>
      <c r="ZA12" s="248">
        <f>IF(ZA$6=$WQ$5,成绩录入!DL15,0)</f>
        <v>0</v>
      </c>
      <c r="ZB12" s="248">
        <f>IF(ZB$6=$WQ$5,成绩录入!DM15,0)</f>
        <v>0</v>
      </c>
      <c r="ZC12" s="248">
        <f>IF(ZC$6=$WQ$5,成绩录入!DN15,0)</f>
        <v>0</v>
      </c>
      <c r="ZD12" s="248">
        <f>IF(ZD$6=$WQ$5,成绩录入!DO15,0)</f>
        <v>0</v>
      </c>
      <c r="ZE12" s="248">
        <f>IF(ZE$6=$WQ$5,成绩录入!DP15,0)</f>
        <v>0</v>
      </c>
      <c r="ZF12" s="248">
        <f>IF(ZF$6=$WQ$5,成绩录入!DQ15,0)</f>
        <v>0</v>
      </c>
      <c r="ZG12" s="248">
        <f>IF(ZG$6=$WQ$5,成绩录入!DR15,0)</f>
        <v>0</v>
      </c>
      <c r="ZH12" s="248">
        <f>IF(ZH$6=$WQ$5,成绩录入!DS15,0)</f>
        <v>0</v>
      </c>
      <c r="ZI12" s="248">
        <f>IF(ZI$6=$WQ$5,成绩录入!DT15,0)</f>
        <v>0</v>
      </c>
      <c r="ZJ12" s="248">
        <f>IF(ZJ$6=$WQ$5,成绩录入!DU15,0)</f>
        <v>0</v>
      </c>
      <c r="ZK12" s="248">
        <f>IF(ZK$6=$WQ$5,成绩录入!DV15,0)</f>
        <v>0</v>
      </c>
      <c r="ZL12" s="248">
        <f>IF(ZL$6=$WQ$5,成绩录入!DW15,0)</f>
        <v>0</v>
      </c>
      <c r="ZM12" s="248">
        <f>IF(ZM$6=$WQ$5,成绩录入!DX15,0)</f>
        <v>0</v>
      </c>
      <c r="ZN12" s="248">
        <f>IF(ZN$6=$WQ$5,成绩录入!DY15,0)</f>
        <v>0</v>
      </c>
      <c r="ZO12" s="248">
        <f>IF(ZO$6=$WQ$5,成绩录入!DZ15,0)</f>
        <v>0</v>
      </c>
      <c r="ZP12" s="248">
        <f>IF(ZP$6=$WQ$5,成绩录入!EA15,0)</f>
        <v>0</v>
      </c>
      <c r="ZQ12" s="248">
        <f>IF(ZQ$6=$WQ$5,成绩录入!EB15,0)</f>
        <v>0</v>
      </c>
      <c r="ZR12" s="248">
        <f>IF(ZR$6=$WQ$5,成绩录入!EC15,0)</f>
        <v>0</v>
      </c>
      <c r="ZS12" s="248">
        <f>IF(ZS$6=$WQ$5,成绩录入!ED15,0)</f>
        <v>0</v>
      </c>
      <c r="ZT12" s="248">
        <f>IF(ZT$6=$WQ$5,成绩录入!EE15,0)</f>
        <v>0</v>
      </c>
      <c r="ZU12" s="248">
        <f>IF(ZU$6=$WQ$5,成绩录入!EF15,0)</f>
        <v>0</v>
      </c>
      <c r="ZV12" s="248">
        <f>IF(ZV$6=$WQ$5,成绩录入!EG15,0)</f>
        <v>0</v>
      </c>
      <c r="ZW12" s="248">
        <f>IF(ZW$6=$WQ$5,成绩录入!EH15,0)</f>
        <v>0</v>
      </c>
      <c r="ZX12" s="248">
        <f>IF(ZX$6=$WQ$5,成绩录入!EI15,0)</f>
        <v>0</v>
      </c>
      <c r="ZY12" s="248">
        <f>IF(ZY$6=$WQ$5,成绩录入!EJ15,0)</f>
        <v>0</v>
      </c>
      <c r="ZZ12" s="248">
        <f>IF(ZZ$6=$WQ$5,成绩录入!EK15,0)</f>
        <v>0</v>
      </c>
      <c r="AAA12" s="248">
        <f>IF(AAA$6=$WQ$5,成绩录入!EL15,0)</f>
        <v>0</v>
      </c>
      <c r="AAB12" s="248">
        <f>IF(AAB$6=$WQ$5,成绩录入!EM15,0)</f>
        <v>0</v>
      </c>
      <c r="AAC12" s="248">
        <f>IF(AAC$6=$WQ$5,成绩录入!EN15,0)</f>
        <v>0</v>
      </c>
      <c r="AAD12" s="248">
        <f>IF(AAD$6=$WQ$5,成绩录入!EO15,0)</f>
        <v>0</v>
      </c>
      <c r="AAE12" s="248">
        <f>IF(AAE$6=$WQ$5,成绩录入!EP15,0)</f>
        <v>0</v>
      </c>
      <c r="AAF12" s="248">
        <f>IF(AAF$6=$WQ$5,成绩录入!EQ15,0)</f>
        <v>0</v>
      </c>
      <c r="AAG12" s="248">
        <f>IF(AAG$6=$WQ$5,成绩录入!ER15,0)</f>
        <v>0</v>
      </c>
      <c r="AAH12" s="248">
        <f>IF(AAH$6=$WQ$5,成绩录入!ES15,0)</f>
        <v>0</v>
      </c>
      <c r="AAI12" s="248">
        <f>IF(AAI$6=$WQ$5,成绩录入!ET15,0)</f>
        <v>0</v>
      </c>
      <c r="AAJ12" s="248">
        <f>IF(AAJ$6=$WQ$5,成绩录入!EU15,0)</f>
        <v>0</v>
      </c>
      <c r="AAK12" s="248">
        <f>IF(AAK$6=$WQ$5,成绩录入!EV15,0)</f>
        <v>0</v>
      </c>
      <c r="AAL12" s="248">
        <f>IF(AAL$6=$WQ$5,成绩录入!EW15,0)</f>
        <v>0</v>
      </c>
      <c r="AAM12" s="248">
        <f>IF(AAM$6=$WQ$5,成绩录入!EX15,0)</f>
        <v>0</v>
      </c>
      <c r="AAN12" s="218">
        <f t="shared" si="33"/>
        <v>0</v>
      </c>
      <c r="AAO12" s="206"/>
      <c r="AAQ12" s="247">
        <f>IF(AAQ$6=$AAP$5,成绩录入!BC15,0)</f>
        <v>0</v>
      </c>
      <c r="AAR12" s="248">
        <f>IF(AAR$6=$AAP$5,成绩录入!BD15,0)</f>
        <v>0</v>
      </c>
      <c r="AAS12" s="248">
        <f>IF(AAS$6=$AAP$5,成绩录入!BE15,0)</f>
        <v>0</v>
      </c>
      <c r="AAT12" s="248">
        <f>IF(AAT$6=$AAP$5,成绩录入!BF15,0)</f>
        <v>0</v>
      </c>
      <c r="AAU12" s="248">
        <f>IF(AAU$6=$AAP$5,成绩录入!BG15,0)</f>
        <v>0</v>
      </c>
      <c r="AAV12" s="248">
        <f>IF(AAV$6=$AAP$5,成绩录入!BH15,0)</f>
        <v>0</v>
      </c>
      <c r="AAW12" s="248">
        <f>IF(AAW$6=$AAP$5,成绩录入!BI15,0)</f>
        <v>0</v>
      </c>
      <c r="AAX12" s="248">
        <f>IF(AAX$6=$AAP$5,成绩录入!BJ15,0)</f>
        <v>0</v>
      </c>
      <c r="AAY12" s="248">
        <f>IF(AAY$6=$AAP$5,成绩录入!BK15,0)</f>
        <v>0</v>
      </c>
      <c r="AAZ12" s="248">
        <f>IF(AAZ$6=$AAP$5,成绩录入!BL15,0)</f>
        <v>0</v>
      </c>
      <c r="ABA12" s="248">
        <f>IF(ABA$6=$AAP$5,成绩录入!BM15,0)</f>
        <v>0</v>
      </c>
      <c r="ABB12" s="248">
        <f>IF(ABB$6=$AAP$5,成绩录入!BN15,0)</f>
        <v>0</v>
      </c>
      <c r="ABC12" s="248">
        <f>IF(ABC$6=$AAP$5,成绩录入!BO15,0)</f>
        <v>0</v>
      </c>
      <c r="ABD12" s="248">
        <f>IF(ABD$6=$AAP$5,成绩录入!BP15,0)</f>
        <v>0</v>
      </c>
      <c r="ABE12" s="248">
        <f>IF(ABE$6=$AAP$5,成绩录入!BQ15,0)</f>
        <v>0</v>
      </c>
      <c r="ABF12" s="248">
        <f>IF(ABF$6=$AAP$5,成绩录入!BR15,0)</f>
        <v>0</v>
      </c>
      <c r="ABG12" s="248">
        <f>IF(ABG$6=$AAP$5,成绩录入!BS15,0)</f>
        <v>0</v>
      </c>
      <c r="ABH12" s="248">
        <f>IF(ABH$6=$AAP$5,成绩录入!BT15,0)</f>
        <v>0</v>
      </c>
      <c r="ABI12" s="248">
        <f>IF(ABI$6=$AAP$5,成绩录入!BU15,0)</f>
        <v>0</v>
      </c>
      <c r="ABJ12" s="248">
        <f>IF(ABJ$6=$AAP$5,成绩录入!BV15,0)</f>
        <v>0</v>
      </c>
      <c r="ABK12" s="248">
        <f>IF(ABK$6=$AAP$5,成绩录入!BW15,0)</f>
        <v>0</v>
      </c>
      <c r="ABL12" s="248">
        <f>IF(ABL$6=$AAP$5,成绩录入!BX15,0)</f>
        <v>0</v>
      </c>
      <c r="ABM12" s="248">
        <f>IF(ABM$6=$AAP$5,成绩录入!BY15,0)</f>
        <v>0</v>
      </c>
      <c r="ABN12" s="248">
        <f>IF(ABN$6=$AAP$5,成绩录入!BZ15,0)</f>
        <v>0</v>
      </c>
      <c r="ABO12" s="248">
        <f>IF(ABO$6=$AAP$5,成绩录入!CA15,0)</f>
        <v>0</v>
      </c>
      <c r="ABP12" s="248">
        <f>IF(ABP$6=$AAP$5,成绩录入!CB15,0)</f>
        <v>0</v>
      </c>
      <c r="ABQ12" s="248">
        <f>IF(ABQ$6=$AAP$5,成绩录入!CC15,0)</f>
        <v>0</v>
      </c>
      <c r="ABR12" s="248">
        <f>IF(ABR$6=$AAP$5,成绩录入!CD15,0)</f>
        <v>0</v>
      </c>
      <c r="ABS12" s="248">
        <f>IF(ABS$6=$AAP$5,成绩录入!CE15,0)</f>
        <v>0</v>
      </c>
      <c r="ABT12" s="248">
        <f>IF(ABT$6=$AAP$5,成绩录入!CF15,0)</f>
        <v>0</v>
      </c>
      <c r="ABU12" s="248">
        <f>IF(ABU$6=$AAP$5,成绩录入!CG15,0)</f>
        <v>0</v>
      </c>
      <c r="ABV12" s="248">
        <f>IF(ABV$6=$AAP$5,成绩录入!CH15,0)</f>
        <v>0</v>
      </c>
      <c r="ABW12" s="248">
        <f>IF(ABW$6=$AAP$5,成绩录入!CI15,0)</f>
        <v>0</v>
      </c>
      <c r="ABX12" s="248">
        <f>IF(ABX$6=$AAP$5,成绩录入!CJ15,0)</f>
        <v>0</v>
      </c>
      <c r="ABY12" s="248">
        <f>IF(ABY$6=$AAP$5,成绩录入!CK15,0)</f>
        <v>0</v>
      </c>
      <c r="ABZ12" s="248">
        <f>IF(ABZ$6=$AAP$5,成绩录入!CL15,0)</f>
        <v>0</v>
      </c>
      <c r="ACA12" s="248">
        <f>IF(ACA$6=$AAP$5,成绩录入!CM15,0)</f>
        <v>0</v>
      </c>
      <c r="ACB12" s="248">
        <f>IF(ACB$6=$AAP$5,成绩录入!CN15,0)</f>
        <v>0</v>
      </c>
      <c r="ACC12" s="248">
        <f>IF(ACC$6=$AAP$5,成绩录入!CO15,0)</f>
        <v>0</v>
      </c>
      <c r="ACD12" s="248">
        <f>IF(ACD$6=$AAP$5,成绩录入!CP15,0)</f>
        <v>0</v>
      </c>
      <c r="ACE12" s="248">
        <f>IF(ACE$6=$AAP$5,成绩录入!CQ15,0)</f>
        <v>0</v>
      </c>
      <c r="ACF12" s="248">
        <f>IF(ACF$6=$AAP$5,成绩录入!CR15,0)</f>
        <v>0</v>
      </c>
      <c r="ACG12" s="248">
        <f>IF(ACG$6=$AAP$5,成绩录入!CS15,0)</f>
        <v>0</v>
      </c>
      <c r="ACH12" s="248">
        <f>IF(ACH$6=$AAP$5,成绩录入!CT15,0)</f>
        <v>0</v>
      </c>
      <c r="ACI12" s="248">
        <f>IF(ACI$6=$AAP$5,成绩录入!CU15,0)</f>
        <v>0</v>
      </c>
      <c r="ACJ12" s="248">
        <f>IF(ACJ$6=$AAP$5,成绩录入!CV15,0)</f>
        <v>0</v>
      </c>
      <c r="ACK12" s="248">
        <f>IF(ACK$6=$AAP$5,成绩录入!CW15,0)</f>
        <v>0</v>
      </c>
      <c r="ACL12" s="248">
        <f>IF(ACL$6=$AAP$5,成绩录入!CX15,0)</f>
        <v>0</v>
      </c>
      <c r="ACM12" s="248">
        <f>IF(ACM$6=$AAP$5,成绩录入!CY15,0)</f>
        <v>0</v>
      </c>
      <c r="ACN12" s="248">
        <f>IF(ACN$6=$AAP$5,成绩录入!CZ15,0)</f>
        <v>0</v>
      </c>
      <c r="ACO12" s="248">
        <f>IF(ACO$6=$AAP$5,成绩录入!DA15,0)</f>
        <v>0</v>
      </c>
      <c r="ACP12" s="248">
        <f>IF(ACP$6=$AAP$5,成绩录入!DB15,0)</f>
        <v>0</v>
      </c>
      <c r="ACQ12" s="248">
        <f>IF(ACQ$6=$AAP$5,成绩录入!DC15,0)</f>
        <v>0</v>
      </c>
      <c r="ACR12" s="248">
        <f>IF(ACR$6=$AAP$5,成绩录入!DD15,0)</f>
        <v>0</v>
      </c>
      <c r="ACS12" s="248">
        <f>IF(ACS$6=$AAP$5,成绩录入!DE15,0)</f>
        <v>0</v>
      </c>
      <c r="ACT12" s="248">
        <f>IF(ACT$6=$AAP$5,成绩录入!DF15,0)</f>
        <v>0</v>
      </c>
      <c r="ACU12" s="248">
        <f>IF(ACU$6=$AAP$5,成绩录入!DG15,0)</f>
        <v>0</v>
      </c>
      <c r="ACV12" s="248">
        <f>IF(ACV$6=$AAP$5,成绩录入!DH15,0)</f>
        <v>0</v>
      </c>
      <c r="ACW12" s="248">
        <f>IF(ACW$6=$AAP$5,成绩录入!DI15,0)</f>
        <v>0</v>
      </c>
      <c r="ACX12" s="248">
        <f>IF(ACX$6=$AAP$5,成绩录入!DJ15,0)</f>
        <v>0</v>
      </c>
      <c r="ACY12" s="248">
        <f>IF(ACY$6=$AAP$5,成绩录入!DK15,0)</f>
        <v>0</v>
      </c>
      <c r="ACZ12" s="248">
        <f>IF(ACZ$6=$AAP$5,成绩录入!DL15,0)</f>
        <v>0</v>
      </c>
      <c r="ADA12" s="248">
        <f>IF(ADA$6=$AAP$5,成绩录入!DM15,0)</f>
        <v>0</v>
      </c>
      <c r="ADB12" s="248">
        <f>IF(ADB$6=$AAP$5,成绩录入!DN15,0)</f>
        <v>0</v>
      </c>
      <c r="ADC12" s="248">
        <f>IF(ADC$6=$AAP$5,成绩录入!DO15,0)</f>
        <v>0</v>
      </c>
      <c r="ADD12" s="248">
        <f>IF(ADD$6=$AAP$5,成绩录入!DP15,0)</f>
        <v>0</v>
      </c>
      <c r="ADE12" s="248">
        <f>IF(ADE$6=$AAP$5,成绩录入!DQ15,0)</f>
        <v>0</v>
      </c>
      <c r="ADF12" s="248">
        <f>IF(ADF$6=$AAP$5,成绩录入!DR15,0)</f>
        <v>0</v>
      </c>
      <c r="ADG12" s="248">
        <f>IF(ADG$6=$AAP$5,成绩录入!DS15,0)</f>
        <v>0</v>
      </c>
      <c r="ADH12" s="248">
        <f>IF(ADH$6=$AAP$5,成绩录入!DT15,0)</f>
        <v>0</v>
      </c>
      <c r="ADI12" s="248">
        <f>IF(ADI$6=$AAP$5,成绩录入!DU15,0)</f>
        <v>0</v>
      </c>
      <c r="ADJ12" s="248">
        <f>IF(ADJ$6=$AAP$5,成绩录入!DV15,0)</f>
        <v>0</v>
      </c>
      <c r="ADK12" s="248">
        <f>IF(ADK$6=$AAP$5,成绩录入!DW15,0)</f>
        <v>0</v>
      </c>
      <c r="ADL12" s="248">
        <f>IF(ADL$6=$AAP$5,成绩录入!DX15,0)</f>
        <v>0</v>
      </c>
      <c r="ADM12" s="248">
        <f>IF(ADM$6=$AAP$5,成绩录入!DY15,0)</f>
        <v>0</v>
      </c>
      <c r="ADN12" s="248">
        <f>IF(ADN$6=$AAP$5,成绩录入!DZ15,0)</f>
        <v>0</v>
      </c>
      <c r="ADO12" s="248">
        <f>IF(ADO$6=$AAP$5,成绩录入!EA15,0)</f>
        <v>0</v>
      </c>
      <c r="ADP12" s="248">
        <f>IF(ADP$6=$AAP$5,成绩录入!EB15,0)</f>
        <v>0</v>
      </c>
      <c r="ADQ12" s="248">
        <f>IF(ADQ$6=$AAP$5,成绩录入!EC15,0)</f>
        <v>0</v>
      </c>
      <c r="ADR12" s="248">
        <f>IF(ADR$6=$AAP$5,成绩录入!ED15,0)</f>
        <v>0</v>
      </c>
      <c r="ADS12" s="248">
        <f>IF(ADS$6=$AAP$5,成绩录入!EE15,0)</f>
        <v>0</v>
      </c>
      <c r="ADT12" s="248">
        <f>IF(ADT$6=$AAP$5,成绩录入!EF15,0)</f>
        <v>0</v>
      </c>
      <c r="ADU12" s="248">
        <f>IF(ADU$6=$AAP$5,成绩录入!EG15,0)</f>
        <v>0</v>
      </c>
      <c r="ADV12" s="248">
        <f>IF(ADV$6=$AAP$5,成绩录入!EH15,0)</f>
        <v>0</v>
      </c>
      <c r="ADW12" s="248">
        <f>IF(ADW$6=$AAP$5,成绩录入!EI15,0)</f>
        <v>0</v>
      </c>
      <c r="ADX12" s="248">
        <f>IF(ADX$6=$AAP$5,成绩录入!EJ15,0)</f>
        <v>0</v>
      </c>
      <c r="ADY12" s="248">
        <f>IF(ADY$6=$AAP$5,成绩录入!EK15,0)</f>
        <v>0</v>
      </c>
      <c r="ADZ12" s="248">
        <f>IF(ADZ$6=$AAP$5,成绩录入!EL15,0)</f>
        <v>0</v>
      </c>
      <c r="AEA12" s="248">
        <f>IF(AEA$6=$AAP$5,成绩录入!EM15,0)</f>
        <v>0</v>
      </c>
      <c r="AEB12" s="248">
        <f>IF(AEB$6=$AAP$5,成绩录入!EN15,0)</f>
        <v>0</v>
      </c>
      <c r="AEC12" s="248">
        <f>IF(AEC$6=$AAP$5,成绩录入!EO15,0)</f>
        <v>0</v>
      </c>
      <c r="AED12" s="248">
        <f>IF(AED$6=$AAP$5,成绩录入!EP15,0)</f>
        <v>0</v>
      </c>
      <c r="AEE12" s="248">
        <f>IF(AEE$6=$AAP$5,成绩录入!EQ15,0)</f>
        <v>0</v>
      </c>
      <c r="AEF12" s="248">
        <f>IF(AEF$6=$AAP$5,成绩录入!ER15,0)</f>
        <v>0</v>
      </c>
      <c r="AEG12" s="248">
        <f>IF(AEG$6=$AAP$5,成绩录入!ES15,0)</f>
        <v>0</v>
      </c>
      <c r="AEH12" s="248">
        <f>IF(AEH$6=$AAP$5,成绩录入!ET15,0)</f>
        <v>0</v>
      </c>
      <c r="AEI12" s="248">
        <f>IF(AEI$6=$AAP$5,成绩录入!EU15,0)</f>
        <v>0</v>
      </c>
      <c r="AEJ12" s="248">
        <f>IF(AEJ$6=$AAP$5,成绩录入!EV15,0)</f>
        <v>0</v>
      </c>
      <c r="AEK12" s="248">
        <f>IF(AEK$6=$AAP$5,成绩录入!EW15,0)</f>
        <v>0</v>
      </c>
      <c r="AEL12" s="248">
        <f>IF(AEL$6=$AAP$5,成绩录入!EX15,0)</f>
        <v>0</v>
      </c>
      <c r="AEM12" s="218">
        <f t="shared" si="34"/>
        <v>0</v>
      </c>
      <c r="AEN12" s="166"/>
      <c r="AEO12" s="166"/>
      <c r="AEP12" s="247">
        <f>IF(AEP$6=$AEO$5,成绩录入!BC15,0)</f>
        <v>0</v>
      </c>
      <c r="AEQ12" s="248">
        <f>IF(AEQ$6=$AEO$5,成绩录入!BD15,0)</f>
        <v>0</v>
      </c>
      <c r="AER12" s="248">
        <f>IF(AER$6=$AEO$5,成绩录入!BE15,0)</f>
        <v>0</v>
      </c>
      <c r="AES12" s="248">
        <f>IF(AES$6=$AEO$5,成绩录入!BF15,0)</f>
        <v>0</v>
      </c>
      <c r="AET12" s="248">
        <f>IF(AET$6=$AEO$5,成绩录入!BG15,0)</f>
        <v>0</v>
      </c>
      <c r="AEU12" s="248">
        <f>IF(AEU$6=$AEO$5,成绩录入!BH15,0)</f>
        <v>0</v>
      </c>
      <c r="AEV12" s="248">
        <f>IF(AEV$6=$AEO$5,成绩录入!BI15,0)</f>
        <v>0</v>
      </c>
      <c r="AEW12" s="248">
        <f>IF(AEW$6=$AEO$5,成绩录入!BJ15,0)</f>
        <v>0</v>
      </c>
      <c r="AEX12" s="248">
        <f>IF(AEX$6=$AEO$5,成绩录入!BK15,0)</f>
        <v>0</v>
      </c>
      <c r="AEY12" s="248">
        <f>IF(AEY$6=$AEO$5,成绩录入!BL15,0)</f>
        <v>0</v>
      </c>
      <c r="AEZ12" s="248">
        <f>IF(AEZ$6=$AEO$5,成绩录入!BM15,0)</f>
        <v>0</v>
      </c>
      <c r="AFA12" s="248">
        <f>IF(AFA$6=$AEO$5,成绩录入!BN15,0)</f>
        <v>0</v>
      </c>
      <c r="AFB12" s="248">
        <f>IF(AFB$6=$AEO$5,成绩录入!BO15,0)</f>
        <v>0</v>
      </c>
      <c r="AFC12" s="248">
        <f>IF(AFC$6=$AEO$5,成绩录入!BP15,0)</f>
        <v>0</v>
      </c>
      <c r="AFD12" s="248">
        <f>IF(AFD$6=$AEO$5,成绩录入!BQ15,0)</f>
        <v>0</v>
      </c>
      <c r="AFE12" s="248">
        <f>IF(AFE$6=$AEO$5,成绩录入!BR15,0)</f>
        <v>0</v>
      </c>
      <c r="AFF12" s="248">
        <f>IF(AFF$6=$AEO$5,成绩录入!BS15,0)</f>
        <v>0</v>
      </c>
      <c r="AFG12" s="248">
        <f>IF(AFG$6=$AEO$5,成绩录入!BT15,0)</f>
        <v>0</v>
      </c>
      <c r="AFH12" s="248">
        <f>IF(AFH$6=$AEO$5,成绩录入!BU15,0)</f>
        <v>0</v>
      </c>
      <c r="AFI12" s="248">
        <f>IF(AFI$6=$AEO$5,成绩录入!BV15,0)</f>
        <v>0</v>
      </c>
      <c r="AFJ12" s="248">
        <f>IF(AFJ$6=$AEO$5,成绩录入!BW15,0)</f>
        <v>0</v>
      </c>
      <c r="AFK12" s="248">
        <f>IF(AFK$6=$AEO$5,成绩录入!BX15,0)</f>
        <v>0</v>
      </c>
      <c r="AFL12" s="248">
        <f>IF(AFL$6=$AEO$5,成绩录入!BY15,0)</f>
        <v>0</v>
      </c>
      <c r="AFM12" s="248">
        <f>IF(AFM$6=$AEO$5,成绩录入!BZ15,0)</f>
        <v>0</v>
      </c>
      <c r="AFN12" s="248">
        <f>IF(AFN$6=$AEO$5,成绩录入!CA15,0)</f>
        <v>0</v>
      </c>
      <c r="AFO12" s="248">
        <f>IF(AFO$6=$AEO$5,成绩录入!CB15,0)</f>
        <v>0</v>
      </c>
      <c r="AFP12" s="248">
        <f>IF(AFP$6=$AEO$5,成绩录入!CC15,0)</f>
        <v>0</v>
      </c>
      <c r="AFQ12" s="248">
        <f>IF(AFQ$6=$AEO$5,成绩录入!CD15,0)</f>
        <v>0</v>
      </c>
      <c r="AFR12" s="248">
        <f>IF(AFR$6=$AEO$5,成绩录入!CE15,0)</f>
        <v>0</v>
      </c>
      <c r="AFS12" s="248">
        <f>IF(AFS$6=$AEO$5,成绩录入!CF15,0)</f>
        <v>0</v>
      </c>
      <c r="AFT12" s="248">
        <f>IF(AFT$6=$AEO$5,成绩录入!CG15,0)</f>
        <v>0</v>
      </c>
      <c r="AFU12" s="248">
        <f>IF(AFU$6=$AEO$5,成绩录入!CH15,0)</f>
        <v>0</v>
      </c>
      <c r="AFV12" s="248">
        <f>IF(AFV$6=$AEO$5,成绩录入!CI15,0)</f>
        <v>0</v>
      </c>
      <c r="AFW12" s="248">
        <f>IF(AFW$6=$AEO$5,成绩录入!CJ15,0)</f>
        <v>0</v>
      </c>
      <c r="AFX12" s="248">
        <f>IF(AFX$6=$AEO$5,成绩录入!CK15,0)</f>
        <v>0</v>
      </c>
      <c r="AFY12" s="248">
        <f>IF(AFY$6=$AEO$5,成绩录入!CL15,0)</f>
        <v>0</v>
      </c>
      <c r="AFZ12" s="248">
        <f>IF(AFZ$6=$AEO$5,成绩录入!CM15,0)</f>
        <v>0</v>
      </c>
      <c r="AGA12" s="248">
        <f>IF(AGA$6=$AEO$5,成绩录入!CN15,0)</f>
        <v>0</v>
      </c>
      <c r="AGB12" s="248">
        <f>IF(AGB$6=$AEO$5,成绩录入!CO15,0)</f>
        <v>0</v>
      </c>
      <c r="AGC12" s="248">
        <f>IF(AGC$6=$AEO$5,成绩录入!CP15,0)</f>
        <v>0</v>
      </c>
      <c r="AGD12" s="248">
        <f>IF(AGD$6=$AEO$5,成绩录入!CQ15,0)</f>
        <v>0</v>
      </c>
      <c r="AGE12" s="248">
        <f>IF(AGE$6=$AEO$5,成绩录入!CR15,0)</f>
        <v>0</v>
      </c>
      <c r="AGF12" s="248">
        <f>IF(AGF$6=$AEO$5,成绩录入!CS15,0)</f>
        <v>0</v>
      </c>
      <c r="AGG12" s="248">
        <f>IF(AGG$6=$AEO$5,成绩录入!CT15,0)</f>
        <v>0</v>
      </c>
      <c r="AGH12" s="248">
        <f>IF(AGH$6=$AEO$5,成绩录入!CU15,0)</f>
        <v>0</v>
      </c>
      <c r="AGI12" s="248">
        <f>IF(AGI$6=$AEO$5,成绩录入!CV15,0)</f>
        <v>0</v>
      </c>
      <c r="AGJ12" s="248">
        <f>IF(AGJ$6=$AEO$5,成绩录入!CW15,0)</f>
        <v>0</v>
      </c>
      <c r="AGK12" s="248">
        <f>IF(AGK$6=$AEO$5,成绩录入!CX15,0)</f>
        <v>0</v>
      </c>
      <c r="AGL12" s="248">
        <f>IF(AGL$6=$AEO$5,成绩录入!CY15,0)</f>
        <v>0</v>
      </c>
      <c r="AGM12" s="248">
        <f>IF(AGM$6=$AEO$5,成绩录入!CZ15,0)</f>
        <v>0</v>
      </c>
      <c r="AGN12" s="248">
        <f>IF(AGN$6=$AEO$5,成绩录入!DA15,0)</f>
        <v>0</v>
      </c>
      <c r="AGO12" s="248">
        <f>IF(AGO$6=$AEO$5,成绩录入!DB15,0)</f>
        <v>0</v>
      </c>
      <c r="AGP12" s="248">
        <f>IF(AGP$6=$AEO$5,成绩录入!DC15,0)</f>
        <v>0</v>
      </c>
      <c r="AGQ12" s="248">
        <f>IF(AGQ$6=$AEO$5,成绩录入!DD15,0)</f>
        <v>0</v>
      </c>
      <c r="AGR12" s="248">
        <f>IF(AGR$6=$AEO$5,成绩录入!DE15,0)</f>
        <v>0</v>
      </c>
      <c r="AGS12" s="248">
        <f>IF(AGS$6=$AEO$5,成绩录入!DF15,0)</f>
        <v>0</v>
      </c>
      <c r="AGT12" s="248">
        <f>IF(AGT$6=$AEO$5,成绩录入!DG15,0)</f>
        <v>0</v>
      </c>
      <c r="AGU12" s="248">
        <f>IF(AGU$6=$AEO$5,成绩录入!DH15,0)</f>
        <v>0</v>
      </c>
      <c r="AGV12" s="248">
        <f>IF(AGV$6=$AEO$5,成绩录入!DI15,0)</f>
        <v>0</v>
      </c>
      <c r="AGW12" s="248">
        <f>IF(AGW$6=$AEO$5,成绩录入!DJ15,0)</f>
        <v>0</v>
      </c>
      <c r="AGX12" s="248">
        <f>IF(AGX$6=$AEO$5,成绩录入!DK15,0)</f>
        <v>0</v>
      </c>
      <c r="AGY12" s="248">
        <f>IF(AGY$6=$AEO$5,成绩录入!DL15,0)</f>
        <v>0</v>
      </c>
      <c r="AGZ12" s="248">
        <f>IF(AGZ$6=$AEO$5,成绩录入!DM15,0)</f>
        <v>0</v>
      </c>
      <c r="AHA12" s="248">
        <f>IF(AHA$6=$AEO$5,成绩录入!DN15,0)</f>
        <v>0</v>
      </c>
      <c r="AHB12" s="248">
        <f>IF(AHB$6=$AEO$5,成绩录入!DO15,0)</f>
        <v>0</v>
      </c>
      <c r="AHC12" s="248">
        <f>IF(AHC$6=$AEO$5,成绩录入!DP15,0)</f>
        <v>0</v>
      </c>
      <c r="AHD12" s="248">
        <f>IF(AHD$6=$AEO$5,成绩录入!DQ15,0)</f>
        <v>0</v>
      </c>
      <c r="AHE12" s="248">
        <f>IF(AHE$6=$AEO$5,成绩录入!DR15,0)</f>
        <v>0</v>
      </c>
      <c r="AHF12" s="248">
        <f>IF(AHF$6=$AEO$5,成绩录入!DS15,0)</f>
        <v>0</v>
      </c>
      <c r="AHG12" s="248">
        <f>IF(AHG$6=$AEO$5,成绩录入!DT15,0)</f>
        <v>0</v>
      </c>
      <c r="AHH12" s="248">
        <f>IF(AHH$6=$AEO$5,成绩录入!DU15,0)</f>
        <v>0</v>
      </c>
      <c r="AHI12" s="248">
        <f>IF(AHI$6=$AEO$5,成绩录入!DV15,0)</f>
        <v>0</v>
      </c>
      <c r="AHJ12" s="248">
        <f>IF(AHJ$6=$AEO$5,成绩录入!DW15,0)</f>
        <v>0</v>
      </c>
      <c r="AHK12" s="248">
        <f>IF(AHK$6=$AEO$5,成绩录入!DX15,0)</f>
        <v>0</v>
      </c>
      <c r="AHL12" s="248">
        <f>IF(AHL$6=$AEO$5,成绩录入!DY15,0)</f>
        <v>0</v>
      </c>
      <c r="AHM12" s="248">
        <f>IF(AHM$6=$AEO$5,成绩录入!DZ15,0)</f>
        <v>0</v>
      </c>
      <c r="AHN12" s="248">
        <f>IF(AHN$6=$AEO$5,成绩录入!EA15,0)</f>
        <v>0</v>
      </c>
      <c r="AHO12" s="248">
        <f>IF(AHO$6=$AEO$5,成绩录入!EB15,0)</f>
        <v>0</v>
      </c>
      <c r="AHP12" s="248">
        <f>IF(AHP$6=$AEO$5,成绩录入!EC15,0)</f>
        <v>0</v>
      </c>
      <c r="AHQ12" s="248">
        <f>IF(AHQ$6=$AEO$5,成绩录入!ED15,0)</f>
        <v>0</v>
      </c>
      <c r="AHR12" s="248">
        <f>IF(AHR$6=$AEO$5,成绩录入!EE15,0)</f>
        <v>0</v>
      </c>
      <c r="AHS12" s="248">
        <f>IF(AHS$6=$AEO$5,成绩录入!EF15,0)</f>
        <v>0</v>
      </c>
      <c r="AHT12" s="248">
        <f>IF(AHT$6=$AEO$5,成绩录入!EG15,0)</f>
        <v>0</v>
      </c>
      <c r="AHU12" s="248">
        <f>IF(AHU$6=$AEO$5,成绩录入!EH15,0)</f>
        <v>0</v>
      </c>
      <c r="AHV12" s="248">
        <f>IF(AHV$6=$AEO$5,成绩录入!EI15,0)</f>
        <v>0</v>
      </c>
      <c r="AHW12" s="248">
        <f>IF(AHW$6=$AEO$5,成绩录入!EJ15,0)</f>
        <v>0</v>
      </c>
      <c r="AHX12" s="248">
        <f>IF(AHX$6=$AEO$5,成绩录入!EK15,0)</f>
        <v>0</v>
      </c>
      <c r="AHY12" s="248">
        <f>IF(AHY$6=$AEO$5,成绩录入!EL15,0)</f>
        <v>0</v>
      </c>
      <c r="AHZ12" s="248">
        <f>IF(AHZ$6=$AEO$5,成绩录入!EM15,0)</f>
        <v>0</v>
      </c>
      <c r="AIA12" s="248">
        <f>IF(AIA$6=$AEO$5,成绩录入!EN15,0)</f>
        <v>0</v>
      </c>
      <c r="AIB12" s="248">
        <f>IF(AIB$6=$AEO$5,成绩录入!EO15,0)</f>
        <v>0</v>
      </c>
      <c r="AIC12" s="248">
        <f>IF(AIC$6=$AEO$5,成绩录入!EP15,0)</f>
        <v>0</v>
      </c>
      <c r="AID12" s="248">
        <f>IF(AID$6=$AEO$5,成绩录入!EQ15,0)</f>
        <v>0</v>
      </c>
      <c r="AIE12" s="248">
        <f>IF(AIE$6=$AEO$5,成绩录入!ER15,0)</f>
        <v>0</v>
      </c>
      <c r="AIF12" s="248">
        <f>IF(AIF$6=$AEO$5,成绩录入!ES15,0)</f>
        <v>0</v>
      </c>
      <c r="AIG12" s="248">
        <f>IF(AIG$6=$AEO$5,成绩录入!ET15,0)</f>
        <v>0</v>
      </c>
      <c r="AIH12" s="248">
        <f>IF(AIH$6=$AEO$5,成绩录入!EU15,0)</f>
        <v>0</v>
      </c>
      <c r="AII12" s="248">
        <f>IF(AII$6=$AEO$5,成绩录入!EV15,0)</f>
        <v>0</v>
      </c>
      <c r="AIJ12" s="248">
        <f>IF(AIJ$6=$AEO$5,成绩录入!EW15,0)</f>
        <v>0</v>
      </c>
      <c r="AIK12" s="248">
        <f>IF(AIK$6=$AEO$5,成绩录入!EX15,0)</f>
        <v>0</v>
      </c>
      <c r="AIL12" s="218">
        <f t="shared" si="35"/>
        <v>0</v>
      </c>
      <c r="AIN12" s="214" t="str">
        <f>初始录入!A17</f>
        <v/>
      </c>
      <c r="AIO12" s="215">
        <f>初始录入!B17</f>
        <v>0</v>
      </c>
      <c r="AIP12" s="216">
        <f>初始录入!C17</f>
        <v>0</v>
      </c>
      <c r="AIQ12" s="314">
        <f>IF(平时!D10&lt;&gt;"",平时!D10,0)</f>
        <v>0</v>
      </c>
      <c r="AIR12" s="324" t="str">
        <f t="shared" si="89"/>
        <v/>
      </c>
      <c r="AIS12" s="314">
        <f>IF(过程!D10&lt;&gt;"",过程!D10,0)</f>
        <v>0</v>
      </c>
      <c r="AIT12" s="324" t="str">
        <f t="shared" si="90"/>
        <v/>
      </c>
      <c r="AIU12" s="216">
        <f>IF(期末!D10&lt;&gt;"",期末!D10,0)</f>
        <v>0</v>
      </c>
      <c r="AIV12" s="324" t="str">
        <f t="shared" si="91"/>
        <v/>
      </c>
      <c r="AIW12" s="325">
        <f t="shared" si="92"/>
        <v>0</v>
      </c>
      <c r="AIX12" s="314">
        <f>IF(平时!E10&lt;&gt;"",平时!E10,0)</f>
        <v>0</v>
      </c>
      <c r="AIY12" s="324" t="str">
        <f t="shared" si="93"/>
        <v/>
      </c>
      <c r="AIZ12" s="314">
        <f>IF(过程!E10&lt;&gt;"",过程!E10,0)</f>
        <v>0</v>
      </c>
      <c r="AJA12" s="324" t="str">
        <f t="shared" si="94"/>
        <v/>
      </c>
      <c r="AJB12" s="216">
        <f>IF(期末!E10&lt;&gt;"",期末!E10,0)</f>
        <v>0</v>
      </c>
      <c r="AJC12" s="324" t="str">
        <f t="shared" si="95"/>
        <v/>
      </c>
      <c r="AJD12" s="325">
        <f t="shared" si="96"/>
        <v>0</v>
      </c>
      <c r="AJE12" s="314">
        <f>IF(平时!F10&lt;&gt;"",平时!F10,0)</f>
        <v>0</v>
      </c>
      <c r="AJF12" s="324" t="str">
        <f t="shared" si="97"/>
        <v/>
      </c>
      <c r="AJG12" s="314">
        <f>IF(过程!F10&lt;&gt;"",过程!F10,0)</f>
        <v>0</v>
      </c>
      <c r="AJH12" s="324" t="str">
        <f t="shared" si="98"/>
        <v/>
      </c>
      <c r="AJI12" s="216">
        <f>IF(期末!F10&lt;&gt;"",期末!F10,0)</f>
        <v>0</v>
      </c>
      <c r="AJJ12" s="324" t="str">
        <f t="shared" si="99"/>
        <v/>
      </c>
      <c r="AJK12" s="325">
        <f t="shared" si="100"/>
        <v>0</v>
      </c>
      <c r="AJL12" s="314">
        <f>IF(平时!G10&lt;&gt;"",平时!G10,0)</f>
        <v>0</v>
      </c>
      <c r="AJM12" s="324" t="str">
        <f t="shared" si="101"/>
        <v/>
      </c>
      <c r="AJN12" s="314">
        <f>IF(过程!G10&lt;&gt;"",过程!G10,0)</f>
        <v>0</v>
      </c>
      <c r="AJO12" s="324" t="str">
        <f t="shared" si="102"/>
        <v/>
      </c>
      <c r="AJP12" s="216">
        <f>IF(期末!G10&lt;&gt;"",期末!G10,0)</f>
        <v>0</v>
      </c>
      <c r="AJQ12" s="324" t="str">
        <f t="shared" si="103"/>
        <v/>
      </c>
      <c r="AJR12" s="325">
        <f t="shared" si="104"/>
        <v>0</v>
      </c>
      <c r="AJS12" s="314">
        <f>IF(平时!H10&lt;&gt;"",平时!H10,0)</f>
        <v>0</v>
      </c>
      <c r="AJT12" s="324" t="str">
        <f t="shared" si="105"/>
        <v/>
      </c>
      <c r="AJU12" s="314">
        <f>IF(过程!H10&lt;&gt;"",过程!H10,0)</f>
        <v>0</v>
      </c>
      <c r="AJV12" s="324" t="str">
        <f t="shared" si="106"/>
        <v/>
      </c>
      <c r="AJW12" s="216">
        <f>IF(期末!H10&lt;&gt;"",期末!H10,0)</f>
        <v>0</v>
      </c>
      <c r="AJX12" s="324" t="str">
        <f t="shared" si="107"/>
        <v/>
      </c>
      <c r="AJY12" s="326">
        <f t="shared" si="108"/>
        <v>0</v>
      </c>
      <c r="AKA12" s="216" t="str">
        <f>初始录入!A17</f>
        <v/>
      </c>
      <c r="AKB12" s="216">
        <f>初始录入!B17</f>
        <v>0</v>
      </c>
      <c r="AKC12" s="216">
        <f>初始录入!C17</f>
        <v>0</v>
      </c>
      <c r="AKD12" s="327" t="str">
        <f>IF(初始录入!$E17=初始录入!$K$2,达成度!$D25,"")</f>
        <v/>
      </c>
      <c r="AKE12" s="327" t="str">
        <f>IF(初始录入!$E17=初始录入!$K$3,达成度!D25,"")</f>
        <v/>
      </c>
      <c r="AKF12" s="216" t="str">
        <f>IF(初始录入!$E17=初始录入!$K$4,达成度!D25,"")</f>
        <v/>
      </c>
      <c r="AKG12" s="216" t="str">
        <f>IF(初始录入!$E17=初始录入!$K$5,达成度!D25,"")</f>
        <v/>
      </c>
      <c r="AKH12" s="327" t="str">
        <f>IF(初始录入!$E17=初始录入!$K$2,达成度!E25,"")</f>
        <v/>
      </c>
      <c r="AKI12" s="327" t="str">
        <f>IF(初始录入!$E17=初始录入!$K$3,达成度!E25,"")</f>
        <v/>
      </c>
      <c r="AKJ12" s="216" t="str">
        <f>IF(初始录入!$E17=初始录入!$K$4,达成度!E25,"")</f>
        <v/>
      </c>
      <c r="AKK12" s="216" t="str">
        <f>IF(初始录入!$E17=初始录入!$K$5,达成度!E25,"")</f>
        <v/>
      </c>
      <c r="AKL12" s="327" t="str">
        <f>IF(初始录入!$E17=初始录入!$K$2,达成度!F25,"")</f>
        <v/>
      </c>
      <c r="AKM12" s="327" t="str">
        <f>IF(初始录入!$E17=初始录入!$K$3,达成度!F25,"")</f>
        <v/>
      </c>
      <c r="AKN12" s="216" t="str">
        <f>IF(初始录入!$E17=初始录入!$K$4,达成度!F25,"")</f>
        <v/>
      </c>
      <c r="AKO12" s="216" t="str">
        <f>IF(初始录入!$E17=初始录入!$K$5,达成度!F25,"")</f>
        <v/>
      </c>
      <c r="AKP12" s="327" t="str">
        <f>IF(初始录入!$E17=初始录入!$K$2,达成度!H25,"")</f>
        <v/>
      </c>
      <c r="AKQ12" s="327" t="str">
        <f>IF(初始录入!$E17=初始录入!$K$3,达成度!H25,"")</f>
        <v/>
      </c>
      <c r="AKR12" s="216" t="str">
        <f>IF(初始录入!$E17=初始录入!$K$4,达成度!H25,"")</f>
        <v/>
      </c>
      <c r="AKS12" s="216" t="str">
        <f>IF(初始录入!$E17=初始录入!$K$5,达成度!H25,"")</f>
        <v/>
      </c>
      <c r="AKT12" s="327" t="str">
        <f>IF(初始录入!$E17=初始录入!$K$2,达成度!I25,"")</f>
        <v/>
      </c>
      <c r="AKU12" s="327" t="str">
        <f>IF(初始录入!$E17=初始录入!$K$3,达成度!I25,"")</f>
        <v/>
      </c>
      <c r="AKV12" s="216" t="str">
        <f>IF(初始录入!$E17=初始录入!$K$4,达成度!I25,"")</f>
        <v/>
      </c>
      <c r="AKW12" s="216" t="str">
        <f>IF(初始录入!$E17=初始录入!$K$5,达成度!I25,"")</f>
        <v/>
      </c>
      <c r="AKX12" s="327" t="str">
        <f>IF(初始录入!$E17=初始录入!$K$2,达成度!J25,"")</f>
        <v/>
      </c>
      <c r="AKY12" s="327" t="str">
        <f>IF(初始录入!$E17=初始录入!$K$3,达成度!J25,"")</f>
        <v/>
      </c>
      <c r="AKZ12" s="216" t="str">
        <f>IF(初始录入!$E17=初始录入!$K$4,达成度!J25,"")</f>
        <v/>
      </c>
      <c r="ALA12" s="216" t="str">
        <f>IF(初始录入!$E17=初始录入!$K$5,达成度!J25,"")</f>
        <v/>
      </c>
      <c r="ALB12" s="327" t="str">
        <f>IF(初始录入!$E17=初始录入!$K$2,达成度!L25,"")</f>
        <v/>
      </c>
      <c r="ALC12" s="327" t="str">
        <f>IF(初始录入!$E17=初始录入!$K$3,达成度!L25,"")</f>
        <v/>
      </c>
      <c r="ALD12" s="216" t="str">
        <f>IF(初始录入!$E17=初始录入!$K$4,达成度!L25,"")</f>
        <v/>
      </c>
      <c r="ALE12" s="216" t="str">
        <f>IF(初始录入!$E17=初始录入!$K$5,达成度!L25,"")</f>
        <v/>
      </c>
      <c r="ALF12" s="327" t="str">
        <f>IF(初始录入!$E17=初始录入!$K$2,达成度!M25,"")</f>
        <v/>
      </c>
      <c r="ALG12" s="327" t="str">
        <f>IF(初始录入!$E17=初始录入!$K$3,达成度!M25,"")</f>
        <v/>
      </c>
      <c r="ALH12" s="216" t="str">
        <f>IF(初始录入!$E17=初始录入!$K$4,达成度!M25,"")</f>
        <v/>
      </c>
      <c r="ALI12" s="216" t="str">
        <f>IF(初始录入!$E17=初始录入!$K$5,达成度!M25,"")</f>
        <v/>
      </c>
      <c r="ALJ12" s="327" t="str">
        <f>IF(初始录入!$E17=初始录入!$K$2,达成度!N25,"")</f>
        <v/>
      </c>
      <c r="ALK12" s="327" t="str">
        <f>IF(初始录入!$E17=初始录入!$K$3,达成度!N25,"")</f>
        <v/>
      </c>
      <c r="ALL12" s="216" t="str">
        <f>IF(初始录入!$E17=初始录入!$K$4,达成度!N25,"")</f>
        <v/>
      </c>
      <c r="ALM12" s="216" t="str">
        <f>IF(初始录入!$E17=初始录入!$K$5,达成度!N25,"")</f>
        <v/>
      </c>
      <c r="ALN12" s="327" t="str">
        <f>IF(初始录入!$E17=初始录入!$K$2,达成度!P25,"")</f>
        <v/>
      </c>
      <c r="ALO12" s="327" t="str">
        <f>IF(初始录入!$E17=初始录入!$K$3,达成度!P25,"")</f>
        <v/>
      </c>
      <c r="ALP12" s="216" t="str">
        <f>IF(初始录入!$E17=初始录入!$K$4,达成度!P25,"")</f>
        <v/>
      </c>
      <c r="ALQ12" s="216" t="str">
        <f>IF(初始录入!$E17=初始录入!$K$5,达成度!P25,"")</f>
        <v/>
      </c>
      <c r="ALR12" s="327" t="str">
        <f>IF(初始录入!$E17=初始录入!$K$2,达成度!Q25,"")</f>
        <v/>
      </c>
      <c r="ALS12" s="327" t="str">
        <f>IF(初始录入!$E17=初始录入!$K$3,达成度!Q25,"")</f>
        <v/>
      </c>
      <c r="ALT12" s="216" t="str">
        <f>IF(初始录入!$E17=初始录入!$K$4,达成度!Q25,"")</f>
        <v/>
      </c>
      <c r="ALU12" s="216" t="str">
        <f>IF(初始录入!$E17=初始录入!$K$5,达成度!Q25,"")</f>
        <v/>
      </c>
      <c r="ALV12" s="327" t="str">
        <f>IF(初始录入!$E17=初始录入!$K$2,达成度!R25,"")</f>
        <v/>
      </c>
      <c r="ALW12" s="327" t="str">
        <f>IF(初始录入!$E17=初始录入!$K$3,达成度!R25,"")</f>
        <v/>
      </c>
      <c r="ALX12" s="216" t="str">
        <f>IF(初始录入!$E17=初始录入!$K$4,达成度!R25,"")</f>
        <v/>
      </c>
      <c r="ALY12" s="216"/>
      <c r="ALZ12" s="327" t="str">
        <f>IF(初始录入!$E17=初始录入!$K$2,达成度!T25,"")</f>
        <v/>
      </c>
      <c r="AMA12" s="327" t="str">
        <f>IF(初始录入!$E17=初始录入!$K$3,达成度!T25,"")</f>
        <v/>
      </c>
      <c r="AMB12" s="216" t="str">
        <f>IF(初始录入!$E17=初始录入!$K$4,达成度!T25,"")</f>
        <v/>
      </c>
      <c r="AMC12" s="216" t="str">
        <f>IF(初始录入!$E17=初始录入!$K$5,达成度!T25,"")</f>
        <v/>
      </c>
      <c r="AMD12" s="327" t="str">
        <f>IF(初始录入!$E17=初始录入!$K$2,达成度!U25,"")</f>
        <v/>
      </c>
      <c r="AME12" s="327" t="str">
        <f>IF(初始录入!$E17=初始录入!$K$3,达成度!U25,"")</f>
        <v/>
      </c>
      <c r="AMF12" s="216" t="str">
        <f>IF(初始录入!$E17=初始录入!$K$4,达成度!U25,"")</f>
        <v/>
      </c>
      <c r="AMG12" s="216" t="str">
        <f>IF(初始录入!$E17=初始录入!$K$5,达成度!U25,"")</f>
        <v/>
      </c>
      <c r="AMH12" s="327" t="str">
        <f>IF(初始录入!$E17=初始录入!$K$2,达成度!V25,"")</f>
        <v/>
      </c>
      <c r="AMI12" s="327" t="str">
        <f>IF(初始录入!$E17=初始录入!$K$3,达成度!V25,"")</f>
        <v/>
      </c>
      <c r="AMJ12" s="216" t="str">
        <f>IF(初始录入!$E17=初始录入!$K$4,达成度!W25,"")</f>
        <v/>
      </c>
      <c r="AMK12" s="216" t="str">
        <f>IF(初始录入!$E17=初始录入!$K$5,达成度!W25,"")</f>
        <v/>
      </c>
      <c r="AMM12" s="215">
        <f t="shared" si="114"/>
        <v>5</v>
      </c>
      <c r="AMN12" s="222" t="str">
        <f t="shared" si="109"/>
        <v/>
      </c>
      <c r="AMO12" s="325" t="str">
        <f>IF($AMM12&lt;=$H$7,INDEX(达成度!$G$21:$G$170,$AMM12,1),"")</f>
        <v/>
      </c>
      <c r="AMP12" s="325" t="str">
        <f>IF($AMM12&lt;=$H$7,INDEX(达成度!$K$21:$K$170,$AMM12,1),"")</f>
        <v/>
      </c>
      <c r="AMQ12" s="325" t="str">
        <f>IF($AMM12&lt;=$H$7,INDEX(达成度!$O$21:$O$170,$AMM12,1),"")</f>
        <v/>
      </c>
      <c r="AMR12" s="325" t="str">
        <f>IF($AMM12&lt;=$H$7,INDEX(达成度!$S$21:$S$170,$AMM12,1),"")</f>
        <v/>
      </c>
      <c r="AMS12" s="326" t="str">
        <f>IF($AMM12&lt;=$H$7,INDEX(达成度!$W$21:$W$170,$AMM12,1),"")</f>
        <v/>
      </c>
      <c r="AMT12" s="328"/>
      <c r="AMU12" s="336"/>
      <c r="AMV12" s="222" t="str">
        <f t="shared" si="110"/>
        <v/>
      </c>
      <c r="AMW12" s="325" t="str">
        <f>IF($AMM12&lt;=$I$7,INDEX(达成度!$G$21:$G$170,$AMM12+$H$7,1),"")</f>
        <v/>
      </c>
      <c r="AMX12" s="325" t="str">
        <f>IF($AMM12&lt;=$I$7,INDEX(达成度!$K$21:$K$170,$AMM12+$H$7,1),"")</f>
        <v/>
      </c>
      <c r="AMY12" s="325" t="str">
        <f>IF($AMM12&lt;=$I$7,INDEX(达成度!$O$21:$O$170,$AMM12+$H$7,1),"")</f>
        <v/>
      </c>
      <c r="AMZ12" s="325" t="str">
        <f>IF($AMM12&lt;=$I$7,INDEX(达成度!$S$21:$S$170,$AMM12+$H$7,1),"")</f>
        <v/>
      </c>
      <c r="ANA12" s="326" t="str">
        <f>IF($AMM12&lt;=$I$7,INDEX(达成度!$W$21:$W$170,$AMM12+$H$7,1),"")</f>
        <v/>
      </c>
      <c r="ANB12" s="206"/>
      <c r="ANC12" s="215"/>
      <c r="AND12" s="216" t="str">
        <f t="shared" si="111"/>
        <v/>
      </c>
      <c r="ANE12" s="325" t="str">
        <f>IF($AMM12&lt;=$J$7,INDEX(达成度!$G$21:$G$170,$AMM12+$H$7+$I$7,1),"")</f>
        <v/>
      </c>
      <c r="ANF12" s="325" t="str">
        <f>IF($AMM12&lt;=$J$7,INDEX(达成度!$K$21:$K$170,$AMM12+$H$7+$I$7,1),"")</f>
        <v/>
      </c>
      <c r="ANG12" s="325" t="str">
        <f>IF($AMM12&lt;=$J$7,INDEX(达成度!$O$21:$O$170,$AMM12+$H$7+$I$7,1),"")</f>
        <v/>
      </c>
      <c r="ANH12" s="325" t="str">
        <f>IF($AMM12&lt;=$J$7,INDEX(达成度!$S$21:$S$170,$AMM12+$H$7+$I$7,1),"")</f>
        <v/>
      </c>
      <c r="ANI12" s="326" t="str">
        <f>IF($AMM12&lt;=$J$7,INDEX(达成度!$W$21:$W$170,$AMM12+$H$7+$I$7,1),"")</f>
        <v/>
      </c>
      <c r="ANK12" s="215"/>
      <c r="ANL12" s="216" t="str">
        <f t="shared" si="112"/>
        <v/>
      </c>
      <c r="ANM12" s="325" t="str">
        <f>IF($AMM12&lt;=$K$7,INDEX(达成度!$G$21:$G$170,$AMM12+$H$7+$I$7+$J$7,1),"")</f>
        <v/>
      </c>
      <c r="ANN12" s="325" t="str">
        <f>IF($AMM12&lt;=$K$7,INDEX(达成度!$K$21:$K$170,$AMM12+$H$7+$I$7+$J$7,1),"")</f>
        <v/>
      </c>
      <c r="ANO12" s="325" t="str">
        <f>IF($AMM12&lt;=$K$7,INDEX(达成度!$O$21:$O$170,$AMM12+$H$7+$I$7+$J$7,1),"")</f>
        <v/>
      </c>
      <c r="ANP12" s="325" t="str">
        <f>IF($AMM12&lt;=$K$7,INDEX(达成度!$S$21:$S$170,$AMM12+$H$7+$I$7+$J$7,1),"")</f>
        <v/>
      </c>
      <c r="ANQ12" s="326" t="str">
        <f>IF($AMM12&lt;=$K$7,INDEX(达成度!$W$21:$W$170,$AMM12+$H$7+$I$7+$J$7,1),"")</f>
        <v/>
      </c>
      <c r="ANS12" s="187"/>
      <c r="ANT12" s="187"/>
      <c r="ANU12" s="187"/>
      <c r="ANV12" s="187"/>
      <c r="ANW12" s="187"/>
      <c r="ANX12" s="187"/>
      <c r="ANY12" s="187"/>
      <c r="ANZ12" s="187"/>
      <c r="AOA12" s="187"/>
      <c r="AOB12" s="187"/>
      <c r="AOC12" s="187"/>
      <c r="AOD12" s="187"/>
      <c r="AOE12" s="187"/>
      <c r="AOF12" s="187"/>
      <c r="AOG12" s="187"/>
      <c r="AOH12" s="187"/>
      <c r="AOI12" s="187"/>
      <c r="AOJ12" s="187"/>
      <c r="AOK12" s="187"/>
      <c r="AOL12" s="187"/>
      <c r="AOM12" s="187"/>
      <c r="AON12" s="187"/>
      <c r="AOO12" s="187"/>
      <c r="AOP12" s="187"/>
      <c r="AOQ12" s="187"/>
      <c r="AOR12" s="187"/>
      <c r="AOS12" s="187"/>
      <c r="AOT12" s="187"/>
      <c r="AOU12" s="187"/>
      <c r="AOV12" s="187"/>
      <c r="AOW12" s="187"/>
      <c r="AOX12" s="187"/>
      <c r="AOY12" s="187"/>
      <c r="AOZ12" s="187"/>
      <c r="APA12" s="187"/>
      <c r="APB12" s="187"/>
      <c r="APC12" s="187"/>
      <c r="APD12" s="187"/>
      <c r="APE12" s="187"/>
      <c r="APF12" s="187"/>
      <c r="APG12" s="187"/>
      <c r="APH12" s="187"/>
      <c r="API12" s="187"/>
      <c r="APJ12" s="187"/>
      <c r="APK12" s="187"/>
      <c r="APL12" s="187"/>
      <c r="APM12" s="187"/>
      <c r="APN12" s="187"/>
      <c r="APO12" s="187"/>
      <c r="APP12" s="187"/>
      <c r="APQ12" s="187"/>
      <c r="APR12" s="187"/>
      <c r="APS12" s="187"/>
      <c r="APT12" s="187"/>
      <c r="APU12" s="187"/>
      <c r="APV12" s="187"/>
      <c r="APW12" s="187"/>
    </row>
    <row r="13" ht="18" customHeight="1" spans="1:1024 1025:1115">
      <c r="A13" s="215" t="str">
        <f>初始录入!A18</f>
        <v/>
      </c>
      <c r="B13" s="216" t="str">
        <f>IF(初始录入!B18&lt;&gt;"",初始录入!B18,"")</f>
        <v/>
      </c>
      <c r="C13" s="216" t="str">
        <f>IF(初始录入!C18&lt;&gt;"",初始录入!C18,"")</f>
        <v/>
      </c>
      <c r="D13" s="216" t="str">
        <f>IF(初始录入!D18&lt;&gt;"",初始录入!D18,"")</f>
        <v/>
      </c>
      <c r="E13" s="218" t="str">
        <f>IF(初始录入!E18&lt;&gt;"",初始录入!E18,"")</f>
        <v/>
      </c>
      <c r="G13" s="330"/>
      <c r="H13" s="295">
        <f>IF(初始录入!E18=H$6,1,0)</f>
        <v>0</v>
      </c>
      <c r="I13" s="295">
        <f>IF(初始录入!E18=I$6,1,0)</f>
        <v>0</v>
      </c>
      <c r="J13" s="295">
        <f>IF(初始录入!E18=J$6,1,0)</f>
        <v>0</v>
      </c>
      <c r="K13" s="321">
        <f>IF(初始录入!E18=K$6,1,0)</f>
        <v>0</v>
      </c>
      <c r="L13" s="28"/>
      <c r="P13" s="175"/>
      <c r="Q13" s="175"/>
      <c r="R13" s="175"/>
      <c r="X13" s="28"/>
      <c r="Y13" s="294">
        <v>100</v>
      </c>
      <c r="Z13" s="295">
        <f>成绩录入!$F$7</f>
        <v>0</v>
      </c>
      <c r="AA13" s="295">
        <f>成绩录入!F16</f>
        <v>0</v>
      </c>
      <c r="AB13" s="296">
        <f>IF(初始录入!$M$7&lt;&gt;"",IF(成绩录入!$F$7&lt;&gt;"",IF(初始录入!$P$7="次数",AA13/Z13*Y13,成绩录入!F16),0),0)</f>
        <v>0</v>
      </c>
      <c r="AC13" s="297">
        <f t="shared" si="36"/>
        <v>0</v>
      </c>
      <c r="AD13" s="297">
        <f t="shared" si="23"/>
        <v>0</v>
      </c>
      <c r="AE13" s="297">
        <f t="shared" si="24"/>
        <v>0</v>
      </c>
      <c r="AF13" s="297">
        <f t="shared" si="25"/>
        <v>0</v>
      </c>
      <c r="AG13" s="297">
        <f t="shared" si="26"/>
        <v>0</v>
      </c>
      <c r="AH13" s="298">
        <f t="shared" si="37"/>
        <v>0</v>
      </c>
      <c r="AI13" s="28"/>
      <c r="AJ13" s="260">
        <f>成绩录入!I16</f>
        <v>0</v>
      </c>
      <c r="AK13" s="248">
        <f>成绩录入!J16</f>
        <v>0</v>
      </c>
      <c r="AL13" s="248">
        <f>成绩录入!K16</f>
        <v>0</v>
      </c>
      <c r="AM13" s="248">
        <f>成绩录入!L16</f>
        <v>0</v>
      </c>
      <c r="AN13" s="248">
        <f>成绩录入!M16</f>
        <v>0</v>
      </c>
      <c r="AO13" s="298">
        <f t="shared" si="38"/>
        <v>0</v>
      </c>
      <c r="AP13" s="299"/>
      <c r="AQ13" s="260">
        <f>成绩录入!I16</f>
        <v>0</v>
      </c>
      <c r="AR13" s="248">
        <f>成绩录入!J16</f>
        <v>0</v>
      </c>
      <c r="AS13" s="248">
        <f>成绩录入!K16</f>
        <v>0</v>
      </c>
      <c r="AT13" s="248">
        <f>成绩录入!L16</f>
        <v>0</v>
      </c>
      <c r="AU13" s="248">
        <f>成绩录入!M16</f>
        <v>0</v>
      </c>
      <c r="AV13" s="298">
        <f t="shared" si="39"/>
        <v>0</v>
      </c>
      <c r="AW13" s="299"/>
      <c r="AX13" s="260">
        <f>成绩录入!I16</f>
        <v>0</v>
      </c>
      <c r="AY13" s="248">
        <f>成绩录入!J16</f>
        <v>0</v>
      </c>
      <c r="AZ13" s="248">
        <f>成绩录入!K16</f>
        <v>0</v>
      </c>
      <c r="BA13" s="248">
        <f>成绩录入!L16</f>
        <v>0</v>
      </c>
      <c r="BB13" s="248">
        <f>成绩录入!M16</f>
        <v>0</v>
      </c>
      <c r="BC13" s="298">
        <f t="shared" si="40"/>
        <v>0</v>
      </c>
      <c r="BD13" s="299"/>
      <c r="BE13" s="260">
        <f>成绩录入!I16</f>
        <v>0</v>
      </c>
      <c r="BF13" s="248">
        <f>成绩录入!J16</f>
        <v>0</v>
      </c>
      <c r="BG13" s="248">
        <f>成绩录入!K16</f>
        <v>0</v>
      </c>
      <c r="BH13" s="248">
        <f>成绩录入!L16</f>
        <v>0</v>
      </c>
      <c r="BI13" s="248">
        <f>成绩录入!M16</f>
        <v>0</v>
      </c>
      <c r="BJ13" s="298">
        <f t="shared" si="41"/>
        <v>0</v>
      </c>
      <c r="BK13" s="299"/>
      <c r="BL13" s="260">
        <f>成绩录入!I16</f>
        <v>0</v>
      </c>
      <c r="BM13" s="248">
        <f>成绩录入!J16</f>
        <v>0</v>
      </c>
      <c r="BN13" s="248">
        <f>成绩录入!K16</f>
        <v>0</v>
      </c>
      <c r="BO13" s="248">
        <f>成绩录入!L16</f>
        <v>0</v>
      </c>
      <c r="BP13" s="248">
        <f>成绩录入!M16</f>
        <v>0</v>
      </c>
      <c r="BQ13" s="298">
        <f t="shared" si="42"/>
        <v>0</v>
      </c>
      <c r="BR13" s="300"/>
      <c r="BS13" s="260">
        <f>成绩录入!P16</f>
        <v>0</v>
      </c>
      <c r="BT13" s="248">
        <f>成绩录入!Q16</f>
        <v>0</v>
      </c>
      <c r="BU13" s="248">
        <f>成绩录入!R16</f>
        <v>0</v>
      </c>
      <c r="BV13" s="248">
        <f>成绩录入!S16</f>
        <v>0</v>
      </c>
      <c r="BW13" s="248">
        <f>成绩录入!T16</f>
        <v>0</v>
      </c>
      <c r="BX13" s="248">
        <f>成绩录入!U16</f>
        <v>0</v>
      </c>
      <c r="BY13" s="248">
        <f>成绩录入!V16</f>
        <v>0</v>
      </c>
      <c r="BZ13" s="248">
        <f>成绩录入!W16</f>
        <v>0</v>
      </c>
      <c r="CA13" s="248">
        <f>成绩录入!X16</f>
        <v>0</v>
      </c>
      <c r="CB13" s="248">
        <f>成绩录入!Y16</f>
        <v>0</v>
      </c>
      <c r="CC13" s="298">
        <f t="shared" si="43"/>
        <v>0</v>
      </c>
      <c r="CD13" s="299"/>
      <c r="CE13" s="260">
        <f>成绩录入!P16</f>
        <v>0</v>
      </c>
      <c r="CF13" s="248">
        <f>成绩录入!Q16</f>
        <v>0</v>
      </c>
      <c r="CG13" s="248">
        <f>成绩录入!R16</f>
        <v>0</v>
      </c>
      <c r="CH13" s="248">
        <f>成绩录入!S16</f>
        <v>0</v>
      </c>
      <c r="CI13" s="248">
        <f>成绩录入!T16</f>
        <v>0</v>
      </c>
      <c r="CJ13" s="248">
        <f>成绩录入!U16</f>
        <v>0</v>
      </c>
      <c r="CK13" s="248">
        <f>成绩录入!V16</f>
        <v>0</v>
      </c>
      <c r="CL13" s="248">
        <f>成绩录入!W16</f>
        <v>0</v>
      </c>
      <c r="CM13" s="248">
        <f>成绩录入!X16</f>
        <v>0</v>
      </c>
      <c r="CN13" s="248">
        <f>成绩录入!Y16</f>
        <v>0</v>
      </c>
      <c r="CO13" s="298">
        <f t="shared" si="44"/>
        <v>0</v>
      </c>
      <c r="CP13" s="299"/>
      <c r="CQ13" s="260">
        <f>成绩录入!P16</f>
        <v>0</v>
      </c>
      <c r="CR13" s="248">
        <f>成绩录入!Q16</f>
        <v>0</v>
      </c>
      <c r="CS13" s="248">
        <f>成绩录入!R16</f>
        <v>0</v>
      </c>
      <c r="CT13" s="248">
        <f>成绩录入!S16</f>
        <v>0</v>
      </c>
      <c r="CU13" s="248">
        <f>成绩录入!T16</f>
        <v>0</v>
      </c>
      <c r="CV13" s="248">
        <f>成绩录入!U16</f>
        <v>0</v>
      </c>
      <c r="CW13" s="248">
        <f>成绩录入!V16</f>
        <v>0</v>
      </c>
      <c r="CX13" s="248">
        <f>成绩录入!W16</f>
        <v>0</v>
      </c>
      <c r="CY13" s="248">
        <f>成绩录入!X16</f>
        <v>0</v>
      </c>
      <c r="CZ13" s="248">
        <f>成绩录入!Y16</f>
        <v>0</v>
      </c>
      <c r="DA13" s="298">
        <f t="shared" si="45"/>
        <v>0</v>
      </c>
      <c r="DB13" s="299"/>
      <c r="DC13" s="260">
        <f>成绩录入!P16</f>
        <v>0</v>
      </c>
      <c r="DD13" s="248">
        <f>成绩录入!Q16</f>
        <v>0</v>
      </c>
      <c r="DE13" s="248">
        <f>成绩录入!R16</f>
        <v>0</v>
      </c>
      <c r="DF13" s="248">
        <f>成绩录入!S16</f>
        <v>0</v>
      </c>
      <c r="DG13" s="248">
        <f>成绩录入!T16</f>
        <v>0</v>
      </c>
      <c r="DH13" s="248">
        <f>成绩录入!U16</f>
        <v>0</v>
      </c>
      <c r="DI13" s="248">
        <f>成绩录入!V16</f>
        <v>0</v>
      </c>
      <c r="DJ13" s="248">
        <f>成绩录入!W16</f>
        <v>0</v>
      </c>
      <c r="DK13" s="248">
        <f>成绩录入!X16</f>
        <v>0</v>
      </c>
      <c r="DL13" s="248">
        <f>成绩录入!Y16</f>
        <v>0</v>
      </c>
      <c r="DM13" s="298">
        <f t="shared" si="46"/>
        <v>0</v>
      </c>
      <c r="DN13" s="299"/>
      <c r="DO13" s="260">
        <f>成绩录入!P16</f>
        <v>0</v>
      </c>
      <c r="DP13" s="248">
        <f>成绩录入!Q16</f>
        <v>0</v>
      </c>
      <c r="DQ13" s="248">
        <f>成绩录入!R16</f>
        <v>0</v>
      </c>
      <c r="DR13" s="248">
        <f>成绩录入!S16</f>
        <v>0</v>
      </c>
      <c r="DS13" s="248">
        <f>成绩录入!T16</f>
        <v>0</v>
      </c>
      <c r="DT13" s="248">
        <f>成绩录入!U16</f>
        <v>0</v>
      </c>
      <c r="DU13" s="248">
        <f>成绩录入!V16</f>
        <v>0</v>
      </c>
      <c r="DV13" s="248">
        <f>成绩录入!W16</f>
        <v>0</v>
      </c>
      <c r="DW13" s="248">
        <f>成绩录入!X16</f>
        <v>0</v>
      </c>
      <c r="DX13" s="248">
        <f>成绩录入!Y16</f>
        <v>0</v>
      </c>
      <c r="DY13" s="298">
        <f t="shared" si="47"/>
        <v>0</v>
      </c>
      <c r="DZ13" s="299"/>
      <c r="EA13" s="301" t="e">
        <f t="shared" si="48"/>
        <v>#DIV/0!</v>
      </c>
      <c r="EB13" s="297" t="e">
        <f t="shared" si="49"/>
        <v>#DIV/0!</v>
      </c>
      <c r="EC13" s="297" t="e">
        <f t="shared" si="50"/>
        <v>#DIV/0!</v>
      </c>
      <c r="ED13" s="297" t="e">
        <f t="shared" si="51"/>
        <v>#DIV/0!</v>
      </c>
      <c r="EE13" s="297" t="e">
        <f t="shared" si="52"/>
        <v>#DIV/0!</v>
      </c>
      <c r="EF13" s="302" t="e">
        <f t="shared" si="53"/>
        <v>#DIV/0!</v>
      </c>
      <c r="EG13" s="303"/>
      <c r="EH13" s="304">
        <f t="shared" si="54"/>
        <v>0</v>
      </c>
      <c r="EI13" s="296">
        <f>成绩录入!I16</f>
        <v>0</v>
      </c>
      <c r="EJ13" s="296">
        <f>成绩录入!J16</f>
        <v>0</v>
      </c>
      <c r="EK13" s="296">
        <f>成绩录入!K16</f>
        <v>0</v>
      </c>
      <c r="EL13" s="296">
        <f>成绩录入!L16</f>
        <v>0</v>
      </c>
      <c r="EM13" s="296">
        <f>成绩录入!M16</f>
        <v>0</v>
      </c>
      <c r="EN13" s="296">
        <f>成绩录入!P16</f>
        <v>0</v>
      </c>
      <c r="EO13" s="296">
        <f>成绩录入!Q16</f>
        <v>0</v>
      </c>
      <c r="EP13" s="296">
        <f>成绩录入!R16</f>
        <v>0</v>
      </c>
      <c r="EQ13" s="296">
        <f>成绩录入!S16</f>
        <v>0</v>
      </c>
      <c r="ER13" s="296">
        <f>成绩录入!T16</f>
        <v>0</v>
      </c>
      <c r="ES13" s="296">
        <f>成绩录入!U16</f>
        <v>0</v>
      </c>
      <c r="ET13" s="296">
        <f>成绩录入!V16</f>
        <v>0</v>
      </c>
      <c r="EU13" s="296">
        <f>成绩录入!W16</f>
        <v>0</v>
      </c>
      <c r="EV13" s="296">
        <f>成绩录入!X16</f>
        <v>0</v>
      </c>
      <c r="EW13" s="302">
        <f>成绩录入!Y16</f>
        <v>0</v>
      </c>
      <c r="EX13" s="303"/>
      <c r="EY13" s="304" t="str">
        <f t="shared" si="55"/>
        <v/>
      </c>
      <c r="EZ13" s="296" t="str">
        <f t="shared" si="55"/>
        <v/>
      </c>
      <c r="FA13" s="296" t="str">
        <f t="shared" si="55"/>
        <v/>
      </c>
      <c r="FB13" s="296" t="str">
        <f t="shared" si="55"/>
        <v/>
      </c>
      <c r="FC13" s="302">
        <f>成绩录入!AB16</f>
        <v>0</v>
      </c>
      <c r="FD13" s="303"/>
      <c r="FE13" s="304" t="str">
        <f t="shared" si="56"/>
        <v>√</v>
      </c>
      <c r="FF13" s="296" t="str">
        <f t="shared" si="57"/>
        <v>√</v>
      </c>
      <c r="FG13" s="296" t="str">
        <f t="shared" si="58"/>
        <v>√</v>
      </c>
      <c r="FH13" s="296" t="str">
        <f t="shared" si="59"/>
        <v>√</v>
      </c>
      <c r="FI13" s="302" t="str">
        <f t="shared" si="60"/>
        <v>√</v>
      </c>
      <c r="FJ13" s="299"/>
      <c r="FK13" s="260">
        <f>成绩录入!AB16</f>
        <v>0</v>
      </c>
      <c r="FL13" s="248">
        <f>成绩录入!AC16</f>
        <v>0</v>
      </c>
      <c r="FM13" s="248">
        <f>成绩录入!AD16</f>
        <v>0</v>
      </c>
      <c r="FN13" s="248">
        <f>成绩录入!AE16</f>
        <v>0</v>
      </c>
      <c r="FO13" s="248">
        <f>成绩录入!AF16</f>
        <v>0</v>
      </c>
      <c r="FP13" s="248">
        <f>成绩录入!AG16</f>
        <v>0</v>
      </c>
      <c r="FQ13" s="298">
        <f t="shared" si="61"/>
        <v>0</v>
      </c>
      <c r="FR13" s="299"/>
      <c r="FS13" s="260">
        <f>成绩录入!AB16</f>
        <v>0</v>
      </c>
      <c r="FT13" s="248">
        <f>成绩录入!AC16</f>
        <v>0</v>
      </c>
      <c r="FU13" s="248">
        <f>成绩录入!AD16</f>
        <v>0</v>
      </c>
      <c r="FV13" s="248">
        <f>成绩录入!AE16</f>
        <v>0</v>
      </c>
      <c r="FW13" s="248">
        <f>成绩录入!AF16</f>
        <v>0</v>
      </c>
      <c r="FX13" s="333">
        <f>成绩录入!AG16</f>
        <v>0</v>
      </c>
      <c r="FY13" s="298">
        <f t="shared" si="62"/>
        <v>0</v>
      </c>
      <c r="FZ13" s="299"/>
      <c r="GA13" s="260">
        <f>成绩录入!AB16</f>
        <v>0</v>
      </c>
      <c r="GB13" s="248">
        <f>成绩录入!AC16</f>
        <v>0</v>
      </c>
      <c r="GC13" s="248">
        <f>成绩录入!AD16</f>
        <v>0</v>
      </c>
      <c r="GD13" s="248">
        <f>成绩录入!AE16</f>
        <v>0</v>
      </c>
      <c r="GE13" s="248">
        <f>成绩录入!AF16</f>
        <v>0</v>
      </c>
      <c r="GF13" s="248">
        <f>成绩录入!AG16</f>
        <v>0</v>
      </c>
      <c r="GG13" s="298">
        <f t="shared" si="63"/>
        <v>0</v>
      </c>
      <c r="GH13" s="299"/>
      <c r="GI13" s="260">
        <f>成绩录入!AB16</f>
        <v>0</v>
      </c>
      <c r="GJ13" s="248">
        <f>成绩录入!AC16</f>
        <v>0</v>
      </c>
      <c r="GK13" s="248">
        <f>成绩录入!AD16</f>
        <v>0</v>
      </c>
      <c r="GL13" s="248">
        <f>成绩录入!AE16</f>
        <v>0</v>
      </c>
      <c r="GM13" s="248">
        <f>成绩录入!AF16</f>
        <v>0</v>
      </c>
      <c r="GN13" s="248">
        <f>成绩录入!AG16</f>
        <v>0</v>
      </c>
      <c r="GO13" s="298">
        <f t="shared" si="64"/>
        <v>0</v>
      </c>
      <c r="GP13" s="299"/>
      <c r="GQ13" s="260">
        <f>成绩录入!AB16</f>
        <v>0</v>
      </c>
      <c r="GR13" s="248">
        <f>成绩录入!AC16</f>
        <v>0</v>
      </c>
      <c r="GS13" s="248">
        <f>成绩录入!AD16</f>
        <v>0</v>
      </c>
      <c r="GT13" s="248">
        <f>成绩录入!AE16</f>
        <v>0</v>
      </c>
      <c r="GU13" s="248">
        <f>成绩录入!AF16</f>
        <v>0</v>
      </c>
      <c r="GV13" s="248">
        <f>成绩录入!AG16</f>
        <v>0</v>
      </c>
      <c r="GW13" s="298">
        <f t="shared" si="65"/>
        <v>0</v>
      </c>
      <c r="GX13" s="299"/>
      <c r="GY13" s="247">
        <f>成绩录入!AJ16</f>
        <v>0</v>
      </c>
      <c r="GZ13" s="248">
        <f>成绩录入!AK16</f>
        <v>0</v>
      </c>
      <c r="HA13" s="248">
        <f>成绩录入!AL16</f>
        <v>0</v>
      </c>
      <c r="HB13" s="248">
        <f>成绩录入!AM16</f>
        <v>0</v>
      </c>
      <c r="HC13" s="248">
        <f>成绩录入!AN16</f>
        <v>0</v>
      </c>
      <c r="HD13" s="248">
        <f>成绩录入!AO16</f>
        <v>0</v>
      </c>
      <c r="HE13" s="310">
        <f t="shared" si="66"/>
        <v>0</v>
      </c>
      <c r="HF13" s="299"/>
      <c r="HG13" s="247">
        <f>成绩录入!AJ16</f>
        <v>0</v>
      </c>
      <c r="HH13" s="248">
        <f>成绩录入!AK16</f>
        <v>0</v>
      </c>
      <c r="HI13" s="248">
        <f>成绩录入!AL16</f>
        <v>0</v>
      </c>
      <c r="HJ13" s="248">
        <f>成绩录入!AM16</f>
        <v>0</v>
      </c>
      <c r="HK13" s="248">
        <f>成绩录入!AN16</f>
        <v>0</v>
      </c>
      <c r="HL13" s="248">
        <f>成绩录入!AO16</f>
        <v>0</v>
      </c>
      <c r="HM13" s="310">
        <f t="shared" si="67"/>
        <v>0</v>
      </c>
      <c r="HN13" s="299"/>
      <c r="HO13" s="247">
        <f>成绩录入!AJ16</f>
        <v>0</v>
      </c>
      <c r="HP13" s="248">
        <f>成绩录入!AK16</f>
        <v>0</v>
      </c>
      <c r="HQ13" s="248">
        <f>成绩录入!AL16</f>
        <v>0</v>
      </c>
      <c r="HR13" s="248">
        <f>成绩录入!AM16</f>
        <v>0</v>
      </c>
      <c r="HS13" s="248">
        <f>成绩录入!AN16</f>
        <v>0</v>
      </c>
      <c r="HT13" s="248">
        <f>成绩录入!AO16</f>
        <v>0</v>
      </c>
      <c r="HU13" s="310">
        <f t="shared" si="68"/>
        <v>0</v>
      </c>
      <c r="HV13" s="299"/>
      <c r="HW13" s="247">
        <f>成绩录入!AJ16</f>
        <v>0</v>
      </c>
      <c r="HX13" s="248">
        <f>成绩录入!AK16</f>
        <v>0</v>
      </c>
      <c r="HY13" s="248">
        <f>成绩录入!AL16</f>
        <v>0</v>
      </c>
      <c r="HZ13" s="248">
        <f>成绩录入!AM16</f>
        <v>0</v>
      </c>
      <c r="IA13" s="248">
        <f>成绩录入!AN16</f>
        <v>0</v>
      </c>
      <c r="IB13" s="248">
        <f>成绩录入!AO16</f>
        <v>0</v>
      </c>
      <c r="IC13" s="310">
        <f t="shared" si="69"/>
        <v>0</v>
      </c>
      <c r="ID13" s="299"/>
      <c r="IE13" s="247">
        <f>成绩录入!AJ16</f>
        <v>0</v>
      </c>
      <c r="IF13" s="248">
        <f>成绩录入!AK16</f>
        <v>0</v>
      </c>
      <c r="IG13" s="248">
        <f>成绩录入!AL16</f>
        <v>0</v>
      </c>
      <c r="IH13" s="248">
        <f>成绩录入!AM16</f>
        <v>0</v>
      </c>
      <c r="II13" s="248">
        <f>成绩录入!AN16</f>
        <v>0</v>
      </c>
      <c r="IJ13" s="248">
        <f>成绩录入!AO16</f>
        <v>0</v>
      </c>
      <c r="IK13" s="310">
        <f t="shared" si="70"/>
        <v>0</v>
      </c>
      <c r="IL13" s="299"/>
      <c r="IM13" s="313" t="e">
        <f t="shared" si="71"/>
        <v>#DIV/0!</v>
      </c>
      <c r="IN13" s="314" t="e">
        <f t="shared" si="72"/>
        <v>#DIV/0!</v>
      </c>
      <c r="IO13" s="314" t="e">
        <f t="shared" si="73"/>
        <v>#DIV/0!</v>
      </c>
      <c r="IP13" s="314" t="e">
        <f t="shared" si="74"/>
        <v>#DIV/0!</v>
      </c>
      <c r="IQ13" s="314" t="e">
        <f t="shared" si="75"/>
        <v>#DIV/0!</v>
      </c>
      <c r="IR13" s="315" t="e">
        <f t="shared" si="76"/>
        <v>#DIV/0!</v>
      </c>
      <c r="IS13" s="316"/>
      <c r="IT13" s="214">
        <f>成绩录入!AR16</f>
        <v>0</v>
      </c>
      <c r="IU13" s="216">
        <f>成绩录入!AS16</f>
        <v>0</v>
      </c>
      <c r="IV13" s="216">
        <f>成绩录入!AT16</f>
        <v>0</v>
      </c>
      <c r="IW13" s="216">
        <f>成绩录入!AU16</f>
        <v>0</v>
      </c>
      <c r="IX13" s="216">
        <f>成绩录入!AV16</f>
        <v>0</v>
      </c>
      <c r="IY13" s="216">
        <f>成绩录入!AW16</f>
        <v>0</v>
      </c>
      <c r="IZ13" s="298">
        <f t="shared" si="77"/>
        <v>0</v>
      </c>
      <c r="JA13" s="299"/>
      <c r="JB13" s="317">
        <f>成绩录入!AR16</f>
        <v>0</v>
      </c>
      <c r="JC13" s="216">
        <f>成绩录入!AS16</f>
        <v>0</v>
      </c>
      <c r="JD13" s="216">
        <f>成绩录入!AT16</f>
        <v>0</v>
      </c>
      <c r="JE13" s="216">
        <f>成绩录入!AU16</f>
        <v>0</v>
      </c>
      <c r="JF13" s="216">
        <f>成绩录入!AV16</f>
        <v>0</v>
      </c>
      <c r="JG13" s="216">
        <f>成绩录入!AW16</f>
        <v>0</v>
      </c>
      <c r="JH13" s="298">
        <f t="shared" si="78"/>
        <v>0</v>
      </c>
      <c r="JI13" s="299"/>
      <c r="JJ13" s="248">
        <f>成绩录入!AR16</f>
        <v>0</v>
      </c>
      <c r="JK13" s="248">
        <f>成绩录入!AS16</f>
        <v>0</v>
      </c>
      <c r="JL13" s="248">
        <f>成绩录入!AT16</f>
        <v>0</v>
      </c>
      <c r="JM13" s="248">
        <f>成绩录入!AU16</f>
        <v>0</v>
      </c>
      <c r="JN13" s="248">
        <f>成绩录入!AV16</f>
        <v>0</v>
      </c>
      <c r="JO13" s="248">
        <f>成绩录入!AW16</f>
        <v>0</v>
      </c>
      <c r="JP13" s="298">
        <f t="shared" si="79"/>
        <v>0</v>
      </c>
      <c r="JQ13" s="299"/>
      <c r="JR13" s="308">
        <f>成绩录入!AR16</f>
        <v>0</v>
      </c>
      <c r="JS13" s="248">
        <f>成绩录入!AS16</f>
        <v>0</v>
      </c>
      <c r="JT13" s="248">
        <f>成绩录入!AT16</f>
        <v>0</v>
      </c>
      <c r="JU13" s="248">
        <f>成绩录入!AU16</f>
        <v>0</v>
      </c>
      <c r="JV13" s="248">
        <f>成绩录入!AV16</f>
        <v>0</v>
      </c>
      <c r="JW13" s="248">
        <f>成绩录入!AW16</f>
        <v>0</v>
      </c>
      <c r="JX13" s="298">
        <f t="shared" si="80"/>
        <v>0</v>
      </c>
      <c r="JY13" s="299"/>
      <c r="JZ13" s="308">
        <f>成绩录入!AR16</f>
        <v>0</v>
      </c>
      <c r="KA13" s="248">
        <f>成绩录入!AS16</f>
        <v>0</v>
      </c>
      <c r="KB13" s="248">
        <f>成绩录入!AT16</f>
        <v>0</v>
      </c>
      <c r="KC13" s="248">
        <f>成绩录入!AU16</f>
        <v>0</v>
      </c>
      <c r="KD13" s="248">
        <f>成绩录入!AV16</f>
        <v>0</v>
      </c>
      <c r="KE13" s="248">
        <f>成绩录入!AW16</f>
        <v>0</v>
      </c>
      <c r="KF13" s="298">
        <f t="shared" si="81"/>
        <v>0</v>
      </c>
      <c r="KG13" s="299"/>
      <c r="KH13" s="313">
        <f t="shared" si="28"/>
        <v>0</v>
      </c>
      <c r="KI13" s="314">
        <f t="shared" si="82"/>
        <v>0</v>
      </c>
      <c r="KJ13" s="314">
        <f t="shared" si="83"/>
        <v>0</v>
      </c>
      <c r="KK13" s="314">
        <f t="shared" si="84"/>
        <v>0</v>
      </c>
      <c r="KL13" s="314">
        <f t="shared" si="85"/>
        <v>0</v>
      </c>
      <c r="KM13" s="315">
        <f t="shared" si="86"/>
        <v>0</v>
      </c>
      <c r="KN13" s="90"/>
      <c r="KO13" s="294">
        <f>IF(总评!G11&lt;60,1,0)</f>
        <v>0</v>
      </c>
      <c r="KP13" s="295">
        <f t="shared" si="29"/>
        <v>0</v>
      </c>
      <c r="KQ13" s="295">
        <f t="shared" si="30"/>
        <v>0</v>
      </c>
      <c r="KR13" s="321">
        <f t="shared" si="31"/>
        <v>0</v>
      </c>
      <c r="KS13" s="321">
        <f t="shared" si="87"/>
        <v>0</v>
      </c>
      <c r="KT13" s="27"/>
      <c r="KU13" s="230" t="s">
        <v>181</v>
      </c>
      <c r="KV13" s="347" t="str">
        <f>成绩录入!BF3</f>
        <v/>
      </c>
      <c r="KW13" s="348"/>
      <c r="KX13" s="348"/>
      <c r="KY13" s="348"/>
      <c r="KZ13" s="348"/>
      <c r="LA13" s="348"/>
      <c r="LB13" s="348"/>
      <c r="LC13" s="348"/>
      <c r="LD13" s="348"/>
      <c r="LE13" s="348"/>
      <c r="LF13" s="348"/>
      <c r="LG13" s="348"/>
      <c r="LH13" s="348"/>
      <c r="LI13" s="348"/>
      <c r="LJ13" s="348"/>
      <c r="LK13" s="348"/>
      <c r="LL13" s="348"/>
      <c r="LM13" s="348"/>
      <c r="LN13" s="348"/>
      <c r="LO13" s="348"/>
      <c r="LP13" s="348"/>
      <c r="LQ13" s="348"/>
      <c r="LR13" s="348"/>
      <c r="LS13" s="348"/>
      <c r="LT13" s="348"/>
      <c r="LU13" s="348"/>
      <c r="LV13" s="348"/>
      <c r="LW13" s="348"/>
      <c r="LX13" s="348"/>
      <c r="LY13" s="348"/>
      <c r="LZ13" s="348"/>
      <c r="MA13" s="348"/>
      <c r="MB13" s="348"/>
      <c r="MC13" s="348"/>
      <c r="MD13" s="348"/>
      <c r="ME13" s="348"/>
      <c r="MF13" s="348"/>
      <c r="MG13" s="348"/>
      <c r="MH13" s="348"/>
      <c r="MI13" s="348"/>
      <c r="MJ13" s="348"/>
      <c r="MK13" s="348"/>
      <c r="ML13" s="348"/>
      <c r="MM13" s="348"/>
      <c r="MN13" s="348"/>
      <c r="MO13" s="348"/>
      <c r="MP13" s="348"/>
      <c r="MQ13" s="348"/>
      <c r="MR13" s="348"/>
      <c r="MS13" s="348"/>
      <c r="MT13" s="348"/>
      <c r="MU13" s="348"/>
      <c r="MV13" s="348"/>
      <c r="MW13" s="348"/>
      <c r="MX13" s="348"/>
      <c r="MY13" s="348"/>
      <c r="MZ13" s="348"/>
      <c r="NA13" s="348"/>
      <c r="NB13" s="348"/>
      <c r="NC13" s="348"/>
      <c r="ND13" s="348"/>
      <c r="NE13" s="348"/>
      <c r="NF13" s="348"/>
      <c r="NG13" s="348"/>
      <c r="NH13" s="348"/>
      <c r="NI13" s="348"/>
      <c r="NJ13" s="348"/>
      <c r="NK13" s="348"/>
      <c r="NL13" s="348"/>
      <c r="NM13" s="348"/>
      <c r="NN13" s="348"/>
      <c r="NO13" s="348"/>
      <c r="NP13" s="348"/>
      <c r="NQ13" s="348"/>
      <c r="NR13" s="348"/>
      <c r="NS13" s="348"/>
      <c r="NT13" s="348"/>
      <c r="NU13" s="348"/>
      <c r="NV13" s="348"/>
      <c r="NW13" s="348"/>
      <c r="NX13" s="348"/>
      <c r="NY13" s="348"/>
      <c r="NZ13" s="348"/>
      <c r="OA13" s="348"/>
      <c r="OB13" s="348"/>
      <c r="OC13" s="348"/>
      <c r="OD13" s="348"/>
      <c r="OE13" s="348"/>
      <c r="OF13" s="348"/>
      <c r="OG13" s="348"/>
      <c r="OH13" s="348"/>
      <c r="OI13" s="348"/>
      <c r="OJ13" s="348"/>
      <c r="OK13" s="348"/>
      <c r="OL13" s="348"/>
      <c r="OM13" s="348"/>
      <c r="ON13" s="348"/>
      <c r="OO13" s="348"/>
      <c r="OP13" s="348"/>
      <c r="OQ13" s="349"/>
      <c r="OT13" s="247">
        <f>IF(OT$6=$OS$5,成绩录入!BC16,0)</f>
        <v>0</v>
      </c>
      <c r="OU13" s="248">
        <f>IF(OU$6=$OS$5,成绩录入!BD16,0)</f>
        <v>0</v>
      </c>
      <c r="OV13" s="248">
        <f>IF(OV$6=$OS$5,成绩录入!BE16,0)</f>
        <v>0</v>
      </c>
      <c r="OW13" s="248">
        <f>IF(OW$6=$OS$5,成绩录入!BF16,0)</f>
        <v>0</v>
      </c>
      <c r="OX13" s="248">
        <f>IF(OX$6=$OS$5,成绩录入!BG16,0)</f>
        <v>0</v>
      </c>
      <c r="OY13" s="248">
        <f>IF(OY$6=$OS$5,成绩录入!BH16,0)</f>
        <v>0</v>
      </c>
      <c r="OZ13" s="248">
        <f>IF(OZ$6=$OS$5,成绩录入!BI16,0)</f>
        <v>0</v>
      </c>
      <c r="PA13" s="248">
        <f>IF(PA$6=$OS$5,成绩录入!BJ16,0)</f>
        <v>0</v>
      </c>
      <c r="PB13" s="248">
        <f>IF(PB$6=$OS$5,成绩录入!BK16,0)</f>
        <v>0</v>
      </c>
      <c r="PC13" s="248">
        <f>IF(PC$6=$OS$5,成绩录入!BL16,0)</f>
        <v>0</v>
      </c>
      <c r="PD13" s="248">
        <f>IF(PD$6=$OS$5,成绩录入!BM16,0)</f>
        <v>0</v>
      </c>
      <c r="PE13" s="248">
        <f>IF(PE$6=$OS$5,成绩录入!BN16,0)</f>
        <v>0</v>
      </c>
      <c r="PF13" s="248">
        <f>IF(PF$6=$OS$5,成绩录入!BO16,0)</f>
        <v>0</v>
      </c>
      <c r="PG13" s="248">
        <f>IF(PG$6=$OS$5,成绩录入!BP16,0)</f>
        <v>0</v>
      </c>
      <c r="PH13" s="248">
        <f>IF(PH$6=$OS$5,成绩录入!BQ16,0)</f>
        <v>0</v>
      </c>
      <c r="PI13" s="248">
        <f>IF(PI$6=$OS$5,成绩录入!BR16,0)</f>
        <v>0</v>
      </c>
      <c r="PJ13" s="248">
        <f>IF(PJ$6=$OS$5,成绩录入!BS16,0)</f>
        <v>0</v>
      </c>
      <c r="PK13" s="248">
        <f>IF(PK$6=$OS$5,成绩录入!BT16,0)</f>
        <v>0</v>
      </c>
      <c r="PL13" s="248">
        <f>IF(PL$6=$OS$5,成绩录入!BU16,0)</f>
        <v>0</v>
      </c>
      <c r="PM13" s="248">
        <f>IF(PM$6=$OS$5,成绩录入!BV16,0)</f>
        <v>0</v>
      </c>
      <c r="PN13" s="248">
        <f>IF(PN$6=$OS$5,成绩录入!BW16,0)</f>
        <v>0</v>
      </c>
      <c r="PO13" s="248">
        <f>IF(PO$6=$OS$5,成绩录入!BX16,0)</f>
        <v>0</v>
      </c>
      <c r="PP13" s="248">
        <f>IF(PP$6=$OS$5,成绩录入!BY16,0)</f>
        <v>0</v>
      </c>
      <c r="PQ13" s="248">
        <f>IF(PQ$6=$OS$5,成绩录入!BZ16,0)</f>
        <v>0</v>
      </c>
      <c r="PR13" s="248">
        <f>IF(PR$6=$OS$5,成绩录入!CA16,0)</f>
        <v>0</v>
      </c>
      <c r="PS13" s="248">
        <f>IF(PS$6=$OS$5,成绩录入!CB16,0)</f>
        <v>0</v>
      </c>
      <c r="PT13" s="248">
        <f>IF(PT$6=$OS$5,成绩录入!CC16,0)</f>
        <v>0</v>
      </c>
      <c r="PU13" s="248">
        <f>IF(PU$6=$OS$5,成绩录入!CD16,0)</f>
        <v>0</v>
      </c>
      <c r="PV13" s="248">
        <f>IF(PV$6=$OS$5,成绩录入!CE16,0)</f>
        <v>0</v>
      </c>
      <c r="PW13" s="248">
        <f>IF(PW$6=$OS$5,成绩录入!CF16,0)</f>
        <v>0</v>
      </c>
      <c r="PX13" s="248">
        <f>IF(PX$6=$OS$5,成绩录入!CG16,0)</f>
        <v>0</v>
      </c>
      <c r="PY13" s="248">
        <f>IF(PY$6=$OS$5,成绩录入!CH16,0)</f>
        <v>0</v>
      </c>
      <c r="PZ13" s="248">
        <f>IF(PZ$6=$OS$5,成绩录入!CI16,0)</f>
        <v>0</v>
      </c>
      <c r="QA13" s="248">
        <f>IF(QA$6=$OS$5,成绩录入!CJ16,0)</f>
        <v>0</v>
      </c>
      <c r="QB13" s="248">
        <f>IF(QB$6=$OS$5,成绩录入!CK16,0)</f>
        <v>0</v>
      </c>
      <c r="QC13" s="248">
        <f>IF(QC$6=$OS$5,成绩录入!CL16,0)</f>
        <v>0</v>
      </c>
      <c r="QD13" s="248">
        <f>IF(QD$6=$OS$5,成绩录入!CM16,0)</f>
        <v>0</v>
      </c>
      <c r="QE13" s="248">
        <f>IF(QE$6=$OS$5,成绩录入!CN16,0)</f>
        <v>0</v>
      </c>
      <c r="QF13" s="248">
        <f>IF(QF$6=$OS$5,成绩录入!CO16,0)</f>
        <v>0</v>
      </c>
      <c r="QG13" s="248">
        <f>IF(QG$6=$OS$5,成绩录入!CP16,0)</f>
        <v>0</v>
      </c>
      <c r="QH13" s="248">
        <f>IF(QH$6=$OS$5,成绩录入!CQ16,0)</f>
        <v>0</v>
      </c>
      <c r="QI13" s="248">
        <f>IF(QI$6=$OS$5,成绩录入!CR16,0)</f>
        <v>0</v>
      </c>
      <c r="QJ13" s="248">
        <f>IF(QJ$6=$OS$5,成绩录入!CS16,0)</f>
        <v>0</v>
      </c>
      <c r="QK13" s="248">
        <f>IF(QK$6=$OS$5,成绩录入!CT16,0)</f>
        <v>0</v>
      </c>
      <c r="QL13" s="248">
        <f>IF(QL$6=$OS$5,成绩录入!CU16,0)</f>
        <v>0</v>
      </c>
      <c r="QM13" s="248">
        <f>IF(QM$6=$OS$5,成绩录入!CV16,0)</f>
        <v>0</v>
      </c>
      <c r="QN13" s="248">
        <f>IF(QN$6=$OS$5,成绩录入!CW16,0)</f>
        <v>0</v>
      </c>
      <c r="QO13" s="248">
        <f>IF(QO$6=$OS$5,成绩录入!CX16,0)</f>
        <v>0</v>
      </c>
      <c r="QP13" s="248">
        <f>IF(QP$6=$OS$5,成绩录入!CY16,0)</f>
        <v>0</v>
      </c>
      <c r="QQ13" s="248">
        <f>IF(QQ$6=$OS$5,成绩录入!CZ16,0)</f>
        <v>0</v>
      </c>
      <c r="QR13" s="248">
        <f>IF(QR$6=$OS$5,成绩录入!DA16,0)</f>
        <v>0</v>
      </c>
      <c r="QS13" s="248">
        <f>IF(QS$6=$OS$5,成绩录入!DB16,0)</f>
        <v>0</v>
      </c>
      <c r="QT13" s="248">
        <f>IF(QT$6=$OS$5,成绩录入!DC16,0)</f>
        <v>0</v>
      </c>
      <c r="QU13" s="248">
        <f>IF(QU$6=$OS$5,成绩录入!DD16,0)</f>
        <v>0</v>
      </c>
      <c r="QV13" s="248">
        <f>IF(QV$6=$OS$5,成绩录入!DE16,0)</f>
        <v>0</v>
      </c>
      <c r="QW13" s="248">
        <f>IF(QW$6=$OS$5,成绩录入!DF16,0)</f>
        <v>0</v>
      </c>
      <c r="QX13" s="248">
        <f>IF(QX$6=$OS$5,成绩录入!DG16,0)</f>
        <v>0</v>
      </c>
      <c r="QY13" s="248">
        <f>IF(QY$6=$OS$5,成绩录入!DH16,0)</f>
        <v>0</v>
      </c>
      <c r="QZ13" s="248">
        <f>IF(QZ$6=$OS$5,成绩录入!DI16,0)</f>
        <v>0</v>
      </c>
      <c r="RA13" s="248">
        <f>IF(RA$6=$OS$5,成绩录入!DJ16,0)</f>
        <v>0</v>
      </c>
      <c r="RB13" s="248">
        <f>IF(RB$6=$OS$5,成绩录入!DK16,0)</f>
        <v>0</v>
      </c>
      <c r="RC13" s="248">
        <f>IF(RC$6=$OS$5,成绩录入!DL16,0)</f>
        <v>0</v>
      </c>
      <c r="RD13" s="248">
        <f>IF(RD$6=$OS$5,成绩录入!DM16,0)</f>
        <v>0</v>
      </c>
      <c r="RE13" s="248">
        <f>IF(RE$6=$OS$5,成绩录入!DN16,0)</f>
        <v>0</v>
      </c>
      <c r="RF13" s="248">
        <f>IF(RF$6=$OS$5,成绩录入!DO16,0)</f>
        <v>0</v>
      </c>
      <c r="RG13" s="248">
        <f>IF(RG$6=$OS$5,成绩录入!DP16,0)</f>
        <v>0</v>
      </c>
      <c r="RH13" s="248">
        <f>IF(RH$6=$OS$5,成绩录入!DQ16,0)</f>
        <v>0</v>
      </c>
      <c r="RI13" s="248">
        <f>IF(RI$6=$OS$5,成绩录入!DR16,0)</f>
        <v>0</v>
      </c>
      <c r="RJ13" s="248">
        <f>IF(RJ$6=$OS$5,成绩录入!DS16,0)</f>
        <v>0</v>
      </c>
      <c r="RK13" s="248">
        <f>IF(RK$6=$OS$5,成绩录入!DT16,0)</f>
        <v>0</v>
      </c>
      <c r="RL13" s="248">
        <f>IF(RL$6=$OS$5,成绩录入!DU16,0)</f>
        <v>0</v>
      </c>
      <c r="RM13" s="248">
        <f>IF(RM$6=$OS$5,成绩录入!DV16,0)</f>
        <v>0</v>
      </c>
      <c r="RN13" s="248">
        <f>IF(RN$6=$OS$5,成绩录入!DW16,0)</f>
        <v>0</v>
      </c>
      <c r="RO13" s="248">
        <f>IF(RO$6=$OS$5,成绩录入!DX16,0)</f>
        <v>0</v>
      </c>
      <c r="RP13" s="248">
        <f>IF(RP$6=$OS$5,成绩录入!DY16,0)</f>
        <v>0</v>
      </c>
      <c r="RQ13" s="248">
        <f>IF(RQ$6=$OS$5,成绩录入!DZ16,0)</f>
        <v>0</v>
      </c>
      <c r="RR13" s="248">
        <f>IF(RR$6=$OS$5,成绩录入!EA16,0)</f>
        <v>0</v>
      </c>
      <c r="RS13" s="248">
        <f>IF(RS$6=$OS$5,成绩录入!EB16,0)</f>
        <v>0</v>
      </c>
      <c r="RT13" s="248">
        <f>IF(RT$6=$OS$5,成绩录入!EC16,0)</f>
        <v>0</v>
      </c>
      <c r="RU13" s="248">
        <f>IF(RU$6=$OS$5,成绩录入!ED16,0)</f>
        <v>0</v>
      </c>
      <c r="RV13" s="248">
        <f>IF(RV$6=$OS$5,成绩录入!EE16,0)</f>
        <v>0</v>
      </c>
      <c r="RW13" s="248">
        <f>IF(RW$6=$OS$5,成绩录入!EF16,0)</f>
        <v>0</v>
      </c>
      <c r="RX13" s="248">
        <f>IF(RX$6=$OS$5,成绩录入!EG16,0)</f>
        <v>0</v>
      </c>
      <c r="RY13" s="248">
        <f>IF(RY$6=$OS$5,成绩录入!EH16,0)</f>
        <v>0</v>
      </c>
      <c r="RZ13" s="248">
        <f>IF(RZ$6=$OS$5,成绩录入!EI16,0)</f>
        <v>0</v>
      </c>
      <c r="SA13" s="248">
        <f>IF(SA$6=$OS$5,成绩录入!EJ16,0)</f>
        <v>0</v>
      </c>
      <c r="SB13" s="248">
        <f>IF(SB$6=$OS$5,成绩录入!EK16,0)</f>
        <v>0</v>
      </c>
      <c r="SC13" s="248">
        <f>IF(SC$6=$OS$5,成绩录入!EL16,0)</f>
        <v>0</v>
      </c>
      <c r="SD13" s="248">
        <f>IF(SD$6=$OS$5,成绩录入!EM16,0)</f>
        <v>0</v>
      </c>
      <c r="SE13" s="248">
        <f>IF(SE$6=$OS$5,成绩录入!EN16,0)</f>
        <v>0</v>
      </c>
      <c r="SF13" s="248">
        <f>IF(SF$6=$OS$5,成绩录入!EO16,0)</f>
        <v>0</v>
      </c>
      <c r="SG13" s="248">
        <f>IF(SG$6=$OS$5,成绩录入!EP16,0)</f>
        <v>0</v>
      </c>
      <c r="SH13" s="248">
        <f>IF(SH$6=$OS$5,成绩录入!EQ16,0)</f>
        <v>0</v>
      </c>
      <c r="SI13" s="248">
        <f>IF(SI$6=$OS$5,成绩录入!ER16,0)</f>
        <v>0</v>
      </c>
      <c r="SJ13" s="248">
        <f>IF(SJ$6=$OS$5,成绩录入!ES16,0)</f>
        <v>0</v>
      </c>
      <c r="SK13" s="248">
        <f>IF(SK$6=$OS$5,成绩录入!ET16,0)</f>
        <v>0</v>
      </c>
      <c r="SL13" s="248">
        <f>IF(SL$6=$OS$5,成绩录入!EU16,0)</f>
        <v>0</v>
      </c>
      <c r="SM13" s="248">
        <f>IF(SM$6=$OS$5,成绩录入!EV16,0)</f>
        <v>0</v>
      </c>
      <c r="SN13" s="248">
        <f>IF(SN$6=$OS$5,成绩录入!EW16,0)</f>
        <v>0</v>
      </c>
      <c r="SO13" s="248">
        <f>IF(SO$6=$OS$5,成绩录入!EX16,0)</f>
        <v>0</v>
      </c>
      <c r="SP13" s="218">
        <f t="shared" si="88"/>
        <v>0</v>
      </c>
      <c r="SQ13" s="166"/>
      <c r="SR13" s="166"/>
      <c r="SS13" s="247">
        <f>IF(SS$6=$SR$5,成绩录入!BC16,0)</f>
        <v>0</v>
      </c>
      <c r="ST13" s="248">
        <f>IF(ST$6=$SR$5,成绩录入!BD16,0)</f>
        <v>0</v>
      </c>
      <c r="SU13" s="248">
        <f>IF(SU$6=$SR$5,成绩录入!BE16,0)</f>
        <v>0</v>
      </c>
      <c r="SV13" s="248">
        <f>IF(SV$6=$SR$5,成绩录入!BF16,0)</f>
        <v>0</v>
      </c>
      <c r="SW13" s="248">
        <f>IF(SW$6=$SR$5,成绩录入!BG16,0)</f>
        <v>0</v>
      </c>
      <c r="SX13" s="248">
        <f>IF(SX$6=$SR$5,成绩录入!BH16,0)</f>
        <v>0</v>
      </c>
      <c r="SY13" s="248">
        <f>IF(SY$6=$SR$5,成绩录入!BI16,0)</f>
        <v>0</v>
      </c>
      <c r="SZ13" s="248">
        <f>IF(SZ$6=$SR$5,成绩录入!BJ16,0)</f>
        <v>0</v>
      </c>
      <c r="TA13" s="248">
        <f>IF(TA$6=$SR$5,成绩录入!BK16,0)</f>
        <v>0</v>
      </c>
      <c r="TB13" s="248">
        <f>IF(TB$6=$SR$5,成绩录入!BL16,0)</f>
        <v>0</v>
      </c>
      <c r="TC13" s="248">
        <f>IF(TC$6=$SR$5,成绩录入!BM16,0)</f>
        <v>0</v>
      </c>
      <c r="TD13" s="248">
        <f>IF(TD$6=$SR$5,成绩录入!BN16,0)</f>
        <v>0</v>
      </c>
      <c r="TE13" s="248">
        <f>IF(TE$6=$SR$5,成绩录入!BO16,0)</f>
        <v>0</v>
      </c>
      <c r="TF13" s="248">
        <f>IF(TF$6=$SR$5,成绩录入!BP16,0)</f>
        <v>0</v>
      </c>
      <c r="TG13" s="248">
        <f>IF(TG$6=$SR$5,成绩录入!BQ16,0)</f>
        <v>0</v>
      </c>
      <c r="TH13" s="248">
        <f>IF(TH$6=$SR$5,成绩录入!BR16,0)</f>
        <v>0</v>
      </c>
      <c r="TI13" s="248">
        <f>IF(TI$6=$SR$5,成绩录入!BS16,0)</f>
        <v>0</v>
      </c>
      <c r="TJ13" s="248">
        <f>IF(TJ$6=$SR$5,成绩录入!BT16,0)</f>
        <v>0</v>
      </c>
      <c r="TK13" s="248">
        <f>IF(TK$6=$SR$5,成绩录入!BU16,0)</f>
        <v>0</v>
      </c>
      <c r="TL13" s="248">
        <f>IF(TL$6=$SR$5,成绩录入!BV16,0)</f>
        <v>0</v>
      </c>
      <c r="TM13" s="248">
        <f>IF(TM$6=$SR$5,成绩录入!BW16,0)</f>
        <v>0</v>
      </c>
      <c r="TN13" s="248">
        <f>IF(TN$6=$SR$5,成绩录入!BX16,0)</f>
        <v>0</v>
      </c>
      <c r="TO13" s="248">
        <f>IF(TO$6=$SR$5,成绩录入!BY16,0)</f>
        <v>0</v>
      </c>
      <c r="TP13" s="248">
        <f>IF(TP$6=$SR$5,成绩录入!BZ16,0)</f>
        <v>0</v>
      </c>
      <c r="TQ13" s="248">
        <f>IF(TQ$6=$SR$5,成绩录入!CA16,0)</f>
        <v>0</v>
      </c>
      <c r="TR13" s="248">
        <f>IF(TR$6=$SR$5,成绩录入!CB16,0)</f>
        <v>0</v>
      </c>
      <c r="TS13" s="248">
        <f>IF(TS$6=$SR$5,成绩录入!CC16,0)</f>
        <v>0</v>
      </c>
      <c r="TT13" s="248">
        <f>IF(TT$6=$SR$5,成绩录入!CD16,0)</f>
        <v>0</v>
      </c>
      <c r="TU13" s="248">
        <f>IF(TU$6=$SR$5,成绩录入!CE16,0)</f>
        <v>0</v>
      </c>
      <c r="TV13" s="248">
        <f>IF(TV$6=$SR$5,成绩录入!CF16,0)</f>
        <v>0</v>
      </c>
      <c r="TW13" s="248">
        <f>IF(TW$6=$SR$5,成绩录入!CG16,0)</f>
        <v>0</v>
      </c>
      <c r="TX13" s="248">
        <f>IF(TX$6=$SR$5,成绩录入!CH16,0)</f>
        <v>0</v>
      </c>
      <c r="TY13" s="248">
        <f>IF(TY$6=$SR$5,成绩录入!CI16,0)</f>
        <v>0</v>
      </c>
      <c r="TZ13" s="248">
        <f>IF(TZ$6=$SR$5,成绩录入!CJ16,0)</f>
        <v>0</v>
      </c>
      <c r="UA13" s="248">
        <f>IF(UA$6=$SR$5,成绩录入!CK16,0)</f>
        <v>0</v>
      </c>
      <c r="UB13" s="248">
        <f>IF(UB$6=$SR$5,成绩录入!CL16,0)</f>
        <v>0</v>
      </c>
      <c r="UC13" s="248">
        <f>IF(UC$6=$SR$5,成绩录入!CM16,0)</f>
        <v>0</v>
      </c>
      <c r="UD13" s="248">
        <f>IF(UD$6=$SR$5,成绩录入!CN16,0)</f>
        <v>0</v>
      </c>
      <c r="UE13" s="248">
        <f>IF(UE$6=$SR$5,成绩录入!CO16,0)</f>
        <v>0</v>
      </c>
      <c r="UF13" s="248">
        <f>IF(UF$6=$SR$5,成绩录入!CP16,0)</f>
        <v>0</v>
      </c>
      <c r="UG13" s="248">
        <f>IF(UG$6=$SR$5,成绩录入!CQ16,0)</f>
        <v>0</v>
      </c>
      <c r="UH13" s="248">
        <f>IF(UH$6=$SR$5,成绩录入!CR16,0)</f>
        <v>0</v>
      </c>
      <c r="UI13" s="248">
        <f>IF(UI$6=$SR$5,成绩录入!CS16,0)</f>
        <v>0</v>
      </c>
      <c r="UJ13" s="248">
        <f>IF(UJ$6=$SR$5,成绩录入!CT16,0)</f>
        <v>0</v>
      </c>
      <c r="UK13" s="248">
        <f>IF(UK$6=$SR$5,成绩录入!CU16,0)</f>
        <v>0</v>
      </c>
      <c r="UL13" s="248">
        <f>IF(UL$6=$SR$5,成绩录入!CV16,0)</f>
        <v>0</v>
      </c>
      <c r="UM13" s="248">
        <f>IF(UM$6=$SR$5,成绩录入!CW16,0)</f>
        <v>0</v>
      </c>
      <c r="UN13" s="248">
        <f>IF(UN$6=$SR$5,成绩录入!CX16,0)</f>
        <v>0</v>
      </c>
      <c r="UO13" s="248">
        <f>IF(UO$6=$SR$5,成绩录入!CY16,0)</f>
        <v>0</v>
      </c>
      <c r="UP13" s="248">
        <f>IF(UP$6=$SR$5,成绩录入!CZ16,0)</f>
        <v>0</v>
      </c>
      <c r="UQ13" s="248">
        <f>IF(UQ$6=$SR$5,成绩录入!DA16,0)</f>
        <v>0</v>
      </c>
      <c r="UR13" s="248">
        <f>IF(UR$6=$SR$5,成绩录入!DB16,0)</f>
        <v>0</v>
      </c>
      <c r="US13" s="248">
        <f>IF(US$6=$SR$5,成绩录入!DC16,0)</f>
        <v>0</v>
      </c>
      <c r="UT13" s="248">
        <f>IF(UT$6=$SR$5,成绩录入!DD16,0)</f>
        <v>0</v>
      </c>
      <c r="UU13" s="248">
        <f>IF(UU$6=$SR$5,成绩录入!DE16,0)</f>
        <v>0</v>
      </c>
      <c r="UV13" s="248">
        <f>IF(UV$6=$SR$5,成绩录入!DF16,0)</f>
        <v>0</v>
      </c>
      <c r="UW13" s="248">
        <f>IF(UW$6=$SR$5,成绩录入!DG16,0)</f>
        <v>0</v>
      </c>
      <c r="UX13" s="248">
        <f>IF(UX$6=$SR$5,成绩录入!DH16,0)</f>
        <v>0</v>
      </c>
      <c r="UY13" s="248">
        <f>IF(UY$6=$SR$5,成绩录入!DI16,0)</f>
        <v>0</v>
      </c>
      <c r="UZ13" s="248">
        <f>IF(UZ$6=$SR$5,成绩录入!DJ16,0)</f>
        <v>0</v>
      </c>
      <c r="VA13" s="248">
        <f>IF(VA$6=$SR$5,成绩录入!DK16,0)</f>
        <v>0</v>
      </c>
      <c r="VB13" s="248">
        <f>IF(VB$6=$SR$5,成绩录入!DL16,0)</f>
        <v>0</v>
      </c>
      <c r="VC13" s="248">
        <f>IF(VC$6=$SR$5,成绩录入!DM16,0)</f>
        <v>0</v>
      </c>
      <c r="VD13" s="248">
        <f>IF(VD$6=$SR$5,成绩录入!DN16,0)</f>
        <v>0</v>
      </c>
      <c r="VE13" s="248">
        <f>IF(VE$6=$SR$5,成绩录入!DO16,0)</f>
        <v>0</v>
      </c>
      <c r="VF13" s="248">
        <f>IF(VF$6=$SR$5,成绩录入!DP16,0)</f>
        <v>0</v>
      </c>
      <c r="VG13" s="248">
        <f>IF(VG$6=$SR$5,成绩录入!DQ16,0)</f>
        <v>0</v>
      </c>
      <c r="VH13" s="248">
        <f>IF(VH$6=$SR$5,成绩录入!DR16,0)</f>
        <v>0</v>
      </c>
      <c r="VI13" s="248">
        <f>IF(VI$6=$SR$5,成绩录入!DS16,0)</f>
        <v>0</v>
      </c>
      <c r="VJ13" s="248">
        <f>IF(VJ$6=$SR$5,成绩录入!DT16,0)</f>
        <v>0</v>
      </c>
      <c r="VK13" s="248">
        <f>IF(VK$6=$SR$5,成绩录入!DU16,0)</f>
        <v>0</v>
      </c>
      <c r="VL13" s="248">
        <f>IF(VL$6=$SR$5,成绩录入!DV16,0)</f>
        <v>0</v>
      </c>
      <c r="VM13" s="248">
        <f>IF(VM$6=$SR$5,成绩录入!DW16,0)</f>
        <v>0</v>
      </c>
      <c r="VN13" s="248">
        <f>IF(VN$6=$SR$5,成绩录入!DX16,0)</f>
        <v>0</v>
      </c>
      <c r="VO13" s="248">
        <f>IF(VO$6=$SR$5,成绩录入!DY16,0)</f>
        <v>0</v>
      </c>
      <c r="VP13" s="248">
        <f>IF(VP$6=$SR$5,成绩录入!DZ16,0)</f>
        <v>0</v>
      </c>
      <c r="VQ13" s="248">
        <f>IF(VQ$6=$SR$5,成绩录入!EA16,0)</f>
        <v>0</v>
      </c>
      <c r="VR13" s="248">
        <f>IF(VR$6=$SR$5,成绩录入!EB16,0)</f>
        <v>0</v>
      </c>
      <c r="VS13" s="248">
        <f>IF(VS$6=$SR$5,成绩录入!EC16,0)</f>
        <v>0</v>
      </c>
      <c r="VT13" s="248">
        <f>IF(VT$6=$SR$5,成绩录入!ED16,0)</f>
        <v>0</v>
      </c>
      <c r="VU13" s="248">
        <f>IF(VU$6=$SR$5,成绩录入!EE16,0)</f>
        <v>0</v>
      </c>
      <c r="VV13" s="248">
        <f>IF(VV$6=$SR$5,成绩录入!EF16,0)</f>
        <v>0</v>
      </c>
      <c r="VW13" s="248">
        <f>IF(VW$6=$SR$5,成绩录入!EG16,0)</f>
        <v>0</v>
      </c>
      <c r="VX13" s="248">
        <f>IF(VX$6=$SR$5,成绩录入!EH16,0)</f>
        <v>0</v>
      </c>
      <c r="VY13" s="248">
        <f>IF(VY$6=$SR$5,成绩录入!EI16,0)</f>
        <v>0</v>
      </c>
      <c r="VZ13" s="248">
        <f>IF(VZ$6=$SR$5,成绩录入!EJ16,0)</f>
        <v>0</v>
      </c>
      <c r="WA13" s="248">
        <f>IF(WA$6=$SR$5,成绩录入!EK16,0)</f>
        <v>0</v>
      </c>
      <c r="WB13" s="248">
        <f>IF(WB$6=$SR$5,成绩录入!EL16,0)</f>
        <v>0</v>
      </c>
      <c r="WC13" s="248">
        <f>IF(WC$6=$SR$5,成绩录入!EM16,0)</f>
        <v>0</v>
      </c>
      <c r="WD13" s="248">
        <f>IF(WD$6=$SR$5,成绩录入!EN16,0)</f>
        <v>0</v>
      </c>
      <c r="WE13" s="248">
        <f>IF(WE$6=$SR$5,成绩录入!EO16,0)</f>
        <v>0</v>
      </c>
      <c r="WF13" s="248">
        <f>IF(WF$6=$SR$5,成绩录入!EP16,0)</f>
        <v>0</v>
      </c>
      <c r="WG13" s="248">
        <f>IF(WG$6=$SR$5,成绩录入!EQ16,0)</f>
        <v>0</v>
      </c>
      <c r="WH13" s="248">
        <f>IF(WH$6=$SR$5,成绩录入!ER16,0)</f>
        <v>0</v>
      </c>
      <c r="WI13" s="248">
        <f>IF(WI$6=$SR$5,成绩录入!ES16,0)</f>
        <v>0</v>
      </c>
      <c r="WJ13" s="248">
        <f>IF(WJ$6=$SR$5,成绩录入!ET16,0)</f>
        <v>0</v>
      </c>
      <c r="WK13" s="248">
        <f>IF(WK$6=$SR$5,成绩录入!EU16,0)</f>
        <v>0</v>
      </c>
      <c r="WL13" s="248">
        <f>IF(WL$6=$SR$5,成绩录入!EV16,0)</f>
        <v>0</v>
      </c>
      <c r="WM13" s="248">
        <f>IF(WM$6=$SR$5,成绩录入!EW16,0)</f>
        <v>0</v>
      </c>
      <c r="WN13" s="248">
        <f>IF(WN$6=$SR$5,成绩录入!EX16,0)</f>
        <v>0</v>
      </c>
      <c r="WO13" s="218">
        <f t="shared" si="32"/>
        <v>0</v>
      </c>
      <c r="WP13" s="166"/>
      <c r="WQ13" s="166"/>
      <c r="WR13" s="247">
        <f>IF(WR$6=$WQ$5,成绩录入!BC16,0)</f>
        <v>0</v>
      </c>
      <c r="WS13" s="248">
        <f>IF(WS$6=$WQ$5,成绩录入!BD16,0)</f>
        <v>0</v>
      </c>
      <c r="WT13" s="248">
        <f>IF(WT$6=$WQ$5,成绩录入!BE16,0)</f>
        <v>0</v>
      </c>
      <c r="WU13" s="248">
        <f>IF(WU$6=$WQ$5,成绩录入!BF16,0)</f>
        <v>0</v>
      </c>
      <c r="WV13" s="248">
        <f>IF(WV$6=$WQ$5,成绩录入!BG16,0)</f>
        <v>0</v>
      </c>
      <c r="WW13" s="248">
        <f>IF(WW$6=$WQ$5,成绩录入!BH16,0)</f>
        <v>0</v>
      </c>
      <c r="WX13" s="248">
        <f>IF(WX$6=$WQ$5,成绩录入!BI16,0)</f>
        <v>0</v>
      </c>
      <c r="WY13" s="248">
        <f>IF(WY$6=$WQ$5,成绩录入!BJ16,0)</f>
        <v>0</v>
      </c>
      <c r="WZ13" s="248">
        <f>IF(WZ$6=$WQ$5,成绩录入!BK16,0)</f>
        <v>0</v>
      </c>
      <c r="XA13" s="248">
        <f>IF(XA$6=$WQ$5,成绩录入!BL16,0)</f>
        <v>0</v>
      </c>
      <c r="XB13" s="248">
        <f>IF(XB$6=$WQ$5,成绩录入!BM16,0)</f>
        <v>0</v>
      </c>
      <c r="XC13" s="248">
        <f>IF(XC$6=$WQ$5,成绩录入!BN16,0)</f>
        <v>0</v>
      </c>
      <c r="XD13" s="248">
        <f>IF(XD$6=$WQ$5,成绩录入!BO16,0)</f>
        <v>0</v>
      </c>
      <c r="XE13" s="248">
        <f>IF(XE$6=$WQ$5,成绩录入!BP16,0)</f>
        <v>0</v>
      </c>
      <c r="XF13" s="248">
        <f>IF(XF$6=$WQ$5,成绩录入!BQ16,0)</f>
        <v>0</v>
      </c>
      <c r="XG13" s="248">
        <f>IF(XG$6=$WQ$5,成绩录入!BR16,0)</f>
        <v>0</v>
      </c>
      <c r="XH13" s="248">
        <f>IF(XH$6=$WQ$5,成绩录入!BS16,0)</f>
        <v>0</v>
      </c>
      <c r="XI13" s="248">
        <f>IF(XI$6=$WQ$5,成绩录入!BT16,0)</f>
        <v>0</v>
      </c>
      <c r="XJ13" s="248">
        <f>IF(XJ$6=$WQ$5,成绩录入!BU16,0)</f>
        <v>0</v>
      </c>
      <c r="XK13" s="248">
        <f>IF(XK$6=$WQ$5,成绩录入!BV16,0)</f>
        <v>0</v>
      </c>
      <c r="XL13" s="248">
        <f>IF(XL$6=$WQ$5,成绩录入!BW16,0)</f>
        <v>0</v>
      </c>
      <c r="XM13" s="248">
        <f>IF(XM$6=$WQ$5,成绩录入!BX16,0)</f>
        <v>0</v>
      </c>
      <c r="XN13" s="248">
        <f>IF(XN$6=$WQ$5,成绩录入!BY16,0)</f>
        <v>0</v>
      </c>
      <c r="XO13" s="248">
        <f>IF(XO$6=$WQ$5,成绩录入!BZ16,0)</f>
        <v>0</v>
      </c>
      <c r="XP13" s="248">
        <f>IF(XP$6=$WQ$5,成绩录入!CA16,0)</f>
        <v>0</v>
      </c>
      <c r="XQ13" s="248">
        <f>IF(XQ$6=$WQ$5,成绩录入!CB16,0)</f>
        <v>0</v>
      </c>
      <c r="XR13" s="248">
        <f>IF(XR$6=$WQ$5,成绩录入!CC16,0)</f>
        <v>0</v>
      </c>
      <c r="XS13" s="248">
        <f>IF(XS$6=$WQ$5,成绩录入!CD16,0)</f>
        <v>0</v>
      </c>
      <c r="XT13" s="248">
        <f>IF(XT$6=$WQ$5,成绩录入!CE16,0)</f>
        <v>0</v>
      </c>
      <c r="XU13" s="248">
        <f>IF(XU$6=$WQ$5,成绩录入!CF16,0)</f>
        <v>0</v>
      </c>
      <c r="XV13" s="248">
        <f>IF(XV$6=$WQ$5,成绩录入!CG16,0)</f>
        <v>0</v>
      </c>
      <c r="XW13" s="248">
        <f>IF(XW$6=$WQ$5,成绩录入!CH16,0)</f>
        <v>0</v>
      </c>
      <c r="XX13" s="248">
        <f>IF(XX$6=$WQ$5,成绩录入!CI16,0)</f>
        <v>0</v>
      </c>
      <c r="XY13" s="248">
        <f>IF(XY$6=$WQ$5,成绩录入!CJ16,0)</f>
        <v>0</v>
      </c>
      <c r="XZ13" s="248">
        <f>IF(XZ$6=$WQ$5,成绩录入!CK16,0)</f>
        <v>0</v>
      </c>
      <c r="YA13" s="248">
        <f>IF(YA$6=$WQ$5,成绩录入!CL16,0)</f>
        <v>0</v>
      </c>
      <c r="YB13" s="248">
        <f>IF(YB$6=$WQ$5,成绩录入!CM16,0)</f>
        <v>0</v>
      </c>
      <c r="YC13" s="248">
        <f>IF(YC$6=$WQ$5,成绩录入!CN16,0)</f>
        <v>0</v>
      </c>
      <c r="YD13" s="248">
        <f>IF(YD$6=$WQ$5,成绩录入!CO16,0)</f>
        <v>0</v>
      </c>
      <c r="YE13" s="248">
        <f>IF(YE$6=$WQ$5,成绩录入!CP16,0)</f>
        <v>0</v>
      </c>
      <c r="YF13" s="248">
        <f>IF(YF$6=$WQ$5,成绩录入!CQ16,0)</f>
        <v>0</v>
      </c>
      <c r="YG13" s="248">
        <f>IF(YG$6=$WQ$5,成绩录入!CR16,0)</f>
        <v>0</v>
      </c>
      <c r="YH13" s="248">
        <f>IF(YH$6=$WQ$5,成绩录入!CS16,0)</f>
        <v>0</v>
      </c>
      <c r="YI13" s="248">
        <f>IF(YI$6=$WQ$5,成绩录入!CT16,0)</f>
        <v>0</v>
      </c>
      <c r="YJ13" s="248">
        <f>IF(YJ$6=$WQ$5,成绩录入!CU16,0)</f>
        <v>0</v>
      </c>
      <c r="YK13" s="248">
        <f>IF(YK$6=$WQ$5,成绩录入!CV16,0)</f>
        <v>0</v>
      </c>
      <c r="YL13" s="248">
        <f>IF(YL$6=$WQ$5,成绩录入!CW16,0)</f>
        <v>0</v>
      </c>
      <c r="YM13" s="248">
        <f>IF(YM$6=$WQ$5,成绩录入!CX16,0)</f>
        <v>0</v>
      </c>
      <c r="YN13" s="248">
        <f>IF(YN$6=$WQ$5,成绩录入!CY16,0)</f>
        <v>0</v>
      </c>
      <c r="YO13" s="248">
        <f>IF(YO$6=$WQ$5,成绩录入!CZ16,0)</f>
        <v>0</v>
      </c>
      <c r="YP13" s="248">
        <f>IF(YP$6=$WQ$5,成绩录入!DA16,0)</f>
        <v>0</v>
      </c>
      <c r="YQ13" s="248">
        <f>IF(YQ$6=$WQ$5,成绩录入!DB16,0)</f>
        <v>0</v>
      </c>
      <c r="YR13" s="248">
        <f>IF(YR$6=$WQ$5,成绩录入!DC16,0)</f>
        <v>0</v>
      </c>
      <c r="YS13" s="248">
        <f>IF(YS$6=$WQ$5,成绩录入!DD16,0)</f>
        <v>0</v>
      </c>
      <c r="YT13" s="248">
        <f>IF(YT$6=$WQ$5,成绩录入!DE16,0)</f>
        <v>0</v>
      </c>
      <c r="YU13" s="248">
        <f>IF(YU$6=$WQ$5,成绩录入!DF16,0)</f>
        <v>0</v>
      </c>
      <c r="YV13" s="248">
        <f>IF(YV$6=$WQ$5,成绩录入!DG16,0)</f>
        <v>0</v>
      </c>
      <c r="YW13" s="248">
        <f>IF(YW$6=$WQ$5,成绩录入!DH16,0)</f>
        <v>0</v>
      </c>
      <c r="YX13" s="248">
        <f>IF(YX$6=$WQ$5,成绩录入!DI16,0)</f>
        <v>0</v>
      </c>
      <c r="YY13" s="248">
        <f>IF(YY$6=$WQ$5,成绩录入!DJ16,0)</f>
        <v>0</v>
      </c>
      <c r="YZ13" s="248">
        <f>IF(YZ$6=$WQ$5,成绩录入!DK16,0)</f>
        <v>0</v>
      </c>
      <c r="ZA13" s="248">
        <f>IF(ZA$6=$WQ$5,成绩录入!DL16,0)</f>
        <v>0</v>
      </c>
      <c r="ZB13" s="248">
        <f>IF(ZB$6=$WQ$5,成绩录入!DM16,0)</f>
        <v>0</v>
      </c>
      <c r="ZC13" s="248">
        <f>IF(ZC$6=$WQ$5,成绩录入!DN16,0)</f>
        <v>0</v>
      </c>
      <c r="ZD13" s="248">
        <f>IF(ZD$6=$WQ$5,成绩录入!DO16,0)</f>
        <v>0</v>
      </c>
      <c r="ZE13" s="248">
        <f>IF(ZE$6=$WQ$5,成绩录入!DP16,0)</f>
        <v>0</v>
      </c>
      <c r="ZF13" s="248">
        <f>IF(ZF$6=$WQ$5,成绩录入!DQ16,0)</f>
        <v>0</v>
      </c>
      <c r="ZG13" s="248">
        <f>IF(ZG$6=$WQ$5,成绩录入!DR16,0)</f>
        <v>0</v>
      </c>
      <c r="ZH13" s="248">
        <f>IF(ZH$6=$WQ$5,成绩录入!DS16,0)</f>
        <v>0</v>
      </c>
      <c r="ZI13" s="248">
        <f>IF(ZI$6=$WQ$5,成绩录入!DT16,0)</f>
        <v>0</v>
      </c>
      <c r="ZJ13" s="248">
        <f>IF(ZJ$6=$WQ$5,成绩录入!DU16,0)</f>
        <v>0</v>
      </c>
      <c r="ZK13" s="248">
        <f>IF(ZK$6=$WQ$5,成绩录入!DV16,0)</f>
        <v>0</v>
      </c>
      <c r="ZL13" s="248">
        <f>IF(ZL$6=$WQ$5,成绩录入!DW16,0)</f>
        <v>0</v>
      </c>
      <c r="ZM13" s="248">
        <f>IF(ZM$6=$WQ$5,成绩录入!DX16,0)</f>
        <v>0</v>
      </c>
      <c r="ZN13" s="248">
        <f>IF(ZN$6=$WQ$5,成绩录入!DY16,0)</f>
        <v>0</v>
      </c>
      <c r="ZO13" s="248">
        <f>IF(ZO$6=$WQ$5,成绩录入!DZ16,0)</f>
        <v>0</v>
      </c>
      <c r="ZP13" s="248">
        <f>IF(ZP$6=$WQ$5,成绩录入!EA16,0)</f>
        <v>0</v>
      </c>
      <c r="ZQ13" s="248">
        <f>IF(ZQ$6=$WQ$5,成绩录入!EB16,0)</f>
        <v>0</v>
      </c>
      <c r="ZR13" s="248">
        <f>IF(ZR$6=$WQ$5,成绩录入!EC16,0)</f>
        <v>0</v>
      </c>
      <c r="ZS13" s="248">
        <f>IF(ZS$6=$WQ$5,成绩录入!ED16,0)</f>
        <v>0</v>
      </c>
      <c r="ZT13" s="248">
        <f>IF(ZT$6=$WQ$5,成绩录入!EE16,0)</f>
        <v>0</v>
      </c>
      <c r="ZU13" s="248">
        <f>IF(ZU$6=$WQ$5,成绩录入!EF16,0)</f>
        <v>0</v>
      </c>
      <c r="ZV13" s="248">
        <f>IF(ZV$6=$WQ$5,成绩录入!EG16,0)</f>
        <v>0</v>
      </c>
      <c r="ZW13" s="248">
        <f>IF(ZW$6=$WQ$5,成绩录入!EH16,0)</f>
        <v>0</v>
      </c>
      <c r="ZX13" s="248">
        <f>IF(ZX$6=$WQ$5,成绩录入!EI16,0)</f>
        <v>0</v>
      </c>
      <c r="ZY13" s="248">
        <f>IF(ZY$6=$WQ$5,成绩录入!EJ16,0)</f>
        <v>0</v>
      </c>
      <c r="ZZ13" s="248">
        <f>IF(ZZ$6=$WQ$5,成绩录入!EK16,0)</f>
        <v>0</v>
      </c>
      <c r="AAA13" s="248">
        <f>IF(AAA$6=$WQ$5,成绩录入!EL16,0)</f>
        <v>0</v>
      </c>
      <c r="AAB13" s="248">
        <f>IF(AAB$6=$WQ$5,成绩录入!EM16,0)</f>
        <v>0</v>
      </c>
      <c r="AAC13" s="248">
        <f>IF(AAC$6=$WQ$5,成绩录入!EN16,0)</f>
        <v>0</v>
      </c>
      <c r="AAD13" s="248">
        <f>IF(AAD$6=$WQ$5,成绩录入!EO16,0)</f>
        <v>0</v>
      </c>
      <c r="AAE13" s="248">
        <f>IF(AAE$6=$WQ$5,成绩录入!EP16,0)</f>
        <v>0</v>
      </c>
      <c r="AAF13" s="248">
        <f>IF(AAF$6=$WQ$5,成绩录入!EQ16,0)</f>
        <v>0</v>
      </c>
      <c r="AAG13" s="248">
        <f>IF(AAG$6=$WQ$5,成绩录入!ER16,0)</f>
        <v>0</v>
      </c>
      <c r="AAH13" s="248">
        <f>IF(AAH$6=$WQ$5,成绩录入!ES16,0)</f>
        <v>0</v>
      </c>
      <c r="AAI13" s="248">
        <f>IF(AAI$6=$WQ$5,成绩录入!ET16,0)</f>
        <v>0</v>
      </c>
      <c r="AAJ13" s="248">
        <f>IF(AAJ$6=$WQ$5,成绩录入!EU16,0)</f>
        <v>0</v>
      </c>
      <c r="AAK13" s="248">
        <f>IF(AAK$6=$WQ$5,成绩录入!EV16,0)</f>
        <v>0</v>
      </c>
      <c r="AAL13" s="248">
        <f>IF(AAL$6=$WQ$5,成绩录入!EW16,0)</f>
        <v>0</v>
      </c>
      <c r="AAM13" s="248">
        <f>IF(AAM$6=$WQ$5,成绩录入!EX16,0)</f>
        <v>0</v>
      </c>
      <c r="AAN13" s="218">
        <f t="shared" si="33"/>
        <v>0</v>
      </c>
      <c r="AAO13" s="206"/>
      <c r="AAQ13" s="247">
        <f>IF(AAQ$6=$AAP$5,成绩录入!BC16,0)</f>
        <v>0</v>
      </c>
      <c r="AAR13" s="248">
        <f>IF(AAR$6=$AAP$5,成绩录入!BD16,0)</f>
        <v>0</v>
      </c>
      <c r="AAS13" s="248">
        <f>IF(AAS$6=$AAP$5,成绩录入!BE16,0)</f>
        <v>0</v>
      </c>
      <c r="AAT13" s="248">
        <f>IF(AAT$6=$AAP$5,成绩录入!BF16,0)</f>
        <v>0</v>
      </c>
      <c r="AAU13" s="248">
        <f>IF(AAU$6=$AAP$5,成绩录入!BG16,0)</f>
        <v>0</v>
      </c>
      <c r="AAV13" s="248">
        <f>IF(AAV$6=$AAP$5,成绩录入!BH16,0)</f>
        <v>0</v>
      </c>
      <c r="AAW13" s="248">
        <f>IF(AAW$6=$AAP$5,成绩录入!BI16,0)</f>
        <v>0</v>
      </c>
      <c r="AAX13" s="248">
        <f>IF(AAX$6=$AAP$5,成绩录入!BJ16,0)</f>
        <v>0</v>
      </c>
      <c r="AAY13" s="248">
        <f>IF(AAY$6=$AAP$5,成绩录入!BK16,0)</f>
        <v>0</v>
      </c>
      <c r="AAZ13" s="248">
        <f>IF(AAZ$6=$AAP$5,成绩录入!BL16,0)</f>
        <v>0</v>
      </c>
      <c r="ABA13" s="248">
        <f>IF(ABA$6=$AAP$5,成绩录入!BM16,0)</f>
        <v>0</v>
      </c>
      <c r="ABB13" s="248">
        <f>IF(ABB$6=$AAP$5,成绩录入!BN16,0)</f>
        <v>0</v>
      </c>
      <c r="ABC13" s="248">
        <f>IF(ABC$6=$AAP$5,成绩录入!BO16,0)</f>
        <v>0</v>
      </c>
      <c r="ABD13" s="248">
        <f>IF(ABD$6=$AAP$5,成绩录入!BP16,0)</f>
        <v>0</v>
      </c>
      <c r="ABE13" s="248">
        <f>IF(ABE$6=$AAP$5,成绩录入!BQ16,0)</f>
        <v>0</v>
      </c>
      <c r="ABF13" s="248">
        <f>IF(ABF$6=$AAP$5,成绩录入!BR16,0)</f>
        <v>0</v>
      </c>
      <c r="ABG13" s="248">
        <f>IF(ABG$6=$AAP$5,成绩录入!BS16,0)</f>
        <v>0</v>
      </c>
      <c r="ABH13" s="248">
        <f>IF(ABH$6=$AAP$5,成绩录入!BT16,0)</f>
        <v>0</v>
      </c>
      <c r="ABI13" s="248">
        <f>IF(ABI$6=$AAP$5,成绩录入!BU16,0)</f>
        <v>0</v>
      </c>
      <c r="ABJ13" s="248">
        <f>IF(ABJ$6=$AAP$5,成绩录入!BV16,0)</f>
        <v>0</v>
      </c>
      <c r="ABK13" s="248">
        <f>IF(ABK$6=$AAP$5,成绩录入!BW16,0)</f>
        <v>0</v>
      </c>
      <c r="ABL13" s="248">
        <f>IF(ABL$6=$AAP$5,成绩录入!BX16,0)</f>
        <v>0</v>
      </c>
      <c r="ABM13" s="248">
        <f>IF(ABM$6=$AAP$5,成绩录入!BY16,0)</f>
        <v>0</v>
      </c>
      <c r="ABN13" s="248">
        <f>IF(ABN$6=$AAP$5,成绩录入!BZ16,0)</f>
        <v>0</v>
      </c>
      <c r="ABO13" s="248">
        <f>IF(ABO$6=$AAP$5,成绩录入!CA16,0)</f>
        <v>0</v>
      </c>
      <c r="ABP13" s="248">
        <f>IF(ABP$6=$AAP$5,成绩录入!CB16,0)</f>
        <v>0</v>
      </c>
      <c r="ABQ13" s="248">
        <f>IF(ABQ$6=$AAP$5,成绩录入!CC16,0)</f>
        <v>0</v>
      </c>
      <c r="ABR13" s="248">
        <f>IF(ABR$6=$AAP$5,成绩录入!CD16,0)</f>
        <v>0</v>
      </c>
      <c r="ABS13" s="248">
        <f>IF(ABS$6=$AAP$5,成绩录入!CE16,0)</f>
        <v>0</v>
      </c>
      <c r="ABT13" s="248">
        <f>IF(ABT$6=$AAP$5,成绩录入!CF16,0)</f>
        <v>0</v>
      </c>
      <c r="ABU13" s="248">
        <f>IF(ABU$6=$AAP$5,成绩录入!CG16,0)</f>
        <v>0</v>
      </c>
      <c r="ABV13" s="248">
        <f>IF(ABV$6=$AAP$5,成绩录入!CH16,0)</f>
        <v>0</v>
      </c>
      <c r="ABW13" s="248">
        <f>IF(ABW$6=$AAP$5,成绩录入!CI16,0)</f>
        <v>0</v>
      </c>
      <c r="ABX13" s="248">
        <f>IF(ABX$6=$AAP$5,成绩录入!CJ16,0)</f>
        <v>0</v>
      </c>
      <c r="ABY13" s="248">
        <f>IF(ABY$6=$AAP$5,成绩录入!CK16,0)</f>
        <v>0</v>
      </c>
      <c r="ABZ13" s="248">
        <f>IF(ABZ$6=$AAP$5,成绩录入!CL16,0)</f>
        <v>0</v>
      </c>
      <c r="ACA13" s="248">
        <f>IF(ACA$6=$AAP$5,成绩录入!CM16,0)</f>
        <v>0</v>
      </c>
      <c r="ACB13" s="248">
        <f>IF(ACB$6=$AAP$5,成绩录入!CN16,0)</f>
        <v>0</v>
      </c>
      <c r="ACC13" s="248">
        <f>IF(ACC$6=$AAP$5,成绩录入!CO16,0)</f>
        <v>0</v>
      </c>
      <c r="ACD13" s="248">
        <f>IF(ACD$6=$AAP$5,成绩录入!CP16,0)</f>
        <v>0</v>
      </c>
      <c r="ACE13" s="248">
        <f>IF(ACE$6=$AAP$5,成绩录入!CQ16,0)</f>
        <v>0</v>
      </c>
      <c r="ACF13" s="248">
        <f>IF(ACF$6=$AAP$5,成绩录入!CR16,0)</f>
        <v>0</v>
      </c>
      <c r="ACG13" s="248">
        <f>IF(ACG$6=$AAP$5,成绩录入!CS16,0)</f>
        <v>0</v>
      </c>
      <c r="ACH13" s="248">
        <f>IF(ACH$6=$AAP$5,成绩录入!CT16,0)</f>
        <v>0</v>
      </c>
      <c r="ACI13" s="248">
        <f>IF(ACI$6=$AAP$5,成绩录入!CU16,0)</f>
        <v>0</v>
      </c>
      <c r="ACJ13" s="248">
        <f>IF(ACJ$6=$AAP$5,成绩录入!CV16,0)</f>
        <v>0</v>
      </c>
      <c r="ACK13" s="248">
        <f>IF(ACK$6=$AAP$5,成绩录入!CW16,0)</f>
        <v>0</v>
      </c>
      <c r="ACL13" s="248">
        <f>IF(ACL$6=$AAP$5,成绩录入!CX16,0)</f>
        <v>0</v>
      </c>
      <c r="ACM13" s="248">
        <f>IF(ACM$6=$AAP$5,成绩录入!CY16,0)</f>
        <v>0</v>
      </c>
      <c r="ACN13" s="248">
        <f>IF(ACN$6=$AAP$5,成绩录入!CZ16,0)</f>
        <v>0</v>
      </c>
      <c r="ACO13" s="248">
        <f>IF(ACO$6=$AAP$5,成绩录入!DA16,0)</f>
        <v>0</v>
      </c>
      <c r="ACP13" s="248">
        <f>IF(ACP$6=$AAP$5,成绩录入!DB16,0)</f>
        <v>0</v>
      </c>
      <c r="ACQ13" s="248">
        <f>IF(ACQ$6=$AAP$5,成绩录入!DC16,0)</f>
        <v>0</v>
      </c>
      <c r="ACR13" s="248">
        <f>IF(ACR$6=$AAP$5,成绩录入!DD16,0)</f>
        <v>0</v>
      </c>
      <c r="ACS13" s="248">
        <f>IF(ACS$6=$AAP$5,成绩录入!DE16,0)</f>
        <v>0</v>
      </c>
      <c r="ACT13" s="248">
        <f>IF(ACT$6=$AAP$5,成绩录入!DF16,0)</f>
        <v>0</v>
      </c>
      <c r="ACU13" s="248">
        <f>IF(ACU$6=$AAP$5,成绩录入!DG16,0)</f>
        <v>0</v>
      </c>
      <c r="ACV13" s="248">
        <f>IF(ACV$6=$AAP$5,成绩录入!DH16,0)</f>
        <v>0</v>
      </c>
      <c r="ACW13" s="248">
        <f>IF(ACW$6=$AAP$5,成绩录入!DI16,0)</f>
        <v>0</v>
      </c>
      <c r="ACX13" s="248">
        <f>IF(ACX$6=$AAP$5,成绩录入!DJ16,0)</f>
        <v>0</v>
      </c>
      <c r="ACY13" s="248">
        <f>IF(ACY$6=$AAP$5,成绩录入!DK16,0)</f>
        <v>0</v>
      </c>
      <c r="ACZ13" s="248">
        <f>IF(ACZ$6=$AAP$5,成绩录入!DL16,0)</f>
        <v>0</v>
      </c>
      <c r="ADA13" s="248">
        <f>IF(ADA$6=$AAP$5,成绩录入!DM16,0)</f>
        <v>0</v>
      </c>
      <c r="ADB13" s="248">
        <f>IF(ADB$6=$AAP$5,成绩录入!DN16,0)</f>
        <v>0</v>
      </c>
      <c r="ADC13" s="248">
        <f>IF(ADC$6=$AAP$5,成绩录入!DO16,0)</f>
        <v>0</v>
      </c>
      <c r="ADD13" s="248">
        <f>IF(ADD$6=$AAP$5,成绩录入!DP16,0)</f>
        <v>0</v>
      </c>
      <c r="ADE13" s="248">
        <f>IF(ADE$6=$AAP$5,成绩录入!DQ16,0)</f>
        <v>0</v>
      </c>
      <c r="ADF13" s="248">
        <f>IF(ADF$6=$AAP$5,成绩录入!DR16,0)</f>
        <v>0</v>
      </c>
      <c r="ADG13" s="248">
        <f>IF(ADG$6=$AAP$5,成绩录入!DS16,0)</f>
        <v>0</v>
      </c>
      <c r="ADH13" s="248">
        <f>IF(ADH$6=$AAP$5,成绩录入!DT16,0)</f>
        <v>0</v>
      </c>
      <c r="ADI13" s="248">
        <f>IF(ADI$6=$AAP$5,成绩录入!DU16,0)</f>
        <v>0</v>
      </c>
      <c r="ADJ13" s="248">
        <f>IF(ADJ$6=$AAP$5,成绩录入!DV16,0)</f>
        <v>0</v>
      </c>
      <c r="ADK13" s="248">
        <f>IF(ADK$6=$AAP$5,成绩录入!DW16,0)</f>
        <v>0</v>
      </c>
      <c r="ADL13" s="248">
        <f>IF(ADL$6=$AAP$5,成绩录入!DX16,0)</f>
        <v>0</v>
      </c>
      <c r="ADM13" s="248">
        <f>IF(ADM$6=$AAP$5,成绩录入!DY16,0)</f>
        <v>0</v>
      </c>
      <c r="ADN13" s="248">
        <f>IF(ADN$6=$AAP$5,成绩录入!DZ16,0)</f>
        <v>0</v>
      </c>
      <c r="ADO13" s="248">
        <f>IF(ADO$6=$AAP$5,成绩录入!EA16,0)</f>
        <v>0</v>
      </c>
      <c r="ADP13" s="248">
        <f>IF(ADP$6=$AAP$5,成绩录入!EB16,0)</f>
        <v>0</v>
      </c>
      <c r="ADQ13" s="248">
        <f>IF(ADQ$6=$AAP$5,成绩录入!EC16,0)</f>
        <v>0</v>
      </c>
      <c r="ADR13" s="248">
        <f>IF(ADR$6=$AAP$5,成绩录入!ED16,0)</f>
        <v>0</v>
      </c>
      <c r="ADS13" s="248">
        <f>IF(ADS$6=$AAP$5,成绩录入!EE16,0)</f>
        <v>0</v>
      </c>
      <c r="ADT13" s="248">
        <f>IF(ADT$6=$AAP$5,成绩录入!EF16,0)</f>
        <v>0</v>
      </c>
      <c r="ADU13" s="248">
        <f>IF(ADU$6=$AAP$5,成绩录入!EG16,0)</f>
        <v>0</v>
      </c>
      <c r="ADV13" s="248">
        <f>IF(ADV$6=$AAP$5,成绩录入!EH16,0)</f>
        <v>0</v>
      </c>
      <c r="ADW13" s="248">
        <f>IF(ADW$6=$AAP$5,成绩录入!EI16,0)</f>
        <v>0</v>
      </c>
      <c r="ADX13" s="248">
        <f>IF(ADX$6=$AAP$5,成绩录入!EJ16,0)</f>
        <v>0</v>
      </c>
      <c r="ADY13" s="248">
        <f>IF(ADY$6=$AAP$5,成绩录入!EK16,0)</f>
        <v>0</v>
      </c>
      <c r="ADZ13" s="248">
        <f>IF(ADZ$6=$AAP$5,成绩录入!EL16,0)</f>
        <v>0</v>
      </c>
      <c r="AEA13" s="248">
        <f>IF(AEA$6=$AAP$5,成绩录入!EM16,0)</f>
        <v>0</v>
      </c>
      <c r="AEB13" s="248">
        <f>IF(AEB$6=$AAP$5,成绩录入!EN16,0)</f>
        <v>0</v>
      </c>
      <c r="AEC13" s="248">
        <f>IF(AEC$6=$AAP$5,成绩录入!EO16,0)</f>
        <v>0</v>
      </c>
      <c r="AED13" s="248">
        <f>IF(AED$6=$AAP$5,成绩录入!EP16,0)</f>
        <v>0</v>
      </c>
      <c r="AEE13" s="248">
        <f>IF(AEE$6=$AAP$5,成绩录入!EQ16,0)</f>
        <v>0</v>
      </c>
      <c r="AEF13" s="248">
        <f>IF(AEF$6=$AAP$5,成绩录入!ER16,0)</f>
        <v>0</v>
      </c>
      <c r="AEG13" s="248">
        <f>IF(AEG$6=$AAP$5,成绩录入!ES16,0)</f>
        <v>0</v>
      </c>
      <c r="AEH13" s="248">
        <f>IF(AEH$6=$AAP$5,成绩录入!ET16,0)</f>
        <v>0</v>
      </c>
      <c r="AEI13" s="248">
        <f>IF(AEI$6=$AAP$5,成绩录入!EU16,0)</f>
        <v>0</v>
      </c>
      <c r="AEJ13" s="248">
        <f>IF(AEJ$6=$AAP$5,成绩录入!EV16,0)</f>
        <v>0</v>
      </c>
      <c r="AEK13" s="248">
        <f>IF(AEK$6=$AAP$5,成绩录入!EW16,0)</f>
        <v>0</v>
      </c>
      <c r="AEL13" s="248">
        <f>IF(AEL$6=$AAP$5,成绩录入!EX16,0)</f>
        <v>0</v>
      </c>
      <c r="AEM13" s="218">
        <f t="shared" si="34"/>
        <v>0</v>
      </c>
      <c r="AEN13" s="166"/>
      <c r="AEO13" s="166"/>
      <c r="AEP13" s="247">
        <f>IF(AEP$6=$AEO$5,成绩录入!BC16,0)</f>
        <v>0</v>
      </c>
      <c r="AEQ13" s="248">
        <f>IF(AEQ$6=$AEO$5,成绩录入!BD16,0)</f>
        <v>0</v>
      </c>
      <c r="AER13" s="248">
        <f>IF(AER$6=$AEO$5,成绩录入!BE16,0)</f>
        <v>0</v>
      </c>
      <c r="AES13" s="248">
        <f>IF(AES$6=$AEO$5,成绩录入!BF16,0)</f>
        <v>0</v>
      </c>
      <c r="AET13" s="248">
        <f>IF(AET$6=$AEO$5,成绩录入!BG16,0)</f>
        <v>0</v>
      </c>
      <c r="AEU13" s="248">
        <f>IF(AEU$6=$AEO$5,成绩录入!BH16,0)</f>
        <v>0</v>
      </c>
      <c r="AEV13" s="248">
        <f>IF(AEV$6=$AEO$5,成绩录入!BI16,0)</f>
        <v>0</v>
      </c>
      <c r="AEW13" s="248">
        <f>IF(AEW$6=$AEO$5,成绩录入!BJ16,0)</f>
        <v>0</v>
      </c>
      <c r="AEX13" s="248">
        <f>IF(AEX$6=$AEO$5,成绩录入!BK16,0)</f>
        <v>0</v>
      </c>
      <c r="AEY13" s="248">
        <f>IF(AEY$6=$AEO$5,成绩录入!BL16,0)</f>
        <v>0</v>
      </c>
      <c r="AEZ13" s="248">
        <f>IF(AEZ$6=$AEO$5,成绩录入!BM16,0)</f>
        <v>0</v>
      </c>
      <c r="AFA13" s="248">
        <f>IF(AFA$6=$AEO$5,成绩录入!BN16,0)</f>
        <v>0</v>
      </c>
      <c r="AFB13" s="248">
        <f>IF(AFB$6=$AEO$5,成绩录入!BO16,0)</f>
        <v>0</v>
      </c>
      <c r="AFC13" s="248">
        <f>IF(AFC$6=$AEO$5,成绩录入!BP16,0)</f>
        <v>0</v>
      </c>
      <c r="AFD13" s="248">
        <f>IF(AFD$6=$AEO$5,成绩录入!BQ16,0)</f>
        <v>0</v>
      </c>
      <c r="AFE13" s="248">
        <f>IF(AFE$6=$AEO$5,成绩录入!BR16,0)</f>
        <v>0</v>
      </c>
      <c r="AFF13" s="248">
        <f>IF(AFF$6=$AEO$5,成绩录入!BS16,0)</f>
        <v>0</v>
      </c>
      <c r="AFG13" s="248">
        <f>IF(AFG$6=$AEO$5,成绩录入!BT16,0)</f>
        <v>0</v>
      </c>
      <c r="AFH13" s="248">
        <f>IF(AFH$6=$AEO$5,成绩录入!BU16,0)</f>
        <v>0</v>
      </c>
      <c r="AFI13" s="248">
        <f>IF(AFI$6=$AEO$5,成绩录入!BV16,0)</f>
        <v>0</v>
      </c>
      <c r="AFJ13" s="248">
        <f>IF(AFJ$6=$AEO$5,成绩录入!BW16,0)</f>
        <v>0</v>
      </c>
      <c r="AFK13" s="248">
        <f>IF(AFK$6=$AEO$5,成绩录入!BX16,0)</f>
        <v>0</v>
      </c>
      <c r="AFL13" s="248">
        <f>IF(AFL$6=$AEO$5,成绩录入!BY16,0)</f>
        <v>0</v>
      </c>
      <c r="AFM13" s="248">
        <f>IF(AFM$6=$AEO$5,成绩录入!BZ16,0)</f>
        <v>0</v>
      </c>
      <c r="AFN13" s="248">
        <f>IF(AFN$6=$AEO$5,成绩录入!CA16,0)</f>
        <v>0</v>
      </c>
      <c r="AFO13" s="248">
        <f>IF(AFO$6=$AEO$5,成绩录入!CB16,0)</f>
        <v>0</v>
      </c>
      <c r="AFP13" s="248">
        <f>IF(AFP$6=$AEO$5,成绩录入!CC16,0)</f>
        <v>0</v>
      </c>
      <c r="AFQ13" s="248">
        <f>IF(AFQ$6=$AEO$5,成绩录入!CD16,0)</f>
        <v>0</v>
      </c>
      <c r="AFR13" s="248">
        <f>IF(AFR$6=$AEO$5,成绩录入!CE16,0)</f>
        <v>0</v>
      </c>
      <c r="AFS13" s="248">
        <f>IF(AFS$6=$AEO$5,成绩录入!CF16,0)</f>
        <v>0</v>
      </c>
      <c r="AFT13" s="248">
        <f>IF(AFT$6=$AEO$5,成绩录入!CG16,0)</f>
        <v>0</v>
      </c>
      <c r="AFU13" s="248">
        <f>IF(AFU$6=$AEO$5,成绩录入!CH16,0)</f>
        <v>0</v>
      </c>
      <c r="AFV13" s="248">
        <f>IF(AFV$6=$AEO$5,成绩录入!CI16,0)</f>
        <v>0</v>
      </c>
      <c r="AFW13" s="248">
        <f>IF(AFW$6=$AEO$5,成绩录入!CJ16,0)</f>
        <v>0</v>
      </c>
      <c r="AFX13" s="248">
        <f>IF(AFX$6=$AEO$5,成绩录入!CK16,0)</f>
        <v>0</v>
      </c>
      <c r="AFY13" s="248">
        <f>IF(AFY$6=$AEO$5,成绩录入!CL16,0)</f>
        <v>0</v>
      </c>
      <c r="AFZ13" s="248">
        <f>IF(AFZ$6=$AEO$5,成绩录入!CM16,0)</f>
        <v>0</v>
      </c>
      <c r="AGA13" s="248">
        <f>IF(AGA$6=$AEO$5,成绩录入!CN16,0)</f>
        <v>0</v>
      </c>
      <c r="AGB13" s="248">
        <f>IF(AGB$6=$AEO$5,成绩录入!CO16,0)</f>
        <v>0</v>
      </c>
      <c r="AGC13" s="248">
        <f>IF(AGC$6=$AEO$5,成绩录入!CP16,0)</f>
        <v>0</v>
      </c>
      <c r="AGD13" s="248">
        <f>IF(AGD$6=$AEO$5,成绩录入!CQ16,0)</f>
        <v>0</v>
      </c>
      <c r="AGE13" s="248">
        <f>IF(AGE$6=$AEO$5,成绩录入!CR16,0)</f>
        <v>0</v>
      </c>
      <c r="AGF13" s="248">
        <f>IF(AGF$6=$AEO$5,成绩录入!CS16,0)</f>
        <v>0</v>
      </c>
      <c r="AGG13" s="248">
        <f>IF(AGG$6=$AEO$5,成绩录入!CT16,0)</f>
        <v>0</v>
      </c>
      <c r="AGH13" s="248">
        <f>IF(AGH$6=$AEO$5,成绩录入!CU16,0)</f>
        <v>0</v>
      </c>
      <c r="AGI13" s="248">
        <f>IF(AGI$6=$AEO$5,成绩录入!CV16,0)</f>
        <v>0</v>
      </c>
      <c r="AGJ13" s="248">
        <f>IF(AGJ$6=$AEO$5,成绩录入!CW16,0)</f>
        <v>0</v>
      </c>
      <c r="AGK13" s="248">
        <f>IF(AGK$6=$AEO$5,成绩录入!CX16,0)</f>
        <v>0</v>
      </c>
      <c r="AGL13" s="248">
        <f>IF(AGL$6=$AEO$5,成绩录入!CY16,0)</f>
        <v>0</v>
      </c>
      <c r="AGM13" s="248">
        <f>IF(AGM$6=$AEO$5,成绩录入!CZ16,0)</f>
        <v>0</v>
      </c>
      <c r="AGN13" s="248">
        <f>IF(AGN$6=$AEO$5,成绩录入!DA16,0)</f>
        <v>0</v>
      </c>
      <c r="AGO13" s="248">
        <f>IF(AGO$6=$AEO$5,成绩录入!DB16,0)</f>
        <v>0</v>
      </c>
      <c r="AGP13" s="248">
        <f>IF(AGP$6=$AEO$5,成绩录入!DC16,0)</f>
        <v>0</v>
      </c>
      <c r="AGQ13" s="248">
        <f>IF(AGQ$6=$AEO$5,成绩录入!DD16,0)</f>
        <v>0</v>
      </c>
      <c r="AGR13" s="248">
        <f>IF(AGR$6=$AEO$5,成绩录入!DE16,0)</f>
        <v>0</v>
      </c>
      <c r="AGS13" s="248">
        <f>IF(AGS$6=$AEO$5,成绩录入!DF16,0)</f>
        <v>0</v>
      </c>
      <c r="AGT13" s="248">
        <f>IF(AGT$6=$AEO$5,成绩录入!DG16,0)</f>
        <v>0</v>
      </c>
      <c r="AGU13" s="248">
        <f>IF(AGU$6=$AEO$5,成绩录入!DH16,0)</f>
        <v>0</v>
      </c>
      <c r="AGV13" s="248">
        <f>IF(AGV$6=$AEO$5,成绩录入!DI16,0)</f>
        <v>0</v>
      </c>
      <c r="AGW13" s="248">
        <f>IF(AGW$6=$AEO$5,成绩录入!DJ16,0)</f>
        <v>0</v>
      </c>
      <c r="AGX13" s="248">
        <f>IF(AGX$6=$AEO$5,成绩录入!DK16,0)</f>
        <v>0</v>
      </c>
      <c r="AGY13" s="248">
        <f>IF(AGY$6=$AEO$5,成绩录入!DL16,0)</f>
        <v>0</v>
      </c>
      <c r="AGZ13" s="248">
        <f>IF(AGZ$6=$AEO$5,成绩录入!DM16,0)</f>
        <v>0</v>
      </c>
      <c r="AHA13" s="248">
        <f>IF(AHA$6=$AEO$5,成绩录入!DN16,0)</f>
        <v>0</v>
      </c>
      <c r="AHB13" s="248">
        <f>IF(AHB$6=$AEO$5,成绩录入!DO16,0)</f>
        <v>0</v>
      </c>
      <c r="AHC13" s="248">
        <f>IF(AHC$6=$AEO$5,成绩录入!DP16,0)</f>
        <v>0</v>
      </c>
      <c r="AHD13" s="248">
        <f>IF(AHD$6=$AEO$5,成绩录入!DQ16,0)</f>
        <v>0</v>
      </c>
      <c r="AHE13" s="248">
        <f>IF(AHE$6=$AEO$5,成绩录入!DR16,0)</f>
        <v>0</v>
      </c>
      <c r="AHF13" s="248">
        <f>IF(AHF$6=$AEO$5,成绩录入!DS16,0)</f>
        <v>0</v>
      </c>
      <c r="AHG13" s="248">
        <f>IF(AHG$6=$AEO$5,成绩录入!DT16,0)</f>
        <v>0</v>
      </c>
      <c r="AHH13" s="248">
        <f>IF(AHH$6=$AEO$5,成绩录入!DU16,0)</f>
        <v>0</v>
      </c>
      <c r="AHI13" s="248">
        <f>IF(AHI$6=$AEO$5,成绩录入!DV16,0)</f>
        <v>0</v>
      </c>
      <c r="AHJ13" s="248">
        <f>IF(AHJ$6=$AEO$5,成绩录入!DW16,0)</f>
        <v>0</v>
      </c>
      <c r="AHK13" s="248">
        <f>IF(AHK$6=$AEO$5,成绩录入!DX16,0)</f>
        <v>0</v>
      </c>
      <c r="AHL13" s="248">
        <f>IF(AHL$6=$AEO$5,成绩录入!DY16,0)</f>
        <v>0</v>
      </c>
      <c r="AHM13" s="248">
        <f>IF(AHM$6=$AEO$5,成绩录入!DZ16,0)</f>
        <v>0</v>
      </c>
      <c r="AHN13" s="248">
        <f>IF(AHN$6=$AEO$5,成绩录入!EA16,0)</f>
        <v>0</v>
      </c>
      <c r="AHO13" s="248">
        <f>IF(AHO$6=$AEO$5,成绩录入!EB16,0)</f>
        <v>0</v>
      </c>
      <c r="AHP13" s="248">
        <f>IF(AHP$6=$AEO$5,成绩录入!EC16,0)</f>
        <v>0</v>
      </c>
      <c r="AHQ13" s="248">
        <f>IF(AHQ$6=$AEO$5,成绩录入!ED16,0)</f>
        <v>0</v>
      </c>
      <c r="AHR13" s="248">
        <f>IF(AHR$6=$AEO$5,成绩录入!EE16,0)</f>
        <v>0</v>
      </c>
      <c r="AHS13" s="248">
        <f>IF(AHS$6=$AEO$5,成绩录入!EF16,0)</f>
        <v>0</v>
      </c>
      <c r="AHT13" s="248">
        <f>IF(AHT$6=$AEO$5,成绩录入!EG16,0)</f>
        <v>0</v>
      </c>
      <c r="AHU13" s="248">
        <f>IF(AHU$6=$AEO$5,成绩录入!EH16,0)</f>
        <v>0</v>
      </c>
      <c r="AHV13" s="248">
        <f>IF(AHV$6=$AEO$5,成绩录入!EI16,0)</f>
        <v>0</v>
      </c>
      <c r="AHW13" s="248">
        <f>IF(AHW$6=$AEO$5,成绩录入!EJ16,0)</f>
        <v>0</v>
      </c>
      <c r="AHX13" s="248">
        <f>IF(AHX$6=$AEO$5,成绩录入!EK16,0)</f>
        <v>0</v>
      </c>
      <c r="AHY13" s="248">
        <f>IF(AHY$6=$AEO$5,成绩录入!EL16,0)</f>
        <v>0</v>
      </c>
      <c r="AHZ13" s="248">
        <f>IF(AHZ$6=$AEO$5,成绩录入!EM16,0)</f>
        <v>0</v>
      </c>
      <c r="AIA13" s="248">
        <f>IF(AIA$6=$AEO$5,成绩录入!EN16,0)</f>
        <v>0</v>
      </c>
      <c r="AIB13" s="248">
        <f>IF(AIB$6=$AEO$5,成绩录入!EO16,0)</f>
        <v>0</v>
      </c>
      <c r="AIC13" s="248">
        <f>IF(AIC$6=$AEO$5,成绩录入!EP16,0)</f>
        <v>0</v>
      </c>
      <c r="AID13" s="248">
        <f>IF(AID$6=$AEO$5,成绩录入!EQ16,0)</f>
        <v>0</v>
      </c>
      <c r="AIE13" s="248">
        <f>IF(AIE$6=$AEO$5,成绩录入!ER16,0)</f>
        <v>0</v>
      </c>
      <c r="AIF13" s="248">
        <f>IF(AIF$6=$AEO$5,成绩录入!ES16,0)</f>
        <v>0</v>
      </c>
      <c r="AIG13" s="248">
        <f>IF(AIG$6=$AEO$5,成绩录入!ET16,0)</f>
        <v>0</v>
      </c>
      <c r="AIH13" s="248">
        <f>IF(AIH$6=$AEO$5,成绩录入!EU16,0)</f>
        <v>0</v>
      </c>
      <c r="AII13" s="248">
        <f>IF(AII$6=$AEO$5,成绩录入!EV16,0)</f>
        <v>0</v>
      </c>
      <c r="AIJ13" s="248">
        <f>IF(AIJ$6=$AEO$5,成绩录入!EW16,0)</f>
        <v>0</v>
      </c>
      <c r="AIK13" s="248">
        <f>IF(AIK$6=$AEO$5,成绩录入!EX16,0)</f>
        <v>0</v>
      </c>
      <c r="AIL13" s="218">
        <f t="shared" si="35"/>
        <v>0</v>
      </c>
      <c r="AIN13" s="214" t="str">
        <f>初始录入!A18</f>
        <v/>
      </c>
      <c r="AIO13" s="215">
        <f>初始录入!B18</f>
        <v>0</v>
      </c>
      <c r="AIP13" s="216">
        <f>初始录入!C18</f>
        <v>0</v>
      </c>
      <c r="AIQ13" s="314">
        <f>IF(平时!D11&lt;&gt;"",平时!D11,0)</f>
        <v>0</v>
      </c>
      <c r="AIR13" s="324" t="str">
        <f t="shared" si="89"/>
        <v/>
      </c>
      <c r="AIS13" s="314">
        <f>IF(过程!D11&lt;&gt;"",过程!D11,0)</f>
        <v>0</v>
      </c>
      <c r="AIT13" s="324" t="str">
        <f t="shared" si="90"/>
        <v/>
      </c>
      <c r="AIU13" s="216">
        <f>IF(期末!D11&lt;&gt;"",期末!D11,0)</f>
        <v>0</v>
      </c>
      <c r="AIV13" s="324" t="str">
        <f t="shared" si="91"/>
        <v/>
      </c>
      <c r="AIW13" s="325">
        <f t="shared" si="92"/>
        <v>0</v>
      </c>
      <c r="AIX13" s="314">
        <f>IF(平时!E11&lt;&gt;"",平时!E11,0)</f>
        <v>0</v>
      </c>
      <c r="AIY13" s="324" t="str">
        <f t="shared" si="93"/>
        <v/>
      </c>
      <c r="AIZ13" s="314">
        <f>IF(过程!E11&lt;&gt;"",过程!E11,0)</f>
        <v>0</v>
      </c>
      <c r="AJA13" s="324" t="str">
        <f t="shared" si="94"/>
        <v/>
      </c>
      <c r="AJB13" s="216">
        <f>IF(期末!E11&lt;&gt;"",期末!E11,0)</f>
        <v>0</v>
      </c>
      <c r="AJC13" s="324" t="str">
        <f t="shared" si="95"/>
        <v/>
      </c>
      <c r="AJD13" s="325">
        <f t="shared" si="96"/>
        <v>0</v>
      </c>
      <c r="AJE13" s="314">
        <f>IF(平时!F11&lt;&gt;"",平时!F11,0)</f>
        <v>0</v>
      </c>
      <c r="AJF13" s="324" t="str">
        <f t="shared" si="97"/>
        <v/>
      </c>
      <c r="AJG13" s="314">
        <f>IF(过程!F11&lt;&gt;"",过程!F11,0)</f>
        <v>0</v>
      </c>
      <c r="AJH13" s="324" t="str">
        <f t="shared" si="98"/>
        <v/>
      </c>
      <c r="AJI13" s="216">
        <f>IF(期末!F11&lt;&gt;"",期末!F11,0)</f>
        <v>0</v>
      </c>
      <c r="AJJ13" s="324" t="str">
        <f t="shared" si="99"/>
        <v/>
      </c>
      <c r="AJK13" s="325">
        <f t="shared" si="100"/>
        <v>0</v>
      </c>
      <c r="AJL13" s="314">
        <f>IF(平时!G11&lt;&gt;"",平时!G11,0)</f>
        <v>0</v>
      </c>
      <c r="AJM13" s="324" t="str">
        <f t="shared" si="101"/>
        <v/>
      </c>
      <c r="AJN13" s="314">
        <f>IF(过程!G11&lt;&gt;"",过程!G11,0)</f>
        <v>0</v>
      </c>
      <c r="AJO13" s="324" t="str">
        <f t="shared" si="102"/>
        <v/>
      </c>
      <c r="AJP13" s="216">
        <f>IF(期末!G11&lt;&gt;"",期末!G11,0)</f>
        <v>0</v>
      </c>
      <c r="AJQ13" s="324" t="str">
        <f t="shared" si="103"/>
        <v/>
      </c>
      <c r="AJR13" s="325">
        <f t="shared" si="104"/>
        <v>0</v>
      </c>
      <c r="AJS13" s="314">
        <f>IF(平时!H11&lt;&gt;"",平时!H11,0)</f>
        <v>0</v>
      </c>
      <c r="AJT13" s="324" t="str">
        <f t="shared" si="105"/>
        <v/>
      </c>
      <c r="AJU13" s="314">
        <f>IF(过程!H11&lt;&gt;"",过程!H11,0)</f>
        <v>0</v>
      </c>
      <c r="AJV13" s="324" t="str">
        <f t="shared" si="106"/>
        <v/>
      </c>
      <c r="AJW13" s="216">
        <f>IF(期末!H11&lt;&gt;"",期末!H11,0)</f>
        <v>0</v>
      </c>
      <c r="AJX13" s="324" t="str">
        <f t="shared" si="107"/>
        <v/>
      </c>
      <c r="AJY13" s="326">
        <f t="shared" si="108"/>
        <v>0</v>
      </c>
      <c r="AKA13" s="216" t="str">
        <f>初始录入!A18</f>
        <v/>
      </c>
      <c r="AKB13" s="216">
        <f>初始录入!B18</f>
        <v>0</v>
      </c>
      <c r="AKC13" s="216">
        <f>初始录入!C18</f>
        <v>0</v>
      </c>
      <c r="AKD13" s="327" t="str">
        <f>IF(初始录入!$E18=初始录入!$K$2,达成度!$D26,"")</f>
        <v/>
      </c>
      <c r="AKE13" s="327" t="str">
        <f>IF(初始录入!$E18=初始录入!$K$3,达成度!D26,"")</f>
        <v/>
      </c>
      <c r="AKF13" s="216" t="str">
        <f>IF(初始录入!$E18=初始录入!$K$4,达成度!D26,"")</f>
        <v/>
      </c>
      <c r="AKG13" s="216" t="str">
        <f>IF(初始录入!$E18=初始录入!$K$5,达成度!D26,"")</f>
        <v/>
      </c>
      <c r="AKH13" s="327" t="str">
        <f>IF(初始录入!$E18=初始录入!$K$2,达成度!E26,"")</f>
        <v/>
      </c>
      <c r="AKI13" s="327" t="str">
        <f>IF(初始录入!$E18=初始录入!$K$3,达成度!E26,"")</f>
        <v/>
      </c>
      <c r="AKJ13" s="216" t="str">
        <f>IF(初始录入!$E18=初始录入!$K$4,达成度!E26,"")</f>
        <v/>
      </c>
      <c r="AKK13" s="216" t="str">
        <f>IF(初始录入!$E18=初始录入!$K$5,达成度!E26,"")</f>
        <v/>
      </c>
      <c r="AKL13" s="327" t="str">
        <f>IF(初始录入!$E18=初始录入!$K$2,达成度!F26,"")</f>
        <v/>
      </c>
      <c r="AKM13" s="327" t="str">
        <f>IF(初始录入!$E18=初始录入!$K$3,达成度!F26,"")</f>
        <v/>
      </c>
      <c r="AKN13" s="216" t="str">
        <f>IF(初始录入!$E18=初始录入!$K$4,达成度!F26,"")</f>
        <v/>
      </c>
      <c r="AKO13" s="216" t="str">
        <f>IF(初始录入!$E18=初始录入!$K$5,达成度!F26,"")</f>
        <v/>
      </c>
      <c r="AKP13" s="327" t="str">
        <f>IF(初始录入!$E18=初始录入!$K$2,达成度!H26,"")</f>
        <v/>
      </c>
      <c r="AKQ13" s="327" t="str">
        <f>IF(初始录入!$E18=初始录入!$K$3,达成度!H26,"")</f>
        <v/>
      </c>
      <c r="AKR13" s="216" t="str">
        <f>IF(初始录入!$E18=初始录入!$K$4,达成度!H26,"")</f>
        <v/>
      </c>
      <c r="AKS13" s="216" t="str">
        <f>IF(初始录入!$E18=初始录入!$K$5,达成度!H26,"")</f>
        <v/>
      </c>
      <c r="AKT13" s="327" t="str">
        <f>IF(初始录入!$E18=初始录入!$K$2,达成度!I26,"")</f>
        <v/>
      </c>
      <c r="AKU13" s="327" t="str">
        <f>IF(初始录入!$E18=初始录入!$K$3,达成度!I26,"")</f>
        <v/>
      </c>
      <c r="AKV13" s="216" t="str">
        <f>IF(初始录入!$E18=初始录入!$K$4,达成度!I26,"")</f>
        <v/>
      </c>
      <c r="AKW13" s="216" t="str">
        <f>IF(初始录入!$E18=初始录入!$K$5,达成度!I26,"")</f>
        <v/>
      </c>
      <c r="AKX13" s="327" t="str">
        <f>IF(初始录入!$E18=初始录入!$K$2,达成度!J26,"")</f>
        <v/>
      </c>
      <c r="AKY13" s="327" t="str">
        <f>IF(初始录入!$E18=初始录入!$K$3,达成度!J26,"")</f>
        <v/>
      </c>
      <c r="AKZ13" s="216" t="str">
        <f>IF(初始录入!$E18=初始录入!$K$4,达成度!J26,"")</f>
        <v/>
      </c>
      <c r="ALA13" s="216" t="str">
        <f>IF(初始录入!$E18=初始录入!$K$5,达成度!J26,"")</f>
        <v/>
      </c>
      <c r="ALB13" s="327" t="str">
        <f>IF(初始录入!$E18=初始录入!$K$2,达成度!L26,"")</f>
        <v/>
      </c>
      <c r="ALC13" s="327" t="str">
        <f>IF(初始录入!$E18=初始录入!$K$3,达成度!L26,"")</f>
        <v/>
      </c>
      <c r="ALD13" s="216" t="str">
        <f>IF(初始录入!$E18=初始录入!$K$4,达成度!L26,"")</f>
        <v/>
      </c>
      <c r="ALE13" s="216" t="str">
        <f>IF(初始录入!$E18=初始录入!$K$5,达成度!L26,"")</f>
        <v/>
      </c>
      <c r="ALF13" s="327" t="str">
        <f>IF(初始录入!$E18=初始录入!$K$2,达成度!M26,"")</f>
        <v/>
      </c>
      <c r="ALG13" s="327" t="str">
        <f>IF(初始录入!$E18=初始录入!$K$3,达成度!M26,"")</f>
        <v/>
      </c>
      <c r="ALH13" s="216" t="str">
        <f>IF(初始录入!$E18=初始录入!$K$4,达成度!M26,"")</f>
        <v/>
      </c>
      <c r="ALI13" s="216" t="str">
        <f>IF(初始录入!$E18=初始录入!$K$5,达成度!M26,"")</f>
        <v/>
      </c>
      <c r="ALJ13" s="327" t="str">
        <f>IF(初始录入!$E18=初始录入!$K$2,达成度!N26,"")</f>
        <v/>
      </c>
      <c r="ALK13" s="327" t="str">
        <f>IF(初始录入!$E18=初始录入!$K$3,达成度!N26,"")</f>
        <v/>
      </c>
      <c r="ALL13" s="216" t="str">
        <f>IF(初始录入!$E18=初始录入!$K$4,达成度!N26,"")</f>
        <v/>
      </c>
      <c r="ALM13" s="216" t="str">
        <f>IF(初始录入!$E18=初始录入!$K$5,达成度!N26,"")</f>
        <v/>
      </c>
      <c r="ALN13" s="327" t="str">
        <f>IF(初始录入!$E18=初始录入!$K$2,达成度!P26,"")</f>
        <v/>
      </c>
      <c r="ALO13" s="327" t="str">
        <f>IF(初始录入!$E18=初始录入!$K$3,达成度!P26,"")</f>
        <v/>
      </c>
      <c r="ALP13" s="216" t="str">
        <f>IF(初始录入!$E18=初始录入!$K$4,达成度!P26,"")</f>
        <v/>
      </c>
      <c r="ALQ13" s="216" t="str">
        <f>IF(初始录入!$E18=初始录入!$K$5,达成度!P26,"")</f>
        <v/>
      </c>
      <c r="ALR13" s="327" t="str">
        <f>IF(初始录入!$E18=初始录入!$K$2,达成度!Q26,"")</f>
        <v/>
      </c>
      <c r="ALS13" s="327" t="str">
        <f>IF(初始录入!$E18=初始录入!$K$3,达成度!Q26,"")</f>
        <v/>
      </c>
      <c r="ALT13" s="216" t="str">
        <f>IF(初始录入!$E18=初始录入!$K$4,达成度!Q26,"")</f>
        <v/>
      </c>
      <c r="ALU13" s="216" t="str">
        <f>IF(初始录入!$E18=初始录入!$K$5,达成度!Q26,"")</f>
        <v/>
      </c>
      <c r="ALV13" s="327" t="str">
        <f>IF(初始录入!$E18=初始录入!$K$2,达成度!R26,"")</f>
        <v/>
      </c>
      <c r="ALW13" s="327" t="str">
        <f>IF(初始录入!$E18=初始录入!$K$3,达成度!R26,"")</f>
        <v/>
      </c>
      <c r="ALX13" s="216" t="str">
        <f>IF(初始录入!$E18=初始录入!$K$4,达成度!R26,"")</f>
        <v/>
      </c>
      <c r="ALY13" s="216"/>
      <c r="ALZ13" s="327" t="str">
        <f>IF(初始录入!$E18=初始录入!$K$2,达成度!T26,"")</f>
        <v/>
      </c>
      <c r="AMA13" s="327" t="str">
        <f>IF(初始录入!$E18=初始录入!$K$3,达成度!T26,"")</f>
        <v/>
      </c>
      <c r="AMB13" s="216" t="str">
        <f>IF(初始录入!$E18=初始录入!$K$4,达成度!T26,"")</f>
        <v/>
      </c>
      <c r="AMC13" s="216" t="str">
        <f>IF(初始录入!$E18=初始录入!$K$5,达成度!T26,"")</f>
        <v/>
      </c>
      <c r="AMD13" s="327" t="str">
        <f>IF(初始录入!$E18=初始录入!$K$2,达成度!U26,"")</f>
        <v/>
      </c>
      <c r="AME13" s="327" t="str">
        <f>IF(初始录入!$E18=初始录入!$K$3,达成度!U26,"")</f>
        <v/>
      </c>
      <c r="AMF13" s="216" t="str">
        <f>IF(初始录入!$E18=初始录入!$K$4,达成度!U26,"")</f>
        <v/>
      </c>
      <c r="AMG13" s="216" t="str">
        <f>IF(初始录入!$E18=初始录入!$K$5,达成度!U26,"")</f>
        <v/>
      </c>
      <c r="AMH13" s="327" t="str">
        <f>IF(初始录入!$E18=初始录入!$K$2,达成度!V26,"")</f>
        <v/>
      </c>
      <c r="AMI13" s="327" t="str">
        <f>IF(初始录入!$E18=初始录入!$K$3,达成度!V26,"")</f>
        <v/>
      </c>
      <c r="AMJ13" s="216" t="str">
        <f>IF(初始录入!$E18=初始录入!$K$4,达成度!W26,"")</f>
        <v/>
      </c>
      <c r="AMK13" s="216" t="str">
        <f>IF(初始录入!$E18=初始录入!$K$5,达成度!W26,"")</f>
        <v/>
      </c>
      <c r="AMM13" s="215">
        <f t="shared" si="114"/>
        <v>6</v>
      </c>
      <c r="AMN13" s="222" t="str">
        <f t="shared" si="109"/>
        <v/>
      </c>
      <c r="AMO13" s="325" t="str">
        <f>IF($AMM13&lt;=$H$7,INDEX(达成度!$G$21:$G$170,$AMM13,1),"")</f>
        <v/>
      </c>
      <c r="AMP13" s="325" t="str">
        <f>IF($AMM13&lt;=$H$7,INDEX(达成度!$K$21:$K$170,$AMM13,1),"")</f>
        <v/>
      </c>
      <c r="AMQ13" s="325" t="str">
        <f>IF($AMM13&lt;=$H$7,INDEX(达成度!$O$21:$O$170,$AMM13,1),"")</f>
        <v/>
      </c>
      <c r="AMR13" s="325" t="str">
        <f>IF($AMM13&lt;=$H$7,INDEX(达成度!$S$21:$S$170,$AMM13,1),"")</f>
        <v/>
      </c>
      <c r="AMS13" s="326" t="str">
        <f>IF($AMM13&lt;=$H$7,INDEX(达成度!$W$21:$W$170,$AMM13,1),"")</f>
        <v/>
      </c>
      <c r="AMT13" s="328"/>
      <c r="AMU13" s="336"/>
      <c r="AMV13" s="222" t="str">
        <f t="shared" si="110"/>
        <v/>
      </c>
      <c r="AMW13" s="325" t="str">
        <f>IF($AMM13&lt;=$I$7,INDEX(达成度!$G$21:$G$170,$AMM13+$H$7,1),"")</f>
        <v/>
      </c>
      <c r="AMX13" s="325" t="str">
        <f>IF($AMM13&lt;=$I$7,INDEX(达成度!$K$21:$K$170,$AMM13+$H$7,1),"")</f>
        <v/>
      </c>
      <c r="AMY13" s="325" t="str">
        <f>IF($AMM13&lt;=$I$7,INDEX(达成度!$O$21:$O$170,$AMM13+$H$7,1),"")</f>
        <v/>
      </c>
      <c r="AMZ13" s="325" t="str">
        <f>IF($AMM13&lt;=$I$7,INDEX(达成度!$S$21:$S$170,$AMM13+$H$7,1),"")</f>
        <v/>
      </c>
      <c r="ANA13" s="326" t="str">
        <f>IF($AMM13&lt;=$I$7,INDEX(达成度!$W$21:$W$170,$AMM13+$H$7,1),"")</f>
        <v/>
      </c>
      <c r="ANB13" s="206"/>
      <c r="ANC13" s="215"/>
      <c r="AND13" s="216" t="str">
        <f t="shared" si="111"/>
        <v/>
      </c>
      <c r="ANE13" s="325" t="str">
        <f>IF($AMM13&lt;=$J$7,INDEX(达成度!$G$21:$G$170,$AMM13+$H$7+$I$7,1),"")</f>
        <v/>
      </c>
      <c r="ANF13" s="325" t="str">
        <f>IF($AMM13&lt;=$J$7,INDEX(达成度!$K$21:$K$170,$AMM13+$H$7+$I$7,1),"")</f>
        <v/>
      </c>
      <c r="ANG13" s="325" t="str">
        <f>IF($AMM13&lt;=$J$7,INDEX(达成度!$O$21:$O$170,$AMM13+$H$7+$I$7,1),"")</f>
        <v/>
      </c>
      <c r="ANH13" s="325" t="str">
        <f>IF($AMM13&lt;=$J$7,INDEX(达成度!$S$21:$S$170,$AMM13+$H$7+$I$7,1),"")</f>
        <v/>
      </c>
      <c r="ANI13" s="326" t="str">
        <f>IF($AMM13&lt;=$J$7,INDEX(达成度!$W$21:$W$170,$AMM13+$H$7+$I$7,1),"")</f>
        <v/>
      </c>
      <c r="ANK13" s="215"/>
      <c r="ANL13" s="216" t="str">
        <f t="shared" si="112"/>
        <v/>
      </c>
      <c r="ANM13" s="325" t="str">
        <f>IF($AMM13&lt;=$K$7,INDEX(达成度!$G$21:$G$170,$AMM13+$H$7+$I$7+$J$7,1),"")</f>
        <v/>
      </c>
      <c r="ANN13" s="325" t="str">
        <f>IF($AMM13&lt;=$K$7,INDEX(达成度!$K$21:$K$170,$AMM13+$H$7+$I$7+$J$7,1),"")</f>
        <v/>
      </c>
      <c r="ANO13" s="325" t="str">
        <f>IF($AMM13&lt;=$K$7,INDEX(达成度!$O$21:$O$170,$AMM13+$H$7+$I$7+$J$7,1),"")</f>
        <v/>
      </c>
      <c r="ANP13" s="325" t="str">
        <f>IF($AMM13&lt;=$K$7,INDEX(达成度!$S$21:$S$170,$AMM13+$H$7+$I$7+$J$7,1),"")</f>
        <v/>
      </c>
      <c r="ANQ13" s="326" t="str">
        <f>IF($AMM13&lt;=$K$7,INDEX(达成度!$W$21:$W$170,$AMM13+$H$7+$I$7+$J$7,1),"")</f>
        <v/>
      </c>
      <c r="ANS13" s="187"/>
      <c r="ANT13" s="187"/>
      <c r="ANU13" s="187"/>
      <c r="ANV13" s="187"/>
      <c r="ANW13" s="187"/>
      <c r="ANX13" s="187"/>
      <c r="ANY13" s="187"/>
      <c r="ANZ13" s="187"/>
      <c r="AOA13" s="187"/>
      <c r="AOB13" s="187"/>
      <c r="AOC13" s="187"/>
      <c r="AOD13" s="187"/>
      <c r="AOE13" s="187"/>
      <c r="AOF13" s="187"/>
      <c r="AOG13" s="187"/>
      <c r="AOH13" s="187"/>
      <c r="AOI13" s="187"/>
      <c r="AOJ13" s="187"/>
      <c r="AOK13" s="187"/>
      <c r="AOL13" s="187"/>
      <c r="AOM13" s="187"/>
      <c r="AON13" s="187"/>
      <c r="AOO13" s="187"/>
      <c r="AOP13" s="187"/>
      <c r="AOQ13" s="187"/>
      <c r="AOR13" s="187"/>
      <c r="AOS13" s="187"/>
      <c r="AOT13" s="187"/>
      <c r="AOU13" s="187"/>
      <c r="AOV13" s="187"/>
      <c r="AOW13" s="187"/>
      <c r="AOX13" s="187"/>
      <c r="AOY13" s="187"/>
      <c r="AOZ13" s="187"/>
      <c r="APA13" s="187"/>
      <c r="APB13" s="187"/>
      <c r="APC13" s="187"/>
      <c r="APD13" s="187"/>
      <c r="APE13" s="187"/>
      <c r="APF13" s="187"/>
      <c r="APG13" s="187"/>
      <c r="APH13" s="187"/>
      <c r="API13" s="187"/>
      <c r="APJ13" s="187"/>
      <c r="APK13" s="187"/>
      <c r="APL13" s="187"/>
      <c r="APM13" s="187"/>
      <c r="APN13" s="187"/>
      <c r="APO13" s="187"/>
      <c r="APP13" s="187"/>
      <c r="APQ13" s="187"/>
      <c r="APR13" s="187"/>
      <c r="APS13" s="187"/>
      <c r="APT13" s="187"/>
      <c r="APU13" s="187"/>
      <c r="APV13" s="187"/>
      <c r="APW13" s="187"/>
    </row>
    <row r="14" ht="18" customHeight="1" spans="1:1024 1025:1115">
      <c r="A14" s="215" t="str">
        <f>初始录入!A19</f>
        <v/>
      </c>
      <c r="B14" s="216" t="str">
        <f>IF(初始录入!B19&lt;&gt;"",初始录入!B19,"")</f>
        <v/>
      </c>
      <c r="C14" s="216" t="str">
        <f>IF(初始录入!C19&lt;&gt;"",初始录入!C19,"")</f>
        <v/>
      </c>
      <c r="D14" s="216" t="str">
        <f>IF(初始录入!D19&lt;&gt;"",初始录入!D19,"")</f>
        <v/>
      </c>
      <c r="E14" s="218" t="str">
        <f>IF(初始录入!E19&lt;&gt;"",初始录入!E19,"")</f>
        <v/>
      </c>
      <c r="G14" s="330"/>
      <c r="H14" s="295">
        <f>IF(初始录入!E19=H$6,1,0)</f>
        <v>0</v>
      </c>
      <c r="I14" s="295">
        <f>IF(初始录入!E19=I$6,1,0)</f>
        <v>0</v>
      </c>
      <c r="J14" s="295">
        <f>IF(初始录入!E19=J$6,1,0)</f>
        <v>0</v>
      </c>
      <c r="K14" s="321">
        <f>IF(初始录入!E19=K$6,1,0)</f>
        <v>0</v>
      </c>
      <c r="L14" s="28"/>
      <c r="M14" s="199" t="s">
        <v>182</v>
      </c>
      <c r="N14" s="200"/>
      <c r="O14" s="200"/>
      <c r="P14" s="200"/>
      <c r="Q14" s="201"/>
      <c r="R14" s="350">
        <f>初始录入!H8</f>
        <v>0</v>
      </c>
      <c r="X14" s="28"/>
      <c r="Y14" s="294">
        <v>100</v>
      </c>
      <c r="Z14" s="295">
        <f>成绩录入!$F$7</f>
        <v>0</v>
      </c>
      <c r="AA14" s="295">
        <f>成绩录入!F17</f>
        <v>0</v>
      </c>
      <c r="AB14" s="296">
        <f>IF(初始录入!$M$7&lt;&gt;"",IF(成绩录入!$F$7&lt;&gt;"",IF(初始录入!$P$7="次数",AA14/Z14*Y14,成绩录入!F17),0),0)</f>
        <v>0</v>
      </c>
      <c r="AC14" s="297">
        <f t="shared" si="36"/>
        <v>0</v>
      </c>
      <c r="AD14" s="297">
        <f t="shared" si="23"/>
        <v>0</v>
      </c>
      <c r="AE14" s="297">
        <f t="shared" si="24"/>
        <v>0</v>
      </c>
      <c r="AF14" s="297">
        <f t="shared" si="25"/>
        <v>0</v>
      </c>
      <c r="AG14" s="297">
        <f t="shared" si="26"/>
        <v>0</v>
      </c>
      <c r="AH14" s="298">
        <f t="shared" si="37"/>
        <v>0</v>
      </c>
      <c r="AI14" s="28"/>
      <c r="AJ14" s="260">
        <f>成绩录入!I17</f>
        <v>0</v>
      </c>
      <c r="AK14" s="248">
        <f>成绩录入!J17</f>
        <v>0</v>
      </c>
      <c r="AL14" s="248">
        <f>成绩录入!K17</f>
        <v>0</v>
      </c>
      <c r="AM14" s="248">
        <f>成绩录入!L17</f>
        <v>0</v>
      </c>
      <c r="AN14" s="248">
        <f>成绩录入!M17</f>
        <v>0</v>
      </c>
      <c r="AO14" s="298">
        <f t="shared" si="38"/>
        <v>0</v>
      </c>
      <c r="AP14" s="299"/>
      <c r="AQ14" s="260">
        <f>成绩录入!I17</f>
        <v>0</v>
      </c>
      <c r="AR14" s="248">
        <f>成绩录入!J17</f>
        <v>0</v>
      </c>
      <c r="AS14" s="248">
        <f>成绩录入!K17</f>
        <v>0</v>
      </c>
      <c r="AT14" s="248">
        <f>成绩录入!L17</f>
        <v>0</v>
      </c>
      <c r="AU14" s="248">
        <f>成绩录入!M17</f>
        <v>0</v>
      </c>
      <c r="AV14" s="298">
        <f t="shared" si="39"/>
        <v>0</v>
      </c>
      <c r="AW14" s="299"/>
      <c r="AX14" s="260">
        <f>成绩录入!I17</f>
        <v>0</v>
      </c>
      <c r="AY14" s="248">
        <f>成绩录入!J17</f>
        <v>0</v>
      </c>
      <c r="AZ14" s="248">
        <f>成绩录入!K17</f>
        <v>0</v>
      </c>
      <c r="BA14" s="248">
        <f>成绩录入!L17</f>
        <v>0</v>
      </c>
      <c r="BB14" s="248">
        <f>成绩录入!M17</f>
        <v>0</v>
      </c>
      <c r="BC14" s="298">
        <f t="shared" si="40"/>
        <v>0</v>
      </c>
      <c r="BD14" s="299"/>
      <c r="BE14" s="260">
        <f>成绩录入!I17</f>
        <v>0</v>
      </c>
      <c r="BF14" s="248">
        <f>成绩录入!J17</f>
        <v>0</v>
      </c>
      <c r="BG14" s="248">
        <f>成绩录入!K17</f>
        <v>0</v>
      </c>
      <c r="BH14" s="248">
        <f>成绩录入!L17</f>
        <v>0</v>
      </c>
      <c r="BI14" s="248">
        <f>成绩录入!M17</f>
        <v>0</v>
      </c>
      <c r="BJ14" s="298">
        <f t="shared" si="41"/>
        <v>0</v>
      </c>
      <c r="BK14" s="299"/>
      <c r="BL14" s="260">
        <f>成绩录入!I17</f>
        <v>0</v>
      </c>
      <c r="BM14" s="248">
        <f>成绩录入!J17</f>
        <v>0</v>
      </c>
      <c r="BN14" s="248">
        <f>成绩录入!K17</f>
        <v>0</v>
      </c>
      <c r="BO14" s="248">
        <f>成绩录入!L17</f>
        <v>0</v>
      </c>
      <c r="BP14" s="248">
        <f>成绩录入!M17</f>
        <v>0</v>
      </c>
      <c r="BQ14" s="298">
        <f t="shared" si="42"/>
        <v>0</v>
      </c>
      <c r="BR14" s="300"/>
      <c r="BS14" s="260">
        <f>成绩录入!P17</f>
        <v>0</v>
      </c>
      <c r="BT14" s="248">
        <f>成绩录入!Q17</f>
        <v>0</v>
      </c>
      <c r="BU14" s="248">
        <f>成绩录入!R17</f>
        <v>0</v>
      </c>
      <c r="BV14" s="248">
        <f>成绩录入!S17</f>
        <v>0</v>
      </c>
      <c r="BW14" s="248">
        <f>成绩录入!T17</f>
        <v>0</v>
      </c>
      <c r="BX14" s="248">
        <f>成绩录入!U17</f>
        <v>0</v>
      </c>
      <c r="BY14" s="248">
        <f>成绩录入!V17</f>
        <v>0</v>
      </c>
      <c r="BZ14" s="248">
        <f>成绩录入!W17</f>
        <v>0</v>
      </c>
      <c r="CA14" s="248">
        <f>成绩录入!X17</f>
        <v>0</v>
      </c>
      <c r="CB14" s="248">
        <f>成绩录入!Y17</f>
        <v>0</v>
      </c>
      <c r="CC14" s="298">
        <f t="shared" si="43"/>
        <v>0</v>
      </c>
      <c r="CD14" s="299"/>
      <c r="CE14" s="260">
        <f>成绩录入!P17</f>
        <v>0</v>
      </c>
      <c r="CF14" s="248">
        <f>成绩录入!Q17</f>
        <v>0</v>
      </c>
      <c r="CG14" s="248">
        <f>成绩录入!R17</f>
        <v>0</v>
      </c>
      <c r="CH14" s="248">
        <f>成绩录入!S17</f>
        <v>0</v>
      </c>
      <c r="CI14" s="248">
        <f>成绩录入!T17</f>
        <v>0</v>
      </c>
      <c r="CJ14" s="248">
        <f>成绩录入!U17</f>
        <v>0</v>
      </c>
      <c r="CK14" s="248">
        <f>成绩录入!V17</f>
        <v>0</v>
      </c>
      <c r="CL14" s="248">
        <f>成绩录入!W17</f>
        <v>0</v>
      </c>
      <c r="CM14" s="248">
        <f>成绩录入!X17</f>
        <v>0</v>
      </c>
      <c r="CN14" s="248">
        <f>成绩录入!Y17</f>
        <v>0</v>
      </c>
      <c r="CO14" s="298">
        <f t="shared" si="44"/>
        <v>0</v>
      </c>
      <c r="CP14" s="299"/>
      <c r="CQ14" s="260">
        <f>成绩录入!P17</f>
        <v>0</v>
      </c>
      <c r="CR14" s="248">
        <f>成绩录入!Q17</f>
        <v>0</v>
      </c>
      <c r="CS14" s="248">
        <f>成绩录入!R17</f>
        <v>0</v>
      </c>
      <c r="CT14" s="248">
        <f>成绩录入!S17</f>
        <v>0</v>
      </c>
      <c r="CU14" s="248">
        <f>成绩录入!T17</f>
        <v>0</v>
      </c>
      <c r="CV14" s="248">
        <f>成绩录入!U17</f>
        <v>0</v>
      </c>
      <c r="CW14" s="248">
        <f>成绩录入!V17</f>
        <v>0</v>
      </c>
      <c r="CX14" s="248">
        <f>成绩录入!W17</f>
        <v>0</v>
      </c>
      <c r="CY14" s="248">
        <f>成绩录入!X17</f>
        <v>0</v>
      </c>
      <c r="CZ14" s="248">
        <f>成绩录入!Y17</f>
        <v>0</v>
      </c>
      <c r="DA14" s="298">
        <f t="shared" si="45"/>
        <v>0</v>
      </c>
      <c r="DB14" s="299"/>
      <c r="DC14" s="260">
        <f>成绩录入!P17</f>
        <v>0</v>
      </c>
      <c r="DD14" s="248">
        <f>成绩录入!Q17</f>
        <v>0</v>
      </c>
      <c r="DE14" s="248">
        <f>成绩录入!R17</f>
        <v>0</v>
      </c>
      <c r="DF14" s="248">
        <f>成绩录入!S17</f>
        <v>0</v>
      </c>
      <c r="DG14" s="248">
        <f>成绩录入!T17</f>
        <v>0</v>
      </c>
      <c r="DH14" s="248">
        <f>成绩录入!U17</f>
        <v>0</v>
      </c>
      <c r="DI14" s="248">
        <f>成绩录入!V17</f>
        <v>0</v>
      </c>
      <c r="DJ14" s="248">
        <f>成绩录入!W17</f>
        <v>0</v>
      </c>
      <c r="DK14" s="248">
        <f>成绩录入!X17</f>
        <v>0</v>
      </c>
      <c r="DL14" s="248">
        <f>成绩录入!Y17</f>
        <v>0</v>
      </c>
      <c r="DM14" s="298">
        <f t="shared" si="46"/>
        <v>0</v>
      </c>
      <c r="DN14" s="299"/>
      <c r="DO14" s="260">
        <f>成绩录入!P17</f>
        <v>0</v>
      </c>
      <c r="DP14" s="248">
        <f>成绩录入!Q17</f>
        <v>0</v>
      </c>
      <c r="DQ14" s="248">
        <f>成绩录入!R17</f>
        <v>0</v>
      </c>
      <c r="DR14" s="248">
        <f>成绩录入!S17</f>
        <v>0</v>
      </c>
      <c r="DS14" s="248">
        <f>成绩录入!T17</f>
        <v>0</v>
      </c>
      <c r="DT14" s="248">
        <f>成绩录入!U17</f>
        <v>0</v>
      </c>
      <c r="DU14" s="248">
        <f>成绩录入!V17</f>
        <v>0</v>
      </c>
      <c r="DV14" s="248">
        <f>成绩录入!W17</f>
        <v>0</v>
      </c>
      <c r="DW14" s="248">
        <f>成绩录入!X17</f>
        <v>0</v>
      </c>
      <c r="DX14" s="248">
        <f>成绩录入!Y17</f>
        <v>0</v>
      </c>
      <c r="DY14" s="298">
        <f t="shared" si="47"/>
        <v>0</v>
      </c>
      <c r="DZ14" s="299"/>
      <c r="EA14" s="301" t="e">
        <f t="shared" si="48"/>
        <v>#DIV/0!</v>
      </c>
      <c r="EB14" s="297" t="e">
        <f t="shared" si="49"/>
        <v>#DIV/0!</v>
      </c>
      <c r="EC14" s="297" t="e">
        <f t="shared" si="50"/>
        <v>#DIV/0!</v>
      </c>
      <c r="ED14" s="297" t="e">
        <f t="shared" si="51"/>
        <v>#DIV/0!</v>
      </c>
      <c r="EE14" s="297" t="e">
        <f t="shared" si="52"/>
        <v>#DIV/0!</v>
      </c>
      <c r="EF14" s="302" t="e">
        <f t="shared" si="53"/>
        <v>#DIV/0!</v>
      </c>
      <c r="EG14" s="303"/>
      <c r="EH14" s="304">
        <f t="shared" si="54"/>
        <v>0</v>
      </c>
      <c r="EI14" s="296">
        <f>成绩录入!I17</f>
        <v>0</v>
      </c>
      <c r="EJ14" s="296">
        <f>成绩录入!J17</f>
        <v>0</v>
      </c>
      <c r="EK14" s="296">
        <f>成绩录入!K17</f>
        <v>0</v>
      </c>
      <c r="EL14" s="296">
        <f>成绩录入!L17</f>
        <v>0</v>
      </c>
      <c r="EM14" s="296">
        <f>成绩录入!M17</f>
        <v>0</v>
      </c>
      <c r="EN14" s="296">
        <f>成绩录入!P17</f>
        <v>0</v>
      </c>
      <c r="EO14" s="296">
        <f>成绩录入!Q17</f>
        <v>0</v>
      </c>
      <c r="EP14" s="296">
        <f>成绩录入!R17</f>
        <v>0</v>
      </c>
      <c r="EQ14" s="296">
        <f>成绩录入!S17</f>
        <v>0</v>
      </c>
      <c r="ER14" s="296">
        <f>成绩录入!T17</f>
        <v>0</v>
      </c>
      <c r="ES14" s="296">
        <f>成绩录入!U17</f>
        <v>0</v>
      </c>
      <c r="ET14" s="296">
        <f>成绩录入!V17</f>
        <v>0</v>
      </c>
      <c r="EU14" s="296">
        <f>成绩录入!W17</f>
        <v>0</v>
      </c>
      <c r="EV14" s="296">
        <f>成绩录入!X17</f>
        <v>0</v>
      </c>
      <c r="EW14" s="302">
        <f>成绩录入!Y17</f>
        <v>0</v>
      </c>
      <c r="EX14" s="303"/>
      <c r="EY14" s="304" t="str">
        <f t="shared" si="55"/>
        <v/>
      </c>
      <c r="EZ14" s="296" t="str">
        <f t="shared" si="55"/>
        <v/>
      </c>
      <c r="FA14" s="296" t="str">
        <f t="shared" si="55"/>
        <v/>
      </c>
      <c r="FB14" s="296" t="str">
        <f t="shared" si="55"/>
        <v/>
      </c>
      <c r="FC14" s="302">
        <f>成绩录入!AB17</f>
        <v>0</v>
      </c>
      <c r="FD14" s="303"/>
      <c r="FE14" s="304" t="str">
        <f t="shared" si="56"/>
        <v>√</v>
      </c>
      <c r="FF14" s="296" t="str">
        <f t="shared" si="57"/>
        <v>√</v>
      </c>
      <c r="FG14" s="296" t="str">
        <f t="shared" si="58"/>
        <v>√</v>
      </c>
      <c r="FH14" s="296" t="str">
        <f t="shared" si="59"/>
        <v>√</v>
      </c>
      <c r="FI14" s="302" t="str">
        <f t="shared" si="60"/>
        <v>√</v>
      </c>
      <c r="FJ14" s="299"/>
      <c r="FK14" s="260">
        <f>成绩录入!AB17</f>
        <v>0</v>
      </c>
      <c r="FL14" s="248">
        <f>成绩录入!AC17</f>
        <v>0</v>
      </c>
      <c r="FM14" s="248">
        <f>成绩录入!AD17</f>
        <v>0</v>
      </c>
      <c r="FN14" s="248">
        <f>成绩录入!AE17</f>
        <v>0</v>
      </c>
      <c r="FO14" s="248">
        <f>成绩录入!AF17</f>
        <v>0</v>
      </c>
      <c r="FP14" s="248">
        <f>成绩录入!AG17</f>
        <v>0</v>
      </c>
      <c r="FQ14" s="298">
        <f t="shared" si="61"/>
        <v>0</v>
      </c>
      <c r="FR14" s="299"/>
      <c r="FS14" s="260">
        <f>成绩录入!AB17</f>
        <v>0</v>
      </c>
      <c r="FT14" s="248">
        <f>成绩录入!AC17</f>
        <v>0</v>
      </c>
      <c r="FU14" s="248">
        <f>成绩录入!AD17</f>
        <v>0</v>
      </c>
      <c r="FV14" s="248">
        <f>成绩录入!AE17</f>
        <v>0</v>
      </c>
      <c r="FW14" s="248">
        <f>成绩录入!AF17</f>
        <v>0</v>
      </c>
      <c r="FX14" s="333">
        <f>成绩录入!AG17</f>
        <v>0</v>
      </c>
      <c r="FY14" s="298">
        <f t="shared" si="62"/>
        <v>0</v>
      </c>
      <c r="FZ14" s="299"/>
      <c r="GA14" s="260">
        <f>成绩录入!AB17</f>
        <v>0</v>
      </c>
      <c r="GB14" s="248">
        <f>成绩录入!AC17</f>
        <v>0</v>
      </c>
      <c r="GC14" s="248">
        <f>成绩录入!AD17</f>
        <v>0</v>
      </c>
      <c r="GD14" s="248">
        <f>成绩录入!AE17</f>
        <v>0</v>
      </c>
      <c r="GE14" s="248">
        <f>成绩录入!AF17</f>
        <v>0</v>
      </c>
      <c r="GF14" s="248">
        <f>成绩录入!AG17</f>
        <v>0</v>
      </c>
      <c r="GG14" s="298">
        <f t="shared" si="63"/>
        <v>0</v>
      </c>
      <c r="GH14" s="299"/>
      <c r="GI14" s="260">
        <f>成绩录入!AB17</f>
        <v>0</v>
      </c>
      <c r="GJ14" s="248">
        <f>成绩录入!AC17</f>
        <v>0</v>
      </c>
      <c r="GK14" s="248">
        <f>成绩录入!AD17</f>
        <v>0</v>
      </c>
      <c r="GL14" s="248">
        <f>成绩录入!AE17</f>
        <v>0</v>
      </c>
      <c r="GM14" s="248">
        <f>成绩录入!AF17</f>
        <v>0</v>
      </c>
      <c r="GN14" s="248">
        <f>成绩录入!AG17</f>
        <v>0</v>
      </c>
      <c r="GO14" s="298">
        <f t="shared" si="64"/>
        <v>0</v>
      </c>
      <c r="GP14" s="299"/>
      <c r="GQ14" s="260">
        <f>成绩录入!AB17</f>
        <v>0</v>
      </c>
      <c r="GR14" s="248">
        <f>成绩录入!AC17</f>
        <v>0</v>
      </c>
      <c r="GS14" s="248">
        <f>成绩录入!AD17</f>
        <v>0</v>
      </c>
      <c r="GT14" s="248">
        <f>成绩录入!AE17</f>
        <v>0</v>
      </c>
      <c r="GU14" s="248">
        <f>成绩录入!AF17</f>
        <v>0</v>
      </c>
      <c r="GV14" s="248">
        <f>成绩录入!AG17</f>
        <v>0</v>
      </c>
      <c r="GW14" s="298">
        <f t="shared" si="65"/>
        <v>0</v>
      </c>
      <c r="GX14" s="299"/>
      <c r="GY14" s="247">
        <f>成绩录入!AJ17</f>
        <v>0</v>
      </c>
      <c r="GZ14" s="248">
        <f>成绩录入!AK17</f>
        <v>0</v>
      </c>
      <c r="HA14" s="248">
        <f>成绩录入!AL17</f>
        <v>0</v>
      </c>
      <c r="HB14" s="248">
        <f>成绩录入!AM17</f>
        <v>0</v>
      </c>
      <c r="HC14" s="248">
        <f>成绩录入!AN17</f>
        <v>0</v>
      </c>
      <c r="HD14" s="248">
        <f>成绩录入!AO17</f>
        <v>0</v>
      </c>
      <c r="HE14" s="310">
        <f t="shared" si="66"/>
        <v>0</v>
      </c>
      <c r="HF14" s="299"/>
      <c r="HG14" s="247">
        <f>成绩录入!AJ17</f>
        <v>0</v>
      </c>
      <c r="HH14" s="248">
        <f>成绩录入!AK17</f>
        <v>0</v>
      </c>
      <c r="HI14" s="248">
        <f>成绩录入!AL17</f>
        <v>0</v>
      </c>
      <c r="HJ14" s="248">
        <f>成绩录入!AM17</f>
        <v>0</v>
      </c>
      <c r="HK14" s="248">
        <f>成绩录入!AN17</f>
        <v>0</v>
      </c>
      <c r="HL14" s="248">
        <f>成绩录入!AO17</f>
        <v>0</v>
      </c>
      <c r="HM14" s="310">
        <f t="shared" si="67"/>
        <v>0</v>
      </c>
      <c r="HN14" s="299"/>
      <c r="HO14" s="247">
        <f>成绩录入!AJ17</f>
        <v>0</v>
      </c>
      <c r="HP14" s="248">
        <f>成绩录入!AK17</f>
        <v>0</v>
      </c>
      <c r="HQ14" s="248">
        <f>成绩录入!AL17</f>
        <v>0</v>
      </c>
      <c r="HR14" s="248">
        <f>成绩录入!AM17</f>
        <v>0</v>
      </c>
      <c r="HS14" s="248">
        <f>成绩录入!AN17</f>
        <v>0</v>
      </c>
      <c r="HT14" s="248">
        <f>成绩录入!AO17</f>
        <v>0</v>
      </c>
      <c r="HU14" s="310">
        <f t="shared" si="68"/>
        <v>0</v>
      </c>
      <c r="HV14" s="299"/>
      <c r="HW14" s="247">
        <f>成绩录入!AJ17</f>
        <v>0</v>
      </c>
      <c r="HX14" s="248">
        <f>成绩录入!AK17</f>
        <v>0</v>
      </c>
      <c r="HY14" s="248">
        <f>成绩录入!AL17</f>
        <v>0</v>
      </c>
      <c r="HZ14" s="248">
        <f>成绩录入!AM17</f>
        <v>0</v>
      </c>
      <c r="IA14" s="248">
        <f>成绩录入!AN17</f>
        <v>0</v>
      </c>
      <c r="IB14" s="248">
        <f>成绩录入!AO17</f>
        <v>0</v>
      </c>
      <c r="IC14" s="310">
        <f t="shared" si="69"/>
        <v>0</v>
      </c>
      <c r="ID14" s="299"/>
      <c r="IE14" s="247">
        <f>成绩录入!AJ17</f>
        <v>0</v>
      </c>
      <c r="IF14" s="248">
        <f>成绩录入!AK17</f>
        <v>0</v>
      </c>
      <c r="IG14" s="248">
        <f>成绩录入!AL17</f>
        <v>0</v>
      </c>
      <c r="IH14" s="248">
        <f>成绩录入!AM17</f>
        <v>0</v>
      </c>
      <c r="II14" s="248">
        <f>成绩录入!AN17</f>
        <v>0</v>
      </c>
      <c r="IJ14" s="248">
        <f>成绩录入!AO17</f>
        <v>0</v>
      </c>
      <c r="IK14" s="310">
        <f t="shared" si="70"/>
        <v>0</v>
      </c>
      <c r="IL14" s="299"/>
      <c r="IM14" s="313" t="e">
        <f t="shared" si="71"/>
        <v>#DIV/0!</v>
      </c>
      <c r="IN14" s="314" t="e">
        <f t="shared" si="72"/>
        <v>#DIV/0!</v>
      </c>
      <c r="IO14" s="314" t="e">
        <f t="shared" si="73"/>
        <v>#DIV/0!</v>
      </c>
      <c r="IP14" s="314" t="e">
        <f t="shared" si="74"/>
        <v>#DIV/0!</v>
      </c>
      <c r="IQ14" s="314" t="e">
        <f t="shared" si="75"/>
        <v>#DIV/0!</v>
      </c>
      <c r="IR14" s="315" t="e">
        <f t="shared" si="76"/>
        <v>#DIV/0!</v>
      </c>
      <c r="IS14" s="316"/>
      <c r="IT14" s="214">
        <f>成绩录入!AR17</f>
        <v>0</v>
      </c>
      <c r="IU14" s="216">
        <f>成绩录入!AS17</f>
        <v>0</v>
      </c>
      <c r="IV14" s="216">
        <f>成绩录入!AT17</f>
        <v>0</v>
      </c>
      <c r="IW14" s="216">
        <f>成绩录入!AU17</f>
        <v>0</v>
      </c>
      <c r="IX14" s="216">
        <f>成绩录入!AV17</f>
        <v>0</v>
      </c>
      <c r="IY14" s="216">
        <f>成绩录入!AW17</f>
        <v>0</v>
      </c>
      <c r="IZ14" s="298">
        <f t="shared" si="77"/>
        <v>0</v>
      </c>
      <c r="JA14" s="299"/>
      <c r="JB14" s="317">
        <f>成绩录入!AR17</f>
        <v>0</v>
      </c>
      <c r="JC14" s="216">
        <f>成绩录入!AS17</f>
        <v>0</v>
      </c>
      <c r="JD14" s="216">
        <f>成绩录入!AT17</f>
        <v>0</v>
      </c>
      <c r="JE14" s="216">
        <f>成绩录入!AU17</f>
        <v>0</v>
      </c>
      <c r="JF14" s="216">
        <f>成绩录入!AV17</f>
        <v>0</v>
      </c>
      <c r="JG14" s="216">
        <f>成绩录入!AW17</f>
        <v>0</v>
      </c>
      <c r="JH14" s="298">
        <f t="shared" si="78"/>
        <v>0</v>
      </c>
      <c r="JI14" s="299"/>
      <c r="JJ14" s="248">
        <f>成绩录入!AR17</f>
        <v>0</v>
      </c>
      <c r="JK14" s="248">
        <f>成绩录入!AS17</f>
        <v>0</v>
      </c>
      <c r="JL14" s="248">
        <f>成绩录入!AT17</f>
        <v>0</v>
      </c>
      <c r="JM14" s="248">
        <f>成绩录入!AU17</f>
        <v>0</v>
      </c>
      <c r="JN14" s="248">
        <f>成绩录入!AV17</f>
        <v>0</v>
      </c>
      <c r="JO14" s="248">
        <f>成绩录入!AW17</f>
        <v>0</v>
      </c>
      <c r="JP14" s="298">
        <f t="shared" si="79"/>
        <v>0</v>
      </c>
      <c r="JQ14" s="299"/>
      <c r="JR14" s="308">
        <f>成绩录入!AR17</f>
        <v>0</v>
      </c>
      <c r="JS14" s="248">
        <f>成绩录入!AS17</f>
        <v>0</v>
      </c>
      <c r="JT14" s="248">
        <f>成绩录入!AT17</f>
        <v>0</v>
      </c>
      <c r="JU14" s="248">
        <f>成绩录入!AU17</f>
        <v>0</v>
      </c>
      <c r="JV14" s="248">
        <f>成绩录入!AV17</f>
        <v>0</v>
      </c>
      <c r="JW14" s="248">
        <f>成绩录入!AW17</f>
        <v>0</v>
      </c>
      <c r="JX14" s="298">
        <f t="shared" si="80"/>
        <v>0</v>
      </c>
      <c r="JY14" s="299"/>
      <c r="JZ14" s="308">
        <f>成绩录入!AR17</f>
        <v>0</v>
      </c>
      <c r="KA14" s="248">
        <f>成绩录入!AS17</f>
        <v>0</v>
      </c>
      <c r="KB14" s="248">
        <f>成绩录入!AT17</f>
        <v>0</v>
      </c>
      <c r="KC14" s="248">
        <f>成绩录入!AU17</f>
        <v>0</v>
      </c>
      <c r="KD14" s="248">
        <f>成绩录入!AV17</f>
        <v>0</v>
      </c>
      <c r="KE14" s="248">
        <f>成绩录入!AW17</f>
        <v>0</v>
      </c>
      <c r="KF14" s="298">
        <f t="shared" si="81"/>
        <v>0</v>
      </c>
      <c r="KG14" s="299"/>
      <c r="KH14" s="313">
        <f t="shared" si="28"/>
        <v>0</v>
      </c>
      <c r="KI14" s="314">
        <f t="shared" si="82"/>
        <v>0</v>
      </c>
      <c r="KJ14" s="314">
        <f t="shared" si="83"/>
        <v>0</v>
      </c>
      <c r="KK14" s="314">
        <f t="shared" si="84"/>
        <v>0</v>
      </c>
      <c r="KL14" s="314">
        <f t="shared" si="85"/>
        <v>0</v>
      </c>
      <c r="KM14" s="315">
        <f t="shared" si="86"/>
        <v>0</v>
      </c>
      <c r="KN14" s="90"/>
      <c r="KO14" s="294">
        <f>IF(总评!G12&lt;60,1,0)</f>
        <v>0</v>
      </c>
      <c r="KP14" s="295">
        <f t="shared" si="29"/>
        <v>0</v>
      </c>
      <c r="KQ14" s="295">
        <f t="shared" si="30"/>
        <v>0</v>
      </c>
      <c r="KR14" s="321">
        <f t="shared" si="31"/>
        <v>0</v>
      </c>
      <c r="KS14" s="321">
        <f t="shared" si="87"/>
        <v>0</v>
      </c>
      <c r="KT14" s="27"/>
      <c r="KU14" s="351" t="s">
        <v>30</v>
      </c>
      <c r="KV14" s="352" t="str">
        <f>IF($KV$13&lt;&gt;"",1,"")</f>
        <v/>
      </c>
      <c r="KW14" s="352" t="str">
        <f t="shared" ref="KW14:MB14" si="115">IF($KV$13&lt;&gt;"",KV14+1,"")</f>
        <v/>
      </c>
      <c r="KX14" s="352" t="str">
        <f t="shared" si="115"/>
        <v/>
      </c>
      <c r="KY14" s="352" t="str">
        <f t="shared" si="115"/>
        <v/>
      </c>
      <c r="KZ14" s="352" t="str">
        <f t="shared" si="115"/>
        <v/>
      </c>
      <c r="LA14" s="352" t="str">
        <f t="shared" si="115"/>
        <v/>
      </c>
      <c r="LB14" s="352" t="str">
        <f t="shared" si="115"/>
        <v/>
      </c>
      <c r="LC14" s="352" t="str">
        <f t="shared" si="115"/>
        <v/>
      </c>
      <c r="LD14" s="352" t="str">
        <f t="shared" si="115"/>
        <v/>
      </c>
      <c r="LE14" s="352" t="str">
        <f t="shared" si="115"/>
        <v/>
      </c>
      <c r="LF14" s="352" t="str">
        <f t="shared" si="115"/>
        <v/>
      </c>
      <c r="LG14" s="352" t="str">
        <f t="shared" si="115"/>
        <v/>
      </c>
      <c r="LH14" s="352" t="str">
        <f t="shared" si="115"/>
        <v/>
      </c>
      <c r="LI14" s="352" t="str">
        <f t="shared" si="115"/>
        <v/>
      </c>
      <c r="LJ14" s="352" t="str">
        <f t="shared" si="115"/>
        <v/>
      </c>
      <c r="LK14" s="352" t="str">
        <f t="shared" si="115"/>
        <v/>
      </c>
      <c r="LL14" s="352" t="str">
        <f t="shared" si="115"/>
        <v/>
      </c>
      <c r="LM14" s="352" t="str">
        <f t="shared" si="115"/>
        <v/>
      </c>
      <c r="LN14" s="352" t="str">
        <f t="shared" si="115"/>
        <v/>
      </c>
      <c r="LO14" s="352" t="str">
        <f t="shared" si="115"/>
        <v/>
      </c>
      <c r="LP14" s="352" t="str">
        <f t="shared" si="115"/>
        <v/>
      </c>
      <c r="LQ14" s="352" t="str">
        <f t="shared" si="115"/>
        <v/>
      </c>
      <c r="LR14" s="352" t="str">
        <f t="shared" si="115"/>
        <v/>
      </c>
      <c r="LS14" s="352" t="str">
        <f t="shared" si="115"/>
        <v/>
      </c>
      <c r="LT14" s="352" t="str">
        <f t="shared" si="115"/>
        <v/>
      </c>
      <c r="LU14" s="352" t="str">
        <f t="shared" si="115"/>
        <v/>
      </c>
      <c r="LV14" s="352" t="str">
        <f t="shared" si="115"/>
        <v/>
      </c>
      <c r="LW14" s="352" t="str">
        <f t="shared" si="115"/>
        <v/>
      </c>
      <c r="LX14" s="352" t="str">
        <f t="shared" si="115"/>
        <v/>
      </c>
      <c r="LY14" s="352" t="str">
        <f t="shared" si="115"/>
        <v/>
      </c>
      <c r="LZ14" s="352" t="str">
        <f t="shared" si="115"/>
        <v/>
      </c>
      <c r="MA14" s="352" t="str">
        <f t="shared" si="115"/>
        <v/>
      </c>
      <c r="MB14" s="352" t="str">
        <f t="shared" si="115"/>
        <v/>
      </c>
      <c r="MC14" s="352" t="str">
        <f t="shared" ref="MC14:NC14" si="116">IF($KV$13&lt;&gt;"",MB14+1,"")</f>
        <v/>
      </c>
      <c r="MD14" s="352" t="str">
        <f t="shared" si="116"/>
        <v/>
      </c>
      <c r="ME14" s="352" t="str">
        <f t="shared" si="116"/>
        <v/>
      </c>
      <c r="MF14" s="352" t="str">
        <f t="shared" si="116"/>
        <v/>
      </c>
      <c r="MG14" s="352" t="str">
        <f t="shared" si="116"/>
        <v/>
      </c>
      <c r="MH14" s="352" t="str">
        <f t="shared" si="116"/>
        <v/>
      </c>
      <c r="MI14" s="352" t="str">
        <f t="shared" si="116"/>
        <v/>
      </c>
      <c r="MJ14" s="352" t="str">
        <f t="shared" si="116"/>
        <v/>
      </c>
      <c r="MK14" s="352" t="str">
        <f t="shared" si="116"/>
        <v/>
      </c>
      <c r="ML14" s="352" t="str">
        <f t="shared" si="116"/>
        <v/>
      </c>
      <c r="MM14" s="352" t="str">
        <f t="shared" si="116"/>
        <v/>
      </c>
      <c r="MN14" s="352" t="str">
        <f t="shared" si="116"/>
        <v/>
      </c>
      <c r="MO14" s="352" t="str">
        <f t="shared" si="116"/>
        <v/>
      </c>
      <c r="MP14" s="352" t="str">
        <f t="shared" si="116"/>
        <v/>
      </c>
      <c r="MQ14" s="352" t="str">
        <f t="shared" si="116"/>
        <v/>
      </c>
      <c r="MR14" s="352" t="str">
        <f t="shared" si="116"/>
        <v/>
      </c>
      <c r="MS14" s="352" t="str">
        <f t="shared" si="116"/>
        <v/>
      </c>
      <c r="MT14" s="352" t="str">
        <f t="shared" si="116"/>
        <v/>
      </c>
      <c r="MU14" s="352" t="str">
        <f t="shared" si="116"/>
        <v/>
      </c>
      <c r="MV14" s="352" t="str">
        <f t="shared" si="116"/>
        <v/>
      </c>
      <c r="MW14" s="352" t="str">
        <f t="shared" si="116"/>
        <v/>
      </c>
      <c r="MX14" s="352" t="str">
        <f t="shared" si="116"/>
        <v/>
      </c>
      <c r="MY14" s="352" t="str">
        <f t="shared" si="116"/>
        <v/>
      </c>
      <c r="MZ14" s="352" t="str">
        <f t="shared" si="116"/>
        <v/>
      </c>
      <c r="NA14" s="352" t="str">
        <f t="shared" si="116"/>
        <v/>
      </c>
      <c r="NB14" s="352" t="str">
        <f t="shared" si="116"/>
        <v/>
      </c>
      <c r="NC14" s="352" t="str">
        <f t="shared" si="116"/>
        <v/>
      </c>
      <c r="ND14" s="352" t="str">
        <f t="shared" ref="ND14" si="117">IF($KV$13&lt;&gt;"",NC14+1,"")</f>
        <v/>
      </c>
      <c r="NE14" s="352" t="str">
        <f t="shared" ref="NE14" si="118">IF($KV$13&lt;&gt;"",ND14+1,"")</f>
        <v/>
      </c>
      <c r="NF14" s="352" t="str">
        <f t="shared" ref="NF14" si="119">IF($KV$13&lt;&gt;"",NE14+1,"")</f>
        <v/>
      </c>
      <c r="NG14" s="352" t="str">
        <f t="shared" ref="NG14" si="120">IF($KV$13&lt;&gt;"",NF14+1,"")</f>
        <v/>
      </c>
      <c r="NH14" s="352" t="str">
        <f t="shared" ref="NH14" si="121">IF($KV$13&lt;&gt;"",NG14+1,"")</f>
        <v/>
      </c>
      <c r="NI14" s="352" t="str">
        <f t="shared" ref="NI14" si="122">IF($KV$13&lt;&gt;"",NH14+1,"")</f>
        <v/>
      </c>
      <c r="NJ14" s="352" t="str">
        <f t="shared" ref="NJ14" si="123">IF($KV$13&lt;&gt;"",NI14+1,"")</f>
        <v/>
      </c>
      <c r="NK14" s="352" t="str">
        <f t="shared" ref="NK14" si="124">IF($KV$13&lt;&gt;"",NJ14+1,"")</f>
        <v/>
      </c>
      <c r="NL14" s="352" t="str">
        <f t="shared" ref="NL14" si="125">IF($KV$13&lt;&gt;"",NK14+1,"")</f>
        <v/>
      </c>
      <c r="NM14" s="352" t="str">
        <f t="shared" ref="NM14" si="126">IF($KV$13&lt;&gt;"",NL14+1,"")</f>
        <v/>
      </c>
      <c r="NN14" s="352" t="str">
        <f t="shared" ref="NN14" si="127">IF($KV$13&lt;&gt;"",NM14+1,"")</f>
        <v/>
      </c>
      <c r="NO14" s="352" t="str">
        <f t="shared" ref="NO14" si="128">IF($KV$13&lt;&gt;"",NN14+1,"")</f>
        <v/>
      </c>
      <c r="NP14" s="352" t="str">
        <f t="shared" ref="NP14" si="129">IF($KV$13&lt;&gt;"",NO14+1,"")</f>
        <v/>
      </c>
      <c r="NQ14" s="352" t="str">
        <f t="shared" ref="NQ14" si="130">IF($KV$13&lt;&gt;"",NP14+1,"")</f>
        <v/>
      </c>
      <c r="NR14" s="352" t="str">
        <f t="shared" ref="NR14" si="131">IF($KV$13&lt;&gt;"",NQ14+1,"")</f>
        <v/>
      </c>
      <c r="NS14" s="352" t="str">
        <f t="shared" ref="NS14" si="132">IF($KV$13&lt;&gt;"",NR14+1,"")</f>
        <v/>
      </c>
      <c r="NT14" s="352" t="str">
        <f t="shared" ref="NT14" si="133">IF($KV$13&lt;&gt;"",NS14+1,"")</f>
        <v/>
      </c>
      <c r="NU14" s="352" t="str">
        <f t="shared" ref="NU14" si="134">IF($KV$13&lt;&gt;"",NT14+1,"")</f>
        <v/>
      </c>
      <c r="NV14" s="352" t="str">
        <f t="shared" ref="NV14" si="135">IF($KV$13&lt;&gt;"",NU14+1,"")</f>
        <v/>
      </c>
      <c r="NW14" s="352" t="str">
        <f t="shared" ref="NW14" si="136">IF($KV$13&lt;&gt;"",NV14+1,"")</f>
        <v/>
      </c>
      <c r="NX14" s="352" t="str">
        <f t="shared" ref="NX14" si="137">IF($KV$13&lt;&gt;"",NW14+1,"")</f>
        <v/>
      </c>
      <c r="NY14" s="352" t="str">
        <f t="shared" ref="NY14" si="138">IF($KV$13&lt;&gt;"",NX14+1,"")</f>
        <v/>
      </c>
      <c r="NZ14" s="352" t="str">
        <f t="shared" ref="NZ14" si="139">IF($KV$13&lt;&gt;"",NY14+1,"")</f>
        <v/>
      </c>
      <c r="OA14" s="352" t="str">
        <f t="shared" ref="OA14" si="140">IF($KV$13&lt;&gt;"",NZ14+1,"")</f>
        <v/>
      </c>
      <c r="OB14" s="352" t="str">
        <f t="shared" ref="OB14" si="141">IF($KV$13&lt;&gt;"",OA14+1,"")</f>
        <v/>
      </c>
      <c r="OC14" s="352" t="str">
        <f t="shared" ref="OC14" si="142">IF($KV$13&lt;&gt;"",OB14+1,"")</f>
        <v/>
      </c>
      <c r="OD14" s="352" t="str">
        <f t="shared" ref="OD14" si="143">IF($KV$13&lt;&gt;"",OC14+1,"")</f>
        <v/>
      </c>
      <c r="OE14" s="352" t="str">
        <f t="shared" ref="OE14" si="144">IF($KV$13&lt;&gt;"",OD14+1,"")</f>
        <v/>
      </c>
      <c r="OF14" s="352" t="str">
        <f t="shared" ref="OF14" si="145">IF($KV$13&lt;&gt;"",OE14+1,"")</f>
        <v/>
      </c>
      <c r="OG14" s="352" t="str">
        <f t="shared" ref="OG14" si="146">IF($KV$13&lt;&gt;"",OF14+1,"")</f>
        <v/>
      </c>
      <c r="OH14" s="352" t="str">
        <f t="shared" ref="OH14" si="147">IF($KV$13&lt;&gt;"",OG14+1,"")</f>
        <v/>
      </c>
      <c r="OI14" s="352" t="str">
        <f t="shared" ref="OI14" si="148">IF($KV$13&lt;&gt;"",OH14+1,"")</f>
        <v/>
      </c>
      <c r="OJ14" s="352" t="str">
        <f t="shared" ref="OJ14" si="149">IF($KV$13&lt;&gt;"",OI14+1,"")</f>
        <v/>
      </c>
      <c r="OK14" s="352" t="str">
        <f t="shared" ref="OK14" si="150">IF($KV$13&lt;&gt;"",OJ14+1,"")</f>
        <v/>
      </c>
      <c r="OL14" s="352" t="str">
        <f t="shared" ref="OL14" si="151">IF($KV$13&lt;&gt;"",OK14+1,"")</f>
        <v/>
      </c>
      <c r="OM14" s="352" t="str">
        <f t="shared" ref="OM14" si="152">IF($KV$13&lt;&gt;"",OL14+1,"")</f>
        <v/>
      </c>
      <c r="ON14" s="352" t="str">
        <f t="shared" ref="ON14" si="153">IF($KV$13&lt;&gt;"",OM14+1,"")</f>
        <v/>
      </c>
      <c r="OO14" s="352" t="str">
        <f t="shared" ref="OO14" si="154">IF($KV$13&lt;&gt;"",ON14+1,"")</f>
        <v/>
      </c>
      <c r="OP14" s="352" t="str">
        <f t="shared" ref="OP14" si="155">IF($KV$13&lt;&gt;"",OO14+1,"")</f>
        <v/>
      </c>
      <c r="OQ14" s="353" t="str">
        <f t="shared" ref="OQ14" si="156">IF($KV$13&lt;&gt;"",OP14+1,"")</f>
        <v/>
      </c>
      <c r="OT14" s="247">
        <f>IF(OT$6=$OS$5,成绩录入!BC17,0)</f>
        <v>0</v>
      </c>
      <c r="OU14" s="248">
        <f>IF(OU$6=$OS$5,成绩录入!BD17,0)</f>
        <v>0</v>
      </c>
      <c r="OV14" s="248">
        <f>IF(OV$6=$OS$5,成绩录入!BE17,0)</f>
        <v>0</v>
      </c>
      <c r="OW14" s="248">
        <f>IF(OW$6=$OS$5,成绩录入!BF17,0)</f>
        <v>0</v>
      </c>
      <c r="OX14" s="248">
        <f>IF(OX$6=$OS$5,成绩录入!BG17,0)</f>
        <v>0</v>
      </c>
      <c r="OY14" s="248">
        <f>IF(OY$6=$OS$5,成绩录入!BH17,0)</f>
        <v>0</v>
      </c>
      <c r="OZ14" s="248">
        <f>IF(OZ$6=$OS$5,成绩录入!BI17,0)</f>
        <v>0</v>
      </c>
      <c r="PA14" s="248">
        <f>IF(PA$6=$OS$5,成绩录入!BJ17,0)</f>
        <v>0</v>
      </c>
      <c r="PB14" s="248">
        <f>IF(PB$6=$OS$5,成绩录入!BK17,0)</f>
        <v>0</v>
      </c>
      <c r="PC14" s="248">
        <f>IF(PC$6=$OS$5,成绩录入!BL17,0)</f>
        <v>0</v>
      </c>
      <c r="PD14" s="248">
        <f>IF(PD$6=$OS$5,成绩录入!BM17,0)</f>
        <v>0</v>
      </c>
      <c r="PE14" s="248">
        <f>IF(PE$6=$OS$5,成绩录入!BN17,0)</f>
        <v>0</v>
      </c>
      <c r="PF14" s="248">
        <f>IF(PF$6=$OS$5,成绩录入!BO17,0)</f>
        <v>0</v>
      </c>
      <c r="PG14" s="248">
        <f>IF(PG$6=$OS$5,成绩录入!BP17,0)</f>
        <v>0</v>
      </c>
      <c r="PH14" s="248">
        <f>IF(PH$6=$OS$5,成绩录入!BQ17,0)</f>
        <v>0</v>
      </c>
      <c r="PI14" s="248">
        <f>IF(PI$6=$OS$5,成绩录入!BR17,0)</f>
        <v>0</v>
      </c>
      <c r="PJ14" s="248">
        <f>IF(PJ$6=$OS$5,成绩录入!BS17,0)</f>
        <v>0</v>
      </c>
      <c r="PK14" s="248">
        <f>IF(PK$6=$OS$5,成绩录入!BT17,0)</f>
        <v>0</v>
      </c>
      <c r="PL14" s="248">
        <f>IF(PL$6=$OS$5,成绩录入!BU17,0)</f>
        <v>0</v>
      </c>
      <c r="PM14" s="248">
        <f>IF(PM$6=$OS$5,成绩录入!BV17,0)</f>
        <v>0</v>
      </c>
      <c r="PN14" s="248">
        <f>IF(PN$6=$OS$5,成绩录入!BW17,0)</f>
        <v>0</v>
      </c>
      <c r="PO14" s="248">
        <f>IF(PO$6=$OS$5,成绩录入!BX17,0)</f>
        <v>0</v>
      </c>
      <c r="PP14" s="248">
        <f>IF(PP$6=$OS$5,成绩录入!BY17,0)</f>
        <v>0</v>
      </c>
      <c r="PQ14" s="248">
        <f>IF(PQ$6=$OS$5,成绩录入!BZ17,0)</f>
        <v>0</v>
      </c>
      <c r="PR14" s="248">
        <f>IF(PR$6=$OS$5,成绩录入!CA17,0)</f>
        <v>0</v>
      </c>
      <c r="PS14" s="248">
        <f>IF(PS$6=$OS$5,成绩录入!CB17,0)</f>
        <v>0</v>
      </c>
      <c r="PT14" s="248">
        <f>IF(PT$6=$OS$5,成绩录入!CC17,0)</f>
        <v>0</v>
      </c>
      <c r="PU14" s="248">
        <f>IF(PU$6=$OS$5,成绩录入!CD17,0)</f>
        <v>0</v>
      </c>
      <c r="PV14" s="248">
        <f>IF(PV$6=$OS$5,成绩录入!CE17,0)</f>
        <v>0</v>
      </c>
      <c r="PW14" s="248">
        <f>IF(PW$6=$OS$5,成绩录入!CF17,0)</f>
        <v>0</v>
      </c>
      <c r="PX14" s="248">
        <f>IF(PX$6=$OS$5,成绩录入!CG17,0)</f>
        <v>0</v>
      </c>
      <c r="PY14" s="248">
        <f>IF(PY$6=$OS$5,成绩录入!CH17,0)</f>
        <v>0</v>
      </c>
      <c r="PZ14" s="248">
        <f>IF(PZ$6=$OS$5,成绩录入!CI17,0)</f>
        <v>0</v>
      </c>
      <c r="QA14" s="248">
        <f>IF(QA$6=$OS$5,成绩录入!CJ17,0)</f>
        <v>0</v>
      </c>
      <c r="QB14" s="248">
        <f>IF(QB$6=$OS$5,成绩录入!CK17,0)</f>
        <v>0</v>
      </c>
      <c r="QC14" s="248">
        <f>IF(QC$6=$OS$5,成绩录入!CL17,0)</f>
        <v>0</v>
      </c>
      <c r="QD14" s="248">
        <f>IF(QD$6=$OS$5,成绩录入!CM17,0)</f>
        <v>0</v>
      </c>
      <c r="QE14" s="248">
        <f>IF(QE$6=$OS$5,成绩录入!CN17,0)</f>
        <v>0</v>
      </c>
      <c r="QF14" s="248">
        <f>IF(QF$6=$OS$5,成绩录入!CO17,0)</f>
        <v>0</v>
      </c>
      <c r="QG14" s="248">
        <f>IF(QG$6=$OS$5,成绩录入!CP17,0)</f>
        <v>0</v>
      </c>
      <c r="QH14" s="248">
        <f>IF(QH$6=$OS$5,成绩录入!CQ17,0)</f>
        <v>0</v>
      </c>
      <c r="QI14" s="248">
        <f>IF(QI$6=$OS$5,成绩录入!CR17,0)</f>
        <v>0</v>
      </c>
      <c r="QJ14" s="248">
        <f>IF(QJ$6=$OS$5,成绩录入!CS17,0)</f>
        <v>0</v>
      </c>
      <c r="QK14" s="248">
        <f>IF(QK$6=$OS$5,成绩录入!CT17,0)</f>
        <v>0</v>
      </c>
      <c r="QL14" s="248">
        <f>IF(QL$6=$OS$5,成绩录入!CU17,0)</f>
        <v>0</v>
      </c>
      <c r="QM14" s="248">
        <f>IF(QM$6=$OS$5,成绩录入!CV17,0)</f>
        <v>0</v>
      </c>
      <c r="QN14" s="248">
        <f>IF(QN$6=$OS$5,成绩录入!CW17,0)</f>
        <v>0</v>
      </c>
      <c r="QO14" s="248">
        <f>IF(QO$6=$OS$5,成绩录入!CX17,0)</f>
        <v>0</v>
      </c>
      <c r="QP14" s="248">
        <f>IF(QP$6=$OS$5,成绩录入!CY17,0)</f>
        <v>0</v>
      </c>
      <c r="QQ14" s="248">
        <f>IF(QQ$6=$OS$5,成绩录入!CZ17,0)</f>
        <v>0</v>
      </c>
      <c r="QR14" s="248">
        <f>IF(QR$6=$OS$5,成绩录入!DA17,0)</f>
        <v>0</v>
      </c>
      <c r="QS14" s="248">
        <f>IF(QS$6=$OS$5,成绩录入!DB17,0)</f>
        <v>0</v>
      </c>
      <c r="QT14" s="248">
        <f>IF(QT$6=$OS$5,成绩录入!DC17,0)</f>
        <v>0</v>
      </c>
      <c r="QU14" s="248">
        <f>IF(QU$6=$OS$5,成绩录入!DD17,0)</f>
        <v>0</v>
      </c>
      <c r="QV14" s="248">
        <f>IF(QV$6=$OS$5,成绩录入!DE17,0)</f>
        <v>0</v>
      </c>
      <c r="QW14" s="248">
        <f>IF(QW$6=$OS$5,成绩录入!DF17,0)</f>
        <v>0</v>
      </c>
      <c r="QX14" s="248">
        <f>IF(QX$6=$OS$5,成绩录入!DG17,0)</f>
        <v>0</v>
      </c>
      <c r="QY14" s="248">
        <f>IF(QY$6=$OS$5,成绩录入!DH17,0)</f>
        <v>0</v>
      </c>
      <c r="QZ14" s="248">
        <f>IF(QZ$6=$OS$5,成绩录入!DI17,0)</f>
        <v>0</v>
      </c>
      <c r="RA14" s="248">
        <f>IF(RA$6=$OS$5,成绩录入!DJ17,0)</f>
        <v>0</v>
      </c>
      <c r="RB14" s="248">
        <f>IF(RB$6=$OS$5,成绩录入!DK17,0)</f>
        <v>0</v>
      </c>
      <c r="RC14" s="248">
        <f>IF(RC$6=$OS$5,成绩录入!DL17,0)</f>
        <v>0</v>
      </c>
      <c r="RD14" s="248">
        <f>IF(RD$6=$OS$5,成绩录入!DM17,0)</f>
        <v>0</v>
      </c>
      <c r="RE14" s="248">
        <f>IF(RE$6=$OS$5,成绩录入!DN17,0)</f>
        <v>0</v>
      </c>
      <c r="RF14" s="248">
        <f>IF(RF$6=$OS$5,成绩录入!DO17,0)</f>
        <v>0</v>
      </c>
      <c r="RG14" s="248">
        <f>IF(RG$6=$OS$5,成绩录入!DP17,0)</f>
        <v>0</v>
      </c>
      <c r="RH14" s="248">
        <f>IF(RH$6=$OS$5,成绩录入!DQ17,0)</f>
        <v>0</v>
      </c>
      <c r="RI14" s="248">
        <f>IF(RI$6=$OS$5,成绩录入!DR17,0)</f>
        <v>0</v>
      </c>
      <c r="RJ14" s="248">
        <f>IF(RJ$6=$OS$5,成绩录入!DS17,0)</f>
        <v>0</v>
      </c>
      <c r="RK14" s="248">
        <f>IF(RK$6=$OS$5,成绩录入!DT17,0)</f>
        <v>0</v>
      </c>
      <c r="RL14" s="248">
        <f>IF(RL$6=$OS$5,成绩录入!DU17,0)</f>
        <v>0</v>
      </c>
      <c r="RM14" s="248">
        <f>IF(RM$6=$OS$5,成绩录入!DV17,0)</f>
        <v>0</v>
      </c>
      <c r="RN14" s="248">
        <f>IF(RN$6=$OS$5,成绩录入!DW17,0)</f>
        <v>0</v>
      </c>
      <c r="RO14" s="248">
        <f>IF(RO$6=$OS$5,成绩录入!DX17,0)</f>
        <v>0</v>
      </c>
      <c r="RP14" s="248">
        <f>IF(RP$6=$OS$5,成绩录入!DY17,0)</f>
        <v>0</v>
      </c>
      <c r="RQ14" s="248">
        <f>IF(RQ$6=$OS$5,成绩录入!DZ17,0)</f>
        <v>0</v>
      </c>
      <c r="RR14" s="248">
        <f>IF(RR$6=$OS$5,成绩录入!EA17,0)</f>
        <v>0</v>
      </c>
      <c r="RS14" s="248">
        <f>IF(RS$6=$OS$5,成绩录入!EB17,0)</f>
        <v>0</v>
      </c>
      <c r="RT14" s="248">
        <f>IF(RT$6=$OS$5,成绩录入!EC17,0)</f>
        <v>0</v>
      </c>
      <c r="RU14" s="248">
        <f>IF(RU$6=$OS$5,成绩录入!ED17,0)</f>
        <v>0</v>
      </c>
      <c r="RV14" s="248">
        <f>IF(RV$6=$OS$5,成绩录入!EE17,0)</f>
        <v>0</v>
      </c>
      <c r="RW14" s="248">
        <f>IF(RW$6=$OS$5,成绩录入!EF17,0)</f>
        <v>0</v>
      </c>
      <c r="RX14" s="248">
        <f>IF(RX$6=$OS$5,成绩录入!EG17,0)</f>
        <v>0</v>
      </c>
      <c r="RY14" s="248">
        <f>IF(RY$6=$OS$5,成绩录入!EH17,0)</f>
        <v>0</v>
      </c>
      <c r="RZ14" s="248">
        <f>IF(RZ$6=$OS$5,成绩录入!EI17,0)</f>
        <v>0</v>
      </c>
      <c r="SA14" s="248">
        <f>IF(SA$6=$OS$5,成绩录入!EJ17,0)</f>
        <v>0</v>
      </c>
      <c r="SB14" s="248">
        <f>IF(SB$6=$OS$5,成绩录入!EK17,0)</f>
        <v>0</v>
      </c>
      <c r="SC14" s="248">
        <f>IF(SC$6=$OS$5,成绩录入!EL17,0)</f>
        <v>0</v>
      </c>
      <c r="SD14" s="248">
        <f>IF(SD$6=$OS$5,成绩录入!EM17,0)</f>
        <v>0</v>
      </c>
      <c r="SE14" s="248">
        <f>IF(SE$6=$OS$5,成绩录入!EN17,0)</f>
        <v>0</v>
      </c>
      <c r="SF14" s="248">
        <f>IF(SF$6=$OS$5,成绩录入!EO17,0)</f>
        <v>0</v>
      </c>
      <c r="SG14" s="248">
        <f>IF(SG$6=$OS$5,成绩录入!EP17,0)</f>
        <v>0</v>
      </c>
      <c r="SH14" s="248">
        <f>IF(SH$6=$OS$5,成绩录入!EQ17,0)</f>
        <v>0</v>
      </c>
      <c r="SI14" s="248">
        <f>IF(SI$6=$OS$5,成绩录入!ER17,0)</f>
        <v>0</v>
      </c>
      <c r="SJ14" s="248">
        <f>IF(SJ$6=$OS$5,成绩录入!ES17,0)</f>
        <v>0</v>
      </c>
      <c r="SK14" s="248">
        <f>IF(SK$6=$OS$5,成绩录入!ET17,0)</f>
        <v>0</v>
      </c>
      <c r="SL14" s="248">
        <f>IF(SL$6=$OS$5,成绩录入!EU17,0)</f>
        <v>0</v>
      </c>
      <c r="SM14" s="248">
        <f>IF(SM$6=$OS$5,成绩录入!EV17,0)</f>
        <v>0</v>
      </c>
      <c r="SN14" s="248">
        <f>IF(SN$6=$OS$5,成绩录入!EW17,0)</f>
        <v>0</v>
      </c>
      <c r="SO14" s="248">
        <f>IF(SO$6=$OS$5,成绩录入!EX17,0)</f>
        <v>0</v>
      </c>
      <c r="SP14" s="218">
        <f t="shared" si="88"/>
        <v>0</v>
      </c>
      <c r="SQ14" s="166"/>
      <c r="SR14" s="166"/>
      <c r="SS14" s="247">
        <f>IF(SS$6=$SR$5,成绩录入!BC17,0)</f>
        <v>0</v>
      </c>
      <c r="ST14" s="248">
        <f>IF(ST$6=$SR$5,成绩录入!BD17,0)</f>
        <v>0</v>
      </c>
      <c r="SU14" s="248">
        <f>IF(SU$6=$SR$5,成绩录入!BE17,0)</f>
        <v>0</v>
      </c>
      <c r="SV14" s="248">
        <f>IF(SV$6=$SR$5,成绩录入!BF17,0)</f>
        <v>0</v>
      </c>
      <c r="SW14" s="248">
        <f>IF(SW$6=$SR$5,成绩录入!BG17,0)</f>
        <v>0</v>
      </c>
      <c r="SX14" s="248">
        <f>IF(SX$6=$SR$5,成绩录入!BH17,0)</f>
        <v>0</v>
      </c>
      <c r="SY14" s="248">
        <f>IF(SY$6=$SR$5,成绩录入!BI17,0)</f>
        <v>0</v>
      </c>
      <c r="SZ14" s="248">
        <f>IF(SZ$6=$SR$5,成绩录入!BJ17,0)</f>
        <v>0</v>
      </c>
      <c r="TA14" s="248">
        <f>IF(TA$6=$SR$5,成绩录入!BK17,0)</f>
        <v>0</v>
      </c>
      <c r="TB14" s="248">
        <f>IF(TB$6=$SR$5,成绩录入!BL17,0)</f>
        <v>0</v>
      </c>
      <c r="TC14" s="248">
        <f>IF(TC$6=$SR$5,成绩录入!BM17,0)</f>
        <v>0</v>
      </c>
      <c r="TD14" s="248">
        <f>IF(TD$6=$SR$5,成绩录入!BN17,0)</f>
        <v>0</v>
      </c>
      <c r="TE14" s="248">
        <f>IF(TE$6=$SR$5,成绩录入!BO17,0)</f>
        <v>0</v>
      </c>
      <c r="TF14" s="248">
        <f>IF(TF$6=$SR$5,成绩录入!BP17,0)</f>
        <v>0</v>
      </c>
      <c r="TG14" s="248">
        <f>IF(TG$6=$SR$5,成绩录入!BQ17,0)</f>
        <v>0</v>
      </c>
      <c r="TH14" s="248">
        <f>IF(TH$6=$SR$5,成绩录入!BR17,0)</f>
        <v>0</v>
      </c>
      <c r="TI14" s="248">
        <f>IF(TI$6=$SR$5,成绩录入!BS17,0)</f>
        <v>0</v>
      </c>
      <c r="TJ14" s="248">
        <f>IF(TJ$6=$SR$5,成绩录入!BT17,0)</f>
        <v>0</v>
      </c>
      <c r="TK14" s="248">
        <f>IF(TK$6=$SR$5,成绩录入!BU17,0)</f>
        <v>0</v>
      </c>
      <c r="TL14" s="248">
        <f>IF(TL$6=$SR$5,成绩录入!BV17,0)</f>
        <v>0</v>
      </c>
      <c r="TM14" s="248">
        <f>IF(TM$6=$SR$5,成绩录入!BW17,0)</f>
        <v>0</v>
      </c>
      <c r="TN14" s="248">
        <f>IF(TN$6=$SR$5,成绩录入!BX17,0)</f>
        <v>0</v>
      </c>
      <c r="TO14" s="248">
        <f>IF(TO$6=$SR$5,成绩录入!BY17,0)</f>
        <v>0</v>
      </c>
      <c r="TP14" s="248">
        <f>IF(TP$6=$SR$5,成绩录入!BZ17,0)</f>
        <v>0</v>
      </c>
      <c r="TQ14" s="248">
        <f>IF(TQ$6=$SR$5,成绩录入!CA17,0)</f>
        <v>0</v>
      </c>
      <c r="TR14" s="248">
        <f>IF(TR$6=$SR$5,成绩录入!CB17,0)</f>
        <v>0</v>
      </c>
      <c r="TS14" s="248">
        <f>IF(TS$6=$SR$5,成绩录入!CC17,0)</f>
        <v>0</v>
      </c>
      <c r="TT14" s="248">
        <f>IF(TT$6=$SR$5,成绩录入!CD17,0)</f>
        <v>0</v>
      </c>
      <c r="TU14" s="248">
        <f>IF(TU$6=$SR$5,成绩录入!CE17,0)</f>
        <v>0</v>
      </c>
      <c r="TV14" s="248">
        <f>IF(TV$6=$SR$5,成绩录入!CF17,0)</f>
        <v>0</v>
      </c>
      <c r="TW14" s="248">
        <f>IF(TW$6=$SR$5,成绩录入!CG17,0)</f>
        <v>0</v>
      </c>
      <c r="TX14" s="248">
        <f>IF(TX$6=$SR$5,成绩录入!CH17,0)</f>
        <v>0</v>
      </c>
      <c r="TY14" s="248">
        <f>IF(TY$6=$SR$5,成绩录入!CI17,0)</f>
        <v>0</v>
      </c>
      <c r="TZ14" s="248">
        <f>IF(TZ$6=$SR$5,成绩录入!CJ17,0)</f>
        <v>0</v>
      </c>
      <c r="UA14" s="248">
        <f>IF(UA$6=$SR$5,成绩录入!CK17,0)</f>
        <v>0</v>
      </c>
      <c r="UB14" s="248">
        <f>IF(UB$6=$SR$5,成绩录入!CL17,0)</f>
        <v>0</v>
      </c>
      <c r="UC14" s="248">
        <f>IF(UC$6=$SR$5,成绩录入!CM17,0)</f>
        <v>0</v>
      </c>
      <c r="UD14" s="248">
        <f>IF(UD$6=$SR$5,成绩录入!CN17,0)</f>
        <v>0</v>
      </c>
      <c r="UE14" s="248">
        <f>IF(UE$6=$SR$5,成绩录入!CO17,0)</f>
        <v>0</v>
      </c>
      <c r="UF14" s="248">
        <f>IF(UF$6=$SR$5,成绩录入!CP17,0)</f>
        <v>0</v>
      </c>
      <c r="UG14" s="248">
        <f>IF(UG$6=$SR$5,成绩录入!CQ17,0)</f>
        <v>0</v>
      </c>
      <c r="UH14" s="248">
        <f>IF(UH$6=$SR$5,成绩录入!CR17,0)</f>
        <v>0</v>
      </c>
      <c r="UI14" s="248">
        <f>IF(UI$6=$SR$5,成绩录入!CS17,0)</f>
        <v>0</v>
      </c>
      <c r="UJ14" s="248">
        <f>IF(UJ$6=$SR$5,成绩录入!CT17,0)</f>
        <v>0</v>
      </c>
      <c r="UK14" s="248">
        <f>IF(UK$6=$SR$5,成绩录入!CU17,0)</f>
        <v>0</v>
      </c>
      <c r="UL14" s="248">
        <f>IF(UL$6=$SR$5,成绩录入!CV17,0)</f>
        <v>0</v>
      </c>
      <c r="UM14" s="248">
        <f>IF(UM$6=$SR$5,成绩录入!CW17,0)</f>
        <v>0</v>
      </c>
      <c r="UN14" s="248">
        <f>IF(UN$6=$SR$5,成绩录入!CX17,0)</f>
        <v>0</v>
      </c>
      <c r="UO14" s="248">
        <f>IF(UO$6=$SR$5,成绩录入!CY17,0)</f>
        <v>0</v>
      </c>
      <c r="UP14" s="248">
        <f>IF(UP$6=$SR$5,成绩录入!CZ17,0)</f>
        <v>0</v>
      </c>
      <c r="UQ14" s="248">
        <f>IF(UQ$6=$SR$5,成绩录入!DA17,0)</f>
        <v>0</v>
      </c>
      <c r="UR14" s="248">
        <f>IF(UR$6=$SR$5,成绩录入!DB17,0)</f>
        <v>0</v>
      </c>
      <c r="US14" s="248">
        <f>IF(US$6=$SR$5,成绩录入!DC17,0)</f>
        <v>0</v>
      </c>
      <c r="UT14" s="248">
        <f>IF(UT$6=$SR$5,成绩录入!DD17,0)</f>
        <v>0</v>
      </c>
      <c r="UU14" s="248">
        <f>IF(UU$6=$SR$5,成绩录入!DE17,0)</f>
        <v>0</v>
      </c>
      <c r="UV14" s="248">
        <f>IF(UV$6=$SR$5,成绩录入!DF17,0)</f>
        <v>0</v>
      </c>
      <c r="UW14" s="248">
        <f>IF(UW$6=$SR$5,成绩录入!DG17,0)</f>
        <v>0</v>
      </c>
      <c r="UX14" s="248">
        <f>IF(UX$6=$SR$5,成绩录入!DH17,0)</f>
        <v>0</v>
      </c>
      <c r="UY14" s="248">
        <f>IF(UY$6=$SR$5,成绩录入!DI17,0)</f>
        <v>0</v>
      </c>
      <c r="UZ14" s="248">
        <f>IF(UZ$6=$SR$5,成绩录入!DJ17,0)</f>
        <v>0</v>
      </c>
      <c r="VA14" s="248">
        <f>IF(VA$6=$SR$5,成绩录入!DK17,0)</f>
        <v>0</v>
      </c>
      <c r="VB14" s="248">
        <f>IF(VB$6=$SR$5,成绩录入!DL17,0)</f>
        <v>0</v>
      </c>
      <c r="VC14" s="248">
        <f>IF(VC$6=$SR$5,成绩录入!DM17,0)</f>
        <v>0</v>
      </c>
      <c r="VD14" s="248">
        <f>IF(VD$6=$SR$5,成绩录入!DN17,0)</f>
        <v>0</v>
      </c>
      <c r="VE14" s="248">
        <f>IF(VE$6=$SR$5,成绩录入!DO17,0)</f>
        <v>0</v>
      </c>
      <c r="VF14" s="248">
        <f>IF(VF$6=$SR$5,成绩录入!DP17,0)</f>
        <v>0</v>
      </c>
      <c r="VG14" s="248">
        <f>IF(VG$6=$SR$5,成绩录入!DQ17,0)</f>
        <v>0</v>
      </c>
      <c r="VH14" s="248">
        <f>IF(VH$6=$SR$5,成绩录入!DR17,0)</f>
        <v>0</v>
      </c>
      <c r="VI14" s="248">
        <f>IF(VI$6=$SR$5,成绩录入!DS17,0)</f>
        <v>0</v>
      </c>
      <c r="VJ14" s="248">
        <f>IF(VJ$6=$SR$5,成绩录入!DT17,0)</f>
        <v>0</v>
      </c>
      <c r="VK14" s="248">
        <f>IF(VK$6=$SR$5,成绩录入!DU17,0)</f>
        <v>0</v>
      </c>
      <c r="VL14" s="248">
        <f>IF(VL$6=$SR$5,成绩录入!DV17,0)</f>
        <v>0</v>
      </c>
      <c r="VM14" s="248">
        <f>IF(VM$6=$SR$5,成绩录入!DW17,0)</f>
        <v>0</v>
      </c>
      <c r="VN14" s="248">
        <f>IF(VN$6=$SR$5,成绩录入!DX17,0)</f>
        <v>0</v>
      </c>
      <c r="VO14" s="248">
        <f>IF(VO$6=$SR$5,成绩录入!DY17,0)</f>
        <v>0</v>
      </c>
      <c r="VP14" s="248">
        <f>IF(VP$6=$SR$5,成绩录入!DZ17,0)</f>
        <v>0</v>
      </c>
      <c r="VQ14" s="248">
        <f>IF(VQ$6=$SR$5,成绩录入!EA17,0)</f>
        <v>0</v>
      </c>
      <c r="VR14" s="248">
        <f>IF(VR$6=$SR$5,成绩录入!EB17,0)</f>
        <v>0</v>
      </c>
      <c r="VS14" s="248">
        <f>IF(VS$6=$SR$5,成绩录入!EC17,0)</f>
        <v>0</v>
      </c>
      <c r="VT14" s="248">
        <f>IF(VT$6=$SR$5,成绩录入!ED17,0)</f>
        <v>0</v>
      </c>
      <c r="VU14" s="248">
        <f>IF(VU$6=$SR$5,成绩录入!EE17,0)</f>
        <v>0</v>
      </c>
      <c r="VV14" s="248">
        <f>IF(VV$6=$SR$5,成绩录入!EF17,0)</f>
        <v>0</v>
      </c>
      <c r="VW14" s="248">
        <f>IF(VW$6=$SR$5,成绩录入!EG17,0)</f>
        <v>0</v>
      </c>
      <c r="VX14" s="248">
        <f>IF(VX$6=$SR$5,成绩录入!EH17,0)</f>
        <v>0</v>
      </c>
      <c r="VY14" s="248">
        <f>IF(VY$6=$SR$5,成绩录入!EI17,0)</f>
        <v>0</v>
      </c>
      <c r="VZ14" s="248">
        <f>IF(VZ$6=$SR$5,成绩录入!EJ17,0)</f>
        <v>0</v>
      </c>
      <c r="WA14" s="248">
        <f>IF(WA$6=$SR$5,成绩录入!EK17,0)</f>
        <v>0</v>
      </c>
      <c r="WB14" s="248">
        <f>IF(WB$6=$SR$5,成绩录入!EL17,0)</f>
        <v>0</v>
      </c>
      <c r="WC14" s="248">
        <f>IF(WC$6=$SR$5,成绩录入!EM17,0)</f>
        <v>0</v>
      </c>
      <c r="WD14" s="248">
        <f>IF(WD$6=$SR$5,成绩录入!EN17,0)</f>
        <v>0</v>
      </c>
      <c r="WE14" s="248">
        <f>IF(WE$6=$SR$5,成绩录入!EO17,0)</f>
        <v>0</v>
      </c>
      <c r="WF14" s="248">
        <f>IF(WF$6=$SR$5,成绩录入!EP17,0)</f>
        <v>0</v>
      </c>
      <c r="WG14" s="248">
        <f>IF(WG$6=$SR$5,成绩录入!EQ17,0)</f>
        <v>0</v>
      </c>
      <c r="WH14" s="248">
        <f>IF(WH$6=$SR$5,成绩录入!ER17,0)</f>
        <v>0</v>
      </c>
      <c r="WI14" s="248">
        <f>IF(WI$6=$SR$5,成绩录入!ES17,0)</f>
        <v>0</v>
      </c>
      <c r="WJ14" s="248">
        <f>IF(WJ$6=$SR$5,成绩录入!ET17,0)</f>
        <v>0</v>
      </c>
      <c r="WK14" s="248">
        <f>IF(WK$6=$SR$5,成绩录入!EU17,0)</f>
        <v>0</v>
      </c>
      <c r="WL14" s="248">
        <f>IF(WL$6=$SR$5,成绩录入!EV17,0)</f>
        <v>0</v>
      </c>
      <c r="WM14" s="248">
        <f>IF(WM$6=$SR$5,成绩录入!EW17,0)</f>
        <v>0</v>
      </c>
      <c r="WN14" s="248">
        <f>IF(WN$6=$SR$5,成绩录入!EX17,0)</f>
        <v>0</v>
      </c>
      <c r="WO14" s="218">
        <f t="shared" si="32"/>
        <v>0</v>
      </c>
      <c r="WP14" s="166"/>
      <c r="WQ14" s="166"/>
      <c r="WR14" s="247">
        <f>IF(WR$6=$WQ$5,成绩录入!BC17,0)</f>
        <v>0</v>
      </c>
      <c r="WS14" s="248">
        <f>IF(WS$6=$WQ$5,成绩录入!BD17,0)</f>
        <v>0</v>
      </c>
      <c r="WT14" s="248">
        <f>IF(WT$6=$WQ$5,成绩录入!BE17,0)</f>
        <v>0</v>
      </c>
      <c r="WU14" s="248">
        <f>IF(WU$6=$WQ$5,成绩录入!BF17,0)</f>
        <v>0</v>
      </c>
      <c r="WV14" s="248">
        <f>IF(WV$6=$WQ$5,成绩录入!BG17,0)</f>
        <v>0</v>
      </c>
      <c r="WW14" s="248">
        <f>IF(WW$6=$WQ$5,成绩录入!BH17,0)</f>
        <v>0</v>
      </c>
      <c r="WX14" s="248">
        <f>IF(WX$6=$WQ$5,成绩录入!BI17,0)</f>
        <v>0</v>
      </c>
      <c r="WY14" s="248">
        <f>IF(WY$6=$WQ$5,成绩录入!BJ17,0)</f>
        <v>0</v>
      </c>
      <c r="WZ14" s="248">
        <f>IF(WZ$6=$WQ$5,成绩录入!BK17,0)</f>
        <v>0</v>
      </c>
      <c r="XA14" s="248">
        <f>IF(XA$6=$WQ$5,成绩录入!BL17,0)</f>
        <v>0</v>
      </c>
      <c r="XB14" s="248">
        <f>IF(XB$6=$WQ$5,成绩录入!BM17,0)</f>
        <v>0</v>
      </c>
      <c r="XC14" s="248">
        <f>IF(XC$6=$WQ$5,成绩录入!BN17,0)</f>
        <v>0</v>
      </c>
      <c r="XD14" s="248">
        <f>IF(XD$6=$WQ$5,成绩录入!BO17,0)</f>
        <v>0</v>
      </c>
      <c r="XE14" s="248">
        <f>IF(XE$6=$WQ$5,成绩录入!BP17,0)</f>
        <v>0</v>
      </c>
      <c r="XF14" s="248">
        <f>IF(XF$6=$WQ$5,成绩录入!BQ17,0)</f>
        <v>0</v>
      </c>
      <c r="XG14" s="248">
        <f>IF(XG$6=$WQ$5,成绩录入!BR17,0)</f>
        <v>0</v>
      </c>
      <c r="XH14" s="248">
        <f>IF(XH$6=$WQ$5,成绩录入!BS17,0)</f>
        <v>0</v>
      </c>
      <c r="XI14" s="248">
        <f>IF(XI$6=$WQ$5,成绩录入!BT17,0)</f>
        <v>0</v>
      </c>
      <c r="XJ14" s="248">
        <f>IF(XJ$6=$WQ$5,成绩录入!BU17,0)</f>
        <v>0</v>
      </c>
      <c r="XK14" s="248">
        <f>IF(XK$6=$WQ$5,成绩录入!BV17,0)</f>
        <v>0</v>
      </c>
      <c r="XL14" s="248">
        <f>IF(XL$6=$WQ$5,成绩录入!BW17,0)</f>
        <v>0</v>
      </c>
      <c r="XM14" s="248">
        <f>IF(XM$6=$WQ$5,成绩录入!BX17,0)</f>
        <v>0</v>
      </c>
      <c r="XN14" s="248">
        <f>IF(XN$6=$WQ$5,成绩录入!BY17,0)</f>
        <v>0</v>
      </c>
      <c r="XO14" s="248">
        <f>IF(XO$6=$WQ$5,成绩录入!BZ17,0)</f>
        <v>0</v>
      </c>
      <c r="XP14" s="248">
        <f>IF(XP$6=$WQ$5,成绩录入!CA17,0)</f>
        <v>0</v>
      </c>
      <c r="XQ14" s="248">
        <f>IF(XQ$6=$WQ$5,成绩录入!CB17,0)</f>
        <v>0</v>
      </c>
      <c r="XR14" s="248">
        <f>IF(XR$6=$WQ$5,成绩录入!CC17,0)</f>
        <v>0</v>
      </c>
      <c r="XS14" s="248">
        <f>IF(XS$6=$WQ$5,成绩录入!CD17,0)</f>
        <v>0</v>
      </c>
      <c r="XT14" s="248">
        <f>IF(XT$6=$WQ$5,成绩录入!CE17,0)</f>
        <v>0</v>
      </c>
      <c r="XU14" s="248">
        <f>IF(XU$6=$WQ$5,成绩录入!CF17,0)</f>
        <v>0</v>
      </c>
      <c r="XV14" s="248">
        <f>IF(XV$6=$WQ$5,成绩录入!CG17,0)</f>
        <v>0</v>
      </c>
      <c r="XW14" s="248">
        <f>IF(XW$6=$WQ$5,成绩录入!CH17,0)</f>
        <v>0</v>
      </c>
      <c r="XX14" s="248">
        <f>IF(XX$6=$WQ$5,成绩录入!CI17,0)</f>
        <v>0</v>
      </c>
      <c r="XY14" s="248">
        <f>IF(XY$6=$WQ$5,成绩录入!CJ17,0)</f>
        <v>0</v>
      </c>
      <c r="XZ14" s="248">
        <f>IF(XZ$6=$WQ$5,成绩录入!CK17,0)</f>
        <v>0</v>
      </c>
      <c r="YA14" s="248">
        <f>IF(YA$6=$WQ$5,成绩录入!CL17,0)</f>
        <v>0</v>
      </c>
      <c r="YB14" s="248">
        <f>IF(YB$6=$WQ$5,成绩录入!CM17,0)</f>
        <v>0</v>
      </c>
      <c r="YC14" s="248">
        <f>IF(YC$6=$WQ$5,成绩录入!CN17,0)</f>
        <v>0</v>
      </c>
      <c r="YD14" s="248">
        <f>IF(YD$6=$WQ$5,成绩录入!CO17,0)</f>
        <v>0</v>
      </c>
      <c r="YE14" s="248">
        <f>IF(YE$6=$WQ$5,成绩录入!CP17,0)</f>
        <v>0</v>
      </c>
      <c r="YF14" s="248">
        <f>IF(YF$6=$WQ$5,成绩录入!CQ17,0)</f>
        <v>0</v>
      </c>
      <c r="YG14" s="248">
        <f>IF(YG$6=$WQ$5,成绩录入!CR17,0)</f>
        <v>0</v>
      </c>
      <c r="YH14" s="248">
        <f>IF(YH$6=$WQ$5,成绩录入!CS17,0)</f>
        <v>0</v>
      </c>
      <c r="YI14" s="248">
        <f>IF(YI$6=$WQ$5,成绩录入!CT17,0)</f>
        <v>0</v>
      </c>
      <c r="YJ14" s="248">
        <f>IF(YJ$6=$WQ$5,成绩录入!CU17,0)</f>
        <v>0</v>
      </c>
      <c r="YK14" s="248">
        <f>IF(YK$6=$WQ$5,成绩录入!CV17,0)</f>
        <v>0</v>
      </c>
      <c r="YL14" s="248">
        <f>IF(YL$6=$WQ$5,成绩录入!CW17,0)</f>
        <v>0</v>
      </c>
      <c r="YM14" s="248">
        <f>IF(YM$6=$WQ$5,成绩录入!CX17,0)</f>
        <v>0</v>
      </c>
      <c r="YN14" s="248">
        <f>IF(YN$6=$WQ$5,成绩录入!CY17,0)</f>
        <v>0</v>
      </c>
      <c r="YO14" s="248">
        <f>IF(YO$6=$WQ$5,成绩录入!CZ17,0)</f>
        <v>0</v>
      </c>
      <c r="YP14" s="248">
        <f>IF(YP$6=$WQ$5,成绩录入!DA17,0)</f>
        <v>0</v>
      </c>
      <c r="YQ14" s="248">
        <f>IF(YQ$6=$WQ$5,成绩录入!DB17,0)</f>
        <v>0</v>
      </c>
      <c r="YR14" s="248">
        <f>IF(YR$6=$WQ$5,成绩录入!DC17,0)</f>
        <v>0</v>
      </c>
      <c r="YS14" s="248">
        <f>IF(YS$6=$WQ$5,成绩录入!DD17,0)</f>
        <v>0</v>
      </c>
      <c r="YT14" s="248">
        <f>IF(YT$6=$WQ$5,成绩录入!DE17,0)</f>
        <v>0</v>
      </c>
      <c r="YU14" s="248">
        <f>IF(YU$6=$WQ$5,成绩录入!DF17,0)</f>
        <v>0</v>
      </c>
      <c r="YV14" s="248">
        <f>IF(YV$6=$WQ$5,成绩录入!DG17,0)</f>
        <v>0</v>
      </c>
      <c r="YW14" s="248">
        <f>IF(YW$6=$WQ$5,成绩录入!DH17,0)</f>
        <v>0</v>
      </c>
      <c r="YX14" s="248">
        <f>IF(YX$6=$WQ$5,成绩录入!DI17,0)</f>
        <v>0</v>
      </c>
      <c r="YY14" s="248">
        <f>IF(YY$6=$WQ$5,成绩录入!DJ17,0)</f>
        <v>0</v>
      </c>
      <c r="YZ14" s="248">
        <f>IF(YZ$6=$WQ$5,成绩录入!DK17,0)</f>
        <v>0</v>
      </c>
      <c r="ZA14" s="248">
        <f>IF(ZA$6=$WQ$5,成绩录入!DL17,0)</f>
        <v>0</v>
      </c>
      <c r="ZB14" s="248">
        <f>IF(ZB$6=$WQ$5,成绩录入!DM17,0)</f>
        <v>0</v>
      </c>
      <c r="ZC14" s="248">
        <f>IF(ZC$6=$WQ$5,成绩录入!DN17,0)</f>
        <v>0</v>
      </c>
      <c r="ZD14" s="248">
        <f>IF(ZD$6=$WQ$5,成绩录入!DO17,0)</f>
        <v>0</v>
      </c>
      <c r="ZE14" s="248">
        <f>IF(ZE$6=$WQ$5,成绩录入!DP17,0)</f>
        <v>0</v>
      </c>
      <c r="ZF14" s="248">
        <f>IF(ZF$6=$WQ$5,成绩录入!DQ17,0)</f>
        <v>0</v>
      </c>
      <c r="ZG14" s="248">
        <f>IF(ZG$6=$WQ$5,成绩录入!DR17,0)</f>
        <v>0</v>
      </c>
      <c r="ZH14" s="248">
        <f>IF(ZH$6=$WQ$5,成绩录入!DS17,0)</f>
        <v>0</v>
      </c>
      <c r="ZI14" s="248">
        <f>IF(ZI$6=$WQ$5,成绩录入!DT17,0)</f>
        <v>0</v>
      </c>
      <c r="ZJ14" s="248">
        <f>IF(ZJ$6=$WQ$5,成绩录入!DU17,0)</f>
        <v>0</v>
      </c>
      <c r="ZK14" s="248">
        <f>IF(ZK$6=$WQ$5,成绩录入!DV17,0)</f>
        <v>0</v>
      </c>
      <c r="ZL14" s="248">
        <f>IF(ZL$6=$WQ$5,成绩录入!DW17,0)</f>
        <v>0</v>
      </c>
      <c r="ZM14" s="248">
        <f>IF(ZM$6=$WQ$5,成绩录入!DX17,0)</f>
        <v>0</v>
      </c>
      <c r="ZN14" s="248">
        <f>IF(ZN$6=$WQ$5,成绩录入!DY17,0)</f>
        <v>0</v>
      </c>
      <c r="ZO14" s="248">
        <f>IF(ZO$6=$WQ$5,成绩录入!DZ17,0)</f>
        <v>0</v>
      </c>
      <c r="ZP14" s="248">
        <f>IF(ZP$6=$WQ$5,成绩录入!EA17,0)</f>
        <v>0</v>
      </c>
      <c r="ZQ14" s="248">
        <f>IF(ZQ$6=$WQ$5,成绩录入!EB17,0)</f>
        <v>0</v>
      </c>
      <c r="ZR14" s="248">
        <f>IF(ZR$6=$WQ$5,成绩录入!EC17,0)</f>
        <v>0</v>
      </c>
      <c r="ZS14" s="248">
        <f>IF(ZS$6=$WQ$5,成绩录入!ED17,0)</f>
        <v>0</v>
      </c>
      <c r="ZT14" s="248">
        <f>IF(ZT$6=$WQ$5,成绩录入!EE17,0)</f>
        <v>0</v>
      </c>
      <c r="ZU14" s="248">
        <f>IF(ZU$6=$WQ$5,成绩录入!EF17,0)</f>
        <v>0</v>
      </c>
      <c r="ZV14" s="248">
        <f>IF(ZV$6=$WQ$5,成绩录入!EG17,0)</f>
        <v>0</v>
      </c>
      <c r="ZW14" s="248">
        <f>IF(ZW$6=$WQ$5,成绩录入!EH17,0)</f>
        <v>0</v>
      </c>
      <c r="ZX14" s="248">
        <f>IF(ZX$6=$WQ$5,成绩录入!EI17,0)</f>
        <v>0</v>
      </c>
      <c r="ZY14" s="248">
        <f>IF(ZY$6=$WQ$5,成绩录入!EJ17,0)</f>
        <v>0</v>
      </c>
      <c r="ZZ14" s="248">
        <f>IF(ZZ$6=$WQ$5,成绩录入!EK17,0)</f>
        <v>0</v>
      </c>
      <c r="AAA14" s="248">
        <f>IF(AAA$6=$WQ$5,成绩录入!EL17,0)</f>
        <v>0</v>
      </c>
      <c r="AAB14" s="248">
        <f>IF(AAB$6=$WQ$5,成绩录入!EM17,0)</f>
        <v>0</v>
      </c>
      <c r="AAC14" s="248">
        <f>IF(AAC$6=$WQ$5,成绩录入!EN17,0)</f>
        <v>0</v>
      </c>
      <c r="AAD14" s="248">
        <f>IF(AAD$6=$WQ$5,成绩录入!EO17,0)</f>
        <v>0</v>
      </c>
      <c r="AAE14" s="248">
        <f>IF(AAE$6=$WQ$5,成绩录入!EP17,0)</f>
        <v>0</v>
      </c>
      <c r="AAF14" s="248">
        <f>IF(AAF$6=$WQ$5,成绩录入!EQ17,0)</f>
        <v>0</v>
      </c>
      <c r="AAG14" s="248">
        <f>IF(AAG$6=$WQ$5,成绩录入!ER17,0)</f>
        <v>0</v>
      </c>
      <c r="AAH14" s="248">
        <f>IF(AAH$6=$WQ$5,成绩录入!ES17,0)</f>
        <v>0</v>
      </c>
      <c r="AAI14" s="248">
        <f>IF(AAI$6=$WQ$5,成绩录入!ET17,0)</f>
        <v>0</v>
      </c>
      <c r="AAJ14" s="248">
        <f>IF(AAJ$6=$WQ$5,成绩录入!EU17,0)</f>
        <v>0</v>
      </c>
      <c r="AAK14" s="248">
        <f>IF(AAK$6=$WQ$5,成绩录入!EV17,0)</f>
        <v>0</v>
      </c>
      <c r="AAL14" s="248">
        <f>IF(AAL$6=$WQ$5,成绩录入!EW17,0)</f>
        <v>0</v>
      </c>
      <c r="AAM14" s="248">
        <f>IF(AAM$6=$WQ$5,成绩录入!EX17,0)</f>
        <v>0</v>
      </c>
      <c r="AAN14" s="218">
        <f t="shared" si="33"/>
        <v>0</v>
      </c>
      <c r="AAO14" s="206"/>
      <c r="AAQ14" s="247">
        <f>IF(AAQ$6=$AAP$5,成绩录入!BC17,0)</f>
        <v>0</v>
      </c>
      <c r="AAR14" s="248">
        <f>IF(AAR$6=$AAP$5,成绩录入!BD17,0)</f>
        <v>0</v>
      </c>
      <c r="AAS14" s="248">
        <f>IF(AAS$6=$AAP$5,成绩录入!BE17,0)</f>
        <v>0</v>
      </c>
      <c r="AAT14" s="248">
        <f>IF(AAT$6=$AAP$5,成绩录入!BF17,0)</f>
        <v>0</v>
      </c>
      <c r="AAU14" s="248">
        <f>IF(AAU$6=$AAP$5,成绩录入!BG17,0)</f>
        <v>0</v>
      </c>
      <c r="AAV14" s="248">
        <f>IF(AAV$6=$AAP$5,成绩录入!BH17,0)</f>
        <v>0</v>
      </c>
      <c r="AAW14" s="248">
        <f>IF(AAW$6=$AAP$5,成绩录入!BI17,0)</f>
        <v>0</v>
      </c>
      <c r="AAX14" s="248">
        <f>IF(AAX$6=$AAP$5,成绩录入!BJ17,0)</f>
        <v>0</v>
      </c>
      <c r="AAY14" s="248">
        <f>IF(AAY$6=$AAP$5,成绩录入!BK17,0)</f>
        <v>0</v>
      </c>
      <c r="AAZ14" s="248">
        <f>IF(AAZ$6=$AAP$5,成绩录入!BL17,0)</f>
        <v>0</v>
      </c>
      <c r="ABA14" s="248">
        <f>IF(ABA$6=$AAP$5,成绩录入!BM17,0)</f>
        <v>0</v>
      </c>
      <c r="ABB14" s="248">
        <f>IF(ABB$6=$AAP$5,成绩录入!BN17,0)</f>
        <v>0</v>
      </c>
      <c r="ABC14" s="248">
        <f>IF(ABC$6=$AAP$5,成绩录入!BO17,0)</f>
        <v>0</v>
      </c>
      <c r="ABD14" s="248">
        <f>IF(ABD$6=$AAP$5,成绩录入!BP17,0)</f>
        <v>0</v>
      </c>
      <c r="ABE14" s="248">
        <f>IF(ABE$6=$AAP$5,成绩录入!BQ17,0)</f>
        <v>0</v>
      </c>
      <c r="ABF14" s="248">
        <f>IF(ABF$6=$AAP$5,成绩录入!BR17,0)</f>
        <v>0</v>
      </c>
      <c r="ABG14" s="248">
        <f>IF(ABG$6=$AAP$5,成绩录入!BS17,0)</f>
        <v>0</v>
      </c>
      <c r="ABH14" s="248">
        <f>IF(ABH$6=$AAP$5,成绩录入!BT17,0)</f>
        <v>0</v>
      </c>
      <c r="ABI14" s="248">
        <f>IF(ABI$6=$AAP$5,成绩录入!BU17,0)</f>
        <v>0</v>
      </c>
      <c r="ABJ14" s="248">
        <f>IF(ABJ$6=$AAP$5,成绩录入!BV17,0)</f>
        <v>0</v>
      </c>
      <c r="ABK14" s="248">
        <f>IF(ABK$6=$AAP$5,成绩录入!BW17,0)</f>
        <v>0</v>
      </c>
      <c r="ABL14" s="248">
        <f>IF(ABL$6=$AAP$5,成绩录入!BX17,0)</f>
        <v>0</v>
      </c>
      <c r="ABM14" s="248">
        <f>IF(ABM$6=$AAP$5,成绩录入!BY17,0)</f>
        <v>0</v>
      </c>
      <c r="ABN14" s="248">
        <f>IF(ABN$6=$AAP$5,成绩录入!BZ17,0)</f>
        <v>0</v>
      </c>
      <c r="ABO14" s="248">
        <f>IF(ABO$6=$AAP$5,成绩录入!CA17,0)</f>
        <v>0</v>
      </c>
      <c r="ABP14" s="248">
        <f>IF(ABP$6=$AAP$5,成绩录入!CB17,0)</f>
        <v>0</v>
      </c>
      <c r="ABQ14" s="248">
        <f>IF(ABQ$6=$AAP$5,成绩录入!CC17,0)</f>
        <v>0</v>
      </c>
      <c r="ABR14" s="248">
        <f>IF(ABR$6=$AAP$5,成绩录入!CD17,0)</f>
        <v>0</v>
      </c>
      <c r="ABS14" s="248">
        <f>IF(ABS$6=$AAP$5,成绩录入!CE17,0)</f>
        <v>0</v>
      </c>
      <c r="ABT14" s="248">
        <f>IF(ABT$6=$AAP$5,成绩录入!CF17,0)</f>
        <v>0</v>
      </c>
      <c r="ABU14" s="248">
        <f>IF(ABU$6=$AAP$5,成绩录入!CG17,0)</f>
        <v>0</v>
      </c>
      <c r="ABV14" s="248">
        <f>IF(ABV$6=$AAP$5,成绩录入!CH17,0)</f>
        <v>0</v>
      </c>
      <c r="ABW14" s="248">
        <f>IF(ABW$6=$AAP$5,成绩录入!CI17,0)</f>
        <v>0</v>
      </c>
      <c r="ABX14" s="248">
        <f>IF(ABX$6=$AAP$5,成绩录入!CJ17,0)</f>
        <v>0</v>
      </c>
      <c r="ABY14" s="248">
        <f>IF(ABY$6=$AAP$5,成绩录入!CK17,0)</f>
        <v>0</v>
      </c>
      <c r="ABZ14" s="248">
        <f>IF(ABZ$6=$AAP$5,成绩录入!CL17,0)</f>
        <v>0</v>
      </c>
      <c r="ACA14" s="248">
        <f>IF(ACA$6=$AAP$5,成绩录入!CM17,0)</f>
        <v>0</v>
      </c>
      <c r="ACB14" s="248">
        <f>IF(ACB$6=$AAP$5,成绩录入!CN17,0)</f>
        <v>0</v>
      </c>
      <c r="ACC14" s="248">
        <f>IF(ACC$6=$AAP$5,成绩录入!CO17,0)</f>
        <v>0</v>
      </c>
      <c r="ACD14" s="248">
        <f>IF(ACD$6=$AAP$5,成绩录入!CP17,0)</f>
        <v>0</v>
      </c>
      <c r="ACE14" s="248">
        <f>IF(ACE$6=$AAP$5,成绩录入!CQ17,0)</f>
        <v>0</v>
      </c>
      <c r="ACF14" s="248">
        <f>IF(ACF$6=$AAP$5,成绩录入!CR17,0)</f>
        <v>0</v>
      </c>
      <c r="ACG14" s="248">
        <f>IF(ACG$6=$AAP$5,成绩录入!CS17,0)</f>
        <v>0</v>
      </c>
      <c r="ACH14" s="248">
        <f>IF(ACH$6=$AAP$5,成绩录入!CT17,0)</f>
        <v>0</v>
      </c>
      <c r="ACI14" s="248">
        <f>IF(ACI$6=$AAP$5,成绩录入!CU17,0)</f>
        <v>0</v>
      </c>
      <c r="ACJ14" s="248">
        <f>IF(ACJ$6=$AAP$5,成绩录入!CV17,0)</f>
        <v>0</v>
      </c>
      <c r="ACK14" s="248">
        <f>IF(ACK$6=$AAP$5,成绩录入!CW17,0)</f>
        <v>0</v>
      </c>
      <c r="ACL14" s="248">
        <f>IF(ACL$6=$AAP$5,成绩录入!CX17,0)</f>
        <v>0</v>
      </c>
      <c r="ACM14" s="248">
        <f>IF(ACM$6=$AAP$5,成绩录入!CY17,0)</f>
        <v>0</v>
      </c>
      <c r="ACN14" s="248">
        <f>IF(ACN$6=$AAP$5,成绩录入!CZ17,0)</f>
        <v>0</v>
      </c>
      <c r="ACO14" s="248">
        <f>IF(ACO$6=$AAP$5,成绩录入!DA17,0)</f>
        <v>0</v>
      </c>
      <c r="ACP14" s="248">
        <f>IF(ACP$6=$AAP$5,成绩录入!DB17,0)</f>
        <v>0</v>
      </c>
      <c r="ACQ14" s="248">
        <f>IF(ACQ$6=$AAP$5,成绩录入!DC17,0)</f>
        <v>0</v>
      </c>
      <c r="ACR14" s="248">
        <f>IF(ACR$6=$AAP$5,成绩录入!DD17,0)</f>
        <v>0</v>
      </c>
      <c r="ACS14" s="248">
        <f>IF(ACS$6=$AAP$5,成绩录入!DE17,0)</f>
        <v>0</v>
      </c>
      <c r="ACT14" s="248">
        <f>IF(ACT$6=$AAP$5,成绩录入!DF17,0)</f>
        <v>0</v>
      </c>
      <c r="ACU14" s="248">
        <f>IF(ACU$6=$AAP$5,成绩录入!DG17,0)</f>
        <v>0</v>
      </c>
      <c r="ACV14" s="248">
        <f>IF(ACV$6=$AAP$5,成绩录入!DH17,0)</f>
        <v>0</v>
      </c>
      <c r="ACW14" s="248">
        <f>IF(ACW$6=$AAP$5,成绩录入!DI17,0)</f>
        <v>0</v>
      </c>
      <c r="ACX14" s="248">
        <f>IF(ACX$6=$AAP$5,成绩录入!DJ17,0)</f>
        <v>0</v>
      </c>
      <c r="ACY14" s="248">
        <f>IF(ACY$6=$AAP$5,成绩录入!DK17,0)</f>
        <v>0</v>
      </c>
      <c r="ACZ14" s="248">
        <f>IF(ACZ$6=$AAP$5,成绩录入!DL17,0)</f>
        <v>0</v>
      </c>
      <c r="ADA14" s="248">
        <f>IF(ADA$6=$AAP$5,成绩录入!DM17,0)</f>
        <v>0</v>
      </c>
      <c r="ADB14" s="248">
        <f>IF(ADB$6=$AAP$5,成绩录入!DN17,0)</f>
        <v>0</v>
      </c>
      <c r="ADC14" s="248">
        <f>IF(ADC$6=$AAP$5,成绩录入!DO17,0)</f>
        <v>0</v>
      </c>
      <c r="ADD14" s="248">
        <f>IF(ADD$6=$AAP$5,成绩录入!DP17,0)</f>
        <v>0</v>
      </c>
      <c r="ADE14" s="248">
        <f>IF(ADE$6=$AAP$5,成绩录入!DQ17,0)</f>
        <v>0</v>
      </c>
      <c r="ADF14" s="248">
        <f>IF(ADF$6=$AAP$5,成绩录入!DR17,0)</f>
        <v>0</v>
      </c>
      <c r="ADG14" s="248">
        <f>IF(ADG$6=$AAP$5,成绩录入!DS17,0)</f>
        <v>0</v>
      </c>
      <c r="ADH14" s="248">
        <f>IF(ADH$6=$AAP$5,成绩录入!DT17,0)</f>
        <v>0</v>
      </c>
      <c r="ADI14" s="248">
        <f>IF(ADI$6=$AAP$5,成绩录入!DU17,0)</f>
        <v>0</v>
      </c>
      <c r="ADJ14" s="248">
        <f>IF(ADJ$6=$AAP$5,成绩录入!DV17,0)</f>
        <v>0</v>
      </c>
      <c r="ADK14" s="248">
        <f>IF(ADK$6=$AAP$5,成绩录入!DW17,0)</f>
        <v>0</v>
      </c>
      <c r="ADL14" s="248">
        <f>IF(ADL$6=$AAP$5,成绩录入!DX17,0)</f>
        <v>0</v>
      </c>
      <c r="ADM14" s="248">
        <f>IF(ADM$6=$AAP$5,成绩录入!DY17,0)</f>
        <v>0</v>
      </c>
      <c r="ADN14" s="248">
        <f>IF(ADN$6=$AAP$5,成绩录入!DZ17,0)</f>
        <v>0</v>
      </c>
      <c r="ADO14" s="248">
        <f>IF(ADO$6=$AAP$5,成绩录入!EA17,0)</f>
        <v>0</v>
      </c>
      <c r="ADP14" s="248">
        <f>IF(ADP$6=$AAP$5,成绩录入!EB17,0)</f>
        <v>0</v>
      </c>
      <c r="ADQ14" s="248">
        <f>IF(ADQ$6=$AAP$5,成绩录入!EC17,0)</f>
        <v>0</v>
      </c>
      <c r="ADR14" s="248">
        <f>IF(ADR$6=$AAP$5,成绩录入!ED17,0)</f>
        <v>0</v>
      </c>
      <c r="ADS14" s="248">
        <f>IF(ADS$6=$AAP$5,成绩录入!EE17,0)</f>
        <v>0</v>
      </c>
      <c r="ADT14" s="248">
        <f>IF(ADT$6=$AAP$5,成绩录入!EF17,0)</f>
        <v>0</v>
      </c>
      <c r="ADU14" s="248">
        <f>IF(ADU$6=$AAP$5,成绩录入!EG17,0)</f>
        <v>0</v>
      </c>
      <c r="ADV14" s="248">
        <f>IF(ADV$6=$AAP$5,成绩录入!EH17,0)</f>
        <v>0</v>
      </c>
      <c r="ADW14" s="248">
        <f>IF(ADW$6=$AAP$5,成绩录入!EI17,0)</f>
        <v>0</v>
      </c>
      <c r="ADX14" s="248">
        <f>IF(ADX$6=$AAP$5,成绩录入!EJ17,0)</f>
        <v>0</v>
      </c>
      <c r="ADY14" s="248">
        <f>IF(ADY$6=$AAP$5,成绩录入!EK17,0)</f>
        <v>0</v>
      </c>
      <c r="ADZ14" s="248">
        <f>IF(ADZ$6=$AAP$5,成绩录入!EL17,0)</f>
        <v>0</v>
      </c>
      <c r="AEA14" s="248">
        <f>IF(AEA$6=$AAP$5,成绩录入!EM17,0)</f>
        <v>0</v>
      </c>
      <c r="AEB14" s="248">
        <f>IF(AEB$6=$AAP$5,成绩录入!EN17,0)</f>
        <v>0</v>
      </c>
      <c r="AEC14" s="248">
        <f>IF(AEC$6=$AAP$5,成绩录入!EO17,0)</f>
        <v>0</v>
      </c>
      <c r="AED14" s="248">
        <f>IF(AED$6=$AAP$5,成绩录入!EP17,0)</f>
        <v>0</v>
      </c>
      <c r="AEE14" s="248">
        <f>IF(AEE$6=$AAP$5,成绩录入!EQ17,0)</f>
        <v>0</v>
      </c>
      <c r="AEF14" s="248">
        <f>IF(AEF$6=$AAP$5,成绩录入!ER17,0)</f>
        <v>0</v>
      </c>
      <c r="AEG14" s="248">
        <f>IF(AEG$6=$AAP$5,成绩录入!ES17,0)</f>
        <v>0</v>
      </c>
      <c r="AEH14" s="248">
        <f>IF(AEH$6=$AAP$5,成绩录入!ET17,0)</f>
        <v>0</v>
      </c>
      <c r="AEI14" s="248">
        <f>IF(AEI$6=$AAP$5,成绩录入!EU17,0)</f>
        <v>0</v>
      </c>
      <c r="AEJ14" s="248">
        <f>IF(AEJ$6=$AAP$5,成绩录入!EV17,0)</f>
        <v>0</v>
      </c>
      <c r="AEK14" s="248">
        <f>IF(AEK$6=$AAP$5,成绩录入!EW17,0)</f>
        <v>0</v>
      </c>
      <c r="AEL14" s="248">
        <f>IF(AEL$6=$AAP$5,成绩录入!EX17,0)</f>
        <v>0</v>
      </c>
      <c r="AEM14" s="218">
        <f t="shared" si="34"/>
        <v>0</v>
      </c>
      <c r="AEN14" s="166"/>
      <c r="AEO14" s="166"/>
      <c r="AEP14" s="247">
        <f>IF(AEP$6=$AEO$5,成绩录入!BC17,0)</f>
        <v>0</v>
      </c>
      <c r="AEQ14" s="248">
        <f>IF(AEQ$6=$AEO$5,成绩录入!BD17,0)</f>
        <v>0</v>
      </c>
      <c r="AER14" s="248">
        <f>IF(AER$6=$AEO$5,成绩录入!BE17,0)</f>
        <v>0</v>
      </c>
      <c r="AES14" s="248">
        <f>IF(AES$6=$AEO$5,成绩录入!BF17,0)</f>
        <v>0</v>
      </c>
      <c r="AET14" s="248">
        <f>IF(AET$6=$AEO$5,成绩录入!BG17,0)</f>
        <v>0</v>
      </c>
      <c r="AEU14" s="248">
        <f>IF(AEU$6=$AEO$5,成绩录入!BH17,0)</f>
        <v>0</v>
      </c>
      <c r="AEV14" s="248">
        <f>IF(AEV$6=$AEO$5,成绩录入!BI17,0)</f>
        <v>0</v>
      </c>
      <c r="AEW14" s="248">
        <f>IF(AEW$6=$AEO$5,成绩录入!BJ17,0)</f>
        <v>0</v>
      </c>
      <c r="AEX14" s="248">
        <f>IF(AEX$6=$AEO$5,成绩录入!BK17,0)</f>
        <v>0</v>
      </c>
      <c r="AEY14" s="248">
        <f>IF(AEY$6=$AEO$5,成绩录入!BL17,0)</f>
        <v>0</v>
      </c>
      <c r="AEZ14" s="248">
        <f>IF(AEZ$6=$AEO$5,成绩录入!BM17,0)</f>
        <v>0</v>
      </c>
      <c r="AFA14" s="248">
        <f>IF(AFA$6=$AEO$5,成绩录入!BN17,0)</f>
        <v>0</v>
      </c>
      <c r="AFB14" s="248">
        <f>IF(AFB$6=$AEO$5,成绩录入!BO17,0)</f>
        <v>0</v>
      </c>
      <c r="AFC14" s="248">
        <f>IF(AFC$6=$AEO$5,成绩录入!BP17,0)</f>
        <v>0</v>
      </c>
      <c r="AFD14" s="248">
        <f>IF(AFD$6=$AEO$5,成绩录入!BQ17,0)</f>
        <v>0</v>
      </c>
      <c r="AFE14" s="248">
        <f>IF(AFE$6=$AEO$5,成绩录入!BR17,0)</f>
        <v>0</v>
      </c>
      <c r="AFF14" s="248">
        <f>IF(AFF$6=$AEO$5,成绩录入!BS17,0)</f>
        <v>0</v>
      </c>
      <c r="AFG14" s="248">
        <f>IF(AFG$6=$AEO$5,成绩录入!BT17,0)</f>
        <v>0</v>
      </c>
      <c r="AFH14" s="248">
        <f>IF(AFH$6=$AEO$5,成绩录入!BU17,0)</f>
        <v>0</v>
      </c>
      <c r="AFI14" s="248">
        <f>IF(AFI$6=$AEO$5,成绩录入!BV17,0)</f>
        <v>0</v>
      </c>
      <c r="AFJ14" s="248">
        <f>IF(AFJ$6=$AEO$5,成绩录入!BW17,0)</f>
        <v>0</v>
      </c>
      <c r="AFK14" s="248">
        <f>IF(AFK$6=$AEO$5,成绩录入!BX17,0)</f>
        <v>0</v>
      </c>
      <c r="AFL14" s="248">
        <f>IF(AFL$6=$AEO$5,成绩录入!BY17,0)</f>
        <v>0</v>
      </c>
      <c r="AFM14" s="248">
        <f>IF(AFM$6=$AEO$5,成绩录入!BZ17,0)</f>
        <v>0</v>
      </c>
      <c r="AFN14" s="248">
        <f>IF(AFN$6=$AEO$5,成绩录入!CA17,0)</f>
        <v>0</v>
      </c>
      <c r="AFO14" s="248">
        <f>IF(AFO$6=$AEO$5,成绩录入!CB17,0)</f>
        <v>0</v>
      </c>
      <c r="AFP14" s="248">
        <f>IF(AFP$6=$AEO$5,成绩录入!CC17,0)</f>
        <v>0</v>
      </c>
      <c r="AFQ14" s="248">
        <f>IF(AFQ$6=$AEO$5,成绩录入!CD17,0)</f>
        <v>0</v>
      </c>
      <c r="AFR14" s="248">
        <f>IF(AFR$6=$AEO$5,成绩录入!CE17,0)</f>
        <v>0</v>
      </c>
      <c r="AFS14" s="248">
        <f>IF(AFS$6=$AEO$5,成绩录入!CF17,0)</f>
        <v>0</v>
      </c>
      <c r="AFT14" s="248">
        <f>IF(AFT$6=$AEO$5,成绩录入!CG17,0)</f>
        <v>0</v>
      </c>
      <c r="AFU14" s="248">
        <f>IF(AFU$6=$AEO$5,成绩录入!CH17,0)</f>
        <v>0</v>
      </c>
      <c r="AFV14" s="248">
        <f>IF(AFV$6=$AEO$5,成绩录入!CI17,0)</f>
        <v>0</v>
      </c>
      <c r="AFW14" s="248">
        <f>IF(AFW$6=$AEO$5,成绩录入!CJ17,0)</f>
        <v>0</v>
      </c>
      <c r="AFX14" s="248">
        <f>IF(AFX$6=$AEO$5,成绩录入!CK17,0)</f>
        <v>0</v>
      </c>
      <c r="AFY14" s="248">
        <f>IF(AFY$6=$AEO$5,成绩录入!CL17,0)</f>
        <v>0</v>
      </c>
      <c r="AFZ14" s="248">
        <f>IF(AFZ$6=$AEO$5,成绩录入!CM17,0)</f>
        <v>0</v>
      </c>
      <c r="AGA14" s="248">
        <f>IF(AGA$6=$AEO$5,成绩录入!CN17,0)</f>
        <v>0</v>
      </c>
      <c r="AGB14" s="248">
        <f>IF(AGB$6=$AEO$5,成绩录入!CO17,0)</f>
        <v>0</v>
      </c>
      <c r="AGC14" s="248">
        <f>IF(AGC$6=$AEO$5,成绩录入!CP17,0)</f>
        <v>0</v>
      </c>
      <c r="AGD14" s="248">
        <f>IF(AGD$6=$AEO$5,成绩录入!CQ17,0)</f>
        <v>0</v>
      </c>
      <c r="AGE14" s="248">
        <f>IF(AGE$6=$AEO$5,成绩录入!CR17,0)</f>
        <v>0</v>
      </c>
      <c r="AGF14" s="248">
        <f>IF(AGF$6=$AEO$5,成绩录入!CS17,0)</f>
        <v>0</v>
      </c>
      <c r="AGG14" s="248">
        <f>IF(AGG$6=$AEO$5,成绩录入!CT17,0)</f>
        <v>0</v>
      </c>
      <c r="AGH14" s="248">
        <f>IF(AGH$6=$AEO$5,成绩录入!CU17,0)</f>
        <v>0</v>
      </c>
      <c r="AGI14" s="248">
        <f>IF(AGI$6=$AEO$5,成绩录入!CV17,0)</f>
        <v>0</v>
      </c>
      <c r="AGJ14" s="248">
        <f>IF(AGJ$6=$AEO$5,成绩录入!CW17,0)</f>
        <v>0</v>
      </c>
      <c r="AGK14" s="248">
        <f>IF(AGK$6=$AEO$5,成绩录入!CX17,0)</f>
        <v>0</v>
      </c>
      <c r="AGL14" s="248">
        <f>IF(AGL$6=$AEO$5,成绩录入!CY17,0)</f>
        <v>0</v>
      </c>
      <c r="AGM14" s="248">
        <f>IF(AGM$6=$AEO$5,成绩录入!CZ17,0)</f>
        <v>0</v>
      </c>
      <c r="AGN14" s="248">
        <f>IF(AGN$6=$AEO$5,成绩录入!DA17,0)</f>
        <v>0</v>
      </c>
      <c r="AGO14" s="248">
        <f>IF(AGO$6=$AEO$5,成绩录入!DB17,0)</f>
        <v>0</v>
      </c>
      <c r="AGP14" s="248">
        <f>IF(AGP$6=$AEO$5,成绩录入!DC17,0)</f>
        <v>0</v>
      </c>
      <c r="AGQ14" s="248">
        <f>IF(AGQ$6=$AEO$5,成绩录入!DD17,0)</f>
        <v>0</v>
      </c>
      <c r="AGR14" s="248">
        <f>IF(AGR$6=$AEO$5,成绩录入!DE17,0)</f>
        <v>0</v>
      </c>
      <c r="AGS14" s="248">
        <f>IF(AGS$6=$AEO$5,成绩录入!DF17,0)</f>
        <v>0</v>
      </c>
      <c r="AGT14" s="248">
        <f>IF(AGT$6=$AEO$5,成绩录入!DG17,0)</f>
        <v>0</v>
      </c>
      <c r="AGU14" s="248">
        <f>IF(AGU$6=$AEO$5,成绩录入!DH17,0)</f>
        <v>0</v>
      </c>
      <c r="AGV14" s="248">
        <f>IF(AGV$6=$AEO$5,成绩录入!DI17,0)</f>
        <v>0</v>
      </c>
      <c r="AGW14" s="248">
        <f>IF(AGW$6=$AEO$5,成绩录入!DJ17,0)</f>
        <v>0</v>
      </c>
      <c r="AGX14" s="248">
        <f>IF(AGX$6=$AEO$5,成绩录入!DK17,0)</f>
        <v>0</v>
      </c>
      <c r="AGY14" s="248">
        <f>IF(AGY$6=$AEO$5,成绩录入!DL17,0)</f>
        <v>0</v>
      </c>
      <c r="AGZ14" s="248">
        <f>IF(AGZ$6=$AEO$5,成绩录入!DM17,0)</f>
        <v>0</v>
      </c>
      <c r="AHA14" s="248">
        <f>IF(AHA$6=$AEO$5,成绩录入!DN17,0)</f>
        <v>0</v>
      </c>
      <c r="AHB14" s="248">
        <f>IF(AHB$6=$AEO$5,成绩录入!DO17,0)</f>
        <v>0</v>
      </c>
      <c r="AHC14" s="248">
        <f>IF(AHC$6=$AEO$5,成绩录入!DP17,0)</f>
        <v>0</v>
      </c>
      <c r="AHD14" s="248">
        <f>IF(AHD$6=$AEO$5,成绩录入!DQ17,0)</f>
        <v>0</v>
      </c>
      <c r="AHE14" s="248">
        <f>IF(AHE$6=$AEO$5,成绩录入!DR17,0)</f>
        <v>0</v>
      </c>
      <c r="AHF14" s="248">
        <f>IF(AHF$6=$AEO$5,成绩录入!DS17,0)</f>
        <v>0</v>
      </c>
      <c r="AHG14" s="248">
        <f>IF(AHG$6=$AEO$5,成绩录入!DT17,0)</f>
        <v>0</v>
      </c>
      <c r="AHH14" s="248">
        <f>IF(AHH$6=$AEO$5,成绩录入!DU17,0)</f>
        <v>0</v>
      </c>
      <c r="AHI14" s="248">
        <f>IF(AHI$6=$AEO$5,成绩录入!DV17,0)</f>
        <v>0</v>
      </c>
      <c r="AHJ14" s="248">
        <f>IF(AHJ$6=$AEO$5,成绩录入!DW17,0)</f>
        <v>0</v>
      </c>
      <c r="AHK14" s="248">
        <f>IF(AHK$6=$AEO$5,成绩录入!DX17,0)</f>
        <v>0</v>
      </c>
      <c r="AHL14" s="248">
        <f>IF(AHL$6=$AEO$5,成绩录入!DY17,0)</f>
        <v>0</v>
      </c>
      <c r="AHM14" s="248">
        <f>IF(AHM$6=$AEO$5,成绩录入!DZ17,0)</f>
        <v>0</v>
      </c>
      <c r="AHN14" s="248">
        <f>IF(AHN$6=$AEO$5,成绩录入!EA17,0)</f>
        <v>0</v>
      </c>
      <c r="AHO14" s="248">
        <f>IF(AHO$6=$AEO$5,成绩录入!EB17,0)</f>
        <v>0</v>
      </c>
      <c r="AHP14" s="248">
        <f>IF(AHP$6=$AEO$5,成绩录入!EC17,0)</f>
        <v>0</v>
      </c>
      <c r="AHQ14" s="248">
        <f>IF(AHQ$6=$AEO$5,成绩录入!ED17,0)</f>
        <v>0</v>
      </c>
      <c r="AHR14" s="248">
        <f>IF(AHR$6=$AEO$5,成绩录入!EE17,0)</f>
        <v>0</v>
      </c>
      <c r="AHS14" s="248">
        <f>IF(AHS$6=$AEO$5,成绩录入!EF17,0)</f>
        <v>0</v>
      </c>
      <c r="AHT14" s="248">
        <f>IF(AHT$6=$AEO$5,成绩录入!EG17,0)</f>
        <v>0</v>
      </c>
      <c r="AHU14" s="248">
        <f>IF(AHU$6=$AEO$5,成绩录入!EH17,0)</f>
        <v>0</v>
      </c>
      <c r="AHV14" s="248">
        <f>IF(AHV$6=$AEO$5,成绩录入!EI17,0)</f>
        <v>0</v>
      </c>
      <c r="AHW14" s="248">
        <f>IF(AHW$6=$AEO$5,成绩录入!EJ17,0)</f>
        <v>0</v>
      </c>
      <c r="AHX14" s="248">
        <f>IF(AHX$6=$AEO$5,成绩录入!EK17,0)</f>
        <v>0</v>
      </c>
      <c r="AHY14" s="248">
        <f>IF(AHY$6=$AEO$5,成绩录入!EL17,0)</f>
        <v>0</v>
      </c>
      <c r="AHZ14" s="248">
        <f>IF(AHZ$6=$AEO$5,成绩录入!EM17,0)</f>
        <v>0</v>
      </c>
      <c r="AIA14" s="248">
        <f>IF(AIA$6=$AEO$5,成绩录入!EN17,0)</f>
        <v>0</v>
      </c>
      <c r="AIB14" s="248">
        <f>IF(AIB$6=$AEO$5,成绩录入!EO17,0)</f>
        <v>0</v>
      </c>
      <c r="AIC14" s="248">
        <f>IF(AIC$6=$AEO$5,成绩录入!EP17,0)</f>
        <v>0</v>
      </c>
      <c r="AID14" s="248">
        <f>IF(AID$6=$AEO$5,成绩录入!EQ17,0)</f>
        <v>0</v>
      </c>
      <c r="AIE14" s="248">
        <f>IF(AIE$6=$AEO$5,成绩录入!ER17,0)</f>
        <v>0</v>
      </c>
      <c r="AIF14" s="248">
        <f>IF(AIF$6=$AEO$5,成绩录入!ES17,0)</f>
        <v>0</v>
      </c>
      <c r="AIG14" s="248">
        <f>IF(AIG$6=$AEO$5,成绩录入!ET17,0)</f>
        <v>0</v>
      </c>
      <c r="AIH14" s="248">
        <f>IF(AIH$6=$AEO$5,成绩录入!EU17,0)</f>
        <v>0</v>
      </c>
      <c r="AII14" s="248">
        <f>IF(AII$6=$AEO$5,成绩录入!EV17,0)</f>
        <v>0</v>
      </c>
      <c r="AIJ14" s="248">
        <f>IF(AIJ$6=$AEO$5,成绩录入!EW17,0)</f>
        <v>0</v>
      </c>
      <c r="AIK14" s="248">
        <f>IF(AIK$6=$AEO$5,成绩录入!EX17,0)</f>
        <v>0</v>
      </c>
      <c r="AIL14" s="218">
        <f t="shared" si="35"/>
        <v>0</v>
      </c>
      <c r="AIN14" s="214" t="str">
        <f>初始录入!A19</f>
        <v/>
      </c>
      <c r="AIO14" s="215">
        <f>初始录入!B19</f>
        <v>0</v>
      </c>
      <c r="AIP14" s="216">
        <f>初始录入!C19</f>
        <v>0</v>
      </c>
      <c r="AIQ14" s="314">
        <f>IF(平时!D12&lt;&gt;"",平时!D12,0)</f>
        <v>0</v>
      </c>
      <c r="AIR14" s="324" t="str">
        <f t="shared" si="89"/>
        <v/>
      </c>
      <c r="AIS14" s="314">
        <f>IF(过程!D12&lt;&gt;"",过程!D12,0)</f>
        <v>0</v>
      </c>
      <c r="AIT14" s="324" t="str">
        <f t="shared" si="90"/>
        <v/>
      </c>
      <c r="AIU14" s="216">
        <f>IF(期末!D12&lt;&gt;"",期末!D12,0)</f>
        <v>0</v>
      </c>
      <c r="AIV14" s="324" t="str">
        <f t="shared" si="91"/>
        <v/>
      </c>
      <c r="AIW14" s="325">
        <f t="shared" si="92"/>
        <v>0</v>
      </c>
      <c r="AIX14" s="314">
        <f>IF(平时!E12&lt;&gt;"",平时!E12,0)</f>
        <v>0</v>
      </c>
      <c r="AIY14" s="324" t="str">
        <f t="shared" si="93"/>
        <v/>
      </c>
      <c r="AIZ14" s="314">
        <f>IF(过程!E12&lt;&gt;"",过程!E12,0)</f>
        <v>0</v>
      </c>
      <c r="AJA14" s="324" t="str">
        <f t="shared" si="94"/>
        <v/>
      </c>
      <c r="AJB14" s="216">
        <f>IF(期末!E12&lt;&gt;"",期末!E12,0)</f>
        <v>0</v>
      </c>
      <c r="AJC14" s="324" t="str">
        <f t="shared" si="95"/>
        <v/>
      </c>
      <c r="AJD14" s="325">
        <f t="shared" si="96"/>
        <v>0</v>
      </c>
      <c r="AJE14" s="314">
        <f>IF(平时!F12&lt;&gt;"",平时!F12,0)</f>
        <v>0</v>
      </c>
      <c r="AJF14" s="324" t="str">
        <f t="shared" si="97"/>
        <v/>
      </c>
      <c r="AJG14" s="314">
        <f>IF(过程!F12&lt;&gt;"",过程!F12,0)</f>
        <v>0</v>
      </c>
      <c r="AJH14" s="324" t="str">
        <f t="shared" si="98"/>
        <v/>
      </c>
      <c r="AJI14" s="216">
        <f>IF(期末!F12&lt;&gt;"",期末!F12,0)</f>
        <v>0</v>
      </c>
      <c r="AJJ14" s="324" t="str">
        <f t="shared" si="99"/>
        <v/>
      </c>
      <c r="AJK14" s="325">
        <f t="shared" si="100"/>
        <v>0</v>
      </c>
      <c r="AJL14" s="314">
        <f>IF(平时!G12&lt;&gt;"",平时!G12,0)</f>
        <v>0</v>
      </c>
      <c r="AJM14" s="324" t="str">
        <f t="shared" si="101"/>
        <v/>
      </c>
      <c r="AJN14" s="314">
        <f>IF(过程!G12&lt;&gt;"",过程!G12,0)</f>
        <v>0</v>
      </c>
      <c r="AJO14" s="324" t="str">
        <f t="shared" si="102"/>
        <v/>
      </c>
      <c r="AJP14" s="216">
        <f>IF(期末!G12&lt;&gt;"",期末!G12,0)</f>
        <v>0</v>
      </c>
      <c r="AJQ14" s="324" t="str">
        <f t="shared" si="103"/>
        <v/>
      </c>
      <c r="AJR14" s="325">
        <f t="shared" si="104"/>
        <v>0</v>
      </c>
      <c r="AJS14" s="314">
        <f>IF(平时!H12&lt;&gt;"",平时!H12,0)</f>
        <v>0</v>
      </c>
      <c r="AJT14" s="324" t="str">
        <f t="shared" si="105"/>
        <v/>
      </c>
      <c r="AJU14" s="314">
        <f>IF(过程!H12&lt;&gt;"",过程!H12,0)</f>
        <v>0</v>
      </c>
      <c r="AJV14" s="324" t="str">
        <f t="shared" si="106"/>
        <v/>
      </c>
      <c r="AJW14" s="216">
        <f>IF(期末!H12&lt;&gt;"",期末!H12,0)</f>
        <v>0</v>
      </c>
      <c r="AJX14" s="324" t="str">
        <f t="shared" si="107"/>
        <v/>
      </c>
      <c r="AJY14" s="326">
        <f t="shared" si="108"/>
        <v>0</v>
      </c>
      <c r="AKA14" s="216" t="str">
        <f>初始录入!A19</f>
        <v/>
      </c>
      <c r="AKB14" s="216">
        <f>初始录入!B19</f>
        <v>0</v>
      </c>
      <c r="AKC14" s="216">
        <f>初始录入!C19</f>
        <v>0</v>
      </c>
      <c r="AKD14" s="327" t="str">
        <f>IF(初始录入!$E19=初始录入!$K$2,达成度!$D27,"")</f>
        <v/>
      </c>
      <c r="AKE14" s="327" t="str">
        <f>IF(初始录入!$E19=初始录入!$K$3,达成度!D27,"")</f>
        <v/>
      </c>
      <c r="AKF14" s="216" t="str">
        <f>IF(初始录入!$E19=初始录入!$K$4,达成度!D27,"")</f>
        <v/>
      </c>
      <c r="AKG14" s="216" t="str">
        <f>IF(初始录入!$E19=初始录入!$K$5,达成度!D27,"")</f>
        <v/>
      </c>
      <c r="AKH14" s="327" t="str">
        <f>IF(初始录入!$E19=初始录入!$K$2,达成度!E27,"")</f>
        <v/>
      </c>
      <c r="AKI14" s="327" t="str">
        <f>IF(初始录入!$E19=初始录入!$K$3,达成度!E27,"")</f>
        <v/>
      </c>
      <c r="AKJ14" s="216" t="str">
        <f>IF(初始录入!$E19=初始录入!$K$4,达成度!E27,"")</f>
        <v/>
      </c>
      <c r="AKK14" s="216" t="str">
        <f>IF(初始录入!$E19=初始录入!$K$5,达成度!E27,"")</f>
        <v/>
      </c>
      <c r="AKL14" s="327" t="str">
        <f>IF(初始录入!$E19=初始录入!$K$2,达成度!F27,"")</f>
        <v/>
      </c>
      <c r="AKM14" s="327" t="str">
        <f>IF(初始录入!$E19=初始录入!$K$3,达成度!F27,"")</f>
        <v/>
      </c>
      <c r="AKN14" s="216" t="str">
        <f>IF(初始录入!$E19=初始录入!$K$4,达成度!F27,"")</f>
        <v/>
      </c>
      <c r="AKO14" s="216" t="str">
        <f>IF(初始录入!$E19=初始录入!$K$5,达成度!F27,"")</f>
        <v/>
      </c>
      <c r="AKP14" s="327" t="str">
        <f>IF(初始录入!$E19=初始录入!$K$2,达成度!H27,"")</f>
        <v/>
      </c>
      <c r="AKQ14" s="327" t="str">
        <f>IF(初始录入!$E19=初始录入!$K$3,达成度!H27,"")</f>
        <v/>
      </c>
      <c r="AKR14" s="216" t="str">
        <f>IF(初始录入!$E19=初始录入!$K$4,达成度!H27,"")</f>
        <v/>
      </c>
      <c r="AKS14" s="216" t="str">
        <f>IF(初始录入!$E19=初始录入!$K$5,达成度!H27,"")</f>
        <v/>
      </c>
      <c r="AKT14" s="327" t="str">
        <f>IF(初始录入!$E19=初始录入!$K$2,达成度!I27,"")</f>
        <v/>
      </c>
      <c r="AKU14" s="327" t="str">
        <f>IF(初始录入!$E19=初始录入!$K$3,达成度!I27,"")</f>
        <v/>
      </c>
      <c r="AKV14" s="216" t="str">
        <f>IF(初始录入!$E19=初始录入!$K$4,达成度!I27,"")</f>
        <v/>
      </c>
      <c r="AKW14" s="216" t="str">
        <f>IF(初始录入!$E19=初始录入!$K$5,达成度!I27,"")</f>
        <v/>
      </c>
      <c r="AKX14" s="327" t="str">
        <f>IF(初始录入!$E19=初始录入!$K$2,达成度!J27,"")</f>
        <v/>
      </c>
      <c r="AKY14" s="327" t="str">
        <f>IF(初始录入!$E19=初始录入!$K$3,达成度!J27,"")</f>
        <v/>
      </c>
      <c r="AKZ14" s="216" t="str">
        <f>IF(初始录入!$E19=初始录入!$K$4,达成度!J27,"")</f>
        <v/>
      </c>
      <c r="ALA14" s="216" t="str">
        <f>IF(初始录入!$E19=初始录入!$K$5,达成度!J27,"")</f>
        <v/>
      </c>
      <c r="ALB14" s="327" t="str">
        <f>IF(初始录入!$E19=初始录入!$K$2,达成度!L27,"")</f>
        <v/>
      </c>
      <c r="ALC14" s="327" t="str">
        <f>IF(初始录入!$E19=初始录入!$K$3,达成度!L27,"")</f>
        <v/>
      </c>
      <c r="ALD14" s="216" t="str">
        <f>IF(初始录入!$E19=初始录入!$K$4,达成度!L27,"")</f>
        <v/>
      </c>
      <c r="ALE14" s="216" t="str">
        <f>IF(初始录入!$E19=初始录入!$K$5,达成度!L27,"")</f>
        <v/>
      </c>
      <c r="ALF14" s="327" t="str">
        <f>IF(初始录入!$E19=初始录入!$K$2,达成度!M27,"")</f>
        <v/>
      </c>
      <c r="ALG14" s="327" t="str">
        <f>IF(初始录入!$E19=初始录入!$K$3,达成度!M27,"")</f>
        <v/>
      </c>
      <c r="ALH14" s="216" t="str">
        <f>IF(初始录入!$E19=初始录入!$K$4,达成度!M27,"")</f>
        <v/>
      </c>
      <c r="ALI14" s="216" t="str">
        <f>IF(初始录入!$E19=初始录入!$K$5,达成度!M27,"")</f>
        <v/>
      </c>
      <c r="ALJ14" s="327" t="str">
        <f>IF(初始录入!$E19=初始录入!$K$2,达成度!N27,"")</f>
        <v/>
      </c>
      <c r="ALK14" s="327" t="str">
        <f>IF(初始录入!$E19=初始录入!$K$3,达成度!N27,"")</f>
        <v/>
      </c>
      <c r="ALL14" s="216" t="str">
        <f>IF(初始录入!$E19=初始录入!$K$4,达成度!N27,"")</f>
        <v/>
      </c>
      <c r="ALM14" s="216" t="str">
        <f>IF(初始录入!$E19=初始录入!$K$5,达成度!N27,"")</f>
        <v/>
      </c>
      <c r="ALN14" s="327" t="str">
        <f>IF(初始录入!$E19=初始录入!$K$2,达成度!P27,"")</f>
        <v/>
      </c>
      <c r="ALO14" s="327" t="str">
        <f>IF(初始录入!$E19=初始录入!$K$3,达成度!P27,"")</f>
        <v/>
      </c>
      <c r="ALP14" s="216" t="str">
        <f>IF(初始录入!$E19=初始录入!$K$4,达成度!P27,"")</f>
        <v/>
      </c>
      <c r="ALQ14" s="216" t="str">
        <f>IF(初始录入!$E19=初始录入!$K$5,达成度!P27,"")</f>
        <v/>
      </c>
      <c r="ALR14" s="327" t="str">
        <f>IF(初始录入!$E19=初始录入!$K$2,达成度!Q27,"")</f>
        <v/>
      </c>
      <c r="ALS14" s="327" t="str">
        <f>IF(初始录入!$E19=初始录入!$K$3,达成度!Q27,"")</f>
        <v/>
      </c>
      <c r="ALT14" s="216" t="str">
        <f>IF(初始录入!$E19=初始录入!$K$4,达成度!Q27,"")</f>
        <v/>
      </c>
      <c r="ALU14" s="216" t="str">
        <f>IF(初始录入!$E19=初始录入!$K$5,达成度!Q27,"")</f>
        <v/>
      </c>
      <c r="ALV14" s="327" t="str">
        <f>IF(初始录入!$E19=初始录入!$K$2,达成度!R27,"")</f>
        <v/>
      </c>
      <c r="ALW14" s="327" t="str">
        <f>IF(初始录入!$E19=初始录入!$K$3,达成度!R27,"")</f>
        <v/>
      </c>
      <c r="ALX14" s="216" t="str">
        <f>IF(初始录入!$E19=初始录入!$K$4,达成度!R27,"")</f>
        <v/>
      </c>
      <c r="ALY14" s="216"/>
      <c r="ALZ14" s="327" t="str">
        <f>IF(初始录入!$E19=初始录入!$K$2,达成度!T27,"")</f>
        <v/>
      </c>
      <c r="AMA14" s="327" t="str">
        <f>IF(初始录入!$E19=初始录入!$K$3,达成度!T27,"")</f>
        <v/>
      </c>
      <c r="AMB14" s="216" t="str">
        <f>IF(初始录入!$E19=初始录入!$K$4,达成度!T27,"")</f>
        <v/>
      </c>
      <c r="AMC14" s="216" t="str">
        <f>IF(初始录入!$E19=初始录入!$K$5,达成度!T27,"")</f>
        <v/>
      </c>
      <c r="AMD14" s="327" t="str">
        <f>IF(初始录入!$E19=初始录入!$K$2,达成度!U27,"")</f>
        <v/>
      </c>
      <c r="AME14" s="327" t="str">
        <f>IF(初始录入!$E19=初始录入!$K$3,达成度!U27,"")</f>
        <v/>
      </c>
      <c r="AMF14" s="216" t="str">
        <f>IF(初始录入!$E19=初始录入!$K$4,达成度!U27,"")</f>
        <v/>
      </c>
      <c r="AMG14" s="216" t="str">
        <f>IF(初始录入!$E19=初始录入!$K$5,达成度!U27,"")</f>
        <v/>
      </c>
      <c r="AMH14" s="327" t="str">
        <f>IF(初始录入!$E19=初始录入!$K$2,达成度!V27,"")</f>
        <v/>
      </c>
      <c r="AMI14" s="327" t="str">
        <f>IF(初始录入!$E19=初始录入!$K$3,达成度!V27,"")</f>
        <v/>
      </c>
      <c r="AMJ14" s="216" t="str">
        <f>IF(初始录入!$E19=初始录入!$K$4,达成度!W27,"")</f>
        <v/>
      </c>
      <c r="AMK14" s="216" t="str">
        <f>IF(初始录入!$E19=初始录入!$K$5,达成度!W27,"")</f>
        <v/>
      </c>
      <c r="AMM14" s="215">
        <f t="shared" si="114"/>
        <v>7</v>
      </c>
      <c r="AMN14" s="222" t="str">
        <f t="shared" si="109"/>
        <v/>
      </c>
      <c r="AMO14" s="325" t="str">
        <f>IF($AMM14&lt;=$H$7,INDEX(达成度!$G$21:$G$170,$AMM14,1),"")</f>
        <v/>
      </c>
      <c r="AMP14" s="325" t="str">
        <f>IF($AMM14&lt;=$H$7,INDEX(达成度!$K$21:$K$170,$AMM14,1),"")</f>
        <v/>
      </c>
      <c r="AMQ14" s="325" t="str">
        <f>IF($AMM14&lt;=$H$7,INDEX(达成度!$O$21:$O$170,$AMM14,1),"")</f>
        <v/>
      </c>
      <c r="AMR14" s="325" t="str">
        <f>IF($AMM14&lt;=$H$7,INDEX(达成度!$S$21:$S$170,$AMM14,1),"")</f>
        <v/>
      </c>
      <c r="AMS14" s="326" t="str">
        <f>IF($AMM14&lt;=$H$7,INDEX(达成度!$W$21:$W$170,$AMM14,1),"")</f>
        <v/>
      </c>
      <c r="AMT14" s="328"/>
      <c r="AMU14" s="336"/>
      <c r="AMV14" s="222" t="str">
        <f t="shared" si="110"/>
        <v/>
      </c>
      <c r="AMW14" s="325" t="str">
        <f>IF($AMM14&lt;=$I$7,INDEX(达成度!$G$21:$G$170,$AMM14+$H$7,1),"")</f>
        <v/>
      </c>
      <c r="AMX14" s="325" t="str">
        <f>IF($AMM14&lt;=$I$7,INDEX(达成度!$K$21:$K$170,$AMM14+$H$7,1),"")</f>
        <v/>
      </c>
      <c r="AMY14" s="325" t="str">
        <f>IF($AMM14&lt;=$I$7,INDEX(达成度!$O$21:$O$170,$AMM14+$H$7,1),"")</f>
        <v/>
      </c>
      <c r="AMZ14" s="325" t="str">
        <f>IF($AMM14&lt;=$I$7,INDEX(达成度!$S$21:$S$170,$AMM14+$H$7,1),"")</f>
        <v/>
      </c>
      <c r="ANA14" s="326" t="str">
        <f>IF($AMM14&lt;=$I$7,INDEX(达成度!$W$21:$W$170,$AMM14+$H$7,1),"")</f>
        <v/>
      </c>
      <c r="ANB14" s="206"/>
      <c r="ANC14" s="215"/>
      <c r="AND14" s="216" t="str">
        <f t="shared" si="111"/>
        <v/>
      </c>
      <c r="ANE14" s="325" t="str">
        <f>IF($AMM14&lt;=$J$7,INDEX(达成度!$G$21:$G$170,$AMM14+$H$7+$I$7,1),"")</f>
        <v/>
      </c>
      <c r="ANF14" s="325" t="str">
        <f>IF($AMM14&lt;=$J$7,INDEX(达成度!$K$21:$K$170,$AMM14+$H$7+$I$7,1),"")</f>
        <v/>
      </c>
      <c r="ANG14" s="325" t="str">
        <f>IF($AMM14&lt;=$J$7,INDEX(达成度!$O$21:$O$170,$AMM14+$H$7+$I$7,1),"")</f>
        <v/>
      </c>
      <c r="ANH14" s="325" t="str">
        <f>IF($AMM14&lt;=$J$7,INDEX(达成度!$S$21:$S$170,$AMM14+$H$7+$I$7,1),"")</f>
        <v/>
      </c>
      <c r="ANI14" s="326" t="str">
        <f>IF($AMM14&lt;=$J$7,INDEX(达成度!$W$21:$W$170,$AMM14+$H$7+$I$7,1),"")</f>
        <v/>
      </c>
      <c r="ANK14" s="215"/>
      <c r="ANL14" s="216" t="str">
        <f t="shared" si="112"/>
        <v/>
      </c>
      <c r="ANM14" s="325" t="str">
        <f>IF($AMM14&lt;=$K$7,INDEX(达成度!$G$21:$G$170,$AMM14+$H$7+$I$7+$J$7,1),"")</f>
        <v/>
      </c>
      <c r="ANN14" s="325" t="str">
        <f>IF($AMM14&lt;=$K$7,INDEX(达成度!$K$21:$K$170,$AMM14+$H$7+$I$7+$J$7,1),"")</f>
        <v/>
      </c>
      <c r="ANO14" s="325" t="str">
        <f>IF($AMM14&lt;=$K$7,INDEX(达成度!$O$21:$O$170,$AMM14+$H$7+$I$7+$J$7,1),"")</f>
        <v/>
      </c>
      <c r="ANP14" s="325" t="str">
        <f>IF($AMM14&lt;=$K$7,INDEX(达成度!$S$21:$S$170,$AMM14+$H$7+$I$7+$J$7,1),"")</f>
        <v/>
      </c>
      <c r="ANQ14" s="326" t="str">
        <f>IF($AMM14&lt;=$K$7,INDEX(达成度!$W$21:$W$170,$AMM14+$H$7+$I$7+$J$7,1),"")</f>
        <v/>
      </c>
      <c r="ANS14" s="187"/>
      <c r="ANT14" s="187"/>
      <c r="ANU14" s="187"/>
      <c r="ANV14" s="187"/>
      <c r="ANW14" s="187"/>
      <c r="ANX14" s="187"/>
      <c r="ANY14" s="187"/>
      <c r="ANZ14" s="187"/>
      <c r="AOA14" s="187"/>
      <c r="AOB14" s="187"/>
      <c r="AOC14" s="187"/>
      <c r="AOD14" s="187"/>
      <c r="AOE14" s="187"/>
      <c r="AOF14" s="187"/>
      <c r="AOG14" s="187"/>
      <c r="AOH14" s="187"/>
      <c r="AOI14" s="187"/>
      <c r="AOJ14" s="187"/>
      <c r="AOK14" s="187"/>
      <c r="AOL14" s="187"/>
      <c r="AOM14" s="187"/>
      <c r="AON14" s="187"/>
      <c r="AOO14" s="187"/>
      <c r="AOP14" s="187"/>
      <c r="AOQ14" s="187"/>
      <c r="AOR14" s="187"/>
      <c r="AOS14" s="187"/>
      <c r="AOT14" s="187"/>
      <c r="AOU14" s="187"/>
      <c r="AOV14" s="187"/>
      <c r="AOW14" s="187"/>
      <c r="AOX14" s="187"/>
      <c r="AOY14" s="187"/>
      <c r="AOZ14" s="187"/>
      <c r="APA14" s="187"/>
      <c r="APB14" s="187"/>
      <c r="APC14" s="187"/>
      <c r="APD14" s="187"/>
      <c r="APE14" s="187"/>
      <c r="APF14" s="187"/>
      <c r="APG14" s="187"/>
      <c r="APH14" s="187"/>
      <c r="API14" s="187"/>
      <c r="APJ14" s="187"/>
      <c r="APK14" s="187"/>
      <c r="APL14" s="187"/>
      <c r="APM14" s="187"/>
      <c r="APN14" s="187"/>
      <c r="APO14" s="187"/>
      <c r="APP14" s="187"/>
      <c r="APQ14" s="187"/>
      <c r="APR14" s="187"/>
      <c r="APS14" s="187"/>
      <c r="APT14" s="187"/>
      <c r="APU14" s="187"/>
      <c r="APV14" s="187"/>
      <c r="APW14" s="187"/>
    </row>
    <row r="15" ht="18" customHeight="1" spans="1:1024 1025:1115">
      <c r="A15" s="215" t="str">
        <f>初始录入!A20</f>
        <v/>
      </c>
      <c r="B15" s="216" t="str">
        <f>IF(初始录入!B20&lt;&gt;"",初始录入!B20,"")</f>
        <v/>
      </c>
      <c r="C15" s="216" t="str">
        <f>IF(初始录入!C20&lt;&gt;"",初始录入!C20,"")</f>
        <v/>
      </c>
      <c r="D15" s="216" t="str">
        <f>IF(初始录入!D20&lt;&gt;"",初始录入!D20,"")</f>
        <v/>
      </c>
      <c r="E15" s="218" t="str">
        <f>IF(初始录入!E20&lt;&gt;"",初始录入!E20,"")</f>
        <v/>
      </c>
      <c r="G15" s="330"/>
      <c r="H15" s="295">
        <f>IF(初始录入!E20=H$6,1,0)</f>
        <v>0</v>
      </c>
      <c r="I15" s="295">
        <f>IF(初始录入!E20=I$6,1,0)</f>
        <v>0</v>
      </c>
      <c r="J15" s="295">
        <f>IF(初始录入!E20=J$6,1,0)</f>
        <v>0</v>
      </c>
      <c r="K15" s="321">
        <f>IF(初始录入!E20=K$6,1,0)</f>
        <v>0</v>
      </c>
      <c r="L15" s="28"/>
      <c r="M15" s="354" t="s">
        <v>30</v>
      </c>
      <c r="N15" s="280">
        <v>1</v>
      </c>
      <c r="O15" s="280">
        <v>2</v>
      </c>
      <c r="P15" s="280">
        <v>3</v>
      </c>
      <c r="Q15" s="280">
        <v>4</v>
      </c>
      <c r="R15" s="321">
        <v>5</v>
      </c>
      <c r="X15" s="28"/>
      <c r="Y15" s="294">
        <v>100</v>
      </c>
      <c r="Z15" s="295">
        <f>成绩录入!$F$7</f>
        <v>0</v>
      </c>
      <c r="AA15" s="295">
        <f>成绩录入!F18</f>
        <v>0</v>
      </c>
      <c r="AB15" s="296">
        <f>IF(初始录入!$M$7&lt;&gt;"",IF(成绩录入!$F$7&lt;&gt;"",IF(初始录入!$P$7="次数",AA15/Z15*Y15,成绩录入!F18),0),0)</f>
        <v>0</v>
      </c>
      <c r="AC15" s="297">
        <f t="shared" si="36"/>
        <v>0</v>
      </c>
      <c r="AD15" s="297">
        <f t="shared" si="23"/>
        <v>0</v>
      </c>
      <c r="AE15" s="297">
        <f t="shared" si="24"/>
        <v>0</v>
      </c>
      <c r="AF15" s="297">
        <f t="shared" si="25"/>
        <v>0</v>
      </c>
      <c r="AG15" s="297">
        <f t="shared" si="26"/>
        <v>0</v>
      </c>
      <c r="AH15" s="298">
        <f t="shared" si="37"/>
        <v>0</v>
      </c>
      <c r="AI15" s="28"/>
      <c r="AJ15" s="260">
        <f>成绩录入!I18</f>
        <v>0</v>
      </c>
      <c r="AK15" s="248">
        <f>成绩录入!J18</f>
        <v>0</v>
      </c>
      <c r="AL15" s="248">
        <f>成绩录入!K18</f>
        <v>0</v>
      </c>
      <c r="AM15" s="248">
        <f>成绩录入!L18</f>
        <v>0</v>
      </c>
      <c r="AN15" s="248">
        <f>成绩录入!M18</f>
        <v>0</v>
      </c>
      <c r="AO15" s="298">
        <f t="shared" si="38"/>
        <v>0</v>
      </c>
      <c r="AP15" s="299"/>
      <c r="AQ15" s="260">
        <f>成绩录入!I18</f>
        <v>0</v>
      </c>
      <c r="AR15" s="248">
        <f>成绩录入!J18</f>
        <v>0</v>
      </c>
      <c r="AS15" s="248">
        <f>成绩录入!K18</f>
        <v>0</v>
      </c>
      <c r="AT15" s="248">
        <f>成绩录入!L18</f>
        <v>0</v>
      </c>
      <c r="AU15" s="248">
        <f>成绩录入!M18</f>
        <v>0</v>
      </c>
      <c r="AV15" s="298">
        <f t="shared" si="39"/>
        <v>0</v>
      </c>
      <c r="AW15" s="299"/>
      <c r="AX15" s="260">
        <f>成绩录入!I18</f>
        <v>0</v>
      </c>
      <c r="AY15" s="248">
        <f>成绩录入!J18</f>
        <v>0</v>
      </c>
      <c r="AZ15" s="248">
        <f>成绩录入!K18</f>
        <v>0</v>
      </c>
      <c r="BA15" s="248">
        <f>成绩录入!L18</f>
        <v>0</v>
      </c>
      <c r="BB15" s="248">
        <f>成绩录入!M18</f>
        <v>0</v>
      </c>
      <c r="BC15" s="298">
        <f t="shared" si="40"/>
        <v>0</v>
      </c>
      <c r="BD15" s="299"/>
      <c r="BE15" s="260">
        <f>成绩录入!I18</f>
        <v>0</v>
      </c>
      <c r="BF15" s="248">
        <f>成绩录入!J18</f>
        <v>0</v>
      </c>
      <c r="BG15" s="248">
        <f>成绩录入!K18</f>
        <v>0</v>
      </c>
      <c r="BH15" s="248">
        <f>成绩录入!L18</f>
        <v>0</v>
      </c>
      <c r="BI15" s="248">
        <f>成绩录入!M18</f>
        <v>0</v>
      </c>
      <c r="BJ15" s="298">
        <f t="shared" si="41"/>
        <v>0</v>
      </c>
      <c r="BK15" s="299"/>
      <c r="BL15" s="260">
        <f>成绩录入!I18</f>
        <v>0</v>
      </c>
      <c r="BM15" s="248">
        <f>成绩录入!J18</f>
        <v>0</v>
      </c>
      <c r="BN15" s="248">
        <f>成绩录入!K18</f>
        <v>0</v>
      </c>
      <c r="BO15" s="248">
        <f>成绩录入!L18</f>
        <v>0</v>
      </c>
      <c r="BP15" s="248">
        <f>成绩录入!M18</f>
        <v>0</v>
      </c>
      <c r="BQ15" s="298">
        <f t="shared" si="42"/>
        <v>0</v>
      </c>
      <c r="BR15" s="300"/>
      <c r="BS15" s="260">
        <f>成绩录入!P18</f>
        <v>0</v>
      </c>
      <c r="BT15" s="248">
        <f>成绩录入!Q18</f>
        <v>0</v>
      </c>
      <c r="BU15" s="248">
        <f>成绩录入!R18</f>
        <v>0</v>
      </c>
      <c r="BV15" s="248">
        <f>成绩录入!S18</f>
        <v>0</v>
      </c>
      <c r="BW15" s="248">
        <f>成绩录入!T18</f>
        <v>0</v>
      </c>
      <c r="BX15" s="248">
        <f>成绩录入!U18</f>
        <v>0</v>
      </c>
      <c r="BY15" s="248">
        <f>成绩录入!V18</f>
        <v>0</v>
      </c>
      <c r="BZ15" s="248">
        <f>成绩录入!W18</f>
        <v>0</v>
      </c>
      <c r="CA15" s="248">
        <f>成绩录入!X18</f>
        <v>0</v>
      </c>
      <c r="CB15" s="248">
        <f>成绩录入!Y18</f>
        <v>0</v>
      </c>
      <c r="CC15" s="298">
        <f t="shared" si="43"/>
        <v>0</v>
      </c>
      <c r="CD15" s="299"/>
      <c r="CE15" s="260">
        <f>成绩录入!P18</f>
        <v>0</v>
      </c>
      <c r="CF15" s="248">
        <f>成绩录入!Q18</f>
        <v>0</v>
      </c>
      <c r="CG15" s="248">
        <f>成绩录入!R18</f>
        <v>0</v>
      </c>
      <c r="CH15" s="248">
        <f>成绩录入!S18</f>
        <v>0</v>
      </c>
      <c r="CI15" s="248">
        <f>成绩录入!T18</f>
        <v>0</v>
      </c>
      <c r="CJ15" s="248">
        <f>成绩录入!U18</f>
        <v>0</v>
      </c>
      <c r="CK15" s="248">
        <f>成绩录入!V18</f>
        <v>0</v>
      </c>
      <c r="CL15" s="248">
        <f>成绩录入!W18</f>
        <v>0</v>
      </c>
      <c r="CM15" s="248">
        <f>成绩录入!X18</f>
        <v>0</v>
      </c>
      <c r="CN15" s="248">
        <f>成绩录入!Y18</f>
        <v>0</v>
      </c>
      <c r="CO15" s="298">
        <f t="shared" si="44"/>
        <v>0</v>
      </c>
      <c r="CP15" s="299"/>
      <c r="CQ15" s="260">
        <f>成绩录入!P18</f>
        <v>0</v>
      </c>
      <c r="CR15" s="248">
        <f>成绩录入!Q18</f>
        <v>0</v>
      </c>
      <c r="CS15" s="248">
        <f>成绩录入!R18</f>
        <v>0</v>
      </c>
      <c r="CT15" s="248">
        <f>成绩录入!S18</f>
        <v>0</v>
      </c>
      <c r="CU15" s="248">
        <f>成绩录入!T18</f>
        <v>0</v>
      </c>
      <c r="CV15" s="248">
        <f>成绩录入!U18</f>
        <v>0</v>
      </c>
      <c r="CW15" s="248">
        <f>成绩录入!V18</f>
        <v>0</v>
      </c>
      <c r="CX15" s="248">
        <f>成绩录入!W18</f>
        <v>0</v>
      </c>
      <c r="CY15" s="248">
        <f>成绩录入!X18</f>
        <v>0</v>
      </c>
      <c r="CZ15" s="248">
        <f>成绩录入!Y18</f>
        <v>0</v>
      </c>
      <c r="DA15" s="298">
        <f t="shared" si="45"/>
        <v>0</v>
      </c>
      <c r="DB15" s="299"/>
      <c r="DC15" s="260">
        <f>成绩录入!P18</f>
        <v>0</v>
      </c>
      <c r="DD15" s="248">
        <f>成绩录入!Q18</f>
        <v>0</v>
      </c>
      <c r="DE15" s="248">
        <f>成绩录入!R18</f>
        <v>0</v>
      </c>
      <c r="DF15" s="248">
        <f>成绩录入!S18</f>
        <v>0</v>
      </c>
      <c r="DG15" s="248">
        <f>成绩录入!T18</f>
        <v>0</v>
      </c>
      <c r="DH15" s="248">
        <f>成绩录入!U18</f>
        <v>0</v>
      </c>
      <c r="DI15" s="248">
        <f>成绩录入!V18</f>
        <v>0</v>
      </c>
      <c r="DJ15" s="248">
        <f>成绩录入!W18</f>
        <v>0</v>
      </c>
      <c r="DK15" s="248">
        <f>成绩录入!X18</f>
        <v>0</v>
      </c>
      <c r="DL15" s="248">
        <f>成绩录入!Y18</f>
        <v>0</v>
      </c>
      <c r="DM15" s="298">
        <f t="shared" si="46"/>
        <v>0</v>
      </c>
      <c r="DN15" s="299"/>
      <c r="DO15" s="260">
        <f>成绩录入!P18</f>
        <v>0</v>
      </c>
      <c r="DP15" s="248">
        <f>成绩录入!Q18</f>
        <v>0</v>
      </c>
      <c r="DQ15" s="248">
        <f>成绩录入!R18</f>
        <v>0</v>
      </c>
      <c r="DR15" s="248">
        <f>成绩录入!S18</f>
        <v>0</v>
      </c>
      <c r="DS15" s="248">
        <f>成绩录入!T18</f>
        <v>0</v>
      </c>
      <c r="DT15" s="248">
        <f>成绩录入!U18</f>
        <v>0</v>
      </c>
      <c r="DU15" s="248">
        <f>成绩录入!V18</f>
        <v>0</v>
      </c>
      <c r="DV15" s="248">
        <f>成绩录入!W18</f>
        <v>0</v>
      </c>
      <c r="DW15" s="248">
        <f>成绩录入!X18</f>
        <v>0</v>
      </c>
      <c r="DX15" s="248">
        <f>成绩录入!Y18</f>
        <v>0</v>
      </c>
      <c r="DY15" s="298">
        <f t="shared" si="47"/>
        <v>0</v>
      </c>
      <c r="DZ15" s="299"/>
      <c r="EA15" s="301" t="e">
        <f t="shared" si="48"/>
        <v>#DIV/0!</v>
      </c>
      <c r="EB15" s="297" t="e">
        <f t="shared" si="49"/>
        <v>#DIV/0!</v>
      </c>
      <c r="EC15" s="297" t="e">
        <f t="shared" si="50"/>
        <v>#DIV/0!</v>
      </c>
      <c r="ED15" s="297" t="e">
        <f t="shared" si="51"/>
        <v>#DIV/0!</v>
      </c>
      <c r="EE15" s="297" t="e">
        <f t="shared" si="52"/>
        <v>#DIV/0!</v>
      </c>
      <c r="EF15" s="302" t="e">
        <f t="shared" si="53"/>
        <v>#DIV/0!</v>
      </c>
      <c r="EG15" s="303"/>
      <c r="EH15" s="304">
        <f t="shared" si="54"/>
        <v>0</v>
      </c>
      <c r="EI15" s="296">
        <f>成绩录入!I18</f>
        <v>0</v>
      </c>
      <c r="EJ15" s="296">
        <f>成绩录入!J18</f>
        <v>0</v>
      </c>
      <c r="EK15" s="296">
        <f>成绩录入!K18</f>
        <v>0</v>
      </c>
      <c r="EL15" s="296">
        <f>成绩录入!L18</f>
        <v>0</v>
      </c>
      <c r="EM15" s="296">
        <f>成绩录入!M18</f>
        <v>0</v>
      </c>
      <c r="EN15" s="296">
        <f>成绩录入!P18</f>
        <v>0</v>
      </c>
      <c r="EO15" s="296">
        <f>成绩录入!Q18</f>
        <v>0</v>
      </c>
      <c r="EP15" s="296">
        <f>成绩录入!R18</f>
        <v>0</v>
      </c>
      <c r="EQ15" s="296">
        <f>成绩录入!S18</f>
        <v>0</v>
      </c>
      <c r="ER15" s="296">
        <f>成绩录入!T18</f>
        <v>0</v>
      </c>
      <c r="ES15" s="296">
        <f>成绩录入!U18</f>
        <v>0</v>
      </c>
      <c r="ET15" s="296">
        <f>成绩录入!V18</f>
        <v>0</v>
      </c>
      <c r="EU15" s="296">
        <f>成绩录入!W18</f>
        <v>0</v>
      </c>
      <c r="EV15" s="296">
        <f>成绩录入!X18</f>
        <v>0</v>
      </c>
      <c r="EW15" s="302">
        <f>成绩录入!Y18</f>
        <v>0</v>
      </c>
      <c r="EX15" s="303"/>
      <c r="EY15" s="304" t="str">
        <f t="shared" si="55"/>
        <v/>
      </c>
      <c r="EZ15" s="296" t="str">
        <f t="shared" si="55"/>
        <v/>
      </c>
      <c r="FA15" s="296" t="str">
        <f t="shared" si="55"/>
        <v/>
      </c>
      <c r="FB15" s="296" t="str">
        <f t="shared" si="55"/>
        <v/>
      </c>
      <c r="FC15" s="302">
        <f>成绩录入!AB18</f>
        <v>0</v>
      </c>
      <c r="FD15" s="303"/>
      <c r="FE15" s="304" t="str">
        <f t="shared" si="56"/>
        <v>√</v>
      </c>
      <c r="FF15" s="296" t="str">
        <f t="shared" si="57"/>
        <v>√</v>
      </c>
      <c r="FG15" s="296" t="str">
        <f t="shared" si="58"/>
        <v>√</v>
      </c>
      <c r="FH15" s="296" t="str">
        <f t="shared" si="59"/>
        <v>√</v>
      </c>
      <c r="FI15" s="302" t="str">
        <f t="shared" si="60"/>
        <v>√</v>
      </c>
      <c r="FJ15" s="299"/>
      <c r="FK15" s="260">
        <f>成绩录入!AB18</f>
        <v>0</v>
      </c>
      <c r="FL15" s="248">
        <f>成绩录入!AC18</f>
        <v>0</v>
      </c>
      <c r="FM15" s="248">
        <f>成绩录入!AD18</f>
        <v>0</v>
      </c>
      <c r="FN15" s="248">
        <f>成绩录入!AE18</f>
        <v>0</v>
      </c>
      <c r="FO15" s="248">
        <f>成绩录入!AF18</f>
        <v>0</v>
      </c>
      <c r="FP15" s="248">
        <f>成绩录入!AG18</f>
        <v>0</v>
      </c>
      <c r="FQ15" s="298">
        <f t="shared" si="61"/>
        <v>0</v>
      </c>
      <c r="FR15" s="299"/>
      <c r="FS15" s="260">
        <f>成绩录入!AB18</f>
        <v>0</v>
      </c>
      <c r="FT15" s="248">
        <f>成绩录入!AC18</f>
        <v>0</v>
      </c>
      <c r="FU15" s="248">
        <f>成绩录入!AD18</f>
        <v>0</v>
      </c>
      <c r="FV15" s="248">
        <f>成绩录入!AE18</f>
        <v>0</v>
      </c>
      <c r="FW15" s="248">
        <f>成绩录入!AF18</f>
        <v>0</v>
      </c>
      <c r="FX15" s="333">
        <f>成绩录入!AG18</f>
        <v>0</v>
      </c>
      <c r="FY15" s="298">
        <f t="shared" si="62"/>
        <v>0</v>
      </c>
      <c r="FZ15" s="299"/>
      <c r="GA15" s="260">
        <f>成绩录入!AB18</f>
        <v>0</v>
      </c>
      <c r="GB15" s="248">
        <f>成绩录入!AC18</f>
        <v>0</v>
      </c>
      <c r="GC15" s="248">
        <f>成绩录入!AD18</f>
        <v>0</v>
      </c>
      <c r="GD15" s="248">
        <f>成绩录入!AE18</f>
        <v>0</v>
      </c>
      <c r="GE15" s="248">
        <f>成绩录入!AF18</f>
        <v>0</v>
      </c>
      <c r="GF15" s="248">
        <f>成绩录入!AG18</f>
        <v>0</v>
      </c>
      <c r="GG15" s="298">
        <f t="shared" si="63"/>
        <v>0</v>
      </c>
      <c r="GH15" s="299"/>
      <c r="GI15" s="260">
        <f>成绩录入!AB18</f>
        <v>0</v>
      </c>
      <c r="GJ15" s="248">
        <f>成绩录入!AC18</f>
        <v>0</v>
      </c>
      <c r="GK15" s="248">
        <f>成绩录入!AD18</f>
        <v>0</v>
      </c>
      <c r="GL15" s="248">
        <f>成绩录入!AE18</f>
        <v>0</v>
      </c>
      <c r="GM15" s="248">
        <f>成绩录入!AF18</f>
        <v>0</v>
      </c>
      <c r="GN15" s="248">
        <f>成绩录入!AG18</f>
        <v>0</v>
      </c>
      <c r="GO15" s="298">
        <f t="shared" si="64"/>
        <v>0</v>
      </c>
      <c r="GP15" s="299"/>
      <c r="GQ15" s="260">
        <f>成绩录入!AB18</f>
        <v>0</v>
      </c>
      <c r="GR15" s="248">
        <f>成绩录入!AC18</f>
        <v>0</v>
      </c>
      <c r="GS15" s="248">
        <f>成绩录入!AD18</f>
        <v>0</v>
      </c>
      <c r="GT15" s="248">
        <f>成绩录入!AE18</f>
        <v>0</v>
      </c>
      <c r="GU15" s="248">
        <f>成绩录入!AF18</f>
        <v>0</v>
      </c>
      <c r="GV15" s="248">
        <f>成绩录入!AG18</f>
        <v>0</v>
      </c>
      <c r="GW15" s="298">
        <f t="shared" si="65"/>
        <v>0</v>
      </c>
      <c r="GX15" s="299"/>
      <c r="GY15" s="247">
        <f>成绩录入!AJ18</f>
        <v>0</v>
      </c>
      <c r="GZ15" s="248">
        <f>成绩录入!AK18</f>
        <v>0</v>
      </c>
      <c r="HA15" s="248">
        <f>成绩录入!AL18</f>
        <v>0</v>
      </c>
      <c r="HB15" s="248">
        <f>成绩录入!AM18</f>
        <v>0</v>
      </c>
      <c r="HC15" s="248">
        <f>成绩录入!AN18</f>
        <v>0</v>
      </c>
      <c r="HD15" s="248">
        <f>成绩录入!AO18</f>
        <v>0</v>
      </c>
      <c r="HE15" s="310">
        <f t="shared" si="66"/>
        <v>0</v>
      </c>
      <c r="HF15" s="299"/>
      <c r="HG15" s="247">
        <f>成绩录入!AJ18</f>
        <v>0</v>
      </c>
      <c r="HH15" s="248">
        <f>成绩录入!AK18</f>
        <v>0</v>
      </c>
      <c r="HI15" s="248">
        <f>成绩录入!AL18</f>
        <v>0</v>
      </c>
      <c r="HJ15" s="248">
        <f>成绩录入!AM18</f>
        <v>0</v>
      </c>
      <c r="HK15" s="248">
        <f>成绩录入!AN18</f>
        <v>0</v>
      </c>
      <c r="HL15" s="248">
        <f>成绩录入!AO18</f>
        <v>0</v>
      </c>
      <c r="HM15" s="310">
        <f t="shared" si="67"/>
        <v>0</v>
      </c>
      <c r="HN15" s="299"/>
      <c r="HO15" s="247">
        <f>成绩录入!AJ18</f>
        <v>0</v>
      </c>
      <c r="HP15" s="248">
        <f>成绩录入!AK18</f>
        <v>0</v>
      </c>
      <c r="HQ15" s="248">
        <f>成绩录入!AL18</f>
        <v>0</v>
      </c>
      <c r="HR15" s="248">
        <f>成绩录入!AM18</f>
        <v>0</v>
      </c>
      <c r="HS15" s="248">
        <f>成绩录入!AN18</f>
        <v>0</v>
      </c>
      <c r="HT15" s="248">
        <f>成绩录入!AO18</f>
        <v>0</v>
      </c>
      <c r="HU15" s="310">
        <f t="shared" si="68"/>
        <v>0</v>
      </c>
      <c r="HV15" s="299"/>
      <c r="HW15" s="247">
        <f>成绩录入!AJ18</f>
        <v>0</v>
      </c>
      <c r="HX15" s="248">
        <f>成绩录入!AK18</f>
        <v>0</v>
      </c>
      <c r="HY15" s="248">
        <f>成绩录入!AL18</f>
        <v>0</v>
      </c>
      <c r="HZ15" s="248">
        <f>成绩录入!AM18</f>
        <v>0</v>
      </c>
      <c r="IA15" s="248">
        <f>成绩录入!AN18</f>
        <v>0</v>
      </c>
      <c r="IB15" s="248">
        <f>成绩录入!AO18</f>
        <v>0</v>
      </c>
      <c r="IC15" s="310">
        <f t="shared" si="69"/>
        <v>0</v>
      </c>
      <c r="ID15" s="299"/>
      <c r="IE15" s="247">
        <f>成绩录入!AJ18</f>
        <v>0</v>
      </c>
      <c r="IF15" s="248">
        <f>成绩录入!AK18</f>
        <v>0</v>
      </c>
      <c r="IG15" s="248">
        <f>成绩录入!AL18</f>
        <v>0</v>
      </c>
      <c r="IH15" s="248">
        <f>成绩录入!AM18</f>
        <v>0</v>
      </c>
      <c r="II15" s="248">
        <f>成绩录入!AN18</f>
        <v>0</v>
      </c>
      <c r="IJ15" s="248">
        <f>成绩录入!AO18</f>
        <v>0</v>
      </c>
      <c r="IK15" s="310">
        <f t="shared" si="70"/>
        <v>0</v>
      </c>
      <c r="IL15" s="299"/>
      <c r="IM15" s="313" t="e">
        <f t="shared" si="71"/>
        <v>#DIV/0!</v>
      </c>
      <c r="IN15" s="314" t="e">
        <f t="shared" si="72"/>
        <v>#DIV/0!</v>
      </c>
      <c r="IO15" s="314" t="e">
        <f t="shared" si="73"/>
        <v>#DIV/0!</v>
      </c>
      <c r="IP15" s="314" t="e">
        <f t="shared" si="74"/>
        <v>#DIV/0!</v>
      </c>
      <c r="IQ15" s="314" t="e">
        <f t="shared" si="75"/>
        <v>#DIV/0!</v>
      </c>
      <c r="IR15" s="315" t="e">
        <f t="shared" si="76"/>
        <v>#DIV/0!</v>
      </c>
      <c r="IS15" s="316"/>
      <c r="IT15" s="214">
        <f>成绩录入!AR18</f>
        <v>0</v>
      </c>
      <c r="IU15" s="216">
        <f>成绩录入!AS18</f>
        <v>0</v>
      </c>
      <c r="IV15" s="216">
        <f>成绩录入!AT18</f>
        <v>0</v>
      </c>
      <c r="IW15" s="216">
        <f>成绩录入!AU18</f>
        <v>0</v>
      </c>
      <c r="IX15" s="216">
        <f>成绩录入!AV18</f>
        <v>0</v>
      </c>
      <c r="IY15" s="216">
        <f>成绩录入!AW18</f>
        <v>0</v>
      </c>
      <c r="IZ15" s="298">
        <f t="shared" si="77"/>
        <v>0</v>
      </c>
      <c r="JA15" s="299"/>
      <c r="JB15" s="317">
        <f>成绩录入!AR18</f>
        <v>0</v>
      </c>
      <c r="JC15" s="216">
        <f>成绩录入!AS18</f>
        <v>0</v>
      </c>
      <c r="JD15" s="216">
        <f>成绩录入!AT18</f>
        <v>0</v>
      </c>
      <c r="JE15" s="216">
        <f>成绩录入!AU18</f>
        <v>0</v>
      </c>
      <c r="JF15" s="216">
        <f>成绩录入!AV18</f>
        <v>0</v>
      </c>
      <c r="JG15" s="216">
        <f>成绩录入!AW18</f>
        <v>0</v>
      </c>
      <c r="JH15" s="298">
        <f t="shared" si="78"/>
        <v>0</v>
      </c>
      <c r="JI15" s="299"/>
      <c r="JJ15" s="248">
        <f>成绩录入!AR18</f>
        <v>0</v>
      </c>
      <c r="JK15" s="248">
        <f>成绩录入!AS18</f>
        <v>0</v>
      </c>
      <c r="JL15" s="248">
        <f>成绩录入!AT18</f>
        <v>0</v>
      </c>
      <c r="JM15" s="248">
        <f>成绩录入!AU18</f>
        <v>0</v>
      </c>
      <c r="JN15" s="248">
        <f>成绩录入!AV18</f>
        <v>0</v>
      </c>
      <c r="JO15" s="248">
        <f>成绩录入!AW18</f>
        <v>0</v>
      </c>
      <c r="JP15" s="298">
        <f t="shared" si="79"/>
        <v>0</v>
      </c>
      <c r="JQ15" s="299"/>
      <c r="JR15" s="308">
        <f>成绩录入!AR18</f>
        <v>0</v>
      </c>
      <c r="JS15" s="248">
        <f>成绩录入!AS18</f>
        <v>0</v>
      </c>
      <c r="JT15" s="248">
        <f>成绩录入!AT18</f>
        <v>0</v>
      </c>
      <c r="JU15" s="248">
        <f>成绩录入!AU18</f>
        <v>0</v>
      </c>
      <c r="JV15" s="248">
        <f>成绩录入!AV18</f>
        <v>0</v>
      </c>
      <c r="JW15" s="248">
        <f>成绩录入!AW18</f>
        <v>0</v>
      </c>
      <c r="JX15" s="298">
        <f t="shared" si="80"/>
        <v>0</v>
      </c>
      <c r="JY15" s="299"/>
      <c r="JZ15" s="308">
        <f>成绩录入!AR18</f>
        <v>0</v>
      </c>
      <c r="KA15" s="248">
        <f>成绩录入!AS18</f>
        <v>0</v>
      </c>
      <c r="KB15" s="248">
        <f>成绩录入!AT18</f>
        <v>0</v>
      </c>
      <c r="KC15" s="248">
        <f>成绩录入!AU18</f>
        <v>0</v>
      </c>
      <c r="KD15" s="248">
        <f>成绩录入!AV18</f>
        <v>0</v>
      </c>
      <c r="KE15" s="248">
        <f>成绩录入!AW18</f>
        <v>0</v>
      </c>
      <c r="KF15" s="298">
        <f t="shared" si="81"/>
        <v>0</v>
      </c>
      <c r="KG15" s="299"/>
      <c r="KH15" s="313">
        <f t="shared" si="28"/>
        <v>0</v>
      </c>
      <c r="KI15" s="314">
        <f t="shared" si="82"/>
        <v>0</v>
      </c>
      <c r="KJ15" s="314">
        <f t="shared" si="83"/>
        <v>0</v>
      </c>
      <c r="KK15" s="314">
        <f t="shared" si="84"/>
        <v>0</v>
      </c>
      <c r="KL15" s="314">
        <f t="shared" si="85"/>
        <v>0</v>
      </c>
      <c r="KM15" s="315">
        <f t="shared" si="86"/>
        <v>0</v>
      </c>
      <c r="KN15" s="90"/>
      <c r="KO15" s="294">
        <f>IF(总评!G13&lt;60,1,0)</f>
        <v>0</v>
      </c>
      <c r="KP15" s="295">
        <f t="shared" si="29"/>
        <v>0</v>
      </c>
      <c r="KQ15" s="295">
        <f t="shared" si="30"/>
        <v>0</v>
      </c>
      <c r="KR15" s="321">
        <f t="shared" si="31"/>
        <v>0</v>
      </c>
      <c r="KS15" s="321">
        <f t="shared" si="87"/>
        <v>0</v>
      </c>
      <c r="KT15" s="27"/>
      <c r="KU15" s="351" t="s">
        <v>183</v>
      </c>
      <c r="KV15" s="352" t="str">
        <f>IF(初始录入!$M$12&lt;&gt;"",IF(成绩录入!$BF$1&lt;&gt;"",IF(KV14&lt;=$KV$13,KV14,""),""),"")</f>
        <v/>
      </c>
      <c r="KW15" s="352" t="str">
        <f>IF(初始录入!$M$12&lt;&gt;"",IF(成绩录入!$BF$1&lt;&gt;"",IF(KW14&lt;=$KV$13,KW14,""),""),"")</f>
        <v/>
      </c>
      <c r="KX15" s="352" t="str">
        <f>IF(初始录入!$M$12&lt;&gt;"",IF(成绩录入!$BF$1&lt;&gt;"",IF(KX14&lt;=$KV$13,KX14,""),""),"")</f>
        <v/>
      </c>
      <c r="KY15" s="352" t="str">
        <f>IF(初始录入!$M$12&lt;&gt;"",IF(成绩录入!$BF$1&lt;&gt;"",IF(KY14&lt;=$KV$13,KY14,""),""),"")</f>
        <v/>
      </c>
      <c r="KZ15" s="352" t="str">
        <f>IF(初始录入!$M$12&lt;&gt;"",IF(成绩录入!$BF$1&lt;&gt;"",IF(KZ14&lt;=$KV$13,KZ14,""),""),"")</f>
        <v/>
      </c>
      <c r="LA15" s="352" t="str">
        <f>IF(初始录入!$M$12&lt;&gt;"",IF(成绩录入!$BF$1&lt;&gt;"",IF(LA14&lt;=$KV$13,LA14,""),""),"")</f>
        <v/>
      </c>
      <c r="LB15" s="352" t="str">
        <f>IF(初始录入!$M$12&lt;&gt;"",IF(成绩录入!$BF$1&lt;&gt;"",IF(LB14&lt;=$KV$13,LB14,""),""),"")</f>
        <v/>
      </c>
      <c r="LC15" s="352" t="str">
        <f>IF(初始录入!$M$12&lt;&gt;"",IF(成绩录入!$BF$1&lt;&gt;"",IF(LC14&lt;=$KV$13,LC14,""),""),"")</f>
        <v/>
      </c>
      <c r="LD15" s="352" t="str">
        <f>IF(初始录入!$M$12&lt;&gt;"",IF(成绩录入!$BF$1&lt;&gt;"",IF(LD14&lt;=$KV$13,LD14,""),""),"")</f>
        <v/>
      </c>
      <c r="LE15" s="352" t="str">
        <f>IF(初始录入!$M$12&lt;&gt;"",IF(成绩录入!$BF$1&lt;&gt;"",IF(LE14&lt;=$KV$13,LE14,""),""),"")</f>
        <v/>
      </c>
      <c r="LF15" s="352" t="str">
        <f>IF(初始录入!$M$12&lt;&gt;"",IF(成绩录入!$BF$1&lt;&gt;"",IF(LF14&lt;=$KV$13,LF14,""),""),"")</f>
        <v/>
      </c>
      <c r="LG15" s="352" t="str">
        <f>IF(初始录入!$M$12&lt;&gt;"",IF(成绩录入!$BF$1&lt;&gt;"",IF(LG14&lt;=$KV$13,LG14,""),""),"")</f>
        <v/>
      </c>
      <c r="LH15" s="352" t="str">
        <f>IF(初始录入!$M$12&lt;&gt;"",IF(成绩录入!$BF$1&lt;&gt;"",IF(LH14&lt;=$KV$13,LH14,""),""),"")</f>
        <v/>
      </c>
      <c r="LI15" s="352" t="str">
        <f>IF(初始录入!$M$12&lt;&gt;"",IF(成绩录入!$BF$1&lt;&gt;"",IF(LI14&lt;=$KV$13,LI14,""),""),"")</f>
        <v/>
      </c>
      <c r="LJ15" s="352" t="str">
        <f>IF(初始录入!$M$12&lt;&gt;"",IF(成绩录入!$BF$1&lt;&gt;"",IF(LJ14&lt;=$KV$13,LJ14,""),""),"")</f>
        <v/>
      </c>
      <c r="LK15" s="352" t="str">
        <f>IF(初始录入!$M$12&lt;&gt;"",IF(成绩录入!$BF$1&lt;&gt;"",IF(LK14&lt;=$KV$13,LK14,""),""),"")</f>
        <v/>
      </c>
      <c r="LL15" s="352" t="str">
        <f>IF(初始录入!$M$12&lt;&gt;"",IF(成绩录入!$BF$1&lt;&gt;"",IF(LL14&lt;=$KV$13,LL14,""),""),"")</f>
        <v/>
      </c>
      <c r="LM15" s="352" t="str">
        <f>IF(初始录入!$M$12&lt;&gt;"",IF(成绩录入!$BF$1&lt;&gt;"",IF(LM14&lt;=$KV$13,LM14,""),""),"")</f>
        <v/>
      </c>
      <c r="LN15" s="352" t="str">
        <f>IF(初始录入!$M$12&lt;&gt;"",IF(成绩录入!$BF$1&lt;&gt;"",IF(LN14&lt;=$KV$13,LN14,""),""),"")</f>
        <v/>
      </c>
      <c r="LO15" s="352" t="str">
        <f>IF(初始录入!$M$12&lt;&gt;"",IF(成绩录入!$BF$1&lt;&gt;"",IF(LO14&lt;=$KV$13,LO14,""),""),"")</f>
        <v/>
      </c>
      <c r="LP15" s="352" t="str">
        <f>IF(初始录入!$M$12&lt;&gt;"",IF(成绩录入!$BF$1&lt;&gt;"",IF(LP14&lt;=$KV$13,LP14,""),""),"")</f>
        <v/>
      </c>
      <c r="LQ15" s="352" t="str">
        <f>IF(初始录入!$M$12&lt;&gt;"",IF(成绩录入!$BF$1&lt;&gt;"",IF(LQ14&lt;=$KV$13,LQ14,""),""),"")</f>
        <v/>
      </c>
      <c r="LR15" s="352" t="str">
        <f>IF(初始录入!$M$12&lt;&gt;"",IF(成绩录入!$BF$1&lt;&gt;"",IF(LR14&lt;=$KV$13,LR14,""),""),"")</f>
        <v/>
      </c>
      <c r="LS15" s="352" t="str">
        <f>IF(初始录入!$M$12&lt;&gt;"",IF(成绩录入!$BF$1&lt;&gt;"",IF(LS14&lt;=$KV$13,LS14,""),""),"")</f>
        <v/>
      </c>
      <c r="LT15" s="352" t="str">
        <f>IF(初始录入!$M$12&lt;&gt;"",IF(成绩录入!$BF$1&lt;&gt;"",IF(LT14&lt;=$KV$13,LT14,""),""),"")</f>
        <v/>
      </c>
      <c r="LU15" s="352" t="str">
        <f>IF(初始录入!$M$12&lt;&gt;"",IF(成绩录入!$BF$1&lt;&gt;"",IF(LU14&lt;=$KV$13,LU14,""),""),"")</f>
        <v/>
      </c>
      <c r="LV15" s="352" t="str">
        <f>IF(初始录入!$M$12&lt;&gt;"",IF(成绩录入!$BF$1&lt;&gt;"",IF(LV14&lt;=$KV$13,LV14,""),""),"")</f>
        <v/>
      </c>
      <c r="LW15" s="352" t="str">
        <f>IF(初始录入!$M$12&lt;&gt;"",IF(成绩录入!$BF$1&lt;&gt;"",IF(LW14&lt;=$KV$13,LW14,""),""),"")</f>
        <v/>
      </c>
      <c r="LX15" s="352" t="str">
        <f>IF(初始录入!$M$12&lt;&gt;"",IF(成绩录入!$BF$1&lt;&gt;"",IF(LX14&lt;=$KV$13,LX14,""),""),"")</f>
        <v/>
      </c>
      <c r="LY15" s="352" t="str">
        <f>IF(初始录入!$M$12&lt;&gt;"",IF(成绩录入!$BF$1&lt;&gt;"",IF(LY14&lt;=$KV$13,LY14,""),""),"")</f>
        <v/>
      </c>
      <c r="LZ15" s="352" t="str">
        <f>IF(初始录入!$M$12&lt;&gt;"",IF(成绩录入!$BF$1&lt;&gt;"",IF(LZ14&lt;=$KV$13,LZ14,""),""),"")</f>
        <v/>
      </c>
      <c r="MA15" s="352" t="str">
        <f>IF(初始录入!$M$12&lt;&gt;"",IF(成绩录入!$BF$1&lt;&gt;"",IF(MA14&lt;=$KV$13,MA14,""),""),"")</f>
        <v/>
      </c>
      <c r="MB15" s="352" t="str">
        <f>IF(初始录入!$M$12&lt;&gt;"",IF(成绩录入!$BF$1&lt;&gt;"",IF(MB14&lt;=$KV$13,MB14,""),""),"")</f>
        <v/>
      </c>
      <c r="MC15" s="352" t="str">
        <f>IF(初始录入!$M$12&lt;&gt;"",IF(成绩录入!$BF$1&lt;&gt;"",IF(MC14&lt;=$KV$13,MC14,""),""),"")</f>
        <v/>
      </c>
      <c r="MD15" s="352" t="str">
        <f>IF(初始录入!$M$12&lt;&gt;"",IF(成绩录入!$BF$1&lt;&gt;"",IF(MD14&lt;=$KV$13,MD14,""),""),"")</f>
        <v/>
      </c>
      <c r="ME15" s="352" t="str">
        <f>IF(初始录入!$M$12&lt;&gt;"",IF(成绩录入!$BF$1&lt;&gt;"",IF(ME14&lt;=$KV$13,ME14,""),""),"")</f>
        <v/>
      </c>
      <c r="MF15" s="352" t="str">
        <f>IF(初始录入!$M$12&lt;&gt;"",IF(成绩录入!$BF$1&lt;&gt;"",IF(MF14&lt;=$KV$13,MF14,""),""),"")</f>
        <v/>
      </c>
      <c r="MG15" s="352" t="str">
        <f>IF(初始录入!$M$12&lt;&gt;"",IF(成绩录入!$BF$1&lt;&gt;"",IF(MG14&lt;=$KV$13,MG14,""),""),"")</f>
        <v/>
      </c>
      <c r="MH15" s="352" t="str">
        <f>IF(初始录入!$M$12&lt;&gt;"",IF(成绩录入!$BF$1&lt;&gt;"",IF(MH14&lt;=$KV$13,MH14,""),""),"")</f>
        <v/>
      </c>
      <c r="MI15" s="352" t="str">
        <f>IF(初始录入!$M$12&lt;&gt;"",IF(成绩录入!$BF$1&lt;&gt;"",IF(MI14&lt;=$KV$13,MI14,""),""),"")</f>
        <v/>
      </c>
      <c r="MJ15" s="352" t="str">
        <f>IF(初始录入!$M$12&lt;&gt;"",IF(成绩录入!$BF$1&lt;&gt;"",IF(MJ14&lt;=$KV$13,MJ14,""),""),"")</f>
        <v/>
      </c>
      <c r="MK15" s="352" t="str">
        <f>IF(初始录入!$M$12&lt;&gt;"",IF(成绩录入!$BF$1&lt;&gt;"",IF(MK14&lt;=$KV$13,MK14,""),""),"")</f>
        <v/>
      </c>
      <c r="ML15" s="352" t="str">
        <f>IF(初始录入!$M$12&lt;&gt;"",IF(成绩录入!$BF$1&lt;&gt;"",IF(ML14&lt;=$KV$13,ML14,""),""),"")</f>
        <v/>
      </c>
      <c r="MM15" s="352" t="str">
        <f>IF(初始录入!$M$12&lt;&gt;"",IF(成绩录入!$BF$1&lt;&gt;"",IF(MM14&lt;=$KV$13,MM14,""),""),"")</f>
        <v/>
      </c>
      <c r="MN15" s="352" t="str">
        <f>IF(初始录入!$M$12&lt;&gt;"",IF(成绩录入!$BF$1&lt;&gt;"",IF(MN14&lt;=$KV$13,MN14,""),""),"")</f>
        <v/>
      </c>
      <c r="MO15" s="352" t="str">
        <f>IF(初始录入!$M$12&lt;&gt;"",IF(成绩录入!$BF$1&lt;&gt;"",IF(MO14&lt;=$KV$13,MO14,""),""),"")</f>
        <v/>
      </c>
      <c r="MP15" s="352" t="str">
        <f>IF(初始录入!$M$12&lt;&gt;"",IF(成绩录入!$BF$1&lt;&gt;"",IF(MP14&lt;=$KV$13,MP14,""),""),"")</f>
        <v/>
      </c>
      <c r="MQ15" s="352" t="str">
        <f>IF(初始录入!$M$12&lt;&gt;"",IF(成绩录入!$BF$1&lt;&gt;"",IF(MQ14&lt;=$KV$13,MQ14,""),""),"")</f>
        <v/>
      </c>
      <c r="MR15" s="352" t="str">
        <f>IF(初始录入!$M$12&lt;&gt;"",IF(成绩录入!$BF$1&lt;&gt;"",IF(MR14&lt;=$KV$13,MR14,""),""),"")</f>
        <v/>
      </c>
      <c r="MS15" s="352" t="str">
        <f>IF(初始录入!$M$12&lt;&gt;"",IF(成绩录入!$BF$1&lt;&gt;"",IF(MS14&lt;=$KV$13,MS14,""),""),"")</f>
        <v/>
      </c>
      <c r="MT15" s="352" t="str">
        <f>IF(初始录入!$M$12&lt;&gt;"",IF(成绩录入!$BF$1&lt;&gt;"",IF(MT14&lt;=$KV$13,MT14,""),""),"")</f>
        <v/>
      </c>
      <c r="MU15" s="352" t="str">
        <f>IF(初始录入!$M$12&lt;&gt;"",IF(成绩录入!$BF$1&lt;&gt;"",IF(MU14&lt;=$KV$13,MU14,""),""),"")</f>
        <v/>
      </c>
      <c r="MV15" s="352" t="str">
        <f>IF(初始录入!$M$12&lt;&gt;"",IF(成绩录入!$BF$1&lt;&gt;"",IF(MV14&lt;=$KV$13,MV14,""),""),"")</f>
        <v/>
      </c>
      <c r="MW15" s="352" t="str">
        <f>IF(初始录入!$M$12&lt;&gt;"",IF(成绩录入!$BF$1&lt;&gt;"",IF(MW14&lt;=$KV$13,MW14,""),""),"")</f>
        <v/>
      </c>
      <c r="MX15" s="352" t="str">
        <f>IF(初始录入!$M$12&lt;&gt;"",IF(成绩录入!$BF$1&lt;&gt;"",IF(MX14&lt;=$KV$13,MX14,""),""),"")</f>
        <v/>
      </c>
      <c r="MY15" s="352" t="str">
        <f>IF(初始录入!$M$12&lt;&gt;"",IF(成绩录入!$BF$1&lt;&gt;"",IF(MY14&lt;=$KV$13,MY14,""),""),"")</f>
        <v/>
      </c>
      <c r="MZ15" s="352" t="str">
        <f>IF(初始录入!$M$12&lt;&gt;"",IF(成绩录入!$BF$1&lt;&gt;"",IF(MZ14&lt;=$KV$13,MZ14,""),""),"")</f>
        <v/>
      </c>
      <c r="NA15" s="352" t="str">
        <f>IF(初始录入!$M$12&lt;&gt;"",IF(成绩录入!$BF$1&lt;&gt;"",IF(NA14&lt;=$KV$13,NA14,""),""),"")</f>
        <v/>
      </c>
      <c r="NB15" s="352" t="str">
        <f>IF(初始录入!$M$12&lt;&gt;"",IF(成绩录入!$BF$1&lt;&gt;"",IF(NB14&lt;=$KV$13,NB14,""),""),"")</f>
        <v/>
      </c>
      <c r="NC15" s="352" t="str">
        <f>IF(初始录入!$M$12&lt;&gt;"",IF(成绩录入!$BF$1&lt;&gt;"",IF(NC14&lt;=$KV$13,NC14,""),""),"")</f>
        <v/>
      </c>
      <c r="ND15" s="352" t="str">
        <f>IF(初始录入!$M$12&lt;&gt;"",IF(成绩录入!$BF$1&lt;&gt;"",IF(ND14&lt;=$KV$13,ND14,""),""),"")</f>
        <v/>
      </c>
      <c r="NE15" s="352" t="str">
        <f>IF(初始录入!$M$12&lt;&gt;"",IF(成绩录入!$BF$1&lt;&gt;"",IF(NE14&lt;=$KV$13,NE14,""),""),"")</f>
        <v/>
      </c>
      <c r="NF15" s="352" t="str">
        <f>IF(初始录入!$M$12&lt;&gt;"",IF(成绩录入!$BF$1&lt;&gt;"",IF(NF14&lt;=$KV$13,NF14,""),""),"")</f>
        <v/>
      </c>
      <c r="NG15" s="352" t="str">
        <f>IF(初始录入!$M$12&lt;&gt;"",IF(成绩录入!$BF$1&lt;&gt;"",IF(NG14&lt;=$KV$13,NG14,""),""),"")</f>
        <v/>
      </c>
      <c r="NH15" s="352" t="str">
        <f>IF(初始录入!$M$12&lt;&gt;"",IF(成绩录入!$BF$1&lt;&gt;"",IF(NH14&lt;=$KV$13,NH14,""),""),"")</f>
        <v/>
      </c>
      <c r="NI15" s="352" t="str">
        <f>IF(初始录入!$M$12&lt;&gt;"",IF(成绩录入!$BF$1&lt;&gt;"",IF(NI14&lt;=$KV$13,NI14,""),""),"")</f>
        <v/>
      </c>
      <c r="NJ15" s="352" t="str">
        <f>IF(初始录入!$M$12&lt;&gt;"",IF(成绩录入!$BF$1&lt;&gt;"",IF(NJ14&lt;=$KV$13,NJ14,""),""),"")</f>
        <v/>
      </c>
      <c r="NK15" s="352" t="str">
        <f>IF(初始录入!$M$12&lt;&gt;"",IF(成绩录入!$BF$1&lt;&gt;"",IF(NK14&lt;=$KV$13,NK14,""),""),"")</f>
        <v/>
      </c>
      <c r="NL15" s="352" t="str">
        <f>IF(初始录入!$M$12&lt;&gt;"",IF(成绩录入!$BF$1&lt;&gt;"",IF(NL14&lt;=$KV$13,NL14,""),""),"")</f>
        <v/>
      </c>
      <c r="NM15" s="352" t="str">
        <f>IF(初始录入!$M$12&lt;&gt;"",IF(成绩录入!$BF$1&lt;&gt;"",IF(NM14&lt;=$KV$13,NM14,""),""),"")</f>
        <v/>
      </c>
      <c r="NN15" s="352" t="str">
        <f>IF(初始录入!$M$12&lt;&gt;"",IF(成绩录入!$BF$1&lt;&gt;"",IF(NN14&lt;=$KV$13,NN14,""),""),"")</f>
        <v/>
      </c>
      <c r="NO15" s="352" t="str">
        <f>IF(初始录入!$M$12&lt;&gt;"",IF(成绩录入!$BF$1&lt;&gt;"",IF(NO14&lt;=$KV$13,NO14,""),""),"")</f>
        <v/>
      </c>
      <c r="NP15" s="352" t="str">
        <f>IF(初始录入!$M$12&lt;&gt;"",IF(成绩录入!$BF$1&lt;&gt;"",IF(NP14&lt;=$KV$13,NP14,""),""),"")</f>
        <v/>
      </c>
      <c r="NQ15" s="352" t="str">
        <f>IF(初始录入!$M$12&lt;&gt;"",IF(成绩录入!$BF$1&lt;&gt;"",IF(NQ14&lt;=$KV$13,NQ14,""),""),"")</f>
        <v/>
      </c>
      <c r="NR15" s="352" t="str">
        <f>IF(初始录入!$M$12&lt;&gt;"",IF(成绩录入!$BF$1&lt;&gt;"",IF(NR14&lt;=$KV$13,NR14,""),""),"")</f>
        <v/>
      </c>
      <c r="NS15" s="352" t="str">
        <f>IF(初始录入!$M$12&lt;&gt;"",IF(成绩录入!$BF$1&lt;&gt;"",IF(NS14&lt;=$KV$13,NS14,""),""),"")</f>
        <v/>
      </c>
      <c r="NT15" s="352" t="str">
        <f>IF(初始录入!$M$12&lt;&gt;"",IF(成绩录入!$BF$1&lt;&gt;"",IF(NT14&lt;=$KV$13,NT14,""),""),"")</f>
        <v/>
      </c>
      <c r="NU15" s="352" t="str">
        <f>IF(初始录入!$M$12&lt;&gt;"",IF(成绩录入!$BF$1&lt;&gt;"",IF(NU14&lt;=$KV$13,NU14,""),""),"")</f>
        <v/>
      </c>
      <c r="NV15" s="352" t="str">
        <f>IF(初始录入!$M$12&lt;&gt;"",IF(成绩录入!$BF$1&lt;&gt;"",IF(NV14&lt;=$KV$13,NV14,""),""),"")</f>
        <v/>
      </c>
      <c r="NW15" s="352" t="str">
        <f>IF(初始录入!$M$12&lt;&gt;"",IF(成绩录入!$BF$1&lt;&gt;"",IF(NW14&lt;=$KV$13,NW14,""),""),"")</f>
        <v/>
      </c>
      <c r="NX15" s="352" t="str">
        <f>IF(初始录入!$M$12&lt;&gt;"",IF(成绩录入!$BF$1&lt;&gt;"",IF(NX14&lt;=$KV$13,NX14,""),""),"")</f>
        <v/>
      </c>
      <c r="NY15" s="352" t="str">
        <f>IF(初始录入!$M$12&lt;&gt;"",IF(成绩录入!$BF$1&lt;&gt;"",IF(NY14&lt;=$KV$13,NY14,""),""),"")</f>
        <v/>
      </c>
      <c r="NZ15" s="352" t="str">
        <f>IF(初始录入!$M$12&lt;&gt;"",IF(成绩录入!$BF$1&lt;&gt;"",IF(NZ14&lt;=$KV$13,NZ14,""),""),"")</f>
        <v/>
      </c>
      <c r="OA15" s="352" t="str">
        <f>IF(初始录入!$M$12&lt;&gt;"",IF(成绩录入!$BF$1&lt;&gt;"",IF(OA14&lt;=$KV$13,OA14,""),""),"")</f>
        <v/>
      </c>
      <c r="OB15" s="352" t="str">
        <f>IF(初始录入!$M$12&lt;&gt;"",IF(成绩录入!$BF$1&lt;&gt;"",IF(OB14&lt;=$KV$13,OB14,""),""),"")</f>
        <v/>
      </c>
      <c r="OC15" s="352" t="str">
        <f>IF(初始录入!$M$12&lt;&gt;"",IF(成绩录入!$BF$1&lt;&gt;"",IF(OC14&lt;=$KV$13,OC14,""),""),"")</f>
        <v/>
      </c>
      <c r="OD15" s="352" t="str">
        <f>IF(初始录入!$M$12&lt;&gt;"",IF(成绩录入!$BF$1&lt;&gt;"",IF(OD14&lt;=$KV$13,OD14,""),""),"")</f>
        <v/>
      </c>
      <c r="OE15" s="352" t="str">
        <f>IF(初始录入!$M$12&lt;&gt;"",IF(成绩录入!$BF$1&lt;&gt;"",IF(OE14&lt;=$KV$13,OE14,""),""),"")</f>
        <v/>
      </c>
      <c r="OF15" s="352" t="str">
        <f>IF(初始录入!$M$12&lt;&gt;"",IF(成绩录入!$BF$1&lt;&gt;"",IF(OF14&lt;=$KV$13,OF14,""),""),"")</f>
        <v/>
      </c>
      <c r="OG15" s="352" t="str">
        <f>IF(初始录入!$M$12&lt;&gt;"",IF(成绩录入!$BF$1&lt;&gt;"",IF(OG14&lt;=$KV$13,OG14,""),""),"")</f>
        <v/>
      </c>
      <c r="OH15" s="352" t="str">
        <f>IF(初始录入!$M$12&lt;&gt;"",IF(成绩录入!$BF$1&lt;&gt;"",IF(OH14&lt;=$KV$13,OH14,""),""),"")</f>
        <v/>
      </c>
      <c r="OI15" s="352" t="str">
        <f>IF(初始录入!$M$12&lt;&gt;"",IF(成绩录入!$BF$1&lt;&gt;"",IF(OI14&lt;=$KV$13,OI14,""),""),"")</f>
        <v/>
      </c>
      <c r="OJ15" s="352" t="str">
        <f>IF(初始录入!$M$12&lt;&gt;"",IF(成绩录入!$BF$1&lt;&gt;"",IF(OJ14&lt;=$KV$13,OJ14,""),""),"")</f>
        <v/>
      </c>
      <c r="OK15" s="352" t="str">
        <f>IF(初始录入!$M$12&lt;&gt;"",IF(成绩录入!$BF$1&lt;&gt;"",IF(OK14&lt;=$KV$13,OK14,""),""),"")</f>
        <v/>
      </c>
      <c r="OL15" s="352" t="str">
        <f>IF(初始录入!$M$12&lt;&gt;"",IF(成绩录入!$BF$1&lt;&gt;"",IF(OL14&lt;=$KV$13,OL14,""),""),"")</f>
        <v/>
      </c>
      <c r="OM15" s="352" t="str">
        <f>IF(初始录入!$M$12&lt;&gt;"",IF(成绩录入!$BF$1&lt;&gt;"",IF(OM14&lt;=$KV$13,OM14,""),""),"")</f>
        <v/>
      </c>
      <c r="ON15" s="352" t="str">
        <f>IF(初始录入!$M$12&lt;&gt;"",IF(成绩录入!$BF$1&lt;&gt;"",IF(ON14&lt;=$KV$13,ON14,""),""),"")</f>
        <v/>
      </c>
      <c r="OO15" s="352" t="str">
        <f>IF(初始录入!$M$12&lt;&gt;"",IF(成绩录入!$BF$1&lt;&gt;"",IF(OO14&lt;=$KV$13,OO14,""),""),"")</f>
        <v/>
      </c>
      <c r="OP15" s="352" t="str">
        <f>IF(初始录入!$M$12&lt;&gt;"",IF(成绩录入!$BF$1&lt;&gt;"",IF(OP14&lt;=$KV$13,OP14,""),""),"")</f>
        <v/>
      </c>
      <c r="OQ15" s="353" t="str">
        <f>IF(初始录入!$M$12&lt;&gt;"",IF(成绩录入!$BF$1&lt;&gt;"",IF(OQ14&lt;=$KV$13,OQ14,""),""),"")</f>
        <v/>
      </c>
      <c r="OT15" s="247">
        <f>IF(OT$6=$OS$5,成绩录入!BC18,0)</f>
        <v>0</v>
      </c>
      <c r="OU15" s="248">
        <f>IF(OU$6=$OS$5,成绩录入!BD18,0)</f>
        <v>0</v>
      </c>
      <c r="OV15" s="248">
        <f>IF(OV$6=$OS$5,成绩录入!BE18,0)</f>
        <v>0</v>
      </c>
      <c r="OW15" s="248">
        <f>IF(OW$6=$OS$5,成绩录入!BF18,0)</f>
        <v>0</v>
      </c>
      <c r="OX15" s="248">
        <f>IF(OX$6=$OS$5,成绩录入!BG18,0)</f>
        <v>0</v>
      </c>
      <c r="OY15" s="248">
        <f>IF(OY$6=$OS$5,成绩录入!BH18,0)</f>
        <v>0</v>
      </c>
      <c r="OZ15" s="248">
        <f>IF(OZ$6=$OS$5,成绩录入!BI18,0)</f>
        <v>0</v>
      </c>
      <c r="PA15" s="248">
        <f>IF(PA$6=$OS$5,成绩录入!BJ18,0)</f>
        <v>0</v>
      </c>
      <c r="PB15" s="248">
        <f>IF(PB$6=$OS$5,成绩录入!BK18,0)</f>
        <v>0</v>
      </c>
      <c r="PC15" s="248">
        <f>IF(PC$6=$OS$5,成绩录入!BL18,0)</f>
        <v>0</v>
      </c>
      <c r="PD15" s="248">
        <f>IF(PD$6=$OS$5,成绩录入!BM18,0)</f>
        <v>0</v>
      </c>
      <c r="PE15" s="248">
        <f>IF(PE$6=$OS$5,成绩录入!BN18,0)</f>
        <v>0</v>
      </c>
      <c r="PF15" s="248">
        <f>IF(PF$6=$OS$5,成绩录入!BO18,0)</f>
        <v>0</v>
      </c>
      <c r="PG15" s="248">
        <f>IF(PG$6=$OS$5,成绩录入!BP18,0)</f>
        <v>0</v>
      </c>
      <c r="PH15" s="248">
        <f>IF(PH$6=$OS$5,成绩录入!BQ18,0)</f>
        <v>0</v>
      </c>
      <c r="PI15" s="248">
        <f>IF(PI$6=$OS$5,成绩录入!BR18,0)</f>
        <v>0</v>
      </c>
      <c r="PJ15" s="248">
        <f>IF(PJ$6=$OS$5,成绩录入!BS18,0)</f>
        <v>0</v>
      </c>
      <c r="PK15" s="248">
        <f>IF(PK$6=$OS$5,成绩录入!BT18,0)</f>
        <v>0</v>
      </c>
      <c r="PL15" s="248">
        <f>IF(PL$6=$OS$5,成绩录入!BU18,0)</f>
        <v>0</v>
      </c>
      <c r="PM15" s="248">
        <f>IF(PM$6=$OS$5,成绩录入!BV18,0)</f>
        <v>0</v>
      </c>
      <c r="PN15" s="248">
        <f>IF(PN$6=$OS$5,成绩录入!BW18,0)</f>
        <v>0</v>
      </c>
      <c r="PO15" s="248">
        <f>IF(PO$6=$OS$5,成绩录入!BX18,0)</f>
        <v>0</v>
      </c>
      <c r="PP15" s="248">
        <f>IF(PP$6=$OS$5,成绩录入!BY18,0)</f>
        <v>0</v>
      </c>
      <c r="PQ15" s="248">
        <f>IF(PQ$6=$OS$5,成绩录入!BZ18,0)</f>
        <v>0</v>
      </c>
      <c r="PR15" s="248">
        <f>IF(PR$6=$OS$5,成绩录入!CA18,0)</f>
        <v>0</v>
      </c>
      <c r="PS15" s="248">
        <f>IF(PS$6=$OS$5,成绩录入!CB18,0)</f>
        <v>0</v>
      </c>
      <c r="PT15" s="248">
        <f>IF(PT$6=$OS$5,成绩录入!CC18,0)</f>
        <v>0</v>
      </c>
      <c r="PU15" s="248">
        <f>IF(PU$6=$OS$5,成绩录入!CD18,0)</f>
        <v>0</v>
      </c>
      <c r="PV15" s="248">
        <f>IF(PV$6=$OS$5,成绩录入!CE18,0)</f>
        <v>0</v>
      </c>
      <c r="PW15" s="248">
        <f>IF(PW$6=$OS$5,成绩录入!CF18,0)</f>
        <v>0</v>
      </c>
      <c r="PX15" s="248">
        <f>IF(PX$6=$OS$5,成绩录入!CG18,0)</f>
        <v>0</v>
      </c>
      <c r="PY15" s="248">
        <f>IF(PY$6=$OS$5,成绩录入!CH18,0)</f>
        <v>0</v>
      </c>
      <c r="PZ15" s="248">
        <f>IF(PZ$6=$OS$5,成绩录入!CI18,0)</f>
        <v>0</v>
      </c>
      <c r="QA15" s="248">
        <f>IF(QA$6=$OS$5,成绩录入!CJ18,0)</f>
        <v>0</v>
      </c>
      <c r="QB15" s="248">
        <f>IF(QB$6=$OS$5,成绩录入!CK18,0)</f>
        <v>0</v>
      </c>
      <c r="QC15" s="248">
        <f>IF(QC$6=$OS$5,成绩录入!CL18,0)</f>
        <v>0</v>
      </c>
      <c r="QD15" s="248">
        <f>IF(QD$6=$OS$5,成绩录入!CM18,0)</f>
        <v>0</v>
      </c>
      <c r="QE15" s="248">
        <f>IF(QE$6=$OS$5,成绩录入!CN18,0)</f>
        <v>0</v>
      </c>
      <c r="QF15" s="248">
        <f>IF(QF$6=$OS$5,成绩录入!CO18,0)</f>
        <v>0</v>
      </c>
      <c r="QG15" s="248">
        <f>IF(QG$6=$OS$5,成绩录入!CP18,0)</f>
        <v>0</v>
      </c>
      <c r="QH15" s="248">
        <f>IF(QH$6=$OS$5,成绩录入!CQ18,0)</f>
        <v>0</v>
      </c>
      <c r="QI15" s="248">
        <f>IF(QI$6=$OS$5,成绩录入!CR18,0)</f>
        <v>0</v>
      </c>
      <c r="QJ15" s="248">
        <f>IF(QJ$6=$OS$5,成绩录入!CS18,0)</f>
        <v>0</v>
      </c>
      <c r="QK15" s="248">
        <f>IF(QK$6=$OS$5,成绩录入!CT18,0)</f>
        <v>0</v>
      </c>
      <c r="QL15" s="248">
        <f>IF(QL$6=$OS$5,成绩录入!CU18,0)</f>
        <v>0</v>
      </c>
      <c r="QM15" s="248">
        <f>IF(QM$6=$OS$5,成绩录入!CV18,0)</f>
        <v>0</v>
      </c>
      <c r="QN15" s="248">
        <f>IF(QN$6=$OS$5,成绩录入!CW18,0)</f>
        <v>0</v>
      </c>
      <c r="QO15" s="248">
        <f>IF(QO$6=$OS$5,成绩录入!CX18,0)</f>
        <v>0</v>
      </c>
      <c r="QP15" s="248">
        <f>IF(QP$6=$OS$5,成绩录入!CY18,0)</f>
        <v>0</v>
      </c>
      <c r="QQ15" s="248">
        <f>IF(QQ$6=$OS$5,成绩录入!CZ18,0)</f>
        <v>0</v>
      </c>
      <c r="QR15" s="248">
        <f>IF(QR$6=$OS$5,成绩录入!DA18,0)</f>
        <v>0</v>
      </c>
      <c r="QS15" s="248">
        <f>IF(QS$6=$OS$5,成绩录入!DB18,0)</f>
        <v>0</v>
      </c>
      <c r="QT15" s="248">
        <f>IF(QT$6=$OS$5,成绩录入!DC18,0)</f>
        <v>0</v>
      </c>
      <c r="QU15" s="248">
        <f>IF(QU$6=$OS$5,成绩录入!DD18,0)</f>
        <v>0</v>
      </c>
      <c r="QV15" s="248">
        <f>IF(QV$6=$OS$5,成绩录入!DE18,0)</f>
        <v>0</v>
      </c>
      <c r="QW15" s="248">
        <f>IF(QW$6=$OS$5,成绩录入!DF18,0)</f>
        <v>0</v>
      </c>
      <c r="QX15" s="248">
        <f>IF(QX$6=$OS$5,成绩录入!DG18,0)</f>
        <v>0</v>
      </c>
      <c r="QY15" s="248">
        <f>IF(QY$6=$OS$5,成绩录入!DH18,0)</f>
        <v>0</v>
      </c>
      <c r="QZ15" s="248">
        <f>IF(QZ$6=$OS$5,成绩录入!DI18,0)</f>
        <v>0</v>
      </c>
      <c r="RA15" s="248">
        <f>IF(RA$6=$OS$5,成绩录入!DJ18,0)</f>
        <v>0</v>
      </c>
      <c r="RB15" s="248">
        <f>IF(RB$6=$OS$5,成绩录入!DK18,0)</f>
        <v>0</v>
      </c>
      <c r="RC15" s="248">
        <f>IF(RC$6=$OS$5,成绩录入!DL18,0)</f>
        <v>0</v>
      </c>
      <c r="RD15" s="248">
        <f>IF(RD$6=$OS$5,成绩录入!DM18,0)</f>
        <v>0</v>
      </c>
      <c r="RE15" s="248">
        <f>IF(RE$6=$OS$5,成绩录入!DN18,0)</f>
        <v>0</v>
      </c>
      <c r="RF15" s="248">
        <f>IF(RF$6=$OS$5,成绩录入!DO18,0)</f>
        <v>0</v>
      </c>
      <c r="RG15" s="248">
        <f>IF(RG$6=$OS$5,成绩录入!DP18,0)</f>
        <v>0</v>
      </c>
      <c r="RH15" s="248">
        <f>IF(RH$6=$OS$5,成绩录入!DQ18,0)</f>
        <v>0</v>
      </c>
      <c r="RI15" s="248">
        <f>IF(RI$6=$OS$5,成绩录入!DR18,0)</f>
        <v>0</v>
      </c>
      <c r="RJ15" s="248">
        <f>IF(RJ$6=$OS$5,成绩录入!DS18,0)</f>
        <v>0</v>
      </c>
      <c r="RK15" s="248">
        <f>IF(RK$6=$OS$5,成绩录入!DT18,0)</f>
        <v>0</v>
      </c>
      <c r="RL15" s="248">
        <f>IF(RL$6=$OS$5,成绩录入!DU18,0)</f>
        <v>0</v>
      </c>
      <c r="RM15" s="248">
        <f>IF(RM$6=$OS$5,成绩录入!DV18,0)</f>
        <v>0</v>
      </c>
      <c r="RN15" s="248">
        <f>IF(RN$6=$OS$5,成绩录入!DW18,0)</f>
        <v>0</v>
      </c>
      <c r="RO15" s="248">
        <f>IF(RO$6=$OS$5,成绩录入!DX18,0)</f>
        <v>0</v>
      </c>
      <c r="RP15" s="248">
        <f>IF(RP$6=$OS$5,成绩录入!DY18,0)</f>
        <v>0</v>
      </c>
      <c r="RQ15" s="248">
        <f>IF(RQ$6=$OS$5,成绩录入!DZ18,0)</f>
        <v>0</v>
      </c>
      <c r="RR15" s="248">
        <f>IF(RR$6=$OS$5,成绩录入!EA18,0)</f>
        <v>0</v>
      </c>
      <c r="RS15" s="248">
        <f>IF(RS$6=$OS$5,成绩录入!EB18,0)</f>
        <v>0</v>
      </c>
      <c r="RT15" s="248">
        <f>IF(RT$6=$OS$5,成绩录入!EC18,0)</f>
        <v>0</v>
      </c>
      <c r="RU15" s="248">
        <f>IF(RU$6=$OS$5,成绩录入!ED18,0)</f>
        <v>0</v>
      </c>
      <c r="RV15" s="248">
        <f>IF(RV$6=$OS$5,成绩录入!EE18,0)</f>
        <v>0</v>
      </c>
      <c r="RW15" s="248">
        <f>IF(RW$6=$OS$5,成绩录入!EF18,0)</f>
        <v>0</v>
      </c>
      <c r="RX15" s="248">
        <f>IF(RX$6=$OS$5,成绩录入!EG18,0)</f>
        <v>0</v>
      </c>
      <c r="RY15" s="248">
        <f>IF(RY$6=$OS$5,成绩录入!EH18,0)</f>
        <v>0</v>
      </c>
      <c r="RZ15" s="248">
        <f>IF(RZ$6=$OS$5,成绩录入!EI18,0)</f>
        <v>0</v>
      </c>
      <c r="SA15" s="248">
        <f>IF(SA$6=$OS$5,成绩录入!EJ18,0)</f>
        <v>0</v>
      </c>
      <c r="SB15" s="248">
        <f>IF(SB$6=$OS$5,成绩录入!EK18,0)</f>
        <v>0</v>
      </c>
      <c r="SC15" s="248">
        <f>IF(SC$6=$OS$5,成绩录入!EL18,0)</f>
        <v>0</v>
      </c>
      <c r="SD15" s="248">
        <f>IF(SD$6=$OS$5,成绩录入!EM18,0)</f>
        <v>0</v>
      </c>
      <c r="SE15" s="248">
        <f>IF(SE$6=$OS$5,成绩录入!EN18,0)</f>
        <v>0</v>
      </c>
      <c r="SF15" s="248">
        <f>IF(SF$6=$OS$5,成绩录入!EO18,0)</f>
        <v>0</v>
      </c>
      <c r="SG15" s="248">
        <f>IF(SG$6=$OS$5,成绩录入!EP18,0)</f>
        <v>0</v>
      </c>
      <c r="SH15" s="248">
        <f>IF(SH$6=$OS$5,成绩录入!EQ18,0)</f>
        <v>0</v>
      </c>
      <c r="SI15" s="248">
        <f>IF(SI$6=$OS$5,成绩录入!ER18,0)</f>
        <v>0</v>
      </c>
      <c r="SJ15" s="248">
        <f>IF(SJ$6=$OS$5,成绩录入!ES18,0)</f>
        <v>0</v>
      </c>
      <c r="SK15" s="248">
        <f>IF(SK$6=$OS$5,成绩录入!ET18,0)</f>
        <v>0</v>
      </c>
      <c r="SL15" s="248">
        <f>IF(SL$6=$OS$5,成绩录入!EU18,0)</f>
        <v>0</v>
      </c>
      <c r="SM15" s="248">
        <f>IF(SM$6=$OS$5,成绩录入!EV18,0)</f>
        <v>0</v>
      </c>
      <c r="SN15" s="248">
        <f>IF(SN$6=$OS$5,成绩录入!EW18,0)</f>
        <v>0</v>
      </c>
      <c r="SO15" s="248">
        <f>IF(SO$6=$OS$5,成绩录入!EX18,0)</f>
        <v>0</v>
      </c>
      <c r="SP15" s="218">
        <f t="shared" si="88"/>
        <v>0</v>
      </c>
      <c r="SQ15" s="166"/>
      <c r="SR15" s="166"/>
      <c r="SS15" s="247">
        <f>IF(SS$6=$SR$5,成绩录入!BC18,0)</f>
        <v>0</v>
      </c>
      <c r="ST15" s="248">
        <f>IF(ST$6=$SR$5,成绩录入!BD18,0)</f>
        <v>0</v>
      </c>
      <c r="SU15" s="248">
        <f>IF(SU$6=$SR$5,成绩录入!BE18,0)</f>
        <v>0</v>
      </c>
      <c r="SV15" s="248">
        <f>IF(SV$6=$SR$5,成绩录入!BF18,0)</f>
        <v>0</v>
      </c>
      <c r="SW15" s="248">
        <f>IF(SW$6=$SR$5,成绩录入!BG18,0)</f>
        <v>0</v>
      </c>
      <c r="SX15" s="248">
        <f>IF(SX$6=$SR$5,成绩录入!BH18,0)</f>
        <v>0</v>
      </c>
      <c r="SY15" s="248">
        <f>IF(SY$6=$SR$5,成绩录入!BI18,0)</f>
        <v>0</v>
      </c>
      <c r="SZ15" s="248">
        <f>IF(SZ$6=$SR$5,成绩录入!BJ18,0)</f>
        <v>0</v>
      </c>
      <c r="TA15" s="248">
        <f>IF(TA$6=$SR$5,成绩录入!BK18,0)</f>
        <v>0</v>
      </c>
      <c r="TB15" s="248">
        <f>IF(TB$6=$SR$5,成绩录入!BL18,0)</f>
        <v>0</v>
      </c>
      <c r="TC15" s="248">
        <f>IF(TC$6=$SR$5,成绩录入!BM18,0)</f>
        <v>0</v>
      </c>
      <c r="TD15" s="248">
        <f>IF(TD$6=$SR$5,成绩录入!BN18,0)</f>
        <v>0</v>
      </c>
      <c r="TE15" s="248">
        <f>IF(TE$6=$SR$5,成绩录入!BO18,0)</f>
        <v>0</v>
      </c>
      <c r="TF15" s="248">
        <f>IF(TF$6=$SR$5,成绩录入!BP18,0)</f>
        <v>0</v>
      </c>
      <c r="TG15" s="248">
        <f>IF(TG$6=$SR$5,成绩录入!BQ18,0)</f>
        <v>0</v>
      </c>
      <c r="TH15" s="248">
        <f>IF(TH$6=$SR$5,成绩录入!BR18,0)</f>
        <v>0</v>
      </c>
      <c r="TI15" s="248">
        <f>IF(TI$6=$SR$5,成绩录入!BS18,0)</f>
        <v>0</v>
      </c>
      <c r="TJ15" s="248">
        <f>IF(TJ$6=$SR$5,成绩录入!BT18,0)</f>
        <v>0</v>
      </c>
      <c r="TK15" s="248">
        <f>IF(TK$6=$SR$5,成绩录入!BU18,0)</f>
        <v>0</v>
      </c>
      <c r="TL15" s="248">
        <f>IF(TL$6=$SR$5,成绩录入!BV18,0)</f>
        <v>0</v>
      </c>
      <c r="TM15" s="248">
        <f>IF(TM$6=$SR$5,成绩录入!BW18,0)</f>
        <v>0</v>
      </c>
      <c r="TN15" s="248">
        <f>IF(TN$6=$SR$5,成绩录入!BX18,0)</f>
        <v>0</v>
      </c>
      <c r="TO15" s="248">
        <f>IF(TO$6=$SR$5,成绩录入!BY18,0)</f>
        <v>0</v>
      </c>
      <c r="TP15" s="248">
        <f>IF(TP$6=$SR$5,成绩录入!BZ18,0)</f>
        <v>0</v>
      </c>
      <c r="TQ15" s="248">
        <f>IF(TQ$6=$SR$5,成绩录入!CA18,0)</f>
        <v>0</v>
      </c>
      <c r="TR15" s="248">
        <f>IF(TR$6=$SR$5,成绩录入!CB18,0)</f>
        <v>0</v>
      </c>
      <c r="TS15" s="248">
        <f>IF(TS$6=$SR$5,成绩录入!CC18,0)</f>
        <v>0</v>
      </c>
      <c r="TT15" s="248">
        <f>IF(TT$6=$SR$5,成绩录入!CD18,0)</f>
        <v>0</v>
      </c>
      <c r="TU15" s="248">
        <f>IF(TU$6=$SR$5,成绩录入!CE18,0)</f>
        <v>0</v>
      </c>
      <c r="TV15" s="248">
        <f>IF(TV$6=$SR$5,成绩录入!CF18,0)</f>
        <v>0</v>
      </c>
      <c r="TW15" s="248">
        <f>IF(TW$6=$SR$5,成绩录入!CG18,0)</f>
        <v>0</v>
      </c>
      <c r="TX15" s="248">
        <f>IF(TX$6=$SR$5,成绩录入!CH18,0)</f>
        <v>0</v>
      </c>
      <c r="TY15" s="248">
        <f>IF(TY$6=$SR$5,成绩录入!CI18,0)</f>
        <v>0</v>
      </c>
      <c r="TZ15" s="248">
        <f>IF(TZ$6=$SR$5,成绩录入!CJ18,0)</f>
        <v>0</v>
      </c>
      <c r="UA15" s="248">
        <f>IF(UA$6=$SR$5,成绩录入!CK18,0)</f>
        <v>0</v>
      </c>
      <c r="UB15" s="248">
        <f>IF(UB$6=$SR$5,成绩录入!CL18,0)</f>
        <v>0</v>
      </c>
      <c r="UC15" s="248">
        <f>IF(UC$6=$SR$5,成绩录入!CM18,0)</f>
        <v>0</v>
      </c>
      <c r="UD15" s="248">
        <f>IF(UD$6=$SR$5,成绩录入!CN18,0)</f>
        <v>0</v>
      </c>
      <c r="UE15" s="248">
        <f>IF(UE$6=$SR$5,成绩录入!CO18,0)</f>
        <v>0</v>
      </c>
      <c r="UF15" s="248">
        <f>IF(UF$6=$SR$5,成绩录入!CP18,0)</f>
        <v>0</v>
      </c>
      <c r="UG15" s="248">
        <f>IF(UG$6=$SR$5,成绩录入!CQ18,0)</f>
        <v>0</v>
      </c>
      <c r="UH15" s="248">
        <f>IF(UH$6=$SR$5,成绩录入!CR18,0)</f>
        <v>0</v>
      </c>
      <c r="UI15" s="248">
        <f>IF(UI$6=$SR$5,成绩录入!CS18,0)</f>
        <v>0</v>
      </c>
      <c r="UJ15" s="248">
        <f>IF(UJ$6=$SR$5,成绩录入!CT18,0)</f>
        <v>0</v>
      </c>
      <c r="UK15" s="248">
        <f>IF(UK$6=$SR$5,成绩录入!CU18,0)</f>
        <v>0</v>
      </c>
      <c r="UL15" s="248">
        <f>IF(UL$6=$SR$5,成绩录入!CV18,0)</f>
        <v>0</v>
      </c>
      <c r="UM15" s="248">
        <f>IF(UM$6=$SR$5,成绩录入!CW18,0)</f>
        <v>0</v>
      </c>
      <c r="UN15" s="248">
        <f>IF(UN$6=$SR$5,成绩录入!CX18,0)</f>
        <v>0</v>
      </c>
      <c r="UO15" s="248">
        <f>IF(UO$6=$SR$5,成绩录入!CY18,0)</f>
        <v>0</v>
      </c>
      <c r="UP15" s="248">
        <f>IF(UP$6=$SR$5,成绩录入!CZ18,0)</f>
        <v>0</v>
      </c>
      <c r="UQ15" s="248">
        <f>IF(UQ$6=$SR$5,成绩录入!DA18,0)</f>
        <v>0</v>
      </c>
      <c r="UR15" s="248">
        <f>IF(UR$6=$SR$5,成绩录入!DB18,0)</f>
        <v>0</v>
      </c>
      <c r="US15" s="248">
        <f>IF(US$6=$SR$5,成绩录入!DC18,0)</f>
        <v>0</v>
      </c>
      <c r="UT15" s="248">
        <f>IF(UT$6=$SR$5,成绩录入!DD18,0)</f>
        <v>0</v>
      </c>
      <c r="UU15" s="248">
        <f>IF(UU$6=$SR$5,成绩录入!DE18,0)</f>
        <v>0</v>
      </c>
      <c r="UV15" s="248">
        <f>IF(UV$6=$SR$5,成绩录入!DF18,0)</f>
        <v>0</v>
      </c>
      <c r="UW15" s="248">
        <f>IF(UW$6=$SR$5,成绩录入!DG18,0)</f>
        <v>0</v>
      </c>
      <c r="UX15" s="248">
        <f>IF(UX$6=$SR$5,成绩录入!DH18,0)</f>
        <v>0</v>
      </c>
      <c r="UY15" s="248">
        <f>IF(UY$6=$SR$5,成绩录入!DI18,0)</f>
        <v>0</v>
      </c>
      <c r="UZ15" s="248">
        <f>IF(UZ$6=$SR$5,成绩录入!DJ18,0)</f>
        <v>0</v>
      </c>
      <c r="VA15" s="248">
        <f>IF(VA$6=$SR$5,成绩录入!DK18,0)</f>
        <v>0</v>
      </c>
      <c r="VB15" s="248">
        <f>IF(VB$6=$SR$5,成绩录入!DL18,0)</f>
        <v>0</v>
      </c>
      <c r="VC15" s="248">
        <f>IF(VC$6=$SR$5,成绩录入!DM18,0)</f>
        <v>0</v>
      </c>
      <c r="VD15" s="248">
        <f>IF(VD$6=$SR$5,成绩录入!DN18,0)</f>
        <v>0</v>
      </c>
      <c r="VE15" s="248">
        <f>IF(VE$6=$SR$5,成绩录入!DO18,0)</f>
        <v>0</v>
      </c>
      <c r="VF15" s="248">
        <f>IF(VF$6=$SR$5,成绩录入!DP18,0)</f>
        <v>0</v>
      </c>
      <c r="VG15" s="248">
        <f>IF(VG$6=$SR$5,成绩录入!DQ18,0)</f>
        <v>0</v>
      </c>
      <c r="VH15" s="248">
        <f>IF(VH$6=$SR$5,成绩录入!DR18,0)</f>
        <v>0</v>
      </c>
      <c r="VI15" s="248">
        <f>IF(VI$6=$SR$5,成绩录入!DS18,0)</f>
        <v>0</v>
      </c>
      <c r="VJ15" s="248">
        <f>IF(VJ$6=$SR$5,成绩录入!DT18,0)</f>
        <v>0</v>
      </c>
      <c r="VK15" s="248">
        <f>IF(VK$6=$SR$5,成绩录入!DU18,0)</f>
        <v>0</v>
      </c>
      <c r="VL15" s="248">
        <f>IF(VL$6=$SR$5,成绩录入!DV18,0)</f>
        <v>0</v>
      </c>
      <c r="VM15" s="248">
        <f>IF(VM$6=$SR$5,成绩录入!DW18,0)</f>
        <v>0</v>
      </c>
      <c r="VN15" s="248">
        <f>IF(VN$6=$SR$5,成绩录入!DX18,0)</f>
        <v>0</v>
      </c>
      <c r="VO15" s="248">
        <f>IF(VO$6=$SR$5,成绩录入!DY18,0)</f>
        <v>0</v>
      </c>
      <c r="VP15" s="248">
        <f>IF(VP$6=$SR$5,成绩录入!DZ18,0)</f>
        <v>0</v>
      </c>
      <c r="VQ15" s="248">
        <f>IF(VQ$6=$SR$5,成绩录入!EA18,0)</f>
        <v>0</v>
      </c>
      <c r="VR15" s="248">
        <f>IF(VR$6=$SR$5,成绩录入!EB18,0)</f>
        <v>0</v>
      </c>
      <c r="VS15" s="248">
        <f>IF(VS$6=$SR$5,成绩录入!EC18,0)</f>
        <v>0</v>
      </c>
      <c r="VT15" s="248">
        <f>IF(VT$6=$SR$5,成绩录入!ED18,0)</f>
        <v>0</v>
      </c>
      <c r="VU15" s="248">
        <f>IF(VU$6=$SR$5,成绩录入!EE18,0)</f>
        <v>0</v>
      </c>
      <c r="VV15" s="248">
        <f>IF(VV$6=$SR$5,成绩录入!EF18,0)</f>
        <v>0</v>
      </c>
      <c r="VW15" s="248">
        <f>IF(VW$6=$SR$5,成绩录入!EG18,0)</f>
        <v>0</v>
      </c>
      <c r="VX15" s="248">
        <f>IF(VX$6=$SR$5,成绩录入!EH18,0)</f>
        <v>0</v>
      </c>
      <c r="VY15" s="248">
        <f>IF(VY$6=$SR$5,成绩录入!EI18,0)</f>
        <v>0</v>
      </c>
      <c r="VZ15" s="248">
        <f>IF(VZ$6=$SR$5,成绩录入!EJ18,0)</f>
        <v>0</v>
      </c>
      <c r="WA15" s="248">
        <f>IF(WA$6=$SR$5,成绩录入!EK18,0)</f>
        <v>0</v>
      </c>
      <c r="WB15" s="248">
        <f>IF(WB$6=$SR$5,成绩录入!EL18,0)</f>
        <v>0</v>
      </c>
      <c r="WC15" s="248">
        <f>IF(WC$6=$SR$5,成绩录入!EM18,0)</f>
        <v>0</v>
      </c>
      <c r="WD15" s="248">
        <f>IF(WD$6=$SR$5,成绩录入!EN18,0)</f>
        <v>0</v>
      </c>
      <c r="WE15" s="248">
        <f>IF(WE$6=$SR$5,成绩录入!EO18,0)</f>
        <v>0</v>
      </c>
      <c r="WF15" s="248">
        <f>IF(WF$6=$SR$5,成绩录入!EP18,0)</f>
        <v>0</v>
      </c>
      <c r="WG15" s="248">
        <f>IF(WG$6=$SR$5,成绩录入!EQ18,0)</f>
        <v>0</v>
      </c>
      <c r="WH15" s="248">
        <f>IF(WH$6=$SR$5,成绩录入!ER18,0)</f>
        <v>0</v>
      </c>
      <c r="WI15" s="248">
        <f>IF(WI$6=$SR$5,成绩录入!ES18,0)</f>
        <v>0</v>
      </c>
      <c r="WJ15" s="248">
        <f>IF(WJ$6=$SR$5,成绩录入!ET18,0)</f>
        <v>0</v>
      </c>
      <c r="WK15" s="248">
        <f>IF(WK$6=$SR$5,成绩录入!EU18,0)</f>
        <v>0</v>
      </c>
      <c r="WL15" s="248">
        <f>IF(WL$6=$SR$5,成绩录入!EV18,0)</f>
        <v>0</v>
      </c>
      <c r="WM15" s="248">
        <f>IF(WM$6=$SR$5,成绩录入!EW18,0)</f>
        <v>0</v>
      </c>
      <c r="WN15" s="248">
        <f>IF(WN$6=$SR$5,成绩录入!EX18,0)</f>
        <v>0</v>
      </c>
      <c r="WO15" s="218">
        <f t="shared" si="32"/>
        <v>0</v>
      </c>
      <c r="WP15" s="166"/>
      <c r="WQ15" s="166"/>
      <c r="WR15" s="247">
        <f>IF(WR$6=$WQ$5,成绩录入!BC18,0)</f>
        <v>0</v>
      </c>
      <c r="WS15" s="248">
        <f>IF(WS$6=$WQ$5,成绩录入!BD18,0)</f>
        <v>0</v>
      </c>
      <c r="WT15" s="248">
        <f>IF(WT$6=$WQ$5,成绩录入!BE18,0)</f>
        <v>0</v>
      </c>
      <c r="WU15" s="248">
        <f>IF(WU$6=$WQ$5,成绩录入!BF18,0)</f>
        <v>0</v>
      </c>
      <c r="WV15" s="248">
        <f>IF(WV$6=$WQ$5,成绩录入!BG18,0)</f>
        <v>0</v>
      </c>
      <c r="WW15" s="248">
        <f>IF(WW$6=$WQ$5,成绩录入!BH18,0)</f>
        <v>0</v>
      </c>
      <c r="WX15" s="248">
        <f>IF(WX$6=$WQ$5,成绩录入!BI18,0)</f>
        <v>0</v>
      </c>
      <c r="WY15" s="248">
        <f>IF(WY$6=$WQ$5,成绩录入!BJ18,0)</f>
        <v>0</v>
      </c>
      <c r="WZ15" s="248">
        <f>IF(WZ$6=$WQ$5,成绩录入!BK18,0)</f>
        <v>0</v>
      </c>
      <c r="XA15" s="248">
        <f>IF(XA$6=$WQ$5,成绩录入!BL18,0)</f>
        <v>0</v>
      </c>
      <c r="XB15" s="248">
        <f>IF(XB$6=$WQ$5,成绩录入!BM18,0)</f>
        <v>0</v>
      </c>
      <c r="XC15" s="248">
        <f>IF(XC$6=$WQ$5,成绩录入!BN18,0)</f>
        <v>0</v>
      </c>
      <c r="XD15" s="248">
        <f>IF(XD$6=$WQ$5,成绩录入!BO18,0)</f>
        <v>0</v>
      </c>
      <c r="XE15" s="248">
        <f>IF(XE$6=$WQ$5,成绩录入!BP18,0)</f>
        <v>0</v>
      </c>
      <c r="XF15" s="248">
        <f>IF(XF$6=$WQ$5,成绩录入!BQ18,0)</f>
        <v>0</v>
      </c>
      <c r="XG15" s="248">
        <f>IF(XG$6=$WQ$5,成绩录入!BR18,0)</f>
        <v>0</v>
      </c>
      <c r="XH15" s="248">
        <f>IF(XH$6=$WQ$5,成绩录入!BS18,0)</f>
        <v>0</v>
      </c>
      <c r="XI15" s="248">
        <f>IF(XI$6=$WQ$5,成绩录入!BT18,0)</f>
        <v>0</v>
      </c>
      <c r="XJ15" s="248">
        <f>IF(XJ$6=$WQ$5,成绩录入!BU18,0)</f>
        <v>0</v>
      </c>
      <c r="XK15" s="248">
        <f>IF(XK$6=$WQ$5,成绩录入!BV18,0)</f>
        <v>0</v>
      </c>
      <c r="XL15" s="248">
        <f>IF(XL$6=$WQ$5,成绩录入!BW18,0)</f>
        <v>0</v>
      </c>
      <c r="XM15" s="248">
        <f>IF(XM$6=$WQ$5,成绩录入!BX18,0)</f>
        <v>0</v>
      </c>
      <c r="XN15" s="248">
        <f>IF(XN$6=$WQ$5,成绩录入!BY18,0)</f>
        <v>0</v>
      </c>
      <c r="XO15" s="248">
        <f>IF(XO$6=$WQ$5,成绩录入!BZ18,0)</f>
        <v>0</v>
      </c>
      <c r="XP15" s="248">
        <f>IF(XP$6=$WQ$5,成绩录入!CA18,0)</f>
        <v>0</v>
      </c>
      <c r="XQ15" s="248">
        <f>IF(XQ$6=$WQ$5,成绩录入!CB18,0)</f>
        <v>0</v>
      </c>
      <c r="XR15" s="248">
        <f>IF(XR$6=$WQ$5,成绩录入!CC18,0)</f>
        <v>0</v>
      </c>
      <c r="XS15" s="248">
        <f>IF(XS$6=$WQ$5,成绩录入!CD18,0)</f>
        <v>0</v>
      </c>
      <c r="XT15" s="248">
        <f>IF(XT$6=$WQ$5,成绩录入!CE18,0)</f>
        <v>0</v>
      </c>
      <c r="XU15" s="248">
        <f>IF(XU$6=$WQ$5,成绩录入!CF18,0)</f>
        <v>0</v>
      </c>
      <c r="XV15" s="248">
        <f>IF(XV$6=$WQ$5,成绩录入!CG18,0)</f>
        <v>0</v>
      </c>
      <c r="XW15" s="248">
        <f>IF(XW$6=$WQ$5,成绩录入!CH18,0)</f>
        <v>0</v>
      </c>
      <c r="XX15" s="248">
        <f>IF(XX$6=$WQ$5,成绩录入!CI18,0)</f>
        <v>0</v>
      </c>
      <c r="XY15" s="248">
        <f>IF(XY$6=$WQ$5,成绩录入!CJ18,0)</f>
        <v>0</v>
      </c>
      <c r="XZ15" s="248">
        <f>IF(XZ$6=$WQ$5,成绩录入!CK18,0)</f>
        <v>0</v>
      </c>
      <c r="YA15" s="248">
        <f>IF(YA$6=$WQ$5,成绩录入!CL18,0)</f>
        <v>0</v>
      </c>
      <c r="YB15" s="248">
        <f>IF(YB$6=$WQ$5,成绩录入!CM18,0)</f>
        <v>0</v>
      </c>
      <c r="YC15" s="248">
        <f>IF(YC$6=$WQ$5,成绩录入!CN18,0)</f>
        <v>0</v>
      </c>
      <c r="YD15" s="248">
        <f>IF(YD$6=$WQ$5,成绩录入!CO18,0)</f>
        <v>0</v>
      </c>
      <c r="YE15" s="248">
        <f>IF(YE$6=$WQ$5,成绩录入!CP18,0)</f>
        <v>0</v>
      </c>
      <c r="YF15" s="248">
        <f>IF(YF$6=$WQ$5,成绩录入!CQ18,0)</f>
        <v>0</v>
      </c>
      <c r="YG15" s="248">
        <f>IF(YG$6=$WQ$5,成绩录入!CR18,0)</f>
        <v>0</v>
      </c>
      <c r="YH15" s="248">
        <f>IF(YH$6=$WQ$5,成绩录入!CS18,0)</f>
        <v>0</v>
      </c>
      <c r="YI15" s="248">
        <f>IF(YI$6=$WQ$5,成绩录入!CT18,0)</f>
        <v>0</v>
      </c>
      <c r="YJ15" s="248">
        <f>IF(YJ$6=$WQ$5,成绩录入!CU18,0)</f>
        <v>0</v>
      </c>
      <c r="YK15" s="248">
        <f>IF(YK$6=$WQ$5,成绩录入!CV18,0)</f>
        <v>0</v>
      </c>
      <c r="YL15" s="248">
        <f>IF(YL$6=$WQ$5,成绩录入!CW18,0)</f>
        <v>0</v>
      </c>
      <c r="YM15" s="248">
        <f>IF(YM$6=$WQ$5,成绩录入!CX18,0)</f>
        <v>0</v>
      </c>
      <c r="YN15" s="248">
        <f>IF(YN$6=$WQ$5,成绩录入!CY18,0)</f>
        <v>0</v>
      </c>
      <c r="YO15" s="248">
        <f>IF(YO$6=$WQ$5,成绩录入!CZ18,0)</f>
        <v>0</v>
      </c>
      <c r="YP15" s="248">
        <f>IF(YP$6=$WQ$5,成绩录入!DA18,0)</f>
        <v>0</v>
      </c>
      <c r="YQ15" s="248">
        <f>IF(YQ$6=$WQ$5,成绩录入!DB18,0)</f>
        <v>0</v>
      </c>
      <c r="YR15" s="248">
        <f>IF(YR$6=$WQ$5,成绩录入!DC18,0)</f>
        <v>0</v>
      </c>
      <c r="YS15" s="248">
        <f>IF(YS$6=$WQ$5,成绩录入!DD18,0)</f>
        <v>0</v>
      </c>
      <c r="YT15" s="248">
        <f>IF(YT$6=$WQ$5,成绩录入!DE18,0)</f>
        <v>0</v>
      </c>
      <c r="YU15" s="248">
        <f>IF(YU$6=$WQ$5,成绩录入!DF18,0)</f>
        <v>0</v>
      </c>
      <c r="YV15" s="248">
        <f>IF(YV$6=$WQ$5,成绩录入!DG18,0)</f>
        <v>0</v>
      </c>
      <c r="YW15" s="248">
        <f>IF(YW$6=$WQ$5,成绩录入!DH18,0)</f>
        <v>0</v>
      </c>
      <c r="YX15" s="248">
        <f>IF(YX$6=$WQ$5,成绩录入!DI18,0)</f>
        <v>0</v>
      </c>
      <c r="YY15" s="248">
        <f>IF(YY$6=$WQ$5,成绩录入!DJ18,0)</f>
        <v>0</v>
      </c>
      <c r="YZ15" s="248">
        <f>IF(YZ$6=$WQ$5,成绩录入!DK18,0)</f>
        <v>0</v>
      </c>
      <c r="ZA15" s="248">
        <f>IF(ZA$6=$WQ$5,成绩录入!DL18,0)</f>
        <v>0</v>
      </c>
      <c r="ZB15" s="248">
        <f>IF(ZB$6=$WQ$5,成绩录入!DM18,0)</f>
        <v>0</v>
      </c>
      <c r="ZC15" s="248">
        <f>IF(ZC$6=$WQ$5,成绩录入!DN18,0)</f>
        <v>0</v>
      </c>
      <c r="ZD15" s="248">
        <f>IF(ZD$6=$WQ$5,成绩录入!DO18,0)</f>
        <v>0</v>
      </c>
      <c r="ZE15" s="248">
        <f>IF(ZE$6=$WQ$5,成绩录入!DP18,0)</f>
        <v>0</v>
      </c>
      <c r="ZF15" s="248">
        <f>IF(ZF$6=$WQ$5,成绩录入!DQ18,0)</f>
        <v>0</v>
      </c>
      <c r="ZG15" s="248">
        <f>IF(ZG$6=$WQ$5,成绩录入!DR18,0)</f>
        <v>0</v>
      </c>
      <c r="ZH15" s="248">
        <f>IF(ZH$6=$WQ$5,成绩录入!DS18,0)</f>
        <v>0</v>
      </c>
      <c r="ZI15" s="248">
        <f>IF(ZI$6=$WQ$5,成绩录入!DT18,0)</f>
        <v>0</v>
      </c>
      <c r="ZJ15" s="248">
        <f>IF(ZJ$6=$WQ$5,成绩录入!DU18,0)</f>
        <v>0</v>
      </c>
      <c r="ZK15" s="248">
        <f>IF(ZK$6=$WQ$5,成绩录入!DV18,0)</f>
        <v>0</v>
      </c>
      <c r="ZL15" s="248">
        <f>IF(ZL$6=$WQ$5,成绩录入!DW18,0)</f>
        <v>0</v>
      </c>
      <c r="ZM15" s="248">
        <f>IF(ZM$6=$WQ$5,成绩录入!DX18,0)</f>
        <v>0</v>
      </c>
      <c r="ZN15" s="248">
        <f>IF(ZN$6=$WQ$5,成绩录入!DY18,0)</f>
        <v>0</v>
      </c>
      <c r="ZO15" s="248">
        <f>IF(ZO$6=$WQ$5,成绩录入!DZ18,0)</f>
        <v>0</v>
      </c>
      <c r="ZP15" s="248">
        <f>IF(ZP$6=$WQ$5,成绩录入!EA18,0)</f>
        <v>0</v>
      </c>
      <c r="ZQ15" s="248">
        <f>IF(ZQ$6=$WQ$5,成绩录入!EB18,0)</f>
        <v>0</v>
      </c>
      <c r="ZR15" s="248">
        <f>IF(ZR$6=$WQ$5,成绩录入!EC18,0)</f>
        <v>0</v>
      </c>
      <c r="ZS15" s="248">
        <f>IF(ZS$6=$WQ$5,成绩录入!ED18,0)</f>
        <v>0</v>
      </c>
      <c r="ZT15" s="248">
        <f>IF(ZT$6=$WQ$5,成绩录入!EE18,0)</f>
        <v>0</v>
      </c>
      <c r="ZU15" s="248">
        <f>IF(ZU$6=$WQ$5,成绩录入!EF18,0)</f>
        <v>0</v>
      </c>
      <c r="ZV15" s="248">
        <f>IF(ZV$6=$WQ$5,成绩录入!EG18,0)</f>
        <v>0</v>
      </c>
      <c r="ZW15" s="248">
        <f>IF(ZW$6=$WQ$5,成绩录入!EH18,0)</f>
        <v>0</v>
      </c>
      <c r="ZX15" s="248">
        <f>IF(ZX$6=$WQ$5,成绩录入!EI18,0)</f>
        <v>0</v>
      </c>
      <c r="ZY15" s="248">
        <f>IF(ZY$6=$WQ$5,成绩录入!EJ18,0)</f>
        <v>0</v>
      </c>
      <c r="ZZ15" s="248">
        <f>IF(ZZ$6=$WQ$5,成绩录入!EK18,0)</f>
        <v>0</v>
      </c>
      <c r="AAA15" s="248">
        <f>IF(AAA$6=$WQ$5,成绩录入!EL18,0)</f>
        <v>0</v>
      </c>
      <c r="AAB15" s="248">
        <f>IF(AAB$6=$WQ$5,成绩录入!EM18,0)</f>
        <v>0</v>
      </c>
      <c r="AAC15" s="248">
        <f>IF(AAC$6=$WQ$5,成绩录入!EN18,0)</f>
        <v>0</v>
      </c>
      <c r="AAD15" s="248">
        <f>IF(AAD$6=$WQ$5,成绩录入!EO18,0)</f>
        <v>0</v>
      </c>
      <c r="AAE15" s="248">
        <f>IF(AAE$6=$WQ$5,成绩录入!EP18,0)</f>
        <v>0</v>
      </c>
      <c r="AAF15" s="248">
        <f>IF(AAF$6=$WQ$5,成绩录入!EQ18,0)</f>
        <v>0</v>
      </c>
      <c r="AAG15" s="248">
        <f>IF(AAG$6=$WQ$5,成绩录入!ER18,0)</f>
        <v>0</v>
      </c>
      <c r="AAH15" s="248">
        <f>IF(AAH$6=$WQ$5,成绩录入!ES18,0)</f>
        <v>0</v>
      </c>
      <c r="AAI15" s="248">
        <f>IF(AAI$6=$WQ$5,成绩录入!ET18,0)</f>
        <v>0</v>
      </c>
      <c r="AAJ15" s="248">
        <f>IF(AAJ$6=$WQ$5,成绩录入!EU18,0)</f>
        <v>0</v>
      </c>
      <c r="AAK15" s="248">
        <f>IF(AAK$6=$WQ$5,成绩录入!EV18,0)</f>
        <v>0</v>
      </c>
      <c r="AAL15" s="248">
        <f>IF(AAL$6=$WQ$5,成绩录入!EW18,0)</f>
        <v>0</v>
      </c>
      <c r="AAM15" s="248">
        <f>IF(AAM$6=$WQ$5,成绩录入!EX18,0)</f>
        <v>0</v>
      </c>
      <c r="AAN15" s="218">
        <f t="shared" si="33"/>
        <v>0</v>
      </c>
      <c r="AAO15" s="206"/>
      <c r="AAQ15" s="247">
        <f>IF(AAQ$6=$AAP$5,成绩录入!BC18,0)</f>
        <v>0</v>
      </c>
      <c r="AAR15" s="248">
        <f>IF(AAR$6=$AAP$5,成绩录入!BD18,0)</f>
        <v>0</v>
      </c>
      <c r="AAS15" s="248">
        <f>IF(AAS$6=$AAP$5,成绩录入!BE18,0)</f>
        <v>0</v>
      </c>
      <c r="AAT15" s="248">
        <f>IF(AAT$6=$AAP$5,成绩录入!BF18,0)</f>
        <v>0</v>
      </c>
      <c r="AAU15" s="248">
        <f>IF(AAU$6=$AAP$5,成绩录入!BG18,0)</f>
        <v>0</v>
      </c>
      <c r="AAV15" s="248">
        <f>IF(AAV$6=$AAP$5,成绩录入!BH18,0)</f>
        <v>0</v>
      </c>
      <c r="AAW15" s="248">
        <f>IF(AAW$6=$AAP$5,成绩录入!BI18,0)</f>
        <v>0</v>
      </c>
      <c r="AAX15" s="248">
        <f>IF(AAX$6=$AAP$5,成绩录入!BJ18,0)</f>
        <v>0</v>
      </c>
      <c r="AAY15" s="248">
        <f>IF(AAY$6=$AAP$5,成绩录入!BK18,0)</f>
        <v>0</v>
      </c>
      <c r="AAZ15" s="248">
        <f>IF(AAZ$6=$AAP$5,成绩录入!BL18,0)</f>
        <v>0</v>
      </c>
      <c r="ABA15" s="248">
        <f>IF(ABA$6=$AAP$5,成绩录入!BM18,0)</f>
        <v>0</v>
      </c>
      <c r="ABB15" s="248">
        <f>IF(ABB$6=$AAP$5,成绩录入!BN18,0)</f>
        <v>0</v>
      </c>
      <c r="ABC15" s="248">
        <f>IF(ABC$6=$AAP$5,成绩录入!BO18,0)</f>
        <v>0</v>
      </c>
      <c r="ABD15" s="248">
        <f>IF(ABD$6=$AAP$5,成绩录入!BP18,0)</f>
        <v>0</v>
      </c>
      <c r="ABE15" s="248">
        <f>IF(ABE$6=$AAP$5,成绩录入!BQ18,0)</f>
        <v>0</v>
      </c>
      <c r="ABF15" s="248">
        <f>IF(ABF$6=$AAP$5,成绩录入!BR18,0)</f>
        <v>0</v>
      </c>
      <c r="ABG15" s="248">
        <f>IF(ABG$6=$AAP$5,成绩录入!BS18,0)</f>
        <v>0</v>
      </c>
      <c r="ABH15" s="248">
        <f>IF(ABH$6=$AAP$5,成绩录入!BT18,0)</f>
        <v>0</v>
      </c>
      <c r="ABI15" s="248">
        <f>IF(ABI$6=$AAP$5,成绩录入!BU18,0)</f>
        <v>0</v>
      </c>
      <c r="ABJ15" s="248">
        <f>IF(ABJ$6=$AAP$5,成绩录入!BV18,0)</f>
        <v>0</v>
      </c>
      <c r="ABK15" s="248">
        <f>IF(ABK$6=$AAP$5,成绩录入!BW18,0)</f>
        <v>0</v>
      </c>
      <c r="ABL15" s="248">
        <f>IF(ABL$6=$AAP$5,成绩录入!BX18,0)</f>
        <v>0</v>
      </c>
      <c r="ABM15" s="248">
        <f>IF(ABM$6=$AAP$5,成绩录入!BY18,0)</f>
        <v>0</v>
      </c>
      <c r="ABN15" s="248">
        <f>IF(ABN$6=$AAP$5,成绩录入!BZ18,0)</f>
        <v>0</v>
      </c>
      <c r="ABO15" s="248">
        <f>IF(ABO$6=$AAP$5,成绩录入!CA18,0)</f>
        <v>0</v>
      </c>
      <c r="ABP15" s="248">
        <f>IF(ABP$6=$AAP$5,成绩录入!CB18,0)</f>
        <v>0</v>
      </c>
      <c r="ABQ15" s="248">
        <f>IF(ABQ$6=$AAP$5,成绩录入!CC18,0)</f>
        <v>0</v>
      </c>
      <c r="ABR15" s="248">
        <f>IF(ABR$6=$AAP$5,成绩录入!CD18,0)</f>
        <v>0</v>
      </c>
      <c r="ABS15" s="248">
        <f>IF(ABS$6=$AAP$5,成绩录入!CE18,0)</f>
        <v>0</v>
      </c>
      <c r="ABT15" s="248">
        <f>IF(ABT$6=$AAP$5,成绩录入!CF18,0)</f>
        <v>0</v>
      </c>
      <c r="ABU15" s="248">
        <f>IF(ABU$6=$AAP$5,成绩录入!CG18,0)</f>
        <v>0</v>
      </c>
      <c r="ABV15" s="248">
        <f>IF(ABV$6=$AAP$5,成绩录入!CH18,0)</f>
        <v>0</v>
      </c>
      <c r="ABW15" s="248">
        <f>IF(ABW$6=$AAP$5,成绩录入!CI18,0)</f>
        <v>0</v>
      </c>
      <c r="ABX15" s="248">
        <f>IF(ABX$6=$AAP$5,成绩录入!CJ18,0)</f>
        <v>0</v>
      </c>
      <c r="ABY15" s="248">
        <f>IF(ABY$6=$AAP$5,成绩录入!CK18,0)</f>
        <v>0</v>
      </c>
      <c r="ABZ15" s="248">
        <f>IF(ABZ$6=$AAP$5,成绩录入!CL18,0)</f>
        <v>0</v>
      </c>
      <c r="ACA15" s="248">
        <f>IF(ACA$6=$AAP$5,成绩录入!CM18,0)</f>
        <v>0</v>
      </c>
      <c r="ACB15" s="248">
        <f>IF(ACB$6=$AAP$5,成绩录入!CN18,0)</f>
        <v>0</v>
      </c>
      <c r="ACC15" s="248">
        <f>IF(ACC$6=$AAP$5,成绩录入!CO18,0)</f>
        <v>0</v>
      </c>
      <c r="ACD15" s="248">
        <f>IF(ACD$6=$AAP$5,成绩录入!CP18,0)</f>
        <v>0</v>
      </c>
      <c r="ACE15" s="248">
        <f>IF(ACE$6=$AAP$5,成绩录入!CQ18,0)</f>
        <v>0</v>
      </c>
      <c r="ACF15" s="248">
        <f>IF(ACF$6=$AAP$5,成绩录入!CR18,0)</f>
        <v>0</v>
      </c>
      <c r="ACG15" s="248">
        <f>IF(ACG$6=$AAP$5,成绩录入!CS18,0)</f>
        <v>0</v>
      </c>
      <c r="ACH15" s="248">
        <f>IF(ACH$6=$AAP$5,成绩录入!CT18,0)</f>
        <v>0</v>
      </c>
      <c r="ACI15" s="248">
        <f>IF(ACI$6=$AAP$5,成绩录入!CU18,0)</f>
        <v>0</v>
      </c>
      <c r="ACJ15" s="248">
        <f>IF(ACJ$6=$AAP$5,成绩录入!CV18,0)</f>
        <v>0</v>
      </c>
      <c r="ACK15" s="248">
        <f>IF(ACK$6=$AAP$5,成绩录入!CW18,0)</f>
        <v>0</v>
      </c>
      <c r="ACL15" s="248">
        <f>IF(ACL$6=$AAP$5,成绩录入!CX18,0)</f>
        <v>0</v>
      </c>
      <c r="ACM15" s="248">
        <f>IF(ACM$6=$AAP$5,成绩录入!CY18,0)</f>
        <v>0</v>
      </c>
      <c r="ACN15" s="248">
        <f>IF(ACN$6=$AAP$5,成绩录入!CZ18,0)</f>
        <v>0</v>
      </c>
      <c r="ACO15" s="248">
        <f>IF(ACO$6=$AAP$5,成绩录入!DA18,0)</f>
        <v>0</v>
      </c>
      <c r="ACP15" s="248">
        <f>IF(ACP$6=$AAP$5,成绩录入!DB18,0)</f>
        <v>0</v>
      </c>
      <c r="ACQ15" s="248">
        <f>IF(ACQ$6=$AAP$5,成绩录入!DC18,0)</f>
        <v>0</v>
      </c>
      <c r="ACR15" s="248">
        <f>IF(ACR$6=$AAP$5,成绩录入!DD18,0)</f>
        <v>0</v>
      </c>
      <c r="ACS15" s="248">
        <f>IF(ACS$6=$AAP$5,成绩录入!DE18,0)</f>
        <v>0</v>
      </c>
      <c r="ACT15" s="248">
        <f>IF(ACT$6=$AAP$5,成绩录入!DF18,0)</f>
        <v>0</v>
      </c>
      <c r="ACU15" s="248">
        <f>IF(ACU$6=$AAP$5,成绩录入!DG18,0)</f>
        <v>0</v>
      </c>
      <c r="ACV15" s="248">
        <f>IF(ACV$6=$AAP$5,成绩录入!DH18,0)</f>
        <v>0</v>
      </c>
      <c r="ACW15" s="248">
        <f>IF(ACW$6=$AAP$5,成绩录入!DI18,0)</f>
        <v>0</v>
      </c>
      <c r="ACX15" s="248">
        <f>IF(ACX$6=$AAP$5,成绩录入!DJ18,0)</f>
        <v>0</v>
      </c>
      <c r="ACY15" s="248">
        <f>IF(ACY$6=$AAP$5,成绩录入!DK18,0)</f>
        <v>0</v>
      </c>
      <c r="ACZ15" s="248">
        <f>IF(ACZ$6=$AAP$5,成绩录入!DL18,0)</f>
        <v>0</v>
      </c>
      <c r="ADA15" s="248">
        <f>IF(ADA$6=$AAP$5,成绩录入!DM18,0)</f>
        <v>0</v>
      </c>
      <c r="ADB15" s="248">
        <f>IF(ADB$6=$AAP$5,成绩录入!DN18,0)</f>
        <v>0</v>
      </c>
      <c r="ADC15" s="248">
        <f>IF(ADC$6=$AAP$5,成绩录入!DO18,0)</f>
        <v>0</v>
      </c>
      <c r="ADD15" s="248">
        <f>IF(ADD$6=$AAP$5,成绩录入!DP18,0)</f>
        <v>0</v>
      </c>
      <c r="ADE15" s="248">
        <f>IF(ADE$6=$AAP$5,成绩录入!DQ18,0)</f>
        <v>0</v>
      </c>
      <c r="ADF15" s="248">
        <f>IF(ADF$6=$AAP$5,成绩录入!DR18,0)</f>
        <v>0</v>
      </c>
      <c r="ADG15" s="248">
        <f>IF(ADG$6=$AAP$5,成绩录入!DS18,0)</f>
        <v>0</v>
      </c>
      <c r="ADH15" s="248">
        <f>IF(ADH$6=$AAP$5,成绩录入!DT18,0)</f>
        <v>0</v>
      </c>
      <c r="ADI15" s="248">
        <f>IF(ADI$6=$AAP$5,成绩录入!DU18,0)</f>
        <v>0</v>
      </c>
      <c r="ADJ15" s="248">
        <f>IF(ADJ$6=$AAP$5,成绩录入!DV18,0)</f>
        <v>0</v>
      </c>
      <c r="ADK15" s="248">
        <f>IF(ADK$6=$AAP$5,成绩录入!DW18,0)</f>
        <v>0</v>
      </c>
      <c r="ADL15" s="248">
        <f>IF(ADL$6=$AAP$5,成绩录入!DX18,0)</f>
        <v>0</v>
      </c>
      <c r="ADM15" s="248">
        <f>IF(ADM$6=$AAP$5,成绩录入!DY18,0)</f>
        <v>0</v>
      </c>
      <c r="ADN15" s="248">
        <f>IF(ADN$6=$AAP$5,成绩录入!DZ18,0)</f>
        <v>0</v>
      </c>
      <c r="ADO15" s="248">
        <f>IF(ADO$6=$AAP$5,成绩录入!EA18,0)</f>
        <v>0</v>
      </c>
      <c r="ADP15" s="248">
        <f>IF(ADP$6=$AAP$5,成绩录入!EB18,0)</f>
        <v>0</v>
      </c>
      <c r="ADQ15" s="248">
        <f>IF(ADQ$6=$AAP$5,成绩录入!EC18,0)</f>
        <v>0</v>
      </c>
      <c r="ADR15" s="248">
        <f>IF(ADR$6=$AAP$5,成绩录入!ED18,0)</f>
        <v>0</v>
      </c>
      <c r="ADS15" s="248">
        <f>IF(ADS$6=$AAP$5,成绩录入!EE18,0)</f>
        <v>0</v>
      </c>
      <c r="ADT15" s="248">
        <f>IF(ADT$6=$AAP$5,成绩录入!EF18,0)</f>
        <v>0</v>
      </c>
      <c r="ADU15" s="248">
        <f>IF(ADU$6=$AAP$5,成绩录入!EG18,0)</f>
        <v>0</v>
      </c>
      <c r="ADV15" s="248">
        <f>IF(ADV$6=$AAP$5,成绩录入!EH18,0)</f>
        <v>0</v>
      </c>
      <c r="ADW15" s="248">
        <f>IF(ADW$6=$AAP$5,成绩录入!EI18,0)</f>
        <v>0</v>
      </c>
      <c r="ADX15" s="248">
        <f>IF(ADX$6=$AAP$5,成绩录入!EJ18,0)</f>
        <v>0</v>
      </c>
      <c r="ADY15" s="248">
        <f>IF(ADY$6=$AAP$5,成绩录入!EK18,0)</f>
        <v>0</v>
      </c>
      <c r="ADZ15" s="248">
        <f>IF(ADZ$6=$AAP$5,成绩录入!EL18,0)</f>
        <v>0</v>
      </c>
      <c r="AEA15" s="248">
        <f>IF(AEA$6=$AAP$5,成绩录入!EM18,0)</f>
        <v>0</v>
      </c>
      <c r="AEB15" s="248">
        <f>IF(AEB$6=$AAP$5,成绩录入!EN18,0)</f>
        <v>0</v>
      </c>
      <c r="AEC15" s="248">
        <f>IF(AEC$6=$AAP$5,成绩录入!EO18,0)</f>
        <v>0</v>
      </c>
      <c r="AED15" s="248">
        <f>IF(AED$6=$AAP$5,成绩录入!EP18,0)</f>
        <v>0</v>
      </c>
      <c r="AEE15" s="248">
        <f>IF(AEE$6=$AAP$5,成绩录入!EQ18,0)</f>
        <v>0</v>
      </c>
      <c r="AEF15" s="248">
        <f>IF(AEF$6=$AAP$5,成绩录入!ER18,0)</f>
        <v>0</v>
      </c>
      <c r="AEG15" s="248">
        <f>IF(AEG$6=$AAP$5,成绩录入!ES18,0)</f>
        <v>0</v>
      </c>
      <c r="AEH15" s="248">
        <f>IF(AEH$6=$AAP$5,成绩录入!ET18,0)</f>
        <v>0</v>
      </c>
      <c r="AEI15" s="248">
        <f>IF(AEI$6=$AAP$5,成绩录入!EU18,0)</f>
        <v>0</v>
      </c>
      <c r="AEJ15" s="248">
        <f>IF(AEJ$6=$AAP$5,成绩录入!EV18,0)</f>
        <v>0</v>
      </c>
      <c r="AEK15" s="248">
        <f>IF(AEK$6=$AAP$5,成绩录入!EW18,0)</f>
        <v>0</v>
      </c>
      <c r="AEL15" s="248">
        <f>IF(AEL$6=$AAP$5,成绩录入!EX18,0)</f>
        <v>0</v>
      </c>
      <c r="AEM15" s="218">
        <f t="shared" si="34"/>
        <v>0</v>
      </c>
      <c r="AEN15" s="166"/>
      <c r="AEO15" s="166"/>
      <c r="AEP15" s="247">
        <f>IF(AEP$6=$AEO$5,成绩录入!BC18,0)</f>
        <v>0</v>
      </c>
      <c r="AEQ15" s="248">
        <f>IF(AEQ$6=$AEO$5,成绩录入!BD18,0)</f>
        <v>0</v>
      </c>
      <c r="AER15" s="248">
        <f>IF(AER$6=$AEO$5,成绩录入!BE18,0)</f>
        <v>0</v>
      </c>
      <c r="AES15" s="248">
        <f>IF(AES$6=$AEO$5,成绩录入!BF18,0)</f>
        <v>0</v>
      </c>
      <c r="AET15" s="248">
        <f>IF(AET$6=$AEO$5,成绩录入!BG18,0)</f>
        <v>0</v>
      </c>
      <c r="AEU15" s="248">
        <f>IF(AEU$6=$AEO$5,成绩录入!BH18,0)</f>
        <v>0</v>
      </c>
      <c r="AEV15" s="248">
        <f>IF(AEV$6=$AEO$5,成绩录入!BI18,0)</f>
        <v>0</v>
      </c>
      <c r="AEW15" s="248">
        <f>IF(AEW$6=$AEO$5,成绩录入!BJ18,0)</f>
        <v>0</v>
      </c>
      <c r="AEX15" s="248">
        <f>IF(AEX$6=$AEO$5,成绩录入!BK18,0)</f>
        <v>0</v>
      </c>
      <c r="AEY15" s="248">
        <f>IF(AEY$6=$AEO$5,成绩录入!BL18,0)</f>
        <v>0</v>
      </c>
      <c r="AEZ15" s="248">
        <f>IF(AEZ$6=$AEO$5,成绩录入!BM18,0)</f>
        <v>0</v>
      </c>
      <c r="AFA15" s="248">
        <f>IF(AFA$6=$AEO$5,成绩录入!BN18,0)</f>
        <v>0</v>
      </c>
      <c r="AFB15" s="248">
        <f>IF(AFB$6=$AEO$5,成绩录入!BO18,0)</f>
        <v>0</v>
      </c>
      <c r="AFC15" s="248">
        <f>IF(AFC$6=$AEO$5,成绩录入!BP18,0)</f>
        <v>0</v>
      </c>
      <c r="AFD15" s="248">
        <f>IF(AFD$6=$AEO$5,成绩录入!BQ18,0)</f>
        <v>0</v>
      </c>
      <c r="AFE15" s="248">
        <f>IF(AFE$6=$AEO$5,成绩录入!BR18,0)</f>
        <v>0</v>
      </c>
      <c r="AFF15" s="248">
        <f>IF(AFF$6=$AEO$5,成绩录入!BS18,0)</f>
        <v>0</v>
      </c>
      <c r="AFG15" s="248">
        <f>IF(AFG$6=$AEO$5,成绩录入!BT18,0)</f>
        <v>0</v>
      </c>
      <c r="AFH15" s="248">
        <f>IF(AFH$6=$AEO$5,成绩录入!BU18,0)</f>
        <v>0</v>
      </c>
      <c r="AFI15" s="248">
        <f>IF(AFI$6=$AEO$5,成绩录入!BV18,0)</f>
        <v>0</v>
      </c>
      <c r="AFJ15" s="248">
        <f>IF(AFJ$6=$AEO$5,成绩录入!BW18,0)</f>
        <v>0</v>
      </c>
      <c r="AFK15" s="248">
        <f>IF(AFK$6=$AEO$5,成绩录入!BX18,0)</f>
        <v>0</v>
      </c>
      <c r="AFL15" s="248">
        <f>IF(AFL$6=$AEO$5,成绩录入!BY18,0)</f>
        <v>0</v>
      </c>
      <c r="AFM15" s="248">
        <f>IF(AFM$6=$AEO$5,成绩录入!BZ18,0)</f>
        <v>0</v>
      </c>
      <c r="AFN15" s="248">
        <f>IF(AFN$6=$AEO$5,成绩录入!CA18,0)</f>
        <v>0</v>
      </c>
      <c r="AFO15" s="248">
        <f>IF(AFO$6=$AEO$5,成绩录入!CB18,0)</f>
        <v>0</v>
      </c>
      <c r="AFP15" s="248">
        <f>IF(AFP$6=$AEO$5,成绩录入!CC18,0)</f>
        <v>0</v>
      </c>
      <c r="AFQ15" s="248">
        <f>IF(AFQ$6=$AEO$5,成绩录入!CD18,0)</f>
        <v>0</v>
      </c>
      <c r="AFR15" s="248">
        <f>IF(AFR$6=$AEO$5,成绩录入!CE18,0)</f>
        <v>0</v>
      </c>
      <c r="AFS15" s="248">
        <f>IF(AFS$6=$AEO$5,成绩录入!CF18,0)</f>
        <v>0</v>
      </c>
      <c r="AFT15" s="248">
        <f>IF(AFT$6=$AEO$5,成绩录入!CG18,0)</f>
        <v>0</v>
      </c>
      <c r="AFU15" s="248">
        <f>IF(AFU$6=$AEO$5,成绩录入!CH18,0)</f>
        <v>0</v>
      </c>
      <c r="AFV15" s="248">
        <f>IF(AFV$6=$AEO$5,成绩录入!CI18,0)</f>
        <v>0</v>
      </c>
      <c r="AFW15" s="248">
        <f>IF(AFW$6=$AEO$5,成绩录入!CJ18,0)</f>
        <v>0</v>
      </c>
      <c r="AFX15" s="248">
        <f>IF(AFX$6=$AEO$5,成绩录入!CK18,0)</f>
        <v>0</v>
      </c>
      <c r="AFY15" s="248">
        <f>IF(AFY$6=$AEO$5,成绩录入!CL18,0)</f>
        <v>0</v>
      </c>
      <c r="AFZ15" s="248">
        <f>IF(AFZ$6=$AEO$5,成绩录入!CM18,0)</f>
        <v>0</v>
      </c>
      <c r="AGA15" s="248">
        <f>IF(AGA$6=$AEO$5,成绩录入!CN18,0)</f>
        <v>0</v>
      </c>
      <c r="AGB15" s="248">
        <f>IF(AGB$6=$AEO$5,成绩录入!CO18,0)</f>
        <v>0</v>
      </c>
      <c r="AGC15" s="248">
        <f>IF(AGC$6=$AEO$5,成绩录入!CP18,0)</f>
        <v>0</v>
      </c>
      <c r="AGD15" s="248">
        <f>IF(AGD$6=$AEO$5,成绩录入!CQ18,0)</f>
        <v>0</v>
      </c>
      <c r="AGE15" s="248">
        <f>IF(AGE$6=$AEO$5,成绩录入!CR18,0)</f>
        <v>0</v>
      </c>
      <c r="AGF15" s="248">
        <f>IF(AGF$6=$AEO$5,成绩录入!CS18,0)</f>
        <v>0</v>
      </c>
      <c r="AGG15" s="248">
        <f>IF(AGG$6=$AEO$5,成绩录入!CT18,0)</f>
        <v>0</v>
      </c>
      <c r="AGH15" s="248">
        <f>IF(AGH$6=$AEO$5,成绩录入!CU18,0)</f>
        <v>0</v>
      </c>
      <c r="AGI15" s="248">
        <f>IF(AGI$6=$AEO$5,成绩录入!CV18,0)</f>
        <v>0</v>
      </c>
      <c r="AGJ15" s="248">
        <f>IF(AGJ$6=$AEO$5,成绩录入!CW18,0)</f>
        <v>0</v>
      </c>
      <c r="AGK15" s="248">
        <f>IF(AGK$6=$AEO$5,成绩录入!CX18,0)</f>
        <v>0</v>
      </c>
      <c r="AGL15" s="248">
        <f>IF(AGL$6=$AEO$5,成绩录入!CY18,0)</f>
        <v>0</v>
      </c>
      <c r="AGM15" s="248">
        <f>IF(AGM$6=$AEO$5,成绩录入!CZ18,0)</f>
        <v>0</v>
      </c>
      <c r="AGN15" s="248">
        <f>IF(AGN$6=$AEO$5,成绩录入!DA18,0)</f>
        <v>0</v>
      </c>
      <c r="AGO15" s="248">
        <f>IF(AGO$6=$AEO$5,成绩录入!DB18,0)</f>
        <v>0</v>
      </c>
      <c r="AGP15" s="248">
        <f>IF(AGP$6=$AEO$5,成绩录入!DC18,0)</f>
        <v>0</v>
      </c>
      <c r="AGQ15" s="248">
        <f>IF(AGQ$6=$AEO$5,成绩录入!DD18,0)</f>
        <v>0</v>
      </c>
      <c r="AGR15" s="248">
        <f>IF(AGR$6=$AEO$5,成绩录入!DE18,0)</f>
        <v>0</v>
      </c>
      <c r="AGS15" s="248">
        <f>IF(AGS$6=$AEO$5,成绩录入!DF18,0)</f>
        <v>0</v>
      </c>
      <c r="AGT15" s="248">
        <f>IF(AGT$6=$AEO$5,成绩录入!DG18,0)</f>
        <v>0</v>
      </c>
      <c r="AGU15" s="248">
        <f>IF(AGU$6=$AEO$5,成绩录入!DH18,0)</f>
        <v>0</v>
      </c>
      <c r="AGV15" s="248">
        <f>IF(AGV$6=$AEO$5,成绩录入!DI18,0)</f>
        <v>0</v>
      </c>
      <c r="AGW15" s="248">
        <f>IF(AGW$6=$AEO$5,成绩录入!DJ18,0)</f>
        <v>0</v>
      </c>
      <c r="AGX15" s="248">
        <f>IF(AGX$6=$AEO$5,成绩录入!DK18,0)</f>
        <v>0</v>
      </c>
      <c r="AGY15" s="248">
        <f>IF(AGY$6=$AEO$5,成绩录入!DL18,0)</f>
        <v>0</v>
      </c>
      <c r="AGZ15" s="248">
        <f>IF(AGZ$6=$AEO$5,成绩录入!DM18,0)</f>
        <v>0</v>
      </c>
      <c r="AHA15" s="248">
        <f>IF(AHA$6=$AEO$5,成绩录入!DN18,0)</f>
        <v>0</v>
      </c>
      <c r="AHB15" s="248">
        <f>IF(AHB$6=$AEO$5,成绩录入!DO18,0)</f>
        <v>0</v>
      </c>
      <c r="AHC15" s="248">
        <f>IF(AHC$6=$AEO$5,成绩录入!DP18,0)</f>
        <v>0</v>
      </c>
      <c r="AHD15" s="248">
        <f>IF(AHD$6=$AEO$5,成绩录入!DQ18,0)</f>
        <v>0</v>
      </c>
      <c r="AHE15" s="248">
        <f>IF(AHE$6=$AEO$5,成绩录入!DR18,0)</f>
        <v>0</v>
      </c>
      <c r="AHF15" s="248">
        <f>IF(AHF$6=$AEO$5,成绩录入!DS18,0)</f>
        <v>0</v>
      </c>
      <c r="AHG15" s="248">
        <f>IF(AHG$6=$AEO$5,成绩录入!DT18,0)</f>
        <v>0</v>
      </c>
      <c r="AHH15" s="248">
        <f>IF(AHH$6=$AEO$5,成绩录入!DU18,0)</f>
        <v>0</v>
      </c>
      <c r="AHI15" s="248">
        <f>IF(AHI$6=$AEO$5,成绩录入!DV18,0)</f>
        <v>0</v>
      </c>
      <c r="AHJ15" s="248">
        <f>IF(AHJ$6=$AEO$5,成绩录入!DW18,0)</f>
        <v>0</v>
      </c>
      <c r="AHK15" s="248">
        <f>IF(AHK$6=$AEO$5,成绩录入!DX18,0)</f>
        <v>0</v>
      </c>
      <c r="AHL15" s="248">
        <f>IF(AHL$6=$AEO$5,成绩录入!DY18,0)</f>
        <v>0</v>
      </c>
      <c r="AHM15" s="248">
        <f>IF(AHM$6=$AEO$5,成绩录入!DZ18,0)</f>
        <v>0</v>
      </c>
      <c r="AHN15" s="248">
        <f>IF(AHN$6=$AEO$5,成绩录入!EA18,0)</f>
        <v>0</v>
      </c>
      <c r="AHO15" s="248">
        <f>IF(AHO$6=$AEO$5,成绩录入!EB18,0)</f>
        <v>0</v>
      </c>
      <c r="AHP15" s="248">
        <f>IF(AHP$6=$AEO$5,成绩录入!EC18,0)</f>
        <v>0</v>
      </c>
      <c r="AHQ15" s="248">
        <f>IF(AHQ$6=$AEO$5,成绩录入!ED18,0)</f>
        <v>0</v>
      </c>
      <c r="AHR15" s="248">
        <f>IF(AHR$6=$AEO$5,成绩录入!EE18,0)</f>
        <v>0</v>
      </c>
      <c r="AHS15" s="248">
        <f>IF(AHS$6=$AEO$5,成绩录入!EF18,0)</f>
        <v>0</v>
      </c>
      <c r="AHT15" s="248">
        <f>IF(AHT$6=$AEO$5,成绩录入!EG18,0)</f>
        <v>0</v>
      </c>
      <c r="AHU15" s="248">
        <f>IF(AHU$6=$AEO$5,成绩录入!EH18,0)</f>
        <v>0</v>
      </c>
      <c r="AHV15" s="248">
        <f>IF(AHV$6=$AEO$5,成绩录入!EI18,0)</f>
        <v>0</v>
      </c>
      <c r="AHW15" s="248">
        <f>IF(AHW$6=$AEO$5,成绩录入!EJ18,0)</f>
        <v>0</v>
      </c>
      <c r="AHX15" s="248">
        <f>IF(AHX$6=$AEO$5,成绩录入!EK18,0)</f>
        <v>0</v>
      </c>
      <c r="AHY15" s="248">
        <f>IF(AHY$6=$AEO$5,成绩录入!EL18,0)</f>
        <v>0</v>
      </c>
      <c r="AHZ15" s="248">
        <f>IF(AHZ$6=$AEO$5,成绩录入!EM18,0)</f>
        <v>0</v>
      </c>
      <c r="AIA15" s="248">
        <f>IF(AIA$6=$AEO$5,成绩录入!EN18,0)</f>
        <v>0</v>
      </c>
      <c r="AIB15" s="248">
        <f>IF(AIB$6=$AEO$5,成绩录入!EO18,0)</f>
        <v>0</v>
      </c>
      <c r="AIC15" s="248">
        <f>IF(AIC$6=$AEO$5,成绩录入!EP18,0)</f>
        <v>0</v>
      </c>
      <c r="AID15" s="248">
        <f>IF(AID$6=$AEO$5,成绩录入!EQ18,0)</f>
        <v>0</v>
      </c>
      <c r="AIE15" s="248">
        <f>IF(AIE$6=$AEO$5,成绩录入!ER18,0)</f>
        <v>0</v>
      </c>
      <c r="AIF15" s="248">
        <f>IF(AIF$6=$AEO$5,成绩录入!ES18,0)</f>
        <v>0</v>
      </c>
      <c r="AIG15" s="248">
        <f>IF(AIG$6=$AEO$5,成绩录入!ET18,0)</f>
        <v>0</v>
      </c>
      <c r="AIH15" s="248">
        <f>IF(AIH$6=$AEO$5,成绩录入!EU18,0)</f>
        <v>0</v>
      </c>
      <c r="AII15" s="248">
        <f>IF(AII$6=$AEO$5,成绩录入!EV18,0)</f>
        <v>0</v>
      </c>
      <c r="AIJ15" s="248">
        <f>IF(AIJ$6=$AEO$5,成绩录入!EW18,0)</f>
        <v>0</v>
      </c>
      <c r="AIK15" s="248">
        <f>IF(AIK$6=$AEO$5,成绩录入!EX18,0)</f>
        <v>0</v>
      </c>
      <c r="AIL15" s="218">
        <f t="shared" si="35"/>
        <v>0</v>
      </c>
      <c r="AIN15" s="214" t="str">
        <f>初始录入!A20</f>
        <v/>
      </c>
      <c r="AIO15" s="215">
        <f>初始录入!B20</f>
        <v>0</v>
      </c>
      <c r="AIP15" s="216">
        <f>初始录入!C20</f>
        <v>0</v>
      </c>
      <c r="AIQ15" s="314">
        <f>IF(平时!D13&lt;&gt;"",平时!D13,0)</f>
        <v>0</v>
      </c>
      <c r="AIR15" s="324" t="str">
        <f t="shared" si="89"/>
        <v/>
      </c>
      <c r="AIS15" s="314">
        <f>IF(过程!D13&lt;&gt;"",过程!D13,0)</f>
        <v>0</v>
      </c>
      <c r="AIT15" s="324" t="str">
        <f t="shared" si="90"/>
        <v/>
      </c>
      <c r="AIU15" s="216">
        <f>IF(期末!D13&lt;&gt;"",期末!D13,0)</f>
        <v>0</v>
      </c>
      <c r="AIV15" s="324" t="str">
        <f t="shared" si="91"/>
        <v/>
      </c>
      <c r="AIW15" s="325">
        <f t="shared" si="92"/>
        <v>0</v>
      </c>
      <c r="AIX15" s="314">
        <f>IF(平时!E13&lt;&gt;"",平时!E13,0)</f>
        <v>0</v>
      </c>
      <c r="AIY15" s="324" t="str">
        <f t="shared" si="93"/>
        <v/>
      </c>
      <c r="AIZ15" s="314">
        <f>IF(过程!E13&lt;&gt;"",过程!E13,0)</f>
        <v>0</v>
      </c>
      <c r="AJA15" s="324" t="str">
        <f t="shared" si="94"/>
        <v/>
      </c>
      <c r="AJB15" s="216">
        <f>IF(期末!E13&lt;&gt;"",期末!E13,0)</f>
        <v>0</v>
      </c>
      <c r="AJC15" s="324" t="str">
        <f t="shared" si="95"/>
        <v/>
      </c>
      <c r="AJD15" s="325">
        <f t="shared" si="96"/>
        <v>0</v>
      </c>
      <c r="AJE15" s="314">
        <f>IF(平时!F13&lt;&gt;"",平时!F13,0)</f>
        <v>0</v>
      </c>
      <c r="AJF15" s="324" t="str">
        <f t="shared" si="97"/>
        <v/>
      </c>
      <c r="AJG15" s="314">
        <f>IF(过程!F13&lt;&gt;"",过程!F13,0)</f>
        <v>0</v>
      </c>
      <c r="AJH15" s="324" t="str">
        <f t="shared" si="98"/>
        <v/>
      </c>
      <c r="AJI15" s="216">
        <f>IF(期末!F13&lt;&gt;"",期末!F13,0)</f>
        <v>0</v>
      </c>
      <c r="AJJ15" s="324" t="str">
        <f t="shared" si="99"/>
        <v/>
      </c>
      <c r="AJK15" s="325">
        <f t="shared" si="100"/>
        <v>0</v>
      </c>
      <c r="AJL15" s="314">
        <f>IF(平时!G13&lt;&gt;"",平时!G13,0)</f>
        <v>0</v>
      </c>
      <c r="AJM15" s="324" t="str">
        <f t="shared" si="101"/>
        <v/>
      </c>
      <c r="AJN15" s="314">
        <f>IF(过程!G13&lt;&gt;"",过程!G13,0)</f>
        <v>0</v>
      </c>
      <c r="AJO15" s="324" t="str">
        <f t="shared" si="102"/>
        <v/>
      </c>
      <c r="AJP15" s="216">
        <f>IF(期末!G13&lt;&gt;"",期末!G13,0)</f>
        <v>0</v>
      </c>
      <c r="AJQ15" s="324" t="str">
        <f t="shared" si="103"/>
        <v/>
      </c>
      <c r="AJR15" s="325">
        <f t="shared" si="104"/>
        <v>0</v>
      </c>
      <c r="AJS15" s="314">
        <f>IF(平时!H13&lt;&gt;"",平时!H13,0)</f>
        <v>0</v>
      </c>
      <c r="AJT15" s="324" t="str">
        <f t="shared" si="105"/>
        <v/>
      </c>
      <c r="AJU15" s="314">
        <f>IF(过程!H13&lt;&gt;"",过程!H13,0)</f>
        <v>0</v>
      </c>
      <c r="AJV15" s="324" t="str">
        <f t="shared" si="106"/>
        <v/>
      </c>
      <c r="AJW15" s="216">
        <f>IF(期末!H13&lt;&gt;"",期末!H13,0)</f>
        <v>0</v>
      </c>
      <c r="AJX15" s="324" t="str">
        <f t="shared" si="107"/>
        <v/>
      </c>
      <c r="AJY15" s="326">
        <f t="shared" si="108"/>
        <v>0</v>
      </c>
      <c r="AKA15" s="216" t="str">
        <f>初始录入!A20</f>
        <v/>
      </c>
      <c r="AKB15" s="216">
        <f>初始录入!B20</f>
        <v>0</v>
      </c>
      <c r="AKC15" s="216">
        <f>初始录入!C20</f>
        <v>0</v>
      </c>
      <c r="AKD15" s="327" t="str">
        <f>IF(初始录入!$E20=初始录入!$K$2,达成度!$D28,"")</f>
        <v/>
      </c>
      <c r="AKE15" s="327" t="str">
        <f>IF(初始录入!$E20=初始录入!$K$3,达成度!D28,"")</f>
        <v/>
      </c>
      <c r="AKF15" s="216" t="str">
        <f>IF(初始录入!$E20=初始录入!$K$4,达成度!D28,"")</f>
        <v/>
      </c>
      <c r="AKG15" s="216" t="str">
        <f>IF(初始录入!$E20=初始录入!$K$5,达成度!D28,"")</f>
        <v/>
      </c>
      <c r="AKH15" s="327" t="str">
        <f>IF(初始录入!$E20=初始录入!$K$2,达成度!E28,"")</f>
        <v/>
      </c>
      <c r="AKI15" s="327" t="str">
        <f>IF(初始录入!$E20=初始录入!$K$3,达成度!E28,"")</f>
        <v/>
      </c>
      <c r="AKJ15" s="216" t="str">
        <f>IF(初始录入!$E20=初始录入!$K$4,达成度!E28,"")</f>
        <v/>
      </c>
      <c r="AKK15" s="216" t="str">
        <f>IF(初始录入!$E20=初始录入!$K$5,达成度!E28,"")</f>
        <v/>
      </c>
      <c r="AKL15" s="327" t="str">
        <f>IF(初始录入!$E20=初始录入!$K$2,达成度!F28,"")</f>
        <v/>
      </c>
      <c r="AKM15" s="327" t="str">
        <f>IF(初始录入!$E20=初始录入!$K$3,达成度!F28,"")</f>
        <v/>
      </c>
      <c r="AKN15" s="216" t="str">
        <f>IF(初始录入!$E20=初始录入!$K$4,达成度!F28,"")</f>
        <v/>
      </c>
      <c r="AKO15" s="216" t="str">
        <f>IF(初始录入!$E20=初始录入!$K$5,达成度!F28,"")</f>
        <v/>
      </c>
      <c r="AKP15" s="327" t="str">
        <f>IF(初始录入!$E20=初始录入!$K$2,达成度!H28,"")</f>
        <v/>
      </c>
      <c r="AKQ15" s="327" t="str">
        <f>IF(初始录入!$E20=初始录入!$K$3,达成度!H28,"")</f>
        <v/>
      </c>
      <c r="AKR15" s="216" t="str">
        <f>IF(初始录入!$E20=初始录入!$K$4,达成度!H28,"")</f>
        <v/>
      </c>
      <c r="AKS15" s="216" t="str">
        <f>IF(初始录入!$E20=初始录入!$K$5,达成度!H28,"")</f>
        <v/>
      </c>
      <c r="AKT15" s="327" t="str">
        <f>IF(初始录入!$E20=初始录入!$K$2,达成度!I28,"")</f>
        <v/>
      </c>
      <c r="AKU15" s="327" t="str">
        <f>IF(初始录入!$E20=初始录入!$K$3,达成度!I28,"")</f>
        <v/>
      </c>
      <c r="AKV15" s="216" t="str">
        <f>IF(初始录入!$E20=初始录入!$K$4,达成度!I28,"")</f>
        <v/>
      </c>
      <c r="AKW15" s="216" t="str">
        <f>IF(初始录入!$E20=初始录入!$K$5,达成度!I28,"")</f>
        <v/>
      </c>
      <c r="AKX15" s="327" t="str">
        <f>IF(初始录入!$E20=初始录入!$K$2,达成度!J28,"")</f>
        <v/>
      </c>
      <c r="AKY15" s="327" t="str">
        <f>IF(初始录入!$E20=初始录入!$K$3,达成度!J28,"")</f>
        <v/>
      </c>
      <c r="AKZ15" s="216" t="str">
        <f>IF(初始录入!$E20=初始录入!$K$4,达成度!J28,"")</f>
        <v/>
      </c>
      <c r="ALA15" s="216" t="str">
        <f>IF(初始录入!$E20=初始录入!$K$5,达成度!J28,"")</f>
        <v/>
      </c>
      <c r="ALB15" s="327" t="str">
        <f>IF(初始录入!$E20=初始录入!$K$2,达成度!L28,"")</f>
        <v/>
      </c>
      <c r="ALC15" s="327" t="str">
        <f>IF(初始录入!$E20=初始录入!$K$3,达成度!L28,"")</f>
        <v/>
      </c>
      <c r="ALD15" s="216" t="str">
        <f>IF(初始录入!$E20=初始录入!$K$4,达成度!L28,"")</f>
        <v/>
      </c>
      <c r="ALE15" s="216" t="str">
        <f>IF(初始录入!$E20=初始录入!$K$5,达成度!L28,"")</f>
        <v/>
      </c>
      <c r="ALF15" s="327" t="str">
        <f>IF(初始录入!$E20=初始录入!$K$2,达成度!M28,"")</f>
        <v/>
      </c>
      <c r="ALG15" s="327" t="str">
        <f>IF(初始录入!$E20=初始录入!$K$3,达成度!M28,"")</f>
        <v/>
      </c>
      <c r="ALH15" s="216" t="str">
        <f>IF(初始录入!$E20=初始录入!$K$4,达成度!M28,"")</f>
        <v/>
      </c>
      <c r="ALI15" s="216" t="str">
        <f>IF(初始录入!$E20=初始录入!$K$5,达成度!M28,"")</f>
        <v/>
      </c>
      <c r="ALJ15" s="327" t="str">
        <f>IF(初始录入!$E20=初始录入!$K$2,达成度!N28,"")</f>
        <v/>
      </c>
      <c r="ALK15" s="327" t="str">
        <f>IF(初始录入!$E20=初始录入!$K$3,达成度!N28,"")</f>
        <v/>
      </c>
      <c r="ALL15" s="216" t="str">
        <f>IF(初始录入!$E20=初始录入!$K$4,达成度!N28,"")</f>
        <v/>
      </c>
      <c r="ALM15" s="216" t="str">
        <f>IF(初始录入!$E20=初始录入!$K$5,达成度!N28,"")</f>
        <v/>
      </c>
      <c r="ALN15" s="327" t="str">
        <f>IF(初始录入!$E20=初始录入!$K$2,达成度!P28,"")</f>
        <v/>
      </c>
      <c r="ALO15" s="327" t="str">
        <f>IF(初始录入!$E20=初始录入!$K$3,达成度!P28,"")</f>
        <v/>
      </c>
      <c r="ALP15" s="216" t="str">
        <f>IF(初始录入!$E20=初始录入!$K$4,达成度!P28,"")</f>
        <v/>
      </c>
      <c r="ALQ15" s="216" t="str">
        <f>IF(初始录入!$E20=初始录入!$K$5,达成度!P28,"")</f>
        <v/>
      </c>
      <c r="ALR15" s="327" t="str">
        <f>IF(初始录入!$E20=初始录入!$K$2,达成度!Q28,"")</f>
        <v/>
      </c>
      <c r="ALS15" s="327" t="str">
        <f>IF(初始录入!$E20=初始录入!$K$3,达成度!Q28,"")</f>
        <v/>
      </c>
      <c r="ALT15" s="216" t="str">
        <f>IF(初始录入!$E20=初始录入!$K$4,达成度!Q28,"")</f>
        <v/>
      </c>
      <c r="ALU15" s="216" t="str">
        <f>IF(初始录入!$E20=初始录入!$K$5,达成度!Q28,"")</f>
        <v/>
      </c>
      <c r="ALV15" s="327" t="str">
        <f>IF(初始录入!$E20=初始录入!$K$2,达成度!R28,"")</f>
        <v/>
      </c>
      <c r="ALW15" s="327" t="str">
        <f>IF(初始录入!$E20=初始录入!$K$3,达成度!R28,"")</f>
        <v/>
      </c>
      <c r="ALX15" s="216" t="str">
        <f>IF(初始录入!$E20=初始录入!$K$4,达成度!R28,"")</f>
        <v/>
      </c>
      <c r="ALY15" s="216"/>
      <c r="ALZ15" s="327" t="str">
        <f>IF(初始录入!$E20=初始录入!$K$2,达成度!T28,"")</f>
        <v/>
      </c>
      <c r="AMA15" s="327" t="str">
        <f>IF(初始录入!$E20=初始录入!$K$3,达成度!T28,"")</f>
        <v/>
      </c>
      <c r="AMB15" s="216" t="str">
        <f>IF(初始录入!$E20=初始录入!$K$4,达成度!T28,"")</f>
        <v/>
      </c>
      <c r="AMC15" s="216" t="str">
        <f>IF(初始录入!$E20=初始录入!$K$5,达成度!T28,"")</f>
        <v/>
      </c>
      <c r="AMD15" s="327" t="str">
        <f>IF(初始录入!$E20=初始录入!$K$2,达成度!U28,"")</f>
        <v/>
      </c>
      <c r="AME15" s="327" t="str">
        <f>IF(初始录入!$E20=初始录入!$K$3,达成度!U28,"")</f>
        <v/>
      </c>
      <c r="AMF15" s="216" t="str">
        <f>IF(初始录入!$E20=初始录入!$K$4,达成度!U28,"")</f>
        <v/>
      </c>
      <c r="AMG15" s="216" t="str">
        <f>IF(初始录入!$E20=初始录入!$K$5,达成度!U28,"")</f>
        <v/>
      </c>
      <c r="AMH15" s="327" t="str">
        <f>IF(初始录入!$E20=初始录入!$K$2,达成度!V28,"")</f>
        <v/>
      </c>
      <c r="AMI15" s="327" t="str">
        <f>IF(初始录入!$E20=初始录入!$K$3,达成度!V28,"")</f>
        <v/>
      </c>
      <c r="AMJ15" s="216" t="str">
        <f>IF(初始录入!$E20=初始录入!$K$4,达成度!W28,"")</f>
        <v/>
      </c>
      <c r="AMK15" s="216" t="str">
        <f>IF(初始录入!$E20=初始录入!$K$5,达成度!W28,"")</f>
        <v/>
      </c>
      <c r="AMM15" s="215">
        <f t="shared" si="114"/>
        <v>8</v>
      </c>
      <c r="AMN15" s="222" t="str">
        <f t="shared" si="109"/>
        <v/>
      </c>
      <c r="AMO15" s="325" t="str">
        <f>IF($AMM15&lt;=$H$7,INDEX(达成度!$G$21:$G$170,$AMM15,1),"")</f>
        <v/>
      </c>
      <c r="AMP15" s="325" t="str">
        <f>IF($AMM15&lt;=$H$7,INDEX(达成度!$K$21:$K$170,$AMM15,1),"")</f>
        <v/>
      </c>
      <c r="AMQ15" s="325" t="str">
        <f>IF($AMM15&lt;=$H$7,INDEX(达成度!$O$21:$O$170,$AMM15,1),"")</f>
        <v/>
      </c>
      <c r="AMR15" s="325" t="str">
        <f>IF($AMM15&lt;=$H$7,INDEX(达成度!$S$21:$S$170,$AMM15,1),"")</f>
        <v/>
      </c>
      <c r="AMS15" s="326" t="str">
        <f>IF($AMM15&lt;=$H$7,INDEX(达成度!$W$21:$W$170,$AMM15,1),"")</f>
        <v/>
      </c>
      <c r="AMT15" s="328"/>
      <c r="AMU15" s="336"/>
      <c r="AMV15" s="222" t="str">
        <f t="shared" si="110"/>
        <v/>
      </c>
      <c r="AMW15" s="325" t="str">
        <f>IF($AMM15&lt;=$I$7,INDEX(达成度!$G$21:$G$170,$AMM15+$H$7,1),"")</f>
        <v/>
      </c>
      <c r="AMX15" s="325" t="str">
        <f>IF($AMM15&lt;=$I$7,INDEX(达成度!$K$21:$K$170,$AMM15+$H$7,1),"")</f>
        <v/>
      </c>
      <c r="AMY15" s="325" t="str">
        <f>IF($AMM15&lt;=$I$7,INDEX(达成度!$O$21:$O$170,$AMM15+$H$7,1),"")</f>
        <v/>
      </c>
      <c r="AMZ15" s="325" t="str">
        <f>IF($AMM15&lt;=$I$7,INDEX(达成度!$S$21:$S$170,$AMM15+$H$7,1),"")</f>
        <v/>
      </c>
      <c r="ANA15" s="326" t="str">
        <f>IF($AMM15&lt;=$I$7,INDEX(达成度!$W$21:$W$170,$AMM15+$H$7,1),"")</f>
        <v/>
      </c>
      <c r="ANB15" s="206"/>
      <c r="ANC15" s="215"/>
      <c r="AND15" s="216" t="str">
        <f t="shared" si="111"/>
        <v/>
      </c>
      <c r="ANE15" s="325" t="str">
        <f>IF($AMM15&lt;=$J$7,INDEX(达成度!$G$21:$G$170,$AMM15+$H$7+$I$7,1),"")</f>
        <v/>
      </c>
      <c r="ANF15" s="325" t="str">
        <f>IF($AMM15&lt;=$J$7,INDEX(达成度!$K$21:$K$170,$AMM15+$H$7+$I$7,1),"")</f>
        <v/>
      </c>
      <c r="ANG15" s="325" t="str">
        <f>IF($AMM15&lt;=$J$7,INDEX(达成度!$O$21:$O$170,$AMM15+$H$7+$I$7,1),"")</f>
        <v/>
      </c>
      <c r="ANH15" s="325" t="str">
        <f>IF($AMM15&lt;=$J$7,INDEX(达成度!$S$21:$S$170,$AMM15+$H$7+$I$7,1),"")</f>
        <v/>
      </c>
      <c r="ANI15" s="326" t="str">
        <f>IF($AMM15&lt;=$J$7,INDEX(达成度!$W$21:$W$170,$AMM15+$H$7+$I$7,1),"")</f>
        <v/>
      </c>
      <c r="ANK15" s="215"/>
      <c r="ANL15" s="216" t="str">
        <f t="shared" si="112"/>
        <v/>
      </c>
      <c r="ANM15" s="325" t="str">
        <f>IF($AMM15&lt;=$K$7,INDEX(达成度!$G$21:$G$170,$AMM15+$H$7+$I$7+$J$7,1),"")</f>
        <v/>
      </c>
      <c r="ANN15" s="325" t="str">
        <f>IF($AMM15&lt;=$K$7,INDEX(达成度!$K$21:$K$170,$AMM15+$H$7+$I$7+$J$7,1),"")</f>
        <v/>
      </c>
      <c r="ANO15" s="325" t="str">
        <f>IF($AMM15&lt;=$K$7,INDEX(达成度!$O$21:$O$170,$AMM15+$H$7+$I$7+$J$7,1),"")</f>
        <v/>
      </c>
      <c r="ANP15" s="325" t="str">
        <f>IF($AMM15&lt;=$K$7,INDEX(达成度!$S$21:$S$170,$AMM15+$H$7+$I$7+$J$7,1),"")</f>
        <v/>
      </c>
      <c r="ANQ15" s="326" t="str">
        <f>IF($AMM15&lt;=$K$7,INDEX(达成度!$W$21:$W$170,$AMM15+$H$7+$I$7+$J$7,1),"")</f>
        <v/>
      </c>
      <c r="ANS15" s="187"/>
      <c r="ANT15" s="187"/>
      <c r="ANU15" s="187"/>
      <c r="ANV15" s="187"/>
      <c r="ANW15" s="187"/>
      <c r="ANX15" s="187"/>
      <c r="ANY15" s="187"/>
      <c r="ANZ15" s="187"/>
      <c r="AOA15" s="187"/>
      <c r="AOB15" s="187"/>
      <c r="AOC15" s="187"/>
      <c r="AOD15" s="187"/>
      <c r="AOE15" s="187"/>
      <c r="AOF15" s="187"/>
      <c r="AOG15" s="187"/>
      <c r="AOH15" s="187"/>
      <c r="AOI15" s="187"/>
      <c r="AOJ15" s="187"/>
      <c r="AOK15" s="187"/>
      <c r="AOL15" s="187"/>
      <c r="AOM15" s="187"/>
      <c r="AON15" s="187"/>
      <c r="AOO15" s="187"/>
      <c r="AOP15" s="187"/>
      <c r="AOQ15" s="187"/>
      <c r="AOR15" s="187"/>
      <c r="AOS15" s="187"/>
      <c r="AOT15" s="187"/>
      <c r="AOU15" s="187"/>
      <c r="AOV15" s="187"/>
      <c r="AOW15" s="187"/>
      <c r="AOX15" s="187"/>
      <c r="AOY15" s="187"/>
      <c r="AOZ15" s="187"/>
      <c r="APA15" s="187"/>
      <c r="APB15" s="187"/>
      <c r="APC15" s="187"/>
      <c r="APD15" s="187"/>
      <c r="APE15" s="187"/>
      <c r="APF15" s="187"/>
      <c r="APG15" s="187"/>
      <c r="APH15" s="187"/>
      <c r="API15" s="187"/>
      <c r="APJ15" s="187"/>
      <c r="APK15" s="187"/>
      <c r="APL15" s="187"/>
      <c r="APM15" s="187"/>
      <c r="APN15" s="187"/>
      <c r="APO15" s="187"/>
      <c r="APP15" s="187"/>
      <c r="APQ15" s="187"/>
      <c r="APR15" s="187"/>
      <c r="APS15" s="187"/>
      <c r="APT15" s="187"/>
      <c r="APU15" s="187"/>
      <c r="APV15" s="187"/>
      <c r="APW15" s="187"/>
    </row>
    <row r="16" ht="18" customHeight="1" spans="1:1024 1025:1115">
      <c r="A16" s="215" t="str">
        <f>初始录入!A21</f>
        <v/>
      </c>
      <c r="B16" s="216" t="str">
        <f>IF(初始录入!B21&lt;&gt;"",初始录入!B21,"")</f>
        <v/>
      </c>
      <c r="C16" s="216" t="str">
        <f>IF(初始录入!C21&lt;&gt;"",初始录入!C21,"")</f>
        <v/>
      </c>
      <c r="D16" s="216" t="str">
        <f>IF(初始录入!D21&lt;&gt;"",初始录入!D21,"")</f>
        <v/>
      </c>
      <c r="E16" s="218" t="str">
        <f>IF(初始录入!E21&lt;&gt;"",初始录入!E21,"")</f>
        <v/>
      </c>
      <c r="G16" s="330"/>
      <c r="H16" s="295">
        <f>IF(初始录入!E21=H$6,1,0)</f>
        <v>0</v>
      </c>
      <c r="I16" s="295">
        <f>IF(初始录入!E21=I$6,1,0)</f>
        <v>0</v>
      </c>
      <c r="J16" s="295">
        <f>IF(初始录入!E21=J$6,1,0)</f>
        <v>0</v>
      </c>
      <c r="K16" s="321">
        <f>IF(初始录入!E21=K$6,1,0)</f>
        <v>0</v>
      </c>
      <c r="L16" s="28"/>
      <c r="M16" s="339" t="s">
        <v>184</v>
      </c>
      <c r="N16" s="355" t="str">
        <f>IF(N15&lt;=$R$14,CONCATENATE("目标",N15),"")</f>
        <v/>
      </c>
      <c r="O16" s="355" t="str">
        <f>IF(O15&lt;=$R$14,CONCATENATE("目标",O15),"")</f>
        <v/>
      </c>
      <c r="P16" s="355" t="str">
        <f>IF(P15&lt;=$R$14,CONCATENATE("目标",P15),"")</f>
        <v/>
      </c>
      <c r="Q16" s="355" t="str">
        <f>IF(Q15&lt;=$R$14,CONCATENATE("目标",Q15),"")</f>
        <v/>
      </c>
      <c r="R16" s="356" t="str">
        <f>IF(R15&lt;=$R$14,CONCATENATE("目标",R15),"")</f>
        <v/>
      </c>
      <c r="X16" s="28"/>
      <c r="Y16" s="294">
        <v>100</v>
      </c>
      <c r="Z16" s="295">
        <f>成绩录入!$F$7</f>
        <v>0</v>
      </c>
      <c r="AA16" s="295">
        <f>成绩录入!F19</f>
        <v>0</v>
      </c>
      <c r="AB16" s="296">
        <f>IF(初始录入!$M$7&lt;&gt;"",IF(成绩录入!$F$7&lt;&gt;"",IF(初始录入!$P$7="次数",AA16/Z16*Y16,成绩录入!F19),0),0)</f>
        <v>0</v>
      </c>
      <c r="AC16" s="297">
        <f t="shared" si="36"/>
        <v>0</v>
      </c>
      <c r="AD16" s="297">
        <f t="shared" si="23"/>
        <v>0</v>
      </c>
      <c r="AE16" s="297">
        <f t="shared" si="24"/>
        <v>0</v>
      </c>
      <c r="AF16" s="297">
        <f t="shared" si="25"/>
        <v>0</v>
      </c>
      <c r="AG16" s="297">
        <f t="shared" si="26"/>
        <v>0</v>
      </c>
      <c r="AH16" s="298">
        <f t="shared" si="37"/>
        <v>0</v>
      </c>
      <c r="AI16" s="28"/>
      <c r="AJ16" s="260">
        <f>成绩录入!I19</f>
        <v>0</v>
      </c>
      <c r="AK16" s="248">
        <f>成绩录入!J19</f>
        <v>0</v>
      </c>
      <c r="AL16" s="248">
        <f>成绩录入!K19</f>
        <v>0</v>
      </c>
      <c r="AM16" s="248">
        <f>成绩录入!L19</f>
        <v>0</v>
      </c>
      <c r="AN16" s="248">
        <f>成绩录入!M19</f>
        <v>0</v>
      </c>
      <c r="AO16" s="298">
        <f t="shared" si="38"/>
        <v>0</v>
      </c>
      <c r="AP16" s="299"/>
      <c r="AQ16" s="260">
        <f>成绩录入!I19</f>
        <v>0</v>
      </c>
      <c r="AR16" s="248">
        <f>成绩录入!J19</f>
        <v>0</v>
      </c>
      <c r="AS16" s="248">
        <f>成绩录入!K19</f>
        <v>0</v>
      </c>
      <c r="AT16" s="248">
        <f>成绩录入!L19</f>
        <v>0</v>
      </c>
      <c r="AU16" s="248">
        <f>成绩录入!M19</f>
        <v>0</v>
      </c>
      <c r="AV16" s="298">
        <f t="shared" si="39"/>
        <v>0</v>
      </c>
      <c r="AW16" s="299"/>
      <c r="AX16" s="260">
        <f>成绩录入!I19</f>
        <v>0</v>
      </c>
      <c r="AY16" s="248">
        <f>成绩录入!J19</f>
        <v>0</v>
      </c>
      <c r="AZ16" s="248">
        <f>成绩录入!K19</f>
        <v>0</v>
      </c>
      <c r="BA16" s="248">
        <f>成绩录入!L19</f>
        <v>0</v>
      </c>
      <c r="BB16" s="248">
        <f>成绩录入!M19</f>
        <v>0</v>
      </c>
      <c r="BC16" s="298">
        <f t="shared" si="40"/>
        <v>0</v>
      </c>
      <c r="BD16" s="299"/>
      <c r="BE16" s="260">
        <f>成绩录入!I19</f>
        <v>0</v>
      </c>
      <c r="BF16" s="248">
        <f>成绩录入!J19</f>
        <v>0</v>
      </c>
      <c r="BG16" s="248">
        <f>成绩录入!K19</f>
        <v>0</v>
      </c>
      <c r="BH16" s="248">
        <f>成绩录入!L19</f>
        <v>0</v>
      </c>
      <c r="BI16" s="248">
        <f>成绩录入!M19</f>
        <v>0</v>
      </c>
      <c r="BJ16" s="298">
        <f t="shared" si="41"/>
        <v>0</v>
      </c>
      <c r="BK16" s="299"/>
      <c r="BL16" s="260">
        <f>成绩录入!I19</f>
        <v>0</v>
      </c>
      <c r="BM16" s="248">
        <f>成绩录入!J19</f>
        <v>0</v>
      </c>
      <c r="BN16" s="248">
        <f>成绩录入!K19</f>
        <v>0</v>
      </c>
      <c r="BO16" s="248">
        <f>成绩录入!L19</f>
        <v>0</v>
      </c>
      <c r="BP16" s="248">
        <f>成绩录入!M19</f>
        <v>0</v>
      </c>
      <c r="BQ16" s="298">
        <f t="shared" si="42"/>
        <v>0</v>
      </c>
      <c r="BR16" s="300"/>
      <c r="BS16" s="260">
        <f>成绩录入!P19</f>
        <v>0</v>
      </c>
      <c r="BT16" s="248">
        <f>成绩录入!Q19</f>
        <v>0</v>
      </c>
      <c r="BU16" s="248">
        <f>成绩录入!R19</f>
        <v>0</v>
      </c>
      <c r="BV16" s="248">
        <f>成绩录入!S19</f>
        <v>0</v>
      </c>
      <c r="BW16" s="248">
        <f>成绩录入!T19</f>
        <v>0</v>
      </c>
      <c r="BX16" s="248">
        <f>成绩录入!U19</f>
        <v>0</v>
      </c>
      <c r="BY16" s="248">
        <f>成绩录入!V19</f>
        <v>0</v>
      </c>
      <c r="BZ16" s="248">
        <f>成绩录入!W19</f>
        <v>0</v>
      </c>
      <c r="CA16" s="248">
        <f>成绩录入!X19</f>
        <v>0</v>
      </c>
      <c r="CB16" s="248">
        <f>成绩录入!Y19</f>
        <v>0</v>
      </c>
      <c r="CC16" s="298">
        <f t="shared" si="43"/>
        <v>0</v>
      </c>
      <c r="CD16" s="299"/>
      <c r="CE16" s="260">
        <f>成绩录入!P19</f>
        <v>0</v>
      </c>
      <c r="CF16" s="248">
        <f>成绩录入!Q19</f>
        <v>0</v>
      </c>
      <c r="CG16" s="248">
        <f>成绩录入!R19</f>
        <v>0</v>
      </c>
      <c r="CH16" s="248">
        <f>成绩录入!S19</f>
        <v>0</v>
      </c>
      <c r="CI16" s="248">
        <f>成绩录入!T19</f>
        <v>0</v>
      </c>
      <c r="CJ16" s="248">
        <f>成绩录入!U19</f>
        <v>0</v>
      </c>
      <c r="CK16" s="248">
        <f>成绩录入!V19</f>
        <v>0</v>
      </c>
      <c r="CL16" s="248">
        <f>成绩录入!W19</f>
        <v>0</v>
      </c>
      <c r="CM16" s="248">
        <f>成绩录入!X19</f>
        <v>0</v>
      </c>
      <c r="CN16" s="248">
        <f>成绩录入!Y19</f>
        <v>0</v>
      </c>
      <c r="CO16" s="298">
        <f t="shared" si="44"/>
        <v>0</v>
      </c>
      <c r="CP16" s="299"/>
      <c r="CQ16" s="260">
        <f>成绩录入!P19</f>
        <v>0</v>
      </c>
      <c r="CR16" s="248">
        <f>成绩录入!Q19</f>
        <v>0</v>
      </c>
      <c r="CS16" s="248">
        <f>成绩录入!R19</f>
        <v>0</v>
      </c>
      <c r="CT16" s="248">
        <f>成绩录入!S19</f>
        <v>0</v>
      </c>
      <c r="CU16" s="248">
        <f>成绩录入!T19</f>
        <v>0</v>
      </c>
      <c r="CV16" s="248">
        <f>成绩录入!U19</f>
        <v>0</v>
      </c>
      <c r="CW16" s="248">
        <f>成绩录入!V19</f>
        <v>0</v>
      </c>
      <c r="CX16" s="248">
        <f>成绩录入!W19</f>
        <v>0</v>
      </c>
      <c r="CY16" s="248">
        <f>成绩录入!X19</f>
        <v>0</v>
      </c>
      <c r="CZ16" s="248">
        <f>成绩录入!Y19</f>
        <v>0</v>
      </c>
      <c r="DA16" s="298">
        <f t="shared" si="45"/>
        <v>0</v>
      </c>
      <c r="DB16" s="299"/>
      <c r="DC16" s="260">
        <f>成绩录入!P19</f>
        <v>0</v>
      </c>
      <c r="DD16" s="248">
        <f>成绩录入!Q19</f>
        <v>0</v>
      </c>
      <c r="DE16" s="248">
        <f>成绩录入!R19</f>
        <v>0</v>
      </c>
      <c r="DF16" s="248">
        <f>成绩录入!S19</f>
        <v>0</v>
      </c>
      <c r="DG16" s="248">
        <f>成绩录入!T19</f>
        <v>0</v>
      </c>
      <c r="DH16" s="248">
        <f>成绩录入!U19</f>
        <v>0</v>
      </c>
      <c r="DI16" s="248">
        <f>成绩录入!V19</f>
        <v>0</v>
      </c>
      <c r="DJ16" s="248">
        <f>成绩录入!W19</f>
        <v>0</v>
      </c>
      <c r="DK16" s="248">
        <f>成绩录入!X19</f>
        <v>0</v>
      </c>
      <c r="DL16" s="248">
        <f>成绩录入!Y19</f>
        <v>0</v>
      </c>
      <c r="DM16" s="298">
        <f t="shared" si="46"/>
        <v>0</v>
      </c>
      <c r="DN16" s="299"/>
      <c r="DO16" s="260">
        <f>成绩录入!P19</f>
        <v>0</v>
      </c>
      <c r="DP16" s="248">
        <f>成绩录入!Q19</f>
        <v>0</v>
      </c>
      <c r="DQ16" s="248">
        <f>成绩录入!R19</f>
        <v>0</v>
      </c>
      <c r="DR16" s="248">
        <f>成绩录入!S19</f>
        <v>0</v>
      </c>
      <c r="DS16" s="248">
        <f>成绩录入!T19</f>
        <v>0</v>
      </c>
      <c r="DT16" s="248">
        <f>成绩录入!U19</f>
        <v>0</v>
      </c>
      <c r="DU16" s="248">
        <f>成绩录入!V19</f>
        <v>0</v>
      </c>
      <c r="DV16" s="248">
        <f>成绩录入!W19</f>
        <v>0</v>
      </c>
      <c r="DW16" s="248">
        <f>成绩录入!X19</f>
        <v>0</v>
      </c>
      <c r="DX16" s="248">
        <f>成绩录入!Y19</f>
        <v>0</v>
      </c>
      <c r="DY16" s="298">
        <f t="shared" si="47"/>
        <v>0</v>
      </c>
      <c r="DZ16" s="299"/>
      <c r="EA16" s="301" t="e">
        <f t="shared" si="48"/>
        <v>#DIV/0!</v>
      </c>
      <c r="EB16" s="297" t="e">
        <f t="shared" si="49"/>
        <v>#DIV/0!</v>
      </c>
      <c r="EC16" s="297" t="e">
        <f t="shared" si="50"/>
        <v>#DIV/0!</v>
      </c>
      <c r="ED16" s="297" t="e">
        <f t="shared" si="51"/>
        <v>#DIV/0!</v>
      </c>
      <c r="EE16" s="297" t="e">
        <f t="shared" si="52"/>
        <v>#DIV/0!</v>
      </c>
      <c r="EF16" s="302" t="e">
        <f t="shared" si="53"/>
        <v>#DIV/0!</v>
      </c>
      <c r="EG16" s="303"/>
      <c r="EH16" s="304">
        <f t="shared" si="54"/>
        <v>0</v>
      </c>
      <c r="EI16" s="296">
        <f>成绩录入!I19</f>
        <v>0</v>
      </c>
      <c r="EJ16" s="296">
        <f>成绩录入!J19</f>
        <v>0</v>
      </c>
      <c r="EK16" s="296">
        <f>成绩录入!K19</f>
        <v>0</v>
      </c>
      <c r="EL16" s="296">
        <f>成绩录入!L19</f>
        <v>0</v>
      </c>
      <c r="EM16" s="296">
        <f>成绩录入!M19</f>
        <v>0</v>
      </c>
      <c r="EN16" s="296">
        <f>成绩录入!P19</f>
        <v>0</v>
      </c>
      <c r="EO16" s="296">
        <f>成绩录入!Q19</f>
        <v>0</v>
      </c>
      <c r="EP16" s="296">
        <f>成绩录入!R19</f>
        <v>0</v>
      </c>
      <c r="EQ16" s="296">
        <f>成绩录入!S19</f>
        <v>0</v>
      </c>
      <c r="ER16" s="296">
        <f>成绩录入!T19</f>
        <v>0</v>
      </c>
      <c r="ES16" s="296">
        <f>成绩录入!U19</f>
        <v>0</v>
      </c>
      <c r="ET16" s="296">
        <f>成绩录入!V19</f>
        <v>0</v>
      </c>
      <c r="EU16" s="296">
        <f>成绩录入!W19</f>
        <v>0</v>
      </c>
      <c r="EV16" s="296">
        <f>成绩录入!X19</f>
        <v>0</v>
      </c>
      <c r="EW16" s="302">
        <f>成绩录入!Y19</f>
        <v>0</v>
      </c>
      <c r="EX16" s="303"/>
      <c r="EY16" s="304" t="str">
        <f t="shared" si="55"/>
        <v/>
      </c>
      <c r="EZ16" s="296" t="str">
        <f t="shared" si="55"/>
        <v/>
      </c>
      <c r="FA16" s="296" t="str">
        <f t="shared" si="55"/>
        <v/>
      </c>
      <c r="FB16" s="296" t="str">
        <f t="shared" si="55"/>
        <v/>
      </c>
      <c r="FC16" s="302">
        <f>成绩录入!AB19</f>
        <v>0</v>
      </c>
      <c r="FD16" s="303"/>
      <c r="FE16" s="304" t="str">
        <f t="shared" si="56"/>
        <v>√</v>
      </c>
      <c r="FF16" s="296" t="str">
        <f t="shared" si="57"/>
        <v>√</v>
      </c>
      <c r="FG16" s="296" t="str">
        <f t="shared" si="58"/>
        <v>√</v>
      </c>
      <c r="FH16" s="296" t="str">
        <f t="shared" si="59"/>
        <v>√</v>
      </c>
      <c r="FI16" s="302" t="str">
        <f t="shared" si="60"/>
        <v>√</v>
      </c>
      <c r="FJ16" s="299"/>
      <c r="FK16" s="260">
        <f>成绩录入!AB19</f>
        <v>0</v>
      </c>
      <c r="FL16" s="248">
        <f>成绩录入!AC19</f>
        <v>0</v>
      </c>
      <c r="FM16" s="248">
        <f>成绩录入!AD19</f>
        <v>0</v>
      </c>
      <c r="FN16" s="248">
        <f>成绩录入!AE19</f>
        <v>0</v>
      </c>
      <c r="FO16" s="248">
        <f>成绩录入!AF19</f>
        <v>0</v>
      </c>
      <c r="FP16" s="248">
        <f>成绩录入!AG19</f>
        <v>0</v>
      </c>
      <c r="FQ16" s="298">
        <f t="shared" si="61"/>
        <v>0</v>
      </c>
      <c r="FR16" s="299"/>
      <c r="FS16" s="260">
        <f>成绩录入!AB19</f>
        <v>0</v>
      </c>
      <c r="FT16" s="248">
        <f>成绩录入!AC19</f>
        <v>0</v>
      </c>
      <c r="FU16" s="248">
        <f>成绩录入!AD19</f>
        <v>0</v>
      </c>
      <c r="FV16" s="248">
        <f>成绩录入!AE19</f>
        <v>0</v>
      </c>
      <c r="FW16" s="248">
        <f>成绩录入!AF19</f>
        <v>0</v>
      </c>
      <c r="FX16" s="333">
        <f>成绩录入!AG19</f>
        <v>0</v>
      </c>
      <c r="FY16" s="298">
        <f t="shared" si="62"/>
        <v>0</v>
      </c>
      <c r="FZ16" s="299"/>
      <c r="GA16" s="260">
        <f>成绩录入!AB19</f>
        <v>0</v>
      </c>
      <c r="GB16" s="248">
        <f>成绩录入!AC19</f>
        <v>0</v>
      </c>
      <c r="GC16" s="248">
        <f>成绩录入!AD19</f>
        <v>0</v>
      </c>
      <c r="GD16" s="248">
        <f>成绩录入!AE19</f>
        <v>0</v>
      </c>
      <c r="GE16" s="248">
        <f>成绩录入!AF19</f>
        <v>0</v>
      </c>
      <c r="GF16" s="248">
        <f>成绩录入!AG19</f>
        <v>0</v>
      </c>
      <c r="GG16" s="298">
        <f t="shared" si="63"/>
        <v>0</v>
      </c>
      <c r="GH16" s="299"/>
      <c r="GI16" s="260">
        <f>成绩录入!AB19</f>
        <v>0</v>
      </c>
      <c r="GJ16" s="248">
        <f>成绩录入!AC19</f>
        <v>0</v>
      </c>
      <c r="GK16" s="248">
        <f>成绩录入!AD19</f>
        <v>0</v>
      </c>
      <c r="GL16" s="248">
        <f>成绩录入!AE19</f>
        <v>0</v>
      </c>
      <c r="GM16" s="248">
        <f>成绩录入!AF19</f>
        <v>0</v>
      </c>
      <c r="GN16" s="248">
        <f>成绩录入!AG19</f>
        <v>0</v>
      </c>
      <c r="GO16" s="298">
        <f t="shared" si="64"/>
        <v>0</v>
      </c>
      <c r="GP16" s="299"/>
      <c r="GQ16" s="260">
        <f>成绩录入!AB19</f>
        <v>0</v>
      </c>
      <c r="GR16" s="248">
        <f>成绩录入!AC19</f>
        <v>0</v>
      </c>
      <c r="GS16" s="248">
        <f>成绩录入!AD19</f>
        <v>0</v>
      </c>
      <c r="GT16" s="248">
        <f>成绩录入!AE19</f>
        <v>0</v>
      </c>
      <c r="GU16" s="248">
        <f>成绩录入!AF19</f>
        <v>0</v>
      </c>
      <c r="GV16" s="248">
        <f>成绩录入!AG19</f>
        <v>0</v>
      </c>
      <c r="GW16" s="298">
        <f t="shared" si="65"/>
        <v>0</v>
      </c>
      <c r="GX16" s="299"/>
      <c r="GY16" s="247">
        <f>成绩录入!AJ19</f>
        <v>0</v>
      </c>
      <c r="GZ16" s="248">
        <f>成绩录入!AK19</f>
        <v>0</v>
      </c>
      <c r="HA16" s="248">
        <f>成绩录入!AL19</f>
        <v>0</v>
      </c>
      <c r="HB16" s="248">
        <f>成绩录入!AM19</f>
        <v>0</v>
      </c>
      <c r="HC16" s="248">
        <f>成绩录入!AN19</f>
        <v>0</v>
      </c>
      <c r="HD16" s="248">
        <f>成绩录入!AO19</f>
        <v>0</v>
      </c>
      <c r="HE16" s="310">
        <f t="shared" si="66"/>
        <v>0</v>
      </c>
      <c r="HF16" s="299"/>
      <c r="HG16" s="247">
        <f>成绩录入!AJ19</f>
        <v>0</v>
      </c>
      <c r="HH16" s="248">
        <f>成绩录入!AK19</f>
        <v>0</v>
      </c>
      <c r="HI16" s="248">
        <f>成绩录入!AL19</f>
        <v>0</v>
      </c>
      <c r="HJ16" s="248">
        <f>成绩录入!AM19</f>
        <v>0</v>
      </c>
      <c r="HK16" s="248">
        <f>成绩录入!AN19</f>
        <v>0</v>
      </c>
      <c r="HL16" s="248">
        <f>成绩录入!AO19</f>
        <v>0</v>
      </c>
      <c r="HM16" s="310">
        <f t="shared" si="67"/>
        <v>0</v>
      </c>
      <c r="HN16" s="299"/>
      <c r="HO16" s="247">
        <f>成绩录入!AJ19</f>
        <v>0</v>
      </c>
      <c r="HP16" s="248">
        <f>成绩录入!AK19</f>
        <v>0</v>
      </c>
      <c r="HQ16" s="248">
        <f>成绩录入!AL19</f>
        <v>0</v>
      </c>
      <c r="HR16" s="248">
        <f>成绩录入!AM19</f>
        <v>0</v>
      </c>
      <c r="HS16" s="248">
        <f>成绩录入!AN19</f>
        <v>0</v>
      </c>
      <c r="HT16" s="248">
        <f>成绩录入!AO19</f>
        <v>0</v>
      </c>
      <c r="HU16" s="310">
        <f t="shared" si="68"/>
        <v>0</v>
      </c>
      <c r="HV16" s="299"/>
      <c r="HW16" s="247">
        <f>成绩录入!AJ19</f>
        <v>0</v>
      </c>
      <c r="HX16" s="248">
        <f>成绩录入!AK19</f>
        <v>0</v>
      </c>
      <c r="HY16" s="248">
        <f>成绩录入!AL19</f>
        <v>0</v>
      </c>
      <c r="HZ16" s="248">
        <f>成绩录入!AM19</f>
        <v>0</v>
      </c>
      <c r="IA16" s="248">
        <f>成绩录入!AN19</f>
        <v>0</v>
      </c>
      <c r="IB16" s="248">
        <f>成绩录入!AO19</f>
        <v>0</v>
      </c>
      <c r="IC16" s="310">
        <f t="shared" si="69"/>
        <v>0</v>
      </c>
      <c r="ID16" s="299"/>
      <c r="IE16" s="247">
        <f>成绩录入!AJ19</f>
        <v>0</v>
      </c>
      <c r="IF16" s="248">
        <f>成绩录入!AK19</f>
        <v>0</v>
      </c>
      <c r="IG16" s="248">
        <f>成绩录入!AL19</f>
        <v>0</v>
      </c>
      <c r="IH16" s="248">
        <f>成绩录入!AM19</f>
        <v>0</v>
      </c>
      <c r="II16" s="248">
        <f>成绩录入!AN19</f>
        <v>0</v>
      </c>
      <c r="IJ16" s="248">
        <f>成绩录入!AO19</f>
        <v>0</v>
      </c>
      <c r="IK16" s="310">
        <f t="shared" si="70"/>
        <v>0</v>
      </c>
      <c r="IL16" s="299"/>
      <c r="IM16" s="313" t="e">
        <f t="shared" si="71"/>
        <v>#DIV/0!</v>
      </c>
      <c r="IN16" s="314" t="e">
        <f t="shared" si="72"/>
        <v>#DIV/0!</v>
      </c>
      <c r="IO16" s="314" t="e">
        <f t="shared" si="73"/>
        <v>#DIV/0!</v>
      </c>
      <c r="IP16" s="314" t="e">
        <f t="shared" si="74"/>
        <v>#DIV/0!</v>
      </c>
      <c r="IQ16" s="314" t="e">
        <f t="shared" si="75"/>
        <v>#DIV/0!</v>
      </c>
      <c r="IR16" s="315" t="e">
        <f t="shared" si="76"/>
        <v>#DIV/0!</v>
      </c>
      <c r="IS16" s="316"/>
      <c r="IT16" s="214">
        <f>成绩录入!AR19</f>
        <v>0</v>
      </c>
      <c r="IU16" s="216">
        <f>成绩录入!AS19</f>
        <v>0</v>
      </c>
      <c r="IV16" s="216">
        <f>成绩录入!AT19</f>
        <v>0</v>
      </c>
      <c r="IW16" s="216">
        <f>成绩录入!AU19</f>
        <v>0</v>
      </c>
      <c r="IX16" s="216">
        <f>成绩录入!AV19</f>
        <v>0</v>
      </c>
      <c r="IY16" s="216">
        <f>成绩录入!AW19</f>
        <v>0</v>
      </c>
      <c r="IZ16" s="298">
        <f t="shared" si="77"/>
        <v>0</v>
      </c>
      <c r="JA16" s="299"/>
      <c r="JB16" s="317">
        <f>成绩录入!AR19</f>
        <v>0</v>
      </c>
      <c r="JC16" s="216">
        <f>成绩录入!AS19</f>
        <v>0</v>
      </c>
      <c r="JD16" s="216">
        <f>成绩录入!AT19</f>
        <v>0</v>
      </c>
      <c r="JE16" s="216">
        <f>成绩录入!AU19</f>
        <v>0</v>
      </c>
      <c r="JF16" s="216">
        <f>成绩录入!AV19</f>
        <v>0</v>
      </c>
      <c r="JG16" s="216">
        <f>成绩录入!AW19</f>
        <v>0</v>
      </c>
      <c r="JH16" s="298">
        <f t="shared" si="78"/>
        <v>0</v>
      </c>
      <c r="JI16" s="299"/>
      <c r="JJ16" s="248">
        <f>成绩录入!AR19</f>
        <v>0</v>
      </c>
      <c r="JK16" s="248">
        <f>成绩录入!AS19</f>
        <v>0</v>
      </c>
      <c r="JL16" s="248">
        <f>成绩录入!AT19</f>
        <v>0</v>
      </c>
      <c r="JM16" s="248">
        <f>成绩录入!AU19</f>
        <v>0</v>
      </c>
      <c r="JN16" s="248">
        <f>成绩录入!AV19</f>
        <v>0</v>
      </c>
      <c r="JO16" s="248">
        <f>成绩录入!AW19</f>
        <v>0</v>
      </c>
      <c r="JP16" s="298">
        <f t="shared" si="79"/>
        <v>0</v>
      </c>
      <c r="JQ16" s="299"/>
      <c r="JR16" s="308">
        <f>成绩录入!AR19</f>
        <v>0</v>
      </c>
      <c r="JS16" s="248">
        <f>成绩录入!AS19</f>
        <v>0</v>
      </c>
      <c r="JT16" s="248">
        <f>成绩录入!AT19</f>
        <v>0</v>
      </c>
      <c r="JU16" s="248">
        <f>成绩录入!AU19</f>
        <v>0</v>
      </c>
      <c r="JV16" s="248">
        <f>成绩录入!AV19</f>
        <v>0</v>
      </c>
      <c r="JW16" s="248">
        <f>成绩录入!AW19</f>
        <v>0</v>
      </c>
      <c r="JX16" s="298">
        <f t="shared" si="80"/>
        <v>0</v>
      </c>
      <c r="JY16" s="299"/>
      <c r="JZ16" s="308">
        <f>成绩录入!AR19</f>
        <v>0</v>
      </c>
      <c r="KA16" s="248">
        <f>成绩录入!AS19</f>
        <v>0</v>
      </c>
      <c r="KB16" s="248">
        <f>成绩录入!AT19</f>
        <v>0</v>
      </c>
      <c r="KC16" s="248">
        <f>成绩录入!AU19</f>
        <v>0</v>
      </c>
      <c r="KD16" s="248">
        <f>成绩录入!AV19</f>
        <v>0</v>
      </c>
      <c r="KE16" s="248">
        <f>成绩录入!AW19</f>
        <v>0</v>
      </c>
      <c r="KF16" s="298">
        <f t="shared" si="81"/>
        <v>0</v>
      </c>
      <c r="KG16" s="299"/>
      <c r="KH16" s="313">
        <f t="shared" si="28"/>
        <v>0</v>
      </c>
      <c r="KI16" s="314">
        <f t="shared" si="82"/>
        <v>0</v>
      </c>
      <c r="KJ16" s="314">
        <f t="shared" si="83"/>
        <v>0</v>
      </c>
      <c r="KK16" s="314">
        <f t="shared" si="84"/>
        <v>0</v>
      </c>
      <c r="KL16" s="314">
        <f t="shared" si="85"/>
        <v>0</v>
      </c>
      <c r="KM16" s="315">
        <f t="shared" si="86"/>
        <v>0</v>
      </c>
      <c r="KN16" s="90"/>
      <c r="KO16" s="294">
        <f>IF(总评!G14&lt;60,1,0)</f>
        <v>0</v>
      </c>
      <c r="KP16" s="295">
        <f t="shared" si="29"/>
        <v>0</v>
      </c>
      <c r="KQ16" s="295">
        <f t="shared" si="30"/>
        <v>0</v>
      </c>
      <c r="KR16" s="321">
        <f t="shared" si="31"/>
        <v>0</v>
      </c>
      <c r="KS16" s="321">
        <f t="shared" si="87"/>
        <v>0</v>
      </c>
      <c r="KT16" s="27"/>
      <c r="KU16" s="351" t="s">
        <v>185</v>
      </c>
      <c r="KV16" s="357" t="str">
        <f>IF(KV15&lt;&gt;"",IF(成绩录入!$BF$2="连续",参数计算!KV14,IF(KV15&lt;=$KW$9,KV15,IF(KV15&lt;=$KX$9,KV15-$KW$9,IF(KV15&lt;=$KY$9,KV15-$KX$9,IF(KV15&lt;=$KZ$9,KV15-$KY$9,IF(KV15&lt;=$LA$9,KV15-$KZ$9,IF(KV15&lt;=$LB$9,KV15-$LA$9,IF(KV15&lt;=$LC$9,KV15-$LB$9,IF(KV15&lt;=$LD$9,KV15-$LC$9,IF(KV15&lt;=$LE$9,KV15-$LD$9,KV15-$LE$9)))))))))),"")</f>
        <v/>
      </c>
      <c r="KW16" s="357" t="str">
        <f>IF(KW15&lt;&gt;"",IF(成绩录入!$BF$2="连续",参数计算!KW14,IF(KW15&lt;=$KW$9,KW15,IF(KW15&lt;=$KX$9,KW15-$KW$9,IF(KW15&lt;=$KY$9,KW15-$KX$9,IF(KW15&lt;=$KZ$9,KW15-$KY$9,IF(KW15&lt;=$LA$9,KW15-$KZ$9,IF(KW15&lt;=$LB$9,KW15-$LA$9,IF(KW15&lt;=$LC$9,KW15-$LB$9,IF(KW15&lt;=$LD$9,KW15-$LC$9,IF(KW15&lt;=$LE$9,KW15-$LD$9,KW15-$LE$9)))))))))),"")</f>
        <v/>
      </c>
      <c r="KX16" s="357" t="str">
        <f>IF(KX15&lt;&gt;"",IF(成绩录入!$BF$2="连续",参数计算!KX14,IF(KX15&lt;=$KW$9,KX15,IF(KX15&lt;=$KX$9,KX15-$KW$9,IF(KX15&lt;=$KY$9,KX15-$KX$9,IF(KX15&lt;=$KZ$9,KX15-$KY$9,IF(KX15&lt;=$LA$9,KX15-$KZ$9,IF(KX15&lt;=$LB$9,KX15-$LA$9,IF(KX15&lt;=$LC$9,KX15-$LB$9,IF(KX15&lt;=$LD$9,KX15-$LC$9,IF(KX15&lt;=$LE$9,KX15-$LD$9,KX15-$LE$9)))))))))),"")</f>
        <v/>
      </c>
      <c r="KY16" s="357" t="str">
        <f>IF(KY15&lt;&gt;"",IF(成绩录入!$BF$2="连续",参数计算!KY14,IF(KY15&lt;=$KW$9,KY15,IF(KY15&lt;=$KX$9,KY15-$KW$9,IF(KY15&lt;=$KY$9,KY15-$KX$9,IF(KY15&lt;=$KZ$9,KY15-$KY$9,IF(KY15&lt;=$LA$9,KY15-$KZ$9,IF(KY15&lt;=$LB$9,KY15-$LA$9,IF(KY15&lt;=$LC$9,KY15-$LB$9,IF(KY15&lt;=$LD$9,KY15-$LC$9,IF(KY15&lt;=$LE$9,KY15-$LD$9,KY15-$LE$9)))))))))),"")</f>
        <v/>
      </c>
      <c r="KZ16" s="357" t="str">
        <f>IF(KZ15&lt;&gt;"",IF(成绩录入!$BF$2="连续",参数计算!KZ14,IF(KZ15&lt;=$KW$9,KZ15,IF(KZ15&lt;=$KX$9,KZ15-$KW$9,IF(KZ15&lt;=$KY$9,KZ15-$KX$9,IF(KZ15&lt;=$KZ$9,KZ15-$KY$9,IF(KZ15&lt;=$LA$9,KZ15-$KZ$9,IF(KZ15&lt;=$LB$9,KZ15-$LA$9,IF(KZ15&lt;=$LC$9,KZ15-$LB$9,IF(KZ15&lt;=$LD$9,KZ15-$LC$9,IF(KZ15&lt;=$LE$9,KZ15-$LD$9,KZ15-$LE$9)))))))))),"")</f>
        <v/>
      </c>
      <c r="LA16" s="357" t="str">
        <f>IF(LA15&lt;&gt;"",IF(成绩录入!$BF$2="连续",参数计算!LA14,IF(LA15&lt;=$KW$9,LA15,IF(LA15&lt;=$KX$9,LA15-$KW$9,IF(LA15&lt;=$KY$9,LA15-$KX$9,IF(LA15&lt;=$KZ$9,LA15-$KY$9,IF(LA15&lt;=$LA$9,LA15-$KZ$9,IF(LA15&lt;=$LB$9,LA15-$LA$9,IF(LA15&lt;=$LC$9,LA15-$LB$9,IF(LA15&lt;=$LD$9,LA15-$LC$9,IF(LA15&lt;=$LE$9,LA15-$LD$9,LA15-$LE$9)))))))))),"")</f>
        <v/>
      </c>
      <c r="LB16" s="357" t="str">
        <f>IF(LB15&lt;&gt;"",IF(成绩录入!$BF$2="连续",参数计算!LB14,IF(LB15&lt;=$KW$9,LB15,IF(LB15&lt;=$KX$9,LB15-$KW$9,IF(LB15&lt;=$KY$9,LB15-$KX$9,IF(LB15&lt;=$KZ$9,LB15-$KY$9,IF(LB15&lt;=$LA$9,LB15-$KZ$9,IF(LB15&lt;=$LB$9,LB15-$LA$9,IF(LB15&lt;=$LC$9,LB15-$LB$9,IF(LB15&lt;=$LD$9,LB15-$LC$9,IF(LB15&lt;=$LE$9,LB15-$LD$9,LB15-$LE$9)))))))))),"")</f>
        <v/>
      </c>
      <c r="LC16" s="357" t="str">
        <f>IF(LC15&lt;&gt;"",IF(成绩录入!$BF$2="连续",参数计算!LC14,IF(LC15&lt;=$KW$9,LC15,IF(LC15&lt;=$KX$9,LC15-$KW$9,IF(LC15&lt;=$KY$9,LC15-$KX$9,IF(LC15&lt;=$KZ$9,LC15-$KY$9,IF(LC15&lt;=$LA$9,LC15-$KZ$9,IF(LC15&lt;=$LB$9,LC15-$LA$9,IF(LC15&lt;=$LC$9,LC15-$LB$9,IF(LC15&lt;=$LD$9,LC15-$LC$9,IF(LC15&lt;=$LE$9,LC15-$LD$9,LC15-$LE$9)))))))))),"")</f>
        <v/>
      </c>
      <c r="LD16" s="357" t="str">
        <f>IF(LD15&lt;&gt;"",IF(成绩录入!$BF$2="连续",参数计算!LD14,IF(LD15&lt;=$KW$9,LD15,IF(LD15&lt;=$KX$9,LD15-$KW$9,IF(LD15&lt;=$KY$9,LD15-$KX$9,IF(LD15&lt;=$KZ$9,LD15-$KY$9,IF(LD15&lt;=$LA$9,LD15-$KZ$9,IF(LD15&lt;=$LB$9,LD15-$LA$9,IF(LD15&lt;=$LC$9,LD15-$LB$9,IF(LD15&lt;=$LD$9,LD15-$LC$9,IF(LD15&lt;=$LE$9,LD15-$LD$9,LD15-$LE$9)))))))))),"")</f>
        <v/>
      </c>
      <c r="LE16" s="357" t="str">
        <f>IF(LE15&lt;&gt;"",IF(成绩录入!$BF$2="连续",参数计算!LE14,IF(LE15&lt;=$KW$9,LE15,IF(LE15&lt;=$KX$9,LE15-$KW$9,IF(LE15&lt;=$KY$9,LE15-$KX$9,IF(LE15&lt;=$KZ$9,LE15-$KY$9,IF(LE15&lt;=$LA$9,LE15-$KZ$9,IF(LE15&lt;=$LB$9,LE15-$LA$9,IF(LE15&lt;=$LC$9,LE15-$LB$9,IF(LE15&lt;=$LD$9,LE15-$LC$9,IF(LE15&lt;=$LE$9,LE15-$LD$9,LE15-$LE$9)))))))))),"")</f>
        <v/>
      </c>
      <c r="LF16" s="357" t="str">
        <f>IF(LF15&lt;&gt;"",IF(成绩录入!$BF$2="连续",参数计算!LF14,IF(LF15&lt;=$KW$9,LF15,IF(LF15&lt;=$KX$9,LF15-$KW$9,IF(LF15&lt;=$KY$9,LF15-$KX$9,IF(LF15&lt;=$KZ$9,LF15-$KY$9,IF(LF15&lt;=$LA$9,LF15-$KZ$9,IF(LF15&lt;=$LB$9,LF15-$LA$9,IF(LF15&lt;=$LC$9,LF15-$LB$9,IF(LF15&lt;=$LD$9,LF15-$LC$9,IF(LF15&lt;=$LE$9,LF15-$LD$9,LF15-$LE$9)))))))))),"")</f>
        <v/>
      </c>
      <c r="LG16" s="357" t="str">
        <f>IF(LG15&lt;&gt;"",IF(成绩录入!$BF$2="连续",参数计算!LG14,IF(LG15&lt;=$KW$9,LG15,IF(LG15&lt;=$KX$9,LG15-$KW$9,IF(LG15&lt;=$KY$9,LG15-$KX$9,IF(LG15&lt;=$KZ$9,LG15-$KY$9,IF(LG15&lt;=$LA$9,LG15-$KZ$9,IF(LG15&lt;=$LB$9,LG15-$LA$9,IF(LG15&lt;=$LC$9,LG15-$LB$9,IF(LG15&lt;=$LD$9,LG15-$LC$9,IF(LG15&lt;=$LE$9,LG15-$LD$9,LG15-$LE$9)))))))))),"")</f>
        <v/>
      </c>
      <c r="LH16" s="357" t="str">
        <f>IF(LH15&lt;&gt;"",IF(成绩录入!$BF$2="连续",参数计算!LH14,IF(LH15&lt;=$KW$9,LH15,IF(LH15&lt;=$KX$9,LH15-$KW$9,IF(LH15&lt;=$KY$9,LH15-$KX$9,IF(LH15&lt;=$KZ$9,LH15-$KY$9,IF(LH15&lt;=$LA$9,LH15-$KZ$9,IF(LH15&lt;=$LB$9,LH15-$LA$9,IF(LH15&lt;=$LC$9,LH15-$LB$9,IF(LH15&lt;=$LD$9,LH15-$LC$9,IF(LH15&lt;=$LE$9,LH15-$LD$9,LH15-$LE$9)))))))))),"")</f>
        <v/>
      </c>
      <c r="LI16" s="357" t="str">
        <f>IF(LI15&lt;&gt;"",IF(成绩录入!$BF$2="连续",参数计算!LI14,IF(LI15&lt;=$KW$9,LI15,IF(LI15&lt;=$KX$9,LI15-$KW$9,IF(LI15&lt;=$KY$9,LI15-$KX$9,IF(LI15&lt;=$KZ$9,LI15-$KY$9,IF(LI15&lt;=$LA$9,LI15-$KZ$9,IF(LI15&lt;=$LB$9,LI15-$LA$9,IF(LI15&lt;=$LC$9,LI15-$LB$9,IF(LI15&lt;=$LD$9,LI15-$LC$9,IF(LI15&lt;=$LE$9,LI15-$LD$9,LI15-$LE$9)))))))))),"")</f>
        <v/>
      </c>
      <c r="LJ16" s="357" t="str">
        <f>IF(LJ15&lt;&gt;"",IF(成绩录入!$BF$2="连续",参数计算!LJ14,IF(LJ15&lt;=$KW$9,LJ15,IF(LJ15&lt;=$KX$9,LJ15-$KW$9,IF(LJ15&lt;=$KY$9,LJ15-$KX$9,IF(LJ15&lt;=$KZ$9,LJ15-$KY$9,IF(LJ15&lt;=$LA$9,LJ15-$KZ$9,IF(LJ15&lt;=$LB$9,LJ15-$LA$9,IF(LJ15&lt;=$LC$9,LJ15-$LB$9,IF(LJ15&lt;=$LD$9,LJ15-$LC$9,IF(LJ15&lt;=$LE$9,LJ15-$LD$9,LJ15-$LE$9)))))))))),"")</f>
        <v/>
      </c>
      <c r="LK16" s="357" t="str">
        <f>IF(LK15&lt;&gt;"",IF(成绩录入!$BF$2="连续",参数计算!LK14,IF(LK15&lt;=$KW$9,LK15,IF(LK15&lt;=$KX$9,LK15-$KW$9,IF(LK15&lt;=$KY$9,LK15-$KX$9,IF(LK15&lt;=$KZ$9,LK15-$KY$9,IF(LK15&lt;=$LA$9,LK15-$KZ$9,IF(LK15&lt;=$LB$9,LK15-$LA$9,IF(LK15&lt;=$LC$9,LK15-$LB$9,IF(LK15&lt;=$LD$9,LK15-$LC$9,IF(LK15&lt;=$LE$9,LK15-$LD$9,LK15-$LE$9)))))))))),"")</f>
        <v/>
      </c>
      <c r="LL16" s="357" t="str">
        <f>IF(LL15&lt;&gt;"",IF(成绩录入!$BF$2="连续",参数计算!LL14,IF(LL15&lt;=$KW$9,LL15,IF(LL15&lt;=$KX$9,LL15-$KW$9,IF(LL15&lt;=$KY$9,LL15-$KX$9,IF(LL15&lt;=$KZ$9,LL15-$KY$9,IF(LL15&lt;=$LA$9,LL15-$KZ$9,IF(LL15&lt;=$LB$9,LL15-$LA$9,IF(LL15&lt;=$LC$9,LL15-$LB$9,IF(LL15&lt;=$LD$9,LL15-$LC$9,IF(LL15&lt;=$LE$9,LL15-$LD$9,LL15-$LE$9)))))))))),"")</f>
        <v/>
      </c>
      <c r="LM16" s="357" t="str">
        <f>IF(LM15&lt;&gt;"",IF(成绩录入!$BF$2="连续",参数计算!LM14,IF(LM15&lt;=$KW$9,LM15,IF(LM15&lt;=$KX$9,LM15-$KW$9,IF(LM15&lt;=$KY$9,LM15-$KX$9,IF(LM15&lt;=$KZ$9,LM15-$KY$9,IF(LM15&lt;=$LA$9,LM15-$KZ$9,IF(LM15&lt;=$LB$9,LM15-$LA$9,IF(LM15&lt;=$LC$9,LM15-$LB$9,IF(LM15&lt;=$LD$9,LM15-$LC$9,IF(LM15&lt;=$LE$9,LM15-$LD$9,LM15-$LE$9)))))))))),"")</f>
        <v/>
      </c>
      <c r="LN16" s="357" t="str">
        <f>IF(LN15&lt;&gt;"",IF(成绩录入!$BF$2="连续",参数计算!LN14,IF(LN15&lt;=$KW$9,LN15,IF(LN15&lt;=$KX$9,LN15-$KW$9,IF(LN15&lt;=$KY$9,LN15-$KX$9,IF(LN15&lt;=$KZ$9,LN15-$KY$9,IF(LN15&lt;=$LA$9,LN15-$KZ$9,IF(LN15&lt;=$LB$9,LN15-$LA$9,IF(LN15&lt;=$LC$9,LN15-$LB$9,IF(LN15&lt;=$LD$9,LN15-$LC$9,IF(LN15&lt;=$LE$9,LN15-$LD$9,LN15-$LE$9)))))))))),"")</f>
        <v/>
      </c>
      <c r="LO16" s="357" t="str">
        <f>IF(LO15&lt;&gt;"",IF(成绩录入!$BF$2="连续",参数计算!LO14,IF(LO15&lt;=$KW$9,LO15,IF(LO15&lt;=$KX$9,LO15-$KW$9,IF(LO15&lt;=$KY$9,LO15-$KX$9,IF(LO15&lt;=$KZ$9,LO15-$KY$9,IF(LO15&lt;=$LA$9,LO15-$KZ$9,IF(LO15&lt;=$LB$9,LO15-$LA$9,IF(LO15&lt;=$LC$9,LO15-$LB$9,IF(LO15&lt;=$LD$9,LO15-$LC$9,IF(LO15&lt;=$LE$9,LO15-$LD$9,LO15-$LE$9)))))))))),"")</f>
        <v/>
      </c>
      <c r="LP16" s="357" t="str">
        <f>IF(LP15&lt;&gt;"",IF(成绩录入!$BF$2="连续",参数计算!LP14,IF(LP15&lt;=$KW$9,LP15,IF(LP15&lt;=$KX$9,LP15-$KW$9,IF(LP15&lt;=$KY$9,LP15-$KX$9,IF(LP15&lt;=$KZ$9,LP15-$KY$9,IF(LP15&lt;=$LA$9,LP15-$KZ$9,IF(LP15&lt;=$LB$9,LP15-$LA$9,IF(LP15&lt;=$LC$9,LP15-$LB$9,IF(LP15&lt;=$LD$9,LP15-$LC$9,IF(LP15&lt;=$LE$9,LP15-$LD$9,LP15-$LE$9)))))))))),"")</f>
        <v/>
      </c>
      <c r="LQ16" s="357" t="str">
        <f>IF(LQ15&lt;&gt;"",IF(成绩录入!$BF$2="连续",参数计算!LQ14,IF(LQ15&lt;=$KW$9,LQ15,IF(LQ15&lt;=$KX$9,LQ15-$KW$9,IF(LQ15&lt;=$KY$9,LQ15-$KX$9,IF(LQ15&lt;=$KZ$9,LQ15-$KY$9,IF(LQ15&lt;=$LA$9,LQ15-$KZ$9,IF(LQ15&lt;=$LB$9,LQ15-$LA$9,IF(LQ15&lt;=$LC$9,LQ15-$LB$9,IF(LQ15&lt;=$LD$9,LQ15-$LC$9,IF(LQ15&lt;=$LE$9,LQ15-$LD$9,LQ15-$LE$9)))))))))),"")</f>
        <v/>
      </c>
      <c r="LR16" s="357" t="str">
        <f>IF(LR15&lt;&gt;"",IF(成绩录入!$BF$2="连续",参数计算!LR14,IF(LR15&lt;=$KW$9,LR15,IF(LR15&lt;=$KX$9,LR15-$KW$9,IF(LR15&lt;=$KY$9,LR15-$KX$9,IF(LR15&lt;=$KZ$9,LR15-$KY$9,IF(LR15&lt;=$LA$9,LR15-$KZ$9,IF(LR15&lt;=$LB$9,LR15-$LA$9,IF(LR15&lt;=$LC$9,LR15-$LB$9,IF(LR15&lt;=$LD$9,LR15-$LC$9,IF(LR15&lt;=$LE$9,LR15-$LD$9,LR15-$LE$9)))))))))),"")</f>
        <v/>
      </c>
      <c r="LS16" s="357" t="str">
        <f>IF(LS15&lt;&gt;"",IF(成绩录入!$BF$2="连续",参数计算!LS14,IF(LS15&lt;=$KW$9,LS15,IF(LS15&lt;=$KX$9,LS15-$KW$9,IF(LS15&lt;=$KY$9,LS15-$KX$9,IF(LS15&lt;=$KZ$9,LS15-$KY$9,IF(LS15&lt;=$LA$9,LS15-$KZ$9,IF(LS15&lt;=$LB$9,LS15-$LA$9,IF(LS15&lt;=$LC$9,LS15-$LB$9,IF(LS15&lt;=$LD$9,LS15-$LC$9,IF(LS15&lt;=$LE$9,LS15-$LD$9,LS15-$LE$9)))))))))),"")</f>
        <v/>
      </c>
      <c r="LT16" s="357" t="str">
        <f>IF(LT15&lt;&gt;"",IF(成绩录入!$BF$2="连续",参数计算!LT14,IF(LT15&lt;=$KW$9,LT15,IF(LT15&lt;=$KX$9,LT15-$KW$9,IF(LT15&lt;=$KY$9,LT15-$KX$9,IF(LT15&lt;=$KZ$9,LT15-$KY$9,IF(LT15&lt;=$LA$9,LT15-$KZ$9,IF(LT15&lt;=$LB$9,LT15-$LA$9,IF(LT15&lt;=$LC$9,LT15-$LB$9,IF(LT15&lt;=$LD$9,LT15-$LC$9,IF(LT15&lt;=$LE$9,LT15-$LD$9,LT15-$LE$9)))))))))),"")</f>
        <v/>
      </c>
      <c r="LU16" s="357" t="str">
        <f>IF(LU15&lt;&gt;"",IF(成绩录入!$BF$2="连续",参数计算!LU14,IF(LU15&lt;=$KW$9,LU15,IF(LU15&lt;=$KX$9,LU15-$KW$9,IF(LU15&lt;=$KY$9,LU15-$KX$9,IF(LU15&lt;=$KZ$9,LU15-$KY$9,IF(LU15&lt;=$LA$9,LU15-$KZ$9,IF(LU15&lt;=$LB$9,LU15-$LA$9,IF(LU15&lt;=$LC$9,LU15-$LB$9,IF(LU15&lt;=$LD$9,LU15-$LC$9,IF(LU15&lt;=$LE$9,LU15-$LD$9,LU15-$LE$9)))))))))),"")</f>
        <v/>
      </c>
      <c r="LV16" s="357" t="str">
        <f>IF(LV15&lt;&gt;"",IF(成绩录入!$BF$2="连续",参数计算!LV14,IF(LV15&lt;=$KW$9,LV15,IF(LV15&lt;=$KX$9,LV15-$KW$9,IF(LV15&lt;=$KY$9,LV15-$KX$9,IF(LV15&lt;=$KZ$9,LV15-$KY$9,IF(LV15&lt;=$LA$9,LV15-$KZ$9,IF(LV15&lt;=$LB$9,LV15-$LA$9,IF(LV15&lt;=$LC$9,LV15-$LB$9,IF(LV15&lt;=$LD$9,LV15-$LC$9,IF(LV15&lt;=$LE$9,LV15-$LD$9,LV15-$LE$9)))))))))),"")</f>
        <v/>
      </c>
      <c r="LW16" s="357" t="str">
        <f>IF(LW15&lt;&gt;"",IF(成绩录入!$BF$2="连续",参数计算!LW14,IF(LW15&lt;=$KW$9,LW15,IF(LW15&lt;=$KX$9,LW15-$KW$9,IF(LW15&lt;=$KY$9,LW15-$KX$9,IF(LW15&lt;=$KZ$9,LW15-$KY$9,IF(LW15&lt;=$LA$9,LW15-$KZ$9,IF(LW15&lt;=$LB$9,LW15-$LA$9,IF(LW15&lt;=$LC$9,LW15-$LB$9,IF(LW15&lt;=$LD$9,LW15-$LC$9,IF(LW15&lt;=$LE$9,LW15-$LD$9,LW15-$LE$9)))))))))),"")</f>
        <v/>
      </c>
      <c r="LX16" s="357" t="str">
        <f>IF(LX15&lt;&gt;"",IF(成绩录入!$BF$2="连续",参数计算!LX14,IF(LX15&lt;=$KW$9,LX15,IF(LX15&lt;=$KX$9,LX15-$KW$9,IF(LX15&lt;=$KY$9,LX15-$KX$9,IF(LX15&lt;=$KZ$9,LX15-$KY$9,IF(LX15&lt;=$LA$9,LX15-$KZ$9,IF(LX15&lt;=$LB$9,LX15-$LA$9,IF(LX15&lt;=$LC$9,LX15-$LB$9,IF(LX15&lt;=$LD$9,LX15-$LC$9,IF(LX15&lt;=$LE$9,LX15-$LD$9,LX15-$LE$9)))))))))),"")</f>
        <v/>
      </c>
      <c r="LY16" s="357" t="str">
        <f>IF(LY15&lt;&gt;"",IF(成绩录入!$BF$2="连续",参数计算!LY14,IF(LY15&lt;=$KW$9,LY15,IF(LY15&lt;=$KX$9,LY15-$KW$9,IF(LY15&lt;=$KY$9,LY15-$KX$9,IF(LY15&lt;=$KZ$9,LY15-$KY$9,IF(LY15&lt;=$LA$9,LY15-$KZ$9,IF(LY15&lt;=$LB$9,LY15-$LA$9,IF(LY15&lt;=$LC$9,LY15-$LB$9,IF(LY15&lt;=$LD$9,LY15-$LC$9,IF(LY15&lt;=$LE$9,LY15-$LD$9,LY15-$LE$9)))))))))),"")</f>
        <v/>
      </c>
      <c r="LZ16" s="357" t="str">
        <f>IF(LZ15&lt;&gt;"",IF(成绩录入!$BF$2="连续",参数计算!LZ14,IF(LZ15&lt;=$KW$9,LZ15,IF(LZ15&lt;=$KX$9,LZ15-$KW$9,IF(LZ15&lt;=$KY$9,LZ15-$KX$9,IF(LZ15&lt;=$KZ$9,LZ15-$KY$9,IF(LZ15&lt;=$LA$9,LZ15-$KZ$9,IF(LZ15&lt;=$LB$9,LZ15-$LA$9,IF(LZ15&lt;=$LC$9,LZ15-$LB$9,IF(LZ15&lt;=$LD$9,LZ15-$LC$9,IF(LZ15&lt;=$LE$9,LZ15-$LD$9,LZ15-$LE$9)))))))))),"")</f>
        <v/>
      </c>
      <c r="MA16" s="357" t="str">
        <f>IF(MA15&lt;&gt;"",IF(成绩录入!$BF$2="连续",参数计算!MA14,IF(MA15&lt;=$KW$9,MA15,IF(MA15&lt;=$KX$9,MA15-$KW$9,IF(MA15&lt;=$KY$9,MA15-$KX$9,IF(MA15&lt;=$KZ$9,MA15-$KY$9,IF(MA15&lt;=$LA$9,MA15-$KZ$9,IF(MA15&lt;=$LB$9,MA15-$LA$9,IF(MA15&lt;=$LC$9,MA15-$LB$9,IF(MA15&lt;=$LD$9,MA15-$LC$9,IF(MA15&lt;=$LE$9,MA15-$LD$9,MA15-$LE$9)))))))))),"")</f>
        <v/>
      </c>
      <c r="MB16" s="357" t="str">
        <f>IF(MB15&lt;&gt;"",IF(成绩录入!$BF$2="连续",参数计算!MB14,IF(MB15&lt;=$KW$9,MB15,IF(MB15&lt;=$KX$9,MB15-$KW$9,IF(MB15&lt;=$KY$9,MB15-$KX$9,IF(MB15&lt;=$KZ$9,MB15-$KY$9,IF(MB15&lt;=$LA$9,MB15-$KZ$9,IF(MB15&lt;=$LB$9,MB15-$LA$9,IF(MB15&lt;=$LC$9,MB15-$LB$9,IF(MB15&lt;=$LD$9,MB15-$LC$9,IF(MB15&lt;=$LE$9,MB15-$LD$9,MB15-$LE$9)))))))))),"")</f>
        <v/>
      </c>
      <c r="MC16" s="357" t="str">
        <f>IF(MC15&lt;&gt;"",IF(成绩录入!$BF$2="连续",参数计算!MC14,IF(MC15&lt;=$KW$9,MC15,IF(MC15&lt;=$KX$9,MC15-$KW$9,IF(MC15&lt;=$KY$9,MC15-$KX$9,IF(MC15&lt;=$KZ$9,MC15-$KY$9,IF(MC15&lt;=$LA$9,MC15-$KZ$9,IF(MC15&lt;=$LB$9,MC15-$LA$9,IF(MC15&lt;=$LC$9,MC15-$LB$9,IF(MC15&lt;=$LD$9,MC15-$LC$9,IF(MC15&lt;=$LE$9,MC15-$LD$9,MC15-$LE$9)))))))))),"")</f>
        <v/>
      </c>
      <c r="MD16" s="357" t="str">
        <f>IF(MD15&lt;&gt;"",IF(成绩录入!$BF$2="连续",参数计算!MD14,IF(MD15&lt;=$KW$9,MD15,IF(MD15&lt;=$KX$9,MD15-$KW$9,IF(MD15&lt;=$KY$9,MD15-$KX$9,IF(MD15&lt;=$KZ$9,MD15-$KY$9,IF(MD15&lt;=$LA$9,MD15-$KZ$9,IF(MD15&lt;=$LB$9,MD15-$LA$9,IF(MD15&lt;=$LC$9,MD15-$LB$9,IF(MD15&lt;=$LD$9,MD15-$LC$9,IF(MD15&lt;=$LE$9,MD15-$LD$9,MD15-$LE$9)))))))))),"")</f>
        <v/>
      </c>
      <c r="ME16" s="357" t="str">
        <f>IF(ME15&lt;&gt;"",IF(成绩录入!$BF$2="连续",参数计算!ME14,IF(ME15&lt;=$KW$9,ME15,IF(ME15&lt;=$KX$9,ME15-$KW$9,IF(ME15&lt;=$KY$9,ME15-$KX$9,IF(ME15&lt;=$KZ$9,ME15-$KY$9,IF(ME15&lt;=$LA$9,ME15-$KZ$9,IF(ME15&lt;=$LB$9,ME15-$LA$9,IF(ME15&lt;=$LC$9,ME15-$LB$9,IF(ME15&lt;=$LD$9,ME15-$LC$9,IF(ME15&lt;=$LE$9,ME15-$LD$9,ME15-$LE$9)))))))))),"")</f>
        <v/>
      </c>
      <c r="MF16" s="357" t="str">
        <f>IF(MF15&lt;&gt;"",IF(成绩录入!$BF$2="连续",参数计算!MF14,IF(MF15&lt;=$KW$9,MF15,IF(MF15&lt;=$KX$9,MF15-$KW$9,IF(MF15&lt;=$KY$9,MF15-$KX$9,IF(MF15&lt;=$KZ$9,MF15-$KY$9,IF(MF15&lt;=$LA$9,MF15-$KZ$9,IF(MF15&lt;=$LB$9,MF15-$LA$9,IF(MF15&lt;=$LC$9,MF15-$LB$9,IF(MF15&lt;=$LD$9,MF15-$LC$9,IF(MF15&lt;=$LE$9,MF15-$LD$9,MF15-$LE$9)))))))))),"")</f>
        <v/>
      </c>
      <c r="MG16" s="357" t="str">
        <f>IF(MG15&lt;&gt;"",IF(成绩录入!$BF$2="连续",参数计算!MG14,IF(MG15&lt;=$KW$9,MG15,IF(MG15&lt;=$KX$9,MG15-$KW$9,IF(MG15&lt;=$KY$9,MG15-$KX$9,IF(MG15&lt;=$KZ$9,MG15-$KY$9,IF(MG15&lt;=$LA$9,MG15-$KZ$9,IF(MG15&lt;=$LB$9,MG15-$LA$9,IF(MG15&lt;=$LC$9,MG15-$LB$9,IF(MG15&lt;=$LD$9,MG15-$LC$9,IF(MG15&lt;=$LE$9,MG15-$LD$9,MG15-$LE$9)))))))))),"")</f>
        <v/>
      </c>
      <c r="MH16" s="357" t="str">
        <f>IF(MH15&lt;&gt;"",IF(成绩录入!$BF$2="连续",参数计算!MH14,IF(MH15&lt;=$KW$9,MH15,IF(MH15&lt;=$KX$9,MH15-$KW$9,IF(MH15&lt;=$KY$9,MH15-$KX$9,IF(MH15&lt;=$KZ$9,MH15-$KY$9,IF(MH15&lt;=$LA$9,MH15-$KZ$9,IF(MH15&lt;=$LB$9,MH15-$LA$9,IF(MH15&lt;=$LC$9,MH15-$LB$9,IF(MH15&lt;=$LD$9,MH15-$LC$9,IF(MH15&lt;=$LE$9,MH15-$LD$9,MH15-$LE$9)))))))))),"")</f>
        <v/>
      </c>
      <c r="MI16" s="357" t="str">
        <f>IF(MI15&lt;&gt;"",IF(成绩录入!$BF$2="连续",参数计算!MI14,IF(MI15&lt;=$KW$9,MI15,IF(MI15&lt;=$KX$9,MI15-$KW$9,IF(MI15&lt;=$KY$9,MI15-$KX$9,IF(MI15&lt;=$KZ$9,MI15-$KY$9,IF(MI15&lt;=$LA$9,MI15-$KZ$9,IF(MI15&lt;=$LB$9,MI15-$LA$9,IF(MI15&lt;=$LC$9,MI15-$LB$9,IF(MI15&lt;=$LD$9,MI15-$LC$9,IF(MI15&lt;=$LE$9,MI15-$LD$9,MI15-$LE$9)))))))))),"")</f>
        <v/>
      </c>
      <c r="MJ16" s="357" t="str">
        <f>IF(MJ15&lt;&gt;"",IF(成绩录入!$BF$2="连续",参数计算!MJ14,IF(MJ15&lt;=$KW$9,MJ15,IF(MJ15&lt;=$KX$9,MJ15-$KW$9,IF(MJ15&lt;=$KY$9,MJ15-$KX$9,IF(MJ15&lt;=$KZ$9,MJ15-$KY$9,IF(MJ15&lt;=$LA$9,MJ15-$KZ$9,IF(MJ15&lt;=$LB$9,MJ15-$LA$9,IF(MJ15&lt;=$LC$9,MJ15-$LB$9,IF(MJ15&lt;=$LD$9,MJ15-$LC$9,IF(MJ15&lt;=$LE$9,MJ15-$LD$9,MJ15-$LE$9)))))))))),"")</f>
        <v/>
      </c>
      <c r="MK16" s="357" t="str">
        <f>IF(MK15&lt;&gt;"",IF(成绩录入!$BF$2="连续",参数计算!MK14,IF(MK15&lt;=$KW$9,MK15,IF(MK15&lt;=$KX$9,MK15-$KW$9,IF(MK15&lt;=$KY$9,MK15-$KX$9,IF(MK15&lt;=$KZ$9,MK15-$KY$9,IF(MK15&lt;=$LA$9,MK15-$KZ$9,IF(MK15&lt;=$LB$9,MK15-$LA$9,IF(MK15&lt;=$LC$9,MK15-$LB$9,IF(MK15&lt;=$LD$9,MK15-$LC$9,IF(MK15&lt;=$LE$9,MK15-$LD$9,MK15-$LE$9)))))))))),"")</f>
        <v/>
      </c>
      <c r="ML16" s="357" t="str">
        <f>IF(ML15&lt;&gt;"",IF(成绩录入!$BF$2="连续",参数计算!ML14,IF(ML15&lt;=$KW$9,ML15,IF(ML15&lt;=$KX$9,ML15-$KW$9,IF(ML15&lt;=$KY$9,ML15-$KX$9,IF(ML15&lt;=$KZ$9,ML15-$KY$9,IF(ML15&lt;=$LA$9,ML15-$KZ$9,IF(ML15&lt;=$LB$9,ML15-$LA$9,IF(ML15&lt;=$LC$9,ML15-$LB$9,IF(ML15&lt;=$LD$9,ML15-$LC$9,IF(ML15&lt;=$LE$9,ML15-$LD$9,ML15-$LE$9)))))))))),"")</f>
        <v/>
      </c>
      <c r="MM16" s="357" t="str">
        <f>IF(MM15&lt;&gt;"",IF(成绩录入!$BF$2="连续",参数计算!MM14,IF(MM15&lt;=$KW$9,MM15,IF(MM15&lt;=$KX$9,MM15-$KW$9,IF(MM15&lt;=$KY$9,MM15-$KX$9,IF(MM15&lt;=$KZ$9,MM15-$KY$9,IF(MM15&lt;=$LA$9,MM15-$KZ$9,IF(MM15&lt;=$LB$9,MM15-$LA$9,IF(MM15&lt;=$LC$9,MM15-$LB$9,IF(MM15&lt;=$LD$9,MM15-$LC$9,IF(MM15&lt;=$LE$9,MM15-$LD$9,MM15-$LE$9)))))))))),"")</f>
        <v/>
      </c>
      <c r="MN16" s="357" t="str">
        <f>IF(MN15&lt;&gt;"",IF(成绩录入!$BF$2="连续",参数计算!MN14,IF(MN15&lt;=$KW$9,MN15,IF(MN15&lt;=$KX$9,MN15-$KW$9,IF(MN15&lt;=$KY$9,MN15-$KX$9,IF(MN15&lt;=$KZ$9,MN15-$KY$9,IF(MN15&lt;=$LA$9,MN15-$KZ$9,IF(MN15&lt;=$LB$9,MN15-$LA$9,IF(MN15&lt;=$LC$9,MN15-$LB$9,IF(MN15&lt;=$LD$9,MN15-$LC$9,IF(MN15&lt;=$LE$9,MN15-$LD$9,MN15-$LE$9)))))))))),"")</f>
        <v/>
      </c>
      <c r="MO16" s="357" t="str">
        <f>IF(MO15&lt;&gt;"",IF(成绩录入!$BF$2="连续",参数计算!MO14,IF(MO15&lt;=$KW$9,MO15,IF(MO15&lt;=$KX$9,MO15-$KW$9,IF(MO15&lt;=$KY$9,MO15-$KX$9,IF(MO15&lt;=$KZ$9,MO15-$KY$9,IF(MO15&lt;=$LA$9,MO15-$KZ$9,IF(MO15&lt;=$LB$9,MO15-$LA$9,IF(MO15&lt;=$LC$9,MO15-$LB$9,IF(MO15&lt;=$LD$9,MO15-$LC$9,IF(MO15&lt;=$LE$9,MO15-$LD$9,MO15-$LE$9)))))))))),"")</f>
        <v/>
      </c>
      <c r="MP16" s="357" t="str">
        <f>IF(MP15&lt;&gt;"",IF(成绩录入!$BF$2="连续",参数计算!MP14,IF(MP15&lt;=$KW$9,MP15,IF(MP15&lt;=$KX$9,MP15-$KW$9,IF(MP15&lt;=$KY$9,MP15-$KX$9,IF(MP15&lt;=$KZ$9,MP15-$KY$9,IF(MP15&lt;=$LA$9,MP15-$KZ$9,IF(MP15&lt;=$LB$9,MP15-$LA$9,IF(MP15&lt;=$LC$9,MP15-$LB$9,IF(MP15&lt;=$LD$9,MP15-$LC$9,IF(MP15&lt;=$LE$9,MP15-$LD$9,MP15-$LE$9)))))))))),"")</f>
        <v/>
      </c>
      <c r="MQ16" s="357" t="str">
        <f>IF(MQ15&lt;&gt;"",IF(成绩录入!$BF$2="连续",参数计算!MQ14,IF(MQ15&lt;=$KW$9,MQ15,IF(MQ15&lt;=$KX$9,MQ15-$KW$9,IF(MQ15&lt;=$KY$9,MQ15-$KX$9,IF(MQ15&lt;=$KZ$9,MQ15-$KY$9,IF(MQ15&lt;=$LA$9,MQ15-$KZ$9,IF(MQ15&lt;=$LB$9,MQ15-$LA$9,IF(MQ15&lt;=$LC$9,MQ15-$LB$9,IF(MQ15&lt;=$LD$9,MQ15-$LC$9,IF(MQ15&lt;=$LE$9,MQ15-$LD$9,MQ15-$LE$9)))))))))),"")</f>
        <v/>
      </c>
      <c r="MR16" s="357" t="str">
        <f>IF(MR15&lt;&gt;"",IF(成绩录入!$BF$2="连续",参数计算!MR14,IF(MR15&lt;=$KW$9,MR15,IF(MR15&lt;=$KX$9,MR15-$KW$9,IF(MR15&lt;=$KY$9,MR15-$KX$9,IF(MR15&lt;=$KZ$9,MR15-$KY$9,IF(MR15&lt;=$LA$9,MR15-$KZ$9,IF(MR15&lt;=$LB$9,MR15-$LA$9,IF(MR15&lt;=$LC$9,MR15-$LB$9,IF(MR15&lt;=$LD$9,MR15-$LC$9,IF(MR15&lt;=$LE$9,MR15-$LD$9,MR15-$LE$9)))))))))),"")</f>
        <v/>
      </c>
      <c r="MS16" s="357" t="str">
        <f>IF(MS15&lt;&gt;"",IF(成绩录入!$BF$2="连续",参数计算!MS14,IF(MS15&lt;=$KW$9,MS15,IF(MS15&lt;=$KX$9,MS15-$KW$9,IF(MS15&lt;=$KY$9,MS15-$KX$9,IF(MS15&lt;=$KZ$9,MS15-$KY$9,IF(MS15&lt;=$LA$9,MS15-$KZ$9,IF(MS15&lt;=$LB$9,MS15-$LA$9,IF(MS15&lt;=$LC$9,MS15-$LB$9,IF(MS15&lt;=$LD$9,MS15-$LC$9,IF(MS15&lt;=$LE$9,MS15-$LD$9,MS15-$LE$9)))))))))),"")</f>
        <v/>
      </c>
      <c r="MT16" s="357" t="str">
        <f>IF(MT15&lt;&gt;"",IF(成绩录入!$BF$2="连续",参数计算!MT14,IF(MT15&lt;=$KW$9,MT15,IF(MT15&lt;=$KX$9,MT15-$KW$9,IF(MT15&lt;=$KY$9,MT15-$KX$9,IF(MT15&lt;=$KZ$9,MT15-$KY$9,IF(MT15&lt;=$LA$9,MT15-$KZ$9,IF(MT15&lt;=$LB$9,MT15-$LA$9,IF(MT15&lt;=$LC$9,MT15-$LB$9,IF(MT15&lt;=$LD$9,MT15-$LC$9,IF(MT15&lt;=$LE$9,MT15-$LD$9,MT15-$LE$9)))))))))),"")</f>
        <v/>
      </c>
      <c r="MU16" s="357" t="str">
        <f>IF(MU15&lt;&gt;"",IF(成绩录入!$BF$2="连续",参数计算!MU14,IF(MU15&lt;=$KW$9,MU15,IF(MU15&lt;=$KX$9,MU15-$KW$9,IF(MU15&lt;=$KY$9,MU15-$KX$9,IF(MU15&lt;=$KZ$9,MU15-$KY$9,IF(MU15&lt;=$LA$9,MU15-$KZ$9,IF(MU15&lt;=$LB$9,MU15-$LA$9,IF(MU15&lt;=$LC$9,MU15-$LB$9,IF(MU15&lt;=$LD$9,MU15-$LC$9,IF(MU15&lt;=$LE$9,MU15-$LD$9,MU15-$LE$9)))))))))),"")</f>
        <v/>
      </c>
      <c r="MV16" s="357" t="str">
        <f>IF(MV15&lt;&gt;"",IF(成绩录入!$BF$2="连续",参数计算!MV14,IF(MV15&lt;=$KW$9,MV15,IF(MV15&lt;=$KX$9,MV15-$KW$9,IF(MV15&lt;=$KY$9,MV15-$KX$9,IF(MV15&lt;=$KZ$9,MV15-$KY$9,IF(MV15&lt;=$LA$9,MV15-$KZ$9,IF(MV15&lt;=$LB$9,MV15-$LA$9,IF(MV15&lt;=$LC$9,MV15-$LB$9,IF(MV15&lt;=$LD$9,MV15-$LC$9,IF(MV15&lt;=$LE$9,MV15-$LD$9,MV15-$LE$9)))))))))),"")</f>
        <v/>
      </c>
      <c r="MW16" s="357" t="str">
        <f>IF(MW15&lt;&gt;"",IF(成绩录入!$BF$2="连续",参数计算!MW14,IF(MW15&lt;=$KW$9,MW15,IF(MW15&lt;=$KX$9,MW15-$KW$9,IF(MW15&lt;=$KY$9,MW15-$KX$9,IF(MW15&lt;=$KZ$9,MW15-$KY$9,IF(MW15&lt;=$LA$9,MW15-$KZ$9,IF(MW15&lt;=$LB$9,MW15-$LA$9,IF(MW15&lt;=$LC$9,MW15-$LB$9,IF(MW15&lt;=$LD$9,MW15-$LC$9,IF(MW15&lt;=$LE$9,MW15-$LD$9,MW15-$LE$9)))))))))),"")</f>
        <v/>
      </c>
      <c r="MX16" s="357" t="str">
        <f>IF(MX15&lt;&gt;"",IF(成绩录入!$BF$2="连续",参数计算!MX14,IF(MX15&lt;=$KW$9,MX15,IF(MX15&lt;=$KX$9,MX15-$KW$9,IF(MX15&lt;=$KY$9,MX15-$KX$9,IF(MX15&lt;=$KZ$9,MX15-$KY$9,IF(MX15&lt;=$LA$9,MX15-$KZ$9,IF(MX15&lt;=$LB$9,MX15-$LA$9,IF(MX15&lt;=$LC$9,MX15-$LB$9,IF(MX15&lt;=$LD$9,MX15-$LC$9,IF(MX15&lt;=$LE$9,MX15-$LD$9,MX15-$LE$9)))))))))),"")</f>
        <v/>
      </c>
      <c r="MY16" s="357" t="str">
        <f>IF(MY15&lt;&gt;"",IF(成绩录入!$BF$2="连续",参数计算!MY14,IF(MY15&lt;=$KW$9,MY15,IF(MY15&lt;=$KX$9,MY15-$KW$9,IF(MY15&lt;=$KY$9,MY15-$KX$9,IF(MY15&lt;=$KZ$9,MY15-$KY$9,IF(MY15&lt;=$LA$9,MY15-$KZ$9,IF(MY15&lt;=$LB$9,MY15-$LA$9,IF(MY15&lt;=$LC$9,MY15-$LB$9,IF(MY15&lt;=$LD$9,MY15-$LC$9,IF(MY15&lt;=$LE$9,MY15-$LD$9,MY15-$LE$9)))))))))),"")</f>
        <v/>
      </c>
      <c r="MZ16" s="357" t="str">
        <f>IF(MZ15&lt;&gt;"",IF(成绩录入!$BF$2="连续",参数计算!MZ14,IF(MZ15&lt;=$KW$9,MZ15,IF(MZ15&lt;=$KX$9,MZ15-$KW$9,IF(MZ15&lt;=$KY$9,MZ15-$KX$9,IF(MZ15&lt;=$KZ$9,MZ15-$KY$9,IF(MZ15&lt;=$LA$9,MZ15-$KZ$9,IF(MZ15&lt;=$LB$9,MZ15-$LA$9,IF(MZ15&lt;=$LC$9,MZ15-$LB$9,IF(MZ15&lt;=$LD$9,MZ15-$LC$9,IF(MZ15&lt;=$LE$9,MZ15-$LD$9,MZ15-$LE$9)))))))))),"")</f>
        <v/>
      </c>
      <c r="NA16" s="357" t="str">
        <f>IF(NA15&lt;&gt;"",IF(成绩录入!$BF$2="连续",参数计算!NA14,IF(NA15&lt;=$KW$9,NA15,IF(NA15&lt;=$KX$9,NA15-$KW$9,IF(NA15&lt;=$KY$9,NA15-$KX$9,IF(NA15&lt;=$KZ$9,NA15-$KY$9,IF(NA15&lt;=$LA$9,NA15-$KZ$9,IF(NA15&lt;=$LB$9,NA15-$LA$9,IF(NA15&lt;=$LC$9,NA15-$LB$9,IF(NA15&lt;=$LD$9,NA15-$LC$9,IF(NA15&lt;=$LE$9,NA15-$LD$9,NA15-$LE$9)))))))))),"")</f>
        <v/>
      </c>
      <c r="NB16" s="357" t="str">
        <f>IF(NB15&lt;&gt;"",IF(成绩录入!$BF$2="连续",参数计算!NB14,IF(NB15&lt;=$KW$9,NB15,IF(NB15&lt;=$KX$9,NB15-$KW$9,IF(NB15&lt;=$KY$9,NB15-$KX$9,IF(NB15&lt;=$KZ$9,NB15-$KY$9,IF(NB15&lt;=$LA$9,NB15-$KZ$9,IF(NB15&lt;=$LB$9,NB15-$LA$9,IF(NB15&lt;=$LC$9,NB15-$LB$9,IF(NB15&lt;=$LD$9,NB15-$LC$9,IF(NB15&lt;=$LE$9,NB15-$LD$9,NB15-$LE$9)))))))))),"")</f>
        <v/>
      </c>
      <c r="NC16" s="357" t="str">
        <f>IF(NC15&lt;&gt;"",IF(成绩录入!$BF$2="连续",参数计算!NC14,IF(NC15&lt;=$KW$9,NC15,IF(NC15&lt;=$KX$9,NC15-$KW$9,IF(NC15&lt;=$KY$9,NC15-$KX$9,IF(NC15&lt;=$KZ$9,NC15-$KY$9,IF(NC15&lt;=$LA$9,NC15-$KZ$9,IF(NC15&lt;=$LB$9,NC15-$LA$9,IF(NC15&lt;=$LC$9,NC15-$LB$9,IF(NC15&lt;=$LD$9,NC15-$LC$9,IF(NC15&lt;=$LE$9,NC15-$LD$9,NC15-$LE$9)))))))))),"")</f>
        <v/>
      </c>
      <c r="ND16" s="357" t="str">
        <f>IF(ND15&lt;&gt;"",IF(成绩录入!$BF$2="连续",参数计算!ND14,IF(ND15&lt;=$KW$9,ND15,IF(ND15&lt;=$KX$9,ND15-$KW$9,IF(ND15&lt;=$KY$9,ND15-$KX$9,IF(ND15&lt;=$KZ$9,ND15-$KY$9,IF(ND15&lt;=$LA$9,ND15-$KZ$9,IF(ND15&lt;=$LB$9,ND15-$LA$9,IF(ND15&lt;=$LC$9,ND15-$LB$9,IF(ND15&lt;=$LD$9,ND15-$LC$9,IF(ND15&lt;=$LE$9,ND15-$LD$9,ND15-$LE$9)))))))))),"")</f>
        <v/>
      </c>
      <c r="NE16" s="357" t="str">
        <f>IF(NE15&lt;&gt;"",IF(成绩录入!$BF$2="连续",参数计算!NE14,IF(NE15&lt;=$KW$9,NE15,IF(NE15&lt;=$KX$9,NE15-$KW$9,IF(NE15&lt;=$KY$9,NE15-$KX$9,IF(NE15&lt;=$KZ$9,NE15-$KY$9,IF(NE15&lt;=$LA$9,NE15-$KZ$9,IF(NE15&lt;=$LB$9,NE15-$LA$9,IF(NE15&lt;=$LC$9,NE15-$LB$9,IF(NE15&lt;=$LD$9,NE15-$LC$9,IF(NE15&lt;=$LE$9,NE15-$LD$9,NE15-$LE$9)))))))))),"")</f>
        <v/>
      </c>
      <c r="NF16" s="357" t="str">
        <f>IF(NF15&lt;&gt;"",IF(成绩录入!$BF$2="连续",参数计算!NF14,IF(NF15&lt;=$KW$9,NF15,IF(NF15&lt;=$KX$9,NF15-$KW$9,IF(NF15&lt;=$KY$9,NF15-$KX$9,IF(NF15&lt;=$KZ$9,NF15-$KY$9,IF(NF15&lt;=$LA$9,NF15-$KZ$9,IF(NF15&lt;=$LB$9,NF15-$LA$9,IF(NF15&lt;=$LC$9,NF15-$LB$9,IF(NF15&lt;=$LD$9,NF15-$LC$9,IF(NF15&lt;=$LE$9,NF15-$LD$9,NF15-$LE$9)))))))))),"")</f>
        <v/>
      </c>
      <c r="NG16" s="357" t="str">
        <f>IF(NG15&lt;&gt;"",IF(成绩录入!$BF$2="连续",参数计算!NG14,IF(NG15&lt;=$KW$9,NG15,IF(NG15&lt;=$KX$9,NG15-$KW$9,IF(NG15&lt;=$KY$9,NG15-$KX$9,IF(NG15&lt;=$KZ$9,NG15-$KY$9,IF(NG15&lt;=$LA$9,NG15-$KZ$9,IF(NG15&lt;=$LB$9,NG15-$LA$9,IF(NG15&lt;=$LC$9,NG15-$LB$9,IF(NG15&lt;=$LD$9,NG15-$LC$9,IF(NG15&lt;=$LE$9,NG15-$LD$9,NG15-$LE$9)))))))))),"")</f>
        <v/>
      </c>
      <c r="NH16" s="357" t="str">
        <f>IF(NH15&lt;&gt;"",IF(成绩录入!$BF$2="连续",参数计算!NH14,IF(NH15&lt;=$KW$9,NH15,IF(NH15&lt;=$KX$9,NH15-$KW$9,IF(NH15&lt;=$KY$9,NH15-$KX$9,IF(NH15&lt;=$KZ$9,NH15-$KY$9,IF(NH15&lt;=$LA$9,NH15-$KZ$9,IF(NH15&lt;=$LB$9,NH15-$LA$9,IF(NH15&lt;=$LC$9,NH15-$LB$9,IF(NH15&lt;=$LD$9,NH15-$LC$9,IF(NH15&lt;=$LE$9,NH15-$LD$9,NH15-$LE$9)))))))))),"")</f>
        <v/>
      </c>
      <c r="NI16" s="357" t="str">
        <f>IF(NI15&lt;&gt;"",IF(成绩录入!$BF$2="连续",参数计算!NI14,IF(NI15&lt;=$KW$9,NI15,IF(NI15&lt;=$KX$9,NI15-$KW$9,IF(NI15&lt;=$KY$9,NI15-$KX$9,IF(NI15&lt;=$KZ$9,NI15-$KY$9,IF(NI15&lt;=$LA$9,NI15-$KZ$9,IF(NI15&lt;=$LB$9,NI15-$LA$9,IF(NI15&lt;=$LC$9,NI15-$LB$9,IF(NI15&lt;=$LD$9,NI15-$LC$9,IF(NI15&lt;=$LE$9,NI15-$LD$9,NI15-$LE$9)))))))))),"")</f>
        <v/>
      </c>
      <c r="NJ16" s="357" t="str">
        <f>IF(NJ15&lt;&gt;"",IF(成绩录入!$BF$2="连续",参数计算!NJ14,IF(NJ15&lt;=$KW$9,NJ15,IF(NJ15&lt;=$KX$9,NJ15-$KW$9,IF(NJ15&lt;=$KY$9,NJ15-$KX$9,IF(NJ15&lt;=$KZ$9,NJ15-$KY$9,IF(NJ15&lt;=$LA$9,NJ15-$KZ$9,IF(NJ15&lt;=$LB$9,NJ15-$LA$9,IF(NJ15&lt;=$LC$9,NJ15-$LB$9,IF(NJ15&lt;=$LD$9,NJ15-$LC$9,IF(NJ15&lt;=$LE$9,NJ15-$LD$9,NJ15-$LE$9)))))))))),"")</f>
        <v/>
      </c>
      <c r="NK16" s="357" t="str">
        <f>IF(NK15&lt;&gt;"",IF(成绩录入!$BF$2="连续",参数计算!NK14,IF(NK15&lt;=$KW$9,NK15,IF(NK15&lt;=$KX$9,NK15-$KW$9,IF(NK15&lt;=$KY$9,NK15-$KX$9,IF(NK15&lt;=$KZ$9,NK15-$KY$9,IF(NK15&lt;=$LA$9,NK15-$KZ$9,IF(NK15&lt;=$LB$9,NK15-$LA$9,IF(NK15&lt;=$LC$9,NK15-$LB$9,IF(NK15&lt;=$LD$9,NK15-$LC$9,IF(NK15&lt;=$LE$9,NK15-$LD$9,NK15-$LE$9)))))))))),"")</f>
        <v/>
      </c>
      <c r="NL16" s="357" t="str">
        <f>IF(NL15&lt;&gt;"",IF(成绩录入!$BF$2="连续",参数计算!NL14,IF(NL15&lt;=$KW$9,NL15,IF(NL15&lt;=$KX$9,NL15-$KW$9,IF(NL15&lt;=$KY$9,NL15-$KX$9,IF(NL15&lt;=$KZ$9,NL15-$KY$9,IF(NL15&lt;=$LA$9,NL15-$KZ$9,IF(NL15&lt;=$LB$9,NL15-$LA$9,IF(NL15&lt;=$LC$9,NL15-$LB$9,IF(NL15&lt;=$LD$9,NL15-$LC$9,IF(NL15&lt;=$LE$9,NL15-$LD$9,NL15-$LE$9)))))))))),"")</f>
        <v/>
      </c>
      <c r="NM16" s="357" t="str">
        <f>IF(NM15&lt;&gt;"",IF(成绩录入!$BF$2="连续",参数计算!NM14,IF(NM15&lt;=$KW$9,NM15,IF(NM15&lt;=$KX$9,NM15-$KW$9,IF(NM15&lt;=$KY$9,NM15-$KX$9,IF(NM15&lt;=$KZ$9,NM15-$KY$9,IF(NM15&lt;=$LA$9,NM15-$KZ$9,IF(NM15&lt;=$LB$9,NM15-$LA$9,IF(NM15&lt;=$LC$9,NM15-$LB$9,IF(NM15&lt;=$LD$9,NM15-$LC$9,IF(NM15&lt;=$LE$9,NM15-$LD$9,NM15-$LE$9)))))))))),"")</f>
        <v/>
      </c>
      <c r="NN16" s="357" t="str">
        <f>IF(NN15&lt;&gt;"",IF(成绩录入!$BF$2="连续",参数计算!NN14,IF(NN15&lt;=$KW$9,NN15,IF(NN15&lt;=$KX$9,NN15-$KW$9,IF(NN15&lt;=$KY$9,NN15-$KX$9,IF(NN15&lt;=$KZ$9,NN15-$KY$9,IF(NN15&lt;=$LA$9,NN15-$KZ$9,IF(NN15&lt;=$LB$9,NN15-$LA$9,IF(NN15&lt;=$LC$9,NN15-$LB$9,IF(NN15&lt;=$LD$9,NN15-$LC$9,IF(NN15&lt;=$LE$9,NN15-$LD$9,NN15-$LE$9)))))))))),"")</f>
        <v/>
      </c>
      <c r="NO16" s="357" t="str">
        <f>IF(NO15&lt;&gt;"",IF(成绩录入!$BF$2="连续",参数计算!NO14,IF(NO15&lt;=$KW$9,NO15,IF(NO15&lt;=$KX$9,NO15-$KW$9,IF(NO15&lt;=$KY$9,NO15-$KX$9,IF(NO15&lt;=$KZ$9,NO15-$KY$9,IF(NO15&lt;=$LA$9,NO15-$KZ$9,IF(NO15&lt;=$LB$9,NO15-$LA$9,IF(NO15&lt;=$LC$9,NO15-$LB$9,IF(NO15&lt;=$LD$9,NO15-$LC$9,IF(NO15&lt;=$LE$9,NO15-$LD$9,NO15-$LE$9)))))))))),"")</f>
        <v/>
      </c>
      <c r="NP16" s="357" t="str">
        <f>IF(NP15&lt;&gt;"",IF(成绩录入!$BF$2="连续",参数计算!NP14,IF(NP15&lt;=$KW$9,NP15,IF(NP15&lt;=$KX$9,NP15-$KW$9,IF(NP15&lt;=$KY$9,NP15-$KX$9,IF(NP15&lt;=$KZ$9,NP15-$KY$9,IF(NP15&lt;=$LA$9,NP15-$KZ$9,IF(NP15&lt;=$LB$9,NP15-$LA$9,IF(NP15&lt;=$LC$9,NP15-$LB$9,IF(NP15&lt;=$LD$9,NP15-$LC$9,IF(NP15&lt;=$LE$9,NP15-$LD$9,NP15-$LE$9)))))))))),"")</f>
        <v/>
      </c>
      <c r="NQ16" s="357" t="str">
        <f>IF(NQ15&lt;&gt;"",IF(成绩录入!$BF$2="连续",参数计算!NQ14,IF(NQ15&lt;=$KW$9,NQ15,IF(NQ15&lt;=$KX$9,NQ15-$KW$9,IF(NQ15&lt;=$KY$9,NQ15-$KX$9,IF(NQ15&lt;=$KZ$9,NQ15-$KY$9,IF(NQ15&lt;=$LA$9,NQ15-$KZ$9,IF(NQ15&lt;=$LB$9,NQ15-$LA$9,IF(NQ15&lt;=$LC$9,NQ15-$LB$9,IF(NQ15&lt;=$LD$9,NQ15-$LC$9,IF(NQ15&lt;=$LE$9,NQ15-$LD$9,NQ15-$LE$9)))))))))),"")</f>
        <v/>
      </c>
      <c r="NR16" s="357" t="str">
        <f>IF(NR15&lt;&gt;"",IF(成绩录入!$BF$2="连续",参数计算!NR14,IF(NR15&lt;=$KW$9,NR15,IF(NR15&lt;=$KX$9,NR15-$KW$9,IF(NR15&lt;=$KY$9,NR15-$KX$9,IF(NR15&lt;=$KZ$9,NR15-$KY$9,IF(NR15&lt;=$LA$9,NR15-$KZ$9,IF(NR15&lt;=$LB$9,NR15-$LA$9,IF(NR15&lt;=$LC$9,NR15-$LB$9,IF(NR15&lt;=$LD$9,NR15-$LC$9,IF(NR15&lt;=$LE$9,NR15-$LD$9,NR15-$LE$9)))))))))),"")</f>
        <v/>
      </c>
      <c r="NS16" s="357" t="str">
        <f>IF(NS15&lt;&gt;"",IF(成绩录入!$BF$2="连续",参数计算!NS14,IF(NS15&lt;=$KW$9,NS15,IF(NS15&lt;=$KX$9,NS15-$KW$9,IF(NS15&lt;=$KY$9,NS15-$KX$9,IF(NS15&lt;=$KZ$9,NS15-$KY$9,IF(NS15&lt;=$LA$9,NS15-$KZ$9,IF(NS15&lt;=$LB$9,NS15-$LA$9,IF(NS15&lt;=$LC$9,NS15-$LB$9,IF(NS15&lt;=$LD$9,NS15-$LC$9,IF(NS15&lt;=$LE$9,NS15-$LD$9,NS15-$LE$9)))))))))),"")</f>
        <v/>
      </c>
      <c r="NT16" s="357" t="str">
        <f>IF(NT15&lt;&gt;"",IF(成绩录入!$BF$2="连续",参数计算!NT14,IF(NT15&lt;=$KW$9,NT15,IF(NT15&lt;=$KX$9,NT15-$KW$9,IF(NT15&lt;=$KY$9,NT15-$KX$9,IF(NT15&lt;=$KZ$9,NT15-$KY$9,IF(NT15&lt;=$LA$9,NT15-$KZ$9,IF(NT15&lt;=$LB$9,NT15-$LA$9,IF(NT15&lt;=$LC$9,NT15-$LB$9,IF(NT15&lt;=$LD$9,NT15-$LC$9,IF(NT15&lt;=$LE$9,NT15-$LD$9,NT15-$LE$9)))))))))),"")</f>
        <v/>
      </c>
      <c r="NU16" s="357" t="str">
        <f>IF(NU15&lt;&gt;"",IF(成绩录入!$BF$2="连续",参数计算!NU14,IF(NU15&lt;=$KW$9,NU15,IF(NU15&lt;=$KX$9,NU15-$KW$9,IF(NU15&lt;=$KY$9,NU15-$KX$9,IF(NU15&lt;=$KZ$9,NU15-$KY$9,IF(NU15&lt;=$LA$9,NU15-$KZ$9,IF(NU15&lt;=$LB$9,NU15-$LA$9,IF(NU15&lt;=$LC$9,NU15-$LB$9,IF(NU15&lt;=$LD$9,NU15-$LC$9,IF(NU15&lt;=$LE$9,NU15-$LD$9,NU15-$LE$9)))))))))),"")</f>
        <v/>
      </c>
      <c r="NV16" s="357" t="str">
        <f>IF(NV15&lt;&gt;"",IF(成绩录入!$BF$2="连续",参数计算!NV14,IF(NV15&lt;=$KW$9,NV15,IF(NV15&lt;=$KX$9,NV15-$KW$9,IF(NV15&lt;=$KY$9,NV15-$KX$9,IF(NV15&lt;=$KZ$9,NV15-$KY$9,IF(NV15&lt;=$LA$9,NV15-$KZ$9,IF(NV15&lt;=$LB$9,NV15-$LA$9,IF(NV15&lt;=$LC$9,NV15-$LB$9,IF(NV15&lt;=$LD$9,NV15-$LC$9,IF(NV15&lt;=$LE$9,NV15-$LD$9,NV15-$LE$9)))))))))),"")</f>
        <v/>
      </c>
      <c r="NW16" s="357" t="str">
        <f>IF(NW15&lt;&gt;"",IF(成绩录入!$BF$2="连续",参数计算!NW14,IF(NW15&lt;=$KW$9,NW15,IF(NW15&lt;=$KX$9,NW15-$KW$9,IF(NW15&lt;=$KY$9,NW15-$KX$9,IF(NW15&lt;=$KZ$9,NW15-$KY$9,IF(NW15&lt;=$LA$9,NW15-$KZ$9,IF(NW15&lt;=$LB$9,NW15-$LA$9,IF(NW15&lt;=$LC$9,NW15-$LB$9,IF(NW15&lt;=$LD$9,NW15-$LC$9,IF(NW15&lt;=$LE$9,NW15-$LD$9,NW15-$LE$9)))))))))),"")</f>
        <v/>
      </c>
      <c r="NX16" s="357" t="str">
        <f>IF(NX15&lt;&gt;"",IF(成绩录入!$BF$2="连续",参数计算!NX14,IF(NX15&lt;=$KW$9,NX15,IF(NX15&lt;=$KX$9,NX15-$KW$9,IF(NX15&lt;=$KY$9,NX15-$KX$9,IF(NX15&lt;=$KZ$9,NX15-$KY$9,IF(NX15&lt;=$LA$9,NX15-$KZ$9,IF(NX15&lt;=$LB$9,NX15-$LA$9,IF(NX15&lt;=$LC$9,NX15-$LB$9,IF(NX15&lt;=$LD$9,NX15-$LC$9,IF(NX15&lt;=$LE$9,NX15-$LD$9,NX15-$LE$9)))))))))),"")</f>
        <v/>
      </c>
      <c r="NY16" s="357" t="str">
        <f>IF(NY15&lt;&gt;"",IF(成绩录入!$BF$2="连续",参数计算!NY14,IF(NY15&lt;=$KW$9,NY15,IF(NY15&lt;=$KX$9,NY15-$KW$9,IF(NY15&lt;=$KY$9,NY15-$KX$9,IF(NY15&lt;=$KZ$9,NY15-$KY$9,IF(NY15&lt;=$LA$9,NY15-$KZ$9,IF(NY15&lt;=$LB$9,NY15-$LA$9,IF(NY15&lt;=$LC$9,NY15-$LB$9,IF(NY15&lt;=$LD$9,NY15-$LC$9,IF(NY15&lt;=$LE$9,NY15-$LD$9,NY15-$LE$9)))))))))),"")</f>
        <v/>
      </c>
      <c r="NZ16" s="357" t="str">
        <f>IF(NZ15&lt;&gt;"",IF(成绩录入!$BF$2="连续",参数计算!NZ14,IF(NZ15&lt;=$KW$9,NZ15,IF(NZ15&lt;=$KX$9,NZ15-$KW$9,IF(NZ15&lt;=$KY$9,NZ15-$KX$9,IF(NZ15&lt;=$KZ$9,NZ15-$KY$9,IF(NZ15&lt;=$LA$9,NZ15-$KZ$9,IF(NZ15&lt;=$LB$9,NZ15-$LA$9,IF(NZ15&lt;=$LC$9,NZ15-$LB$9,IF(NZ15&lt;=$LD$9,NZ15-$LC$9,IF(NZ15&lt;=$LE$9,NZ15-$LD$9,NZ15-$LE$9)))))))))),"")</f>
        <v/>
      </c>
      <c r="OA16" s="357" t="str">
        <f>IF(OA15&lt;&gt;"",IF(成绩录入!$BF$2="连续",参数计算!OA14,IF(OA15&lt;=$KW$9,OA15,IF(OA15&lt;=$KX$9,OA15-$KW$9,IF(OA15&lt;=$KY$9,OA15-$KX$9,IF(OA15&lt;=$KZ$9,OA15-$KY$9,IF(OA15&lt;=$LA$9,OA15-$KZ$9,IF(OA15&lt;=$LB$9,OA15-$LA$9,IF(OA15&lt;=$LC$9,OA15-$LB$9,IF(OA15&lt;=$LD$9,OA15-$LC$9,IF(OA15&lt;=$LE$9,OA15-$LD$9,OA15-$LE$9)))))))))),"")</f>
        <v/>
      </c>
      <c r="OB16" s="357" t="str">
        <f>IF(OB15&lt;&gt;"",IF(成绩录入!$BF$2="连续",参数计算!OB14,IF(OB15&lt;=$KW$9,OB15,IF(OB15&lt;=$KX$9,OB15-$KW$9,IF(OB15&lt;=$KY$9,OB15-$KX$9,IF(OB15&lt;=$KZ$9,OB15-$KY$9,IF(OB15&lt;=$LA$9,OB15-$KZ$9,IF(OB15&lt;=$LB$9,OB15-$LA$9,IF(OB15&lt;=$LC$9,OB15-$LB$9,IF(OB15&lt;=$LD$9,OB15-$LC$9,IF(OB15&lt;=$LE$9,OB15-$LD$9,OB15-$LE$9)))))))))),"")</f>
        <v/>
      </c>
      <c r="OC16" s="357" t="str">
        <f>IF(OC15&lt;&gt;"",IF(成绩录入!$BF$2="连续",参数计算!OC14,IF(OC15&lt;=$KW$9,OC15,IF(OC15&lt;=$KX$9,OC15-$KW$9,IF(OC15&lt;=$KY$9,OC15-$KX$9,IF(OC15&lt;=$KZ$9,OC15-$KY$9,IF(OC15&lt;=$LA$9,OC15-$KZ$9,IF(OC15&lt;=$LB$9,OC15-$LA$9,IF(OC15&lt;=$LC$9,OC15-$LB$9,IF(OC15&lt;=$LD$9,OC15-$LC$9,IF(OC15&lt;=$LE$9,OC15-$LD$9,OC15-$LE$9)))))))))),"")</f>
        <v/>
      </c>
      <c r="OD16" s="357" t="str">
        <f>IF(OD15&lt;&gt;"",IF(成绩录入!$BF$2="连续",参数计算!OD14,IF(OD15&lt;=$KW$9,OD15,IF(OD15&lt;=$KX$9,OD15-$KW$9,IF(OD15&lt;=$KY$9,OD15-$KX$9,IF(OD15&lt;=$KZ$9,OD15-$KY$9,IF(OD15&lt;=$LA$9,OD15-$KZ$9,IF(OD15&lt;=$LB$9,OD15-$LA$9,IF(OD15&lt;=$LC$9,OD15-$LB$9,IF(OD15&lt;=$LD$9,OD15-$LC$9,IF(OD15&lt;=$LE$9,OD15-$LD$9,OD15-$LE$9)))))))))),"")</f>
        <v/>
      </c>
      <c r="OE16" s="357" t="str">
        <f>IF(OE15&lt;&gt;"",IF(成绩录入!$BF$2="连续",参数计算!OE14,IF(OE15&lt;=$KW$9,OE15,IF(OE15&lt;=$KX$9,OE15-$KW$9,IF(OE15&lt;=$KY$9,OE15-$KX$9,IF(OE15&lt;=$KZ$9,OE15-$KY$9,IF(OE15&lt;=$LA$9,OE15-$KZ$9,IF(OE15&lt;=$LB$9,OE15-$LA$9,IF(OE15&lt;=$LC$9,OE15-$LB$9,IF(OE15&lt;=$LD$9,OE15-$LC$9,IF(OE15&lt;=$LE$9,OE15-$LD$9,OE15-$LE$9)))))))))),"")</f>
        <v/>
      </c>
      <c r="OF16" s="357" t="str">
        <f>IF(OF15&lt;&gt;"",IF(成绩录入!$BF$2="连续",参数计算!OF14,IF(OF15&lt;=$KW$9,OF15,IF(OF15&lt;=$KX$9,OF15-$KW$9,IF(OF15&lt;=$KY$9,OF15-$KX$9,IF(OF15&lt;=$KZ$9,OF15-$KY$9,IF(OF15&lt;=$LA$9,OF15-$KZ$9,IF(OF15&lt;=$LB$9,OF15-$LA$9,IF(OF15&lt;=$LC$9,OF15-$LB$9,IF(OF15&lt;=$LD$9,OF15-$LC$9,IF(OF15&lt;=$LE$9,OF15-$LD$9,OF15-$LE$9)))))))))),"")</f>
        <v/>
      </c>
      <c r="OG16" s="357" t="str">
        <f>IF(OG15&lt;&gt;"",IF(成绩录入!$BF$2="连续",参数计算!OG14,IF(OG15&lt;=$KW$9,OG15,IF(OG15&lt;=$KX$9,OG15-$KW$9,IF(OG15&lt;=$KY$9,OG15-$KX$9,IF(OG15&lt;=$KZ$9,OG15-$KY$9,IF(OG15&lt;=$LA$9,OG15-$KZ$9,IF(OG15&lt;=$LB$9,OG15-$LA$9,IF(OG15&lt;=$LC$9,OG15-$LB$9,IF(OG15&lt;=$LD$9,OG15-$LC$9,IF(OG15&lt;=$LE$9,OG15-$LD$9,OG15-$LE$9)))))))))),"")</f>
        <v/>
      </c>
      <c r="OH16" s="357" t="str">
        <f>IF(OH15&lt;&gt;"",IF(成绩录入!$BF$2="连续",参数计算!OH14,IF(OH15&lt;=$KW$9,OH15,IF(OH15&lt;=$KX$9,OH15-$KW$9,IF(OH15&lt;=$KY$9,OH15-$KX$9,IF(OH15&lt;=$KZ$9,OH15-$KY$9,IF(OH15&lt;=$LA$9,OH15-$KZ$9,IF(OH15&lt;=$LB$9,OH15-$LA$9,IF(OH15&lt;=$LC$9,OH15-$LB$9,IF(OH15&lt;=$LD$9,OH15-$LC$9,IF(OH15&lt;=$LE$9,OH15-$LD$9,OH15-$LE$9)))))))))),"")</f>
        <v/>
      </c>
      <c r="OI16" s="357" t="str">
        <f>IF(OI15&lt;&gt;"",IF(成绩录入!$BF$2="连续",参数计算!OI14,IF(OI15&lt;=$KW$9,OI15,IF(OI15&lt;=$KX$9,OI15-$KW$9,IF(OI15&lt;=$KY$9,OI15-$KX$9,IF(OI15&lt;=$KZ$9,OI15-$KY$9,IF(OI15&lt;=$LA$9,OI15-$KZ$9,IF(OI15&lt;=$LB$9,OI15-$LA$9,IF(OI15&lt;=$LC$9,OI15-$LB$9,IF(OI15&lt;=$LD$9,OI15-$LC$9,IF(OI15&lt;=$LE$9,OI15-$LD$9,OI15-$LE$9)))))))))),"")</f>
        <v/>
      </c>
      <c r="OJ16" s="357" t="str">
        <f>IF(OJ15&lt;&gt;"",IF(成绩录入!$BF$2="连续",参数计算!OJ14,IF(OJ15&lt;=$KW$9,OJ15,IF(OJ15&lt;=$KX$9,OJ15-$KW$9,IF(OJ15&lt;=$KY$9,OJ15-$KX$9,IF(OJ15&lt;=$KZ$9,OJ15-$KY$9,IF(OJ15&lt;=$LA$9,OJ15-$KZ$9,IF(OJ15&lt;=$LB$9,OJ15-$LA$9,IF(OJ15&lt;=$LC$9,OJ15-$LB$9,IF(OJ15&lt;=$LD$9,OJ15-$LC$9,IF(OJ15&lt;=$LE$9,OJ15-$LD$9,OJ15-$LE$9)))))))))),"")</f>
        <v/>
      </c>
      <c r="OK16" s="357" t="str">
        <f>IF(OK15&lt;&gt;"",IF(成绩录入!$BF$2="连续",参数计算!OK14,IF(OK15&lt;=$KW$9,OK15,IF(OK15&lt;=$KX$9,OK15-$KW$9,IF(OK15&lt;=$KY$9,OK15-$KX$9,IF(OK15&lt;=$KZ$9,OK15-$KY$9,IF(OK15&lt;=$LA$9,OK15-$KZ$9,IF(OK15&lt;=$LB$9,OK15-$LA$9,IF(OK15&lt;=$LC$9,OK15-$LB$9,IF(OK15&lt;=$LD$9,OK15-$LC$9,IF(OK15&lt;=$LE$9,OK15-$LD$9,OK15-$LE$9)))))))))),"")</f>
        <v/>
      </c>
      <c r="OL16" s="357" t="str">
        <f>IF(OL15&lt;&gt;"",IF(成绩录入!$BF$2="连续",参数计算!OL14,IF(OL15&lt;=$KW$9,OL15,IF(OL15&lt;=$KX$9,OL15-$KW$9,IF(OL15&lt;=$KY$9,OL15-$KX$9,IF(OL15&lt;=$KZ$9,OL15-$KY$9,IF(OL15&lt;=$LA$9,OL15-$KZ$9,IF(OL15&lt;=$LB$9,OL15-$LA$9,IF(OL15&lt;=$LC$9,OL15-$LB$9,IF(OL15&lt;=$LD$9,OL15-$LC$9,IF(OL15&lt;=$LE$9,OL15-$LD$9,OL15-$LE$9)))))))))),"")</f>
        <v/>
      </c>
      <c r="OM16" s="357" t="str">
        <f>IF(OM15&lt;&gt;"",IF(成绩录入!$BF$2="连续",参数计算!OM14,IF(OM15&lt;=$KW$9,OM15,IF(OM15&lt;=$KX$9,OM15-$KW$9,IF(OM15&lt;=$KY$9,OM15-$KX$9,IF(OM15&lt;=$KZ$9,OM15-$KY$9,IF(OM15&lt;=$LA$9,OM15-$KZ$9,IF(OM15&lt;=$LB$9,OM15-$LA$9,IF(OM15&lt;=$LC$9,OM15-$LB$9,IF(OM15&lt;=$LD$9,OM15-$LC$9,IF(OM15&lt;=$LE$9,OM15-$LD$9,OM15-$LE$9)))))))))),"")</f>
        <v/>
      </c>
      <c r="ON16" s="357" t="str">
        <f>IF(ON15&lt;&gt;"",IF(成绩录入!$BF$2="连续",参数计算!ON14,IF(ON15&lt;=$KW$9,ON15,IF(ON15&lt;=$KX$9,ON15-$KW$9,IF(ON15&lt;=$KY$9,ON15-$KX$9,IF(ON15&lt;=$KZ$9,ON15-$KY$9,IF(ON15&lt;=$LA$9,ON15-$KZ$9,IF(ON15&lt;=$LB$9,ON15-$LA$9,IF(ON15&lt;=$LC$9,ON15-$LB$9,IF(ON15&lt;=$LD$9,ON15-$LC$9,IF(ON15&lt;=$LE$9,ON15-$LD$9,ON15-$LE$9)))))))))),"")</f>
        <v/>
      </c>
      <c r="OO16" s="357" t="str">
        <f>IF(OO15&lt;&gt;"",IF(成绩录入!$BF$2="连续",参数计算!OO14,IF(OO15&lt;=$KW$9,OO15,IF(OO15&lt;=$KX$9,OO15-$KW$9,IF(OO15&lt;=$KY$9,OO15-$KX$9,IF(OO15&lt;=$KZ$9,OO15-$KY$9,IF(OO15&lt;=$LA$9,OO15-$KZ$9,IF(OO15&lt;=$LB$9,OO15-$LA$9,IF(OO15&lt;=$LC$9,OO15-$LB$9,IF(OO15&lt;=$LD$9,OO15-$LC$9,IF(OO15&lt;=$LE$9,OO15-$LD$9,OO15-$LE$9)))))))))),"")</f>
        <v/>
      </c>
      <c r="OP16" s="357" t="str">
        <f>IF(OP15&lt;&gt;"",IF(成绩录入!$BF$2="连续",参数计算!OP14,IF(OP15&lt;=$KW$9,OP15,IF(OP15&lt;=$KX$9,OP15-$KW$9,IF(OP15&lt;=$KY$9,OP15-$KX$9,IF(OP15&lt;=$KZ$9,OP15-$KY$9,IF(OP15&lt;=$LA$9,OP15-$KZ$9,IF(OP15&lt;=$LB$9,OP15-$LA$9,IF(OP15&lt;=$LC$9,OP15-$LB$9,IF(OP15&lt;=$LD$9,OP15-$LC$9,IF(OP15&lt;=$LE$9,OP15-$LD$9,OP15-$LE$9)))))))))),"")</f>
        <v/>
      </c>
      <c r="OQ16" s="358" t="str">
        <f>IF(OQ15&lt;&gt;"",IF(成绩录入!$BF$2="连续",参数计算!OQ14,IF(OQ15&lt;=$KW$9,OQ15,IF(OQ15&lt;=$KX$9,OQ15-$KW$9,IF(OQ15&lt;=$KY$9,OQ15-$KX$9,IF(OQ15&lt;=$KZ$9,OQ15-$KY$9,IF(OQ15&lt;=$LA$9,OQ15-$KZ$9,IF(OQ15&lt;=$LB$9,OQ15-$LA$9,IF(OQ15&lt;=$LC$9,OQ15-$LB$9,IF(OQ15&lt;=$LD$9,OQ15-$LC$9,IF(OQ15&lt;=$LE$9,OQ15-$LD$9,OQ15-$LE$9)))))))))),"")</f>
        <v/>
      </c>
      <c r="OT16" s="247">
        <f>IF(OT$6=$OS$5,成绩录入!BC19,0)</f>
        <v>0</v>
      </c>
      <c r="OU16" s="248">
        <f>IF(OU$6=$OS$5,成绩录入!BD19,0)</f>
        <v>0</v>
      </c>
      <c r="OV16" s="248">
        <f>IF(OV$6=$OS$5,成绩录入!BE19,0)</f>
        <v>0</v>
      </c>
      <c r="OW16" s="248">
        <f>IF(OW$6=$OS$5,成绩录入!BF19,0)</f>
        <v>0</v>
      </c>
      <c r="OX16" s="248">
        <f>IF(OX$6=$OS$5,成绩录入!BG19,0)</f>
        <v>0</v>
      </c>
      <c r="OY16" s="248">
        <f>IF(OY$6=$OS$5,成绩录入!BH19,0)</f>
        <v>0</v>
      </c>
      <c r="OZ16" s="248">
        <f>IF(OZ$6=$OS$5,成绩录入!BI19,0)</f>
        <v>0</v>
      </c>
      <c r="PA16" s="248">
        <f>IF(PA$6=$OS$5,成绩录入!BJ19,0)</f>
        <v>0</v>
      </c>
      <c r="PB16" s="248">
        <f>IF(PB$6=$OS$5,成绩录入!BK19,0)</f>
        <v>0</v>
      </c>
      <c r="PC16" s="248">
        <f>IF(PC$6=$OS$5,成绩录入!BL19,0)</f>
        <v>0</v>
      </c>
      <c r="PD16" s="248">
        <f>IF(PD$6=$OS$5,成绩录入!BM19,0)</f>
        <v>0</v>
      </c>
      <c r="PE16" s="248">
        <f>IF(PE$6=$OS$5,成绩录入!BN19,0)</f>
        <v>0</v>
      </c>
      <c r="PF16" s="248">
        <f>IF(PF$6=$OS$5,成绩录入!BO19,0)</f>
        <v>0</v>
      </c>
      <c r="PG16" s="248">
        <f>IF(PG$6=$OS$5,成绩录入!BP19,0)</f>
        <v>0</v>
      </c>
      <c r="PH16" s="248">
        <f>IF(PH$6=$OS$5,成绩录入!BQ19,0)</f>
        <v>0</v>
      </c>
      <c r="PI16" s="248">
        <f>IF(PI$6=$OS$5,成绩录入!BR19,0)</f>
        <v>0</v>
      </c>
      <c r="PJ16" s="248">
        <f>IF(PJ$6=$OS$5,成绩录入!BS19,0)</f>
        <v>0</v>
      </c>
      <c r="PK16" s="248">
        <f>IF(PK$6=$OS$5,成绩录入!BT19,0)</f>
        <v>0</v>
      </c>
      <c r="PL16" s="248">
        <f>IF(PL$6=$OS$5,成绩录入!BU19,0)</f>
        <v>0</v>
      </c>
      <c r="PM16" s="248">
        <f>IF(PM$6=$OS$5,成绩录入!BV19,0)</f>
        <v>0</v>
      </c>
      <c r="PN16" s="248">
        <f>IF(PN$6=$OS$5,成绩录入!BW19,0)</f>
        <v>0</v>
      </c>
      <c r="PO16" s="248">
        <f>IF(PO$6=$OS$5,成绩录入!BX19,0)</f>
        <v>0</v>
      </c>
      <c r="PP16" s="248">
        <f>IF(PP$6=$OS$5,成绩录入!BY19,0)</f>
        <v>0</v>
      </c>
      <c r="PQ16" s="248">
        <f>IF(PQ$6=$OS$5,成绩录入!BZ19,0)</f>
        <v>0</v>
      </c>
      <c r="PR16" s="248">
        <f>IF(PR$6=$OS$5,成绩录入!CA19,0)</f>
        <v>0</v>
      </c>
      <c r="PS16" s="248">
        <f>IF(PS$6=$OS$5,成绩录入!CB19,0)</f>
        <v>0</v>
      </c>
      <c r="PT16" s="248">
        <f>IF(PT$6=$OS$5,成绩录入!CC19,0)</f>
        <v>0</v>
      </c>
      <c r="PU16" s="248">
        <f>IF(PU$6=$OS$5,成绩录入!CD19,0)</f>
        <v>0</v>
      </c>
      <c r="PV16" s="248">
        <f>IF(PV$6=$OS$5,成绩录入!CE19,0)</f>
        <v>0</v>
      </c>
      <c r="PW16" s="248">
        <f>IF(PW$6=$OS$5,成绩录入!CF19,0)</f>
        <v>0</v>
      </c>
      <c r="PX16" s="248">
        <f>IF(PX$6=$OS$5,成绩录入!CG19,0)</f>
        <v>0</v>
      </c>
      <c r="PY16" s="248">
        <f>IF(PY$6=$OS$5,成绩录入!CH19,0)</f>
        <v>0</v>
      </c>
      <c r="PZ16" s="248">
        <f>IF(PZ$6=$OS$5,成绩录入!CI19,0)</f>
        <v>0</v>
      </c>
      <c r="QA16" s="248">
        <f>IF(QA$6=$OS$5,成绩录入!CJ19,0)</f>
        <v>0</v>
      </c>
      <c r="QB16" s="248">
        <f>IF(QB$6=$OS$5,成绩录入!CK19,0)</f>
        <v>0</v>
      </c>
      <c r="QC16" s="248">
        <f>IF(QC$6=$OS$5,成绩录入!CL19,0)</f>
        <v>0</v>
      </c>
      <c r="QD16" s="248">
        <f>IF(QD$6=$OS$5,成绩录入!CM19,0)</f>
        <v>0</v>
      </c>
      <c r="QE16" s="248">
        <f>IF(QE$6=$OS$5,成绩录入!CN19,0)</f>
        <v>0</v>
      </c>
      <c r="QF16" s="248">
        <f>IF(QF$6=$OS$5,成绩录入!CO19,0)</f>
        <v>0</v>
      </c>
      <c r="QG16" s="248">
        <f>IF(QG$6=$OS$5,成绩录入!CP19,0)</f>
        <v>0</v>
      </c>
      <c r="QH16" s="248">
        <f>IF(QH$6=$OS$5,成绩录入!CQ19,0)</f>
        <v>0</v>
      </c>
      <c r="QI16" s="248">
        <f>IF(QI$6=$OS$5,成绩录入!CR19,0)</f>
        <v>0</v>
      </c>
      <c r="QJ16" s="248">
        <f>IF(QJ$6=$OS$5,成绩录入!CS19,0)</f>
        <v>0</v>
      </c>
      <c r="QK16" s="248">
        <f>IF(QK$6=$OS$5,成绩录入!CT19,0)</f>
        <v>0</v>
      </c>
      <c r="QL16" s="248">
        <f>IF(QL$6=$OS$5,成绩录入!CU19,0)</f>
        <v>0</v>
      </c>
      <c r="QM16" s="248">
        <f>IF(QM$6=$OS$5,成绩录入!CV19,0)</f>
        <v>0</v>
      </c>
      <c r="QN16" s="248">
        <f>IF(QN$6=$OS$5,成绩录入!CW19,0)</f>
        <v>0</v>
      </c>
      <c r="QO16" s="248">
        <f>IF(QO$6=$OS$5,成绩录入!CX19,0)</f>
        <v>0</v>
      </c>
      <c r="QP16" s="248">
        <f>IF(QP$6=$OS$5,成绩录入!CY19,0)</f>
        <v>0</v>
      </c>
      <c r="QQ16" s="248">
        <f>IF(QQ$6=$OS$5,成绩录入!CZ19,0)</f>
        <v>0</v>
      </c>
      <c r="QR16" s="248">
        <f>IF(QR$6=$OS$5,成绩录入!DA19,0)</f>
        <v>0</v>
      </c>
      <c r="QS16" s="248">
        <f>IF(QS$6=$OS$5,成绩录入!DB19,0)</f>
        <v>0</v>
      </c>
      <c r="QT16" s="248">
        <f>IF(QT$6=$OS$5,成绩录入!DC19,0)</f>
        <v>0</v>
      </c>
      <c r="QU16" s="248">
        <f>IF(QU$6=$OS$5,成绩录入!DD19,0)</f>
        <v>0</v>
      </c>
      <c r="QV16" s="248">
        <f>IF(QV$6=$OS$5,成绩录入!DE19,0)</f>
        <v>0</v>
      </c>
      <c r="QW16" s="248">
        <f>IF(QW$6=$OS$5,成绩录入!DF19,0)</f>
        <v>0</v>
      </c>
      <c r="QX16" s="248">
        <f>IF(QX$6=$OS$5,成绩录入!DG19,0)</f>
        <v>0</v>
      </c>
      <c r="QY16" s="248">
        <f>IF(QY$6=$OS$5,成绩录入!DH19,0)</f>
        <v>0</v>
      </c>
      <c r="QZ16" s="248">
        <f>IF(QZ$6=$OS$5,成绩录入!DI19,0)</f>
        <v>0</v>
      </c>
      <c r="RA16" s="248">
        <f>IF(RA$6=$OS$5,成绩录入!DJ19,0)</f>
        <v>0</v>
      </c>
      <c r="RB16" s="248">
        <f>IF(RB$6=$OS$5,成绩录入!DK19,0)</f>
        <v>0</v>
      </c>
      <c r="RC16" s="248">
        <f>IF(RC$6=$OS$5,成绩录入!DL19,0)</f>
        <v>0</v>
      </c>
      <c r="RD16" s="248">
        <f>IF(RD$6=$OS$5,成绩录入!DM19,0)</f>
        <v>0</v>
      </c>
      <c r="RE16" s="248">
        <f>IF(RE$6=$OS$5,成绩录入!DN19,0)</f>
        <v>0</v>
      </c>
      <c r="RF16" s="248">
        <f>IF(RF$6=$OS$5,成绩录入!DO19,0)</f>
        <v>0</v>
      </c>
      <c r="RG16" s="248">
        <f>IF(RG$6=$OS$5,成绩录入!DP19,0)</f>
        <v>0</v>
      </c>
      <c r="RH16" s="248">
        <f>IF(RH$6=$OS$5,成绩录入!DQ19,0)</f>
        <v>0</v>
      </c>
      <c r="RI16" s="248">
        <f>IF(RI$6=$OS$5,成绩录入!DR19,0)</f>
        <v>0</v>
      </c>
      <c r="RJ16" s="248">
        <f>IF(RJ$6=$OS$5,成绩录入!DS19,0)</f>
        <v>0</v>
      </c>
      <c r="RK16" s="248">
        <f>IF(RK$6=$OS$5,成绩录入!DT19,0)</f>
        <v>0</v>
      </c>
      <c r="RL16" s="248">
        <f>IF(RL$6=$OS$5,成绩录入!DU19,0)</f>
        <v>0</v>
      </c>
      <c r="RM16" s="248">
        <f>IF(RM$6=$OS$5,成绩录入!DV19,0)</f>
        <v>0</v>
      </c>
      <c r="RN16" s="248">
        <f>IF(RN$6=$OS$5,成绩录入!DW19,0)</f>
        <v>0</v>
      </c>
      <c r="RO16" s="248">
        <f>IF(RO$6=$OS$5,成绩录入!DX19,0)</f>
        <v>0</v>
      </c>
      <c r="RP16" s="248">
        <f>IF(RP$6=$OS$5,成绩录入!DY19,0)</f>
        <v>0</v>
      </c>
      <c r="RQ16" s="248">
        <f>IF(RQ$6=$OS$5,成绩录入!DZ19,0)</f>
        <v>0</v>
      </c>
      <c r="RR16" s="248">
        <f>IF(RR$6=$OS$5,成绩录入!EA19,0)</f>
        <v>0</v>
      </c>
      <c r="RS16" s="248">
        <f>IF(RS$6=$OS$5,成绩录入!EB19,0)</f>
        <v>0</v>
      </c>
      <c r="RT16" s="248">
        <f>IF(RT$6=$OS$5,成绩录入!EC19,0)</f>
        <v>0</v>
      </c>
      <c r="RU16" s="248">
        <f>IF(RU$6=$OS$5,成绩录入!ED19,0)</f>
        <v>0</v>
      </c>
      <c r="RV16" s="248">
        <f>IF(RV$6=$OS$5,成绩录入!EE19,0)</f>
        <v>0</v>
      </c>
      <c r="RW16" s="248">
        <f>IF(RW$6=$OS$5,成绩录入!EF19,0)</f>
        <v>0</v>
      </c>
      <c r="RX16" s="248">
        <f>IF(RX$6=$OS$5,成绩录入!EG19,0)</f>
        <v>0</v>
      </c>
      <c r="RY16" s="248">
        <f>IF(RY$6=$OS$5,成绩录入!EH19,0)</f>
        <v>0</v>
      </c>
      <c r="RZ16" s="248">
        <f>IF(RZ$6=$OS$5,成绩录入!EI19,0)</f>
        <v>0</v>
      </c>
      <c r="SA16" s="248">
        <f>IF(SA$6=$OS$5,成绩录入!EJ19,0)</f>
        <v>0</v>
      </c>
      <c r="SB16" s="248">
        <f>IF(SB$6=$OS$5,成绩录入!EK19,0)</f>
        <v>0</v>
      </c>
      <c r="SC16" s="248">
        <f>IF(SC$6=$OS$5,成绩录入!EL19,0)</f>
        <v>0</v>
      </c>
      <c r="SD16" s="248">
        <f>IF(SD$6=$OS$5,成绩录入!EM19,0)</f>
        <v>0</v>
      </c>
      <c r="SE16" s="248">
        <f>IF(SE$6=$OS$5,成绩录入!EN19,0)</f>
        <v>0</v>
      </c>
      <c r="SF16" s="248">
        <f>IF(SF$6=$OS$5,成绩录入!EO19,0)</f>
        <v>0</v>
      </c>
      <c r="SG16" s="248">
        <f>IF(SG$6=$OS$5,成绩录入!EP19,0)</f>
        <v>0</v>
      </c>
      <c r="SH16" s="248">
        <f>IF(SH$6=$OS$5,成绩录入!EQ19,0)</f>
        <v>0</v>
      </c>
      <c r="SI16" s="248">
        <f>IF(SI$6=$OS$5,成绩录入!ER19,0)</f>
        <v>0</v>
      </c>
      <c r="SJ16" s="248">
        <f>IF(SJ$6=$OS$5,成绩录入!ES19,0)</f>
        <v>0</v>
      </c>
      <c r="SK16" s="248">
        <f>IF(SK$6=$OS$5,成绩录入!ET19,0)</f>
        <v>0</v>
      </c>
      <c r="SL16" s="248">
        <f>IF(SL$6=$OS$5,成绩录入!EU19,0)</f>
        <v>0</v>
      </c>
      <c r="SM16" s="248">
        <f>IF(SM$6=$OS$5,成绩录入!EV19,0)</f>
        <v>0</v>
      </c>
      <c r="SN16" s="248">
        <f>IF(SN$6=$OS$5,成绩录入!EW19,0)</f>
        <v>0</v>
      </c>
      <c r="SO16" s="248">
        <f>IF(SO$6=$OS$5,成绩录入!EX19,0)</f>
        <v>0</v>
      </c>
      <c r="SP16" s="218">
        <f t="shared" si="88"/>
        <v>0</v>
      </c>
      <c r="SQ16" s="166"/>
      <c r="SR16" s="166"/>
      <c r="SS16" s="247">
        <f>IF(SS$6=$SR$5,成绩录入!BC19,0)</f>
        <v>0</v>
      </c>
      <c r="ST16" s="248">
        <f>IF(ST$6=$SR$5,成绩录入!BD19,0)</f>
        <v>0</v>
      </c>
      <c r="SU16" s="248">
        <f>IF(SU$6=$SR$5,成绩录入!BE19,0)</f>
        <v>0</v>
      </c>
      <c r="SV16" s="248">
        <f>IF(SV$6=$SR$5,成绩录入!BF19,0)</f>
        <v>0</v>
      </c>
      <c r="SW16" s="248">
        <f>IF(SW$6=$SR$5,成绩录入!BG19,0)</f>
        <v>0</v>
      </c>
      <c r="SX16" s="248">
        <f>IF(SX$6=$SR$5,成绩录入!BH19,0)</f>
        <v>0</v>
      </c>
      <c r="SY16" s="248">
        <f>IF(SY$6=$SR$5,成绩录入!BI19,0)</f>
        <v>0</v>
      </c>
      <c r="SZ16" s="248">
        <f>IF(SZ$6=$SR$5,成绩录入!BJ19,0)</f>
        <v>0</v>
      </c>
      <c r="TA16" s="248">
        <f>IF(TA$6=$SR$5,成绩录入!BK19,0)</f>
        <v>0</v>
      </c>
      <c r="TB16" s="248">
        <f>IF(TB$6=$SR$5,成绩录入!BL19,0)</f>
        <v>0</v>
      </c>
      <c r="TC16" s="248">
        <f>IF(TC$6=$SR$5,成绩录入!BM19,0)</f>
        <v>0</v>
      </c>
      <c r="TD16" s="248">
        <f>IF(TD$6=$SR$5,成绩录入!BN19,0)</f>
        <v>0</v>
      </c>
      <c r="TE16" s="248">
        <f>IF(TE$6=$SR$5,成绩录入!BO19,0)</f>
        <v>0</v>
      </c>
      <c r="TF16" s="248">
        <f>IF(TF$6=$SR$5,成绩录入!BP19,0)</f>
        <v>0</v>
      </c>
      <c r="TG16" s="248">
        <f>IF(TG$6=$SR$5,成绩录入!BQ19,0)</f>
        <v>0</v>
      </c>
      <c r="TH16" s="248">
        <f>IF(TH$6=$SR$5,成绩录入!BR19,0)</f>
        <v>0</v>
      </c>
      <c r="TI16" s="248">
        <f>IF(TI$6=$SR$5,成绩录入!BS19,0)</f>
        <v>0</v>
      </c>
      <c r="TJ16" s="248">
        <f>IF(TJ$6=$SR$5,成绩录入!BT19,0)</f>
        <v>0</v>
      </c>
      <c r="TK16" s="248">
        <f>IF(TK$6=$SR$5,成绩录入!BU19,0)</f>
        <v>0</v>
      </c>
      <c r="TL16" s="248">
        <f>IF(TL$6=$SR$5,成绩录入!BV19,0)</f>
        <v>0</v>
      </c>
      <c r="TM16" s="248">
        <f>IF(TM$6=$SR$5,成绩录入!BW19,0)</f>
        <v>0</v>
      </c>
      <c r="TN16" s="248">
        <f>IF(TN$6=$SR$5,成绩录入!BX19,0)</f>
        <v>0</v>
      </c>
      <c r="TO16" s="248">
        <f>IF(TO$6=$SR$5,成绩录入!BY19,0)</f>
        <v>0</v>
      </c>
      <c r="TP16" s="248">
        <f>IF(TP$6=$SR$5,成绩录入!BZ19,0)</f>
        <v>0</v>
      </c>
      <c r="TQ16" s="248">
        <f>IF(TQ$6=$SR$5,成绩录入!CA19,0)</f>
        <v>0</v>
      </c>
      <c r="TR16" s="248">
        <f>IF(TR$6=$SR$5,成绩录入!CB19,0)</f>
        <v>0</v>
      </c>
      <c r="TS16" s="248">
        <f>IF(TS$6=$SR$5,成绩录入!CC19,0)</f>
        <v>0</v>
      </c>
      <c r="TT16" s="248">
        <f>IF(TT$6=$SR$5,成绩录入!CD19,0)</f>
        <v>0</v>
      </c>
      <c r="TU16" s="248">
        <f>IF(TU$6=$SR$5,成绩录入!CE19,0)</f>
        <v>0</v>
      </c>
      <c r="TV16" s="248">
        <f>IF(TV$6=$SR$5,成绩录入!CF19,0)</f>
        <v>0</v>
      </c>
      <c r="TW16" s="248">
        <f>IF(TW$6=$SR$5,成绩录入!CG19,0)</f>
        <v>0</v>
      </c>
      <c r="TX16" s="248">
        <f>IF(TX$6=$SR$5,成绩录入!CH19,0)</f>
        <v>0</v>
      </c>
      <c r="TY16" s="248">
        <f>IF(TY$6=$SR$5,成绩录入!CI19,0)</f>
        <v>0</v>
      </c>
      <c r="TZ16" s="248">
        <f>IF(TZ$6=$SR$5,成绩录入!CJ19,0)</f>
        <v>0</v>
      </c>
      <c r="UA16" s="248">
        <f>IF(UA$6=$SR$5,成绩录入!CK19,0)</f>
        <v>0</v>
      </c>
      <c r="UB16" s="248">
        <f>IF(UB$6=$SR$5,成绩录入!CL19,0)</f>
        <v>0</v>
      </c>
      <c r="UC16" s="248">
        <f>IF(UC$6=$SR$5,成绩录入!CM19,0)</f>
        <v>0</v>
      </c>
      <c r="UD16" s="248">
        <f>IF(UD$6=$SR$5,成绩录入!CN19,0)</f>
        <v>0</v>
      </c>
      <c r="UE16" s="248">
        <f>IF(UE$6=$SR$5,成绩录入!CO19,0)</f>
        <v>0</v>
      </c>
      <c r="UF16" s="248">
        <f>IF(UF$6=$SR$5,成绩录入!CP19,0)</f>
        <v>0</v>
      </c>
      <c r="UG16" s="248">
        <f>IF(UG$6=$SR$5,成绩录入!CQ19,0)</f>
        <v>0</v>
      </c>
      <c r="UH16" s="248">
        <f>IF(UH$6=$SR$5,成绩录入!CR19,0)</f>
        <v>0</v>
      </c>
      <c r="UI16" s="248">
        <f>IF(UI$6=$SR$5,成绩录入!CS19,0)</f>
        <v>0</v>
      </c>
      <c r="UJ16" s="248">
        <f>IF(UJ$6=$SR$5,成绩录入!CT19,0)</f>
        <v>0</v>
      </c>
      <c r="UK16" s="248">
        <f>IF(UK$6=$SR$5,成绩录入!CU19,0)</f>
        <v>0</v>
      </c>
      <c r="UL16" s="248">
        <f>IF(UL$6=$SR$5,成绩录入!CV19,0)</f>
        <v>0</v>
      </c>
      <c r="UM16" s="248">
        <f>IF(UM$6=$SR$5,成绩录入!CW19,0)</f>
        <v>0</v>
      </c>
      <c r="UN16" s="248">
        <f>IF(UN$6=$SR$5,成绩录入!CX19,0)</f>
        <v>0</v>
      </c>
      <c r="UO16" s="248">
        <f>IF(UO$6=$SR$5,成绩录入!CY19,0)</f>
        <v>0</v>
      </c>
      <c r="UP16" s="248">
        <f>IF(UP$6=$SR$5,成绩录入!CZ19,0)</f>
        <v>0</v>
      </c>
      <c r="UQ16" s="248">
        <f>IF(UQ$6=$SR$5,成绩录入!DA19,0)</f>
        <v>0</v>
      </c>
      <c r="UR16" s="248">
        <f>IF(UR$6=$SR$5,成绩录入!DB19,0)</f>
        <v>0</v>
      </c>
      <c r="US16" s="248">
        <f>IF(US$6=$SR$5,成绩录入!DC19,0)</f>
        <v>0</v>
      </c>
      <c r="UT16" s="248">
        <f>IF(UT$6=$SR$5,成绩录入!DD19,0)</f>
        <v>0</v>
      </c>
      <c r="UU16" s="248">
        <f>IF(UU$6=$SR$5,成绩录入!DE19,0)</f>
        <v>0</v>
      </c>
      <c r="UV16" s="248">
        <f>IF(UV$6=$SR$5,成绩录入!DF19,0)</f>
        <v>0</v>
      </c>
      <c r="UW16" s="248">
        <f>IF(UW$6=$SR$5,成绩录入!DG19,0)</f>
        <v>0</v>
      </c>
      <c r="UX16" s="248">
        <f>IF(UX$6=$SR$5,成绩录入!DH19,0)</f>
        <v>0</v>
      </c>
      <c r="UY16" s="248">
        <f>IF(UY$6=$SR$5,成绩录入!DI19,0)</f>
        <v>0</v>
      </c>
      <c r="UZ16" s="248">
        <f>IF(UZ$6=$SR$5,成绩录入!DJ19,0)</f>
        <v>0</v>
      </c>
      <c r="VA16" s="248">
        <f>IF(VA$6=$SR$5,成绩录入!DK19,0)</f>
        <v>0</v>
      </c>
      <c r="VB16" s="248">
        <f>IF(VB$6=$SR$5,成绩录入!DL19,0)</f>
        <v>0</v>
      </c>
      <c r="VC16" s="248">
        <f>IF(VC$6=$SR$5,成绩录入!DM19,0)</f>
        <v>0</v>
      </c>
      <c r="VD16" s="248">
        <f>IF(VD$6=$SR$5,成绩录入!DN19,0)</f>
        <v>0</v>
      </c>
      <c r="VE16" s="248">
        <f>IF(VE$6=$SR$5,成绩录入!DO19,0)</f>
        <v>0</v>
      </c>
      <c r="VF16" s="248">
        <f>IF(VF$6=$SR$5,成绩录入!DP19,0)</f>
        <v>0</v>
      </c>
      <c r="VG16" s="248">
        <f>IF(VG$6=$SR$5,成绩录入!DQ19,0)</f>
        <v>0</v>
      </c>
      <c r="VH16" s="248">
        <f>IF(VH$6=$SR$5,成绩录入!DR19,0)</f>
        <v>0</v>
      </c>
      <c r="VI16" s="248">
        <f>IF(VI$6=$SR$5,成绩录入!DS19,0)</f>
        <v>0</v>
      </c>
      <c r="VJ16" s="248">
        <f>IF(VJ$6=$SR$5,成绩录入!DT19,0)</f>
        <v>0</v>
      </c>
      <c r="VK16" s="248">
        <f>IF(VK$6=$SR$5,成绩录入!DU19,0)</f>
        <v>0</v>
      </c>
      <c r="VL16" s="248">
        <f>IF(VL$6=$SR$5,成绩录入!DV19,0)</f>
        <v>0</v>
      </c>
      <c r="VM16" s="248">
        <f>IF(VM$6=$SR$5,成绩录入!DW19,0)</f>
        <v>0</v>
      </c>
      <c r="VN16" s="248">
        <f>IF(VN$6=$SR$5,成绩录入!DX19,0)</f>
        <v>0</v>
      </c>
      <c r="VO16" s="248">
        <f>IF(VO$6=$SR$5,成绩录入!DY19,0)</f>
        <v>0</v>
      </c>
      <c r="VP16" s="248">
        <f>IF(VP$6=$SR$5,成绩录入!DZ19,0)</f>
        <v>0</v>
      </c>
      <c r="VQ16" s="248">
        <f>IF(VQ$6=$SR$5,成绩录入!EA19,0)</f>
        <v>0</v>
      </c>
      <c r="VR16" s="248">
        <f>IF(VR$6=$SR$5,成绩录入!EB19,0)</f>
        <v>0</v>
      </c>
      <c r="VS16" s="248">
        <f>IF(VS$6=$SR$5,成绩录入!EC19,0)</f>
        <v>0</v>
      </c>
      <c r="VT16" s="248">
        <f>IF(VT$6=$SR$5,成绩录入!ED19,0)</f>
        <v>0</v>
      </c>
      <c r="VU16" s="248">
        <f>IF(VU$6=$SR$5,成绩录入!EE19,0)</f>
        <v>0</v>
      </c>
      <c r="VV16" s="248">
        <f>IF(VV$6=$SR$5,成绩录入!EF19,0)</f>
        <v>0</v>
      </c>
      <c r="VW16" s="248">
        <f>IF(VW$6=$SR$5,成绩录入!EG19,0)</f>
        <v>0</v>
      </c>
      <c r="VX16" s="248">
        <f>IF(VX$6=$SR$5,成绩录入!EH19,0)</f>
        <v>0</v>
      </c>
      <c r="VY16" s="248">
        <f>IF(VY$6=$SR$5,成绩录入!EI19,0)</f>
        <v>0</v>
      </c>
      <c r="VZ16" s="248">
        <f>IF(VZ$6=$SR$5,成绩录入!EJ19,0)</f>
        <v>0</v>
      </c>
      <c r="WA16" s="248">
        <f>IF(WA$6=$SR$5,成绩录入!EK19,0)</f>
        <v>0</v>
      </c>
      <c r="WB16" s="248">
        <f>IF(WB$6=$SR$5,成绩录入!EL19,0)</f>
        <v>0</v>
      </c>
      <c r="WC16" s="248">
        <f>IF(WC$6=$SR$5,成绩录入!EM19,0)</f>
        <v>0</v>
      </c>
      <c r="WD16" s="248">
        <f>IF(WD$6=$SR$5,成绩录入!EN19,0)</f>
        <v>0</v>
      </c>
      <c r="WE16" s="248">
        <f>IF(WE$6=$SR$5,成绩录入!EO19,0)</f>
        <v>0</v>
      </c>
      <c r="WF16" s="248">
        <f>IF(WF$6=$SR$5,成绩录入!EP19,0)</f>
        <v>0</v>
      </c>
      <c r="WG16" s="248">
        <f>IF(WG$6=$SR$5,成绩录入!EQ19,0)</f>
        <v>0</v>
      </c>
      <c r="WH16" s="248">
        <f>IF(WH$6=$SR$5,成绩录入!ER19,0)</f>
        <v>0</v>
      </c>
      <c r="WI16" s="248">
        <f>IF(WI$6=$SR$5,成绩录入!ES19,0)</f>
        <v>0</v>
      </c>
      <c r="WJ16" s="248">
        <f>IF(WJ$6=$SR$5,成绩录入!ET19,0)</f>
        <v>0</v>
      </c>
      <c r="WK16" s="248">
        <f>IF(WK$6=$SR$5,成绩录入!EU19,0)</f>
        <v>0</v>
      </c>
      <c r="WL16" s="248">
        <f>IF(WL$6=$SR$5,成绩录入!EV19,0)</f>
        <v>0</v>
      </c>
      <c r="WM16" s="248">
        <f>IF(WM$6=$SR$5,成绩录入!EW19,0)</f>
        <v>0</v>
      </c>
      <c r="WN16" s="248">
        <f>IF(WN$6=$SR$5,成绩录入!EX19,0)</f>
        <v>0</v>
      </c>
      <c r="WO16" s="218">
        <f t="shared" si="32"/>
        <v>0</v>
      </c>
      <c r="WP16" s="166"/>
      <c r="WQ16" s="166"/>
      <c r="WR16" s="247">
        <f>IF(WR$6=$WQ$5,成绩录入!BC19,0)</f>
        <v>0</v>
      </c>
      <c r="WS16" s="248">
        <f>IF(WS$6=$WQ$5,成绩录入!BD19,0)</f>
        <v>0</v>
      </c>
      <c r="WT16" s="248">
        <f>IF(WT$6=$WQ$5,成绩录入!BE19,0)</f>
        <v>0</v>
      </c>
      <c r="WU16" s="248">
        <f>IF(WU$6=$WQ$5,成绩录入!BF19,0)</f>
        <v>0</v>
      </c>
      <c r="WV16" s="248">
        <f>IF(WV$6=$WQ$5,成绩录入!BG19,0)</f>
        <v>0</v>
      </c>
      <c r="WW16" s="248">
        <f>IF(WW$6=$WQ$5,成绩录入!BH19,0)</f>
        <v>0</v>
      </c>
      <c r="WX16" s="248">
        <f>IF(WX$6=$WQ$5,成绩录入!BI19,0)</f>
        <v>0</v>
      </c>
      <c r="WY16" s="248">
        <f>IF(WY$6=$WQ$5,成绩录入!BJ19,0)</f>
        <v>0</v>
      </c>
      <c r="WZ16" s="248">
        <f>IF(WZ$6=$WQ$5,成绩录入!BK19,0)</f>
        <v>0</v>
      </c>
      <c r="XA16" s="248">
        <f>IF(XA$6=$WQ$5,成绩录入!BL19,0)</f>
        <v>0</v>
      </c>
      <c r="XB16" s="248">
        <f>IF(XB$6=$WQ$5,成绩录入!BM19,0)</f>
        <v>0</v>
      </c>
      <c r="XC16" s="248">
        <f>IF(XC$6=$WQ$5,成绩录入!BN19,0)</f>
        <v>0</v>
      </c>
      <c r="XD16" s="248">
        <f>IF(XD$6=$WQ$5,成绩录入!BO19,0)</f>
        <v>0</v>
      </c>
      <c r="XE16" s="248">
        <f>IF(XE$6=$WQ$5,成绩录入!BP19,0)</f>
        <v>0</v>
      </c>
      <c r="XF16" s="248">
        <f>IF(XF$6=$WQ$5,成绩录入!BQ19,0)</f>
        <v>0</v>
      </c>
      <c r="XG16" s="248">
        <f>IF(XG$6=$WQ$5,成绩录入!BR19,0)</f>
        <v>0</v>
      </c>
      <c r="XH16" s="248">
        <f>IF(XH$6=$WQ$5,成绩录入!BS19,0)</f>
        <v>0</v>
      </c>
      <c r="XI16" s="248">
        <f>IF(XI$6=$WQ$5,成绩录入!BT19,0)</f>
        <v>0</v>
      </c>
      <c r="XJ16" s="248">
        <f>IF(XJ$6=$WQ$5,成绩录入!BU19,0)</f>
        <v>0</v>
      </c>
      <c r="XK16" s="248">
        <f>IF(XK$6=$WQ$5,成绩录入!BV19,0)</f>
        <v>0</v>
      </c>
      <c r="XL16" s="248">
        <f>IF(XL$6=$WQ$5,成绩录入!BW19,0)</f>
        <v>0</v>
      </c>
      <c r="XM16" s="248">
        <f>IF(XM$6=$WQ$5,成绩录入!BX19,0)</f>
        <v>0</v>
      </c>
      <c r="XN16" s="248">
        <f>IF(XN$6=$WQ$5,成绩录入!BY19,0)</f>
        <v>0</v>
      </c>
      <c r="XO16" s="248">
        <f>IF(XO$6=$WQ$5,成绩录入!BZ19,0)</f>
        <v>0</v>
      </c>
      <c r="XP16" s="248">
        <f>IF(XP$6=$WQ$5,成绩录入!CA19,0)</f>
        <v>0</v>
      </c>
      <c r="XQ16" s="248">
        <f>IF(XQ$6=$WQ$5,成绩录入!CB19,0)</f>
        <v>0</v>
      </c>
      <c r="XR16" s="248">
        <f>IF(XR$6=$WQ$5,成绩录入!CC19,0)</f>
        <v>0</v>
      </c>
      <c r="XS16" s="248">
        <f>IF(XS$6=$WQ$5,成绩录入!CD19,0)</f>
        <v>0</v>
      </c>
      <c r="XT16" s="248">
        <f>IF(XT$6=$WQ$5,成绩录入!CE19,0)</f>
        <v>0</v>
      </c>
      <c r="XU16" s="248">
        <f>IF(XU$6=$WQ$5,成绩录入!CF19,0)</f>
        <v>0</v>
      </c>
      <c r="XV16" s="248">
        <f>IF(XV$6=$WQ$5,成绩录入!CG19,0)</f>
        <v>0</v>
      </c>
      <c r="XW16" s="248">
        <f>IF(XW$6=$WQ$5,成绩录入!CH19,0)</f>
        <v>0</v>
      </c>
      <c r="XX16" s="248">
        <f>IF(XX$6=$WQ$5,成绩录入!CI19,0)</f>
        <v>0</v>
      </c>
      <c r="XY16" s="248">
        <f>IF(XY$6=$WQ$5,成绩录入!CJ19,0)</f>
        <v>0</v>
      </c>
      <c r="XZ16" s="248">
        <f>IF(XZ$6=$WQ$5,成绩录入!CK19,0)</f>
        <v>0</v>
      </c>
      <c r="YA16" s="248">
        <f>IF(YA$6=$WQ$5,成绩录入!CL19,0)</f>
        <v>0</v>
      </c>
      <c r="YB16" s="248">
        <f>IF(YB$6=$WQ$5,成绩录入!CM19,0)</f>
        <v>0</v>
      </c>
      <c r="YC16" s="248">
        <f>IF(YC$6=$WQ$5,成绩录入!CN19,0)</f>
        <v>0</v>
      </c>
      <c r="YD16" s="248">
        <f>IF(YD$6=$WQ$5,成绩录入!CO19,0)</f>
        <v>0</v>
      </c>
      <c r="YE16" s="248">
        <f>IF(YE$6=$WQ$5,成绩录入!CP19,0)</f>
        <v>0</v>
      </c>
      <c r="YF16" s="248">
        <f>IF(YF$6=$WQ$5,成绩录入!CQ19,0)</f>
        <v>0</v>
      </c>
      <c r="YG16" s="248">
        <f>IF(YG$6=$WQ$5,成绩录入!CR19,0)</f>
        <v>0</v>
      </c>
      <c r="YH16" s="248">
        <f>IF(YH$6=$WQ$5,成绩录入!CS19,0)</f>
        <v>0</v>
      </c>
      <c r="YI16" s="248">
        <f>IF(YI$6=$WQ$5,成绩录入!CT19,0)</f>
        <v>0</v>
      </c>
      <c r="YJ16" s="248">
        <f>IF(YJ$6=$WQ$5,成绩录入!CU19,0)</f>
        <v>0</v>
      </c>
      <c r="YK16" s="248">
        <f>IF(YK$6=$WQ$5,成绩录入!CV19,0)</f>
        <v>0</v>
      </c>
      <c r="YL16" s="248">
        <f>IF(YL$6=$WQ$5,成绩录入!CW19,0)</f>
        <v>0</v>
      </c>
      <c r="YM16" s="248">
        <f>IF(YM$6=$WQ$5,成绩录入!CX19,0)</f>
        <v>0</v>
      </c>
      <c r="YN16" s="248">
        <f>IF(YN$6=$WQ$5,成绩录入!CY19,0)</f>
        <v>0</v>
      </c>
      <c r="YO16" s="248">
        <f>IF(YO$6=$WQ$5,成绩录入!CZ19,0)</f>
        <v>0</v>
      </c>
      <c r="YP16" s="248">
        <f>IF(YP$6=$WQ$5,成绩录入!DA19,0)</f>
        <v>0</v>
      </c>
      <c r="YQ16" s="248">
        <f>IF(YQ$6=$WQ$5,成绩录入!DB19,0)</f>
        <v>0</v>
      </c>
      <c r="YR16" s="248">
        <f>IF(YR$6=$WQ$5,成绩录入!DC19,0)</f>
        <v>0</v>
      </c>
      <c r="YS16" s="248">
        <f>IF(YS$6=$WQ$5,成绩录入!DD19,0)</f>
        <v>0</v>
      </c>
      <c r="YT16" s="248">
        <f>IF(YT$6=$WQ$5,成绩录入!DE19,0)</f>
        <v>0</v>
      </c>
      <c r="YU16" s="248">
        <f>IF(YU$6=$WQ$5,成绩录入!DF19,0)</f>
        <v>0</v>
      </c>
      <c r="YV16" s="248">
        <f>IF(YV$6=$WQ$5,成绩录入!DG19,0)</f>
        <v>0</v>
      </c>
      <c r="YW16" s="248">
        <f>IF(YW$6=$WQ$5,成绩录入!DH19,0)</f>
        <v>0</v>
      </c>
      <c r="YX16" s="248">
        <f>IF(YX$6=$WQ$5,成绩录入!DI19,0)</f>
        <v>0</v>
      </c>
      <c r="YY16" s="248">
        <f>IF(YY$6=$WQ$5,成绩录入!DJ19,0)</f>
        <v>0</v>
      </c>
      <c r="YZ16" s="248">
        <f>IF(YZ$6=$WQ$5,成绩录入!DK19,0)</f>
        <v>0</v>
      </c>
      <c r="ZA16" s="248">
        <f>IF(ZA$6=$WQ$5,成绩录入!DL19,0)</f>
        <v>0</v>
      </c>
      <c r="ZB16" s="248">
        <f>IF(ZB$6=$WQ$5,成绩录入!DM19,0)</f>
        <v>0</v>
      </c>
      <c r="ZC16" s="248">
        <f>IF(ZC$6=$WQ$5,成绩录入!DN19,0)</f>
        <v>0</v>
      </c>
      <c r="ZD16" s="248">
        <f>IF(ZD$6=$WQ$5,成绩录入!DO19,0)</f>
        <v>0</v>
      </c>
      <c r="ZE16" s="248">
        <f>IF(ZE$6=$WQ$5,成绩录入!DP19,0)</f>
        <v>0</v>
      </c>
      <c r="ZF16" s="248">
        <f>IF(ZF$6=$WQ$5,成绩录入!DQ19,0)</f>
        <v>0</v>
      </c>
      <c r="ZG16" s="248">
        <f>IF(ZG$6=$WQ$5,成绩录入!DR19,0)</f>
        <v>0</v>
      </c>
      <c r="ZH16" s="248">
        <f>IF(ZH$6=$WQ$5,成绩录入!DS19,0)</f>
        <v>0</v>
      </c>
      <c r="ZI16" s="248">
        <f>IF(ZI$6=$WQ$5,成绩录入!DT19,0)</f>
        <v>0</v>
      </c>
      <c r="ZJ16" s="248">
        <f>IF(ZJ$6=$WQ$5,成绩录入!DU19,0)</f>
        <v>0</v>
      </c>
      <c r="ZK16" s="248">
        <f>IF(ZK$6=$WQ$5,成绩录入!DV19,0)</f>
        <v>0</v>
      </c>
      <c r="ZL16" s="248">
        <f>IF(ZL$6=$WQ$5,成绩录入!DW19,0)</f>
        <v>0</v>
      </c>
      <c r="ZM16" s="248">
        <f>IF(ZM$6=$WQ$5,成绩录入!DX19,0)</f>
        <v>0</v>
      </c>
      <c r="ZN16" s="248">
        <f>IF(ZN$6=$WQ$5,成绩录入!DY19,0)</f>
        <v>0</v>
      </c>
      <c r="ZO16" s="248">
        <f>IF(ZO$6=$WQ$5,成绩录入!DZ19,0)</f>
        <v>0</v>
      </c>
      <c r="ZP16" s="248">
        <f>IF(ZP$6=$WQ$5,成绩录入!EA19,0)</f>
        <v>0</v>
      </c>
      <c r="ZQ16" s="248">
        <f>IF(ZQ$6=$WQ$5,成绩录入!EB19,0)</f>
        <v>0</v>
      </c>
      <c r="ZR16" s="248">
        <f>IF(ZR$6=$WQ$5,成绩录入!EC19,0)</f>
        <v>0</v>
      </c>
      <c r="ZS16" s="248">
        <f>IF(ZS$6=$WQ$5,成绩录入!ED19,0)</f>
        <v>0</v>
      </c>
      <c r="ZT16" s="248">
        <f>IF(ZT$6=$WQ$5,成绩录入!EE19,0)</f>
        <v>0</v>
      </c>
      <c r="ZU16" s="248">
        <f>IF(ZU$6=$WQ$5,成绩录入!EF19,0)</f>
        <v>0</v>
      </c>
      <c r="ZV16" s="248">
        <f>IF(ZV$6=$WQ$5,成绩录入!EG19,0)</f>
        <v>0</v>
      </c>
      <c r="ZW16" s="248">
        <f>IF(ZW$6=$WQ$5,成绩录入!EH19,0)</f>
        <v>0</v>
      </c>
      <c r="ZX16" s="248">
        <f>IF(ZX$6=$WQ$5,成绩录入!EI19,0)</f>
        <v>0</v>
      </c>
      <c r="ZY16" s="248">
        <f>IF(ZY$6=$WQ$5,成绩录入!EJ19,0)</f>
        <v>0</v>
      </c>
      <c r="ZZ16" s="248">
        <f>IF(ZZ$6=$WQ$5,成绩录入!EK19,0)</f>
        <v>0</v>
      </c>
      <c r="AAA16" s="248">
        <f>IF(AAA$6=$WQ$5,成绩录入!EL19,0)</f>
        <v>0</v>
      </c>
      <c r="AAB16" s="248">
        <f>IF(AAB$6=$WQ$5,成绩录入!EM19,0)</f>
        <v>0</v>
      </c>
      <c r="AAC16" s="248">
        <f>IF(AAC$6=$WQ$5,成绩录入!EN19,0)</f>
        <v>0</v>
      </c>
      <c r="AAD16" s="248">
        <f>IF(AAD$6=$WQ$5,成绩录入!EO19,0)</f>
        <v>0</v>
      </c>
      <c r="AAE16" s="248">
        <f>IF(AAE$6=$WQ$5,成绩录入!EP19,0)</f>
        <v>0</v>
      </c>
      <c r="AAF16" s="248">
        <f>IF(AAF$6=$WQ$5,成绩录入!EQ19,0)</f>
        <v>0</v>
      </c>
      <c r="AAG16" s="248">
        <f>IF(AAG$6=$WQ$5,成绩录入!ER19,0)</f>
        <v>0</v>
      </c>
      <c r="AAH16" s="248">
        <f>IF(AAH$6=$WQ$5,成绩录入!ES19,0)</f>
        <v>0</v>
      </c>
      <c r="AAI16" s="248">
        <f>IF(AAI$6=$WQ$5,成绩录入!ET19,0)</f>
        <v>0</v>
      </c>
      <c r="AAJ16" s="248">
        <f>IF(AAJ$6=$WQ$5,成绩录入!EU19,0)</f>
        <v>0</v>
      </c>
      <c r="AAK16" s="248">
        <f>IF(AAK$6=$WQ$5,成绩录入!EV19,0)</f>
        <v>0</v>
      </c>
      <c r="AAL16" s="248">
        <f>IF(AAL$6=$WQ$5,成绩录入!EW19,0)</f>
        <v>0</v>
      </c>
      <c r="AAM16" s="248">
        <f>IF(AAM$6=$WQ$5,成绩录入!EX19,0)</f>
        <v>0</v>
      </c>
      <c r="AAN16" s="218">
        <f t="shared" si="33"/>
        <v>0</v>
      </c>
      <c r="AAO16" s="206"/>
      <c r="AAQ16" s="247">
        <f>IF(AAQ$6=$AAP$5,成绩录入!BC19,0)</f>
        <v>0</v>
      </c>
      <c r="AAR16" s="248">
        <f>IF(AAR$6=$AAP$5,成绩录入!BD19,0)</f>
        <v>0</v>
      </c>
      <c r="AAS16" s="248">
        <f>IF(AAS$6=$AAP$5,成绩录入!BE19,0)</f>
        <v>0</v>
      </c>
      <c r="AAT16" s="248">
        <f>IF(AAT$6=$AAP$5,成绩录入!BF19,0)</f>
        <v>0</v>
      </c>
      <c r="AAU16" s="248">
        <f>IF(AAU$6=$AAP$5,成绩录入!BG19,0)</f>
        <v>0</v>
      </c>
      <c r="AAV16" s="248">
        <f>IF(AAV$6=$AAP$5,成绩录入!BH19,0)</f>
        <v>0</v>
      </c>
      <c r="AAW16" s="248">
        <f>IF(AAW$6=$AAP$5,成绩录入!BI19,0)</f>
        <v>0</v>
      </c>
      <c r="AAX16" s="248">
        <f>IF(AAX$6=$AAP$5,成绩录入!BJ19,0)</f>
        <v>0</v>
      </c>
      <c r="AAY16" s="248">
        <f>IF(AAY$6=$AAP$5,成绩录入!BK19,0)</f>
        <v>0</v>
      </c>
      <c r="AAZ16" s="248">
        <f>IF(AAZ$6=$AAP$5,成绩录入!BL19,0)</f>
        <v>0</v>
      </c>
      <c r="ABA16" s="248">
        <f>IF(ABA$6=$AAP$5,成绩录入!BM19,0)</f>
        <v>0</v>
      </c>
      <c r="ABB16" s="248">
        <f>IF(ABB$6=$AAP$5,成绩录入!BN19,0)</f>
        <v>0</v>
      </c>
      <c r="ABC16" s="248">
        <f>IF(ABC$6=$AAP$5,成绩录入!BO19,0)</f>
        <v>0</v>
      </c>
      <c r="ABD16" s="248">
        <f>IF(ABD$6=$AAP$5,成绩录入!BP19,0)</f>
        <v>0</v>
      </c>
      <c r="ABE16" s="248">
        <f>IF(ABE$6=$AAP$5,成绩录入!BQ19,0)</f>
        <v>0</v>
      </c>
      <c r="ABF16" s="248">
        <f>IF(ABF$6=$AAP$5,成绩录入!BR19,0)</f>
        <v>0</v>
      </c>
      <c r="ABG16" s="248">
        <f>IF(ABG$6=$AAP$5,成绩录入!BS19,0)</f>
        <v>0</v>
      </c>
      <c r="ABH16" s="248">
        <f>IF(ABH$6=$AAP$5,成绩录入!BT19,0)</f>
        <v>0</v>
      </c>
      <c r="ABI16" s="248">
        <f>IF(ABI$6=$AAP$5,成绩录入!BU19,0)</f>
        <v>0</v>
      </c>
      <c r="ABJ16" s="248">
        <f>IF(ABJ$6=$AAP$5,成绩录入!BV19,0)</f>
        <v>0</v>
      </c>
      <c r="ABK16" s="248">
        <f>IF(ABK$6=$AAP$5,成绩录入!BW19,0)</f>
        <v>0</v>
      </c>
      <c r="ABL16" s="248">
        <f>IF(ABL$6=$AAP$5,成绩录入!BX19,0)</f>
        <v>0</v>
      </c>
      <c r="ABM16" s="248">
        <f>IF(ABM$6=$AAP$5,成绩录入!BY19,0)</f>
        <v>0</v>
      </c>
      <c r="ABN16" s="248">
        <f>IF(ABN$6=$AAP$5,成绩录入!BZ19,0)</f>
        <v>0</v>
      </c>
      <c r="ABO16" s="248">
        <f>IF(ABO$6=$AAP$5,成绩录入!CA19,0)</f>
        <v>0</v>
      </c>
      <c r="ABP16" s="248">
        <f>IF(ABP$6=$AAP$5,成绩录入!CB19,0)</f>
        <v>0</v>
      </c>
      <c r="ABQ16" s="248">
        <f>IF(ABQ$6=$AAP$5,成绩录入!CC19,0)</f>
        <v>0</v>
      </c>
      <c r="ABR16" s="248">
        <f>IF(ABR$6=$AAP$5,成绩录入!CD19,0)</f>
        <v>0</v>
      </c>
      <c r="ABS16" s="248">
        <f>IF(ABS$6=$AAP$5,成绩录入!CE19,0)</f>
        <v>0</v>
      </c>
      <c r="ABT16" s="248">
        <f>IF(ABT$6=$AAP$5,成绩录入!CF19,0)</f>
        <v>0</v>
      </c>
      <c r="ABU16" s="248">
        <f>IF(ABU$6=$AAP$5,成绩录入!CG19,0)</f>
        <v>0</v>
      </c>
      <c r="ABV16" s="248">
        <f>IF(ABV$6=$AAP$5,成绩录入!CH19,0)</f>
        <v>0</v>
      </c>
      <c r="ABW16" s="248">
        <f>IF(ABW$6=$AAP$5,成绩录入!CI19,0)</f>
        <v>0</v>
      </c>
      <c r="ABX16" s="248">
        <f>IF(ABX$6=$AAP$5,成绩录入!CJ19,0)</f>
        <v>0</v>
      </c>
      <c r="ABY16" s="248">
        <f>IF(ABY$6=$AAP$5,成绩录入!CK19,0)</f>
        <v>0</v>
      </c>
      <c r="ABZ16" s="248">
        <f>IF(ABZ$6=$AAP$5,成绩录入!CL19,0)</f>
        <v>0</v>
      </c>
      <c r="ACA16" s="248">
        <f>IF(ACA$6=$AAP$5,成绩录入!CM19,0)</f>
        <v>0</v>
      </c>
      <c r="ACB16" s="248">
        <f>IF(ACB$6=$AAP$5,成绩录入!CN19,0)</f>
        <v>0</v>
      </c>
      <c r="ACC16" s="248">
        <f>IF(ACC$6=$AAP$5,成绩录入!CO19,0)</f>
        <v>0</v>
      </c>
      <c r="ACD16" s="248">
        <f>IF(ACD$6=$AAP$5,成绩录入!CP19,0)</f>
        <v>0</v>
      </c>
      <c r="ACE16" s="248">
        <f>IF(ACE$6=$AAP$5,成绩录入!CQ19,0)</f>
        <v>0</v>
      </c>
      <c r="ACF16" s="248">
        <f>IF(ACF$6=$AAP$5,成绩录入!CR19,0)</f>
        <v>0</v>
      </c>
      <c r="ACG16" s="248">
        <f>IF(ACG$6=$AAP$5,成绩录入!CS19,0)</f>
        <v>0</v>
      </c>
      <c r="ACH16" s="248">
        <f>IF(ACH$6=$AAP$5,成绩录入!CT19,0)</f>
        <v>0</v>
      </c>
      <c r="ACI16" s="248">
        <f>IF(ACI$6=$AAP$5,成绩录入!CU19,0)</f>
        <v>0</v>
      </c>
      <c r="ACJ16" s="248">
        <f>IF(ACJ$6=$AAP$5,成绩录入!CV19,0)</f>
        <v>0</v>
      </c>
      <c r="ACK16" s="248">
        <f>IF(ACK$6=$AAP$5,成绩录入!CW19,0)</f>
        <v>0</v>
      </c>
      <c r="ACL16" s="248">
        <f>IF(ACL$6=$AAP$5,成绩录入!CX19,0)</f>
        <v>0</v>
      </c>
      <c r="ACM16" s="248">
        <f>IF(ACM$6=$AAP$5,成绩录入!CY19,0)</f>
        <v>0</v>
      </c>
      <c r="ACN16" s="248">
        <f>IF(ACN$6=$AAP$5,成绩录入!CZ19,0)</f>
        <v>0</v>
      </c>
      <c r="ACO16" s="248">
        <f>IF(ACO$6=$AAP$5,成绩录入!DA19,0)</f>
        <v>0</v>
      </c>
      <c r="ACP16" s="248">
        <f>IF(ACP$6=$AAP$5,成绩录入!DB19,0)</f>
        <v>0</v>
      </c>
      <c r="ACQ16" s="248">
        <f>IF(ACQ$6=$AAP$5,成绩录入!DC19,0)</f>
        <v>0</v>
      </c>
      <c r="ACR16" s="248">
        <f>IF(ACR$6=$AAP$5,成绩录入!DD19,0)</f>
        <v>0</v>
      </c>
      <c r="ACS16" s="248">
        <f>IF(ACS$6=$AAP$5,成绩录入!DE19,0)</f>
        <v>0</v>
      </c>
      <c r="ACT16" s="248">
        <f>IF(ACT$6=$AAP$5,成绩录入!DF19,0)</f>
        <v>0</v>
      </c>
      <c r="ACU16" s="248">
        <f>IF(ACU$6=$AAP$5,成绩录入!DG19,0)</f>
        <v>0</v>
      </c>
      <c r="ACV16" s="248">
        <f>IF(ACV$6=$AAP$5,成绩录入!DH19,0)</f>
        <v>0</v>
      </c>
      <c r="ACW16" s="248">
        <f>IF(ACW$6=$AAP$5,成绩录入!DI19,0)</f>
        <v>0</v>
      </c>
      <c r="ACX16" s="248">
        <f>IF(ACX$6=$AAP$5,成绩录入!DJ19,0)</f>
        <v>0</v>
      </c>
      <c r="ACY16" s="248">
        <f>IF(ACY$6=$AAP$5,成绩录入!DK19,0)</f>
        <v>0</v>
      </c>
      <c r="ACZ16" s="248">
        <f>IF(ACZ$6=$AAP$5,成绩录入!DL19,0)</f>
        <v>0</v>
      </c>
      <c r="ADA16" s="248">
        <f>IF(ADA$6=$AAP$5,成绩录入!DM19,0)</f>
        <v>0</v>
      </c>
      <c r="ADB16" s="248">
        <f>IF(ADB$6=$AAP$5,成绩录入!DN19,0)</f>
        <v>0</v>
      </c>
      <c r="ADC16" s="248">
        <f>IF(ADC$6=$AAP$5,成绩录入!DO19,0)</f>
        <v>0</v>
      </c>
      <c r="ADD16" s="248">
        <f>IF(ADD$6=$AAP$5,成绩录入!DP19,0)</f>
        <v>0</v>
      </c>
      <c r="ADE16" s="248">
        <f>IF(ADE$6=$AAP$5,成绩录入!DQ19,0)</f>
        <v>0</v>
      </c>
      <c r="ADF16" s="248">
        <f>IF(ADF$6=$AAP$5,成绩录入!DR19,0)</f>
        <v>0</v>
      </c>
      <c r="ADG16" s="248">
        <f>IF(ADG$6=$AAP$5,成绩录入!DS19,0)</f>
        <v>0</v>
      </c>
      <c r="ADH16" s="248">
        <f>IF(ADH$6=$AAP$5,成绩录入!DT19,0)</f>
        <v>0</v>
      </c>
      <c r="ADI16" s="248">
        <f>IF(ADI$6=$AAP$5,成绩录入!DU19,0)</f>
        <v>0</v>
      </c>
      <c r="ADJ16" s="248">
        <f>IF(ADJ$6=$AAP$5,成绩录入!DV19,0)</f>
        <v>0</v>
      </c>
      <c r="ADK16" s="248">
        <f>IF(ADK$6=$AAP$5,成绩录入!DW19,0)</f>
        <v>0</v>
      </c>
      <c r="ADL16" s="248">
        <f>IF(ADL$6=$AAP$5,成绩录入!DX19,0)</f>
        <v>0</v>
      </c>
      <c r="ADM16" s="248">
        <f>IF(ADM$6=$AAP$5,成绩录入!DY19,0)</f>
        <v>0</v>
      </c>
      <c r="ADN16" s="248">
        <f>IF(ADN$6=$AAP$5,成绩录入!DZ19,0)</f>
        <v>0</v>
      </c>
      <c r="ADO16" s="248">
        <f>IF(ADO$6=$AAP$5,成绩录入!EA19,0)</f>
        <v>0</v>
      </c>
      <c r="ADP16" s="248">
        <f>IF(ADP$6=$AAP$5,成绩录入!EB19,0)</f>
        <v>0</v>
      </c>
      <c r="ADQ16" s="248">
        <f>IF(ADQ$6=$AAP$5,成绩录入!EC19,0)</f>
        <v>0</v>
      </c>
      <c r="ADR16" s="248">
        <f>IF(ADR$6=$AAP$5,成绩录入!ED19,0)</f>
        <v>0</v>
      </c>
      <c r="ADS16" s="248">
        <f>IF(ADS$6=$AAP$5,成绩录入!EE19,0)</f>
        <v>0</v>
      </c>
      <c r="ADT16" s="248">
        <f>IF(ADT$6=$AAP$5,成绩录入!EF19,0)</f>
        <v>0</v>
      </c>
      <c r="ADU16" s="248">
        <f>IF(ADU$6=$AAP$5,成绩录入!EG19,0)</f>
        <v>0</v>
      </c>
      <c r="ADV16" s="248">
        <f>IF(ADV$6=$AAP$5,成绩录入!EH19,0)</f>
        <v>0</v>
      </c>
      <c r="ADW16" s="248">
        <f>IF(ADW$6=$AAP$5,成绩录入!EI19,0)</f>
        <v>0</v>
      </c>
      <c r="ADX16" s="248">
        <f>IF(ADX$6=$AAP$5,成绩录入!EJ19,0)</f>
        <v>0</v>
      </c>
      <c r="ADY16" s="248">
        <f>IF(ADY$6=$AAP$5,成绩录入!EK19,0)</f>
        <v>0</v>
      </c>
      <c r="ADZ16" s="248">
        <f>IF(ADZ$6=$AAP$5,成绩录入!EL19,0)</f>
        <v>0</v>
      </c>
      <c r="AEA16" s="248">
        <f>IF(AEA$6=$AAP$5,成绩录入!EM19,0)</f>
        <v>0</v>
      </c>
      <c r="AEB16" s="248">
        <f>IF(AEB$6=$AAP$5,成绩录入!EN19,0)</f>
        <v>0</v>
      </c>
      <c r="AEC16" s="248">
        <f>IF(AEC$6=$AAP$5,成绩录入!EO19,0)</f>
        <v>0</v>
      </c>
      <c r="AED16" s="248">
        <f>IF(AED$6=$AAP$5,成绩录入!EP19,0)</f>
        <v>0</v>
      </c>
      <c r="AEE16" s="248">
        <f>IF(AEE$6=$AAP$5,成绩录入!EQ19,0)</f>
        <v>0</v>
      </c>
      <c r="AEF16" s="248">
        <f>IF(AEF$6=$AAP$5,成绩录入!ER19,0)</f>
        <v>0</v>
      </c>
      <c r="AEG16" s="248">
        <f>IF(AEG$6=$AAP$5,成绩录入!ES19,0)</f>
        <v>0</v>
      </c>
      <c r="AEH16" s="248">
        <f>IF(AEH$6=$AAP$5,成绩录入!ET19,0)</f>
        <v>0</v>
      </c>
      <c r="AEI16" s="248">
        <f>IF(AEI$6=$AAP$5,成绩录入!EU19,0)</f>
        <v>0</v>
      </c>
      <c r="AEJ16" s="248">
        <f>IF(AEJ$6=$AAP$5,成绩录入!EV19,0)</f>
        <v>0</v>
      </c>
      <c r="AEK16" s="248">
        <f>IF(AEK$6=$AAP$5,成绩录入!EW19,0)</f>
        <v>0</v>
      </c>
      <c r="AEL16" s="248">
        <f>IF(AEL$6=$AAP$5,成绩录入!EX19,0)</f>
        <v>0</v>
      </c>
      <c r="AEM16" s="218">
        <f t="shared" si="34"/>
        <v>0</v>
      </c>
      <c r="AEN16" s="166"/>
      <c r="AEO16" s="166"/>
      <c r="AEP16" s="247">
        <f>IF(AEP$6=$AEO$5,成绩录入!BC19,0)</f>
        <v>0</v>
      </c>
      <c r="AEQ16" s="248">
        <f>IF(AEQ$6=$AEO$5,成绩录入!BD19,0)</f>
        <v>0</v>
      </c>
      <c r="AER16" s="248">
        <f>IF(AER$6=$AEO$5,成绩录入!BE19,0)</f>
        <v>0</v>
      </c>
      <c r="AES16" s="248">
        <f>IF(AES$6=$AEO$5,成绩录入!BF19,0)</f>
        <v>0</v>
      </c>
      <c r="AET16" s="248">
        <f>IF(AET$6=$AEO$5,成绩录入!BG19,0)</f>
        <v>0</v>
      </c>
      <c r="AEU16" s="248">
        <f>IF(AEU$6=$AEO$5,成绩录入!BH19,0)</f>
        <v>0</v>
      </c>
      <c r="AEV16" s="248">
        <f>IF(AEV$6=$AEO$5,成绩录入!BI19,0)</f>
        <v>0</v>
      </c>
      <c r="AEW16" s="248">
        <f>IF(AEW$6=$AEO$5,成绩录入!BJ19,0)</f>
        <v>0</v>
      </c>
      <c r="AEX16" s="248">
        <f>IF(AEX$6=$AEO$5,成绩录入!BK19,0)</f>
        <v>0</v>
      </c>
      <c r="AEY16" s="248">
        <f>IF(AEY$6=$AEO$5,成绩录入!BL19,0)</f>
        <v>0</v>
      </c>
      <c r="AEZ16" s="248">
        <f>IF(AEZ$6=$AEO$5,成绩录入!BM19,0)</f>
        <v>0</v>
      </c>
      <c r="AFA16" s="248">
        <f>IF(AFA$6=$AEO$5,成绩录入!BN19,0)</f>
        <v>0</v>
      </c>
      <c r="AFB16" s="248">
        <f>IF(AFB$6=$AEO$5,成绩录入!BO19,0)</f>
        <v>0</v>
      </c>
      <c r="AFC16" s="248">
        <f>IF(AFC$6=$AEO$5,成绩录入!BP19,0)</f>
        <v>0</v>
      </c>
      <c r="AFD16" s="248">
        <f>IF(AFD$6=$AEO$5,成绩录入!BQ19,0)</f>
        <v>0</v>
      </c>
      <c r="AFE16" s="248">
        <f>IF(AFE$6=$AEO$5,成绩录入!BR19,0)</f>
        <v>0</v>
      </c>
      <c r="AFF16" s="248">
        <f>IF(AFF$6=$AEO$5,成绩录入!BS19,0)</f>
        <v>0</v>
      </c>
      <c r="AFG16" s="248">
        <f>IF(AFG$6=$AEO$5,成绩录入!BT19,0)</f>
        <v>0</v>
      </c>
      <c r="AFH16" s="248">
        <f>IF(AFH$6=$AEO$5,成绩录入!BU19,0)</f>
        <v>0</v>
      </c>
      <c r="AFI16" s="248">
        <f>IF(AFI$6=$AEO$5,成绩录入!BV19,0)</f>
        <v>0</v>
      </c>
      <c r="AFJ16" s="248">
        <f>IF(AFJ$6=$AEO$5,成绩录入!BW19,0)</f>
        <v>0</v>
      </c>
      <c r="AFK16" s="248">
        <f>IF(AFK$6=$AEO$5,成绩录入!BX19,0)</f>
        <v>0</v>
      </c>
      <c r="AFL16" s="248">
        <f>IF(AFL$6=$AEO$5,成绩录入!BY19,0)</f>
        <v>0</v>
      </c>
      <c r="AFM16" s="248">
        <f>IF(AFM$6=$AEO$5,成绩录入!BZ19,0)</f>
        <v>0</v>
      </c>
      <c r="AFN16" s="248">
        <f>IF(AFN$6=$AEO$5,成绩录入!CA19,0)</f>
        <v>0</v>
      </c>
      <c r="AFO16" s="248">
        <f>IF(AFO$6=$AEO$5,成绩录入!CB19,0)</f>
        <v>0</v>
      </c>
      <c r="AFP16" s="248">
        <f>IF(AFP$6=$AEO$5,成绩录入!CC19,0)</f>
        <v>0</v>
      </c>
      <c r="AFQ16" s="248">
        <f>IF(AFQ$6=$AEO$5,成绩录入!CD19,0)</f>
        <v>0</v>
      </c>
      <c r="AFR16" s="248">
        <f>IF(AFR$6=$AEO$5,成绩录入!CE19,0)</f>
        <v>0</v>
      </c>
      <c r="AFS16" s="248">
        <f>IF(AFS$6=$AEO$5,成绩录入!CF19,0)</f>
        <v>0</v>
      </c>
      <c r="AFT16" s="248">
        <f>IF(AFT$6=$AEO$5,成绩录入!CG19,0)</f>
        <v>0</v>
      </c>
      <c r="AFU16" s="248">
        <f>IF(AFU$6=$AEO$5,成绩录入!CH19,0)</f>
        <v>0</v>
      </c>
      <c r="AFV16" s="248">
        <f>IF(AFV$6=$AEO$5,成绩录入!CI19,0)</f>
        <v>0</v>
      </c>
      <c r="AFW16" s="248">
        <f>IF(AFW$6=$AEO$5,成绩录入!CJ19,0)</f>
        <v>0</v>
      </c>
      <c r="AFX16" s="248">
        <f>IF(AFX$6=$AEO$5,成绩录入!CK19,0)</f>
        <v>0</v>
      </c>
      <c r="AFY16" s="248">
        <f>IF(AFY$6=$AEO$5,成绩录入!CL19,0)</f>
        <v>0</v>
      </c>
      <c r="AFZ16" s="248">
        <f>IF(AFZ$6=$AEO$5,成绩录入!CM19,0)</f>
        <v>0</v>
      </c>
      <c r="AGA16" s="248">
        <f>IF(AGA$6=$AEO$5,成绩录入!CN19,0)</f>
        <v>0</v>
      </c>
      <c r="AGB16" s="248">
        <f>IF(AGB$6=$AEO$5,成绩录入!CO19,0)</f>
        <v>0</v>
      </c>
      <c r="AGC16" s="248">
        <f>IF(AGC$6=$AEO$5,成绩录入!CP19,0)</f>
        <v>0</v>
      </c>
      <c r="AGD16" s="248">
        <f>IF(AGD$6=$AEO$5,成绩录入!CQ19,0)</f>
        <v>0</v>
      </c>
      <c r="AGE16" s="248">
        <f>IF(AGE$6=$AEO$5,成绩录入!CR19,0)</f>
        <v>0</v>
      </c>
      <c r="AGF16" s="248">
        <f>IF(AGF$6=$AEO$5,成绩录入!CS19,0)</f>
        <v>0</v>
      </c>
      <c r="AGG16" s="248">
        <f>IF(AGG$6=$AEO$5,成绩录入!CT19,0)</f>
        <v>0</v>
      </c>
      <c r="AGH16" s="248">
        <f>IF(AGH$6=$AEO$5,成绩录入!CU19,0)</f>
        <v>0</v>
      </c>
      <c r="AGI16" s="248">
        <f>IF(AGI$6=$AEO$5,成绩录入!CV19,0)</f>
        <v>0</v>
      </c>
      <c r="AGJ16" s="248">
        <f>IF(AGJ$6=$AEO$5,成绩录入!CW19,0)</f>
        <v>0</v>
      </c>
      <c r="AGK16" s="248">
        <f>IF(AGK$6=$AEO$5,成绩录入!CX19,0)</f>
        <v>0</v>
      </c>
      <c r="AGL16" s="248">
        <f>IF(AGL$6=$AEO$5,成绩录入!CY19,0)</f>
        <v>0</v>
      </c>
      <c r="AGM16" s="248">
        <f>IF(AGM$6=$AEO$5,成绩录入!CZ19,0)</f>
        <v>0</v>
      </c>
      <c r="AGN16" s="248">
        <f>IF(AGN$6=$AEO$5,成绩录入!DA19,0)</f>
        <v>0</v>
      </c>
      <c r="AGO16" s="248">
        <f>IF(AGO$6=$AEO$5,成绩录入!DB19,0)</f>
        <v>0</v>
      </c>
      <c r="AGP16" s="248">
        <f>IF(AGP$6=$AEO$5,成绩录入!DC19,0)</f>
        <v>0</v>
      </c>
      <c r="AGQ16" s="248">
        <f>IF(AGQ$6=$AEO$5,成绩录入!DD19,0)</f>
        <v>0</v>
      </c>
      <c r="AGR16" s="248">
        <f>IF(AGR$6=$AEO$5,成绩录入!DE19,0)</f>
        <v>0</v>
      </c>
      <c r="AGS16" s="248">
        <f>IF(AGS$6=$AEO$5,成绩录入!DF19,0)</f>
        <v>0</v>
      </c>
      <c r="AGT16" s="248">
        <f>IF(AGT$6=$AEO$5,成绩录入!DG19,0)</f>
        <v>0</v>
      </c>
      <c r="AGU16" s="248">
        <f>IF(AGU$6=$AEO$5,成绩录入!DH19,0)</f>
        <v>0</v>
      </c>
      <c r="AGV16" s="248">
        <f>IF(AGV$6=$AEO$5,成绩录入!DI19,0)</f>
        <v>0</v>
      </c>
      <c r="AGW16" s="248">
        <f>IF(AGW$6=$AEO$5,成绩录入!DJ19,0)</f>
        <v>0</v>
      </c>
      <c r="AGX16" s="248">
        <f>IF(AGX$6=$AEO$5,成绩录入!DK19,0)</f>
        <v>0</v>
      </c>
      <c r="AGY16" s="248">
        <f>IF(AGY$6=$AEO$5,成绩录入!DL19,0)</f>
        <v>0</v>
      </c>
      <c r="AGZ16" s="248">
        <f>IF(AGZ$6=$AEO$5,成绩录入!DM19,0)</f>
        <v>0</v>
      </c>
      <c r="AHA16" s="248">
        <f>IF(AHA$6=$AEO$5,成绩录入!DN19,0)</f>
        <v>0</v>
      </c>
      <c r="AHB16" s="248">
        <f>IF(AHB$6=$AEO$5,成绩录入!DO19,0)</f>
        <v>0</v>
      </c>
      <c r="AHC16" s="248">
        <f>IF(AHC$6=$AEO$5,成绩录入!DP19,0)</f>
        <v>0</v>
      </c>
      <c r="AHD16" s="248">
        <f>IF(AHD$6=$AEO$5,成绩录入!DQ19,0)</f>
        <v>0</v>
      </c>
      <c r="AHE16" s="248">
        <f>IF(AHE$6=$AEO$5,成绩录入!DR19,0)</f>
        <v>0</v>
      </c>
      <c r="AHF16" s="248">
        <f>IF(AHF$6=$AEO$5,成绩录入!DS19,0)</f>
        <v>0</v>
      </c>
      <c r="AHG16" s="248">
        <f>IF(AHG$6=$AEO$5,成绩录入!DT19,0)</f>
        <v>0</v>
      </c>
      <c r="AHH16" s="248">
        <f>IF(AHH$6=$AEO$5,成绩录入!DU19,0)</f>
        <v>0</v>
      </c>
      <c r="AHI16" s="248">
        <f>IF(AHI$6=$AEO$5,成绩录入!DV19,0)</f>
        <v>0</v>
      </c>
      <c r="AHJ16" s="248">
        <f>IF(AHJ$6=$AEO$5,成绩录入!DW19,0)</f>
        <v>0</v>
      </c>
      <c r="AHK16" s="248">
        <f>IF(AHK$6=$AEO$5,成绩录入!DX19,0)</f>
        <v>0</v>
      </c>
      <c r="AHL16" s="248">
        <f>IF(AHL$6=$AEO$5,成绩录入!DY19,0)</f>
        <v>0</v>
      </c>
      <c r="AHM16" s="248">
        <f>IF(AHM$6=$AEO$5,成绩录入!DZ19,0)</f>
        <v>0</v>
      </c>
      <c r="AHN16" s="248">
        <f>IF(AHN$6=$AEO$5,成绩录入!EA19,0)</f>
        <v>0</v>
      </c>
      <c r="AHO16" s="248">
        <f>IF(AHO$6=$AEO$5,成绩录入!EB19,0)</f>
        <v>0</v>
      </c>
      <c r="AHP16" s="248">
        <f>IF(AHP$6=$AEO$5,成绩录入!EC19,0)</f>
        <v>0</v>
      </c>
      <c r="AHQ16" s="248">
        <f>IF(AHQ$6=$AEO$5,成绩录入!ED19,0)</f>
        <v>0</v>
      </c>
      <c r="AHR16" s="248">
        <f>IF(AHR$6=$AEO$5,成绩录入!EE19,0)</f>
        <v>0</v>
      </c>
      <c r="AHS16" s="248">
        <f>IF(AHS$6=$AEO$5,成绩录入!EF19,0)</f>
        <v>0</v>
      </c>
      <c r="AHT16" s="248">
        <f>IF(AHT$6=$AEO$5,成绩录入!EG19,0)</f>
        <v>0</v>
      </c>
      <c r="AHU16" s="248">
        <f>IF(AHU$6=$AEO$5,成绩录入!EH19,0)</f>
        <v>0</v>
      </c>
      <c r="AHV16" s="248">
        <f>IF(AHV$6=$AEO$5,成绩录入!EI19,0)</f>
        <v>0</v>
      </c>
      <c r="AHW16" s="248">
        <f>IF(AHW$6=$AEO$5,成绩录入!EJ19,0)</f>
        <v>0</v>
      </c>
      <c r="AHX16" s="248">
        <f>IF(AHX$6=$AEO$5,成绩录入!EK19,0)</f>
        <v>0</v>
      </c>
      <c r="AHY16" s="248">
        <f>IF(AHY$6=$AEO$5,成绩录入!EL19,0)</f>
        <v>0</v>
      </c>
      <c r="AHZ16" s="248">
        <f>IF(AHZ$6=$AEO$5,成绩录入!EM19,0)</f>
        <v>0</v>
      </c>
      <c r="AIA16" s="248">
        <f>IF(AIA$6=$AEO$5,成绩录入!EN19,0)</f>
        <v>0</v>
      </c>
      <c r="AIB16" s="248">
        <f>IF(AIB$6=$AEO$5,成绩录入!EO19,0)</f>
        <v>0</v>
      </c>
      <c r="AIC16" s="248">
        <f>IF(AIC$6=$AEO$5,成绩录入!EP19,0)</f>
        <v>0</v>
      </c>
      <c r="AID16" s="248">
        <f>IF(AID$6=$AEO$5,成绩录入!EQ19,0)</f>
        <v>0</v>
      </c>
      <c r="AIE16" s="248">
        <f>IF(AIE$6=$AEO$5,成绩录入!ER19,0)</f>
        <v>0</v>
      </c>
      <c r="AIF16" s="248">
        <f>IF(AIF$6=$AEO$5,成绩录入!ES19,0)</f>
        <v>0</v>
      </c>
      <c r="AIG16" s="248">
        <f>IF(AIG$6=$AEO$5,成绩录入!ET19,0)</f>
        <v>0</v>
      </c>
      <c r="AIH16" s="248">
        <f>IF(AIH$6=$AEO$5,成绩录入!EU19,0)</f>
        <v>0</v>
      </c>
      <c r="AII16" s="248">
        <f>IF(AII$6=$AEO$5,成绩录入!EV19,0)</f>
        <v>0</v>
      </c>
      <c r="AIJ16" s="248">
        <f>IF(AIJ$6=$AEO$5,成绩录入!EW19,0)</f>
        <v>0</v>
      </c>
      <c r="AIK16" s="248">
        <f>IF(AIK$6=$AEO$5,成绩录入!EX19,0)</f>
        <v>0</v>
      </c>
      <c r="AIL16" s="218">
        <f t="shared" si="35"/>
        <v>0</v>
      </c>
      <c r="AIN16" s="214" t="str">
        <f>初始录入!A21</f>
        <v/>
      </c>
      <c r="AIO16" s="215">
        <f>初始录入!B21</f>
        <v>0</v>
      </c>
      <c r="AIP16" s="216">
        <f>初始录入!C21</f>
        <v>0</v>
      </c>
      <c r="AIQ16" s="314">
        <f>IF(平时!D14&lt;&gt;"",平时!D14,0)</f>
        <v>0</v>
      </c>
      <c r="AIR16" s="324" t="str">
        <f t="shared" si="89"/>
        <v/>
      </c>
      <c r="AIS16" s="314">
        <f>IF(过程!D14&lt;&gt;"",过程!D14,0)</f>
        <v>0</v>
      </c>
      <c r="AIT16" s="324" t="str">
        <f t="shared" si="90"/>
        <v/>
      </c>
      <c r="AIU16" s="216">
        <f>IF(期末!D14&lt;&gt;"",期末!D14,0)</f>
        <v>0</v>
      </c>
      <c r="AIV16" s="324" t="str">
        <f t="shared" si="91"/>
        <v/>
      </c>
      <c r="AIW16" s="325">
        <f t="shared" si="92"/>
        <v>0</v>
      </c>
      <c r="AIX16" s="314">
        <f>IF(平时!E14&lt;&gt;"",平时!E14,0)</f>
        <v>0</v>
      </c>
      <c r="AIY16" s="324" t="str">
        <f t="shared" si="93"/>
        <v/>
      </c>
      <c r="AIZ16" s="314">
        <f>IF(过程!E14&lt;&gt;"",过程!E14,0)</f>
        <v>0</v>
      </c>
      <c r="AJA16" s="324" t="str">
        <f t="shared" si="94"/>
        <v/>
      </c>
      <c r="AJB16" s="216">
        <f>IF(期末!E14&lt;&gt;"",期末!E14,0)</f>
        <v>0</v>
      </c>
      <c r="AJC16" s="324" t="str">
        <f t="shared" si="95"/>
        <v/>
      </c>
      <c r="AJD16" s="325">
        <f t="shared" si="96"/>
        <v>0</v>
      </c>
      <c r="AJE16" s="314">
        <f>IF(平时!F14&lt;&gt;"",平时!F14,0)</f>
        <v>0</v>
      </c>
      <c r="AJF16" s="324" t="str">
        <f t="shared" si="97"/>
        <v/>
      </c>
      <c r="AJG16" s="314">
        <f>IF(过程!F14&lt;&gt;"",过程!F14,0)</f>
        <v>0</v>
      </c>
      <c r="AJH16" s="324" t="str">
        <f t="shared" si="98"/>
        <v/>
      </c>
      <c r="AJI16" s="216">
        <f>IF(期末!F14&lt;&gt;"",期末!F14,0)</f>
        <v>0</v>
      </c>
      <c r="AJJ16" s="324" t="str">
        <f t="shared" si="99"/>
        <v/>
      </c>
      <c r="AJK16" s="325">
        <f t="shared" si="100"/>
        <v>0</v>
      </c>
      <c r="AJL16" s="314">
        <f>IF(平时!G14&lt;&gt;"",平时!G14,0)</f>
        <v>0</v>
      </c>
      <c r="AJM16" s="324" t="str">
        <f t="shared" si="101"/>
        <v/>
      </c>
      <c r="AJN16" s="314">
        <f>IF(过程!G14&lt;&gt;"",过程!G14,0)</f>
        <v>0</v>
      </c>
      <c r="AJO16" s="324" t="str">
        <f t="shared" si="102"/>
        <v/>
      </c>
      <c r="AJP16" s="216">
        <f>IF(期末!G14&lt;&gt;"",期末!G14,0)</f>
        <v>0</v>
      </c>
      <c r="AJQ16" s="324" t="str">
        <f t="shared" si="103"/>
        <v/>
      </c>
      <c r="AJR16" s="325">
        <f t="shared" si="104"/>
        <v>0</v>
      </c>
      <c r="AJS16" s="314">
        <f>IF(平时!H14&lt;&gt;"",平时!H14,0)</f>
        <v>0</v>
      </c>
      <c r="AJT16" s="324" t="str">
        <f t="shared" si="105"/>
        <v/>
      </c>
      <c r="AJU16" s="314">
        <f>IF(过程!H14&lt;&gt;"",过程!H14,0)</f>
        <v>0</v>
      </c>
      <c r="AJV16" s="324" t="str">
        <f t="shared" si="106"/>
        <v/>
      </c>
      <c r="AJW16" s="216">
        <f>IF(期末!H14&lt;&gt;"",期末!H14,0)</f>
        <v>0</v>
      </c>
      <c r="AJX16" s="324" t="str">
        <f t="shared" si="107"/>
        <v/>
      </c>
      <c r="AJY16" s="326">
        <f t="shared" si="108"/>
        <v>0</v>
      </c>
      <c r="AKA16" s="216" t="str">
        <f>初始录入!A21</f>
        <v/>
      </c>
      <c r="AKB16" s="216">
        <f>初始录入!B21</f>
        <v>0</v>
      </c>
      <c r="AKC16" s="216">
        <f>初始录入!C21</f>
        <v>0</v>
      </c>
      <c r="AKD16" s="327" t="str">
        <f>IF(初始录入!$E21=初始录入!$K$2,达成度!$D29,"")</f>
        <v/>
      </c>
      <c r="AKE16" s="327" t="str">
        <f>IF(初始录入!$E21=初始录入!$K$3,达成度!D29,"")</f>
        <v/>
      </c>
      <c r="AKF16" s="216" t="str">
        <f>IF(初始录入!$E21=初始录入!$K$4,达成度!D29,"")</f>
        <v/>
      </c>
      <c r="AKG16" s="216" t="str">
        <f>IF(初始录入!$E21=初始录入!$K$5,达成度!D29,"")</f>
        <v/>
      </c>
      <c r="AKH16" s="327" t="str">
        <f>IF(初始录入!$E21=初始录入!$K$2,达成度!E29,"")</f>
        <v/>
      </c>
      <c r="AKI16" s="327" t="str">
        <f>IF(初始录入!$E21=初始录入!$K$3,达成度!E29,"")</f>
        <v/>
      </c>
      <c r="AKJ16" s="216" t="str">
        <f>IF(初始录入!$E21=初始录入!$K$4,达成度!E29,"")</f>
        <v/>
      </c>
      <c r="AKK16" s="216" t="str">
        <f>IF(初始录入!$E21=初始录入!$K$5,达成度!E29,"")</f>
        <v/>
      </c>
      <c r="AKL16" s="327" t="str">
        <f>IF(初始录入!$E21=初始录入!$K$2,达成度!F29,"")</f>
        <v/>
      </c>
      <c r="AKM16" s="327" t="str">
        <f>IF(初始录入!$E21=初始录入!$K$3,达成度!F29,"")</f>
        <v/>
      </c>
      <c r="AKN16" s="216" t="str">
        <f>IF(初始录入!$E21=初始录入!$K$4,达成度!F29,"")</f>
        <v/>
      </c>
      <c r="AKO16" s="216" t="str">
        <f>IF(初始录入!$E21=初始录入!$K$5,达成度!F29,"")</f>
        <v/>
      </c>
      <c r="AKP16" s="327" t="str">
        <f>IF(初始录入!$E21=初始录入!$K$2,达成度!H29,"")</f>
        <v/>
      </c>
      <c r="AKQ16" s="327" t="str">
        <f>IF(初始录入!$E21=初始录入!$K$3,达成度!H29,"")</f>
        <v/>
      </c>
      <c r="AKR16" s="216" t="str">
        <f>IF(初始录入!$E21=初始录入!$K$4,达成度!H29,"")</f>
        <v/>
      </c>
      <c r="AKS16" s="216" t="str">
        <f>IF(初始录入!$E21=初始录入!$K$5,达成度!H29,"")</f>
        <v/>
      </c>
      <c r="AKT16" s="327" t="str">
        <f>IF(初始录入!$E21=初始录入!$K$2,达成度!I29,"")</f>
        <v/>
      </c>
      <c r="AKU16" s="327" t="str">
        <f>IF(初始录入!$E21=初始录入!$K$3,达成度!I29,"")</f>
        <v/>
      </c>
      <c r="AKV16" s="216" t="str">
        <f>IF(初始录入!$E21=初始录入!$K$4,达成度!I29,"")</f>
        <v/>
      </c>
      <c r="AKW16" s="216" t="str">
        <f>IF(初始录入!$E21=初始录入!$K$5,达成度!I29,"")</f>
        <v/>
      </c>
      <c r="AKX16" s="327" t="str">
        <f>IF(初始录入!$E21=初始录入!$K$2,达成度!J29,"")</f>
        <v/>
      </c>
      <c r="AKY16" s="327" t="str">
        <f>IF(初始录入!$E21=初始录入!$K$3,达成度!J29,"")</f>
        <v/>
      </c>
      <c r="AKZ16" s="216" t="str">
        <f>IF(初始录入!$E21=初始录入!$K$4,达成度!J29,"")</f>
        <v/>
      </c>
      <c r="ALA16" s="216" t="str">
        <f>IF(初始录入!$E21=初始录入!$K$5,达成度!J29,"")</f>
        <v/>
      </c>
      <c r="ALB16" s="327" t="str">
        <f>IF(初始录入!$E21=初始录入!$K$2,达成度!L29,"")</f>
        <v/>
      </c>
      <c r="ALC16" s="327" t="str">
        <f>IF(初始录入!$E21=初始录入!$K$3,达成度!L29,"")</f>
        <v/>
      </c>
      <c r="ALD16" s="216" t="str">
        <f>IF(初始录入!$E21=初始录入!$K$4,达成度!L29,"")</f>
        <v/>
      </c>
      <c r="ALE16" s="216" t="str">
        <f>IF(初始录入!$E21=初始录入!$K$5,达成度!L29,"")</f>
        <v/>
      </c>
      <c r="ALF16" s="327" t="str">
        <f>IF(初始录入!$E21=初始录入!$K$2,达成度!M29,"")</f>
        <v/>
      </c>
      <c r="ALG16" s="327" t="str">
        <f>IF(初始录入!$E21=初始录入!$K$3,达成度!M29,"")</f>
        <v/>
      </c>
      <c r="ALH16" s="216" t="str">
        <f>IF(初始录入!$E21=初始录入!$K$4,达成度!M29,"")</f>
        <v/>
      </c>
      <c r="ALI16" s="216" t="str">
        <f>IF(初始录入!$E21=初始录入!$K$5,达成度!M29,"")</f>
        <v/>
      </c>
      <c r="ALJ16" s="327" t="str">
        <f>IF(初始录入!$E21=初始录入!$K$2,达成度!N29,"")</f>
        <v/>
      </c>
      <c r="ALK16" s="327" t="str">
        <f>IF(初始录入!$E21=初始录入!$K$3,达成度!N29,"")</f>
        <v/>
      </c>
      <c r="ALL16" s="216" t="str">
        <f>IF(初始录入!$E21=初始录入!$K$4,达成度!N29,"")</f>
        <v/>
      </c>
      <c r="ALM16" s="216" t="str">
        <f>IF(初始录入!$E21=初始录入!$K$5,达成度!N29,"")</f>
        <v/>
      </c>
      <c r="ALN16" s="327" t="str">
        <f>IF(初始录入!$E21=初始录入!$K$2,达成度!P29,"")</f>
        <v/>
      </c>
      <c r="ALO16" s="327" t="str">
        <f>IF(初始录入!$E21=初始录入!$K$3,达成度!P29,"")</f>
        <v/>
      </c>
      <c r="ALP16" s="216" t="str">
        <f>IF(初始录入!$E21=初始录入!$K$4,达成度!P29,"")</f>
        <v/>
      </c>
      <c r="ALQ16" s="216" t="str">
        <f>IF(初始录入!$E21=初始录入!$K$5,达成度!P29,"")</f>
        <v/>
      </c>
      <c r="ALR16" s="327" t="str">
        <f>IF(初始录入!$E21=初始录入!$K$2,达成度!Q29,"")</f>
        <v/>
      </c>
      <c r="ALS16" s="327" t="str">
        <f>IF(初始录入!$E21=初始录入!$K$3,达成度!Q29,"")</f>
        <v/>
      </c>
      <c r="ALT16" s="216" t="str">
        <f>IF(初始录入!$E21=初始录入!$K$4,达成度!Q29,"")</f>
        <v/>
      </c>
      <c r="ALU16" s="216" t="str">
        <f>IF(初始录入!$E21=初始录入!$K$5,达成度!Q29,"")</f>
        <v/>
      </c>
      <c r="ALV16" s="327" t="str">
        <f>IF(初始录入!$E21=初始录入!$K$2,达成度!R29,"")</f>
        <v/>
      </c>
      <c r="ALW16" s="327" t="str">
        <f>IF(初始录入!$E21=初始录入!$K$3,达成度!R29,"")</f>
        <v/>
      </c>
      <c r="ALX16" s="216" t="str">
        <f>IF(初始录入!$E21=初始录入!$K$4,达成度!R29,"")</f>
        <v/>
      </c>
      <c r="ALY16" s="216"/>
      <c r="ALZ16" s="327" t="str">
        <f>IF(初始录入!$E21=初始录入!$K$2,达成度!T29,"")</f>
        <v/>
      </c>
      <c r="AMA16" s="327" t="str">
        <f>IF(初始录入!$E21=初始录入!$K$3,达成度!T29,"")</f>
        <v/>
      </c>
      <c r="AMB16" s="216" t="str">
        <f>IF(初始录入!$E21=初始录入!$K$4,达成度!T29,"")</f>
        <v/>
      </c>
      <c r="AMC16" s="216" t="str">
        <f>IF(初始录入!$E21=初始录入!$K$5,达成度!T29,"")</f>
        <v/>
      </c>
      <c r="AMD16" s="327" t="str">
        <f>IF(初始录入!$E21=初始录入!$K$2,达成度!U29,"")</f>
        <v/>
      </c>
      <c r="AME16" s="327" t="str">
        <f>IF(初始录入!$E21=初始录入!$K$3,达成度!U29,"")</f>
        <v/>
      </c>
      <c r="AMF16" s="216" t="str">
        <f>IF(初始录入!$E21=初始录入!$K$4,达成度!U29,"")</f>
        <v/>
      </c>
      <c r="AMG16" s="216" t="str">
        <f>IF(初始录入!$E21=初始录入!$K$5,达成度!U29,"")</f>
        <v/>
      </c>
      <c r="AMH16" s="327" t="str">
        <f>IF(初始录入!$E21=初始录入!$K$2,达成度!V29,"")</f>
        <v/>
      </c>
      <c r="AMI16" s="327" t="str">
        <f>IF(初始录入!$E21=初始录入!$K$3,达成度!V29,"")</f>
        <v/>
      </c>
      <c r="AMJ16" s="216" t="str">
        <f>IF(初始录入!$E21=初始录入!$K$4,达成度!W29,"")</f>
        <v/>
      </c>
      <c r="AMK16" s="216" t="str">
        <f>IF(初始录入!$E21=初始录入!$K$5,达成度!W29,"")</f>
        <v/>
      </c>
      <c r="AMM16" s="215">
        <f t="shared" si="114"/>
        <v>9</v>
      </c>
      <c r="AMN16" s="222" t="str">
        <f t="shared" si="109"/>
        <v/>
      </c>
      <c r="AMO16" s="325" t="str">
        <f>IF($AMM16&lt;=$H$7,INDEX(达成度!$G$21:$G$170,$AMM16,1),"")</f>
        <v/>
      </c>
      <c r="AMP16" s="325" t="str">
        <f>IF($AMM16&lt;=$H$7,INDEX(达成度!$K$21:$K$170,$AMM16,1),"")</f>
        <v/>
      </c>
      <c r="AMQ16" s="325" t="str">
        <f>IF($AMM16&lt;=$H$7,INDEX(达成度!$O$21:$O$170,$AMM16,1),"")</f>
        <v/>
      </c>
      <c r="AMR16" s="325" t="str">
        <f>IF($AMM16&lt;=$H$7,INDEX(达成度!$S$21:$S$170,$AMM16,1),"")</f>
        <v/>
      </c>
      <c r="AMS16" s="326" t="str">
        <f>IF($AMM16&lt;=$H$7,INDEX(达成度!$W$21:$W$170,$AMM16,1),"")</f>
        <v/>
      </c>
      <c r="AMT16" s="328"/>
      <c r="AMU16" s="336"/>
      <c r="AMV16" s="222" t="str">
        <f t="shared" si="110"/>
        <v/>
      </c>
      <c r="AMW16" s="325" t="str">
        <f>IF($AMM16&lt;=$I$7,INDEX(达成度!$G$21:$G$170,$AMM16+$H$7,1),"")</f>
        <v/>
      </c>
      <c r="AMX16" s="325" t="str">
        <f>IF($AMM16&lt;=$I$7,INDEX(达成度!$K$21:$K$170,$AMM16+$H$7,1),"")</f>
        <v/>
      </c>
      <c r="AMY16" s="325" t="str">
        <f>IF($AMM16&lt;=$I$7,INDEX(达成度!$O$21:$O$170,$AMM16+$H$7,1),"")</f>
        <v/>
      </c>
      <c r="AMZ16" s="325" t="str">
        <f>IF($AMM16&lt;=$I$7,INDEX(达成度!$S$21:$S$170,$AMM16+$H$7,1),"")</f>
        <v/>
      </c>
      <c r="ANA16" s="326" t="str">
        <f>IF($AMM16&lt;=$I$7,INDEX(达成度!$W$21:$W$170,$AMM16+$H$7,1),"")</f>
        <v/>
      </c>
      <c r="ANB16" s="206"/>
      <c r="ANC16" s="215"/>
      <c r="AND16" s="216" t="str">
        <f t="shared" si="111"/>
        <v/>
      </c>
      <c r="ANE16" s="325" t="str">
        <f>IF($AMM16&lt;=$J$7,INDEX(达成度!$G$21:$G$170,$AMM16+$H$7+$I$7,1),"")</f>
        <v/>
      </c>
      <c r="ANF16" s="325" t="str">
        <f>IF($AMM16&lt;=$J$7,INDEX(达成度!$K$21:$K$170,$AMM16+$H$7+$I$7,1),"")</f>
        <v/>
      </c>
      <c r="ANG16" s="325" t="str">
        <f>IF($AMM16&lt;=$J$7,INDEX(达成度!$O$21:$O$170,$AMM16+$H$7+$I$7,1),"")</f>
        <v/>
      </c>
      <c r="ANH16" s="325" t="str">
        <f>IF($AMM16&lt;=$J$7,INDEX(达成度!$S$21:$S$170,$AMM16+$H$7+$I$7,1),"")</f>
        <v/>
      </c>
      <c r="ANI16" s="326" t="str">
        <f>IF($AMM16&lt;=$J$7,INDEX(达成度!$W$21:$W$170,$AMM16+$H$7+$I$7,1),"")</f>
        <v/>
      </c>
      <c r="ANK16" s="215"/>
      <c r="ANL16" s="216" t="str">
        <f t="shared" si="112"/>
        <v/>
      </c>
      <c r="ANM16" s="325" t="str">
        <f>IF($AMM16&lt;=$K$7,INDEX(达成度!$G$21:$G$170,$AMM16+$H$7+$I$7+$J$7,1),"")</f>
        <v/>
      </c>
      <c r="ANN16" s="325" t="str">
        <f>IF($AMM16&lt;=$K$7,INDEX(达成度!$K$21:$K$170,$AMM16+$H$7+$I$7+$J$7,1),"")</f>
        <v/>
      </c>
      <c r="ANO16" s="325" t="str">
        <f>IF($AMM16&lt;=$K$7,INDEX(达成度!$O$21:$O$170,$AMM16+$H$7+$I$7+$J$7,1),"")</f>
        <v/>
      </c>
      <c r="ANP16" s="325" t="str">
        <f>IF($AMM16&lt;=$K$7,INDEX(达成度!$S$21:$S$170,$AMM16+$H$7+$I$7+$J$7,1),"")</f>
        <v/>
      </c>
      <c r="ANQ16" s="326" t="str">
        <f>IF($AMM16&lt;=$K$7,INDEX(达成度!$W$21:$W$170,$AMM16+$H$7+$I$7+$J$7,1),"")</f>
        <v/>
      </c>
      <c r="ANS16" s="187"/>
      <c r="ANT16" s="187"/>
      <c r="ANU16" s="187"/>
      <c r="ANV16" s="187"/>
      <c r="ANW16" s="187"/>
      <c r="ANX16" s="187"/>
      <c r="ANY16" s="187"/>
      <c r="ANZ16" s="187"/>
      <c r="AOA16" s="187"/>
      <c r="AOB16" s="187"/>
      <c r="AOC16" s="187"/>
      <c r="AOD16" s="187"/>
      <c r="AOE16" s="187"/>
      <c r="AOF16" s="187"/>
      <c r="AOG16" s="187"/>
      <c r="AOH16" s="187"/>
      <c r="AOI16" s="187"/>
      <c r="AOJ16" s="187"/>
      <c r="AOK16" s="187"/>
      <c r="AOL16" s="187"/>
      <c r="AOM16" s="187"/>
      <c r="AON16" s="187"/>
      <c r="AOO16" s="187"/>
      <c r="AOP16" s="187"/>
      <c r="AOQ16" s="187"/>
      <c r="AOR16" s="187"/>
      <c r="AOS16" s="187"/>
      <c r="AOT16" s="187"/>
      <c r="AOU16" s="187"/>
      <c r="AOV16" s="187"/>
      <c r="AOW16" s="187"/>
      <c r="AOX16" s="187"/>
      <c r="AOY16" s="187"/>
      <c r="AOZ16" s="187"/>
      <c r="APA16" s="187"/>
      <c r="APB16" s="187"/>
      <c r="APC16" s="187"/>
      <c r="APD16" s="187"/>
      <c r="APE16" s="187"/>
      <c r="APF16" s="187"/>
      <c r="APG16" s="187"/>
      <c r="APH16" s="187"/>
      <c r="API16" s="187"/>
      <c r="APJ16" s="187"/>
      <c r="APK16" s="187"/>
      <c r="APL16" s="187"/>
      <c r="APM16" s="187"/>
      <c r="APN16" s="187"/>
      <c r="APO16" s="187"/>
      <c r="APP16" s="187"/>
      <c r="APQ16" s="187"/>
      <c r="APR16" s="187"/>
      <c r="APS16" s="187"/>
      <c r="APT16" s="187"/>
      <c r="APU16" s="187"/>
      <c r="APV16" s="187"/>
      <c r="APW16" s="187"/>
    </row>
    <row r="17" ht="18" customHeight="1" spans="1:1024 1025:1115">
      <c r="A17" s="215" t="str">
        <f>初始录入!A22</f>
        <v/>
      </c>
      <c r="B17" s="216" t="str">
        <f>IF(初始录入!B22&lt;&gt;"",初始录入!B22,"")</f>
        <v/>
      </c>
      <c r="C17" s="216" t="str">
        <f>IF(初始录入!C22&lt;&gt;"",初始录入!C22,"")</f>
        <v/>
      </c>
      <c r="D17" s="216" t="str">
        <f>IF(初始录入!D22&lt;&gt;"",初始录入!D22,"")</f>
        <v/>
      </c>
      <c r="E17" s="218" t="str">
        <f>IF(初始录入!E22&lt;&gt;"",初始录入!E22,"")</f>
        <v/>
      </c>
      <c r="G17" s="330"/>
      <c r="H17" s="295">
        <f>IF(初始录入!E22=H$6,1,0)</f>
        <v>0</v>
      </c>
      <c r="I17" s="295">
        <f>IF(初始录入!E22=I$6,1,0)</f>
        <v>0</v>
      </c>
      <c r="J17" s="295">
        <f>IF(初始录入!E22=J$6,1,0)</f>
        <v>0</v>
      </c>
      <c r="K17" s="321">
        <f>IF(初始录入!E22=K$6,1,0)</f>
        <v>0</v>
      </c>
      <c r="L17" s="28"/>
      <c r="X17" s="28"/>
      <c r="Y17" s="294">
        <v>100</v>
      </c>
      <c r="Z17" s="295">
        <f>成绩录入!$F$7</f>
        <v>0</v>
      </c>
      <c r="AA17" s="295">
        <f>成绩录入!F20</f>
        <v>0</v>
      </c>
      <c r="AB17" s="296">
        <f>IF(初始录入!$M$7&lt;&gt;"",IF(成绩录入!$F$7&lt;&gt;"",IF(初始录入!$P$7="次数",AA17/Z17*Y17,成绩录入!F20),0),0)</f>
        <v>0</v>
      </c>
      <c r="AC17" s="297">
        <f t="shared" si="36"/>
        <v>0</v>
      </c>
      <c r="AD17" s="297">
        <f t="shared" si="23"/>
        <v>0</v>
      </c>
      <c r="AE17" s="297">
        <f t="shared" si="24"/>
        <v>0</v>
      </c>
      <c r="AF17" s="297">
        <f t="shared" si="25"/>
        <v>0</v>
      </c>
      <c r="AG17" s="297">
        <f t="shared" si="26"/>
        <v>0</v>
      </c>
      <c r="AH17" s="298">
        <f t="shared" si="37"/>
        <v>0</v>
      </c>
      <c r="AI17" s="28"/>
      <c r="AJ17" s="260">
        <f>成绩录入!I20</f>
        <v>0</v>
      </c>
      <c r="AK17" s="248">
        <f>成绩录入!J20</f>
        <v>0</v>
      </c>
      <c r="AL17" s="248">
        <f>成绩录入!K20</f>
        <v>0</v>
      </c>
      <c r="AM17" s="248">
        <f>成绩录入!L20</f>
        <v>0</v>
      </c>
      <c r="AN17" s="248">
        <f>成绩录入!M20</f>
        <v>0</v>
      </c>
      <c r="AO17" s="298">
        <f t="shared" si="38"/>
        <v>0</v>
      </c>
      <c r="AP17" s="299"/>
      <c r="AQ17" s="260">
        <f>成绩录入!I20</f>
        <v>0</v>
      </c>
      <c r="AR17" s="248">
        <f>成绩录入!J20</f>
        <v>0</v>
      </c>
      <c r="AS17" s="248">
        <f>成绩录入!K20</f>
        <v>0</v>
      </c>
      <c r="AT17" s="248">
        <f>成绩录入!L20</f>
        <v>0</v>
      </c>
      <c r="AU17" s="248">
        <f>成绩录入!M20</f>
        <v>0</v>
      </c>
      <c r="AV17" s="298">
        <f t="shared" si="39"/>
        <v>0</v>
      </c>
      <c r="AW17" s="299"/>
      <c r="AX17" s="260">
        <f>成绩录入!I20</f>
        <v>0</v>
      </c>
      <c r="AY17" s="248">
        <f>成绩录入!J20</f>
        <v>0</v>
      </c>
      <c r="AZ17" s="248">
        <f>成绩录入!K20</f>
        <v>0</v>
      </c>
      <c r="BA17" s="248">
        <f>成绩录入!L20</f>
        <v>0</v>
      </c>
      <c r="BB17" s="248">
        <f>成绩录入!M20</f>
        <v>0</v>
      </c>
      <c r="BC17" s="298">
        <f t="shared" si="40"/>
        <v>0</v>
      </c>
      <c r="BD17" s="299"/>
      <c r="BE17" s="260">
        <f>成绩录入!I20</f>
        <v>0</v>
      </c>
      <c r="BF17" s="248">
        <f>成绩录入!J20</f>
        <v>0</v>
      </c>
      <c r="BG17" s="248">
        <f>成绩录入!K20</f>
        <v>0</v>
      </c>
      <c r="BH17" s="248">
        <f>成绩录入!L20</f>
        <v>0</v>
      </c>
      <c r="BI17" s="248">
        <f>成绩录入!M20</f>
        <v>0</v>
      </c>
      <c r="BJ17" s="298">
        <f t="shared" si="41"/>
        <v>0</v>
      </c>
      <c r="BK17" s="299"/>
      <c r="BL17" s="260">
        <f>成绩录入!I20</f>
        <v>0</v>
      </c>
      <c r="BM17" s="248">
        <f>成绩录入!J20</f>
        <v>0</v>
      </c>
      <c r="BN17" s="248">
        <f>成绩录入!K20</f>
        <v>0</v>
      </c>
      <c r="BO17" s="248">
        <f>成绩录入!L20</f>
        <v>0</v>
      </c>
      <c r="BP17" s="248">
        <f>成绩录入!M20</f>
        <v>0</v>
      </c>
      <c r="BQ17" s="298">
        <f t="shared" si="42"/>
        <v>0</v>
      </c>
      <c r="BR17" s="300"/>
      <c r="BS17" s="260">
        <f>成绩录入!P20</f>
        <v>0</v>
      </c>
      <c r="BT17" s="248">
        <f>成绩录入!Q20</f>
        <v>0</v>
      </c>
      <c r="BU17" s="248">
        <f>成绩录入!R20</f>
        <v>0</v>
      </c>
      <c r="BV17" s="248">
        <f>成绩录入!S20</f>
        <v>0</v>
      </c>
      <c r="BW17" s="248">
        <f>成绩录入!T20</f>
        <v>0</v>
      </c>
      <c r="BX17" s="248">
        <f>成绩录入!U20</f>
        <v>0</v>
      </c>
      <c r="BY17" s="248">
        <f>成绩录入!V20</f>
        <v>0</v>
      </c>
      <c r="BZ17" s="248">
        <f>成绩录入!W20</f>
        <v>0</v>
      </c>
      <c r="CA17" s="248">
        <f>成绩录入!X20</f>
        <v>0</v>
      </c>
      <c r="CB17" s="248">
        <f>成绩录入!Y20</f>
        <v>0</v>
      </c>
      <c r="CC17" s="298">
        <f t="shared" si="43"/>
        <v>0</v>
      </c>
      <c r="CD17" s="299"/>
      <c r="CE17" s="260">
        <f>成绩录入!P20</f>
        <v>0</v>
      </c>
      <c r="CF17" s="248">
        <f>成绩录入!Q20</f>
        <v>0</v>
      </c>
      <c r="CG17" s="248">
        <f>成绩录入!R20</f>
        <v>0</v>
      </c>
      <c r="CH17" s="248">
        <f>成绩录入!S20</f>
        <v>0</v>
      </c>
      <c r="CI17" s="248">
        <f>成绩录入!T20</f>
        <v>0</v>
      </c>
      <c r="CJ17" s="248">
        <f>成绩录入!U20</f>
        <v>0</v>
      </c>
      <c r="CK17" s="248">
        <f>成绩录入!V20</f>
        <v>0</v>
      </c>
      <c r="CL17" s="248">
        <f>成绩录入!W20</f>
        <v>0</v>
      </c>
      <c r="CM17" s="248">
        <f>成绩录入!X20</f>
        <v>0</v>
      </c>
      <c r="CN17" s="248">
        <f>成绩录入!Y20</f>
        <v>0</v>
      </c>
      <c r="CO17" s="298">
        <f t="shared" si="44"/>
        <v>0</v>
      </c>
      <c r="CP17" s="299"/>
      <c r="CQ17" s="260">
        <f>成绩录入!P20</f>
        <v>0</v>
      </c>
      <c r="CR17" s="248">
        <f>成绩录入!Q20</f>
        <v>0</v>
      </c>
      <c r="CS17" s="248">
        <f>成绩录入!R20</f>
        <v>0</v>
      </c>
      <c r="CT17" s="248">
        <f>成绩录入!S20</f>
        <v>0</v>
      </c>
      <c r="CU17" s="248">
        <f>成绩录入!T20</f>
        <v>0</v>
      </c>
      <c r="CV17" s="248">
        <f>成绩录入!U20</f>
        <v>0</v>
      </c>
      <c r="CW17" s="248">
        <f>成绩录入!V20</f>
        <v>0</v>
      </c>
      <c r="CX17" s="248">
        <f>成绩录入!W20</f>
        <v>0</v>
      </c>
      <c r="CY17" s="248">
        <f>成绩录入!X20</f>
        <v>0</v>
      </c>
      <c r="CZ17" s="248">
        <f>成绩录入!Y20</f>
        <v>0</v>
      </c>
      <c r="DA17" s="298">
        <f t="shared" si="45"/>
        <v>0</v>
      </c>
      <c r="DB17" s="299"/>
      <c r="DC17" s="260">
        <f>成绩录入!P20</f>
        <v>0</v>
      </c>
      <c r="DD17" s="248">
        <f>成绩录入!Q20</f>
        <v>0</v>
      </c>
      <c r="DE17" s="248">
        <f>成绩录入!R20</f>
        <v>0</v>
      </c>
      <c r="DF17" s="248">
        <f>成绩录入!S20</f>
        <v>0</v>
      </c>
      <c r="DG17" s="248">
        <f>成绩录入!T20</f>
        <v>0</v>
      </c>
      <c r="DH17" s="248">
        <f>成绩录入!U20</f>
        <v>0</v>
      </c>
      <c r="DI17" s="248">
        <f>成绩录入!V20</f>
        <v>0</v>
      </c>
      <c r="DJ17" s="248">
        <f>成绩录入!W20</f>
        <v>0</v>
      </c>
      <c r="DK17" s="248">
        <f>成绩录入!X20</f>
        <v>0</v>
      </c>
      <c r="DL17" s="248">
        <f>成绩录入!Y20</f>
        <v>0</v>
      </c>
      <c r="DM17" s="298">
        <f t="shared" si="46"/>
        <v>0</v>
      </c>
      <c r="DN17" s="299"/>
      <c r="DO17" s="260">
        <f>成绩录入!P20</f>
        <v>0</v>
      </c>
      <c r="DP17" s="248">
        <f>成绩录入!Q20</f>
        <v>0</v>
      </c>
      <c r="DQ17" s="248">
        <f>成绩录入!R20</f>
        <v>0</v>
      </c>
      <c r="DR17" s="248">
        <f>成绩录入!S20</f>
        <v>0</v>
      </c>
      <c r="DS17" s="248">
        <f>成绩录入!T20</f>
        <v>0</v>
      </c>
      <c r="DT17" s="248">
        <f>成绩录入!U20</f>
        <v>0</v>
      </c>
      <c r="DU17" s="248">
        <f>成绩录入!V20</f>
        <v>0</v>
      </c>
      <c r="DV17" s="248">
        <f>成绩录入!W20</f>
        <v>0</v>
      </c>
      <c r="DW17" s="248">
        <f>成绩录入!X20</f>
        <v>0</v>
      </c>
      <c r="DX17" s="248">
        <f>成绩录入!Y20</f>
        <v>0</v>
      </c>
      <c r="DY17" s="298">
        <f t="shared" si="47"/>
        <v>0</v>
      </c>
      <c r="DZ17" s="299"/>
      <c r="EA17" s="301" t="e">
        <f t="shared" si="48"/>
        <v>#DIV/0!</v>
      </c>
      <c r="EB17" s="297" t="e">
        <f t="shared" si="49"/>
        <v>#DIV/0!</v>
      </c>
      <c r="EC17" s="297" t="e">
        <f t="shared" si="50"/>
        <v>#DIV/0!</v>
      </c>
      <c r="ED17" s="297" t="e">
        <f t="shared" si="51"/>
        <v>#DIV/0!</v>
      </c>
      <c r="EE17" s="297" t="e">
        <f t="shared" si="52"/>
        <v>#DIV/0!</v>
      </c>
      <c r="EF17" s="302" t="e">
        <f t="shared" si="53"/>
        <v>#DIV/0!</v>
      </c>
      <c r="EG17" s="303"/>
      <c r="EH17" s="304">
        <f t="shared" si="54"/>
        <v>0</v>
      </c>
      <c r="EI17" s="296">
        <f>成绩录入!I20</f>
        <v>0</v>
      </c>
      <c r="EJ17" s="296">
        <f>成绩录入!J20</f>
        <v>0</v>
      </c>
      <c r="EK17" s="296">
        <f>成绩录入!K20</f>
        <v>0</v>
      </c>
      <c r="EL17" s="296">
        <f>成绩录入!L20</f>
        <v>0</v>
      </c>
      <c r="EM17" s="296">
        <f>成绩录入!M20</f>
        <v>0</v>
      </c>
      <c r="EN17" s="296">
        <f>成绩录入!P20</f>
        <v>0</v>
      </c>
      <c r="EO17" s="296">
        <f>成绩录入!Q20</f>
        <v>0</v>
      </c>
      <c r="EP17" s="296">
        <f>成绩录入!R20</f>
        <v>0</v>
      </c>
      <c r="EQ17" s="296">
        <f>成绩录入!S20</f>
        <v>0</v>
      </c>
      <c r="ER17" s="296">
        <f>成绩录入!T20</f>
        <v>0</v>
      </c>
      <c r="ES17" s="296">
        <f>成绩录入!U20</f>
        <v>0</v>
      </c>
      <c r="ET17" s="296">
        <f>成绩录入!V20</f>
        <v>0</v>
      </c>
      <c r="EU17" s="296">
        <f>成绩录入!W20</f>
        <v>0</v>
      </c>
      <c r="EV17" s="296">
        <f>成绩录入!X20</f>
        <v>0</v>
      </c>
      <c r="EW17" s="302">
        <f>成绩录入!Y20</f>
        <v>0</v>
      </c>
      <c r="EX17" s="303"/>
      <c r="EY17" s="304" t="str">
        <f t="shared" si="55"/>
        <v/>
      </c>
      <c r="EZ17" s="296" t="str">
        <f t="shared" si="55"/>
        <v/>
      </c>
      <c r="FA17" s="296" t="str">
        <f t="shared" si="55"/>
        <v/>
      </c>
      <c r="FB17" s="296" t="str">
        <f t="shared" si="55"/>
        <v/>
      </c>
      <c r="FC17" s="302">
        <f>成绩录入!AB20</f>
        <v>0</v>
      </c>
      <c r="FD17" s="303"/>
      <c r="FE17" s="304" t="str">
        <f t="shared" si="56"/>
        <v>√</v>
      </c>
      <c r="FF17" s="296" t="str">
        <f t="shared" si="57"/>
        <v>√</v>
      </c>
      <c r="FG17" s="296" t="str">
        <f t="shared" si="58"/>
        <v>√</v>
      </c>
      <c r="FH17" s="296" t="str">
        <f t="shared" si="59"/>
        <v>√</v>
      </c>
      <c r="FI17" s="302" t="str">
        <f t="shared" si="60"/>
        <v>√</v>
      </c>
      <c r="FJ17" s="299"/>
      <c r="FK17" s="260">
        <f>成绩录入!AB20</f>
        <v>0</v>
      </c>
      <c r="FL17" s="248">
        <f>成绩录入!AC20</f>
        <v>0</v>
      </c>
      <c r="FM17" s="248">
        <f>成绩录入!AD20</f>
        <v>0</v>
      </c>
      <c r="FN17" s="248">
        <f>成绩录入!AE20</f>
        <v>0</v>
      </c>
      <c r="FO17" s="248">
        <f>成绩录入!AF20</f>
        <v>0</v>
      </c>
      <c r="FP17" s="248">
        <f>成绩录入!AG20</f>
        <v>0</v>
      </c>
      <c r="FQ17" s="298">
        <f t="shared" si="61"/>
        <v>0</v>
      </c>
      <c r="FR17" s="299"/>
      <c r="FS17" s="260">
        <f>成绩录入!AB20</f>
        <v>0</v>
      </c>
      <c r="FT17" s="248">
        <f>成绩录入!AC20</f>
        <v>0</v>
      </c>
      <c r="FU17" s="248">
        <f>成绩录入!AD20</f>
        <v>0</v>
      </c>
      <c r="FV17" s="248">
        <f>成绩录入!AE20</f>
        <v>0</v>
      </c>
      <c r="FW17" s="248">
        <f>成绩录入!AF20</f>
        <v>0</v>
      </c>
      <c r="FX17" s="333">
        <f>成绩录入!AG20</f>
        <v>0</v>
      </c>
      <c r="FY17" s="298">
        <f t="shared" si="62"/>
        <v>0</v>
      </c>
      <c r="FZ17" s="299"/>
      <c r="GA17" s="260">
        <f>成绩录入!AB20</f>
        <v>0</v>
      </c>
      <c r="GB17" s="248">
        <f>成绩录入!AC20</f>
        <v>0</v>
      </c>
      <c r="GC17" s="248">
        <f>成绩录入!AD20</f>
        <v>0</v>
      </c>
      <c r="GD17" s="248">
        <f>成绩录入!AE20</f>
        <v>0</v>
      </c>
      <c r="GE17" s="248">
        <f>成绩录入!AF20</f>
        <v>0</v>
      </c>
      <c r="GF17" s="248">
        <f>成绩录入!AG20</f>
        <v>0</v>
      </c>
      <c r="GG17" s="298">
        <f t="shared" si="63"/>
        <v>0</v>
      </c>
      <c r="GH17" s="299"/>
      <c r="GI17" s="260">
        <f>成绩录入!AB20</f>
        <v>0</v>
      </c>
      <c r="GJ17" s="248">
        <f>成绩录入!AC20</f>
        <v>0</v>
      </c>
      <c r="GK17" s="248">
        <f>成绩录入!AD20</f>
        <v>0</v>
      </c>
      <c r="GL17" s="248">
        <f>成绩录入!AE20</f>
        <v>0</v>
      </c>
      <c r="GM17" s="248">
        <f>成绩录入!AF20</f>
        <v>0</v>
      </c>
      <c r="GN17" s="248">
        <f>成绩录入!AG20</f>
        <v>0</v>
      </c>
      <c r="GO17" s="298">
        <f t="shared" si="64"/>
        <v>0</v>
      </c>
      <c r="GP17" s="299"/>
      <c r="GQ17" s="260">
        <f>成绩录入!AB20</f>
        <v>0</v>
      </c>
      <c r="GR17" s="248">
        <f>成绩录入!AC20</f>
        <v>0</v>
      </c>
      <c r="GS17" s="248">
        <f>成绩录入!AD20</f>
        <v>0</v>
      </c>
      <c r="GT17" s="248">
        <f>成绩录入!AE20</f>
        <v>0</v>
      </c>
      <c r="GU17" s="248">
        <f>成绩录入!AF20</f>
        <v>0</v>
      </c>
      <c r="GV17" s="248">
        <f>成绩录入!AG20</f>
        <v>0</v>
      </c>
      <c r="GW17" s="298">
        <f t="shared" si="65"/>
        <v>0</v>
      </c>
      <c r="GX17" s="299"/>
      <c r="GY17" s="247">
        <f>成绩录入!AJ20</f>
        <v>0</v>
      </c>
      <c r="GZ17" s="248">
        <f>成绩录入!AK20</f>
        <v>0</v>
      </c>
      <c r="HA17" s="248">
        <f>成绩录入!AL20</f>
        <v>0</v>
      </c>
      <c r="HB17" s="248">
        <f>成绩录入!AM20</f>
        <v>0</v>
      </c>
      <c r="HC17" s="248">
        <f>成绩录入!AN20</f>
        <v>0</v>
      </c>
      <c r="HD17" s="248">
        <f>成绩录入!AO20</f>
        <v>0</v>
      </c>
      <c r="HE17" s="310">
        <f t="shared" si="66"/>
        <v>0</v>
      </c>
      <c r="HF17" s="299"/>
      <c r="HG17" s="247">
        <f>成绩录入!AJ20</f>
        <v>0</v>
      </c>
      <c r="HH17" s="248">
        <f>成绩录入!AK20</f>
        <v>0</v>
      </c>
      <c r="HI17" s="248">
        <f>成绩录入!AL20</f>
        <v>0</v>
      </c>
      <c r="HJ17" s="248">
        <f>成绩录入!AM20</f>
        <v>0</v>
      </c>
      <c r="HK17" s="248">
        <f>成绩录入!AN20</f>
        <v>0</v>
      </c>
      <c r="HL17" s="248">
        <f>成绩录入!AO20</f>
        <v>0</v>
      </c>
      <c r="HM17" s="310">
        <f t="shared" si="67"/>
        <v>0</v>
      </c>
      <c r="HN17" s="299"/>
      <c r="HO17" s="247">
        <f>成绩录入!AJ20</f>
        <v>0</v>
      </c>
      <c r="HP17" s="248">
        <f>成绩录入!AK20</f>
        <v>0</v>
      </c>
      <c r="HQ17" s="248">
        <f>成绩录入!AL20</f>
        <v>0</v>
      </c>
      <c r="HR17" s="248">
        <f>成绩录入!AM20</f>
        <v>0</v>
      </c>
      <c r="HS17" s="248">
        <f>成绩录入!AN20</f>
        <v>0</v>
      </c>
      <c r="HT17" s="248">
        <f>成绩录入!AO20</f>
        <v>0</v>
      </c>
      <c r="HU17" s="310">
        <f t="shared" si="68"/>
        <v>0</v>
      </c>
      <c r="HV17" s="299"/>
      <c r="HW17" s="247">
        <f>成绩录入!AJ20</f>
        <v>0</v>
      </c>
      <c r="HX17" s="248">
        <f>成绩录入!AK20</f>
        <v>0</v>
      </c>
      <c r="HY17" s="248">
        <f>成绩录入!AL20</f>
        <v>0</v>
      </c>
      <c r="HZ17" s="248">
        <f>成绩录入!AM20</f>
        <v>0</v>
      </c>
      <c r="IA17" s="248">
        <f>成绩录入!AN20</f>
        <v>0</v>
      </c>
      <c r="IB17" s="248">
        <f>成绩录入!AO20</f>
        <v>0</v>
      </c>
      <c r="IC17" s="310">
        <f t="shared" si="69"/>
        <v>0</v>
      </c>
      <c r="ID17" s="299"/>
      <c r="IE17" s="247">
        <f>成绩录入!AJ20</f>
        <v>0</v>
      </c>
      <c r="IF17" s="248">
        <f>成绩录入!AK20</f>
        <v>0</v>
      </c>
      <c r="IG17" s="248">
        <f>成绩录入!AL20</f>
        <v>0</v>
      </c>
      <c r="IH17" s="248">
        <f>成绩录入!AM20</f>
        <v>0</v>
      </c>
      <c r="II17" s="248">
        <f>成绩录入!AN20</f>
        <v>0</v>
      </c>
      <c r="IJ17" s="248">
        <f>成绩录入!AO20</f>
        <v>0</v>
      </c>
      <c r="IK17" s="310">
        <f t="shared" si="70"/>
        <v>0</v>
      </c>
      <c r="IL17" s="299"/>
      <c r="IM17" s="313" t="e">
        <f t="shared" si="71"/>
        <v>#DIV/0!</v>
      </c>
      <c r="IN17" s="314" t="e">
        <f t="shared" si="72"/>
        <v>#DIV/0!</v>
      </c>
      <c r="IO17" s="314" t="e">
        <f t="shared" si="73"/>
        <v>#DIV/0!</v>
      </c>
      <c r="IP17" s="314" t="e">
        <f t="shared" si="74"/>
        <v>#DIV/0!</v>
      </c>
      <c r="IQ17" s="314" t="e">
        <f t="shared" si="75"/>
        <v>#DIV/0!</v>
      </c>
      <c r="IR17" s="315" t="e">
        <f t="shared" si="76"/>
        <v>#DIV/0!</v>
      </c>
      <c r="IS17" s="316"/>
      <c r="IT17" s="214">
        <f>成绩录入!AR20</f>
        <v>0</v>
      </c>
      <c r="IU17" s="216">
        <f>成绩录入!AS20</f>
        <v>0</v>
      </c>
      <c r="IV17" s="216">
        <f>成绩录入!AT20</f>
        <v>0</v>
      </c>
      <c r="IW17" s="216">
        <f>成绩录入!AU20</f>
        <v>0</v>
      </c>
      <c r="IX17" s="216">
        <f>成绩录入!AV20</f>
        <v>0</v>
      </c>
      <c r="IY17" s="216">
        <f>成绩录入!AW20</f>
        <v>0</v>
      </c>
      <c r="IZ17" s="298">
        <f t="shared" si="77"/>
        <v>0</v>
      </c>
      <c r="JA17" s="299"/>
      <c r="JB17" s="317">
        <f>成绩录入!AR20</f>
        <v>0</v>
      </c>
      <c r="JC17" s="216">
        <f>成绩录入!AS20</f>
        <v>0</v>
      </c>
      <c r="JD17" s="216">
        <f>成绩录入!AT20</f>
        <v>0</v>
      </c>
      <c r="JE17" s="216">
        <f>成绩录入!AU20</f>
        <v>0</v>
      </c>
      <c r="JF17" s="216">
        <f>成绩录入!AV20</f>
        <v>0</v>
      </c>
      <c r="JG17" s="216">
        <f>成绩录入!AW20</f>
        <v>0</v>
      </c>
      <c r="JH17" s="298">
        <f t="shared" si="78"/>
        <v>0</v>
      </c>
      <c r="JI17" s="299"/>
      <c r="JJ17" s="248">
        <f>成绩录入!AR20</f>
        <v>0</v>
      </c>
      <c r="JK17" s="248">
        <f>成绩录入!AS20</f>
        <v>0</v>
      </c>
      <c r="JL17" s="248">
        <f>成绩录入!AT20</f>
        <v>0</v>
      </c>
      <c r="JM17" s="248">
        <f>成绩录入!AU20</f>
        <v>0</v>
      </c>
      <c r="JN17" s="248">
        <f>成绩录入!AV20</f>
        <v>0</v>
      </c>
      <c r="JO17" s="248">
        <f>成绩录入!AW20</f>
        <v>0</v>
      </c>
      <c r="JP17" s="298">
        <f t="shared" si="79"/>
        <v>0</v>
      </c>
      <c r="JQ17" s="299"/>
      <c r="JR17" s="308">
        <f>成绩录入!AR20</f>
        <v>0</v>
      </c>
      <c r="JS17" s="248">
        <f>成绩录入!AS20</f>
        <v>0</v>
      </c>
      <c r="JT17" s="248">
        <f>成绩录入!AT20</f>
        <v>0</v>
      </c>
      <c r="JU17" s="248">
        <f>成绩录入!AU20</f>
        <v>0</v>
      </c>
      <c r="JV17" s="248">
        <f>成绩录入!AV20</f>
        <v>0</v>
      </c>
      <c r="JW17" s="248">
        <f>成绩录入!AW20</f>
        <v>0</v>
      </c>
      <c r="JX17" s="298">
        <f t="shared" si="80"/>
        <v>0</v>
      </c>
      <c r="JY17" s="299"/>
      <c r="JZ17" s="308">
        <f>成绩录入!AR20</f>
        <v>0</v>
      </c>
      <c r="KA17" s="248">
        <f>成绩录入!AS20</f>
        <v>0</v>
      </c>
      <c r="KB17" s="248">
        <f>成绩录入!AT20</f>
        <v>0</v>
      </c>
      <c r="KC17" s="248">
        <f>成绩录入!AU20</f>
        <v>0</v>
      </c>
      <c r="KD17" s="248">
        <f>成绩录入!AV20</f>
        <v>0</v>
      </c>
      <c r="KE17" s="248">
        <f>成绩录入!AW20</f>
        <v>0</v>
      </c>
      <c r="KF17" s="298">
        <f t="shared" si="81"/>
        <v>0</v>
      </c>
      <c r="KG17" s="299"/>
      <c r="KH17" s="313">
        <f t="shared" si="28"/>
        <v>0</v>
      </c>
      <c r="KI17" s="314">
        <f t="shared" si="82"/>
        <v>0</v>
      </c>
      <c r="KJ17" s="314">
        <f t="shared" si="83"/>
        <v>0</v>
      </c>
      <c r="KK17" s="314">
        <f t="shared" si="84"/>
        <v>0</v>
      </c>
      <c r="KL17" s="314">
        <f t="shared" si="85"/>
        <v>0</v>
      </c>
      <c r="KM17" s="315">
        <f t="shared" si="86"/>
        <v>0</v>
      </c>
      <c r="KN17" s="90"/>
      <c r="KO17" s="294">
        <f>IF(总评!G15&lt;60,1,0)</f>
        <v>0</v>
      </c>
      <c r="KP17" s="295">
        <f t="shared" si="29"/>
        <v>0</v>
      </c>
      <c r="KQ17" s="295">
        <f t="shared" si="30"/>
        <v>0</v>
      </c>
      <c r="KR17" s="321">
        <f t="shared" si="31"/>
        <v>0</v>
      </c>
      <c r="KS17" s="321">
        <f t="shared" si="87"/>
        <v>0</v>
      </c>
      <c r="KT17" s="27"/>
      <c r="KU17" s="359" t="s">
        <v>186</v>
      </c>
      <c r="KV17" s="360" t="str">
        <f>IF(KV15&lt;&gt;"",IF(KV15&lt;=$KW$9,$KW$10,IF(KV15&lt;=$KX$9,$KX$10,IF(KV15&lt;=$KY$9,$KY$10,IF(KV15&lt;=$KZ$9,$KZ$10,IF(KV15&lt;=$LA$9,$LA$10,IF(KV15&lt;=$LB$9,$LB$10,IF(KV15&lt;=$LC$9,$LC$10,IF(KV15&lt;=$LD$9,$LD$10,IF(KV15&lt;=$LE$9,$LE$10,$LF$10))))))))),"")</f>
        <v/>
      </c>
      <c r="KW17" s="360" t="str">
        <f t="shared" ref="KW17:NH17" si="157">IF(KW15&lt;&gt;"",IF(KW15&lt;=$KW$9,$KW$10,IF(KW15&lt;=$KX$9,$KX$10,IF(KW15&lt;=$KY$9,$KY$10,IF(KW15&lt;=$KZ$9,$KZ$10,IF(KW15&lt;=$LA$9,$LA$10,IF(KW15&lt;=$LB$9,$LB$10,IF(KW15&lt;=$LC$9,$LC$10,IF(KW15&lt;=$LD$9,$LD$10,IF(KW15&lt;=$LE$9,$LE$10,$LF$10))))))))),"")</f>
        <v/>
      </c>
      <c r="KX17" s="360" t="str">
        <f t="shared" si="157"/>
        <v/>
      </c>
      <c r="KY17" s="360" t="str">
        <f t="shared" si="157"/>
        <v/>
      </c>
      <c r="KZ17" s="360" t="str">
        <f t="shared" si="157"/>
        <v/>
      </c>
      <c r="LA17" s="360" t="str">
        <f t="shared" si="157"/>
        <v/>
      </c>
      <c r="LB17" s="360" t="str">
        <f t="shared" si="157"/>
        <v/>
      </c>
      <c r="LC17" s="360" t="str">
        <f t="shared" si="157"/>
        <v/>
      </c>
      <c r="LD17" s="360" t="str">
        <f t="shared" si="157"/>
        <v/>
      </c>
      <c r="LE17" s="360" t="str">
        <f t="shared" si="157"/>
        <v/>
      </c>
      <c r="LF17" s="360" t="str">
        <f t="shared" si="157"/>
        <v/>
      </c>
      <c r="LG17" s="360" t="str">
        <f t="shared" si="157"/>
        <v/>
      </c>
      <c r="LH17" s="360" t="str">
        <f t="shared" si="157"/>
        <v/>
      </c>
      <c r="LI17" s="360" t="str">
        <f t="shared" si="157"/>
        <v/>
      </c>
      <c r="LJ17" s="360" t="str">
        <f t="shared" si="157"/>
        <v/>
      </c>
      <c r="LK17" s="360" t="str">
        <f t="shared" si="157"/>
        <v/>
      </c>
      <c r="LL17" s="360" t="str">
        <f t="shared" si="157"/>
        <v/>
      </c>
      <c r="LM17" s="360" t="str">
        <f t="shared" si="157"/>
        <v/>
      </c>
      <c r="LN17" s="360" t="str">
        <f t="shared" si="157"/>
        <v/>
      </c>
      <c r="LO17" s="360" t="str">
        <f t="shared" si="157"/>
        <v/>
      </c>
      <c r="LP17" s="360" t="str">
        <f t="shared" si="157"/>
        <v/>
      </c>
      <c r="LQ17" s="360" t="str">
        <f t="shared" si="157"/>
        <v/>
      </c>
      <c r="LR17" s="360" t="str">
        <f t="shared" si="157"/>
        <v/>
      </c>
      <c r="LS17" s="360" t="str">
        <f t="shared" si="157"/>
        <v/>
      </c>
      <c r="LT17" s="360" t="str">
        <f t="shared" si="157"/>
        <v/>
      </c>
      <c r="LU17" s="360" t="str">
        <f t="shared" si="157"/>
        <v/>
      </c>
      <c r="LV17" s="360" t="str">
        <f t="shared" si="157"/>
        <v/>
      </c>
      <c r="LW17" s="360" t="str">
        <f t="shared" si="157"/>
        <v/>
      </c>
      <c r="LX17" s="360" t="str">
        <f t="shared" si="157"/>
        <v/>
      </c>
      <c r="LY17" s="360" t="str">
        <f t="shared" si="157"/>
        <v/>
      </c>
      <c r="LZ17" s="360" t="str">
        <f t="shared" si="157"/>
        <v/>
      </c>
      <c r="MA17" s="360" t="str">
        <f t="shared" si="157"/>
        <v/>
      </c>
      <c r="MB17" s="360" t="str">
        <f t="shared" si="157"/>
        <v/>
      </c>
      <c r="MC17" s="360" t="str">
        <f t="shared" si="157"/>
        <v/>
      </c>
      <c r="MD17" s="360" t="str">
        <f t="shared" si="157"/>
        <v/>
      </c>
      <c r="ME17" s="360" t="str">
        <f t="shared" si="157"/>
        <v/>
      </c>
      <c r="MF17" s="360" t="str">
        <f t="shared" si="157"/>
        <v/>
      </c>
      <c r="MG17" s="360" t="str">
        <f t="shared" si="157"/>
        <v/>
      </c>
      <c r="MH17" s="360" t="str">
        <f t="shared" si="157"/>
        <v/>
      </c>
      <c r="MI17" s="360" t="str">
        <f t="shared" si="157"/>
        <v/>
      </c>
      <c r="MJ17" s="360" t="str">
        <f t="shared" si="157"/>
        <v/>
      </c>
      <c r="MK17" s="360" t="str">
        <f t="shared" si="157"/>
        <v/>
      </c>
      <c r="ML17" s="360" t="str">
        <f t="shared" si="157"/>
        <v/>
      </c>
      <c r="MM17" s="360" t="str">
        <f t="shared" si="157"/>
        <v/>
      </c>
      <c r="MN17" s="360" t="str">
        <f t="shared" si="157"/>
        <v/>
      </c>
      <c r="MO17" s="360" t="str">
        <f t="shared" si="157"/>
        <v/>
      </c>
      <c r="MP17" s="360" t="str">
        <f t="shared" si="157"/>
        <v/>
      </c>
      <c r="MQ17" s="360" t="str">
        <f t="shared" si="157"/>
        <v/>
      </c>
      <c r="MR17" s="360" t="str">
        <f t="shared" si="157"/>
        <v/>
      </c>
      <c r="MS17" s="360" t="str">
        <f t="shared" si="157"/>
        <v/>
      </c>
      <c r="MT17" s="360" t="str">
        <f t="shared" si="157"/>
        <v/>
      </c>
      <c r="MU17" s="360" t="str">
        <f t="shared" si="157"/>
        <v/>
      </c>
      <c r="MV17" s="360" t="str">
        <f t="shared" si="157"/>
        <v/>
      </c>
      <c r="MW17" s="360" t="str">
        <f t="shared" si="157"/>
        <v/>
      </c>
      <c r="MX17" s="360" t="str">
        <f t="shared" si="157"/>
        <v/>
      </c>
      <c r="MY17" s="360" t="str">
        <f t="shared" si="157"/>
        <v/>
      </c>
      <c r="MZ17" s="360" t="str">
        <f t="shared" si="157"/>
        <v/>
      </c>
      <c r="NA17" s="360" t="str">
        <f t="shared" si="157"/>
        <v/>
      </c>
      <c r="NB17" s="360" t="str">
        <f t="shared" si="157"/>
        <v/>
      </c>
      <c r="NC17" s="360" t="str">
        <f t="shared" si="157"/>
        <v/>
      </c>
      <c r="ND17" s="360" t="str">
        <f t="shared" si="157"/>
        <v/>
      </c>
      <c r="NE17" s="360" t="str">
        <f t="shared" si="157"/>
        <v/>
      </c>
      <c r="NF17" s="360" t="str">
        <f t="shared" si="157"/>
        <v/>
      </c>
      <c r="NG17" s="360" t="str">
        <f t="shared" si="157"/>
        <v/>
      </c>
      <c r="NH17" s="360" t="str">
        <f t="shared" si="157"/>
        <v/>
      </c>
      <c r="NI17" s="360" t="str">
        <f t="shared" ref="NI17:OQ17" si="158">IF(NI15&lt;&gt;"",IF(NI15&lt;=$KW$9,$KW$10,IF(NI15&lt;=$KX$9,$KX$10,IF(NI15&lt;=$KY$9,$KY$10,IF(NI15&lt;=$KZ$9,$KZ$10,IF(NI15&lt;=$LA$9,$LA$10,IF(NI15&lt;=$LB$9,$LB$10,IF(NI15&lt;=$LC$9,$LC$10,IF(NI15&lt;=$LD$9,$LD$10,IF(NI15&lt;=$LE$9,$LE$10,$LF$10))))))))),"")</f>
        <v/>
      </c>
      <c r="NJ17" s="360" t="str">
        <f t="shared" si="158"/>
        <v/>
      </c>
      <c r="NK17" s="360" t="str">
        <f t="shared" si="158"/>
        <v/>
      </c>
      <c r="NL17" s="360" t="str">
        <f t="shared" si="158"/>
        <v/>
      </c>
      <c r="NM17" s="360" t="str">
        <f t="shared" si="158"/>
        <v/>
      </c>
      <c r="NN17" s="360" t="str">
        <f t="shared" si="158"/>
        <v/>
      </c>
      <c r="NO17" s="360" t="str">
        <f t="shared" si="158"/>
        <v/>
      </c>
      <c r="NP17" s="360" t="str">
        <f t="shared" si="158"/>
        <v/>
      </c>
      <c r="NQ17" s="360" t="str">
        <f t="shared" si="158"/>
        <v/>
      </c>
      <c r="NR17" s="360" t="str">
        <f t="shared" si="158"/>
        <v/>
      </c>
      <c r="NS17" s="360" t="str">
        <f t="shared" si="158"/>
        <v/>
      </c>
      <c r="NT17" s="360" t="str">
        <f t="shared" si="158"/>
        <v/>
      </c>
      <c r="NU17" s="360" t="str">
        <f t="shared" si="158"/>
        <v/>
      </c>
      <c r="NV17" s="360" t="str">
        <f t="shared" si="158"/>
        <v/>
      </c>
      <c r="NW17" s="360" t="str">
        <f t="shared" si="158"/>
        <v/>
      </c>
      <c r="NX17" s="360" t="str">
        <f t="shared" si="158"/>
        <v/>
      </c>
      <c r="NY17" s="360" t="str">
        <f t="shared" si="158"/>
        <v/>
      </c>
      <c r="NZ17" s="360" t="str">
        <f t="shared" si="158"/>
        <v/>
      </c>
      <c r="OA17" s="360" t="str">
        <f t="shared" si="158"/>
        <v/>
      </c>
      <c r="OB17" s="360" t="str">
        <f t="shared" si="158"/>
        <v/>
      </c>
      <c r="OC17" s="360" t="str">
        <f t="shared" si="158"/>
        <v/>
      </c>
      <c r="OD17" s="360" t="str">
        <f t="shared" si="158"/>
        <v/>
      </c>
      <c r="OE17" s="360" t="str">
        <f t="shared" si="158"/>
        <v/>
      </c>
      <c r="OF17" s="360" t="str">
        <f t="shared" si="158"/>
        <v/>
      </c>
      <c r="OG17" s="360" t="str">
        <f t="shared" si="158"/>
        <v/>
      </c>
      <c r="OH17" s="360" t="str">
        <f t="shared" si="158"/>
        <v/>
      </c>
      <c r="OI17" s="360" t="str">
        <f t="shared" si="158"/>
        <v/>
      </c>
      <c r="OJ17" s="360" t="str">
        <f t="shared" si="158"/>
        <v/>
      </c>
      <c r="OK17" s="360" t="str">
        <f t="shared" si="158"/>
        <v/>
      </c>
      <c r="OL17" s="360" t="str">
        <f t="shared" si="158"/>
        <v/>
      </c>
      <c r="OM17" s="360" t="str">
        <f t="shared" si="158"/>
        <v/>
      </c>
      <c r="ON17" s="360" t="str">
        <f t="shared" si="158"/>
        <v/>
      </c>
      <c r="OO17" s="360" t="str">
        <f t="shared" si="158"/>
        <v/>
      </c>
      <c r="OP17" s="360" t="str">
        <f t="shared" si="158"/>
        <v/>
      </c>
      <c r="OQ17" s="361" t="str">
        <f t="shared" si="158"/>
        <v/>
      </c>
      <c r="OT17" s="247">
        <f>IF(OT$6=$OS$5,成绩录入!BC20,0)</f>
        <v>0</v>
      </c>
      <c r="OU17" s="248">
        <f>IF(OU$6=$OS$5,成绩录入!BD20,0)</f>
        <v>0</v>
      </c>
      <c r="OV17" s="248">
        <f>IF(OV$6=$OS$5,成绩录入!BE20,0)</f>
        <v>0</v>
      </c>
      <c r="OW17" s="248">
        <f>IF(OW$6=$OS$5,成绩录入!BF20,0)</f>
        <v>0</v>
      </c>
      <c r="OX17" s="248">
        <f>IF(OX$6=$OS$5,成绩录入!BG20,0)</f>
        <v>0</v>
      </c>
      <c r="OY17" s="248">
        <f>IF(OY$6=$OS$5,成绩录入!BH20,0)</f>
        <v>0</v>
      </c>
      <c r="OZ17" s="248">
        <f>IF(OZ$6=$OS$5,成绩录入!BI20,0)</f>
        <v>0</v>
      </c>
      <c r="PA17" s="248">
        <f>IF(PA$6=$OS$5,成绩录入!BJ20,0)</f>
        <v>0</v>
      </c>
      <c r="PB17" s="248">
        <f>IF(PB$6=$OS$5,成绩录入!BK20,0)</f>
        <v>0</v>
      </c>
      <c r="PC17" s="248">
        <f>IF(PC$6=$OS$5,成绩录入!BL20,0)</f>
        <v>0</v>
      </c>
      <c r="PD17" s="248">
        <f>IF(PD$6=$OS$5,成绩录入!BM20,0)</f>
        <v>0</v>
      </c>
      <c r="PE17" s="248">
        <f>IF(PE$6=$OS$5,成绩录入!BN20,0)</f>
        <v>0</v>
      </c>
      <c r="PF17" s="248">
        <f>IF(PF$6=$OS$5,成绩录入!BO20,0)</f>
        <v>0</v>
      </c>
      <c r="PG17" s="248">
        <f>IF(PG$6=$OS$5,成绩录入!BP20,0)</f>
        <v>0</v>
      </c>
      <c r="PH17" s="248">
        <f>IF(PH$6=$OS$5,成绩录入!BQ20,0)</f>
        <v>0</v>
      </c>
      <c r="PI17" s="248">
        <f>IF(PI$6=$OS$5,成绩录入!BR20,0)</f>
        <v>0</v>
      </c>
      <c r="PJ17" s="248">
        <f>IF(PJ$6=$OS$5,成绩录入!BS20,0)</f>
        <v>0</v>
      </c>
      <c r="PK17" s="248">
        <f>IF(PK$6=$OS$5,成绩录入!BT20,0)</f>
        <v>0</v>
      </c>
      <c r="PL17" s="248">
        <f>IF(PL$6=$OS$5,成绩录入!BU20,0)</f>
        <v>0</v>
      </c>
      <c r="PM17" s="248">
        <f>IF(PM$6=$OS$5,成绩录入!BV20,0)</f>
        <v>0</v>
      </c>
      <c r="PN17" s="248">
        <f>IF(PN$6=$OS$5,成绩录入!BW20,0)</f>
        <v>0</v>
      </c>
      <c r="PO17" s="248">
        <f>IF(PO$6=$OS$5,成绩录入!BX20,0)</f>
        <v>0</v>
      </c>
      <c r="PP17" s="248">
        <f>IF(PP$6=$OS$5,成绩录入!BY20,0)</f>
        <v>0</v>
      </c>
      <c r="PQ17" s="248">
        <f>IF(PQ$6=$OS$5,成绩录入!BZ20,0)</f>
        <v>0</v>
      </c>
      <c r="PR17" s="248">
        <f>IF(PR$6=$OS$5,成绩录入!CA20,0)</f>
        <v>0</v>
      </c>
      <c r="PS17" s="248">
        <f>IF(PS$6=$OS$5,成绩录入!CB20,0)</f>
        <v>0</v>
      </c>
      <c r="PT17" s="248">
        <f>IF(PT$6=$OS$5,成绩录入!CC20,0)</f>
        <v>0</v>
      </c>
      <c r="PU17" s="248">
        <f>IF(PU$6=$OS$5,成绩录入!CD20,0)</f>
        <v>0</v>
      </c>
      <c r="PV17" s="248">
        <f>IF(PV$6=$OS$5,成绩录入!CE20,0)</f>
        <v>0</v>
      </c>
      <c r="PW17" s="248">
        <f>IF(PW$6=$OS$5,成绩录入!CF20,0)</f>
        <v>0</v>
      </c>
      <c r="PX17" s="248">
        <f>IF(PX$6=$OS$5,成绩录入!CG20,0)</f>
        <v>0</v>
      </c>
      <c r="PY17" s="248">
        <f>IF(PY$6=$OS$5,成绩录入!CH20,0)</f>
        <v>0</v>
      </c>
      <c r="PZ17" s="248">
        <f>IF(PZ$6=$OS$5,成绩录入!CI20,0)</f>
        <v>0</v>
      </c>
      <c r="QA17" s="248">
        <f>IF(QA$6=$OS$5,成绩录入!CJ20,0)</f>
        <v>0</v>
      </c>
      <c r="QB17" s="248">
        <f>IF(QB$6=$OS$5,成绩录入!CK20,0)</f>
        <v>0</v>
      </c>
      <c r="QC17" s="248">
        <f>IF(QC$6=$OS$5,成绩录入!CL20,0)</f>
        <v>0</v>
      </c>
      <c r="QD17" s="248">
        <f>IF(QD$6=$OS$5,成绩录入!CM20,0)</f>
        <v>0</v>
      </c>
      <c r="QE17" s="248">
        <f>IF(QE$6=$OS$5,成绩录入!CN20,0)</f>
        <v>0</v>
      </c>
      <c r="QF17" s="248">
        <f>IF(QF$6=$OS$5,成绩录入!CO20,0)</f>
        <v>0</v>
      </c>
      <c r="QG17" s="248">
        <f>IF(QG$6=$OS$5,成绩录入!CP20,0)</f>
        <v>0</v>
      </c>
      <c r="QH17" s="248">
        <f>IF(QH$6=$OS$5,成绩录入!CQ20,0)</f>
        <v>0</v>
      </c>
      <c r="QI17" s="248">
        <f>IF(QI$6=$OS$5,成绩录入!CR20,0)</f>
        <v>0</v>
      </c>
      <c r="QJ17" s="248">
        <f>IF(QJ$6=$OS$5,成绩录入!CS20,0)</f>
        <v>0</v>
      </c>
      <c r="QK17" s="248">
        <f>IF(QK$6=$OS$5,成绩录入!CT20,0)</f>
        <v>0</v>
      </c>
      <c r="QL17" s="248">
        <f>IF(QL$6=$OS$5,成绩录入!CU20,0)</f>
        <v>0</v>
      </c>
      <c r="QM17" s="248">
        <f>IF(QM$6=$OS$5,成绩录入!CV20,0)</f>
        <v>0</v>
      </c>
      <c r="QN17" s="248">
        <f>IF(QN$6=$OS$5,成绩录入!CW20,0)</f>
        <v>0</v>
      </c>
      <c r="QO17" s="248">
        <f>IF(QO$6=$OS$5,成绩录入!CX20,0)</f>
        <v>0</v>
      </c>
      <c r="QP17" s="248">
        <f>IF(QP$6=$OS$5,成绩录入!CY20,0)</f>
        <v>0</v>
      </c>
      <c r="QQ17" s="248">
        <f>IF(QQ$6=$OS$5,成绩录入!CZ20,0)</f>
        <v>0</v>
      </c>
      <c r="QR17" s="248">
        <f>IF(QR$6=$OS$5,成绩录入!DA20,0)</f>
        <v>0</v>
      </c>
      <c r="QS17" s="248">
        <f>IF(QS$6=$OS$5,成绩录入!DB20,0)</f>
        <v>0</v>
      </c>
      <c r="QT17" s="248">
        <f>IF(QT$6=$OS$5,成绩录入!DC20,0)</f>
        <v>0</v>
      </c>
      <c r="QU17" s="248">
        <f>IF(QU$6=$OS$5,成绩录入!DD20,0)</f>
        <v>0</v>
      </c>
      <c r="QV17" s="248">
        <f>IF(QV$6=$OS$5,成绩录入!DE20,0)</f>
        <v>0</v>
      </c>
      <c r="QW17" s="248">
        <f>IF(QW$6=$OS$5,成绩录入!DF20,0)</f>
        <v>0</v>
      </c>
      <c r="QX17" s="248">
        <f>IF(QX$6=$OS$5,成绩录入!DG20,0)</f>
        <v>0</v>
      </c>
      <c r="QY17" s="248">
        <f>IF(QY$6=$OS$5,成绩录入!DH20,0)</f>
        <v>0</v>
      </c>
      <c r="QZ17" s="248">
        <f>IF(QZ$6=$OS$5,成绩录入!DI20,0)</f>
        <v>0</v>
      </c>
      <c r="RA17" s="248">
        <f>IF(RA$6=$OS$5,成绩录入!DJ20,0)</f>
        <v>0</v>
      </c>
      <c r="RB17" s="248">
        <f>IF(RB$6=$OS$5,成绩录入!DK20,0)</f>
        <v>0</v>
      </c>
      <c r="RC17" s="248">
        <f>IF(RC$6=$OS$5,成绩录入!DL20,0)</f>
        <v>0</v>
      </c>
      <c r="RD17" s="248">
        <f>IF(RD$6=$OS$5,成绩录入!DM20,0)</f>
        <v>0</v>
      </c>
      <c r="RE17" s="248">
        <f>IF(RE$6=$OS$5,成绩录入!DN20,0)</f>
        <v>0</v>
      </c>
      <c r="RF17" s="248">
        <f>IF(RF$6=$OS$5,成绩录入!DO20,0)</f>
        <v>0</v>
      </c>
      <c r="RG17" s="248">
        <f>IF(RG$6=$OS$5,成绩录入!DP20,0)</f>
        <v>0</v>
      </c>
      <c r="RH17" s="248">
        <f>IF(RH$6=$OS$5,成绩录入!DQ20,0)</f>
        <v>0</v>
      </c>
      <c r="RI17" s="248">
        <f>IF(RI$6=$OS$5,成绩录入!DR20,0)</f>
        <v>0</v>
      </c>
      <c r="RJ17" s="248">
        <f>IF(RJ$6=$OS$5,成绩录入!DS20,0)</f>
        <v>0</v>
      </c>
      <c r="RK17" s="248">
        <f>IF(RK$6=$OS$5,成绩录入!DT20,0)</f>
        <v>0</v>
      </c>
      <c r="RL17" s="248">
        <f>IF(RL$6=$OS$5,成绩录入!DU20,0)</f>
        <v>0</v>
      </c>
      <c r="RM17" s="248">
        <f>IF(RM$6=$OS$5,成绩录入!DV20,0)</f>
        <v>0</v>
      </c>
      <c r="RN17" s="248">
        <f>IF(RN$6=$OS$5,成绩录入!DW20,0)</f>
        <v>0</v>
      </c>
      <c r="RO17" s="248">
        <f>IF(RO$6=$OS$5,成绩录入!DX20,0)</f>
        <v>0</v>
      </c>
      <c r="RP17" s="248">
        <f>IF(RP$6=$OS$5,成绩录入!DY20,0)</f>
        <v>0</v>
      </c>
      <c r="RQ17" s="248">
        <f>IF(RQ$6=$OS$5,成绩录入!DZ20,0)</f>
        <v>0</v>
      </c>
      <c r="RR17" s="248">
        <f>IF(RR$6=$OS$5,成绩录入!EA20,0)</f>
        <v>0</v>
      </c>
      <c r="RS17" s="248">
        <f>IF(RS$6=$OS$5,成绩录入!EB20,0)</f>
        <v>0</v>
      </c>
      <c r="RT17" s="248">
        <f>IF(RT$6=$OS$5,成绩录入!EC20,0)</f>
        <v>0</v>
      </c>
      <c r="RU17" s="248">
        <f>IF(RU$6=$OS$5,成绩录入!ED20,0)</f>
        <v>0</v>
      </c>
      <c r="RV17" s="248">
        <f>IF(RV$6=$OS$5,成绩录入!EE20,0)</f>
        <v>0</v>
      </c>
      <c r="RW17" s="248">
        <f>IF(RW$6=$OS$5,成绩录入!EF20,0)</f>
        <v>0</v>
      </c>
      <c r="RX17" s="248">
        <f>IF(RX$6=$OS$5,成绩录入!EG20,0)</f>
        <v>0</v>
      </c>
      <c r="RY17" s="248">
        <f>IF(RY$6=$OS$5,成绩录入!EH20,0)</f>
        <v>0</v>
      </c>
      <c r="RZ17" s="248">
        <f>IF(RZ$6=$OS$5,成绩录入!EI20,0)</f>
        <v>0</v>
      </c>
      <c r="SA17" s="248">
        <f>IF(SA$6=$OS$5,成绩录入!EJ20,0)</f>
        <v>0</v>
      </c>
      <c r="SB17" s="248">
        <f>IF(SB$6=$OS$5,成绩录入!EK20,0)</f>
        <v>0</v>
      </c>
      <c r="SC17" s="248">
        <f>IF(SC$6=$OS$5,成绩录入!EL20,0)</f>
        <v>0</v>
      </c>
      <c r="SD17" s="248">
        <f>IF(SD$6=$OS$5,成绩录入!EM20,0)</f>
        <v>0</v>
      </c>
      <c r="SE17" s="248">
        <f>IF(SE$6=$OS$5,成绩录入!EN20,0)</f>
        <v>0</v>
      </c>
      <c r="SF17" s="248">
        <f>IF(SF$6=$OS$5,成绩录入!EO20,0)</f>
        <v>0</v>
      </c>
      <c r="SG17" s="248">
        <f>IF(SG$6=$OS$5,成绩录入!EP20,0)</f>
        <v>0</v>
      </c>
      <c r="SH17" s="248">
        <f>IF(SH$6=$OS$5,成绩录入!EQ20,0)</f>
        <v>0</v>
      </c>
      <c r="SI17" s="248">
        <f>IF(SI$6=$OS$5,成绩录入!ER20,0)</f>
        <v>0</v>
      </c>
      <c r="SJ17" s="248">
        <f>IF(SJ$6=$OS$5,成绩录入!ES20,0)</f>
        <v>0</v>
      </c>
      <c r="SK17" s="248">
        <f>IF(SK$6=$OS$5,成绩录入!ET20,0)</f>
        <v>0</v>
      </c>
      <c r="SL17" s="248">
        <f>IF(SL$6=$OS$5,成绩录入!EU20,0)</f>
        <v>0</v>
      </c>
      <c r="SM17" s="248">
        <f>IF(SM$6=$OS$5,成绩录入!EV20,0)</f>
        <v>0</v>
      </c>
      <c r="SN17" s="248">
        <f>IF(SN$6=$OS$5,成绩录入!EW20,0)</f>
        <v>0</v>
      </c>
      <c r="SO17" s="248">
        <f>IF(SO$6=$OS$5,成绩录入!EX20,0)</f>
        <v>0</v>
      </c>
      <c r="SP17" s="218">
        <f t="shared" si="88"/>
        <v>0</v>
      </c>
      <c r="SQ17" s="166"/>
      <c r="SR17" s="166"/>
      <c r="SS17" s="247">
        <f>IF(SS$6=$SR$5,成绩录入!BC20,0)</f>
        <v>0</v>
      </c>
      <c r="ST17" s="248">
        <f>IF(ST$6=$SR$5,成绩录入!BD20,0)</f>
        <v>0</v>
      </c>
      <c r="SU17" s="248">
        <f>IF(SU$6=$SR$5,成绩录入!BE20,0)</f>
        <v>0</v>
      </c>
      <c r="SV17" s="248">
        <f>IF(SV$6=$SR$5,成绩录入!BF20,0)</f>
        <v>0</v>
      </c>
      <c r="SW17" s="248">
        <f>IF(SW$6=$SR$5,成绩录入!BG20,0)</f>
        <v>0</v>
      </c>
      <c r="SX17" s="248">
        <f>IF(SX$6=$SR$5,成绩录入!BH20,0)</f>
        <v>0</v>
      </c>
      <c r="SY17" s="248">
        <f>IF(SY$6=$SR$5,成绩录入!BI20,0)</f>
        <v>0</v>
      </c>
      <c r="SZ17" s="248">
        <f>IF(SZ$6=$SR$5,成绩录入!BJ20,0)</f>
        <v>0</v>
      </c>
      <c r="TA17" s="248">
        <f>IF(TA$6=$SR$5,成绩录入!BK20,0)</f>
        <v>0</v>
      </c>
      <c r="TB17" s="248">
        <f>IF(TB$6=$SR$5,成绩录入!BL20,0)</f>
        <v>0</v>
      </c>
      <c r="TC17" s="248">
        <f>IF(TC$6=$SR$5,成绩录入!BM20,0)</f>
        <v>0</v>
      </c>
      <c r="TD17" s="248">
        <f>IF(TD$6=$SR$5,成绩录入!BN20,0)</f>
        <v>0</v>
      </c>
      <c r="TE17" s="248">
        <f>IF(TE$6=$SR$5,成绩录入!BO20,0)</f>
        <v>0</v>
      </c>
      <c r="TF17" s="248">
        <f>IF(TF$6=$SR$5,成绩录入!BP20,0)</f>
        <v>0</v>
      </c>
      <c r="TG17" s="248">
        <f>IF(TG$6=$SR$5,成绩录入!BQ20,0)</f>
        <v>0</v>
      </c>
      <c r="TH17" s="248">
        <f>IF(TH$6=$SR$5,成绩录入!BR20,0)</f>
        <v>0</v>
      </c>
      <c r="TI17" s="248">
        <f>IF(TI$6=$SR$5,成绩录入!BS20,0)</f>
        <v>0</v>
      </c>
      <c r="TJ17" s="248">
        <f>IF(TJ$6=$SR$5,成绩录入!BT20,0)</f>
        <v>0</v>
      </c>
      <c r="TK17" s="248">
        <f>IF(TK$6=$SR$5,成绩录入!BU20,0)</f>
        <v>0</v>
      </c>
      <c r="TL17" s="248">
        <f>IF(TL$6=$SR$5,成绩录入!BV20,0)</f>
        <v>0</v>
      </c>
      <c r="TM17" s="248">
        <f>IF(TM$6=$SR$5,成绩录入!BW20,0)</f>
        <v>0</v>
      </c>
      <c r="TN17" s="248">
        <f>IF(TN$6=$SR$5,成绩录入!BX20,0)</f>
        <v>0</v>
      </c>
      <c r="TO17" s="248">
        <f>IF(TO$6=$SR$5,成绩录入!BY20,0)</f>
        <v>0</v>
      </c>
      <c r="TP17" s="248">
        <f>IF(TP$6=$SR$5,成绩录入!BZ20,0)</f>
        <v>0</v>
      </c>
      <c r="TQ17" s="248">
        <f>IF(TQ$6=$SR$5,成绩录入!CA20,0)</f>
        <v>0</v>
      </c>
      <c r="TR17" s="248">
        <f>IF(TR$6=$SR$5,成绩录入!CB20,0)</f>
        <v>0</v>
      </c>
      <c r="TS17" s="248">
        <f>IF(TS$6=$SR$5,成绩录入!CC20,0)</f>
        <v>0</v>
      </c>
      <c r="TT17" s="248">
        <f>IF(TT$6=$SR$5,成绩录入!CD20,0)</f>
        <v>0</v>
      </c>
      <c r="TU17" s="248">
        <f>IF(TU$6=$SR$5,成绩录入!CE20,0)</f>
        <v>0</v>
      </c>
      <c r="TV17" s="248">
        <f>IF(TV$6=$SR$5,成绩录入!CF20,0)</f>
        <v>0</v>
      </c>
      <c r="TW17" s="248">
        <f>IF(TW$6=$SR$5,成绩录入!CG20,0)</f>
        <v>0</v>
      </c>
      <c r="TX17" s="248">
        <f>IF(TX$6=$SR$5,成绩录入!CH20,0)</f>
        <v>0</v>
      </c>
      <c r="TY17" s="248">
        <f>IF(TY$6=$SR$5,成绩录入!CI20,0)</f>
        <v>0</v>
      </c>
      <c r="TZ17" s="248">
        <f>IF(TZ$6=$SR$5,成绩录入!CJ20,0)</f>
        <v>0</v>
      </c>
      <c r="UA17" s="248">
        <f>IF(UA$6=$SR$5,成绩录入!CK20,0)</f>
        <v>0</v>
      </c>
      <c r="UB17" s="248">
        <f>IF(UB$6=$SR$5,成绩录入!CL20,0)</f>
        <v>0</v>
      </c>
      <c r="UC17" s="248">
        <f>IF(UC$6=$SR$5,成绩录入!CM20,0)</f>
        <v>0</v>
      </c>
      <c r="UD17" s="248">
        <f>IF(UD$6=$SR$5,成绩录入!CN20,0)</f>
        <v>0</v>
      </c>
      <c r="UE17" s="248">
        <f>IF(UE$6=$SR$5,成绩录入!CO20,0)</f>
        <v>0</v>
      </c>
      <c r="UF17" s="248">
        <f>IF(UF$6=$SR$5,成绩录入!CP20,0)</f>
        <v>0</v>
      </c>
      <c r="UG17" s="248">
        <f>IF(UG$6=$SR$5,成绩录入!CQ20,0)</f>
        <v>0</v>
      </c>
      <c r="UH17" s="248">
        <f>IF(UH$6=$SR$5,成绩录入!CR20,0)</f>
        <v>0</v>
      </c>
      <c r="UI17" s="248">
        <f>IF(UI$6=$SR$5,成绩录入!CS20,0)</f>
        <v>0</v>
      </c>
      <c r="UJ17" s="248">
        <f>IF(UJ$6=$SR$5,成绩录入!CT20,0)</f>
        <v>0</v>
      </c>
      <c r="UK17" s="248">
        <f>IF(UK$6=$SR$5,成绩录入!CU20,0)</f>
        <v>0</v>
      </c>
      <c r="UL17" s="248">
        <f>IF(UL$6=$SR$5,成绩录入!CV20,0)</f>
        <v>0</v>
      </c>
      <c r="UM17" s="248">
        <f>IF(UM$6=$SR$5,成绩录入!CW20,0)</f>
        <v>0</v>
      </c>
      <c r="UN17" s="248">
        <f>IF(UN$6=$SR$5,成绩录入!CX20,0)</f>
        <v>0</v>
      </c>
      <c r="UO17" s="248">
        <f>IF(UO$6=$SR$5,成绩录入!CY20,0)</f>
        <v>0</v>
      </c>
      <c r="UP17" s="248">
        <f>IF(UP$6=$SR$5,成绩录入!CZ20,0)</f>
        <v>0</v>
      </c>
      <c r="UQ17" s="248">
        <f>IF(UQ$6=$SR$5,成绩录入!DA20,0)</f>
        <v>0</v>
      </c>
      <c r="UR17" s="248">
        <f>IF(UR$6=$SR$5,成绩录入!DB20,0)</f>
        <v>0</v>
      </c>
      <c r="US17" s="248">
        <f>IF(US$6=$SR$5,成绩录入!DC20,0)</f>
        <v>0</v>
      </c>
      <c r="UT17" s="248">
        <f>IF(UT$6=$SR$5,成绩录入!DD20,0)</f>
        <v>0</v>
      </c>
      <c r="UU17" s="248">
        <f>IF(UU$6=$SR$5,成绩录入!DE20,0)</f>
        <v>0</v>
      </c>
      <c r="UV17" s="248">
        <f>IF(UV$6=$SR$5,成绩录入!DF20,0)</f>
        <v>0</v>
      </c>
      <c r="UW17" s="248">
        <f>IF(UW$6=$SR$5,成绩录入!DG20,0)</f>
        <v>0</v>
      </c>
      <c r="UX17" s="248">
        <f>IF(UX$6=$SR$5,成绩录入!DH20,0)</f>
        <v>0</v>
      </c>
      <c r="UY17" s="248">
        <f>IF(UY$6=$SR$5,成绩录入!DI20,0)</f>
        <v>0</v>
      </c>
      <c r="UZ17" s="248">
        <f>IF(UZ$6=$SR$5,成绩录入!DJ20,0)</f>
        <v>0</v>
      </c>
      <c r="VA17" s="248">
        <f>IF(VA$6=$SR$5,成绩录入!DK20,0)</f>
        <v>0</v>
      </c>
      <c r="VB17" s="248">
        <f>IF(VB$6=$SR$5,成绩录入!DL20,0)</f>
        <v>0</v>
      </c>
      <c r="VC17" s="248">
        <f>IF(VC$6=$SR$5,成绩录入!DM20,0)</f>
        <v>0</v>
      </c>
      <c r="VD17" s="248">
        <f>IF(VD$6=$SR$5,成绩录入!DN20,0)</f>
        <v>0</v>
      </c>
      <c r="VE17" s="248">
        <f>IF(VE$6=$SR$5,成绩录入!DO20,0)</f>
        <v>0</v>
      </c>
      <c r="VF17" s="248">
        <f>IF(VF$6=$SR$5,成绩录入!DP20,0)</f>
        <v>0</v>
      </c>
      <c r="VG17" s="248">
        <f>IF(VG$6=$SR$5,成绩录入!DQ20,0)</f>
        <v>0</v>
      </c>
      <c r="VH17" s="248">
        <f>IF(VH$6=$SR$5,成绩录入!DR20,0)</f>
        <v>0</v>
      </c>
      <c r="VI17" s="248">
        <f>IF(VI$6=$SR$5,成绩录入!DS20,0)</f>
        <v>0</v>
      </c>
      <c r="VJ17" s="248">
        <f>IF(VJ$6=$SR$5,成绩录入!DT20,0)</f>
        <v>0</v>
      </c>
      <c r="VK17" s="248">
        <f>IF(VK$6=$SR$5,成绩录入!DU20,0)</f>
        <v>0</v>
      </c>
      <c r="VL17" s="248">
        <f>IF(VL$6=$SR$5,成绩录入!DV20,0)</f>
        <v>0</v>
      </c>
      <c r="VM17" s="248">
        <f>IF(VM$6=$SR$5,成绩录入!DW20,0)</f>
        <v>0</v>
      </c>
      <c r="VN17" s="248">
        <f>IF(VN$6=$SR$5,成绩录入!DX20,0)</f>
        <v>0</v>
      </c>
      <c r="VO17" s="248">
        <f>IF(VO$6=$SR$5,成绩录入!DY20,0)</f>
        <v>0</v>
      </c>
      <c r="VP17" s="248">
        <f>IF(VP$6=$SR$5,成绩录入!DZ20,0)</f>
        <v>0</v>
      </c>
      <c r="VQ17" s="248">
        <f>IF(VQ$6=$SR$5,成绩录入!EA20,0)</f>
        <v>0</v>
      </c>
      <c r="VR17" s="248">
        <f>IF(VR$6=$SR$5,成绩录入!EB20,0)</f>
        <v>0</v>
      </c>
      <c r="VS17" s="248">
        <f>IF(VS$6=$SR$5,成绩录入!EC20,0)</f>
        <v>0</v>
      </c>
      <c r="VT17" s="248">
        <f>IF(VT$6=$SR$5,成绩录入!ED20,0)</f>
        <v>0</v>
      </c>
      <c r="VU17" s="248">
        <f>IF(VU$6=$SR$5,成绩录入!EE20,0)</f>
        <v>0</v>
      </c>
      <c r="VV17" s="248">
        <f>IF(VV$6=$SR$5,成绩录入!EF20,0)</f>
        <v>0</v>
      </c>
      <c r="VW17" s="248">
        <f>IF(VW$6=$SR$5,成绩录入!EG20,0)</f>
        <v>0</v>
      </c>
      <c r="VX17" s="248">
        <f>IF(VX$6=$SR$5,成绩录入!EH20,0)</f>
        <v>0</v>
      </c>
      <c r="VY17" s="248">
        <f>IF(VY$6=$SR$5,成绩录入!EI20,0)</f>
        <v>0</v>
      </c>
      <c r="VZ17" s="248">
        <f>IF(VZ$6=$SR$5,成绩录入!EJ20,0)</f>
        <v>0</v>
      </c>
      <c r="WA17" s="248">
        <f>IF(WA$6=$SR$5,成绩录入!EK20,0)</f>
        <v>0</v>
      </c>
      <c r="WB17" s="248">
        <f>IF(WB$6=$SR$5,成绩录入!EL20,0)</f>
        <v>0</v>
      </c>
      <c r="WC17" s="248">
        <f>IF(WC$6=$SR$5,成绩录入!EM20,0)</f>
        <v>0</v>
      </c>
      <c r="WD17" s="248">
        <f>IF(WD$6=$SR$5,成绩录入!EN20,0)</f>
        <v>0</v>
      </c>
      <c r="WE17" s="248">
        <f>IF(WE$6=$SR$5,成绩录入!EO20,0)</f>
        <v>0</v>
      </c>
      <c r="WF17" s="248">
        <f>IF(WF$6=$SR$5,成绩录入!EP20,0)</f>
        <v>0</v>
      </c>
      <c r="WG17" s="248">
        <f>IF(WG$6=$SR$5,成绩录入!EQ20,0)</f>
        <v>0</v>
      </c>
      <c r="WH17" s="248">
        <f>IF(WH$6=$SR$5,成绩录入!ER20,0)</f>
        <v>0</v>
      </c>
      <c r="WI17" s="248">
        <f>IF(WI$6=$SR$5,成绩录入!ES20,0)</f>
        <v>0</v>
      </c>
      <c r="WJ17" s="248">
        <f>IF(WJ$6=$SR$5,成绩录入!ET20,0)</f>
        <v>0</v>
      </c>
      <c r="WK17" s="248">
        <f>IF(WK$6=$SR$5,成绩录入!EU20,0)</f>
        <v>0</v>
      </c>
      <c r="WL17" s="248">
        <f>IF(WL$6=$SR$5,成绩录入!EV20,0)</f>
        <v>0</v>
      </c>
      <c r="WM17" s="248">
        <f>IF(WM$6=$SR$5,成绩录入!EW20,0)</f>
        <v>0</v>
      </c>
      <c r="WN17" s="248">
        <f>IF(WN$6=$SR$5,成绩录入!EX20,0)</f>
        <v>0</v>
      </c>
      <c r="WO17" s="218">
        <f t="shared" si="32"/>
        <v>0</v>
      </c>
      <c r="WP17" s="166"/>
      <c r="WQ17" s="166"/>
      <c r="WR17" s="247">
        <f>IF(WR$6=$WQ$5,成绩录入!BC20,0)</f>
        <v>0</v>
      </c>
      <c r="WS17" s="248">
        <f>IF(WS$6=$WQ$5,成绩录入!BD20,0)</f>
        <v>0</v>
      </c>
      <c r="WT17" s="248">
        <f>IF(WT$6=$WQ$5,成绩录入!BE20,0)</f>
        <v>0</v>
      </c>
      <c r="WU17" s="248">
        <f>IF(WU$6=$WQ$5,成绩录入!BF20,0)</f>
        <v>0</v>
      </c>
      <c r="WV17" s="248">
        <f>IF(WV$6=$WQ$5,成绩录入!BG20,0)</f>
        <v>0</v>
      </c>
      <c r="WW17" s="248">
        <f>IF(WW$6=$WQ$5,成绩录入!BH20,0)</f>
        <v>0</v>
      </c>
      <c r="WX17" s="248">
        <f>IF(WX$6=$WQ$5,成绩录入!BI20,0)</f>
        <v>0</v>
      </c>
      <c r="WY17" s="248">
        <f>IF(WY$6=$WQ$5,成绩录入!BJ20,0)</f>
        <v>0</v>
      </c>
      <c r="WZ17" s="248">
        <f>IF(WZ$6=$WQ$5,成绩录入!BK20,0)</f>
        <v>0</v>
      </c>
      <c r="XA17" s="248">
        <f>IF(XA$6=$WQ$5,成绩录入!BL20,0)</f>
        <v>0</v>
      </c>
      <c r="XB17" s="248">
        <f>IF(XB$6=$WQ$5,成绩录入!BM20,0)</f>
        <v>0</v>
      </c>
      <c r="XC17" s="248">
        <f>IF(XC$6=$WQ$5,成绩录入!BN20,0)</f>
        <v>0</v>
      </c>
      <c r="XD17" s="248">
        <f>IF(XD$6=$WQ$5,成绩录入!BO20,0)</f>
        <v>0</v>
      </c>
      <c r="XE17" s="248">
        <f>IF(XE$6=$WQ$5,成绩录入!BP20,0)</f>
        <v>0</v>
      </c>
      <c r="XF17" s="248">
        <f>IF(XF$6=$WQ$5,成绩录入!BQ20,0)</f>
        <v>0</v>
      </c>
      <c r="XG17" s="248">
        <f>IF(XG$6=$WQ$5,成绩录入!BR20,0)</f>
        <v>0</v>
      </c>
      <c r="XH17" s="248">
        <f>IF(XH$6=$WQ$5,成绩录入!BS20,0)</f>
        <v>0</v>
      </c>
      <c r="XI17" s="248">
        <f>IF(XI$6=$WQ$5,成绩录入!BT20,0)</f>
        <v>0</v>
      </c>
      <c r="XJ17" s="248">
        <f>IF(XJ$6=$WQ$5,成绩录入!BU20,0)</f>
        <v>0</v>
      </c>
      <c r="XK17" s="248">
        <f>IF(XK$6=$WQ$5,成绩录入!BV20,0)</f>
        <v>0</v>
      </c>
      <c r="XL17" s="248">
        <f>IF(XL$6=$WQ$5,成绩录入!BW20,0)</f>
        <v>0</v>
      </c>
      <c r="XM17" s="248">
        <f>IF(XM$6=$WQ$5,成绩录入!BX20,0)</f>
        <v>0</v>
      </c>
      <c r="XN17" s="248">
        <f>IF(XN$6=$WQ$5,成绩录入!BY20,0)</f>
        <v>0</v>
      </c>
      <c r="XO17" s="248">
        <f>IF(XO$6=$WQ$5,成绩录入!BZ20,0)</f>
        <v>0</v>
      </c>
      <c r="XP17" s="248">
        <f>IF(XP$6=$WQ$5,成绩录入!CA20,0)</f>
        <v>0</v>
      </c>
      <c r="XQ17" s="248">
        <f>IF(XQ$6=$WQ$5,成绩录入!CB20,0)</f>
        <v>0</v>
      </c>
      <c r="XR17" s="248">
        <f>IF(XR$6=$WQ$5,成绩录入!CC20,0)</f>
        <v>0</v>
      </c>
      <c r="XS17" s="248">
        <f>IF(XS$6=$WQ$5,成绩录入!CD20,0)</f>
        <v>0</v>
      </c>
      <c r="XT17" s="248">
        <f>IF(XT$6=$WQ$5,成绩录入!CE20,0)</f>
        <v>0</v>
      </c>
      <c r="XU17" s="248">
        <f>IF(XU$6=$WQ$5,成绩录入!CF20,0)</f>
        <v>0</v>
      </c>
      <c r="XV17" s="248">
        <f>IF(XV$6=$WQ$5,成绩录入!CG20,0)</f>
        <v>0</v>
      </c>
      <c r="XW17" s="248">
        <f>IF(XW$6=$WQ$5,成绩录入!CH20,0)</f>
        <v>0</v>
      </c>
      <c r="XX17" s="248">
        <f>IF(XX$6=$WQ$5,成绩录入!CI20,0)</f>
        <v>0</v>
      </c>
      <c r="XY17" s="248">
        <f>IF(XY$6=$WQ$5,成绩录入!CJ20,0)</f>
        <v>0</v>
      </c>
      <c r="XZ17" s="248">
        <f>IF(XZ$6=$WQ$5,成绩录入!CK20,0)</f>
        <v>0</v>
      </c>
      <c r="YA17" s="248">
        <f>IF(YA$6=$WQ$5,成绩录入!CL20,0)</f>
        <v>0</v>
      </c>
      <c r="YB17" s="248">
        <f>IF(YB$6=$WQ$5,成绩录入!CM20,0)</f>
        <v>0</v>
      </c>
      <c r="YC17" s="248">
        <f>IF(YC$6=$WQ$5,成绩录入!CN20,0)</f>
        <v>0</v>
      </c>
      <c r="YD17" s="248">
        <f>IF(YD$6=$WQ$5,成绩录入!CO20,0)</f>
        <v>0</v>
      </c>
      <c r="YE17" s="248">
        <f>IF(YE$6=$WQ$5,成绩录入!CP20,0)</f>
        <v>0</v>
      </c>
      <c r="YF17" s="248">
        <f>IF(YF$6=$WQ$5,成绩录入!CQ20,0)</f>
        <v>0</v>
      </c>
      <c r="YG17" s="248">
        <f>IF(YG$6=$WQ$5,成绩录入!CR20,0)</f>
        <v>0</v>
      </c>
      <c r="YH17" s="248">
        <f>IF(YH$6=$WQ$5,成绩录入!CS20,0)</f>
        <v>0</v>
      </c>
      <c r="YI17" s="248">
        <f>IF(YI$6=$WQ$5,成绩录入!CT20,0)</f>
        <v>0</v>
      </c>
      <c r="YJ17" s="248">
        <f>IF(YJ$6=$WQ$5,成绩录入!CU20,0)</f>
        <v>0</v>
      </c>
      <c r="YK17" s="248">
        <f>IF(YK$6=$WQ$5,成绩录入!CV20,0)</f>
        <v>0</v>
      </c>
      <c r="YL17" s="248">
        <f>IF(YL$6=$WQ$5,成绩录入!CW20,0)</f>
        <v>0</v>
      </c>
      <c r="YM17" s="248">
        <f>IF(YM$6=$WQ$5,成绩录入!CX20,0)</f>
        <v>0</v>
      </c>
      <c r="YN17" s="248">
        <f>IF(YN$6=$WQ$5,成绩录入!CY20,0)</f>
        <v>0</v>
      </c>
      <c r="YO17" s="248">
        <f>IF(YO$6=$WQ$5,成绩录入!CZ20,0)</f>
        <v>0</v>
      </c>
      <c r="YP17" s="248">
        <f>IF(YP$6=$WQ$5,成绩录入!DA20,0)</f>
        <v>0</v>
      </c>
      <c r="YQ17" s="248">
        <f>IF(YQ$6=$WQ$5,成绩录入!DB20,0)</f>
        <v>0</v>
      </c>
      <c r="YR17" s="248">
        <f>IF(YR$6=$WQ$5,成绩录入!DC20,0)</f>
        <v>0</v>
      </c>
      <c r="YS17" s="248">
        <f>IF(YS$6=$WQ$5,成绩录入!DD20,0)</f>
        <v>0</v>
      </c>
      <c r="YT17" s="248">
        <f>IF(YT$6=$WQ$5,成绩录入!DE20,0)</f>
        <v>0</v>
      </c>
      <c r="YU17" s="248">
        <f>IF(YU$6=$WQ$5,成绩录入!DF20,0)</f>
        <v>0</v>
      </c>
      <c r="YV17" s="248">
        <f>IF(YV$6=$WQ$5,成绩录入!DG20,0)</f>
        <v>0</v>
      </c>
      <c r="YW17" s="248">
        <f>IF(YW$6=$WQ$5,成绩录入!DH20,0)</f>
        <v>0</v>
      </c>
      <c r="YX17" s="248">
        <f>IF(YX$6=$WQ$5,成绩录入!DI20,0)</f>
        <v>0</v>
      </c>
      <c r="YY17" s="248">
        <f>IF(YY$6=$WQ$5,成绩录入!DJ20,0)</f>
        <v>0</v>
      </c>
      <c r="YZ17" s="248">
        <f>IF(YZ$6=$WQ$5,成绩录入!DK20,0)</f>
        <v>0</v>
      </c>
      <c r="ZA17" s="248">
        <f>IF(ZA$6=$WQ$5,成绩录入!DL20,0)</f>
        <v>0</v>
      </c>
      <c r="ZB17" s="248">
        <f>IF(ZB$6=$WQ$5,成绩录入!DM20,0)</f>
        <v>0</v>
      </c>
      <c r="ZC17" s="248">
        <f>IF(ZC$6=$WQ$5,成绩录入!DN20,0)</f>
        <v>0</v>
      </c>
      <c r="ZD17" s="248">
        <f>IF(ZD$6=$WQ$5,成绩录入!DO20,0)</f>
        <v>0</v>
      </c>
      <c r="ZE17" s="248">
        <f>IF(ZE$6=$WQ$5,成绩录入!DP20,0)</f>
        <v>0</v>
      </c>
      <c r="ZF17" s="248">
        <f>IF(ZF$6=$WQ$5,成绩录入!DQ20,0)</f>
        <v>0</v>
      </c>
      <c r="ZG17" s="248">
        <f>IF(ZG$6=$WQ$5,成绩录入!DR20,0)</f>
        <v>0</v>
      </c>
      <c r="ZH17" s="248">
        <f>IF(ZH$6=$WQ$5,成绩录入!DS20,0)</f>
        <v>0</v>
      </c>
      <c r="ZI17" s="248">
        <f>IF(ZI$6=$WQ$5,成绩录入!DT20,0)</f>
        <v>0</v>
      </c>
      <c r="ZJ17" s="248">
        <f>IF(ZJ$6=$WQ$5,成绩录入!DU20,0)</f>
        <v>0</v>
      </c>
      <c r="ZK17" s="248">
        <f>IF(ZK$6=$WQ$5,成绩录入!DV20,0)</f>
        <v>0</v>
      </c>
      <c r="ZL17" s="248">
        <f>IF(ZL$6=$WQ$5,成绩录入!DW20,0)</f>
        <v>0</v>
      </c>
      <c r="ZM17" s="248">
        <f>IF(ZM$6=$WQ$5,成绩录入!DX20,0)</f>
        <v>0</v>
      </c>
      <c r="ZN17" s="248">
        <f>IF(ZN$6=$WQ$5,成绩录入!DY20,0)</f>
        <v>0</v>
      </c>
      <c r="ZO17" s="248">
        <f>IF(ZO$6=$WQ$5,成绩录入!DZ20,0)</f>
        <v>0</v>
      </c>
      <c r="ZP17" s="248">
        <f>IF(ZP$6=$WQ$5,成绩录入!EA20,0)</f>
        <v>0</v>
      </c>
      <c r="ZQ17" s="248">
        <f>IF(ZQ$6=$WQ$5,成绩录入!EB20,0)</f>
        <v>0</v>
      </c>
      <c r="ZR17" s="248">
        <f>IF(ZR$6=$WQ$5,成绩录入!EC20,0)</f>
        <v>0</v>
      </c>
      <c r="ZS17" s="248">
        <f>IF(ZS$6=$WQ$5,成绩录入!ED20,0)</f>
        <v>0</v>
      </c>
      <c r="ZT17" s="248">
        <f>IF(ZT$6=$WQ$5,成绩录入!EE20,0)</f>
        <v>0</v>
      </c>
      <c r="ZU17" s="248">
        <f>IF(ZU$6=$WQ$5,成绩录入!EF20,0)</f>
        <v>0</v>
      </c>
      <c r="ZV17" s="248">
        <f>IF(ZV$6=$WQ$5,成绩录入!EG20,0)</f>
        <v>0</v>
      </c>
      <c r="ZW17" s="248">
        <f>IF(ZW$6=$WQ$5,成绩录入!EH20,0)</f>
        <v>0</v>
      </c>
      <c r="ZX17" s="248">
        <f>IF(ZX$6=$WQ$5,成绩录入!EI20,0)</f>
        <v>0</v>
      </c>
      <c r="ZY17" s="248">
        <f>IF(ZY$6=$WQ$5,成绩录入!EJ20,0)</f>
        <v>0</v>
      </c>
      <c r="ZZ17" s="248">
        <f>IF(ZZ$6=$WQ$5,成绩录入!EK20,0)</f>
        <v>0</v>
      </c>
      <c r="AAA17" s="248">
        <f>IF(AAA$6=$WQ$5,成绩录入!EL20,0)</f>
        <v>0</v>
      </c>
      <c r="AAB17" s="248">
        <f>IF(AAB$6=$WQ$5,成绩录入!EM20,0)</f>
        <v>0</v>
      </c>
      <c r="AAC17" s="248">
        <f>IF(AAC$6=$WQ$5,成绩录入!EN20,0)</f>
        <v>0</v>
      </c>
      <c r="AAD17" s="248">
        <f>IF(AAD$6=$WQ$5,成绩录入!EO20,0)</f>
        <v>0</v>
      </c>
      <c r="AAE17" s="248">
        <f>IF(AAE$6=$WQ$5,成绩录入!EP20,0)</f>
        <v>0</v>
      </c>
      <c r="AAF17" s="248">
        <f>IF(AAF$6=$WQ$5,成绩录入!EQ20,0)</f>
        <v>0</v>
      </c>
      <c r="AAG17" s="248">
        <f>IF(AAG$6=$WQ$5,成绩录入!ER20,0)</f>
        <v>0</v>
      </c>
      <c r="AAH17" s="248">
        <f>IF(AAH$6=$WQ$5,成绩录入!ES20,0)</f>
        <v>0</v>
      </c>
      <c r="AAI17" s="248">
        <f>IF(AAI$6=$WQ$5,成绩录入!ET20,0)</f>
        <v>0</v>
      </c>
      <c r="AAJ17" s="248">
        <f>IF(AAJ$6=$WQ$5,成绩录入!EU20,0)</f>
        <v>0</v>
      </c>
      <c r="AAK17" s="248">
        <f>IF(AAK$6=$WQ$5,成绩录入!EV20,0)</f>
        <v>0</v>
      </c>
      <c r="AAL17" s="248">
        <f>IF(AAL$6=$WQ$5,成绩录入!EW20,0)</f>
        <v>0</v>
      </c>
      <c r="AAM17" s="248">
        <f>IF(AAM$6=$WQ$5,成绩录入!EX20,0)</f>
        <v>0</v>
      </c>
      <c r="AAN17" s="218">
        <f t="shared" si="33"/>
        <v>0</v>
      </c>
      <c r="AAO17" s="206"/>
      <c r="AAQ17" s="247">
        <f>IF(AAQ$6=$AAP$5,成绩录入!BC20,0)</f>
        <v>0</v>
      </c>
      <c r="AAR17" s="248">
        <f>IF(AAR$6=$AAP$5,成绩录入!BD20,0)</f>
        <v>0</v>
      </c>
      <c r="AAS17" s="248">
        <f>IF(AAS$6=$AAP$5,成绩录入!BE20,0)</f>
        <v>0</v>
      </c>
      <c r="AAT17" s="248">
        <f>IF(AAT$6=$AAP$5,成绩录入!BF20,0)</f>
        <v>0</v>
      </c>
      <c r="AAU17" s="248">
        <f>IF(AAU$6=$AAP$5,成绩录入!BG20,0)</f>
        <v>0</v>
      </c>
      <c r="AAV17" s="248">
        <f>IF(AAV$6=$AAP$5,成绩录入!BH20,0)</f>
        <v>0</v>
      </c>
      <c r="AAW17" s="248">
        <f>IF(AAW$6=$AAP$5,成绩录入!BI20,0)</f>
        <v>0</v>
      </c>
      <c r="AAX17" s="248">
        <f>IF(AAX$6=$AAP$5,成绩录入!BJ20,0)</f>
        <v>0</v>
      </c>
      <c r="AAY17" s="248">
        <f>IF(AAY$6=$AAP$5,成绩录入!BK20,0)</f>
        <v>0</v>
      </c>
      <c r="AAZ17" s="248">
        <f>IF(AAZ$6=$AAP$5,成绩录入!BL20,0)</f>
        <v>0</v>
      </c>
      <c r="ABA17" s="248">
        <f>IF(ABA$6=$AAP$5,成绩录入!BM20,0)</f>
        <v>0</v>
      </c>
      <c r="ABB17" s="248">
        <f>IF(ABB$6=$AAP$5,成绩录入!BN20,0)</f>
        <v>0</v>
      </c>
      <c r="ABC17" s="248">
        <f>IF(ABC$6=$AAP$5,成绩录入!BO20,0)</f>
        <v>0</v>
      </c>
      <c r="ABD17" s="248">
        <f>IF(ABD$6=$AAP$5,成绩录入!BP20,0)</f>
        <v>0</v>
      </c>
      <c r="ABE17" s="248">
        <f>IF(ABE$6=$AAP$5,成绩录入!BQ20,0)</f>
        <v>0</v>
      </c>
      <c r="ABF17" s="248">
        <f>IF(ABF$6=$AAP$5,成绩录入!BR20,0)</f>
        <v>0</v>
      </c>
      <c r="ABG17" s="248">
        <f>IF(ABG$6=$AAP$5,成绩录入!BS20,0)</f>
        <v>0</v>
      </c>
      <c r="ABH17" s="248">
        <f>IF(ABH$6=$AAP$5,成绩录入!BT20,0)</f>
        <v>0</v>
      </c>
      <c r="ABI17" s="248">
        <f>IF(ABI$6=$AAP$5,成绩录入!BU20,0)</f>
        <v>0</v>
      </c>
      <c r="ABJ17" s="248">
        <f>IF(ABJ$6=$AAP$5,成绩录入!BV20,0)</f>
        <v>0</v>
      </c>
      <c r="ABK17" s="248">
        <f>IF(ABK$6=$AAP$5,成绩录入!BW20,0)</f>
        <v>0</v>
      </c>
      <c r="ABL17" s="248">
        <f>IF(ABL$6=$AAP$5,成绩录入!BX20,0)</f>
        <v>0</v>
      </c>
      <c r="ABM17" s="248">
        <f>IF(ABM$6=$AAP$5,成绩录入!BY20,0)</f>
        <v>0</v>
      </c>
      <c r="ABN17" s="248">
        <f>IF(ABN$6=$AAP$5,成绩录入!BZ20,0)</f>
        <v>0</v>
      </c>
      <c r="ABO17" s="248">
        <f>IF(ABO$6=$AAP$5,成绩录入!CA20,0)</f>
        <v>0</v>
      </c>
      <c r="ABP17" s="248">
        <f>IF(ABP$6=$AAP$5,成绩录入!CB20,0)</f>
        <v>0</v>
      </c>
      <c r="ABQ17" s="248">
        <f>IF(ABQ$6=$AAP$5,成绩录入!CC20,0)</f>
        <v>0</v>
      </c>
      <c r="ABR17" s="248">
        <f>IF(ABR$6=$AAP$5,成绩录入!CD20,0)</f>
        <v>0</v>
      </c>
      <c r="ABS17" s="248">
        <f>IF(ABS$6=$AAP$5,成绩录入!CE20,0)</f>
        <v>0</v>
      </c>
      <c r="ABT17" s="248">
        <f>IF(ABT$6=$AAP$5,成绩录入!CF20,0)</f>
        <v>0</v>
      </c>
      <c r="ABU17" s="248">
        <f>IF(ABU$6=$AAP$5,成绩录入!CG20,0)</f>
        <v>0</v>
      </c>
      <c r="ABV17" s="248">
        <f>IF(ABV$6=$AAP$5,成绩录入!CH20,0)</f>
        <v>0</v>
      </c>
      <c r="ABW17" s="248">
        <f>IF(ABW$6=$AAP$5,成绩录入!CI20,0)</f>
        <v>0</v>
      </c>
      <c r="ABX17" s="248">
        <f>IF(ABX$6=$AAP$5,成绩录入!CJ20,0)</f>
        <v>0</v>
      </c>
      <c r="ABY17" s="248">
        <f>IF(ABY$6=$AAP$5,成绩录入!CK20,0)</f>
        <v>0</v>
      </c>
      <c r="ABZ17" s="248">
        <f>IF(ABZ$6=$AAP$5,成绩录入!CL20,0)</f>
        <v>0</v>
      </c>
      <c r="ACA17" s="248">
        <f>IF(ACA$6=$AAP$5,成绩录入!CM20,0)</f>
        <v>0</v>
      </c>
      <c r="ACB17" s="248">
        <f>IF(ACB$6=$AAP$5,成绩录入!CN20,0)</f>
        <v>0</v>
      </c>
      <c r="ACC17" s="248">
        <f>IF(ACC$6=$AAP$5,成绩录入!CO20,0)</f>
        <v>0</v>
      </c>
      <c r="ACD17" s="248">
        <f>IF(ACD$6=$AAP$5,成绩录入!CP20,0)</f>
        <v>0</v>
      </c>
      <c r="ACE17" s="248">
        <f>IF(ACE$6=$AAP$5,成绩录入!CQ20,0)</f>
        <v>0</v>
      </c>
      <c r="ACF17" s="248">
        <f>IF(ACF$6=$AAP$5,成绩录入!CR20,0)</f>
        <v>0</v>
      </c>
      <c r="ACG17" s="248">
        <f>IF(ACG$6=$AAP$5,成绩录入!CS20,0)</f>
        <v>0</v>
      </c>
      <c r="ACH17" s="248">
        <f>IF(ACH$6=$AAP$5,成绩录入!CT20,0)</f>
        <v>0</v>
      </c>
      <c r="ACI17" s="248">
        <f>IF(ACI$6=$AAP$5,成绩录入!CU20,0)</f>
        <v>0</v>
      </c>
      <c r="ACJ17" s="248">
        <f>IF(ACJ$6=$AAP$5,成绩录入!CV20,0)</f>
        <v>0</v>
      </c>
      <c r="ACK17" s="248">
        <f>IF(ACK$6=$AAP$5,成绩录入!CW20,0)</f>
        <v>0</v>
      </c>
      <c r="ACL17" s="248">
        <f>IF(ACL$6=$AAP$5,成绩录入!CX20,0)</f>
        <v>0</v>
      </c>
      <c r="ACM17" s="248">
        <f>IF(ACM$6=$AAP$5,成绩录入!CY20,0)</f>
        <v>0</v>
      </c>
      <c r="ACN17" s="248">
        <f>IF(ACN$6=$AAP$5,成绩录入!CZ20,0)</f>
        <v>0</v>
      </c>
      <c r="ACO17" s="248">
        <f>IF(ACO$6=$AAP$5,成绩录入!DA20,0)</f>
        <v>0</v>
      </c>
      <c r="ACP17" s="248">
        <f>IF(ACP$6=$AAP$5,成绩录入!DB20,0)</f>
        <v>0</v>
      </c>
      <c r="ACQ17" s="248">
        <f>IF(ACQ$6=$AAP$5,成绩录入!DC20,0)</f>
        <v>0</v>
      </c>
      <c r="ACR17" s="248">
        <f>IF(ACR$6=$AAP$5,成绩录入!DD20,0)</f>
        <v>0</v>
      </c>
      <c r="ACS17" s="248">
        <f>IF(ACS$6=$AAP$5,成绩录入!DE20,0)</f>
        <v>0</v>
      </c>
      <c r="ACT17" s="248">
        <f>IF(ACT$6=$AAP$5,成绩录入!DF20,0)</f>
        <v>0</v>
      </c>
      <c r="ACU17" s="248">
        <f>IF(ACU$6=$AAP$5,成绩录入!DG20,0)</f>
        <v>0</v>
      </c>
      <c r="ACV17" s="248">
        <f>IF(ACV$6=$AAP$5,成绩录入!DH20,0)</f>
        <v>0</v>
      </c>
      <c r="ACW17" s="248">
        <f>IF(ACW$6=$AAP$5,成绩录入!DI20,0)</f>
        <v>0</v>
      </c>
      <c r="ACX17" s="248">
        <f>IF(ACX$6=$AAP$5,成绩录入!DJ20,0)</f>
        <v>0</v>
      </c>
      <c r="ACY17" s="248">
        <f>IF(ACY$6=$AAP$5,成绩录入!DK20,0)</f>
        <v>0</v>
      </c>
      <c r="ACZ17" s="248">
        <f>IF(ACZ$6=$AAP$5,成绩录入!DL20,0)</f>
        <v>0</v>
      </c>
      <c r="ADA17" s="248">
        <f>IF(ADA$6=$AAP$5,成绩录入!DM20,0)</f>
        <v>0</v>
      </c>
      <c r="ADB17" s="248">
        <f>IF(ADB$6=$AAP$5,成绩录入!DN20,0)</f>
        <v>0</v>
      </c>
      <c r="ADC17" s="248">
        <f>IF(ADC$6=$AAP$5,成绩录入!DO20,0)</f>
        <v>0</v>
      </c>
      <c r="ADD17" s="248">
        <f>IF(ADD$6=$AAP$5,成绩录入!DP20,0)</f>
        <v>0</v>
      </c>
      <c r="ADE17" s="248">
        <f>IF(ADE$6=$AAP$5,成绩录入!DQ20,0)</f>
        <v>0</v>
      </c>
      <c r="ADF17" s="248">
        <f>IF(ADF$6=$AAP$5,成绩录入!DR20,0)</f>
        <v>0</v>
      </c>
      <c r="ADG17" s="248">
        <f>IF(ADG$6=$AAP$5,成绩录入!DS20,0)</f>
        <v>0</v>
      </c>
      <c r="ADH17" s="248">
        <f>IF(ADH$6=$AAP$5,成绩录入!DT20,0)</f>
        <v>0</v>
      </c>
      <c r="ADI17" s="248">
        <f>IF(ADI$6=$AAP$5,成绩录入!DU20,0)</f>
        <v>0</v>
      </c>
      <c r="ADJ17" s="248">
        <f>IF(ADJ$6=$AAP$5,成绩录入!DV20,0)</f>
        <v>0</v>
      </c>
      <c r="ADK17" s="248">
        <f>IF(ADK$6=$AAP$5,成绩录入!DW20,0)</f>
        <v>0</v>
      </c>
      <c r="ADL17" s="248">
        <f>IF(ADL$6=$AAP$5,成绩录入!DX20,0)</f>
        <v>0</v>
      </c>
      <c r="ADM17" s="248">
        <f>IF(ADM$6=$AAP$5,成绩录入!DY20,0)</f>
        <v>0</v>
      </c>
      <c r="ADN17" s="248">
        <f>IF(ADN$6=$AAP$5,成绩录入!DZ20,0)</f>
        <v>0</v>
      </c>
      <c r="ADO17" s="248">
        <f>IF(ADO$6=$AAP$5,成绩录入!EA20,0)</f>
        <v>0</v>
      </c>
      <c r="ADP17" s="248">
        <f>IF(ADP$6=$AAP$5,成绩录入!EB20,0)</f>
        <v>0</v>
      </c>
      <c r="ADQ17" s="248">
        <f>IF(ADQ$6=$AAP$5,成绩录入!EC20,0)</f>
        <v>0</v>
      </c>
      <c r="ADR17" s="248">
        <f>IF(ADR$6=$AAP$5,成绩录入!ED20,0)</f>
        <v>0</v>
      </c>
      <c r="ADS17" s="248">
        <f>IF(ADS$6=$AAP$5,成绩录入!EE20,0)</f>
        <v>0</v>
      </c>
      <c r="ADT17" s="248">
        <f>IF(ADT$6=$AAP$5,成绩录入!EF20,0)</f>
        <v>0</v>
      </c>
      <c r="ADU17" s="248">
        <f>IF(ADU$6=$AAP$5,成绩录入!EG20,0)</f>
        <v>0</v>
      </c>
      <c r="ADV17" s="248">
        <f>IF(ADV$6=$AAP$5,成绩录入!EH20,0)</f>
        <v>0</v>
      </c>
      <c r="ADW17" s="248">
        <f>IF(ADW$6=$AAP$5,成绩录入!EI20,0)</f>
        <v>0</v>
      </c>
      <c r="ADX17" s="248">
        <f>IF(ADX$6=$AAP$5,成绩录入!EJ20,0)</f>
        <v>0</v>
      </c>
      <c r="ADY17" s="248">
        <f>IF(ADY$6=$AAP$5,成绩录入!EK20,0)</f>
        <v>0</v>
      </c>
      <c r="ADZ17" s="248">
        <f>IF(ADZ$6=$AAP$5,成绩录入!EL20,0)</f>
        <v>0</v>
      </c>
      <c r="AEA17" s="248">
        <f>IF(AEA$6=$AAP$5,成绩录入!EM20,0)</f>
        <v>0</v>
      </c>
      <c r="AEB17" s="248">
        <f>IF(AEB$6=$AAP$5,成绩录入!EN20,0)</f>
        <v>0</v>
      </c>
      <c r="AEC17" s="248">
        <f>IF(AEC$6=$AAP$5,成绩录入!EO20,0)</f>
        <v>0</v>
      </c>
      <c r="AED17" s="248">
        <f>IF(AED$6=$AAP$5,成绩录入!EP20,0)</f>
        <v>0</v>
      </c>
      <c r="AEE17" s="248">
        <f>IF(AEE$6=$AAP$5,成绩录入!EQ20,0)</f>
        <v>0</v>
      </c>
      <c r="AEF17" s="248">
        <f>IF(AEF$6=$AAP$5,成绩录入!ER20,0)</f>
        <v>0</v>
      </c>
      <c r="AEG17" s="248">
        <f>IF(AEG$6=$AAP$5,成绩录入!ES20,0)</f>
        <v>0</v>
      </c>
      <c r="AEH17" s="248">
        <f>IF(AEH$6=$AAP$5,成绩录入!ET20,0)</f>
        <v>0</v>
      </c>
      <c r="AEI17" s="248">
        <f>IF(AEI$6=$AAP$5,成绩录入!EU20,0)</f>
        <v>0</v>
      </c>
      <c r="AEJ17" s="248">
        <f>IF(AEJ$6=$AAP$5,成绩录入!EV20,0)</f>
        <v>0</v>
      </c>
      <c r="AEK17" s="248">
        <f>IF(AEK$6=$AAP$5,成绩录入!EW20,0)</f>
        <v>0</v>
      </c>
      <c r="AEL17" s="248">
        <f>IF(AEL$6=$AAP$5,成绩录入!EX20,0)</f>
        <v>0</v>
      </c>
      <c r="AEM17" s="218">
        <f t="shared" si="34"/>
        <v>0</v>
      </c>
      <c r="AEN17" s="166"/>
      <c r="AEO17" s="166"/>
      <c r="AEP17" s="247">
        <f>IF(AEP$6=$AEO$5,成绩录入!BC20,0)</f>
        <v>0</v>
      </c>
      <c r="AEQ17" s="248">
        <f>IF(AEQ$6=$AEO$5,成绩录入!BD20,0)</f>
        <v>0</v>
      </c>
      <c r="AER17" s="248">
        <f>IF(AER$6=$AEO$5,成绩录入!BE20,0)</f>
        <v>0</v>
      </c>
      <c r="AES17" s="248">
        <f>IF(AES$6=$AEO$5,成绩录入!BF20,0)</f>
        <v>0</v>
      </c>
      <c r="AET17" s="248">
        <f>IF(AET$6=$AEO$5,成绩录入!BG20,0)</f>
        <v>0</v>
      </c>
      <c r="AEU17" s="248">
        <f>IF(AEU$6=$AEO$5,成绩录入!BH20,0)</f>
        <v>0</v>
      </c>
      <c r="AEV17" s="248">
        <f>IF(AEV$6=$AEO$5,成绩录入!BI20,0)</f>
        <v>0</v>
      </c>
      <c r="AEW17" s="248">
        <f>IF(AEW$6=$AEO$5,成绩录入!BJ20,0)</f>
        <v>0</v>
      </c>
      <c r="AEX17" s="248">
        <f>IF(AEX$6=$AEO$5,成绩录入!BK20,0)</f>
        <v>0</v>
      </c>
      <c r="AEY17" s="248">
        <f>IF(AEY$6=$AEO$5,成绩录入!BL20,0)</f>
        <v>0</v>
      </c>
      <c r="AEZ17" s="248">
        <f>IF(AEZ$6=$AEO$5,成绩录入!BM20,0)</f>
        <v>0</v>
      </c>
      <c r="AFA17" s="248">
        <f>IF(AFA$6=$AEO$5,成绩录入!BN20,0)</f>
        <v>0</v>
      </c>
      <c r="AFB17" s="248">
        <f>IF(AFB$6=$AEO$5,成绩录入!BO20,0)</f>
        <v>0</v>
      </c>
      <c r="AFC17" s="248">
        <f>IF(AFC$6=$AEO$5,成绩录入!BP20,0)</f>
        <v>0</v>
      </c>
      <c r="AFD17" s="248">
        <f>IF(AFD$6=$AEO$5,成绩录入!BQ20,0)</f>
        <v>0</v>
      </c>
      <c r="AFE17" s="248">
        <f>IF(AFE$6=$AEO$5,成绩录入!BR20,0)</f>
        <v>0</v>
      </c>
      <c r="AFF17" s="248">
        <f>IF(AFF$6=$AEO$5,成绩录入!BS20,0)</f>
        <v>0</v>
      </c>
      <c r="AFG17" s="248">
        <f>IF(AFG$6=$AEO$5,成绩录入!BT20,0)</f>
        <v>0</v>
      </c>
      <c r="AFH17" s="248">
        <f>IF(AFH$6=$AEO$5,成绩录入!BU20,0)</f>
        <v>0</v>
      </c>
      <c r="AFI17" s="248">
        <f>IF(AFI$6=$AEO$5,成绩录入!BV20,0)</f>
        <v>0</v>
      </c>
      <c r="AFJ17" s="248">
        <f>IF(AFJ$6=$AEO$5,成绩录入!BW20,0)</f>
        <v>0</v>
      </c>
      <c r="AFK17" s="248">
        <f>IF(AFK$6=$AEO$5,成绩录入!BX20,0)</f>
        <v>0</v>
      </c>
      <c r="AFL17" s="248">
        <f>IF(AFL$6=$AEO$5,成绩录入!BY20,0)</f>
        <v>0</v>
      </c>
      <c r="AFM17" s="248">
        <f>IF(AFM$6=$AEO$5,成绩录入!BZ20,0)</f>
        <v>0</v>
      </c>
      <c r="AFN17" s="248">
        <f>IF(AFN$6=$AEO$5,成绩录入!CA20,0)</f>
        <v>0</v>
      </c>
      <c r="AFO17" s="248">
        <f>IF(AFO$6=$AEO$5,成绩录入!CB20,0)</f>
        <v>0</v>
      </c>
      <c r="AFP17" s="248">
        <f>IF(AFP$6=$AEO$5,成绩录入!CC20,0)</f>
        <v>0</v>
      </c>
      <c r="AFQ17" s="248">
        <f>IF(AFQ$6=$AEO$5,成绩录入!CD20,0)</f>
        <v>0</v>
      </c>
      <c r="AFR17" s="248">
        <f>IF(AFR$6=$AEO$5,成绩录入!CE20,0)</f>
        <v>0</v>
      </c>
      <c r="AFS17" s="248">
        <f>IF(AFS$6=$AEO$5,成绩录入!CF20,0)</f>
        <v>0</v>
      </c>
      <c r="AFT17" s="248">
        <f>IF(AFT$6=$AEO$5,成绩录入!CG20,0)</f>
        <v>0</v>
      </c>
      <c r="AFU17" s="248">
        <f>IF(AFU$6=$AEO$5,成绩录入!CH20,0)</f>
        <v>0</v>
      </c>
      <c r="AFV17" s="248">
        <f>IF(AFV$6=$AEO$5,成绩录入!CI20,0)</f>
        <v>0</v>
      </c>
      <c r="AFW17" s="248">
        <f>IF(AFW$6=$AEO$5,成绩录入!CJ20,0)</f>
        <v>0</v>
      </c>
      <c r="AFX17" s="248">
        <f>IF(AFX$6=$AEO$5,成绩录入!CK20,0)</f>
        <v>0</v>
      </c>
      <c r="AFY17" s="248">
        <f>IF(AFY$6=$AEO$5,成绩录入!CL20,0)</f>
        <v>0</v>
      </c>
      <c r="AFZ17" s="248">
        <f>IF(AFZ$6=$AEO$5,成绩录入!CM20,0)</f>
        <v>0</v>
      </c>
      <c r="AGA17" s="248">
        <f>IF(AGA$6=$AEO$5,成绩录入!CN20,0)</f>
        <v>0</v>
      </c>
      <c r="AGB17" s="248">
        <f>IF(AGB$6=$AEO$5,成绩录入!CO20,0)</f>
        <v>0</v>
      </c>
      <c r="AGC17" s="248">
        <f>IF(AGC$6=$AEO$5,成绩录入!CP20,0)</f>
        <v>0</v>
      </c>
      <c r="AGD17" s="248">
        <f>IF(AGD$6=$AEO$5,成绩录入!CQ20,0)</f>
        <v>0</v>
      </c>
      <c r="AGE17" s="248">
        <f>IF(AGE$6=$AEO$5,成绩录入!CR20,0)</f>
        <v>0</v>
      </c>
      <c r="AGF17" s="248">
        <f>IF(AGF$6=$AEO$5,成绩录入!CS20,0)</f>
        <v>0</v>
      </c>
      <c r="AGG17" s="248">
        <f>IF(AGG$6=$AEO$5,成绩录入!CT20,0)</f>
        <v>0</v>
      </c>
      <c r="AGH17" s="248">
        <f>IF(AGH$6=$AEO$5,成绩录入!CU20,0)</f>
        <v>0</v>
      </c>
      <c r="AGI17" s="248">
        <f>IF(AGI$6=$AEO$5,成绩录入!CV20,0)</f>
        <v>0</v>
      </c>
      <c r="AGJ17" s="248">
        <f>IF(AGJ$6=$AEO$5,成绩录入!CW20,0)</f>
        <v>0</v>
      </c>
      <c r="AGK17" s="248">
        <f>IF(AGK$6=$AEO$5,成绩录入!CX20,0)</f>
        <v>0</v>
      </c>
      <c r="AGL17" s="248">
        <f>IF(AGL$6=$AEO$5,成绩录入!CY20,0)</f>
        <v>0</v>
      </c>
      <c r="AGM17" s="248">
        <f>IF(AGM$6=$AEO$5,成绩录入!CZ20,0)</f>
        <v>0</v>
      </c>
      <c r="AGN17" s="248">
        <f>IF(AGN$6=$AEO$5,成绩录入!DA20,0)</f>
        <v>0</v>
      </c>
      <c r="AGO17" s="248">
        <f>IF(AGO$6=$AEO$5,成绩录入!DB20,0)</f>
        <v>0</v>
      </c>
      <c r="AGP17" s="248">
        <f>IF(AGP$6=$AEO$5,成绩录入!DC20,0)</f>
        <v>0</v>
      </c>
      <c r="AGQ17" s="248">
        <f>IF(AGQ$6=$AEO$5,成绩录入!DD20,0)</f>
        <v>0</v>
      </c>
      <c r="AGR17" s="248">
        <f>IF(AGR$6=$AEO$5,成绩录入!DE20,0)</f>
        <v>0</v>
      </c>
      <c r="AGS17" s="248">
        <f>IF(AGS$6=$AEO$5,成绩录入!DF20,0)</f>
        <v>0</v>
      </c>
      <c r="AGT17" s="248">
        <f>IF(AGT$6=$AEO$5,成绩录入!DG20,0)</f>
        <v>0</v>
      </c>
      <c r="AGU17" s="248">
        <f>IF(AGU$6=$AEO$5,成绩录入!DH20,0)</f>
        <v>0</v>
      </c>
      <c r="AGV17" s="248">
        <f>IF(AGV$6=$AEO$5,成绩录入!DI20,0)</f>
        <v>0</v>
      </c>
      <c r="AGW17" s="248">
        <f>IF(AGW$6=$AEO$5,成绩录入!DJ20,0)</f>
        <v>0</v>
      </c>
      <c r="AGX17" s="248">
        <f>IF(AGX$6=$AEO$5,成绩录入!DK20,0)</f>
        <v>0</v>
      </c>
      <c r="AGY17" s="248">
        <f>IF(AGY$6=$AEO$5,成绩录入!DL20,0)</f>
        <v>0</v>
      </c>
      <c r="AGZ17" s="248">
        <f>IF(AGZ$6=$AEO$5,成绩录入!DM20,0)</f>
        <v>0</v>
      </c>
      <c r="AHA17" s="248">
        <f>IF(AHA$6=$AEO$5,成绩录入!DN20,0)</f>
        <v>0</v>
      </c>
      <c r="AHB17" s="248">
        <f>IF(AHB$6=$AEO$5,成绩录入!DO20,0)</f>
        <v>0</v>
      </c>
      <c r="AHC17" s="248">
        <f>IF(AHC$6=$AEO$5,成绩录入!DP20,0)</f>
        <v>0</v>
      </c>
      <c r="AHD17" s="248">
        <f>IF(AHD$6=$AEO$5,成绩录入!DQ20,0)</f>
        <v>0</v>
      </c>
      <c r="AHE17" s="248">
        <f>IF(AHE$6=$AEO$5,成绩录入!DR20,0)</f>
        <v>0</v>
      </c>
      <c r="AHF17" s="248">
        <f>IF(AHF$6=$AEO$5,成绩录入!DS20,0)</f>
        <v>0</v>
      </c>
      <c r="AHG17" s="248">
        <f>IF(AHG$6=$AEO$5,成绩录入!DT20,0)</f>
        <v>0</v>
      </c>
      <c r="AHH17" s="248">
        <f>IF(AHH$6=$AEO$5,成绩录入!DU20,0)</f>
        <v>0</v>
      </c>
      <c r="AHI17" s="248">
        <f>IF(AHI$6=$AEO$5,成绩录入!DV20,0)</f>
        <v>0</v>
      </c>
      <c r="AHJ17" s="248">
        <f>IF(AHJ$6=$AEO$5,成绩录入!DW20,0)</f>
        <v>0</v>
      </c>
      <c r="AHK17" s="248">
        <f>IF(AHK$6=$AEO$5,成绩录入!DX20,0)</f>
        <v>0</v>
      </c>
      <c r="AHL17" s="248">
        <f>IF(AHL$6=$AEO$5,成绩录入!DY20,0)</f>
        <v>0</v>
      </c>
      <c r="AHM17" s="248">
        <f>IF(AHM$6=$AEO$5,成绩录入!DZ20,0)</f>
        <v>0</v>
      </c>
      <c r="AHN17" s="248">
        <f>IF(AHN$6=$AEO$5,成绩录入!EA20,0)</f>
        <v>0</v>
      </c>
      <c r="AHO17" s="248">
        <f>IF(AHO$6=$AEO$5,成绩录入!EB20,0)</f>
        <v>0</v>
      </c>
      <c r="AHP17" s="248">
        <f>IF(AHP$6=$AEO$5,成绩录入!EC20,0)</f>
        <v>0</v>
      </c>
      <c r="AHQ17" s="248">
        <f>IF(AHQ$6=$AEO$5,成绩录入!ED20,0)</f>
        <v>0</v>
      </c>
      <c r="AHR17" s="248">
        <f>IF(AHR$6=$AEO$5,成绩录入!EE20,0)</f>
        <v>0</v>
      </c>
      <c r="AHS17" s="248">
        <f>IF(AHS$6=$AEO$5,成绩录入!EF20,0)</f>
        <v>0</v>
      </c>
      <c r="AHT17" s="248">
        <f>IF(AHT$6=$AEO$5,成绩录入!EG20,0)</f>
        <v>0</v>
      </c>
      <c r="AHU17" s="248">
        <f>IF(AHU$6=$AEO$5,成绩录入!EH20,0)</f>
        <v>0</v>
      </c>
      <c r="AHV17" s="248">
        <f>IF(AHV$6=$AEO$5,成绩录入!EI20,0)</f>
        <v>0</v>
      </c>
      <c r="AHW17" s="248">
        <f>IF(AHW$6=$AEO$5,成绩录入!EJ20,0)</f>
        <v>0</v>
      </c>
      <c r="AHX17" s="248">
        <f>IF(AHX$6=$AEO$5,成绩录入!EK20,0)</f>
        <v>0</v>
      </c>
      <c r="AHY17" s="248">
        <f>IF(AHY$6=$AEO$5,成绩录入!EL20,0)</f>
        <v>0</v>
      </c>
      <c r="AHZ17" s="248">
        <f>IF(AHZ$6=$AEO$5,成绩录入!EM20,0)</f>
        <v>0</v>
      </c>
      <c r="AIA17" s="248">
        <f>IF(AIA$6=$AEO$5,成绩录入!EN20,0)</f>
        <v>0</v>
      </c>
      <c r="AIB17" s="248">
        <f>IF(AIB$6=$AEO$5,成绩录入!EO20,0)</f>
        <v>0</v>
      </c>
      <c r="AIC17" s="248">
        <f>IF(AIC$6=$AEO$5,成绩录入!EP20,0)</f>
        <v>0</v>
      </c>
      <c r="AID17" s="248">
        <f>IF(AID$6=$AEO$5,成绩录入!EQ20,0)</f>
        <v>0</v>
      </c>
      <c r="AIE17" s="248">
        <f>IF(AIE$6=$AEO$5,成绩录入!ER20,0)</f>
        <v>0</v>
      </c>
      <c r="AIF17" s="248">
        <f>IF(AIF$6=$AEO$5,成绩录入!ES20,0)</f>
        <v>0</v>
      </c>
      <c r="AIG17" s="248">
        <f>IF(AIG$6=$AEO$5,成绩录入!ET20,0)</f>
        <v>0</v>
      </c>
      <c r="AIH17" s="248">
        <f>IF(AIH$6=$AEO$5,成绩录入!EU20,0)</f>
        <v>0</v>
      </c>
      <c r="AII17" s="248">
        <f>IF(AII$6=$AEO$5,成绩录入!EV20,0)</f>
        <v>0</v>
      </c>
      <c r="AIJ17" s="248">
        <f>IF(AIJ$6=$AEO$5,成绩录入!EW20,0)</f>
        <v>0</v>
      </c>
      <c r="AIK17" s="248">
        <f>IF(AIK$6=$AEO$5,成绩录入!EX20,0)</f>
        <v>0</v>
      </c>
      <c r="AIL17" s="218">
        <f t="shared" si="35"/>
        <v>0</v>
      </c>
      <c r="AIN17" s="214" t="str">
        <f>初始录入!A22</f>
        <v/>
      </c>
      <c r="AIO17" s="215">
        <f>初始录入!B22</f>
        <v>0</v>
      </c>
      <c r="AIP17" s="216">
        <f>初始录入!C22</f>
        <v>0</v>
      </c>
      <c r="AIQ17" s="314">
        <f>IF(平时!D15&lt;&gt;"",平时!D15,0)</f>
        <v>0</v>
      </c>
      <c r="AIR17" s="324" t="str">
        <f t="shared" si="89"/>
        <v/>
      </c>
      <c r="AIS17" s="314">
        <f>IF(过程!D15&lt;&gt;"",过程!D15,0)</f>
        <v>0</v>
      </c>
      <c r="AIT17" s="324" t="str">
        <f t="shared" si="90"/>
        <v/>
      </c>
      <c r="AIU17" s="216">
        <f>IF(期末!D15&lt;&gt;"",期末!D15,0)</f>
        <v>0</v>
      </c>
      <c r="AIV17" s="324" t="str">
        <f t="shared" si="91"/>
        <v/>
      </c>
      <c r="AIW17" s="325">
        <f t="shared" si="92"/>
        <v>0</v>
      </c>
      <c r="AIX17" s="314">
        <f>IF(平时!E15&lt;&gt;"",平时!E15,0)</f>
        <v>0</v>
      </c>
      <c r="AIY17" s="324" t="str">
        <f t="shared" si="93"/>
        <v/>
      </c>
      <c r="AIZ17" s="314">
        <f>IF(过程!E15&lt;&gt;"",过程!E15,0)</f>
        <v>0</v>
      </c>
      <c r="AJA17" s="324" t="str">
        <f t="shared" si="94"/>
        <v/>
      </c>
      <c r="AJB17" s="216">
        <f>IF(期末!E15&lt;&gt;"",期末!E15,0)</f>
        <v>0</v>
      </c>
      <c r="AJC17" s="324" t="str">
        <f t="shared" si="95"/>
        <v/>
      </c>
      <c r="AJD17" s="325">
        <f t="shared" si="96"/>
        <v>0</v>
      </c>
      <c r="AJE17" s="314">
        <f>IF(平时!F15&lt;&gt;"",平时!F15,0)</f>
        <v>0</v>
      </c>
      <c r="AJF17" s="324" t="str">
        <f t="shared" si="97"/>
        <v/>
      </c>
      <c r="AJG17" s="314">
        <f>IF(过程!F15&lt;&gt;"",过程!F15,0)</f>
        <v>0</v>
      </c>
      <c r="AJH17" s="324" t="str">
        <f t="shared" si="98"/>
        <v/>
      </c>
      <c r="AJI17" s="216">
        <f>IF(期末!F15&lt;&gt;"",期末!F15,0)</f>
        <v>0</v>
      </c>
      <c r="AJJ17" s="324" t="str">
        <f t="shared" si="99"/>
        <v/>
      </c>
      <c r="AJK17" s="325">
        <f t="shared" si="100"/>
        <v>0</v>
      </c>
      <c r="AJL17" s="314">
        <f>IF(平时!G15&lt;&gt;"",平时!G15,0)</f>
        <v>0</v>
      </c>
      <c r="AJM17" s="324" t="str">
        <f t="shared" si="101"/>
        <v/>
      </c>
      <c r="AJN17" s="314">
        <f>IF(过程!G15&lt;&gt;"",过程!G15,0)</f>
        <v>0</v>
      </c>
      <c r="AJO17" s="324" t="str">
        <f t="shared" si="102"/>
        <v/>
      </c>
      <c r="AJP17" s="216">
        <f>IF(期末!G15&lt;&gt;"",期末!G15,0)</f>
        <v>0</v>
      </c>
      <c r="AJQ17" s="324" t="str">
        <f t="shared" si="103"/>
        <v/>
      </c>
      <c r="AJR17" s="325">
        <f t="shared" si="104"/>
        <v>0</v>
      </c>
      <c r="AJS17" s="314">
        <f>IF(平时!H15&lt;&gt;"",平时!H15,0)</f>
        <v>0</v>
      </c>
      <c r="AJT17" s="324" t="str">
        <f t="shared" si="105"/>
        <v/>
      </c>
      <c r="AJU17" s="314">
        <f>IF(过程!H15&lt;&gt;"",过程!H15,0)</f>
        <v>0</v>
      </c>
      <c r="AJV17" s="324" t="str">
        <f t="shared" si="106"/>
        <v/>
      </c>
      <c r="AJW17" s="216">
        <f>IF(期末!H15&lt;&gt;"",期末!H15,0)</f>
        <v>0</v>
      </c>
      <c r="AJX17" s="324" t="str">
        <f t="shared" si="107"/>
        <v/>
      </c>
      <c r="AJY17" s="326">
        <f t="shared" si="108"/>
        <v>0</v>
      </c>
      <c r="AKA17" s="216" t="str">
        <f>初始录入!A22</f>
        <v/>
      </c>
      <c r="AKB17" s="216">
        <f>初始录入!B22</f>
        <v>0</v>
      </c>
      <c r="AKC17" s="216">
        <f>初始录入!C22</f>
        <v>0</v>
      </c>
      <c r="AKD17" s="327" t="str">
        <f>IF(初始录入!$E22=初始录入!$K$2,达成度!$D30,"")</f>
        <v/>
      </c>
      <c r="AKE17" s="327" t="str">
        <f>IF(初始录入!$E22=初始录入!$K$3,达成度!D30,"")</f>
        <v/>
      </c>
      <c r="AKF17" s="216" t="str">
        <f>IF(初始录入!$E22=初始录入!$K$4,达成度!D30,"")</f>
        <v/>
      </c>
      <c r="AKG17" s="216" t="str">
        <f>IF(初始录入!$E22=初始录入!$K$5,达成度!D30,"")</f>
        <v/>
      </c>
      <c r="AKH17" s="327" t="str">
        <f>IF(初始录入!$E22=初始录入!$K$2,达成度!E30,"")</f>
        <v/>
      </c>
      <c r="AKI17" s="327" t="str">
        <f>IF(初始录入!$E22=初始录入!$K$3,达成度!E30,"")</f>
        <v/>
      </c>
      <c r="AKJ17" s="216" t="str">
        <f>IF(初始录入!$E22=初始录入!$K$4,达成度!E30,"")</f>
        <v/>
      </c>
      <c r="AKK17" s="216" t="str">
        <f>IF(初始录入!$E22=初始录入!$K$5,达成度!E30,"")</f>
        <v/>
      </c>
      <c r="AKL17" s="327" t="str">
        <f>IF(初始录入!$E22=初始录入!$K$2,达成度!F30,"")</f>
        <v/>
      </c>
      <c r="AKM17" s="327" t="str">
        <f>IF(初始录入!$E22=初始录入!$K$3,达成度!F30,"")</f>
        <v/>
      </c>
      <c r="AKN17" s="216" t="str">
        <f>IF(初始录入!$E22=初始录入!$K$4,达成度!F30,"")</f>
        <v/>
      </c>
      <c r="AKO17" s="216" t="str">
        <f>IF(初始录入!$E22=初始录入!$K$5,达成度!F30,"")</f>
        <v/>
      </c>
      <c r="AKP17" s="327" t="str">
        <f>IF(初始录入!$E22=初始录入!$K$2,达成度!H30,"")</f>
        <v/>
      </c>
      <c r="AKQ17" s="327" t="str">
        <f>IF(初始录入!$E22=初始录入!$K$3,达成度!H30,"")</f>
        <v/>
      </c>
      <c r="AKR17" s="216" t="str">
        <f>IF(初始录入!$E22=初始录入!$K$4,达成度!H30,"")</f>
        <v/>
      </c>
      <c r="AKS17" s="216" t="str">
        <f>IF(初始录入!$E22=初始录入!$K$5,达成度!H30,"")</f>
        <v/>
      </c>
      <c r="AKT17" s="327" t="str">
        <f>IF(初始录入!$E22=初始录入!$K$2,达成度!I30,"")</f>
        <v/>
      </c>
      <c r="AKU17" s="327" t="str">
        <f>IF(初始录入!$E22=初始录入!$K$3,达成度!I30,"")</f>
        <v/>
      </c>
      <c r="AKV17" s="216" t="str">
        <f>IF(初始录入!$E22=初始录入!$K$4,达成度!I30,"")</f>
        <v/>
      </c>
      <c r="AKW17" s="216" t="str">
        <f>IF(初始录入!$E22=初始录入!$K$5,达成度!I30,"")</f>
        <v/>
      </c>
      <c r="AKX17" s="327" t="str">
        <f>IF(初始录入!$E22=初始录入!$K$2,达成度!J30,"")</f>
        <v/>
      </c>
      <c r="AKY17" s="327" t="str">
        <f>IF(初始录入!$E22=初始录入!$K$3,达成度!J30,"")</f>
        <v/>
      </c>
      <c r="AKZ17" s="216" t="str">
        <f>IF(初始录入!$E22=初始录入!$K$4,达成度!J30,"")</f>
        <v/>
      </c>
      <c r="ALA17" s="216" t="str">
        <f>IF(初始录入!$E22=初始录入!$K$5,达成度!J30,"")</f>
        <v/>
      </c>
      <c r="ALB17" s="327" t="str">
        <f>IF(初始录入!$E22=初始录入!$K$2,达成度!L30,"")</f>
        <v/>
      </c>
      <c r="ALC17" s="327" t="str">
        <f>IF(初始录入!$E22=初始录入!$K$3,达成度!L30,"")</f>
        <v/>
      </c>
      <c r="ALD17" s="216" t="str">
        <f>IF(初始录入!$E22=初始录入!$K$4,达成度!L30,"")</f>
        <v/>
      </c>
      <c r="ALE17" s="216" t="str">
        <f>IF(初始录入!$E22=初始录入!$K$5,达成度!L30,"")</f>
        <v/>
      </c>
      <c r="ALF17" s="327" t="str">
        <f>IF(初始录入!$E22=初始录入!$K$2,达成度!M30,"")</f>
        <v/>
      </c>
      <c r="ALG17" s="327" t="str">
        <f>IF(初始录入!$E22=初始录入!$K$3,达成度!M30,"")</f>
        <v/>
      </c>
      <c r="ALH17" s="216" t="str">
        <f>IF(初始录入!$E22=初始录入!$K$4,达成度!M30,"")</f>
        <v/>
      </c>
      <c r="ALI17" s="216" t="str">
        <f>IF(初始录入!$E22=初始录入!$K$5,达成度!M30,"")</f>
        <v/>
      </c>
      <c r="ALJ17" s="327" t="str">
        <f>IF(初始录入!$E22=初始录入!$K$2,达成度!N30,"")</f>
        <v/>
      </c>
      <c r="ALK17" s="327" t="str">
        <f>IF(初始录入!$E22=初始录入!$K$3,达成度!N30,"")</f>
        <v/>
      </c>
      <c r="ALL17" s="216" t="str">
        <f>IF(初始录入!$E22=初始录入!$K$4,达成度!N30,"")</f>
        <v/>
      </c>
      <c r="ALM17" s="216" t="str">
        <f>IF(初始录入!$E22=初始录入!$K$5,达成度!N30,"")</f>
        <v/>
      </c>
      <c r="ALN17" s="327" t="str">
        <f>IF(初始录入!$E22=初始录入!$K$2,达成度!P30,"")</f>
        <v/>
      </c>
      <c r="ALO17" s="327" t="str">
        <f>IF(初始录入!$E22=初始录入!$K$3,达成度!P30,"")</f>
        <v/>
      </c>
      <c r="ALP17" s="216" t="str">
        <f>IF(初始录入!$E22=初始录入!$K$4,达成度!P30,"")</f>
        <v/>
      </c>
      <c r="ALQ17" s="216" t="str">
        <f>IF(初始录入!$E22=初始录入!$K$5,达成度!P30,"")</f>
        <v/>
      </c>
      <c r="ALR17" s="327" t="str">
        <f>IF(初始录入!$E22=初始录入!$K$2,达成度!Q30,"")</f>
        <v/>
      </c>
      <c r="ALS17" s="327" t="str">
        <f>IF(初始录入!$E22=初始录入!$K$3,达成度!Q30,"")</f>
        <v/>
      </c>
      <c r="ALT17" s="216" t="str">
        <f>IF(初始录入!$E22=初始录入!$K$4,达成度!Q30,"")</f>
        <v/>
      </c>
      <c r="ALU17" s="216" t="str">
        <f>IF(初始录入!$E22=初始录入!$K$5,达成度!Q30,"")</f>
        <v/>
      </c>
      <c r="ALV17" s="327" t="str">
        <f>IF(初始录入!$E22=初始录入!$K$2,达成度!R30,"")</f>
        <v/>
      </c>
      <c r="ALW17" s="327" t="str">
        <f>IF(初始录入!$E22=初始录入!$K$3,达成度!R30,"")</f>
        <v/>
      </c>
      <c r="ALX17" s="216" t="str">
        <f>IF(初始录入!$E22=初始录入!$K$4,达成度!R30,"")</f>
        <v/>
      </c>
      <c r="ALY17" s="216"/>
      <c r="ALZ17" s="327" t="str">
        <f>IF(初始录入!$E22=初始录入!$K$2,达成度!T30,"")</f>
        <v/>
      </c>
      <c r="AMA17" s="327" t="str">
        <f>IF(初始录入!$E22=初始录入!$K$3,达成度!T30,"")</f>
        <v/>
      </c>
      <c r="AMB17" s="216" t="str">
        <f>IF(初始录入!$E22=初始录入!$K$4,达成度!T30,"")</f>
        <v/>
      </c>
      <c r="AMC17" s="216" t="str">
        <f>IF(初始录入!$E22=初始录入!$K$5,达成度!T30,"")</f>
        <v/>
      </c>
      <c r="AMD17" s="327" t="str">
        <f>IF(初始录入!$E22=初始录入!$K$2,达成度!U30,"")</f>
        <v/>
      </c>
      <c r="AME17" s="327" t="str">
        <f>IF(初始录入!$E22=初始录入!$K$3,达成度!U30,"")</f>
        <v/>
      </c>
      <c r="AMF17" s="216" t="str">
        <f>IF(初始录入!$E22=初始录入!$K$4,达成度!U30,"")</f>
        <v/>
      </c>
      <c r="AMG17" s="216" t="str">
        <f>IF(初始录入!$E22=初始录入!$K$5,达成度!U30,"")</f>
        <v/>
      </c>
      <c r="AMH17" s="327" t="str">
        <f>IF(初始录入!$E22=初始录入!$K$2,达成度!V30,"")</f>
        <v/>
      </c>
      <c r="AMI17" s="327" t="str">
        <f>IF(初始录入!$E22=初始录入!$K$3,达成度!V30,"")</f>
        <v/>
      </c>
      <c r="AMJ17" s="216" t="str">
        <f>IF(初始录入!$E22=初始录入!$K$4,达成度!W30,"")</f>
        <v/>
      </c>
      <c r="AMK17" s="216" t="str">
        <f>IF(初始录入!$E22=初始录入!$K$5,达成度!W30,"")</f>
        <v/>
      </c>
      <c r="AMM17" s="215">
        <f t="shared" si="114"/>
        <v>10</v>
      </c>
      <c r="AMN17" s="222" t="str">
        <f t="shared" si="109"/>
        <v/>
      </c>
      <c r="AMO17" s="325" t="str">
        <f>IF($AMM17&lt;=$H$7,INDEX(达成度!$G$21:$G$170,$AMM17,1),"")</f>
        <v/>
      </c>
      <c r="AMP17" s="325" t="str">
        <f>IF($AMM17&lt;=$H$7,INDEX(达成度!$K$21:$K$170,$AMM17,1),"")</f>
        <v/>
      </c>
      <c r="AMQ17" s="325" t="str">
        <f>IF($AMM17&lt;=$H$7,INDEX(达成度!$O$21:$O$170,$AMM17,1),"")</f>
        <v/>
      </c>
      <c r="AMR17" s="325" t="str">
        <f>IF($AMM17&lt;=$H$7,INDEX(达成度!$S$21:$S$170,$AMM17,1),"")</f>
        <v/>
      </c>
      <c r="AMS17" s="326" t="str">
        <f>IF($AMM17&lt;=$H$7,INDEX(达成度!$W$21:$W$170,$AMM17,1),"")</f>
        <v/>
      </c>
      <c r="AMT17" s="328"/>
      <c r="AMU17" s="336"/>
      <c r="AMV17" s="222" t="str">
        <f t="shared" si="110"/>
        <v/>
      </c>
      <c r="AMW17" s="325" t="str">
        <f>IF($AMM17&lt;=$I$7,INDEX(达成度!$G$21:$G$170,$AMM17+$H$7,1),"")</f>
        <v/>
      </c>
      <c r="AMX17" s="325" t="str">
        <f>IF($AMM17&lt;=$I$7,INDEX(达成度!$K$21:$K$170,$AMM17+$H$7,1),"")</f>
        <v/>
      </c>
      <c r="AMY17" s="325" t="str">
        <f>IF($AMM17&lt;=$I$7,INDEX(达成度!$O$21:$O$170,$AMM17+$H$7,1),"")</f>
        <v/>
      </c>
      <c r="AMZ17" s="325" t="str">
        <f>IF($AMM17&lt;=$I$7,INDEX(达成度!$S$21:$S$170,$AMM17+$H$7,1),"")</f>
        <v/>
      </c>
      <c r="ANA17" s="326" t="str">
        <f>IF($AMM17&lt;=$I$7,INDEX(达成度!$W$21:$W$170,$AMM17+$H$7,1),"")</f>
        <v/>
      </c>
      <c r="ANB17" s="206"/>
      <c r="ANC17" s="215"/>
      <c r="AND17" s="216" t="str">
        <f t="shared" si="111"/>
        <v/>
      </c>
      <c r="ANE17" s="325" t="str">
        <f>IF($AMM17&lt;=$J$7,INDEX(达成度!$G$21:$G$170,$AMM17+$H$7+$I$7,1),"")</f>
        <v/>
      </c>
      <c r="ANF17" s="325" t="str">
        <f>IF($AMM17&lt;=$J$7,INDEX(达成度!$K$21:$K$170,$AMM17+$H$7+$I$7,1),"")</f>
        <v/>
      </c>
      <c r="ANG17" s="325" t="str">
        <f>IF($AMM17&lt;=$J$7,INDEX(达成度!$O$21:$O$170,$AMM17+$H$7+$I$7,1),"")</f>
        <v/>
      </c>
      <c r="ANH17" s="325" t="str">
        <f>IF($AMM17&lt;=$J$7,INDEX(达成度!$S$21:$S$170,$AMM17+$H$7+$I$7,1),"")</f>
        <v/>
      </c>
      <c r="ANI17" s="326" t="str">
        <f>IF($AMM17&lt;=$J$7,INDEX(达成度!$W$21:$W$170,$AMM17+$H$7+$I$7,1),"")</f>
        <v/>
      </c>
      <c r="ANK17" s="215"/>
      <c r="ANL17" s="216" t="str">
        <f t="shared" si="112"/>
        <v/>
      </c>
      <c r="ANM17" s="325" t="str">
        <f>IF($AMM17&lt;=$K$7,INDEX(达成度!$G$21:$G$170,$AMM17+$H$7+$I$7+$J$7,1),"")</f>
        <v/>
      </c>
      <c r="ANN17" s="325" t="str">
        <f>IF($AMM17&lt;=$K$7,INDEX(达成度!$K$21:$K$170,$AMM17+$H$7+$I$7+$J$7,1),"")</f>
        <v/>
      </c>
      <c r="ANO17" s="325" t="str">
        <f>IF($AMM17&lt;=$K$7,INDEX(达成度!$O$21:$O$170,$AMM17+$H$7+$I$7+$J$7,1),"")</f>
        <v/>
      </c>
      <c r="ANP17" s="325" t="str">
        <f>IF($AMM17&lt;=$K$7,INDEX(达成度!$S$21:$S$170,$AMM17+$H$7+$I$7+$J$7,1),"")</f>
        <v/>
      </c>
      <c r="ANQ17" s="326" t="str">
        <f>IF($AMM17&lt;=$K$7,INDEX(达成度!$W$21:$W$170,$AMM17+$H$7+$I$7+$J$7,1),"")</f>
        <v/>
      </c>
      <c r="ANS17" s="187"/>
      <c r="ANT17" s="187"/>
      <c r="ANU17" s="187"/>
      <c r="ANV17" s="187"/>
      <c r="ANW17" s="187"/>
      <c r="ANX17" s="187"/>
      <c r="ANY17" s="187"/>
      <c r="ANZ17" s="187"/>
      <c r="AOA17" s="187"/>
      <c r="AOB17" s="187"/>
      <c r="AOC17" s="187"/>
      <c r="AOD17" s="187"/>
      <c r="AOE17" s="187"/>
      <c r="AOF17" s="187"/>
      <c r="AOG17" s="187"/>
      <c r="AOH17" s="187"/>
      <c r="AOI17" s="187"/>
      <c r="AOJ17" s="187"/>
      <c r="AOK17" s="187"/>
      <c r="AOL17" s="187"/>
      <c r="AOM17" s="187"/>
      <c r="AON17" s="187"/>
      <c r="AOO17" s="187"/>
      <c r="AOP17" s="187"/>
      <c r="AOQ17" s="187"/>
      <c r="AOR17" s="187"/>
      <c r="AOS17" s="187"/>
      <c r="AOT17" s="187"/>
      <c r="AOU17" s="187"/>
      <c r="AOV17" s="187"/>
      <c r="AOW17" s="187"/>
      <c r="AOX17" s="187"/>
      <c r="AOY17" s="187"/>
      <c r="AOZ17" s="187"/>
      <c r="APA17" s="187"/>
      <c r="APB17" s="187"/>
      <c r="APC17" s="187"/>
      <c r="APD17" s="187"/>
      <c r="APE17" s="187"/>
      <c r="APF17" s="187"/>
      <c r="APG17" s="187"/>
      <c r="APH17" s="187"/>
      <c r="API17" s="187"/>
      <c r="APJ17" s="187"/>
      <c r="APK17" s="187"/>
      <c r="APL17" s="187"/>
      <c r="APM17" s="187"/>
      <c r="APN17" s="187"/>
      <c r="APO17" s="187"/>
      <c r="APP17" s="187"/>
      <c r="APQ17" s="187"/>
      <c r="APR17" s="187"/>
      <c r="APS17" s="187"/>
      <c r="APT17" s="187"/>
      <c r="APU17" s="187"/>
      <c r="APV17" s="187"/>
      <c r="APW17" s="187"/>
    </row>
    <row r="18" ht="18" customHeight="1" spans="1:1024 1025:1115">
      <c r="A18" s="215" t="str">
        <f>初始录入!A23</f>
        <v/>
      </c>
      <c r="B18" s="216" t="str">
        <f>IF(初始录入!B23&lt;&gt;"",初始录入!B23,"")</f>
        <v/>
      </c>
      <c r="C18" s="216" t="str">
        <f>IF(初始录入!C23&lt;&gt;"",初始录入!C23,"")</f>
        <v/>
      </c>
      <c r="D18" s="216" t="str">
        <f>IF(初始录入!D23&lt;&gt;"",初始录入!D23,"")</f>
        <v/>
      </c>
      <c r="E18" s="218" t="str">
        <f>IF(初始录入!E23&lt;&gt;"",初始录入!E23,"")</f>
        <v/>
      </c>
      <c r="G18" s="330"/>
      <c r="H18" s="295">
        <f>IF(初始录入!E23=H$6,1,0)</f>
        <v>0</v>
      </c>
      <c r="I18" s="295">
        <f>IF(初始录入!E23=I$6,1,0)</f>
        <v>0</v>
      </c>
      <c r="J18" s="295">
        <f>IF(初始录入!E23=J$6,1,0)</f>
        <v>0</v>
      </c>
      <c r="K18" s="321">
        <f>IF(初始录入!E23=K$6,1,0)</f>
        <v>0</v>
      </c>
      <c r="L18" s="28"/>
      <c r="M18" s="362" t="s">
        <v>187</v>
      </c>
      <c r="N18" s="363"/>
      <c r="O18" s="363"/>
      <c r="P18" s="363"/>
      <c r="Q18" s="363"/>
      <c r="R18" s="364"/>
      <c r="X18" s="28"/>
      <c r="Y18" s="294">
        <v>100</v>
      </c>
      <c r="Z18" s="295">
        <f>成绩录入!$F$7</f>
        <v>0</v>
      </c>
      <c r="AA18" s="295">
        <f>成绩录入!F21</f>
        <v>0</v>
      </c>
      <c r="AB18" s="296">
        <f>IF(初始录入!$M$7&lt;&gt;"",IF(成绩录入!$F$7&lt;&gt;"",IF(初始录入!$P$7="次数",AA18/Z18*Y18,成绩录入!F21),0),0)</f>
        <v>0</v>
      </c>
      <c r="AC18" s="297">
        <f t="shared" si="36"/>
        <v>0</v>
      </c>
      <c r="AD18" s="297">
        <f t="shared" si="23"/>
        <v>0</v>
      </c>
      <c r="AE18" s="297">
        <f t="shared" si="24"/>
        <v>0</v>
      </c>
      <c r="AF18" s="297">
        <f t="shared" si="25"/>
        <v>0</v>
      </c>
      <c r="AG18" s="297">
        <f t="shared" si="26"/>
        <v>0</v>
      </c>
      <c r="AH18" s="298">
        <f t="shared" si="37"/>
        <v>0</v>
      </c>
      <c r="AI18" s="28"/>
      <c r="AJ18" s="260">
        <f>成绩录入!I21</f>
        <v>0</v>
      </c>
      <c r="AK18" s="248">
        <f>成绩录入!J21</f>
        <v>0</v>
      </c>
      <c r="AL18" s="248">
        <f>成绩录入!K21</f>
        <v>0</v>
      </c>
      <c r="AM18" s="248">
        <f>成绩录入!L21</f>
        <v>0</v>
      </c>
      <c r="AN18" s="248">
        <f>成绩录入!M21</f>
        <v>0</v>
      </c>
      <c r="AO18" s="298">
        <f t="shared" si="38"/>
        <v>0</v>
      </c>
      <c r="AP18" s="299"/>
      <c r="AQ18" s="260">
        <f>成绩录入!I21</f>
        <v>0</v>
      </c>
      <c r="AR18" s="248">
        <f>成绩录入!J21</f>
        <v>0</v>
      </c>
      <c r="AS18" s="248">
        <f>成绩录入!K21</f>
        <v>0</v>
      </c>
      <c r="AT18" s="248">
        <f>成绩录入!L21</f>
        <v>0</v>
      </c>
      <c r="AU18" s="248">
        <f>成绩录入!M21</f>
        <v>0</v>
      </c>
      <c r="AV18" s="298">
        <f t="shared" si="39"/>
        <v>0</v>
      </c>
      <c r="AW18" s="299"/>
      <c r="AX18" s="260">
        <f>成绩录入!I21</f>
        <v>0</v>
      </c>
      <c r="AY18" s="248">
        <f>成绩录入!J21</f>
        <v>0</v>
      </c>
      <c r="AZ18" s="248">
        <f>成绩录入!K21</f>
        <v>0</v>
      </c>
      <c r="BA18" s="248">
        <f>成绩录入!L21</f>
        <v>0</v>
      </c>
      <c r="BB18" s="248">
        <f>成绩录入!M21</f>
        <v>0</v>
      </c>
      <c r="BC18" s="298">
        <f t="shared" si="40"/>
        <v>0</v>
      </c>
      <c r="BD18" s="299"/>
      <c r="BE18" s="260">
        <f>成绩录入!I21</f>
        <v>0</v>
      </c>
      <c r="BF18" s="248">
        <f>成绩录入!J21</f>
        <v>0</v>
      </c>
      <c r="BG18" s="248">
        <f>成绩录入!K21</f>
        <v>0</v>
      </c>
      <c r="BH18" s="248">
        <f>成绩录入!L21</f>
        <v>0</v>
      </c>
      <c r="BI18" s="248">
        <f>成绩录入!M21</f>
        <v>0</v>
      </c>
      <c r="BJ18" s="298">
        <f t="shared" si="41"/>
        <v>0</v>
      </c>
      <c r="BK18" s="299"/>
      <c r="BL18" s="260">
        <f>成绩录入!I21</f>
        <v>0</v>
      </c>
      <c r="BM18" s="248">
        <f>成绩录入!J21</f>
        <v>0</v>
      </c>
      <c r="BN18" s="248">
        <f>成绩录入!K21</f>
        <v>0</v>
      </c>
      <c r="BO18" s="248">
        <f>成绩录入!L21</f>
        <v>0</v>
      </c>
      <c r="BP18" s="248">
        <f>成绩录入!M21</f>
        <v>0</v>
      </c>
      <c r="BQ18" s="298">
        <f t="shared" si="42"/>
        <v>0</v>
      </c>
      <c r="BR18" s="300"/>
      <c r="BS18" s="260">
        <f>成绩录入!P21</f>
        <v>0</v>
      </c>
      <c r="BT18" s="248">
        <f>成绩录入!Q21</f>
        <v>0</v>
      </c>
      <c r="BU18" s="248">
        <f>成绩录入!R21</f>
        <v>0</v>
      </c>
      <c r="BV18" s="248">
        <f>成绩录入!S21</f>
        <v>0</v>
      </c>
      <c r="BW18" s="248">
        <f>成绩录入!T21</f>
        <v>0</v>
      </c>
      <c r="BX18" s="248">
        <f>成绩录入!U21</f>
        <v>0</v>
      </c>
      <c r="BY18" s="248">
        <f>成绩录入!V21</f>
        <v>0</v>
      </c>
      <c r="BZ18" s="248">
        <f>成绩录入!W21</f>
        <v>0</v>
      </c>
      <c r="CA18" s="248">
        <f>成绩录入!X21</f>
        <v>0</v>
      </c>
      <c r="CB18" s="248">
        <f>成绩录入!Y21</f>
        <v>0</v>
      </c>
      <c r="CC18" s="298">
        <f t="shared" si="43"/>
        <v>0</v>
      </c>
      <c r="CD18" s="299"/>
      <c r="CE18" s="260">
        <f>成绩录入!P21</f>
        <v>0</v>
      </c>
      <c r="CF18" s="248">
        <f>成绩录入!Q21</f>
        <v>0</v>
      </c>
      <c r="CG18" s="248">
        <f>成绩录入!R21</f>
        <v>0</v>
      </c>
      <c r="CH18" s="248">
        <f>成绩录入!S21</f>
        <v>0</v>
      </c>
      <c r="CI18" s="248">
        <f>成绩录入!T21</f>
        <v>0</v>
      </c>
      <c r="CJ18" s="248">
        <f>成绩录入!U21</f>
        <v>0</v>
      </c>
      <c r="CK18" s="248">
        <f>成绩录入!V21</f>
        <v>0</v>
      </c>
      <c r="CL18" s="248">
        <f>成绩录入!W21</f>
        <v>0</v>
      </c>
      <c r="CM18" s="248">
        <f>成绩录入!X21</f>
        <v>0</v>
      </c>
      <c r="CN18" s="248">
        <f>成绩录入!Y21</f>
        <v>0</v>
      </c>
      <c r="CO18" s="298">
        <f t="shared" si="44"/>
        <v>0</v>
      </c>
      <c r="CP18" s="299"/>
      <c r="CQ18" s="260">
        <f>成绩录入!P21</f>
        <v>0</v>
      </c>
      <c r="CR18" s="248">
        <f>成绩录入!Q21</f>
        <v>0</v>
      </c>
      <c r="CS18" s="248">
        <f>成绩录入!R21</f>
        <v>0</v>
      </c>
      <c r="CT18" s="248">
        <f>成绩录入!S21</f>
        <v>0</v>
      </c>
      <c r="CU18" s="248">
        <f>成绩录入!T21</f>
        <v>0</v>
      </c>
      <c r="CV18" s="248">
        <f>成绩录入!U21</f>
        <v>0</v>
      </c>
      <c r="CW18" s="248">
        <f>成绩录入!V21</f>
        <v>0</v>
      </c>
      <c r="CX18" s="248">
        <f>成绩录入!W21</f>
        <v>0</v>
      </c>
      <c r="CY18" s="248">
        <f>成绩录入!X21</f>
        <v>0</v>
      </c>
      <c r="CZ18" s="248">
        <f>成绩录入!Y21</f>
        <v>0</v>
      </c>
      <c r="DA18" s="298">
        <f t="shared" si="45"/>
        <v>0</v>
      </c>
      <c r="DB18" s="299"/>
      <c r="DC18" s="260">
        <f>成绩录入!P21</f>
        <v>0</v>
      </c>
      <c r="DD18" s="248">
        <f>成绩录入!Q21</f>
        <v>0</v>
      </c>
      <c r="DE18" s="248">
        <f>成绩录入!R21</f>
        <v>0</v>
      </c>
      <c r="DF18" s="248">
        <f>成绩录入!S21</f>
        <v>0</v>
      </c>
      <c r="DG18" s="248">
        <f>成绩录入!T21</f>
        <v>0</v>
      </c>
      <c r="DH18" s="248">
        <f>成绩录入!U21</f>
        <v>0</v>
      </c>
      <c r="DI18" s="248">
        <f>成绩录入!V21</f>
        <v>0</v>
      </c>
      <c r="DJ18" s="248">
        <f>成绩录入!W21</f>
        <v>0</v>
      </c>
      <c r="DK18" s="248">
        <f>成绩录入!X21</f>
        <v>0</v>
      </c>
      <c r="DL18" s="248">
        <f>成绩录入!Y21</f>
        <v>0</v>
      </c>
      <c r="DM18" s="298">
        <f t="shared" si="46"/>
        <v>0</v>
      </c>
      <c r="DN18" s="299"/>
      <c r="DO18" s="260">
        <f>成绩录入!P21</f>
        <v>0</v>
      </c>
      <c r="DP18" s="248">
        <f>成绩录入!Q21</f>
        <v>0</v>
      </c>
      <c r="DQ18" s="248">
        <f>成绩录入!R21</f>
        <v>0</v>
      </c>
      <c r="DR18" s="248">
        <f>成绩录入!S21</f>
        <v>0</v>
      </c>
      <c r="DS18" s="248">
        <f>成绩录入!T21</f>
        <v>0</v>
      </c>
      <c r="DT18" s="248">
        <f>成绩录入!U21</f>
        <v>0</v>
      </c>
      <c r="DU18" s="248">
        <f>成绩录入!V21</f>
        <v>0</v>
      </c>
      <c r="DV18" s="248">
        <f>成绩录入!W21</f>
        <v>0</v>
      </c>
      <c r="DW18" s="248">
        <f>成绩录入!X21</f>
        <v>0</v>
      </c>
      <c r="DX18" s="248">
        <f>成绩录入!Y21</f>
        <v>0</v>
      </c>
      <c r="DY18" s="298">
        <f t="shared" si="47"/>
        <v>0</v>
      </c>
      <c r="DZ18" s="299"/>
      <c r="EA18" s="301" t="e">
        <f t="shared" si="48"/>
        <v>#DIV/0!</v>
      </c>
      <c r="EB18" s="297" t="e">
        <f t="shared" si="49"/>
        <v>#DIV/0!</v>
      </c>
      <c r="EC18" s="297" t="e">
        <f t="shared" si="50"/>
        <v>#DIV/0!</v>
      </c>
      <c r="ED18" s="297" t="e">
        <f t="shared" si="51"/>
        <v>#DIV/0!</v>
      </c>
      <c r="EE18" s="297" t="e">
        <f t="shared" si="52"/>
        <v>#DIV/0!</v>
      </c>
      <c r="EF18" s="302" t="e">
        <f t="shared" si="53"/>
        <v>#DIV/0!</v>
      </c>
      <c r="EG18" s="303"/>
      <c r="EH18" s="304">
        <f t="shared" si="54"/>
        <v>0</v>
      </c>
      <c r="EI18" s="296">
        <f>成绩录入!I21</f>
        <v>0</v>
      </c>
      <c r="EJ18" s="296">
        <f>成绩录入!J21</f>
        <v>0</v>
      </c>
      <c r="EK18" s="296">
        <f>成绩录入!K21</f>
        <v>0</v>
      </c>
      <c r="EL18" s="296">
        <f>成绩录入!L21</f>
        <v>0</v>
      </c>
      <c r="EM18" s="296">
        <f>成绩录入!M21</f>
        <v>0</v>
      </c>
      <c r="EN18" s="296">
        <f>成绩录入!P21</f>
        <v>0</v>
      </c>
      <c r="EO18" s="296">
        <f>成绩录入!Q21</f>
        <v>0</v>
      </c>
      <c r="EP18" s="296">
        <f>成绩录入!R21</f>
        <v>0</v>
      </c>
      <c r="EQ18" s="296">
        <f>成绩录入!S21</f>
        <v>0</v>
      </c>
      <c r="ER18" s="296">
        <f>成绩录入!T21</f>
        <v>0</v>
      </c>
      <c r="ES18" s="296">
        <f>成绩录入!U21</f>
        <v>0</v>
      </c>
      <c r="ET18" s="296">
        <f>成绩录入!V21</f>
        <v>0</v>
      </c>
      <c r="EU18" s="296">
        <f>成绩录入!W21</f>
        <v>0</v>
      </c>
      <c r="EV18" s="296">
        <f>成绩录入!X21</f>
        <v>0</v>
      </c>
      <c r="EW18" s="302">
        <f>成绩录入!Y21</f>
        <v>0</v>
      </c>
      <c r="EX18" s="303"/>
      <c r="EY18" s="304" t="str">
        <f t="shared" si="55"/>
        <v/>
      </c>
      <c r="EZ18" s="296" t="str">
        <f t="shared" si="55"/>
        <v/>
      </c>
      <c r="FA18" s="296" t="str">
        <f t="shared" si="55"/>
        <v/>
      </c>
      <c r="FB18" s="296" t="str">
        <f t="shared" si="55"/>
        <v/>
      </c>
      <c r="FC18" s="302">
        <f>成绩录入!AB21</f>
        <v>0</v>
      </c>
      <c r="FD18" s="303"/>
      <c r="FE18" s="304" t="str">
        <f t="shared" si="56"/>
        <v>√</v>
      </c>
      <c r="FF18" s="296" t="str">
        <f t="shared" si="57"/>
        <v>√</v>
      </c>
      <c r="FG18" s="296" t="str">
        <f t="shared" si="58"/>
        <v>√</v>
      </c>
      <c r="FH18" s="296" t="str">
        <f t="shared" si="59"/>
        <v>√</v>
      </c>
      <c r="FI18" s="302" t="str">
        <f t="shared" si="60"/>
        <v>√</v>
      </c>
      <c r="FJ18" s="299"/>
      <c r="FK18" s="260">
        <f>成绩录入!AB21</f>
        <v>0</v>
      </c>
      <c r="FL18" s="248">
        <f>成绩录入!AC21</f>
        <v>0</v>
      </c>
      <c r="FM18" s="248">
        <f>成绩录入!AD21</f>
        <v>0</v>
      </c>
      <c r="FN18" s="248">
        <f>成绩录入!AE21</f>
        <v>0</v>
      </c>
      <c r="FO18" s="248">
        <f>成绩录入!AF21</f>
        <v>0</v>
      </c>
      <c r="FP18" s="248">
        <f>成绩录入!AG21</f>
        <v>0</v>
      </c>
      <c r="FQ18" s="298">
        <f t="shared" si="61"/>
        <v>0</v>
      </c>
      <c r="FR18" s="299"/>
      <c r="FS18" s="260">
        <f>成绩录入!AB21</f>
        <v>0</v>
      </c>
      <c r="FT18" s="248">
        <f>成绩录入!AC21</f>
        <v>0</v>
      </c>
      <c r="FU18" s="248">
        <f>成绩录入!AD21</f>
        <v>0</v>
      </c>
      <c r="FV18" s="248">
        <f>成绩录入!AE21</f>
        <v>0</v>
      </c>
      <c r="FW18" s="248">
        <f>成绩录入!AF21</f>
        <v>0</v>
      </c>
      <c r="FX18" s="333">
        <f>成绩录入!AG21</f>
        <v>0</v>
      </c>
      <c r="FY18" s="298">
        <f t="shared" si="62"/>
        <v>0</v>
      </c>
      <c r="FZ18" s="299"/>
      <c r="GA18" s="260">
        <f>成绩录入!AB21</f>
        <v>0</v>
      </c>
      <c r="GB18" s="248">
        <f>成绩录入!AC21</f>
        <v>0</v>
      </c>
      <c r="GC18" s="248">
        <f>成绩录入!AD21</f>
        <v>0</v>
      </c>
      <c r="GD18" s="248">
        <f>成绩录入!AE21</f>
        <v>0</v>
      </c>
      <c r="GE18" s="248">
        <f>成绩录入!AF21</f>
        <v>0</v>
      </c>
      <c r="GF18" s="248">
        <f>成绩录入!AG21</f>
        <v>0</v>
      </c>
      <c r="GG18" s="298">
        <f t="shared" si="63"/>
        <v>0</v>
      </c>
      <c r="GH18" s="299"/>
      <c r="GI18" s="260">
        <f>成绩录入!AB21</f>
        <v>0</v>
      </c>
      <c r="GJ18" s="248">
        <f>成绩录入!AC21</f>
        <v>0</v>
      </c>
      <c r="GK18" s="248">
        <f>成绩录入!AD21</f>
        <v>0</v>
      </c>
      <c r="GL18" s="248">
        <f>成绩录入!AE21</f>
        <v>0</v>
      </c>
      <c r="GM18" s="248">
        <f>成绩录入!AF21</f>
        <v>0</v>
      </c>
      <c r="GN18" s="248">
        <f>成绩录入!AG21</f>
        <v>0</v>
      </c>
      <c r="GO18" s="298">
        <f t="shared" si="64"/>
        <v>0</v>
      </c>
      <c r="GP18" s="299"/>
      <c r="GQ18" s="260">
        <f>成绩录入!AB21</f>
        <v>0</v>
      </c>
      <c r="GR18" s="248">
        <f>成绩录入!AC21</f>
        <v>0</v>
      </c>
      <c r="GS18" s="248">
        <f>成绩录入!AD21</f>
        <v>0</v>
      </c>
      <c r="GT18" s="248">
        <f>成绩录入!AE21</f>
        <v>0</v>
      </c>
      <c r="GU18" s="248">
        <f>成绩录入!AF21</f>
        <v>0</v>
      </c>
      <c r="GV18" s="248">
        <f>成绩录入!AG21</f>
        <v>0</v>
      </c>
      <c r="GW18" s="298">
        <f t="shared" si="65"/>
        <v>0</v>
      </c>
      <c r="GX18" s="299"/>
      <c r="GY18" s="247">
        <f>成绩录入!AJ21</f>
        <v>0</v>
      </c>
      <c r="GZ18" s="248">
        <f>成绩录入!AK21</f>
        <v>0</v>
      </c>
      <c r="HA18" s="248">
        <f>成绩录入!AL21</f>
        <v>0</v>
      </c>
      <c r="HB18" s="248">
        <f>成绩录入!AM21</f>
        <v>0</v>
      </c>
      <c r="HC18" s="248">
        <f>成绩录入!AN21</f>
        <v>0</v>
      </c>
      <c r="HD18" s="248">
        <f>成绩录入!AO21</f>
        <v>0</v>
      </c>
      <c r="HE18" s="310">
        <f t="shared" si="66"/>
        <v>0</v>
      </c>
      <c r="HF18" s="299"/>
      <c r="HG18" s="247">
        <f>成绩录入!AJ21</f>
        <v>0</v>
      </c>
      <c r="HH18" s="248">
        <f>成绩录入!AK21</f>
        <v>0</v>
      </c>
      <c r="HI18" s="248">
        <f>成绩录入!AL21</f>
        <v>0</v>
      </c>
      <c r="HJ18" s="248">
        <f>成绩录入!AM21</f>
        <v>0</v>
      </c>
      <c r="HK18" s="248">
        <f>成绩录入!AN21</f>
        <v>0</v>
      </c>
      <c r="HL18" s="248">
        <f>成绩录入!AO21</f>
        <v>0</v>
      </c>
      <c r="HM18" s="310">
        <f t="shared" si="67"/>
        <v>0</v>
      </c>
      <c r="HN18" s="299"/>
      <c r="HO18" s="247">
        <f>成绩录入!AJ21</f>
        <v>0</v>
      </c>
      <c r="HP18" s="248">
        <f>成绩录入!AK21</f>
        <v>0</v>
      </c>
      <c r="HQ18" s="248">
        <f>成绩录入!AL21</f>
        <v>0</v>
      </c>
      <c r="HR18" s="248">
        <f>成绩录入!AM21</f>
        <v>0</v>
      </c>
      <c r="HS18" s="248">
        <f>成绩录入!AN21</f>
        <v>0</v>
      </c>
      <c r="HT18" s="248">
        <f>成绩录入!AO21</f>
        <v>0</v>
      </c>
      <c r="HU18" s="310">
        <f t="shared" si="68"/>
        <v>0</v>
      </c>
      <c r="HV18" s="299"/>
      <c r="HW18" s="247">
        <f>成绩录入!AJ21</f>
        <v>0</v>
      </c>
      <c r="HX18" s="248">
        <f>成绩录入!AK21</f>
        <v>0</v>
      </c>
      <c r="HY18" s="248">
        <f>成绩录入!AL21</f>
        <v>0</v>
      </c>
      <c r="HZ18" s="248">
        <f>成绩录入!AM21</f>
        <v>0</v>
      </c>
      <c r="IA18" s="248">
        <f>成绩录入!AN21</f>
        <v>0</v>
      </c>
      <c r="IB18" s="248">
        <f>成绩录入!AO21</f>
        <v>0</v>
      </c>
      <c r="IC18" s="310">
        <f t="shared" si="69"/>
        <v>0</v>
      </c>
      <c r="ID18" s="299"/>
      <c r="IE18" s="247">
        <f>成绩录入!AJ21</f>
        <v>0</v>
      </c>
      <c r="IF18" s="248">
        <f>成绩录入!AK21</f>
        <v>0</v>
      </c>
      <c r="IG18" s="248">
        <f>成绩录入!AL21</f>
        <v>0</v>
      </c>
      <c r="IH18" s="248">
        <f>成绩录入!AM21</f>
        <v>0</v>
      </c>
      <c r="II18" s="248">
        <f>成绩录入!AN21</f>
        <v>0</v>
      </c>
      <c r="IJ18" s="248">
        <f>成绩录入!AO21</f>
        <v>0</v>
      </c>
      <c r="IK18" s="310">
        <f t="shared" si="70"/>
        <v>0</v>
      </c>
      <c r="IL18" s="299"/>
      <c r="IM18" s="313" t="e">
        <f t="shared" si="71"/>
        <v>#DIV/0!</v>
      </c>
      <c r="IN18" s="314" t="e">
        <f t="shared" si="72"/>
        <v>#DIV/0!</v>
      </c>
      <c r="IO18" s="314" t="e">
        <f t="shared" si="73"/>
        <v>#DIV/0!</v>
      </c>
      <c r="IP18" s="314" t="e">
        <f t="shared" si="74"/>
        <v>#DIV/0!</v>
      </c>
      <c r="IQ18" s="314" t="e">
        <f t="shared" si="75"/>
        <v>#DIV/0!</v>
      </c>
      <c r="IR18" s="315" t="e">
        <f t="shared" si="76"/>
        <v>#DIV/0!</v>
      </c>
      <c r="IS18" s="316"/>
      <c r="IT18" s="214">
        <f>成绩录入!AR21</f>
        <v>0</v>
      </c>
      <c r="IU18" s="216">
        <f>成绩录入!AS21</f>
        <v>0</v>
      </c>
      <c r="IV18" s="216">
        <f>成绩录入!AT21</f>
        <v>0</v>
      </c>
      <c r="IW18" s="216">
        <f>成绩录入!AU21</f>
        <v>0</v>
      </c>
      <c r="IX18" s="216">
        <f>成绩录入!AV21</f>
        <v>0</v>
      </c>
      <c r="IY18" s="216">
        <f>成绩录入!AW21</f>
        <v>0</v>
      </c>
      <c r="IZ18" s="298">
        <f t="shared" si="77"/>
        <v>0</v>
      </c>
      <c r="JA18" s="299"/>
      <c r="JB18" s="317">
        <f>成绩录入!AR21</f>
        <v>0</v>
      </c>
      <c r="JC18" s="216">
        <f>成绩录入!AS21</f>
        <v>0</v>
      </c>
      <c r="JD18" s="216">
        <f>成绩录入!AT21</f>
        <v>0</v>
      </c>
      <c r="JE18" s="216">
        <f>成绩录入!AU21</f>
        <v>0</v>
      </c>
      <c r="JF18" s="216">
        <f>成绩录入!AV21</f>
        <v>0</v>
      </c>
      <c r="JG18" s="216">
        <f>成绩录入!AW21</f>
        <v>0</v>
      </c>
      <c r="JH18" s="298">
        <f t="shared" si="78"/>
        <v>0</v>
      </c>
      <c r="JI18" s="299"/>
      <c r="JJ18" s="248">
        <f>成绩录入!AR21</f>
        <v>0</v>
      </c>
      <c r="JK18" s="248">
        <f>成绩录入!AS21</f>
        <v>0</v>
      </c>
      <c r="JL18" s="248">
        <f>成绩录入!AT21</f>
        <v>0</v>
      </c>
      <c r="JM18" s="248">
        <f>成绩录入!AU21</f>
        <v>0</v>
      </c>
      <c r="JN18" s="248">
        <f>成绩录入!AV21</f>
        <v>0</v>
      </c>
      <c r="JO18" s="248">
        <f>成绩录入!AW21</f>
        <v>0</v>
      </c>
      <c r="JP18" s="298">
        <f t="shared" si="79"/>
        <v>0</v>
      </c>
      <c r="JQ18" s="299"/>
      <c r="JR18" s="308">
        <f>成绩录入!AR21</f>
        <v>0</v>
      </c>
      <c r="JS18" s="248">
        <f>成绩录入!AS21</f>
        <v>0</v>
      </c>
      <c r="JT18" s="248">
        <f>成绩录入!AT21</f>
        <v>0</v>
      </c>
      <c r="JU18" s="248">
        <f>成绩录入!AU21</f>
        <v>0</v>
      </c>
      <c r="JV18" s="248">
        <f>成绩录入!AV21</f>
        <v>0</v>
      </c>
      <c r="JW18" s="248">
        <f>成绩录入!AW21</f>
        <v>0</v>
      </c>
      <c r="JX18" s="298">
        <f t="shared" si="80"/>
        <v>0</v>
      </c>
      <c r="JY18" s="299"/>
      <c r="JZ18" s="308">
        <f>成绩录入!AR21</f>
        <v>0</v>
      </c>
      <c r="KA18" s="248">
        <f>成绩录入!AS21</f>
        <v>0</v>
      </c>
      <c r="KB18" s="248">
        <f>成绩录入!AT21</f>
        <v>0</v>
      </c>
      <c r="KC18" s="248">
        <f>成绩录入!AU21</f>
        <v>0</v>
      </c>
      <c r="KD18" s="248">
        <f>成绩录入!AV21</f>
        <v>0</v>
      </c>
      <c r="KE18" s="248">
        <f>成绩录入!AW21</f>
        <v>0</v>
      </c>
      <c r="KF18" s="298">
        <f t="shared" si="81"/>
        <v>0</v>
      </c>
      <c r="KG18" s="299"/>
      <c r="KH18" s="313">
        <f t="shared" si="28"/>
        <v>0</v>
      </c>
      <c r="KI18" s="314">
        <f t="shared" si="82"/>
        <v>0</v>
      </c>
      <c r="KJ18" s="314">
        <f t="shared" si="83"/>
        <v>0</v>
      </c>
      <c r="KK18" s="314">
        <f t="shared" si="84"/>
        <v>0</v>
      </c>
      <c r="KL18" s="314">
        <f t="shared" si="85"/>
        <v>0</v>
      </c>
      <c r="KM18" s="315">
        <f t="shared" si="86"/>
        <v>0</v>
      </c>
      <c r="KN18" s="90"/>
      <c r="KO18" s="294">
        <f>IF(总评!G16&lt;60,1,0)</f>
        <v>0</v>
      </c>
      <c r="KP18" s="295">
        <f t="shared" si="29"/>
        <v>0</v>
      </c>
      <c r="KQ18" s="295">
        <f t="shared" si="30"/>
        <v>0</v>
      </c>
      <c r="KR18" s="321">
        <f t="shared" si="31"/>
        <v>0</v>
      </c>
      <c r="KS18" s="321">
        <f t="shared" si="87"/>
        <v>0</v>
      </c>
      <c r="KT18" s="27"/>
      <c r="OT18" s="247">
        <f>IF(OT$6=$OS$5,成绩录入!BC21,0)</f>
        <v>0</v>
      </c>
      <c r="OU18" s="248">
        <f>IF(OU$6=$OS$5,成绩录入!BD21,0)</f>
        <v>0</v>
      </c>
      <c r="OV18" s="248">
        <f>IF(OV$6=$OS$5,成绩录入!BE21,0)</f>
        <v>0</v>
      </c>
      <c r="OW18" s="248">
        <f>IF(OW$6=$OS$5,成绩录入!BF21,0)</f>
        <v>0</v>
      </c>
      <c r="OX18" s="248">
        <f>IF(OX$6=$OS$5,成绩录入!BG21,0)</f>
        <v>0</v>
      </c>
      <c r="OY18" s="248">
        <f>IF(OY$6=$OS$5,成绩录入!BH21,0)</f>
        <v>0</v>
      </c>
      <c r="OZ18" s="248">
        <f>IF(OZ$6=$OS$5,成绩录入!BI21,0)</f>
        <v>0</v>
      </c>
      <c r="PA18" s="248">
        <f>IF(PA$6=$OS$5,成绩录入!BJ21,0)</f>
        <v>0</v>
      </c>
      <c r="PB18" s="248">
        <f>IF(PB$6=$OS$5,成绩录入!BK21,0)</f>
        <v>0</v>
      </c>
      <c r="PC18" s="248">
        <f>IF(PC$6=$OS$5,成绩录入!BL21,0)</f>
        <v>0</v>
      </c>
      <c r="PD18" s="248">
        <f>IF(PD$6=$OS$5,成绩录入!BM21,0)</f>
        <v>0</v>
      </c>
      <c r="PE18" s="248">
        <f>IF(PE$6=$OS$5,成绩录入!BN21,0)</f>
        <v>0</v>
      </c>
      <c r="PF18" s="248">
        <f>IF(PF$6=$OS$5,成绩录入!BO21,0)</f>
        <v>0</v>
      </c>
      <c r="PG18" s="248">
        <f>IF(PG$6=$OS$5,成绩录入!BP21,0)</f>
        <v>0</v>
      </c>
      <c r="PH18" s="248">
        <f>IF(PH$6=$OS$5,成绩录入!BQ21,0)</f>
        <v>0</v>
      </c>
      <c r="PI18" s="248">
        <f>IF(PI$6=$OS$5,成绩录入!BR21,0)</f>
        <v>0</v>
      </c>
      <c r="PJ18" s="248">
        <f>IF(PJ$6=$OS$5,成绩录入!BS21,0)</f>
        <v>0</v>
      </c>
      <c r="PK18" s="248">
        <f>IF(PK$6=$OS$5,成绩录入!BT21,0)</f>
        <v>0</v>
      </c>
      <c r="PL18" s="248">
        <f>IF(PL$6=$OS$5,成绩录入!BU21,0)</f>
        <v>0</v>
      </c>
      <c r="PM18" s="248">
        <f>IF(PM$6=$OS$5,成绩录入!BV21,0)</f>
        <v>0</v>
      </c>
      <c r="PN18" s="248">
        <f>IF(PN$6=$OS$5,成绩录入!BW21,0)</f>
        <v>0</v>
      </c>
      <c r="PO18" s="248">
        <f>IF(PO$6=$OS$5,成绩录入!BX21,0)</f>
        <v>0</v>
      </c>
      <c r="PP18" s="248">
        <f>IF(PP$6=$OS$5,成绩录入!BY21,0)</f>
        <v>0</v>
      </c>
      <c r="PQ18" s="248">
        <f>IF(PQ$6=$OS$5,成绩录入!BZ21,0)</f>
        <v>0</v>
      </c>
      <c r="PR18" s="248">
        <f>IF(PR$6=$OS$5,成绩录入!CA21,0)</f>
        <v>0</v>
      </c>
      <c r="PS18" s="248">
        <f>IF(PS$6=$OS$5,成绩录入!CB21,0)</f>
        <v>0</v>
      </c>
      <c r="PT18" s="248">
        <f>IF(PT$6=$OS$5,成绩录入!CC21,0)</f>
        <v>0</v>
      </c>
      <c r="PU18" s="248">
        <f>IF(PU$6=$OS$5,成绩录入!CD21,0)</f>
        <v>0</v>
      </c>
      <c r="PV18" s="248">
        <f>IF(PV$6=$OS$5,成绩录入!CE21,0)</f>
        <v>0</v>
      </c>
      <c r="PW18" s="248">
        <f>IF(PW$6=$OS$5,成绩录入!CF21,0)</f>
        <v>0</v>
      </c>
      <c r="PX18" s="248">
        <f>IF(PX$6=$OS$5,成绩录入!CG21,0)</f>
        <v>0</v>
      </c>
      <c r="PY18" s="248">
        <f>IF(PY$6=$OS$5,成绩录入!CH21,0)</f>
        <v>0</v>
      </c>
      <c r="PZ18" s="248">
        <f>IF(PZ$6=$OS$5,成绩录入!CI21,0)</f>
        <v>0</v>
      </c>
      <c r="QA18" s="248">
        <f>IF(QA$6=$OS$5,成绩录入!CJ21,0)</f>
        <v>0</v>
      </c>
      <c r="QB18" s="248">
        <f>IF(QB$6=$OS$5,成绩录入!CK21,0)</f>
        <v>0</v>
      </c>
      <c r="QC18" s="248">
        <f>IF(QC$6=$OS$5,成绩录入!CL21,0)</f>
        <v>0</v>
      </c>
      <c r="QD18" s="248">
        <f>IF(QD$6=$OS$5,成绩录入!CM21,0)</f>
        <v>0</v>
      </c>
      <c r="QE18" s="248">
        <f>IF(QE$6=$OS$5,成绩录入!CN21,0)</f>
        <v>0</v>
      </c>
      <c r="QF18" s="248">
        <f>IF(QF$6=$OS$5,成绩录入!CO21,0)</f>
        <v>0</v>
      </c>
      <c r="QG18" s="248">
        <f>IF(QG$6=$OS$5,成绩录入!CP21,0)</f>
        <v>0</v>
      </c>
      <c r="QH18" s="248">
        <f>IF(QH$6=$OS$5,成绩录入!CQ21,0)</f>
        <v>0</v>
      </c>
      <c r="QI18" s="248">
        <f>IF(QI$6=$OS$5,成绩录入!CR21,0)</f>
        <v>0</v>
      </c>
      <c r="QJ18" s="248">
        <f>IF(QJ$6=$OS$5,成绩录入!CS21,0)</f>
        <v>0</v>
      </c>
      <c r="QK18" s="248">
        <f>IF(QK$6=$OS$5,成绩录入!CT21,0)</f>
        <v>0</v>
      </c>
      <c r="QL18" s="248">
        <f>IF(QL$6=$OS$5,成绩录入!CU21,0)</f>
        <v>0</v>
      </c>
      <c r="QM18" s="248">
        <f>IF(QM$6=$OS$5,成绩录入!CV21,0)</f>
        <v>0</v>
      </c>
      <c r="QN18" s="248">
        <f>IF(QN$6=$OS$5,成绩录入!CW21,0)</f>
        <v>0</v>
      </c>
      <c r="QO18" s="248">
        <f>IF(QO$6=$OS$5,成绩录入!CX21,0)</f>
        <v>0</v>
      </c>
      <c r="QP18" s="248">
        <f>IF(QP$6=$OS$5,成绩录入!CY21,0)</f>
        <v>0</v>
      </c>
      <c r="QQ18" s="248">
        <f>IF(QQ$6=$OS$5,成绩录入!CZ21,0)</f>
        <v>0</v>
      </c>
      <c r="QR18" s="248">
        <f>IF(QR$6=$OS$5,成绩录入!DA21,0)</f>
        <v>0</v>
      </c>
      <c r="QS18" s="248">
        <f>IF(QS$6=$OS$5,成绩录入!DB21,0)</f>
        <v>0</v>
      </c>
      <c r="QT18" s="248">
        <f>IF(QT$6=$OS$5,成绩录入!DC21,0)</f>
        <v>0</v>
      </c>
      <c r="QU18" s="248">
        <f>IF(QU$6=$OS$5,成绩录入!DD21,0)</f>
        <v>0</v>
      </c>
      <c r="QV18" s="248">
        <f>IF(QV$6=$OS$5,成绩录入!DE21,0)</f>
        <v>0</v>
      </c>
      <c r="QW18" s="248">
        <f>IF(QW$6=$OS$5,成绩录入!DF21,0)</f>
        <v>0</v>
      </c>
      <c r="QX18" s="248">
        <f>IF(QX$6=$OS$5,成绩录入!DG21,0)</f>
        <v>0</v>
      </c>
      <c r="QY18" s="248">
        <f>IF(QY$6=$OS$5,成绩录入!DH21,0)</f>
        <v>0</v>
      </c>
      <c r="QZ18" s="248">
        <f>IF(QZ$6=$OS$5,成绩录入!DI21,0)</f>
        <v>0</v>
      </c>
      <c r="RA18" s="248">
        <f>IF(RA$6=$OS$5,成绩录入!DJ21,0)</f>
        <v>0</v>
      </c>
      <c r="RB18" s="248">
        <f>IF(RB$6=$OS$5,成绩录入!DK21,0)</f>
        <v>0</v>
      </c>
      <c r="RC18" s="248">
        <f>IF(RC$6=$OS$5,成绩录入!DL21,0)</f>
        <v>0</v>
      </c>
      <c r="RD18" s="248">
        <f>IF(RD$6=$OS$5,成绩录入!DM21,0)</f>
        <v>0</v>
      </c>
      <c r="RE18" s="248">
        <f>IF(RE$6=$OS$5,成绩录入!DN21,0)</f>
        <v>0</v>
      </c>
      <c r="RF18" s="248">
        <f>IF(RF$6=$OS$5,成绩录入!DO21,0)</f>
        <v>0</v>
      </c>
      <c r="RG18" s="248">
        <f>IF(RG$6=$OS$5,成绩录入!DP21,0)</f>
        <v>0</v>
      </c>
      <c r="RH18" s="248">
        <f>IF(RH$6=$OS$5,成绩录入!DQ21,0)</f>
        <v>0</v>
      </c>
      <c r="RI18" s="248">
        <f>IF(RI$6=$OS$5,成绩录入!DR21,0)</f>
        <v>0</v>
      </c>
      <c r="RJ18" s="248">
        <f>IF(RJ$6=$OS$5,成绩录入!DS21,0)</f>
        <v>0</v>
      </c>
      <c r="RK18" s="248">
        <f>IF(RK$6=$OS$5,成绩录入!DT21,0)</f>
        <v>0</v>
      </c>
      <c r="RL18" s="248">
        <f>IF(RL$6=$OS$5,成绩录入!DU21,0)</f>
        <v>0</v>
      </c>
      <c r="RM18" s="248">
        <f>IF(RM$6=$OS$5,成绩录入!DV21,0)</f>
        <v>0</v>
      </c>
      <c r="RN18" s="248">
        <f>IF(RN$6=$OS$5,成绩录入!DW21,0)</f>
        <v>0</v>
      </c>
      <c r="RO18" s="248">
        <f>IF(RO$6=$OS$5,成绩录入!DX21,0)</f>
        <v>0</v>
      </c>
      <c r="RP18" s="248">
        <f>IF(RP$6=$OS$5,成绩录入!DY21,0)</f>
        <v>0</v>
      </c>
      <c r="RQ18" s="248">
        <f>IF(RQ$6=$OS$5,成绩录入!DZ21,0)</f>
        <v>0</v>
      </c>
      <c r="RR18" s="248">
        <f>IF(RR$6=$OS$5,成绩录入!EA21,0)</f>
        <v>0</v>
      </c>
      <c r="RS18" s="248">
        <f>IF(RS$6=$OS$5,成绩录入!EB21,0)</f>
        <v>0</v>
      </c>
      <c r="RT18" s="248">
        <f>IF(RT$6=$OS$5,成绩录入!EC21,0)</f>
        <v>0</v>
      </c>
      <c r="RU18" s="248">
        <f>IF(RU$6=$OS$5,成绩录入!ED21,0)</f>
        <v>0</v>
      </c>
      <c r="RV18" s="248">
        <f>IF(RV$6=$OS$5,成绩录入!EE21,0)</f>
        <v>0</v>
      </c>
      <c r="RW18" s="248">
        <f>IF(RW$6=$OS$5,成绩录入!EF21,0)</f>
        <v>0</v>
      </c>
      <c r="RX18" s="248">
        <f>IF(RX$6=$OS$5,成绩录入!EG21,0)</f>
        <v>0</v>
      </c>
      <c r="RY18" s="248">
        <f>IF(RY$6=$OS$5,成绩录入!EH21,0)</f>
        <v>0</v>
      </c>
      <c r="RZ18" s="248">
        <f>IF(RZ$6=$OS$5,成绩录入!EI21,0)</f>
        <v>0</v>
      </c>
      <c r="SA18" s="248">
        <f>IF(SA$6=$OS$5,成绩录入!EJ21,0)</f>
        <v>0</v>
      </c>
      <c r="SB18" s="248">
        <f>IF(SB$6=$OS$5,成绩录入!EK21,0)</f>
        <v>0</v>
      </c>
      <c r="SC18" s="248">
        <f>IF(SC$6=$OS$5,成绩录入!EL21,0)</f>
        <v>0</v>
      </c>
      <c r="SD18" s="248">
        <f>IF(SD$6=$OS$5,成绩录入!EM21,0)</f>
        <v>0</v>
      </c>
      <c r="SE18" s="248">
        <f>IF(SE$6=$OS$5,成绩录入!EN21,0)</f>
        <v>0</v>
      </c>
      <c r="SF18" s="248">
        <f>IF(SF$6=$OS$5,成绩录入!EO21,0)</f>
        <v>0</v>
      </c>
      <c r="SG18" s="248">
        <f>IF(SG$6=$OS$5,成绩录入!EP21,0)</f>
        <v>0</v>
      </c>
      <c r="SH18" s="248">
        <f>IF(SH$6=$OS$5,成绩录入!EQ21,0)</f>
        <v>0</v>
      </c>
      <c r="SI18" s="248">
        <f>IF(SI$6=$OS$5,成绩录入!ER21,0)</f>
        <v>0</v>
      </c>
      <c r="SJ18" s="248">
        <f>IF(SJ$6=$OS$5,成绩录入!ES21,0)</f>
        <v>0</v>
      </c>
      <c r="SK18" s="248">
        <f>IF(SK$6=$OS$5,成绩录入!ET21,0)</f>
        <v>0</v>
      </c>
      <c r="SL18" s="248">
        <f>IF(SL$6=$OS$5,成绩录入!EU21,0)</f>
        <v>0</v>
      </c>
      <c r="SM18" s="248">
        <f>IF(SM$6=$OS$5,成绩录入!EV21,0)</f>
        <v>0</v>
      </c>
      <c r="SN18" s="248">
        <f>IF(SN$6=$OS$5,成绩录入!EW21,0)</f>
        <v>0</v>
      </c>
      <c r="SO18" s="248">
        <f>IF(SO$6=$OS$5,成绩录入!EX21,0)</f>
        <v>0</v>
      </c>
      <c r="SP18" s="218">
        <f t="shared" si="88"/>
        <v>0</v>
      </c>
      <c r="SQ18" s="166"/>
      <c r="SR18" s="166"/>
      <c r="SS18" s="247">
        <f>IF(SS$6=$SR$5,成绩录入!BC21,0)</f>
        <v>0</v>
      </c>
      <c r="ST18" s="248">
        <f>IF(ST$6=$SR$5,成绩录入!BD21,0)</f>
        <v>0</v>
      </c>
      <c r="SU18" s="248">
        <f>IF(SU$6=$SR$5,成绩录入!BE21,0)</f>
        <v>0</v>
      </c>
      <c r="SV18" s="248">
        <f>IF(SV$6=$SR$5,成绩录入!BF21,0)</f>
        <v>0</v>
      </c>
      <c r="SW18" s="248">
        <f>IF(SW$6=$SR$5,成绩录入!BG21,0)</f>
        <v>0</v>
      </c>
      <c r="SX18" s="248">
        <f>IF(SX$6=$SR$5,成绩录入!BH21,0)</f>
        <v>0</v>
      </c>
      <c r="SY18" s="248">
        <f>IF(SY$6=$SR$5,成绩录入!BI21,0)</f>
        <v>0</v>
      </c>
      <c r="SZ18" s="248">
        <f>IF(SZ$6=$SR$5,成绩录入!BJ21,0)</f>
        <v>0</v>
      </c>
      <c r="TA18" s="248">
        <f>IF(TA$6=$SR$5,成绩录入!BK21,0)</f>
        <v>0</v>
      </c>
      <c r="TB18" s="248">
        <f>IF(TB$6=$SR$5,成绩录入!BL21,0)</f>
        <v>0</v>
      </c>
      <c r="TC18" s="248">
        <f>IF(TC$6=$SR$5,成绩录入!BM21,0)</f>
        <v>0</v>
      </c>
      <c r="TD18" s="248">
        <f>IF(TD$6=$SR$5,成绩录入!BN21,0)</f>
        <v>0</v>
      </c>
      <c r="TE18" s="248">
        <f>IF(TE$6=$SR$5,成绩录入!BO21,0)</f>
        <v>0</v>
      </c>
      <c r="TF18" s="248">
        <f>IF(TF$6=$SR$5,成绩录入!BP21,0)</f>
        <v>0</v>
      </c>
      <c r="TG18" s="248">
        <f>IF(TG$6=$SR$5,成绩录入!BQ21,0)</f>
        <v>0</v>
      </c>
      <c r="TH18" s="248">
        <f>IF(TH$6=$SR$5,成绩录入!BR21,0)</f>
        <v>0</v>
      </c>
      <c r="TI18" s="248">
        <f>IF(TI$6=$SR$5,成绩录入!BS21,0)</f>
        <v>0</v>
      </c>
      <c r="TJ18" s="248">
        <f>IF(TJ$6=$SR$5,成绩录入!BT21,0)</f>
        <v>0</v>
      </c>
      <c r="TK18" s="248">
        <f>IF(TK$6=$SR$5,成绩录入!BU21,0)</f>
        <v>0</v>
      </c>
      <c r="TL18" s="248">
        <f>IF(TL$6=$SR$5,成绩录入!BV21,0)</f>
        <v>0</v>
      </c>
      <c r="TM18" s="248">
        <f>IF(TM$6=$SR$5,成绩录入!BW21,0)</f>
        <v>0</v>
      </c>
      <c r="TN18" s="248">
        <f>IF(TN$6=$SR$5,成绩录入!BX21,0)</f>
        <v>0</v>
      </c>
      <c r="TO18" s="248">
        <f>IF(TO$6=$SR$5,成绩录入!BY21,0)</f>
        <v>0</v>
      </c>
      <c r="TP18" s="248">
        <f>IF(TP$6=$SR$5,成绩录入!BZ21,0)</f>
        <v>0</v>
      </c>
      <c r="TQ18" s="248">
        <f>IF(TQ$6=$SR$5,成绩录入!CA21,0)</f>
        <v>0</v>
      </c>
      <c r="TR18" s="248">
        <f>IF(TR$6=$SR$5,成绩录入!CB21,0)</f>
        <v>0</v>
      </c>
      <c r="TS18" s="248">
        <f>IF(TS$6=$SR$5,成绩录入!CC21,0)</f>
        <v>0</v>
      </c>
      <c r="TT18" s="248">
        <f>IF(TT$6=$SR$5,成绩录入!CD21,0)</f>
        <v>0</v>
      </c>
      <c r="TU18" s="248">
        <f>IF(TU$6=$SR$5,成绩录入!CE21,0)</f>
        <v>0</v>
      </c>
      <c r="TV18" s="248">
        <f>IF(TV$6=$SR$5,成绩录入!CF21,0)</f>
        <v>0</v>
      </c>
      <c r="TW18" s="248">
        <f>IF(TW$6=$SR$5,成绩录入!CG21,0)</f>
        <v>0</v>
      </c>
      <c r="TX18" s="248">
        <f>IF(TX$6=$SR$5,成绩录入!CH21,0)</f>
        <v>0</v>
      </c>
      <c r="TY18" s="248">
        <f>IF(TY$6=$SR$5,成绩录入!CI21,0)</f>
        <v>0</v>
      </c>
      <c r="TZ18" s="248">
        <f>IF(TZ$6=$SR$5,成绩录入!CJ21,0)</f>
        <v>0</v>
      </c>
      <c r="UA18" s="248">
        <f>IF(UA$6=$SR$5,成绩录入!CK21,0)</f>
        <v>0</v>
      </c>
      <c r="UB18" s="248">
        <f>IF(UB$6=$SR$5,成绩录入!CL21,0)</f>
        <v>0</v>
      </c>
      <c r="UC18" s="248">
        <f>IF(UC$6=$SR$5,成绩录入!CM21,0)</f>
        <v>0</v>
      </c>
      <c r="UD18" s="248">
        <f>IF(UD$6=$SR$5,成绩录入!CN21,0)</f>
        <v>0</v>
      </c>
      <c r="UE18" s="248">
        <f>IF(UE$6=$SR$5,成绩录入!CO21,0)</f>
        <v>0</v>
      </c>
      <c r="UF18" s="248">
        <f>IF(UF$6=$SR$5,成绩录入!CP21,0)</f>
        <v>0</v>
      </c>
      <c r="UG18" s="248">
        <f>IF(UG$6=$SR$5,成绩录入!CQ21,0)</f>
        <v>0</v>
      </c>
      <c r="UH18" s="248">
        <f>IF(UH$6=$SR$5,成绩录入!CR21,0)</f>
        <v>0</v>
      </c>
      <c r="UI18" s="248">
        <f>IF(UI$6=$SR$5,成绩录入!CS21,0)</f>
        <v>0</v>
      </c>
      <c r="UJ18" s="248">
        <f>IF(UJ$6=$SR$5,成绩录入!CT21,0)</f>
        <v>0</v>
      </c>
      <c r="UK18" s="248">
        <f>IF(UK$6=$SR$5,成绩录入!CU21,0)</f>
        <v>0</v>
      </c>
      <c r="UL18" s="248">
        <f>IF(UL$6=$SR$5,成绩录入!CV21,0)</f>
        <v>0</v>
      </c>
      <c r="UM18" s="248">
        <f>IF(UM$6=$SR$5,成绩录入!CW21,0)</f>
        <v>0</v>
      </c>
      <c r="UN18" s="248">
        <f>IF(UN$6=$SR$5,成绩录入!CX21,0)</f>
        <v>0</v>
      </c>
      <c r="UO18" s="248">
        <f>IF(UO$6=$SR$5,成绩录入!CY21,0)</f>
        <v>0</v>
      </c>
      <c r="UP18" s="248">
        <f>IF(UP$6=$SR$5,成绩录入!CZ21,0)</f>
        <v>0</v>
      </c>
      <c r="UQ18" s="248">
        <f>IF(UQ$6=$SR$5,成绩录入!DA21,0)</f>
        <v>0</v>
      </c>
      <c r="UR18" s="248">
        <f>IF(UR$6=$SR$5,成绩录入!DB21,0)</f>
        <v>0</v>
      </c>
      <c r="US18" s="248">
        <f>IF(US$6=$SR$5,成绩录入!DC21,0)</f>
        <v>0</v>
      </c>
      <c r="UT18" s="248">
        <f>IF(UT$6=$SR$5,成绩录入!DD21,0)</f>
        <v>0</v>
      </c>
      <c r="UU18" s="248">
        <f>IF(UU$6=$SR$5,成绩录入!DE21,0)</f>
        <v>0</v>
      </c>
      <c r="UV18" s="248">
        <f>IF(UV$6=$SR$5,成绩录入!DF21,0)</f>
        <v>0</v>
      </c>
      <c r="UW18" s="248">
        <f>IF(UW$6=$SR$5,成绩录入!DG21,0)</f>
        <v>0</v>
      </c>
      <c r="UX18" s="248">
        <f>IF(UX$6=$SR$5,成绩录入!DH21,0)</f>
        <v>0</v>
      </c>
      <c r="UY18" s="248">
        <f>IF(UY$6=$SR$5,成绩录入!DI21,0)</f>
        <v>0</v>
      </c>
      <c r="UZ18" s="248">
        <f>IF(UZ$6=$SR$5,成绩录入!DJ21,0)</f>
        <v>0</v>
      </c>
      <c r="VA18" s="248">
        <f>IF(VA$6=$SR$5,成绩录入!DK21,0)</f>
        <v>0</v>
      </c>
      <c r="VB18" s="248">
        <f>IF(VB$6=$SR$5,成绩录入!DL21,0)</f>
        <v>0</v>
      </c>
      <c r="VC18" s="248">
        <f>IF(VC$6=$SR$5,成绩录入!DM21,0)</f>
        <v>0</v>
      </c>
      <c r="VD18" s="248">
        <f>IF(VD$6=$SR$5,成绩录入!DN21,0)</f>
        <v>0</v>
      </c>
      <c r="VE18" s="248">
        <f>IF(VE$6=$SR$5,成绩录入!DO21,0)</f>
        <v>0</v>
      </c>
      <c r="VF18" s="248">
        <f>IF(VF$6=$SR$5,成绩录入!DP21,0)</f>
        <v>0</v>
      </c>
      <c r="VG18" s="248">
        <f>IF(VG$6=$SR$5,成绩录入!DQ21,0)</f>
        <v>0</v>
      </c>
      <c r="VH18" s="248">
        <f>IF(VH$6=$SR$5,成绩录入!DR21,0)</f>
        <v>0</v>
      </c>
      <c r="VI18" s="248">
        <f>IF(VI$6=$SR$5,成绩录入!DS21,0)</f>
        <v>0</v>
      </c>
      <c r="VJ18" s="248">
        <f>IF(VJ$6=$SR$5,成绩录入!DT21,0)</f>
        <v>0</v>
      </c>
      <c r="VK18" s="248">
        <f>IF(VK$6=$SR$5,成绩录入!DU21,0)</f>
        <v>0</v>
      </c>
      <c r="VL18" s="248">
        <f>IF(VL$6=$SR$5,成绩录入!DV21,0)</f>
        <v>0</v>
      </c>
      <c r="VM18" s="248">
        <f>IF(VM$6=$SR$5,成绩录入!DW21,0)</f>
        <v>0</v>
      </c>
      <c r="VN18" s="248">
        <f>IF(VN$6=$SR$5,成绩录入!DX21,0)</f>
        <v>0</v>
      </c>
      <c r="VO18" s="248">
        <f>IF(VO$6=$SR$5,成绩录入!DY21,0)</f>
        <v>0</v>
      </c>
      <c r="VP18" s="248">
        <f>IF(VP$6=$SR$5,成绩录入!DZ21,0)</f>
        <v>0</v>
      </c>
      <c r="VQ18" s="248">
        <f>IF(VQ$6=$SR$5,成绩录入!EA21,0)</f>
        <v>0</v>
      </c>
      <c r="VR18" s="248">
        <f>IF(VR$6=$SR$5,成绩录入!EB21,0)</f>
        <v>0</v>
      </c>
      <c r="VS18" s="248">
        <f>IF(VS$6=$SR$5,成绩录入!EC21,0)</f>
        <v>0</v>
      </c>
      <c r="VT18" s="248">
        <f>IF(VT$6=$SR$5,成绩录入!ED21,0)</f>
        <v>0</v>
      </c>
      <c r="VU18" s="248">
        <f>IF(VU$6=$SR$5,成绩录入!EE21,0)</f>
        <v>0</v>
      </c>
      <c r="VV18" s="248">
        <f>IF(VV$6=$SR$5,成绩录入!EF21,0)</f>
        <v>0</v>
      </c>
      <c r="VW18" s="248">
        <f>IF(VW$6=$SR$5,成绩录入!EG21,0)</f>
        <v>0</v>
      </c>
      <c r="VX18" s="248">
        <f>IF(VX$6=$SR$5,成绩录入!EH21,0)</f>
        <v>0</v>
      </c>
      <c r="VY18" s="248">
        <f>IF(VY$6=$SR$5,成绩录入!EI21,0)</f>
        <v>0</v>
      </c>
      <c r="VZ18" s="248">
        <f>IF(VZ$6=$SR$5,成绩录入!EJ21,0)</f>
        <v>0</v>
      </c>
      <c r="WA18" s="248">
        <f>IF(WA$6=$SR$5,成绩录入!EK21,0)</f>
        <v>0</v>
      </c>
      <c r="WB18" s="248">
        <f>IF(WB$6=$SR$5,成绩录入!EL21,0)</f>
        <v>0</v>
      </c>
      <c r="WC18" s="248">
        <f>IF(WC$6=$SR$5,成绩录入!EM21,0)</f>
        <v>0</v>
      </c>
      <c r="WD18" s="248">
        <f>IF(WD$6=$SR$5,成绩录入!EN21,0)</f>
        <v>0</v>
      </c>
      <c r="WE18" s="248">
        <f>IF(WE$6=$SR$5,成绩录入!EO21,0)</f>
        <v>0</v>
      </c>
      <c r="WF18" s="248">
        <f>IF(WF$6=$SR$5,成绩录入!EP21,0)</f>
        <v>0</v>
      </c>
      <c r="WG18" s="248">
        <f>IF(WG$6=$SR$5,成绩录入!EQ21,0)</f>
        <v>0</v>
      </c>
      <c r="WH18" s="248">
        <f>IF(WH$6=$SR$5,成绩录入!ER21,0)</f>
        <v>0</v>
      </c>
      <c r="WI18" s="248">
        <f>IF(WI$6=$SR$5,成绩录入!ES21,0)</f>
        <v>0</v>
      </c>
      <c r="WJ18" s="248">
        <f>IF(WJ$6=$SR$5,成绩录入!ET21,0)</f>
        <v>0</v>
      </c>
      <c r="WK18" s="248">
        <f>IF(WK$6=$SR$5,成绩录入!EU21,0)</f>
        <v>0</v>
      </c>
      <c r="WL18" s="248">
        <f>IF(WL$6=$SR$5,成绩录入!EV21,0)</f>
        <v>0</v>
      </c>
      <c r="WM18" s="248">
        <f>IF(WM$6=$SR$5,成绩录入!EW21,0)</f>
        <v>0</v>
      </c>
      <c r="WN18" s="248">
        <f>IF(WN$6=$SR$5,成绩录入!EX21,0)</f>
        <v>0</v>
      </c>
      <c r="WO18" s="218">
        <f t="shared" si="32"/>
        <v>0</v>
      </c>
      <c r="WP18" s="166"/>
      <c r="WQ18" s="166"/>
      <c r="WR18" s="247">
        <f>IF(WR$6=$WQ$5,成绩录入!BC21,0)</f>
        <v>0</v>
      </c>
      <c r="WS18" s="248">
        <f>IF(WS$6=$WQ$5,成绩录入!BD21,0)</f>
        <v>0</v>
      </c>
      <c r="WT18" s="248">
        <f>IF(WT$6=$WQ$5,成绩录入!BE21,0)</f>
        <v>0</v>
      </c>
      <c r="WU18" s="248">
        <f>IF(WU$6=$WQ$5,成绩录入!BF21,0)</f>
        <v>0</v>
      </c>
      <c r="WV18" s="248">
        <f>IF(WV$6=$WQ$5,成绩录入!BG21,0)</f>
        <v>0</v>
      </c>
      <c r="WW18" s="248">
        <f>IF(WW$6=$WQ$5,成绩录入!BH21,0)</f>
        <v>0</v>
      </c>
      <c r="WX18" s="248">
        <f>IF(WX$6=$WQ$5,成绩录入!BI21,0)</f>
        <v>0</v>
      </c>
      <c r="WY18" s="248">
        <f>IF(WY$6=$WQ$5,成绩录入!BJ21,0)</f>
        <v>0</v>
      </c>
      <c r="WZ18" s="248">
        <f>IF(WZ$6=$WQ$5,成绩录入!BK21,0)</f>
        <v>0</v>
      </c>
      <c r="XA18" s="248">
        <f>IF(XA$6=$WQ$5,成绩录入!BL21,0)</f>
        <v>0</v>
      </c>
      <c r="XB18" s="248">
        <f>IF(XB$6=$WQ$5,成绩录入!BM21,0)</f>
        <v>0</v>
      </c>
      <c r="XC18" s="248">
        <f>IF(XC$6=$WQ$5,成绩录入!BN21,0)</f>
        <v>0</v>
      </c>
      <c r="XD18" s="248">
        <f>IF(XD$6=$WQ$5,成绩录入!BO21,0)</f>
        <v>0</v>
      </c>
      <c r="XE18" s="248">
        <f>IF(XE$6=$WQ$5,成绩录入!BP21,0)</f>
        <v>0</v>
      </c>
      <c r="XF18" s="248">
        <f>IF(XF$6=$WQ$5,成绩录入!BQ21,0)</f>
        <v>0</v>
      </c>
      <c r="XG18" s="248">
        <f>IF(XG$6=$WQ$5,成绩录入!BR21,0)</f>
        <v>0</v>
      </c>
      <c r="XH18" s="248">
        <f>IF(XH$6=$WQ$5,成绩录入!BS21,0)</f>
        <v>0</v>
      </c>
      <c r="XI18" s="248">
        <f>IF(XI$6=$WQ$5,成绩录入!BT21,0)</f>
        <v>0</v>
      </c>
      <c r="XJ18" s="248">
        <f>IF(XJ$6=$WQ$5,成绩录入!BU21,0)</f>
        <v>0</v>
      </c>
      <c r="XK18" s="248">
        <f>IF(XK$6=$WQ$5,成绩录入!BV21,0)</f>
        <v>0</v>
      </c>
      <c r="XL18" s="248">
        <f>IF(XL$6=$WQ$5,成绩录入!BW21,0)</f>
        <v>0</v>
      </c>
      <c r="XM18" s="248">
        <f>IF(XM$6=$WQ$5,成绩录入!BX21,0)</f>
        <v>0</v>
      </c>
      <c r="XN18" s="248">
        <f>IF(XN$6=$WQ$5,成绩录入!BY21,0)</f>
        <v>0</v>
      </c>
      <c r="XO18" s="248">
        <f>IF(XO$6=$WQ$5,成绩录入!BZ21,0)</f>
        <v>0</v>
      </c>
      <c r="XP18" s="248">
        <f>IF(XP$6=$WQ$5,成绩录入!CA21,0)</f>
        <v>0</v>
      </c>
      <c r="XQ18" s="248">
        <f>IF(XQ$6=$WQ$5,成绩录入!CB21,0)</f>
        <v>0</v>
      </c>
      <c r="XR18" s="248">
        <f>IF(XR$6=$WQ$5,成绩录入!CC21,0)</f>
        <v>0</v>
      </c>
      <c r="XS18" s="248">
        <f>IF(XS$6=$WQ$5,成绩录入!CD21,0)</f>
        <v>0</v>
      </c>
      <c r="XT18" s="248">
        <f>IF(XT$6=$WQ$5,成绩录入!CE21,0)</f>
        <v>0</v>
      </c>
      <c r="XU18" s="248">
        <f>IF(XU$6=$WQ$5,成绩录入!CF21,0)</f>
        <v>0</v>
      </c>
      <c r="XV18" s="248">
        <f>IF(XV$6=$WQ$5,成绩录入!CG21,0)</f>
        <v>0</v>
      </c>
      <c r="XW18" s="248">
        <f>IF(XW$6=$WQ$5,成绩录入!CH21,0)</f>
        <v>0</v>
      </c>
      <c r="XX18" s="248">
        <f>IF(XX$6=$WQ$5,成绩录入!CI21,0)</f>
        <v>0</v>
      </c>
      <c r="XY18" s="248">
        <f>IF(XY$6=$WQ$5,成绩录入!CJ21,0)</f>
        <v>0</v>
      </c>
      <c r="XZ18" s="248">
        <f>IF(XZ$6=$WQ$5,成绩录入!CK21,0)</f>
        <v>0</v>
      </c>
      <c r="YA18" s="248">
        <f>IF(YA$6=$WQ$5,成绩录入!CL21,0)</f>
        <v>0</v>
      </c>
      <c r="YB18" s="248">
        <f>IF(YB$6=$WQ$5,成绩录入!CM21,0)</f>
        <v>0</v>
      </c>
      <c r="YC18" s="248">
        <f>IF(YC$6=$WQ$5,成绩录入!CN21,0)</f>
        <v>0</v>
      </c>
      <c r="YD18" s="248">
        <f>IF(YD$6=$WQ$5,成绩录入!CO21,0)</f>
        <v>0</v>
      </c>
      <c r="YE18" s="248">
        <f>IF(YE$6=$WQ$5,成绩录入!CP21,0)</f>
        <v>0</v>
      </c>
      <c r="YF18" s="248">
        <f>IF(YF$6=$WQ$5,成绩录入!CQ21,0)</f>
        <v>0</v>
      </c>
      <c r="YG18" s="248">
        <f>IF(YG$6=$WQ$5,成绩录入!CR21,0)</f>
        <v>0</v>
      </c>
      <c r="YH18" s="248">
        <f>IF(YH$6=$WQ$5,成绩录入!CS21,0)</f>
        <v>0</v>
      </c>
      <c r="YI18" s="248">
        <f>IF(YI$6=$WQ$5,成绩录入!CT21,0)</f>
        <v>0</v>
      </c>
      <c r="YJ18" s="248">
        <f>IF(YJ$6=$WQ$5,成绩录入!CU21,0)</f>
        <v>0</v>
      </c>
      <c r="YK18" s="248">
        <f>IF(YK$6=$WQ$5,成绩录入!CV21,0)</f>
        <v>0</v>
      </c>
      <c r="YL18" s="248">
        <f>IF(YL$6=$WQ$5,成绩录入!CW21,0)</f>
        <v>0</v>
      </c>
      <c r="YM18" s="248">
        <f>IF(YM$6=$WQ$5,成绩录入!CX21,0)</f>
        <v>0</v>
      </c>
      <c r="YN18" s="248">
        <f>IF(YN$6=$WQ$5,成绩录入!CY21,0)</f>
        <v>0</v>
      </c>
      <c r="YO18" s="248">
        <f>IF(YO$6=$WQ$5,成绩录入!CZ21,0)</f>
        <v>0</v>
      </c>
      <c r="YP18" s="248">
        <f>IF(YP$6=$WQ$5,成绩录入!DA21,0)</f>
        <v>0</v>
      </c>
      <c r="YQ18" s="248">
        <f>IF(YQ$6=$WQ$5,成绩录入!DB21,0)</f>
        <v>0</v>
      </c>
      <c r="YR18" s="248">
        <f>IF(YR$6=$WQ$5,成绩录入!DC21,0)</f>
        <v>0</v>
      </c>
      <c r="YS18" s="248">
        <f>IF(YS$6=$WQ$5,成绩录入!DD21,0)</f>
        <v>0</v>
      </c>
      <c r="YT18" s="248">
        <f>IF(YT$6=$WQ$5,成绩录入!DE21,0)</f>
        <v>0</v>
      </c>
      <c r="YU18" s="248">
        <f>IF(YU$6=$WQ$5,成绩录入!DF21,0)</f>
        <v>0</v>
      </c>
      <c r="YV18" s="248">
        <f>IF(YV$6=$WQ$5,成绩录入!DG21,0)</f>
        <v>0</v>
      </c>
      <c r="YW18" s="248">
        <f>IF(YW$6=$WQ$5,成绩录入!DH21,0)</f>
        <v>0</v>
      </c>
      <c r="YX18" s="248">
        <f>IF(YX$6=$WQ$5,成绩录入!DI21,0)</f>
        <v>0</v>
      </c>
      <c r="YY18" s="248">
        <f>IF(YY$6=$WQ$5,成绩录入!DJ21,0)</f>
        <v>0</v>
      </c>
      <c r="YZ18" s="248">
        <f>IF(YZ$6=$WQ$5,成绩录入!DK21,0)</f>
        <v>0</v>
      </c>
      <c r="ZA18" s="248">
        <f>IF(ZA$6=$WQ$5,成绩录入!DL21,0)</f>
        <v>0</v>
      </c>
      <c r="ZB18" s="248">
        <f>IF(ZB$6=$WQ$5,成绩录入!DM21,0)</f>
        <v>0</v>
      </c>
      <c r="ZC18" s="248">
        <f>IF(ZC$6=$WQ$5,成绩录入!DN21,0)</f>
        <v>0</v>
      </c>
      <c r="ZD18" s="248">
        <f>IF(ZD$6=$WQ$5,成绩录入!DO21,0)</f>
        <v>0</v>
      </c>
      <c r="ZE18" s="248">
        <f>IF(ZE$6=$WQ$5,成绩录入!DP21,0)</f>
        <v>0</v>
      </c>
      <c r="ZF18" s="248">
        <f>IF(ZF$6=$WQ$5,成绩录入!DQ21,0)</f>
        <v>0</v>
      </c>
      <c r="ZG18" s="248">
        <f>IF(ZG$6=$WQ$5,成绩录入!DR21,0)</f>
        <v>0</v>
      </c>
      <c r="ZH18" s="248">
        <f>IF(ZH$6=$WQ$5,成绩录入!DS21,0)</f>
        <v>0</v>
      </c>
      <c r="ZI18" s="248">
        <f>IF(ZI$6=$WQ$5,成绩录入!DT21,0)</f>
        <v>0</v>
      </c>
      <c r="ZJ18" s="248">
        <f>IF(ZJ$6=$WQ$5,成绩录入!DU21,0)</f>
        <v>0</v>
      </c>
      <c r="ZK18" s="248">
        <f>IF(ZK$6=$WQ$5,成绩录入!DV21,0)</f>
        <v>0</v>
      </c>
      <c r="ZL18" s="248">
        <f>IF(ZL$6=$WQ$5,成绩录入!DW21,0)</f>
        <v>0</v>
      </c>
      <c r="ZM18" s="248">
        <f>IF(ZM$6=$WQ$5,成绩录入!DX21,0)</f>
        <v>0</v>
      </c>
      <c r="ZN18" s="248">
        <f>IF(ZN$6=$WQ$5,成绩录入!DY21,0)</f>
        <v>0</v>
      </c>
      <c r="ZO18" s="248">
        <f>IF(ZO$6=$WQ$5,成绩录入!DZ21,0)</f>
        <v>0</v>
      </c>
      <c r="ZP18" s="248">
        <f>IF(ZP$6=$WQ$5,成绩录入!EA21,0)</f>
        <v>0</v>
      </c>
      <c r="ZQ18" s="248">
        <f>IF(ZQ$6=$WQ$5,成绩录入!EB21,0)</f>
        <v>0</v>
      </c>
      <c r="ZR18" s="248">
        <f>IF(ZR$6=$WQ$5,成绩录入!EC21,0)</f>
        <v>0</v>
      </c>
      <c r="ZS18" s="248">
        <f>IF(ZS$6=$WQ$5,成绩录入!ED21,0)</f>
        <v>0</v>
      </c>
      <c r="ZT18" s="248">
        <f>IF(ZT$6=$WQ$5,成绩录入!EE21,0)</f>
        <v>0</v>
      </c>
      <c r="ZU18" s="248">
        <f>IF(ZU$6=$WQ$5,成绩录入!EF21,0)</f>
        <v>0</v>
      </c>
      <c r="ZV18" s="248">
        <f>IF(ZV$6=$WQ$5,成绩录入!EG21,0)</f>
        <v>0</v>
      </c>
      <c r="ZW18" s="248">
        <f>IF(ZW$6=$WQ$5,成绩录入!EH21,0)</f>
        <v>0</v>
      </c>
      <c r="ZX18" s="248">
        <f>IF(ZX$6=$WQ$5,成绩录入!EI21,0)</f>
        <v>0</v>
      </c>
      <c r="ZY18" s="248">
        <f>IF(ZY$6=$WQ$5,成绩录入!EJ21,0)</f>
        <v>0</v>
      </c>
      <c r="ZZ18" s="248">
        <f>IF(ZZ$6=$WQ$5,成绩录入!EK21,0)</f>
        <v>0</v>
      </c>
      <c r="AAA18" s="248">
        <f>IF(AAA$6=$WQ$5,成绩录入!EL21,0)</f>
        <v>0</v>
      </c>
      <c r="AAB18" s="248">
        <f>IF(AAB$6=$WQ$5,成绩录入!EM21,0)</f>
        <v>0</v>
      </c>
      <c r="AAC18" s="248">
        <f>IF(AAC$6=$WQ$5,成绩录入!EN21,0)</f>
        <v>0</v>
      </c>
      <c r="AAD18" s="248">
        <f>IF(AAD$6=$WQ$5,成绩录入!EO21,0)</f>
        <v>0</v>
      </c>
      <c r="AAE18" s="248">
        <f>IF(AAE$6=$WQ$5,成绩录入!EP21,0)</f>
        <v>0</v>
      </c>
      <c r="AAF18" s="248">
        <f>IF(AAF$6=$WQ$5,成绩录入!EQ21,0)</f>
        <v>0</v>
      </c>
      <c r="AAG18" s="248">
        <f>IF(AAG$6=$WQ$5,成绩录入!ER21,0)</f>
        <v>0</v>
      </c>
      <c r="AAH18" s="248">
        <f>IF(AAH$6=$WQ$5,成绩录入!ES21,0)</f>
        <v>0</v>
      </c>
      <c r="AAI18" s="248">
        <f>IF(AAI$6=$WQ$5,成绩录入!ET21,0)</f>
        <v>0</v>
      </c>
      <c r="AAJ18" s="248">
        <f>IF(AAJ$6=$WQ$5,成绩录入!EU21,0)</f>
        <v>0</v>
      </c>
      <c r="AAK18" s="248">
        <f>IF(AAK$6=$WQ$5,成绩录入!EV21,0)</f>
        <v>0</v>
      </c>
      <c r="AAL18" s="248">
        <f>IF(AAL$6=$WQ$5,成绩录入!EW21,0)</f>
        <v>0</v>
      </c>
      <c r="AAM18" s="248">
        <f>IF(AAM$6=$WQ$5,成绩录入!EX21,0)</f>
        <v>0</v>
      </c>
      <c r="AAN18" s="218">
        <f t="shared" si="33"/>
        <v>0</v>
      </c>
      <c r="AAO18" s="206"/>
      <c r="AAQ18" s="247">
        <f>IF(AAQ$6=$AAP$5,成绩录入!BC21,0)</f>
        <v>0</v>
      </c>
      <c r="AAR18" s="248">
        <f>IF(AAR$6=$AAP$5,成绩录入!BD21,0)</f>
        <v>0</v>
      </c>
      <c r="AAS18" s="248">
        <f>IF(AAS$6=$AAP$5,成绩录入!BE21,0)</f>
        <v>0</v>
      </c>
      <c r="AAT18" s="248">
        <f>IF(AAT$6=$AAP$5,成绩录入!BF21,0)</f>
        <v>0</v>
      </c>
      <c r="AAU18" s="248">
        <f>IF(AAU$6=$AAP$5,成绩录入!BG21,0)</f>
        <v>0</v>
      </c>
      <c r="AAV18" s="248">
        <f>IF(AAV$6=$AAP$5,成绩录入!BH21,0)</f>
        <v>0</v>
      </c>
      <c r="AAW18" s="248">
        <f>IF(AAW$6=$AAP$5,成绩录入!BI21,0)</f>
        <v>0</v>
      </c>
      <c r="AAX18" s="248">
        <f>IF(AAX$6=$AAP$5,成绩录入!BJ21,0)</f>
        <v>0</v>
      </c>
      <c r="AAY18" s="248">
        <f>IF(AAY$6=$AAP$5,成绩录入!BK21,0)</f>
        <v>0</v>
      </c>
      <c r="AAZ18" s="248">
        <f>IF(AAZ$6=$AAP$5,成绩录入!BL21,0)</f>
        <v>0</v>
      </c>
      <c r="ABA18" s="248">
        <f>IF(ABA$6=$AAP$5,成绩录入!BM21,0)</f>
        <v>0</v>
      </c>
      <c r="ABB18" s="248">
        <f>IF(ABB$6=$AAP$5,成绩录入!BN21,0)</f>
        <v>0</v>
      </c>
      <c r="ABC18" s="248">
        <f>IF(ABC$6=$AAP$5,成绩录入!BO21,0)</f>
        <v>0</v>
      </c>
      <c r="ABD18" s="248">
        <f>IF(ABD$6=$AAP$5,成绩录入!BP21,0)</f>
        <v>0</v>
      </c>
      <c r="ABE18" s="248">
        <f>IF(ABE$6=$AAP$5,成绩录入!BQ21,0)</f>
        <v>0</v>
      </c>
      <c r="ABF18" s="248">
        <f>IF(ABF$6=$AAP$5,成绩录入!BR21,0)</f>
        <v>0</v>
      </c>
      <c r="ABG18" s="248">
        <f>IF(ABG$6=$AAP$5,成绩录入!BS21,0)</f>
        <v>0</v>
      </c>
      <c r="ABH18" s="248">
        <f>IF(ABH$6=$AAP$5,成绩录入!BT21,0)</f>
        <v>0</v>
      </c>
      <c r="ABI18" s="248">
        <f>IF(ABI$6=$AAP$5,成绩录入!BU21,0)</f>
        <v>0</v>
      </c>
      <c r="ABJ18" s="248">
        <f>IF(ABJ$6=$AAP$5,成绩录入!BV21,0)</f>
        <v>0</v>
      </c>
      <c r="ABK18" s="248">
        <f>IF(ABK$6=$AAP$5,成绩录入!BW21,0)</f>
        <v>0</v>
      </c>
      <c r="ABL18" s="248">
        <f>IF(ABL$6=$AAP$5,成绩录入!BX21,0)</f>
        <v>0</v>
      </c>
      <c r="ABM18" s="248">
        <f>IF(ABM$6=$AAP$5,成绩录入!BY21,0)</f>
        <v>0</v>
      </c>
      <c r="ABN18" s="248">
        <f>IF(ABN$6=$AAP$5,成绩录入!BZ21,0)</f>
        <v>0</v>
      </c>
      <c r="ABO18" s="248">
        <f>IF(ABO$6=$AAP$5,成绩录入!CA21,0)</f>
        <v>0</v>
      </c>
      <c r="ABP18" s="248">
        <f>IF(ABP$6=$AAP$5,成绩录入!CB21,0)</f>
        <v>0</v>
      </c>
      <c r="ABQ18" s="248">
        <f>IF(ABQ$6=$AAP$5,成绩录入!CC21,0)</f>
        <v>0</v>
      </c>
      <c r="ABR18" s="248">
        <f>IF(ABR$6=$AAP$5,成绩录入!CD21,0)</f>
        <v>0</v>
      </c>
      <c r="ABS18" s="248">
        <f>IF(ABS$6=$AAP$5,成绩录入!CE21,0)</f>
        <v>0</v>
      </c>
      <c r="ABT18" s="248">
        <f>IF(ABT$6=$AAP$5,成绩录入!CF21,0)</f>
        <v>0</v>
      </c>
      <c r="ABU18" s="248">
        <f>IF(ABU$6=$AAP$5,成绩录入!CG21,0)</f>
        <v>0</v>
      </c>
      <c r="ABV18" s="248">
        <f>IF(ABV$6=$AAP$5,成绩录入!CH21,0)</f>
        <v>0</v>
      </c>
      <c r="ABW18" s="248">
        <f>IF(ABW$6=$AAP$5,成绩录入!CI21,0)</f>
        <v>0</v>
      </c>
      <c r="ABX18" s="248">
        <f>IF(ABX$6=$AAP$5,成绩录入!CJ21,0)</f>
        <v>0</v>
      </c>
      <c r="ABY18" s="248">
        <f>IF(ABY$6=$AAP$5,成绩录入!CK21,0)</f>
        <v>0</v>
      </c>
      <c r="ABZ18" s="248">
        <f>IF(ABZ$6=$AAP$5,成绩录入!CL21,0)</f>
        <v>0</v>
      </c>
      <c r="ACA18" s="248">
        <f>IF(ACA$6=$AAP$5,成绩录入!CM21,0)</f>
        <v>0</v>
      </c>
      <c r="ACB18" s="248">
        <f>IF(ACB$6=$AAP$5,成绩录入!CN21,0)</f>
        <v>0</v>
      </c>
      <c r="ACC18" s="248">
        <f>IF(ACC$6=$AAP$5,成绩录入!CO21,0)</f>
        <v>0</v>
      </c>
      <c r="ACD18" s="248">
        <f>IF(ACD$6=$AAP$5,成绩录入!CP21,0)</f>
        <v>0</v>
      </c>
      <c r="ACE18" s="248">
        <f>IF(ACE$6=$AAP$5,成绩录入!CQ21,0)</f>
        <v>0</v>
      </c>
      <c r="ACF18" s="248">
        <f>IF(ACF$6=$AAP$5,成绩录入!CR21,0)</f>
        <v>0</v>
      </c>
      <c r="ACG18" s="248">
        <f>IF(ACG$6=$AAP$5,成绩录入!CS21,0)</f>
        <v>0</v>
      </c>
      <c r="ACH18" s="248">
        <f>IF(ACH$6=$AAP$5,成绩录入!CT21,0)</f>
        <v>0</v>
      </c>
      <c r="ACI18" s="248">
        <f>IF(ACI$6=$AAP$5,成绩录入!CU21,0)</f>
        <v>0</v>
      </c>
      <c r="ACJ18" s="248">
        <f>IF(ACJ$6=$AAP$5,成绩录入!CV21,0)</f>
        <v>0</v>
      </c>
      <c r="ACK18" s="248">
        <f>IF(ACK$6=$AAP$5,成绩录入!CW21,0)</f>
        <v>0</v>
      </c>
      <c r="ACL18" s="248">
        <f>IF(ACL$6=$AAP$5,成绩录入!CX21,0)</f>
        <v>0</v>
      </c>
      <c r="ACM18" s="248">
        <f>IF(ACM$6=$AAP$5,成绩录入!CY21,0)</f>
        <v>0</v>
      </c>
      <c r="ACN18" s="248">
        <f>IF(ACN$6=$AAP$5,成绩录入!CZ21,0)</f>
        <v>0</v>
      </c>
      <c r="ACO18" s="248">
        <f>IF(ACO$6=$AAP$5,成绩录入!DA21,0)</f>
        <v>0</v>
      </c>
      <c r="ACP18" s="248">
        <f>IF(ACP$6=$AAP$5,成绩录入!DB21,0)</f>
        <v>0</v>
      </c>
      <c r="ACQ18" s="248">
        <f>IF(ACQ$6=$AAP$5,成绩录入!DC21,0)</f>
        <v>0</v>
      </c>
      <c r="ACR18" s="248">
        <f>IF(ACR$6=$AAP$5,成绩录入!DD21,0)</f>
        <v>0</v>
      </c>
      <c r="ACS18" s="248">
        <f>IF(ACS$6=$AAP$5,成绩录入!DE21,0)</f>
        <v>0</v>
      </c>
      <c r="ACT18" s="248">
        <f>IF(ACT$6=$AAP$5,成绩录入!DF21,0)</f>
        <v>0</v>
      </c>
      <c r="ACU18" s="248">
        <f>IF(ACU$6=$AAP$5,成绩录入!DG21,0)</f>
        <v>0</v>
      </c>
      <c r="ACV18" s="248">
        <f>IF(ACV$6=$AAP$5,成绩录入!DH21,0)</f>
        <v>0</v>
      </c>
      <c r="ACW18" s="248">
        <f>IF(ACW$6=$AAP$5,成绩录入!DI21,0)</f>
        <v>0</v>
      </c>
      <c r="ACX18" s="248">
        <f>IF(ACX$6=$AAP$5,成绩录入!DJ21,0)</f>
        <v>0</v>
      </c>
      <c r="ACY18" s="248">
        <f>IF(ACY$6=$AAP$5,成绩录入!DK21,0)</f>
        <v>0</v>
      </c>
      <c r="ACZ18" s="248">
        <f>IF(ACZ$6=$AAP$5,成绩录入!DL21,0)</f>
        <v>0</v>
      </c>
      <c r="ADA18" s="248">
        <f>IF(ADA$6=$AAP$5,成绩录入!DM21,0)</f>
        <v>0</v>
      </c>
      <c r="ADB18" s="248">
        <f>IF(ADB$6=$AAP$5,成绩录入!DN21,0)</f>
        <v>0</v>
      </c>
      <c r="ADC18" s="248">
        <f>IF(ADC$6=$AAP$5,成绩录入!DO21,0)</f>
        <v>0</v>
      </c>
      <c r="ADD18" s="248">
        <f>IF(ADD$6=$AAP$5,成绩录入!DP21,0)</f>
        <v>0</v>
      </c>
      <c r="ADE18" s="248">
        <f>IF(ADE$6=$AAP$5,成绩录入!DQ21,0)</f>
        <v>0</v>
      </c>
      <c r="ADF18" s="248">
        <f>IF(ADF$6=$AAP$5,成绩录入!DR21,0)</f>
        <v>0</v>
      </c>
      <c r="ADG18" s="248">
        <f>IF(ADG$6=$AAP$5,成绩录入!DS21,0)</f>
        <v>0</v>
      </c>
      <c r="ADH18" s="248">
        <f>IF(ADH$6=$AAP$5,成绩录入!DT21,0)</f>
        <v>0</v>
      </c>
      <c r="ADI18" s="248">
        <f>IF(ADI$6=$AAP$5,成绩录入!DU21,0)</f>
        <v>0</v>
      </c>
      <c r="ADJ18" s="248">
        <f>IF(ADJ$6=$AAP$5,成绩录入!DV21,0)</f>
        <v>0</v>
      </c>
      <c r="ADK18" s="248">
        <f>IF(ADK$6=$AAP$5,成绩录入!DW21,0)</f>
        <v>0</v>
      </c>
      <c r="ADL18" s="248">
        <f>IF(ADL$6=$AAP$5,成绩录入!DX21,0)</f>
        <v>0</v>
      </c>
      <c r="ADM18" s="248">
        <f>IF(ADM$6=$AAP$5,成绩录入!DY21,0)</f>
        <v>0</v>
      </c>
      <c r="ADN18" s="248">
        <f>IF(ADN$6=$AAP$5,成绩录入!DZ21,0)</f>
        <v>0</v>
      </c>
      <c r="ADO18" s="248">
        <f>IF(ADO$6=$AAP$5,成绩录入!EA21,0)</f>
        <v>0</v>
      </c>
      <c r="ADP18" s="248">
        <f>IF(ADP$6=$AAP$5,成绩录入!EB21,0)</f>
        <v>0</v>
      </c>
      <c r="ADQ18" s="248">
        <f>IF(ADQ$6=$AAP$5,成绩录入!EC21,0)</f>
        <v>0</v>
      </c>
      <c r="ADR18" s="248">
        <f>IF(ADR$6=$AAP$5,成绩录入!ED21,0)</f>
        <v>0</v>
      </c>
      <c r="ADS18" s="248">
        <f>IF(ADS$6=$AAP$5,成绩录入!EE21,0)</f>
        <v>0</v>
      </c>
      <c r="ADT18" s="248">
        <f>IF(ADT$6=$AAP$5,成绩录入!EF21,0)</f>
        <v>0</v>
      </c>
      <c r="ADU18" s="248">
        <f>IF(ADU$6=$AAP$5,成绩录入!EG21,0)</f>
        <v>0</v>
      </c>
      <c r="ADV18" s="248">
        <f>IF(ADV$6=$AAP$5,成绩录入!EH21,0)</f>
        <v>0</v>
      </c>
      <c r="ADW18" s="248">
        <f>IF(ADW$6=$AAP$5,成绩录入!EI21,0)</f>
        <v>0</v>
      </c>
      <c r="ADX18" s="248">
        <f>IF(ADX$6=$AAP$5,成绩录入!EJ21,0)</f>
        <v>0</v>
      </c>
      <c r="ADY18" s="248">
        <f>IF(ADY$6=$AAP$5,成绩录入!EK21,0)</f>
        <v>0</v>
      </c>
      <c r="ADZ18" s="248">
        <f>IF(ADZ$6=$AAP$5,成绩录入!EL21,0)</f>
        <v>0</v>
      </c>
      <c r="AEA18" s="248">
        <f>IF(AEA$6=$AAP$5,成绩录入!EM21,0)</f>
        <v>0</v>
      </c>
      <c r="AEB18" s="248">
        <f>IF(AEB$6=$AAP$5,成绩录入!EN21,0)</f>
        <v>0</v>
      </c>
      <c r="AEC18" s="248">
        <f>IF(AEC$6=$AAP$5,成绩录入!EO21,0)</f>
        <v>0</v>
      </c>
      <c r="AED18" s="248">
        <f>IF(AED$6=$AAP$5,成绩录入!EP21,0)</f>
        <v>0</v>
      </c>
      <c r="AEE18" s="248">
        <f>IF(AEE$6=$AAP$5,成绩录入!EQ21,0)</f>
        <v>0</v>
      </c>
      <c r="AEF18" s="248">
        <f>IF(AEF$6=$AAP$5,成绩录入!ER21,0)</f>
        <v>0</v>
      </c>
      <c r="AEG18" s="248">
        <f>IF(AEG$6=$AAP$5,成绩录入!ES21,0)</f>
        <v>0</v>
      </c>
      <c r="AEH18" s="248">
        <f>IF(AEH$6=$AAP$5,成绩录入!ET21,0)</f>
        <v>0</v>
      </c>
      <c r="AEI18" s="248">
        <f>IF(AEI$6=$AAP$5,成绩录入!EU21,0)</f>
        <v>0</v>
      </c>
      <c r="AEJ18" s="248">
        <f>IF(AEJ$6=$AAP$5,成绩录入!EV21,0)</f>
        <v>0</v>
      </c>
      <c r="AEK18" s="248">
        <f>IF(AEK$6=$AAP$5,成绩录入!EW21,0)</f>
        <v>0</v>
      </c>
      <c r="AEL18" s="248">
        <f>IF(AEL$6=$AAP$5,成绩录入!EX21,0)</f>
        <v>0</v>
      </c>
      <c r="AEM18" s="218">
        <f t="shared" si="34"/>
        <v>0</v>
      </c>
      <c r="AEN18" s="166"/>
      <c r="AEO18" s="166"/>
      <c r="AEP18" s="247">
        <f>IF(AEP$6=$AEO$5,成绩录入!BC21,0)</f>
        <v>0</v>
      </c>
      <c r="AEQ18" s="248">
        <f>IF(AEQ$6=$AEO$5,成绩录入!BD21,0)</f>
        <v>0</v>
      </c>
      <c r="AER18" s="248">
        <f>IF(AER$6=$AEO$5,成绩录入!BE21,0)</f>
        <v>0</v>
      </c>
      <c r="AES18" s="248">
        <f>IF(AES$6=$AEO$5,成绩录入!BF21,0)</f>
        <v>0</v>
      </c>
      <c r="AET18" s="248">
        <f>IF(AET$6=$AEO$5,成绩录入!BG21,0)</f>
        <v>0</v>
      </c>
      <c r="AEU18" s="248">
        <f>IF(AEU$6=$AEO$5,成绩录入!BH21,0)</f>
        <v>0</v>
      </c>
      <c r="AEV18" s="248">
        <f>IF(AEV$6=$AEO$5,成绩录入!BI21,0)</f>
        <v>0</v>
      </c>
      <c r="AEW18" s="248">
        <f>IF(AEW$6=$AEO$5,成绩录入!BJ21,0)</f>
        <v>0</v>
      </c>
      <c r="AEX18" s="248">
        <f>IF(AEX$6=$AEO$5,成绩录入!BK21,0)</f>
        <v>0</v>
      </c>
      <c r="AEY18" s="248">
        <f>IF(AEY$6=$AEO$5,成绩录入!BL21,0)</f>
        <v>0</v>
      </c>
      <c r="AEZ18" s="248">
        <f>IF(AEZ$6=$AEO$5,成绩录入!BM21,0)</f>
        <v>0</v>
      </c>
      <c r="AFA18" s="248">
        <f>IF(AFA$6=$AEO$5,成绩录入!BN21,0)</f>
        <v>0</v>
      </c>
      <c r="AFB18" s="248">
        <f>IF(AFB$6=$AEO$5,成绩录入!BO21,0)</f>
        <v>0</v>
      </c>
      <c r="AFC18" s="248">
        <f>IF(AFC$6=$AEO$5,成绩录入!BP21,0)</f>
        <v>0</v>
      </c>
      <c r="AFD18" s="248">
        <f>IF(AFD$6=$AEO$5,成绩录入!BQ21,0)</f>
        <v>0</v>
      </c>
      <c r="AFE18" s="248">
        <f>IF(AFE$6=$AEO$5,成绩录入!BR21,0)</f>
        <v>0</v>
      </c>
      <c r="AFF18" s="248">
        <f>IF(AFF$6=$AEO$5,成绩录入!BS21,0)</f>
        <v>0</v>
      </c>
      <c r="AFG18" s="248">
        <f>IF(AFG$6=$AEO$5,成绩录入!BT21,0)</f>
        <v>0</v>
      </c>
      <c r="AFH18" s="248">
        <f>IF(AFH$6=$AEO$5,成绩录入!BU21,0)</f>
        <v>0</v>
      </c>
      <c r="AFI18" s="248">
        <f>IF(AFI$6=$AEO$5,成绩录入!BV21,0)</f>
        <v>0</v>
      </c>
      <c r="AFJ18" s="248">
        <f>IF(AFJ$6=$AEO$5,成绩录入!BW21,0)</f>
        <v>0</v>
      </c>
      <c r="AFK18" s="248">
        <f>IF(AFK$6=$AEO$5,成绩录入!BX21,0)</f>
        <v>0</v>
      </c>
      <c r="AFL18" s="248">
        <f>IF(AFL$6=$AEO$5,成绩录入!BY21,0)</f>
        <v>0</v>
      </c>
      <c r="AFM18" s="248">
        <f>IF(AFM$6=$AEO$5,成绩录入!BZ21,0)</f>
        <v>0</v>
      </c>
      <c r="AFN18" s="248">
        <f>IF(AFN$6=$AEO$5,成绩录入!CA21,0)</f>
        <v>0</v>
      </c>
      <c r="AFO18" s="248">
        <f>IF(AFO$6=$AEO$5,成绩录入!CB21,0)</f>
        <v>0</v>
      </c>
      <c r="AFP18" s="248">
        <f>IF(AFP$6=$AEO$5,成绩录入!CC21,0)</f>
        <v>0</v>
      </c>
      <c r="AFQ18" s="248">
        <f>IF(AFQ$6=$AEO$5,成绩录入!CD21,0)</f>
        <v>0</v>
      </c>
      <c r="AFR18" s="248">
        <f>IF(AFR$6=$AEO$5,成绩录入!CE21,0)</f>
        <v>0</v>
      </c>
      <c r="AFS18" s="248">
        <f>IF(AFS$6=$AEO$5,成绩录入!CF21,0)</f>
        <v>0</v>
      </c>
      <c r="AFT18" s="248">
        <f>IF(AFT$6=$AEO$5,成绩录入!CG21,0)</f>
        <v>0</v>
      </c>
      <c r="AFU18" s="248">
        <f>IF(AFU$6=$AEO$5,成绩录入!CH21,0)</f>
        <v>0</v>
      </c>
      <c r="AFV18" s="248">
        <f>IF(AFV$6=$AEO$5,成绩录入!CI21,0)</f>
        <v>0</v>
      </c>
      <c r="AFW18" s="248">
        <f>IF(AFW$6=$AEO$5,成绩录入!CJ21,0)</f>
        <v>0</v>
      </c>
      <c r="AFX18" s="248">
        <f>IF(AFX$6=$AEO$5,成绩录入!CK21,0)</f>
        <v>0</v>
      </c>
      <c r="AFY18" s="248">
        <f>IF(AFY$6=$AEO$5,成绩录入!CL21,0)</f>
        <v>0</v>
      </c>
      <c r="AFZ18" s="248">
        <f>IF(AFZ$6=$AEO$5,成绩录入!CM21,0)</f>
        <v>0</v>
      </c>
      <c r="AGA18" s="248">
        <f>IF(AGA$6=$AEO$5,成绩录入!CN21,0)</f>
        <v>0</v>
      </c>
      <c r="AGB18" s="248">
        <f>IF(AGB$6=$AEO$5,成绩录入!CO21,0)</f>
        <v>0</v>
      </c>
      <c r="AGC18" s="248">
        <f>IF(AGC$6=$AEO$5,成绩录入!CP21,0)</f>
        <v>0</v>
      </c>
      <c r="AGD18" s="248">
        <f>IF(AGD$6=$AEO$5,成绩录入!CQ21,0)</f>
        <v>0</v>
      </c>
      <c r="AGE18" s="248">
        <f>IF(AGE$6=$AEO$5,成绩录入!CR21,0)</f>
        <v>0</v>
      </c>
      <c r="AGF18" s="248">
        <f>IF(AGF$6=$AEO$5,成绩录入!CS21,0)</f>
        <v>0</v>
      </c>
      <c r="AGG18" s="248">
        <f>IF(AGG$6=$AEO$5,成绩录入!CT21,0)</f>
        <v>0</v>
      </c>
      <c r="AGH18" s="248">
        <f>IF(AGH$6=$AEO$5,成绩录入!CU21,0)</f>
        <v>0</v>
      </c>
      <c r="AGI18" s="248">
        <f>IF(AGI$6=$AEO$5,成绩录入!CV21,0)</f>
        <v>0</v>
      </c>
      <c r="AGJ18" s="248">
        <f>IF(AGJ$6=$AEO$5,成绩录入!CW21,0)</f>
        <v>0</v>
      </c>
      <c r="AGK18" s="248">
        <f>IF(AGK$6=$AEO$5,成绩录入!CX21,0)</f>
        <v>0</v>
      </c>
      <c r="AGL18" s="248">
        <f>IF(AGL$6=$AEO$5,成绩录入!CY21,0)</f>
        <v>0</v>
      </c>
      <c r="AGM18" s="248">
        <f>IF(AGM$6=$AEO$5,成绩录入!CZ21,0)</f>
        <v>0</v>
      </c>
      <c r="AGN18" s="248">
        <f>IF(AGN$6=$AEO$5,成绩录入!DA21,0)</f>
        <v>0</v>
      </c>
      <c r="AGO18" s="248">
        <f>IF(AGO$6=$AEO$5,成绩录入!DB21,0)</f>
        <v>0</v>
      </c>
      <c r="AGP18" s="248">
        <f>IF(AGP$6=$AEO$5,成绩录入!DC21,0)</f>
        <v>0</v>
      </c>
      <c r="AGQ18" s="248">
        <f>IF(AGQ$6=$AEO$5,成绩录入!DD21,0)</f>
        <v>0</v>
      </c>
      <c r="AGR18" s="248">
        <f>IF(AGR$6=$AEO$5,成绩录入!DE21,0)</f>
        <v>0</v>
      </c>
      <c r="AGS18" s="248">
        <f>IF(AGS$6=$AEO$5,成绩录入!DF21,0)</f>
        <v>0</v>
      </c>
      <c r="AGT18" s="248">
        <f>IF(AGT$6=$AEO$5,成绩录入!DG21,0)</f>
        <v>0</v>
      </c>
      <c r="AGU18" s="248">
        <f>IF(AGU$6=$AEO$5,成绩录入!DH21,0)</f>
        <v>0</v>
      </c>
      <c r="AGV18" s="248">
        <f>IF(AGV$6=$AEO$5,成绩录入!DI21,0)</f>
        <v>0</v>
      </c>
      <c r="AGW18" s="248">
        <f>IF(AGW$6=$AEO$5,成绩录入!DJ21,0)</f>
        <v>0</v>
      </c>
      <c r="AGX18" s="248">
        <f>IF(AGX$6=$AEO$5,成绩录入!DK21,0)</f>
        <v>0</v>
      </c>
      <c r="AGY18" s="248">
        <f>IF(AGY$6=$AEO$5,成绩录入!DL21,0)</f>
        <v>0</v>
      </c>
      <c r="AGZ18" s="248">
        <f>IF(AGZ$6=$AEO$5,成绩录入!DM21,0)</f>
        <v>0</v>
      </c>
      <c r="AHA18" s="248">
        <f>IF(AHA$6=$AEO$5,成绩录入!DN21,0)</f>
        <v>0</v>
      </c>
      <c r="AHB18" s="248">
        <f>IF(AHB$6=$AEO$5,成绩录入!DO21,0)</f>
        <v>0</v>
      </c>
      <c r="AHC18" s="248">
        <f>IF(AHC$6=$AEO$5,成绩录入!DP21,0)</f>
        <v>0</v>
      </c>
      <c r="AHD18" s="248">
        <f>IF(AHD$6=$AEO$5,成绩录入!DQ21,0)</f>
        <v>0</v>
      </c>
      <c r="AHE18" s="248">
        <f>IF(AHE$6=$AEO$5,成绩录入!DR21,0)</f>
        <v>0</v>
      </c>
      <c r="AHF18" s="248">
        <f>IF(AHF$6=$AEO$5,成绩录入!DS21,0)</f>
        <v>0</v>
      </c>
      <c r="AHG18" s="248">
        <f>IF(AHG$6=$AEO$5,成绩录入!DT21,0)</f>
        <v>0</v>
      </c>
      <c r="AHH18" s="248">
        <f>IF(AHH$6=$AEO$5,成绩录入!DU21,0)</f>
        <v>0</v>
      </c>
      <c r="AHI18" s="248">
        <f>IF(AHI$6=$AEO$5,成绩录入!DV21,0)</f>
        <v>0</v>
      </c>
      <c r="AHJ18" s="248">
        <f>IF(AHJ$6=$AEO$5,成绩录入!DW21,0)</f>
        <v>0</v>
      </c>
      <c r="AHK18" s="248">
        <f>IF(AHK$6=$AEO$5,成绩录入!DX21,0)</f>
        <v>0</v>
      </c>
      <c r="AHL18" s="248">
        <f>IF(AHL$6=$AEO$5,成绩录入!DY21,0)</f>
        <v>0</v>
      </c>
      <c r="AHM18" s="248">
        <f>IF(AHM$6=$AEO$5,成绩录入!DZ21,0)</f>
        <v>0</v>
      </c>
      <c r="AHN18" s="248">
        <f>IF(AHN$6=$AEO$5,成绩录入!EA21,0)</f>
        <v>0</v>
      </c>
      <c r="AHO18" s="248">
        <f>IF(AHO$6=$AEO$5,成绩录入!EB21,0)</f>
        <v>0</v>
      </c>
      <c r="AHP18" s="248">
        <f>IF(AHP$6=$AEO$5,成绩录入!EC21,0)</f>
        <v>0</v>
      </c>
      <c r="AHQ18" s="248">
        <f>IF(AHQ$6=$AEO$5,成绩录入!ED21,0)</f>
        <v>0</v>
      </c>
      <c r="AHR18" s="248">
        <f>IF(AHR$6=$AEO$5,成绩录入!EE21,0)</f>
        <v>0</v>
      </c>
      <c r="AHS18" s="248">
        <f>IF(AHS$6=$AEO$5,成绩录入!EF21,0)</f>
        <v>0</v>
      </c>
      <c r="AHT18" s="248">
        <f>IF(AHT$6=$AEO$5,成绩录入!EG21,0)</f>
        <v>0</v>
      </c>
      <c r="AHU18" s="248">
        <f>IF(AHU$6=$AEO$5,成绩录入!EH21,0)</f>
        <v>0</v>
      </c>
      <c r="AHV18" s="248">
        <f>IF(AHV$6=$AEO$5,成绩录入!EI21,0)</f>
        <v>0</v>
      </c>
      <c r="AHW18" s="248">
        <f>IF(AHW$6=$AEO$5,成绩录入!EJ21,0)</f>
        <v>0</v>
      </c>
      <c r="AHX18" s="248">
        <f>IF(AHX$6=$AEO$5,成绩录入!EK21,0)</f>
        <v>0</v>
      </c>
      <c r="AHY18" s="248">
        <f>IF(AHY$6=$AEO$5,成绩录入!EL21,0)</f>
        <v>0</v>
      </c>
      <c r="AHZ18" s="248">
        <f>IF(AHZ$6=$AEO$5,成绩录入!EM21,0)</f>
        <v>0</v>
      </c>
      <c r="AIA18" s="248">
        <f>IF(AIA$6=$AEO$5,成绩录入!EN21,0)</f>
        <v>0</v>
      </c>
      <c r="AIB18" s="248">
        <f>IF(AIB$6=$AEO$5,成绩录入!EO21,0)</f>
        <v>0</v>
      </c>
      <c r="AIC18" s="248">
        <f>IF(AIC$6=$AEO$5,成绩录入!EP21,0)</f>
        <v>0</v>
      </c>
      <c r="AID18" s="248">
        <f>IF(AID$6=$AEO$5,成绩录入!EQ21,0)</f>
        <v>0</v>
      </c>
      <c r="AIE18" s="248">
        <f>IF(AIE$6=$AEO$5,成绩录入!ER21,0)</f>
        <v>0</v>
      </c>
      <c r="AIF18" s="248">
        <f>IF(AIF$6=$AEO$5,成绩录入!ES21,0)</f>
        <v>0</v>
      </c>
      <c r="AIG18" s="248">
        <f>IF(AIG$6=$AEO$5,成绩录入!ET21,0)</f>
        <v>0</v>
      </c>
      <c r="AIH18" s="248">
        <f>IF(AIH$6=$AEO$5,成绩录入!EU21,0)</f>
        <v>0</v>
      </c>
      <c r="AII18" s="248">
        <f>IF(AII$6=$AEO$5,成绩录入!EV21,0)</f>
        <v>0</v>
      </c>
      <c r="AIJ18" s="248">
        <f>IF(AIJ$6=$AEO$5,成绩录入!EW21,0)</f>
        <v>0</v>
      </c>
      <c r="AIK18" s="248">
        <f>IF(AIK$6=$AEO$5,成绩录入!EX21,0)</f>
        <v>0</v>
      </c>
      <c r="AIL18" s="218">
        <f t="shared" si="35"/>
        <v>0</v>
      </c>
      <c r="AIN18" s="214" t="str">
        <f>初始录入!A23</f>
        <v/>
      </c>
      <c r="AIO18" s="215">
        <f>初始录入!B23</f>
        <v>0</v>
      </c>
      <c r="AIP18" s="216">
        <f>初始录入!C23</f>
        <v>0</v>
      </c>
      <c r="AIQ18" s="314">
        <f>IF(平时!D16&lt;&gt;"",平时!D16,0)</f>
        <v>0</v>
      </c>
      <c r="AIR18" s="324" t="str">
        <f t="shared" si="89"/>
        <v/>
      </c>
      <c r="AIS18" s="314">
        <f>IF(过程!D16&lt;&gt;"",过程!D16,0)</f>
        <v>0</v>
      </c>
      <c r="AIT18" s="324" t="str">
        <f t="shared" si="90"/>
        <v/>
      </c>
      <c r="AIU18" s="216">
        <f>IF(期末!D16&lt;&gt;"",期末!D16,0)</f>
        <v>0</v>
      </c>
      <c r="AIV18" s="324" t="str">
        <f t="shared" si="91"/>
        <v/>
      </c>
      <c r="AIW18" s="325">
        <f t="shared" si="92"/>
        <v>0</v>
      </c>
      <c r="AIX18" s="314">
        <f>IF(平时!E16&lt;&gt;"",平时!E16,0)</f>
        <v>0</v>
      </c>
      <c r="AIY18" s="324" t="str">
        <f t="shared" si="93"/>
        <v/>
      </c>
      <c r="AIZ18" s="314">
        <f>IF(过程!E16&lt;&gt;"",过程!E16,0)</f>
        <v>0</v>
      </c>
      <c r="AJA18" s="324" t="str">
        <f t="shared" si="94"/>
        <v/>
      </c>
      <c r="AJB18" s="216">
        <f>IF(期末!E16&lt;&gt;"",期末!E16,0)</f>
        <v>0</v>
      </c>
      <c r="AJC18" s="324" t="str">
        <f t="shared" si="95"/>
        <v/>
      </c>
      <c r="AJD18" s="325">
        <f t="shared" si="96"/>
        <v>0</v>
      </c>
      <c r="AJE18" s="314">
        <f>IF(平时!F16&lt;&gt;"",平时!F16,0)</f>
        <v>0</v>
      </c>
      <c r="AJF18" s="324" t="str">
        <f t="shared" si="97"/>
        <v/>
      </c>
      <c r="AJG18" s="314">
        <f>IF(过程!F16&lt;&gt;"",过程!F16,0)</f>
        <v>0</v>
      </c>
      <c r="AJH18" s="324" t="str">
        <f t="shared" si="98"/>
        <v/>
      </c>
      <c r="AJI18" s="216">
        <f>IF(期末!F16&lt;&gt;"",期末!F16,0)</f>
        <v>0</v>
      </c>
      <c r="AJJ18" s="324" t="str">
        <f t="shared" si="99"/>
        <v/>
      </c>
      <c r="AJK18" s="325">
        <f t="shared" si="100"/>
        <v>0</v>
      </c>
      <c r="AJL18" s="314">
        <f>IF(平时!G16&lt;&gt;"",平时!G16,0)</f>
        <v>0</v>
      </c>
      <c r="AJM18" s="324" t="str">
        <f t="shared" si="101"/>
        <v/>
      </c>
      <c r="AJN18" s="314">
        <f>IF(过程!G16&lt;&gt;"",过程!G16,0)</f>
        <v>0</v>
      </c>
      <c r="AJO18" s="324" t="str">
        <f t="shared" si="102"/>
        <v/>
      </c>
      <c r="AJP18" s="216">
        <f>IF(期末!G16&lt;&gt;"",期末!G16,0)</f>
        <v>0</v>
      </c>
      <c r="AJQ18" s="324" t="str">
        <f t="shared" si="103"/>
        <v/>
      </c>
      <c r="AJR18" s="325">
        <f t="shared" si="104"/>
        <v>0</v>
      </c>
      <c r="AJS18" s="314">
        <f>IF(平时!H16&lt;&gt;"",平时!H16,0)</f>
        <v>0</v>
      </c>
      <c r="AJT18" s="324" t="str">
        <f t="shared" si="105"/>
        <v/>
      </c>
      <c r="AJU18" s="314">
        <f>IF(过程!H16&lt;&gt;"",过程!H16,0)</f>
        <v>0</v>
      </c>
      <c r="AJV18" s="324" t="str">
        <f t="shared" si="106"/>
        <v/>
      </c>
      <c r="AJW18" s="216">
        <f>IF(期末!H16&lt;&gt;"",期末!H16,0)</f>
        <v>0</v>
      </c>
      <c r="AJX18" s="324" t="str">
        <f t="shared" si="107"/>
        <v/>
      </c>
      <c r="AJY18" s="326">
        <f t="shared" si="108"/>
        <v>0</v>
      </c>
      <c r="AKA18" s="216" t="str">
        <f>初始录入!A23</f>
        <v/>
      </c>
      <c r="AKB18" s="216">
        <f>初始录入!B23</f>
        <v>0</v>
      </c>
      <c r="AKC18" s="216">
        <f>初始录入!C23</f>
        <v>0</v>
      </c>
      <c r="AKD18" s="327" t="str">
        <f>IF(初始录入!$E23=初始录入!$K$2,达成度!$D31,"")</f>
        <v/>
      </c>
      <c r="AKE18" s="327" t="str">
        <f>IF(初始录入!$E23=初始录入!$K$3,达成度!D31,"")</f>
        <v/>
      </c>
      <c r="AKF18" s="216" t="str">
        <f>IF(初始录入!$E23=初始录入!$K$4,达成度!D31,"")</f>
        <v/>
      </c>
      <c r="AKG18" s="216" t="str">
        <f>IF(初始录入!$E23=初始录入!$K$5,达成度!D31,"")</f>
        <v/>
      </c>
      <c r="AKH18" s="327" t="str">
        <f>IF(初始录入!$E23=初始录入!$K$2,达成度!E31,"")</f>
        <v/>
      </c>
      <c r="AKI18" s="327" t="str">
        <f>IF(初始录入!$E23=初始录入!$K$3,达成度!E31,"")</f>
        <v/>
      </c>
      <c r="AKJ18" s="216" t="str">
        <f>IF(初始录入!$E23=初始录入!$K$4,达成度!E31,"")</f>
        <v/>
      </c>
      <c r="AKK18" s="216" t="str">
        <f>IF(初始录入!$E23=初始录入!$K$5,达成度!E31,"")</f>
        <v/>
      </c>
      <c r="AKL18" s="327" t="str">
        <f>IF(初始录入!$E23=初始录入!$K$2,达成度!F31,"")</f>
        <v/>
      </c>
      <c r="AKM18" s="327" t="str">
        <f>IF(初始录入!$E23=初始录入!$K$3,达成度!F31,"")</f>
        <v/>
      </c>
      <c r="AKN18" s="216" t="str">
        <f>IF(初始录入!$E23=初始录入!$K$4,达成度!F31,"")</f>
        <v/>
      </c>
      <c r="AKO18" s="216" t="str">
        <f>IF(初始录入!$E23=初始录入!$K$5,达成度!F31,"")</f>
        <v/>
      </c>
      <c r="AKP18" s="327" t="str">
        <f>IF(初始录入!$E23=初始录入!$K$2,达成度!H31,"")</f>
        <v/>
      </c>
      <c r="AKQ18" s="327" t="str">
        <f>IF(初始录入!$E23=初始录入!$K$3,达成度!H31,"")</f>
        <v/>
      </c>
      <c r="AKR18" s="216" t="str">
        <f>IF(初始录入!$E23=初始录入!$K$4,达成度!H31,"")</f>
        <v/>
      </c>
      <c r="AKS18" s="216" t="str">
        <f>IF(初始录入!$E23=初始录入!$K$5,达成度!H31,"")</f>
        <v/>
      </c>
      <c r="AKT18" s="327" t="str">
        <f>IF(初始录入!$E23=初始录入!$K$2,达成度!I31,"")</f>
        <v/>
      </c>
      <c r="AKU18" s="327" t="str">
        <f>IF(初始录入!$E23=初始录入!$K$3,达成度!I31,"")</f>
        <v/>
      </c>
      <c r="AKV18" s="216" t="str">
        <f>IF(初始录入!$E23=初始录入!$K$4,达成度!I31,"")</f>
        <v/>
      </c>
      <c r="AKW18" s="216" t="str">
        <f>IF(初始录入!$E23=初始录入!$K$5,达成度!I31,"")</f>
        <v/>
      </c>
      <c r="AKX18" s="327" t="str">
        <f>IF(初始录入!$E23=初始录入!$K$2,达成度!J31,"")</f>
        <v/>
      </c>
      <c r="AKY18" s="327" t="str">
        <f>IF(初始录入!$E23=初始录入!$K$3,达成度!J31,"")</f>
        <v/>
      </c>
      <c r="AKZ18" s="216" t="str">
        <f>IF(初始录入!$E23=初始录入!$K$4,达成度!J31,"")</f>
        <v/>
      </c>
      <c r="ALA18" s="216" t="str">
        <f>IF(初始录入!$E23=初始录入!$K$5,达成度!J31,"")</f>
        <v/>
      </c>
      <c r="ALB18" s="327" t="str">
        <f>IF(初始录入!$E23=初始录入!$K$2,达成度!L31,"")</f>
        <v/>
      </c>
      <c r="ALC18" s="327" t="str">
        <f>IF(初始录入!$E23=初始录入!$K$3,达成度!L31,"")</f>
        <v/>
      </c>
      <c r="ALD18" s="216" t="str">
        <f>IF(初始录入!$E23=初始录入!$K$4,达成度!L31,"")</f>
        <v/>
      </c>
      <c r="ALE18" s="216" t="str">
        <f>IF(初始录入!$E23=初始录入!$K$5,达成度!L31,"")</f>
        <v/>
      </c>
      <c r="ALF18" s="327" t="str">
        <f>IF(初始录入!$E23=初始录入!$K$2,达成度!M31,"")</f>
        <v/>
      </c>
      <c r="ALG18" s="327" t="str">
        <f>IF(初始录入!$E23=初始录入!$K$3,达成度!M31,"")</f>
        <v/>
      </c>
      <c r="ALH18" s="216" t="str">
        <f>IF(初始录入!$E23=初始录入!$K$4,达成度!M31,"")</f>
        <v/>
      </c>
      <c r="ALI18" s="216" t="str">
        <f>IF(初始录入!$E23=初始录入!$K$5,达成度!M31,"")</f>
        <v/>
      </c>
      <c r="ALJ18" s="327" t="str">
        <f>IF(初始录入!$E23=初始录入!$K$2,达成度!N31,"")</f>
        <v/>
      </c>
      <c r="ALK18" s="327" t="str">
        <f>IF(初始录入!$E23=初始录入!$K$3,达成度!N31,"")</f>
        <v/>
      </c>
      <c r="ALL18" s="216" t="str">
        <f>IF(初始录入!$E23=初始录入!$K$4,达成度!N31,"")</f>
        <v/>
      </c>
      <c r="ALM18" s="216" t="str">
        <f>IF(初始录入!$E23=初始录入!$K$5,达成度!N31,"")</f>
        <v/>
      </c>
      <c r="ALN18" s="327" t="str">
        <f>IF(初始录入!$E23=初始录入!$K$2,达成度!P31,"")</f>
        <v/>
      </c>
      <c r="ALO18" s="327" t="str">
        <f>IF(初始录入!$E23=初始录入!$K$3,达成度!P31,"")</f>
        <v/>
      </c>
      <c r="ALP18" s="216" t="str">
        <f>IF(初始录入!$E23=初始录入!$K$4,达成度!P31,"")</f>
        <v/>
      </c>
      <c r="ALQ18" s="216" t="str">
        <f>IF(初始录入!$E23=初始录入!$K$5,达成度!P31,"")</f>
        <v/>
      </c>
      <c r="ALR18" s="327" t="str">
        <f>IF(初始录入!$E23=初始录入!$K$2,达成度!Q31,"")</f>
        <v/>
      </c>
      <c r="ALS18" s="327" t="str">
        <f>IF(初始录入!$E23=初始录入!$K$3,达成度!Q31,"")</f>
        <v/>
      </c>
      <c r="ALT18" s="216" t="str">
        <f>IF(初始录入!$E23=初始录入!$K$4,达成度!Q31,"")</f>
        <v/>
      </c>
      <c r="ALU18" s="216" t="str">
        <f>IF(初始录入!$E23=初始录入!$K$5,达成度!Q31,"")</f>
        <v/>
      </c>
      <c r="ALV18" s="327" t="str">
        <f>IF(初始录入!$E23=初始录入!$K$2,达成度!R31,"")</f>
        <v/>
      </c>
      <c r="ALW18" s="327" t="str">
        <f>IF(初始录入!$E23=初始录入!$K$3,达成度!R31,"")</f>
        <v/>
      </c>
      <c r="ALX18" s="216" t="str">
        <f>IF(初始录入!$E23=初始录入!$K$4,达成度!R31,"")</f>
        <v/>
      </c>
      <c r="ALY18" s="216"/>
      <c r="ALZ18" s="327" t="str">
        <f>IF(初始录入!$E23=初始录入!$K$2,达成度!T31,"")</f>
        <v/>
      </c>
      <c r="AMA18" s="327" t="str">
        <f>IF(初始录入!$E23=初始录入!$K$3,达成度!T31,"")</f>
        <v/>
      </c>
      <c r="AMB18" s="216" t="str">
        <f>IF(初始录入!$E23=初始录入!$K$4,达成度!T31,"")</f>
        <v/>
      </c>
      <c r="AMC18" s="216" t="str">
        <f>IF(初始录入!$E23=初始录入!$K$5,达成度!T31,"")</f>
        <v/>
      </c>
      <c r="AMD18" s="327" t="str">
        <f>IF(初始录入!$E23=初始录入!$K$2,达成度!U31,"")</f>
        <v/>
      </c>
      <c r="AME18" s="327" t="str">
        <f>IF(初始录入!$E23=初始录入!$K$3,达成度!U31,"")</f>
        <v/>
      </c>
      <c r="AMF18" s="216" t="str">
        <f>IF(初始录入!$E23=初始录入!$K$4,达成度!U31,"")</f>
        <v/>
      </c>
      <c r="AMG18" s="216" t="str">
        <f>IF(初始录入!$E23=初始录入!$K$5,达成度!U31,"")</f>
        <v/>
      </c>
      <c r="AMH18" s="327" t="str">
        <f>IF(初始录入!$E23=初始录入!$K$2,达成度!V31,"")</f>
        <v/>
      </c>
      <c r="AMI18" s="327" t="str">
        <f>IF(初始录入!$E23=初始录入!$K$3,达成度!V31,"")</f>
        <v/>
      </c>
      <c r="AMJ18" s="216" t="str">
        <f>IF(初始录入!$E23=初始录入!$K$4,达成度!W31,"")</f>
        <v/>
      </c>
      <c r="AMK18" s="216" t="str">
        <f>IF(初始录入!$E23=初始录入!$K$5,达成度!W31,"")</f>
        <v/>
      </c>
      <c r="AMM18" s="215">
        <f t="shared" si="114"/>
        <v>11</v>
      </c>
      <c r="AMN18" s="222" t="str">
        <f t="shared" si="109"/>
        <v/>
      </c>
      <c r="AMO18" s="325" t="str">
        <f>IF($AMM18&lt;=$H$7,INDEX(达成度!$G$21:$G$170,$AMM18,1),"")</f>
        <v/>
      </c>
      <c r="AMP18" s="325" t="str">
        <f>IF($AMM18&lt;=$H$7,INDEX(达成度!$K$21:$K$170,$AMM18,1),"")</f>
        <v/>
      </c>
      <c r="AMQ18" s="325" t="str">
        <f>IF($AMM18&lt;=$H$7,INDEX(达成度!$O$21:$O$170,$AMM18,1),"")</f>
        <v/>
      </c>
      <c r="AMR18" s="325" t="str">
        <f>IF($AMM18&lt;=$H$7,INDEX(达成度!$S$21:$S$170,$AMM18,1),"")</f>
        <v/>
      </c>
      <c r="AMS18" s="326" t="str">
        <f>IF($AMM18&lt;=$H$7,INDEX(达成度!$W$21:$W$170,$AMM18,1),"")</f>
        <v/>
      </c>
      <c r="AMT18" s="328"/>
      <c r="AMU18" s="336"/>
      <c r="AMV18" s="222" t="str">
        <f t="shared" si="110"/>
        <v/>
      </c>
      <c r="AMW18" s="325" t="str">
        <f>IF($AMM18&lt;=$I$7,INDEX(达成度!$G$21:$G$170,$AMM18+$H$7,1),"")</f>
        <v/>
      </c>
      <c r="AMX18" s="325" t="str">
        <f>IF($AMM18&lt;=$I$7,INDEX(达成度!$K$21:$K$170,$AMM18+$H$7,1),"")</f>
        <v/>
      </c>
      <c r="AMY18" s="325" t="str">
        <f>IF($AMM18&lt;=$I$7,INDEX(达成度!$O$21:$O$170,$AMM18+$H$7,1),"")</f>
        <v/>
      </c>
      <c r="AMZ18" s="325" t="str">
        <f>IF($AMM18&lt;=$I$7,INDEX(达成度!$S$21:$S$170,$AMM18+$H$7,1),"")</f>
        <v/>
      </c>
      <c r="ANA18" s="326" t="str">
        <f>IF($AMM18&lt;=$I$7,INDEX(达成度!$W$21:$W$170,$AMM18+$H$7,1),"")</f>
        <v/>
      </c>
      <c r="ANB18" s="206"/>
      <c r="ANC18" s="215"/>
      <c r="AND18" s="216" t="str">
        <f t="shared" si="111"/>
        <v/>
      </c>
      <c r="ANE18" s="325" t="str">
        <f>IF($AMM18&lt;=$J$7,INDEX(达成度!$G$21:$G$170,$AMM18+$H$7+$I$7,1),"")</f>
        <v/>
      </c>
      <c r="ANF18" s="325" t="str">
        <f>IF($AMM18&lt;=$J$7,INDEX(达成度!$K$21:$K$170,$AMM18+$H$7+$I$7,1),"")</f>
        <v/>
      </c>
      <c r="ANG18" s="325" t="str">
        <f>IF($AMM18&lt;=$J$7,INDEX(达成度!$O$21:$O$170,$AMM18+$H$7+$I$7,1),"")</f>
        <v/>
      </c>
      <c r="ANH18" s="325" t="str">
        <f>IF($AMM18&lt;=$J$7,INDEX(达成度!$S$21:$S$170,$AMM18+$H$7+$I$7,1),"")</f>
        <v/>
      </c>
      <c r="ANI18" s="326" t="str">
        <f>IF($AMM18&lt;=$J$7,INDEX(达成度!$W$21:$W$170,$AMM18+$H$7+$I$7,1),"")</f>
        <v/>
      </c>
      <c r="ANK18" s="215"/>
      <c r="ANL18" s="216" t="str">
        <f t="shared" si="112"/>
        <v/>
      </c>
      <c r="ANM18" s="325" t="str">
        <f>IF($AMM18&lt;=$K$7,INDEX(达成度!$G$21:$G$170,$AMM18+$H$7+$I$7+$J$7,1),"")</f>
        <v/>
      </c>
      <c r="ANN18" s="325" t="str">
        <f>IF($AMM18&lt;=$K$7,INDEX(达成度!$K$21:$K$170,$AMM18+$H$7+$I$7+$J$7,1),"")</f>
        <v/>
      </c>
      <c r="ANO18" s="325" t="str">
        <f>IF($AMM18&lt;=$K$7,INDEX(达成度!$O$21:$O$170,$AMM18+$H$7+$I$7+$J$7,1),"")</f>
        <v/>
      </c>
      <c r="ANP18" s="325" t="str">
        <f>IF($AMM18&lt;=$K$7,INDEX(达成度!$S$21:$S$170,$AMM18+$H$7+$I$7+$J$7,1),"")</f>
        <v/>
      </c>
      <c r="ANQ18" s="326" t="str">
        <f>IF($AMM18&lt;=$K$7,INDEX(达成度!$W$21:$W$170,$AMM18+$H$7+$I$7+$J$7,1),"")</f>
        <v/>
      </c>
      <c r="ANS18" s="187"/>
      <c r="ANT18" s="187"/>
      <c r="ANU18" s="187"/>
      <c r="ANV18" s="187"/>
      <c r="ANW18" s="187"/>
      <c r="ANX18" s="187"/>
      <c r="ANY18" s="187"/>
      <c r="ANZ18" s="187"/>
      <c r="AOA18" s="187"/>
      <c r="AOB18" s="187"/>
      <c r="AOC18" s="187"/>
      <c r="AOD18" s="187"/>
      <c r="AOE18" s="187"/>
      <c r="AOF18" s="187"/>
      <c r="AOG18" s="187"/>
      <c r="AOH18" s="187"/>
      <c r="AOI18" s="187"/>
      <c r="AOJ18" s="187"/>
      <c r="AOK18" s="187"/>
      <c r="AOL18" s="187"/>
      <c r="AOM18" s="187"/>
      <c r="AON18" s="187"/>
      <c r="AOO18" s="187"/>
      <c r="AOP18" s="187"/>
      <c r="AOQ18" s="187"/>
      <c r="AOR18" s="187"/>
      <c r="AOS18" s="187"/>
      <c r="AOT18" s="187"/>
      <c r="AOU18" s="187"/>
      <c r="AOV18" s="187"/>
      <c r="AOW18" s="187"/>
      <c r="AOX18" s="187"/>
      <c r="AOY18" s="187"/>
      <c r="AOZ18" s="187"/>
      <c r="APA18" s="187"/>
      <c r="APB18" s="187"/>
      <c r="APC18" s="187"/>
      <c r="APD18" s="187"/>
      <c r="APE18" s="187"/>
      <c r="APF18" s="187"/>
      <c r="APG18" s="187"/>
      <c r="APH18" s="187"/>
      <c r="API18" s="187"/>
      <c r="APJ18" s="187"/>
      <c r="APK18" s="187"/>
      <c r="APL18" s="187"/>
      <c r="APM18" s="187"/>
      <c r="APN18" s="187"/>
      <c r="APO18" s="187"/>
      <c r="APP18" s="187"/>
      <c r="APQ18" s="187"/>
      <c r="APR18" s="187"/>
      <c r="APS18" s="187"/>
      <c r="APT18" s="187"/>
      <c r="APU18" s="187"/>
      <c r="APV18" s="187"/>
      <c r="APW18" s="187"/>
    </row>
    <row r="19" ht="18" customHeight="1" spans="1:1024 1025:1115">
      <c r="A19" s="215" t="str">
        <f>初始录入!A24</f>
        <v/>
      </c>
      <c r="B19" s="216" t="str">
        <f>IF(初始录入!B24&lt;&gt;"",初始录入!B24,"")</f>
        <v/>
      </c>
      <c r="C19" s="216" t="str">
        <f>IF(初始录入!C24&lt;&gt;"",初始录入!C24,"")</f>
        <v/>
      </c>
      <c r="D19" s="216" t="str">
        <f>IF(初始录入!D24&lt;&gt;"",初始录入!D24,"")</f>
        <v/>
      </c>
      <c r="E19" s="218" t="str">
        <f>IF(初始录入!E24&lt;&gt;"",初始录入!E24,"")</f>
        <v/>
      </c>
      <c r="G19" s="330"/>
      <c r="H19" s="295">
        <f>IF(初始录入!E24=H$6,1,0)</f>
        <v>0</v>
      </c>
      <c r="I19" s="295">
        <f>IF(初始录入!E24=I$6,1,0)</f>
        <v>0</v>
      </c>
      <c r="J19" s="295">
        <f>IF(初始录入!E24=J$6,1,0)</f>
        <v>0</v>
      </c>
      <c r="K19" s="321">
        <f>IF(初始录入!E24=K$6,1,0)</f>
        <v>0</v>
      </c>
      <c r="L19" s="28"/>
      <c r="M19" s="294" t="str">
        <f>初始录入!G15</f>
        <v/>
      </c>
      <c r="N19" s="295" t="str">
        <f>初始录入!G16</f>
        <v/>
      </c>
      <c r="O19" s="295" t="str">
        <f>初始录入!G17</f>
        <v/>
      </c>
      <c r="P19" s="295" t="str">
        <f>初始录入!G18</f>
        <v/>
      </c>
      <c r="Q19" s="295" t="str">
        <f>初始录入!G19</f>
        <v/>
      </c>
      <c r="R19" s="365" t="s">
        <v>188</v>
      </c>
      <c r="X19" s="28"/>
      <c r="Y19" s="294">
        <v>100</v>
      </c>
      <c r="Z19" s="295">
        <f>成绩录入!$F$7</f>
        <v>0</v>
      </c>
      <c r="AA19" s="295">
        <f>成绩录入!F22</f>
        <v>0</v>
      </c>
      <c r="AB19" s="296">
        <f>IF(初始录入!$M$7&lt;&gt;"",IF(成绩录入!$F$7&lt;&gt;"",IF(初始录入!$P$7="次数",AA19/Z19*Y19,成绩录入!F22),0),0)</f>
        <v>0</v>
      </c>
      <c r="AC19" s="297">
        <f t="shared" si="36"/>
        <v>0</v>
      </c>
      <c r="AD19" s="297">
        <f t="shared" si="23"/>
        <v>0</v>
      </c>
      <c r="AE19" s="297">
        <f t="shared" si="24"/>
        <v>0</v>
      </c>
      <c r="AF19" s="297">
        <f t="shared" si="25"/>
        <v>0</v>
      </c>
      <c r="AG19" s="297">
        <f t="shared" si="26"/>
        <v>0</v>
      </c>
      <c r="AH19" s="298">
        <f t="shared" si="37"/>
        <v>0</v>
      </c>
      <c r="AI19" s="28"/>
      <c r="AJ19" s="260">
        <f>成绩录入!I22</f>
        <v>0</v>
      </c>
      <c r="AK19" s="248">
        <f>成绩录入!J22</f>
        <v>0</v>
      </c>
      <c r="AL19" s="248">
        <f>成绩录入!K22</f>
        <v>0</v>
      </c>
      <c r="AM19" s="248">
        <f>成绩录入!L22</f>
        <v>0</v>
      </c>
      <c r="AN19" s="248">
        <f>成绩录入!M22</f>
        <v>0</v>
      </c>
      <c r="AO19" s="298">
        <f t="shared" si="38"/>
        <v>0</v>
      </c>
      <c r="AP19" s="299"/>
      <c r="AQ19" s="260">
        <f>成绩录入!I22</f>
        <v>0</v>
      </c>
      <c r="AR19" s="248">
        <f>成绩录入!J22</f>
        <v>0</v>
      </c>
      <c r="AS19" s="248">
        <f>成绩录入!K22</f>
        <v>0</v>
      </c>
      <c r="AT19" s="248">
        <f>成绩录入!L22</f>
        <v>0</v>
      </c>
      <c r="AU19" s="248">
        <f>成绩录入!M22</f>
        <v>0</v>
      </c>
      <c r="AV19" s="298">
        <f t="shared" si="39"/>
        <v>0</v>
      </c>
      <c r="AW19" s="299"/>
      <c r="AX19" s="260">
        <f>成绩录入!I22</f>
        <v>0</v>
      </c>
      <c r="AY19" s="248">
        <f>成绩录入!J22</f>
        <v>0</v>
      </c>
      <c r="AZ19" s="248">
        <f>成绩录入!K22</f>
        <v>0</v>
      </c>
      <c r="BA19" s="248">
        <f>成绩录入!L22</f>
        <v>0</v>
      </c>
      <c r="BB19" s="248">
        <f>成绩录入!M22</f>
        <v>0</v>
      </c>
      <c r="BC19" s="298">
        <f t="shared" si="40"/>
        <v>0</v>
      </c>
      <c r="BD19" s="299"/>
      <c r="BE19" s="260">
        <f>成绩录入!I22</f>
        <v>0</v>
      </c>
      <c r="BF19" s="248">
        <f>成绩录入!J22</f>
        <v>0</v>
      </c>
      <c r="BG19" s="248">
        <f>成绩录入!K22</f>
        <v>0</v>
      </c>
      <c r="BH19" s="248">
        <f>成绩录入!L22</f>
        <v>0</v>
      </c>
      <c r="BI19" s="248">
        <f>成绩录入!M22</f>
        <v>0</v>
      </c>
      <c r="BJ19" s="298">
        <f t="shared" si="41"/>
        <v>0</v>
      </c>
      <c r="BK19" s="299"/>
      <c r="BL19" s="260">
        <f>成绩录入!I22</f>
        <v>0</v>
      </c>
      <c r="BM19" s="248">
        <f>成绩录入!J22</f>
        <v>0</v>
      </c>
      <c r="BN19" s="248">
        <f>成绩录入!K22</f>
        <v>0</v>
      </c>
      <c r="BO19" s="248">
        <f>成绩录入!L22</f>
        <v>0</v>
      </c>
      <c r="BP19" s="248">
        <f>成绩录入!M22</f>
        <v>0</v>
      </c>
      <c r="BQ19" s="298">
        <f t="shared" si="42"/>
        <v>0</v>
      </c>
      <c r="BR19" s="300"/>
      <c r="BS19" s="260">
        <f>成绩录入!P22</f>
        <v>0</v>
      </c>
      <c r="BT19" s="248">
        <f>成绩录入!Q22</f>
        <v>0</v>
      </c>
      <c r="BU19" s="248">
        <f>成绩录入!R22</f>
        <v>0</v>
      </c>
      <c r="BV19" s="248">
        <f>成绩录入!S22</f>
        <v>0</v>
      </c>
      <c r="BW19" s="248">
        <f>成绩录入!T22</f>
        <v>0</v>
      </c>
      <c r="BX19" s="248">
        <f>成绩录入!U22</f>
        <v>0</v>
      </c>
      <c r="BY19" s="248">
        <f>成绩录入!V22</f>
        <v>0</v>
      </c>
      <c r="BZ19" s="248">
        <f>成绩录入!W22</f>
        <v>0</v>
      </c>
      <c r="CA19" s="248">
        <f>成绩录入!X22</f>
        <v>0</v>
      </c>
      <c r="CB19" s="248">
        <f>成绩录入!Y22</f>
        <v>0</v>
      </c>
      <c r="CC19" s="298">
        <f t="shared" si="43"/>
        <v>0</v>
      </c>
      <c r="CD19" s="299"/>
      <c r="CE19" s="260">
        <f>成绩录入!P22</f>
        <v>0</v>
      </c>
      <c r="CF19" s="248">
        <f>成绩录入!Q22</f>
        <v>0</v>
      </c>
      <c r="CG19" s="248">
        <f>成绩录入!R22</f>
        <v>0</v>
      </c>
      <c r="CH19" s="248">
        <f>成绩录入!S22</f>
        <v>0</v>
      </c>
      <c r="CI19" s="248">
        <f>成绩录入!T22</f>
        <v>0</v>
      </c>
      <c r="CJ19" s="248">
        <f>成绩录入!U22</f>
        <v>0</v>
      </c>
      <c r="CK19" s="248">
        <f>成绩录入!V22</f>
        <v>0</v>
      </c>
      <c r="CL19" s="248">
        <f>成绩录入!W22</f>
        <v>0</v>
      </c>
      <c r="CM19" s="248">
        <f>成绩录入!X22</f>
        <v>0</v>
      </c>
      <c r="CN19" s="248">
        <f>成绩录入!Y22</f>
        <v>0</v>
      </c>
      <c r="CO19" s="298">
        <f t="shared" si="44"/>
        <v>0</v>
      </c>
      <c r="CP19" s="299"/>
      <c r="CQ19" s="260">
        <f>成绩录入!P22</f>
        <v>0</v>
      </c>
      <c r="CR19" s="248">
        <f>成绩录入!Q22</f>
        <v>0</v>
      </c>
      <c r="CS19" s="248">
        <f>成绩录入!R22</f>
        <v>0</v>
      </c>
      <c r="CT19" s="248">
        <f>成绩录入!S22</f>
        <v>0</v>
      </c>
      <c r="CU19" s="248">
        <f>成绩录入!T22</f>
        <v>0</v>
      </c>
      <c r="CV19" s="248">
        <f>成绩录入!U22</f>
        <v>0</v>
      </c>
      <c r="CW19" s="248">
        <f>成绩录入!V22</f>
        <v>0</v>
      </c>
      <c r="CX19" s="248">
        <f>成绩录入!W22</f>
        <v>0</v>
      </c>
      <c r="CY19" s="248">
        <f>成绩录入!X22</f>
        <v>0</v>
      </c>
      <c r="CZ19" s="248">
        <f>成绩录入!Y22</f>
        <v>0</v>
      </c>
      <c r="DA19" s="298">
        <f t="shared" si="45"/>
        <v>0</v>
      </c>
      <c r="DB19" s="299"/>
      <c r="DC19" s="260">
        <f>成绩录入!P22</f>
        <v>0</v>
      </c>
      <c r="DD19" s="248">
        <f>成绩录入!Q22</f>
        <v>0</v>
      </c>
      <c r="DE19" s="248">
        <f>成绩录入!R22</f>
        <v>0</v>
      </c>
      <c r="DF19" s="248">
        <f>成绩录入!S22</f>
        <v>0</v>
      </c>
      <c r="DG19" s="248">
        <f>成绩录入!T22</f>
        <v>0</v>
      </c>
      <c r="DH19" s="248">
        <f>成绩录入!U22</f>
        <v>0</v>
      </c>
      <c r="DI19" s="248">
        <f>成绩录入!V22</f>
        <v>0</v>
      </c>
      <c r="DJ19" s="248">
        <f>成绩录入!W22</f>
        <v>0</v>
      </c>
      <c r="DK19" s="248">
        <f>成绩录入!X22</f>
        <v>0</v>
      </c>
      <c r="DL19" s="248">
        <f>成绩录入!Y22</f>
        <v>0</v>
      </c>
      <c r="DM19" s="298">
        <f t="shared" si="46"/>
        <v>0</v>
      </c>
      <c r="DN19" s="299"/>
      <c r="DO19" s="260">
        <f>成绩录入!P22</f>
        <v>0</v>
      </c>
      <c r="DP19" s="248">
        <f>成绩录入!Q22</f>
        <v>0</v>
      </c>
      <c r="DQ19" s="248">
        <f>成绩录入!R22</f>
        <v>0</v>
      </c>
      <c r="DR19" s="248">
        <f>成绩录入!S22</f>
        <v>0</v>
      </c>
      <c r="DS19" s="248">
        <f>成绩录入!T22</f>
        <v>0</v>
      </c>
      <c r="DT19" s="248">
        <f>成绩录入!U22</f>
        <v>0</v>
      </c>
      <c r="DU19" s="248">
        <f>成绩录入!V22</f>
        <v>0</v>
      </c>
      <c r="DV19" s="248">
        <f>成绩录入!W22</f>
        <v>0</v>
      </c>
      <c r="DW19" s="248">
        <f>成绩录入!X22</f>
        <v>0</v>
      </c>
      <c r="DX19" s="248">
        <f>成绩录入!Y22</f>
        <v>0</v>
      </c>
      <c r="DY19" s="298">
        <f t="shared" si="47"/>
        <v>0</v>
      </c>
      <c r="DZ19" s="299"/>
      <c r="EA19" s="301" t="e">
        <f t="shared" si="48"/>
        <v>#DIV/0!</v>
      </c>
      <c r="EB19" s="297" t="e">
        <f t="shared" si="49"/>
        <v>#DIV/0!</v>
      </c>
      <c r="EC19" s="297" t="e">
        <f t="shared" si="50"/>
        <v>#DIV/0!</v>
      </c>
      <c r="ED19" s="297" t="e">
        <f t="shared" si="51"/>
        <v>#DIV/0!</v>
      </c>
      <c r="EE19" s="297" t="e">
        <f t="shared" si="52"/>
        <v>#DIV/0!</v>
      </c>
      <c r="EF19" s="302" t="e">
        <f t="shared" si="53"/>
        <v>#DIV/0!</v>
      </c>
      <c r="EG19" s="303"/>
      <c r="EH19" s="304">
        <f t="shared" si="54"/>
        <v>0</v>
      </c>
      <c r="EI19" s="296">
        <f>成绩录入!I22</f>
        <v>0</v>
      </c>
      <c r="EJ19" s="296">
        <f>成绩录入!J22</f>
        <v>0</v>
      </c>
      <c r="EK19" s="296">
        <f>成绩录入!K22</f>
        <v>0</v>
      </c>
      <c r="EL19" s="296">
        <f>成绩录入!L22</f>
        <v>0</v>
      </c>
      <c r="EM19" s="296">
        <f>成绩录入!M22</f>
        <v>0</v>
      </c>
      <c r="EN19" s="296">
        <f>成绩录入!P22</f>
        <v>0</v>
      </c>
      <c r="EO19" s="296">
        <f>成绩录入!Q22</f>
        <v>0</v>
      </c>
      <c r="EP19" s="296">
        <f>成绩录入!R22</f>
        <v>0</v>
      </c>
      <c r="EQ19" s="296">
        <f>成绩录入!S22</f>
        <v>0</v>
      </c>
      <c r="ER19" s="296">
        <f>成绩录入!T22</f>
        <v>0</v>
      </c>
      <c r="ES19" s="296">
        <f>成绩录入!U22</f>
        <v>0</v>
      </c>
      <c r="ET19" s="296">
        <f>成绩录入!V22</f>
        <v>0</v>
      </c>
      <c r="EU19" s="296">
        <f>成绩录入!W22</f>
        <v>0</v>
      </c>
      <c r="EV19" s="296">
        <f>成绩录入!X22</f>
        <v>0</v>
      </c>
      <c r="EW19" s="302">
        <f>成绩录入!Y22</f>
        <v>0</v>
      </c>
      <c r="EX19" s="303"/>
      <c r="EY19" s="304" t="str">
        <f t="shared" si="55"/>
        <v/>
      </c>
      <c r="EZ19" s="296" t="str">
        <f t="shared" si="55"/>
        <v/>
      </c>
      <c r="FA19" s="296" t="str">
        <f t="shared" si="55"/>
        <v/>
      </c>
      <c r="FB19" s="296" t="str">
        <f t="shared" si="55"/>
        <v/>
      </c>
      <c r="FC19" s="302">
        <f>成绩录入!AB22</f>
        <v>0</v>
      </c>
      <c r="FD19" s="303"/>
      <c r="FE19" s="304" t="str">
        <f t="shared" si="56"/>
        <v>√</v>
      </c>
      <c r="FF19" s="296" t="str">
        <f t="shared" si="57"/>
        <v>√</v>
      </c>
      <c r="FG19" s="296" t="str">
        <f t="shared" si="58"/>
        <v>√</v>
      </c>
      <c r="FH19" s="296" t="str">
        <f t="shared" si="59"/>
        <v>√</v>
      </c>
      <c r="FI19" s="302" t="str">
        <f t="shared" si="60"/>
        <v>√</v>
      </c>
      <c r="FJ19" s="299"/>
      <c r="FK19" s="260">
        <f>成绩录入!AB22</f>
        <v>0</v>
      </c>
      <c r="FL19" s="248">
        <f>成绩录入!AC22</f>
        <v>0</v>
      </c>
      <c r="FM19" s="248">
        <f>成绩录入!AD22</f>
        <v>0</v>
      </c>
      <c r="FN19" s="248">
        <f>成绩录入!AE22</f>
        <v>0</v>
      </c>
      <c r="FO19" s="248">
        <f>成绩录入!AF22</f>
        <v>0</v>
      </c>
      <c r="FP19" s="248">
        <f>成绩录入!AG22</f>
        <v>0</v>
      </c>
      <c r="FQ19" s="298">
        <f t="shared" si="61"/>
        <v>0</v>
      </c>
      <c r="FR19" s="299"/>
      <c r="FS19" s="260">
        <f>成绩录入!AB22</f>
        <v>0</v>
      </c>
      <c r="FT19" s="248">
        <f>成绩录入!AC22</f>
        <v>0</v>
      </c>
      <c r="FU19" s="248">
        <f>成绩录入!AD22</f>
        <v>0</v>
      </c>
      <c r="FV19" s="248">
        <f>成绩录入!AE22</f>
        <v>0</v>
      </c>
      <c r="FW19" s="248">
        <f>成绩录入!AF22</f>
        <v>0</v>
      </c>
      <c r="FX19" s="333">
        <f>成绩录入!AG22</f>
        <v>0</v>
      </c>
      <c r="FY19" s="298">
        <f t="shared" si="62"/>
        <v>0</v>
      </c>
      <c r="FZ19" s="299"/>
      <c r="GA19" s="260">
        <f>成绩录入!AB22</f>
        <v>0</v>
      </c>
      <c r="GB19" s="248">
        <f>成绩录入!AC22</f>
        <v>0</v>
      </c>
      <c r="GC19" s="248">
        <f>成绩录入!AD22</f>
        <v>0</v>
      </c>
      <c r="GD19" s="248">
        <f>成绩录入!AE22</f>
        <v>0</v>
      </c>
      <c r="GE19" s="248">
        <f>成绩录入!AF22</f>
        <v>0</v>
      </c>
      <c r="GF19" s="248">
        <f>成绩录入!AG22</f>
        <v>0</v>
      </c>
      <c r="GG19" s="298">
        <f t="shared" si="63"/>
        <v>0</v>
      </c>
      <c r="GH19" s="299"/>
      <c r="GI19" s="260">
        <f>成绩录入!AB22</f>
        <v>0</v>
      </c>
      <c r="GJ19" s="248">
        <f>成绩录入!AC22</f>
        <v>0</v>
      </c>
      <c r="GK19" s="248">
        <f>成绩录入!AD22</f>
        <v>0</v>
      </c>
      <c r="GL19" s="248">
        <f>成绩录入!AE22</f>
        <v>0</v>
      </c>
      <c r="GM19" s="248">
        <f>成绩录入!AF22</f>
        <v>0</v>
      </c>
      <c r="GN19" s="248">
        <f>成绩录入!AG22</f>
        <v>0</v>
      </c>
      <c r="GO19" s="298">
        <f t="shared" si="64"/>
        <v>0</v>
      </c>
      <c r="GP19" s="299"/>
      <c r="GQ19" s="260">
        <f>成绩录入!AB22</f>
        <v>0</v>
      </c>
      <c r="GR19" s="248">
        <f>成绩录入!AC22</f>
        <v>0</v>
      </c>
      <c r="GS19" s="248">
        <f>成绩录入!AD22</f>
        <v>0</v>
      </c>
      <c r="GT19" s="248">
        <f>成绩录入!AE22</f>
        <v>0</v>
      </c>
      <c r="GU19" s="248">
        <f>成绩录入!AF22</f>
        <v>0</v>
      </c>
      <c r="GV19" s="248">
        <f>成绩录入!AG22</f>
        <v>0</v>
      </c>
      <c r="GW19" s="298">
        <f t="shared" si="65"/>
        <v>0</v>
      </c>
      <c r="GX19" s="299"/>
      <c r="GY19" s="247">
        <f>成绩录入!AJ22</f>
        <v>0</v>
      </c>
      <c r="GZ19" s="248">
        <f>成绩录入!AK22</f>
        <v>0</v>
      </c>
      <c r="HA19" s="248">
        <f>成绩录入!AL22</f>
        <v>0</v>
      </c>
      <c r="HB19" s="248">
        <f>成绩录入!AM22</f>
        <v>0</v>
      </c>
      <c r="HC19" s="248">
        <f>成绩录入!AN22</f>
        <v>0</v>
      </c>
      <c r="HD19" s="248">
        <f>成绩录入!AO22</f>
        <v>0</v>
      </c>
      <c r="HE19" s="310">
        <f t="shared" si="66"/>
        <v>0</v>
      </c>
      <c r="HF19" s="299"/>
      <c r="HG19" s="247">
        <f>成绩录入!AJ22</f>
        <v>0</v>
      </c>
      <c r="HH19" s="248">
        <f>成绩录入!AK22</f>
        <v>0</v>
      </c>
      <c r="HI19" s="248">
        <f>成绩录入!AL22</f>
        <v>0</v>
      </c>
      <c r="HJ19" s="248">
        <f>成绩录入!AM22</f>
        <v>0</v>
      </c>
      <c r="HK19" s="248">
        <f>成绩录入!AN22</f>
        <v>0</v>
      </c>
      <c r="HL19" s="248">
        <f>成绩录入!AO22</f>
        <v>0</v>
      </c>
      <c r="HM19" s="310">
        <f t="shared" si="67"/>
        <v>0</v>
      </c>
      <c r="HN19" s="299"/>
      <c r="HO19" s="247">
        <f>成绩录入!AJ22</f>
        <v>0</v>
      </c>
      <c r="HP19" s="248">
        <f>成绩录入!AK22</f>
        <v>0</v>
      </c>
      <c r="HQ19" s="248">
        <f>成绩录入!AL22</f>
        <v>0</v>
      </c>
      <c r="HR19" s="248">
        <f>成绩录入!AM22</f>
        <v>0</v>
      </c>
      <c r="HS19" s="248">
        <f>成绩录入!AN22</f>
        <v>0</v>
      </c>
      <c r="HT19" s="248">
        <f>成绩录入!AO22</f>
        <v>0</v>
      </c>
      <c r="HU19" s="310">
        <f t="shared" si="68"/>
        <v>0</v>
      </c>
      <c r="HV19" s="299"/>
      <c r="HW19" s="247">
        <f>成绩录入!AJ22</f>
        <v>0</v>
      </c>
      <c r="HX19" s="248">
        <f>成绩录入!AK22</f>
        <v>0</v>
      </c>
      <c r="HY19" s="248">
        <f>成绩录入!AL22</f>
        <v>0</v>
      </c>
      <c r="HZ19" s="248">
        <f>成绩录入!AM22</f>
        <v>0</v>
      </c>
      <c r="IA19" s="248">
        <f>成绩录入!AN22</f>
        <v>0</v>
      </c>
      <c r="IB19" s="248">
        <f>成绩录入!AO22</f>
        <v>0</v>
      </c>
      <c r="IC19" s="310">
        <f t="shared" si="69"/>
        <v>0</v>
      </c>
      <c r="ID19" s="299"/>
      <c r="IE19" s="247">
        <f>成绩录入!AJ22</f>
        <v>0</v>
      </c>
      <c r="IF19" s="248">
        <f>成绩录入!AK22</f>
        <v>0</v>
      </c>
      <c r="IG19" s="248">
        <f>成绩录入!AL22</f>
        <v>0</v>
      </c>
      <c r="IH19" s="248">
        <f>成绩录入!AM22</f>
        <v>0</v>
      </c>
      <c r="II19" s="248">
        <f>成绩录入!AN22</f>
        <v>0</v>
      </c>
      <c r="IJ19" s="248">
        <f>成绩录入!AO22</f>
        <v>0</v>
      </c>
      <c r="IK19" s="310">
        <f t="shared" si="70"/>
        <v>0</v>
      </c>
      <c r="IL19" s="299"/>
      <c r="IM19" s="313" t="e">
        <f t="shared" si="71"/>
        <v>#DIV/0!</v>
      </c>
      <c r="IN19" s="314" t="e">
        <f t="shared" si="72"/>
        <v>#DIV/0!</v>
      </c>
      <c r="IO19" s="314" t="e">
        <f t="shared" si="73"/>
        <v>#DIV/0!</v>
      </c>
      <c r="IP19" s="314" t="e">
        <f t="shared" si="74"/>
        <v>#DIV/0!</v>
      </c>
      <c r="IQ19" s="314" t="e">
        <f t="shared" si="75"/>
        <v>#DIV/0!</v>
      </c>
      <c r="IR19" s="315" t="e">
        <f t="shared" si="76"/>
        <v>#DIV/0!</v>
      </c>
      <c r="IS19" s="316"/>
      <c r="IT19" s="214">
        <f>成绩录入!AR22</f>
        <v>0</v>
      </c>
      <c r="IU19" s="216">
        <f>成绩录入!AS22</f>
        <v>0</v>
      </c>
      <c r="IV19" s="216">
        <f>成绩录入!AT22</f>
        <v>0</v>
      </c>
      <c r="IW19" s="216">
        <f>成绩录入!AU22</f>
        <v>0</v>
      </c>
      <c r="IX19" s="216">
        <f>成绩录入!AV22</f>
        <v>0</v>
      </c>
      <c r="IY19" s="216">
        <f>成绩录入!AW22</f>
        <v>0</v>
      </c>
      <c r="IZ19" s="298">
        <f t="shared" si="77"/>
        <v>0</v>
      </c>
      <c r="JA19" s="299"/>
      <c r="JB19" s="317">
        <f>成绩录入!AR22</f>
        <v>0</v>
      </c>
      <c r="JC19" s="216">
        <f>成绩录入!AS22</f>
        <v>0</v>
      </c>
      <c r="JD19" s="216">
        <f>成绩录入!AT22</f>
        <v>0</v>
      </c>
      <c r="JE19" s="216">
        <f>成绩录入!AU22</f>
        <v>0</v>
      </c>
      <c r="JF19" s="216">
        <f>成绩录入!AV22</f>
        <v>0</v>
      </c>
      <c r="JG19" s="216">
        <f>成绩录入!AW22</f>
        <v>0</v>
      </c>
      <c r="JH19" s="298">
        <f t="shared" si="78"/>
        <v>0</v>
      </c>
      <c r="JI19" s="299"/>
      <c r="JJ19" s="248">
        <f>成绩录入!AR22</f>
        <v>0</v>
      </c>
      <c r="JK19" s="248">
        <f>成绩录入!AS22</f>
        <v>0</v>
      </c>
      <c r="JL19" s="248">
        <f>成绩录入!AT22</f>
        <v>0</v>
      </c>
      <c r="JM19" s="248">
        <f>成绩录入!AU22</f>
        <v>0</v>
      </c>
      <c r="JN19" s="248">
        <f>成绩录入!AV22</f>
        <v>0</v>
      </c>
      <c r="JO19" s="248">
        <f>成绩录入!AW22</f>
        <v>0</v>
      </c>
      <c r="JP19" s="298">
        <f t="shared" si="79"/>
        <v>0</v>
      </c>
      <c r="JQ19" s="299"/>
      <c r="JR19" s="308">
        <f>成绩录入!AR22</f>
        <v>0</v>
      </c>
      <c r="JS19" s="248">
        <f>成绩录入!AS22</f>
        <v>0</v>
      </c>
      <c r="JT19" s="248">
        <f>成绩录入!AT22</f>
        <v>0</v>
      </c>
      <c r="JU19" s="248">
        <f>成绩录入!AU22</f>
        <v>0</v>
      </c>
      <c r="JV19" s="248">
        <f>成绩录入!AV22</f>
        <v>0</v>
      </c>
      <c r="JW19" s="248">
        <f>成绩录入!AW22</f>
        <v>0</v>
      </c>
      <c r="JX19" s="298">
        <f t="shared" si="80"/>
        <v>0</v>
      </c>
      <c r="JY19" s="299"/>
      <c r="JZ19" s="308">
        <f>成绩录入!AR22</f>
        <v>0</v>
      </c>
      <c r="KA19" s="248">
        <f>成绩录入!AS22</f>
        <v>0</v>
      </c>
      <c r="KB19" s="248">
        <f>成绩录入!AT22</f>
        <v>0</v>
      </c>
      <c r="KC19" s="248">
        <f>成绩录入!AU22</f>
        <v>0</v>
      </c>
      <c r="KD19" s="248">
        <f>成绩录入!AV22</f>
        <v>0</v>
      </c>
      <c r="KE19" s="248">
        <f>成绩录入!AW22</f>
        <v>0</v>
      </c>
      <c r="KF19" s="298">
        <f t="shared" si="81"/>
        <v>0</v>
      </c>
      <c r="KG19" s="299"/>
      <c r="KH19" s="313">
        <f t="shared" si="28"/>
        <v>0</v>
      </c>
      <c r="KI19" s="314">
        <f t="shared" si="82"/>
        <v>0</v>
      </c>
      <c r="KJ19" s="314">
        <f t="shared" si="83"/>
        <v>0</v>
      </c>
      <c r="KK19" s="314">
        <f t="shared" si="84"/>
        <v>0</v>
      </c>
      <c r="KL19" s="314">
        <f t="shared" si="85"/>
        <v>0</v>
      </c>
      <c r="KM19" s="315">
        <f t="shared" si="86"/>
        <v>0</v>
      </c>
      <c r="KN19" s="90"/>
      <c r="KO19" s="294">
        <f>IF(总评!G17&lt;60,1,0)</f>
        <v>0</v>
      </c>
      <c r="KP19" s="295">
        <f t="shared" si="29"/>
        <v>0</v>
      </c>
      <c r="KQ19" s="295">
        <f t="shared" si="30"/>
        <v>0</v>
      </c>
      <c r="KR19" s="321">
        <f t="shared" si="31"/>
        <v>0</v>
      </c>
      <c r="KS19" s="321">
        <f t="shared" si="87"/>
        <v>0</v>
      </c>
      <c r="KT19" s="27"/>
      <c r="OT19" s="247">
        <f>IF(OT$6=$OS$5,成绩录入!BC22,0)</f>
        <v>0</v>
      </c>
      <c r="OU19" s="248">
        <f>IF(OU$6=$OS$5,成绩录入!BD22,0)</f>
        <v>0</v>
      </c>
      <c r="OV19" s="248">
        <f>IF(OV$6=$OS$5,成绩录入!BE22,0)</f>
        <v>0</v>
      </c>
      <c r="OW19" s="248">
        <f>IF(OW$6=$OS$5,成绩录入!BF22,0)</f>
        <v>0</v>
      </c>
      <c r="OX19" s="248">
        <f>IF(OX$6=$OS$5,成绩录入!BG22,0)</f>
        <v>0</v>
      </c>
      <c r="OY19" s="248">
        <f>IF(OY$6=$OS$5,成绩录入!BH22,0)</f>
        <v>0</v>
      </c>
      <c r="OZ19" s="248">
        <f>IF(OZ$6=$OS$5,成绩录入!BI22,0)</f>
        <v>0</v>
      </c>
      <c r="PA19" s="248">
        <f>IF(PA$6=$OS$5,成绩录入!BJ22,0)</f>
        <v>0</v>
      </c>
      <c r="PB19" s="248">
        <f>IF(PB$6=$OS$5,成绩录入!BK22,0)</f>
        <v>0</v>
      </c>
      <c r="PC19" s="248">
        <f>IF(PC$6=$OS$5,成绩录入!BL22,0)</f>
        <v>0</v>
      </c>
      <c r="PD19" s="248">
        <f>IF(PD$6=$OS$5,成绩录入!BM22,0)</f>
        <v>0</v>
      </c>
      <c r="PE19" s="248">
        <f>IF(PE$6=$OS$5,成绩录入!BN22,0)</f>
        <v>0</v>
      </c>
      <c r="PF19" s="248">
        <f>IF(PF$6=$OS$5,成绩录入!BO22,0)</f>
        <v>0</v>
      </c>
      <c r="PG19" s="248">
        <f>IF(PG$6=$OS$5,成绩录入!BP22,0)</f>
        <v>0</v>
      </c>
      <c r="PH19" s="248">
        <f>IF(PH$6=$OS$5,成绩录入!BQ22,0)</f>
        <v>0</v>
      </c>
      <c r="PI19" s="248">
        <f>IF(PI$6=$OS$5,成绩录入!BR22,0)</f>
        <v>0</v>
      </c>
      <c r="PJ19" s="248">
        <f>IF(PJ$6=$OS$5,成绩录入!BS22,0)</f>
        <v>0</v>
      </c>
      <c r="PK19" s="248">
        <f>IF(PK$6=$OS$5,成绩录入!BT22,0)</f>
        <v>0</v>
      </c>
      <c r="PL19" s="248">
        <f>IF(PL$6=$OS$5,成绩录入!BU22,0)</f>
        <v>0</v>
      </c>
      <c r="PM19" s="248">
        <f>IF(PM$6=$OS$5,成绩录入!BV22,0)</f>
        <v>0</v>
      </c>
      <c r="PN19" s="248">
        <f>IF(PN$6=$OS$5,成绩录入!BW22,0)</f>
        <v>0</v>
      </c>
      <c r="PO19" s="248">
        <f>IF(PO$6=$OS$5,成绩录入!BX22,0)</f>
        <v>0</v>
      </c>
      <c r="PP19" s="248">
        <f>IF(PP$6=$OS$5,成绩录入!BY22,0)</f>
        <v>0</v>
      </c>
      <c r="PQ19" s="248">
        <f>IF(PQ$6=$OS$5,成绩录入!BZ22,0)</f>
        <v>0</v>
      </c>
      <c r="PR19" s="248">
        <f>IF(PR$6=$OS$5,成绩录入!CA22,0)</f>
        <v>0</v>
      </c>
      <c r="PS19" s="248">
        <f>IF(PS$6=$OS$5,成绩录入!CB22,0)</f>
        <v>0</v>
      </c>
      <c r="PT19" s="248">
        <f>IF(PT$6=$OS$5,成绩录入!CC22,0)</f>
        <v>0</v>
      </c>
      <c r="PU19" s="248">
        <f>IF(PU$6=$OS$5,成绩录入!CD22,0)</f>
        <v>0</v>
      </c>
      <c r="PV19" s="248">
        <f>IF(PV$6=$OS$5,成绩录入!CE22,0)</f>
        <v>0</v>
      </c>
      <c r="PW19" s="248">
        <f>IF(PW$6=$OS$5,成绩录入!CF22,0)</f>
        <v>0</v>
      </c>
      <c r="PX19" s="248">
        <f>IF(PX$6=$OS$5,成绩录入!CG22,0)</f>
        <v>0</v>
      </c>
      <c r="PY19" s="248">
        <f>IF(PY$6=$OS$5,成绩录入!CH22,0)</f>
        <v>0</v>
      </c>
      <c r="PZ19" s="248">
        <f>IF(PZ$6=$OS$5,成绩录入!CI22,0)</f>
        <v>0</v>
      </c>
      <c r="QA19" s="248">
        <f>IF(QA$6=$OS$5,成绩录入!CJ22,0)</f>
        <v>0</v>
      </c>
      <c r="QB19" s="248">
        <f>IF(QB$6=$OS$5,成绩录入!CK22,0)</f>
        <v>0</v>
      </c>
      <c r="QC19" s="248">
        <f>IF(QC$6=$OS$5,成绩录入!CL22,0)</f>
        <v>0</v>
      </c>
      <c r="QD19" s="248">
        <f>IF(QD$6=$OS$5,成绩录入!CM22,0)</f>
        <v>0</v>
      </c>
      <c r="QE19" s="248">
        <f>IF(QE$6=$OS$5,成绩录入!CN22,0)</f>
        <v>0</v>
      </c>
      <c r="QF19" s="248">
        <f>IF(QF$6=$OS$5,成绩录入!CO22,0)</f>
        <v>0</v>
      </c>
      <c r="QG19" s="248">
        <f>IF(QG$6=$OS$5,成绩录入!CP22,0)</f>
        <v>0</v>
      </c>
      <c r="QH19" s="248">
        <f>IF(QH$6=$OS$5,成绩录入!CQ22,0)</f>
        <v>0</v>
      </c>
      <c r="QI19" s="248">
        <f>IF(QI$6=$OS$5,成绩录入!CR22,0)</f>
        <v>0</v>
      </c>
      <c r="QJ19" s="248">
        <f>IF(QJ$6=$OS$5,成绩录入!CS22,0)</f>
        <v>0</v>
      </c>
      <c r="QK19" s="248">
        <f>IF(QK$6=$OS$5,成绩录入!CT22,0)</f>
        <v>0</v>
      </c>
      <c r="QL19" s="248">
        <f>IF(QL$6=$OS$5,成绩录入!CU22,0)</f>
        <v>0</v>
      </c>
      <c r="QM19" s="248">
        <f>IF(QM$6=$OS$5,成绩录入!CV22,0)</f>
        <v>0</v>
      </c>
      <c r="QN19" s="248">
        <f>IF(QN$6=$OS$5,成绩录入!CW22,0)</f>
        <v>0</v>
      </c>
      <c r="QO19" s="248">
        <f>IF(QO$6=$OS$5,成绩录入!CX22,0)</f>
        <v>0</v>
      </c>
      <c r="QP19" s="248">
        <f>IF(QP$6=$OS$5,成绩录入!CY22,0)</f>
        <v>0</v>
      </c>
      <c r="QQ19" s="248">
        <f>IF(QQ$6=$OS$5,成绩录入!CZ22,0)</f>
        <v>0</v>
      </c>
      <c r="QR19" s="248">
        <f>IF(QR$6=$OS$5,成绩录入!DA22,0)</f>
        <v>0</v>
      </c>
      <c r="QS19" s="248">
        <f>IF(QS$6=$OS$5,成绩录入!DB22,0)</f>
        <v>0</v>
      </c>
      <c r="QT19" s="248">
        <f>IF(QT$6=$OS$5,成绩录入!DC22,0)</f>
        <v>0</v>
      </c>
      <c r="QU19" s="248">
        <f>IF(QU$6=$OS$5,成绩录入!DD22,0)</f>
        <v>0</v>
      </c>
      <c r="QV19" s="248">
        <f>IF(QV$6=$OS$5,成绩录入!DE22,0)</f>
        <v>0</v>
      </c>
      <c r="QW19" s="248">
        <f>IF(QW$6=$OS$5,成绩录入!DF22,0)</f>
        <v>0</v>
      </c>
      <c r="QX19" s="248">
        <f>IF(QX$6=$OS$5,成绩录入!DG22,0)</f>
        <v>0</v>
      </c>
      <c r="QY19" s="248">
        <f>IF(QY$6=$OS$5,成绩录入!DH22,0)</f>
        <v>0</v>
      </c>
      <c r="QZ19" s="248">
        <f>IF(QZ$6=$OS$5,成绩录入!DI22,0)</f>
        <v>0</v>
      </c>
      <c r="RA19" s="248">
        <f>IF(RA$6=$OS$5,成绩录入!DJ22,0)</f>
        <v>0</v>
      </c>
      <c r="RB19" s="248">
        <f>IF(RB$6=$OS$5,成绩录入!DK22,0)</f>
        <v>0</v>
      </c>
      <c r="RC19" s="248">
        <f>IF(RC$6=$OS$5,成绩录入!DL22,0)</f>
        <v>0</v>
      </c>
      <c r="RD19" s="248">
        <f>IF(RD$6=$OS$5,成绩录入!DM22,0)</f>
        <v>0</v>
      </c>
      <c r="RE19" s="248">
        <f>IF(RE$6=$OS$5,成绩录入!DN22,0)</f>
        <v>0</v>
      </c>
      <c r="RF19" s="248">
        <f>IF(RF$6=$OS$5,成绩录入!DO22,0)</f>
        <v>0</v>
      </c>
      <c r="RG19" s="248">
        <f>IF(RG$6=$OS$5,成绩录入!DP22,0)</f>
        <v>0</v>
      </c>
      <c r="RH19" s="248">
        <f>IF(RH$6=$OS$5,成绩录入!DQ22,0)</f>
        <v>0</v>
      </c>
      <c r="RI19" s="248">
        <f>IF(RI$6=$OS$5,成绩录入!DR22,0)</f>
        <v>0</v>
      </c>
      <c r="RJ19" s="248">
        <f>IF(RJ$6=$OS$5,成绩录入!DS22,0)</f>
        <v>0</v>
      </c>
      <c r="RK19" s="248">
        <f>IF(RK$6=$OS$5,成绩录入!DT22,0)</f>
        <v>0</v>
      </c>
      <c r="RL19" s="248">
        <f>IF(RL$6=$OS$5,成绩录入!DU22,0)</f>
        <v>0</v>
      </c>
      <c r="RM19" s="248">
        <f>IF(RM$6=$OS$5,成绩录入!DV22,0)</f>
        <v>0</v>
      </c>
      <c r="RN19" s="248">
        <f>IF(RN$6=$OS$5,成绩录入!DW22,0)</f>
        <v>0</v>
      </c>
      <c r="RO19" s="248">
        <f>IF(RO$6=$OS$5,成绩录入!DX22,0)</f>
        <v>0</v>
      </c>
      <c r="RP19" s="248">
        <f>IF(RP$6=$OS$5,成绩录入!DY22,0)</f>
        <v>0</v>
      </c>
      <c r="RQ19" s="248">
        <f>IF(RQ$6=$OS$5,成绩录入!DZ22,0)</f>
        <v>0</v>
      </c>
      <c r="RR19" s="248">
        <f>IF(RR$6=$OS$5,成绩录入!EA22,0)</f>
        <v>0</v>
      </c>
      <c r="RS19" s="248">
        <f>IF(RS$6=$OS$5,成绩录入!EB22,0)</f>
        <v>0</v>
      </c>
      <c r="RT19" s="248">
        <f>IF(RT$6=$OS$5,成绩录入!EC22,0)</f>
        <v>0</v>
      </c>
      <c r="RU19" s="248">
        <f>IF(RU$6=$OS$5,成绩录入!ED22,0)</f>
        <v>0</v>
      </c>
      <c r="RV19" s="248">
        <f>IF(RV$6=$OS$5,成绩录入!EE22,0)</f>
        <v>0</v>
      </c>
      <c r="RW19" s="248">
        <f>IF(RW$6=$OS$5,成绩录入!EF22,0)</f>
        <v>0</v>
      </c>
      <c r="RX19" s="248">
        <f>IF(RX$6=$OS$5,成绩录入!EG22,0)</f>
        <v>0</v>
      </c>
      <c r="RY19" s="248">
        <f>IF(RY$6=$OS$5,成绩录入!EH22,0)</f>
        <v>0</v>
      </c>
      <c r="RZ19" s="248">
        <f>IF(RZ$6=$OS$5,成绩录入!EI22,0)</f>
        <v>0</v>
      </c>
      <c r="SA19" s="248">
        <f>IF(SA$6=$OS$5,成绩录入!EJ22,0)</f>
        <v>0</v>
      </c>
      <c r="SB19" s="248">
        <f>IF(SB$6=$OS$5,成绩录入!EK22,0)</f>
        <v>0</v>
      </c>
      <c r="SC19" s="248">
        <f>IF(SC$6=$OS$5,成绩录入!EL22,0)</f>
        <v>0</v>
      </c>
      <c r="SD19" s="248">
        <f>IF(SD$6=$OS$5,成绩录入!EM22,0)</f>
        <v>0</v>
      </c>
      <c r="SE19" s="248">
        <f>IF(SE$6=$OS$5,成绩录入!EN22,0)</f>
        <v>0</v>
      </c>
      <c r="SF19" s="248">
        <f>IF(SF$6=$OS$5,成绩录入!EO22,0)</f>
        <v>0</v>
      </c>
      <c r="SG19" s="248">
        <f>IF(SG$6=$OS$5,成绩录入!EP22,0)</f>
        <v>0</v>
      </c>
      <c r="SH19" s="248">
        <f>IF(SH$6=$OS$5,成绩录入!EQ22,0)</f>
        <v>0</v>
      </c>
      <c r="SI19" s="248">
        <f>IF(SI$6=$OS$5,成绩录入!ER22,0)</f>
        <v>0</v>
      </c>
      <c r="SJ19" s="248">
        <f>IF(SJ$6=$OS$5,成绩录入!ES22,0)</f>
        <v>0</v>
      </c>
      <c r="SK19" s="248">
        <f>IF(SK$6=$OS$5,成绩录入!ET22,0)</f>
        <v>0</v>
      </c>
      <c r="SL19" s="248">
        <f>IF(SL$6=$OS$5,成绩录入!EU22,0)</f>
        <v>0</v>
      </c>
      <c r="SM19" s="248">
        <f>IF(SM$6=$OS$5,成绩录入!EV22,0)</f>
        <v>0</v>
      </c>
      <c r="SN19" s="248">
        <f>IF(SN$6=$OS$5,成绩录入!EW22,0)</f>
        <v>0</v>
      </c>
      <c r="SO19" s="248">
        <f>IF(SO$6=$OS$5,成绩录入!EX22,0)</f>
        <v>0</v>
      </c>
      <c r="SP19" s="218">
        <f t="shared" si="88"/>
        <v>0</v>
      </c>
      <c r="SQ19" s="166"/>
      <c r="SR19" s="166"/>
      <c r="SS19" s="247">
        <f>IF(SS$6=$SR$5,成绩录入!BC22,0)</f>
        <v>0</v>
      </c>
      <c r="ST19" s="248">
        <f>IF(ST$6=$SR$5,成绩录入!BD22,0)</f>
        <v>0</v>
      </c>
      <c r="SU19" s="248">
        <f>IF(SU$6=$SR$5,成绩录入!BE22,0)</f>
        <v>0</v>
      </c>
      <c r="SV19" s="248">
        <f>IF(SV$6=$SR$5,成绩录入!BF22,0)</f>
        <v>0</v>
      </c>
      <c r="SW19" s="248">
        <f>IF(SW$6=$SR$5,成绩录入!BG22,0)</f>
        <v>0</v>
      </c>
      <c r="SX19" s="248">
        <f>IF(SX$6=$SR$5,成绩录入!BH22,0)</f>
        <v>0</v>
      </c>
      <c r="SY19" s="248">
        <f>IF(SY$6=$SR$5,成绩录入!BI22,0)</f>
        <v>0</v>
      </c>
      <c r="SZ19" s="248">
        <f>IF(SZ$6=$SR$5,成绩录入!BJ22,0)</f>
        <v>0</v>
      </c>
      <c r="TA19" s="248">
        <f>IF(TA$6=$SR$5,成绩录入!BK22,0)</f>
        <v>0</v>
      </c>
      <c r="TB19" s="248">
        <f>IF(TB$6=$SR$5,成绩录入!BL22,0)</f>
        <v>0</v>
      </c>
      <c r="TC19" s="248">
        <f>IF(TC$6=$SR$5,成绩录入!BM22,0)</f>
        <v>0</v>
      </c>
      <c r="TD19" s="248">
        <f>IF(TD$6=$SR$5,成绩录入!BN22,0)</f>
        <v>0</v>
      </c>
      <c r="TE19" s="248">
        <f>IF(TE$6=$SR$5,成绩录入!BO22,0)</f>
        <v>0</v>
      </c>
      <c r="TF19" s="248">
        <f>IF(TF$6=$SR$5,成绩录入!BP22,0)</f>
        <v>0</v>
      </c>
      <c r="TG19" s="248">
        <f>IF(TG$6=$SR$5,成绩录入!BQ22,0)</f>
        <v>0</v>
      </c>
      <c r="TH19" s="248">
        <f>IF(TH$6=$SR$5,成绩录入!BR22,0)</f>
        <v>0</v>
      </c>
      <c r="TI19" s="248">
        <f>IF(TI$6=$SR$5,成绩录入!BS22,0)</f>
        <v>0</v>
      </c>
      <c r="TJ19" s="248">
        <f>IF(TJ$6=$SR$5,成绩录入!BT22,0)</f>
        <v>0</v>
      </c>
      <c r="TK19" s="248">
        <f>IF(TK$6=$SR$5,成绩录入!BU22,0)</f>
        <v>0</v>
      </c>
      <c r="TL19" s="248">
        <f>IF(TL$6=$SR$5,成绩录入!BV22,0)</f>
        <v>0</v>
      </c>
      <c r="TM19" s="248">
        <f>IF(TM$6=$SR$5,成绩录入!BW22,0)</f>
        <v>0</v>
      </c>
      <c r="TN19" s="248">
        <f>IF(TN$6=$SR$5,成绩录入!BX22,0)</f>
        <v>0</v>
      </c>
      <c r="TO19" s="248">
        <f>IF(TO$6=$SR$5,成绩录入!BY22,0)</f>
        <v>0</v>
      </c>
      <c r="TP19" s="248">
        <f>IF(TP$6=$SR$5,成绩录入!BZ22,0)</f>
        <v>0</v>
      </c>
      <c r="TQ19" s="248">
        <f>IF(TQ$6=$SR$5,成绩录入!CA22,0)</f>
        <v>0</v>
      </c>
      <c r="TR19" s="248">
        <f>IF(TR$6=$SR$5,成绩录入!CB22,0)</f>
        <v>0</v>
      </c>
      <c r="TS19" s="248">
        <f>IF(TS$6=$SR$5,成绩录入!CC22,0)</f>
        <v>0</v>
      </c>
      <c r="TT19" s="248">
        <f>IF(TT$6=$SR$5,成绩录入!CD22,0)</f>
        <v>0</v>
      </c>
      <c r="TU19" s="248">
        <f>IF(TU$6=$SR$5,成绩录入!CE22,0)</f>
        <v>0</v>
      </c>
      <c r="TV19" s="248">
        <f>IF(TV$6=$SR$5,成绩录入!CF22,0)</f>
        <v>0</v>
      </c>
      <c r="TW19" s="248">
        <f>IF(TW$6=$SR$5,成绩录入!CG22,0)</f>
        <v>0</v>
      </c>
      <c r="TX19" s="248">
        <f>IF(TX$6=$SR$5,成绩录入!CH22,0)</f>
        <v>0</v>
      </c>
      <c r="TY19" s="248">
        <f>IF(TY$6=$SR$5,成绩录入!CI22,0)</f>
        <v>0</v>
      </c>
      <c r="TZ19" s="248">
        <f>IF(TZ$6=$SR$5,成绩录入!CJ22,0)</f>
        <v>0</v>
      </c>
      <c r="UA19" s="248">
        <f>IF(UA$6=$SR$5,成绩录入!CK22,0)</f>
        <v>0</v>
      </c>
      <c r="UB19" s="248">
        <f>IF(UB$6=$SR$5,成绩录入!CL22,0)</f>
        <v>0</v>
      </c>
      <c r="UC19" s="248">
        <f>IF(UC$6=$SR$5,成绩录入!CM22,0)</f>
        <v>0</v>
      </c>
      <c r="UD19" s="248">
        <f>IF(UD$6=$SR$5,成绩录入!CN22,0)</f>
        <v>0</v>
      </c>
      <c r="UE19" s="248">
        <f>IF(UE$6=$SR$5,成绩录入!CO22,0)</f>
        <v>0</v>
      </c>
      <c r="UF19" s="248">
        <f>IF(UF$6=$SR$5,成绩录入!CP22,0)</f>
        <v>0</v>
      </c>
      <c r="UG19" s="248">
        <f>IF(UG$6=$SR$5,成绩录入!CQ22,0)</f>
        <v>0</v>
      </c>
      <c r="UH19" s="248">
        <f>IF(UH$6=$SR$5,成绩录入!CR22,0)</f>
        <v>0</v>
      </c>
      <c r="UI19" s="248">
        <f>IF(UI$6=$SR$5,成绩录入!CS22,0)</f>
        <v>0</v>
      </c>
      <c r="UJ19" s="248">
        <f>IF(UJ$6=$SR$5,成绩录入!CT22,0)</f>
        <v>0</v>
      </c>
      <c r="UK19" s="248">
        <f>IF(UK$6=$SR$5,成绩录入!CU22,0)</f>
        <v>0</v>
      </c>
      <c r="UL19" s="248">
        <f>IF(UL$6=$SR$5,成绩录入!CV22,0)</f>
        <v>0</v>
      </c>
      <c r="UM19" s="248">
        <f>IF(UM$6=$SR$5,成绩录入!CW22,0)</f>
        <v>0</v>
      </c>
      <c r="UN19" s="248">
        <f>IF(UN$6=$SR$5,成绩录入!CX22,0)</f>
        <v>0</v>
      </c>
      <c r="UO19" s="248">
        <f>IF(UO$6=$SR$5,成绩录入!CY22,0)</f>
        <v>0</v>
      </c>
      <c r="UP19" s="248">
        <f>IF(UP$6=$SR$5,成绩录入!CZ22,0)</f>
        <v>0</v>
      </c>
      <c r="UQ19" s="248">
        <f>IF(UQ$6=$SR$5,成绩录入!DA22,0)</f>
        <v>0</v>
      </c>
      <c r="UR19" s="248">
        <f>IF(UR$6=$SR$5,成绩录入!DB22,0)</f>
        <v>0</v>
      </c>
      <c r="US19" s="248">
        <f>IF(US$6=$SR$5,成绩录入!DC22,0)</f>
        <v>0</v>
      </c>
      <c r="UT19" s="248">
        <f>IF(UT$6=$SR$5,成绩录入!DD22,0)</f>
        <v>0</v>
      </c>
      <c r="UU19" s="248">
        <f>IF(UU$6=$SR$5,成绩录入!DE22,0)</f>
        <v>0</v>
      </c>
      <c r="UV19" s="248">
        <f>IF(UV$6=$SR$5,成绩录入!DF22,0)</f>
        <v>0</v>
      </c>
      <c r="UW19" s="248">
        <f>IF(UW$6=$SR$5,成绩录入!DG22,0)</f>
        <v>0</v>
      </c>
      <c r="UX19" s="248">
        <f>IF(UX$6=$SR$5,成绩录入!DH22,0)</f>
        <v>0</v>
      </c>
      <c r="UY19" s="248">
        <f>IF(UY$6=$SR$5,成绩录入!DI22,0)</f>
        <v>0</v>
      </c>
      <c r="UZ19" s="248">
        <f>IF(UZ$6=$SR$5,成绩录入!DJ22,0)</f>
        <v>0</v>
      </c>
      <c r="VA19" s="248">
        <f>IF(VA$6=$SR$5,成绩录入!DK22,0)</f>
        <v>0</v>
      </c>
      <c r="VB19" s="248">
        <f>IF(VB$6=$SR$5,成绩录入!DL22,0)</f>
        <v>0</v>
      </c>
      <c r="VC19" s="248">
        <f>IF(VC$6=$SR$5,成绩录入!DM22,0)</f>
        <v>0</v>
      </c>
      <c r="VD19" s="248">
        <f>IF(VD$6=$SR$5,成绩录入!DN22,0)</f>
        <v>0</v>
      </c>
      <c r="VE19" s="248">
        <f>IF(VE$6=$SR$5,成绩录入!DO22,0)</f>
        <v>0</v>
      </c>
      <c r="VF19" s="248">
        <f>IF(VF$6=$SR$5,成绩录入!DP22,0)</f>
        <v>0</v>
      </c>
      <c r="VG19" s="248">
        <f>IF(VG$6=$SR$5,成绩录入!DQ22,0)</f>
        <v>0</v>
      </c>
      <c r="VH19" s="248">
        <f>IF(VH$6=$SR$5,成绩录入!DR22,0)</f>
        <v>0</v>
      </c>
      <c r="VI19" s="248">
        <f>IF(VI$6=$SR$5,成绩录入!DS22,0)</f>
        <v>0</v>
      </c>
      <c r="VJ19" s="248">
        <f>IF(VJ$6=$SR$5,成绩录入!DT22,0)</f>
        <v>0</v>
      </c>
      <c r="VK19" s="248">
        <f>IF(VK$6=$SR$5,成绩录入!DU22,0)</f>
        <v>0</v>
      </c>
      <c r="VL19" s="248">
        <f>IF(VL$6=$SR$5,成绩录入!DV22,0)</f>
        <v>0</v>
      </c>
      <c r="VM19" s="248">
        <f>IF(VM$6=$SR$5,成绩录入!DW22,0)</f>
        <v>0</v>
      </c>
      <c r="VN19" s="248">
        <f>IF(VN$6=$SR$5,成绩录入!DX22,0)</f>
        <v>0</v>
      </c>
      <c r="VO19" s="248">
        <f>IF(VO$6=$SR$5,成绩录入!DY22,0)</f>
        <v>0</v>
      </c>
      <c r="VP19" s="248">
        <f>IF(VP$6=$SR$5,成绩录入!DZ22,0)</f>
        <v>0</v>
      </c>
      <c r="VQ19" s="248">
        <f>IF(VQ$6=$SR$5,成绩录入!EA22,0)</f>
        <v>0</v>
      </c>
      <c r="VR19" s="248">
        <f>IF(VR$6=$SR$5,成绩录入!EB22,0)</f>
        <v>0</v>
      </c>
      <c r="VS19" s="248">
        <f>IF(VS$6=$SR$5,成绩录入!EC22,0)</f>
        <v>0</v>
      </c>
      <c r="VT19" s="248">
        <f>IF(VT$6=$SR$5,成绩录入!ED22,0)</f>
        <v>0</v>
      </c>
      <c r="VU19" s="248">
        <f>IF(VU$6=$SR$5,成绩录入!EE22,0)</f>
        <v>0</v>
      </c>
      <c r="VV19" s="248">
        <f>IF(VV$6=$SR$5,成绩录入!EF22,0)</f>
        <v>0</v>
      </c>
      <c r="VW19" s="248">
        <f>IF(VW$6=$SR$5,成绩录入!EG22,0)</f>
        <v>0</v>
      </c>
      <c r="VX19" s="248">
        <f>IF(VX$6=$SR$5,成绩录入!EH22,0)</f>
        <v>0</v>
      </c>
      <c r="VY19" s="248">
        <f>IF(VY$6=$SR$5,成绩录入!EI22,0)</f>
        <v>0</v>
      </c>
      <c r="VZ19" s="248">
        <f>IF(VZ$6=$SR$5,成绩录入!EJ22,0)</f>
        <v>0</v>
      </c>
      <c r="WA19" s="248">
        <f>IF(WA$6=$SR$5,成绩录入!EK22,0)</f>
        <v>0</v>
      </c>
      <c r="WB19" s="248">
        <f>IF(WB$6=$SR$5,成绩录入!EL22,0)</f>
        <v>0</v>
      </c>
      <c r="WC19" s="248">
        <f>IF(WC$6=$SR$5,成绩录入!EM22,0)</f>
        <v>0</v>
      </c>
      <c r="WD19" s="248">
        <f>IF(WD$6=$SR$5,成绩录入!EN22,0)</f>
        <v>0</v>
      </c>
      <c r="WE19" s="248">
        <f>IF(WE$6=$SR$5,成绩录入!EO22,0)</f>
        <v>0</v>
      </c>
      <c r="WF19" s="248">
        <f>IF(WF$6=$SR$5,成绩录入!EP22,0)</f>
        <v>0</v>
      </c>
      <c r="WG19" s="248">
        <f>IF(WG$6=$SR$5,成绩录入!EQ22,0)</f>
        <v>0</v>
      </c>
      <c r="WH19" s="248">
        <f>IF(WH$6=$SR$5,成绩录入!ER22,0)</f>
        <v>0</v>
      </c>
      <c r="WI19" s="248">
        <f>IF(WI$6=$SR$5,成绩录入!ES22,0)</f>
        <v>0</v>
      </c>
      <c r="WJ19" s="248">
        <f>IF(WJ$6=$SR$5,成绩录入!ET22,0)</f>
        <v>0</v>
      </c>
      <c r="WK19" s="248">
        <f>IF(WK$6=$SR$5,成绩录入!EU22,0)</f>
        <v>0</v>
      </c>
      <c r="WL19" s="248">
        <f>IF(WL$6=$SR$5,成绩录入!EV22,0)</f>
        <v>0</v>
      </c>
      <c r="WM19" s="248">
        <f>IF(WM$6=$SR$5,成绩录入!EW22,0)</f>
        <v>0</v>
      </c>
      <c r="WN19" s="248">
        <f>IF(WN$6=$SR$5,成绩录入!EX22,0)</f>
        <v>0</v>
      </c>
      <c r="WO19" s="218">
        <f t="shared" si="32"/>
        <v>0</v>
      </c>
      <c r="WP19" s="166"/>
      <c r="WQ19" s="166"/>
      <c r="WR19" s="247">
        <f>IF(WR$6=$WQ$5,成绩录入!BC22,0)</f>
        <v>0</v>
      </c>
      <c r="WS19" s="248">
        <f>IF(WS$6=$WQ$5,成绩录入!BD22,0)</f>
        <v>0</v>
      </c>
      <c r="WT19" s="248">
        <f>IF(WT$6=$WQ$5,成绩录入!BE22,0)</f>
        <v>0</v>
      </c>
      <c r="WU19" s="248">
        <f>IF(WU$6=$WQ$5,成绩录入!BF22,0)</f>
        <v>0</v>
      </c>
      <c r="WV19" s="248">
        <f>IF(WV$6=$WQ$5,成绩录入!BG22,0)</f>
        <v>0</v>
      </c>
      <c r="WW19" s="248">
        <f>IF(WW$6=$WQ$5,成绩录入!BH22,0)</f>
        <v>0</v>
      </c>
      <c r="WX19" s="248">
        <f>IF(WX$6=$WQ$5,成绩录入!BI22,0)</f>
        <v>0</v>
      </c>
      <c r="WY19" s="248">
        <f>IF(WY$6=$WQ$5,成绩录入!BJ22,0)</f>
        <v>0</v>
      </c>
      <c r="WZ19" s="248">
        <f>IF(WZ$6=$WQ$5,成绩录入!BK22,0)</f>
        <v>0</v>
      </c>
      <c r="XA19" s="248">
        <f>IF(XA$6=$WQ$5,成绩录入!BL22,0)</f>
        <v>0</v>
      </c>
      <c r="XB19" s="248">
        <f>IF(XB$6=$WQ$5,成绩录入!BM22,0)</f>
        <v>0</v>
      </c>
      <c r="XC19" s="248">
        <f>IF(XC$6=$WQ$5,成绩录入!BN22,0)</f>
        <v>0</v>
      </c>
      <c r="XD19" s="248">
        <f>IF(XD$6=$WQ$5,成绩录入!BO22,0)</f>
        <v>0</v>
      </c>
      <c r="XE19" s="248">
        <f>IF(XE$6=$WQ$5,成绩录入!BP22,0)</f>
        <v>0</v>
      </c>
      <c r="XF19" s="248">
        <f>IF(XF$6=$WQ$5,成绩录入!BQ22,0)</f>
        <v>0</v>
      </c>
      <c r="XG19" s="248">
        <f>IF(XG$6=$WQ$5,成绩录入!BR22,0)</f>
        <v>0</v>
      </c>
      <c r="XH19" s="248">
        <f>IF(XH$6=$WQ$5,成绩录入!BS22,0)</f>
        <v>0</v>
      </c>
      <c r="XI19" s="248">
        <f>IF(XI$6=$WQ$5,成绩录入!BT22,0)</f>
        <v>0</v>
      </c>
      <c r="XJ19" s="248">
        <f>IF(XJ$6=$WQ$5,成绩录入!BU22,0)</f>
        <v>0</v>
      </c>
      <c r="XK19" s="248">
        <f>IF(XK$6=$WQ$5,成绩录入!BV22,0)</f>
        <v>0</v>
      </c>
      <c r="XL19" s="248">
        <f>IF(XL$6=$WQ$5,成绩录入!BW22,0)</f>
        <v>0</v>
      </c>
      <c r="XM19" s="248">
        <f>IF(XM$6=$WQ$5,成绩录入!BX22,0)</f>
        <v>0</v>
      </c>
      <c r="XN19" s="248">
        <f>IF(XN$6=$WQ$5,成绩录入!BY22,0)</f>
        <v>0</v>
      </c>
      <c r="XO19" s="248">
        <f>IF(XO$6=$WQ$5,成绩录入!BZ22,0)</f>
        <v>0</v>
      </c>
      <c r="XP19" s="248">
        <f>IF(XP$6=$WQ$5,成绩录入!CA22,0)</f>
        <v>0</v>
      </c>
      <c r="XQ19" s="248">
        <f>IF(XQ$6=$WQ$5,成绩录入!CB22,0)</f>
        <v>0</v>
      </c>
      <c r="XR19" s="248">
        <f>IF(XR$6=$WQ$5,成绩录入!CC22,0)</f>
        <v>0</v>
      </c>
      <c r="XS19" s="248">
        <f>IF(XS$6=$WQ$5,成绩录入!CD22,0)</f>
        <v>0</v>
      </c>
      <c r="XT19" s="248">
        <f>IF(XT$6=$WQ$5,成绩录入!CE22,0)</f>
        <v>0</v>
      </c>
      <c r="XU19" s="248">
        <f>IF(XU$6=$WQ$5,成绩录入!CF22,0)</f>
        <v>0</v>
      </c>
      <c r="XV19" s="248">
        <f>IF(XV$6=$WQ$5,成绩录入!CG22,0)</f>
        <v>0</v>
      </c>
      <c r="XW19" s="248">
        <f>IF(XW$6=$WQ$5,成绩录入!CH22,0)</f>
        <v>0</v>
      </c>
      <c r="XX19" s="248">
        <f>IF(XX$6=$WQ$5,成绩录入!CI22,0)</f>
        <v>0</v>
      </c>
      <c r="XY19" s="248">
        <f>IF(XY$6=$WQ$5,成绩录入!CJ22,0)</f>
        <v>0</v>
      </c>
      <c r="XZ19" s="248">
        <f>IF(XZ$6=$WQ$5,成绩录入!CK22,0)</f>
        <v>0</v>
      </c>
      <c r="YA19" s="248">
        <f>IF(YA$6=$WQ$5,成绩录入!CL22,0)</f>
        <v>0</v>
      </c>
      <c r="YB19" s="248">
        <f>IF(YB$6=$WQ$5,成绩录入!CM22,0)</f>
        <v>0</v>
      </c>
      <c r="YC19" s="248">
        <f>IF(YC$6=$WQ$5,成绩录入!CN22,0)</f>
        <v>0</v>
      </c>
      <c r="YD19" s="248">
        <f>IF(YD$6=$WQ$5,成绩录入!CO22,0)</f>
        <v>0</v>
      </c>
      <c r="YE19" s="248">
        <f>IF(YE$6=$WQ$5,成绩录入!CP22,0)</f>
        <v>0</v>
      </c>
      <c r="YF19" s="248">
        <f>IF(YF$6=$WQ$5,成绩录入!CQ22,0)</f>
        <v>0</v>
      </c>
      <c r="YG19" s="248">
        <f>IF(YG$6=$WQ$5,成绩录入!CR22,0)</f>
        <v>0</v>
      </c>
      <c r="YH19" s="248">
        <f>IF(YH$6=$WQ$5,成绩录入!CS22,0)</f>
        <v>0</v>
      </c>
      <c r="YI19" s="248">
        <f>IF(YI$6=$WQ$5,成绩录入!CT22,0)</f>
        <v>0</v>
      </c>
      <c r="YJ19" s="248">
        <f>IF(YJ$6=$WQ$5,成绩录入!CU22,0)</f>
        <v>0</v>
      </c>
      <c r="YK19" s="248">
        <f>IF(YK$6=$WQ$5,成绩录入!CV22,0)</f>
        <v>0</v>
      </c>
      <c r="YL19" s="248">
        <f>IF(YL$6=$WQ$5,成绩录入!CW22,0)</f>
        <v>0</v>
      </c>
      <c r="YM19" s="248">
        <f>IF(YM$6=$WQ$5,成绩录入!CX22,0)</f>
        <v>0</v>
      </c>
      <c r="YN19" s="248">
        <f>IF(YN$6=$WQ$5,成绩录入!CY22,0)</f>
        <v>0</v>
      </c>
      <c r="YO19" s="248">
        <f>IF(YO$6=$WQ$5,成绩录入!CZ22,0)</f>
        <v>0</v>
      </c>
      <c r="YP19" s="248">
        <f>IF(YP$6=$WQ$5,成绩录入!DA22,0)</f>
        <v>0</v>
      </c>
      <c r="YQ19" s="248">
        <f>IF(YQ$6=$WQ$5,成绩录入!DB22,0)</f>
        <v>0</v>
      </c>
      <c r="YR19" s="248">
        <f>IF(YR$6=$WQ$5,成绩录入!DC22,0)</f>
        <v>0</v>
      </c>
      <c r="YS19" s="248">
        <f>IF(YS$6=$WQ$5,成绩录入!DD22,0)</f>
        <v>0</v>
      </c>
      <c r="YT19" s="248">
        <f>IF(YT$6=$WQ$5,成绩录入!DE22,0)</f>
        <v>0</v>
      </c>
      <c r="YU19" s="248">
        <f>IF(YU$6=$WQ$5,成绩录入!DF22,0)</f>
        <v>0</v>
      </c>
      <c r="YV19" s="248">
        <f>IF(YV$6=$WQ$5,成绩录入!DG22,0)</f>
        <v>0</v>
      </c>
      <c r="YW19" s="248">
        <f>IF(YW$6=$WQ$5,成绩录入!DH22,0)</f>
        <v>0</v>
      </c>
      <c r="YX19" s="248">
        <f>IF(YX$6=$WQ$5,成绩录入!DI22,0)</f>
        <v>0</v>
      </c>
      <c r="YY19" s="248">
        <f>IF(YY$6=$WQ$5,成绩录入!DJ22,0)</f>
        <v>0</v>
      </c>
      <c r="YZ19" s="248">
        <f>IF(YZ$6=$WQ$5,成绩录入!DK22,0)</f>
        <v>0</v>
      </c>
      <c r="ZA19" s="248">
        <f>IF(ZA$6=$WQ$5,成绩录入!DL22,0)</f>
        <v>0</v>
      </c>
      <c r="ZB19" s="248">
        <f>IF(ZB$6=$WQ$5,成绩录入!DM22,0)</f>
        <v>0</v>
      </c>
      <c r="ZC19" s="248">
        <f>IF(ZC$6=$WQ$5,成绩录入!DN22,0)</f>
        <v>0</v>
      </c>
      <c r="ZD19" s="248">
        <f>IF(ZD$6=$WQ$5,成绩录入!DO22,0)</f>
        <v>0</v>
      </c>
      <c r="ZE19" s="248">
        <f>IF(ZE$6=$WQ$5,成绩录入!DP22,0)</f>
        <v>0</v>
      </c>
      <c r="ZF19" s="248">
        <f>IF(ZF$6=$WQ$5,成绩录入!DQ22,0)</f>
        <v>0</v>
      </c>
      <c r="ZG19" s="248">
        <f>IF(ZG$6=$WQ$5,成绩录入!DR22,0)</f>
        <v>0</v>
      </c>
      <c r="ZH19" s="248">
        <f>IF(ZH$6=$WQ$5,成绩录入!DS22,0)</f>
        <v>0</v>
      </c>
      <c r="ZI19" s="248">
        <f>IF(ZI$6=$WQ$5,成绩录入!DT22,0)</f>
        <v>0</v>
      </c>
      <c r="ZJ19" s="248">
        <f>IF(ZJ$6=$WQ$5,成绩录入!DU22,0)</f>
        <v>0</v>
      </c>
      <c r="ZK19" s="248">
        <f>IF(ZK$6=$WQ$5,成绩录入!DV22,0)</f>
        <v>0</v>
      </c>
      <c r="ZL19" s="248">
        <f>IF(ZL$6=$WQ$5,成绩录入!DW22,0)</f>
        <v>0</v>
      </c>
      <c r="ZM19" s="248">
        <f>IF(ZM$6=$WQ$5,成绩录入!DX22,0)</f>
        <v>0</v>
      </c>
      <c r="ZN19" s="248">
        <f>IF(ZN$6=$WQ$5,成绩录入!DY22,0)</f>
        <v>0</v>
      </c>
      <c r="ZO19" s="248">
        <f>IF(ZO$6=$WQ$5,成绩录入!DZ22,0)</f>
        <v>0</v>
      </c>
      <c r="ZP19" s="248">
        <f>IF(ZP$6=$WQ$5,成绩录入!EA22,0)</f>
        <v>0</v>
      </c>
      <c r="ZQ19" s="248">
        <f>IF(ZQ$6=$WQ$5,成绩录入!EB22,0)</f>
        <v>0</v>
      </c>
      <c r="ZR19" s="248">
        <f>IF(ZR$6=$WQ$5,成绩录入!EC22,0)</f>
        <v>0</v>
      </c>
      <c r="ZS19" s="248">
        <f>IF(ZS$6=$WQ$5,成绩录入!ED22,0)</f>
        <v>0</v>
      </c>
      <c r="ZT19" s="248">
        <f>IF(ZT$6=$WQ$5,成绩录入!EE22,0)</f>
        <v>0</v>
      </c>
      <c r="ZU19" s="248">
        <f>IF(ZU$6=$WQ$5,成绩录入!EF22,0)</f>
        <v>0</v>
      </c>
      <c r="ZV19" s="248">
        <f>IF(ZV$6=$WQ$5,成绩录入!EG22,0)</f>
        <v>0</v>
      </c>
      <c r="ZW19" s="248">
        <f>IF(ZW$6=$WQ$5,成绩录入!EH22,0)</f>
        <v>0</v>
      </c>
      <c r="ZX19" s="248">
        <f>IF(ZX$6=$WQ$5,成绩录入!EI22,0)</f>
        <v>0</v>
      </c>
      <c r="ZY19" s="248">
        <f>IF(ZY$6=$WQ$5,成绩录入!EJ22,0)</f>
        <v>0</v>
      </c>
      <c r="ZZ19" s="248">
        <f>IF(ZZ$6=$WQ$5,成绩录入!EK22,0)</f>
        <v>0</v>
      </c>
      <c r="AAA19" s="248">
        <f>IF(AAA$6=$WQ$5,成绩录入!EL22,0)</f>
        <v>0</v>
      </c>
      <c r="AAB19" s="248">
        <f>IF(AAB$6=$WQ$5,成绩录入!EM22,0)</f>
        <v>0</v>
      </c>
      <c r="AAC19" s="248">
        <f>IF(AAC$6=$WQ$5,成绩录入!EN22,0)</f>
        <v>0</v>
      </c>
      <c r="AAD19" s="248">
        <f>IF(AAD$6=$WQ$5,成绩录入!EO22,0)</f>
        <v>0</v>
      </c>
      <c r="AAE19" s="248">
        <f>IF(AAE$6=$WQ$5,成绩录入!EP22,0)</f>
        <v>0</v>
      </c>
      <c r="AAF19" s="248">
        <f>IF(AAF$6=$WQ$5,成绩录入!EQ22,0)</f>
        <v>0</v>
      </c>
      <c r="AAG19" s="248">
        <f>IF(AAG$6=$WQ$5,成绩录入!ER22,0)</f>
        <v>0</v>
      </c>
      <c r="AAH19" s="248">
        <f>IF(AAH$6=$WQ$5,成绩录入!ES22,0)</f>
        <v>0</v>
      </c>
      <c r="AAI19" s="248">
        <f>IF(AAI$6=$WQ$5,成绩录入!ET22,0)</f>
        <v>0</v>
      </c>
      <c r="AAJ19" s="248">
        <f>IF(AAJ$6=$WQ$5,成绩录入!EU22,0)</f>
        <v>0</v>
      </c>
      <c r="AAK19" s="248">
        <f>IF(AAK$6=$WQ$5,成绩录入!EV22,0)</f>
        <v>0</v>
      </c>
      <c r="AAL19" s="248">
        <f>IF(AAL$6=$WQ$5,成绩录入!EW22,0)</f>
        <v>0</v>
      </c>
      <c r="AAM19" s="248">
        <f>IF(AAM$6=$WQ$5,成绩录入!EX22,0)</f>
        <v>0</v>
      </c>
      <c r="AAN19" s="218">
        <f t="shared" si="33"/>
        <v>0</v>
      </c>
      <c r="AAO19" s="206"/>
      <c r="AAQ19" s="247">
        <f>IF(AAQ$6=$AAP$5,成绩录入!BC22,0)</f>
        <v>0</v>
      </c>
      <c r="AAR19" s="248">
        <f>IF(AAR$6=$AAP$5,成绩录入!BD22,0)</f>
        <v>0</v>
      </c>
      <c r="AAS19" s="248">
        <f>IF(AAS$6=$AAP$5,成绩录入!BE22,0)</f>
        <v>0</v>
      </c>
      <c r="AAT19" s="248">
        <f>IF(AAT$6=$AAP$5,成绩录入!BF22,0)</f>
        <v>0</v>
      </c>
      <c r="AAU19" s="248">
        <f>IF(AAU$6=$AAP$5,成绩录入!BG22,0)</f>
        <v>0</v>
      </c>
      <c r="AAV19" s="248">
        <f>IF(AAV$6=$AAP$5,成绩录入!BH22,0)</f>
        <v>0</v>
      </c>
      <c r="AAW19" s="248">
        <f>IF(AAW$6=$AAP$5,成绩录入!BI22,0)</f>
        <v>0</v>
      </c>
      <c r="AAX19" s="248">
        <f>IF(AAX$6=$AAP$5,成绩录入!BJ22,0)</f>
        <v>0</v>
      </c>
      <c r="AAY19" s="248">
        <f>IF(AAY$6=$AAP$5,成绩录入!BK22,0)</f>
        <v>0</v>
      </c>
      <c r="AAZ19" s="248">
        <f>IF(AAZ$6=$AAP$5,成绩录入!BL22,0)</f>
        <v>0</v>
      </c>
      <c r="ABA19" s="248">
        <f>IF(ABA$6=$AAP$5,成绩录入!BM22,0)</f>
        <v>0</v>
      </c>
      <c r="ABB19" s="248">
        <f>IF(ABB$6=$AAP$5,成绩录入!BN22,0)</f>
        <v>0</v>
      </c>
      <c r="ABC19" s="248">
        <f>IF(ABC$6=$AAP$5,成绩录入!BO22,0)</f>
        <v>0</v>
      </c>
      <c r="ABD19" s="248">
        <f>IF(ABD$6=$AAP$5,成绩录入!BP22,0)</f>
        <v>0</v>
      </c>
      <c r="ABE19" s="248">
        <f>IF(ABE$6=$AAP$5,成绩录入!BQ22,0)</f>
        <v>0</v>
      </c>
      <c r="ABF19" s="248">
        <f>IF(ABF$6=$AAP$5,成绩录入!BR22,0)</f>
        <v>0</v>
      </c>
      <c r="ABG19" s="248">
        <f>IF(ABG$6=$AAP$5,成绩录入!BS22,0)</f>
        <v>0</v>
      </c>
      <c r="ABH19" s="248">
        <f>IF(ABH$6=$AAP$5,成绩录入!BT22,0)</f>
        <v>0</v>
      </c>
      <c r="ABI19" s="248">
        <f>IF(ABI$6=$AAP$5,成绩录入!BU22,0)</f>
        <v>0</v>
      </c>
      <c r="ABJ19" s="248">
        <f>IF(ABJ$6=$AAP$5,成绩录入!BV22,0)</f>
        <v>0</v>
      </c>
      <c r="ABK19" s="248">
        <f>IF(ABK$6=$AAP$5,成绩录入!BW22,0)</f>
        <v>0</v>
      </c>
      <c r="ABL19" s="248">
        <f>IF(ABL$6=$AAP$5,成绩录入!BX22,0)</f>
        <v>0</v>
      </c>
      <c r="ABM19" s="248">
        <f>IF(ABM$6=$AAP$5,成绩录入!BY22,0)</f>
        <v>0</v>
      </c>
      <c r="ABN19" s="248">
        <f>IF(ABN$6=$AAP$5,成绩录入!BZ22,0)</f>
        <v>0</v>
      </c>
      <c r="ABO19" s="248">
        <f>IF(ABO$6=$AAP$5,成绩录入!CA22,0)</f>
        <v>0</v>
      </c>
      <c r="ABP19" s="248">
        <f>IF(ABP$6=$AAP$5,成绩录入!CB22,0)</f>
        <v>0</v>
      </c>
      <c r="ABQ19" s="248">
        <f>IF(ABQ$6=$AAP$5,成绩录入!CC22,0)</f>
        <v>0</v>
      </c>
      <c r="ABR19" s="248">
        <f>IF(ABR$6=$AAP$5,成绩录入!CD22,0)</f>
        <v>0</v>
      </c>
      <c r="ABS19" s="248">
        <f>IF(ABS$6=$AAP$5,成绩录入!CE22,0)</f>
        <v>0</v>
      </c>
      <c r="ABT19" s="248">
        <f>IF(ABT$6=$AAP$5,成绩录入!CF22,0)</f>
        <v>0</v>
      </c>
      <c r="ABU19" s="248">
        <f>IF(ABU$6=$AAP$5,成绩录入!CG22,0)</f>
        <v>0</v>
      </c>
      <c r="ABV19" s="248">
        <f>IF(ABV$6=$AAP$5,成绩录入!CH22,0)</f>
        <v>0</v>
      </c>
      <c r="ABW19" s="248">
        <f>IF(ABW$6=$AAP$5,成绩录入!CI22,0)</f>
        <v>0</v>
      </c>
      <c r="ABX19" s="248">
        <f>IF(ABX$6=$AAP$5,成绩录入!CJ22,0)</f>
        <v>0</v>
      </c>
      <c r="ABY19" s="248">
        <f>IF(ABY$6=$AAP$5,成绩录入!CK22,0)</f>
        <v>0</v>
      </c>
      <c r="ABZ19" s="248">
        <f>IF(ABZ$6=$AAP$5,成绩录入!CL22,0)</f>
        <v>0</v>
      </c>
      <c r="ACA19" s="248">
        <f>IF(ACA$6=$AAP$5,成绩录入!CM22,0)</f>
        <v>0</v>
      </c>
      <c r="ACB19" s="248">
        <f>IF(ACB$6=$AAP$5,成绩录入!CN22,0)</f>
        <v>0</v>
      </c>
      <c r="ACC19" s="248">
        <f>IF(ACC$6=$AAP$5,成绩录入!CO22,0)</f>
        <v>0</v>
      </c>
      <c r="ACD19" s="248">
        <f>IF(ACD$6=$AAP$5,成绩录入!CP22,0)</f>
        <v>0</v>
      </c>
      <c r="ACE19" s="248">
        <f>IF(ACE$6=$AAP$5,成绩录入!CQ22,0)</f>
        <v>0</v>
      </c>
      <c r="ACF19" s="248">
        <f>IF(ACF$6=$AAP$5,成绩录入!CR22,0)</f>
        <v>0</v>
      </c>
      <c r="ACG19" s="248">
        <f>IF(ACG$6=$AAP$5,成绩录入!CS22,0)</f>
        <v>0</v>
      </c>
      <c r="ACH19" s="248">
        <f>IF(ACH$6=$AAP$5,成绩录入!CT22,0)</f>
        <v>0</v>
      </c>
      <c r="ACI19" s="248">
        <f>IF(ACI$6=$AAP$5,成绩录入!CU22,0)</f>
        <v>0</v>
      </c>
      <c r="ACJ19" s="248">
        <f>IF(ACJ$6=$AAP$5,成绩录入!CV22,0)</f>
        <v>0</v>
      </c>
      <c r="ACK19" s="248">
        <f>IF(ACK$6=$AAP$5,成绩录入!CW22,0)</f>
        <v>0</v>
      </c>
      <c r="ACL19" s="248">
        <f>IF(ACL$6=$AAP$5,成绩录入!CX22,0)</f>
        <v>0</v>
      </c>
      <c r="ACM19" s="248">
        <f>IF(ACM$6=$AAP$5,成绩录入!CY22,0)</f>
        <v>0</v>
      </c>
      <c r="ACN19" s="248">
        <f>IF(ACN$6=$AAP$5,成绩录入!CZ22,0)</f>
        <v>0</v>
      </c>
      <c r="ACO19" s="248">
        <f>IF(ACO$6=$AAP$5,成绩录入!DA22,0)</f>
        <v>0</v>
      </c>
      <c r="ACP19" s="248">
        <f>IF(ACP$6=$AAP$5,成绩录入!DB22,0)</f>
        <v>0</v>
      </c>
      <c r="ACQ19" s="248">
        <f>IF(ACQ$6=$AAP$5,成绩录入!DC22,0)</f>
        <v>0</v>
      </c>
      <c r="ACR19" s="248">
        <f>IF(ACR$6=$AAP$5,成绩录入!DD22,0)</f>
        <v>0</v>
      </c>
      <c r="ACS19" s="248">
        <f>IF(ACS$6=$AAP$5,成绩录入!DE22,0)</f>
        <v>0</v>
      </c>
      <c r="ACT19" s="248">
        <f>IF(ACT$6=$AAP$5,成绩录入!DF22,0)</f>
        <v>0</v>
      </c>
      <c r="ACU19" s="248">
        <f>IF(ACU$6=$AAP$5,成绩录入!DG22,0)</f>
        <v>0</v>
      </c>
      <c r="ACV19" s="248">
        <f>IF(ACV$6=$AAP$5,成绩录入!DH22,0)</f>
        <v>0</v>
      </c>
      <c r="ACW19" s="248">
        <f>IF(ACW$6=$AAP$5,成绩录入!DI22,0)</f>
        <v>0</v>
      </c>
      <c r="ACX19" s="248">
        <f>IF(ACX$6=$AAP$5,成绩录入!DJ22,0)</f>
        <v>0</v>
      </c>
      <c r="ACY19" s="248">
        <f>IF(ACY$6=$AAP$5,成绩录入!DK22,0)</f>
        <v>0</v>
      </c>
      <c r="ACZ19" s="248">
        <f>IF(ACZ$6=$AAP$5,成绩录入!DL22,0)</f>
        <v>0</v>
      </c>
      <c r="ADA19" s="248">
        <f>IF(ADA$6=$AAP$5,成绩录入!DM22,0)</f>
        <v>0</v>
      </c>
      <c r="ADB19" s="248">
        <f>IF(ADB$6=$AAP$5,成绩录入!DN22,0)</f>
        <v>0</v>
      </c>
      <c r="ADC19" s="248">
        <f>IF(ADC$6=$AAP$5,成绩录入!DO22,0)</f>
        <v>0</v>
      </c>
      <c r="ADD19" s="248">
        <f>IF(ADD$6=$AAP$5,成绩录入!DP22,0)</f>
        <v>0</v>
      </c>
      <c r="ADE19" s="248">
        <f>IF(ADE$6=$AAP$5,成绩录入!DQ22,0)</f>
        <v>0</v>
      </c>
      <c r="ADF19" s="248">
        <f>IF(ADF$6=$AAP$5,成绩录入!DR22,0)</f>
        <v>0</v>
      </c>
      <c r="ADG19" s="248">
        <f>IF(ADG$6=$AAP$5,成绩录入!DS22,0)</f>
        <v>0</v>
      </c>
      <c r="ADH19" s="248">
        <f>IF(ADH$6=$AAP$5,成绩录入!DT22,0)</f>
        <v>0</v>
      </c>
      <c r="ADI19" s="248">
        <f>IF(ADI$6=$AAP$5,成绩录入!DU22,0)</f>
        <v>0</v>
      </c>
      <c r="ADJ19" s="248">
        <f>IF(ADJ$6=$AAP$5,成绩录入!DV22,0)</f>
        <v>0</v>
      </c>
      <c r="ADK19" s="248">
        <f>IF(ADK$6=$AAP$5,成绩录入!DW22,0)</f>
        <v>0</v>
      </c>
      <c r="ADL19" s="248">
        <f>IF(ADL$6=$AAP$5,成绩录入!DX22,0)</f>
        <v>0</v>
      </c>
      <c r="ADM19" s="248">
        <f>IF(ADM$6=$AAP$5,成绩录入!DY22,0)</f>
        <v>0</v>
      </c>
      <c r="ADN19" s="248">
        <f>IF(ADN$6=$AAP$5,成绩录入!DZ22,0)</f>
        <v>0</v>
      </c>
      <c r="ADO19" s="248">
        <f>IF(ADO$6=$AAP$5,成绩录入!EA22,0)</f>
        <v>0</v>
      </c>
      <c r="ADP19" s="248">
        <f>IF(ADP$6=$AAP$5,成绩录入!EB22,0)</f>
        <v>0</v>
      </c>
      <c r="ADQ19" s="248">
        <f>IF(ADQ$6=$AAP$5,成绩录入!EC22,0)</f>
        <v>0</v>
      </c>
      <c r="ADR19" s="248">
        <f>IF(ADR$6=$AAP$5,成绩录入!ED22,0)</f>
        <v>0</v>
      </c>
      <c r="ADS19" s="248">
        <f>IF(ADS$6=$AAP$5,成绩录入!EE22,0)</f>
        <v>0</v>
      </c>
      <c r="ADT19" s="248">
        <f>IF(ADT$6=$AAP$5,成绩录入!EF22,0)</f>
        <v>0</v>
      </c>
      <c r="ADU19" s="248">
        <f>IF(ADU$6=$AAP$5,成绩录入!EG22,0)</f>
        <v>0</v>
      </c>
      <c r="ADV19" s="248">
        <f>IF(ADV$6=$AAP$5,成绩录入!EH22,0)</f>
        <v>0</v>
      </c>
      <c r="ADW19" s="248">
        <f>IF(ADW$6=$AAP$5,成绩录入!EI22,0)</f>
        <v>0</v>
      </c>
      <c r="ADX19" s="248">
        <f>IF(ADX$6=$AAP$5,成绩录入!EJ22,0)</f>
        <v>0</v>
      </c>
      <c r="ADY19" s="248">
        <f>IF(ADY$6=$AAP$5,成绩录入!EK22,0)</f>
        <v>0</v>
      </c>
      <c r="ADZ19" s="248">
        <f>IF(ADZ$6=$AAP$5,成绩录入!EL22,0)</f>
        <v>0</v>
      </c>
      <c r="AEA19" s="248">
        <f>IF(AEA$6=$AAP$5,成绩录入!EM22,0)</f>
        <v>0</v>
      </c>
      <c r="AEB19" s="248">
        <f>IF(AEB$6=$AAP$5,成绩录入!EN22,0)</f>
        <v>0</v>
      </c>
      <c r="AEC19" s="248">
        <f>IF(AEC$6=$AAP$5,成绩录入!EO22,0)</f>
        <v>0</v>
      </c>
      <c r="AED19" s="248">
        <f>IF(AED$6=$AAP$5,成绩录入!EP22,0)</f>
        <v>0</v>
      </c>
      <c r="AEE19" s="248">
        <f>IF(AEE$6=$AAP$5,成绩录入!EQ22,0)</f>
        <v>0</v>
      </c>
      <c r="AEF19" s="248">
        <f>IF(AEF$6=$AAP$5,成绩录入!ER22,0)</f>
        <v>0</v>
      </c>
      <c r="AEG19" s="248">
        <f>IF(AEG$6=$AAP$5,成绩录入!ES22,0)</f>
        <v>0</v>
      </c>
      <c r="AEH19" s="248">
        <f>IF(AEH$6=$AAP$5,成绩录入!ET22,0)</f>
        <v>0</v>
      </c>
      <c r="AEI19" s="248">
        <f>IF(AEI$6=$AAP$5,成绩录入!EU22,0)</f>
        <v>0</v>
      </c>
      <c r="AEJ19" s="248">
        <f>IF(AEJ$6=$AAP$5,成绩录入!EV22,0)</f>
        <v>0</v>
      </c>
      <c r="AEK19" s="248">
        <f>IF(AEK$6=$AAP$5,成绩录入!EW22,0)</f>
        <v>0</v>
      </c>
      <c r="AEL19" s="248">
        <f>IF(AEL$6=$AAP$5,成绩录入!EX22,0)</f>
        <v>0</v>
      </c>
      <c r="AEM19" s="218">
        <f t="shared" si="34"/>
        <v>0</v>
      </c>
      <c r="AEN19" s="166"/>
      <c r="AEO19" s="166"/>
      <c r="AEP19" s="247">
        <f>IF(AEP$6=$AEO$5,成绩录入!BC22,0)</f>
        <v>0</v>
      </c>
      <c r="AEQ19" s="248">
        <f>IF(AEQ$6=$AEO$5,成绩录入!BD22,0)</f>
        <v>0</v>
      </c>
      <c r="AER19" s="248">
        <f>IF(AER$6=$AEO$5,成绩录入!BE22,0)</f>
        <v>0</v>
      </c>
      <c r="AES19" s="248">
        <f>IF(AES$6=$AEO$5,成绩录入!BF22,0)</f>
        <v>0</v>
      </c>
      <c r="AET19" s="248">
        <f>IF(AET$6=$AEO$5,成绩录入!BG22,0)</f>
        <v>0</v>
      </c>
      <c r="AEU19" s="248">
        <f>IF(AEU$6=$AEO$5,成绩录入!BH22,0)</f>
        <v>0</v>
      </c>
      <c r="AEV19" s="248">
        <f>IF(AEV$6=$AEO$5,成绩录入!BI22,0)</f>
        <v>0</v>
      </c>
      <c r="AEW19" s="248">
        <f>IF(AEW$6=$AEO$5,成绩录入!BJ22,0)</f>
        <v>0</v>
      </c>
      <c r="AEX19" s="248">
        <f>IF(AEX$6=$AEO$5,成绩录入!BK22,0)</f>
        <v>0</v>
      </c>
      <c r="AEY19" s="248">
        <f>IF(AEY$6=$AEO$5,成绩录入!BL22,0)</f>
        <v>0</v>
      </c>
      <c r="AEZ19" s="248">
        <f>IF(AEZ$6=$AEO$5,成绩录入!BM22,0)</f>
        <v>0</v>
      </c>
      <c r="AFA19" s="248">
        <f>IF(AFA$6=$AEO$5,成绩录入!BN22,0)</f>
        <v>0</v>
      </c>
      <c r="AFB19" s="248">
        <f>IF(AFB$6=$AEO$5,成绩录入!BO22,0)</f>
        <v>0</v>
      </c>
      <c r="AFC19" s="248">
        <f>IF(AFC$6=$AEO$5,成绩录入!BP22,0)</f>
        <v>0</v>
      </c>
      <c r="AFD19" s="248">
        <f>IF(AFD$6=$AEO$5,成绩录入!BQ22,0)</f>
        <v>0</v>
      </c>
      <c r="AFE19" s="248">
        <f>IF(AFE$6=$AEO$5,成绩录入!BR22,0)</f>
        <v>0</v>
      </c>
      <c r="AFF19" s="248">
        <f>IF(AFF$6=$AEO$5,成绩录入!BS22,0)</f>
        <v>0</v>
      </c>
      <c r="AFG19" s="248">
        <f>IF(AFG$6=$AEO$5,成绩录入!BT22,0)</f>
        <v>0</v>
      </c>
      <c r="AFH19" s="248">
        <f>IF(AFH$6=$AEO$5,成绩录入!BU22,0)</f>
        <v>0</v>
      </c>
      <c r="AFI19" s="248">
        <f>IF(AFI$6=$AEO$5,成绩录入!BV22,0)</f>
        <v>0</v>
      </c>
      <c r="AFJ19" s="248">
        <f>IF(AFJ$6=$AEO$5,成绩录入!BW22,0)</f>
        <v>0</v>
      </c>
      <c r="AFK19" s="248">
        <f>IF(AFK$6=$AEO$5,成绩录入!BX22,0)</f>
        <v>0</v>
      </c>
      <c r="AFL19" s="248">
        <f>IF(AFL$6=$AEO$5,成绩录入!BY22,0)</f>
        <v>0</v>
      </c>
      <c r="AFM19" s="248">
        <f>IF(AFM$6=$AEO$5,成绩录入!BZ22,0)</f>
        <v>0</v>
      </c>
      <c r="AFN19" s="248">
        <f>IF(AFN$6=$AEO$5,成绩录入!CA22,0)</f>
        <v>0</v>
      </c>
      <c r="AFO19" s="248">
        <f>IF(AFO$6=$AEO$5,成绩录入!CB22,0)</f>
        <v>0</v>
      </c>
      <c r="AFP19" s="248">
        <f>IF(AFP$6=$AEO$5,成绩录入!CC22,0)</f>
        <v>0</v>
      </c>
      <c r="AFQ19" s="248">
        <f>IF(AFQ$6=$AEO$5,成绩录入!CD22,0)</f>
        <v>0</v>
      </c>
      <c r="AFR19" s="248">
        <f>IF(AFR$6=$AEO$5,成绩录入!CE22,0)</f>
        <v>0</v>
      </c>
      <c r="AFS19" s="248">
        <f>IF(AFS$6=$AEO$5,成绩录入!CF22,0)</f>
        <v>0</v>
      </c>
      <c r="AFT19" s="248">
        <f>IF(AFT$6=$AEO$5,成绩录入!CG22,0)</f>
        <v>0</v>
      </c>
      <c r="AFU19" s="248">
        <f>IF(AFU$6=$AEO$5,成绩录入!CH22,0)</f>
        <v>0</v>
      </c>
      <c r="AFV19" s="248">
        <f>IF(AFV$6=$AEO$5,成绩录入!CI22,0)</f>
        <v>0</v>
      </c>
      <c r="AFW19" s="248">
        <f>IF(AFW$6=$AEO$5,成绩录入!CJ22,0)</f>
        <v>0</v>
      </c>
      <c r="AFX19" s="248">
        <f>IF(AFX$6=$AEO$5,成绩录入!CK22,0)</f>
        <v>0</v>
      </c>
      <c r="AFY19" s="248">
        <f>IF(AFY$6=$AEO$5,成绩录入!CL22,0)</f>
        <v>0</v>
      </c>
      <c r="AFZ19" s="248">
        <f>IF(AFZ$6=$AEO$5,成绩录入!CM22,0)</f>
        <v>0</v>
      </c>
      <c r="AGA19" s="248">
        <f>IF(AGA$6=$AEO$5,成绩录入!CN22,0)</f>
        <v>0</v>
      </c>
      <c r="AGB19" s="248">
        <f>IF(AGB$6=$AEO$5,成绩录入!CO22,0)</f>
        <v>0</v>
      </c>
      <c r="AGC19" s="248">
        <f>IF(AGC$6=$AEO$5,成绩录入!CP22,0)</f>
        <v>0</v>
      </c>
      <c r="AGD19" s="248">
        <f>IF(AGD$6=$AEO$5,成绩录入!CQ22,0)</f>
        <v>0</v>
      </c>
      <c r="AGE19" s="248">
        <f>IF(AGE$6=$AEO$5,成绩录入!CR22,0)</f>
        <v>0</v>
      </c>
      <c r="AGF19" s="248">
        <f>IF(AGF$6=$AEO$5,成绩录入!CS22,0)</f>
        <v>0</v>
      </c>
      <c r="AGG19" s="248">
        <f>IF(AGG$6=$AEO$5,成绩录入!CT22,0)</f>
        <v>0</v>
      </c>
      <c r="AGH19" s="248">
        <f>IF(AGH$6=$AEO$5,成绩录入!CU22,0)</f>
        <v>0</v>
      </c>
      <c r="AGI19" s="248">
        <f>IF(AGI$6=$AEO$5,成绩录入!CV22,0)</f>
        <v>0</v>
      </c>
      <c r="AGJ19" s="248">
        <f>IF(AGJ$6=$AEO$5,成绩录入!CW22,0)</f>
        <v>0</v>
      </c>
      <c r="AGK19" s="248">
        <f>IF(AGK$6=$AEO$5,成绩录入!CX22,0)</f>
        <v>0</v>
      </c>
      <c r="AGL19" s="248">
        <f>IF(AGL$6=$AEO$5,成绩录入!CY22,0)</f>
        <v>0</v>
      </c>
      <c r="AGM19" s="248">
        <f>IF(AGM$6=$AEO$5,成绩录入!CZ22,0)</f>
        <v>0</v>
      </c>
      <c r="AGN19" s="248">
        <f>IF(AGN$6=$AEO$5,成绩录入!DA22,0)</f>
        <v>0</v>
      </c>
      <c r="AGO19" s="248">
        <f>IF(AGO$6=$AEO$5,成绩录入!DB22,0)</f>
        <v>0</v>
      </c>
      <c r="AGP19" s="248">
        <f>IF(AGP$6=$AEO$5,成绩录入!DC22,0)</f>
        <v>0</v>
      </c>
      <c r="AGQ19" s="248">
        <f>IF(AGQ$6=$AEO$5,成绩录入!DD22,0)</f>
        <v>0</v>
      </c>
      <c r="AGR19" s="248">
        <f>IF(AGR$6=$AEO$5,成绩录入!DE22,0)</f>
        <v>0</v>
      </c>
      <c r="AGS19" s="248">
        <f>IF(AGS$6=$AEO$5,成绩录入!DF22,0)</f>
        <v>0</v>
      </c>
      <c r="AGT19" s="248">
        <f>IF(AGT$6=$AEO$5,成绩录入!DG22,0)</f>
        <v>0</v>
      </c>
      <c r="AGU19" s="248">
        <f>IF(AGU$6=$AEO$5,成绩录入!DH22,0)</f>
        <v>0</v>
      </c>
      <c r="AGV19" s="248">
        <f>IF(AGV$6=$AEO$5,成绩录入!DI22,0)</f>
        <v>0</v>
      </c>
      <c r="AGW19" s="248">
        <f>IF(AGW$6=$AEO$5,成绩录入!DJ22,0)</f>
        <v>0</v>
      </c>
      <c r="AGX19" s="248">
        <f>IF(AGX$6=$AEO$5,成绩录入!DK22,0)</f>
        <v>0</v>
      </c>
      <c r="AGY19" s="248">
        <f>IF(AGY$6=$AEO$5,成绩录入!DL22,0)</f>
        <v>0</v>
      </c>
      <c r="AGZ19" s="248">
        <f>IF(AGZ$6=$AEO$5,成绩录入!DM22,0)</f>
        <v>0</v>
      </c>
      <c r="AHA19" s="248">
        <f>IF(AHA$6=$AEO$5,成绩录入!DN22,0)</f>
        <v>0</v>
      </c>
      <c r="AHB19" s="248">
        <f>IF(AHB$6=$AEO$5,成绩录入!DO22,0)</f>
        <v>0</v>
      </c>
      <c r="AHC19" s="248">
        <f>IF(AHC$6=$AEO$5,成绩录入!DP22,0)</f>
        <v>0</v>
      </c>
      <c r="AHD19" s="248">
        <f>IF(AHD$6=$AEO$5,成绩录入!DQ22,0)</f>
        <v>0</v>
      </c>
      <c r="AHE19" s="248">
        <f>IF(AHE$6=$AEO$5,成绩录入!DR22,0)</f>
        <v>0</v>
      </c>
      <c r="AHF19" s="248">
        <f>IF(AHF$6=$AEO$5,成绩录入!DS22,0)</f>
        <v>0</v>
      </c>
      <c r="AHG19" s="248">
        <f>IF(AHG$6=$AEO$5,成绩录入!DT22,0)</f>
        <v>0</v>
      </c>
      <c r="AHH19" s="248">
        <f>IF(AHH$6=$AEO$5,成绩录入!DU22,0)</f>
        <v>0</v>
      </c>
      <c r="AHI19" s="248">
        <f>IF(AHI$6=$AEO$5,成绩录入!DV22,0)</f>
        <v>0</v>
      </c>
      <c r="AHJ19" s="248">
        <f>IF(AHJ$6=$AEO$5,成绩录入!DW22,0)</f>
        <v>0</v>
      </c>
      <c r="AHK19" s="248">
        <f>IF(AHK$6=$AEO$5,成绩录入!DX22,0)</f>
        <v>0</v>
      </c>
      <c r="AHL19" s="248">
        <f>IF(AHL$6=$AEO$5,成绩录入!DY22,0)</f>
        <v>0</v>
      </c>
      <c r="AHM19" s="248">
        <f>IF(AHM$6=$AEO$5,成绩录入!DZ22,0)</f>
        <v>0</v>
      </c>
      <c r="AHN19" s="248">
        <f>IF(AHN$6=$AEO$5,成绩录入!EA22,0)</f>
        <v>0</v>
      </c>
      <c r="AHO19" s="248">
        <f>IF(AHO$6=$AEO$5,成绩录入!EB22,0)</f>
        <v>0</v>
      </c>
      <c r="AHP19" s="248">
        <f>IF(AHP$6=$AEO$5,成绩录入!EC22,0)</f>
        <v>0</v>
      </c>
      <c r="AHQ19" s="248">
        <f>IF(AHQ$6=$AEO$5,成绩录入!ED22,0)</f>
        <v>0</v>
      </c>
      <c r="AHR19" s="248">
        <f>IF(AHR$6=$AEO$5,成绩录入!EE22,0)</f>
        <v>0</v>
      </c>
      <c r="AHS19" s="248">
        <f>IF(AHS$6=$AEO$5,成绩录入!EF22,0)</f>
        <v>0</v>
      </c>
      <c r="AHT19" s="248">
        <f>IF(AHT$6=$AEO$5,成绩录入!EG22,0)</f>
        <v>0</v>
      </c>
      <c r="AHU19" s="248">
        <f>IF(AHU$6=$AEO$5,成绩录入!EH22,0)</f>
        <v>0</v>
      </c>
      <c r="AHV19" s="248">
        <f>IF(AHV$6=$AEO$5,成绩录入!EI22,0)</f>
        <v>0</v>
      </c>
      <c r="AHW19" s="248">
        <f>IF(AHW$6=$AEO$5,成绩录入!EJ22,0)</f>
        <v>0</v>
      </c>
      <c r="AHX19" s="248">
        <f>IF(AHX$6=$AEO$5,成绩录入!EK22,0)</f>
        <v>0</v>
      </c>
      <c r="AHY19" s="248">
        <f>IF(AHY$6=$AEO$5,成绩录入!EL22,0)</f>
        <v>0</v>
      </c>
      <c r="AHZ19" s="248">
        <f>IF(AHZ$6=$AEO$5,成绩录入!EM22,0)</f>
        <v>0</v>
      </c>
      <c r="AIA19" s="248">
        <f>IF(AIA$6=$AEO$5,成绩录入!EN22,0)</f>
        <v>0</v>
      </c>
      <c r="AIB19" s="248">
        <f>IF(AIB$6=$AEO$5,成绩录入!EO22,0)</f>
        <v>0</v>
      </c>
      <c r="AIC19" s="248">
        <f>IF(AIC$6=$AEO$5,成绩录入!EP22,0)</f>
        <v>0</v>
      </c>
      <c r="AID19" s="248">
        <f>IF(AID$6=$AEO$5,成绩录入!EQ22,0)</f>
        <v>0</v>
      </c>
      <c r="AIE19" s="248">
        <f>IF(AIE$6=$AEO$5,成绩录入!ER22,0)</f>
        <v>0</v>
      </c>
      <c r="AIF19" s="248">
        <f>IF(AIF$6=$AEO$5,成绩录入!ES22,0)</f>
        <v>0</v>
      </c>
      <c r="AIG19" s="248">
        <f>IF(AIG$6=$AEO$5,成绩录入!ET22,0)</f>
        <v>0</v>
      </c>
      <c r="AIH19" s="248">
        <f>IF(AIH$6=$AEO$5,成绩录入!EU22,0)</f>
        <v>0</v>
      </c>
      <c r="AII19" s="248">
        <f>IF(AII$6=$AEO$5,成绩录入!EV22,0)</f>
        <v>0</v>
      </c>
      <c r="AIJ19" s="248">
        <f>IF(AIJ$6=$AEO$5,成绩录入!EW22,0)</f>
        <v>0</v>
      </c>
      <c r="AIK19" s="248">
        <f>IF(AIK$6=$AEO$5,成绩录入!EX22,0)</f>
        <v>0</v>
      </c>
      <c r="AIL19" s="218">
        <f t="shared" si="35"/>
        <v>0</v>
      </c>
      <c r="AIN19" s="214" t="str">
        <f>初始录入!A24</f>
        <v/>
      </c>
      <c r="AIO19" s="215">
        <f>初始录入!B24</f>
        <v>0</v>
      </c>
      <c r="AIP19" s="216">
        <f>初始录入!C24</f>
        <v>0</v>
      </c>
      <c r="AIQ19" s="314">
        <f>IF(平时!D17&lt;&gt;"",平时!D17,0)</f>
        <v>0</v>
      </c>
      <c r="AIR19" s="324" t="str">
        <f t="shared" si="89"/>
        <v/>
      </c>
      <c r="AIS19" s="314">
        <f>IF(过程!D17&lt;&gt;"",过程!D17,0)</f>
        <v>0</v>
      </c>
      <c r="AIT19" s="324" t="str">
        <f t="shared" si="90"/>
        <v/>
      </c>
      <c r="AIU19" s="216">
        <f>IF(期末!D17&lt;&gt;"",期末!D17,0)</f>
        <v>0</v>
      </c>
      <c r="AIV19" s="324" t="str">
        <f t="shared" si="91"/>
        <v/>
      </c>
      <c r="AIW19" s="325">
        <f t="shared" si="92"/>
        <v>0</v>
      </c>
      <c r="AIX19" s="314">
        <f>IF(平时!E17&lt;&gt;"",平时!E17,0)</f>
        <v>0</v>
      </c>
      <c r="AIY19" s="324" t="str">
        <f t="shared" si="93"/>
        <v/>
      </c>
      <c r="AIZ19" s="314">
        <f>IF(过程!E17&lt;&gt;"",过程!E17,0)</f>
        <v>0</v>
      </c>
      <c r="AJA19" s="324" t="str">
        <f t="shared" si="94"/>
        <v/>
      </c>
      <c r="AJB19" s="216">
        <f>IF(期末!E17&lt;&gt;"",期末!E17,0)</f>
        <v>0</v>
      </c>
      <c r="AJC19" s="324" t="str">
        <f t="shared" si="95"/>
        <v/>
      </c>
      <c r="AJD19" s="325">
        <f t="shared" si="96"/>
        <v>0</v>
      </c>
      <c r="AJE19" s="314">
        <f>IF(平时!F17&lt;&gt;"",平时!F17,0)</f>
        <v>0</v>
      </c>
      <c r="AJF19" s="324" t="str">
        <f t="shared" si="97"/>
        <v/>
      </c>
      <c r="AJG19" s="314">
        <f>IF(过程!F17&lt;&gt;"",过程!F17,0)</f>
        <v>0</v>
      </c>
      <c r="AJH19" s="324" t="str">
        <f t="shared" si="98"/>
        <v/>
      </c>
      <c r="AJI19" s="216">
        <f>IF(期末!F17&lt;&gt;"",期末!F17,0)</f>
        <v>0</v>
      </c>
      <c r="AJJ19" s="324" t="str">
        <f t="shared" si="99"/>
        <v/>
      </c>
      <c r="AJK19" s="325">
        <f t="shared" si="100"/>
        <v>0</v>
      </c>
      <c r="AJL19" s="314">
        <f>IF(平时!G17&lt;&gt;"",平时!G17,0)</f>
        <v>0</v>
      </c>
      <c r="AJM19" s="324" t="str">
        <f t="shared" si="101"/>
        <v/>
      </c>
      <c r="AJN19" s="314">
        <f>IF(过程!G17&lt;&gt;"",过程!G17,0)</f>
        <v>0</v>
      </c>
      <c r="AJO19" s="324" t="str">
        <f t="shared" si="102"/>
        <v/>
      </c>
      <c r="AJP19" s="216">
        <f>IF(期末!G17&lt;&gt;"",期末!G17,0)</f>
        <v>0</v>
      </c>
      <c r="AJQ19" s="324" t="str">
        <f t="shared" si="103"/>
        <v/>
      </c>
      <c r="AJR19" s="325">
        <f t="shared" si="104"/>
        <v>0</v>
      </c>
      <c r="AJS19" s="314">
        <f>IF(平时!H17&lt;&gt;"",平时!H17,0)</f>
        <v>0</v>
      </c>
      <c r="AJT19" s="324" t="str">
        <f t="shared" si="105"/>
        <v/>
      </c>
      <c r="AJU19" s="314">
        <f>IF(过程!H17&lt;&gt;"",过程!H17,0)</f>
        <v>0</v>
      </c>
      <c r="AJV19" s="324" t="str">
        <f t="shared" si="106"/>
        <v/>
      </c>
      <c r="AJW19" s="216">
        <f>IF(期末!H17&lt;&gt;"",期末!H17,0)</f>
        <v>0</v>
      </c>
      <c r="AJX19" s="324" t="str">
        <f t="shared" si="107"/>
        <v/>
      </c>
      <c r="AJY19" s="326">
        <f t="shared" si="108"/>
        <v>0</v>
      </c>
      <c r="AKA19" s="216" t="str">
        <f>初始录入!A24</f>
        <v/>
      </c>
      <c r="AKB19" s="216">
        <f>初始录入!B24</f>
        <v>0</v>
      </c>
      <c r="AKC19" s="216">
        <f>初始录入!C24</f>
        <v>0</v>
      </c>
      <c r="AKD19" s="327" t="str">
        <f>IF(初始录入!$E24=初始录入!$K$2,达成度!$D32,"")</f>
        <v/>
      </c>
      <c r="AKE19" s="327" t="str">
        <f>IF(初始录入!$E24=初始录入!$K$3,达成度!D32,"")</f>
        <v/>
      </c>
      <c r="AKF19" s="216" t="str">
        <f>IF(初始录入!$E24=初始录入!$K$4,达成度!D32,"")</f>
        <v/>
      </c>
      <c r="AKG19" s="216" t="str">
        <f>IF(初始录入!$E24=初始录入!$K$5,达成度!D32,"")</f>
        <v/>
      </c>
      <c r="AKH19" s="327" t="str">
        <f>IF(初始录入!$E24=初始录入!$K$2,达成度!E32,"")</f>
        <v/>
      </c>
      <c r="AKI19" s="327" t="str">
        <f>IF(初始录入!$E24=初始录入!$K$3,达成度!E32,"")</f>
        <v/>
      </c>
      <c r="AKJ19" s="216" t="str">
        <f>IF(初始录入!$E24=初始录入!$K$4,达成度!E32,"")</f>
        <v/>
      </c>
      <c r="AKK19" s="216" t="str">
        <f>IF(初始录入!$E24=初始录入!$K$5,达成度!E32,"")</f>
        <v/>
      </c>
      <c r="AKL19" s="327" t="str">
        <f>IF(初始录入!$E24=初始录入!$K$2,达成度!F32,"")</f>
        <v/>
      </c>
      <c r="AKM19" s="327" t="str">
        <f>IF(初始录入!$E24=初始录入!$K$3,达成度!F32,"")</f>
        <v/>
      </c>
      <c r="AKN19" s="216" t="str">
        <f>IF(初始录入!$E24=初始录入!$K$4,达成度!F32,"")</f>
        <v/>
      </c>
      <c r="AKO19" s="216" t="str">
        <f>IF(初始录入!$E24=初始录入!$K$5,达成度!F32,"")</f>
        <v/>
      </c>
      <c r="AKP19" s="327" t="str">
        <f>IF(初始录入!$E24=初始录入!$K$2,达成度!H32,"")</f>
        <v/>
      </c>
      <c r="AKQ19" s="327" t="str">
        <f>IF(初始录入!$E24=初始录入!$K$3,达成度!H32,"")</f>
        <v/>
      </c>
      <c r="AKR19" s="216" t="str">
        <f>IF(初始录入!$E24=初始录入!$K$4,达成度!H32,"")</f>
        <v/>
      </c>
      <c r="AKS19" s="216" t="str">
        <f>IF(初始录入!$E24=初始录入!$K$5,达成度!H32,"")</f>
        <v/>
      </c>
      <c r="AKT19" s="327" t="str">
        <f>IF(初始录入!$E24=初始录入!$K$2,达成度!I32,"")</f>
        <v/>
      </c>
      <c r="AKU19" s="327" t="str">
        <f>IF(初始录入!$E24=初始录入!$K$3,达成度!I32,"")</f>
        <v/>
      </c>
      <c r="AKV19" s="216" t="str">
        <f>IF(初始录入!$E24=初始录入!$K$4,达成度!I32,"")</f>
        <v/>
      </c>
      <c r="AKW19" s="216" t="str">
        <f>IF(初始录入!$E24=初始录入!$K$5,达成度!I32,"")</f>
        <v/>
      </c>
      <c r="AKX19" s="327" t="str">
        <f>IF(初始录入!$E24=初始录入!$K$2,达成度!J32,"")</f>
        <v/>
      </c>
      <c r="AKY19" s="327" t="str">
        <f>IF(初始录入!$E24=初始录入!$K$3,达成度!J32,"")</f>
        <v/>
      </c>
      <c r="AKZ19" s="216" t="str">
        <f>IF(初始录入!$E24=初始录入!$K$4,达成度!J32,"")</f>
        <v/>
      </c>
      <c r="ALA19" s="216" t="str">
        <f>IF(初始录入!$E24=初始录入!$K$5,达成度!J32,"")</f>
        <v/>
      </c>
      <c r="ALB19" s="327" t="str">
        <f>IF(初始录入!$E24=初始录入!$K$2,达成度!L32,"")</f>
        <v/>
      </c>
      <c r="ALC19" s="327" t="str">
        <f>IF(初始录入!$E24=初始录入!$K$3,达成度!L32,"")</f>
        <v/>
      </c>
      <c r="ALD19" s="216" t="str">
        <f>IF(初始录入!$E24=初始录入!$K$4,达成度!L32,"")</f>
        <v/>
      </c>
      <c r="ALE19" s="216" t="str">
        <f>IF(初始录入!$E24=初始录入!$K$5,达成度!L32,"")</f>
        <v/>
      </c>
      <c r="ALF19" s="327" t="str">
        <f>IF(初始录入!$E24=初始录入!$K$2,达成度!M32,"")</f>
        <v/>
      </c>
      <c r="ALG19" s="327" t="str">
        <f>IF(初始录入!$E24=初始录入!$K$3,达成度!M32,"")</f>
        <v/>
      </c>
      <c r="ALH19" s="216" t="str">
        <f>IF(初始录入!$E24=初始录入!$K$4,达成度!M32,"")</f>
        <v/>
      </c>
      <c r="ALI19" s="216" t="str">
        <f>IF(初始录入!$E24=初始录入!$K$5,达成度!M32,"")</f>
        <v/>
      </c>
      <c r="ALJ19" s="327" t="str">
        <f>IF(初始录入!$E24=初始录入!$K$2,达成度!N32,"")</f>
        <v/>
      </c>
      <c r="ALK19" s="327" t="str">
        <f>IF(初始录入!$E24=初始录入!$K$3,达成度!N32,"")</f>
        <v/>
      </c>
      <c r="ALL19" s="216" t="str">
        <f>IF(初始录入!$E24=初始录入!$K$4,达成度!N32,"")</f>
        <v/>
      </c>
      <c r="ALM19" s="216" t="str">
        <f>IF(初始录入!$E24=初始录入!$K$5,达成度!N32,"")</f>
        <v/>
      </c>
      <c r="ALN19" s="327" t="str">
        <f>IF(初始录入!$E24=初始录入!$K$2,达成度!P32,"")</f>
        <v/>
      </c>
      <c r="ALO19" s="327" t="str">
        <f>IF(初始录入!$E24=初始录入!$K$3,达成度!P32,"")</f>
        <v/>
      </c>
      <c r="ALP19" s="216" t="str">
        <f>IF(初始录入!$E24=初始录入!$K$4,达成度!P32,"")</f>
        <v/>
      </c>
      <c r="ALQ19" s="216" t="str">
        <f>IF(初始录入!$E24=初始录入!$K$5,达成度!P32,"")</f>
        <v/>
      </c>
      <c r="ALR19" s="327" t="str">
        <f>IF(初始录入!$E24=初始录入!$K$2,达成度!Q32,"")</f>
        <v/>
      </c>
      <c r="ALS19" s="327" t="str">
        <f>IF(初始录入!$E24=初始录入!$K$3,达成度!Q32,"")</f>
        <v/>
      </c>
      <c r="ALT19" s="216" t="str">
        <f>IF(初始录入!$E24=初始录入!$K$4,达成度!Q32,"")</f>
        <v/>
      </c>
      <c r="ALU19" s="216" t="str">
        <f>IF(初始录入!$E24=初始录入!$K$5,达成度!Q32,"")</f>
        <v/>
      </c>
      <c r="ALV19" s="327" t="str">
        <f>IF(初始录入!$E24=初始录入!$K$2,达成度!R32,"")</f>
        <v/>
      </c>
      <c r="ALW19" s="327" t="str">
        <f>IF(初始录入!$E24=初始录入!$K$3,达成度!R32,"")</f>
        <v/>
      </c>
      <c r="ALX19" s="216" t="str">
        <f>IF(初始录入!$E24=初始录入!$K$4,达成度!R32,"")</f>
        <v/>
      </c>
      <c r="ALY19" s="216"/>
      <c r="ALZ19" s="327" t="str">
        <f>IF(初始录入!$E24=初始录入!$K$2,达成度!T32,"")</f>
        <v/>
      </c>
      <c r="AMA19" s="327" t="str">
        <f>IF(初始录入!$E24=初始录入!$K$3,达成度!T32,"")</f>
        <v/>
      </c>
      <c r="AMB19" s="216" t="str">
        <f>IF(初始录入!$E24=初始录入!$K$4,达成度!T32,"")</f>
        <v/>
      </c>
      <c r="AMC19" s="216" t="str">
        <f>IF(初始录入!$E24=初始录入!$K$5,达成度!T32,"")</f>
        <v/>
      </c>
      <c r="AMD19" s="327" t="str">
        <f>IF(初始录入!$E24=初始录入!$K$2,达成度!U32,"")</f>
        <v/>
      </c>
      <c r="AME19" s="327" t="str">
        <f>IF(初始录入!$E24=初始录入!$K$3,达成度!U32,"")</f>
        <v/>
      </c>
      <c r="AMF19" s="216" t="str">
        <f>IF(初始录入!$E24=初始录入!$K$4,达成度!U32,"")</f>
        <v/>
      </c>
      <c r="AMG19" s="216" t="str">
        <f>IF(初始录入!$E24=初始录入!$K$5,达成度!U32,"")</f>
        <v/>
      </c>
      <c r="AMH19" s="327" t="str">
        <f>IF(初始录入!$E24=初始录入!$K$2,达成度!V32,"")</f>
        <v/>
      </c>
      <c r="AMI19" s="327" t="str">
        <f>IF(初始录入!$E24=初始录入!$K$3,达成度!V32,"")</f>
        <v/>
      </c>
      <c r="AMJ19" s="216" t="str">
        <f>IF(初始录入!$E24=初始录入!$K$4,达成度!W32,"")</f>
        <v/>
      </c>
      <c r="AMK19" s="216" t="str">
        <f>IF(初始录入!$E24=初始录入!$K$5,达成度!W32,"")</f>
        <v/>
      </c>
      <c r="AMM19" s="215">
        <f t="shared" si="114"/>
        <v>12</v>
      </c>
      <c r="AMN19" s="222" t="str">
        <f t="shared" si="109"/>
        <v/>
      </c>
      <c r="AMO19" s="325" t="str">
        <f>IF($AMM19&lt;=$H$7,INDEX(达成度!$G$21:$G$170,$AMM19,1),"")</f>
        <v/>
      </c>
      <c r="AMP19" s="325" t="str">
        <f>IF($AMM19&lt;=$H$7,INDEX(达成度!$K$21:$K$170,$AMM19,1),"")</f>
        <v/>
      </c>
      <c r="AMQ19" s="325" t="str">
        <f>IF($AMM19&lt;=$H$7,INDEX(达成度!$O$21:$O$170,$AMM19,1),"")</f>
        <v/>
      </c>
      <c r="AMR19" s="325" t="str">
        <f>IF($AMM19&lt;=$H$7,INDEX(达成度!$S$21:$S$170,$AMM19,1),"")</f>
        <v/>
      </c>
      <c r="AMS19" s="326" t="str">
        <f>IF($AMM19&lt;=$H$7,INDEX(达成度!$W$21:$W$170,$AMM19,1),"")</f>
        <v/>
      </c>
      <c r="AMT19" s="328"/>
      <c r="AMU19" s="336"/>
      <c r="AMV19" s="222" t="str">
        <f t="shared" si="110"/>
        <v/>
      </c>
      <c r="AMW19" s="325" t="str">
        <f>IF($AMM19&lt;=$I$7,INDEX(达成度!$G$21:$G$170,$AMM19+$H$7,1),"")</f>
        <v/>
      </c>
      <c r="AMX19" s="325" t="str">
        <f>IF($AMM19&lt;=$I$7,INDEX(达成度!$K$21:$K$170,$AMM19+$H$7,1),"")</f>
        <v/>
      </c>
      <c r="AMY19" s="325" t="str">
        <f>IF($AMM19&lt;=$I$7,INDEX(达成度!$O$21:$O$170,$AMM19+$H$7,1),"")</f>
        <v/>
      </c>
      <c r="AMZ19" s="325" t="str">
        <f>IF($AMM19&lt;=$I$7,INDEX(达成度!$S$21:$S$170,$AMM19+$H$7,1),"")</f>
        <v/>
      </c>
      <c r="ANA19" s="326" t="str">
        <f>IF($AMM19&lt;=$I$7,INDEX(达成度!$W$21:$W$170,$AMM19+$H$7,1),"")</f>
        <v/>
      </c>
      <c r="ANB19" s="206"/>
      <c r="ANC19" s="215"/>
      <c r="AND19" s="216" t="str">
        <f t="shared" si="111"/>
        <v/>
      </c>
      <c r="ANE19" s="325" t="str">
        <f>IF($AMM19&lt;=$J$7,INDEX(达成度!$G$21:$G$170,$AMM19+$H$7+$I$7,1),"")</f>
        <v/>
      </c>
      <c r="ANF19" s="325" t="str">
        <f>IF($AMM19&lt;=$J$7,INDEX(达成度!$K$21:$K$170,$AMM19+$H$7+$I$7,1),"")</f>
        <v/>
      </c>
      <c r="ANG19" s="325" t="str">
        <f>IF($AMM19&lt;=$J$7,INDEX(达成度!$O$21:$O$170,$AMM19+$H$7+$I$7,1),"")</f>
        <v/>
      </c>
      <c r="ANH19" s="325" t="str">
        <f>IF($AMM19&lt;=$J$7,INDEX(达成度!$S$21:$S$170,$AMM19+$H$7+$I$7,1),"")</f>
        <v/>
      </c>
      <c r="ANI19" s="326" t="str">
        <f>IF($AMM19&lt;=$J$7,INDEX(达成度!$W$21:$W$170,$AMM19+$H$7+$I$7,1),"")</f>
        <v/>
      </c>
      <c r="ANK19" s="215"/>
      <c r="ANL19" s="216" t="str">
        <f t="shared" si="112"/>
        <v/>
      </c>
      <c r="ANM19" s="325" t="str">
        <f>IF($AMM19&lt;=$K$7,INDEX(达成度!$G$21:$G$170,$AMM19+$H$7+$I$7+$J$7,1),"")</f>
        <v/>
      </c>
      <c r="ANN19" s="325" t="str">
        <f>IF($AMM19&lt;=$K$7,INDEX(达成度!$K$21:$K$170,$AMM19+$H$7+$I$7+$J$7,1),"")</f>
        <v/>
      </c>
      <c r="ANO19" s="325" t="str">
        <f>IF($AMM19&lt;=$K$7,INDEX(达成度!$O$21:$O$170,$AMM19+$H$7+$I$7+$J$7,1),"")</f>
        <v/>
      </c>
      <c r="ANP19" s="325" t="str">
        <f>IF($AMM19&lt;=$K$7,INDEX(达成度!$S$21:$S$170,$AMM19+$H$7+$I$7+$J$7,1),"")</f>
        <v/>
      </c>
      <c r="ANQ19" s="326" t="str">
        <f>IF($AMM19&lt;=$K$7,INDEX(达成度!$W$21:$W$170,$AMM19+$H$7+$I$7+$J$7,1),"")</f>
        <v/>
      </c>
      <c r="ANS19" s="187"/>
      <c r="ANT19" s="187"/>
      <c r="ANU19" s="187"/>
      <c r="ANV19" s="187"/>
      <c r="ANW19" s="187"/>
      <c r="ANX19" s="187"/>
      <c r="ANY19" s="187"/>
      <c r="ANZ19" s="187"/>
      <c r="AOA19" s="187"/>
      <c r="AOB19" s="187"/>
      <c r="AOC19" s="187"/>
      <c r="AOD19" s="187"/>
      <c r="AOE19" s="187"/>
      <c r="AOF19" s="187"/>
      <c r="AOG19" s="187"/>
      <c r="AOH19" s="187"/>
      <c r="AOI19" s="187"/>
      <c r="AOJ19" s="187"/>
      <c r="AOK19" s="187"/>
      <c r="AOL19" s="187"/>
      <c r="AOM19" s="187"/>
      <c r="AON19" s="187"/>
      <c r="AOO19" s="187"/>
      <c r="AOP19" s="187"/>
      <c r="AOQ19" s="187"/>
      <c r="AOR19" s="187"/>
      <c r="AOS19" s="187"/>
      <c r="AOT19" s="187"/>
      <c r="AOU19" s="187"/>
      <c r="AOV19" s="187"/>
      <c r="AOW19" s="187"/>
      <c r="AOX19" s="187"/>
      <c r="AOY19" s="187"/>
      <c r="AOZ19" s="187"/>
      <c r="APA19" s="187"/>
      <c r="APB19" s="187"/>
      <c r="APC19" s="187"/>
      <c r="APD19" s="187"/>
      <c r="APE19" s="187"/>
      <c r="APF19" s="187"/>
      <c r="APG19" s="187"/>
      <c r="APH19" s="187"/>
      <c r="API19" s="187"/>
      <c r="APJ19" s="187"/>
      <c r="APK19" s="187"/>
      <c r="APL19" s="187"/>
      <c r="APM19" s="187"/>
      <c r="APN19" s="187"/>
      <c r="APO19" s="187"/>
      <c r="APP19" s="187"/>
      <c r="APQ19" s="187"/>
      <c r="APR19" s="187"/>
      <c r="APS19" s="187"/>
      <c r="APT19" s="187"/>
      <c r="APU19" s="187"/>
      <c r="APV19" s="187"/>
      <c r="APW19" s="187"/>
    </row>
    <row r="20" ht="18" customHeight="1" spans="1:1024 1025:1115">
      <c r="A20" s="215" t="str">
        <f>初始录入!A25</f>
        <v/>
      </c>
      <c r="B20" s="216" t="str">
        <f>IF(初始录入!B25&lt;&gt;"",初始录入!B25,"")</f>
        <v/>
      </c>
      <c r="C20" s="216" t="str">
        <f>IF(初始录入!C25&lt;&gt;"",初始录入!C25,"")</f>
        <v/>
      </c>
      <c r="D20" s="216" t="str">
        <f>IF(初始录入!D25&lt;&gt;"",初始录入!D25,"")</f>
        <v/>
      </c>
      <c r="E20" s="218" t="str">
        <f>IF(初始录入!E25&lt;&gt;"",初始录入!E25,"")</f>
        <v/>
      </c>
      <c r="G20" s="330"/>
      <c r="H20" s="295">
        <f>IF(初始录入!E25=H$6,1,0)</f>
        <v>0</v>
      </c>
      <c r="I20" s="295">
        <f>IF(初始录入!E25=I$6,1,0)</f>
        <v>0</v>
      </c>
      <c r="J20" s="295">
        <f>IF(初始录入!E25=J$6,1,0)</f>
        <v>0</v>
      </c>
      <c r="K20" s="321">
        <f>IF(初始录入!E25=K$6,1,0)</f>
        <v>0</v>
      </c>
      <c r="L20" s="28"/>
      <c r="M20" s="366">
        <f>初始录入!H15</f>
        <v>0</v>
      </c>
      <c r="N20" s="355">
        <f>初始录入!H16</f>
        <v>0</v>
      </c>
      <c r="O20" s="355">
        <f>初始录入!H17</f>
        <v>0</v>
      </c>
      <c r="P20" s="355">
        <f>初始录入!H18</f>
        <v>0</v>
      </c>
      <c r="Q20" s="355">
        <f>初始录入!H19</f>
        <v>0</v>
      </c>
      <c r="R20" s="356">
        <f>SUM(M20:Q20)</f>
        <v>0</v>
      </c>
      <c r="X20" s="28"/>
      <c r="Y20" s="294">
        <v>100</v>
      </c>
      <c r="Z20" s="295">
        <f>成绩录入!$F$7</f>
        <v>0</v>
      </c>
      <c r="AA20" s="295">
        <f>成绩录入!F23</f>
        <v>0</v>
      </c>
      <c r="AB20" s="296">
        <f>IF(初始录入!$M$7&lt;&gt;"",IF(成绩录入!$F$7&lt;&gt;"",IF(初始录入!$P$7="次数",AA20/Z20*Y20,成绩录入!F23),0),0)</f>
        <v>0</v>
      </c>
      <c r="AC20" s="297">
        <f t="shared" si="36"/>
        <v>0</v>
      </c>
      <c r="AD20" s="297">
        <f t="shared" si="23"/>
        <v>0</v>
      </c>
      <c r="AE20" s="297">
        <f t="shared" si="24"/>
        <v>0</v>
      </c>
      <c r="AF20" s="297">
        <f t="shared" si="25"/>
        <v>0</v>
      </c>
      <c r="AG20" s="297">
        <f t="shared" si="26"/>
        <v>0</v>
      </c>
      <c r="AH20" s="298">
        <f t="shared" si="37"/>
        <v>0</v>
      </c>
      <c r="AI20" s="28"/>
      <c r="AJ20" s="260">
        <f>成绩录入!I23</f>
        <v>0</v>
      </c>
      <c r="AK20" s="248">
        <f>成绩录入!J23</f>
        <v>0</v>
      </c>
      <c r="AL20" s="248">
        <f>成绩录入!K23</f>
        <v>0</v>
      </c>
      <c r="AM20" s="248">
        <f>成绩录入!L23</f>
        <v>0</v>
      </c>
      <c r="AN20" s="248">
        <f>成绩录入!M23</f>
        <v>0</v>
      </c>
      <c r="AO20" s="298">
        <f t="shared" si="38"/>
        <v>0</v>
      </c>
      <c r="AP20" s="299"/>
      <c r="AQ20" s="260">
        <f>成绩录入!I23</f>
        <v>0</v>
      </c>
      <c r="AR20" s="248">
        <f>成绩录入!J23</f>
        <v>0</v>
      </c>
      <c r="AS20" s="248">
        <f>成绩录入!K23</f>
        <v>0</v>
      </c>
      <c r="AT20" s="248">
        <f>成绩录入!L23</f>
        <v>0</v>
      </c>
      <c r="AU20" s="248">
        <f>成绩录入!M23</f>
        <v>0</v>
      </c>
      <c r="AV20" s="298">
        <f t="shared" si="39"/>
        <v>0</v>
      </c>
      <c r="AW20" s="299"/>
      <c r="AX20" s="260">
        <f>成绩录入!I23</f>
        <v>0</v>
      </c>
      <c r="AY20" s="248">
        <f>成绩录入!J23</f>
        <v>0</v>
      </c>
      <c r="AZ20" s="248">
        <f>成绩录入!K23</f>
        <v>0</v>
      </c>
      <c r="BA20" s="248">
        <f>成绩录入!L23</f>
        <v>0</v>
      </c>
      <c r="BB20" s="248">
        <f>成绩录入!M23</f>
        <v>0</v>
      </c>
      <c r="BC20" s="298">
        <f t="shared" si="40"/>
        <v>0</v>
      </c>
      <c r="BD20" s="299"/>
      <c r="BE20" s="260">
        <f>成绩录入!I23</f>
        <v>0</v>
      </c>
      <c r="BF20" s="248">
        <f>成绩录入!J23</f>
        <v>0</v>
      </c>
      <c r="BG20" s="248">
        <f>成绩录入!K23</f>
        <v>0</v>
      </c>
      <c r="BH20" s="248">
        <f>成绩录入!L23</f>
        <v>0</v>
      </c>
      <c r="BI20" s="248">
        <f>成绩录入!M23</f>
        <v>0</v>
      </c>
      <c r="BJ20" s="298">
        <f t="shared" si="41"/>
        <v>0</v>
      </c>
      <c r="BK20" s="299"/>
      <c r="BL20" s="260">
        <f>成绩录入!I23</f>
        <v>0</v>
      </c>
      <c r="BM20" s="248">
        <f>成绩录入!J23</f>
        <v>0</v>
      </c>
      <c r="BN20" s="248">
        <f>成绩录入!K23</f>
        <v>0</v>
      </c>
      <c r="BO20" s="248">
        <f>成绩录入!L23</f>
        <v>0</v>
      </c>
      <c r="BP20" s="248">
        <f>成绩录入!M23</f>
        <v>0</v>
      </c>
      <c r="BQ20" s="298">
        <f t="shared" si="42"/>
        <v>0</v>
      </c>
      <c r="BR20" s="300"/>
      <c r="BS20" s="260">
        <f>成绩录入!P23</f>
        <v>0</v>
      </c>
      <c r="BT20" s="248">
        <f>成绩录入!Q23</f>
        <v>0</v>
      </c>
      <c r="BU20" s="248">
        <f>成绩录入!R23</f>
        <v>0</v>
      </c>
      <c r="BV20" s="248">
        <f>成绩录入!S23</f>
        <v>0</v>
      </c>
      <c r="BW20" s="248">
        <f>成绩录入!T23</f>
        <v>0</v>
      </c>
      <c r="BX20" s="248">
        <f>成绩录入!U23</f>
        <v>0</v>
      </c>
      <c r="BY20" s="248">
        <f>成绩录入!V23</f>
        <v>0</v>
      </c>
      <c r="BZ20" s="248">
        <f>成绩录入!W23</f>
        <v>0</v>
      </c>
      <c r="CA20" s="248">
        <f>成绩录入!X23</f>
        <v>0</v>
      </c>
      <c r="CB20" s="248">
        <f>成绩录入!Y23</f>
        <v>0</v>
      </c>
      <c r="CC20" s="298">
        <f t="shared" si="43"/>
        <v>0</v>
      </c>
      <c r="CD20" s="299"/>
      <c r="CE20" s="260">
        <f>成绩录入!P23</f>
        <v>0</v>
      </c>
      <c r="CF20" s="248">
        <f>成绩录入!Q23</f>
        <v>0</v>
      </c>
      <c r="CG20" s="248">
        <f>成绩录入!R23</f>
        <v>0</v>
      </c>
      <c r="CH20" s="248">
        <f>成绩录入!S23</f>
        <v>0</v>
      </c>
      <c r="CI20" s="248">
        <f>成绩录入!T23</f>
        <v>0</v>
      </c>
      <c r="CJ20" s="248">
        <f>成绩录入!U23</f>
        <v>0</v>
      </c>
      <c r="CK20" s="248">
        <f>成绩录入!V23</f>
        <v>0</v>
      </c>
      <c r="CL20" s="248">
        <f>成绩录入!W23</f>
        <v>0</v>
      </c>
      <c r="CM20" s="248">
        <f>成绩录入!X23</f>
        <v>0</v>
      </c>
      <c r="CN20" s="248">
        <f>成绩录入!Y23</f>
        <v>0</v>
      </c>
      <c r="CO20" s="298">
        <f t="shared" si="44"/>
        <v>0</v>
      </c>
      <c r="CP20" s="299"/>
      <c r="CQ20" s="260">
        <f>成绩录入!P23</f>
        <v>0</v>
      </c>
      <c r="CR20" s="248">
        <f>成绩录入!Q23</f>
        <v>0</v>
      </c>
      <c r="CS20" s="248">
        <f>成绩录入!R23</f>
        <v>0</v>
      </c>
      <c r="CT20" s="248">
        <f>成绩录入!S23</f>
        <v>0</v>
      </c>
      <c r="CU20" s="248">
        <f>成绩录入!T23</f>
        <v>0</v>
      </c>
      <c r="CV20" s="248">
        <f>成绩录入!U23</f>
        <v>0</v>
      </c>
      <c r="CW20" s="248">
        <f>成绩录入!V23</f>
        <v>0</v>
      </c>
      <c r="CX20" s="248">
        <f>成绩录入!W23</f>
        <v>0</v>
      </c>
      <c r="CY20" s="248">
        <f>成绩录入!X23</f>
        <v>0</v>
      </c>
      <c r="CZ20" s="248">
        <f>成绩录入!Y23</f>
        <v>0</v>
      </c>
      <c r="DA20" s="298">
        <f t="shared" si="45"/>
        <v>0</v>
      </c>
      <c r="DB20" s="299"/>
      <c r="DC20" s="260">
        <f>成绩录入!P23</f>
        <v>0</v>
      </c>
      <c r="DD20" s="248">
        <f>成绩录入!Q23</f>
        <v>0</v>
      </c>
      <c r="DE20" s="248">
        <f>成绩录入!R23</f>
        <v>0</v>
      </c>
      <c r="DF20" s="248">
        <f>成绩录入!S23</f>
        <v>0</v>
      </c>
      <c r="DG20" s="248">
        <f>成绩录入!T23</f>
        <v>0</v>
      </c>
      <c r="DH20" s="248">
        <f>成绩录入!U23</f>
        <v>0</v>
      </c>
      <c r="DI20" s="248">
        <f>成绩录入!V23</f>
        <v>0</v>
      </c>
      <c r="DJ20" s="248">
        <f>成绩录入!W23</f>
        <v>0</v>
      </c>
      <c r="DK20" s="248">
        <f>成绩录入!X23</f>
        <v>0</v>
      </c>
      <c r="DL20" s="248">
        <f>成绩录入!Y23</f>
        <v>0</v>
      </c>
      <c r="DM20" s="298">
        <f t="shared" si="46"/>
        <v>0</v>
      </c>
      <c r="DN20" s="299"/>
      <c r="DO20" s="260">
        <f>成绩录入!P23</f>
        <v>0</v>
      </c>
      <c r="DP20" s="248">
        <f>成绩录入!Q23</f>
        <v>0</v>
      </c>
      <c r="DQ20" s="248">
        <f>成绩录入!R23</f>
        <v>0</v>
      </c>
      <c r="DR20" s="248">
        <f>成绩录入!S23</f>
        <v>0</v>
      </c>
      <c r="DS20" s="248">
        <f>成绩录入!T23</f>
        <v>0</v>
      </c>
      <c r="DT20" s="248">
        <f>成绩录入!U23</f>
        <v>0</v>
      </c>
      <c r="DU20" s="248">
        <f>成绩录入!V23</f>
        <v>0</v>
      </c>
      <c r="DV20" s="248">
        <f>成绩录入!W23</f>
        <v>0</v>
      </c>
      <c r="DW20" s="248">
        <f>成绩录入!X23</f>
        <v>0</v>
      </c>
      <c r="DX20" s="248">
        <f>成绩录入!Y23</f>
        <v>0</v>
      </c>
      <c r="DY20" s="298">
        <f t="shared" si="47"/>
        <v>0</v>
      </c>
      <c r="DZ20" s="299"/>
      <c r="EA20" s="301" t="e">
        <f t="shared" si="48"/>
        <v>#DIV/0!</v>
      </c>
      <c r="EB20" s="297" t="e">
        <f t="shared" si="49"/>
        <v>#DIV/0!</v>
      </c>
      <c r="EC20" s="297" t="e">
        <f t="shared" si="50"/>
        <v>#DIV/0!</v>
      </c>
      <c r="ED20" s="297" t="e">
        <f t="shared" si="51"/>
        <v>#DIV/0!</v>
      </c>
      <c r="EE20" s="297" t="e">
        <f t="shared" si="52"/>
        <v>#DIV/0!</v>
      </c>
      <c r="EF20" s="302" t="e">
        <f t="shared" si="53"/>
        <v>#DIV/0!</v>
      </c>
      <c r="EG20" s="303"/>
      <c r="EH20" s="304">
        <f t="shared" si="54"/>
        <v>0</v>
      </c>
      <c r="EI20" s="296">
        <f>成绩录入!I23</f>
        <v>0</v>
      </c>
      <c r="EJ20" s="296">
        <f>成绩录入!J23</f>
        <v>0</v>
      </c>
      <c r="EK20" s="296">
        <f>成绩录入!K23</f>
        <v>0</v>
      </c>
      <c r="EL20" s="296">
        <f>成绩录入!L23</f>
        <v>0</v>
      </c>
      <c r="EM20" s="296">
        <f>成绩录入!M23</f>
        <v>0</v>
      </c>
      <c r="EN20" s="296">
        <f>成绩录入!P23</f>
        <v>0</v>
      </c>
      <c r="EO20" s="296">
        <f>成绩录入!Q23</f>
        <v>0</v>
      </c>
      <c r="EP20" s="296">
        <f>成绩录入!R23</f>
        <v>0</v>
      </c>
      <c r="EQ20" s="296">
        <f>成绩录入!S23</f>
        <v>0</v>
      </c>
      <c r="ER20" s="296">
        <f>成绩录入!T23</f>
        <v>0</v>
      </c>
      <c r="ES20" s="296">
        <f>成绩录入!U23</f>
        <v>0</v>
      </c>
      <c r="ET20" s="296">
        <f>成绩录入!V23</f>
        <v>0</v>
      </c>
      <c r="EU20" s="296">
        <f>成绩录入!W23</f>
        <v>0</v>
      </c>
      <c r="EV20" s="296">
        <f>成绩录入!X23</f>
        <v>0</v>
      </c>
      <c r="EW20" s="302">
        <f>成绩录入!Y23</f>
        <v>0</v>
      </c>
      <c r="EX20" s="303"/>
      <c r="EY20" s="304" t="str">
        <f t="shared" si="55"/>
        <v/>
      </c>
      <c r="EZ20" s="296" t="str">
        <f t="shared" si="55"/>
        <v/>
      </c>
      <c r="FA20" s="296" t="str">
        <f t="shared" si="55"/>
        <v/>
      </c>
      <c r="FB20" s="296" t="str">
        <f t="shared" si="55"/>
        <v/>
      </c>
      <c r="FC20" s="302">
        <f>成绩录入!AB23</f>
        <v>0</v>
      </c>
      <c r="FD20" s="303"/>
      <c r="FE20" s="304" t="str">
        <f t="shared" si="56"/>
        <v>√</v>
      </c>
      <c r="FF20" s="296" t="str">
        <f t="shared" si="57"/>
        <v>√</v>
      </c>
      <c r="FG20" s="296" t="str">
        <f t="shared" si="58"/>
        <v>√</v>
      </c>
      <c r="FH20" s="296" t="str">
        <f t="shared" si="59"/>
        <v>√</v>
      </c>
      <c r="FI20" s="302" t="str">
        <f t="shared" si="60"/>
        <v>√</v>
      </c>
      <c r="FJ20" s="299"/>
      <c r="FK20" s="260">
        <f>成绩录入!AB23</f>
        <v>0</v>
      </c>
      <c r="FL20" s="248">
        <f>成绩录入!AC23</f>
        <v>0</v>
      </c>
      <c r="FM20" s="248">
        <f>成绩录入!AD23</f>
        <v>0</v>
      </c>
      <c r="FN20" s="248">
        <f>成绩录入!AE23</f>
        <v>0</v>
      </c>
      <c r="FO20" s="248">
        <f>成绩录入!AF23</f>
        <v>0</v>
      </c>
      <c r="FP20" s="248">
        <f>成绩录入!AG23</f>
        <v>0</v>
      </c>
      <c r="FQ20" s="298">
        <f t="shared" si="61"/>
        <v>0</v>
      </c>
      <c r="FR20" s="299"/>
      <c r="FS20" s="260">
        <f>成绩录入!AB23</f>
        <v>0</v>
      </c>
      <c r="FT20" s="248">
        <f>成绩录入!AC23</f>
        <v>0</v>
      </c>
      <c r="FU20" s="248">
        <f>成绩录入!AD23</f>
        <v>0</v>
      </c>
      <c r="FV20" s="248">
        <f>成绩录入!AE23</f>
        <v>0</v>
      </c>
      <c r="FW20" s="248">
        <f>成绩录入!AF23</f>
        <v>0</v>
      </c>
      <c r="FX20" s="333">
        <f>成绩录入!AG23</f>
        <v>0</v>
      </c>
      <c r="FY20" s="298">
        <f t="shared" si="62"/>
        <v>0</v>
      </c>
      <c r="FZ20" s="299"/>
      <c r="GA20" s="260">
        <f>成绩录入!AB23</f>
        <v>0</v>
      </c>
      <c r="GB20" s="248">
        <f>成绩录入!AC23</f>
        <v>0</v>
      </c>
      <c r="GC20" s="248">
        <f>成绩录入!AD23</f>
        <v>0</v>
      </c>
      <c r="GD20" s="248">
        <f>成绩录入!AE23</f>
        <v>0</v>
      </c>
      <c r="GE20" s="248">
        <f>成绩录入!AF23</f>
        <v>0</v>
      </c>
      <c r="GF20" s="248">
        <f>成绩录入!AG23</f>
        <v>0</v>
      </c>
      <c r="GG20" s="298">
        <f t="shared" si="63"/>
        <v>0</v>
      </c>
      <c r="GH20" s="299"/>
      <c r="GI20" s="260">
        <f>成绩录入!AB23</f>
        <v>0</v>
      </c>
      <c r="GJ20" s="248">
        <f>成绩录入!AC23</f>
        <v>0</v>
      </c>
      <c r="GK20" s="248">
        <f>成绩录入!AD23</f>
        <v>0</v>
      </c>
      <c r="GL20" s="248">
        <f>成绩录入!AE23</f>
        <v>0</v>
      </c>
      <c r="GM20" s="248">
        <f>成绩录入!AF23</f>
        <v>0</v>
      </c>
      <c r="GN20" s="248">
        <f>成绩录入!AG23</f>
        <v>0</v>
      </c>
      <c r="GO20" s="298">
        <f t="shared" si="64"/>
        <v>0</v>
      </c>
      <c r="GP20" s="299"/>
      <c r="GQ20" s="260">
        <f>成绩录入!AB23</f>
        <v>0</v>
      </c>
      <c r="GR20" s="248">
        <f>成绩录入!AC23</f>
        <v>0</v>
      </c>
      <c r="GS20" s="248">
        <f>成绩录入!AD23</f>
        <v>0</v>
      </c>
      <c r="GT20" s="248">
        <f>成绩录入!AE23</f>
        <v>0</v>
      </c>
      <c r="GU20" s="248">
        <f>成绩录入!AF23</f>
        <v>0</v>
      </c>
      <c r="GV20" s="248">
        <f>成绩录入!AG23</f>
        <v>0</v>
      </c>
      <c r="GW20" s="298">
        <f t="shared" si="65"/>
        <v>0</v>
      </c>
      <c r="GX20" s="299"/>
      <c r="GY20" s="247">
        <f>成绩录入!AJ23</f>
        <v>0</v>
      </c>
      <c r="GZ20" s="248">
        <f>成绩录入!AK23</f>
        <v>0</v>
      </c>
      <c r="HA20" s="248">
        <f>成绩录入!AL23</f>
        <v>0</v>
      </c>
      <c r="HB20" s="248">
        <f>成绩录入!AM23</f>
        <v>0</v>
      </c>
      <c r="HC20" s="248">
        <f>成绩录入!AN23</f>
        <v>0</v>
      </c>
      <c r="HD20" s="248">
        <f>成绩录入!AO23</f>
        <v>0</v>
      </c>
      <c r="HE20" s="310">
        <f t="shared" si="66"/>
        <v>0</v>
      </c>
      <c r="HF20" s="299"/>
      <c r="HG20" s="247">
        <f>成绩录入!AJ23</f>
        <v>0</v>
      </c>
      <c r="HH20" s="248">
        <f>成绩录入!AK23</f>
        <v>0</v>
      </c>
      <c r="HI20" s="248">
        <f>成绩录入!AL23</f>
        <v>0</v>
      </c>
      <c r="HJ20" s="248">
        <f>成绩录入!AM23</f>
        <v>0</v>
      </c>
      <c r="HK20" s="248">
        <f>成绩录入!AN23</f>
        <v>0</v>
      </c>
      <c r="HL20" s="248">
        <f>成绩录入!AO23</f>
        <v>0</v>
      </c>
      <c r="HM20" s="310">
        <f t="shared" si="67"/>
        <v>0</v>
      </c>
      <c r="HN20" s="299"/>
      <c r="HO20" s="247">
        <f>成绩录入!AJ23</f>
        <v>0</v>
      </c>
      <c r="HP20" s="248">
        <f>成绩录入!AK23</f>
        <v>0</v>
      </c>
      <c r="HQ20" s="248">
        <f>成绩录入!AL23</f>
        <v>0</v>
      </c>
      <c r="HR20" s="248">
        <f>成绩录入!AM23</f>
        <v>0</v>
      </c>
      <c r="HS20" s="248">
        <f>成绩录入!AN23</f>
        <v>0</v>
      </c>
      <c r="HT20" s="248">
        <f>成绩录入!AO23</f>
        <v>0</v>
      </c>
      <c r="HU20" s="310">
        <f t="shared" si="68"/>
        <v>0</v>
      </c>
      <c r="HV20" s="299"/>
      <c r="HW20" s="247">
        <f>成绩录入!AJ23</f>
        <v>0</v>
      </c>
      <c r="HX20" s="248">
        <f>成绩录入!AK23</f>
        <v>0</v>
      </c>
      <c r="HY20" s="248">
        <f>成绩录入!AL23</f>
        <v>0</v>
      </c>
      <c r="HZ20" s="248">
        <f>成绩录入!AM23</f>
        <v>0</v>
      </c>
      <c r="IA20" s="248">
        <f>成绩录入!AN23</f>
        <v>0</v>
      </c>
      <c r="IB20" s="248">
        <f>成绩录入!AO23</f>
        <v>0</v>
      </c>
      <c r="IC20" s="310">
        <f t="shared" si="69"/>
        <v>0</v>
      </c>
      <c r="ID20" s="299"/>
      <c r="IE20" s="247">
        <f>成绩录入!AJ23</f>
        <v>0</v>
      </c>
      <c r="IF20" s="248">
        <f>成绩录入!AK23</f>
        <v>0</v>
      </c>
      <c r="IG20" s="248">
        <f>成绩录入!AL23</f>
        <v>0</v>
      </c>
      <c r="IH20" s="248">
        <f>成绩录入!AM23</f>
        <v>0</v>
      </c>
      <c r="II20" s="248">
        <f>成绩录入!AN23</f>
        <v>0</v>
      </c>
      <c r="IJ20" s="248">
        <f>成绩录入!AO23</f>
        <v>0</v>
      </c>
      <c r="IK20" s="310">
        <f t="shared" si="70"/>
        <v>0</v>
      </c>
      <c r="IL20" s="299"/>
      <c r="IM20" s="313" t="e">
        <f t="shared" si="71"/>
        <v>#DIV/0!</v>
      </c>
      <c r="IN20" s="314" t="e">
        <f t="shared" si="72"/>
        <v>#DIV/0!</v>
      </c>
      <c r="IO20" s="314" t="e">
        <f t="shared" si="73"/>
        <v>#DIV/0!</v>
      </c>
      <c r="IP20" s="314" t="e">
        <f t="shared" si="74"/>
        <v>#DIV/0!</v>
      </c>
      <c r="IQ20" s="314" t="e">
        <f t="shared" si="75"/>
        <v>#DIV/0!</v>
      </c>
      <c r="IR20" s="315" t="e">
        <f t="shared" si="76"/>
        <v>#DIV/0!</v>
      </c>
      <c r="IS20" s="316"/>
      <c r="IT20" s="214">
        <f>成绩录入!AR23</f>
        <v>0</v>
      </c>
      <c r="IU20" s="216">
        <f>成绩录入!AS23</f>
        <v>0</v>
      </c>
      <c r="IV20" s="216">
        <f>成绩录入!AT23</f>
        <v>0</v>
      </c>
      <c r="IW20" s="216">
        <f>成绩录入!AU23</f>
        <v>0</v>
      </c>
      <c r="IX20" s="216">
        <f>成绩录入!AV23</f>
        <v>0</v>
      </c>
      <c r="IY20" s="216">
        <f>成绩录入!AW23</f>
        <v>0</v>
      </c>
      <c r="IZ20" s="298">
        <f t="shared" si="77"/>
        <v>0</v>
      </c>
      <c r="JA20" s="299"/>
      <c r="JB20" s="317">
        <f>成绩录入!AR23</f>
        <v>0</v>
      </c>
      <c r="JC20" s="216">
        <f>成绩录入!AS23</f>
        <v>0</v>
      </c>
      <c r="JD20" s="216">
        <f>成绩录入!AT23</f>
        <v>0</v>
      </c>
      <c r="JE20" s="216">
        <f>成绩录入!AU23</f>
        <v>0</v>
      </c>
      <c r="JF20" s="216">
        <f>成绩录入!AV23</f>
        <v>0</v>
      </c>
      <c r="JG20" s="216">
        <f>成绩录入!AW23</f>
        <v>0</v>
      </c>
      <c r="JH20" s="298">
        <f t="shared" si="78"/>
        <v>0</v>
      </c>
      <c r="JI20" s="299"/>
      <c r="JJ20" s="248">
        <f>成绩录入!AR23</f>
        <v>0</v>
      </c>
      <c r="JK20" s="248">
        <f>成绩录入!AS23</f>
        <v>0</v>
      </c>
      <c r="JL20" s="248">
        <f>成绩录入!AT23</f>
        <v>0</v>
      </c>
      <c r="JM20" s="248">
        <f>成绩录入!AU23</f>
        <v>0</v>
      </c>
      <c r="JN20" s="248">
        <f>成绩录入!AV23</f>
        <v>0</v>
      </c>
      <c r="JO20" s="248">
        <f>成绩录入!AW23</f>
        <v>0</v>
      </c>
      <c r="JP20" s="298">
        <f t="shared" si="79"/>
        <v>0</v>
      </c>
      <c r="JQ20" s="299"/>
      <c r="JR20" s="308">
        <f>成绩录入!AR23</f>
        <v>0</v>
      </c>
      <c r="JS20" s="248">
        <f>成绩录入!AS23</f>
        <v>0</v>
      </c>
      <c r="JT20" s="248">
        <f>成绩录入!AT23</f>
        <v>0</v>
      </c>
      <c r="JU20" s="248">
        <f>成绩录入!AU23</f>
        <v>0</v>
      </c>
      <c r="JV20" s="248">
        <f>成绩录入!AV23</f>
        <v>0</v>
      </c>
      <c r="JW20" s="248">
        <f>成绩录入!AW23</f>
        <v>0</v>
      </c>
      <c r="JX20" s="298">
        <f t="shared" si="80"/>
        <v>0</v>
      </c>
      <c r="JY20" s="299"/>
      <c r="JZ20" s="308">
        <f>成绩录入!AR23</f>
        <v>0</v>
      </c>
      <c r="KA20" s="248">
        <f>成绩录入!AS23</f>
        <v>0</v>
      </c>
      <c r="KB20" s="248">
        <f>成绩录入!AT23</f>
        <v>0</v>
      </c>
      <c r="KC20" s="248">
        <f>成绩录入!AU23</f>
        <v>0</v>
      </c>
      <c r="KD20" s="248">
        <f>成绩录入!AV23</f>
        <v>0</v>
      </c>
      <c r="KE20" s="248">
        <f>成绩录入!AW23</f>
        <v>0</v>
      </c>
      <c r="KF20" s="298">
        <f t="shared" si="81"/>
        <v>0</v>
      </c>
      <c r="KG20" s="299"/>
      <c r="KH20" s="313">
        <f t="shared" si="28"/>
        <v>0</v>
      </c>
      <c r="KI20" s="314">
        <f t="shared" si="82"/>
        <v>0</v>
      </c>
      <c r="KJ20" s="314">
        <f t="shared" si="83"/>
        <v>0</v>
      </c>
      <c r="KK20" s="314">
        <f t="shared" si="84"/>
        <v>0</v>
      </c>
      <c r="KL20" s="314">
        <f t="shared" si="85"/>
        <v>0</v>
      </c>
      <c r="KM20" s="315">
        <f t="shared" si="86"/>
        <v>0</v>
      </c>
      <c r="KN20" s="90"/>
      <c r="KO20" s="294">
        <f>IF(总评!G18&lt;60,1,0)</f>
        <v>0</v>
      </c>
      <c r="KP20" s="295">
        <f t="shared" si="29"/>
        <v>0</v>
      </c>
      <c r="KQ20" s="295">
        <f t="shared" si="30"/>
        <v>0</v>
      </c>
      <c r="KR20" s="321">
        <f t="shared" si="31"/>
        <v>0</v>
      </c>
      <c r="KS20" s="321">
        <f t="shared" si="87"/>
        <v>0</v>
      </c>
      <c r="KT20" s="27"/>
      <c r="OT20" s="247">
        <f>IF(OT$6=$OS$5,成绩录入!BC23,0)</f>
        <v>0</v>
      </c>
      <c r="OU20" s="248">
        <f>IF(OU$6=$OS$5,成绩录入!BD23,0)</f>
        <v>0</v>
      </c>
      <c r="OV20" s="248">
        <f>IF(OV$6=$OS$5,成绩录入!BE23,0)</f>
        <v>0</v>
      </c>
      <c r="OW20" s="248">
        <f>IF(OW$6=$OS$5,成绩录入!BF23,0)</f>
        <v>0</v>
      </c>
      <c r="OX20" s="248">
        <f>IF(OX$6=$OS$5,成绩录入!BG23,0)</f>
        <v>0</v>
      </c>
      <c r="OY20" s="248">
        <f>IF(OY$6=$OS$5,成绩录入!BH23,0)</f>
        <v>0</v>
      </c>
      <c r="OZ20" s="248">
        <f>IF(OZ$6=$OS$5,成绩录入!BI23,0)</f>
        <v>0</v>
      </c>
      <c r="PA20" s="248">
        <f>IF(PA$6=$OS$5,成绩录入!BJ23,0)</f>
        <v>0</v>
      </c>
      <c r="PB20" s="248">
        <f>IF(PB$6=$OS$5,成绩录入!BK23,0)</f>
        <v>0</v>
      </c>
      <c r="PC20" s="248">
        <f>IF(PC$6=$OS$5,成绩录入!BL23,0)</f>
        <v>0</v>
      </c>
      <c r="PD20" s="248">
        <f>IF(PD$6=$OS$5,成绩录入!BM23,0)</f>
        <v>0</v>
      </c>
      <c r="PE20" s="248">
        <f>IF(PE$6=$OS$5,成绩录入!BN23,0)</f>
        <v>0</v>
      </c>
      <c r="PF20" s="248">
        <f>IF(PF$6=$OS$5,成绩录入!BO23,0)</f>
        <v>0</v>
      </c>
      <c r="PG20" s="248">
        <f>IF(PG$6=$OS$5,成绩录入!BP23,0)</f>
        <v>0</v>
      </c>
      <c r="PH20" s="248">
        <f>IF(PH$6=$OS$5,成绩录入!BQ23,0)</f>
        <v>0</v>
      </c>
      <c r="PI20" s="248">
        <f>IF(PI$6=$OS$5,成绩录入!BR23,0)</f>
        <v>0</v>
      </c>
      <c r="PJ20" s="248">
        <f>IF(PJ$6=$OS$5,成绩录入!BS23,0)</f>
        <v>0</v>
      </c>
      <c r="PK20" s="248">
        <f>IF(PK$6=$OS$5,成绩录入!BT23,0)</f>
        <v>0</v>
      </c>
      <c r="PL20" s="248">
        <f>IF(PL$6=$OS$5,成绩录入!BU23,0)</f>
        <v>0</v>
      </c>
      <c r="PM20" s="248">
        <f>IF(PM$6=$OS$5,成绩录入!BV23,0)</f>
        <v>0</v>
      </c>
      <c r="PN20" s="248">
        <f>IF(PN$6=$OS$5,成绩录入!BW23,0)</f>
        <v>0</v>
      </c>
      <c r="PO20" s="248">
        <f>IF(PO$6=$OS$5,成绩录入!BX23,0)</f>
        <v>0</v>
      </c>
      <c r="PP20" s="248">
        <f>IF(PP$6=$OS$5,成绩录入!BY23,0)</f>
        <v>0</v>
      </c>
      <c r="PQ20" s="248">
        <f>IF(PQ$6=$OS$5,成绩录入!BZ23,0)</f>
        <v>0</v>
      </c>
      <c r="PR20" s="248">
        <f>IF(PR$6=$OS$5,成绩录入!CA23,0)</f>
        <v>0</v>
      </c>
      <c r="PS20" s="248">
        <f>IF(PS$6=$OS$5,成绩录入!CB23,0)</f>
        <v>0</v>
      </c>
      <c r="PT20" s="248">
        <f>IF(PT$6=$OS$5,成绩录入!CC23,0)</f>
        <v>0</v>
      </c>
      <c r="PU20" s="248">
        <f>IF(PU$6=$OS$5,成绩录入!CD23,0)</f>
        <v>0</v>
      </c>
      <c r="PV20" s="248">
        <f>IF(PV$6=$OS$5,成绩录入!CE23,0)</f>
        <v>0</v>
      </c>
      <c r="PW20" s="248">
        <f>IF(PW$6=$OS$5,成绩录入!CF23,0)</f>
        <v>0</v>
      </c>
      <c r="PX20" s="248">
        <f>IF(PX$6=$OS$5,成绩录入!CG23,0)</f>
        <v>0</v>
      </c>
      <c r="PY20" s="248">
        <f>IF(PY$6=$OS$5,成绩录入!CH23,0)</f>
        <v>0</v>
      </c>
      <c r="PZ20" s="248">
        <f>IF(PZ$6=$OS$5,成绩录入!CI23,0)</f>
        <v>0</v>
      </c>
      <c r="QA20" s="248">
        <f>IF(QA$6=$OS$5,成绩录入!CJ23,0)</f>
        <v>0</v>
      </c>
      <c r="QB20" s="248">
        <f>IF(QB$6=$OS$5,成绩录入!CK23,0)</f>
        <v>0</v>
      </c>
      <c r="QC20" s="248">
        <f>IF(QC$6=$OS$5,成绩录入!CL23,0)</f>
        <v>0</v>
      </c>
      <c r="QD20" s="248">
        <f>IF(QD$6=$OS$5,成绩录入!CM23,0)</f>
        <v>0</v>
      </c>
      <c r="QE20" s="248">
        <f>IF(QE$6=$OS$5,成绩录入!CN23,0)</f>
        <v>0</v>
      </c>
      <c r="QF20" s="248">
        <f>IF(QF$6=$OS$5,成绩录入!CO23,0)</f>
        <v>0</v>
      </c>
      <c r="QG20" s="248">
        <f>IF(QG$6=$OS$5,成绩录入!CP23,0)</f>
        <v>0</v>
      </c>
      <c r="QH20" s="248">
        <f>IF(QH$6=$OS$5,成绩录入!CQ23,0)</f>
        <v>0</v>
      </c>
      <c r="QI20" s="248">
        <f>IF(QI$6=$OS$5,成绩录入!CR23,0)</f>
        <v>0</v>
      </c>
      <c r="QJ20" s="248">
        <f>IF(QJ$6=$OS$5,成绩录入!CS23,0)</f>
        <v>0</v>
      </c>
      <c r="QK20" s="248">
        <f>IF(QK$6=$OS$5,成绩录入!CT23,0)</f>
        <v>0</v>
      </c>
      <c r="QL20" s="248">
        <f>IF(QL$6=$OS$5,成绩录入!CU23,0)</f>
        <v>0</v>
      </c>
      <c r="QM20" s="248">
        <f>IF(QM$6=$OS$5,成绩录入!CV23,0)</f>
        <v>0</v>
      </c>
      <c r="QN20" s="248">
        <f>IF(QN$6=$OS$5,成绩录入!CW23,0)</f>
        <v>0</v>
      </c>
      <c r="QO20" s="248">
        <f>IF(QO$6=$OS$5,成绩录入!CX23,0)</f>
        <v>0</v>
      </c>
      <c r="QP20" s="248">
        <f>IF(QP$6=$OS$5,成绩录入!CY23,0)</f>
        <v>0</v>
      </c>
      <c r="QQ20" s="248">
        <f>IF(QQ$6=$OS$5,成绩录入!CZ23,0)</f>
        <v>0</v>
      </c>
      <c r="QR20" s="248">
        <f>IF(QR$6=$OS$5,成绩录入!DA23,0)</f>
        <v>0</v>
      </c>
      <c r="QS20" s="248">
        <f>IF(QS$6=$OS$5,成绩录入!DB23,0)</f>
        <v>0</v>
      </c>
      <c r="QT20" s="248">
        <f>IF(QT$6=$OS$5,成绩录入!DC23,0)</f>
        <v>0</v>
      </c>
      <c r="QU20" s="248">
        <f>IF(QU$6=$OS$5,成绩录入!DD23,0)</f>
        <v>0</v>
      </c>
      <c r="QV20" s="248">
        <f>IF(QV$6=$OS$5,成绩录入!DE23,0)</f>
        <v>0</v>
      </c>
      <c r="QW20" s="248">
        <f>IF(QW$6=$OS$5,成绩录入!DF23,0)</f>
        <v>0</v>
      </c>
      <c r="QX20" s="248">
        <f>IF(QX$6=$OS$5,成绩录入!DG23,0)</f>
        <v>0</v>
      </c>
      <c r="QY20" s="248">
        <f>IF(QY$6=$OS$5,成绩录入!DH23,0)</f>
        <v>0</v>
      </c>
      <c r="QZ20" s="248">
        <f>IF(QZ$6=$OS$5,成绩录入!DI23,0)</f>
        <v>0</v>
      </c>
      <c r="RA20" s="248">
        <f>IF(RA$6=$OS$5,成绩录入!DJ23,0)</f>
        <v>0</v>
      </c>
      <c r="RB20" s="248">
        <f>IF(RB$6=$OS$5,成绩录入!DK23,0)</f>
        <v>0</v>
      </c>
      <c r="RC20" s="248">
        <f>IF(RC$6=$OS$5,成绩录入!DL23,0)</f>
        <v>0</v>
      </c>
      <c r="RD20" s="248">
        <f>IF(RD$6=$OS$5,成绩录入!DM23,0)</f>
        <v>0</v>
      </c>
      <c r="RE20" s="248">
        <f>IF(RE$6=$OS$5,成绩录入!DN23,0)</f>
        <v>0</v>
      </c>
      <c r="RF20" s="248">
        <f>IF(RF$6=$OS$5,成绩录入!DO23,0)</f>
        <v>0</v>
      </c>
      <c r="RG20" s="248">
        <f>IF(RG$6=$OS$5,成绩录入!DP23,0)</f>
        <v>0</v>
      </c>
      <c r="RH20" s="248">
        <f>IF(RH$6=$OS$5,成绩录入!DQ23,0)</f>
        <v>0</v>
      </c>
      <c r="RI20" s="248">
        <f>IF(RI$6=$OS$5,成绩录入!DR23,0)</f>
        <v>0</v>
      </c>
      <c r="RJ20" s="248">
        <f>IF(RJ$6=$OS$5,成绩录入!DS23,0)</f>
        <v>0</v>
      </c>
      <c r="RK20" s="248">
        <f>IF(RK$6=$OS$5,成绩录入!DT23,0)</f>
        <v>0</v>
      </c>
      <c r="RL20" s="248">
        <f>IF(RL$6=$OS$5,成绩录入!DU23,0)</f>
        <v>0</v>
      </c>
      <c r="RM20" s="248">
        <f>IF(RM$6=$OS$5,成绩录入!DV23,0)</f>
        <v>0</v>
      </c>
      <c r="RN20" s="248">
        <f>IF(RN$6=$OS$5,成绩录入!DW23,0)</f>
        <v>0</v>
      </c>
      <c r="RO20" s="248">
        <f>IF(RO$6=$OS$5,成绩录入!DX23,0)</f>
        <v>0</v>
      </c>
      <c r="RP20" s="248">
        <f>IF(RP$6=$OS$5,成绩录入!DY23,0)</f>
        <v>0</v>
      </c>
      <c r="RQ20" s="248">
        <f>IF(RQ$6=$OS$5,成绩录入!DZ23,0)</f>
        <v>0</v>
      </c>
      <c r="RR20" s="248">
        <f>IF(RR$6=$OS$5,成绩录入!EA23,0)</f>
        <v>0</v>
      </c>
      <c r="RS20" s="248">
        <f>IF(RS$6=$OS$5,成绩录入!EB23,0)</f>
        <v>0</v>
      </c>
      <c r="RT20" s="248">
        <f>IF(RT$6=$OS$5,成绩录入!EC23,0)</f>
        <v>0</v>
      </c>
      <c r="RU20" s="248">
        <f>IF(RU$6=$OS$5,成绩录入!ED23,0)</f>
        <v>0</v>
      </c>
      <c r="RV20" s="248">
        <f>IF(RV$6=$OS$5,成绩录入!EE23,0)</f>
        <v>0</v>
      </c>
      <c r="RW20" s="248">
        <f>IF(RW$6=$OS$5,成绩录入!EF23,0)</f>
        <v>0</v>
      </c>
      <c r="RX20" s="248">
        <f>IF(RX$6=$OS$5,成绩录入!EG23,0)</f>
        <v>0</v>
      </c>
      <c r="RY20" s="248">
        <f>IF(RY$6=$OS$5,成绩录入!EH23,0)</f>
        <v>0</v>
      </c>
      <c r="RZ20" s="248">
        <f>IF(RZ$6=$OS$5,成绩录入!EI23,0)</f>
        <v>0</v>
      </c>
      <c r="SA20" s="248">
        <f>IF(SA$6=$OS$5,成绩录入!EJ23,0)</f>
        <v>0</v>
      </c>
      <c r="SB20" s="248">
        <f>IF(SB$6=$OS$5,成绩录入!EK23,0)</f>
        <v>0</v>
      </c>
      <c r="SC20" s="248">
        <f>IF(SC$6=$OS$5,成绩录入!EL23,0)</f>
        <v>0</v>
      </c>
      <c r="SD20" s="248">
        <f>IF(SD$6=$OS$5,成绩录入!EM23,0)</f>
        <v>0</v>
      </c>
      <c r="SE20" s="248">
        <f>IF(SE$6=$OS$5,成绩录入!EN23,0)</f>
        <v>0</v>
      </c>
      <c r="SF20" s="248">
        <f>IF(SF$6=$OS$5,成绩录入!EO23,0)</f>
        <v>0</v>
      </c>
      <c r="SG20" s="248">
        <f>IF(SG$6=$OS$5,成绩录入!EP23,0)</f>
        <v>0</v>
      </c>
      <c r="SH20" s="248">
        <f>IF(SH$6=$OS$5,成绩录入!EQ23,0)</f>
        <v>0</v>
      </c>
      <c r="SI20" s="248">
        <f>IF(SI$6=$OS$5,成绩录入!ER23,0)</f>
        <v>0</v>
      </c>
      <c r="SJ20" s="248">
        <f>IF(SJ$6=$OS$5,成绩录入!ES23,0)</f>
        <v>0</v>
      </c>
      <c r="SK20" s="248">
        <f>IF(SK$6=$OS$5,成绩录入!ET23,0)</f>
        <v>0</v>
      </c>
      <c r="SL20" s="248">
        <f>IF(SL$6=$OS$5,成绩录入!EU23,0)</f>
        <v>0</v>
      </c>
      <c r="SM20" s="248">
        <f>IF(SM$6=$OS$5,成绩录入!EV23,0)</f>
        <v>0</v>
      </c>
      <c r="SN20" s="248">
        <f>IF(SN$6=$OS$5,成绩录入!EW23,0)</f>
        <v>0</v>
      </c>
      <c r="SO20" s="248">
        <f>IF(SO$6=$OS$5,成绩录入!EX23,0)</f>
        <v>0</v>
      </c>
      <c r="SP20" s="218">
        <f t="shared" si="88"/>
        <v>0</v>
      </c>
      <c r="SQ20" s="166"/>
      <c r="SR20" s="166"/>
      <c r="SS20" s="247">
        <f>IF(SS$6=$SR$5,成绩录入!BC23,0)</f>
        <v>0</v>
      </c>
      <c r="ST20" s="248">
        <f>IF(ST$6=$SR$5,成绩录入!BD23,0)</f>
        <v>0</v>
      </c>
      <c r="SU20" s="248">
        <f>IF(SU$6=$SR$5,成绩录入!BE23,0)</f>
        <v>0</v>
      </c>
      <c r="SV20" s="248">
        <f>IF(SV$6=$SR$5,成绩录入!BF23,0)</f>
        <v>0</v>
      </c>
      <c r="SW20" s="248">
        <f>IF(SW$6=$SR$5,成绩录入!BG23,0)</f>
        <v>0</v>
      </c>
      <c r="SX20" s="248">
        <f>IF(SX$6=$SR$5,成绩录入!BH23,0)</f>
        <v>0</v>
      </c>
      <c r="SY20" s="248">
        <f>IF(SY$6=$SR$5,成绩录入!BI23,0)</f>
        <v>0</v>
      </c>
      <c r="SZ20" s="248">
        <f>IF(SZ$6=$SR$5,成绩录入!BJ23,0)</f>
        <v>0</v>
      </c>
      <c r="TA20" s="248">
        <f>IF(TA$6=$SR$5,成绩录入!BK23,0)</f>
        <v>0</v>
      </c>
      <c r="TB20" s="248">
        <f>IF(TB$6=$SR$5,成绩录入!BL23,0)</f>
        <v>0</v>
      </c>
      <c r="TC20" s="248">
        <f>IF(TC$6=$SR$5,成绩录入!BM23,0)</f>
        <v>0</v>
      </c>
      <c r="TD20" s="248">
        <f>IF(TD$6=$SR$5,成绩录入!BN23,0)</f>
        <v>0</v>
      </c>
      <c r="TE20" s="248">
        <f>IF(TE$6=$SR$5,成绩录入!BO23,0)</f>
        <v>0</v>
      </c>
      <c r="TF20" s="248">
        <f>IF(TF$6=$SR$5,成绩录入!BP23,0)</f>
        <v>0</v>
      </c>
      <c r="TG20" s="248">
        <f>IF(TG$6=$SR$5,成绩录入!BQ23,0)</f>
        <v>0</v>
      </c>
      <c r="TH20" s="248">
        <f>IF(TH$6=$SR$5,成绩录入!BR23,0)</f>
        <v>0</v>
      </c>
      <c r="TI20" s="248">
        <f>IF(TI$6=$SR$5,成绩录入!BS23,0)</f>
        <v>0</v>
      </c>
      <c r="TJ20" s="248">
        <f>IF(TJ$6=$SR$5,成绩录入!BT23,0)</f>
        <v>0</v>
      </c>
      <c r="TK20" s="248">
        <f>IF(TK$6=$SR$5,成绩录入!BU23,0)</f>
        <v>0</v>
      </c>
      <c r="TL20" s="248">
        <f>IF(TL$6=$SR$5,成绩录入!BV23,0)</f>
        <v>0</v>
      </c>
      <c r="TM20" s="248">
        <f>IF(TM$6=$SR$5,成绩录入!BW23,0)</f>
        <v>0</v>
      </c>
      <c r="TN20" s="248">
        <f>IF(TN$6=$SR$5,成绩录入!BX23,0)</f>
        <v>0</v>
      </c>
      <c r="TO20" s="248">
        <f>IF(TO$6=$SR$5,成绩录入!BY23,0)</f>
        <v>0</v>
      </c>
      <c r="TP20" s="248">
        <f>IF(TP$6=$SR$5,成绩录入!BZ23,0)</f>
        <v>0</v>
      </c>
      <c r="TQ20" s="248">
        <f>IF(TQ$6=$SR$5,成绩录入!CA23,0)</f>
        <v>0</v>
      </c>
      <c r="TR20" s="248">
        <f>IF(TR$6=$SR$5,成绩录入!CB23,0)</f>
        <v>0</v>
      </c>
      <c r="TS20" s="248">
        <f>IF(TS$6=$SR$5,成绩录入!CC23,0)</f>
        <v>0</v>
      </c>
      <c r="TT20" s="248">
        <f>IF(TT$6=$SR$5,成绩录入!CD23,0)</f>
        <v>0</v>
      </c>
      <c r="TU20" s="248">
        <f>IF(TU$6=$SR$5,成绩录入!CE23,0)</f>
        <v>0</v>
      </c>
      <c r="TV20" s="248">
        <f>IF(TV$6=$SR$5,成绩录入!CF23,0)</f>
        <v>0</v>
      </c>
      <c r="TW20" s="248">
        <f>IF(TW$6=$SR$5,成绩录入!CG23,0)</f>
        <v>0</v>
      </c>
      <c r="TX20" s="248">
        <f>IF(TX$6=$SR$5,成绩录入!CH23,0)</f>
        <v>0</v>
      </c>
      <c r="TY20" s="248">
        <f>IF(TY$6=$SR$5,成绩录入!CI23,0)</f>
        <v>0</v>
      </c>
      <c r="TZ20" s="248">
        <f>IF(TZ$6=$SR$5,成绩录入!CJ23,0)</f>
        <v>0</v>
      </c>
      <c r="UA20" s="248">
        <f>IF(UA$6=$SR$5,成绩录入!CK23,0)</f>
        <v>0</v>
      </c>
      <c r="UB20" s="248">
        <f>IF(UB$6=$SR$5,成绩录入!CL23,0)</f>
        <v>0</v>
      </c>
      <c r="UC20" s="248">
        <f>IF(UC$6=$SR$5,成绩录入!CM23,0)</f>
        <v>0</v>
      </c>
      <c r="UD20" s="248">
        <f>IF(UD$6=$SR$5,成绩录入!CN23,0)</f>
        <v>0</v>
      </c>
      <c r="UE20" s="248">
        <f>IF(UE$6=$SR$5,成绩录入!CO23,0)</f>
        <v>0</v>
      </c>
      <c r="UF20" s="248">
        <f>IF(UF$6=$SR$5,成绩录入!CP23,0)</f>
        <v>0</v>
      </c>
      <c r="UG20" s="248">
        <f>IF(UG$6=$SR$5,成绩录入!CQ23,0)</f>
        <v>0</v>
      </c>
      <c r="UH20" s="248">
        <f>IF(UH$6=$SR$5,成绩录入!CR23,0)</f>
        <v>0</v>
      </c>
      <c r="UI20" s="248">
        <f>IF(UI$6=$SR$5,成绩录入!CS23,0)</f>
        <v>0</v>
      </c>
      <c r="UJ20" s="248">
        <f>IF(UJ$6=$SR$5,成绩录入!CT23,0)</f>
        <v>0</v>
      </c>
      <c r="UK20" s="248">
        <f>IF(UK$6=$SR$5,成绩录入!CU23,0)</f>
        <v>0</v>
      </c>
      <c r="UL20" s="248">
        <f>IF(UL$6=$SR$5,成绩录入!CV23,0)</f>
        <v>0</v>
      </c>
      <c r="UM20" s="248">
        <f>IF(UM$6=$SR$5,成绩录入!CW23,0)</f>
        <v>0</v>
      </c>
      <c r="UN20" s="248">
        <f>IF(UN$6=$SR$5,成绩录入!CX23,0)</f>
        <v>0</v>
      </c>
      <c r="UO20" s="248">
        <f>IF(UO$6=$SR$5,成绩录入!CY23,0)</f>
        <v>0</v>
      </c>
      <c r="UP20" s="248">
        <f>IF(UP$6=$SR$5,成绩录入!CZ23,0)</f>
        <v>0</v>
      </c>
      <c r="UQ20" s="248">
        <f>IF(UQ$6=$SR$5,成绩录入!DA23,0)</f>
        <v>0</v>
      </c>
      <c r="UR20" s="248">
        <f>IF(UR$6=$SR$5,成绩录入!DB23,0)</f>
        <v>0</v>
      </c>
      <c r="US20" s="248">
        <f>IF(US$6=$SR$5,成绩录入!DC23,0)</f>
        <v>0</v>
      </c>
      <c r="UT20" s="248">
        <f>IF(UT$6=$SR$5,成绩录入!DD23,0)</f>
        <v>0</v>
      </c>
      <c r="UU20" s="248">
        <f>IF(UU$6=$SR$5,成绩录入!DE23,0)</f>
        <v>0</v>
      </c>
      <c r="UV20" s="248">
        <f>IF(UV$6=$SR$5,成绩录入!DF23,0)</f>
        <v>0</v>
      </c>
      <c r="UW20" s="248">
        <f>IF(UW$6=$SR$5,成绩录入!DG23,0)</f>
        <v>0</v>
      </c>
      <c r="UX20" s="248">
        <f>IF(UX$6=$SR$5,成绩录入!DH23,0)</f>
        <v>0</v>
      </c>
      <c r="UY20" s="248">
        <f>IF(UY$6=$SR$5,成绩录入!DI23,0)</f>
        <v>0</v>
      </c>
      <c r="UZ20" s="248">
        <f>IF(UZ$6=$SR$5,成绩录入!DJ23,0)</f>
        <v>0</v>
      </c>
      <c r="VA20" s="248">
        <f>IF(VA$6=$SR$5,成绩录入!DK23,0)</f>
        <v>0</v>
      </c>
      <c r="VB20" s="248">
        <f>IF(VB$6=$SR$5,成绩录入!DL23,0)</f>
        <v>0</v>
      </c>
      <c r="VC20" s="248">
        <f>IF(VC$6=$SR$5,成绩录入!DM23,0)</f>
        <v>0</v>
      </c>
      <c r="VD20" s="248">
        <f>IF(VD$6=$SR$5,成绩录入!DN23,0)</f>
        <v>0</v>
      </c>
      <c r="VE20" s="248">
        <f>IF(VE$6=$SR$5,成绩录入!DO23,0)</f>
        <v>0</v>
      </c>
      <c r="VF20" s="248">
        <f>IF(VF$6=$SR$5,成绩录入!DP23,0)</f>
        <v>0</v>
      </c>
      <c r="VG20" s="248">
        <f>IF(VG$6=$SR$5,成绩录入!DQ23,0)</f>
        <v>0</v>
      </c>
      <c r="VH20" s="248">
        <f>IF(VH$6=$SR$5,成绩录入!DR23,0)</f>
        <v>0</v>
      </c>
      <c r="VI20" s="248">
        <f>IF(VI$6=$SR$5,成绩录入!DS23,0)</f>
        <v>0</v>
      </c>
      <c r="VJ20" s="248">
        <f>IF(VJ$6=$SR$5,成绩录入!DT23,0)</f>
        <v>0</v>
      </c>
      <c r="VK20" s="248">
        <f>IF(VK$6=$SR$5,成绩录入!DU23,0)</f>
        <v>0</v>
      </c>
      <c r="VL20" s="248">
        <f>IF(VL$6=$SR$5,成绩录入!DV23,0)</f>
        <v>0</v>
      </c>
      <c r="VM20" s="248">
        <f>IF(VM$6=$SR$5,成绩录入!DW23,0)</f>
        <v>0</v>
      </c>
      <c r="VN20" s="248">
        <f>IF(VN$6=$SR$5,成绩录入!DX23,0)</f>
        <v>0</v>
      </c>
      <c r="VO20" s="248">
        <f>IF(VO$6=$SR$5,成绩录入!DY23,0)</f>
        <v>0</v>
      </c>
      <c r="VP20" s="248">
        <f>IF(VP$6=$SR$5,成绩录入!DZ23,0)</f>
        <v>0</v>
      </c>
      <c r="VQ20" s="248">
        <f>IF(VQ$6=$SR$5,成绩录入!EA23,0)</f>
        <v>0</v>
      </c>
      <c r="VR20" s="248">
        <f>IF(VR$6=$SR$5,成绩录入!EB23,0)</f>
        <v>0</v>
      </c>
      <c r="VS20" s="248">
        <f>IF(VS$6=$SR$5,成绩录入!EC23,0)</f>
        <v>0</v>
      </c>
      <c r="VT20" s="248">
        <f>IF(VT$6=$SR$5,成绩录入!ED23,0)</f>
        <v>0</v>
      </c>
      <c r="VU20" s="248">
        <f>IF(VU$6=$SR$5,成绩录入!EE23,0)</f>
        <v>0</v>
      </c>
      <c r="VV20" s="248">
        <f>IF(VV$6=$SR$5,成绩录入!EF23,0)</f>
        <v>0</v>
      </c>
      <c r="VW20" s="248">
        <f>IF(VW$6=$SR$5,成绩录入!EG23,0)</f>
        <v>0</v>
      </c>
      <c r="VX20" s="248">
        <f>IF(VX$6=$SR$5,成绩录入!EH23,0)</f>
        <v>0</v>
      </c>
      <c r="VY20" s="248">
        <f>IF(VY$6=$SR$5,成绩录入!EI23,0)</f>
        <v>0</v>
      </c>
      <c r="VZ20" s="248">
        <f>IF(VZ$6=$SR$5,成绩录入!EJ23,0)</f>
        <v>0</v>
      </c>
      <c r="WA20" s="248">
        <f>IF(WA$6=$SR$5,成绩录入!EK23,0)</f>
        <v>0</v>
      </c>
      <c r="WB20" s="248">
        <f>IF(WB$6=$SR$5,成绩录入!EL23,0)</f>
        <v>0</v>
      </c>
      <c r="WC20" s="248">
        <f>IF(WC$6=$SR$5,成绩录入!EM23,0)</f>
        <v>0</v>
      </c>
      <c r="WD20" s="248">
        <f>IF(WD$6=$SR$5,成绩录入!EN23,0)</f>
        <v>0</v>
      </c>
      <c r="WE20" s="248">
        <f>IF(WE$6=$SR$5,成绩录入!EO23,0)</f>
        <v>0</v>
      </c>
      <c r="WF20" s="248">
        <f>IF(WF$6=$SR$5,成绩录入!EP23,0)</f>
        <v>0</v>
      </c>
      <c r="WG20" s="248">
        <f>IF(WG$6=$SR$5,成绩录入!EQ23,0)</f>
        <v>0</v>
      </c>
      <c r="WH20" s="248">
        <f>IF(WH$6=$SR$5,成绩录入!ER23,0)</f>
        <v>0</v>
      </c>
      <c r="WI20" s="248">
        <f>IF(WI$6=$SR$5,成绩录入!ES23,0)</f>
        <v>0</v>
      </c>
      <c r="WJ20" s="248">
        <f>IF(WJ$6=$SR$5,成绩录入!ET23,0)</f>
        <v>0</v>
      </c>
      <c r="WK20" s="248">
        <f>IF(WK$6=$SR$5,成绩录入!EU23,0)</f>
        <v>0</v>
      </c>
      <c r="WL20" s="248">
        <f>IF(WL$6=$SR$5,成绩录入!EV23,0)</f>
        <v>0</v>
      </c>
      <c r="WM20" s="248">
        <f>IF(WM$6=$SR$5,成绩录入!EW23,0)</f>
        <v>0</v>
      </c>
      <c r="WN20" s="248">
        <f>IF(WN$6=$SR$5,成绩录入!EX23,0)</f>
        <v>0</v>
      </c>
      <c r="WO20" s="218">
        <f t="shared" si="32"/>
        <v>0</v>
      </c>
      <c r="WP20" s="166"/>
      <c r="WQ20" s="166"/>
      <c r="WR20" s="247">
        <f>IF(WR$6=$WQ$5,成绩录入!BC23,0)</f>
        <v>0</v>
      </c>
      <c r="WS20" s="248">
        <f>IF(WS$6=$WQ$5,成绩录入!BD23,0)</f>
        <v>0</v>
      </c>
      <c r="WT20" s="248">
        <f>IF(WT$6=$WQ$5,成绩录入!BE23,0)</f>
        <v>0</v>
      </c>
      <c r="WU20" s="248">
        <f>IF(WU$6=$WQ$5,成绩录入!BF23,0)</f>
        <v>0</v>
      </c>
      <c r="WV20" s="248">
        <f>IF(WV$6=$WQ$5,成绩录入!BG23,0)</f>
        <v>0</v>
      </c>
      <c r="WW20" s="248">
        <f>IF(WW$6=$WQ$5,成绩录入!BH23,0)</f>
        <v>0</v>
      </c>
      <c r="WX20" s="248">
        <f>IF(WX$6=$WQ$5,成绩录入!BI23,0)</f>
        <v>0</v>
      </c>
      <c r="WY20" s="248">
        <f>IF(WY$6=$WQ$5,成绩录入!BJ23,0)</f>
        <v>0</v>
      </c>
      <c r="WZ20" s="248">
        <f>IF(WZ$6=$WQ$5,成绩录入!BK23,0)</f>
        <v>0</v>
      </c>
      <c r="XA20" s="248">
        <f>IF(XA$6=$WQ$5,成绩录入!BL23,0)</f>
        <v>0</v>
      </c>
      <c r="XB20" s="248">
        <f>IF(XB$6=$WQ$5,成绩录入!BM23,0)</f>
        <v>0</v>
      </c>
      <c r="XC20" s="248">
        <f>IF(XC$6=$WQ$5,成绩录入!BN23,0)</f>
        <v>0</v>
      </c>
      <c r="XD20" s="248">
        <f>IF(XD$6=$WQ$5,成绩录入!BO23,0)</f>
        <v>0</v>
      </c>
      <c r="XE20" s="248">
        <f>IF(XE$6=$WQ$5,成绩录入!BP23,0)</f>
        <v>0</v>
      </c>
      <c r="XF20" s="248">
        <f>IF(XF$6=$WQ$5,成绩录入!BQ23,0)</f>
        <v>0</v>
      </c>
      <c r="XG20" s="248">
        <f>IF(XG$6=$WQ$5,成绩录入!BR23,0)</f>
        <v>0</v>
      </c>
      <c r="XH20" s="248">
        <f>IF(XH$6=$WQ$5,成绩录入!BS23,0)</f>
        <v>0</v>
      </c>
      <c r="XI20" s="248">
        <f>IF(XI$6=$WQ$5,成绩录入!BT23,0)</f>
        <v>0</v>
      </c>
      <c r="XJ20" s="248">
        <f>IF(XJ$6=$WQ$5,成绩录入!BU23,0)</f>
        <v>0</v>
      </c>
      <c r="XK20" s="248">
        <f>IF(XK$6=$WQ$5,成绩录入!BV23,0)</f>
        <v>0</v>
      </c>
      <c r="XL20" s="248">
        <f>IF(XL$6=$WQ$5,成绩录入!BW23,0)</f>
        <v>0</v>
      </c>
      <c r="XM20" s="248">
        <f>IF(XM$6=$WQ$5,成绩录入!BX23,0)</f>
        <v>0</v>
      </c>
      <c r="XN20" s="248">
        <f>IF(XN$6=$WQ$5,成绩录入!BY23,0)</f>
        <v>0</v>
      </c>
      <c r="XO20" s="248">
        <f>IF(XO$6=$WQ$5,成绩录入!BZ23,0)</f>
        <v>0</v>
      </c>
      <c r="XP20" s="248">
        <f>IF(XP$6=$WQ$5,成绩录入!CA23,0)</f>
        <v>0</v>
      </c>
      <c r="XQ20" s="248">
        <f>IF(XQ$6=$WQ$5,成绩录入!CB23,0)</f>
        <v>0</v>
      </c>
      <c r="XR20" s="248">
        <f>IF(XR$6=$WQ$5,成绩录入!CC23,0)</f>
        <v>0</v>
      </c>
      <c r="XS20" s="248">
        <f>IF(XS$6=$WQ$5,成绩录入!CD23,0)</f>
        <v>0</v>
      </c>
      <c r="XT20" s="248">
        <f>IF(XT$6=$WQ$5,成绩录入!CE23,0)</f>
        <v>0</v>
      </c>
      <c r="XU20" s="248">
        <f>IF(XU$6=$WQ$5,成绩录入!CF23,0)</f>
        <v>0</v>
      </c>
      <c r="XV20" s="248">
        <f>IF(XV$6=$WQ$5,成绩录入!CG23,0)</f>
        <v>0</v>
      </c>
      <c r="XW20" s="248">
        <f>IF(XW$6=$WQ$5,成绩录入!CH23,0)</f>
        <v>0</v>
      </c>
      <c r="XX20" s="248">
        <f>IF(XX$6=$WQ$5,成绩录入!CI23,0)</f>
        <v>0</v>
      </c>
      <c r="XY20" s="248">
        <f>IF(XY$6=$WQ$5,成绩录入!CJ23,0)</f>
        <v>0</v>
      </c>
      <c r="XZ20" s="248">
        <f>IF(XZ$6=$WQ$5,成绩录入!CK23,0)</f>
        <v>0</v>
      </c>
      <c r="YA20" s="248">
        <f>IF(YA$6=$WQ$5,成绩录入!CL23,0)</f>
        <v>0</v>
      </c>
      <c r="YB20" s="248">
        <f>IF(YB$6=$WQ$5,成绩录入!CM23,0)</f>
        <v>0</v>
      </c>
      <c r="YC20" s="248">
        <f>IF(YC$6=$WQ$5,成绩录入!CN23,0)</f>
        <v>0</v>
      </c>
      <c r="YD20" s="248">
        <f>IF(YD$6=$WQ$5,成绩录入!CO23,0)</f>
        <v>0</v>
      </c>
      <c r="YE20" s="248">
        <f>IF(YE$6=$WQ$5,成绩录入!CP23,0)</f>
        <v>0</v>
      </c>
      <c r="YF20" s="248">
        <f>IF(YF$6=$WQ$5,成绩录入!CQ23,0)</f>
        <v>0</v>
      </c>
      <c r="YG20" s="248">
        <f>IF(YG$6=$WQ$5,成绩录入!CR23,0)</f>
        <v>0</v>
      </c>
      <c r="YH20" s="248">
        <f>IF(YH$6=$WQ$5,成绩录入!CS23,0)</f>
        <v>0</v>
      </c>
      <c r="YI20" s="248">
        <f>IF(YI$6=$WQ$5,成绩录入!CT23,0)</f>
        <v>0</v>
      </c>
      <c r="YJ20" s="248">
        <f>IF(YJ$6=$WQ$5,成绩录入!CU23,0)</f>
        <v>0</v>
      </c>
      <c r="YK20" s="248">
        <f>IF(YK$6=$WQ$5,成绩录入!CV23,0)</f>
        <v>0</v>
      </c>
      <c r="YL20" s="248">
        <f>IF(YL$6=$WQ$5,成绩录入!CW23,0)</f>
        <v>0</v>
      </c>
      <c r="YM20" s="248">
        <f>IF(YM$6=$WQ$5,成绩录入!CX23,0)</f>
        <v>0</v>
      </c>
      <c r="YN20" s="248">
        <f>IF(YN$6=$WQ$5,成绩录入!CY23,0)</f>
        <v>0</v>
      </c>
      <c r="YO20" s="248">
        <f>IF(YO$6=$WQ$5,成绩录入!CZ23,0)</f>
        <v>0</v>
      </c>
      <c r="YP20" s="248">
        <f>IF(YP$6=$WQ$5,成绩录入!DA23,0)</f>
        <v>0</v>
      </c>
      <c r="YQ20" s="248">
        <f>IF(YQ$6=$WQ$5,成绩录入!DB23,0)</f>
        <v>0</v>
      </c>
      <c r="YR20" s="248">
        <f>IF(YR$6=$WQ$5,成绩录入!DC23,0)</f>
        <v>0</v>
      </c>
      <c r="YS20" s="248">
        <f>IF(YS$6=$WQ$5,成绩录入!DD23,0)</f>
        <v>0</v>
      </c>
      <c r="YT20" s="248">
        <f>IF(YT$6=$WQ$5,成绩录入!DE23,0)</f>
        <v>0</v>
      </c>
      <c r="YU20" s="248">
        <f>IF(YU$6=$WQ$5,成绩录入!DF23,0)</f>
        <v>0</v>
      </c>
      <c r="YV20" s="248">
        <f>IF(YV$6=$WQ$5,成绩录入!DG23,0)</f>
        <v>0</v>
      </c>
      <c r="YW20" s="248">
        <f>IF(YW$6=$WQ$5,成绩录入!DH23,0)</f>
        <v>0</v>
      </c>
      <c r="YX20" s="248">
        <f>IF(YX$6=$WQ$5,成绩录入!DI23,0)</f>
        <v>0</v>
      </c>
      <c r="YY20" s="248">
        <f>IF(YY$6=$WQ$5,成绩录入!DJ23,0)</f>
        <v>0</v>
      </c>
      <c r="YZ20" s="248">
        <f>IF(YZ$6=$WQ$5,成绩录入!DK23,0)</f>
        <v>0</v>
      </c>
      <c r="ZA20" s="248">
        <f>IF(ZA$6=$WQ$5,成绩录入!DL23,0)</f>
        <v>0</v>
      </c>
      <c r="ZB20" s="248">
        <f>IF(ZB$6=$WQ$5,成绩录入!DM23,0)</f>
        <v>0</v>
      </c>
      <c r="ZC20" s="248">
        <f>IF(ZC$6=$WQ$5,成绩录入!DN23,0)</f>
        <v>0</v>
      </c>
      <c r="ZD20" s="248">
        <f>IF(ZD$6=$WQ$5,成绩录入!DO23,0)</f>
        <v>0</v>
      </c>
      <c r="ZE20" s="248">
        <f>IF(ZE$6=$WQ$5,成绩录入!DP23,0)</f>
        <v>0</v>
      </c>
      <c r="ZF20" s="248">
        <f>IF(ZF$6=$WQ$5,成绩录入!DQ23,0)</f>
        <v>0</v>
      </c>
      <c r="ZG20" s="248">
        <f>IF(ZG$6=$WQ$5,成绩录入!DR23,0)</f>
        <v>0</v>
      </c>
      <c r="ZH20" s="248">
        <f>IF(ZH$6=$WQ$5,成绩录入!DS23,0)</f>
        <v>0</v>
      </c>
      <c r="ZI20" s="248">
        <f>IF(ZI$6=$WQ$5,成绩录入!DT23,0)</f>
        <v>0</v>
      </c>
      <c r="ZJ20" s="248">
        <f>IF(ZJ$6=$WQ$5,成绩录入!DU23,0)</f>
        <v>0</v>
      </c>
      <c r="ZK20" s="248">
        <f>IF(ZK$6=$WQ$5,成绩录入!DV23,0)</f>
        <v>0</v>
      </c>
      <c r="ZL20" s="248">
        <f>IF(ZL$6=$WQ$5,成绩录入!DW23,0)</f>
        <v>0</v>
      </c>
      <c r="ZM20" s="248">
        <f>IF(ZM$6=$WQ$5,成绩录入!DX23,0)</f>
        <v>0</v>
      </c>
      <c r="ZN20" s="248">
        <f>IF(ZN$6=$WQ$5,成绩录入!DY23,0)</f>
        <v>0</v>
      </c>
      <c r="ZO20" s="248">
        <f>IF(ZO$6=$WQ$5,成绩录入!DZ23,0)</f>
        <v>0</v>
      </c>
      <c r="ZP20" s="248">
        <f>IF(ZP$6=$WQ$5,成绩录入!EA23,0)</f>
        <v>0</v>
      </c>
      <c r="ZQ20" s="248">
        <f>IF(ZQ$6=$WQ$5,成绩录入!EB23,0)</f>
        <v>0</v>
      </c>
      <c r="ZR20" s="248">
        <f>IF(ZR$6=$WQ$5,成绩录入!EC23,0)</f>
        <v>0</v>
      </c>
      <c r="ZS20" s="248">
        <f>IF(ZS$6=$WQ$5,成绩录入!ED23,0)</f>
        <v>0</v>
      </c>
      <c r="ZT20" s="248">
        <f>IF(ZT$6=$WQ$5,成绩录入!EE23,0)</f>
        <v>0</v>
      </c>
      <c r="ZU20" s="248">
        <f>IF(ZU$6=$WQ$5,成绩录入!EF23,0)</f>
        <v>0</v>
      </c>
      <c r="ZV20" s="248">
        <f>IF(ZV$6=$WQ$5,成绩录入!EG23,0)</f>
        <v>0</v>
      </c>
      <c r="ZW20" s="248">
        <f>IF(ZW$6=$WQ$5,成绩录入!EH23,0)</f>
        <v>0</v>
      </c>
      <c r="ZX20" s="248">
        <f>IF(ZX$6=$WQ$5,成绩录入!EI23,0)</f>
        <v>0</v>
      </c>
      <c r="ZY20" s="248">
        <f>IF(ZY$6=$WQ$5,成绩录入!EJ23,0)</f>
        <v>0</v>
      </c>
      <c r="ZZ20" s="248">
        <f>IF(ZZ$6=$WQ$5,成绩录入!EK23,0)</f>
        <v>0</v>
      </c>
      <c r="AAA20" s="248">
        <f>IF(AAA$6=$WQ$5,成绩录入!EL23,0)</f>
        <v>0</v>
      </c>
      <c r="AAB20" s="248">
        <f>IF(AAB$6=$WQ$5,成绩录入!EM23,0)</f>
        <v>0</v>
      </c>
      <c r="AAC20" s="248">
        <f>IF(AAC$6=$WQ$5,成绩录入!EN23,0)</f>
        <v>0</v>
      </c>
      <c r="AAD20" s="248">
        <f>IF(AAD$6=$WQ$5,成绩录入!EO23,0)</f>
        <v>0</v>
      </c>
      <c r="AAE20" s="248">
        <f>IF(AAE$6=$WQ$5,成绩录入!EP23,0)</f>
        <v>0</v>
      </c>
      <c r="AAF20" s="248">
        <f>IF(AAF$6=$WQ$5,成绩录入!EQ23,0)</f>
        <v>0</v>
      </c>
      <c r="AAG20" s="248">
        <f>IF(AAG$6=$WQ$5,成绩录入!ER23,0)</f>
        <v>0</v>
      </c>
      <c r="AAH20" s="248">
        <f>IF(AAH$6=$WQ$5,成绩录入!ES23,0)</f>
        <v>0</v>
      </c>
      <c r="AAI20" s="248">
        <f>IF(AAI$6=$WQ$5,成绩录入!ET23,0)</f>
        <v>0</v>
      </c>
      <c r="AAJ20" s="248">
        <f>IF(AAJ$6=$WQ$5,成绩录入!EU23,0)</f>
        <v>0</v>
      </c>
      <c r="AAK20" s="248">
        <f>IF(AAK$6=$WQ$5,成绩录入!EV23,0)</f>
        <v>0</v>
      </c>
      <c r="AAL20" s="248">
        <f>IF(AAL$6=$WQ$5,成绩录入!EW23,0)</f>
        <v>0</v>
      </c>
      <c r="AAM20" s="248">
        <f>IF(AAM$6=$WQ$5,成绩录入!EX23,0)</f>
        <v>0</v>
      </c>
      <c r="AAN20" s="218">
        <f t="shared" si="33"/>
        <v>0</v>
      </c>
      <c r="AAO20" s="206"/>
      <c r="AAQ20" s="247">
        <f>IF(AAQ$6=$AAP$5,成绩录入!BC23,0)</f>
        <v>0</v>
      </c>
      <c r="AAR20" s="248">
        <f>IF(AAR$6=$AAP$5,成绩录入!BD23,0)</f>
        <v>0</v>
      </c>
      <c r="AAS20" s="248">
        <f>IF(AAS$6=$AAP$5,成绩录入!BE23,0)</f>
        <v>0</v>
      </c>
      <c r="AAT20" s="248">
        <f>IF(AAT$6=$AAP$5,成绩录入!BF23,0)</f>
        <v>0</v>
      </c>
      <c r="AAU20" s="248">
        <f>IF(AAU$6=$AAP$5,成绩录入!BG23,0)</f>
        <v>0</v>
      </c>
      <c r="AAV20" s="248">
        <f>IF(AAV$6=$AAP$5,成绩录入!BH23,0)</f>
        <v>0</v>
      </c>
      <c r="AAW20" s="248">
        <f>IF(AAW$6=$AAP$5,成绩录入!BI23,0)</f>
        <v>0</v>
      </c>
      <c r="AAX20" s="248">
        <f>IF(AAX$6=$AAP$5,成绩录入!BJ23,0)</f>
        <v>0</v>
      </c>
      <c r="AAY20" s="248">
        <f>IF(AAY$6=$AAP$5,成绩录入!BK23,0)</f>
        <v>0</v>
      </c>
      <c r="AAZ20" s="248">
        <f>IF(AAZ$6=$AAP$5,成绩录入!BL23,0)</f>
        <v>0</v>
      </c>
      <c r="ABA20" s="248">
        <f>IF(ABA$6=$AAP$5,成绩录入!BM23,0)</f>
        <v>0</v>
      </c>
      <c r="ABB20" s="248">
        <f>IF(ABB$6=$AAP$5,成绩录入!BN23,0)</f>
        <v>0</v>
      </c>
      <c r="ABC20" s="248">
        <f>IF(ABC$6=$AAP$5,成绩录入!BO23,0)</f>
        <v>0</v>
      </c>
      <c r="ABD20" s="248">
        <f>IF(ABD$6=$AAP$5,成绩录入!BP23,0)</f>
        <v>0</v>
      </c>
      <c r="ABE20" s="248">
        <f>IF(ABE$6=$AAP$5,成绩录入!BQ23,0)</f>
        <v>0</v>
      </c>
      <c r="ABF20" s="248">
        <f>IF(ABF$6=$AAP$5,成绩录入!BR23,0)</f>
        <v>0</v>
      </c>
      <c r="ABG20" s="248">
        <f>IF(ABG$6=$AAP$5,成绩录入!BS23,0)</f>
        <v>0</v>
      </c>
      <c r="ABH20" s="248">
        <f>IF(ABH$6=$AAP$5,成绩录入!BT23,0)</f>
        <v>0</v>
      </c>
      <c r="ABI20" s="248">
        <f>IF(ABI$6=$AAP$5,成绩录入!BU23,0)</f>
        <v>0</v>
      </c>
      <c r="ABJ20" s="248">
        <f>IF(ABJ$6=$AAP$5,成绩录入!BV23,0)</f>
        <v>0</v>
      </c>
      <c r="ABK20" s="248">
        <f>IF(ABK$6=$AAP$5,成绩录入!BW23,0)</f>
        <v>0</v>
      </c>
      <c r="ABL20" s="248">
        <f>IF(ABL$6=$AAP$5,成绩录入!BX23,0)</f>
        <v>0</v>
      </c>
      <c r="ABM20" s="248">
        <f>IF(ABM$6=$AAP$5,成绩录入!BY23,0)</f>
        <v>0</v>
      </c>
      <c r="ABN20" s="248">
        <f>IF(ABN$6=$AAP$5,成绩录入!BZ23,0)</f>
        <v>0</v>
      </c>
      <c r="ABO20" s="248">
        <f>IF(ABO$6=$AAP$5,成绩录入!CA23,0)</f>
        <v>0</v>
      </c>
      <c r="ABP20" s="248">
        <f>IF(ABP$6=$AAP$5,成绩录入!CB23,0)</f>
        <v>0</v>
      </c>
      <c r="ABQ20" s="248">
        <f>IF(ABQ$6=$AAP$5,成绩录入!CC23,0)</f>
        <v>0</v>
      </c>
      <c r="ABR20" s="248">
        <f>IF(ABR$6=$AAP$5,成绩录入!CD23,0)</f>
        <v>0</v>
      </c>
      <c r="ABS20" s="248">
        <f>IF(ABS$6=$AAP$5,成绩录入!CE23,0)</f>
        <v>0</v>
      </c>
      <c r="ABT20" s="248">
        <f>IF(ABT$6=$AAP$5,成绩录入!CF23,0)</f>
        <v>0</v>
      </c>
      <c r="ABU20" s="248">
        <f>IF(ABU$6=$AAP$5,成绩录入!CG23,0)</f>
        <v>0</v>
      </c>
      <c r="ABV20" s="248">
        <f>IF(ABV$6=$AAP$5,成绩录入!CH23,0)</f>
        <v>0</v>
      </c>
      <c r="ABW20" s="248">
        <f>IF(ABW$6=$AAP$5,成绩录入!CI23,0)</f>
        <v>0</v>
      </c>
      <c r="ABX20" s="248">
        <f>IF(ABX$6=$AAP$5,成绩录入!CJ23,0)</f>
        <v>0</v>
      </c>
      <c r="ABY20" s="248">
        <f>IF(ABY$6=$AAP$5,成绩录入!CK23,0)</f>
        <v>0</v>
      </c>
      <c r="ABZ20" s="248">
        <f>IF(ABZ$6=$AAP$5,成绩录入!CL23,0)</f>
        <v>0</v>
      </c>
      <c r="ACA20" s="248">
        <f>IF(ACA$6=$AAP$5,成绩录入!CM23,0)</f>
        <v>0</v>
      </c>
      <c r="ACB20" s="248">
        <f>IF(ACB$6=$AAP$5,成绩录入!CN23,0)</f>
        <v>0</v>
      </c>
      <c r="ACC20" s="248">
        <f>IF(ACC$6=$AAP$5,成绩录入!CO23,0)</f>
        <v>0</v>
      </c>
      <c r="ACD20" s="248">
        <f>IF(ACD$6=$AAP$5,成绩录入!CP23,0)</f>
        <v>0</v>
      </c>
      <c r="ACE20" s="248">
        <f>IF(ACE$6=$AAP$5,成绩录入!CQ23,0)</f>
        <v>0</v>
      </c>
      <c r="ACF20" s="248">
        <f>IF(ACF$6=$AAP$5,成绩录入!CR23,0)</f>
        <v>0</v>
      </c>
      <c r="ACG20" s="248">
        <f>IF(ACG$6=$AAP$5,成绩录入!CS23,0)</f>
        <v>0</v>
      </c>
      <c r="ACH20" s="248">
        <f>IF(ACH$6=$AAP$5,成绩录入!CT23,0)</f>
        <v>0</v>
      </c>
      <c r="ACI20" s="248">
        <f>IF(ACI$6=$AAP$5,成绩录入!CU23,0)</f>
        <v>0</v>
      </c>
      <c r="ACJ20" s="248">
        <f>IF(ACJ$6=$AAP$5,成绩录入!CV23,0)</f>
        <v>0</v>
      </c>
      <c r="ACK20" s="248">
        <f>IF(ACK$6=$AAP$5,成绩录入!CW23,0)</f>
        <v>0</v>
      </c>
      <c r="ACL20" s="248">
        <f>IF(ACL$6=$AAP$5,成绩录入!CX23,0)</f>
        <v>0</v>
      </c>
      <c r="ACM20" s="248">
        <f>IF(ACM$6=$AAP$5,成绩录入!CY23,0)</f>
        <v>0</v>
      </c>
      <c r="ACN20" s="248">
        <f>IF(ACN$6=$AAP$5,成绩录入!CZ23,0)</f>
        <v>0</v>
      </c>
      <c r="ACO20" s="248">
        <f>IF(ACO$6=$AAP$5,成绩录入!DA23,0)</f>
        <v>0</v>
      </c>
      <c r="ACP20" s="248">
        <f>IF(ACP$6=$AAP$5,成绩录入!DB23,0)</f>
        <v>0</v>
      </c>
      <c r="ACQ20" s="248">
        <f>IF(ACQ$6=$AAP$5,成绩录入!DC23,0)</f>
        <v>0</v>
      </c>
      <c r="ACR20" s="248">
        <f>IF(ACR$6=$AAP$5,成绩录入!DD23,0)</f>
        <v>0</v>
      </c>
      <c r="ACS20" s="248">
        <f>IF(ACS$6=$AAP$5,成绩录入!DE23,0)</f>
        <v>0</v>
      </c>
      <c r="ACT20" s="248">
        <f>IF(ACT$6=$AAP$5,成绩录入!DF23,0)</f>
        <v>0</v>
      </c>
      <c r="ACU20" s="248">
        <f>IF(ACU$6=$AAP$5,成绩录入!DG23,0)</f>
        <v>0</v>
      </c>
      <c r="ACV20" s="248">
        <f>IF(ACV$6=$AAP$5,成绩录入!DH23,0)</f>
        <v>0</v>
      </c>
      <c r="ACW20" s="248">
        <f>IF(ACW$6=$AAP$5,成绩录入!DI23,0)</f>
        <v>0</v>
      </c>
      <c r="ACX20" s="248">
        <f>IF(ACX$6=$AAP$5,成绩录入!DJ23,0)</f>
        <v>0</v>
      </c>
      <c r="ACY20" s="248">
        <f>IF(ACY$6=$AAP$5,成绩录入!DK23,0)</f>
        <v>0</v>
      </c>
      <c r="ACZ20" s="248">
        <f>IF(ACZ$6=$AAP$5,成绩录入!DL23,0)</f>
        <v>0</v>
      </c>
      <c r="ADA20" s="248">
        <f>IF(ADA$6=$AAP$5,成绩录入!DM23,0)</f>
        <v>0</v>
      </c>
      <c r="ADB20" s="248">
        <f>IF(ADB$6=$AAP$5,成绩录入!DN23,0)</f>
        <v>0</v>
      </c>
      <c r="ADC20" s="248">
        <f>IF(ADC$6=$AAP$5,成绩录入!DO23,0)</f>
        <v>0</v>
      </c>
      <c r="ADD20" s="248">
        <f>IF(ADD$6=$AAP$5,成绩录入!DP23,0)</f>
        <v>0</v>
      </c>
      <c r="ADE20" s="248">
        <f>IF(ADE$6=$AAP$5,成绩录入!DQ23,0)</f>
        <v>0</v>
      </c>
      <c r="ADF20" s="248">
        <f>IF(ADF$6=$AAP$5,成绩录入!DR23,0)</f>
        <v>0</v>
      </c>
      <c r="ADG20" s="248">
        <f>IF(ADG$6=$AAP$5,成绩录入!DS23,0)</f>
        <v>0</v>
      </c>
      <c r="ADH20" s="248">
        <f>IF(ADH$6=$AAP$5,成绩录入!DT23,0)</f>
        <v>0</v>
      </c>
      <c r="ADI20" s="248">
        <f>IF(ADI$6=$AAP$5,成绩录入!DU23,0)</f>
        <v>0</v>
      </c>
      <c r="ADJ20" s="248">
        <f>IF(ADJ$6=$AAP$5,成绩录入!DV23,0)</f>
        <v>0</v>
      </c>
      <c r="ADK20" s="248">
        <f>IF(ADK$6=$AAP$5,成绩录入!DW23,0)</f>
        <v>0</v>
      </c>
      <c r="ADL20" s="248">
        <f>IF(ADL$6=$AAP$5,成绩录入!DX23,0)</f>
        <v>0</v>
      </c>
      <c r="ADM20" s="248">
        <f>IF(ADM$6=$AAP$5,成绩录入!DY23,0)</f>
        <v>0</v>
      </c>
      <c r="ADN20" s="248">
        <f>IF(ADN$6=$AAP$5,成绩录入!DZ23,0)</f>
        <v>0</v>
      </c>
      <c r="ADO20" s="248">
        <f>IF(ADO$6=$AAP$5,成绩录入!EA23,0)</f>
        <v>0</v>
      </c>
      <c r="ADP20" s="248">
        <f>IF(ADP$6=$AAP$5,成绩录入!EB23,0)</f>
        <v>0</v>
      </c>
      <c r="ADQ20" s="248">
        <f>IF(ADQ$6=$AAP$5,成绩录入!EC23,0)</f>
        <v>0</v>
      </c>
      <c r="ADR20" s="248">
        <f>IF(ADR$6=$AAP$5,成绩录入!ED23,0)</f>
        <v>0</v>
      </c>
      <c r="ADS20" s="248">
        <f>IF(ADS$6=$AAP$5,成绩录入!EE23,0)</f>
        <v>0</v>
      </c>
      <c r="ADT20" s="248">
        <f>IF(ADT$6=$AAP$5,成绩录入!EF23,0)</f>
        <v>0</v>
      </c>
      <c r="ADU20" s="248">
        <f>IF(ADU$6=$AAP$5,成绩录入!EG23,0)</f>
        <v>0</v>
      </c>
      <c r="ADV20" s="248">
        <f>IF(ADV$6=$AAP$5,成绩录入!EH23,0)</f>
        <v>0</v>
      </c>
      <c r="ADW20" s="248">
        <f>IF(ADW$6=$AAP$5,成绩录入!EI23,0)</f>
        <v>0</v>
      </c>
      <c r="ADX20" s="248">
        <f>IF(ADX$6=$AAP$5,成绩录入!EJ23,0)</f>
        <v>0</v>
      </c>
      <c r="ADY20" s="248">
        <f>IF(ADY$6=$AAP$5,成绩录入!EK23,0)</f>
        <v>0</v>
      </c>
      <c r="ADZ20" s="248">
        <f>IF(ADZ$6=$AAP$5,成绩录入!EL23,0)</f>
        <v>0</v>
      </c>
      <c r="AEA20" s="248">
        <f>IF(AEA$6=$AAP$5,成绩录入!EM23,0)</f>
        <v>0</v>
      </c>
      <c r="AEB20" s="248">
        <f>IF(AEB$6=$AAP$5,成绩录入!EN23,0)</f>
        <v>0</v>
      </c>
      <c r="AEC20" s="248">
        <f>IF(AEC$6=$AAP$5,成绩录入!EO23,0)</f>
        <v>0</v>
      </c>
      <c r="AED20" s="248">
        <f>IF(AED$6=$AAP$5,成绩录入!EP23,0)</f>
        <v>0</v>
      </c>
      <c r="AEE20" s="248">
        <f>IF(AEE$6=$AAP$5,成绩录入!EQ23,0)</f>
        <v>0</v>
      </c>
      <c r="AEF20" s="248">
        <f>IF(AEF$6=$AAP$5,成绩录入!ER23,0)</f>
        <v>0</v>
      </c>
      <c r="AEG20" s="248">
        <f>IF(AEG$6=$AAP$5,成绩录入!ES23,0)</f>
        <v>0</v>
      </c>
      <c r="AEH20" s="248">
        <f>IF(AEH$6=$AAP$5,成绩录入!ET23,0)</f>
        <v>0</v>
      </c>
      <c r="AEI20" s="248">
        <f>IF(AEI$6=$AAP$5,成绩录入!EU23,0)</f>
        <v>0</v>
      </c>
      <c r="AEJ20" s="248">
        <f>IF(AEJ$6=$AAP$5,成绩录入!EV23,0)</f>
        <v>0</v>
      </c>
      <c r="AEK20" s="248">
        <f>IF(AEK$6=$AAP$5,成绩录入!EW23,0)</f>
        <v>0</v>
      </c>
      <c r="AEL20" s="248">
        <f>IF(AEL$6=$AAP$5,成绩录入!EX23,0)</f>
        <v>0</v>
      </c>
      <c r="AEM20" s="218">
        <f t="shared" si="34"/>
        <v>0</v>
      </c>
      <c r="AEN20" s="166"/>
      <c r="AEO20" s="166"/>
      <c r="AEP20" s="247">
        <f>IF(AEP$6=$AEO$5,成绩录入!BC23,0)</f>
        <v>0</v>
      </c>
      <c r="AEQ20" s="248">
        <f>IF(AEQ$6=$AEO$5,成绩录入!BD23,0)</f>
        <v>0</v>
      </c>
      <c r="AER20" s="248">
        <f>IF(AER$6=$AEO$5,成绩录入!BE23,0)</f>
        <v>0</v>
      </c>
      <c r="AES20" s="248">
        <f>IF(AES$6=$AEO$5,成绩录入!BF23,0)</f>
        <v>0</v>
      </c>
      <c r="AET20" s="248">
        <f>IF(AET$6=$AEO$5,成绩录入!BG23,0)</f>
        <v>0</v>
      </c>
      <c r="AEU20" s="248">
        <f>IF(AEU$6=$AEO$5,成绩录入!BH23,0)</f>
        <v>0</v>
      </c>
      <c r="AEV20" s="248">
        <f>IF(AEV$6=$AEO$5,成绩录入!BI23,0)</f>
        <v>0</v>
      </c>
      <c r="AEW20" s="248">
        <f>IF(AEW$6=$AEO$5,成绩录入!BJ23,0)</f>
        <v>0</v>
      </c>
      <c r="AEX20" s="248">
        <f>IF(AEX$6=$AEO$5,成绩录入!BK23,0)</f>
        <v>0</v>
      </c>
      <c r="AEY20" s="248">
        <f>IF(AEY$6=$AEO$5,成绩录入!BL23,0)</f>
        <v>0</v>
      </c>
      <c r="AEZ20" s="248">
        <f>IF(AEZ$6=$AEO$5,成绩录入!BM23,0)</f>
        <v>0</v>
      </c>
      <c r="AFA20" s="248">
        <f>IF(AFA$6=$AEO$5,成绩录入!BN23,0)</f>
        <v>0</v>
      </c>
      <c r="AFB20" s="248">
        <f>IF(AFB$6=$AEO$5,成绩录入!BO23,0)</f>
        <v>0</v>
      </c>
      <c r="AFC20" s="248">
        <f>IF(AFC$6=$AEO$5,成绩录入!BP23,0)</f>
        <v>0</v>
      </c>
      <c r="AFD20" s="248">
        <f>IF(AFD$6=$AEO$5,成绩录入!BQ23,0)</f>
        <v>0</v>
      </c>
      <c r="AFE20" s="248">
        <f>IF(AFE$6=$AEO$5,成绩录入!BR23,0)</f>
        <v>0</v>
      </c>
      <c r="AFF20" s="248">
        <f>IF(AFF$6=$AEO$5,成绩录入!BS23,0)</f>
        <v>0</v>
      </c>
      <c r="AFG20" s="248">
        <f>IF(AFG$6=$AEO$5,成绩录入!BT23,0)</f>
        <v>0</v>
      </c>
      <c r="AFH20" s="248">
        <f>IF(AFH$6=$AEO$5,成绩录入!BU23,0)</f>
        <v>0</v>
      </c>
      <c r="AFI20" s="248">
        <f>IF(AFI$6=$AEO$5,成绩录入!BV23,0)</f>
        <v>0</v>
      </c>
      <c r="AFJ20" s="248">
        <f>IF(AFJ$6=$AEO$5,成绩录入!BW23,0)</f>
        <v>0</v>
      </c>
      <c r="AFK20" s="248">
        <f>IF(AFK$6=$AEO$5,成绩录入!BX23,0)</f>
        <v>0</v>
      </c>
      <c r="AFL20" s="248">
        <f>IF(AFL$6=$AEO$5,成绩录入!BY23,0)</f>
        <v>0</v>
      </c>
      <c r="AFM20" s="248">
        <f>IF(AFM$6=$AEO$5,成绩录入!BZ23,0)</f>
        <v>0</v>
      </c>
      <c r="AFN20" s="248">
        <f>IF(AFN$6=$AEO$5,成绩录入!CA23,0)</f>
        <v>0</v>
      </c>
      <c r="AFO20" s="248">
        <f>IF(AFO$6=$AEO$5,成绩录入!CB23,0)</f>
        <v>0</v>
      </c>
      <c r="AFP20" s="248">
        <f>IF(AFP$6=$AEO$5,成绩录入!CC23,0)</f>
        <v>0</v>
      </c>
      <c r="AFQ20" s="248">
        <f>IF(AFQ$6=$AEO$5,成绩录入!CD23,0)</f>
        <v>0</v>
      </c>
      <c r="AFR20" s="248">
        <f>IF(AFR$6=$AEO$5,成绩录入!CE23,0)</f>
        <v>0</v>
      </c>
      <c r="AFS20" s="248">
        <f>IF(AFS$6=$AEO$5,成绩录入!CF23,0)</f>
        <v>0</v>
      </c>
      <c r="AFT20" s="248">
        <f>IF(AFT$6=$AEO$5,成绩录入!CG23,0)</f>
        <v>0</v>
      </c>
      <c r="AFU20" s="248">
        <f>IF(AFU$6=$AEO$5,成绩录入!CH23,0)</f>
        <v>0</v>
      </c>
      <c r="AFV20" s="248">
        <f>IF(AFV$6=$AEO$5,成绩录入!CI23,0)</f>
        <v>0</v>
      </c>
      <c r="AFW20" s="248">
        <f>IF(AFW$6=$AEO$5,成绩录入!CJ23,0)</f>
        <v>0</v>
      </c>
      <c r="AFX20" s="248">
        <f>IF(AFX$6=$AEO$5,成绩录入!CK23,0)</f>
        <v>0</v>
      </c>
      <c r="AFY20" s="248">
        <f>IF(AFY$6=$AEO$5,成绩录入!CL23,0)</f>
        <v>0</v>
      </c>
      <c r="AFZ20" s="248">
        <f>IF(AFZ$6=$AEO$5,成绩录入!CM23,0)</f>
        <v>0</v>
      </c>
      <c r="AGA20" s="248">
        <f>IF(AGA$6=$AEO$5,成绩录入!CN23,0)</f>
        <v>0</v>
      </c>
      <c r="AGB20" s="248">
        <f>IF(AGB$6=$AEO$5,成绩录入!CO23,0)</f>
        <v>0</v>
      </c>
      <c r="AGC20" s="248">
        <f>IF(AGC$6=$AEO$5,成绩录入!CP23,0)</f>
        <v>0</v>
      </c>
      <c r="AGD20" s="248">
        <f>IF(AGD$6=$AEO$5,成绩录入!CQ23,0)</f>
        <v>0</v>
      </c>
      <c r="AGE20" s="248">
        <f>IF(AGE$6=$AEO$5,成绩录入!CR23,0)</f>
        <v>0</v>
      </c>
      <c r="AGF20" s="248">
        <f>IF(AGF$6=$AEO$5,成绩录入!CS23,0)</f>
        <v>0</v>
      </c>
      <c r="AGG20" s="248">
        <f>IF(AGG$6=$AEO$5,成绩录入!CT23,0)</f>
        <v>0</v>
      </c>
      <c r="AGH20" s="248">
        <f>IF(AGH$6=$AEO$5,成绩录入!CU23,0)</f>
        <v>0</v>
      </c>
      <c r="AGI20" s="248">
        <f>IF(AGI$6=$AEO$5,成绩录入!CV23,0)</f>
        <v>0</v>
      </c>
      <c r="AGJ20" s="248">
        <f>IF(AGJ$6=$AEO$5,成绩录入!CW23,0)</f>
        <v>0</v>
      </c>
      <c r="AGK20" s="248">
        <f>IF(AGK$6=$AEO$5,成绩录入!CX23,0)</f>
        <v>0</v>
      </c>
      <c r="AGL20" s="248">
        <f>IF(AGL$6=$AEO$5,成绩录入!CY23,0)</f>
        <v>0</v>
      </c>
      <c r="AGM20" s="248">
        <f>IF(AGM$6=$AEO$5,成绩录入!CZ23,0)</f>
        <v>0</v>
      </c>
      <c r="AGN20" s="248">
        <f>IF(AGN$6=$AEO$5,成绩录入!DA23,0)</f>
        <v>0</v>
      </c>
      <c r="AGO20" s="248">
        <f>IF(AGO$6=$AEO$5,成绩录入!DB23,0)</f>
        <v>0</v>
      </c>
      <c r="AGP20" s="248">
        <f>IF(AGP$6=$AEO$5,成绩录入!DC23,0)</f>
        <v>0</v>
      </c>
      <c r="AGQ20" s="248">
        <f>IF(AGQ$6=$AEO$5,成绩录入!DD23,0)</f>
        <v>0</v>
      </c>
      <c r="AGR20" s="248">
        <f>IF(AGR$6=$AEO$5,成绩录入!DE23,0)</f>
        <v>0</v>
      </c>
      <c r="AGS20" s="248">
        <f>IF(AGS$6=$AEO$5,成绩录入!DF23,0)</f>
        <v>0</v>
      </c>
      <c r="AGT20" s="248">
        <f>IF(AGT$6=$AEO$5,成绩录入!DG23,0)</f>
        <v>0</v>
      </c>
      <c r="AGU20" s="248">
        <f>IF(AGU$6=$AEO$5,成绩录入!DH23,0)</f>
        <v>0</v>
      </c>
      <c r="AGV20" s="248">
        <f>IF(AGV$6=$AEO$5,成绩录入!DI23,0)</f>
        <v>0</v>
      </c>
      <c r="AGW20" s="248">
        <f>IF(AGW$6=$AEO$5,成绩录入!DJ23,0)</f>
        <v>0</v>
      </c>
      <c r="AGX20" s="248">
        <f>IF(AGX$6=$AEO$5,成绩录入!DK23,0)</f>
        <v>0</v>
      </c>
      <c r="AGY20" s="248">
        <f>IF(AGY$6=$AEO$5,成绩录入!DL23,0)</f>
        <v>0</v>
      </c>
      <c r="AGZ20" s="248">
        <f>IF(AGZ$6=$AEO$5,成绩录入!DM23,0)</f>
        <v>0</v>
      </c>
      <c r="AHA20" s="248">
        <f>IF(AHA$6=$AEO$5,成绩录入!DN23,0)</f>
        <v>0</v>
      </c>
      <c r="AHB20" s="248">
        <f>IF(AHB$6=$AEO$5,成绩录入!DO23,0)</f>
        <v>0</v>
      </c>
      <c r="AHC20" s="248">
        <f>IF(AHC$6=$AEO$5,成绩录入!DP23,0)</f>
        <v>0</v>
      </c>
      <c r="AHD20" s="248">
        <f>IF(AHD$6=$AEO$5,成绩录入!DQ23,0)</f>
        <v>0</v>
      </c>
      <c r="AHE20" s="248">
        <f>IF(AHE$6=$AEO$5,成绩录入!DR23,0)</f>
        <v>0</v>
      </c>
      <c r="AHF20" s="248">
        <f>IF(AHF$6=$AEO$5,成绩录入!DS23,0)</f>
        <v>0</v>
      </c>
      <c r="AHG20" s="248">
        <f>IF(AHG$6=$AEO$5,成绩录入!DT23,0)</f>
        <v>0</v>
      </c>
      <c r="AHH20" s="248">
        <f>IF(AHH$6=$AEO$5,成绩录入!DU23,0)</f>
        <v>0</v>
      </c>
      <c r="AHI20" s="248">
        <f>IF(AHI$6=$AEO$5,成绩录入!DV23,0)</f>
        <v>0</v>
      </c>
      <c r="AHJ20" s="248">
        <f>IF(AHJ$6=$AEO$5,成绩录入!DW23,0)</f>
        <v>0</v>
      </c>
      <c r="AHK20" s="248">
        <f>IF(AHK$6=$AEO$5,成绩录入!DX23,0)</f>
        <v>0</v>
      </c>
      <c r="AHL20" s="248">
        <f>IF(AHL$6=$AEO$5,成绩录入!DY23,0)</f>
        <v>0</v>
      </c>
      <c r="AHM20" s="248">
        <f>IF(AHM$6=$AEO$5,成绩录入!DZ23,0)</f>
        <v>0</v>
      </c>
      <c r="AHN20" s="248">
        <f>IF(AHN$6=$AEO$5,成绩录入!EA23,0)</f>
        <v>0</v>
      </c>
      <c r="AHO20" s="248">
        <f>IF(AHO$6=$AEO$5,成绩录入!EB23,0)</f>
        <v>0</v>
      </c>
      <c r="AHP20" s="248">
        <f>IF(AHP$6=$AEO$5,成绩录入!EC23,0)</f>
        <v>0</v>
      </c>
      <c r="AHQ20" s="248">
        <f>IF(AHQ$6=$AEO$5,成绩录入!ED23,0)</f>
        <v>0</v>
      </c>
      <c r="AHR20" s="248">
        <f>IF(AHR$6=$AEO$5,成绩录入!EE23,0)</f>
        <v>0</v>
      </c>
      <c r="AHS20" s="248">
        <f>IF(AHS$6=$AEO$5,成绩录入!EF23,0)</f>
        <v>0</v>
      </c>
      <c r="AHT20" s="248">
        <f>IF(AHT$6=$AEO$5,成绩录入!EG23,0)</f>
        <v>0</v>
      </c>
      <c r="AHU20" s="248">
        <f>IF(AHU$6=$AEO$5,成绩录入!EH23,0)</f>
        <v>0</v>
      </c>
      <c r="AHV20" s="248">
        <f>IF(AHV$6=$AEO$5,成绩录入!EI23,0)</f>
        <v>0</v>
      </c>
      <c r="AHW20" s="248">
        <f>IF(AHW$6=$AEO$5,成绩录入!EJ23,0)</f>
        <v>0</v>
      </c>
      <c r="AHX20" s="248">
        <f>IF(AHX$6=$AEO$5,成绩录入!EK23,0)</f>
        <v>0</v>
      </c>
      <c r="AHY20" s="248">
        <f>IF(AHY$6=$AEO$5,成绩录入!EL23,0)</f>
        <v>0</v>
      </c>
      <c r="AHZ20" s="248">
        <f>IF(AHZ$6=$AEO$5,成绩录入!EM23,0)</f>
        <v>0</v>
      </c>
      <c r="AIA20" s="248">
        <f>IF(AIA$6=$AEO$5,成绩录入!EN23,0)</f>
        <v>0</v>
      </c>
      <c r="AIB20" s="248">
        <f>IF(AIB$6=$AEO$5,成绩录入!EO23,0)</f>
        <v>0</v>
      </c>
      <c r="AIC20" s="248">
        <f>IF(AIC$6=$AEO$5,成绩录入!EP23,0)</f>
        <v>0</v>
      </c>
      <c r="AID20" s="248">
        <f>IF(AID$6=$AEO$5,成绩录入!EQ23,0)</f>
        <v>0</v>
      </c>
      <c r="AIE20" s="248">
        <f>IF(AIE$6=$AEO$5,成绩录入!ER23,0)</f>
        <v>0</v>
      </c>
      <c r="AIF20" s="248">
        <f>IF(AIF$6=$AEO$5,成绩录入!ES23,0)</f>
        <v>0</v>
      </c>
      <c r="AIG20" s="248">
        <f>IF(AIG$6=$AEO$5,成绩录入!ET23,0)</f>
        <v>0</v>
      </c>
      <c r="AIH20" s="248">
        <f>IF(AIH$6=$AEO$5,成绩录入!EU23,0)</f>
        <v>0</v>
      </c>
      <c r="AII20" s="248">
        <f>IF(AII$6=$AEO$5,成绩录入!EV23,0)</f>
        <v>0</v>
      </c>
      <c r="AIJ20" s="248">
        <f>IF(AIJ$6=$AEO$5,成绩录入!EW23,0)</f>
        <v>0</v>
      </c>
      <c r="AIK20" s="248">
        <f>IF(AIK$6=$AEO$5,成绩录入!EX23,0)</f>
        <v>0</v>
      </c>
      <c r="AIL20" s="218">
        <f t="shared" si="35"/>
        <v>0</v>
      </c>
      <c r="AIN20" s="214" t="str">
        <f>初始录入!A25</f>
        <v/>
      </c>
      <c r="AIO20" s="215">
        <f>初始录入!B25</f>
        <v>0</v>
      </c>
      <c r="AIP20" s="216">
        <f>初始录入!C25</f>
        <v>0</v>
      </c>
      <c r="AIQ20" s="314">
        <f>IF(平时!D18&lt;&gt;"",平时!D18,0)</f>
        <v>0</v>
      </c>
      <c r="AIR20" s="324" t="str">
        <f t="shared" si="89"/>
        <v/>
      </c>
      <c r="AIS20" s="314">
        <f>IF(过程!D18&lt;&gt;"",过程!D18,0)</f>
        <v>0</v>
      </c>
      <c r="AIT20" s="324" t="str">
        <f t="shared" si="90"/>
        <v/>
      </c>
      <c r="AIU20" s="216">
        <f>IF(期末!D18&lt;&gt;"",期末!D18,0)</f>
        <v>0</v>
      </c>
      <c r="AIV20" s="324" t="str">
        <f t="shared" si="91"/>
        <v/>
      </c>
      <c r="AIW20" s="325">
        <f t="shared" si="92"/>
        <v>0</v>
      </c>
      <c r="AIX20" s="314">
        <f>IF(平时!E18&lt;&gt;"",平时!E18,0)</f>
        <v>0</v>
      </c>
      <c r="AIY20" s="324" t="str">
        <f t="shared" si="93"/>
        <v/>
      </c>
      <c r="AIZ20" s="314">
        <f>IF(过程!E18&lt;&gt;"",过程!E18,0)</f>
        <v>0</v>
      </c>
      <c r="AJA20" s="324" t="str">
        <f t="shared" si="94"/>
        <v/>
      </c>
      <c r="AJB20" s="216">
        <f>IF(期末!E18&lt;&gt;"",期末!E18,0)</f>
        <v>0</v>
      </c>
      <c r="AJC20" s="324" t="str">
        <f t="shared" si="95"/>
        <v/>
      </c>
      <c r="AJD20" s="325">
        <f t="shared" si="96"/>
        <v>0</v>
      </c>
      <c r="AJE20" s="314">
        <f>IF(平时!F18&lt;&gt;"",平时!F18,0)</f>
        <v>0</v>
      </c>
      <c r="AJF20" s="324" t="str">
        <f t="shared" si="97"/>
        <v/>
      </c>
      <c r="AJG20" s="314">
        <f>IF(过程!F18&lt;&gt;"",过程!F18,0)</f>
        <v>0</v>
      </c>
      <c r="AJH20" s="324" t="str">
        <f t="shared" si="98"/>
        <v/>
      </c>
      <c r="AJI20" s="216">
        <f>IF(期末!F18&lt;&gt;"",期末!F18,0)</f>
        <v>0</v>
      </c>
      <c r="AJJ20" s="324" t="str">
        <f t="shared" si="99"/>
        <v/>
      </c>
      <c r="AJK20" s="325">
        <f t="shared" si="100"/>
        <v>0</v>
      </c>
      <c r="AJL20" s="314">
        <f>IF(平时!G18&lt;&gt;"",平时!G18,0)</f>
        <v>0</v>
      </c>
      <c r="AJM20" s="324" t="str">
        <f t="shared" si="101"/>
        <v/>
      </c>
      <c r="AJN20" s="314">
        <f>IF(过程!G18&lt;&gt;"",过程!G18,0)</f>
        <v>0</v>
      </c>
      <c r="AJO20" s="324" t="str">
        <f t="shared" si="102"/>
        <v/>
      </c>
      <c r="AJP20" s="216">
        <f>IF(期末!G18&lt;&gt;"",期末!G18,0)</f>
        <v>0</v>
      </c>
      <c r="AJQ20" s="324" t="str">
        <f t="shared" si="103"/>
        <v/>
      </c>
      <c r="AJR20" s="325">
        <f t="shared" si="104"/>
        <v>0</v>
      </c>
      <c r="AJS20" s="314">
        <f>IF(平时!H18&lt;&gt;"",平时!H18,0)</f>
        <v>0</v>
      </c>
      <c r="AJT20" s="324" t="str">
        <f t="shared" si="105"/>
        <v/>
      </c>
      <c r="AJU20" s="314">
        <f>IF(过程!H18&lt;&gt;"",过程!H18,0)</f>
        <v>0</v>
      </c>
      <c r="AJV20" s="324" t="str">
        <f t="shared" si="106"/>
        <v/>
      </c>
      <c r="AJW20" s="216">
        <f>IF(期末!H18&lt;&gt;"",期末!H18,0)</f>
        <v>0</v>
      </c>
      <c r="AJX20" s="324" t="str">
        <f t="shared" si="107"/>
        <v/>
      </c>
      <c r="AJY20" s="326">
        <f t="shared" si="108"/>
        <v>0</v>
      </c>
      <c r="AKA20" s="216" t="str">
        <f>初始录入!A25</f>
        <v/>
      </c>
      <c r="AKB20" s="216">
        <f>初始录入!B25</f>
        <v>0</v>
      </c>
      <c r="AKC20" s="216">
        <f>初始录入!C25</f>
        <v>0</v>
      </c>
      <c r="AKD20" s="327" t="str">
        <f>IF(初始录入!$E25=初始录入!$K$2,达成度!$D33,"")</f>
        <v/>
      </c>
      <c r="AKE20" s="327" t="str">
        <f>IF(初始录入!$E25=初始录入!$K$3,达成度!D33,"")</f>
        <v/>
      </c>
      <c r="AKF20" s="216" t="str">
        <f>IF(初始录入!$E25=初始录入!$K$4,达成度!D33,"")</f>
        <v/>
      </c>
      <c r="AKG20" s="216" t="str">
        <f>IF(初始录入!$E25=初始录入!$K$5,达成度!D33,"")</f>
        <v/>
      </c>
      <c r="AKH20" s="327" t="str">
        <f>IF(初始录入!$E25=初始录入!$K$2,达成度!E33,"")</f>
        <v/>
      </c>
      <c r="AKI20" s="327" t="str">
        <f>IF(初始录入!$E25=初始录入!$K$3,达成度!E33,"")</f>
        <v/>
      </c>
      <c r="AKJ20" s="216" t="str">
        <f>IF(初始录入!$E25=初始录入!$K$4,达成度!E33,"")</f>
        <v/>
      </c>
      <c r="AKK20" s="216" t="str">
        <f>IF(初始录入!$E25=初始录入!$K$5,达成度!E33,"")</f>
        <v/>
      </c>
      <c r="AKL20" s="327" t="str">
        <f>IF(初始录入!$E25=初始录入!$K$2,达成度!F33,"")</f>
        <v/>
      </c>
      <c r="AKM20" s="327" t="str">
        <f>IF(初始录入!$E25=初始录入!$K$3,达成度!F33,"")</f>
        <v/>
      </c>
      <c r="AKN20" s="216" t="str">
        <f>IF(初始录入!$E25=初始录入!$K$4,达成度!F33,"")</f>
        <v/>
      </c>
      <c r="AKO20" s="216" t="str">
        <f>IF(初始录入!$E25=初始录入!$K$5,达成度!F33,"")</f>
        <v/>
      </c>
      <c r="AKP20" s="327" t="str">
        <f>IF(初始录入!$E25=初始录入!$K$2,达成度!H33,"")</f>
        <v/>
      </c>
      <c r="AKQ20" s="327" t="str">
        <f>IF(初始录入!$E25=初始录入!$K$3,达成度!H33,"")</f>
        <v/>
      </c>
      <c r="AKR20" s="216" t="str">
        <f>IF(初始录入!$E25=初始录入!$K$4,达成度!H33,"")</f>
        <v/>
      </c>
      <c r="AKS20" s="216" t="str">
        <f>IF(初始录入!$E25=初始录入!$K$5,达成度!H33,"")</f>
        <v/>
      </c>
      <c r="AKT20" s="327" t="str">
        <f>IF(初始录入!$E25=初始录入!$K$2,达成度!I33,"")</f>
        <v/>
      </c>
      <c r="AKU20" s="327" t="str">
        <f>IF(初始录入!$E25=初始录入!$K$3,达成度!I33,"")</f>
        <v/>
      </c>
      <c r="AKV20" s="216" t="str">
        <f>IF(初始录入!$E25=初始录入!$K$4,达成度!I33,"")</f>
        <v/>
      </c>
      <c r="AKW20" s="216" t="str">
        <f>IF(初始录入!$E25=初始录入!$K$5,达成度!I33,"")</f>
        <v/>
      </c>
      <c r="AKX20" s="327" t="str">
        <f>IF(初始录入!$E25=初始录入!$K$2,达成度!J33,"")</f>
        <v/>
      </c>
      <c r="AKY20" s="327" t="str">
        <f>IF(初始录入!$E25=初始录入!$K$3,达成度!J33,"")</f>
        <v/>
      </c>
      <c r="AKZ20" s="216" t="str">
        <f>IF(初始录入!$E25=初始录入!$K$4,达成度!J33,"")</f>
        <v/>
      </c>
      <c r="ALA20" s="216" t="str">
        <f>IF(初始录入!$E25=初始录入!$K$5,达成度!J33,"")</f>
        <v/>
      </c>
      <c r="ALB20" s="327" t="str">
        <f>IF(初始录入!$E25=初始录入!$K$2,达成度!L33,"")</f>
        <v/>
      </c>
      <c r="ALC20" s="327" t="str">
        <f>IF(初始录入!$E25=初始录入!$K$3,达成度!L33,"")</f>
        <v/>
      </c>
      <c r="ALD20" s="216" t="str">
        <f>IF(初始录入!$E25=初始录入!$K$4,达成度!L33,"")</f>
        <v/>
      </c>
      <c r="ALE20" s="216" t="str">
        <f>IF(初始录入!$E25=初始录入!$K$5,达成度!L33,"")</f>
        <v/>
      </c>
      <c r="ALF20" s="327" t="str">
        <f>IF(初始录入!$E25=初始录入!$K$2,达成度!M33,"")</f>
        <v/>
      </c>
      <c r="ALG20" s="327" t="str">
        <f>IF(初始录入!$E25=初始录入!$K$3,达成度!M33,"")</f>
        <v/>
      </c>
      <c r="ALH20" s="216" t="str">
        <f>IF(初始录入!$E25=初始录入!$K$4,达成度!M33,"")</f>
        <v/>
      </c>
      <c r="ALI20" s="216" t="str">
        <f>IF(初始录入!$E25=初始录入!$K$5,达成度!M33,"")</f>
        <v/>
      </c>
      <c r="ALJ20" s="327" t="str">
        <f>IF(初始录入!$E25=初始录入!$K$2,达成度!N33,"")</f>
        <v/>
      </c>
      <c r="ALK20" s="327" t="str">
        <f>IF(初始录入!$E25=初始录入!$K$3,达成度!N33,"")</f>
        <v/>
      </c>
      <c r="ALL20" s="216" t="str">
        <f>IF(初始录入!$E25=初始录入!$K$4,达成度!N33,"")</f>
        <v/>
      </c>
      <c r="ALM20" s="216" t="str">
        <f>IF(初始录入!$E25=初始录入!$K$5,达成度!N33,"")</f>
        <v/>
      </c>
      <c r="ALN20" s="327" t="str">
        <f>IF(初始录入!$E25=初始录入!$K$2,达成度!P33,"")</f>
        <v/>
      </c>
      <c r="ALO20" s="327" t="str">
        <f>IF(初始录入!$E25=初始录入!$K$3,达成度!P33,"")</f>
        <v/>
      </c>
      <c r="ALP20" s="216" t="str">
        <f>IF(初始录入!$E25=初始录入!$K$4,达成度!P33,"")</f>
        <v/>
      </c>
      <c r="ALQ20" s="216" t="str">
        <f>IF(初始录入!$E25=初始录入!$K$5,达成度!P33,"")</f>
        <v/>
      </c>
      <c r="ALR20" s="327" t="str">
        <f>IF(初始录入!$E25=初始录入!$K$2,达成度!Q33,"")</f>
        <v/>
      </c>
      <c r="ALS20" s="327" t="str">
        <f>IF(初始录入!$E25=初始录入!$K$3,达成度!Q33,"")</f>
        <v/>
      </c>
      <c r="ALT20" s="216" t="str">
        <f>IF(初始录入!$E25=初始录入!$K$4,达成度!Q33,"")</f>
        <v/>
      </c>
      <c r="ALU20" s="216" t="str">
        <f>IF(初始录入!$E25=初始录入!$K$5,达成度!Q33,"")</f>
        <v/>
      </c>
      <c r="ALV20" s="327" t="str">
        <f>IF(初始录入!$E25=初始录入!$K$2,达成度!R33,"")</f>
        <v/>
      </c>
      <c r="ALW20" s="327" t="str">
        <f>IF(初始录入!$E25=初始录入!$K$3,达成度!R33,"")</f>
        <v/>
      </c>
      <c r="ALX20" s="216" t="str">
        <f>IF(初始录入!$E25=初始录入!$K$4,达成度!R33,"")</f>
        <v/>
      </c>
      <c r="ALY20" s="216"/>
      <c r="ALZ20" s="327" t="str">
        <f>IF(初始录入!$E25=初始录入!$K$2,达成度!T33,"")</f>
        <v/>
      </c>
      <c r="AMA20" s="327" t="str">
        <f>IF(初始录入!$E25=初始录入!$K$3,达成度!T33,"")</f>
        <v/>
      </c>
      <c r="AMB20" s="216" t="str">
        <f>IF(初始录入!$E25=初始录入!$K$4,达成度!T33,"")</f>
        <v/>
      </c>
      <c r="AMC20" s="216" t="str">
        <f>IF(初始录入!$E25=初始录入!$K$5,达成度!T33,"")</f>
        <v/>
      </c>
      <c r="AMD20" s="327" t="str">
        <f>IF(初始录入!$E25=初始录入!$K$2,达成度!U33,"")</f>
        <v/>
      </c>
      <c r="AME20" s="327" t="str">
        <f>IF(初始录入!$E25=初始录入!$K$3,达成度!U33,"")</f>
        <v/>
      </c>
      <c r="AMF20" s="216" t="str">
        <f>IF(初始录入!$E25=初始录入!$K$4,达成度!U33,"")</f>
        <v/>
      </c>
      <c r="AMG20" s="216" t="str">
        <f>IF(初始录入!$E25=初始录入!$K$5,达成度!U33,"")</f>
        <v/>
      </c>
      <c r="AMH20" s="327" t="str">
        <f>IF(初始录入!$E25=初始录入!$K$2,达成度!V33,"")</f>
        <v/>
      </c>
      <c r="AMI20" s="327" t="str">
        <f>IF(初始录入!$E25=初始录入!$K$3,达成度!V33,"")</f>
        <v/>
      </c>
      <c r="AMJ20" s="216" t="str">
        <f>IF(初始录入!$E25=初始录入!$K$4,达成度!W33,"")</f>
        <v/>
      </c>
      <c r="AMK20" s="216" t="str">
        <f>IF(初始录入!$E25=初始录入!$K$5,达成度!W33,"")</f>
        <v/>
      </c>
      <c r="AMM20" s="215">
        <f t="shared" si="114"/>
        <v>13</v>
      </c>
      <c r="AMN20" s="222" t="str">
        <f t="shared" si="109"/>
        <v/>
      </c>
      <c r="AMO20" s="325" t="str">
        <f>IF($AMM20&lt;=$H$7,INDEX(达成度!$G$21:$G$170,$AMM20,1),"")</f>
        <v/>
      </c>
      <c r="AMP20" s="325" t="str">
        <f>IF($AMM20&lt;=$H$7,INDEX(达成度!$K$21:$K$170,$AMM20,1),"")</f>
        <v/>
      </c>
      <c r="AMQ20" s="325" t="str">
        <f>IF($AMM20&lt;=$H$7,INDEX(达成度!$O$21:$O$170,$AMM20,1),"")</f>
        <v/>
      </c>
      <c r="AMR20" s="325" t="str">
        <f>IF($AMM20&lt;=$H$7,INDEX(达成度!$S$21:$S$170,$AMM20,1),"")</f>
        <v/>
      </c>
      <c r="AMS20" s="326" t="str">
        <f>IF($AMM20&lt;=$H$7,INDEX(达成度!$W$21:$W$170,$AMM20,1),"")</f>
        <v/>
      </c>
      <c r="AMT20" s="328"/>
      <c r="AMU20" s="336"/>
      <c r="AMV20" s="222" t="str">
        <f t="shared" si="110"/>
        <v/>
      </c>
      <c r="AMW20" s="325" t="str">
        <f>IF($AMM20&lt;=$I$7,INDEX(达成度!$G$21:$G$170,$AMM20+$H$7,1),"")</f>
        <v/>
      </c>
      <c r="AMX20" s="325" t="str">
        <f>IF($AMM20&lt;=$I$7,INDEX(达成度!$K$21:$K$170,$AMM20+$H$7,1),"")</f>
        <v/>
      </c>
      <c r="AMY20" s="325" t="str">
        <f>IF($AMM20&lt;=$I$7,INDEX(达成度!$O$21:$O$170,$AMM20+$H$7,1),"")</f>
        <v/>
      </c>
      <c r="AMZ20" s="325" t="str">
        <f>IF($AMM20&lt;=$I$7,INDEX(达成度!$S$21:$S$170,$AMM20+$H$7,1),"")</f>
        <v/>
      </c>
      <c r="ANA20" s="326" t="str">
        <f>IF($AMM20&lt;=$I$7,INDEX(达成度!$W$21:$W$170,$AMM20+$H$7,1),"")</f>
        <v/>
      </c>
      <c r="ANB20" s="206"/>
      <c r="ANC20" s="215"/>
      <c r="AND20" s="216" t="str">
        <f t="shared" si="111"/>
        <v/>
      </c>
      <c r="ANE20" s="325" t="str">
        <f>IF($AMM20&lt;=$J$7,INDEX(达成度!$G$21:$G$170,$AMM20+$H$7+$I$7,1),"")</f>
        <v/>
      </c>
      <c r="ANF20" s="325" t="str">
        <f>IF($AMM20&lt;=$J$7,INDEX(达成度!$K$21:$K$170,$AMM20+$H$7+$I$7,1),"")</f>
        <v/>
      </c>
      <c r="ANG20" s="325" t="str">
        <f>IF($AMM20&lt;=$J$7,INDEX(达成度!$O$21:$O$170,$AMM20+$H$7+$I$7,1),"")</f>
        <v/>
      </c>
      <c r="ANH20" s="325" t="str">
        <f>IF($AMM20&lt;=$J$7,INDEX(达成度!$S$21:$S$170,$AMM20+$H$7+$I$7,1),"")</f>
        <v/>
      </c>
      <c r="ANI20" s="326" t="str">
        <f>IF($AMM20&lt;=$J$7,INDEX(达成度!$W$21:$W$170,$AMM20+$H$7+$I$7,1),"")</f>
        <v/>
      </c>
      <c r="ANK20" s="215"/>
      <c r="ANL20" s="216" t="str">
        <f t="shared" si="112"/>
        <v/>
      </c>
      <c r="ANM20" s="325" t="str">
        <f>IF($AMM20&lt;=$K$7,INDEX(达成度!$G$21:$G$170,$AMM20+$H$7+$I$7+$J$7,1),"")</f>
        <v/>
      </c>
      <c r="ANN20" s="325" t="str">
        <f>IF($AMM20&lt;=$K$7,INDEX(达成度!$K$21:$K$170,$AMM20+$H$7+$I$7+$J$7,1),"")</f>
        <v/>
      </c>
      <c r="ANO20" s="325" t="str">
        <f>IF($AMM20&lt;=$K$7,INDEX(达成度!$O$21:$O$170,$AMM20+$H$7+$I$7+$J$7,1),"")</f>
        <v/>
      </c>
      <c r="ANP20" s="325" t="str">
        <f>IF($AMM20&lt;=$K$7,INDEX(达成度!$S$21:$S$170,$AMM20+$H$7+$I$7+$J$7,1),"")</f>
        <v/>
      </c>
      <c r="ANQ20" s="326" t="str">
        <f>IF($AMM20&lt;=$K$7,INDEX(达成度!$W$21:$W$170,$AMM20+$H$7+$I$7+$J$7,1),"")</f>
        <v/>
      </c>
      <c r="ANS20" s="187"/>
      <c r="ANT20" s="187"/>
      <c r="ANU20" s="187"/>
      <c r="ANV20" s="187"/>
      <c r="ANW20" s="187"/>
      <c r="ANX20" s="187"/>
      <c r="ANY20" s="187"/>
      <c r="ANZ20" s="187"/>
      <c r="AOA20" s="187"/>
      <c r="AOB20" s="187"/>
      <c r="AOC20" s="187"/>
      <c r="AOD20" s="187"/>
      <c r="AOE20" s="187"/>
      <c r="AOF20" s="187"/>
      <c r="AOG20" s="187"/>
      <c r="AOH20" s="187"/>
      <c r="AOI20" s="187"/>
      <c r="AOJ20" s="187"/>
      <c r="AOK20" s="187"/>
      <c r="AOL20" s="187"/>
      <c r="AOM20" s="187"/>
      <c r="AON20" s="187"/>
      <c r="AOO20" s="187"/>
      <c r="AOP20" s="187"/>
      <c r="AOQ20" s="187"/>
      <c r="AOR20" s="187"/>
      <c r="AOS20" s="187"/>
      <c r="AOT20" s="187"/>
      <c r="AOU20" s="187"/>
      <c r="AOV20" s="187"/>
      <c r="AOW20" s="187"/>
      <c r="AOX20" s="187"/>
      <c r="AOY20" s="187"/>
      <c r="AOZ20" s="187"/>
      <c r="APA20" s="187"/>
      <c r="APB20" s="187"/>
      <c r="APC20" s="187"/>
      <c r="APD20" s="187"/>
      <c r="APE20" s="187"/>
      <c r="APF20" s="187"/>
      <c r="APG20" s="187"/>
      <c r="APH20" s="187"/>
      <c r="API20" s="187"/>
      <c r="APJ20" s="187"/>
      <c r="APK20" s="187"/>
      <c r="APL20" s="187"/>
      <c r="APM20" s="187"/>
      <c r="APN20" s="187"/>
      <c r="APO20" s="187"/>
      <c r="APP20" s="187"/>
      <c r="APQ20" s="187"/>
      <c r="APR20" s="187"/>
      <c r="APS20" s="187"/>
      <c r="APT20" s="187"/>
      <c r="APU20" s="187"/>
      <c r="APV20" s="187"/>
      <c r="APW20" s="187"/>
    </row>
    <row r="21" ht="18" customHeight="1" spans="1:1024 1025:1115">
      <c r="A21" s="215" t="str">
        <f>初始录入!A26</f>
        <v/>
      </c>
      <c r="B21" s="216" t="str">
        <f>IF(初始录入!B26&lt;&gt;"",初始录入!B26,"")</f>
        <v/>
      </c>
      <c r="C21" s="216" t="str">
        <f>IF(初始录入!C26&lt;&gt;"",初始录入!C26,"")</f>
        <v/>
      </c>
      <c r="D21" s="216" t="str">
        <f>IF(初始录入!D26&lt;&gt;"",初始录入!D26,"")</f>
        <v/>
      </c>
      <c r="E21" s="218" t="str">
        <f>IF(初始录入!E26&lt;&gt;"",初始录入!E26,"")</f>
        <v/>
      </c>
      <c r="G21" s="330"/>
      <c r="H21" s="295">
        <f>IF(初始录入!E26=H$6,1,0)</f>
        <v>0</v>
      </c>
      <c r="I21" s="295">
        <f>IF(初始录入!E26=I$6,1,0)</f>
        <v>0</v>
      </c>
      <c r="J21" s="295">
        <f>IF(初始录入!E26=J$6,1,0)</f>
        <v>0</v>
      </c>
      <c r="K21" s="321">
        <f>IF(初始录入!E26=K$6,1,0)</f>
        <v>0</v>
      </c>
      <c r="L21" s="28"/>
      <c r="X21" s="28"/>
      <c r="Y21" s="294">
        <v>100</v>
      </c>
      <c r="Z21" s="295">
        <f>成绩录入!$F$7</f>
        <v>0</v>
      </c>
      <c r="AA21" s="295">
        <f>成绩录入!F24</f>
        <v>0</v>
      </c>
      <c r="AB21" s="296">
        <f>IF(初始录入!$M$7&lt;&gt;"",IF(成绩录入!$F$7&lt;&gt;"",IF(初始录入!$P$7="次数",AA21/Z21*Y21,成绩录入!F24),0),0)</f>
        <v>0</v>
      </c>
      <c r="AC21" s="297">
        <f t="shared" si="36"/>
        <v>0</v>
      </c>
      <c r="AD21" s="297">
        <f t="shared" si="23"/>
        <v>0</v>
      </c>
      <c r="AE21" s="297">
        <f t="shared" si="24"/>
        <v>0</v>
      </c>
      <c r="AF21" s="297">
        <f t="shared" si="25"/>
        <v>0</v>
      </c>
      <c r="AG21" s="297">
        <f t="shared" si="26"/>
        <v>0</v>
      </c>
      <c r="AH21" s="298">
        <f t="shared" si="37"/>
        <v>0</v>
      </c>
      <c r="AI21" s="28"/>
      <c r="AJ21" s="260">
        <f>成绩录入!I24</f>
        <v>0</v>
      </c>
      <c r="AK21" s="248">
        <f>成绩录入!J24</f>
        <v>0</v>
      </c>
      <c r="AL21" s="248">
        <f>成绩录入!K24</f>
        <v>0</v>
      </c>
      <c r="AM21" s="248">
        <f>成绩录入!L24</f>
        <v>0</v>
      </c>
      <c r="AN21" s="248">
        <f>成绩录入!M24</f>
        <v>0</v>
      </c>
      <c r="AO21" s="298">
        <f t="shared" si="38"/>
        <v>0</v>
      </c>
      <c r="AP21" s="299"/>
      <c r="AQ21" s="260">
        <f>成绩录入!I24</f>
        <v>0</v>
      </c>
      <c r="AR21" s="248">
        <f>成绩录入!J24</f>
        <v>0</v>
      </c>
      <c r="AS21" s="248">
        <f>成绩录入!K24</f>
        <v>0</v>
      </c>
      <c r="AT21" s="248">
        <f>成绩录入!L24</f>
        <v>0</v>
      </c>
      <c r="AU21" s="248">
        <f>成绩录入!M24</f>
        <v>0</v>
      </c>
      <c r="AV21" s="298">
        <f t="shared" si="39"/>
        <v>0</v>
      </c>
      <c r="AW21" s="299"/>
      <c r="AX21" s="260">
        <f>成绩录入!I24</f>
        <v>0</v>
      </c>
      <c r="AY21" s="248">
        <f>成绩录入!J24</f>
        <v>0</v>
      </c>
      <c r="AZ21" s="248">
        <f>成绩录入!K24</f>
        <v>0</v>
      </c>
      <c r="BA21" s="248">
        <f>成绩录入!L24</f>
        <v>0</v>
      </c>
      <c r="BB21" s="248">
        <f>成绩录入!M24</f>
        <v>0</v>
      </c>
      <c r="BC21" s="298">
        <f t="shared" si="40"/>
        <v>0</v>
      </c>
      <c r="BD21" s="299"/>
      <c r="BE21" s="260">
        <f>成绩录入!I24</f>
        <v>0</v>
      </c>
      <c r="BF21" s="248">
        <f>成绩录入!J24</f>
        <v>0</v>
      </c>
      <c r="BG21" s="248">
        <f>成绩录入!K24</f>
        <v>0</v>
      </c>
      <c r="BH21" s="248">
        <f>成绩录入!L24</f>
        <v>0</v>
      </c>
      <c r="BI21" s="248">
        <f>成绩录入!M24</f>
        <v>0</v>
      </c>
      <c r="BJ21" s="298">
        <f t="shared" si="41"/>
        <v>0</v>
      </c>
      <c r="BK21" s="299"/>
      <c r="BL21" s="260">
        <f>成绩录入!I24</f>
        <v>0</v>
      </c>
      <c r="BM21" s="248">
        <f>成绩录入!J24</f>
        <v>0</v>
      </c>
      <c r="BN21" s="248">
        <f>成绩录入!K24</f>
        <v>0</v>
      </c>
      <c r="BO21" s="248">
        <f>成绩录入!L24</f>
        <v>0</v>
      </c>
      <c r="BP21" s="248">
        <f>成绩录入!M24</f>
        <v>0</v>
      </c>
      <c r="BQ21" s="298">
        <f t="shared" si="42"/>
        <v>0</v>
      </c>
      <c r="BR21" s="300"/>
      <c r="BS21" s="260">
        <f>成绩录入!P24</f>
        <v>0</v>
      </c>
      <c r="BT21" s="248">
        <f>成绩录入!Q24</f>
        <v>0</v>
      </c>
      <c r="BU21" s="248">
        <f>成绩录入!R24</f>
        <v>0</v>
      </c>
      <c r="BV21" s="248">
        <f>成绩录入!S24</f>
        <v>0</v>
      </c>
      <c r="BW21" s="248">
        <f>成绩录入!T24</f>
        <v>0</v>
      </c>
      <c r="BX21" s="248">
        <f>成绩录入!U24</f>
        <v>0</v>
      </c>
      <c r="BY21" s="248">
        <f>成绩录入!V24</f>
        <v>0</v>
      </c>
      <c r="BZ21" s="248">
        <f>成绩录入!W24</f>
        <v>0</v>
      </c>
      <c r="CA21" s="248">
        <f>成绩录入!X24</f>
        <v>0</v>
      </c>
      <c r="CB21" s="248">
        <f>成绩录入!Y24</f>
        <v>0</v>
      </c>
      <c r="CC21" s="298">
        <f t="shared" si="43"/>
        <v>0</v>
      </c>
      <c r="CD21" s="299"/>
      <c r="CE21" s="260">
        <f>成绩录入!P24</f>
        <v>0</v>
      </c>
      <c r="CF21" s="248">
        <f>成绩录入!Q24</f>
        <v>0</v>
      </c>
      <c r="CG21" s="248">
        <f>成绩录入!R24</f>
        <v>0</v>
      </c>
      <c r="CH21" s="248">
        <f>成绩录入!S24</f>
        <v>0</v>
      </c>
      <c r="CI21" s="248">
        <f>成绩录入!T24</f>
        <v>0</v>
      </c>
      <c r="CJ21" s="248">
        <f>成绩录入!U24</f>
        <v>0</v>
      </c>
      <c r="CK21" s="248">
        <f>成绩录入!V24</f>
        <v>0</v>
      </c>
      <c r="CL21" s="248">
        <f>成绩录入!W24</f>
        <v>0</v>
      </c>
      <c r="CM21" s="248">
        <f>成绩录入!X24</f>
        <v>0</v>
      </c>
      <c r="CN21" s="248">
        <f>成绩录入!Y24</f>
        <v>0</v>
      </c>
      <c r="CO21" s="298">
        <f t="shared" si="44"/>
        <v>0</v>
      </c>
      <c r="CP21" s="299"/>
      <c r="CQ21" s="260">
        <f>成绩录入!P24</f>
        <v>0</v>
      </c>
      <c r="CR21" s="248">
        <f>成绩录入!Q24</f>
        <v>0</v>
      </c>
      <c r="CS21" s="248">
        <f>成绩录入!R24</f>
        <v>0</v>
      </c>
      <c r="CT21" s="248">
        <f>成绩录入!S24</f>
        <v>0</v>
      </c>
      <c r="CU21" s="248">
        <f>成绩录入!T24</f>
        <v>0</v>
      </c>
      <c r="CV21" s="248">
        <f>成绩录入!U24</f>
        <v>0</v>
      </c>
      <c r="CW21" s="248">
        <f>成绩录入!V24</f>
        <v>0</v>
      </c>
      <c r="CX21" s="248">
        <f>成绩录入!W24</f>
        <v>0</v>
      </c>
      <c r="CY21" s="248">
        <f>成绩录入!X24</f>
        <v>0</v>
      </c>
      <c r="CZ21" s="248">
        <f>成绩录入!Y24</f>
        <v>0</v>
      </c>
      <c r="DA21" s="298">
        <f t="shared" si="45"/>
        <v>0</v>
      </c>
      <c r="DB21" s="299"/>
      <c r="DC21" s="260">
        <f>成绩录入!P24</f>
        <v>0</v>
      </c>
      <c r="DD21" s="248">
        <f>成绩录入!Q24</f>
        <v>0</v>
      </c>
      <c r="DE21" s="248">
        <f>成绩录入!R24</f>
        <v>0</v>
      </c>
      <c r="DF21" s="248">
        <f>成绩录入!S24</f>
        <v>0</v>
      </c>
      <c r="DG21" s="248">
        <f>成绩录入!T24</f>
        <v>0</v>
      </c>
      <c r="DH21" s="248">
        <f>成绩录入!U24</f>
        <v>0</v>
      </c>
      <c r="DI21" s="248">
        <f>成绩录入!V24</f>
        <v>0</v>
      </c>
      <c r="DJ21" s="248">
        <f>成绩录入!W24</f>
        <v>0</v>
      </c>
      <c r="DK21" s="248">
        <f>成绩录入!X24</f>
        <v>0</v>
      </c>
      <c r="DL21" s="248">
        <f>成绩录入!Y24</f>
        <v>0</v>
      </c>
      <c r="DM21" s="298">
        <f t="shared" si="46"/>
        <v>0</v>
      </c>
      <c r="DN21" s="299"/>
      <c r="DO21" s="260">
        <f>成绩录入!P24</f>
        <v>0</v>
      </c>
      <c r="DP21" s="248">
        <f>成绩录入!Q24</f>
        <v>0</v>
      </c>
      <c r="DQ21" s="248">
        <f>成绩录入!R24</f>
        <v>0</v>
      </c>
      <c r="DR21" s="248">
        <f>成绩录入!S24</f>
        <v>0</v>
      </c>
      <c r="DS21" s="248">
        <f>成绩录入!T24</f>
        <v>0</v>
      </c>
      <c r="DT21" s="248">
        <f>成绩录入!U24</f>
        <v>0</v>
      </c>
      <c r="DU21" s="248">
        <f>成绩录入!V24</f>
        <v>0</v>
      </c>
      <c r="DV21" s="248">
        <f>成绩录入!W24</f>
        <v>0</v>
      </c>
      <c r="DW21" s="248">
        <f>成绩录入!X24</f>
        <v>0</v>
      </c>
      <c r="DX21" s="248">
        <f>成绩录入!Y24</f>
        <v>0</v>
      </c>
      <c r="DY21" s="298">
        <f t="shared" si="47"/>
        <v>0</v>
      </c>
      <c r="DZ21" s="299"/>
      <c r="EA21" s="301" t="e">
        <f t="shared" si="48"/>
        <v>#DIV/0!</v>
      </c>
      <c r="EB21" s="297" t="e">
        <f t="shared" si="49"/>
        <v>#DIV/0!</v>
      </c>
      <c r="EC21" s="297" t="e">
        <f t="shared" si="50"/>
        <v>#DIV/0!</v>
      </c>
      <c r="ED21" s="297" t="e">
        <f t="shared" si="51"/>
        <v>#DIV/0!</v>
      </c>
      <c r="EE21" s="297" t="e">
        <f t="shared" si="52"/>
        <v>#DIV/0!</v>
      </c>
      <c r="EF21" s="302" t="e">
        <f t="shared" si="53"/>
        <v>#DIV/0!</v>
      </c>
      <c r="EG21" s="303"/>
      <c r="EH21" s="304">
        <f t="shared" si="54"/>
        <v>0</v>
      </c>
      <c r="EI21" s="296">
        <f>成绩录入!I24</f>
        <v>0</v>
      </c>
      <c r="EJ21" s="296">
        <f>成绩录入!J24</f>
        <v>0</v>
      </c>
      <c r="EK21" s="296">
        <f>成绩录入!K24</f>
        <v>0</v>
      </c>
      <c r="EL21" s="296">
        <f>成绩录入!L24</f>
        <v>0</v>
      </c>
      <c r="EM21" s="296">
        <f>成绩录入!M24</f>
        <v>0</v>
      </c>
      <c r="EN21" s="296">
        <f>成绩录入!P24</f>
        <v>0</v>
      </c>
      <c r="EO21" s="296">
        <f>成绩录入!Q24</f>
        <v>0</v>
      </c>
      <c r="EP21" s="296">
        <f>成绩录入!R24</f>
        <v>0</v>
      </c>
      <c r="EQ21" s="296">
        <f>成绩录入!S24</f>
        <v>0</v>
      </c>
      <c r="ER21" s="296">
        <f>成绩录入!T24</f>
        <v>0</v>
      </c>
      <c r="ES21" s="296">
        <f>成绩录入!U24</f>
        <v>0</v>
      </c>
      <c r="ET21" s="296">
        <f>成绩录入!V24</f>
        <v>0</v>
      </c>
      <c r="EU21" s="296">
        <f>成绩录入!W24</f>
        <v>0</v>
      </c>
      <c r="EV21" s="296">
        <f>成绩录入!X24</f>
        <v>0</v>
      </c>
      <c r="EW21" s="302">
        <f>成绩录入!Y24</f>
        <v>0</v>
      </c>
      <c r="EX21" s="303"/>
      <c r="EY21" s="304" t="str">
        <f t="shared" si="55"/>
        <v/>
      </c>
      <c r="EZ21" s="296" t="str">
        <f t="shared" si="55"/>
        <v/>
      </c>
      <c r="FA21" s="296" t="str">
        <f t="shared" si="55"/>
        <v/>
      </c>
      <c r="FB21" s="296" t="str">
        <f t="shared" si="55"/>
        <v/>
      </c>
      <c r="FC21" s="302">
        <f>成绩录入!AB24</f>
        <v>0</v>
      </c>
      <c r="FD21" s="303"/>
      <c r="FE21" s="304" t="str">
        <f t="shared" si="56"/>
        <v>√</v>
      </c>
      <c r="FF21" s="296" t="str">
        <f t="shared" si="57"/>
        <v>√</v>
      </c>
      <c r="FG21" s="296" t="str">
        <f t="shared" si="58"/>
        <v>√</v>
      </c>
      <c r="FH21" s="296" t="str">
        <f t="shared" si="59"/>
        <v>√</v>
      </c>
      <c r="FI21" s="302" t="str">
        <f t="shared" si="60"/>
        <v>√</v>
      </c>
      <c r="FJ21" s="299"/>
      <c r="FK21" s="260">
        <f>成绩录入!AB24</f>
        <v>0</v>
      </c>
      <c r="FL21" s="248">
        <f>成绩录入!AC24</f>
        <v>0</v>
      </c>
      <c r="FM21" s="248">
        <f>成绩录入!AD24</f>
        <v>0</v>
      </c>
      <c r="FN21" s="248">
        <f>成绩录入!AE24</f>
        <v>0</v>
      </c>
      <c r="FO21" s="248">
        <f>成绩录入!AF24</f>
        <v>0</v>
      </c>
      <c r="FP21" s="248">
        <f>成绩录入!AG24</f>
        <v>0</v>
      </c>
      <c r="FQ21" s="298">
        <f t="shared" si="61"/>
        <v>0</v>
      </c>
      <c r="FR21" s="299"/>
      <c r="FS21" s="260">
        <f>成绩录入!AB24</f>
        <v>0</v>
      </c>
      <c r="FT21" s="248">
        <f>成绩录入!AC24</f>
        <v>0</v>
      </c>
      <c r="FU21" s="248">
        <f>成绩录入!AD24</f>
        <v>0</v>
      </c>
      <c r="FV21" s="248">
        <f>成绩录入!AE24</f>
        <v>0</v>
      </c>
      <c r="FW21" s="248">
        <f>成绩录入!AF24</f>
        <v>0</v>
      </c>
      <c r="FX21" s="333">
        <f>成绩录入!AG24</f>
        <v>0</v>
      </c>
      <c r="FY21" s="298">
        <f t="shared" si="62"/>
        <v>0</v>
      </c>
      <c r="FZ21" s="299"/>
      <c r="GA21" s="260">
        <f>成绩录入!AB24</f>
        <v>0</v>
      </c>
      <c r="GB21" s="248">
        <f>成绩录入!AC24</f>
        <v>0</v>
      </c>
      <c r="GC21" s="248">
        <f>成绩录入!AD24</f>
        <v>0</v>
      </c>
      <c r="GD21" s="248">
        <f>成绩录入!AE24</f>
        <v>0</v>
      </c>
      <c r="GE21" s="248">
        <f>成绩录入!AF24</f>
        <v>0</v>
      </c>
      <c r="GF21" s="248">
        <f>成绩录入!AG24</f>
        <v>0</v>
      </c>
      <c r="GG21" s="298">
        <f t="shared" si="63"/>
        <v>0</v>
      </c>
      <c r="GH21" s="299"/>
      <c r="GI21" s="260">
        <f>成绩录入!AB24</f>
        <v>0</v>
      </c>
      <c r="GJ21" s="248">
        <f>成绩录入!AC24</f>
        <v>0</v>
      </c>
      <c r="GK21" s="248">
        <f>成绩录入!AD24</f>
        <v>0</v>
      </c>
      <c r="GL21" s="248">
        <f>成绩录入!AE24</f>
        <v>0</v>
      </c>
      <c r="GM21" s="248">
        <f>成绩录入!AF24</f>
        <v>0</v>
      </c>
      <c r="GN21" s="248">
        <f>成绩录入!AG24</f>
        <v>0</v>
      </c>
      <c r="GO21" s="298">
        <f t="shared" si="64"/>
        <v>0</v>
      </c>
      <c r="GP21" s="299"/>
      <c r="GQ21" s="260">
        <f>成绩录入!AB24</f>
        <v>0</v>
      </c>
      <c r="GR21" s="248">
        <f>成绩录入!AC24</f>
        <v>0</v>
      </c>
      <c r="GS21" s="248">
        <f>成绩录入!AD24</f>
        <v>0</v>
      </c>
      <c r="GT21" s="248">
        <f>成绩录入!AE24</f>
        <v>0</v>
      </c>
      <c r="GU21" s="248">
        <f>成绩录入!AF24</f>
        <v>0</v>
      </c>
      <c r="GV21" s="248">
        <f>成绩录入!AG24</f>
        <v>0</v>
      </c>
      <c r="GW21" s="298">
        <f t="shared" si="65"/>
        <v>0</v>
      </c>
      <c r="GX21" s="299"/>
      <c r="GY21" s="247">
        <f>成绩录入!AJ24</f>
        <v>0</v>
      </c>
      <c r="GZ21" s="248">
        <f>成绩录入!AK24</f>
        <v>0</v>
      </c>
      <c r="HA21" s="248">
        <f>成绩录入!AL24</f>
        <v>0</v>
      </c>
      <c r="HB21" s="248">
        <f>成绩录入!AM24</f>
        <v>0</v>
      </c>
      <c r="HC21" s="248">
        <f>成绩录入!AN24</f>
        <v>0</v>
      </c>
      <c r="HD21" s="248">
        <f>成绩录入!AO24</f>
        <v>0</v>
      </c>
      <c r="HE21" s="310">
        <f t="shared" si="66"/>
        <v>0</v>
      </c>
      <c r="HF21" s="299"/>
      <c r="HG21" s="247">
        <f>成绩录入!AJ24</f>
        <v>0</v>
      </c>
      <c r="HH21" s="248">
        <f>成绩录入!AK24</f>
        <v>0</v>
      </c>
      <c r="HI21" s="248">
        <f>成绩录入!AL24</f>
        <v>0</v>
      </c>
      <c r="HJ21" s="248">
        <f>成绩录入!AM24</f>
        <v>0</v>
      </c>
      <c r="HK21" s="248">
        <f>成绩录入!AN24</f>
        <v>0</v>
      </c>
      <c r="HL21" s="248">
        <f>成绩录入!AO24</f>
        <v>0</v>
      </c>
      <c r="HM21" s="310">
        <f t="shared" si="67"/>
        <v>0</v>
      </c>
      <c r="HN21" s="299"/>
      <c r="HO21" s="247">
        <f>成绩录入!AJ24</f>
        <v>0</v>
      </c>
      <c r="HP21" s="248">
        <f>成绩录入!AK24</f>
        <v>0</v>
      </c>
      <c r="HQ21" s="248">
        <f>成绩录入!AL24</f>
        <v>0</v>
      </c>
      <c r="HR21" s="248">
        <f>成绩录入!AM24</f>
        <v>0</v>
      </c>
      <c r="HS21" s="248">
        <f>成绩录入!AN24</f>
        <v>0</v>
      </c>
      <c r="HT21" s="248">
        <f>成绩录入!AO24</f>
        <v>0</v>
      </c>
      <c r="HU21" s="310">
        <f t="shared" si="68"/>
        <v>0</v>
      </c>
      <c r="HV21" s="299"/>
      <c r="HW21" s="247">
        <f>成绩录入!AJ24</f>
        <v>0</v>
      </c>
      <c r="HX21" s="248">
        <f>成绩录入!AK24</f>
        <v>0</v>
      </c>
      <c r="HY21" s="248">
        <f>成绩录入!AL24</f>
        <v>0</v>
      </c>
      <c r="HZ21" s="248">
        <f>成绩录入!AM24</f>
        <v>0</v>
      </c>
      <c r="IA21" s="248">
        <f>成绩录入!AN24</f>
        <v>0</v>
      </c>
      <c r="IB21" s="248">
        <f>成绩录入!AO24</f>
        <v>0</v>
      </c>
      <c r="IC21" s="310">
        <f t="shared" si="69"/>
        <v>0</v>
      </c>
      <c r="ID21" s="299"/>
      <c r="IE21" s="247">
        <f>成绩录入!AJ24</f>
        <v>0</v>
      </c>
      <c r="IF21" s="248">
        <f>成绩录入!AK24</f>
        <v>0</v>
      </c>
      <c r="IG21" s="248">
        <f>成绩录入!AL24</f>
        <v>0</v>
      </c>
      <c r="IH21" s="248">
        <f>成绩录入!AM24</f>
        <v>0</v>
      </c>
      <c r="II21" s="248">
        <f>成绩录入!AN24</f>
        <v>0</v>
      </c>
      <c r="IJ21" s="248">
        <f>成绩录入!AO24</f>
        <v>0</v>
      </c>
      <c r="IK21" s="310">
        <f t="shared" si="70"/>
        <v>0</v>
      </c>
      <c r="IL21" s="299"/>
      <c r="IM21" s="313" t="e">
        <f t="shared" si="71"/>
        <v>#DIV/0!</v>
      </c>
      <c r="IN21" s="314" t="e">
        <f t="shared" si="72"/>
        <v>#DIV/0!</v>
      </c>
      <c r="IO21" s="314" t="e">
        <f t="shared" si="73"/>
        <v>#DIV/0!</v>
      </c>
      <c r="IP21" s="314" t="e">
        <f t="shared" si="74"/>
        <v>#DIV/0!</v>
      </c>
      <c r="IQ21" s="314" t="e">
        <f t="shared" si="75"/>
        <v>#DIV/0!</v>
      </c>
      <c r="IR21" s="315" t="e">
        <f t="shared" si="76"/>
        <v>#DIV/0!</v>
      </c>
      <c r="IS21" s="316"/>
      <c r="IT21" s="214">
        <f>成绩录入!AR24</f>
        <v>0</v>
      </c>
      <c r="IU21" s="216">
        <f>成绩录入!AS24</f>
        <v>0</v>
      </c>
      <c r="IV21" s="216">
        <f>成绩录入!AT24</f>
        <v>0</v>
      </c>
      <c r="IW21" s="216">
        <f>成绩录入!AU24</f>
        <v>0</v>
      </c>
      <c r="IX21" s="216">
        <f>成绩录入!AV24</f>
        <v>0</v>
      </c>
      <c r="IY21" s="216">
        <f>成绩录入!AW24</f>
        <v>0</v>
      </c>
      <c r="IZ21" s="298">
        <f t="shared" si="77"/>
        <v>0</v>
      </c>
      <c r="JA21" s="299"/>
      <c r="JB21" s="317">
        <f>成绩录入!AR24</f>
        <v>0</v>
      </c>
      <c r="JC21" s="216">
        <f>成绩录入!AS24</f>
        <v>0</v>
      </c>
      <c r="JD21" s="216">
        <f>成绩录入!AT24</f>
        <v>0</v>
      </c>
      <c r="JE21" s="216">
        <f>成绩录入!AU24</f>
        <v>0</v>
      </c>
      <c r="JF21" s="216">
        <f>成绩录入!AV24</f>
        <v>0</v>
      </c>
      <c r="JG21" s="216">
        <f>成绩录入!AW24</f>
        <v>0</v>
      </c>
      <c r="JH21" s="298">
        <f t="shared" si="78"/>
        <v>0</v>
      </c>
      <c r="JI21" s="299"/>
      <c r="JJ21" s="248">
        <f>成绩录入!AR24</f>
        <v>0</v>
      </c>
      <c r="JK21" s="248">
        <f>成绩录入!AS24</f>
        <v>0</v>
      </c>
      <c r="JL21" s="248">
        <f>成绩录入!AT24</f>
        <v>0</v>
      </c>
      <c r="JM21" s="248">
        <f>成绩录入!AU24</f>
        <v>0</v>
      </c>
      <c r="JN21" s="248">
        <f>成绩录入!AV24</f>
        <v>0</v>
      </c>
      <c r="JO21" s="248">
        <f>成绩录入!AW24</f>
        <v>0</v>
      </c>
      <c r="JP21" s="298">
        <f t="shared" si="79"/>
        <v>0</v>
      </c>
      <c r="JQ21" s="299"/>
      <c r="JR21" s="308">
        <f>成绩录入!AR24</f>
        <v>0</v>
      </c>
      <c r="JS21" s="248">
        <f>成绩录入!AS24</f>
        <v>0</v>
      </c>
      <c r="JT21" s="248">
        <f>成绩录入!AT24</f>
        <v>0</v>
      </c>
      <c r="JU21" s="248">
        <f>成绩录入!AU24</f>
        <v>0</v>
      </c>
      <c r="JV21" s="248">
        <f>成绩录入!AV24</f>
        <v>0</v>
      </c>
      <c r="JW21" s="248">
        <f>成绩录入!AW24</f>
        <v>0</v>
      </c>
      <c r="JX21" s="298">
        <f t="shared" si="80"/>
        <v>0</v>
      </c>
      <c r="JY21" s="299"/>
      <c r="JZ21" s="308">
        <f>成绩录入!AR24</f>
        <v>0</v>
      </c>
      <c r="KA21" s="248">
        <f>成绩录入!AS24</f>
        <v>0</v>
      </c>
      <c r="KB21" s="248">
        <f>成绩录入!AT24</f>
        <v>0</v>
      </c>
      <c r="KC21" s="248">
        <f>成绩录入!AU24</f>
        <v>0</v>
      </c>
      <c r="KD21" s="248">
        <f>成绩录入!AV24</f>
        <v>0</v>
      </c>
      <c r="KE21" s="248">
        <f>成绩录入!AW24</f>
        <v>0</v>
      </c>
      <c r="KF21" s="298">
        <f t="shared" si="81"/>
        <v>0</v>
      </c>
      <c r="KG21" s="299"/>
      <c r="KH21" s="313">
        <f t="shared" si="28"/>
        <v>0</v>
      </c>
      <c r="KI21" s="314">
        <f t="shared" si="82"/>
        <v>0</v>
      </c>
      <c r="KJ21" s="314">
        <f t="shared" si="83"/>
        <v>0</v>
      </c>
      <c r="KK21" s="314">
        <f t="shared" si="84"/>
        <v>0</v>
      </c>
      <c r="KL21" s="314">
        <f t="shared" si="85"/>
        <v>0</v>
      </c>
      <c r="KM21" s="315">
        <f t="shared" si="86"/>
        <v>0</v>
      </c>
      <c r="KN21" s="90"/>
      <c r="KO21" s="294">
        <f>IF(总评!G19&lt;60,1,0)</f>
        <v>0</v>
      </c>
      <c r="KP21" s="295">
        <f t="shared" si="29"/>
        <v>0</v>
      </c>
      <c r="KQ21" s="295">
        <f t="shared" si="30"/>
        <v>0</v>
      </c>
      <c r="KR21" s="321">
        <f t="shared" si="31"/>
        <v>0</v>
      </c>
      <c r="KS21" s="321">
        <f t="shared" si="87"/>
        <v>0</v>
      </c>
      <c r="KT21" s="27"/>
      <c r="OT21" s="247">
        <f>IF(OT$6=$OS$5,成绩录入!BC24,0)</f>
        <v>0</v>
      </c>
      <c r="OU21" s="248">
        <f>IF(OU$6=$OS$5,成绩录入!BD24,0)</f>
        <v>0</v>
      </c>
      <c r="OV21" s="248">
        <f>IF(OV$6=$OS$5,成绩录入!BE24,0)</f>
        <v>0</v>
      </c>
      <c r="OW21" s="248">
        <f>IF(OW$6=$OS$5,成绩录入!BF24,0)</f>
        <v>0</v>
      </c>
      <c r="OX21" s="248">
        <f>IF(OX$6=$OS$5,成绩录入!BG24,0)</f>
        <v>0</v>
      </c>
      <c r="OY21" s="248">
        <f>IF(OY$6=$OS$5,成绩录入!BH24,0)</f>
        <v>0</v>
      </c>
      <c r="OZ21" s="248">
        <f>IF(OZ$6=$OS$5,成绩录入!BI24,0)</f>
        <v>0</v>
      </c>
      <c r="PA21" s="248">
        <f>IF(PA$6=$OS$5,成绩录入!BJ24,0)</f>
        <v>0</v>
      </c>
      <c r="PB21" s="248">
        <f>IF(PB$6=$OS$5,成绩录入!BK24,0)</f>
        <v>0</v>
      </c>
      <c r="PC21" s="248">
        <f>IF(PC$6=$OS$5,成绩录入!BL24,0)</f>
        <v>0</v>
      </c>
      <c r="PD21" s="248">
        <f>IF(PD$6=$OS$5,成绩录入!BM24,0)</f>
        <v>0</v>
      </c>
      <c r="PE21" s="248">
        <f>IF(PE$6=$OS$5,成绩录入!BN24,0)</f>
        <v>0</v>
      </c>
      <c r="PF21" s="248">
        <f>IF(PF$6=$OS$5,成绩录入!BO24,0)</f>
        <v>0</v>
      </c>
      <c r="PG21" s="248">
        <f>IF(PG$6=$OS$5,成绩录入!BP24,0)</f>
        <v>0</v>
      </c>
      <c r="PH21" s="248">
        <f>IF(PH$6=$OS$5,成绩录入!BQ24,0)</f>
        <v>0</v>
      </c>
      <c r="PI21" s="248">
        <f>IF(PI$6=$OS$5,成绩录入!BR24,0)</f>
        <v>0</v>
      </c>
      <c r="PJ21" s="248">
        <f>IF(PJ$6=$OS$5,成绩录入!BS24,0)</f>
        <v>0</v>
      </c>
      <c r="PK21" s="248">
        <f>IF(PK$6=$OS$5,成绩录入!BT24,0)</f>
        <v>0</v>
      </c>
      <c r="PL21" s="248">
        <f>IF(PL$6=$OS$5,成绩录入!BU24,0)</f>
        <v>0</v>
      </c>
      <c r="PM21" s="248">
        <f>IF(PM$6=$OS$5,成绩录入!BV24,0)</f>
        <v>0</v>
      </c>
      <c r="PN21" s="248">
        <f>IF(PN$6=$OS$5,成绩录入!BW24,0)</f>
        <v>0</v>
      </c>
      <c r="PO21" s="248">
        <f>IF(PO$6=$OS$5,成绩录入!BX24,0)</f>
        <v>0</v>
      </c>
      <c r="PP21" s="248">
        <f>IF(PP$6=$OS$5,成绩录入!BY24,0)</f>
        <v>0</v>
      </c>
      <c r="PQ21" s="248">
        <f>IF(PQ$6=$OS$5,成绩录入!BZ24,0)</f>
        <v>0</v>
      </c>
      <c r="PR21" s="248">
        <f>IF(PR$6=$OS$5,成绩录入!CA24,0)</f>
        <v>0</v>
      </c>
      <c r="PS21" s="248">
        <f>IF(PS$6=$OS$5,成绩录入!CB24,0)</f>
        <v>0</v>
      </c>
      <c r="PT21" s="248">
        <f>IF(PT$6=$OS$5,成绩录入!CC24,0)</f>
        <v>0</v>
      </c>
      <c r="PU21" s="248">
        <f>IF(PU$6=$OS$5,成绩录入!CD24,0)</f>
        <v>0</v>
      </c>
      <c r="PV21" s="248">
        <f>IF(PV$6=$OS$5,成绩录入!CE24,0)</f>
        <v>0</v>
      </c>
      <c r="PW21" s="248">
        <f>IF(PW$6=$OS$5,成绩录入!CF24,0)</f>
        <v>0</v>
      </c>
      <c r="PX21" s="248">
        <f>IF(PX$6=$OS$5,成绩录入!CG24,0)</f>
        <v>0</v>
      </c>
      <c r="PY21" s="248">
        <f>IF(PY$6=$OS$5,成绩录入!CH24,0)</f>
        <v>0</v>
      </c>
      <c r="PZ21" s="248">
        <f>IF(PZ$6=$OS$5,成绩录入!CI24,0)</f>
        <v>0</v>
      </c>
      <c r="QA21" s="248">
        <f>IF(QA$6=$OS$5,成绩录入!CJ24,0)</f>
        <v>0</v>
      </c>
      <c r="QB21" s="248">
        <f>IF(QB$6=$OS$5,成绩录入!CK24,0)</f>
        <v>0</v>
      </c>
      <c r="QC21" s="248">
        <f>IF(QC$6=$OS$5,成绩录入!CL24,0)</f>
        <v>0</v>
      </c>
      <c r="QD21" s="248">
        <f>IF(QD$6=$OS$5,成绩录入!CM24,0)</f>
        <v>0</v>
      </c>
      <c r="QE21" s="248">
        <f>IF(QE$6=$OS$5,成绩录入!CN24,0)</f>
        <v>0</v>
      </c>
      <c r="QF21" s="248">
        <f>IF(QF$6=$OS$5,成绩录入!CO24,0)</f>
        <v>0</v>
      </c>
      <c r="QG21" s="248">
        <f>IF(QG$6=$OS$5,成绩录入!CP24,0)</f>
        <v>0</v>
      </c>
      <c r="QH21" s="248">
        <f>IF(QH$6=$OS$5,成绩录入!CQ24,0)</f>
        <v>0</v>
      </c>
      <c r="QI21" s="248">
        <f>IF(QI$6=$OS$5,成绩录入!CR24,0)</f>
        <v>0</v>
      </c>
      <c r="QJ21" s="248">
        <f>IF(QJ$6=$OS$5,成绩录入!CS24,0)</f>
        <v>0</v>
      </c>
      <c r="QK21" s="248">
        <f>IF(QK$6=$OS$5,成绩录入!CT24,0)</f>
        <v>0</v>
      </c>
      <c r="QL21" s="248">
        <f>IF(QL$6=$OS$5,成绩录入!CU24,0)</f>
        <v>0</v>
      </c>
      <c r="QM21" s="248">
        <f>IF(QM$6=$OS$5,成绩录入!CV24,0)</f>
        <v>0</v>
      </c>
      <c r="QN21" s="248">
        <f>IF(QN$6=$OS$5,成绩录入!CW24,0)</f>
        <v>0</v>
      </c>
      <c r="QO21" s="248">
        <f>IF(QO$6=$OS$5,成绩录入!CX24,0)</f>
        <v>0</v>
      </c>
      <c r="QP21" s="248">
        <f>IF(QP$6=$OS$5,成绩录入!CY24,0)</f>
        <v>0</v>
      </c>
      <c r="QQ21" s="248">
        <f>IF(QQ$6=$OS$5,成绩录入!CZ24,0)</f>
        <v>0</v>
      </c>
      <c r="QR21" s="248">
        <f>IF(QR$6=$OS$5,成绩录入!DA24,0)</f>
        <v>0</v>
      </c>
      <c r="QS21" s="248">
        <f>IF(QS$6=$OS$5,成绩录入!DB24,0)</f>
        <v>0</v>
      </c>
      <c r="QT21" s="248">
        <f>IF(QT$6=$OS$5,成绩录入!DC24,0)</f>
        <v>0</v>
      </c>
      <c r="QU21" s="248">
        <f>IF(QU$6=$OS$5,成绩录入!DD24,0)</f>
        <v>0</v>
      </c>
      <c r="QV21" s="248">
        <f>IF(QV$6=$OS$5,成绩录入!DE24,0)</f>
        <v>0</v>
      </c>
      <c r="QW21" s="248">
        <f>IF(QW$6=$OS$5,成绩录入!DF24,0)</f>
        <v>0</v>
      </c>
      <c r="QX21" s="248">
        <f>IF(QX$6=$OS$5,成绩录入!DG24,0)</f>
        <v>0</v>
      </c>
      <c r="QY21" s="248">
        <f>IF(QY$6=$OS$5,成绩录入!DH24,0)</f>
        <v>0</v>
      </c>
      <c r="QZ21" s="248">
        <f>IF(QZ$6=$OS$5,成绩录入!DI24,0)</f>
        <v>0</v>
      </c>
      <c r="RA21" s="248">
        <f>IF(RA$6=$OS$5,成绩录入!DJ24,0)</f>
        <v>0</v>
      </c>
      <c r="RB21" s="248">
        <f>IF(RB$6=$OS$5,成绩录入!DK24,0)</f>
        <v>0</v>
      </c>
      <c r="RC21" s="248">
        <f>IF(RC$6=$OS$5,成绩录入!DL24,0)</f>
        <v>0</v>
      </c>
      <c r="RD21" s="248">
        <f>IF(RD$6=$OS$5,成绩录入!DM24,0)</f>
        <v>0</v>
      </c>
      <c r="RE21" s="248">
        <f>IF(RE$6=$OS$5,成绩录入!DN24,0)</f>
        <v>0</v>
      </c>
      <c r="RF21" s="248">
        <f>IF(RF$6=$OS$5,成绩录入!DO24,0)</f>
        <v>0</v>
      </c>
      <c r="RG21" s="248">
        <f>IF(RG$6=$OS$5,成绩录入!DP24,0)</f>
        <v>0</v>
      </c>
      <c r="RH21" s="248">
        <f>IF(RH$6=$OS$5,成绩录入!DQ24,0)</f>
        <v>0</v>
      </c>
      <c r="RI21" s="248">
        <f>IF(RI$6=$OS$5,成绩录入!DR24,0)</f>
        <v>0</v>
      </c>
      <c r="RJ21" s="248">
        <f>IF(RJ$6=$OS$5,成绩录入!DS24,0)</f>
        <v>0</v>
      </c>
      <c r="RK21" s="248">
        <f>IF(RK$6=$OS$5,成绩录入!DT24,0)</f>
        <v>0</v>
      </c>
      <c r="RL21" s="248">
        <f>IF(RL$6=$OS$5,成绩录入!DU24,0)</f>
        <v>0</v>
      </c>
      <c r="RM21" s="248">
        <f>IF(RM$6=$OS$5,成绩录入!DV24,0)</f>
        <v>0</v>
      </c>
      <c r="RN21" s="248">
        <f>IF(RN$6=$OS$5,成绩录入!DW24,0)</f>
        <v>0</v>
      </c>
      <c r="RO21" s="248">
        <f>IF(RO$6=$OS$5,成绩录入!DX24,0)</f>
        <v>0</v>
      </c>
      <c r="RP21" s="248">
        <f>IF(RP$6=$OS$5,成绩录入!DY24,0)</f>
        <v>0</v>
      </c>
      <c r="RQ21" s="248">
        <f>IF(RQ$6=$OS$5,成绩录入!DZ24,0)</f>
        <v>0</v>
      </c>
      <c r="RR21" s="248">
        <f>IF(RR$6=$OS$5,成绩录入!EA24,0)</f>
        <v>0</v>
      </c>
      <c r="RS21" s="248">
        <f>IF(RS$6=$OS$5,成绩录入!EB24,0)</f>
        <v>0</v>
      </c>
      <c r="RT21" s="248">
        <f>IF(RT$6=$OS$5,成绩录入!EC24,0)</f>
        <v>0</v>
      </c>
      <c r="RU21" s="248">
        <f>IF(RU$6=$OS$5,成绩录入!ED24,0)</f>
        <v>0</v>
      </c>
      <c r="RV21" s="248">
        <f>IF(RV$6=$OS$5,成绩录入!EE24,0)</f>
        <v>0</v>
      </c>
      <c r="RW21" s="248">
        <f>IF(RW$6=$OS$5,成绩录入!EF24,0)</f>
        <v>0</v>
      </c>
      <c r="RX21" s="248">
        <f>IF(RX$6=$OS$5,成绩录入!EG24,0)</f>
        <v>0</v>
      </c>
      <c r="RY21" s="248">
        <f>IF(RY$6=$OS$5,成绩录入!EH24,0)</f>
        <v>0</v>
      </c>
      <c r="RZ21" s="248">
        <f>IF(RZ$6=$OS$5,成绩录入!EI24,0)</f>
        <v>0</v>
      </c>
      <c r="SA21" s="248">
        <f>IF(SA$6=$OS$5,成绩录入!EJ24,0)</f>
        <v>0</v>
      </c>
      <c r="SB21" s="248">
        <f>IF(SB$6=$OS$5,成绩录入!EK24,0)</f>
        <v>0</v>
      </c>
      <c r="SC21" s="248">
        <f>IF(SC$6=$OS$5,成绩录入!EL24,0)</f>
        <v>0</v>
      </c>
      <c r="SD21" s="248">
        <f>IF(SD$6=$OS$5,成绩录入!EM24,0)</f>
        <v>0</v>
      </c>
      <c r="SE21" s="248">
        <f>IF(SE$6=$OS$5,成绩录入!EN24,0)</f>
        <v>0</v>
      </c>
      <c r="SF21" s="248">
        <f>IF(SF$6=$OS$5,成绩录入!EO24,0)</f>
        <v>0</v>
      </c>
      <c r="SG21" s="248">
        <f>IF(SG$6=$OS$5,成绩录入!EP24,0)</f>
        <v>0</v>
      </c>
      <c r="SH21" s="248">
        <f>IF(SH$6=$OS$5,成绩录入!EQ24,0)</f>
        <v>0</v>
      </c>
      <c r="SI21" s="248">
        <f>IF(SI$6=$OS$5,成绩录入!ER24,0)</f>
        <v>0</v>
      </c>
      <c r="SJ21" s="248">
        <f>IF(SJ$6=$OS$5,成绩录入!ES24,0)</f>
        <v>0</v>
      </c>
      <c r="SK21" s="248">
        <f>IF(SK$6=$OS$5,成绩录入!ET24,0)</f>
        <v>0</v>
      </c>
      <c r="SL21" s="248">
        <f>IF(SL$6=$OS$5,成绩录入!EU24,0)</f>
        <v>0</v>
      </c>
      <c r="SM21" s="248">
        <f>IF(SM$6=$OS$5,成绩录入!EV24,0)</f>
        <v>0</v>
      </c>
      <c r="SN21" s="248">
        <f>IF(SN$6=$OS$5,成绩录入!EW24,0)</f>
        <v>0</v>
      </c>
      <c r="SO21" s="248">
        <f>IF(SO$6=$OS$5,成绩录入!EX24,0)</f>
        <v>0</v>
      </c>
      <c r="SP21" s="218">
        <f t="shared" si="88"/>
        <v>0</v>
      </c>
      <c r="SQ21" s="166"/>
      <c r="SR21" s="166"/>
      <c r="SS21" s="247">
        <f>IF(SS$6=$SR$5,成绩录入!BC24,0)</f>
        <v>0</v>
      </c>
      <c r="ST21" s="248">
        <f>IF(ST$6=$SR$5,成绩录入!BD24,0)</f>
        <v>0</v>
      </c>
      <c r="SU21" s="248">
        <f>IF(SU$6=$SR$5,成绩录入!BE24,0)</f>
        <v>0</v>
      </c>
      <c r="SV21" s="248">
        <f>IF(SV$6=$SR$5,成绩录入!BF24,0)</f>
        <v>0</v>
      </c>
      <c r="SW21" s="248">
        <f>IF(SW$6=$SR$5,成绩录入!BG24,0)</f>
        <v>0</v>
      </c>
      <c r="SX21" s="248">
        <f>IF(SX$6=$SR$5,成绩录入!BH24,0)</f>
        <v>0</v>
      </c>
      <c r="SY21" s="248">
        <f>IF(SY$6=$SR$5,成绩录入!BI24,0)</f>
        <v>0</v>
      </c>
      <c r="SZ21" s="248">
        <f>IF(SZ$6=$SR$5,成绩录入!BJ24,0)</f>
        <v>0</v>
      </c>
      <c r="TA21" s="248">
        <f>IF(TA$6=$SR$5,成绩录入!BK24,0)</f>
        <v>0</v>
      </c>
      <c r="TB21" s="248">
        <f>IF(TB$6=$SR$5,成绩录入!BL24,0)</f>
        <v>0</v>
      </c>
      <c r="TC21" s="248">
        <f>IF(TC$6=$SR$5,成绩录入!BM24,0)</f>
        <v>0</v>
      </c>
      <c r="TD21" s="248">
        <f>IF(TD$6=$SR$5,成绩录入!BN24,0)</f>
        <v>0</v>
      </c>
      <c r="TE21" s="248">
        <f>IF(TE$6=$SR$5,成绩录入!BO24,0)</f>
        <v>0</v>
      </c>
      <c r="TF21" s="248">
        <f>IF(TF$6=$SR$5,成绩录入!BP24,0)</f>
        <v>0</v>
      </c>
      <c r="TG21" s="248">
        <f>IF(TG$6=$SR$5,成绩录入!BQ24,0)</f>
        <v>0</v>
      </c>
      <c r="TH21" s="248">
        <f>IF(TH$6=$SR$5,成绩录入!BR24,0)</f>
        <v>0</v>
      </c>
      <c r="TI21" s="248">
        <f>IF(TI$6=$SR$5,成绩录入!BS24,0)</f>
        <v>0</v>
      </c>
      <c r="TJ21" s="248">
        <f>IF(TJ$6=$SR$5,成绩录入!BT24,0)</f>
        <v>0</v>
      </c>
      <c r="TK21" s="248">
        <f>IF(TK$6=$SR$5,成绩录入!BU24,0)</f>
        <v>0</v>
      </c>
      <c r="TL21" s="248">
        <f>IF(TL$6=$SR$5,成绩录入!BV24,0)</f>
        <v>0</v>
      </c>
      <c r="TM21" s="248">
        <f>IF(TM$6=$SR$5,成绩录入!BW24,0)</f>
        <v>0</v>
      </c>
      <c r="TN21" s="248">
        <f>IF(TN$6=$SR$5,成绩录入!BX24,0)</f>
        <v>0</v>
      </c>
      <c r="TO21" s="248">
        <f>IF(TO$6=$SR$5,成绩录入!BY24,0)</f>
        <v>0</v>
      </c>
      <c r="TP21" s="248">
        <f>IF(TP$6=$SR$5,成绩录入!BZ24,0)</f>
        <v>0</v>
      </c>
      <c r="TQ21" s="248">
        <f>IF(TQ$6=$SR$5,成绩录入!CA24,0)</f>
        <v>0</v>
      </c>
      <c r="TR21" s="248">
        <f>IF(TR$6=$SR$5,成绩录入!CB24,0)</f>
        <v>0</v>
      </c>
      <c r="TS21" s="248">
        <f>IF(TS$6=$SR$5,成绩录入!CC24,0)</f>
        <v>0</v>
      </c>
      <c r="TT21" s="248">
        <f>IF(TT$6=$SR$5,成绩录入!CD24,0)</f>
        <v>0</v>
      </c>
      <c r="TU21" s="248">
        <f>IF(TU$6=$SR$5,成绩录入!CE24,0)</f>
        <v>0</v>
      </c>
      <c r="TV21" s="248">
        <f>IF(TV$6=$SR$5,成绩录入!CF24,0)</f>
        <v>0</v>
      </c>
      <c r="TW21" s="248">
        <f>IF(TW$6=$SR$5,成绩录入!CG24,0)</f>
        <v>0</v>
      </c>
      <c r="TX21" s="248">
        <f>IF(TX$6=$SR$5,成绩录入!CH24,0)</f>
        <v>0</v>
      </c>
      <c r="TY21" s="248">
        <f>IF(TY$6=$SR$5,成绩录入!CI24,0)</f>
        <v>0</v>
      </c>
      <c r="TZ21" s="248">
        <f>IF(TZ$6=$SR$5,成绩录入!CJ24,0)</f>
        <v>0</v>
      </c>
      <c r="UA21" s="248">
        <f>IF(UA$6=$SR$5,成绩录入!CK24,0)</f>
        <v>0</v>
      </c>
      <c r="UB21" s="248">
        <f>IF(UB$6=$SR$5,成绩录入!CL24,0)</f>
        <v>0</v>
      </c>
      <c r="UC21" s="248">
        <f>IF(UC$6=$SR$5,成绩录入!CM24,0)</f>
        <v>0</v>
      </c>
      <c r="UD21" s="248">
        <f>IF(UD$6=$SR$5,成绩录入!CN24,0)</f>
        <v>0</v>
      </c>
      <c r="UE21" s="248">
        <f>IF(UE$6=$SR$5,成绩录入!CO24,0)</f>
        <v>0</v>
      </c>
      <c r="UF21" s="248">
        <f>IF(UF$6=$SR$5,成绩录入!CP24,0)</f>
        <v>0</v>
      </c>
      <c r="UG21" s="248">
        <f>IF(UG$6=$SR$5,成绩录入!CQ24,0)</f>
        <v>0</v>
      </c>
      <c r="UH21" s="248">
        <f>IF(UH$6=$SR$5,成绩录入!CR24,0)</f>
        <v>0</v>
      </c>
      <c r="UI21" s="248">
        <f>IF(UI$6=$SR$5,成绩录入!CS24,0)</f>
        <v>0</v>
      </c>
      <c r="UJ21" s="248">
        <f>IF(UJ$6=$SR$5,成绩录入!CT24,0)</f>
        <v>0</v>
      </c>
      <c r="UK21" s="248">
        <f>IF(UK$6=$SR$5,成绩录入!CU24,0)</f>
        <v>0</v>
      </c>
      <c r="UL21" s="248">
        <f>IF(UL$6=$SR$5,成绩录入!CV24,0)</f>
        <v>0</v>
      </c>
      <c r="UM21" s="248">
        <f>IF(UM$6=$SR$5,成绩录入!CW24,0)</f>
        <v>0</v>
      </c>
      <c r="UN21" s="248">
        <f>IF(UN$6=$SR$5,成绩录入!CX24,0)</f>
        <v>0</v>
      </c>
      <c r="UO21" s="248">
        <f>IF(UO$6=$SR$5,成绩录入!CY24,0)</f>
        <v>0</v>
      </c>
      <c r="UP21" s="248">
        <f>IF(UP$6=$SR$5,成绩录入!CZ24,0)</f>
        <v>0</v>
      </c>
      <c r="UQ21" s="248">
        <f>IF(UQ$6=$SR$5,成绩录入!DA24,0)</f>
        <v>0</v>
      </c>
      <c r="UR21" s="248">
        <f>IF(UR$6=$SR$5,成绩录入!DB24,0)</f>
        <v>0</v>
      </c>
      <c r="US21" s="248">
        <f>IF(US$6=$SR$5,成绩录入!DC24,0)</f>
        <v>0</v>
      </c>
      <c r="UT21" s="248">
        <f>IF(UT$6=$SR$5,成绩录入!DD24,0)</f>
        <v>0</v>
      </c>
      <c r="UU21" s="248">
        <f>IF(UU$6=$SR$5,成绩录入!DE24,0)</f>
        <v>0</v>
      </c>
      <c r="UV21" s="248">
        <f>IF(UV$6=$SR$5,成绩录入!DF24,0)</f>
        <v>0</v>
      </c>
      <c r="UW21" s="248">
        <f>IF(UW$6=$SR$5,成绩录入!DG24,0)</f>
        <v>0</v>
      </c>
      <c r="UX21" s="248">
        <f>IF(UX$6=$SR$5,成绩录入!DH24,0)</f>
        <v>0</v>
      </c>
      <c r="UY21" s="248">
        <f>IF(UY$6=$SR$5,成绩录入!DI24,0)</f>
        <v>0</v>
      </c>
      <c r="UZ21" s="248">
        <f>IF(UZ$6=$SR$5,成绩录入!DJ24,0)</f>
        <v>0</v>
      </c>
      <c r="VA21" s="248">
        <f>IF(VA$6=$SR$5,成绩录入!DK24,0)</f>
        <v>0</v>
      </c>
      <c r="VB21" s="248">
        <f>IF(VB$6=$SR$5,成绩录入!DL24,0)</f>
        <v>0</v>
      </c>
      <c r="VC21" s="248">
        <f>IF(VC$6=$SR$5,成绩录入!DM24,0)</f>
        <v>0</v>
      </c>
      <c r="VD21" s="248">
        <f>IF(VD$6=$SR$5,成绩录入!DN24,0)</f>
        <v>0</v>
      </c>
      <c r="VE21" s="248">
        <f>IF(VE$6=$SR$5,成绩录入!DO24,0)</f>
        <v>0</v>
      </c>
      <c r="VF21" s="248">
        <f>IF(VF$6=$SR$5,成绩录入!DP24,0)</f>
        <v>0</v>
      </c>
      <c r="VG21" s="248">
        <f>IF(VG$6=$SR$5,成绩录入!DQ24,0)</f>
        <v>0</v>
      </c>
      <c r="VH21" s="248">
        <f>IF(VH$6=$SR$5,成绩录入!DR24,0)</f>
        <v>0</v>
      </c>
      <c r="VI21" s="248">
        <f>IF(VI$6=$SR$5,成绩录入!DS24,0)</f>
        <v>0</v>
      </c>
      <c r="VJ21" s="248">
        <f>IF(VJ$6=$SR$5,成绩录入!DT24,0)</f>
        <v>0</v>
      </c>
      <c r="VK21" s="248">
        <f>IF(VK$6=$SR$5,成绩录入!DU24,0)</f>
        <v>0</v>
      </c>
      <c r="VL21" s="248">
        <f>IF(VL$6=$SR$5,成绩录入!DV24,0)</f>
        <v>0</v>
      </c>
      <c r="VM21" s="248">
        <f>IF(VM$6=$SR$5,成绩录入!DW24,0)</f>
        <v>0</v>
      </c>
      <c r="VN21" s="248">
        <f>IF(VN$6=$SR$5,成绩录入!DX24,0)</f>
        <v>0</v>
      </c>
      <c r="VO21" s="248">
        <f>IF(VO$6=$SR$5,成绩录入!DY24,0)</f>
        <v>0</v>
      </c>
      <c r="VP21" s="248">
        <f>IF(VP$6=$SR$5,成绩录入!DZ24,0)</f>
        <v>0</v>
      </c>
      <c r="VQ21" s="248">
        <f>IF(VQ$6=$SR$5,成绩录入!EA24,0)</f>
        <v>0</v>
      </c>
      <c r="VR21" s="248">
        <f>IF(VR$6=$SR$5,成绩录入!EB24,0)</f>
        <v>0</v>
      </c>
      <c r="VS21" s="248">
        <f>IF(VS$6=$SR$5,成绩录入!EC24,0)</f>
        <v>0</v>
      </c>
      <c r="VT21" s="248">
        <f>IF(VT$6=$SR$5,成绩录入!ED24,0)</f>
        <v>0</v>
      </c>
      <c r="VU21" s="248">
        <f>IF(VU$6=$SR$5,成绩录入!EE24,0)</f>
        <v>0</v>
      </c>
      <c r="VV21" s="248">
        <f>IF(VV$6=$SR$5,成绩录入!EF24,0)</f>
        <v>0</v>
      </c>
      <c r="VW21" s="248">
        <f>IF(VW$6=$SR$5,成绩录入!EG24,0)</f>
        <v>0</v>
      </c>
      <c r="VX21" s="248">
        <f>IF(VX$6=$SR$5,成绩录入!EH24,0)</f>
        <v>0</v>
      </c>
      <c r="VY21" s="248">
        <f>IF(VY$6=$SR$5,成绩录入!EI24,0)</f>
        <v>0</v>
      </c>
      <c r="VZ21" s="248">
        <f>IF(VZ$6=$SR$5,成绩录入!EJ24,0)</f>
        <v>0</v>
      </c>
      <c r="WA21" s="248">
        <f>IF(WA$6=$SR$5,成绩录入!EK24,0)</f>
        <v>0</v>
      </c>
      <c r="WB21" s="248">
        <f>IF(WB$6=$SR$5,成绩录入!EL24,0)</f>
        <v>0</v>
      </c>
      <c r="WC21" s="248">
        <f>IF(WC$6=$SR$5,成绩录入!EM24,0)</f>
        <v>0</v>
      </c>
      <c r="WD21" s="248">
        <f>IF(WD$6=$SR$5,成绩录入!EN24,0)</f>
        <v>0</v>
      </c>
      <c r="WE21" s="248">
        <f>IF(WE$6=$SR$5,成绩录入!EO24,0)</f>
        <v>0</v>
      </c>
      <c r="WF21" s="248">
        <f>IF(WF$6=$SR$5,成绩录入!EP24,0)</f>
        <v>0</v>
      </c>
      <c r="WG21" s="248">
        <f>IF(WG$6=$SR$5,成绩录入!EQ24,0)</f>
        <v>0</v>
      </c>
      <c r="WH21" s="248">
        <f>IF(WH$6=$SR$5,成绩录入!ER24,0)</f>
        <v>0</v>
      </c>
      <c r="WI21" s="248">
        <f>IF(WI$6=$SR$5,成绩录入!ES24,0)</f>
        <v>0</v>
      </c>
      <c r="WJ21" s="248">
        <f>IF(WJ$6=$SR$5,成绩录入!ET24,0)</f>
        <v>0</v>
      </c>
      <c r="WK21" s="248">
        <f>IF(WK$6=$SR$5,成绩录入!EU24,0)</f>
        <v>0</v>
      </c>
      <c r="WL21" s="248">
        <f>IF(WL$6=$SR$5,成绩录入!EV24,0)</f>
        <v>0</v>
      </c>
      <c r="WM21" s="248">
        <f>IF(WM$6=$SR$5,成绩录入!EW24,0)</f>
        <v>0</v>
      </c>
      <c r="WN21" s="248">
        <f>IF(WN$6=$SR$5,成绩录入!EX24,0)</f>
        <v>0</v>
      </c>
      <c r="WO21" s="218">
        <f t="shared" si="32"/>
        <v>0</v>
      </c>
      <c r="WP21" s="166"/>
      <c r="WQ21" s="166"/>
      <c r="WR21" s="247">
        <f>IF(WR$6=$WQ$5,成绩录入!BC24,0)</f>
        <v>0</v>
      </c>
      <c r="WS21" s="248">
        <f>IF(WS$6=$WQ$5,成绩录入!BD24,0)</f>
        <v>0</v>
      </c>
      <c r="WT21" s="248">
        <f>IF(WT$6=$WQ$5,成绩录入!BE24,0)</f>
        <v>0</v>
      </c>
      <c r="WU21" s="248">
        <f>IF(WU$6=$WQ$5,成绩录入!BF24,0)</f>
        <v>0</v>
      </c>
      <c r="WV21" s="248">
        <f>IF(WV$6=$WQ$5,成绩录入!BG24,0)</f>
        <v>0</v>
      </c>
      <c r="WW21" s="248">
        <f>IF(WW$6=$WQ$5,成绩录入!BH24,0)</f>
        <v>0</v>
      </c>
      <c r="WX21" s="248">
        <f>IF(WX$6=$WQ$5,成绩录入!BI24,0)</f>
        <v>0</v>
      </c>
      <c r="WY21" s="248">
        <f>IF(WY$6=$WQ$5,成绩录入!BJ24,0)</f>
        <v>0</v>
      </c>
      <c r="WZ21" s="248">
        <f>IF(WZ$6=$WQ$5,成绩录入!BK24,0)</f>
        <v>0</v>
      </c>
      <c r="XA21" s="248">
        <f>IF(XA$6=$WQ$5,成绩录入!BL24,0)</f>
        <v>0</v>
      </c>
      <c r="XB21" s="248">
        <f>IF(XB$6=$WQ$5,成绩录入!BM24,0)</f>
        <v>0</v>
      </c>
      <c r="XC21" s="248">
        <f>IF(XC$6=$WQ$5,成绩录入!BN24,0)</f>
        <v>0</v>
      </c>
      <c r="XD21" s="248">
        <f>IF(XD$6=$WQ$5,成绩录入!BO24,0)</f>
        <v>0</v>
      </c>
      <c r="XE21" s="248">
        <f>IF(XE$6=$WQ$5,成绩录入!BP24,0)</f>
        <v>0</v>
      </c>
      <c r="XF21" s="248">
        <f>IF(XF$6=$WQ$5,成绩录入!BQ24,0)</f>
        <v>0</v>
      </c>
      <c r="XG21" s="248">
        <f>IF(XG$6=$WQ$5,成绩录入!BR24,0)</f>
        <v>0</v>
      </c>
      <c r="XH21" s="248">
        <f>IF(XH$6=$WQ$5,成绩录入!BS24,0)</f>
        <v>0</v>
      </c>
      <c r="XI21" s="248">
        <f>IF(XI$6=$WQ$5,成绩录入!BT24,0)</f>
        <v>0</v>
      </c>
      <c r="XJ21" s="248">
        <f>IF(XJ$6=$WQ$5,成绩录入!BU24,0)</f>
        <v>0</v>
      </c>
      <c r="XK21" s="248">
        <f>IF(XK$6=$WQ$5,成绩录入!BV24,0)</f>
        <v>0</v>
      </c>
      <c r="XL21" s="248">
        <f>IF(XL$6=$WQ$5,成绩录入!BW24,0)</f>
        <v>0</v>
      </c>
      <c r="XM21" s="248">
        <f>IF(XM$6=$WQ$5,成绩录入!BX24,0)</f>
        <v>0</v>
      </c>
      <c r="XN21" s="248">
        <f>IF(XN$6=$WQ$5,成绩录入!BY24,0)</f>
        <v>0</v>
      </c>
      <c r="XO21" s="248">
        <f>IF(XO$6=$WQ$5,成绩录入!BZ24,0)</f>
        <v>0</v>
      </c>
      <c r="XP21" s="248">
        <f>IF(XP$6=$WQ$5,成绩录入!CA24,0)</f>
        <v>0</v>
      </c>
      <c r="XQ21" s="248">
        <f>IF(XQ$6=$WQ$5,成绩录入!CB24,0)</f>
        <v>0</v>
      </c>
      <c r="XR21" s="248">
        <f>IF(XR$6=$WQ$5,成绩录入!CC24,0)</f>
        <v>0</v>
      </c>
      <c r="XS21" s="248">
        <f>IF(XS$6=$WQ$5,成绩录入!CD24,0)</f>
        <v>0</v>
      </c>
      <c r="XT21" s="248">
        <f>IF(XT$6=$WQ$5,成绩录入!CE24,0)</f>
        <v>0</v>
      </c>
      <c r="XU21" s="248">
        <f>IF(XU$6=$WQ$5,成绩录入!CF24,0)</f>
        <v>0</v>
      </c>
      <c r="XV21" s="248">
        <f>IF(XV$6=$WQ$5,成绩录入!CG24,0)</f>
        <v>0</v>
      </c>
      <c r="XW21" s="248">
        <f>IF(XW$6=$WQ$5,成绩录入!CH24,0)</f>
        <v>0</v>
      </c>
      <c r="XX21" s="248">
        <f>IF(XX$6=$WQ$5,成绩录入!CI24,0)</f>
        <v>0</v>
      </c>
      <c r="XY21" s="248">
        <f>IF(XY$6=$WQ$5,成绩录入!CJ24,0)</f>
        <v>0</v>
      </c>
      <c r="XZ21" s="248">
        <f>IF(XZ$6=$WQ$5,成绩录入!CK24,0)</f>
        <v>0</v>
      </c>
      <c r="YA21" s="248">
        <f>IF(YA$6=$WQ$5,成绩录入!CL24,0)</f>
        <v>0</v>
      </c>
      <c r="YB21" s="248">
        <f>IF(YB$6=$WQ$5,成绩录入!CM24,0)</f>
        <v>0</v>
      </c>
      <c r="YC21" s="248">
        <f>IF(YC$6=$WQ$5,成绩录入!CN24,0)</f>
        <v>0</v>
      </c>
      <c r="YD21" s="248">
        <f>IF(YD$6=$WQ$5,成绩录入!CO24,0)</f>
        <v>0</v>
      </c>
      <c r="YE21" s="248">
        <f>IF(YE$6=$WQ$5,成绩录入!CP24,0)</f>
        <v>0</v>
      </c>
      <c r="YF21" s="248">
        <f>IF(YF$6=$WQ$5,成绩录入!CQ24,0)</f>
        <v>0</v>
      </c>
      <c r="YG21" s="248">
        <f>IF(YG$6=$WQ$5,成绩录入!CR24,0)</f>
        <v>0</v>
      </c>
      <c r="YH21" s="248">
        <f>IF(YH$6=$WQ$5,成绩录入!CS24,0)</f>
        <v>0</v>
      </c>
      <c r="YI21" s="248">
        <f>IF(YI$6=$WQ$5,成绩录入!CT24,0)</f>
        <v>0</v>
      </c>
      <c r="YJ21" s="248">
        <f>IF(YJ$6=$WQ$5,成绩录入!CU24,0)</f>
        <v>0</v>
      </c>
      <c r="YK21" s="248">
        <f>IF(YK$6=$WQ$5,成绩录入!CV24,0)</f>
        <v>0</v>
      </c>
      <c r="YL21" s="248">
        <f>IF(YL$6=$WQ$5,成绩录入!CW24,0)</f>
        <v>0</v>
      </c>
      <c r="YM21" s="248">
        <f>IF(YM$6=$WQ$5,成绩录入!CX24,0)</f>
        <v>0</v>
      </c>
      <c r="YN21" s="248">
        <f>IF(YN$6=$WQ$5,成绩录入!CY24,0)</f>
        <v>0</v>
      </c>
      <c r="YO21" s="248">
        <f>IF(YO$6=$WQ$5,成绩录入!CZ24,0)</f>
        <v>0</v>
      </c>
      <c r="YP21" s="248">
        <f>IF(YP$6=$WQ$5,成绩录入!DA24,0)</f>
        <v>0</v>
      </c>
      <c r="YQ21" s="248">
        <f>IF(YQ$6=$WQ$5,成绩录入!DB24,0)</f>
        <v>0</v>
      </c>
      <c r="YR21" s="248">
        <f>IF(YR$6=$WQ$5,成绩录入!DC24,0)</f>
        <v>0</v>
      </c>
      <c r="YS21" s="248">
        <f>IF(YS$6=$WQ$5,成绩录入!DD24,0)</f>
        <v>0</v>
      </c>
      <c r="YT21" s="248">
        <f>IF(YT$6=$WQ$5,成绩录入!DE24,0)</f>
        <v>0</v>
      </c>
      <c r="YU21" s="248">
        <f>IF(YU$6=$WQ$5,成绩录入!DF24,0)</f>
        <v>0</v>
      </c>
      <c r="YV21" s="248">
        <f>IF(YV$6=$WQ$5,成绩录入!DG24,0)</f>
        <v>0</v>
      </c>
      <c r="YW21" s="248">
        <f>IF(YW$6=$WQ$5,成绩录入!DH24,0)</f>
        <v>0</v>
      </c>
      <c r="YX21" s="248">
        <f>IF(YX$6=$WQ$5,成绩录入!DI24,0)</f>
        <v>0</v>
      </c>
      <c r="YY21" s="248">
        <f>IF(YY$6=$WQ$5,成绩录入!DJ24,0)</f>
        <v>0</v>
      </c>
      <c r="YZ21" s="248">
        <f>IF(YZ$6=$WQ$5,成绩录入!DK24,0)</f>
        <v>0</v>
      </c>
      <c r="ZA21" s="248">
        <f>IF(ZA$6=$WQ$5,成绩录入!DL24,0)</f>
        <v>0</v>
      </c>
      <c r="ZB21" s="248">
        <f>IF(ZB$6=$WQ$5,成绩录入!DM24,0)</f>
        <v>0</v>
      </c>
      <c r="ZC21" s="248">
        <f>IF(ZC$6=$WQ$5,成绩录入!DN24,0)</f>
        <v>0</v>
      </c>
      <c r="ZD21" s="248">
        <f>IF(ZD$6=$WQ$5,成绩录入!DO24,0)</f>
        <v>0</v>
      </c>
      <c r="ZE21" s="248">
        <f>IF(ZE$6=$WQ$5,成绩录入!DP24,0)</f>
        <v>0</v>
      </c>
      <c r="ZF21" s="248">
        <f>IF(ZF$6=$WQ$5,成绩录入!DQ24,0)</f>
        <v>0</v>
      </c>
      <c r="ZG21" s="248">
        <f>IF(ZG$6=$WQ$5,成绩录入!DR24,0)</f>
        <v>0</v>
      </c>
      <c r="ZH21" s="248">
        <f>IF(ZH$6=$WQ$5,成绩录入!DS24,0)</f>
        <v>0</v>
      </c>
      <c r="ZI21" s="248">
        <f>IF(ZI$6=$WQ$5,成绩录入!DT24,0)</f>
        <v>0</v>
      </c>
      <c r="ZJ21" s="248">
        <f>IF(ZJ$6=$WQ$5,成绩录入!DU24,0)</f>
        <v>0</v>
      </c>
      <c r="ZK21" s="248">
        <f>IF(ZK$6=$WQ$5,成绩录入!DV24,0)</f>
        <v>0</v>
      </c>
      <c r="ZL21" s="248">
        <f>IF(ZL$6=$WQ$5,成绩录入!DW24,0)</f>
        <v>0</v>
      </c>
      <c r="ZM21" s="248">
        <f>IF(ZM$6=$WQ$5,成绩录入!DX24,0)</f>
        <v>0</v>
      </c>
      <c r="ZN21" s="248">
        <f>IF(ZN$6=$WQ$5,成绩录入!DY24,0)</f>
        <v>0</v>
      </c>
      <c r="ZO21" s="248">
        <f>IF(ZO$6=$WQ$5,成绩录入!DZ24,0)</f>
        <v>0</v>
      </c>
      <c r="ZP21" s="248">
        <f>IF(ZP$6=$WQ$5,成绩录入!EA24,0)</f>
        <v>0</v>
      </c>
      <c r="ZQ21" s="248">
        <f>IF(ZQ$6=$WQ$5,成绩录入!EB24,0)</f>
        <v>0</v>
      </c>
      <c r="ZR21" s="248">
        <f>IF(ZR$6=$WQ$5,成绩录入!EC24,0)</f>
        <v>0</v>
      </c>
      <c r="ZS21" s="248">
        <f>IF(ZS$6=$WQ$5,成绩录入!ED24,0)</f>
        <v>0</v>
      </c>
      <c r="ZT21" s="248">
        <f>IF(ZT$6=$WQ$5,成绩录入!EE24,0)</f>
        <v>0</v>
      </c>
      <c r="ZU21" s="248">
        <f>IF(ZU$6=$WQ$5,成绩录入!EF24,0)</f>
        <v>0</v>
      </c>
      <c r="ZV21" s="248">
        <f>IF(ZV$6=$WQ$5,成绩录入!EG24,0)</f>
        <v>0</v>
      </c>
      <c r="ZW21" s="248">
        <f>IF(ZW$6=$WQ$5,成绩录入!EH24,0)</f>
        <v>0</v>
      </c>
      <c r="ZX21" s="248">
        <f>IF(ZX$6=$WQ$5,成绩录入!EI24,0)</f>
        <v>0</v>
      </c>
      <c r="ZY21" s="248">
        <f>IF(ZY$6=$WQ$5,成绩录入!EJ24,0)</f>
        <v>0</v>
      </c>
      <c r="ZZ21" s="248">
        <f>IF(ZZ$6=$WQ$5,成绩录入!EK24,0)</f>
        <v>0</v>
      </c>
      <c r="AAA21" s="248">
        <f>IF(AAA$6=$WQ$5,成绩录入!EL24,0)</f>
        <v>0</v>
      </c>
      <c r="AAB21" s="248">
        <f>IF(AAB$6=$WQ$5,成绩录入!EM24,0)</f>
        <v>0</v>
      </c>
      <c r="AAC21" s="248">
        <f>IF(AAC$6=$WQ$5,成绩录入!EN24,0)</f>
        <v>0</v>
      </c>
      <c r="AAD21" s="248">
        <f>IF(AAD$6=$WQ$5,成绩录入!EO24,0)</f>
        <v>0</v>
      </c>
      <c r="AAE21" s="248">
        <f>IF(AAE$6=$WQ$5,成绩录入!EP24,0)</f>
        <v>0</v>
      </c>
      <c r="AAF21" s="248">
        <f>IF(AAF$6=$WQ$5,成绩录入!EQ24,0)</f>
        <v>0</v>
      </c>
      <c r="AAG21" s="248">
        <f>IF(AAG$6=$WQ$5,成绩录入!ER24,0)</f>
        <v>0</v>
      </c>
      <c r="AAH21" s="248">
        <f>IF(AAH$6=$WQ$5,成绩录入!ES24,0)</f>
        <v>0</v>
      </c>
      <c r="AAI21" s="248">
        <f>IF(AAI$6=$WQ$5,成绩录入!ET24,0)</f>
        <v>0</v>
      </c>
      <c r="AAJ21" s="248">
        <f>IF(AAJ$6=$WQ$5,成绩录入!EU24,0)</f>
        <v>0</v>
      </c>
      <c r="AAK21" s="248">
        <f>IF(AAK$6=$WQ$5,成绩录入!EV24,0)</f>
        <v>0</v>
      </c>
      <c r="AAL21" s="248">
        <f>IF(AAL$6=$WQ$5,成绩录入!EW24,0)</f>
        <v>0</v>
      </c>
      <c r="AAM21" s="248">
        <f>IF(AAM$6=$WQ$5,成绩录入!EX24,0)</f>
        <v>0</v>
      </c>
      <c r="AAN21" s="218">
        <f t="shared" si="33"/>
        <v>0</v>
      </c>
      <c r="AAO21" s="206"/>
      <c r="AAQ21" s="247">
        <f>IF(AAQ$6=$AAP$5,成绩录入!BC24,0)</f>
        <v>0</v>
      </c>
      <c r="AAR21" s="248">
        <f>IF(AAR$6=$AAP$5,成绩录入!BD24,0)</f>
        <v>0</v>
      </c>
      <c r="AAS21" s="248">
        <f>IF(AAS$6=$AAP$5,成绩录入!BE24,0)</f>
        <v>0</v>
      </c>
      <c r="AAT21" s="248">
        <f>IF(AAT$6=$AAP$5,成绩录入!BF24,0)</f>
        <v>0</v>
      </c>
      <c r="AAU21" s="248">
        <f>IF(AAU$6=$AAP$5,成绩录入!BG24,0)</f>
        <v>0</v>
      </c>
      <c r="AAV21" s="248">
        <f>IF(AAV$6=$AAP$5,成绩录入!BH24,0)</f>
        <v>0</v>
      </c>
      <c r="AAW21" s="248">
        <f>IF(AAW$6=$AAP$5,成绩录入!BI24,0)</f>
        <v>0</v>
      </c>
      <c r="AAX21" s="248">
        <f>IF(AAX$6=$AAP$5,成绩录入!BJ24,0)</f>
        <v>0</v>
      </c>
      <c r="AAY21" s="248">
        <f>IF(AAY$6=$AAP$5,成绩录入!BK24,0)</f>
        <v>0</v>
      </c>
      <c r="AAZ21" s="248">
        <f>IF(AAZ$6=$AAP$5,成绩录入!BL24,0)</f>
        <v>0</v>
      </c>
      <c r="ABA21" s="248">
        <f>IF(ABA$6=$AAP$5,成绩录入!BM24,0)</f>
        <v>0</v>
      </c>
      <c r="ABB21" s="248">
        <f>IF(ABB$6=$AAP$5,成绩录入!BN24,0)</f>
        <v>0</v>
      </c>
      <c r="ABC21" s="248">
        <f>IF(ABC$6=$AAP$5,成绩录入!BO24,0)</f>
        <v>0</v>
      </c>
      <c r="ABD21" s="248">
        <f>IF(ABD$6=$AAP$5,成绩录入!BP24,0)</f>
        <v>0</v>
      </c>
      <c r="ABE21" s="248">
        <f>IF(ABE$6=$AAP$5,成绩录入!BQ24,0)</f>
        <v>0</v>
      </c>
      <c r="ABF21" s="248">
        <f>IF(ABF$6=$AAP$5,成绩录入!BR24,0)</f>
        <v>0</v>
      </c>
      <c r="ABG21" s="248">
        <f>IF(ABG$6=$AAP$5,成绩录入!BS24,0)</f>
        <v>0</v>
      </c>
      <c r="ABH21" s="248">
        <f>IF(ABH$6=$AAP$5,成绩录入!BT24,0)</f>
        <v>0</v>
      </c>
      <c r="ABI21" s="248">
        <f>IF(ABI$6=$AAP$5,成绩录入!BU24,0)</f>
        <v>0</v>
      </c>
      <c r="ABJ21" s="248">
        <f>IF(ABJ$6=$AAP$5,成绩录入!BV24,0)</f>
        <v>0</v>
      </c>
      <c r="ABK21" s="248">
        <f>IF(ABK$6=$AAP$5,成绩录入!BW24,0)</f>
        <v>0</v>
      </c>
      <c r="ABL21" s="248">
        <f>IF(ABL$6=$AAP$5,成绩录入!BX24,0)</f>
        <v>0</v>
      </c>
      <c r="ABM21" s="248">
        <f>IF(ABM$6=$AAP$5,成绩录入!BY24,0)</f>
        <v>0</v>
      </c>
      <c r="ABN21" s="248">
        <f>IF(ABN$6=$AAP$5,成绩录入!BZ24,0)</f>
        <v>0</v>
      </c>
      <c r="ABO21" s="248">
        <f>IF(ABO$6=$AAP$5,成绩录入!CA24,0)</f>
        <v>0</v>
      </c>
      <c r="ABP21" s="248">
        <f>IF(ABP$6=$AAP$5,成绩录入!CB24,0)</f>
        <v>0</v>
      </c>
      <c r="ABQ21" s="248">
        <f>IF(ABQ$6=$AAP$5,成绩录入!CC24,0)</f>
        <v>0</v>
      </c>
      <c r="ABR21" s="248">
        <f>IF(ABR$6=$AAP$5,成绩录入!CD24,0)</f>
        <v>0</v>
      </c>
      <c r="ABS21" s="248">
        <f>IF(ABS$6=$AAP$5,成绩录入!CE24,0)</f>
        <v>0</v>
      </c>
      <c r="ABT21" s="248">
        <f>IF(ABT$6=$AAP$5,成绩录入!CF24,0)</f>
        <v>0</v>
      </c>
      <c r="ABU21" s="248">
        <f>IF(ABU$6=$AAP$5,成绩录入!CG24,0)</f>
        <v>0</v>
      </c>
      <c r="ABV21" s="248">
        <f>IF(ABV$6=$AAP$5,成绩录入!CH24,0)</f>
        <v>0</v>
      </c>
      <c r="ABW21" s="248">
        <f>IF(ABW$6=$AAP$5,成绩录入!CI24,0)</f>
        <v>0</v>
      </c>
      <c r="ABX21" s="248">
        <f>IF(ABX$6=$AAP$5,成绩录入!CJ24,0)</f>
        <v>0</v>
      </c>
      <c r="ABY21" s="248">
        <f>IF(ABY$6=$AAP$5,成绩录入!CK24,0)</f>
        <v>0</v>
      </c>
      <c r="ABZ21" s="248">
        <f>IF(ABZ$6=$AAP$5,成绩录入!CL24,0)</f>
        <v>0</v>
      </c>
      <c r="ACA21" s="248">
        <f>IF(ACA$6=$AAP$5,成绩录入!CM24,0)</f>
        <v>0</v>
      </c>
      <c r="ACB21" s="248">
        <f>IF(ACB$6=$AAP$5,成绩录入!CN24,0)</f>
        <v>0</v>
      </c>
      <c r="ACC21" s="248">
        <f>IF(ACC$6=$AAP$5,成绩录入!CO24,0)</f>
        <v>0</v>
      </c>
      <c r="ACD21" s="248">
        <f>IF(ACD$6=$AAP$5,成绩录入!CP24,0)</f>
        <v>0</v>
      </c>
      <c r="ACE21" s="248">
        <f>IF(ACE$6=$AAP$5,成绩录入!CQ24,0)</f>
        <v>0</v>
      </c>
      <c r="ACF21" s="248">
        <f>IF(ACF$6=$AAP$5,成绩录入!CR24,0)</f>
        <v>0</v>
      </c>
      <c r="ACG21" s="248">
        <f>IF(ACG$6=$AAP$5,成绩录入!CS24,0)</f>
        <v>0</v>
      </c>
      <c r="ACH21" s="248">
        <f>IF(ACH$6=$AAP$5,成绩录入!CT24,0)</f>
        <v>0</v>
      </c>
      <c r="ACI21" s="248">
        <f>IF(ACI$6=$AAP$5,成绩录入!CU24,0)</f>
        <v>0</v>
      </c>
      <c r="ACJ21" s="248">
        <f>IF(ACJ$6=$AAP$5,成绩录入!CV24,0)</f>
        <v>0</v>
      </c>
      <c r="ACK21" s="248">
        <f>IF(ACK$6=$AAP$5,成绩录入!CW24,0)</f>
        <v>0</v>
      </c>
      <c r="ACL21" s="248">
        <f>IF(ACL$6=$AAP$5,成绩录入!CX24,0)</f>
        <v>0</v>
      </c>
      <c r="ACM21" s="248">
        <f>IF(ACM$6=$AAP$5,成绩录入!CY24,0)</f>
        <v>0</v>
      </c>
      <c r="ACN21" s="248">
        <f>IF(ACN$6=$AAP$5,成绩录入!CZ24,0)</f>
        <v>0</v>
      </c>
      <c r="ACO21" s="248">
        <f>IF(ACO$6=$AAP$5,成绩录入!DA24,0)</f>
        <v>0</v>
      </c>
      <c r="ACP21" s="248">
        <f>IF(ACP$6=$AAP$5,成绩录入!DB24,0)</f>
        <v>0</v>
      </c>
      <c r="ACQ21" s="248">
        <f>IF(ACQ$6=$AAP$5,成绩录入!DC24,0)</f>
        <v>0</v>
      </c>
      <c r="ACR21" s="248">
        <f>IF(ACR$6=$AAP$5,成绩录入!DD24,0)</f>
        <v>0</v>
      </c>
      <c r="ACS21" s="248">
        <f>IF(ACS$6=$AAP$5,成绩录入!DE24,0)</f>
        <v>0</v>
      </c>
      <c r="ACT21" s="248">
        <f>IF(ACT$6=$AAP$5,成绩录入!DF24,0)</f>
        <v>0</v>
      </c>
      <c r="ACU21" s="248">
        <f>IF(ACU$6=$AAP$5,成绩录入!DG24,0)</f>
        <v>0</v>
      </c>
      <c r="ACV21" s="248">
        <f>IF(ACV$6=$AAP$5,成绩录入!DH24,0)</f>
        <v>0</v>
      </c>
      <c r="ACW21" s="248">
        <f>IF(ACW$6=$AAP$5,成绩录入!DI24,0)</f>
        <v>0</v>
      </c>
      <c r="ACX21" s="248">
        <f>IF(ACX$6=$AAP$5,成绩录入!DJ24,0)</f>
        <v>0</v>
      </c>
      <c r="ACY21" s="248">
        <f>IF(ACY$6=$AAP$5,成绩录入!DK24,0)</f>
        <v>0</v>
      </c>
      <c r="ACZ21" s="248">
        <f>IF(ACZ$6=$AAP$5,成绩录入!DL24,0)</f>
        <v>0</v>
      </c>
      <c r="ADA21" s="248">
        <f>IF(ADA$6=$AAP$5,成绩录入!DM24,0)</f>
        <v>0</v>
      </c>
      <c r="ADB21" s="248">
        <f>IF(ADB$6=$AAP$5,成绩录入!DN24,0)</f>
        <v>0</v>
      </c>
      <c r="ADC21" s="248">
        <f>IF(ADC$6=$AAP$5,成绩录入!DO24,0)</f>
        <v>0</v>
      </c>
      <c r="ADD21" s="248">
        <f>IF(ADD$6=$AAP$5,成绩录入!DP24,0)</f>
        <v>0</v>
      </c>
      <c r="ADE21" s="248">
        <f>IF(ADE$6=$AAP$5,成绩录入!DQ24,0)</f>
        <v>0</v>
      </c>
      <c r="ADF21" s="248">
        <f>IF(ADF$6=$AAP$5,成绩录入!DR24,0)</f>
        <v>0</v>
      </c>
      <c r="ADG21" s="248">
        <f>IF(ADG$6=$AAP$5,成绩录入!DS24,0)</f>
        <v>0</v>
      </c>
      <c r="ADH21" s="248">
        <f>IF(ADH$6=$AAP$5,成绩录入!DT24,0)</f>
        <v>0</v>
      </c>
      <c r="ADI21" s="248">
        <f>IF(ADI$6=$AAP$5,成绩录入!DU24,0)</f>
        <v>0</v>
      </c>
      <c r="ADJ21" s="248">
        <f>IF(ADJ$6=$AAP$5,成绩录入!DV24,0)</f>
        <v>0</v>
      </c>
      <c r="ADK21" s="248">
        <f>IF(ADK$6=$AAP$5,成绩录入!DW24,0)</f>
        <v>0</v>
      </c>
      <c r="ADL21" s="248">
        <f>IF(ADL$6=$AAP$5,成绩录入!DX24,0)</f>
        <v>0</v>
      </c>
      <c r="ADM21" s="248">
        <f>IF(ADM$6=$AAP$5,成绩录入!DY24,0)</f>
        <v>0</v>
      </c>
      <c r="ADN21" s="248">
        <f>IF(ADN$6=$AAP$5,成绩录入!DZ24,0)</f>
        <v>0</v>
      </c>
      <c r="ADO21" s="248">
        <f>IF(ADO$6=$AAP$5,成绩录入!EA24,0)</f>
        <v>0</v>
      </c>
      <c r="ADP21" s="248">
        <f>IF(ADP$6=$AAP$5,成绩录入!EB24,0)</f>
        <v>0</v>
      </c>
      <c r="ADQ21" s="248">
        <f>IF(ADQ$6=$AAP$5,成绩录入!EC24,0)</f>
        <v>0</v>
      </c>
      <c r="ADR21" s="248">
        <f>IF(ADR$6=$AAP$5,成绩录入!ED24,0)</f>
        <v>0</v>
      </c>
      <c r="ADS21" s="248">
        <f>IF(ADS$6=$AAP$5,成绩录入!EE24,0)</f>
        <v>0</v>
      </c>
      <c r="ADT21" s="248">
        <f>IF(ADT$6=$AAP$5,成绩录入!EF24,0)</f>
        <v>0</v>
      </c>
      <c r="ADU21" s="248">
        <f>IF(ADU$6=$AAP$5,成绩录入!EG24,0)</f>
        <v>0</v>
      </c>
      <c r="ADV21" s="248">
        <f>IF(ADV$6=$AAP$5,成绩录入!EH24,0)</f>
        <v>0</v>
      </c>
      <c r="ADW21" s="248">
        <f>IF(ADW$6=$AAP$5,成绩录入!EI24,0)</f>
        <v>0</v>
      </c>
      <c r="ADX21" s="248">
        <f>IF(ADX$6=$AAP$5,成绩录入!EJ24,0)</f>
        <v>0</v>
      </c>
      <c r="ADY21" s="248">
        <f>IF(ADY$6=$AAP$5,成绩录入!EK24,0)</f>
        <v>0</v>
      </c>
      <c r="ADZ21" s="248">
        <f>IF(ADZ$6=$AAP$5,成绩录入!EL24,0)</f>
        <v>0</v>
      </c>
      <c r="AEA21" s="248">
        <f>IF(AEA$6=$AAP$5,成绩录入!EM24,0)</f>
        <v>0</v>
      </c>
      <c r="AEB21" s="248">
        <f>IF(AEB$6=$AAP$5,成绩录入!EN24,0)</f>
        <v>0</v>
      </c>
      <c r="AEC21" s="248">
        <f>IF(AEC$6=$AAP$5,成绩录入!EO24,0)</f>
        <v>0</v>
      </c>
      <c r="AED21" s="248">
        <f>IF(AED$6=$AAP$5,成绩录入!EP24,0)</f>
        <v>0</v>
      </c>
      <c r="AEE21" s="248">
        <f>IF(AEE$6=$AAP$5,成绩录入!EQ24,0)</f>
        <v>0</v>
      </c>
      <c r="AEF21" s="248">
        <f>IF(AEF$6=$AAP$5,成绩录入!ER24,0)</f>
        <v>0</v>
      </c>
      <c r="AEG21" s="248">
        <f>IF(AEG$6=$AAP$5,成绩录入!ES24,0)</f>
        <v>0</v>
      </c>
      <c r="AEH21" s="248">
        <f>IF(AEH$6=$AAP$5,成绩录入!ET24,0)</f>
        <v>0</v>
      </c>
      <c r="AEI21" s="248">
        <f>IF(AEI$6=$AAP$5,成绩录入!EU24,0)</f>
        <v>0</v>
      </c>
      <c r="AEJ21" s="248">
        <f>IF(AEJ$6=$AAP$5,成绩录入!EV24,0)</f>
        <v>0</v>
      </c>
      <c r="AEK21" s="248">
        <f>IF(AEK$6=$AAP$5,成绩录入!EW24,0)</f>
        <v>0</v>
      </c>
      <c r="AEL21" s="248">
        <f>IF(AEL$6=$AAP$5,成绩录入!EX24,0)</f>
        <v>0</v>
      </c>
      <c r="AEM21" s="218">
        <f t="shared" si="34"/>
        <v>0</v>
      </c>
      <c r="AEN21" s="166"/>
      <c r="AEO21" s="166"/>
      <c r="AEP21" s="247">
        <f>IF(AEP$6=$AEO$5,成绩录入!BC24,0)</f>
        <v>0</v>
      </c>
      <c r="AEQ21" s="248">
        <f>IF(AEQ$6=$AEO$5,成绩录入!BD24,0)</f>
        <v>0</v>
      </c>
      <c r="AER21" s="248">
        <f>IF(AER$6=$AEO$5,成绩录入!BE24,0)</f>
        <v>0</v>
      </c>
      <c r="AES21" s="248">
        <f>IF(AES$6=$AEO$5,成绩录入!BF24,0)</f>
        <v>0</v>
      </c>
      <c r="AET21" s="248">
        <f>IF(AET$6=$AEO$5,成绩录入!BG24,0)</f>
        <v>0</v>
      </c>
      <c r="AEU21" s="248">
        <f>IF(AEU$6=$AEO$5,成绩录入!BH24,0)</f>
        <v>0</v>
      </c>
      <c r="AEV21" s="248">
        <f>IF(AEV$6=$AEO$5,成绩录入!BI24,0)</f>
        <v>0</v>
      </c>
      <c r="AEW21" s="248">
        <f>IF(AEW$6=$AEO$5,成绩录入!BJ24,0)</f>
        <v>0</v>
      </c>
      <c r="AEX21" s="248">
        <f>IF(AEX$6=$AEO$5,成绩录入!BK24,0)</f>
        <v>0</v>
      </c>
      <c r="AEY21" s="248">
        <f>IF(AEY$6=$AEO$5,成绩录入!BL24,0)</f>
        <v>0</v>
      </c>
      <c r="AEZ21" s="248">
        <f>IF(AEZ$6=$AEO$5,成绩录入!BM24,0)</f>
        <v>0</v>
      </c>
      <c r="AFA21" s="248">
        <f>IF(AFA$6=$AEO$5,成绩录入!BN24,0)</f>
        <v>0</v>
      </c>
      <c r="AFB21" s="248">
        <f>IF(AFB$6=$AEO$5,成绩录入!BO24,0)</f>
        <v>0</v>
      </c>
      <c r="AFC21" s="248">
        <f>IF(AFC$6=$AEO$5,成绩录入!BP24,0)</f>
        <v>0</v>
      </c>
      <c r="AFD21" s="248">
        <f>IF(AFD$6=$AEO$5,成绩录入!BQ24,0)</f>
        <v>0</v>
      </c>
      <c r="AFE21" s="248">
        <f>IF(AFE$6=$AEO$5,成绩录入!BR24,0)</f>
        <v>0</v>
      </c>
      <c r="AFF21" s="248">
        <f>IF(AFF$6=$AEO$5,成绩录入!BS24,0)</f>
        <v>0</v>
      </c>
      <c r="AFG21" s="248">
        <f>IF(AFG$6=$AEO$5,成绩录入!BT24,0)</f>
        <v>0</v>
      </c>
      <c r="AFH21" s="248">
        <f>IF(AFH$6=$AEO$5,成绩录入!BU24,0)</f>
        <v>0</v>
      </c>
      <c r="AFI21" s="248">
        <f>IF(AFI$6=$AEO$5,成绩录入!BV24,0)</f>
        <v>0</v>
      </c>
      <c r="AFJ21" s="248">
        <f>IF(AFJ$6=$AEO$5,成绩录入!BW24,0)</f>
        <v>0</v>
      </c>
      <c r="AFK21" s="248">
        <f>IF(AFK$6=$AEO$5,成绩录入!BX24,0)</f>
        <v>0</v>
      </c>
      <c r="AFL21" s="248">
        <f>IF(AFL$6=$AEO$5,成绩录入!BY24,0)</f>
        <v>0</v>
      </c>
      <c r="AFM21" s="248">
        <f>IF(AFM$6=$AEO$5,成绩录入!BZ24,0)</f>
        <v>0</v>
      </c>
      <c r="AFN21" s="248">
        <f>IF(AFN$6=$AEO$5,成绩录入!CA24,0)</f>
        <v>0</v>
      </c>
      <c r="AFO21" s="248">
        <f>IF(AFO$6=$AEO$5,成绩录入!CB24,0)</f>
        <v>0</v>
      </c>
      <c r="AFP21" s="248">
        <f>IF(AFP$6=$AEO$5,成绩录入!CC24,0)</f>
        <v>0</v>
      </c>
      <c r="AFQ21" s="248">
        <f>IF(AFQ$6=$AEO$5,成绩录入!CD24,0)</f>
        <v>0</v>
      </c>
      <c r="AFR21" s="248">
        <f>IF(AFR$6=$AEO$5,成绩录入!CE24,0)</f>
        <v>0</v>
      </c>
      <c r="AFS21" s="248">
        <f>IF(AFS$6=$AEO$5,成绩录入!CF24,0)</f>
        <v>0</v>
      </c>
      <c r="AFT21" s="248">
        <f>IF(AFT$6=$AEO$5,成绩录入!CG24,0)</f>
        <v>0</v>
      </c>
      <c r="AFU21" s="248">
        <f>IF(AFU$6=$AEO$5,成绩录入!CH24,0)</f>
        <v>0</v>
      </c>
      <c r="AFV21" s="248">
        <f>IF(AFV$6=$AEO$5,成绩录入!CI24,0)</f>
        <v>0</v>
      </c>
      <c r="AFW21" s="248">
        <f>IF(AFW$6=$AEO$5,成绩录入!CJ24,0)</f>
        <v>0</v>
      </c>
      <c r="AFX21" s="248">
        <f>IF(AFX$6=$AEO$5,成绩录入!CK24,0)</f>
        <v>0</v>
      </c>
      <c r="AFY21" s="248">
        <f>IF(AFY$6=$AEO$5,成绩录入!CL24,0)</f>
        <v>0</v>
      </c>
      <c r="AFZ21" s="248">
        <f>IF(AFZ$6=$AEO$5,成绩录入!CM24,0)</f>
        <v>0</v>
      </c>
      <c r="AGA21" s="248">
        <f>IF(AGA$6=$AEO$5,成绩录入!CN24,0)</f>
        <v>0</v>
      </c>
      <c r="AGB21" s="248">
        <f>IF(AGB$6=$AEO$5,成绩录入!CO24,0)</f>
        <v>0</v>
      </c>
      <c r="AGC21" s="248">
        <f>IF(AGC$6=$AEO$5,成绩录入!CP24,0)</f>
        <v>0</v>
      </c>
      <c r="AGD21" s="248">
        <f>IF(AGD$6=$AEO$5,成绩录入!CQ24,0)</f>
        <v>0</v>
      </c>
      <c r="AGE21" s="248">
        <f>IF(AGE$6=$AEO$5,成绩录入!CR24,0)</f>
        <v>0</v>
      </c>
      <c r="AGF21" s="248">
        <f>IF(AGF$6=$AEO$5,成绩录入!CS24,0)</f>
        <v>0</v>
      </c>
      <c r="AGG21" s="248">
        <f>IF(AGG$6=$AEO$5,成绩录入!CT24,0)</f>
        <v>0</v>
      </c>
      <c r="AGH21" s="248">
        <f>IF(AGH$6=$AEO$5,成绩录入!CU24,0)</f>
        <v>0</v>
      </c>
      <c r="AGI21" s="248">
        <f>IF(AGI$6=$AEO$5,成绩录入!CV24,0)</f>
        <v>0</v>
      </c>
      <c r="AGJ21" s="248">
        <f>IF(AGJ$6=$AEO$5,成绩录入!CW24,0)</f>
        <v>0</v>
      </c>
      <c r="AGK21" s="248">
        <f>IF(AGK$6=$AEO$5,成绩录入!CX24,0)</f>
        <v>0</v>
      </c>
      <c r="AGL21" s="248">
        <f>IF(AGL$6=$AEO$5,成绩录入!CY24,0)</f>
        <v>0</v>
      </c>
      <c r="AGM21" s="248">
        <f>IF(AGM$6=$AEO$5,成绩录入!CZ24,0)</f>
        <v>0</v>
      </c>
      <c r="AGN21" s="248">
        <f>IF(AGN$6=$AEO$5,成绩录入!DA24,0)</f>
        <v>0</v>
      </c>
      <c r="AGO21" s="248">
        <f>IF(AGO$6=$AEO$5,成绩录入!DB24,0)</f>
        <v>0</v>
      </c>
      <c r="AGP21" s="248">
        <f>IF(AGP$6=$AEO$5,成绩录入!DC24,0)</f>
        <v>0</v>
      </c>
      <c r="AGQ21" s="248">
        <f>IF(AGQ$6=$AEO$5,成绩录入!DD24,0)</f>
        <v>0</v>
      </c>
      <c r="AGR21" s="248">
        <f>IF(AGR$6=$AEO$5,成绩录入!DE24,0)</f>
        <v>0</v>
      </c>
      <c r="AGS21" s="248">
        <f>IF(AGS$6=$AEO$5,成绩录入!DF24,0)</f>
        <v>0</v>
      </c>
      <c r="AGT21" s="248">
        <f>IF(AGT$6=$AEO$5,成绩录入!DG24,0)</f>
        <v>0</v>
      </c>
      <c r="AGU21" s="248">
        <f>IF(AGU$6=$AEO$5,成绩录入!DH24,0)</f>
        <v>0</v>
      </c>
      <c r="AGV21" s="248">
        <f>IF(AGV$6=$AEO$5,成绩录入!DI24,0)</f>
        <v>0</v>
      </c>
      <c r="AGW21" s="248">
        <f>IF(AGW$6=$AEO$5,成绩录入!DJ24,0)</f>
        <v>0</v>
      </c>
      <c r="AGX21" s="248">
        <f>IF(AGX$6=$AEO$5,成绩录入!DK24,0)</f>
        <v>0</v>
      </c>
      <c r="AGY21" s="248">
        <f>IF(AGY$6=$AEO$5,成绩录入!DL24,0)</f>
        <v>0</v>
      </c>
      <c r="AGZ21" s="248">
        <f>IF(AGZ$6=$AEO$5,成绩录入!DM24,0)</f>
        <v>0</v>
      </c>
      <c r="AHA21" s="248">
        <f>IF(AHA$6=$AEO$5,成绩录入!DN24,0)</f>
        <v>0</v>
      </c>
      <c r="AHB21" s="248">
        <f>IF(AHB$6=$AEO$5,成绩录入!DO24,0)</f>
        <v>0</v>
      </c>
      <c r="AHC21" s="248">
        <f>IF(AHC$6=$AEO$5,成绩录入!DP24,0)</f>
        <v>0</v>
      </c>
      <c r="AHD21" s="248">
        <f>IF(AHD$6=$AEO$5,成绩录入!DQ24,0)</f>
        <v>0</v>
      </c>
      <c r="AHE21" s="248">
        <f>IF(AHE$6=$AEO$5,成绩录入!DR24,0)</f>
        <v>0</v>
      </c>
      <c r="AHF21" s="248">
        <f>IF(AHF$6=$AEO$5,成绩录入!DS24,0)</f>
        <v>0</v>
      </c>
      <c r="AHG21" s="248">
        <f>IF(AHG$6=$AEO$5,成绩录入!DT24,0)</f>
        <v>0</v>
      </c>
      <c r="AHH21" s="248">
        <f>IF(AHH$6=$AEO$5,成绩录入!DU24,0)</f>
        <v>0</v>
      </c>
      <c r="AHI21" s="248">
        <f>IF(AHI$6=$AEO$5,成绩录入!DV24,0)</f>
        <v>0</v>
      </c>
      <c r="AHJ21" s="248">
        <f>IF(AHJ$6=$AEO$5,成绩录入!DW24,0)</f>
        <v>0</v>
      </c>
      <c r="AHK21" s="248">
        <f>IF(AHK$6=$AEO$5,成绩录入!DX24,0)</f>
        <v>0</v>
      </c>
      <c r="AHL21" s="248">
        <f>IF(AHL$6=$AEO$5,成绩录入!DY24,0)</f>
        <v>0</v>
      </c>
      <c r="AHM21" s="248">
        <f>IF(AHM$6=$AEO$5,成绩录入!DZ24,0)</f>
        <v>0</v>
      </c>
      <c r="AHN21" s="248">
        <f>IF(AHN$6=$AEO$5,成绩录入!EA24,0)</f>
        <v>0</v>
      </c>
      <c r="AHO21" s="248">
        <f>IF(AHO$6=$AEO$5,成绩录入!EB24,0)</f>
        <v>0</v>
      </c>
      <c r="AHP21" s="248">
        <f>IF(AHP$6=$AEO$5,成绩录入!EC24,0)</f>
        <v>0</v>
      </c>
      <c r="AHQ21" s="248">
        <f>IF(AHQ$6=$AEO$5,成绩录入!ED24,0)</f>
        <v>0</v>
      </c>
      <c r="AHR21" s="248">
        <f>IF(AHR$6=$AEO$5,成绩录入!EE24,0)</f>
        <v>0</v>
      </c>
      <c r="AHS21" s="248">
        <f>IF(AHS$6=$AEO$5,成绩录入!EF24,0)</f>
        <v>0</v>
      </c>
      <c r="AHT21" s="248">
        <f>IF(AHT$6=$AEO$5,成绩录入!EG24,0)</f>
        <v>0</v>
      </c>
      <c r="AHU21" s="248">
        <f>IF(AHU$6=$AEO$5,成绩录入!EH24,0)</f>
        <v>0</v>
      </c>
      <c r="AHV21" s="248">
        <f>IF(AHV$6=$AEO$5,成绩录入!EI24,0)</f>
        <v>0</v>
      </c>
      <c r="AHW21" s="248">
        <f>IF(AHW$6=$AEO$5,成绩录入!EJ24,0)</f>
        <v>0</v>
      </c>
      <c r="AHX21" s="248">
        <f>IF(AHX$6=$AEO$5,成绩录入!EK24,0)</f>
        <v>0</v>
      </c>
      <c r="AHY21" s="248">
        <f>IF(AHY$6=$AEO$5,成绩录入!EL24,0)</f>
        <v>0</v>
      </c>
      <c r="AHZ21" s="248">
        <f>IF(AHZ$6=$AEO$5,成绩录入!EM24,0)</f>
        <v>0</v>
      </c>
      <c r="AIA21" s="248">
        <f>IF(AIA$6=$AEO$5,成绩录入!EN24,0)</f>
        <v>0</v>
      </c>
      <c r="AIB21" s="248">
        <f>IF(AIB$6=$AEO$5,成绩录入!EO24,0)</f>
        <v>0</v>
      </c>
      <c r="AIC21" s="248">
        <f>IF(AIC$6=$AEO$5,成绩录入!EP24,0)</f>
        <v>0</v>
      </c>
      <c r="AID21" s="248">
        <f>IF(AID$6=$AEO$5,成绩录入!EQ24,0)</f>
        <v>0</v>
      </c>
      <c r="AIE21" s="248">
        <f>IF(AIE$6=$AEO$5,成绩录入!ER24,0)</f>
        <v>0</v>
      </c>
      <c r="AIF21" s="248">
        <f>IF(AIF$6=$AEO$5,成绩录入!ES24,0)</f>
        <v>0</v>
      </c>
      <c r="AIG21" s="248">
        <f>IF(AIG$6=$AEO$5,成绩录入!ET24,0)</f>
        <v>0</v>
      </c>
      <c r="AIH21" s="248">
        <f>IF(AIH$6=$AEO$5,成绩录入!EU24,0)</f>
        <v>0</v>
      </c>
      <c r="AII21" s="248">
        <f>IF(AII$6=$AEO$5,成绩录入!EV24,0)</f>
        <v>0</v>
      </c>
      <c r="AIJ21" s="248">
        <f>IF(AIJ$6=$AEO$5,成绩录入!EW24,0)</f>
        <v>0</v>
      </c>
      <c r="AIK21" s="248">
        <f>IF(AIK$6=$AEO$5,成绩录入!EX24,0)</f>
        <v>0</v>
      </c>
      <c r="AIL21" s="218">
        <f t="shared" si="35"/>
        <v>0</v>
      </c>
      <c r="AIN21" s="214" t="str">
        <f>初始录入!A26</f>
        <v/>
      </c>
      <c r="AIO21" s="215">
        <f>初始录入!B26</f>
        <v>0</v>
      </c>
      <c r="AIP21" s="216">
        <f>初始录入!C26</f>
        <v>0</v>
      </c>
      <c r="AIQ21" s="314">
        <f>IF(平时!D19&lt;&gt;"",平时!D19,0)</f>
        <v>0</v>
      </c>
      <c r="AIR21" s="324" t="str">
        <f t="shared" si="89"/>
        <v/>
      </c>
      <c r="AIS21" s="314">
        <f>IF(过程!D19&lt;&gt;"",过程!D19,0)</f>
        <v>0</v>
      </c>
      <c r="AIT21" s="324" t="str">
        <f t="shared" si="90"/>
        <v/>
      </c>
      <c r="AIU21" s="216">
        <f>IF(期末!D19&lt;&gt;"",期末!D19,0)</f>
        <v>0</v>
      </c>
      <c r="AIV21" s="324" t="str">
        <f t="shared" si="91"/>
        <v/>
      </c>
      <c r="AIW21" s="325">
        <f t="shared" si="92"/>
        <v>0</v>
      </c>
      <c r="AIX21" s="314">
        <f>IF(平时!E19&lt;&gt;"",平时!E19,0)</f>
        <v>0</v>
      </c>
      <c r="AIY21" s="324" t="str">
        <f t="shared" si="93"/>
        <v/>
      </c>
      <c r="AIZ21" s="314">
        <f>IF(过程!E19&lt;&gt;"",过程!E19,0)</f>
        <v>0</v>
      </c>
      <c r="AJA21" s="324" t="str">
        <f t="shared" si="94"/>
        <v/>
      </c>
      <c r="AJB21" s="216">
        <f>IF(期末!E19&lt;&gt;"",期末!E19,0)</f>
        <v>0</v>
      </c>
      <c r="AJC21" s="324" t="str">
        <f t="shared" si="95"/>
        <v/>
      </c>
      <c r="AJD21" s="325">
        <f t="shared" si="96"/>
        <v>0</v>
      </c>
      <c r="AJE21" s="314">
        <f>IF(平时!F19&lt;&gt;"",平时!F19,0)</f>
        <v>0</v>
      </c>
      <c r="AJF21" s="324" t="str">
        <f t="shared" si="97"/>
        <v/>
      </c>
      <c r="AJG21" s="314">
        <f>IF(过程!F19&lt;&gt;"",过程!F19,0)</f>
        <v>0</v>
      </c>
      <c r="AJH21" s="324" t="str">
        <f t="shared" si="98"/>
        <v/>
      </c>
      <c r="AJI21" s="216">
        <f>IF(期末!F19&lt;&gt;"",期末!F19,0)</f>
        <v>0</v>
      </c>
      <c r="AJJ21" s="324" t="str">
        <f t="shared" si="99"/>
        <v/>
      </c>
      <c r="AJK21" s="325">
        <f t="shared" si="100"/>
        <v>0</v>
      </c>
      <c r="AJL21" s="314">
        <f>IF(平时!G19&lt;&gt;"",平时!G19,0)</f>
        <v>0</v>
      </c>
      <c r="AJM21" s="324" t="str">
        <f t="shared" si="101"/>
        <v/>
      </c>
      <c r="AJN21" s="314">
        <f>IF(过程!G19&lt;&gt;"",过程!G19,0)</f>
        <v>0</v>
      </c>
      <c r="AJO21" s="324" t="str">
        <f t="shared" si="102"/>
        <v/>
      </c>
      <c r="AJP21" s="216">
        <f>IF(期末!G19&lt;&gt;"",期末!G19,0)</f>
        <v>0</v>
      </c>
      <c r="AJQ21" s="324" t="str">
        <f t="shared" si="103"/>
        <v/>
      </c>
      <c r="AJR21" s="325">
        <f t="shared" si="104"/>
        <v>0</v>
      </c>
      <c r="AJS21" s="314">
        <f>IF(平时!H19&lt;&gt;"",平时!H19,0)</f>
        <v>0</v>
      </c>
      <c r="AJT21" s="324" t="str">
        <f t="shared" si="105"/>
        <v/>
      </c>
      <c r="AJU21" s="314">
        <f>IF(过程!H19&lt;&gt;"",过程!H19,0)</f>
        <v>0</v>
      </c>
      <c r="AJV21" s="324" t="str">
        <f t="shared" si="106"/>
        <v/>
      </c>
      <c r="AJW21" s="216">
        <f>IF(期末!H19&lt;&gt;"",期末!H19,0)</f>
        <v>0</v>
      </c>
      <c r="AJX21" s="324" t="str">
        <f t="shared" si="107"/>
        <v/>
      </c>
      <c r="AJY21" s="326">
        <f t="shared" si="108"/>
        <v>0</v>
      </c>
      <c r="AKA21" s="216" t="str">
        <f>初始录入!A26</f>
        <v/>
      </c>
      <c r="AKB21" s="216">
        <f>初始录入!B26</f>
        <v>0</v>
      </c>
      <c r="AKC21" s="216">
        <f>初始录入!C26</f>
        <v>0</v>
      </c>
      <c r="AKD21" s="327" t="str">
        <f>IF(初始录入!$E26=初始录入!$K$2,达成度!$D34,"")</f>
        <v/>
      </c>
      <c r="AKE21" s="327" t="str">
        <f>IF(初始录入!$E26=初始录入!$K$3,达成度!D34,"")</f>
        <v/>
      </c>
      <c r="AKF21" s="216" t="str">
        <f>IF(初始录入!$E26=初始录入!$K$4,达成度!D34,"")</f>
        <v/>
      </c>
      <c r="AKG21" s="216" t="str">
        <f>IF(初始录入!$E26=初始录入!$K$5,达成度!D34,"")</f>
        <v/>
      </c>
      <c r="AKH21" s="327" t="str">
        <f>IF(初始录入!$E26=初始录入!$K$2,达成度!E34,"")</f>
        <v/>
      </c>
      <c r="AKI21" s="327" t="str">
        <f>IF(初始录入!$E26=初始录入!$K$3,达成度!E34,"")</f>
        <v/>
      </c>
      <c r="AKJ21" s="216" t="str">
        <f>IF(初始录入!$E26=初始录入!$K$4,达成度!E34,"")</f>
        <v/>
      </c>
      <c r="AKK21" s="216" t="str">
        <f>IF(初始录入!$E26=初始录入!$K$5,达成度!E34,"")</f>
        <v/>
      </c>
      <c r="AKL21" s="327" t="str">
        <f>IF(初始录入!$E26=初始录入!$K$2,达成度!F34,"")</f>
        <v/>
      </c>
      <c r="AKM21" s="327" t="str">
        <f>IF(初始录入!$E26=初始录入!$K$3,达成度!F34,"")</f>
        <v/>
      </c>
      <c r="AKN21" s="216" t="str">
        <f>IF(初始录入!$E26=初始录入!$K$4,达成度!F34,"")</f>
        <v/>
      </c>
      <c r="AKO21" s="216" t="str">
        <f>IF(初始录入!$E26=初始录入!$K$5,达成度!F34,"")</f>
        <v/>
      </c>
      <c r="AKP21" s="327" t="str">
        <f>IF(初始录入!$E26=初始录入!$K$2,达成度!H34,"")</f>
        <v/>
      </c>
      <c r="AKQ21" s="327" t="str">
        <f>IF(初始录入!$E26=初始录入!$K$3,达成度!H34,"")</f>
        <v/>
      </c>
      <c r="AKR21" s="216" t="str">
        <f>IF(初始录入!$E26=初始录入!$K$4,达成度!H34,"")</f>
        <v/>
      </c>
      <c r="AKS21" s="216" t="str">
        <f>IF(初始录入!$E26=初始录入!$K$5,达成度!H34,"")</f>
        <v/>
      </c>
      <c r="AKT21" s="327" t="str">
        <f>IF(初始录入!$E26=初始录入!$K$2,达成度!I34,"")</f>
        <v/>
      </c>
      <c r="AKU21" s="327" t="str">
        <f>IF(初始录入!$E26=初始录入!$K$3,达成度!I34,"")</f>
        <v/>
      </c>
      <c r="AKV21" s="216" t="str">
        <f>IF(初始录入!$E26=初始录入!$K$4,达成度!I34,"")</f>
        <v/>
      </c>
      <c r="AKW21" s="216" t="str">
        <f>IF(初始录入!$E26=初始录入!$K$5,达成度!I34,"")</f>
        <v/>
      </c>
      <c r="AKX21" s="327" t="str">
        <f>IF(初始录入!$E26=初始录入!$K$2,达成度!J34,"")</f>
        <v/>
      </c>
      <c r="AKY21" s="327" t="str">
        <f>IF(初始录入!$E26=初始录入!$K$3,达成度!J34,"")</f>
        <v/>
      </c>
      <c r="AKZ21" s="216" t="str">
        <f>IF(初始录入!$E26=初始录入!$K$4,达成度!J34,"")</f>
        <v/>
      </c>
      <c r="ALA21" s="216" t="str">
        <f>IF(初始录入!$E26=初始录入!$K$5,达成度!J34,"")</f>
        <v/>
      </c>
      <c r="ALB21" s="327" t="str">
        <f>IF(初始录入!$E26=初始录入!$K$2,达成度!L34,"")</f>
        <v/>
      </c>
      <c r="ALC21" s="327" t="str">
        <f>IF(初始录入!$E26=初始录入!$K$3,达成度!L34,"")</f>
        <v/>
      </c>
      <c r="ALD21" s="216" t="str">
        <f>IF(初始录入!$E26=初始录入!$K$4,达成度!L34,"")</f>
        <v/>
      </c>
      <c r="ALE21" s="216" t="str">
        <f>IF(初始录入!$E26=初始录入!$K$5,达成度!L34,"")</f>
        <v/>
      </c>
      <c r="ALF21" s="327" t="str">
        <f>IF(初始录入!$E26=初始录入!$K$2,达成度!M34,"")</f>
        <v/>
      </c>
      <c r="ALG21" s="327" t="str">
        <f>IF(初始录入!$E26=初始录入!$K$3,达成度!M34,"")</f>
        <v/>
      </c>
      <c r="ALH21" s="216" t="str">
        <f>IF(初始录入!$E26=初始录入!$K$4,达成度!M34,"")</f>
        <v/>
      </c>
      <c r="ALI21" s="216" t="str">
        <f>IF(初始录入!$E26=初始录入!$K$5,达成度!M34,"")</f>
        <v/>
      </c>
      <c r="ALJ21" s="327" t="str">
        <f>IF(初始录入!$E26=初始录入!$K$2,达成度!N34,"")</f>
        <v/>
      </c>
      <c r="ALK21" s="327" t="str">
        <f>IF(初始录入!$E26=初始录入!$K$3,达成度!N34,"")</f>
        <v/>
      </c>
      <c r="ALL21" s="216" t="str">
        <f>IF(初始录入!$E26=初始录入!$K$4,达成度!N34,"")</f>
        <v/>
      </c>
      <c r="ALM21" s="216" t="str">
        <f>IF(初始录入!$E26=初始录入!$K$5,达成度!N34,"")</f>
        <v/>
      </c>
      <c r="ALN21" s="327" t="str">
        <f>IF(初始录入!$E26=初始录入!$K$2,达成度!P34,"")</f>
        <v/>
      </c>
      <c r="ALO21" s="327" t="str">
        <f>IF(初始录入!$E26=初始录入!$K$3,达成度!P34,"")</f>
        <v/>
      </c>
      <c r="ALP21" s="216" t="str">
        <f>IF(初始录入!$E26=初始录入!$K$4,达成度!P34,"")</f>
        <v/>
      </c>
      <c r="ALQ21" s="216" t="str">
        <f>IF(初始录入!$E26=初始录入!$K$5,达成度!P34,"")</f>
        <v/>
      </c>
      <c r="ALR21" s="327" t="str">
        <f>IF(初始录入!$E26=初始录入!$K$2,达成度!Q34,"")</f>
        <v/>
      </c>
      <c r="ALS21" s="327" t="str">
        <f>IF(初始录入!$E26=初始录入!$K$3,达成度!Q34,"")</f>
        <v/>
      </c>
      <c r="ALT21" s="216" t="str">
        <f>IF(初始录入!$E26=初始录入!$K$4,达成度!Q34,"")</f>
        <v/>
      </c>
      <c r="ALU21" s="216" t="str">
        <f>IF(初始录入!$E26=初始录入!$K$5,达成度!Q34,"")</f>
        <v/>
      </c>
      <c r="ALV21" s="327" t="str">
        <f>IF(初始录入!$E26=初始录入!$K$2,达成度!R34,"")</f>
        <v/>
      </c>
      <c r="ALW21" s="327" t="str">
        <f>IF(初始录入!$E26=初始录入!$K$3,达成度!R34,"")</f>
        <v/>
      </c>
      <c r="ALX21" s="216" t="str">
        <f>IF(初始录入!$E26=初始录入!$K$4,达成度!R34,"")</f>
        <v/>
      </c>
      <c r="ALY21" s="216"/>
      <c r="ALZ21" s="327" t="str">
        <f>IF(初始录入!$E26=初始录入!$K$2,达成度!T34,"")</f>
        <v/>
      </c>
      <c r="AMA21" s="327" t="str">
        <f>IF(初始录入!$E26=初始录入!$K$3,达成度!T34,"")</f>
        <v/>
      </c>
      <c r="AMB21" s="216" t="str">
        <f>IF(初始录入!$E26=初始录入!$K$4,达成度!T34,"")</f>
        <v/>
      </c>
      <c r="AMC21" s="216" t="str">
        <f>IF(初始录入!$E26=初始录入!$K$5,达成度!T34,"")</f>
        <v/>
      </c>
      <c r="AMD21" s="327" t="str">
        <f>IF(初始录入!$E26=初始录入!$K$2,达成度!U34,"")</f>
        <v/>
      </c>
      <c r="AME21" s="327" t="str">
        <f>IF(初始录入!$E26=初始录入!$K$3,达成度!U34,"")</f>
        <v/>
      </c>
      <c r="AMF21" s="216" t="str">
        <f>IF(初始录入!$E26=初始录入!$K$4,达成度!U34,"")</f>
        <v/>
      </c>
      <c r="AMG21" s="216" t="str">
        <f>IF(初始录入!$E26=初始录入!$K$5,达成度!U34,"")</f>
        <v/>
      </c>
      <c r="AMH21" s="327" t="str">
        <f>IF(初始录入!$E26=初始录入!$K$2,达成度!V34,"")</f>
        <v/>
      </c>
      <c r="AMI21" s="327" t="str">
        <f>IF(初始录入!$E26=初始录入!$K$3,达成度!V34,"")</f>
        <v/>
      </c>
      <c r="AMJ21" s="216" t="str">
        <f>IF(初始录入!$E26=初始录入!$K$4,达成度!W34,"")</f>
        <v/>
      </c>
      <c r="AMK21" s="216" t="str">
        <f>IF(初始录入!$E26=初始录入!$K$5,达成度!W34,"")</f>
        <v/>
      </c>
      <c r="AMM21" s="215">
        <f t="shared" si="114"/>
        <v>14</v>
      </c>
      <c r="AMN21" s="222" t="str">
        <f t="shared" si="109"/>
        <v/>
      </c>
      <c r="AMO21" s="325" t="str">
        <f>IF($AMM21&lt;=$H$7,INDEX(达成度!$G$21:$G$170,$AMM21,1),"")</f>
        <v/>
      </c>
      <c r="AMP21" s="325" t="str">
        <f>IF($AMM21&lt;=$H$7,INDEX(达成度!$K$21:$K$170,$AMM21,1),"")</f>
        <v/>
      </c>
      <c r="AMQ21" s="325" t="str">
        <f>IF($AMM21&lt;=$H$7,INDEX(达成度!$O$21:$O$170,$AMM21,1),"")</f>
        <v/>
      </c>
      <c r="AMR21" s="325" t="str">
        <f>IF($AMM21&lt;=$H$7,INDEX(达成度!$S$21:$S$170,$AMM21,1),"")</f>
        <v/>
      </c>
      <c r="AMS21" s="326" t="str">
        <f>IF($AMM21&lt;=$H$7,INDEX(达成度!$W$21:$W$170,$AMM21,1),"")</f>
        <v/>
      </c>
      <c r="AMT21" s="328"/>
      <c r="AMU21" s="336"/>
      <c r="AMV21" s="222" t="str">
        <f t="shared" si="110"/>
        <v/>
      </c>
      <c r="AMW21" s="325" t="str">
        <f>IF($AMM21&lt;=$I$7,INDEX(达成度!$G$21:$G$170,$AMM21+$H$7,1),"")</f>
        <v/>
      </c>
      <c r="AMX21" s="325" t="str">
        <f>IF($AMM21&lt;=$I$7,INDEX(达成度!$K$21:$K$170,$AMM21+$H$7,1),"")</f>
        <v/>
      </c>
      <c r="AMY21" s="325" t="str">
        <f>IF($AMM21&lt;=$I$7,INDEX(达成度!$O$21:$O$170,$AMM21+$H$7,1),"")</f>
        <v/>
      </c>
      <c r="AMZ21" s="325" t="str">
        <f>IF($AMM21&lt;=$I$7,INDEX(达成度!$S$21:$S$170,$AMM21+$H$7,1),"")</f>
        <v/>
      </c>
      <c r="ANA21" s="326" t="str">
        <f>IF($AMM21&lt;=$I$7,INDEX(达成度!$W$21:$W$170,$AMM21+$H$7,1),"")</f>
        <v/>
      </c>
      <c r="ANB21" s="206"/>
      <c r="ANC21" s="215"/>
      <c r="AND21" s="216" t="str">
        <f t="shared" si="111"/>
        <v/>
      </c>
      <c r="ANE21" s="325" t="str">
        <f>IF($AMM21&lt;=$J$7,INDEX(达成度!$G$21:$G$170,$AMM21+$H$7+$I$7,1),"")</f>
        <v/>
      </c>
      <c r="ANF21" s="325" t="str">
        <f>IF($AMM21&lt;=$J$7,INDEX(达成度!$K$21:$K$170,$AMM21+$H$7+$I$7,1),"")</f>
        <v/>
      </c>
      <c r="ANG21" s="325" t="str">
        <f>IF($AMM21&lt;=$J$7,INDEX(达成度!$O$21:$O$170,$AMM21+$H$7+$I$7,1),"")</f>
        <v/>
      </c>
      <c r="ANH21" s="325" t="str">
        <f>IF($AMM21&lt;=$J$7,INDEX(达成度!$S$21:$S$170,$AMM21+$H$7+$I$7,1),"")</f>
        <v/>
      </c>
      <c r="ANI21" s="326" t="str">
        <f>IF($AMM21&lt;=$J$7,INDEX(达成度!$W$21:$W$170,$AMM21+$H$7+$I$7,1),"")</f>
        <v/>
      </c>
      <c r="ANK21" s="215"/>
      <c r="ANL21" s="216" t="str">
        <f t="shared" si="112"/>
        <v/>
      </c>
      <c r="ANM21" s="325" t="str">
        <f>IF($AMM21&lt;=$K$7,INDEX(达成度!$G$21:$G$170,$AMM21+$H$7+$I$7+$J$7,1),"")</f>
        <v/>
      </c>
      <c r="ANN21" s="325" t="str">
        <f>IF($AMM21&lt;=$K$7,INDEX(达成度!$K$21:$K$170,$AMM21+$H$7+$I$7+$J$7,1),"")</f>
        <v/>
      </c>
      <c r="ANO21" s="325" t="str">
        <f>IF($AMM21&lt;=$K$7,INDEX(达成度!$O$21:$O$170,$AMM21+$H$7+$I$7+$J$7,1),"")</f>
        <v/>
      </c>
      <c r="ANP21" s="325" t="str">
        <f>IF($AMM21&lt;=$K$7,INDEX(达成度!$S$21:$S$170,$AMM21+$H$7+$I$7+$J$7,1),"")</f>
        <v/>
      </c>
      <c r="ANQ21" s="326" t="str">
        <f>IF($AMM21&lt;=$K$7,INDEX(达成度!$W$21:$W$170,$AMM21+$H$7+$I$7+$J$7,1),"")</f>
        <v/>
      </c>
      <c r="ANS21" s="187"/>
      <c r="ANT21" s="187"/>
      <c r="ANU21" s="187"/>
      <c r="ANV21" s="187"/>
      <c r="ANW21" s="187"/>
      <c r="ANX21" s="187"/>
      <c r="ANY21" s="187"/>
      <c r="ANZ21" s="187"/>
      <c r="AOA21" s="187"/>
      <c r="AOB21" s="187"/>
      <c r="AOC21" s="187"/>
      <c r="AOD21" s="187"/>
      <c r="AOE21" s="187"/>
      <c r="AOF21" s="187"/>
      <c r="AOG21" s="187"/>
      <c r="AOH21" s="187"/>
      <c r="AOI21" s="187"/>
      <c r="AOJ21" s="187"/>
      <c r="AOK21" s="187"/>
      <c r="AOL21" s="187"/>
      <c r="AOM21" s="187"/>
      <c r="AON21" s="187"/>
      <c r="AOO21" s="187"/>
      <c r="AOP21" s="187"/>
      <c r="AOQ21" s="187"/>
      <c r="AOR21" s="187"/>
      <c r="AOS21" s="187"/>
      <c r="AOT21" s="187"/>
      <c r="AOU21" s="187"/>
      <c r="AOV21" s="187"/>
      <c r="AOW21" s="187"/>
      <c r="AOX21" s="187"/>
      <c r="AOY21" s="187"/>
      <c r="AOZ21" s="187"/>
      <c r="APA21" s="187"/>
      <c r="APB21" s="187"/>
      <c r="APC21" s="187"/>
      <c r="APD21" s="187"/>
      <c r="APE21" s="187"/>
      <c r="APF21" s="187"/>
      <c r="APG21" s="187"/>
      <c r="APH21" s="187"/>
      <c r="API21" s="187"/>
      <c r="APJ21" s="187"/>
      <c r="APK21" s="187"/>
      <c r="APL21" s="187"/>
      <c r="APM21" s="187"/>
      <c r="APN21" s="187"/>
      <c r="APO21" s="187"/>
      <c r="APP21" s="187"/>
      <c r="APQ21" s="187"/>
      <c r="APR21" s="187"/>
      <c r="APS21" s="187"/>
      <c r="APT21" s="187"/>
      <c r="APU21" s="187"/>
      <c r="APV21" s="187"/>
      <c r="APW21" s="187"/>
    </row>
    <row r="22" ht="18" customHeight="1" spans="1:1024 1025:1115">
      <c r="A22" s="215" t="str">
        <f>初始录入!A27</f>
        <v/>
      </c>
      <c r="B22" s="216" t="str">
        <f>IF(初始录入!B27&lt;&gt;"",初始录入!B27,"")</f>
        <v/>
      </c>
      <c r="C22" s="216" t="str">
        <f>IF(初始录入!C27&lt;&gt;"",初始录入!C27,"")</f>
        <v/>
      </c>
      <c r="D22" s="216" t="str">
        <f>IF(初始录入!D27&lt;&gt;"",初始录入!D27,"")</f>
        <v/>
      </c>
      <c r="E22" s="218" t="str">
        <f>IF(初始录入!E27&lt;&gt;"",初始录入!E27,"")</f>
        <v/>
      </c>
      <c r="G22" s="330"/>
      <c r="H22" s="295">
        <f>IF(初始录入!E27=H$6,1,0)</f>
        <v>0</v>
      </c>
      <c r="I22" s="295">
        <f>IF(初始录入!E27=I$6,1,0)</f>
        <v>0</v>
      </c>
      <c r="J22" s="295">
        <f>IF(初始录入!E27=J$6,1,0)</f>
        <v>0</v>
      </c>
      <c r="K22" s="321">
        <f>IF(初始录入!E27=K$6,1,0)</f>
        <v>0</v>
      </c>
      <c r="L22" s="28"/>
      <c r="M22" s="199" t="s">
        <v>189</v>
      </c>
      <c r="N22" s="200"/>
      <c r="O22" s="200"/>
      <c r="P22" s="200"/>
      <c r="Q22" s="200"/>
      <c r="R22" s="201"/>
      <c r="X22" s="28"/>
      <c r="Y22" s="294">
        <v>100</v>
      </c>
      <c r="Z22" s="295">
        <f>成绩录入!$F$7</f>
        <v>0</v>
      </c>
      <c r="AA22" s="295">
        <f>成绩录入!F25</f>
        <v>0</v>
      </c>
      <c r="AB22" s="296">
        <f>IF(初始录入!$M$7&lt;&gt;"",IF(成绩录入!$F$7&lt;&gt;"",IF(初始录入!$P$7="次数",AA22/Z22*Y22,成绩录入!F25),0),0)</f>
        <v>0</v>
      </c>
      <c r="AC22" s="297">
        <f t="shared" si="36"/>
        <v>0</v>
      </c>
      <c r="AD22" s="297">
        <f t="shared" si="23"/>
        <v>0</v>
      </c>
      <c r="AE22" s="297">
        <f t="shared" si="24"/>
        <v>0</v>
      </c>
      <c r="AF22" s="297">
        <f t="shared" si="25"/>
        <v>0</v>
      </c>
      <c r="AG22" s="297">
        <f t="shared" si="26"/>
        <v>0</v>
      </c>
      <c r="AH22" s="298">
        <f t="shared" si="37"/>
        <v>0</v>
      </c>
      <c r="AI22" s="28"/>
      <c r="AJ22" s="260">
        <f>成绩录入!I25</f>
        <v>0</v>
      </c>
      <c r="AK22" s="248">
        <f>成绩录入!J25</f>
        <v>0</v>
      </c>
      <c r="AL22" s="248">
        <f>成绩录入!K25</f>
        <v>0</v>
      </c>
      <c r="AM22" s="248">
        <f>成绩录入!L25</f>
        <v>0</v>
      </c>
      <c r="AN22" s="248">
        <f>成绩录入!M25</f>
        <v>0</v>
      </c>
      <c r="AO22" s="298">
        <f t="shared" si="38"/>
        <v>0</v>
      </c>
      <c r="AP22" s="299"/>
      <c r="AQ22" s="260">
        <f>成绩录入!I25</f>
        <v>0</v>
      </c>
      <c r="AR22" s="248">
        <f>成绩录入!J25</f>
        <v>0</v>
      </c>
      <c r="AS22" s="248">
        <f>成绩录入!K25</f>
        <v>0</v>
      </c>
      <c r="AT22" s="248">
        <f>成绩录入!L25</f>
        <v>0</v>
      </c>
      <c r="AU22" s="248">
        <f>成绩录入!M25</f>
        <v>0</v>
      </c>
      <c r="AV22" s="298">
        <f t="shared" si="39"/>
        <v>0</v>
      </c>
      <c r="AW22" s="299"/>
      <c r="AX22" s="260">
        <f>成绩录入!I25</f>
        <v>0</v>
      </c>
      <c r="AY22" s="248">
        <f>成绩录入!J25</f>
        <v>0</v>
      </c>
      <c r="AZ22" s="248">
        <f>成绩录入!K25</f>
        <v>0</v>
      </c>
      <c r="BA22" s="248">
        <f>成绩录入!L25</f>
        <v>0</v>
      </c>
      <c r="BB22" s="248">
        <f>成绩录入!M25</f>
        <v>0</v>
      </c>
      <c r="BC22" s="298">
        <f t="shared" si="40"/>
        <v>0</v>
      </c>
      <c r="BD22" s="299"/>
      <c r="BE22" s="260">
        <f>成绩录入!I25</f>
        <v>0</v>
      </c>
      <c r="BF22" s="248">
        <f>成绩录入!J25</f>
        <v>0</v>
      </c>
      <c r="BG22" s="248">
        <f>成绩录入!K25</f>
        <v>0</v>
      </c>
      <c r="BH22" s="248">
        <f>成绩录入!L25</f>
        <v>0</v>
      </c>
      <c r="BI22" s="248">
        <f>成绩录入!M25</f>
        <v>0</v>
      </c>
      <c r="BJ22" s="298">
        <f t="shared" si="41"/>
        <v>0</v>
      </c>
      <c r="BK22" s="299"/>
      <c r="BL22" s="260">
        <f>成绩录入!I25</f>
        <v>0</v>
      </c>
      <c r="BM22" s="248">
        <f>成绩录入!J25</f>
        <v>0</v>
      </c>
      <c r="BN22" s="248">
        <f>成绩录入!K25</f>
        <v>0</v>
      </c>
      <c r="BO22" s="248">
        <f>成绩录入!L25</f>
        <v>0</v>
      </c>
      <c r="BP22" s="248">
        <f>成绩录入!M25</f>
        <v>0</v>
      </c>
      <c r="BQ22" s="298">
        <f t="shared" si="42"/>
        <v>0</v>
      </c>
      <c r="BR22" s="300"/>
      <c r="BS22" s="260">
        <f>成绩录入!P25</f>
        <v>0</v>
      </c>
      <c r="BT22" s="248">
        <f>成绩录入!Q25</f>
        <v>0</v>
      </c>
      <c r="BU22" s="248">
        <f>成绩录入!R25</f>
        <v>0</v>
      </c>
      <c r="BV22" s="248">
        <f>成绩录入!S25</f>
        <v>0</v>
      </c>
      <c r="BW22" s="248">
        <f>成绩录入!T25</f>
        <v>0</v>
      </c>
      <c r="BX22" s="248">
        <f>成绩录入!U25</f>
        <v>0</v>
      </c>
      <c r="BY22" s="248">
        <f>成绩录入!V25</f>
        <v>0</v>
      </c>
      <c r="BZ22" s="248">
        <f>成绩录入!W25</f>
        <v>0</v>
      </c>
      <c r="CA22" s="248">
        <f>成绩录入!X25</f>
        <v>0</v>
      </c>
      <c r="CB22" s="248">
        <f>成绩录入!Y25</f>
        <v>0</v>
      </c>
      <c r="CC22" s="298">
        <f t="shared" si="43"/>
        <v>0</v>
      </c>
      <c r="CD22" s="299"/>
      <c r="CE22" s="260">
        <f>成绩录入!P25</f>
        <v>0</v>
      </c>
      <c r="CF22" s="248">
        <f>成绩录入!Q25</f>
        <v>0</v>
      </c>
      <c r="CG22" s="248">
        <f>成绩录入!R25</f>
        <v>0</v>
      </c>
      <c r="CH22" s="248">
        <f>成绩录入!S25</f>
        <v>0</v>
      </c>
      <c r="CI22" s="248">
        <f>成绩录入!T25</f>
        <v>0</v>
      </c>
      <c r="CJ22" s="248">
        <f>成绩录入!U25</f>
        <v>0</v>
      </c>
      <c r="CK22" s="248">
        <f>成绩录入!V25</f>
        <v>0</v>
      </c>
      <c r="CL22" s="248">
        <f>成绩录入!W25</f>
        <v>0</v>
      </c>
      <c r="CM22" s="248">
        <f>成绩录入!X25</f>
        <v>0</v>
      </c>
      <c r="CN22" s="248">
        <f>成绩录入!Y25</f>
        <v>0</v>
      </c>
      <c r="CO22" s="298">
        <f t="shared" si="44"/>
        <v>0</v>
      </c>
      <c r="CP22" s="299"/>
      <c r="CQ22" s="260">
        <f>成绩录入!P25</f>
        <v>0</v>
      </c>
      <c r="CR22" s="248">
        <f>成绩录入!Q25</f>
        <v>0</v>
      </c>
      <c r="CS22" s="248">
        <f>成绩录入!R25</f>
        <v>0</v>
      </c>
      <c r="CT22" s="248">
        <f>成绩录入!S25</f>
        <v>0</v>
      </c>
      <c r="CU22" s="248">
        <f>成绩录入!T25</f>
        <v>0</v>
      </c>
      <c r="CV22" s="248">
        <f>成绩录入!U25</f>
        <v>0</v>
      </c>
      <c r="CW22" s="248">
        <f>成绩录入!V25</f>
        <v>0</v>
      </c>
      <c r="CX22" s="248">
        <f>成绩录入!W25</f>
        <v>0</v>
      </c>
      <c r="CY22" s="248">
        <f>成绩录入!X25</f>
        <v>0</v>
      </c>
      <c r="CZ22" s="248">
        <f>成绩录入!Y25</f>
        <v>0</v>
      </c>
      <c r="DA22" s="298">
        <f t="shared" si="45"/>
        <v>0</v>
      </c>
      <c r="DB22" s="299"/>
      <c r="DC22" s="260">
        <f>成绩录入!P25</f>
        <v>0</v>
      </c>
      <c r="DD22" s="248">
        <f>成绩录入!Q25</f>
        <v>0</v>
      </c>
      <c r="DE22" s="248">
        <f>成绩录入!R25</f>
        <v>0</v>
      </c>
      <c r="DF22" s="248">
        <f>成绩录入!S25</f>
        <v>0</v>
      </c>
      <c r="DG22" s="248">
        <f>成绩录入!T25</f>
        <v>0</v>
      </c>
      <c r="DH22" s="248">
        <f>成绩录入!U25</f>
        <v>0</v>
      </c>
      <c r="DI22" s="248">
        <f>成绩录入!V25</f>
        <v>0</v>
      </c>
      <c r="DJ22" s="248">
        <f>成绩录入!W25</f>
        <v>0</v>
      </c>
      <c r="DK22" s="248">
        <f>成绩录入!X25</f>
        <v>0</v>
      </c>
      <c r="DL22" s="248">
        <f>成绩录入!Y25</f>
        <v>0</v>
      </c>
      <c r="DM22" s="298">
        <f t="shared" si="46"/>
        <v>0</v>
      </c>
      <c r="DN22" s="299"/>
      <c r="DO22" s="260">
        <f>成绩录入!P25</f>
        <v>0</v>
      </c>
      <c r="DP22" s="248">
        <f>成绩录入!Q25</f>
        <v>0</v>
      </c>
      <c r="DQ22" s="248">
        <f>成绩录入!R25</f>
        <v>0</v>
      </c>
      <c r="DR22" s="248">
        <f>成绩录入!S25</f>
        <v>0</v>
      </c>
      <c r="DS22" s="248">
        <f>成绩录入!T25</f>
        <v>0</v>
      </c>
      <c r="DT22" s="248">
        <f>成绩录入!U25</f>
        <v>0</v>
      </c>
      <c r="DU22" s="248">
        <f>成绩录入!V25</f>
        <v>0</v>
      </c>
      <c r="DV22" s="248">
        <f>成绩录入!W25</f>
        <v>0</v>
      </c>
      <c r="DW22" s="248">
        <f>成绩录入!X25</f>
        <v>0</v>
      </c>
      <c r="DX22" s="248">
        <f>成绩录入!Y25</f>
        <v>0</v>
      </c>
      <c r="DY22" s="298">
        <f t="shared" si="47"/>
        <v>0</v>
      </c>
      <c r="DZ22" s="299"/>
      <c r="EA22" s="301" t="e">
        <f t="shared" si="48"/>
        <v>#DIV/0!</v>
      </c>
      <c r="EB22" s="297" t="e">
        <f t="shared" si="49"/>
        <v>#DIV/0!</v>
      </c>
      <c r="EC22" s="297" t="e">
        <f t="shared" si="50"/>
        <v>#DIV/0!</v>
      </c>
      <c r="ED22" s="297" t="e">
        <f t="shared" si="51"/>
        <v>#DIV/0!</v>
      </c>
      <c r="EE22" s="297" t="e">
        <f t="shared" si="52"/>
        <v>#DIV/0!</v>
      </c>
      <c r="EF22" s="302" t="e">
        <f t="shared" si="53"/>
        <v>#DIV/0!</v>
      </c>
      <c r="EG22" s="303"/>
      <c r="EH22" s="304">
        <f t="shared" si="54"/>
        <v>0</v>
      </c>
      <c r="EI22" s="296">
        <f>成绩录入!I25</f>
        <v>0</v>
      </c>
      <c r="EJ22" s="296">
        <f>成绩录入!J25</f>
        <v>0</v>
      </c>
      <c r="EK22" s="296">
        <f>成绩录入!K25</f>
        <v>0</v>
      </c>
      <c r="EL22" s="296">
        <f>成绩录入!L25</f>
        <v>0</v>
      </c>
      <c r="EM22" s="296">
        <f>成绩录入!M25</f>
        <v>0</v>
      </c>
      <c r="EN22" s="296">
        <f>成绩录入!P25</f>
        <v>0</v>
      </c>
      <c r="EO22" s="296">
        <f>成绩录入!Q25</f>
        <v>0</v>
      </c>
      <c r="EP22" s="296">
        <f>成绩录入!R25</f>
        <v>0</v>
      </c>
      <c r="EQ22" s="296">
        <f>成绩录入!S25</f>
        <v>0</v>
      </c>
      <c r="ER22" s="296">
        <f>成绩录入!T25</f>
        <v>0</v>
      </c>
      <c r="ES22" s="296">
        <f>成绩录入!U25</f>
        <v>0</v>
      </c>
      <c r="ET22" s="296">
        <f>成绩录入!V25</f>
        <v>0</v>
      </c>
      <c r="EU22" s="296">
        <f>成绩录入!W25</f>
        <v>0</v>
      </c>
      <c r="EV22" s="296">
        <f>成绩录入!X25</f>
        <v>0</v>
      </c>
      <c r="EW22" s="302">
        <f>成绩录入!Y25</f>
        <v>0</v>
      </c>
      <c r="EX22" s="303"/>
      <c r="EY22" s="304" t="str">
        <f t="shared" si="55"/>
        <v/>
      </c>
      <c r="EZ22" s="296" t="str">
        <f t="shared" si="55"/>
        <v/>
      </c>
      <c r="FA22" s="296" t="str">
        <f t="shared" si="55"/>
        <v/>
      </c>
      <c r="FB22" s="296" t="str">
        <f t="shared" si="55"/>
        <v/>
      </c>
      <c r="FC22" s="302">
        <f>成绩录入!AB25</f>
        <v>0</v>
      </c>
      <c r="FD22" s="303"/>
      <c r="FE22" s="304" t="str">
        <f t="shared" si="56"/>
        <v>√</v>
      </c>
      <c r="FF22" s="296" t="str">
        <f t="shared" si="57"/>
        <v>√</v>
      </c>
      <c r="FG22" s="296" t="str">
        <f t="shared" si="58"/>
        <v>√</v>
      </c>
      <c r="FH22" s="296" t="str">
        <f t="shared" si="59"/>
        <v>√</v>
      </c>
      <c r="FI22" s="302" t="str">
        <f t="shared" si="60"/>
        <v>√</v>
      </c>
      <c r="FJ22" s="299"/>
      <c r="FK22" s="260">
        <f>成绩录入!AB25</f>
        <v>0</v>
      </c>
      <c r="FL22" s="248">
        <f>成绩录入!AC25</f>
        <v>0</v>
      </c>
      <c r="FM22" s="248">
        <f>成绩录入!AD25</f>
        <v>0</v>
      </c>
      <c r="FN22" s="248">
        <f>成绩录入!AE25</f>
        <v>0</v>
      </c>
      <c r="FO22" s="248">
        <f>成绩录入!AF25</f>
        <v>0</v>
      </c>
      <c r="FP22" s="248">
        <f>成绩录入!AG25</f>
        <v>0</v>
      </c>
      <c r="FQ22" s="298">
        <f t="shared" si="61"/>
        <v>0</v>
      </c>
      <c r="FR22" s="299"/>
      <c r="FS22" s="260">
        <f>成绩录入!AB25</f>
        <v>0</v>
      </c>
      <c r="FT22" s="248">
        <f>成绩录入!AC25</f>
        <v>0</v>
      </c>
      <c r="FU22" s="248">
        <f>成绩录入!AD25</f>
        <v>0</v>
      </c>
      <c r="FV22" s="248">
        <f>成绩录入!AE25</f>
        <v>0</v>
      </c>
      <c r="FW22" s="248">
        <f>成绩录入!AF25</f>
        <v>0</v>
      </c>
      <c r="FX22" s="333">
        <f>成绩录入!AG25</f>
        <v>0</v>
      </c>
      <c r="FY22" s="298">
        <f t="shared" si="62"/>
        <v>0</v>
      </c>
      <c r="FZ22" s="299"/>
      <c r="GA22" s="260">
        <f>成绩录入!AB25</f>
        <v>0</v>
      </c>
      <c r="GB22" s="248">
        <f>成绩录入!AC25</f>
        <v>0</v>
      </c>
      <c r="GC22" s="248">
        <f>成绩录入!AD25</f>
        <v>0</v>
      </c>
      <c r="GD22" s="248">
        <f>成绩录入!AE25</f>
        <v>0</v>
      </c>
      <c r="GE22" s="248">
        <f>成绩录入!AF25</f>
        <v>0</v>
      </c>
      <c r="GF22" s="248">
        <f>成绩录入!AG25</f>
        <v>0</v>
      </c>
      <c r="GG22" s="298">
        <f t="shared" si="63"/>
        <v>0</v>
      </c>
      <c r="GH22" s="299"/>
      <c r="GI22" s="260">
        <f>成绩录入!AB25</f>
        <v>0</v>
      </c>
      <c r="GJ22" s="248">
        <f>成绩录入!AC25</f>
        <v>0</v>
      </c>
      <c r="GK22" s="248">
        <f>成绩录入!AD25</f>
        <v>0</v>
      </c>
      <c r="GL22" s="248">
        <f>成绩录入!AE25</f>
        <v>0</v>
      </c>
      <c r="GM22" s="248">
        <f>成绩录入!AF25</f>
        <v>0</v>
      </c>
      <c r="GN22" s="248">
        <f>成绩录入!AG25</f>
        <v>0</v>
      </c>
      <c r="GO22" s="298">
        <f t="shared" si="64"/>
        <v>0</v>
      </c>
      <c r="GP22" s="299"/>
      <c r="GQ22" s="260">
        <f>成绩录入!AB25</f>
        <v>0</v>
      </c>
      <c r="GR22" s="248">
        <f>成绩录入!AC25</f>
        <v>0</v>
      </c>
      <c r="GS22" s="248">
        <f>成绩录入!AD25</f>
        <v>0</v>
      </c>
      <c r="GT22" s="248">
        <f>成绩录入!AE25</f>
        <v>0</v>
      </c>
      <c r="GU22" s="248">
        <f>成绩录入!AF25</f>
        <v>0</v>
      </c>
      <c r="GV22" s="248">
        <f>成绩录入!AG25</f>
        <v>0</v>
      </c>
      <c r="GW22" s="298">
        <f t="shared" si="65"/>
        <v>0</v>
      </c>
      <c r="GX22" s="299"/>
      <c r="GY22" s="247">
        <f>成绩录入!AJ25</f>
        <v>0</v>
      </c>
      <c r="GZ22" s="248">
        <f>成绩录入!AK25</f>
        <v>0</v>
      </c>
      <c r="HA22" s="248">
        <f>成绩录入!AL25</f>
        <v>0</v>
      </c>
      <c r="HB22" s="248">
        <f>成绩录入!AM25</f>
        <v>0</v>
      </c>
      <c r="HC22" s="248">
        <f>成绩录入!AN25</f>
        <v>0</v>
      </c>
      <c r="HD22" s="248">
        <f>成绩录入!AO25</f>
        <v>0</v>
      </c>
      <c r="HE22" s="310">
        <f t="shared" si="66"/>
        <v>0</v>
      </c>
      <c r="HF22" s="299"/>
      <c r="HG22" s="247">
        <f>成绩录入!AJ25</f>
        <v>0</v>
      </c>
      <c r="HH22" s="248">
        <f>成绩录入!AK25</f>
        <v>0</v>
      </c>
      <c r="HI22" s="248">
        <f>成绩录入!AL25</f>
        <v>0</v>
      </c>
      <c r="HJ22" s="248">
        <f>成绩录入!AM25</f>
        <v>0</v>
      </c>
      <c r="HK22" s="248">
        <f>成绩录入!AN25</f>
        <v>0</v>
      </c>
      <c r="HL22" s="248">
        <f>成绩录入!AO25</f>
        <v>0</v>
      </c>
      <c r="HM22" s="310">
        <f t="shared" si="67"/>
        <v>0</v>
      </c>
      <c r="HN22" s="299"/>
      <c r="HO22" s="247">
        <f>成绩录入!AJ25</f>
        <v>0</v>
      </c>
      <c r="HP22" s="248">
        <f>成绩录入!AK25</f>
        <v>0</v>
      </c>
      <c r="HQ22" s="248">
        <f>成绩录入!AL25</f>
        <v>0</v>
      </c>
      <c r="HR22" s="248">
        <f>成绩录入!AM25</f>
        <v>0</v>
      </c>
      <c r="HS22" s="248">
        <f>成绩录入!AN25</f>
        <v>0</v>
      </c>
      <c r="HT22" s="248">
        <f>成绩录入!AO25</f>
        <v>0</v>
      </c>
      <c r="HU22" s="310">
        <f t="shared" si="68"/>
        <v>0</v>
      </c>
      <c r="HV22" s="299"/>
      <c r="HW22" s="247">
        <f>成绩录入!AJ25</f>
        <v>0</v>
      </c>
      <c r="HX22" s="248">
        <f>成绩录入!AK25</f>
        <v>0</v>
      </c>
      <c r="HY22" s="248">
        <f>成绩录入!AL25</f>
        <v>0</v>
      </c>
      <c r="HZ22" s="248">
        <f>成绩录入!AM25</f>
        <v>0</v>
      </c>
      <c r="IA22" s="248">
        <f>成绩录入!AN25</f>
        <v>0</v>
      </c>
      <c r="IB22" s="248">
        <f>成绩录入!AO25</f>
        <v>0</v>
      </c>
      <c r="IC22" s="310">
        <f t="shared" si="69"/>
        <v>0</v>
      </c>
      <c r="ID22" s="299"/>
      <c r="IE22" s="247">
        <f>成绩录入!AJ25</f>
        <v>0</v>
      </c>
      <c r="IF22" s="248">
        <f>成绩录入!AK25</f>
        <v>0</v>
      </c>
      <c r="IG22" s="248">
        <f>成绩录入!AL25</f>
        <v>0</v>
      </c>
      <c r="IH22" s="248">
        <f>成绩录入!AM25</f>
        <v>0</v>
      </c>
      <c r="II22" s="248">
        <f>成绩录入!AN25</f>
        <v>0</v>
      </c>
      <c r="IJ22" s="248">
        <f>成绩录入!AO25</f>
        <v>0</v>
      </c>
      <c r="IK22" s="310">
        <f t="shared" si="70"/>
        <v>0</v>
      </c>
      <c r="IL22" s="299"/>
      <c r="IM22" s="313" t="e">
        <f t="shared" si="71"/>
        <v>#DIV/0!</v>
      </c>
      <c r="IN22" s="314" t="e">
        <f t="shared" si="72"/>
        <v>#DIV/0!</v>
      </c>
      <c r="IO22" s="314" t="e">
        <f t="shared" si="73"/>
        <v>#DIV/0!</v>
      </c>
      <c r="IP22" s="314" t="e">
        <f t="shared" si="74"/>
        <v>#DIV/0!</v>
      </c>
      <c r="IQ22" s="314" t="e">
        <f t="shared" si="75"/>
        <v>#DIV/0!</v>
      </c>
      <c r="IR22" s="315" t="e">
        <f t="shared" si="76"/>
        <v>#DIV/0!</v>
      </c>
      <c r="IS22" s="316"/>
      <c r="IT22" s="214">
        <f>成绩录入!AR25</f>
        <v>0</v>
      </c>
      <c r="IU22" s="216">
        <f>成绩录入!AS25</f>
        <v>0</v>
      </c>
      <c r="IV22" s="216">
        <f>成绩录入!AT25</f>
        <v>0</v>
      </c>
      <c r="IW22" s="216">
        <f>成绩录入!AU25</f>
        <v>0</v>
      </c>
      <c r="IX22" s="216">
        <f>成绩录入!AV25</f>
        <v>0</v>
      </c>
      <c r="IY22" s="216">
        <f>成绩录入!AW25</f>
        <v>0</v>
      </c>
      <c r="IZ22" s="298">
        <f t="shared" si="77"/>
        <v>0</v>
      </c>
      <c r="JA22" s="299"/>
      <c r="JB22" s="317">
        <f>成绩录入!AR25</f>
        <v>0</v>
      </c>
      <c r="JC22" s="216">
        <f>成绩录入!AS25</f>
        <v>0</v>
      </c>
      <c r="JD22" s="216">
        <f>成绩录入!AT25</f>
        <v>0</v>
      </c>
      <c r="JE22" s="216">
        <f>成绩录入!AU25</f>
        <v>0</v>
      </c>
      <c r="JF22" s="216">
        <f>成绩录入!AV25</f>
        <v>0</v>
      </c>
      <c r="JG22" s="216">
        <f>成绩录入!AW25</f>
        <v>0</v>
      </c>
      <c r="JH22" s="298">
        <f t="shared" si="78"/>
        <v>0</v>
      </c>
      <c r="JI22" s="299"/>
      <c r="JJ22" s="248">
        <f>成绩录入!AR25</f>
        <v>0</v>
      </c>
      <c r="JK22" s="248">
        <f>成绩录入!AS25</f>
        <v>0</v>
      </c>
      <c r="JL22" s="248">
        <f>成绩录入!AT25</f>
        <v>0</v>
      </c>
      <c r="JM22" s="248">
        <f>成绩录入!AU25</f>
        <v>0</v>
      </c>
      <c r="JN22" s="248">
        <f>成绩录入!AV25</f>
        <v>0</v>
      </c>
      <c r="JO22" s="248">
        <f>成绩录入!AW25</f>
        <v>0</v>
      </c>
      <c r="JP22" s="298">
        <f t="shared" si="79"/>
        <v>0</v>
      </c>
      <c r="JQ22" s="299"/>
      <c r="JR22" s="308">
        <f>成绩录入!AR25</f>
        <v>0</v>
      </c>
      <c r="JS22" s="248">
        <f>成绩录入!AS25</f>
        <v>0</v>
      </c>
      <c r="JT22" s="248">
        <f>成绩录入!AT25</f>
        <v>0</v>
      </c>
      <c r="JU22" s="248">
        <f>成绩录入!AU25</f>
        <v>0</v>
      </c>
      <c r="JV22" s="248">
        <f>成绩录入!AV25</f>
        <v>0</v>
      </c>
      <c r="JW22" s="248">
        <f>成绩录入!AW25</f>
        <v>0</v>
      </c>
      <c r="JX22" s="298">
        <f t="shared" si="80"/>
        <v>0</v>
      </c>
      <c r="JY22" s="299"/>
      <c r="JZ22" s="308">
        <f>成绩录入!AR25</f>
        <v>0</v>
      </c>
      <c r="KA22" s="248">
        <f>成绩录入!AS25</f>
        <v>0</v>
      </c>
      <c r="KB22" s="248">
        <f>成绩录入!AT25</f>
        <v>0</v>
      </c>
      <c r="KC22" s="248">
        <f>成绩录入!AU25</f>
        <v>0</v>
      </c>
      <c r="KD22" s="248">
        <f>成绩录入!AV25</f>
        <v>0</v>
      </c>
      <c r="KE22" s="248">
        <f>成绩录入!AW25</f>
        <v>0</v>
      </c>
      <c r="KF22" s="298">
        <f t="shared" si="81"/>
        <v>0</v>
      </c>
      <c r="KG22" s="299"/>
      <c r="KH22" s="313">
        <f t="shared" si="28"/>
        <v>0</v>
      </c>
      <c r="KI22" s="314">
        <f t="shared" si="82"/>
        <v>0</v>
      </c>
      <c r="KJ22" s="314">
        <f t="shared" si="83"/>
        <v>0</v>
      </c>
      <c r="KK22" s="314">
        <f t="shared" si="84"/>
        <v>0</v>
      </c>
      <c r="KL22" s="314">
        <f t="shared" si="85"/>
        <v>0</v>
      </c>
      <c r="KM22" s="315">
        <f t="shared" si="86"/>
        <v>0</v>
      </c>
      <c r="KN22" s="90"/>
      <c r="KO22" s="294">
        <f>IF(总评!G20&lt;60,1,0)</f>
        <v>0</v>
      </c>
      <c r="KP22" s="295">
        <f t="shared" si="29"/>
        <v>0</v>
      </c>
      <c r="KQ22" s="295">
        <f t="shared" si="30"/>
        <v>0</v>
      </c>
      <c r="KR22" s="321">
        <f t="shared" si="31"/>
        <v>0</v>
      </c>
      <c r="KS22" s="321">
        <f t="shared" si="87"/>
        <v>0</v>
      </c>
      <c r="KT22" s="27"/>
      <c r="OT22" s="247">
        <f>IF(OT$6=$OS$5,成绩录入!BC25,0)</f>
        <v>0</v>
      </c>
      <c r="OU22" s="248">
        <f>IF(OU$6=$OS$5,成绩录入!BD25,0)</f>
        <v>0</v>
      </c>
      <c r="OV22" s="248">
        <f>IF(OV$6=$OS$5,成绩录入!BE25,0)</f>
        <v>0</v>
      </c>
      <c r="OW22" s="248">
        <f>IF(OW$6=$OS$5,成绩录入!BF25,0)</f>
        <v>0</v>
      </c>
      <c r="OX22" s="248">
        <f>IF(OX$6=$OS$5,成绩录入!BG25,0)</f>
        <v>0</v>
      </c>
      <c r="OY22" s="248">
        <f>IF(OY$6=$OS$5,成绩录入!BH25,0)</f>
        <v>0</v>
      </c>
      <c r="OZ22" s="248">
        <f>IF(OZ$6=$OS$5,成绩录入!BI25,0)</f>
        <v>0</v>
      </c>
      <c r="PA22" s="248">
        <f>IF(PA$6=$OS$5,成绩录入!BJ25,0)</f>
        <v>0</v>
      </c>
      <c r="PB22" s="248">
        <f>IF(PB$6=$OS$5,成绩录入!BK25,0)</f>
        <v>0</v>
      </c>
      <c r="PC22" s="248">
        <f>IF(PC$6=$OS$5,成绩录入!BL25,0)</f>
        <v>0</v>
      </c>
      <c r="PD22" s="248">
        <f>IF(PD$6=$OS$5,成绩录入!BM25,0)</f>
        <v>0</v>
      </c>
      <c r="PE22" s="248">
        <f>IF(PE$6=$OS$5,成绩录入!BN25,0)</f>
        <v>0</v>
      </c>
      <c r="PF22" s="248">
        <f>IF(PF$6=$OS$5,成绩录入!BO25,0)</f>
        <v>0</v>
      </c>
      <c r="PG22" s="248">
        <f>IF(PG$6=$OS$5,成绩录入!BP25,0)</f>
        <v>0</v>
      </c>
      <c r="PH22" s="248">
        <f>IF(PH$6=$OS$5,成绩录入!BQ25,0)</f>
        <v>0</v>
      </c>
      <c r="PI22" s="248">
        <f>IF(PI$6=$OS$5,成绩录入!BR25,0)</f>
        <v>0</v>
      </c>
      <c r="PJ22" s="248">
        <f>IF(PJ$6=$OS$5,成绩录入!BS25,0)</f>
        <v>0</v>
      </c>
      <c r="PK22" s="248">
        <f>IF(PK$6=$OS$5,成绩录入!BT25,0)</f>
        <v>0</v>
      </c>
      <c r="PL22" s="248">
        <f>IF(PL$6=$OS$5,成绩录入!BU25,0)</f>
        <v>0</v>
      </c>
      <c r="PM22" s="248">
        <f>IF(PM$6=$OS$5,成绩录入!BV25,0)</f>
        <v>0</v>
      </c>
      <c r="PN22" s="248">
        <f>IF(PN$6=$OS$5,成绩录入!BW25,0)</f>
        <v>0</v>
      </c>
      <c r="PO22" s="248">
        <f>IF(PO$6=$OS$5,成绩录入!BX25,0)</f>
        <v>0</v>
      </c>
      <c r="PP22" s="248">
        <f>IF(PP$6=$OS$5,成绩录入!BY25,0)</f>
        <v>0</v>
      </c>
      <c r="PQ22" s="248">
        <f>IF(PQ$6=$OS$5,成绩录入!BZ25,0)</f>
        <v>0</v>
      </c>
      <c r="PR22" s="248">
        <f>IF(PR$6=$OS$5,成绩录入!CA25,0)</f>
        <v>0</v>
      </c>
      <c r="PS22" s="248">
        <f>IF(PS$6=$OS$5,成绩录入!CB25,0)</f>
        <v>0</v>
      </c>
      <c r="PT22" s="248">
        <f>IF(PT$6=$OS$5,成绩录入!CC25,0)</f>
        <v>0</v>
      </c>
      <c r="PU22" s="248">
        <f>IF(PU$6=$OS$5,成绩录入!CD25,0)</f>
        <v>0</v>
      </c>
      <c r="PV22" s="248">
        <f>IF(PV$6=$OS$5,成绩录入!CE25,0)</f>
        <v>0</v>
      </c>
      <c r="PW22" s="248">
        <f>IF(PW$6=$OS$5,成绩录入!CF25,0)</f>
        <v>0</v>
      </c>
      <c r="PX22" s="248">
        <f>IF(PX$6=$OS$5,成绩录入!CG25,0)</f>
        <v>0</v>
      </c>
      <c r="PY22" s="248">
        <f>IF(PY$6=$OS$5,成绩录入!CH25,0)</f>
        <v>0</v>
      </c>
      <c r="PZ22" s="248">
        <f>IF(PZ$6=$OS$5,成绩录入!CI25,0)</f>
        <v>0</v>
      </c>
      <c r="QA22" s="248">
        <f>IF(QA$6=$OS$5,成绩录入!CJ25,0)</f>
        <v>0</v>
      </c>
      <c r="QB22" s="248">
        <f>IF(QB$6=$OS$5,成绩录入!CK25,0)</f>
        <v>0</v>
      </c>
      <c r="QC22" s="248">
        <f>IF(QC$6=$OS$5,成绩录入!CL25,0)</f>
        <v>0</v>
      </c>
      <c r="QD22" s="248">
        <f>IF(QD$6=$OS$5,成绩录入!CM25,0)</f>
        <v>0</v>
      </c>
      <c r="QE22" s="248">
        <f>IF(QE$6=$OS$5,成绩录入!CN25,0)</f>
        <v>0</v>
      </c>
      <c r="QF22" s="248">
        <f>IF(QF$6=$OS$5,成绩录入!CO25,0)</f>
        <v>0</v>
      </c>
      <c r="QG22" s="248">
        <f>IF(QG$6=$OS$5,成绩录入!CP25,0)</f>
        <v>0</v>
      </c>
      <c r="QH22" s="248">
        <f>IF(QH$6=$OS$5,成绩录入!CQ25,0)</f>
        <v>0</v>
      </c>
      <c r="QI22" s="248">
        <f>IF(QI$6=$OS$5,成绩录入!CR25,0)</f>
        <v>0</v>
      </c>
      <c r="QJ22" s="248">
        <f>IF(QJ$6=$OS$5,成绩录入!CS25,0)</f>
        <v>0</v>
      </c>
      <c r="QK22" s="248">
        <f>IF(QK$6=$OS$5,成绩录入!CT25,0)</f>
        <v>0</v>
      </c>
      <c r="QL22" s="248">
        <f>IF(QL$6=$OS$5,成绩录入!CU25,0)</f>
        <v>0</v>
      </c>
      <c r="QM22" s="248">
        <f>IF(QM$6=$OS$5,成绩录入!CV25,0)</f>
        <v>0</v>
      </c>
      <c r="QN22" s="248">
        <f>IF(QN$6=$OS$5,成绩录入!CW25,0)</f>
        <v>0</v>
      </c>
      <c r="QO22" s="248">
        <f>IF(QO$6=$OS$5,成绩录入!CX25,0)</f>
        <v>0</v>
      </c>
      <c r="QP22" s="248">
        <f>IF(QP$6=$OS$5,成绩录入!CY25,0)</f>
        <v>0</v>
      </c>
      <c r="QQ22" s="248">
        <f>IF(QQ$6=$OS$5,成绩录入!CZ25,0)</f>
        <v>0</v>
      </c>
      <c r="QR22" s="248">
        <f>IF(QR$6=$OS$5,成绩录入!DA25,0)</f>
        <v>0</v>
      </c>
      <c r="QS22" s="248">
        <f>IF(QS$6=$OS$5,成绩录入!DB25,0)</f>
        <v>0</v>
      </c>
      <c r="QT22" s="248">
        <f>IF(QT$6=$OS$5,成绩录入!DC25,0)</f>
        <v>0</v>
      </c>
      <c r="QU22" s="248">
        <f>IF(QU$6=$OS$5,成绩录入!DD25,0)</f>
        <v>0</v>
      </c>
      <c r="QV22" s="248">
        <f>IF(QV$6=$OS$5,成绩录入!DE25,0)</f>
        <v>0</v>
      </c>
      <c r="QW22" s="248">
        <f>IF(QW$6=$OS$5,成绩录入!DF25,0)</f>
        <v>0</v>
      </c>
      <c r="QX22" s="248">
        <f>IF(QX$6=$OS$5,成绩录入!DG25,0)</f>
        <v>0</v>
      </c>
      <c r="QY22" s="248">
        <f>IF(QY$6=$OS$5,成绩录入!DH25,0)</f>
        <v>0</v>
      </c>
      <c r="QZ22" s="248">
        <f>IF(QZ$6=$OS$5,成绩录入!DI25,0)</f>
        <v>0</v>
      </c>
      <c r="RA22" s="248">
        <f>IF(RA$6=$OS$5,成绩录入!DJ25,0)</f>
        <v>0</v>
      </c>
      <c r="RB22" s="248">
        <f>IF(RB$6=$OS$5,成绩录入!DK25,0)</f>
        <v>0</v>
      </c>
      <c r="RC22" s="248">
        <f>IF(RC$6=$OS$5,成绩录入!DL25,0)</f>
        <v>0</v>
      </c>
      <c r="RD22" s="248">
        <f>IF(RD$6=$OS$5,成绩录入!DM25,0)</f>
        <v>0</v>
      </c>
      <c r="RE22" s="248">
        <f>IF(RE$6=$OS$5,成绩录入!DN25,0)</f>
        <v>0</v>
      </c>
      <c r="RF22" s="248">
        <f>IF(RF$6=$OS$5,成绩录入!DO25,0)</f>
        <v>0</v>
      </c>
      <c r="RG22" s="248">
        <f>IF(RG$6=$OS$5,成绩录入!DP25,0)</f>
        <v>0</v>
      </c>
      <c r="RH22" s="248">
        <f>IF(RH$6=$OS$5,成绩录入!DQ25,0)</f>
        <v>0</v>
      </c>
      <c r="RI22" s="248">
        <f>IF(RI$6=$OS$5,成绩录入!DR25,0)</f>
        <v>0</v>
      </c>
      <c r="RJ22" s="248">
        <f>IF(RJ$6=$OS$5,成绩录入!DS25,0)</f>
        <v>0</v>
      </c>
      <c r="RK22" s="248">
        <f>IF(RK$6=$OS$5,成绩录入!DT25,0)</f>
        <v>0</v>
      </c>
      <c r="RL22" s="248">
        <f>IF(RL$6=$OS$5,成绩录入!DU25,0)</f>
        <v>0</v>
      </c>
      <c r="RM22" s="248">
        <f>IF(RM$6=$OS$5,成绩录入!DV25,0)</f>
        <v>0</v>
      </c>
      <c r="RN22" s="248">
        <f>IF(RN$6=$OS$5,成绩录入!DW25,0)</f>
        <v>0</v>
      </c>
      <c r="RO22" s="248">
        <f>IF(RO$6=$OS$5,成绩录入!DX25,0)</f>
        <v>0</v>
      </c>
      <c r="RP22" s="248">
        <f>IF(RP$6=$OS$5,成绩录入!DY25,0)</f>
        <v>0</v>
      </c>
      <c r="RQ22" s="248">
        <f>IF(RQ$6=$OS$5,成绩录入!DZ25,0)</f>
        <v>0</v>
      </c>
      <c r="RR22" s="248">
        <f>IF(RR$6=$OS$5,成绩录入!EA25,0)</f>
        <v>0</v>
      </c>
      <c r="RS22" s="248">
        <f>IF(RS$6=$OS$5,成绩录入!EB25,0)</f>
        <v>0</v>
      </c>
      <c r="RT22" s="248">
        <f>IF(RT$6=$OS$5,成绩录入!EC25,0)</f>
        <v>0</v>
      </c>
      <c r="RU22" s="248">
        <f>IF(RU$6=$OS$5,成绩录入!ED25,0)</f>
        <v>0</v>
      </c>
      <c r="RV22" s="248">
        <f>IF(RV$6=$OS$5,成绩录入!EE25,0)</f>
        <v>0</v>
      </c>
      <c r="RW22" s="248">
        <f>IF(RW$6=$OS$5,成绩录入!EF25,0)</f>
        <v>0</v>
      </c>
      <c r="RX22" s="248">
        <f>IF(RX$6=$OS$5,成绩录入!EG25,0)</f>
        <v>0</v>
      </c>
      <c r="RY22" s="248">
        <f>IF(RY$6=$OS$5,成绩录入!EH25,0)</f>
        <v>0</v>
      </c>
      <c r="RZ22" s="248">
        <f>IF(RZ$6=$OS$5,成绩录入!EI25,0)</f>
        <v>0</v>
      </c>
      <c r="SA22" s="248">
        <f>IF(SA$6=$OS$5,成绩录入!EJ25,0)</f>
        <v>0</v>
      </c>
      <c r="SB22" s="248">
        <f>IF(SB$6=$OS$5,成绩录入!EK25,0)</f>
        <v>0</v>
      </c>
      <c r="SC22" s="248">
        <f>IF(SC$6=$OS$5,成绩录入!EL25,0)</f>
        <v>0</v>
      </c>
      <c r="SD22" s="248">
        <f>IF(SD$6=$OS$5,成绩录入!EM25,0)</f>
        <v>0</v>
      </c>
      <c r="SE22" s="248">
        <f>IF(SE$6=$OS$5,成绩录入!EN25,0)</f>
        <v>0</v>
      </c>
      <c r="SF22" s="248">
        <f>IF(SF$6=$OS$5,成绩录入!EO25,0)</f>
        <v>0</v>
      </c>
      <c r="SG22" s="248">
        <f>IF(SG$6=$OS$5,成绩录入!EP25,0)</f>
        <v>0</v>
      </c>
      <c r="SH22" s="248">
        <f>IF(SH$6=$OS$5,成绩录入!EQ25,0)</f>
        <v>0</v>
      </c>
      <c r="SI22" s="248">
        <f>IF(SI$6=$OS$5,成绩录入!ER25,0)</f>
        <v>0</v>
      </c>
      <c r="SJ22" s="248">
        <f>IF(SJ$6=$OS$5,成绩录入!ES25,0)</f>
        <v>0</v>
      </c>
      <c r="SK22" s="248">
        <f>IF(SK$6=$OS$5,成绩录入!ET25,0)</f>
        <v>0</v>
      </c>
      <c r="SL22" s="248">
        <f>IF(SL$6=$OS$5,成绩录入!EU25,0)</f>
        <v>0</v>
      </c>
      <c r="SM22" s="248">
        <f>IF(SM$6=$OS$5,成绩录入!EV25,0)</f>
        <v>0</v>
      </c>
      <c r="SN22" s="248">
        <f>IF(SN$6=$OS$5,成绩录入!EW25,0)</f>
        <v>0</v>
      </c>
      <c r="SO22" s="248">
        <f>IF(SO$6=$OS$5,成绩录入!EX25,0)</f>
        <v>0</v>
      </c>
      <c r="SP22" s="218">
        <f t="shared" si="88"/>
        <v>0</v>
      </c>
      <c r="SQ22" s="166"/>
      <c r="SR22" s="166"/>
      <c r="SS22" s="247">
        <f>IF(SS$6=$SR$5,成绩录入!BC25,0)</f>
        <v>0</v>
      </c>
      <c r="ST22" s="248">
        <f>IF(ST$6=$SR$5,成绩录入!BD25,0)</f>
        <v>0</v>
      </c>
      <c r="SU22" s="248">
        <f>IF(SU$6=$SR$5,成绩录入!BE25,0)</f>
        <v>0</v>
      </c>
      <c r="SV22" s="248">
        <f>IF(SV$6=$SR$5,成绩录入!BF25,0)</f>
        <v>0</v>
      </c>
      <c r="SW22" s="248">
        <f>IF(SW$6=$SR$5,成绩录入!BG25,0)</f>
        <v>0</v>
      </c>
      <c r="SX22" s="248">
        <f>IF(SX$6=$SR$5,成绩录入!BH25,0)</f>
        <v>0</v>
      </c>
      <c r="SY22" s="248">
        <f>IF(SY$6=$SR$5,成绩录入!BI25,0)</f>
        <v>0</v>
      </c>
      <c r="SZ22" s="248">
        <f>IF(SZ$6=$SR$5,成绩录入!BJ25,0)</f>
        <v>0</v>
      </c>
      <c r="TA22" s="248">
        <f>IF(TA$6=$SR$5,成绩录入!BK25,0)</f>
        <v>0</v>
      </c>
      <c r="TB22" s="248">
        <f>IF(TB$6=$SR$5,成绩录入!BL25,0)</f>
        <v>0</v>
      </c>
      <c r="TC22" s="248">
        <f>IF(TC$6=$SR$5,成绩录入!BM25,0)</f>
        <v>0</v>
      </c>
      <c r="TD22" s="248">
        <f>IF(TD$6=$SR$5,成绩录入!BN25,0)</f>
        <v>0</v>
      </c>
      <c r="TE22" s="248">
        <f>IF(TE$6=$SR$5,成绩录入!BO25,0)</f>
        <v>0</v>
      </c>
      <c r="TF22" s="248">
        <f>IF(TF$6=$SR$5,成绩录入!BP25,0)</f>
        <v>0</v>
      </c>
      <c r="TG22" s="248">
        <f>IF(TG$6=$SR$5,成绩录入!BQ25,0)</f>
        <v>0</v>
      </c>
      <c r="TH22" s="248">
        <f>IF(TH$6=$SR$5,成绩录入!BR25,0)</f>
        <v>0</v>
      </c>
      <c r="TI22" s="248">
        <f>IF(TI$6=$SR$5,成绩录入!BS25,0)</f>
        <v>0</v>
      </c>
      <c r="TJ22" s="248">
        <f>IF(TJ$6=$SR$5,成绩录入!BT25,0)</f>
        <v>0</v>
      </c>
      <c r="TK22" s="248">
        <f>IF(TK$6=$SR$5,成绩录入!BU25,0)</f>
        <v>0</v>
      </c>
      <c r="TL22" s="248">
        <f>IF(TL$6=$SR$5,成绩录入!BV25,0)</f>
        <v>0</v>
      </c>
      <c r="TM22" s="248">
        <f>IF(TM$6=$SR$5,成绩录入!BW25,0)</f>
        <v>0</v>
      </c>
      <c r="TN22" s="248">
        <f>IF(TN$6=$SR$5,成绩录入!BX25,0)</f>
        <v>0</v>
      </c>
      <c r="TO22" s="248">
        <f>IF(TO$6=$SR$5,成绩录入!BY25,0)</f>
        <v>0</v>
      </c>
      <c r="TP22" s="248">
        <f>IF(TP$6=$SR$5,成绩录入!BZ25,0)</f>
        <v>0</v>
      </c>
      <c r="TQ22" s="248">
        <f>IF(TQ$6=$SR$5,成绩录入!CA25,0)</f>
        <v>0</v>
      </c>
      <c r="TR22" s="248">
        <f>IF(TR$6=$SR$5,成绩录入!CB25,0)</f>
        <v>0</v>
      </c>
      <c r="TS22" s="248">
        <f>IF(TS$6=$SR$5,成绩录入!CC25,0)</f>
        <v>0</v>
      </c>
      <c r="TT22" s="248">
        <f>IF(TT$6=$SR$5,成绩录入!CD25,0)</f>
        <v>0</v>
      </c>
      <c r="TU22" s="248">
        <f>IF(TU$6=$SR$5,成绩录入!CE25,0)</f>
        <v>0</v>
      </c>
      <c r="TV22" s="248">
        <f>IF(TV$6=$SR$5,成绩录入!CF25,0)</f>
        <v>0</v>
      </c>
      <c r="TW22" s="248">
        <f>IF(TW$6=$SR$5,成绩录入!CG25,0)</f>
        <v>0</v>
      </c>
      <c r="TX22" s="248">
        <f>IF(TX$6=$SR$5,成绩录入!CH25,0)</f>
        <v>0</v>
      </c>
      <c r="TY22" s="248">
        <f>IF(TY$6=$SR$5,成绩录入!CI25,0)</f>
        <v>0</v>
      </c>
      <c r="TZ22" s="248">
        <f>IF(TZ$6=$SR$5,成绩录入!CJ25,0)</f>
        <v>0</v>
      </c>
      <c r="UA22" s="248">
        <f>IF(UA$6=$SR$5,成绩录入!CK25,0)</f>
        <v>0</v>
      </c>
      <c r="UB22" s="248">
        <f>IF(UB$6=$SR$5,成绩录入!CL25,0)</f>
        <v>0</v>
      </c>
      <c r="UC22" s="248">
        <f>IF(UC$6=$SR$5,成绩录入!CM25,0)</f>
        <v>0</v>
      </c>
      <c r="UD22" s="248">
        <f>IF(UD$6=$SR$5,成绩录入!CN25,0)</f>
        <v>0</v>
      </c>
      <c r="UE22" s="248">
        <f>IF(UE$6=$SR$5,成绩录入!CO25,0)</f>
        <v>0</v>
      </c>
      <c r="UF22" s="248">
        <f>IF(UF$6=$SR$5,成绩录入!CP25,0)</f>
        <v>0</v>
      </c>
      <c r="UG22" s="248">
        <f>IF(UG$6=$SR$5,成绩录入!CQ25,0)</f>
        <v>0</v>
      </c>
      <c r="UH22" s="248">
        <f>IF(UH$6=$SR$5,成绩录入!CR25,0)</f>
        <v>0</v>
      </c>
      <c r="UI22" s="248">
        <f>IF(UI$6=$SR$5,成绩录入!CS25,0)</f>
        <v>0</v>
      </c>
      <c r="UJ22" s="248">
        <f>IF(UJ$6=$SR$5,成绩录入!CT25,0)</f>
        <v>0</v>
      </c>
      <c r="UK22" s="248">
        <f>IF(UK$6=$SR$5,成绩录入!CU25,0)</f>
        <v>0</v>
      </c>
      <c r="UL22" s="248">
        <f>IF(UL$6=$SR$5,成绩录入!CV25,0)</f>
        <v>0</v>
      </c>
      <c r="UM22" s="248">
        <f>IF(UM$6=$SR$5,成绩录入!CW25,0)</f>
        <v>0</v>
      </c>
      <c r="UN22" s="248">
        <f>IF(UN$6=$SR$5,成绩录入!CX25,0)</f>
        <v>0</v>
      </c>
      <c r="UO22" s="248">
        <f>IF(UO$6=$SR$5,成绩录入!CY25,0)</f>
        <v>0</v>
      </c>
      <c r="UP22" s="248">
        <f>IF(UP$6=$SR$5,成绩录入!CZ25,0)</f>
        <v>0</v>
      </c>
      <c r="UQ22" s="248">
        <f>IF(UQ$6=$SR$5,成绩录入!DA25,0)</f>
        <v>0</v>
      </c>
      <c r="UR22" s="248">
        <f>IF(UR$6=$SR$5,成绩录入!DB25,0)</f>
        <v>0</v>
      </c>
      <c r="US22" s="248">
        <f>IF(US$6=$SR$5,成绩录入!DC25,0)</f>
        <v>0</v>
      </c>
      <c r="UT22" s="248">
        <f>IF(UT$6=$SR$5,成绩录入!DD25,0)</f>
        <v>0</v>
      </c>
      <c r="UU22" s="248">
        <f>IF(UU$6=$SR$5,成绩录入!DE25,0)</f>
        <v>0</v>
      </c>
      <c r="UV22" s="248">
        <f>IF(UV$6=$SR$5,成绩录入!DF25,0)</f>
        <v>0</v>
      </c>
      <c r="UW22" s="248">
        <f>IF(UW$6=$SR$5,成绩录入!DG25,0)</f>
        <v>0</v>
      </c>
      <c r="UX22" s="248">
        <f>IF(UX$6=$SR$5,成绩录入!DH25,0)</f>
        <v>0</v>
      </c>
      <c r="UY22" s="248">
        <f>IF(UY$6=$SR$5,成绩录入!DI25,0)</f>
        <v>0</v>
      </c>
      <c r="UZ22" s="248">
        <f>IF(UZ$6=$SR$5,成绩录入!DJ25,0)</f>
        <v>0</v>
      </c>
      <c r="VA22" s="248">
        <f>IF(VA$6=$SR$5,成绩录入!DK25,0)</f>
        <v>0</v>
      </c>
      <c r="VB22" s="248">
        <f>IF(VB$6=$SR$5,成绩录入!DL25,0)</f>
        <v>0</v>
      </c>
      <c r="VC22" s="248">
        <f>IF(VC$6=$SR$5,成绩录入!DM25,0)</f>
        <v>0</v>
      </c>
      <c r="VD22" s="248">
        <f>IF(VD$6=$SR$5,成绩录入!DN25,0)</f>
        <v>0</v>
      </c>
      <c r="VE22" s="248">
        <f>IF(VE$6=$SR$5,成绩录入!DO25,0)</f>
        <v>0</v>
      </c>
      <c r="VF22" s="248">
        <f>IF(VF$6=$SR$5,成绩录入!DP25,0)</f>
        <v>0</v>
      </c>
      <c r="VG22" s="248">
        <f>IF(VG$6=$SR$5,成绩录入!DQ25,0)</f>
        <v>0</v>
      </c>
      <c r="VH22" s="248">
        <f>IF(VH$6=$SR$5,成绩录入!DR25,0)</f>
        <v>0</v>
      </c>
      <c r="VI22" s="248">
        <f>IF(VI$6=$SR$5,成绩录入!DS25,0)</f>
        <v>0</v>
      </c>
      <c r="VJ22" s="248">
        <f>IF(VJ$6=$SR$5,成绩录入!DT25,0)</f>
        <v>0</v>
      </c>
      <c r="VK22" s="248">
        <f>IF(VK$6=$SR$5,成绩录入!DU25,0)</f>
        <v>0</v>
      </c>
      <c r="VL22" s="248">
        <f>IF(VL$6=$SR$5,成绩录入!DV25,0)</f>
        <v>0</v>
      </c>
      <c r="VM22" s="248">
        <f>IF(VM$6=$SR$5,成绩录入!DW25,0)</f>
        <v>0</v>
      </c>
      <c r="VN22" s="248">
        <f>IF(VN$6=$SR$5,成绩录入!DX25,0)</f>
        <v>0</v>
      </c>
      <c r="VO22" s="248">
        <f>IF(VO$6=$SR$5,成绩录入!DY25,0)</f>
        <v>0</v>
      </c>
      <c r="VP22" s="248">
        <f>IF(VP$6=$SR$5,成绩录入!DZ25,0)</f>
        <v>0</v>
      </c>
      <c r="VQ22" s="248">
        <f>IF(VQ$6=$SR$5,成绩录入!EA25,0)</f>
        <v>0</v>
      </c>
      <c r="VR22" s="248">
        <f>IF(VR$6=$SR$5,成绩录入!EB25,0)</f>
        <v>0</v>
      </c>
      <c r="VS22" s="248">
        <f>IF(VS$6=$SR$5,成绩录入!EC25,0)</f>
        <v>0</v>
      </c>
      <c r="VT22" s="248">
        <f>IF(VT$6=$SR$5,成绩录入!ED25,0)</f>
        <v>0</v>
      </c>
      <c r="VU22" s="248">
        <f>IF(VU$6=$SR$5,成绩录入!EE25,0)</f>
        <v>0</v>
      </c>
      <c r="VV22" s="248">
        <f>IF(VV$6=$SR$5,成绩录入!EF25,0)</f>
        <v>0</v>
      </c>
      <c r="VW22" s="248">
        <f>IF(VW$6=$SR$5,成绩录入!EG25,0)</f>
        <v>0</v>
      </c>
      <c r="VX22" s="248">
        <f>IF(VX$6=$SR$5,成绩录入!EH25,0)</f>
        <v>0</v>
      </c>
      <c r="VY22" s="248">
        <f>IF(VY$6=$SR$5,成绩录入!EI25,0)</f>
        <v>0</v>
      </c>
      <c r="VZ22" s="248">
        <f>IF(VZ$6=$SR$5,成绩录入!EJ25,0)</f>
        <v>0</v>
      </c>
      <c r="WA22" s="248">
        <f>IF(WA$6=$SR$5,成绩录入!EK25,0)</f>
        <v>0</v>
      </c>
      <c r="WB22" s="248">
        <f>IF(WB$6=$SR$5,成绩录入!EL25,0)</f>
        <v>0</v>
      </c>
      <c r="WC22" s="248">
        <f>IF(WC$6=$SR$5,成绩录入!EM25,0)</f>
        <v>0</v>
      </c>
      <c r="WD22" s="248">
        <f>IF(WD$6=$SR$5,成绩录入!EN25,0)</f>
        <v>0</v>
      </c>
      <c r="WE22" s="248">
        <f>IF(WE$6=$SR$5,成绩录入!EO25,0)</f>
        <v>0</v>
      </c>
      <c r="WF22" s="248">
        <f>IF(WF$6=$SR$5,成绩录入!EP25,0)</f>
        <v>0</v>
      </c>
      <c r="WG22" s="248">
        <f>IF(WG$6=$SR$5,成绩录入!EQ25,0)</f>
        <v>0</v>
      </c>
      <c r="WH22" s="248">
        <f>IF(WH$6=$SR$5,成绩录入!ER25,0)</f>
        <v>0</v>
      </c>
      <c r="WI22" s="248">
        <f>IF(WI$6=$SR$5,成绩录入!ES25,0)</f>
        <v>0</v>
      </c>
      <c r="WJ22" s="248">
        <f>IF(WJ$6=$SR$5,成绩录入!ET25,0)</f>
        <v>0</v>
      </c>
      <c r="WK22" s="248">
        <f>IF(WK$6=$SR$5,成绩录入!EU25,0)</f>
        <v>0</v>
      </c>
      <c r="WL22" s="248">
        <f>IF(WL$6=$SR$5,成绩录入!EV25,0)</f>
        <v>0</v>
      </c>
      <c r="WM22" s="248">
        <f>IF(WM$6=$SR$5,成绩录入!EW25,0)</f>
        <v>0</v>
      </c>
      <c r="WN22" s="248">
        <f>IF(WN$6=$SR$5,成绩录入!EX25,0)</f>
        <v>0</v>
      </c>
      <c r="WO22" s="218">
        <f t="shared" si="32"/>
        <v>0</v>
      </c>
      <c r="WP22" s="166"/>
      <c r="WQ22" s="166"/>
      <c r="WR22" s="247">
        <f>IF(WR$6=$WQ$5,成绩录入!BC25,0)</f>
        <v>0</v>
      </c>
      <c r="WS22" s="248">
        <f>IF(WS$6=$WQ$5,成绩录入!BD25,0)</f>
        <v>0</v>
      </c>
      <c r="WT22" s="248">
        <f>IF(WT$6=$WQ$5,成绩录入!BE25,0)</f>
        <v>0</v>
      </c>
      <c r="WU22" s="248">
        <f>IF(WU$6=$WQ$5,成绩录入!BF25,0)</f>
        <v>0</v>
      </c>
      <c r="WV22" s="248">
        <f>IF(WV$6=$WQ$5,成绩录入!BG25,0)</f>
        <v>0</v>
      </c>
      <c r="WW22" s="248">
        <f>IF(WW$6=$WQ$5,成绩录入!BH25,0)</f>
        <v>0</v>
      </c>
      <c r="WX22" s="248">
        <f>IF(WX$6=$WQ$5,成绩录入!BI25,0)</f>
        <v>0</v>
      </c>
      <c r="WY22" s="248">
        <f>IF(WY$6=$WQ$5,成绩录入!BJ25,0)</f>
        <v>0</v>
      </c>
      <c r="WZ22" s="248">
        <f>IF(WZ$6=$WQ$5,成绩录入!BK25,0)</f>
        <v>0</v>
      </c>
      <c r="XA22" s="248">
        <f>IF(XA$6=$WQ$5,成绩录入!BL25,0)</f>
        <v>0</v>
      </c>
      <c r="XB22" s="248">
        <f>IF(XB$6=$WQ$5,成绩录入!BM25,0)</f>
        <v>0</v>
      </c>
      <c r="XC22" s="248">
        <f>IF(XC$6=$WQ$5,成绩录入!BN25,0)</f>
        <v>0</v>
      </c>
      <c r="XD22" s="248">
        <f>IF(XD$6=$WQ$5,成绩录入!BO25,0)</f>
        <v>0</v>
      </c>
      <c r="XE22" s="248">
        <f>IF(XE$6=$WQ$5,成绩录入!BP25,0)</f>
        <v>0</v>
      </c>
      <c r="XF22" s="248">
        <f>IF(XF$6=$WQ$5,成绩录入!BQ25,0)</f>
        <v>0</v>
      </c>
      <c r="XG22" s="248">
        <f>IF(XG$6=$WQ$5,成绩录入!BR25,0)</f>
        <v>0</v>
      </c>
      <c r="XH22" s="248">
        <f>IF(XH$6=$WQ$5,成绩录入!BS25,0)</f>
        <v>0</v>
      </c>
      <c r="XI22" s="248">
        <f>IF(XI$6=$WQ$5,成绩录入!BT25,0)</f>
        <v>0</v>
      </c>
      <c r="XJ22" s="248">
        <f>IF(XJ$6=$WQ$5,成绩录入!BU25,0)</f>
        <v>0</v>
      </c>
      <c r="XK22" s="248">
        <f>IF(XK$6=$WQ$5,成绩录入!BV25,0)</f>
        <v>0</v>
      </c>
      <c r="XL22" s="248">
        <f>IF(XL$6=$WQ$5,成绩录入!BW25,0)</f>
        <v>0</v>
      </c>
      <c r="XM22" s="248">
        <f>IF(XM$6=$WQ$5,成绩录入!BX25,0)</f>
        <v>0</v>
      </c>
      <c r="XN22" s="248">
        <f>IF(XN$6=$WQ$5,成绩录入!BY25,0)</f>
        <v>0</v>
      </c>
      <c r="XO22" s="248">
        <f>IF(XO$6=$WQ$5,成绩录入!BZ25,0)</f>
        <v>0</v>
      </c>
      <c r="XP22" s="248">
        <f>IF(XP$6=$WQ$5,成绩录入!CA25,0)</f>
        <v>0</v>
      </c>
      <c r="XQ22" s="248">
        <f>IF(XQ$6=$WQ$5,成绩录入!CB25,0)</f>
        <v>0</v>
      </c>
      <c r="XR22" s="248">
        <f>IF(XR$6=$WQ$5,成绩录入!CC25,0)</f>
        <v>0</v>
      </c>
      <c r="XS22" s="248">
        <f>IF(XS$6=$WQ$5,成绩录入!CD25,0)</f>
        <v>0</v>
      </c>
      <c r="XT22" s="248">
        <f>IF(XT$6=$WQ$5,成绩录入!CE25,0)</f>
        <v>0</v>
      </c>
      <c r="XU22" s="248">
        <f>IF(XU$6=$WQ$5,成绩录入!CF25,0)</f>
        <v>0</v>
      </c>
      <c r="XV22" s="248">
        <f>IF(XV$6=$WQ$5,成绩录入!CG25,0)</f>
        <v>0</v>
      </c>
      <c r="XW22" s="248">
        <f>IF(XW$6=$WQ$5,成绩录入!CH25,0)</f>
        <v>0</v>
      </c>
      <c r="XX22" s="248">
        <f>IF(XX$6=$WQ$5,成绩录入!CI25,0)</f>
        <v>0</v>
      </c>
      <c r="XY22" s="248">
        <f>IF(XY$6=$WQ$5,成绩录入!CJ25,0)</f>
        <v>0</v>
      </c>
      <c r="XZ22" s="248">
        <f>IF(XZ$6=$WQ$5,成绩录入!CK25,0)</f>
        <v>0</v>
      </c>
      <c r="YA22" s="248">
        <f>IF(YA$6=$WQ$5,成绩录入!CL25,0)</f>
        <v>0</v>
      </c>
      <c r="YB22" s="248">
        <f>IF(YB$6=$WQ$5,成绩录入!CM25,0)</f>
        <v>0</v>
      </c>
      <c r="YC22" s="248">
        <f>IF(YC$6=$WQ$5,成绩录入!CN25,0)</f>
        <v>0</v>
      </c>
      <c r="YD22" s="248">
        <f>IF(YD$6=$WQ$5,成绩录入!CO25,0)</f>
        <v>0</v>
      </c>
      <c r="YE22" s="248">
        <f>IF(YE$6=$WQ$5,成绩录入!CP25,0)</f>
        <v>0</v>
      </c>
      <c r="YF22" s="248">
        <f>IF(YF$6=$WQ$5,成绩录入!CQ25,0)</f>
        <v>0</v>
      </c>
      <c r="YG22" s="248">
        <f>IF(YG$6=$WQ$5,成绩录入!CR25,0)</f>
        <v>0</v>
      </c>
      <c r="YH22" s="248">
        <f>IF(YH$6=$WQ$5,成绩录入!CS25,0)</f>
        <v>0</v>
      </c>
      <c r="YI22" s="248">
        <f>IF(YI$6=$WQ$5,成绩录入!CT25,0)</f>
        <v>0</v>
      </c>
      <c r="YJ22" s="248">
        <f>IF(YJ$6=$WQ$5,成绩录入!CU25,0)</f>
        <v>0</v>
      </c>
      <c r="YK22" s="248">
        <f>IF(YK$6=$WQ$5,成绩录入!CV25,0)</f>
        <v>0</v>
      </c>
      <c r="YL22" s="248">
        <f>IF(YL$6=$WQ$5,成绩录入!CW25,0)</f>
        <v>0</v>
      </c>
      <c r="YM22" s="248">
        <f>IF(YM$6=$WQ$5,成绩录入!CX25,0)</f>
        <v>0</v>
      </c>
      <c r="YN22" s="248">
        <f>IF(YN$6=$WQ$5,成绩录入!CY25,0)</f>
        <v>0</v>
      </c>
      <c r="YO22" s="248">
        <f>IF(YO$6=$WQ$5,成绩录入!CZ25,0)</f>
        <v>0</v>
      </c>
      <c r="YP22" s="248">
        <f>IF(YP$6=$WQ$5,成绩录入!DA25,0)</f>
        <v>0</v>
      </c>
      <c r="YQ22" s="248">
        <f>IF(YQ$6=$WQ$5,成绩录入!DB25,0)</f>
        <v>0</v>
      </c>
      <c r="YR22" s="248">
        <f>IF(YR$6=$WQ$5,成绩录入!DC25,0)</f>
        <v>0</v>
      </c>
      <c r="YS22" s="248">
        <f>IF(YS$6=$WQ$5,成绩录入!DD25,0)</f>
        <v>0</v>
      </c>
      <c r="YT22" s="248">
        <f>IF(YT$6=$WQ$5,成绩录入!DE25,0)</f>
        <v>0</v>
      </c>
      <c r="YU22" s="248">
        <f>IF(YU$6=$WQ$5,成绩录入!DF25,0)</f>
        <v>0</v>
      </c>
      <c r="YV22" s="248">
        <f>IF(YV$6=$WQ$5,成绩录入!DG25,0)</f>
        <v>0</v>
      </c>
      <c r="YW22" s="248">
        <f>IF(YW$6=$WQ$5,成绩录入!DH25,0)</f>
        <v>0</v>
      </c>
      <c r="YX22" s="248">
        <f>IF(YX$6=$WQ$5,成绩录入!DI25,0)</f>
        <v>0</v>
      </c>
      <c r="YY22" s="248">
        <f>IF(YY$6=$WQ$5,成绩录入!DJ25,0)</f>
        <v>0</v>
      </c>
      <c r="YZ22" s="248">
        <f>IF(YZ$6=$WQ$5,成绩录入!DK25,0)</f>
        <v>0</v>
      </c>
      <c r="ZA22" s="248">
        <f>IF(ZA$6=$WQ$5,成绩录入!DL25,0)</f>
        <v>0</v>
      </c>
      <c r="ZB22" s="248">
        <f>IF(ZB$6=$WQ$5,成绩录入!DM25,0)</f>
        <v>0</v>
      </c>
      <c r="ZC22" s="248">
        <f>IF(ZC$6=$WQ$5,成绩录入!DN25,0)</f>
        <v>0</v>
      </c>
      <c r="ZD22" s="248">
        <f>IF(ZD$6=$WQ$5,成绩录入!DO25,0)</f>
        <v>0</v>
      </c>
      <c r="ZE22" s="248">
        <f>IF(ZE$6=$WQ$5,成绩录入!DP25,0)</f>
        <v>0</v>
      </c>
      <c r="ZF22" s="248">
        <f>IF(ZF$6=$WQ$5,成绩录入!DQ25,0)</f>
        <v>0</v>
      </c>
      <c r="ZG22" s="248">
        <f>IF(ZG$6=$WQ$5,成绩录入!DR25,0)</f>
        <v>0</v>
      </c>
      <c r="ZH22" s="248">
        <f>IF(ZH$6=$WQ$5,成绩录入!DS25,0)</f>
        <v>0</v>
      </c>
      <c r="ZI22" s="248">
        <f>IF(ZI$6=$WQ$5,成绩录入!DT25,0)</f>
        <v>0</v>
      </c>
      <c r="ZJ22" s="248">
        <f>IF(ZJ$6=$WQ$5,成绩录入!DU25,0)</f>
        <v>0</v>
      </c>
      <c r="ZK22" s="248">
        <f>IF(ZK$6=$WQ$5,成绩录入!DV25,0)</f>
        <v>0</v>
      </c>
      <c r="ZL22" s="248">
        <f>IF(ZL$6=$WQ$5,成绩录入!DW25,0)</f>
        <v>0</v>
      </c>
      <c r="ZM22" s="248">
        <f>IF(ZM$6=$WQ$5,成绩录入!DX25,0)</f>
        <v>0</v>
      </c>
      <c r="ZN22" s="248">
        <f>IF(ZN$6=$WQ$5,成绩录入!DY25,0)</f>
        <v>0</v>
      </c>
      <c r="ZO22" s="248">
        <f>IF(ZO$6=$WQ$5,成绩录入!DZ25,0)</f>
        <v>0</v>
      </c>
      <c r="ZP22" s="248">
        <f>IF(ZP$6=$WQ$5,成绩录入!EA25,0)</f>
        <v>0</v>
      </c>
      <c r="ZQ22" s="248">
        <f>IF(ZQ$6=$WQ$5,成绩录入!EB25,0)</f>
        <v>0</v>
      </c>
      <c r="ZR22" s="248">
        <f>IF(ZR$6=$WQ$5,成绩录入!EC25,0)</f>
        <v>0</v>
      </c>
      <c r="ZS22" s="248">
        <f>IF(ZS$6=$WQ$5,成绩录入!ED25,0)</f>
        <v>0</v>
      </c>
      <c r="ZT22" s="248">
        <f>IF(ZT$6=$WQ$5,成绩录入!EE25,0)</f>
        <v>0</v>
      </c>
      <c r="ZU22" s="248">
        <f>IF(ZU$6=$WQ$5,成绩录入!EF25,0)</f>
        <v>0</v>
      </c>
      <c r="ZV22" s="248">
        <f>IF(ZV$6=$WQ$5,成绩录入!EG25,0)</f>
        <v>0</v>
      </c>
      <c r="ZW22" s="248">
        <f>IF(ZW$6=$WQ$5,成绩录入!EH25,0)</f>
        <v>0</v>
      </c>
      <c r="ZX22" s="248">
        <f>IF(ZX$6=$WQ$5,成绩录入!EI25,0)</f>
        <v>0</v>
      </c>
      <c r="ZY22" s="248">
        <f>IF(ZY$6=$WQ$5,成绩录入!EJ25,0)</f>
        <v>0</v>
      </c>
      <c r="ZZ22" s="248">
        <f>IF(ZZ$6=$WQ$5,成绩录入!EK25,0)</f>
        <v>0</v>
      </c>
      <c r="AAA22" s="248">
        <f>IF(AAA$6=$WQ$5,成绩录入!EL25,0)</f>
        <v>0</v>
      </c>
      <c r="AAB22" s="248">
        <f>IF(AAB$6=$WQ$5,成绩录入!EM25,0)</f>
        <v>0</v>
      </c>
      <c r="AAC22" s="248">
        <f>IF(AAC$6=$WQ$5,成绩录入!EN25,0)</f>
        <v>0</v>
      </c>
      <c r="AAD22" s="248">
        <f>IF(AAD$6=$WQ$5,成绩录入!EO25,0)</f>
        <v>0</v>
      </c>
      <c r="AAE22" s="248">
        <f>IF(AAE$6=$WQ$5,成绩录入!EP25,0)</f>
        <v>0</v>
      </c>
      <c r="AAF22" s="248">
        <f>IF(AAF$6=$WQ$5,成绩录入!EQ25,0)</f>
        <v>0</v>
      </c>
      <c r="AAG22" s="248">
        <f>IF(AAG$6=$WQ$5,成绩录入!ER25,0)</f>
        <v>0</v>
      </c>
      <c r="AAH22" s="248">
        <f>IF(AAH$6=$WQ$5,成绩录入!ES25,0)</f>
        <v>0</v>
      </c>
      <c r="AAI22" s="248">
        <f>IF(AAI$6=$WQ$5,成绩录入!ET25,0)</f>
        <v>0</v>
      </c>
      <c r="AAJ22" s="248">
        <f>IF(AAJ$6=$WQ$5,成绩录入!EU25,0)</f>
        <v>0</v>
      </c>
      <c r="AAK22" s="248">
        <f>IF(AAK$6=$WQ$5,成绩录入!EV25,0)</f>
        <v>0</v>
      </c>
      <c r="AAL22" s="248">
        <f>IF(AAL$6=$WQ$5,成绩录入!EW25,0)</f>
        <v>0</v>
      </c>
      <c r="AAM22" s="248">
        <f>IF(AAM$6=$WQ$5,成绩录入!EX25,0)</f>
        <v>0</v>
      </c>
      <c r="AAN22" s="218">
        <f t="shared" si="33"/>
        <v>0</v>
      </c>
      <c r="AAO22" s="206"/>
      <c r="AAQ22" s="247">
        <f>IF(AAQ$6=$AAP$5,成绩录入!BC25,0)</f>
        <v>0</v>
      </c>
      <c r="AAR22" s="248">
        <f>IF(AAR$6=$AAP$5,成绩录入!BD25,0)</f>
        <v>0</v>
      </c>
      <c r="AAS22" s="248">
        <f>IF(AAS$6=$AAP$5,成绩录入!BE25,0)</f>
        <v>0</v>
      </c>
      <c r="AAT22" s="248">
        <f>IF(AAT$6=$AAP$5,成绩录入!BF25,0)</f>
        <v>0</v>
      </c>
      <c r="AAU22" s="248">
        <f>IF(AAU$6=$AAP$5,成绩录入!BG25,0)</f>
        <v>0</v>
      </c>
      <c r="AAV22" s="248">
        <f>IF(AAV$6=$AAP$5,成绩录入!BH25,0)</f>
        <v>0</v>
      </c>
      <c r="AAW22" s="248">
        <f>IF(AAW$6=$AAP$5,成绩录入!BI25,0)</f>
        <v>0</v>
      </c>
      <c r="AAX22" s="248">
        <f>IF(AAX$6=$AAP$5,成绩录入!BJ25,0)</f>
        <v>0</v>
      </c>
      <c r="AAY22" s="248">
        <f>IF(AAY$6=$AAP$5,成绩录入!BK25,0)</f>
        <v>0</v>
      </c>
      <c r="AAZ22" s="248">
        <f>IF(AAZ$6=$AAP$5,成绩录入!BL25,0)</f>
        <v>0</v>
      </c>
      <c r="ABA22" s="248">
        <f>IF(ABA$6=$AAP$5,成绩录入!BM25,0)</f>
        <v>0</v>
      </c>
      <c r="ABB22" s="248">
        <f>IF(ABB$6=$AAP$5,成绩录入!BN25,0)</f>
        <v>0</v>
      </c>
      <c r="ABC22" s="248">
        <f>IF(ABC$6=$AAP$5,成绩录入!BO25,0)</f>
        <v>0</v>
      </c>
      <c r="ABD22" s="248">
        <f>IF(ABD$6=$AAP$5,成绩录入!BP25,0)</f>
        <v>0</v>
      </c>
      <c r="ABE22" s="248">
        <f>IF(ABE$6=$AAP$5,成绩录入!BQ25,0)</f>
        <v>0</v>
      </c>
      <c r="ABF22" s="248">
        <f>IF(ABF$6=$AAP$5,成绩录入!BR25,0)</f>
        <v>0</v>
      </c>
      <c r="ABG22" s="248">
        <f>IF(ABG$6=$AAP$5,成绩录入!BS25,0)</f>
        <v>0</v>
      </c>
      <c r="ABH22" s="248">
        <f>IF(ABH$6=$AAP$5,成绩录入!BT25,0)</f>
        <v>0</v>
      </c>
      <c r="ABI22" s="248">
        <f>IF(ABI$6=$AAP$5,成绩录入!BU25,0)</f>
        <v>0</v>
      </c>
      <c r="ABJ22" s="248">
        <f>IF(ABJ$6=$AAP$5,成绩录入!BV25,0)</f>
        <v>0</v>
      </c>
      <c r="ABK22" s="248">
        <f>IF(ABK$6=$AAP$5,成绩录入!BW25,0)</f>
        <v>0</v>
      </c>
      <c r="ABL22" s="248">
        <f>IF(ABL$6=$AAP$5,成绩录入!BX25,0)</f>
        <v>0</v>
      </c>
      <c r="ABM22" s="248">
        <f>IF(ABM$6=$AAP$5,成绩录入!BY25,0)</f>
        <v>0</v>
      </c>
      <c r="ABN22" s="248">
        <f>IF(ABN$6=$AAP$5,成绩录入!BZ25,0)</f>
        <v>0</v>
      </c>
      <c r="ABO22" s="248">
        <f>IF(ABO$6=$AAP$5,成绩录入!CA25,0)</f>
        <v>0</v>
      </c>
      <c r="ABP22" s="248">
        <f>IF(ABP$6=$AAP$5,成绩录入!CB25,0)</f>
        <v>0</v>
      </c>
      <c r="ABQ22" s="248">
        <f>IF(ABQ$6=$AAP$5,成绩录入!CC25,0)</f>
        <v>0</v>
      </c>
      <c r="ABR22" s="248">
        <f>IF(ABR$6=$AAP$5,成绩录入!CD25,0)</f>
        <v>0</v>
      </c>
      <c r="ABS22" s="248">
        <f>IF(ABS$6=$AAP$5,成绩录入!CE25,0)</f>
        <v>0</v>
      </c>
      <c r="ABT22" s="248">
        <f>IF(ABT$6=$AAP$5,成绩录入!CF25,0)</f>
        <v>0</v>
      </c>
      <c r="ABU22" s="248">
        <f>IF(ABU$6=$AAP$5,成绩录入!CG25,0)</f>
        <v>0</v>
      </c>
      <c r="ABV22" s="248">
        <f>IF(ABV$6=$AAP$5,成绩录入!CH25,0)</f>
        <v>0</v>
      </c>
      <c r="ABW22" s="248">
        <f>IF(ABW$6=$AAP$5,成绩录入!CI25,0)</f>
        <v>0</v>
      </c>
      <c r="ABX22" s="248">
        <f>IF(ABX$6=$AAP$5,成绩录入!CJ25,0)</f>
        <v>0</v>
      </c>
      <c r="ABY22" s="248">
        <f>IF(ABY$6=$AAP$5,成绩录入!CK25,0)</f>
        <v>0</v>
      </c>
      <c r="ABZ22" s="248">
        <f>IF(ABZ$6=$AAP$5,成绩录入!CL25,0)</f>
        <v>0</v>
      </c>
      <c r="ACA22" s="248">
        <f>IF(ACA$6=$AAP$5,成绩录入!CM25,0)</f>
        <v>0</v>
      </c>
      <c r="ACB22" s="248">
        <f>IF(ACB$6=$AAP$5,成绩录入!CN25,0)</f>
        <v>0</v>
      </c>
      <c r="ACC22" s="248">
        <f>IF(ACC$6=$AAP$5,成绩录入!CO25,0)</f>
        <v>0</v>
      </c>
      <c r="ACD22" s="248">
        <f>IF(ACD$6=$AAP$5,成绩录入!CP25,0)</f>
        <v>0</v>
      </c>
      <c r="ACE22" s="248">
        <f>IF(ACE$6=$AAP$5,成绩录入!CQ25,0)</f>
        <v>0</v>
      </c>
      <c r="ACF22" s="248">
        <f>IF(ACF$6=$AAP$5,成绩录入!CR25,0)</f>
        <v>0</v>
      </c>
      <c r="ACG22" s="248">
        <f>IF(ACG$6=$AAP$5,成绩录入!CS25,0)</f>
        <v>0</v>
      </c>
      <c r="ACH22" s="248">
        <f>IF(ACH$6=$AAP$5,成绩录入!CT25,0)</f>
        <v>0</v>
      </c>
      <c r="ACI22" s="248">
        <f>IF(ACI$6=$AAP$5,成绩录入!CU25,0)</f>
        <v>0</v>
      </c>
      <c r="ACJ22" s="248">
        <f>IF(ACJ$6=$AAP$5,成绩录入!CV25,0)</f>
        <v>0</v>
      </c>
      <c r="ACK22" s="248">
        <f>IF(ACK$6=$AAP$5,成绩录入!CW25,0)</f>
        <v>0</v>
      </c>
      <c r="ACL22" s="248">
        <f>IF(ACL$6=$AAP$5,成绩录入!CX25,0)</f>
        <v>0</v>
      </c>
      <c r="ACM22" s="248">
        <f>IF(ACM$6=$AAP$5,成绩录入!CY25,0)</f>
        <v>0</v>
      </c>
      <c r="ACN22" s="248">
        <f>IF(ACN$6=$AAP$5,成绩录入!CZ25,0)</f>
        <v>0</v>
      </c>
      <c r="ACO22" s="248">
        <f>IF(ACO$6=$AAP$5,成绩录入!DA25,0)</f>
        <v>0</v>
      </c>
      <c r="ACP22" s="248">
        <f>IF(ACP$6=$AAP$5,成绩录入!DB25,0)</f>
        <v>0</v>
      </c>
      <c r="ACQ22" s="248">
        <f>IF(ACQ$6=$AAP$5,成绩录入!DC25,0)</f>
        <v>0</v>
      </c>
      <c r="ACR22" s="248">
        <f>IF(ACR$6=$AAP$5,成绩录入!DD25,0)</f>
        <v>0</v>
      </c>
      <c r="ACS22" s="248">
        <f>IF(ACS$6=$AAP$5,成绩录入!DE25,0)</f>
        <v>0</v>
      </c>
      <c r="ACT22" s="248">
        <f>IF(ACT$6=$AAP$5,成绩录入!DF25,0)</f>
        <v>0</v>
      </c>
      <c r="ACU22" s="248">
        <f>IF(ACU$6=$AAP$5,成绩录入!DG25,0)</f>
        <v>0</v>
      </c>
      <c r="ACV22" s="248">
        <f>IF(ACV$6=$AAP$5,成绩录入!DH25,0)</f>
        <v>0</v>
      </c>
      <c r="ACW22" s="248">
        <f>IF(ACW$6=$AAP$5,成绩录入!DI25,0)</f>
        <v>0</v>
      </c>
      <c r="ACX22" s="248">
        <f>IF(ACX$6=$AAP$5,成绩录入!DJ25,0)</f>
        <v>0</v>
      </c>
      <c r="ACY22" s="248">
        <f>IF(ACY$6=$AAP$5,成绩录入!DK25,0)</f>
        <v>0</v>
      </c>
      <c r="ACZ22" s="248">
        <f>IF(ACZ$6=$AAP$5,成绩录入!DL25,0)</f>
        <v>0</v>
      </c>
      <c r="ADA22" s="248">
        <f>IF(ADA$6=$AAP$5,成绩录入!DM25,0)</f>
        <v>0</v>
      </c>
      <c r="ADB22" s="248">
        <f>IF(ADB$6=$AAP$5,成绩录入!DN25,0)</f>
        <v>0</v>
      </c>
      <c r="ADC22" s="248">
        <f>IF(ADC$6=$AAP$5,成绩录入!DO25,0)</f>
        <v>0</v>
      </c>
      <c r="ADD22" s="248">
        <f>IF(ADD$6=$AAP$5,成绩录入!DP25,0)</f>
        <v>0</v>
      </c>
      <c r="ADE22" s="248">
        <f>IF(ADE$6=$AAP$5,成绩录入!DQ25,0)</f>
        <v>0</v>
      </c>
      <c r="ADF22" s="248">
        <f>IF(ADF$6=$AAP$5,成绩录入!DR25,0)</f>
        <v>0</v>
      </c>
      <c r="ADG22" s="248">
        <f>IF(ADG$6=$AAP$5,成绩录入!DS25,0)</f>
        <v>0</v>
      </c>
      <c r="ADH22" s="248">
        <f>IF(ADH$6=$AAP$5,成绩录入!DT25,0)</f>
        <v>0</v>
      </c>
      <c r="ADI22" s="248">
        <f>IF(ADI$6=$AAP$5,成绩录入!DU25,0)</f>
        <v>0</v>
      </c>
      <c r="ADJ22" s="248">
        <f>IF(ADJ$6=$AAP$5,成绩录入!DV25,0)</f>
        <v>0</v>
      </c>
      <c r="ADK22" s="248">
        <f>IF(ADK$6=$AAP$5,成绩录入!DW25,0)</f>
        <v>0</v>
      </c>
      <c r="ADL22" s="248">
        <f>IF(ADL$6=$AAP$5,成绩录入!DX25,0)</f>
        <v>0</v>
      </c>
      <c r="ADM22" s="248">
        <f>IF(ADM$6=$AAP$5,成绩录入!DY25,0)</f>
        <v>0</v>
      </c>
      <c r="ADN22" s="248">
        <f>IF(ADN$6=$AAP$5,成绩录入!DZ25,0)</f>
        <v>0</v>
      </c>
      <c r="ADO22" s="248">
        <f>IF(ADO$6=$AAP$5,成绩录入!EA25,0)</f>
        <v>0</v>
      </c>
      <c r="ADP22" s="248">
        <f>IF(ADP$6=$AAP$5,成绩录入!EB25,0)</f>
        <v>0</v>
      </c>
      <c r="ADQ22" s="248">
        <f>IF(ADQ$6=$AAP$5,成绩录入!EC25,0)</f>
        <v>0</v>
      </c>
      <c r="ADR22" s="248">
        <f>IF(ADR$6=$AAP$5,成绩录入!ED25,0)</f>
        <v>0</v>
      </c>
      <c r="ADS22" s="248">
        <f>IF(ADS$6=$AAP$5,成绩录入!EE25,0)</f>
        <v>0</v>
      </c>
      <c r="ADT22" s="248">
        <f>IF(ADT$6=$AAP$5,成绩录入!EF25,0)</f>
        <v>0</v>
      </c>
      <c r="ADU22" s="248">
        <f>IF(ADU$6=$AAP$5,成绩录入!EG25,0)</f>
        <v>0</v>
      </c>
      <c r="ADV22" s="248">
        <f>IF(ADV$6=$AAP$5,成绩录入!EH25,0)</f>
        <v>0</v>
      </c>
      <c r="ADW22" s="248">
        <f>IF(ADW$6=$AAP$5,成绩录入!EI25,0)</f>
        <v>0</v>
      </c>
      <c r="ADX22" s="248">
        <f>IF(ADX$6=$AAP$5,成绩录入!EJ25,0)</f>
        <v>0</v>
      </c>
      <c r="ADY22" s="248">
        <f>IF(ADY$6=$AAP$5,成绩录入!EK25,0)</f>
        <v>0</v>
      </c>
      <c r="ADZ22" s="248">
        <f>IF(ADZ$6=$AAP$5,成绩录入!EL25,0)</f>
        <v>0</v>
      </c>
      <c r="AEA22" s="248">
        <f>IF(AEA$6=$AAP$5,成绩录入!EM25,0)</f>
        <v>0</v>
      </c>
      <c r="AEB22" s="248">
        <f>IF(AEB$6=$AAP$5,成绩录入!EN25,0)</f>
        <v>0</v>
      </c>
      <c r="AEC22" s="248">
        <f>IF(AEC$6=$AAP$5,成绩录入!EO25,0)</f>
        <v>0</v>
      </c>
      <c r="AED22" s="248">
        <f>IF(AED$6=$AAP$5,成绩录入!EP25,0)</f>
        <v>0</v>
      </c>
      <c r="AEE22" s="248">
        <f>IF(AEE$6=$AAP$5,成绩录入!EQ25,0)</f>
        <v>0</v>
      </c>
      <c r="AEF22" s="248">
        <f>IF(AEF$6=$AAP$5,成绩录入!ER25,0)</f>
        <v>0</v>
      </c>
      <c r="AEG22" s="248">
        <f>IF(AEG$6=$AAP$5,成绩录入!ES25,0)</f>
        <v>0</v>
      </c>
      <c r="AEH22" s="248">
        <f>IF(AEH$6=$AAP$5,成绩录入!ET25,0)</f>
        <v>0</v>
      </c>
      <c r="AEI22" s="248">
        <f>IF(AEI$6=$AAP$5,成绩录入!EU25,0)</f>
        <v>0</v>
      </c>
      <c r="AEJ22" s="248">
        <f>IF(AEJ$6=$AAP$5,成绩录入!EV25,0)</f>
        <v>0</v>
      </c>
      <c r="AEK22" s="248">
        <f>IF(AEK$6=$AAP$5,成绩录入!EW25,0)</f>
        <v>0</v>
      </c>
      <c r="AEL22" s="248">
        <f>IF(AEL$6=$AAP$5,成绩录入!EX25,0)</f>
        <v>0</v>
      </c>
      <c r="AEM22" s="218">
        <f t="shared" si="34"/>
        <v>0</v>
      </c>
      <c r="AEN22" s="166"/>
      <c r="AEO22" s="166"/>
      <c r="AEP22" s="247">
        <f>IF(AEP$6=$AEO$5,成绩录入!BC25,0)</f>
        <v>0</v>
      </c>
      <c r="AEQ22" s="248">
        <f>IF(AEQ$6=$AEO$5,成绩录入!BD25,0)</f>
        <v>0</v>
      </c>
      <c r="AER22" s="248">
        <f>IF(AER$6=$AEO$5,成绩录入!BE25,0)</f>
        <v>0</v>
      </c>
      <c r="AES22" s="248">
        <f>IF(AES$6=$AEO$5,成绩录入!BF25,0)</f>
        <v>0</v>
      </c>
      <c r="AET22" s="248">
        <f>IF(AET$6=$AEO$5,成绩录入!BG25,0)</f>
        <v>0</v>
      </c>
      <c r="AEU22" s="248">
        <f>IF(AEU$6=$AEO$5,成绩录入!BH25,0)</f>
        <v>0</v>
      </c>
      <c r="AEV22" s="248">
        <f>IF(AEV$6=$AEO$5,成绩录入!BI25,0)</f>
        <v>0</v>
      </c>
      <c r="AEW22" s="248">
        <f>IF(AEW$6=$AEO$5,成绩录入!BJ25,0)</f>
        <v>0</v>
      </c>
      <c r="AEX22" s="248">
        <f>IF(AEX$6=$AEO$5,成绩录入!BK25,0)</f>
        <v>0</v>
      </c>
      <c r="AEY22" s="248">
        <f>IF(AEY$6=$AEO$5,成绩录入!BL25,0)</f>
        <v>0</v>
      </c>
      <c r="AEZ22" s="248">
        <f>IF(AEZ$6=$AEO$5,成绩录入!BM25,0)</f>
        <v>0</v>
      </c>
      <c r="AFA22" s="248">
        <f>IF(AFA$6=$AEO$5,成绩录入!BN25,0)</f>
        <v>0</v>
      </c>
      <c r="AFB22" s="248">
        <f>IF(AFB$6=$AEO$5,成绩录入!BO25,0)</f>
        <v>0</v>
      </c>
      <c r="AFC22" s="248">
        <f>IF(AFC$6=$AEO$5,成绩录入!BP25,0)</f>
        <v>0</v>
      </c>
      <c r="AFD22" s="248">
        <f>IF(AFD$6=$AEO$5,成绩录入!BQ25,0)</f>
        <v>0</v>
      </c>
      <c r="AFE22" s="248">
        <f>IF(AFE$6=$AEO$5,成绩录入!BR25,0)</f>
        <v>0</v>
      </c>
      <c r="AFF22" s="248">
        <f>IF(AFF$6=$AEO$5,成绩录入!BS25,0)</f>
        <v>0</v>
      </c>
      <c r="AFG22" s="248">
        <f>IF(AFG$6=$AEO$5,成绩录入!BT25,0)</f>
        <v>0</v>
      </c>
      <c r="AFH22" s="248">
        <f>IF(AFH$6=$AEO$5,成绩录入!BU25,0)</f>
        <v>0</v>
      </c>
      <c r="AFI22" s="248">
        <f>IF(AFI$6=$AEO$5,成绩录入!BV25,0)</f>
        <v>0</v>
      </c>
      <c r="AFJ22" s="248">
        <f>IF(AFJ$6=$AEO$5,成绩录入!BW25,0)</f>
        <v>0</v>
      </c>
      <c r="AFK22" s="248">
        <f>IF(AFK$6=$AEO$5,成绩录入!BX25,0)</f>
        <v>0</v>
      </c>
      <c r="AFL22" s="248">
        <f>IF(AFL$6=$AEO$5,成绩录入!BY25,0)</f>
        <v>0</v>
      </c>
      <c r="AFM22" s="248">
        <f>IF(AFM$6=$AEO$5,成绩录入!BZ25,0)</f>
        <v>0</v>
      </c>
      <c r="AFN22" s="248">
        <f>IF(AFN$6=$AEO$5,成绩录入!CA25,0)</f>
        <v>0</v>
      </c>
      <c r="AFO22" s="248">
        <f>IF(AFO$6=$AEO$5,成绩录入!CB25,0)</f>
        <v>0</v>
      </c>
      <c r="AFP22" s="248">
        <f>IF(AFP$6=$AEO$5,成绩录入!CC25,0)</f>
        <v>0</v>
      </c>
      <c r="AFQ22" s="248">
        <f>IF(AFQ$6=$AEO$5,成绩录入!CD25,0)</f>
        <v>0</v>
      </c>
      <c r="AFR22" s="248">
        <f>IF(AFR$6=$AEO$5,成绩录入!CE25,0)</f>
        <v>0</v>
      </c>
      <c r="AFS22" s="248">
        <f>IF(AFS$6=$AEO$5,成绩录入!CF25,0)</f>
        <v>0</v>
      </c>
      <c r="AFT22" s="248">
        <f>IF(AFT$6=$AEO$5,成绩录入!CG25,0)</f>
        <v>0</v>
      </c>
      <c r="AFU22" s="248">
        <f>IF(AFU$6=$AEO$5,成绩录入!CH25,0)</f>
        <v>0</v>
      </c>
      <c r="AFV22" s="248">
        <f>IF(AFV$6=$AEO$5,成绩录入!CI25,0)</f>
        <v>0</v>
      </c>
      <c r="AFW22" s="248">
        <f>IF(AFW$6=$AEO$5,成绩录入!CJ25,0)</f>
        <v>0</v>
      </c>
      <c r="AFX22" s="248">
        <f>IF(AFX$6=$AEO$5,成绩录入!CK25,0)</f>
        <v>0</v>
      </c>
      <c r="AFY22" s="248">
        <f>IF(AFY$6=$AEO$5,成绩录入!CL25,0)</f>
        <v>0</v>
      </c>
      <c r="AFZ22" s="248">
        <f>IF(AFZ$6=$AEO$5,成绩录入!CM25,0)</f>
        <v>0</v>
      </c>
      <c r="AGA22" s="248">
        <f>IF(AGA$6=$AEO$5,成绩录入!CN25,0)</f>
        <v>0</v>
      </c>
      <c r="AGB22" s="248">
        <f>IF(AGB$6=$AEO$5,成绩录入!CO25,0)</f>
        <v>0</v>
      </c>
      <c r="AGC22" s="248">
        <f>IF(AGC$6=$AEO$5,成绩录入!CP25,0)</f>
        <v>0</v>
      </c>
      <c r="AGD22" s="248">
        <f>IF(AGD$6=$AEO$5,成绩录入!CQ25,0)</f>
        <v>0</v>
      </c>
      <c r="AGE22" s="248">
        <f>IF(AGE$6=$AEO$5,成绩录入!CR25,0)</f>
        <v>0</v>
      </c>
      <c r="AGF22" s="248">
        <f>IF(AGF$6=$AEO$5,成绩录入!CS25,0)</f>
        <v>0</v>
      </c>
      <c r="AGG22" s="248">
        <f>IF(AGG$6=$AEO$5,成绩录入!CT25,0)</f>
        <v>0</v>
      </c>
      <c r="AGH22" s="248">
        <f>IF(AGH$6=$AEO$5,成绩录入!CU25,0)</f>
        <v>0</v>
      </c>
      <c r="AGI22" s="248">
        <f>IF(AGI$6=$AEO$5,成绩录入!CV25,0)</f>
        <v>0</v>
      </c>
      <c r="AGJ22" s="248">
        <f>IF(AGJ$6=$AEO$5,成绩录入!CW25,0)</f>
        <v>0</v>
      </c>
      <c r="AGK22" s="248">
        <f>IF(AGK$6=$AEO$5,成绩录入!CX25,0)</f>
        <v>0</v>
      </c>
      <c r="AGL22" s="248">
        <f>IF(AGL$6=$AEO$5,成绩录入!CY25,0)</f>
        <v>0</v>
      </c>
      <c r="AGM22" s="248">
        <f>IF(AGM$6=$AEO$5,成绩录入!CZ25,0)</f>
        <v>0</v>
      </c>
      <c r="AGN22" s="248">
        <f>IF(AGN$6=$AEO$5,成绩录入!DA25,0)</f>
        <v>0</v>
      </c>
      <c r="AGO22" s="248">
        <f>IF(AGO$6=$AEO$5,成绩录入!DB25,0)</f>
        <v>0</v>
      </c>
      <c r="AGP22" s="248">
        <f>IF(AGP$6=$AEO$5,成绩录入!DC25,0)</f>
        <v>0</v>
      </c>
      <c r="AGQ22" s="248">
        <f>IF(AGQ$6=$AEO$5,成绩录入!DD25,0)</f>
        <v>0</v>
      </c>
      <c r="AGR22" s="248">
        <f>IF(AGR$6=$AEO$5,成绩录入!DE25,0)</f>
        <v>0</v>
      </c>
      <c r="AGS22" s="248">
        <f>IF(AGS$6=$AEO$5,成绩录入!DF25,0)</f>
        <v>0</v>
      </c>
      <c r="AGT22" s="248">
        <f>IF(AGT$6=$AEO$5,成绩录入!DG25,0)</f>
        <v>0</v>
      </c>
      <c r="AGU22" s="248">
        <f>IF(AGU$6=$AEO$5,成绩录入!DH25,0)</f>
        <v>0</v>
      </c>
      <c r="AGV22" s="248">
        <f>IF(AGV$6=$AEO$5,成绩录入!DI25,0)</f>
        <v>0</v>
      </c>
      <c r="AGW22" s="248">
        <f>IF(AGW$6=$AEO$5,成绩录入!DJ25,0)</f>
        <v>0</v>
      </c>
      <c r="AGX22" s="248">
        <f>IF(AGX$6=$AEO$5,成绩录入!DK25,0)</f>
        <v>0</v>
      </c>
      <c r="AGY22" s="248">
        <f>IF(AGY$6=$AEO$5,成绩录入!DL25,0)</f>
        <v>0</v>
      </c>
      <c r="AGZ22" s="248">
        <f>IF(AGZ$6=$AEO$5,成绩录入!DM25,0)</f>
        <v>0</v>
      </c>
      <c r="AHA22" s="248">
        <f>IF(AHA$6=$AEO$5,成绩录入!DN25,0)</f>
        <v>0</v>
      </c>
      <c r="AHB22" s="248">
        <f>IF(AHB$6=$AEO$5,成绩录入!DO25,0)</f>
        <v>0</v>
      </c>
      <c r="AHC22" s="248">
        <f>IF(AHC$6=$AEO$5,成绩录入!DP25,0)</f>
        <v>0</v>
      </c>
      <c r="AHD22" s="248">
        <f>IF(AHD$6=$AEO$5,成绩录入!DQ25,0)</f>
        <v>0</v>
      </c>
      <c r="AHE22" s="248">
        <f>IF(AHE$6=$AEO$5,成绩录入!DR25,0)</f>
        <v>0</v>
      </c>
      <c r="AHF22" s="248">
        <f>IF(AHF$6=$AEO$5,成绩录入!DS25,0)</f>
        <v>0</v>
      </c>
      <c r="AHG22" s="248">
        <f>IF(AHG$6=$AEO$5,成绩录入!DT25,0)</f>
        <v>0</v>
      </c>
      <c r="AHH22" s="248">
        <f>IF(AHH$6=$AEO$5,成绩录入!DU25,0)</f>
        <v>0</v>
      </c>
      <c r="AHI22" s="248">
        <f>IF(AHI$6=$AEO$5,成绩录入!DV25,0)</f>
        <v>0</v>
      </c>
      <c r="AHJ22" s="248">
        <f>IF(AHJ$6=$AEO$5,成绩录入!DW25,0)</f>
        <v>0</v>
      </c>
      <c r="AHK22" s="248">
        <f>IF(AHK$6=$AEO$5,成绩录入!DX25,0)</f>
        <v>0</v>
      </c>
      <c r="AHL22" s="248">
        <f>IF(AHL$6=$AEO$5,成绩录入!DY25,0)</f>
        <v>0</v>
      </c>
      <c r="AHM22" s="248">
        <f>IF(AHM$6=$AEO$5,成绩录入!DZ25,0)</f>
        <v>0</v>
      </c>
      <c r="AHN22" s="248">
        <f>IF(AHN$6=$AEO$5,成绩录入!EA25,0)</f>
        <v>0</v>
      </c>
      <c r="AHO22" s="248">
        <f>IF(AHO$6=$AEO$5,成绩录入!EB25,0)</f>
        <v>0</v>
      </c>
      <c r="AHP22" s="248">
        <f>IF(AHP$6=$AEO$5,成绩录入!EC25,0)</f>
        <v>0</v>
      </c>
      <c r="AHQ22" s="248">
        <f>IF(AHQ$6=$AEO$5,成绩录入!ED25,0)</f>
        <v>0</v>
      </c>
      <c r="AHR22" s="248">
        <f>IF(AHR$6=$AEO$5,成绩录入!EE25,0)</f>
        <v>0</v>
      </c>
      <c r="AHS22" s="248">
        <f>IF(AHS$6=$AEO$5,成绩录入!EF25,0)</f>
        <v>0</v>
      </c>
      <c r="AHT22" s="248">
        <f>IF(AHT$6=$AEO$5,成绩录入!EG25,0)</f>
        <v>0</v>
      </c>
      <c r="AHU22" s="248">
        <f>IF(AHU$6=$AEO$5,成绩录入!EH25,0)</f>
        <v>0</v>
      </c>
      <c r="AHV22" s="248">
        <f>IF(AHV$6=$AEO$5,成绩录入!EI25,0)</f>
        <v>0</v>
      </c>
      <c r="AHW22" s="248">
        <f>IF(AHW$6=$AEO$5,成绩录入!EJ25,0)</f>
        <v>0</v>
      </c>
      <c r="AHX22" s="248">
        <f>IF(AHX$6=$AEO$5,成绩录入!EK25,0)</f>
        <v>0</v>
      </c>
      <c r="AHY22" s="248">
        <f>IF(AHY$6=$AEO$5,成绩录入!EL25,0)</f>
        <v>0</v>
      </c>
      <c r="AHZ22" s="248">
        <f>IF(AHZ$6=$AEO$5,成绩录入!EM25,0)</f>
        <v>0</v>
      </c>
      <c r="AIA22" s="248">
        <f>IF(AIA$6=$AEO$5,成绩录入!EN25,0)</f>
        <v>0</v>
      </c>
      <c r="AIB22" s="248">
        <f>IF(AIB$6=$AEO$5,成绩录入!EO25,0)</f>
        <v>0</v>
      </c>
      <c r="AIC22" s="248">
        <f>IF(AIC$6=$AEO$5,成绩录入!EP25,0)</f>
        <v>0</v>
      </c>
      <c r="AID22" s="248">
        <f>IF(AID$6=$AEO$5,成绩录入!EQ25,0)</f>
        <v>0</v>
      </c>
      <c r="AIE22" s="248">
        <f>IF(AIE$6=$AEO$5,成绩录入!ER25,0)</f>
        <v>0</v>
      </c>
      <c r="AIF22" s="248">
        <f>IF(AIF$6=$AEO$5,成绩录入!ES25,0)</f>
        <v>0</v>
      </c>
      <c r="AIG22" s="248">
        <f>IF(AIG$6=$AEO$5,成绩录入!ET25,0)</f>
        <v>0</v>
      </c>
      <c r="AIH22" s="248">
        <f>IF(AIH$6=$AEO$5,成绩录入!EU25,0)</f>
        <v>0</v>
      </c>
      <c r="AII22" s="248">
        <f>IF(AII$6=$AEO$5,成绩录入!EV25,0)</f>
        <v>0</v>
      </c>
      <c r="AIJ22" s="248">
        <f>IF(AIJ$6=$AEO$5,成绩录入!EW25,0)</f>
        <v>0</v>
      </c>
      <c r="AIK22" s="248">
        <f>IF(AIK$6=$AEO$5,成绩录入!EX25,0)</f>
        <v>0</v>
      </c>
      <c r="AIL22" s="218">
        <f t="shared" si="35"/>
        <v>0</v>
      </c>
      <c r="AIN22" s="214" t="str">
        <f>初始录入!A27</f>
        <v/>
      </c>
      <c r="AIO22" s="215">
        <f>初始录入!B27</f>
        <v>0</v>
      </c>
      <c r="AIP22" s="216">
        <f>初始录入!C27</f>
        <v>0</v>
      </c>
      <c r="AIQ22" s="314">
        <f>IF(平时!D20&lt;&gt;"",平时!D20,0)</f>
        <v>0</v>
      </c>
      <c r="AIR22" s="324" t="str">
        <f t="shared" si="89"/>
        <v/>
      </c>
      <c r="AIS22" s="314">
        <f>IF(过程!D20&lt;&gt;"",过程!D20,0)</f>
        <v>0</v>
      </c>
      <c r="AIT22" s="324" t="str">
        <f t="shared" si="90"/>
        <v/>
      </c>
      <c r="AIU22" s="216">
        <f>IF(期末!D20&lt;&gt;"",期末!D20,0)</f>
        <v>0</v>
      </c>
      <c r="AIV22" s="324" t="str">
        <f t="shared" si="91"/>
        <v/>
      </c>
      <c r="AIW22" s="325">
        <f t="shared" si="92"/>
        <v>0</v>
      </c>
      <c r="AIX22" s="314">
        <f>IF(平时!E20&lt;&gt;"",平时!E20,0)</f>
        <v>0</v>
      </c>
      <c r="AIY22" s="324" t="str">
        <f t="shared" si="93"/>
        <v/>
      </c>
      <c r="AIZ22" s="314">
        <f>IF(过程!E20&lt;&gt;"",过程!E20,0)</f>
        <v>0</v>
      </c>
      <c r="AJA22" s="324" t="str">
        <f t="shared" si="94"/>
        <v/>
      </c>
      <c r="AJB22" s="216">
        <f>IF(期末!E20&lt;&gt;"",期末!E20,0)</f>
        <v>0</v>
      </c>
      <c r="AJC22" s="324" t="str">
        <f t="shared" si="95"/>
        <v/>
      </c>
      <c r="AJD22" s="325">
        <f t="shared" si="96"/>
        <v>0</v>
      </c>
      <c r="AJE22" s="314">
        <f>IF(平时!F20&lt;&gt;"",平时!F20,0)</f>
        <v>0</v>
      </c>
      <c r="AJF22" s="324" t="str">
        <f t="shared" si="97"/>
        <v/>
      </c>
      <c r="AJG22" s="314">
        <f>IF(过程!F20&lt;&gt;"",过程!F20,0)</f>
        <v>0</v>
      </c>
      <c r="AJH22" s="324" t="str">
        <f t="shared" si="98"/>
        <v/>
      </c>
      <c r="AJI22" s="216">
        <f>IF(期末!F20&lt;&gt;"",期末!F20,0)</f>
        <v>0</v>
      </c>
      <c r="AJJ22" s="324" t="str">
        <f t="shared" si="99"/>
        <v/>
      </c>
      <c r="AJK22" s="325">
        <f t="shared" si="100"/>
        <v>0</v>
      </c>
      <c r="AJL22" s="314">
        <f>IF(平时!G20&lt;&gt;"",平时!G20,0)</f>
        <v>0</v>
      </c>
      <c r="AJM22" s="324" t="str">
        <f t="shared" si="101"/>
        <v/>
      </c>
      <c r="AJN22" s="314">
        <f>IF(过程!G20&lt;&gt;"",过程!G20,0)</f>
        <v>0</v>
      </c>
      <c r="AJO22" s="324" t="str">
        <f t="shared" si="102"/>
        <v/>
      </c>
      <c r="AJP22" s="216">
        <f>IF(期末!G20&lt;&gt;"",期末!G20,0)</f>
        <v>0</v>
      </c>
      <c r="AJQ22" s="324" t="str">
        <f t="shared" si="103"/>
        <v/>
      </c>
      <c r="AJR22" s="325">
        <f t="shared" si="104"/>
        <v>0</v>
      </c>
      <c r="AJS22" s="314">
        <f>IF(平时!H20&lt;&gt;"",平时!H20,0)</f>
        <v>0</v>
      </c>
      <c r="AJT22" s="324" t="str">
        <f t="shared" si="105"/>
        <v/>
      </c>
      <c r="AJU22" s="314">
        <f>IF(过程!H20&lt;&gt;"",过程!H20,0)</f>
        <v>0</v>
      </c>
      <c r="AJV22" s="324" t="str">
        <f t="shared" si="106"/>
        <v/>
      </c>
      <c r="AJW22" s="216">
        <f>IF(期末!H20&lt;&gt;"",期末!H20,0)</f>
        <v>0</v>
      </c>
      <c r="AJX22" s="324" t="str">
        <f t="shared" si="107"/>
        <v/>
      </c>
      <c r="AJY22" s="326">
        <f t="shared" si="108"/>
        <v>0</v>
      </c>
      <c r="AKA22" s="216" t="str">
        <f>初始录入!A27</f>
        <v/>
      </c>
      <c r="AKB22" s="216">
        <f>初始录入!B27</f>
        <v>0</v>
      </c>
      <c r="AKC22" s="216">
        <f>初始录入!C27</f>
        <v>0</v>
      </c>
      <c r="AKD22" s="327" t="str">
        <f>IF(初始录入!$E27=初始录入!$K$2,达成度!$D35,"")</f>
        <v/>
      </c>
      <c r="AKE22" s="327" t="str">
        <f>IF(初始录入!$E27=初始录入!$K$3,达成度!D35,"")</f>
        <v/>
      </c>
      <c r="AKF22" s="216" t="str">
        <f>IF(初始录入!$E27=初始录入!$K$4,达成度!D35,"")</f>
        <v/>
      </c>
      <c r="AKG22" s="216" t="str">
        <f>IF(初始录入!$E27=初始录入!$K$5,达成度!D35,"")</f>
        <v/>
      </c>
      <c r="AKH22" s="327" t="str">
        <f>IF(初始录入!$E27=初始录入!$K$2,达成度!E35,"")</f>
        <v/>
      </c>
      <c r="AKI22" s="327" t="str">
        <f>IF(初始录入!$E27=初始录入!$K$3,达成度!E35,"")</f>
        <v/>
      </c>
      <c r="AKJ22" s="216" t="str">
        <f>IF(初始录入!$E27=初始录入!$K$4,达成度!E35,"")</f>
        <v/>
      </c>
      <c r="AKK22" s="216" t="str">
        <f>IF(初始录入!$E27=初始录入!$K$5,达成度!E35,"")</f>
        <v/>
      </c>
      <c r="AKL22" s="327" t="str">
        <f>IF(初始录入!$E27=初始录入!$K$2,达成度!F35,"")</f>
        <v/>
      </c>
      <c r="AKM22" s="327" t="str">
        <f>IF(初始录入!$E27=初始录入!$K$3,达成度!F35,"")</f>
        <v/>
      </c>
      <c r="AKN22" s="216" t="str">
        <f>IF(初始录入!$E27=初始录入!$K$4,达成度!F35,"")</f>
        <v/>
      </c>
      <c r="AKO22" s="216" t="str">
        <f>IF(初始录入!$E27=初始录入!$K$5,达成度!F35,"")</f>
        <v/>
      </c>
      <c r="AKP22" s="327" t="str">
        <f>IF(初始录入!$E27=初始录入!$K$2,达成度!H35,"")</f>
        <v/>
      </c>
      <c r="AKQ22" s="327" t="str">
        <f>IF(初始录入!$E27=初始录入!$K$3,达成度!H35,"")</f>
        <v/>
      </c>
      <c r="AKR22" s="216" t="str">
        <f>IF(初始录入!$E27=初始录入!$K$4,达成度!H35,"")</f>
        <v/>
      </c>
      <c r="AKS22" s="216" t="str">
        <f>IF(初始录入!$E27=初始录入!$K$5,达成度!H35,"")</f>
        <v/>
      </c>
      <c r="AKT22" s="327" t="str">
        <f>IF(初始录入!$E27=初始录入!$K$2,达成度!I35,"")</f>
        <v/>
      </c>
      <c r="AKU22" s="327" t="str">
        <f>IF(初始录入!$E27=初始录入!$K$3,达成度!I35,"")</f>
        <v/>
      </c>
      <c r="AKV22" s="216" t="str">
        <f>IF(初始录入!$E27=初始录入!$K$4,达成度!I35,"")</f>
        <v/>
      </c>
      <c r="AKW22" s="216" t="str">
        <f>IF(初始录入!$E27=初始录入!$K$5,达成度!I35,"")</f>
        <v/>
      </c>
      <c r="AKX22" s="327" t="str">
        <f>IF(初始录入!$E27=初始录入!$K$2,达成度!J35,"")</f>
        <v/>
      </c>
      <c r="AKY22" s="327" t="str">
        <f>IF(初始录入!$E27=初始录入!$K$3,达成度!J35,"")</f>
        <v/>
      </c>
      <c r="AKZ22" s="216" t="str">
        <f>IF(初始录入!$E27=初始录入!$K$4,达成度!J35,"")</f>
        <v/>
      </c>
      <c r="ALA22" s="216" t="str">
        <f>IF(初始录入!$E27=初始录入!$K$5,达成度!J35,"")</f>
        <v/>
      </c>
      <c r="ALB22" s="327" t="str">
        <f>IF(初始录入!$E27=初始录入!$K$2,达成度!L35,"")</f>
        <v/>
      </c>
      <c r="ALC22" s="327" t="str">
        <f>IF(初始录入!$E27=初始录入!$K$3,达成度!L35,"")</f>
        <v/>
      </c>
      <c r="ALD22" s="216" t="str">
        <f>IF(初始录入!$E27=初始录入!$K$4,达成度!L35,"")</f>
        <v/>
      </c>
      <c r="ALE22" s="216" t="str">
        <f>IF(初始录入!$E27=初始录入!$K$5,达成度!L35,"")</f>
        <v/>
      </c>
      <c r="ALF22" s="327" t="str">
        <f>IF(初始录入!$E27=初始录入!$K$2,达成度!M35,"")</f>
        <v/>
      </c>
      <c r="ALG22" s="327" t="str">
        <f>IF(初始录入!$E27=初始录入!$K$3,达成度!M35,"")</f>
        <v/>
      </c>
      <c r="ALH22" s="216" t="str">
        <f>IF(初始录入!$E27=初始录入!$K$4,达成度!M35,"")</f>
        <v/>
      </c>
      <c r="ALI22" s="216" t="str">
        <f>IF(初始录入!$E27=初始录入!$K$5,达成度!M35,"")</f>
        <v/>
      </c>
      <c r="ALJ22" s="327" t="str">
        <f>IF(初始录入!$E27=初始录入!$K$2,达成度!N35,"")</f>
        <v/>
      </c>
      <c r="ALK22" s="327" t="str">
        <f>IF(初始录入!$E27=初始录入!$K$3,达成度!N35,"")</f>
        <v/>
      </c>
      <c r="ALL22" s="216" t="str">
        <f>IF(初始录入!$E27=初始录入!$K$4,达成度!N35,"")</f>
        <v/>
      </c>
      <c r="ALM22" s="216" t="str">
        <f>IF(初始录入!$E27=初始录入!$K$5,达成度!N35,"")</f>
        <v/>
      </c>
      <c r="ALN22" s="327" t="str">
        <f>IF(初始录入!$E27=初始录入!$K$2,达成度!P35,"")</f>
        <v/>
      </c>
      <c r="ALO22" s="327" t="str">
        <f>IF(初始录入!$E27=初始录入!$K$3,达成度!P35,"")</f>
        <v/>
      </c>
      <c r="ALP22" s="216" t="str">
        <f>IF(初始录入!$E27=初始录入!$K$4,达成度!P35,"")</f>
        <v/>
      </c>
      <c r="ALQ22" s="216" t="str">
        <f>IF(初始录入!$E27=初始录入!$K$5,达成度!P35,"")</f>
        <v/>
      </c>
      <c r="ALR22" s="327" t="str">
        <f>IF(初始录入!$E27=初始录入!$K$2,达成度!Q35,"")</f>
        <v/>
      </c>
      <c r="ALS22" s="327" t="str">
        <f>IF(初始录入!$E27=初始录入!$K$3,达成度!Q35,"")</f>
        <v/>
      </c>
      <c r="ALT22" s="216" t="str">
        <f>IF(初始录入!$E27=初始录入!$K$4,达成度!Q35,"")</f>
        <v/>
      </c>
      <c r="ALU22" s="216" t="str">
        <f>IF(初始录入!$E27=初始录入!$K$5,达成度!Q35,"")</f>
        <v/>
      </c>
      <c r="ALV22" s="327" t="str">
        <f>IF(初始录入!$E27=初始录入!$K$2,达成度!R35,"")</f>
        <v/>
      </c>
      <c r="ALW22" s="327" t="str">
        <f>IF(初始录入!$E27=初始录入!$K$3,达成度!R35,"")</f>
        <v/>
      </c>
      <c r="ALX22" s="216" t="str">
        <f>IF(初始录入!$E27=初始录入!$K$4,达成度!R35,"")</f>
        <v/>
      </c>
      <c r="ALY22" s="216"/>
      <c r="ALZ22" s="327" t="str">
        <f>IF(初始录入!$E27=初始录入!$K$2,达成度!T35,"")</f>
        <v/>
      </c>
      <c r="AMA22" s="327" t="str">
        <f>IF(初始录入!$E27=初始录入!$K$3,达成度!T35,"")</f>
        <v/>
      </c>
      <c r="AMB22" s="216" t="str">
        <f>IF(初始录入!$E27=初始录入!$K$4,达成度!T35,"")</f>
        <v/>
      </c>
      <c r="AMC22" s="216" t="str">
        <f>IF(初始录入!$E27=初始录入!$K$5,达成度!T35,"")</f>
        <v/>
      </c>
      <c r="AMD22" s="327" t="str">
        <f>IF(初始录入!$E27=初始录入!$K$2,达成度!U35,"")</f>
        <v/>
      </c>
      <c r="AME22" s="327" t="str">
        <f>IF(初始录入!$E27=初始录入!$K$3,达成度!U35,"")</f>
        <v/>
      </c>
      <c r="AMF22" s="216" t="str">
        <f>IF(初始录入!$E27=初始录入!$K$4,达成度!U35,"")</f>
        <v/>
      </c>
      <c r="AMG22" s="216" t="str">
        <f>IF(初始录入!$E27=初始录入!$K$5,达成度!U35,"")</f>
        <v/>
      </c>
      <c r="AMH22" s="327" t="str">
        <f>IF(初始录入!$E27=初始录入!$K$2,达成度!V35,"")</f>
        <v/>
      </c>
      <c r="AMI22" s="327" t="str">
        <f>IF(初始录入!$E27=初始录入!$K$3,达成度!V35,"")</f>
        <v/>
      </c>
      <c r="AMJ22" s="216" t="str">
        <f>IF(初始录入!$E27=初始录入!$K$4,达成度!W35,"")</f>
        <v/>
      </c>
      <c r="AMK22" s="216" t="str">
        <f>IF(初始录入!$E27=初始录入!$K$5,达成度!W35,"")</f>
        <v/>
      </c>
      <c r="AMM22" s="215">
        <f t="shared" si="114"/>
        <v>15</v>
      </c>
      <c r="AMN22" s="222" t="str">
        <f t="shared" si="109"/>
        <v/>
      </c>
      <c r="AMO22" s="325" t="str">
        <f>IF($AMM22&lt;=$H$7,INDEX(达成度!$G$21:$G$170,$AMM22,1),"")</f>
        <v/>
      </c>
      <c r="AMP22" s="325" t="str">
        <f>IF($AMM22&lt;=$H$7,INDEX(达成度!$K$21:$K$170,$AMM22,1),"")</f>
        <v/>
      </c>
      <c r="AMQ22" s="325" t="str">
        <f>IF($AMM22&lt;=$H$7,INDEX(达成度!$O$21:$O$170,$AMM22,1),"")</f>
        <v/>
      </c>
      <c r="AMR22" s="325" t="str">
        <f>IF($AMM22&lt;=$H$7,INDEX(达成度!$S$21:$S$170,$AMM22,1),"")</f>
        <v/>
      </c>
      <c r="AMS22" s="326" t="str">
        <f>IF($AMM22&lt;=$H$7,INDEX(达成度!$W$21:$W$170,$AMM22,1),"")</f>
        <v/>
      </c>
      <c r="AMT22" s="328"/>
      <c r="AMU22" s="336"/>
      <c r="AMV22" s="222" t="str">
        <f t="shared" si="110"/>
        <v/>
      </c>
      <c r="AMW22" s="325" t="str">
        <f>IF($AMM22&lt;=$I$7,INDEX(达成度!$G$21:$G$170,$AMM22+$H$7,1),"")</f>
        <v/>
      </c>
      <c r="AMX22" s="325" t="str">
        <f>IF($AMM22&lt;=$I$7,INDEX(达成度!$K$21:$K$170,$AMM22+$H$7,1),"")</f>
        <v/>
      </c>
      <c r="AMY22" s="325" t="str">
        <f>IF($AMM22&lt;=$I$7,INDEX(达成度!$O$21:$O$170,$AMM22+$H$7,1),"")</f>
        <v/>
      </c>
      <c r="AMZ22" s="325" t="str">
        <f>IF($AMM22&lt;=$I$7,INDEX(达成度!$S$21:$S$170,$AMM22+$H$7,1),"")</f>
        <v/>
      </c>
      <c r="ANA22" s="326" t="str">
        <f>IF($AMM22&lt;=$I$7,INDEX(达成度!$W$21:$W$170,$AMM22+$H$7,1),"")</f>
        <v/>
      </c>
      <c r="ANB22" s="206"/>
      <c r="ANC22" s="215"/>
      <c r="AND22" s="216" t="str">
        <f t="shared" si="111"/>
        <v/>
      </c>
      <c r="ANE22" s="325" t="str">
        <f>IF($AMM22&lt;=$J$7,INDEX(达成度!$G$21:$G$170,$AMM22+$H$7+$I$7,1),"")</f>
        <v/>
      </c>
      <c r="ANF22" s="325" t="str">
        <f>IF($AMM22&lt;=$J$7,INDEX(达成度!$K$21:$K$170,$AMM22+$H$7+$I$7,1),"")</f>
        <v/>
      </c>
      <c r="ANG22" s="325" t="str">
        <f>IF($AMM22&lt;=$J$7,INDEX(达成度!$O$21:$O$170,$AMM22+$H$7+$I$7,1),"")</f>
        <v/>
      </c>
      <c r="ANH22" s="325" t="str">
        <f>IF($AMM22&lt;=$J$7,INDEX(达成度!$S$21:$S$170,$AMM22+$H$7+$I$7,1),"")</f>
        <v/>
      </c>
      <c r="ANI22" s="326" t="str">
        <f>IF($AMM22&lt;=$J$7,INDEX(达成度!$W$21:$W$170,$AMM22+$H$7+$I$7,1),"")</f>
        <v/>
      </c>
      <c r="ANK22" s="215"/>
      <c r="ANL22" s="216" t="str">
        <f t="shared" si="112"/>
        <v/>
      </c>
      <c r="ANM22" s="325" t="str">
        <f>IF($AMM22&lt;=$K$7,INDEX(达成度!$G$21:$G$170,$AMM22+$H$7+$I$7+$J$7,1),"")</f>
        <v/>
      </c>
      <c r="ANN22" s="325" t="str">
        <f>IF($AMM22&lt;=$K$7,INDEX(达成度!$K$21:$K$170,$AMM22+$H$7+$I$7+$J$7,1),"")</f>
        <v/>
      </c>
      <c r="ANO22" s="325" t="str">
        <f>IF($AMM22&lt;=$K$7,INDEX(达成度!$O$21:$O$170,$AMM22+$H$7+$I$7+$J$7,1),"")</f>
        <v/>
      </c>
      <c r="ANP22" s="325" t="str">
        <f>IF($AMM22&lt;=$K$7,INDEX(达成度!$S$21:$S$170,$AMM22+$H$7+$I$7+$J$7,1),"")</f>
        <v/>
      </c>
      <c r="ANQ22" s="326" t="str">
        <f>IF($AMM22&lt;=$K$7,INDEX(达成度!$W$21:$W$170,$AMM22+$H$7+$I$7+$J$7,1),"")</f>
        <v/>
      </c>
      <c r="ANS22" s="187"/>
      <c r="ANT22" s="187"/>
      <c r="ANU22" s="187"/>
      <c r="ANV22" s="187"/>
      <c r="ANW22" s="187"/>
      <c r="ANX22" s="187"/>
      <c r="ANY22" s="187"/>
      <c r="ANZ22" s="187"/>
      <c r="AOA22" s="187"/>
      <c r="AOB22" s="187"/>
      <c r="AOC22" s="187"/>
      <c r="AOD22" s="187"/>
      <c r="AOE22" s="187"/>
      <c r="AOF22" s="187"/>
      <c r="AOG22" s="187"/>
      <c r="AOH22" s="187"/>
      <c r="AOI22" s="187"/>
      <c r="AOJ22" s="187"/>
      <c r="AOK22" s="187"/>
      <c r="AOL22" s="187"/>
      <c r="AOM22" s="187"/>
      <c r="AON22" s="187"/>
      <c r="AOO22" s="187"/>
      <c r="AOP22" s="187"/>
      <c r="AOQ22" s="187"/>
      <c r="AOR22" s="187"/>
      <c r="AOS22" s="187"/>
      <c r="AOT22" s="187"/>
      <c r="AOU22" s="187"/>
      <c r="AOV22" s="187"/>
      <c r="AOW22" s="187"/>
      <c r="AOX22" s="187"/>
      <c r="AOY22" s="187"/>
      <c r="AOZ22" s="187"/>
      <c r="APA22" s="187"/>
      <c r="APB22" s="187"/>
      <c r="APC22" s="187"/>
      <c r="APD22" s="187"/>
      <c r="APE22" s="187"/>
      <c r="APF22" s="187"/>
      <c r="APG22" s="187"/>
      <c r="APH22" s="187"/>
      <c r="API22" s="187"/>
      <c r="APJ22" s="187"/>
      <c r="APK22" s="187"/>
      <c r="APL22" s="187"/>
      <c r="APM22" s="187"/>
      <c r="APN22" s="187"/>
      <c r="APO22" s="187"/>
      <c r="APP22" s="187"/>
      <c r="APQ22" s="187"/>
      <c r="APR22" s="187"/>
      <c r="APS22" s="187"/>
      <c r="APT22" s="187"/>
      <c r="APU22" s="187"/>
      <c r="APV22" s="187"/>
      <c r="APW22" s="187"/>
    </row>
    <row r="23" ht="18" customHeight="1" spans="1:1024 1025:1115">
      <c r="A23" s="215" t="str">
        <f>初始录入!A28</f>
        <v/>
      </c>
      <c r="B23" s="216" t="str">
        <f>IF(初始录入!B28&lt;&gt;"",初始录入!B28,"")</f>
        <v/>
      </c>
      <c r="C23" s="216" t="str">
        <f>IF(初始录入!C28&lt;&gt;"",初始录入!C28,"")</f>
        <v/>
      </c>
      <c r="D23" s="216" t="str">
        <f>IF(初始录入!D28&lt;&gt;"",初始录入!D28,"")</f>
        <v/>
      </c>
      <c r="E23" s="218" t="str">
        <f>IF(初始录入!E28&lt;&gt;"",初始录入!E28,"")</f>
        <v/>
      </c>
      <c r="G23" s="330"/>
      <c r="H23" s="295">
        <f>IF(初始录入!E28=H$6,1,0)</f>
        <v>0</v>
      </c>
      <c r="I23" s="295">
        <f>IF(初始录入!E28=I$6,1,0)</f>
        <v>0</v>
      </c>
      <c r="J23" s="295">
        <f>IF(初始录入!E28=J$6,1,0)</f>
        <v>0</v>
      </c>
      <c r="K23" s="321">
        <f>IF(初始录入!E28=K$6,1,0)</f>
        <v>0</v>
      </c>
      <c r="L23" s="28"/>
      <c r="M23" s="294" t="str">
        <f>初始录入!G15</f>
        <v/>
      </c>
      <c r="N23" s="295" t="str">
        <f>初始录入!G16</f>
        <v/>
      </c>
      <c r="O23" s="295" t="str">
        <f>初始录入!G17</f>
        <v/>
      </c>
      <c r="P23" s="295" t="str">
        <f>初始录入!G18</f>
        <v/>
      </c>
      <c r="Q23" s="295" t="str">
        <f>初始录入!G19</f>
        <v/>
      </c>
      <c r="R23" s="367" t="s">
        <v>188</v>
      </c>
      <c r="X23" s="28"/>
      <c r="Y23" s="294">
        <v>100</v>
      </c>
      <c r="Z23" s="295">
        <f>成绩录入!$F$7</f>
        <v>0</v>
      </c>
      <c r="AA23" s="295">
        <f>成绩录入!F26</f>
        <v>0</v>
      </c>
      <c r="AB23" s="296">
        <f>IF(初始录入!$M$7&lt;&gt;"",IF(成绩录入!$F$7&lt;&gt;"",IF(初始录入!$P$7="次数",AA23/Z23*Y23,成绩录入!F26),0),0)</f>
        <v>0</v>
      </c>
      <c r="AC23" s="297">
        <f t="shared" si="36"/>
        <v>0</v>
      </c>
      <c r="AD23" s="297">
        <f t="shared" si="23"/>
        <v>0</v>
      </c>
      <c r="AE23" s="297">
        <f t="shared" si="24"/>
        <v>0</v>
      </c>
      <c r="AF23" s="297">
        <f t="shared" si="25"/>
        <v>0</v>
      </c>
      <c r="AG23" s="297">
        <f t="shared" si="26"/>
        <v>0</v>
      </c>
      <c r="AH23" s="298">
        <f t="shared" si="37"/>
        <v>0</v>
      </c>
      <c r="AI23" s="28"/>
      <c r="AJ23" s="260">
        <f>成绩录入!I26</f>
        <v>0</v>
      </c>
      <c r="AK23" s="248">
        <f>成绩录入!J26</f>
        <v>0</v>
      </c>
      <c r="AL23" s="248">
        <f>成绩录入!K26</f>
        <v>0</v>
      </c>
      <c r="AM23" s="248">
        <f>成绩录入!L26</f>
        <v>0</v>
      </c>
      <c r="AN23" s="248">
        <f>成绩录入!M26</f>
        <v>0</v>
      </c>
      <c r="AO23" s="298">
        <f t="shared" si="38"/>
        <v>0</v>
      </c>
      <c r="AP23" s="299"/>
      <c r="AQ23" s="260">
        <f>成绩录入!I26</f>
        <v>0</v>
      </c>
      <c r="AR23" s="248">
        <f>成绩录入!J26</f>
        <v>0</v>
      </c>
      <c r="AS23" s="248">
        <f>成绩录入!K26</f>
        <v>0</v>
      </c>
      <c r="AT23" s="248">
        <f>成绩录入!L26</f>
        <v>0</v>
      </c>
      <c r="AU23" s="248">
        <f>成绩录入!M26</f>
        <v>0</v>
      </c>
      <c r="AV23" s="298">
        <f t="shared" si="39"/>
        <v>0</v>
      </c>
      <c r="AW23" s="299"/>
      <c r="AX23" s="260">
        <f>成绩录入!I26</f>
        <v>0</v>
      </c>
      <c r="AY23" s="248">
        <f>成绩录入!J26</f>
        <v>0</v>
      </c>
      <c r="AZ23" s="248">
        <f>成绩录入!K26</f>
        <v>0</v>
      </c>
      <c r="BA23" s="248">
        <f>成绩录入!L26</f>
        <v>0</v>
      </c>
      <c r="BB23" s="248">
        <f>成绩录入!M26</f>
        <v>0</v>
      </c>
      <c r="BC23" s="298">
        <f t="shared" si="40"/>
        <v>0</v>
      </c>
      <c r="BD23" s="299"/>
      <c r="BE23" s="260">
        <f>成绩录入!I26</f>
        <v>0</v>
      </c>
      <c r="BF23" s="248">
        <f>成绩录入!J26</f>
        <v>0</v>
      </c>
      <c r="BG23" s="248">
        <f>成绩录入!K26</f>
        <v>0</v>
      </c>
      <c r="BH23" s="248">
        <f>成绩录入!L26</f>
        <v>0</v>
      </c>
      <c r="BI23" s="248">
        <f>成绩录入!M26</f>
        <v>0</v>
      </c>
      <c r="BJ23" s="298">
        <f t="shared" si="41"/>
        <v>0</v>
      </c>
      <c r="BK23" s="299"/>
      <c r="BL23" s="260">
        <f>成绩录入!I26</f>
        <v>0</v>
      </c>
      <c r="BM23" s="248">
        <f>成绩录入!J26</f>
        <v>0</v>
      </c>
      <c r="BN23" s="248">
        <f>成绩录入!K26</f>
        <v>0</v>
      </c>
      <c r="BO23" s="248">
        <f>成绩录入!L26</f>
        <v>0</v>
      </c>
      <c r="BP23" s="248">
        <f>成绩录入!M26</f>
        <v>0</v>
      </c>
      <c r="BQ23" s="298">
        <f t="shared" si="42"/>
        <v>0</v>
      </c>
      <c r="BR23" s="300"/>
      <c r="BS23" s="260">
        <f>成绩录入!P26</f>
        <v>0</v>
      </c>
      <c r="BT23" s="248">
        <f>成绩录入!Q26</f>
        <v>0</v>
      </c>
      <c r="BU23" s="248">
        <f>成绩录入!R26</f>
        <v>0</v>
      </c>
      <c r="BV23" s="248">
        <f>成绩录入!S26</f>
        <v>0</v>
      </c>
      <c r="BW23" s="248">
        <f>成绩录入!T26</f>
        <v>0</v>
      </c>
      <c r="BX23" s="248">
        <f>成绩录入!U26</f>
        <v>0</v>
      </c>
      <c r="BY23" s="248">
        <f>成绩录入!V26</f>
        <v>0</v>
      </c>
      <c r="BZ23" s="248">
        <f>成绩录入!W26</f>
        <v>0</v>
      </c>
      <c r="CA23" s="248">
        <f>成绩录入!X26</f>
        <v>0</v>
      </c>
      <c r="CB23" s="248">
        <f>成绩录入!Y26</f>
        <v>0</v>
      </c>
      <c r="CC23" s="298">
        <f t="shared" si="43"/>
        <v>0</v>
      </c>
      <c r="CD23" s="299"/>
      <c r="CE23" s="260">
        <f>成绩录入!P26</f>
        <v>0</v>
      </c>
      <c r="CF23" s="248">
        <f>成绩录入!Q26</f>
        <v>0</v>
      </c>
      <c r="CG23" s="248">
        <f>成绩录入!R26</f>
        <v>0</v>
      </c>
      <c r="CH23" s="248">
        <f>成绩录入!S26</f>
        <v>0</v>
      </c>
      <c r="CI23" s="248">
        <f>成绩录入!T26</f>
        <v>0</v>
      </c>
      <c r="CJ23" s="248">
        <f>成绩录入!U26</f>
        <v>0</v>
      </c>
      <c r="CK23" s="248">
        <f>成绩录入!V26</f>
        <v>0</v>
      </c>
      <c r="CL23" s="248">
        <f>成绩录入!W26</f>
        <v>0</v>
      </c>
      <c r="CM23" s="248">
        <f>成绩录入!X26</f>
        <v>0</v>
      </c>
      <c r="CN23" s="248">
        <f>成绩录入!Y26</f>
        <v>0</v>
      </c>
      <c r="CO23" s="298">
        <f t="shared" si="44"/>
        <v>0</v>
      </c>
      <c r="CP23" s="299"/>
      <c r="CQ23" s="260">
        <f>成绩录入!P26</f>
        <v>0</v>
      </c>
      <c r="CR23" s="248">
        <f>成绩录入!Q26</f>
        <v>0</v>
      </c>
      <c r="CS23" s="248">
        <f>成绩录入!R26</f>
        <v>0</v>
      </c>
      <c r="CT23" s="248">
        <f>成绩录入!S26</f>
        <v>0</v>
      </c>
      <c r="CU23" s="248">
        <f>成绩录入!T26</f>
        <v>0</v>
      </c>
      <c r="CV23" s="248">
        <f>成绩录入!U26</f>
        <v>0</v>
      </c>
      <c r="CW23" s="248">
        <f>成绩录入!V26</f>
        <v>0</v>
      </c>
      <c r="CX23" s="248">
        <f>成绩录入!W26</f>
        <v>0</v>
      </c>
      <c r="CY23" s="248">
        <f>成绩录入!X26</f>
        <v>0</v>
      </c>
      <c r="CZ23" s="248">
        <f>成绩录入!Y26</f>
        <v>0</v>
      </c>
      <c r="DA23" s="298">
        <f t="shared" si="45"/>
        <v>0</v>
      </c>
      <c r="DB23" s="299"/>
      <c r="DC23" s="260">
        <f>成绩录入!P26</f>
        <v>0</v>
      </c>
      <c r="DD23" s="248">
        <f>成绩录入!Q26</f>
        <v>0</v>
      </c>
      <c r="DE23" s="248">
        <f>成绩录入!R26</f>
        <v>0</v>
      </c>
      <c r="DF23" s="248">
        <f>成绩录入!S26</f>
        <v>0</v>
      </c>
      <c r="DG23" s="248">
        <f>成绩录入!T26</f>
        <v>0</v>
      </c>
      <c r="DH23" s="248">
        <f>成绩录入!U26</f>
        <v>0</v>
      </c>
      <c r="DI23" s="248">
        <f>成绩录入!V26</f>
        <v>0</v>
      </c>
      <c r="DJ23" s="248">
        <f>成绩录入!W26</f>
        <v>0</v>
      </c>
      <c r="DK23" s="248">
        <f>成绩录入!X26</f>
        <v>0</v>
      </c>
      <c r="DL23" s="248">
        <f>成绩录入!Y26</f>
        <v>0</v>
      </c>
      <c r="DM23" s="298">
        <f t="shared" si="46"/>
        <v>0</v>
      </c>
      <c r="DN23" s="299"/>
      <c r="DO23" s="260">
        <f>成绩录入!P26</f>
        <v>0</v>
      </c>
      <c r="DP23" s="248">
        <f>成绩录入!Q26</f>
        <v>0</v>
      </c>
      <c r="DQ23" s="248">
        <f>成绩录入!R26</f>
        <v>0</v>
      </c>
      <c r="DR23" s="248">
        <f>成绩录入!S26</f>
        <v>0</v>
      </c>
      <c r="DS23" s="248">
        <f>成绩录入!T26</f>
        <v>0</v>
      </c>
      <c r="DT23" s="248">
        <f>成绩录入!U26</f>
        <v>0</v>
      </c>
      <c r="DU23" s="248">
        <f>成绩录入!V26</f>
        <v>0</v>
      </c>
      <c r="DV23" s="248">
        <f>成绩录入!W26</f>
        <v>0</v>
      </c>
      <c r="DW23" s="248">
        <f>成绩录入!X26</f>
        <v>0</v>
      </c>
      <c r="DX23" s="248">
        <f>成绩录入!Y26</f>
        <v>0</v>
      </c>
      <c r="DY23" s="298">
        <f t="shared" si="47"/>
        <v>0</v>
      </c>
      <c r="DZ23" s="299"/>
      <c r="EA23" s="301" t="e">
        <f t="shared" si="48"/>
        <v>#DIV/0!</v>
      </c>
      <c r="EB23" s="297" t="e">
        <f t="shared" si="49"/>
        <v>#DIV/0!</v>
      </c>
      <c r="EC23" s="297" t="e">
        <f t="shared" si="50"/>
        <v>#DIV/0!</v>
      </c>
      <c r="ED23" s="297" t="e">
        <f t="shared" si="51"/>
        <v>#DIV/0!</v>
      </c>
      <c r="EE23" s="297" t="e">
        <f t="shared" si="52"/>
        <v>#DIV/0!</v>
      </c>
      <c r="EF23" s="302" t="e">
        <f t="shared" si="53"/>
        <v>#DIV/0!</v>
      </c>
      <c r="EG23" s="303"/>
      <c r="EH23" s="304">
        <f t="shared" si="54"/>
        <v>0</v>
      </c>
      <c r="EI23" s="296">
        <f>成绩录入!I26</f>
        <v>0</v>
      </c>
      <c r="EJ23" s="296">
        <f>成绩录入!J26</f>
        <v>0</v>
      </c>
      <c r="EK23" s="296">
        <f>成绩录入!K26</f>
        <v>0</v>
      </c>
      <c r="EL23" s="296">
        <f>成绩录入!L26</f>
        <v>0</v>
      </c>
      <c r="EM23" s="296">
        <f>成绩录入!M26</f>
        <v>0</v>
      </c>
      <c r="EN23" s="296">
        <f>成绩录入!P26</f>
        <v>0</v>
      </c>
      <c r="EO23" s="296">
        <f>成绩录入!Q26</f>
        <v>0</v>
      </c>
      <c r="EP23" s="296">
        <f>成绩录入!R26</f>
        <v>0</v>
      </c>
      <c r="EQ23" s="296">
        <f>成绩录入!S26</f>
        <v>0</v>
      </c>
      <c r="ER23" s="296">
        <f>成绩录入!T26</f>
        <v>0</v>
      </c>
      <c r="ES23" s="296">
        <f>成绩录入!U26</f>
        <v>0</v>
      </c>
      <c r="ET23" s="296">
        <f>成绩录入!V26</f>
        <v>0</v>
      </c>
      <c r="EU23" s="296">
        <f>成绩录入!W26</f>
        <v>0</v>
      </c>
      <c r="EV23" s="296">
        <f>成绩录入!X26</f>
        <v>0</v>
      </c>
      <c r="EW23" s="302">
        <f>成绩录入!Y26</f>
        <v>0</v>
      </c>
      <c r="EX23" s="303"/>
      <c r="EY23" s="304" t="str">
        <f t="shared" si="55"/>
        <v/>
      </c>
      <c r="EZ23" s="296" t="str">
        <f t="shared" si="55"/>
        <v/>
      </c>
      <c r="FA23" s="296" t="str">
        <f t="shared" si="55"/>
        <v/>
      </c>
      <c r="FB23" s="296" t="str">
        <f t="shared" si="55"/>
        <v/>
      </c>
      <c r="FC23" s="302">
        <f>成绩录入!AB26</f>
        <v>0</v>
      </c>
      <c r="FD23" s="303"/>
      <c r="FE23" s="304" t="str">
        <f t="shared" si="56"/>
        <v>√</v>
      </c>
      <c r="FF23" s="296" t="str">
        <f t="shared" si="57"/>
        <v>√</v>
      </c>
      <c r="FG23" s="296" t="str">
        <f t="shared" si="58"/>
        <v>√</v>
      </c>
      <c r="FH23" s="296" t="str">
        <f t="shared" si="59"/>
        <v>√</v>
      </c>
      <c r="FI23" s="302" t="str">
        <f t="shared" si="60"/>
        <v>√</v>
      </c>
      <c r="FJ23" s="299"/>
      <c r="FK23" s="260">
        <f>成绩录入!AB26</f>
        <v>0</v>
      </c>
      <c r="FL23" s="248">
        <f>成绩录入!AC26</f>
        <v>0</v>
      </c>
      <c r="FM23" s="248">
        <f>成绩录入!AD26</f>
        <v>0</v>
      </c>
      <c r="FN23" s="248">
        <f>成绩录入!AE26</f>
        <v>0</v>
      </c>
      <c r="FO23" s="248">
        <f>成绩录入!AF26</f>
        <v>0</v>
      </c>
      <c r="FP23" s="248">
        <f>成绩录入!AG26</f>
        <v>0</v>
      </c>
      <c r="FQ23" s="298">
        <f t="shared" si="61"/>
        <v>0</v>
      </c>
      <c r="FR23" s="299"/>
      <c r="FS23" s="260">
        <f>成绩录入!AB26</f>
        <v>0</v>
      </c>
      <c r="FT23" s="248">
        <f>成绩录入!AC26</f>
        <v>0</v>
      </c>
      <c r="FU23" s="248">
        <f>成绩录入!AD26</f>
        <v>0</v>
      </c>
      <c r="FV23" s="248">
        <f>成绩录入!AE26</f>
        <v>0</v>
      </c>
      <c r="FW23" s="248">
        <f>成绩录入!AF26</f>
        <v>0</v>
      </c>
      <c r="FX23" s="333">
        <f>成绩录入!AG26</f>
        <v>0</v>
      </c>
      <c r="FY23" s="298">
        <f t="shared" si="62"/>
        <v>0</v>
      </c>
      <c r="FZ23" s="299"/>
      <c r="GA23" s="260">
        <f>成绩录入!AB26</f>
        <v>0</v>
      </c>
      <c r="GB23" s="248">
        <f>成绩录入!AC26</f>
        <v>0</v>
      </c>
      <c r="GC23" s="248">
        <f>成绩录入!AD26</f>
        <v>0</v>
      </c>
      <c r="GD23" s="248">
        <f>成绩录入!AE26</f>
        <v>0</v>
      </c>
      <c r="GE23" s="248">
        <f>成绩录入!AF26</f>
        <v>0</v>
      </c>
      <c r="GF23" s="248">
        <f>成绩录入!AG26</f>
        <v>0</v>
      </c>
      <c r="GG23" s="298">
        <f t="shared" si="63"/>
        <v>0</v>
      </c>
      <c r="GH23" s="299"/>
      <c r="GI23" s="260">
        <f>成绩录入!AB26</f>
        <v>0</v>
      </c>
      <c r="GJ23" s="248">
        <f>成绩录入!AC26</f>
        <v>0</v>
      </c>
      <c r="GK23" s="248">
        <f>成绩录入!AD26</f>
        <v>0</v>
      </c>
      <c r="GL23" s="248">
        <f>成绩录入!AE26</f>
        <v>0</v>
      </c>
      <c r="GM23" s="248">
        <f>成绩录入!AF26</f>
        <v>0</v>
      </c>
      <c r="GN23" s="248">
        <f>成绩录入!AG26</f>
        <v>0</v>
      </c>
      <c r="GO23" s="298">
        <f t="shared" si="64"/>
        <v>0</v>
      </c>
      <c r="GP23" s="299"/>
      <c r="GQ23" s="260">
        <f>成绩录入!AB26</f>
        <v>0</v>
      </c>
      <c r="GR23" s="248">
        <f>成绩录入!AC26</f>
        <v>0</v>
      </c>
      <c r="GS23" s="248">
        <f>成绩录入!AD26</f>
        <v>0</v>
      </c>
      <c r="GT23" s="248">
        <f>成绩录入!AE26</f>
        <v>0</v>
      </c>
      <c r="GU23" s="248">
        <f>成绩录入!AF26</f>
        <v>0</v>
      </c>
      <c r="GV23" s="248">
        <f>成绩录入!AG26</f>
        <v>0</v>
      </c>
      <c r="GW23" s="298">
        <f t="shared" si="65"/>
        <v>0</v>
      </c>
      <c r="GX23" s="299"/>
      <c r="GY23" s="247">
        <f>成绩录入!AJ26</f>
        <v>0</v>
      </c>
      <c r="GZ23" s="248">
        <f>成绩录入!AK26</f>
        <v>0</v>
      </c>
      <c r="HA23" s="248">
        <f>成绩录入!AL26</f>
        <v>0</v>
      </c>
      <c r="HB23" s="248">
        <f>成绩录入!AM26</f>
        <v>0</v>
      </c>
      <c r="HC23" s="248">
        <f>成绩录入!AN26</f>
        <v>0</v>
      </c>
      <c r="HD23" s="248">
        <f>成绩录入!AO26</f>
        <v>0</v>
      </c>
      <c r="HE23" s="310">
        <f t="shared" si="66"/>
        <v>0</v>
      </c>
      <c r="HF23" s="299"/>
      <c r="HG23" s="247">
        <f>成绩录入!AJ26</f>
        <v>0</v>
      </c>
      <c r="HH23" s="248">
        <f>成绩录入!AK26</f>
        <v>0</v>
      </c>
      <c r="HI23" s="248">
        <f>成绩录入!AL26</f>
        <v>0</v>
      </c>
      <c r="HJ23" s="248">
        <f>成绩录入!AM26</f>
        <v>0</v>
      </c>
      <c r="HK23" s="248">
        <f>成绩录入!AN26</f>
        <v>0</v>
      </c>
      <c r="HL23" s="248">
        <f>成绩录入!AO26</f>
        <v>0</v>
      </c>
      <c r="HM23" s="310">
        <f t="shared" si="67"/>
        <v>0</v>
      </c>
      <c r="HN23" s="299"/>
      <c r="HO23" s="247">
        <f>成绩录入!AJ26</f>
        <v>0</v>
      </c>
      <c r="HP23" s="248">
        <f>成绩录入!AK26</f>
        <v>0</v>
      </c>
      <c r="HQ23" s="248">
        <f>成绩录入!AL26</f>
        <v>0</v>
      </c>
      <c r="HR23" s="248">
        <f>成绩录入!AM26</f>
        <v>0</v>
      </c>
      <c r="HS23" s="248">
        <f>成绩录入!AN26</f>
        <v>0</v>
      </c>
      <c r="HT23" s="248">
        <f>成绩录入!AO26</f>
        <v>0</v>
      </c>
      <c r="HU23" s="310">
        <f t="shared" si="68"/>
        <v>0</v>
      </c>
      <c r="HV23" s="299"/>
      <c r="HW23" s="247">
        <f>成绩录入!AJ26</f>
        <v>0</v>
      </c>
      <c r="HX23" s="248">
        <f>成绩录入!AK26</f>
        <v>0</v>
      </c>
      <c r="HY23" s="248">
        <f>成绩录入!AL26</f>
        <v>0</v>
      </c>
      <c r="HZ23" s="248">
        <f>成绩录入!AM26</f>
        <v>0</v>
      </c>
      <c r="IA23" s="248">
        <f>成绩录入!AN26</f>
        <v>0</v>
      </c>
      <c r="IB23" s="248">
        <f>成绩录入!AO26</f>
        <v>0</v>
      </c>
      <c r="IC23" s="310">
        <f t="shared" si="69"/>
        <v>0</v>
      </c>
      <c r="ID23" s="299"/>
      <c r="IE23" s="247">
        <f>成绩录入!AJ26</f>
        <v>0</v>
      </c>
      <c r="IF23" s="248">
        <f>成绩录入!AK26</f>
        <v>0</v>
      </c>
      <c r="IG23" s="248">
        <f>成绩录入!AL26</f>
        <v>0</v>
      </c>
      <c r="IH23" s="248">
        <f>成绩录入!AM26</f>
        <v>0</v>
      </c>
      <c r="II23" s="248">
        <f>成绩录入!AN26</f>
        <v>0</v>
      </c>
      <c r="IJ23" s="248">
        <f>成绩录入!AO26</f>
        <v>0</v>
      </c>
      <c r="IK23" s="310">
        <f t="shared" si="70"/>
        <v>0</v>
      </c>
      <c r="IL23" s="299"/>
      <c r="IM23" s="313" t="e">
        <f t="shared" si="71"/>
        <v>#DIV/0!</v>
      </c>
      <c r="IN23" s="314" t="e">
        <f t="shared" si="72"/>
        <v>#DIV/0!</v>
      </c>
      <c r="IO23" s="314" t="e">
        <f t="shared" si="73"/>
        <v>#DIV/0!</v>
      </c>
      <c r="IP23" s="314" t="e">
        <f t="shared" si="74"/>
        <v>#DIV/0!</v>
      </c>
      <c r="IQ23" s="314" t="e">
        <f t="shared" si="75"/>
        <v>#DIV/0!</v>
      </c>
      <c r="IR23" s="315" t="e">
        <f t="shared" si="76"/>
        <v>#DIV/0!</v>
      </c>
      <c r="IS23" s="316"/>
      <c r="IT23" s="214">
        <f>成绩录入!AR26</f>
        <v>0</v>
      </c>
      <c r="IU23" s="216">
        <f>成绩录入!AS26</f>
        <v>0</v>
      </c>
      <c r="IV23" s="216">
        <f>成绩录入!AT26</f>
        <v>0</v>
      </c>
      <c r="IW23" s="216">
        <f>成绩录入!AU26</f>
        <v>0</v>
      </c>
      <c r="IX23" s="216">
        <f>成绩录入!AV26</f>
        <v>0</v>
      </c>
      <c r="IY23" s="216">
        <f>成绩录入!AW26</f>
        <v>0</v>
      </c>
      <c r="IZ23" s="298">
        <f t="shared" si="77"/>
        <v>0</v>
      </c>
      <c r="JA23" s="299"/>
      <c r="JB23" s="317">
        <f>成绩录入!AR26</f>
        <v>0</v>
      </c>
      <c r="JC23" s="216">
        <f>成绩录入!AS26</f>
        <v>0</v>
      </c>
      <c r="JD23" s="216">
        <f>成绩录入!AT26</f>
        <v>0</v>
      </c>
      <c r="JE23" s="216">
        <f>成绩录入!AU26</f>
        <v>0</v>
      </c>
      <c r="JF23" s="216">
        <f>成绩录入!AV26</f>
        <v>0</v>
      </c>
      <c r="JG23" s="216">
        <f>成绩录入!AW26</f>
        <v>0</v>
      </c>
      <c r="JH23" s="298">
        <f t="shared" si="78"/>
        <v>0</v>
      </c>
      <c r="JI23" s="299"/>
      <c r="JJ23" s="248">
        <f>成绩录入!AR26</f>
        <v>0</v>
      </c>
      <c r="JK23" s="248">
        <f>成绩录入!AS26</f>
        <v>0</v>
      </c>
      <c r="JL23" s="248">
        <f>成绩录入!AT26</f>
        <v>0</v>
      </c>
      <c r="JM23" s="248">
        <f>成绩录入!AU26</f>
        <v>0</v>
      </c>
      <c r="JN23" s="248">
        <f>成绩录入!AV26</f>
        <v>0</v>
      </c>
      <c r="JO23" s="248">
        <f>成绩录入!AW26</f>
        <v>0</v>
      </c>
      <c r="JP23" s="298">
        <f t="shared" si="79"/>
        <v>0</v>
      </c>
      <c r="JQ23" s="299"/>
      <c r="JR23" s="308">
        <f>成绩录入!AR26</f>
        <v>0</v>
      </c>
      <c r="JS23" s="248">
        <f>成绩录入!AS26</f>
        <v>0</v>
      </c>
      <c r="JT23" s="248">
        <f>成绩录入!AT26</f>
        <v>0</v>
      </c>
      <c r="JU23" s="248">
        <f>成绩录入!AU26</f>
        <v>0</v>
      </c>
      <c r="JV23" s="248">
        <f>成绩录入!AV26</f>
        <v>0</v>
      </c>
      <c r="JW23" s="248">
        <f>成绩录入!AW26</f>
        <v>0</v>
      </c>
      <c r="JX23" s="298">
        <f t="shared" si="80"/>
        <v>0</v>
      </c>
      <c r="JY23" s="299"/>
      <c r="JZ23" s="308">
        <f>成绩录入!AR26</f>
        <v>0</v>
      </c>
      <c r="KA23" s="248">
        <f>成绩录入!AS26</f>
        <v>0</v>
      </c>
      <c r="KB23" s="248">
        <f>成绩录入!AT26</f>
        <v>0</v>
      </c>
      <c r="KC23" s="248">
        <f>成绩录入!AU26</f>
        <v>0</v>
      </c>
      <c r="KD23" s="248">
        <f>成绩录入!AV26</f>
        <v>0</v>
      </c>
      <c r="KE23" s="248">
        <f>成绩录入!AW26</f>
        <v>0</v>
      </c>
      <c r="KF23" s="298">
        <f t="shared" si="81"/>
        <v>0</v>
      </c>
      <c r="KG23" s="299"/>
      <c r="KH23" s="313">
        <f t="shared" si="28"/>
        <v>0</v>
      </c>
      <c r="KI23" s="314">
        <f t="shared" si="82"/>
        <v>0</v>
      </c>
      <c r="KJ23" s="314">
        <f t="shared" si="83"/>
        <v>0</v>
      </c>
      <c r="KK23" s="314">
        <f t="shared" si="84"/>
        <v>0</v>
      </c>
      <c r="KL23" s="314">
        <f t="shared" si="85"/>
        <v>0</v>
      </c>
      <c r="KM23" s="315">
        <f t="shared" si="86"/>
        <v>0</v>
      </c>
      <c r="KN23" s="90"/>
      <c r="KO23" s="294">
        <f>IF(总评!G21&lt;60,1,0)</f>
        <v>0</v>
      </c>
      <c r="KP23" s="295">
        <f t="shared" si="29"/>
        <v>0</v>
      </c>
      <c r="KQ23" s="295">
        <f t="shared" si="30"/>
        <v>0</v>
      </c>
      <c r="KR23" s="321">
        <f t="shared" si="31"/>
        <v>0</v>
      </c>
      <c r="KS23" s="321">
        <f t="shared" si="87"/>
        <v>0</v>
      </c>
      <c r="KT23" s="27"/>
      <c r="OT23" s="247">
        <f>IF(OT$6=$OS$5,成绩录入!BC26,0)</f>
        <v>0</v>
      </c>
      <c r="OU23" s="248">
        <f>IF(OU$6=$OS$5,成绩录入!BD26,0)</f>
        <v>0</v>
      </c>
      <c r="OV23" s="248">
        <f>IF(OV$6=$OS$5,成绩录入!BE26,0)</f>
        <v>0</v>
      </c>
      <c r="OW23" s="248">
        <f>IF(OW$6=$OS$5,成绩录入!BF26,0)</f>
        <v>0</v>
      </c>
      <c r="OX23" s="248">
        <f>IF(OX$6=$OS$5,成绩录入!BG26,0)</f>
        <v>0</v>
      </c>
      <c r="OY23" s="248">
        <f>IF(OY$6=$OS$5,成绩录入!BH26,0)</f>
        <v>0</v>
      </c>
      <c r="OZ23" s="248">
        <f>IF(OZ$6=$OS$5,成绩录入!BI26,0)</f>
        <v>0</v>
      </c>
      <c r="PA23" s="248">
        <f>IF(PA$6=$OS$5,成绩录入!BJ26,0)</f>
        <v>0</v>
      </c>
      <c r="PB23" s="248">
        <f>IF(PB$6=$OS$5,成绩录入!BK26,0)</f>
        <v>0</v>
      </c>
      <c r="PC23" s="248">
        <f>IF(PC$6=$OS$5,成绩录入!BL26,0)</f>
        <v>0</v>
      </c>
      <c r="PD23" s="248">
        <f>IF(PD$6=$OS$5,成绩录入!BM26,0)</f>
        <v>0</v>
      </c>
      <c r="PE23" s="248">
        <f>IF(PE$6=$OS$5,成绩录入!BN26,0)</f>
        <v>0</v>
      </c>
      <c r="PF23" s="248">
        <f>IF(PF$6=$OS$5,成绩录入!BO26,0)</f>
        <v>0</v>
      </c>
      <c r="PG23" s="248">
        <f>IF(PG$6=$OS$5,成绩录入!BP26,0)</f>
        <v>0</v>
      </c>
      <c r="PH23" s="248">
        <f>IF(PH$6=$OS$5,成绩录入!BQ26,0)</f>
        <v>0</v>
      </c>
      <c r="PI23" s="248">
        <f>IF(PI$6=$OS$5,成绩录入!BR26,0)</f>
        <v>0</v>
      </c>
      <c r="PJ23" s="248">
        <f>IF(PJ$6=$OS$5,成绩录入!BS26,0)</f>
        <v>0</v>
      </c>
      <c r="PK23" s="248">
        <f>IF(PK$6=$OS$5,成绩录入!BT26,0)</f>
        <v>0</v>
      </c>
      <c r="PL23" s="248">
        <f>IF(PL$6=$OS$5,成绩录入!BU26,0)</f>
        <v>0</v>
      </c>
      <c r="PM23" s="248">
        <f>IF(PM$6=$OS$5,成绩录入!BV26,0)</f>
        <v>0</v>
      </c>
      <c r="PN23" s="248">
        <f>IF(PN$6=$OS$5,成绩录入!BW26,0)</f>
        <v>0</v>
      </c>
      <c r="PO23" s="248">
        <f>IF(PO$6=$OS$5,成绩录入!BX26,0)</f>
        <v>0</v>
      </c>
      <c r="PP23" s="248">
        <f>IF(PP$6=$OS$5,成绩录入!BY26,0)</f>
        <v>0</v>
      </c>
      <c r="PQ23" s="248">
        <f>IF(PQ$6=$OS$5,成绩录入!BZ26,0)</f>
        <v>0</v>
      </c>
      <c r="PR23" s="248">
        <f>IF(PR$6=$OS$5,成绩录入!CA26,0)</f>
        <v>0</v>
      </c>
      <c r="PS23" s="248">
        <f>IF(PS$6=$OS$5,成绩录入!CB26,0)</f>
        <v>0</v>
      </c>
      <c r="PT23" s="248">
        <f>IF(PT$6=$OS$5,成绩录入!CC26,0)</f>
        <v>0</v>
      </c>
      <c r="PU23" s="248">
        <f>IF(PU$6=$OS$5,成绩录入!CD26,0)</f>
        <v>0</v>
      </c>
      <c r="PV23" s="248">
        <f>IF(PV$6=$OS$5,成绩录入!CE26,0)</f>
        <v>0</v>
      </c>
      <c r="PW23" s="248">
        <f>IF(PW$6=$OS$5,成绩录入!CF26,0)</f>
        <v>0</v>
      </c>
      <c r="PX23" s="248">
        <f>IF(PX$6=$OS$5,成绩录入!CG26,0)</f>
        <v>0</v>
      </c>
      <c r="PY23" s="248">
        <f>IF(PY$6=$OS$5,成绩录入!CH26,0)</f>
        <v>0</v>
      </c>
      <c r="PZ23" s="248">
        <f>IF(PZ$6=$OS$5,成绩录入!CI26,0)</f>
        <v>0</v>
      </c>
      <c r="QA23" s="248">
        <f>IF(QA$6=$OS$5,成绩录入!CJ26,0)</f>
        <v>0</v>
      </c>
      <c r="QB23" s="248">
        <f>IF(QB$6=$OS$5,成绩录入!CK26,0)</f>
        <v>0</v>
      </c>
      <c r="QC23" s="248">
        <f>IF(QC$6=$OS$5,成绩录入!CL26,0)</f>
        <v>0</v>
      </c>
      <c r="QD23" s="248">
        <f>IF(QD$6=$OS$5,成绩录入!CM26,0)</f>
        <v>0</v>
      </c>
      <c r="QE23" s="248">
        <f>IF(QE$6=$OS$5,成绩录入!CN26,0)</f>
        <v>0</v>
      </c>
      <c r="QF23" s="248">
        <f>IF(QF$6=$OS$5,成绩录入!CO26,0)</f>
        <v>0</v>
      </c>
      <c r="QG23" s="248">
        <f>IF(QG$6=$OS$5,成绩录入!CP26,0)</f>
        <v>0</v>
      </c>
      <c r="QH23" s="248">
        <f>IF(QH$6=$OS$5,成绩录入!CQ26,0)</f>
        <v>0</v>
      </c>
      <c r="QI23" s="248">
        <f>IF(QI$6=$OS$5,成绩录入!CR26,0)</f>
        <v>0</v>
      </c>
      <c r="QJ23" s="248">
        <f>IF(QJ$6=$OS$5,成绩录入!CS26,0)</f>
        <v>0</v>
      </c>
      <c r="QK23" s="248">
        <f>IF(QK$6=$OS$5,成绩录入!CT26,0)</f>
        <v>0</v>
      </c>
      <c r="QL23" s="248">
        <f>IF(QL$6=$OS$5,成绩录入!CU26,0)</f>
        <v>0</v>
      </c>
      <c r="QM23" s="248">
        <f>IF(QM$6=$OS$5,成绩录入!CV26,0)</f>
        <v>0</v>
      </c>
      <c r="QN23" s="248">
        <f>IF(QN$6=$OS$5,成绩录入!CW26,0)</f>
        <v>0</v>
      </c>
      <c r="QO23" s="248">
        <f>IF(QO$6=$OS$5,成绩录入!CX26,0)</f>
        <v>0</v>
      </c>
      <c r="QP23" s="248">
        <f>IF(QP$6=$OS$5,成绩录入!CY26,0)</f>
        <v>0</v>
      </c>
      <c r="QQ23" s="248">
        <f>IF(QQ$6=$OS$5,成绩录入!CZ26,0)</f>
        <v>0</v>
      </c>
      <c r="QR23" s="248">
        <f>IF(QR$6=$OS$5,成绩录入!DA26,0)</f>
        <v>0</v>
      </c>
      <c r="QS23" s="248">
        <f>IF(QS$6=$OS$5,成绩录入!DB26,0)</f>
        <v>0</v>
      </c>
      <c r="QT23" s="248">
        <f>IF(QT$6=$OS$5,成绩录入!DC26,0)</f>
        <v>0</v>
      </c>
      <c r="QU23" s="248">
        <f>IF(QU$6=$OS$5,成绩录入!DD26,0)</f>
        <v>0</v>
      </c>
      <c r="QV23" s="248">
        <f>IF(QV$6=$OS$5,成绩录入!DE26,0)</f>
        <v>0</v>
      </c>
      <c r="QW23" s="248">
        <f>IF(QW$6=$OS$5,成绩录入!DF26,0)</f>
        <v>0</v>
      </c>
      <c r="QX23" s="248">
        <f>IF(QX$6=$OS$5,成绩录入!DG26,0)</f>
        <v>0</v>
      </c>
      <c r="QY23" s="248">
        <f>IF(QY$6=$OS$5,成绩录入!DH26,0)</f>
        <v>0</v>
      </c>
      <c r="QZ23" s="248">
        <f>IF(QZ$6=$OS$5,成绩录入!DI26,0)</f>
        <v>0</v>
      </c>
      <c r="RA23" s="248">
        <f>IF(RA$6=$OS$5,成绩录入!DJ26,0)</f>
        <v>0</v>
      </c>
      <c r="RB23" s="248">
        <f>IF(RB$6=$OS$5,成绩录入!DK26,0)</f>
        <v>0</v>
      </c>
      <c r="RC23" s="248">
        <f>IF(RC$6=$OS$5,成绩录入!DL26,0)</f>
        <v>0</v>
      </c>
      <c r="RD23" s="248">
        <f>IF(RD$6=$OS$5,成绩录入!DM26,0)</f>
        <v>0</v>
      </c>
      <c r="RE23" s="248">
        <f>IF(RE$6=$OS$5,成绩录入!DN26,0)</f>
        <v>0</v>
      </c>
      <c r="RF23" s="248">
        <f>IF(RF$6=$OS$5,成绩录入!DO26,0)</f>
        <v>0</v>
      </c>
      <c r="RG23" s="248">
        <f>IF(RG$6=$OS$5,成绩录入!DP26,0)</f>
        <v>0</v>
      </c>
      <c r="RH23" s="248">
        <f>IF(RH$6=$OS$5,成绩录入!DQ26,0)</f>
        <v>0</v>
      </c>
      <c r="RI23" s="248">
        <f>IF(RI$6=$OS$5,成绩录入!DR26,0)</f>
        <v>0</v>
      </c>
      <c r="RJ23" s="248">
        <f>IF(RJ$6=$OS$5,成绩录入!DS26,0)</f>
        <v>0</v>
      </c>
      <c r="RK23" s="248">
        <f>IF(RK$6=$OS$5,成绩录入!DT26,0)</f>
        <v>0</v>
      </c>
      <c r="RL23" s="248">
        <f>IF(RL$6=$OS$5,成绩录入!DU26,0)</f>
        <v>0</v>
      </c>
      <c r="RM23" s="248">
        <f>IF(RM$6=$OS$5,成绩录入!DV26,0)</f>
        <v>0</v>
      </c>
      <c r="RN23" s="248">
        <f>IF(RN$6=$OS$5,成绩录入!DW26,0)</f>
        <v>0</v>
      </c>
      <c r="RO23" s="248">
        <f>IF(RO$6=$OS$5,成绩录入!DX26,0)</f>
        <v>0</v>
      </c>
      <c r="RP23" s="248">
        <f>IF(RP$6=$OS$5,成绩录入!DY26,0)</f>
        <v>0</v>
      </c>
      <c r="RQ23" s="248">
        <f>IF(RQ$6=$OS$5,成绩录入!DZ26,0)</f>
        <v>0</v>
      </c>
      <c r="RR23" s="248">
        <f>IF(RR$6=$OS$5,成绩录入!EA26,0)</f>
        <v>0</v>
      </c>
      <c r="RS23" s="248">
        <f>IF(RS$6=$OS$5,成绩录入!EB26,0)</f>
        <v>0</v>
      </c>
      <c r="RT23" s="248">
        <f>IF(RT$6=$OS$5,成绩录入!EC26,0)</f>
        <v>0</v>
      </c>
      <c r="RU23" s="248">
        <f>IF(RU$6=$OS$5,成绩录入!ED26,0)</f>
        <v>0</v>
      </c>
      <c r="RV23" s="248">
        <f>IF(RV$6=$OS$5,成绩录入!EE26,0)</f>
        <v>0</v>
      </c>
      <c r="RW23" s="248">
        <f>IF(RW$6=$OS$5,成绩录入!EF26,0)</f>
        <v>0</v>
      </c>
      <c r="RX23" s="248">
        <f>IF(RX$6=$OS$5,成绩录入!EG26,0)</f>
        <v>0</v>
      </c>
      <c r="RY23" s="248">
        <f>IF(RY$6=$OS$5,成绩录入!EH26,0)</f>
        <v>0</v>
      </c>
      <c r="RZ23" s="248">
        <f>IF(RZ$6=$OS$5,成绩录入!EI26,0)</f>
        <v>0</v>
      </c>
      <c r="SA23" s="248">
        <f>IF(SA$6=$OS$5,成绩录入!EJ26,0)</f>
        <v>0</v>
      </c>
      <c r="SB23" s="248">
        <f>IF(SB$6=$OS$5,成绩录入!EK26,0)</f>
        <v>0</v>
      </c>
      <c r="SC23" s="248">
        <f>IF(SC$6=$OS$5,成绩录入!EL26,0)</f>
        <v>0</v>
      </c>
      <c r="SD23" s="248">
        <f>IF(SD$6=$OS$5,成绩录入!EM26,0)</f>
        <v>0</v>
      </c>
      <c r="SE23" s="248">
        <f>IF(SE$6=$OS$5,成绩录入!EN26,0)</f>
        <v>0</v>
      </c>
      <c r="SF23" s="248">
        <f>IF(SF$6=$OS$5,成绩录入!EO26,0)</f>
        <v>0</v>
      </c>
      <c r="SG23" s="248">
        <f>IF(SG$6=$OS$5,成绩录入!EP26,0)</f>
        <v>0</v>
      </c>
      <c r="SH23" s="248">
        <f>IF(SH$6=$OS$5,成绩录入!EQ26,0)</f>
        <v>0</v>
      </c>
      <c r="SI23" s="248">
        <f>IF(SI$6=$OS$5,成绩录入!ER26,0)</f>
        <v>0</v>
      </c>
      <c r="SJ23" s="248">
        <f>IF(SJ$6=$OS$5,成绩录入!ES26,0)</f>
        <v>0</v>
      </c>
      <c r="SK23" s="248">
        <f>IF(SK$6=$OS$5,成绩录入!ET26,0)</f>
        <v>0</v>
      </c>
      <c r="SL23" s="248">
        <f>IF(SL$6=$OS$5,成绩录入!EU26,0)</f>
        <v>0</v>
      </c>
      <c r="SM23" s="248">
        <f>IF(SM$6=$OS$5,成绩录入!EV26,0)</f>
        <v>0</v>
      </c>
      <c r="SN23" s="248">
        <f>IF(SN$6=$OS$5,成绩录入!EW26,0)</f>
        <v>0</v>
      </c>
      <c r="SO23" s="248">
        <f>IF(SO$6=$OS$5,成绩录入!EX26,0)</f>
        <v>0</v>
      </c>
      <c r="SP23" s="218">
        <f t="shared" si="88"/>
        <v>0</v>
      </c>
      <c r="SQ23" s="166"/>
      <c r="SR23" s="166"/>
      <c r="SS23" s="247">
        <f>IF(SS$6=$SR$5,成绩录入!BC26,0)</f>
        <v>0</v>
      </c>
      <c r="ST23" s="248">
        <f>IF(ST$6=$SR$5,成绩录入!BD26,0)</f>
        <v>0</v>
      </c>
      <c r="SU23" s="248">
        <f>IF(SU$6=$SR$5,成绩录入!BE26,0)</f>
        <v>0</v>
      </c>
      <c r="SV23" s="248">
        <f>IF(SV$6=$SR$5,成绩录入!BF26,0)</f>
        <v>0</v>
      </c>
      <c r="SW23" s="248">
        <f>IF(SW$6=$SR$5,成绩录入!BG26,0)</f>
        <v>0</v>
      </c>
      <c r="SX23" s="248">
        <f>IF(SX$6=$SR$5,成绩录入!BH26,0)</f>
        <v>0</v>
      </c>
      <c r="SY23" s="248">
        <f>IF(SY$6=$SR$5,成绩录入!BI26,0)</f>
        <v>0</v>
      </c>
      <c r="SZ23" s="248">
        <f>IF(SZ$6=$SR$5,成绩录入!BJ26,0)</f>
        <v>0</v>
      </c>
      <c r="TA23" s="248">
        <f>IF(TA$6=$SR$5,成绩录入!BK26,0)</f>
        <v>0</v>
      </c>
      <c r="TB23" s="248">
        <f>IF(TB$6=$SR$5,成绩录入!BL26,0)</f>
        <v>0</v>
      </c>
      <c r="TC23" s="248">
        <f>IF(TC$6=$SR$5,成绩录入!BM26,0)</f>
        <v>0</v>
      </c>
      <c r="TD23" s="248">
        <f>IF(TD$6=$SR$5,成绩录入!BN26,0)</f>
        <v>0</v>
      </c>
      <c r="TE23" s="248">
        <f>IF(TE$6=$SR$5,成绩录入!BO26,0)</f>
        <v>0</v>
      </c>
      <c r="TF23" s="248">
        <f>IF(TF$6=$SR$5,成绩录入!BP26,0)</f>
        <v>0</v>
      </c>
      <c r="TG23" s="248">
        <f>IF(TG$6=$SR$5,成绩录入!BQ26,0)</f>
        <v>0</v>
      </c>
      <c r="TH23" s="248">
        <f>IF(TH$6=$SR$5,成绩录入!BR26,0)</f>
        <v>0</v>
      </c>
      <c r="TI23" s="248">
        <f>IF(TI$6=$SR$5,成绩录入!BS26,0)</f>
        <v>0</v>
      </c>
      <c r="TJ23" s="248">
        <f>IF(TJ$6=$SR$5,成绩录入!BT26,0)</f>
        <v>0</v>
      </c>
      <c r="TK23" s="248">
        <f>IF(TK$6=$SR$5,成绩录入!BU26,0)</f>
        <v>0</v>
      </c>
      <c r="TL23" s="248">
        <f>IF(TL$6=$SR$5,成绩录入!BV26,0)</f>
        <v>0</v>
      </c>
      <c r="TM23" s="248">
        <f>IF(TM$6=$SR$5,成绩录入!BW26,0)</f>
        <v>0</v>
      </c>
      <c r="TN23" s="248">
        <f>IF(TN$6=$SR$5,成绩录入!BX26,0)</f>
        <v>0</v>
      </c>
      <c r="TO23" s="248">
        <f>IF(TO$6=$SR$5,成绩录入!BY26,0)</f>
        <v>0</v>
      </c>
      <c r="TP23" s="248">
        <f>IF(TP$6=$SR$5,成绩录入!BZ26,0)</f>
        <v>0</v>
      </c>
      <c r="TQ23" s="248">
        <f>IF(TQ$6=$SR$5,成绩录入!CA26,0)</f>
        <v>0</v>
      </c>
      <c r="TR23" s="248">
        <f>IF(TR$6=$SR$5,成绩录入!CB26,0)</f>
        <v>0</v>
      </c>
      <c r="TS23" s="248">
        <f>IF(TS$6=$SR$5,成绩录入!CC26,0)</f>
        <v>0</v>
      </c>
      <c r="TT23" s="248">
        <f>IF(TT$6=$SR$5,成绩录入!CD26,0)</f>
        <v>0</v>
      </c>
      <c r="TU23" s="248">
        <f>IF(TU$6=$SR$5,成绩录入!CE26,0)</f>
        <v>0</v>
      </c>
      <c r="TV23" s="248">
        <f>IF(TV$6=$SR$5,成绩录入!CF26,0)</f>
        <v>0</v>
      </c>
      <c r="TW23" s="248">
        <f>IF(TW$6=$SR$5,成绩录入!CG26,0)</f>
        <v>0</v>
      </c>
      <c r="TX23" s="248">
        <f>IF(TX$6=$SR$5,成绩录入!CH26,0)</f>
        <v>0</v>
      </c>
      <c r="TY23" s="248">
        <f>IF(TY$6=$SR$5,成绩录入!CI26,0)</f>
        <v>0</v>
      </c>
      <c r="TZ23" s="248">
        <f>IF(TZ$6=$SR$5,成绩录入!CJ26,0)</f>
        <v>0</v>
      </c>
      <c r="UA23" s="248">
        <f>IF(UA$6=$SR$5,成绩录入!CK26,0)</f>
        <v>0</v>
      </c>
      <c r="UB23" s="248">
        <f>IF(UB$6=$SR$5,成绩录入!CL26,0)</f>
        <v>0</v>
      </c>
      <c r="UC23" s="248">
        <f>IF(UC$6=$SR$5,成绩录入!CM26,0)</f>
        <v>0</v>
      </c>
      <c r="UD23" s="248">
        <f>IF(UD$6=$SR$5,成绩录入!CN26,0)</f>
        <v>0</v>
      </c>
      <c r="UE23" s="248">
        <f>IF(UE$6=$SR$5,成绩录入!CO26,0)</f>
        <v>0</v>
      </c>
      <c r="UF23" s="248">
        <f>IF(UF$6=$SR$5,成绩录入!CP26,0)</f>
        <v>0</v>
      </c>
      <c r="UG23" s="248">
        <f>IF(UG$6=$SR$5,成绩录入!CQ26,0)</f>
        <v>0</v>
      </c>
      <c r="UH23" s="248">
        <f>IF(UH$6=$SR$5,成绩录入!CR26,0)</f>
        <v>0</v>
      </c>
      <c r="UI23" s="248">
        <f>IF(UI$6=$SR$5,成绩录入!CS26,0)</f>
        <v>0</v>
      </c>
      <c r="UJ23" s="248">
        <f>IF(UJ$6=$SR$5,成绩录入!CT26,0)</f>
        <v>0</v>
      </c>
      <c r="UK23" s="248">
        <f>IF(UK$6=$SR$5,成绩录入!CU26,0)</f>
        <v>0</v>
      </c>
      <c r="UL23" s="248">
        <f>IF(UL$6=$SR$5,成绩录入!CV26,0)</f>
        <v>0</v>
      </c>
      <c r="UM23" s="248">
        <f>IF(UM$6=$SR$5,成绩录入!CW26,0)</f>
        <v>0</v>
      </c>
      <c r="UN23" s="248">
        <f>IF(UN$6=$SR$5,成绩录入!CX26,0)</f>
        <v>0</v>
      </c>
      <c r="UO23" s="248">
        <f>IF(UO$6=$SR$5,成绩录入!CY26,0)</f>
        <v>0</v>
      </c>
      <c r="UP23" s="248">
        <f>IF(UP$6=$SR$5,成绩录入!CZ26,0)</f>
        <v>0</v>
      </c>
      <c r="UQ23" s="248">
        <f>IF(UQ$6=$SR$5,成绩录入!DA26,0)</f>
        <v>0</v>
      </c>
      <c r="UR23" s="248">
        <f>IF(UR$6=$SR$5,成绩录入!DB26,0)</f>
        <v>0</v>
      </c>
      <c r="US23" s="248">
        <f>IF(US$6=$SR$5,成绩录入!DC26,0)</f>
        <v>0</v>
      </c>
      <c r="UT23" s="248">
        <f>IF(UT$6=$SR$5,成绩录入!DD26,0)</f>
        <v>0</v>
      </c>
      <c r="UU23" s="248">
        <f>IF(UU$6=$SR$5,成绩录入!DE26,0)</f>
        <v>0</v>
      </c>
      <c r="UV23" s="248">
        <f>IF(UV$6=$SR$5,成绩录入!DF26,0)</f>
        <v>0</v>
      </c>
      <c r="UW23" s="248">
        <f>IF(UW$6=$SR$5,成绩录入!DG26,0)</f>
        <v>0</v>
      </c>
      <c r="UX23" s="248">
        <f>IF(UX$6=$SR$5,成绩录入!DH26,0)</f>
        <v>0</v>
      </c>
      <c r="UY23" s="248">
        <f>IF(UY$6=$SR$5,成绩录入!DI26,0)</f>
        <v>0</v>
      </c>
      <c r="UZ23" s="248">
        <f>IF(UZ$6=$SR$5,成绩录入!DJ26,0)</f>
        <v>0</v>
      </c>
      <c r="VA23" s="248">
        <f>IF(VA$6=$SR$5,成绩录入!DK26,0)</f>
        <v>0</v>
      </c>
      <c r="VB23" s="248">
        <f>IF(VB$6=$SR$5,成绩录入!DL26,0)</f>
        <v>0</v>
      </c>
      <c r="VC23" s="248">
        <f>IF(VC$6=$SR$5,成绩录入!DM26,0)</f>
        <v>0</v>
      </c>
      <c r="VD23" s="248">
        <f>IF(VD$6=$SR$5,成绩录入!DN26,0)</f>
        <v>0</v>
      </c>
      <c r="VE23" s="248">
        <f>IF(VE$6=$SR$5,成绩录入!DO26,0)</f>
        <v>0</v>
      </c>
      <c r="VF23" s="248">
        <f>IF(VF$6=$SR$5,成绩录入!DP26,0)</f>
        <v>0</v>
      </c>
      <c r="VG23" s="248">
        <f>IF(VG$6=$SR$5,成绩录入!DQ26,0)</f>
        <v>0</v>
      </c>
      <c r="VH23" s="248">
        <f>IF(VH$6=$SR$5,成绩录入!DR26,0)</f>
        <v>0</v>
      </c>
      <c r="VI23" s="248">
        <f>IF(VI$6=$SR$5,成绩录入!DS26,0)</f>
        <v>0</v>
      </c>
      <c r="VJ23" s="248">
        <f>IF(VJ$6=$SR$5,成绩录入!DT26,0)</f>
        <v>0</v>
      </c>
      <c r="VK23" s="248">
        <f>IF(VK$6=$SR$5,成绩录入!DU26,0)</f>
        <v>0</v>
      </c>
      <c r="VL23" s="248">
        <f>IF(VL$6=$SR$5,成绩录入!DV26,0)</f>
        <v>0</v>
      </c>
      <c r="VM23" s="248">
        <f>IF(VM$6=$SR$5,成绩录入!DW26,0)</f>
        <v>0</v>
      </c>
      <c r="VN23" s="248">
        <f>IF(VN$6=$SR$5,成绩录入!DX26,0)</f>
        <v>0</v>
      </c>
      <c r="VO23" s="248">
        <f>IF(VO$6=$SR$5,成绩录入!DY26,0)</f>
        <v>0</v>
      </c>
      <c r="VP23" s="248">
        <f>IF(VP$6=$SR$5,成绩录入!DZ26,0)</f>
        <v>0</v>
      </c>
      <c r="VQ23" s="248">
        <f>IF(VQ$6=$SR$5,成绩录入!EA26,0)</f>
        <v>0</v>
      </c>
      <c r="VR23" s="248">
        <f>IF(VR$6=$SR$5,成绩录入!EB26,0)</f>
        <v>0</v>
      </c>
      <c r="VS23" s="248">
        <f>IF(VS$6=$SR$5,成绩录入!EC26,0)</f>
        <v>0</v>
      </c>
      <c r="VT23" s="248">
        <f>IF(VT$6=$SR$5,成绩录入!ED26,0)</f>
        <v>0</v>
      </c>
      <c r="VU23" s="248">
        <f>IF(VU$6=$SR$5,成绩录入!EE26,0)</f>
        <v>0</v>
      </c>
      <c r="VV23" s="248">
        <f>IF(VV$6=$SR$5,成绩录入!EF26,0)</f>
        <v>0</v>
      </c>
      <c r="VW23" s="248">
        <f>IF(VW$6=$SR$5,成绩录入!EG26,0)</f>
        <v>0</v>
      </c>
      <c r="VX23" s="248">
        <f>IF(VX$6=$SR$5,成绩录入!EH26,0)</f>
        <v>0</v>
      </c>
      <c r="VY23" s="248">
        <f>IF(VY$6=$SR$5,成绩录入!EI26,0)</f>
        <v>0</v>
      </c>
      <c r="VZ23" s="248">
        <f>IF(VZ$6=$SR$5,成绩录入!EJ26,0)</f>
        <v>0</v>
      </c>
      <c r="WA23" s="248">
        <f>IF(WA$6=$SR$5,成绩录入!EK26,0)</f>
        <v>0</v>
      </c>
      <c r="WB23" s="248">
        <f>IF(WB$6=$SR$5,成绩录入!EL26,0)</f>
        <v>0</v>
      </c>
      <c r="WC23" s="248">
        <f>IF(WC$6=$SR$5,成绩录入!EM26,0)</f>
        <v>0</v>
      </c>
      <c r="WD23" s="248">
        <f>IF(WD$6=$SR$5,成绩录入!EN26,0)</f>
        <v>0</v>
      </c>
      <c r="WE23" s="248">
        <f>IF(WE$6=$SR$5,成绩录入!EO26,0)</f>
        <v>0</v>
      </c>
      <c r="WF23" s="248">
        <f>IF(WF$6=$SR$5,成绩录入!EP26,0)</f>
        <v>0</v>
      </c>
      <c r="WG23" s="248">
        <f>IF(WG$6=$SR$5,成绩录入!EQ26,0)</f>
        <v>0</v>
      </c>
      <c r="WH23" s="248">
        <f>IF(WH$6=$SR$5,成绩录入!ER26,0)</f>
        <v>0</v>
      </c>
      <c r="WI23" s="248">
        <f>IF(WI$6=$SR$5,成绩录入!ES26,0)</f>
        <v>0</v>
      </c>
      <c r="WJ23" s="248">
        <f>IF(WJ$6=$SR$5,成绩录入!ET26,0)</f>
        <v>0</v>
      </c>
      <c r="WK23" s="248">
        <f>IF(WK$6=$SR$5,成绩录入!EU26,0)</f>
        <v>0</v>
      </c>
      <c r="WL23" s="248">
        <f>IF(WL$6=$SR$5,成绩录入!EV26,0)</f>
        <v>0</v>
      </c>
      <c r="WM23" s="248">
        <f>IF(WM$6=$SR$5,成绩录入!EW26,0)</f>
        <v>0</v>
      </c>
      <c r="WN23" s="248">
        <f>IF(WN$6=$SR$5,成绩录入!EX26,0)</f>
        <v>0</v>
      </c>
      <c r="WO23" s="218">
        <f t="shared" si="32"/>
        <v>0</v>
      </c>
      <c r="WP23" s="166"/>
      <c r="WQ23" s="166"/>
      <c r="WR23" s="247">
        <f>IF(WR$6=$WQ$5,成绩录入!BC26,0)</f>
        <v>0</v>
      </c>
      <c r="WS23" s="248">
        <f>IF(WS$6=$WQ$5,成绩录入!BD26,0)</f>
        <v>0</v>
      </c>
      <c r="WT23" s="248">
        <f>IF(WT$6=$WQ$5,成绩录入!BE26,0)</f>
        <v>0</v>
      </c>
      <c r="WU23" s="248">
        <f>IF(WU$6=$WQ$5,成绩录入!BF26,0)</f>
        <v>0</v>
      </c>
      <c r="WV23" s="248">
        <f>IF(WV$6=$WQ$5,成绩录入!BG26,0)</f>
        <v>0</v>
      </c>
      <c r="WW23" s="248">
        <f>IF(WW$6=$WQ$5,成绩录入!BH26,0)</f>
        <v>0</v>
      </c>
      <c r="WX23" s="248">
        <f>IF(WX$6=$WQ$5,成绩录入!BI26,0)</f>
        <v>0</v>
      </c>
      <c r="WY23" s="248">
        <f>IF(WY$6=$WQ$5,成绩录入!BJ26,0)</f>
        <v>0</v>
      </c>
      <c r="WZ23" s="248">
        <f>IF(WZ$6=$WQ$5,成绩录入!BK26,0)</f>
        <v>0</v>
      </c>
      <c r="XA23" s="248">
        <f>IF(XA$6=$WQ$5,成绩录入!BL26,0)</f>
        <v>0</v>
      </c>
      <c r="XB23" s="248">
        <f>IF(XB$6=$WQ$5,成绩录入!BM26,0)</f>
        <v>0</v>
      </c>
      <c r="XC23" s="248">
        <f>IF(XC$6=$WQ$5,成绩录入!BN26,0)</f>
        <v>0</v>
      </c>
      <c r="XD23" s="248">
        <f>IF(XD$6=$WQ$5,成绩录入!BO26,0)</f>
        <v>0</v>
      </c>
      <c r="XE23" s="248">
        <f>IF(XE$6=$WQ$5,成绩录入!BP26,0)</f>
        <v>0</v>
      </c>
      <c r="XF23" s="248">
        <f>IF(XF$6=$WQ$5,成绩录入!BQ26,0)</f>
        <v>0</v>
      </c>
      <c r="XG23" s="248">
        <f>IF(XG$6=$WQ$5,成绩录入!BR26,0)</f>
        <v>0</v>
      </c>
      <c r="XH23" s="248">
        <f>IF(XH$6=$WQ$5,成绩录入!BS26,0)</f>
        <v>0</v>
      </c>
      <c r="XI23" s="248">
        <f>IF(XI$6=$WQ$5,成绩录入!BT26,0)</f>
        <v>0</v>
      </c>
      <c r="XJ23" s="248">
        <f>IF(XJ$6=$WQ$5,成绩录入!BU26,0)</f>
        <v>0</v>
      </c>
      <c r="XK23" s="248">
        <f>IF(XK$6=$WQ$5,成绩录入!BV26,0)</f>
        <v>0</v>
      </c>
      <c r="XL23" s="248">
        <f>IF(XL$6=$WQ$5,成绩录入!BW26,0)</f>
        <v>0</v>
      </c>
      <c r="XM23" s="248">
        <f>IF(XM$6=$WQ$5,成绩录入!BX26,0)</f>
        <v>0</v>
      </c>
      <c r="XN23" s="248">
        <f>IF(XN$6=$WQ$5,成绩录入!BY26,0)</f>
        <v>0</v>
      </c>
      <c r="XO23" s="248">
        <f>IF(XO$6=$WQ$5,成绩录入!BZ26,0)</f>
        <v>0</v>
      </c>
      <c r="XP23" s="248">
        <f>IF(XP$6=$WQ$5,成绩录入!CA26,0)</f>
        <v>0</v>
      </c>
      <c r="XQ23" s="248">
        <f>IF(XQ$6=$WQ$5,成绩录入!CB26,0)</f>
        <v>0</v>
      </c>
      <c r="XR23" s="248">
        <f>IF(XR$6=$WQ$5,成绩录入!CC26,0)</f>
        <v>0</v>
      </c>
      <c r="XS23" s="248">
        <f>IF(XS$6=$WQ$5,成绩录入!CD26,0)</f>
        <v>0</v>
      </c>
      <c r="XT23" s="248">
        <f>IF(XT$6=$WQ$5,成绩录入!CE26,0)</f>
        <v>0</v>
      </c>
      <c r="XU23" s="248">
        <f>IF(XU$6=$WQ$5,成绩录入!CF26,0)</f>
        <v>0</v>
      </c>
      <c r="XV23" s="248">
        <f>IF(XV$6=$WQ$5,成绩录入!CG26,0)</f>
        <v>0</v>
      </c>
      <c r="XW23" s="248">
        <f>IF(XW$6=$WQ$5,成绩录入!CH26,0)</f>
        <v>0</v>
      </c>
      <c r="XX23" s="248">
        <f>IF(XX$6=$WQ$5,成绩录入!CI26,0)</f>
        <v>0</v>
      </c>
      <c r="XY23" s="248">
        <f>IF(XY$6=$WQ$5,成绩录入!CJ26,0)</f>
        <v>0</v>
      </c>
      <c r="XZ23" s="248">
        <f>IF(XZ$6=$WQ$5,成绩录入!CK26,0)</f>
        <v>0</v>
      </c>
      <c r="YA23" s="248">
        <f>IF(YA$6=$WQ$5,成绩录入!CL26,0)</f>
        <v>0</v>
      </c>
      <c r="YB23" s="248">
        <f>IF(YB$6=$WQ$5,成绩录入!CM26,0)</f>
        <v>0</v>
      </c>
      <c r="YC23" s="248">
        <f>IF(YC$6=$WQ$5,成绩录入!CN26,0)</f>
        <v>0</v>
      </c>
      <c r="YD23" s="248">
        <f>IF(YD$6=$WQ$5,成绩录入!CO26,0)</f>
        <v>0</v>
      </c>
      <c r="YE23" s="248">
        <f>IF(YE$6=$WQ$5,成绩录入!CP26,0)</f>
        <v>0</v>
      </c>
      <c r="YF23" s="248">
        <f>IF(YF$6=$WQ$5,成绩录入!CQ26,0)</f>
        <v>0</v>
      </c>
      <c r="YG23" s="248">
        <f>IF(YG$6=$WQ$5,成绩录入!CR26,0)</f>
        <v>0</v>
      </c>
      <c r="YH23" s="248">
        <f>IF(YH$6=$WQ$5,成绩录入!CS26,0)</f>
        <v>0</v>
      </c>
      <c r="YI23" s="248">
        <f>IF(YI$6=$WQ$5,成绩录入!CT26,0)</f>
        <v>0</v>
      </c>
      <c r="YJ23" s="248">
        <f>IF(YJ$6=$WQ$5,成绩录入!CU26,0)</f>
        <v>0</v>
      </c>
      <c r="YK23" s="248">
        <f>IF(YK$6=$WQ$5,成绩录入!CV26,0)</f>
        <v>0</v>
      </c>
      <c r="YL23" s="248">
        <f>IF(YL$6=$WQ$5,成绩录入!CW26,0)</f>
        <v>0</v>
      </c>
      <c r="YM23" s="248">
        <f>IF(YM$6=$WQ$5,成绩录入!CX26,0)</f>
        <v>0</v>
      </c>
      <c r="YN23" s="248">
        <f>IF(YN$6=$WQ$5,成绩录入!CY26,0)</f>
        <v>0</v>
      </c>
      <c r="YO23" s="248">
        <f>IF(YO$6=$WQ$5,成绩录入!CZ26,0)</f>
        <v>0</v>
      </c>
      <c r="YP23" s="248">
        <f>IF(YP$6=$WQ$5,成绩录入!DA26,0)</f>
        <v>0</v>
      </c>
      <c r="YQ23" s="248">
        <f>IF(YQ$6=$WQ$5,成绩录入!DB26,0)</f>
        <v>0</v>
      </c>
      <c r="YR23" s="248">
        <f>IF(YR$6=$WQ$5,成绩录入!DC26,0)</f>
        <v>0</v>
      </c>
      <c r="YS23" s="248">
        <f>IF(YS$6=$WQ$5,成绩录入!DD26,0)</f>
        <v>0</v>
      </c>
      <c r="YT23" s="248">
        <f>IF(YT$6=$WQ$5,成绩录入!DE26,0)</f>
        <v>0</v>
      </c>
      <c r="YU23" s="248">
        <f>IF(YU$6=$WQ$5,成绩录入!DF26,0)</f>
        <v>0</v>
      </c>
      <c r="YV23" s="248">
        <f>IF(YV$6=$WQ$5,成绩录入!DG26,0)</f>
        <v>0</v>
      </c>
      <c r="YW23" s="248">
        <f>IF(YW$6=$WQ$5,成绩录入!DH26,0)</f>
        <v>0</v>
      </c>
      <c r="YX23" s="248">
        <f>IF(YX$6=$WQ$5,成绩录入!DI26,0)</f>
        <v>0</v>
      </c>
      <c r="YY23" s="248">
        <f>IF(YY$6=$WQ$5,成绩录入!DJ26,0)</f>
        <v>0</v>
      </c>
      <c r="YZ23" s="248">
        <f>IF(YZ$6=$WQ$5,成绩录入!DK26,0)</f>
        <v>0</v>
      </c>
      <c r="ZA23" s="248">
        <f>IF(ZA$6=$WQ$5,成绩录入!DL26,0)</f>
        <v>0</v>
      </c>
      <c r="ZB23" s="248">
        <f>IF(ZB$6=$WQ$5,成绩录入!DM26,0)</f>
        <v>0</v>
      </c>
      <c r="ZC23" s="248">
        <f>IF(ZC$6=$WQ$5,成绩录入!DN26,0)</f>
        <v>0</v>
      </c>
      <c r="ZD23" s="248">
        <f>IF(ZD$6=$WQ$5,成绩录入!DO26,0)</f>
        <v>0</v>
      </c>
      <c r="ZE23" s="248">
        <f>IF(ZE$6=$WQ$5,成绩录入!DP26,0)</f>
        <v>0</v>
      </c>
      <c r="ZF23" s="248">
        <f>IF(ZF$6=$WQ$5,成绩录入!DQ26,0)</f>
        <v>0</v>
      </c>
      <c r="ZG23" s="248">
        <f>IF(ZG$6=$WQ$5,成绩录入!DR26,0)</f>
        <v>0</v>
      </c>
      <c r="ZH23" s="248">
        <f>IF(ZH$6=$WQ$5,成绩录入!DS26,0)</f>
        <v>0</v>
      </c>
      <c r="ZI23" s="248">
        <f>IF(ZI$6=$WQ$5,成绩录入!DT26,0)</f>
        <v>0</v>
      </c>
      <c r="ZJ23" s="248">
        <f>IF(ZJ$6=$WQ$5,成绩录入!DU26,0)</f>
        <v>0</v>
      </c>
      <c r="ZK23" s="248">
        <f>IF(ZK$6=$WQ$5,成绩录入!DV26,0)</f>
        <v>0</v>
      </c>
      <c r="ZL23" s="248">
        <f>IF(ZL$6=$WQ$5,成绩录入!DW26,0)</f>
        <v>0</v>
      </c>
      <c r="ZM23" s="248">
        <f>IF(ZM$6=$WQ$5,成绩录入!DX26,0)</f>
        <v>0</v>
      </c>
      <c r="ZN23" s="248">
        <f>IF(ZN$6=$WQ$5,成绩录入!DY26,0)</f>
        <v>0</v>
      </c>
      <c r="ZO23" s="248">
        <f>IF(ZO$6=$WQ$5,成绩录入!DZ26,0)</f>
        <v>0</v>
      </c>
      <c r="ZP23" s="248">
        <f>IF(ZP$6=$WQ$5,成绩录入!EA26,0)</f>
        <v>0</v>
      </c>
      <c r="ZQ23" s="248">
        <f>IF(ZQ$6=$WQ$5,成绩录入!EB26,0)</f>
        <v>0</v>
      </c>
      <c r="ZR23" s="248">
        <f>IF(ZR$6=$WQ$5,成绩录入!EC26,0)</f>
        <v>0</v>
      </c>
      <c r="ZS23" s="248">
        <f>IF(ZS$6=$WQ$5,成绩录入!ED26,0)</f>
        <v>0</v>
      </c>
      <c r="ZT23" s="248">
        <f>IF(ZT$6=$WQ$5,成绩录入!EE26,0)</f>
        <v>0</v>
      </c>
      <c r="ZU23" s="248">
        <f>IF(ZU$6=$WQ$5,成绩录入!EF26,0)</f>
        <v>0</v>
      </c>
      <c r="ZV23" s="248">
        <f>IF(ZV$6=$WQ$5,成绩录入!EG26,0)</f>
        <v>0</v>
      </c>
      <c r="ZW23" s="248">
        <f>IF(ZW$6=$WQ$5,成绩录入!EH26,0)</f>
        <v>0</v>
      </c>
      <c r="ZX23" s="248">
        <f>IF(ZX$6=$WQ$5,成绩录入!EI26,0)</f>
        <v>0</v>
      </c>
      <c r="ZY23" s="248">
        <f>IF(ZY$6=$WQ$5,成绩录入!EJ26,0)</f>
        <v>0</v>
      </c>
      <c r="ZZ23" s="248">
        <f>IF(ZZ$6=$WQ$5,成绩录入!EK26,0)</f>
        <v>0</v>
      </c>
      <c r="AAA23" s="248">
        <f>IF(AAA$6=$WQ$5,成绩录入!EL26,0)</f>
        <v>0</v>
      </c>
      <c r="AAB23" s="248">
        <f>IF(AAB$6=$WQ$5,成绩录入!EM26,0)</f>
        <v>0</v>
      </c>
      <c r="AAC23" s="248">
        <f>IF(AAC$6=$WQ$5,成绩录入!EN26,0)</f>
        <v>0</v>
      </c>
      <c r="AAD23" s="248">
        <f>IF(AAD$6=$WQ$5,成绩录入!EO26,0)</f>
        <v>0</v>
      </c>
      <c r="AAE23" s="248">
        <f>IF(AAE$6=$WQ$5,成绩录入!EP26,0)</f>
        <v>0</v>
      </c>
      <c r="AAF23" s="248">
        <f>IF(AAF$6=$WQ$5,成绩录入!EQ26,0)</f>
        <v>0</v>
      </c>
      <c r="AAG23" s="248">
        <f>IF(AAG$6=$WQ$5,成绩录入!ER26,0)</f>
        <v>0</v>
      </c>
      <c r="AAH23" s="248">
        <f>IF(AAH$6=$WQ$5,成绩录入!ES26,0)</f>
        <v>0</v>
      </c>
      <c r="AAI23" s="248">
        <f>IF(AAI$6=$WQ$5,成绩录入!ET26,0)</f>
        <v>0</v>
      </c>
      <c r="AAJ23" s="248">
        <f>IF(AAJ$6=$WQ$5,成绩录入!EU26,0)</f>
        <v>0</v>
      </c>
      <c r="AAK23" s="248">
        <f>IF(AAK$6=$WQ$5,成绩录入!EV26,0)</f>
        <v>0</v>
      </c>
      <c r="AAL23" s="248">
        <f>IF(AAL$6=$WQ$5,成绩录入!EW26,0)</f>
        <v>0</v>
      </c>
      <c r="AAM23" s="248">
        <f>IF(AAM$6=$WQ$5,成绩录入!EX26,0)</f>
        <v>0</v>
      </c>
      <c r="AAN23" s="218">
        <f t="shared" si="33"/>
        <v>0</v>
      </c>
      <c r="AAO23" s="206"/>
      <c r="AAQ23" s="247">
        <f>IF(AAQ$6=$AAP$5,成绩录入!BC26,0)</f>
        <v>0</v>
      </c>
      <c r="AAR23" s="248">
        <f>IF(AAR$6=$AAP$5,成绩录入!BD26,0)</f>
        <v>0</v>
      </c>
      <c r="AAS23" s="248">
        <f>IF(AAS$6=$AAP$5,成绩录入!BE26,0)</f>
        <v>0</v>
      </c>
      <c r="AAT23" s="248">
        <f>IF(AAT$6=$AAP$5,成绩录入!BF26,0)</f>
        <v>0</v>
      </c>
      <c r="AAU23" s="248">
        <f>IF(AAU$6=$AAP$5,成绩录入!BG26,0)</f>
        <v>0</v>
      </c>
      <c r="AAV23" s="248">
        <f>IF(AAV$6=$AAP$5,成绩录入!BH26,0)</f>
        <v>0</v>
      </c>
      <c r="AAW23" s="248">
        <f>IF(AAW$6=$AAP$5,成绩录入!BI26,0)</f>
        <v>0</v>
      </c>
      <c r="AAX23" s="248">
        <f>IF(AAX$6=$AAP$5,成绩录入!BJ26,0)</f>
        <v>0</v>
      </c>
      <c r="AAY23" s="248">
        <f>IF(AAY$6=$AAP$5,成绩录入!BK26,0)</f>
        <v>0</v>
      </c>
      <c r="AAZ23" s="248">
        <f>IF(AAZ$6=$AAP$5,成绩录入!BL26,0)</f>
        <v>0</v>
      </c>
      <c r="ABA23" s="248">
        <f>IF(ABA$6=$AAP$5,成绩录入!BM26,0)</f>
        <v>0</v>
      </c>
      <c r="ABB23" s="248">
        <f>IF(ABB$6=$AAP$5,成绩录入!BN26,0)</f>
        <v>0</v>
      </c>
      <c r="ABC23" s="248">
        <f>IF(ABC$6=$AAP$5,成绩录入!BO26,0)</f>
        <v>0</v>
      </c>
      <c r="ABD23" s="248">
        <f>IF(ABD$6=$AAP$5,成绩录入!BP26,0)</f>
        <v>0</v>
      </c>
      <c r="ABE23" s="248">
        <f>IF(ABE$6=$AAP$5,成绩录入!BQ26,0)</f>
        <v>0</v>
      </c>
      <c r="ABF23" s="248">
        <f>IF(ABF$6=$AAP$5,成绩录入!BR26,0)</f>
        <v>0</v>
      </c>
      <c r="ABG23" s="248">
        <f>IF(ABG$6=$AAP$5,成绩录入!BS26,0)</f>
        <v>0</v>
      </c>
      <c r="ABH23" s="248">
        <f>IF(ABH$6=$AAP$5,成绩录入!BT26,0)</f>
        <v>0</v>
      </c>
      <c r="ABI23" s="248">
        <f>IF(ABI$6=$AAP$5,成绩录入!BU26,0)</f>
        <v>0</v>
      </c>
      <c r="ABJ23" s="248">
        <f>IF(ABJ$6=$AAP$5,成绩录入!BV26,0)</f>
        <v>0</v>
      </c>
      <c r="ABK23" s="248">
        <f>IF(ABK$6=$AAP$5,成绩录入!BW26,0)</f>
        <v>0</v>
      </c>
      <c r="ABL23" s="248">
        <f>IF(ABL$6=$AAP$5,成绩录入!BX26,0)</f>
        <v>0</v>
      </c>
      <c r="ABM23" s="248">
        <f>IF(ABM$6=$AAP$5,成绩录入!BY26,0)</f>
        <v>0</v>
      </c>
      <c r="ABN23" s="248">
        <f>IF(ABN$6=$AAP$5,成绩录入!BZ26,0)</f>
        <v>0</v>
      </c>
      <c r="ABO23" s="248">
        <f>IF(ABO$6=$AAP$5,成绩录入!CA26,0)</f>
        <v>0</v>
      </c>
      <c r="ABP23" s="248">
        <f>IF(ABP$6=$AAP$5,成绩录入!CB26,0)</f>
        <v>0</v>
      </c>
      <c r="ABQ23" s="248">
        <f>IF(ABQ$6=$AAP$5,成绩录入!CC26,0)</f>
        <v>0</v>
      </c>
      <c r="ABR23" s="248">
        <f>IF(ABR$6=$AAP$5,成绩录入!CD26,0)</f>
        <v>0</v>
      </c>
      <c r="ABS23" s="248">
        <f>IF(ABS$6=$AAP$5,成绩录入!CE26,0)</f>
        <v>0</v>
      </c>
      <c r="ABT23" s="248">
        <f>IF(ABT$6=$AAP$5,成绩录入!CF26,0)</f>
        <v>0</v>
      </c>
      <c r="ABU23" s="248">
        <f>IF(ABU$6=$AAP$5,成绩录入!CG26,0)</f>
        <v>0</v>
      </c>
      <c r="ABV23" s="248">
        <f>IF(ABV$6=$AAP$5,成绩录入!CH26,0)</f>
        <v>0</v>
      </c>
      <c r="ABW23" s="248">
        <f>IF(ABW$6=$AAP$5,成绩录入!CI26,0)</f>
        <v>0</v>
      </c>
      <c r="ABX23" s="248">
        <f>IF(ABX$6=$AAP$5,成绩录入!CJ26,0)</f>
        <v>0</v>
      </c>
      <c r="ABY23" s="248">
        <f>IF(ABY$6=$AAP$5,成绩录入!CK26,0)</f>
        <v>0</v>
      </c>
      <c r="ABZ23" s="248">
        <f>IF(ABZ$6=$AAP$5,成绩录入!CL26,0)</f>
        <v>0</v>
      </c>
      <c r="ACA23" s="248">
        <f>IF(ACA$6=$AAP$5,成绩录入!CM26,0)</f>
        <v>0</v>
      </c>
      <c r="ACB23" s="248">
        <f>IF(ACB$6=$AAP$5,成绩录入!CN26,0)</f>
        <v>0</v>
      </c>
      <c r="ACC23" s="248">
        <f>IF(ACC$6=$AAP$5,成绩录入!CO26,0)</f>
        <v>0</v>
      </c>
      <c r="ACD23" s="248">
        <f>IF(ACD$6=$AAP$5,成绩录入!CP26,0)</f>
        <v>0</v>
      </c>
      <c r="ACE23" s="248">
        <f>IF(ACE$6=$AAP$5,成绩录入!CQ26,0)</f>
        <v>0</v>
      </c>
      <c r="ACF23" s="248">
        <f>IF(ACF$6=$AAP$5,成绩录入!CR26,0)</f>
        <v>0</v>
      </c>
      <c r="ACG23" s="248">
        <f>IF(ACG$6=$AAP$5,成绩录入!CS26,0)</f>
        <v>0</v>
      </c>
      <c r="ACH23" s="248">
        <f>IF(ACH$6=$AAP$5,成绩录入!CT26,0)</f>
        <v>0</v>
      </c>
      <c r="ACI23" s="248">
        <f>IF(ACI$6=$AAP$5,成绩录入!CU26,0)</f>
        <v>0</v>
      </c>
      <c r="ACJ23" s="248">
        <f>IF(ACJ$6=$AAP$5,成绩录入!CV26,0)</f>
        <v>0</v>
      </c>
      <c r="ACK23" s="248">
        <f>IF(ACK$6=$AAP$5,成绩录入!CW26,0)</f>
        <v>0</v>
      </c>
      <c r="ACL23" s="248">
        <f>IF(ACL$6=$AAP$5,成绩录入!CX26,0)</f>
        <v>0</v>
      </c>
      <c r="ACM23" s="248">
        <f>IF(ACM$6=$AAP$5,成绩录入!CY26,0)</f>
        <v>0</v>
      </c>
      <c r="ACN23" s="248">
        <f>IF(ACN$6=$AAP$5,成绩录入!CZ26,0)</f>
        <v>0</v>
      </c>
      <c r="ACO23" s="248">
        <f>IF(ACO$6=$AAP$5,成绩录入!DA26,0)</f>
        <v>0</v>
      </c>
      <c r="ACP23" s="248">
        <f>IF(ACP$6=$AAP$5,成绩录入!DB26,0)</f>
        <v>0</v>
      </c>
      <c r="ACQ23" s="248">
        <f>IF(ACQ$6=$AAP$5,成绩录入!DC26,0)</f>
        <v>0</v>
      </c>
      <c r="ACR23" s="248">
        <f>IF(ACR$6=$AAP$5,成绩录入!DD26,0)</f>
        <v>0</v>
      </c>
      <c r="ACS23" s="248">
        <f>IF(ACS$6=$AAP$5,成绩录入!DE26,0)</f>
        <v>0</v>
      </c>
      <c r="ACT23" s="248">
        <f>IF(ACT$6=$AAP$5,成绩录入!DF26,0)</f>
        <v>0</v>
      </c>
      <c r="ACU23" s="248">
        <f>IF(ACU$6=$AAP$5,成绩录入!DG26,0)</f>
        <v>0</v>
      </c>
      <c r="ACV23" s="248">
        <f>IF(ACV$6=$AAP$5,成绩录入!DH26,0)</f>
        <v>0</v>
      </c>
      <c r="ACW23" s="248">
        <f>IF(ACW$6=$AAP$5,成绩录入!DI26,0)</f>
        <v>0</v>
      </c>
      <c r="ACX23" s="248">
        <f>IF(ACX$6=$AAP$5,成绩录入!DJ26,0)</f>
        <v>0</v>
      </c>
      <c r="ACY23" s="248">
        <f>IF(ACY$6=$AAP$5,成绩录入!DK26,0)</f>
        <v>0</v>
      </c>
      <c r="ACZ23" s="248">
        <f>IF(ACZ$6=$AAP$5,成绩录入!DL26,0)</f>
        <v>0</v>
      </c>
      <c r="ADA23" s="248">
        <f>IF(ADA$6=$AAP$5,成绩录入!DM26,0)</f>
        <v>0</v>
      </c>
      <c r="ADB23" s="248">
        <f>IF(ADB$6=$AAP$5,成绩录入!DN26,0)</f>
        <v>0</v>
      </c>
      <c r="ADC23" s="248">
        <f>IF(ADC$6=$AAP$5,成绩录入!DO26,0)</f>
        <v>0</v>
      </c>
      <c r="ADD23" s="248">
        <f>IF(ADD$6=$AAP$5,成绩录入!DP26,0)</f>
        <v>0</v>
      </c>
      <c r="ADE23" s="248">
        <f>IF(ADE$6=$AAP$5,成绩录入!DQ26,0)</f>
        <v>0</v>
      </c>
      <c r="ADF23" s="248">
        <f>IF(ADF$6=$AAP$5,成绩录入!DR26,0)</f>
        <v>0</v>
      </c>
      <c r="ADG23" s="248">
        <f>IF(ADG$6=$AAP$5,成绩录入!DS26,0)</f>
        <v>0</v>
      </c>
      <c r="ADH23" s="248">
        <f>IF(ADH$6=$AAP$5,成绩录入!DT26,0)</f>
        <v>0</v>
      </c>
      <c r="ADI23" s="248">
        <f>IF(ADI$6=$AAP$5,成绩录入!DU26,0)</f>
        <v>0</v>
      </c>
      <c r="ADJ23" s="248">
        <f>IF(ADJ$6=$AAP$5,成绩录入!DV26,0)</f>
        <v>0</v>
      </c>
      <c r="ADK23" s="248">
        <f>IF(ADK$6=$AAP$5,成绩录入!DW26,0)</f>
        <v>0</v>
      </c>
      <c r="ADL23" s="248">
        <f>IF(ADL$6=$AAP$5,成绩录入!DX26,0)</f>
        <v>0</v>
      </c>
      <c r="ADM23" s="248">
        <f>IF(ADM$6=$AAP$5,成绩录入!DY26,0)</f>
        <v>0</v>
      </c>
      <c r="ADN23" s="248">
        <f>IF(ADN$6=$AAP$5,成绩录入!DZ26,0)</f>
        <v>0</v>
      </c>
      <c r="ADO23" s="248">
        <f>IF(ADO$6=$AAP$5,成绩录入!EA26,0)</f>
        <v>0</v>
      </c>
      <c r="ADP23" s="248">
        <f>IF(ADP$6=$AAP$5,成绩录入!EB26,0)</f>
        <v>0</v>
      </c>
      <c r="ADQ23" s="248">
        <f>IF(ADQ$6=$AAP$5,成绩录入!EC26,0)</f>
        <v>0</v>
      </c>
      <c r="ADR23" s="248">
        <f>IF(ADR$6=$AAP$5,成绩录入!ED26,0)</f>
        <v>0</v>
      </c>
      <c r="ADS23" s="248">
        <f>IF(ADS$6=$AAP$5,成绩录入!EE26,0)</f>
        <v>0</v>
      </c>
      <c r="ADT23" s="248">
        <f>IF(ADT$6=$AAP$5,成绩录入!EF26,0)</f>
        <v>0</v>
      </c>
      <c r="ADU23" s="248">
        <f>IF(ADU$6=$AAP$5,成绩录入!EG26,0)</f>
        <v>0</v>
      </c>
      <c r="ADV23" s="248">
        <f>IF(ADV$6=$AAP$5,成绩录入!EH26,0)</f>
        <v>0</v>
      </c>
      <c r="ADW23" s="248">
        <f>IF(ADW$6=$AAP$5,成绩录入!EI26,0)</f>
        <v>0</v>
      </c>
      <c r="ADX23" s="248">
        <f>IF(ADX$6=$AAP$5,成绩录入!EJ26,0)</f>
        <v>0</v>
      </c>
      <c r="ADY23" s="248">
        <f>IF(ADY$6=$AAP$5,成绩录入!EK26,0)</f>
        <v>0</v>
      </c>
      <c r="ADZ23" s="248">
        <f>IF(ADZ$6=$AAP$5,成绩录入!EL26,0)</f>
        <v>0</v>
      </c>
      <c r="AEA23" s="248">
        <f>IF(AEA$6=$AAP$5,成绩录入!EM26,0)</f>
        <v>0</v>
      </c>
      <c r="AEB23" s="248">
        <f>IF(AEB$6=$AAP$5,成绩录入!EN26,0)</f>
        <v>0</v>
      </c>
      <c r="AEC23" s="248">
        <f>IF(AEC$6=$AAP$5,成绩录入!EO26,0)</f>
        <v>0</v>
      </c>
      <c r="AED23" s="248">
        <f>IF(AED$6=$AAP$5,成绩录入!EP26,0)</f>
        <v>0</v>
      </c>
      <c r="AEE23" s="248">
        <f>IF(AEE$6=$AAP$5,成绩录入!EQ26,0)</f>
        <v>0</v>
      </c>
      <c r="AEF23" s="248">
        <f>IF(AEF$6=$AAP$5,成绩录入!ER26,0)</f>
        <v>0</v>
      </c>
      <c r="AEG23" s="248">
        <f>IF(AEG$6=$AAP$5,成绩录入!ES26,0)</f>
        <v>0</v>
      </c>
      <c r="AEH23" s="248">
        <f>IF(AEH$6=$AAP$5,成绩录入!ET26,0)</f>
        <v>0</v>
      </c>
      <c r="AEI23" s="248">
        <f>IF(AEI$6=$AAP$5,成绩录入!EU26,0)</f>
        <v>0</v>
      </c>
      <c r="AEJ23" s="248">
        <f>IF(AEJ$6=$AAP$5,成绩录入!EV26,0)</f>
        <v>0</v>
      </c>
      <c r="AEK23" s="248">
        <f>IF(AEK$6=$AAP$5,成绩录入!EW26,0)</f>
        <v>0</v>
      </c>
      <c r="AEL23" s="248">
        <f>IF(AEL$6=$AAP$5,成绩录入!EX26,0)</f>
        <v>0</v>
      </c>
      <c r="AEM23" s="218">
        <f t="shared" si="34"/>
        <v>0</v>
      </c>
      <c r="AEN23" s="166"/>
      <c r="AEO23" s="166"/>
      <c r="AEP23" s="247">
        <f>IF(AEP$6=$AEO$5,成绩录入!BC26,0)</f>
        <v>0</v>
      </c>
      <c r="AEQ23" s="248">
        <f>IF(AEQ$6=$AEO$5,成绩录入!BD26,0)</f>
        <v>0</v>
      </c>
      <c r="AER23" s="248">
        <f>IF(AER$6=$AEO$5,成绩录入!BE26,0)</f>
        <v>0</v>
      </c>
      <c r="AES23" s="248">
        <f>IF(AES$6=$AEO$5,成绩录入!BF26,0)</f>
        <v>0</v>
      </c>
      <c r="AET23" s="248">
        <f>IF(AET$6=$AEO$5,成绩录入!BG26,0)</f>
        <v>0</v>
      </c>
      <c r="AEU23" s="248">
        <f>IF(AEU$6=$AEO$5,成绩录入!BH26,0)</f>
        <v>0</v>
      </c>
      <c r="AEV23" s="248">
        <f>IF(AEV$6=$AEO$5,成绩录入!BI26,0)</f>
        <v>0</v>
      </c>
      <c r="AEW23" s="248">
        <f>IF(AEW$6=$AEO$5,成绩录入!BJ26,0)</f>
        <v>0</v>
      </c>
      <c r="AEX23" s="248">
        <f>IF(AEX$6=$AEO$5,成绩录入!BK26,0)</f>
        <v>0</v>
      </c>
      <c r="AEY23" s="248">
        <f>IF(AEY$6=$AEO$5,成绩录入!BL26,0)</f>
        <v>0</v>
      </c>
      <c r="AEZ23" s="248">
        <f>IF(AEZ$6=$AEO$5,成绩录入!BM26,0)</f>
        <v>0</v>
      </c>
      <c r="AFA23" s="248">
        <f>IF(AFA$6=$AEO$5,成绩录入!BN26,0)</f>
        <v>0</v>
      </c>
      <c r="AFB23" s="248">
        <f>IF(AFB$6=$AEO$5,成绩录入!BO26,0)</f>
        <v>0</v>
      </c>
      <c r="AFC23" s="248">
        <f>IF(AFC$6=$AEO$5,成绩录入!BP26,0)</f>
        <v>0</v>
      </c>
      <c r="AFD23" s="248">
        <f>IF(AFD$6=$AEO$5,成绩录入!BQ26,0)</f>
        <v>0</v>
      </c>
      <c r="AFE23" s="248">
        <f>IF(AFE$6=$AEO$5,成绩录入!BR26,0)</f>
        <v>0</v>
      </c>
      <c r="AFF23" s="248">
        <f>IF(AFF$6=$AEO$5,成绩录入!BS26,0)</f>
        <v>0</v>
      </c>
      <c r="AFG23" s="248">
        <f>IF(AFG$6=$AEO$5,成绩录入!BT26,0)</f>
        <v>0</v>
      </c>
      <c r="AFH23" s="248">
        <f>IF(AFH$6=$AEO$5,成绩录入!BU26,0)</f>
        <v>0</v>
      </c>
      <c r="AFI23" s="248">
        <f>IF(AFI$6=$AEO$5,成绩录入!BV26,0)</f>
        <v>0</v>
      </c>
      <c r="AFJ23" s="248">
        <f>IF(AFJ$6=$AEO$5,成绩录入!BW26,0)</f>
        <v>0</v>
      </c>
      <c r="AFK23" s="248">
        <f>IF(AFK$6=$AEO$5,成绩录入!BX26,0)</f>
        <v>0</v>
      </c>
      <c r="AFL23" s="248">
        <f>IF(AFL$6=$AEO$5,成绩录入!BY26,0)</f>
        <v>0</v>
      </c>
      <c r="AFM23" s="248">
        <f>IF(AFM$6=$AEO$5,成绩录入!BZ26,0)</f>
        <v>0</v>
      </c>
      <c r="AFN23" s="248">
        <f>IF(AFN$6=$AEO$5,成绩录入!CA26,0)</f>
        <v>0</v>
      </c>
      <c r="AFO23" s="248">
        <f>IF(AFO$6=$AEO$5,成绩录入!CB26,0)</f>
        <v>0</v>
      </c>
      <c r="AFP23" s="248">
        <f>IF(AFP$6=$AEO$5,成绩录入!CC26,0)</f>
        <v>0</v>
      </c>
      <c r="AFQ23" s="248">
        <f>IF(AFQ$6=$AEO$5,成绩录入!CD26,0)</f>
        <v>0</v>
      </c>
      <c r="AFR23" s="248">
        <f>IF(AFR$6=$AEO$5,成绩录入!CE26,0)</f>
        <v>0</v>
      </c>
      <c r="AFS23" s="248">
        <f>IF(AFS$6=$AEO$5,成绩录入!CF26,0)</f>
        <v>0</v>
      </c>
      <c r="AFT23" s="248">
        <f>IF(AFT$6=$AEO$5,成绩录入!CG26,0)</f>
        <v>0</v>
      </c>
      <c r="AFU23" s="248">
        <f>IF(AFU$6=$AEO$5,成绩录入!CH26,0)</f>
        <v>0</v>
      </c>
      <c r="AFV23" s="248">
        <f>IF(AFV$6=$AEO$5,成绩录入!CI26,0)</f>
        <v>0</v>
      </c>
      <c r="AFW23" s="248">
        <f>IF(AFW$6=$AEO$5,成绩录入!CJ26,0)</f>
        <v>0</v>
      </c>
      <c r="AFX23" s="248">
        <f>IF(AFX$6=$AEO$5,成绩录入!CK26,0)</f>
        <v>0</v>
      </c>
      <c r="AFY23" s="248">
        <f>IF(AFY$6=$AEO$5,成绩录入!CL26,0)</f>
        <v>0</v>
      </c>
      <c r="AFZ23" s="248">
        <f>IF(AFZ$6=$AEO$5,成绩录入!CM26,0)</f>
        <v>0</v>
      </c>
      <c r="AGA23" s="248">
        <f>IF(AGA$6=$AEO$5,成绩录入!CN26,0)</f>
        <v>0</v>
      </c>
      <c r="AGB23" s="248">
        <f>IF(AGB$6=$AEO$5,成绩录入!CO26,0)</f>
        <v>0</v>
      </c>
      <c r="AGC23" s="248">
        <f>IF(AGC$6=$AEO$5,成绩录入!CP26,0)</f>
        <v>0</v>
      </c>
      <c r="AGD23" s="248">
        <f>IF(AGD$6=$AEO$5,成绩录入!CQ26,0)</f>
        <v>0</v>
      </c>
      <c r="AGE23" s="248">
        <f>IF(AGE$6=$AEO$5,成绩录入!CR26,0)</f>
        <v>0</v>
      </c>
      <c r="AGF23" s="248">
        <f>IF(AGF$6=$AEO$5,成绩录入!CS26,0)</f>
        <v>0</v>
      </c>
      <c r="AGG23" s="248">
        <f>IF(AGG$6=$AEO$5,成绩录入!CT26,0)</f>
        <v>0</v>
      </c>
      <c r="AGH23" s="248">
        <f>IF(AGH$6=$AEO$5,成绩录入!CU26,0)</f>
        <v>0</v>
      </c>
      <c r="AGI23" s="248">
        <f>IF(AGI$6=$AEO$5,成绩录入!CV26,0)</f>
        <v>0</v>
      </c>
      <c r="AGJ23" s="248">
        <f>IF(AGJ$6=$AEO$5,成绩录入!CW26,0)</f>
        <v>0</v>
      </c>
      <c r="AGK23" s="248">
        <f>IF(AGK$6=$AEO$5,成绩录入!CX26,0)</f>
        <v>0</v>
      </c>
      <c r="AGL23" s="248">
        <f>IF(AGL$6=$AEO$5,成绩录入!CY26,0)</f>
        <v>0</v>
      </c>
      <c r="AGM23" s="248">
        <f>IF(AGM$6=$AEO$5,成绩录入!CZ26,0)</f>
        <v>0</v>
      </c>
      <c r="AGN23" s="248">
        <f>IF(AGN$6=$AEO$5,成绩录入!DA26,0)</f>
        <v>0</v>
      </c>
      <c r="AGO23" s="248">
        <f>IF(AGO$6=$AEO$5,成绩录入!DB26,0)</f>
        <v>0</v>
      </c>
      <c r="AGP23" s="248">
        <f>IF(AGP$6=$AEO$5,成绩录入!DC26,0)</f>
        <v>0</v>
      </c>
      <c r="AGQ23" s="248">
        <f>IF(AGQ$6=$AEO$5,成绩录入!DD26,0)</f>
        <v>0</v>
      </c>
      <c r="AGR23" s="248">
        <f>IF(AGR$6=$AEO$5,成绩录入!DE26,0)</f>
        <v>0</v>
      </c>
      <c r="AGS23" s="248">
        <f>IF(AGS$6=$AEO$5,成绩录入!DF26,0)</f>
        <v>0</v>
      </c>
      <c r="AGT23" s="248">
        <f>IF(AGT$6=$AEO$5,成绩录入!DG26,0)</f>
        <v>0</v>
      </c>
      <c r="AGU23" s="248">
        <f>IF(AGU$6=$AEO$5,成绩录入!DH26,0)</f>
        <v>0</v>
      </c>
      <c r="AGV23" s="248">
        <f>IF(AGV$6=$AEO$5,成绩录入!DI26,0)</f>
        <v>0</v>
      </c>
      <c r="AGW23" s="248">
        <f>IF(AGW$6=$AEO$5,成绩录入!DJ26,0)</f>
        <v>0</v>
      </c>
      <c r="AGX23" s="248">
        <f>IF(AGX$6=$AEO$5,成绩录入!DK26,0)</f>
        <v>0</v>
      </c>
      <c r="AGY23" s="248">
        <f>IF(AGY$6=$AEO$5,成绩录入!DL26,0)</f>
        <v>0</v>
      </c>
      <c r="AGZ23" s="248">
        <f>IF(AGZ$6=$AEO$5,成绩录入!DM26,0)</f>
        <v>0</v>
      </c>
      <c r="AHA23" s="248">
        <f>IF(AHA$6=$AEO$5,成绩录入!DN26,0)</f>
        <v>0</v>
      </c>
      <c r="AHB23" s="248">
        <f>IF(AHB$6=$AEO$5,成绩录入!DO26,0)</f>
        <v>0</v>
      </c>
      <c r="AHC23" s="248">
        <f>IF(AHC$6=$AEO$5,成绩录入!DP26,0)</f>
        <v>0</v>
      </c>
      <c r="AHD23" s="248">
        <f>IF(AHD$6=$AEO$5,成绩录入!DQ26,0)</f>
        <v>0</v>
      </c>
      <c r="AHE23" s="248">
        <f>IF(AHE$6=$AEO$5,成绩录入!DR26,0)</f>
        <v>0</v>
      </c>
      <c r="AHF23" s="248">
        <f>IF(AHF$6=$AEO$5,成绩录入!DS26,0)</f>
        <v>0</v>
      </c>
      <c r="AHG23" s="248">
        <f>IF(AHG$6=$AEO$5,成绩录入!DT26,0)</f>
        <v>0</v>
      </c>
      <c r="AHH23" s="248">
        <f>IF(AHH$6=$AEO$5,成绩录入!DU26,0)</f>
        <v>0</v>
      </c>
      <c r="AHI23" s="248">
        <f>IF(AHI$6=$AEO$5,成绩录入!DV26,0)</f>
        <v>0</v>
      </c>
      <c r="AHJ23" s="248">
        <f>IF(AHJ$6=$AEO$5,成绩录入!DW26,0)</f>
        <v>0</v>
      </c>
      <c r="AHK23" s="248">
        <f>IF(AHK$6=$AEO$5,成绩录入!DX26,0)</f>
        <v>0</v>
      </c>
      <c r="AHL23" s="248">
        <f>IF(AHL$6=$AEO$5,成绩录入!DY26,0)</f>
        <v>0</v>
      </c>
      <c r="AHM23" s="248">
        <f>IF(AHM$6=$AEO$5,成绩录入!DZ26,0)</f>
        <v>0</v>
      </c>
      <c r="AHN23" s="248">
        <f>IF(AHN$6=$AEO$5,成绩录入!EA26,0)</f>
        <v>0</v>
      </c>
      <c r="AHO23" s="248">
        <f>IF(AHO$6=$AEO$5,成绩录入!EB26,0)</f>
        <v>0</v>
      </c>
      <c r="AHP23" s="248">
        <f>IF(AHP$6=$AEO$5,成绩录入!EC26,0)</f>
        <v>0</v>
      </c>
      <c r="AHQ23" s="248">
        <f>IF(AHQ$6=$AEO$5,成绩录入!ED26,0)</f>
        <v>0</v>
      </c>
      <c r="AHR23" s="248">
        <f>IF(AHR$6=$AEO$5,成绩录入!EE26,0)</f>
        <v>0</v>
      </c>
      <c r="AHS23" s="248">
        <f>IF(AHS$6=$AEO$5,成绩录入!EF26,0)</f>
        <v>0</v>
      </c>
      <c r="AHT23" s="248">
        <f>IF(AHT$6=$AEO$5,成绩录入!EG26,0)</f>
        <v>0</v>
      </c>
      <c r="AHU23" s="248">
        <f>IF(AHU$6=$AEO$5,成绩录入!EH26,0)</f>
        <v>0</v>
      </c>
      <c r="AHV23" s="248">
        <f>IF(AHV$6=$AEO$5,成绩录入!EI26,0)</f>
        <v>0</v>
      </c>
      <c r="AHW23" s="248">
        <f>IF(AHW$6=$AEO$5,成绩录入!EJ26,0)</f>
        <v>0</v>
      </c>
      <c r="AHX23" s="248">
        <f>IF(AHX$6=$AEO$5,成绩录入!EK26,0)</f>
        <v>0</v>
      </c>
      <c r="AHY23" s="248">
        <f>IF(AHY$6=$AEO$5,成绩录入!EL26,0)</f>
        <v>0</v>
      </c>
      <c r="AHZ23" s="248">
        <f>IF(AHZ$6=$AEO$5,成绩录入!EM26,0)</f>
        <v>0</v>
      </c>
      <c r="AIA23" s="248">
        <f>IF(AIA$6=$AEO$5,成绩录入!EN26,0)</f>
        <v>0</v>
      </c>
      <c r="AIB23" s="248">
        <f>IF(AIB$6=$AEO$5,成绩录入!EO26,0)</f>
        <v>0</v>
      </c>
      <c r="AIC23" s="248">
        <f>IF(AIC$6=$AEO$5,成绩录入!EP26,0)</f>
        <v>0</v>
      </c>
      <c r="AID23" s="248">
        <f>IF(AID$6=$AEO$5,成绩录入!EQ26,0)</f>
        <v>0</v>
      </c>
      <c r="AIE23" s="248">
        <f>IF(AIE$6=$AEO$5,成绩录入!ER26,0)</f>
        <v>0</v>
      </c>
      <c r="AIF23" s="248">
        <f>IF(AIF$6=$AEO$5,成绩录入!ES26,0)</f>
        <v>0</v>
      </c>
      <c r="AIG23" s="248">
        <f>IF(AIG$6=$AEO$5,成绩录入!ET26,0)</f>
        <v>0</v>
      </c>
      <c r="AIH23" s="248">
        <f>IF(AIH$6=$AEO$5,成绩录入!EU26,0)</f>
        <v>0</v>
      </c>
      <c r="AII23" s="248">
        <f>IF(AII$6=$AEO$5,成绩录入!EV26,0)</f>
        <v>0</v>
      </c>
      <c r="AIJ23" s="248">
        <f>IF(AIJ$6=$AEO$5,成绩录入!EW26,0)</f>
        <v>0</v>
      </c>
      <c r="AIK23" s="248">
        <f>IF(AIK$6=$AEO$5,成绩录入!EX26,0)</f>
        <v>0</v>
      </c>
      <c r="AIL23" s="218">
        <f t="shared" si="35"/>
        <v>0</v>
      </c>
      <c r="AIN23" s="214" t="str">
        <f>初始录入!A28</f>
        <v/>
      </c>
      <c r="AIO23" s="215">
        <f>初始录入!B28</f>
        <v>0</v>
      </c>
      <c r="AIP23" s="216">
        <f>初始录入!C28</f>
        <v>0</v>
      </c>
      <c r="AIQ23" s="314">
        <f>IF(平时!D21&lt;&gt;"",平时!D21,0)</f>
        <v>0</v>
      </c>
      <c r="AIR23" s="324" t="str">
        <f t="shared" si="89"/>
        <v/>
      </c>
      <c r="AIS23" s="314">
        <f>IF(过程!D21&lt;&gt;"",过程!D21,0)</f>
        <v>0</v>
      </c>
      <c r="AIT23" s="324" t="str">
        <f t="shared" si="90"/>
        <v/>
      </c>
      <c r="AIU23" s="216">
        <f>IF(期末!D21&lt;&gt;"",期末!D21,0)</f>
        <v>0</v>
      </c>
      <c r="AIV23" s="324" t="str">
        <f t="shared" si="91"/>
        <v/>
      </c>
      <c r="AIW23" s="325">
        <f t="shared" si="92"/>
        <v>0</v>
      </c>
      <c r="AIX23" s="314">
        <f>IF(平时!E21&lt;&gt;"",平时!E21,0)</f>
        <v>0</v>
      </c>
      <c r="AIY23" s="324" t="str">
        <f t="shared" si="93"/>
        <v/>
      </c>
      <c r="AIZ23" s="314">
        <f>IF(过程!E21&lt;&gt;"",过程!E21,0)</f>
        <v>0</v>
      </c>
      <c r="AJA23" s="324" t="str">
        <f t="shared" si="94"/>
        <v/>
      </c>
      <c r="AJB23" s="216">
        <f>IF(期末!E21&lt;&gt;"",期末!E21,0)</f>
        <v>0</v>
      </c>
      <c r="AJC23" s="324" t="str">
        <f t="shared" si="95"/>
        <v/>
      </c>
      <c r="AJD23" s="325">
        <f t="shared" si="96"/>
        <v>0</v>
      </c>
      <c r="AJE23" s="314">
        <f>IF(平时!F21&lt;&gt;"",平时!F21,0)</f>
        <v>0</v>
      </c>
      <c r="AJF23" s="324" t="str">
        <f t="shared" si="97"/>
        <v/>
      </c>
      <c r="AJG23" s="314">
        <f>IF(过程!F21&lt;&gt;"",过程!F21,0)</f>
        <v>0</v>
      </c>
      <c r="AJH23" s="324" t="str">
        <f t="shared" si="98"/>
        <v/>
      </c>
      <c r="AJI23" s="216">
        <f>IF(期末!F21&lt;&gt;"",期末!F21,0)</f>
        <v>0</v>
      </c>
      <c r="AJJ23" s="324" t="str">
        <f t="shared" si="99"/>
        <v/>
      </c>
      <c r="AJK23" s="325">
        <f t="shared" si="100"/>
        <v>0</v>
      </c>
      <c r="AJL23" s="314">
        <f>IF(平时!G21&lt;&gt;"",平时!G21,0)</f>
        <v>0</v>
      </c>
      <c r="AJM23" s="324" t="str">
        <f t="shared" si="101"/>
        <v/>
      </c>
      <c r="AJN23" s="314">
        <f>IF(过程!G21&lt;&gt;"",过程!G21,0)</f>
        <v>0</v>
      </c>
      <c r="AJO23" s="324" t="str">
        <f t="shared" si="102"/>
        <v/>
      </c>
      <c r="AJP23" s="216">
        <f>IF(期末!G21&lt;&gt;"",期末!G21,0)</f>
        <v>0</v>
      </c>
      <c r="AJQ23" s="324" t="str">
        <f t="shared" si="103"/>
        <v/>
      </c>
      <c r="AJR23" s="325">
        <f t="shared" si="104"/>
        <v>0</v>
      </c>
      <c r="AJS23" s="314">
        <f>IF(平时!H21&lt;&gt;"",平时!H21,0)</f>
        <v>0</v>
      </c>
      <c r="AJT23" s="324" t="str">
        <f t="shared" si="105"/>
        <v/>
      </c>
      <c r="AJU23" s="314">
        <f>IF(过程!H21&lt;&gt;"",过程!H21,0)</f>
        <v>0</v>
      </c>
      <c r="AJV23" s="324" t="str">
        <f t="shared" si="106"/>
        <v/>
      </c>
      <c r="AJW23" s="216">
        <f>IF(期末!H21&lt;&gt;"",期末!H21,0)</f>
        <v>0</v>
      </c>
      <c r="AJX23" s="324" t="str">
        <f t="shared" si="107"/>
        <v/>
      </c>
      <c r="AJY23" s="326">
        <f t="shared" si="108"/>
        <v>0</v>
      </c>
      <c r="AKA23" s="216" t="str">
        <f>初始录入!A28</f>
        <v/>
      </c>
      <c r="AKB23" s="216">
        <f>初始录入!B28</f>
        <v>0</v>
      </c>
      <c r="AKC23" s="216">
        <f>初始录入!C28</f>
        <v>0</v>
      </c>
      <c r="AKD23" s="327" t="str">
        <f>IF(初始录入!$E28=初始录入!$K$2,达成度!$D36,"")</f>
        <v/>
      </c>
      <c r="AKE23" s="327" t="str">
        <f>IF(初始录入!$E28=初始录入!$K$3,达成度!D36,"")</f>
        <v/>
      </c>
      <c r="AKF23" s="216" t="str">
        <f>IF(初始录入!$E28=初始录入!$K$4,达成度!D36,"")</f>
        <v/>
      </c>
      <c r="AKG23" s="216" t="str">
        <f>IF(初始录入!$E28=初始录入!$K$5,达成度!D36,"")</f>
        <v/>
      </c>
      <c r="AKH23" s="327" t="str">
        <f>IF(初始录入!$E28=初始录入!$K$2,达成度!E36,"")</f>
        <v/>
      </c>
      <c r="AKI23" s="327" t="str">
        <f>IF(初始录入!$E28=初始录入!$K$3,达成度!E36,"")</f>
        <v/>
      </c>
      <c r="AKJ23" s="216" t="str">
        <f>IF(初始录入!$E28=初始录入!$K$4,达成度!E36,"")</f>
        <v/>
      </c>
      <c r="AKK23" s="216" t="str">
        <f>IF(初始录入!$E28=初始录入!$K$5,达成度!E36,"")</f>
        <v/>
      </c>
      <c r="AKL23" s="327" t="str">
        <f>IF(初始录入!$E28=初始录入!$K$2,达成度!F36,"")</f>
        <v/>
      </c>
      <c r="AKM23" s="327" t="str">
        <f>IF(初始录入!$E28=初始录入!$K$3,达成度!F36,"")</f>
        <v/>
      </c>
      <c r="AKN23" s="216" t="str">
        <f>IF(初始录入!$E28=初始录入!$K$4,达成度!F36,"")</f>
        <v/>
      </c>
      <c r="AKO23" s="216" t="str">
        <f>IF(初始录入!$E28=初始录入!$K$5,达成度!F36,"")</f>
        <v/>
      </c>
      <c r="AKP23" s="327" t="str">
        <f>IF(初始录入!$E28=初始录入!$K$2,达成度!H36,"")</f>
        <v/>
      </c>
      <c r="AKQ23" s="327" t="str">
        <f>IF(初始录入!$E28=初始录入!$K$3,达成度!H36,"")</f>
        <v/>
      </c>
      <c r="AKR23" s="216" t="str">
        <f>IF(初始录入!$E28=初始录入!$K$4,达成度!H36,"")</f>
        <v/>
      </c>
      <c r="AKS23" s="216" t="str">
        <f>IF(初始录入!$E28=初始录入!$K$5,达成度!H36,"")</f>
        <v/>
      </c>
      <c r="AKT23" s="327" t="str">
        <f>IF(初始录入!$E28=初始录入!$K$2,达成度!I36,"")</f>
        <v/>
      </c>
      <c r="AKU23" s="327" t="str">
        <f>IF(初始录入!$E28=初始录入!$K$3,达成度!I36,"")</f>
        <v/>
      </c>
      <c r="AKV23" s="216" t="str">
        <f>IF(初始录入!$E28=初始录入!$K$4,达成度!I36,"")</f>
        <v/>
      </c>
      <c r="AKW23" s="216" t="str">
        <f>IF(初始录入!$E28=初始录入!$K$5,达成度!I36,"")</f>
        <v/>
      </c>
      <c r="AKX23" s="327" t="str">
        <f>IF(初始录入!$E28=初始录入!$K$2,达成度!J36,"")</f>
        <v/>
      </c>
      <c r="AKY23" s="327" t="str">
        <f>IF(初始录入!$E28=初始录入!$K$3,达成度!J36,"")</f>
        <v/>
      </c>
      <c r="AKZ23" s="216" t="str">
        <f>IF(初始录入!$E28=初始录入!$K$4,达成度!J36,"")</f>
        <v/>
      </c>
      <c r="ALA23" s="216" t="str">
        <f>IF(初始录入!$E28=初始录入!$K$5,达成度!J36,"")</f>
        <v/>
      </c>
      <c r="ALB23" s="327" t="str">
        <f>IF(初始录入!$E28=初始录入!$K$2,达成度!L36,"")</f>
        <v/>
      </c>
      <c r="ALC23" s="327" t="str">
        <f>IF(初始录入!$E28=初始录入!$K$3,达成度!L36,"")</f>
        <v/>
      </c>
      <c r="ALD23" s="216" t="str">
        <f>IF(初始录入!$E28=初始录入!$K$4,达成度!L36,"")</f>
        <v/>
      </c>
      <c r="ALE23" s="216" t="str">
        <f>IF(初始录入!$E28=初始录入!$K$5,达成度!L36,"")</f>
        <v/>
      </c>
      <c r="ALF23" s="327" t="str">
        <f>IF(初始录入!$E28=初始录入!$K$2,达成度!M36,"")</f>
        <v/>
      </c>
      <c r="ALG23" s="327" t="str">
        <f>IF(初始录入!$E28=初始录入!$K$3,达成度!M36,"")</f>
        <v/>
      </c>
      <c r="ALH23" s="216" t="str">
        <f>IF(初始录入!$E28=初始录入!$K$4,达成度!M36,"")</f>
        <v/>
      </c>
      <c r="ALI23" s="216" t="str">
        <f>IF(初始录入!$E28=初始录入!$K$5,达成度!M36,"")</f>
        <v/>
      </c>
      <c r="ALJ23" s="327" t="str">
        <f>IF(初始录入!$E28=初始录入!$K$2,达成度!N36,"")</f>
        <v/>
      </c>
      <c r="ALK23" s="327" t="str">
        <f>IF(初始录入!$E28=初始录入!$K$3,达成度!N36,"")</f>
        <v/>
      </c>
      <c r="ALL23" s="216" t="str">
        <f>IF(初始录入!$E28=初始录入!$K$4,达成度!N36,"")</f>
        <v/>
      </c>
      <c r="ALM23" s="216" t="str">
        <f>IF(初始录入!$E28=初始录入!$K$5,达成度!N36,"")</f>
        <v/>
      </c>
      <c r="ALN23" s="327" t="str">
        <f>IF(初始录入!$E28=初始录入!$K$2,达成度!P36,"")</f>
        <v/>
      </c>
      <c r="ALO23" s="327" t="str">
        <f>IF(初始录入!$E28=初始录入!$K$3,达成度!P36,"")</f>
        <v/>
      </c>
      <c r="ALP23" s="216" t="str">
        <f>IF(初始录入!$E28=初始录入!$K$4,达成度!P36,"")</f>
        <v/>
      </c>
      <c r="ALQ23" s="216" t="str">
        <f>IF(初始录入!$E28=初始录入!$K$5,达成度!P36,"")</f>
        <v/>
      </c>
      <c r="ALR23" s="327" t="str">
        <f>IF(初始录入!$E28=初始录入!$K$2,达成度!Q36,"")</f>
        <v/>
      </c>
      <c r="ALS23" s="327" t="str">
        <f>IF(初始录入!$E28=初始录入!$K$3,达成度!Q36,"")</f>
        <v/>
      </c>
      <c r="ALT23" s="216" t="str">
        <f>IF(初始录入!$E28=初始录入!$K$4,达成度!Q36,"")</f>
        <v/>
      </c>
      <c r="ALU23" s="216" t="str">
        <f>IF(初始录入!$E28=初始录入!$K$5,达成度!Q36,"")</f>
        <v/>
      </c>
      <c r="ALV23" s="327" t="str">
        <f>IF(初始录入!$E28=初始录入!$K$2,达成度!R36,"")</f>
        <v/>
      </c>
      <c r="ALW23" s="327" t="str">
        <f>IF(初始录入!$E28=初始录入!$K$3,达成度!R36,"")</f>
        <v/>
      </c>
      <c r="ALX23" s="216" t="str">
        <f>IF(初始录入!$E28=初始录入!$K$4,达成度!R36,"")</f>
        <v/>
      </c>
      <c r="ALY23" s="216"/>
      <c r="ALZ23" s="327" t="str">
        <f>IF(初始录入!$E28=初始录入!$K$2,达成度!T36,"")</f>
        <v/>
      </c>
      <c r="AMA23" s="327" t="str">
        <f>IF(初始录入!$E28=初始录入!$K$3,达成度!T36,"")</f>
        <v/>
      </c>
      <c r="AMB23" s="216" t="str">
        <f>IF(初始录入!$E28=初始录入!$K$4,达成度!T36,"")</f>
        <v/>
      </c>
      <c r="AMC23" s="216" t="str">
        <f>IF(初始录入!$E28=初始录入!$K$5,达成度!T36,"")</f>
        <v/>
      </c>
      <c r="AMD23" s="327" t="str">
        <f>IF(初始录入!$E28=初始录入!$K$2,达成度!U36,"")</f>
        <v/>
      </c>
      <c r="AME23" s="327" t="str">
        <f>IF(初始录入!$E28=初始录入!$K$3,达成度!U36,"")</f>
        <v/>
      </c>
      <c r="AMF23" s="216" t="str">
        <f>IF(初始录入!$E28=初始录入!$K$4,达成度!U36,"")</f>
        <v/>
      </c>
      <c r="AMG23" s="216" t="str">
        <f>IF(初始录入!$E28=初始录入!$K$5,达成度!U36,"")</f>
        <v/>
      </c>
      <c r="AMH23" s="327" t="str">
        <f>IF(初始录入!$E28=初始录入!$K$2,达成度!V36,"")</f>
        <v/>
      </c>
      <c r="AMI23" s="327" t="str">
        <f>IF(初始录入!$E28=初始录入!$K$3,达成度!V36,"")</f>
        <v/>
      </c>
      <c r="AMJ23" s="216" t="str">
        <f>IF(初始录入!$E28=初始录入!$K$4,达成度!W36,"")</f>
        <v/>
      </c>
      <c r="AMK23" s="216" t="str">
        <f>IF(初始录入!$E28=初始录入!$K$5,达成度!W36,"")</f>
        <v/>
      </c>
      <c r="AMM23" s="215">
        <f t="shared" si="114"/>
        <v>16</v>
      </c>
      <c r="AMN23" s="222" t="str">
        <f t="shared" si="109"/>
        <v/>
      </c>
      <c r="AMO23" s="325" t="str">
        <f>IF($AMM23&lt;=$H$7,INDEX(达成度!$G$21:$G$170,$AMM23,1),"")</f>
        <v/>
      </c>
      <c r="AMP23" s="325" t="str">
        <f>IF($AMM23&lt;=$H$7,INDEX(达成度!$K$21:$K$170,$AMM23,1),"")</f>
        <v/>
      </c>
      <c r="AMQ23" s="325" t="str">
        <f>IF($AMM23&lt;=$H$7,INDEX(达成度!$O$21:$O$170,$AMM23,1),"")</f>
        <v/>
      </c>
      <c r="AMR23" s="325" t="str">
        <f>IF($AMM23&lt;=$H$7,INDEX(达成度!$S$21:$S$170,$AMM23,1),"")</f>
        <v/>
      </c>
      <c r="AMS23" s="326" t="str">
        <f>IF($AMM23&lt;=$H$7,INDEX(达成度!$W$21:$W$170,$AMM23,1),"")</f>
        <v/>
      </c>
      <c r="AMT23" s="328"/>
      <c r="AMU23" s="336"/>
      <c r="AMV23" s="222" t="str">
        <f t="shared" si="110"/>
        <v/>
      </c>
      <c r="AMW23" s="325" t="str">
        <f>IF($AMM23&lt;=$I$7,INDEX(达成度!$G$21:$G$170,$AMM23+$H$7,1),"")</f>
        <v/>
      </c>
      <c r="AMX23" s="325" t="str">
        <f>IF($AMM23&lt;=$I$7,INDEX(达成度!$K$21:$K$170,$AMM23+$H$7,1),"")</f>
        <v/>
      </c>
      <c r="AMY23" s="325" t="str">
        <f>IF($AMM23&lt;=$I$7,INDEX(达成度!$O$21:$O$170,$AMM23+$H$7,1),"")</f>
        <v/>
      </c>
      <c r="AMZ23" s="325" t="str">
        <f>IF($AMM23&lt;=$I$7,INDEX(达成度!$S$21:$S$170,$AMM23+$H$7,1),"")</f>
        <v/>
      </c>
      <c r="ANA23" s="326" t="str">
        <f>IF($AMM23&lt;=$I$7,INDEX(达成度!$W$21:$W$170,$AMM23+$H$7,1),"")</f>
        <v/>
      </c>
      <c r="ANB23" s="206"/>
      <c r="ANC23" s="215"/>
      <c r="AND23" s="216" t="str">
        <f t="shared" si="111"/>
        <v/>
      </c>
      <c r="ANE23" s="325" t="str">
        <f>IF($AMM23&lt;=$J$7,INDEX(达成度!$G$21:$G$170,$AMM23+$H$7+$I$7,1),"")</f>
        <v/>
      </c>
      <c r="ANF23" s="325" t="str">
        <f>IF($AMM23&lt;=$J$7,INDEX(达成度!$K$21:$K$170,$AMM23+$H$7+$I$7,1),"")</f>
        <v/>
      </c>
      <c r="ANG23" s="325" t="str">
        <f>IF($AMM23&lt;=$J$7,INDEX(达成度!$O$21:$O$170,$AMM23+$H$7+$I$7,1),"")</f>
        <v/>
      </c>
      <c r="ANH23" s="325" t="str">
        <f>IF($AMM23&lt;=$J$7,INDEX(达成度!$S$21:$S$170,$AMM23+$H$7+$I$7,1),"")</f>
        <v/>
      </c>
      <c r="ANI23" s="326" t="str">
        <f>IF($AMM23&lt;=$J$7,INDEX(达成度!$W$21:$W$170,$AMM23+$H$7+$I$7,1),"")</f>
        <v/>
      </c>
      <c r="ANK23" s="215"/>
      <c r="ANL23" s="216" t="str">
        <f t="shared" si="112"/>
        <v/>
      </c>
      <c r="ANM23" s="325" t="str">
        <f>IF($AMM23&lt;=$K$7,INDEX(达成度!$G$21:$G$170,$AMM23+$H$7+$I$7+$J$7,1),"")</f>
        <v/>
      </c>
      <c r="ANN23" s="325" t="str">
        <f>IF($AMM23&lt;=$K$7,INDEX(达成度!$K$21:$K$170,$AMM23+$H$7+$I$7+$J$7,1),"")</f>
        <v/>
      </c>
      <c r="ANO23" s="325" t="str">
        <f>IF($AMM23&lt;=$K$7,INDEX(达成度!$O$21:$O$170,$AMM23+$H$7+$I$7+$J$7,1),"")</f>
        <v/>
      </c>
      <c r="ANP23" s="325" t="str">
        <f>IF($AMM23&lt;=$K$7,INDEX(达成度!$S$21:$S$170,$AMM23+$H$7+$I$7+$J$7,1),"")</f>
        <v/>
      </c>
      <c r="ANQ23" s="326" t="str">
        <f>IF($AMM23&lt;=$K$7,INDEX(达成度!$W$21:$W$170,$AMM23+$H$7+$I$7+$J$7,1),"")</f>
        <v/>
      </c>
      <c r="ANS23" s="187"/>
      <c r="ANT23" s="187"/>
      <c r="ANU23" s="187"/>
      <c r="ANV23" s="187"/>
      <c r="ANW23" s="187"/>
      <c r="ANX23" s="187"/>
      <c r="ANY23" s="187"/>
      <c r="ANZ23" s="187"/>
      <c r="AOA23" s="187"/>
      <c r="AOB23" s="187"/>
      <c r="AOC23" s="187"/>
      <c r="AOD23" s="187"/>
      <c r="AOE23" s="187"/>
      <c r="AOF23" s="187"/>
      <c r="AOG23" s="187"/>
      <c r="AOH23" s="187"/>
      <c r="AOI23" s="187"/>
      <c r="AOJ23" s="187"/>
      <c r="AOK23" s="187"/>
      <c r="AOL23" s="187"/>
      <c r="AOM23" s="187"/>
      <c r="AON23" s="187"/>
      <c r="AOO23" s="187"/>
      <c r="AOP23" s="187"/>
      <c r="AOQ23" s="187"/>
      <c r="AOR23" s="187"/>
      <c r="AOS23" s="187"/>
      <c r="AOT23" s="187"/>
      <c r="AOU23" s="187"/>
      <c r="AOV23" s="187"/>
      <c r="AOW23" s="187"/>
      <c r="AOX23" s="187"/>
      <c r="AOY23" s="187"/>
      <c r="AOZ23" s="187"/>
      <c r="APA23" s="187"/>
      <c r="APB23" s="187"/>
      <c r="APC23" s="187"/>
      <c r="APD23" s="187"/>
      <c r="APE23" s="187"/>
      <c r="APF23" s="187"/>
      <c r="APG23" s="187"/>
      <c r="APH23" s="187"/>
      <c r="API23" s="187"/>
      <c r="APJ23" s="187"/>
      <c r="APK23" s="187"/>
      <c r="APL23" s="187"/>
      <c r="APM23" s="187"/>
      <c r="APN23" s="187"/>
      <c r="APO23" s="187"/>
      <c r="APP23" s="187"/>
      <c r="APQ23" s="187"/>
      <c r="APR23" s="187"/>
      <c r="APS23" s="187"/>
      <c r="APT23" s="187"/>
      <c r="APU23" s="187"/>
      <c r="APV23" s="187"/>
      <c r="APW23" s="187"/>
    </row>
    <row r="24" ht="18" customHeight="1" spans="1:1024 1025:1115">
      <c r="A24" s="215" t="str">
        <f>初始录入!A29</f>
        <v/>
      </c>
      <c r="B24" s="216" t="str">
        <f>IF(初始录入!B29&lt;&gt;"",初始录入!B29,"")</f>
        <v/>
      </c>
      <c r="C24" s="216" t="str">
        <f>IF(初始录入!C29&lt;&gt;"",初始录入!C29,"")</f>
        <v/>
      </c>
      <c r="D24" s="216" t="str">
        <f>IF(初始录入!D29&lt;&gt;"",初始录入!D29,"")</f>
        <v/>
      </c>
      <c r="E24" s="218" t="str">
        <f>IF(初始录入!E29&lt;&gt;"",初始录入!E29,"")</f>
        <v/>
      </c>
      <c r="G24" s="330"/>
      <c r="H24" s="295">
        <f>IF(初始录入!E29=H$6,1,0)</f>
        <v>0</v>
      </c>
      <c r="I24" s="295">
        <f>IF(初始录入!E29=I$6,1,0)</f>
        <v>0</v>
      </c>
      <c r="J24" s="295">
        <f>IF(初始录入!E29=J$6,1,0)</f>
        <v>0</v>
      </c>
      <c r="K24" s="321">
        <f>IF(初始录入!E29=K$6,1,0)</f>
        <v>0</v>
      </c>
      <c r="L24" s="28"/>
      <c r="M24" s="366">
        <f>初始录入!K15</f>
        <v>0</v>
      </c>
      <c r="N24" s="355">
        <f>初始录入!K16</f>
        <v>0</v>
      </c>
      <c r="O24" s="355">
        <f>初始录入!K17</f>
        <v>0</v>
      </c>
      <c r="P24" s="355">
        <f>初始录入!K18</f>
        <v>0</v>
      </c>
      <c r="Q24" s="355">
        <f>初始录入!K19</f>
        <v>0</v>
      </c>
      <c r="R24" s="356">
        <f>SUM(M24:Q24)</f>
        <v>0</v>
      </c>
      <c r="X24" s="28"/>
      <c r="Y24" s="294">
        <v>100</v>
      </c>
      <c r="Z24" s="295">
        <f>成绩录入!$F$7</f>
        <v>0</v>
      </c>
      <c r="AA24" s="295">
        <f>成绩录入!F27</f>
        <v>0</v>
      </c>
      <c r="AB24" s="296">
        <f>IF(初始录入!$M$7&lt;&gt;"",IF(成绩录入!$F$7&lt;&gt;"",IF(初始录入!$P$7="次数",AA24/Z24*Y24,成绩录入!F27),0),0)</f>
        <v>0</v>
      </c>
      <c r="AC24" s="297">
        <f t="shared" si="36"/>
        <v>0</v>
      </c>
      <c r="AD24" s="297">
        <f t="shared" si="23"/>
        <v>0</v>
      </c>
      <c r="AE24" s="297">
        <f t="shared" si="24"/>
        <v>0</v>
      </c>
      <c r="AF24" s="297">
        <f t="shared" si="25"/>
        <v>0</v>
      </c>
      <c r="AG24" s="297">
        <f t="shared" si="26"/>
        <v>0</v>
      </c>
      <c r="AH24" s="298">
        <f t="shared" si="37"/>
        <v>0</v>
      </c>
      <c r="AI24" s="28"/>
      <c r="AJ24" s="260">
        <f>成绩录入!I27</f>
        <v>0</v>
      </c>
      <c r="AK24" s="248">
        <f>成绩录入!J27</f>
        <v>0</v>
      </c>
      <c r="AL24" s="248">
        <f>成绩录入!K27</f>
        <v>0</v>
      </c>
      <c r="AM24" s="248">
        <f>成绩录入!L27</f>
        <v>0</v>
      </c>
      <c r="AN24" s="248">
        <f>成绩录入!M27</f>
        <v>0</v>
      </c>
      <c r="AO24" s="298">
        <f t="shared" si="38"/>
        <v>0</v>
      </c>
      <c r="AP24" s="299"/>
      <c r="AQ24" s="260">
        <f>成绩录入!I27</f>
        <v>0</v>
      </c>
      <c r="AR24" s="248">
        <f>成绩录入!J27</f>
        <v>0</v>
      </c>
      <c r="AS24" s="248">
        <f>成绩录入!K27</f>
        <v>0</v>
      </c>
      <c r="AT24" s="248">
        <f>成绩录入!L27</f>
        <v>0</v>
      </c>
      <c r="AU24" s="248">
        <f>成绩录入!M27</f>
        <v>0</v>
      </c>
      <c r="AV24" s="298">
        <f t="shared" si="39"/>
        <v>0</v>
      </c>
      <c r="AW24" s="299"/>
      <c r="AX24" s="260">
        <f>成绩录入!I27</f>
        <v>0</v>
      </c>
      <c r="AY24" s="248">
        <f>成绩录入!J27</f>
        <v>0</v>
      </c>
      <c r="AZ24" s="248">
        <f>成绩录入!K27</f>
        <v>0</v>
      </c>
      <c r="BA24" s="248">
        <f>成绩录入!L27</f>
        <v>0</v>
      </c>
      <c r="BB24" s="248">
        <f>成绩录入!M27</f>
        <v>0</v>
      </c>
      <c r="BC24" s="298">
        <f t="shared" si="40"/>
        <v>0</v>
      </c>
      <c r="BD24" s="299"/>
      <c r="BE24" s="260">
        <f>成绩录入!I27</f>
        <v>0</v>
      </c>
      <c r="BF24" s="248">
        <f>成绩录入!J27</f>
        <v>0</v>
      </c>
      <c r="BG24" s="248">
        <f>成绩录入!K27</f>
        <v>0</v>
      </c>
      <c r="BH24" s="248">
        <f>成绩录入!L27</f>
        <v>0</v>
      </c>
      <c r="BI24" s="248">
        <f>成绩录入!M27</f>
        <v>0</v>
      </c>
      <c r="BJ24" s="298">
        <f t="shared" si="41"/>
        <v>0</v>
      </c>
      <c r="BK24" s="299"/>
      <c r="BL24" s="260">
        <f>成绩录入!I27</f>
        <v>0</v>
      </c>
      <c r="BM24" s="248">
        <f>成绩录入!J27</f>
        <v>0</v>
      </c>
      <c r="BN24" s="248">
        <f>成绩录入!K27</f>
        <v>0</v>
      </c>
      <c r="BO24" s="248">
        <f>成绩录入!L27</f>
        <v>0</v>
      </c>
      <c r="BP24" s="248">
        <f>成绩录入!M27</f>
        <v>0</v>
      </c>
      <c r="BQ24" s="298">
        <f t="shared" si="42"/>
        <v>0</v>
      </c>
      <c r="BR24" s="300"/>
      <c r="BS24" s="260">
        <f>成绩录入!P27</f>
        <v>0</v>
      </c>
      <c r="BT24" s="248">
        <f>成绩录入!Q27</f>
        <v>0</v>
      </c>
      <c r="BU24" s="248">
        <f>成绩录入!R27</f>
        <v>0</v>
      </c>
      <c r="BV24" s="248">
        <f>成绩录入!S27</f>
        <v>0</v>
      </c>
      <c r="BW24" s="248">
        <f>成绩录入!T27</f>
        <v>0</v>
      </c>
      <c r="BX24" s="248">
        <f>成绩录入!U27</f>
        <v>0</v>
      </c>
      <c r="BY24" s="248">
        <f>成绩录入!V27</f>
        <v>0</v>
      </c>
      <c r="BZ24" s="248">
        <f>成绩录入!W27</f>
        <v>0</v>
      </c>
      <c r="CA24" s="248">
        <f>成绩录入!X27</f>
        <v>0</v>
      </c>
      <c r="CB24" s="248">
        <f>成绩录入!Y27</f>
        <v>0</v>
      </c>
      <c r="CC24" s="298">
        <f t="shared" si="43"/>
        <v>0</v>
      </c>
      <c r="CD24" s="299"/>
      <c r="CE24" s="260">
        <f>成绩录入!P27</f>
        <v>0</v>
      </c>
      <c r="CF24" s="248">
        <f>成绩录入!Q27</f>
        <v>0</v>
      </c>
      <c r="CG24" s="248">
        <f>成绩录入!R27</f>
        <v>0</v>
      </c>
      <c r="CH24" s="248">
        <f>成绩录入!S27</f>
        <v>0</v>
      </c>
      <c r="CI24" s="248">
        <f>成绩录入!T27</f>
        <v>0</v>
      </c>
      <c r="CJ24" s="248">
        <f>成绩录入!U27</f>
        <v>0</v>
      </c>
      <c r="CK24" s="248">
        <f>成绩录入!V27</f>
        <v>0</v>
      </c>
      <c r="CL24" s="248">
        <f>成绩录入!W27</f>
        <v>0</v>
      </c>
      <c r="CM24" s="248">
        <f>成绩录入!X27</f>
        <v>0</v>
      </c>
      <c r="CN24" s="248">
        <f>成绩录入!Y27</f>
        <v>0</v>
      </c>
      <c r="CO24" s="298">
        <f t="shared" si="44"/>
        <v>0</v>
      </c>
      <c r="CP24" s="299"/>
      <c r="CQ24" s="260">
        <f>成绩录入!P27</f>
        <v>0</v>
      </c>
      <c r="CR24" s="248">
        <f>成绩录入!Q27</f>
        <v>0</v>
      </c>
      <c r="CS24" s="248">
        <f>成绩录入!R27</f>
        <v>0</v>
      </c>
      <c r="CT24" s="248">
        <f>成绩录入!S27</f>
        <v>0</v>
      </c>
      <c r="CU24" s="248">
        <f>成绩录入!T27</f>
        <v>0</v>
      </c>
      <c r="CV24" s="248">
        <f>成绩录入!U27</f>
        <v>0</v>
      </c>
      <c r="CW24" s="248">
        <f>成绩录入!V27</f>
        <v>0</v>
      </c>
      <c r="CX24" s="248">
        <f>成绩录入!W27</f>
        <v>0</v>
      </c>
      <c r="CY24" s="248">
        <f>成绩录入!X27</f>
        <v>0</v>
      </c>
      <c r="CZ24" s="248">
        <f>成绩录入!Y27</f>
        <v>0</v>
      </c>
      <c r="DA24" s="298">
        <f t="shared" si="45"/>
        <v>0</v>
      </c>
      <c r="DB24" s="299"/>
      <c r="DC24" s="260">
        <f>成绩录入!P27</f>
        <v>0</v>
      </c>
      <c r="DD24" s="248">
        <f>成绩录入!Q27</f>
        <v>0</v>
      </c>
      <c r="DE24" s="248">
        <f>成绩录入!R27</f>
        <v>0</v>
      </c>
      <c r="DF24" s="248">
        <f>成绩录入!S27</f>
        <v>0</v>
      </c>
      <c r="DG24" s="248">
        <f>成绩录入!T27</f>
        <v>0</v>
      </c>
      <c r="DH24" s="248">
        <f>成绩录入!U27</f>
        <v>0</v>
      </c>
      <c r="DI24" s="248">
        <f>成绩录入!V27</f>
        <v>0</v>
      </c>
      <c r="DJ24" s="248">
        <f>成绩录入!W27</f>
        <v>0</v>
      </c>
      <c r="DK24" s="248">
        <f>成绩录入!X27</f>
        <v>0</v>
      </c>
      <c r="DL24" s="248">
        <f>成绩录入!Y27</f>
        <v>0</v>
      </c>
      <c r="DM24" s="298">
        <f t="shared" si="46"/>
        <v>0</v>
      </c>
      <c r="DN24" s="299"/>
      <c r="DO24" s="260">
        <f>成绩录入!P27</f>
        <v>0</v>
      </c>
      <c r="DP24" s="248">
        <f>成绩录入!Q27</f>
        <v>0</v>
      </c>
      <c r="DQ24" s="248">
        <f>成绩录入!R27</f>
        <v>0</v>
      </c>
      <c r="DR24" s="248">
        <f>成绩录入!S27</f>
        <v>0</v>
      </c>
      <c r="DS24" s="248">
        <f>成绩录入!T27</f>
        <v>0</v>
      </c>
      <c r="DT24" s="248">
        <f>成绩录入!U27</f>
        <v>0</v>
      </c>
      <c r="DU24" s="248">
        <f>成绩录入!V27</f>
        <v>0</v>
      </c>
      <c r="DV24" s="248">
        <f>成绩录入!W27</f>
        <v>0</v>
      </c>
      <c r="DW24" s="248">
        <f>成绩录入!X27</f>
        <v>0</v>
      </c>
      <c r="DX24" s="248">
        <f>成绩录入!Y27</f>
        <v>0</v>
      </c>
      <c r="DY24" s="298">
        <f t="shared" si="47"/>
        <v>0</v>
      </c>
      <c r="DZ24" s="299"/>
      <c r="EA24" s="301" t="e">
        <f t="shared" si="48"/>
        <v>#DIV/0!</v>
      </c>
      <c r="EB24" s="297" t="e">
        <f t="shared" si="49"/>
        <v>#DIV/0!</v>
      </c>
      <c r="EC24" s="297" t="e">
        <f t="shared" si="50"/>
        <v>#DIV/0!</v>
      </c>
      <c r="ED24" s="297" t="e">
        <f t="shared" si="51"/>
        <v>#DIV/0!</v>
      </c>
      <c r="EE24" s="297" t="e">
        <f t="shared" si="52"/>
        <v>#DIV/0!</v>
      </c>
      <c r="EF24" s="302" t="e">
        <f t="shared" si="53"/>
        <v>#DIV/0!</v>
      </c>
      <c r="EG24" s="303"/>
      <c r="EH24" s="304">
        <f t="shared" si="54"/>
        <v>0</v>
      </c>
      <c r="EI24" s="296">
        <f>成绩录入!I27</f>
        <v>0</v>
      </c>
      <c r="EJ24" s="296">
        <f>成绩录入!J27</f>
        <v>0</v>
      </c>
      <c r="EK24" s="296">
        <f>成绩录入!K27</f>
        <v>0</v>
      </c>
      <c r="EL24" s="296">
        <f>成绩录入!L27</f>
        <v>0</v>
      </c>
      <c r="EM24" s="296">
        <f>成绩录入!M27</f>
        <v>0</v>
      </c>
      <c r="EN24" s="296">
        <f>成绩录入!P27</f>
        <v>0</v>
      </c>
      <c r="EO24" s="296">
        <f>成绩录入!Q27</f>
        <v>0</v>
      </c>
      <c r="EP24" s="296">
        <f>成绩录入!R27</f>
        <v>0</v>
      </c>
      <c r="EQ24" s="296">
        <f>成绩录入!S27</f>
        <v>0</v>
      </c>
      <c r="ER24" s="296">
        <f>成绩录入!T27</f>
        <v>0</v>
      </c>
      <c r="ES24" s="296">
        <f>成绩录入!U27</f>
        <v>0</v>
      </c>
      <c r="ET24" s="296">
        <f>成绩录入!V27</f>
        <v>0</v>
      </c>
      <c r="EU24" s="296">
        <f>成绩录入!W27</f>
        <v>0</v>
      </c>
      <c r="EV24" s="296">
        <f>成绩录入!X27</f>
        <v>0</v>
      </c>
      <c r="EW24" s="302">
        <f>成绩录入!Y27</f>
        <v>0</v>
      </c>
      <c r="EX24" s="303"/>
      <c r="EY24" s="304" t="str">
        <f t="shared" si="55"/>
        <v/>
      </c>
      <c r="EZ24" s="296" t="str">
        <f t="shared" si="55"/>
        <v/>
      </c>
      <c r="FA24" s="296" t="str">
        <f t="shared" si="55"/>
        <v/>
      </c>
      <c r="FB24" s="296" t="str">
        <f t="shared" si="55"/>
        <v/>
      </c>
      <c r="FC24" s="302">
        <f>成绩录入!AB27</f>
        <v>0</v>
      </c>
      <c r="FD24" s="303"/>
      <c r="FE24" s="304" t="str">
        <f t="shared" si="56"/>
        <v>√</v>
      </c>
      <c r="FF24" s="296" t="str">
        <f t="shared" si="57"/>
        <v>√</v>
      </c>
      <c r="FG24" s="296" t="str">
        <f t="shared" si="58"/>
        <v>√</v>
      </c>
      <c r="FH24" s="296" t="str">
        <f t="shared" si="59"/>
        <v>√</v>
      </c>
      <c r="FI24" s="302" t="str">
        <f t="shared" si="60"/>
        <v>√</v>
      </c>
      <c r="FJ24" s="299"/>
      <c r="FK24" s="260">
        <f>成绩录入!AB27</f>
        <v>0</v>
      </c>
      <c r="FL24" s="248">
        <f>成绩录入!AC27</f>
        <v>0</v>
      </c>
      <c r="FM24" s="248">
        <f>成绩录入!AD27</f>
        <v>0</v>
      </c>
      <c r="FN24" s="248">
        <f>成绩录入!AE27</f>
        <v>0</v>
      </c>
      <c r="FO24" s="248">
        <f>成绩录入!AF27</f>
        <v>0</v>
      </c>
      <c r="FP24" s="248">
        <f>成绩录入!AG27</f>
        <v>0</v>
      </c>
      <c r="FQ24" s="298">
        <f t="shared" si="61"/>
        <v>0</v>
      </c>
      <c r="FR24" s="299"/>
      <c r="FS24" s="260">
        <f>成绩录入!AB27</f>
        <v>0</v>
      </c>
      <c r="FT24" s="248">
        <f>成绩录入!AC27</f>
        <v>0</v>
      </c>
      <c r="FU24" s="248">
        <f>成绩录入!AD27</f>
        <v>0</v>
      </c>
      <c r="FV24" s="248">
        <f>成绩录入!AE27</f>
        <v>0</v>
      </c>
      <c r="FW24" s="248">
        <f>成绩录入!AF27</f>
        <v>0</v>
      </c>
      <c r="FX24" s="333">
        <f>成绩录入!AG27</f>
        <v>0</v>
      </c>
      <c r="FY24" s="298">
        <f t="shared" si="62"/>
        <v>0</v>
      </c>
      <c r="FZ24" s="299"/>
      <c r="GA24" s="260">
        <f>成绩录入!AB27</f>
        <v>0</v>
      </c>
      <c r="GB24" s="248">
        <f>成绩录入!AC27</f>
        <v>0</v>
      </c>
      <c r="GC24" s="248">
        <f>成绩录入!AD27</f>
        <v>0</v>
      </c>
      <c r="GD24" s="248">
        <f>成绩录入!AE27</f>
        <v>0</v>
      </c>
      <c r="GE24" s="248">
        <f>成绩录入!AF27</f>
        <v>0</v>
      </c>
      <c r="GF24" s="248">
        <f>成绩录入!AG27</f>
        <v>0</v>
      </c>
      <c r="GG24" s="298">
        <f t="shared" si="63"/>
        <v>0</v>
      </c>
      <c r="GH24" s="299"/>
      <c r="GI24" s="260">
        <f>成绩录入!AB27</f>
        <v>0</v>
      </c>
      <c r="GJ24" s="248">
        <f>成绩录入!AC27</f>
        <v>0</v>
      </c>
      <c r="GK24" s="248">
        <f>成绩录入!AD27</f>
        <v>0</v>
      </c>
      <c r="GL24" s="248">
        <f>成绩录入!AE27</f>
        <v>0</v>
      </c>
      <c r="GM24" s="248">
        <f>成绩录入!AF27</f>
        <v>0</v>
      </c>
      <c r="GN24" s="248">
        <f>成绩录入!AG27</f>
        <v>0</v>
      </c>
      <c r="GO24" s="298">
        <f t="shared" si="64"/>
        <v>0</v>
      </c>
      <c r="GP24" s="299"/>
      <c r="GQ24" s="260">
        <f>成绩录入!AB27</f>
        <v>0</v>
      </c>
      <c r="GR24" s="248">
        <f>成绩录入!AC27</f>
        <v>0</v>
      </c>
      <c r="GS24" s="248">
        <f>成绩录入!AD27</f>
        <v>0</v>
      </c>
      <c r="GT24" s="248">
        <f>成绩录入!AE27</f>
        <v>0</v>
      </c>
      <c r="GU24" s="248">
        <f>成绩录入!AF27</f>
        <v>0</v>
      </c>
      <c r="GV24" s="248">
        <f>成绩录入!AG27</f>
        <v>0</v>
      </c>
      <c r="GW24" s="298">
        <f t="shared" si="65"/>
        <v>0</v>
      </c>
      <c r="GX24" s="299"/>
      <c r="GY24" s="247">
        <f>成绩录入!AJ27</f>
        <v>0</v>
      </c>
      <c r="GZ24" s="248">
        <f>成绩录入!AK27</f>
        <v>0</v>
      </c>
      <c r="HA24" s="248">
        <f>成绩录入!AL27</f>
        <v>0</v>
      </c>
      <c r="HB24" s="248">
        <f>成绩录入!AM27</f>
        <v>0</v>
      </c>
      <c r="HC24" s="248">
        <f>成绩录入!AN27</f>
        <v>0</v>
      </c>
      <c r="HD24" s="248">
        <f>成绩录入!AO27</f>
        <v>0</v>
      </c>
      <c r="HE24" s="310">
        <f t="shared" si="66"/>
        <v>0</v>
      </c>
      <c r="HF24" s="299"/>
      <c r="HG24" s="247">
        <f>成绩录入!AJ27</f>
        <v>0</v>
      </c>
      <c r="HH24" s="248">
        <f>成绩录入!AK27</f>
        <v>0</v>
      </c>
      <c r="HI24" s="248">
        <f>成绩录入!AL27</f>
        <v>0</v>
      </c>
      <c r="HJ24" s="248">
        <f>成绩录入!AM27</f>
        <v>0</v>
      </c>
      <c r="HK24" s="248">
        <f>成绩录入!AN27</f>
        <v>0</v>
      </c>
      <c r="HL24" s="248">
        <f>成绩录入!AO27</f>
        <v>0</v>
      </c>
      <c r="HM24" s="310">
        <f t="shared" si="67"/>
        <v>0</v>
      </c>
      <c r="HN24" s="299"/>
      <c r="HO24" s="247">
        <f>成绩录入!AJ27</f>
        <v>0</v>
      </c>
      <c r="HP24" s="248">
        <f>成绩录入!AK27</f>
        <v>0</v>
      </c>
      <c r="HQ24" s="248">
        <f>成绩录入!AL27</f>
        <v>0</v>
      </c>
      <c r="HR24" s="248">
        <f>成绩录入!AM27</f>
        <v>0</v>
      </c>
      <c r="HS24" s="248">
        <f>成绩录入!AN27</f>
        <v>0</v>
      </c>
      <c r="HT24" s="248">
        <f>成绩录入!AO27</f>
        <v>0</v>
      </c>
      <c r="HU24" s="310">
        <f t="shared" si="68"/>
        <v>0</v>
      </c>
      <c r="HV24" s="299"/>
      <c r="HW24" s="247">
        <f>成绩录入!AJ27</f>
        <v>0</v>
      </c>
      <c r="HX24" s="248">
        <f>成绩录入!AK27</f>
        <v>0</v>
      </c>
      <c r="HY24" s="248">
        <f>成绩录入!AL27</f>
        <v>0</v>
      </c>
      <c r="HZ24" s="248">
        <f>成绩录入!AM27</f>
        <v>0</v>
      </c>
      <c r="IA24" s="248">
        <f>成绩录入!AN27</f>
        <v>0</v>
      </c>
      <c r="IB24" s="248">
        <f>成绩录入!AO27</f>
        <v>0</v>
      </c>
      <c r="IC24" s="310">
        <f t="shared" si="69"/>
        <v>0</v>
      </c>
      <c r="ID24" s="299"/>
      <c r="IE24" s="247">
        <f>成绩录入!AJ27</f>
        <v>0</v>
      </c>
      <c r="IF24" s="248">
        <f>成绩录入!AK27</f>
        <v>0</v>
      </c>
      <c r="IG24" s="248">
        <f>成绩录入!AL27</f>
        <v>0</v>
      </c>
      <c r="IH24" s="248">
        <f>成绩录入!AM27</f>
        <v>0</v>
      </c>
      <c r="II24" s="248">
        <f>成绩录入!AN27</f>
        <v>0</v>
      </c>
      <c r="IJ24" s="248">
        <f>成绩录入!AO27</f>
        <v>0</v>
      </c>
      <c r="IK24" s="310">
        <f t="shared" si="70"/>
        <v>0</v>
      </c>
      <c r="IL24" s="299"/>
      <c r="IM24" s="313" t="e">
        <f t="shared" si="71"/>
        <v>#DIV/0!</v>
      </c>
      <c r="IN24" s="314" t="e">
        <f t="shared" si="72"/>
        <v>#DIV/0!</v>
      </c>
      <c r="IO24" s="314" t="e">
        <f t="shared" si="73"/>
        <v>#DIV/0!</v>
      </c>
      <c r="IP24" s="314" t="e">
        <f t="shared" si="74"/>
        <v>#DIV/0!</v>
      </c>
      <c r="IQ24" s="314" t="e">
        <f t="shared" si="75"/>
        <v>#DIV/0!</v>
      </c>
      <c r="IR24" s="315" t="e">
        <f t="shared" si="76"/>
        <v>#DIV/0!</v>
      </c>
      <c r="IS24" s="316"/>
      <c r="IT24" s="214">
        <f>成绩录入!AR27</f>
        <v>0</v>
      </c>
      <c r="IU24" s="216">
        <f>成绩录入!AS27</f>
        <v>0</v>
      </c>
      <c r="IV24" s="216">
        <f>成绩录入!AT27</f>
        <v>0</v>
      </c>
      <c r="IW24" s="216">
        <f>成绩录入!AU27</f>
        <v>0</v>
      </c>
      <c r="IX24" s="216">
        <f>成绩录入!AV27</f>
        <v>0</v>
      </c>
      <c r="IY24" s="216">
        <f>成绩录入!AW27</f>
        <v>0</v>
      </c>
      <c r="IZ24" s="298">
        <f t="shared" si="77"/>
        <v>0</v>
      </c>
      <c r="JA24" s="299"/>
      <c r="JB24" s="317">
        <f>成绩录入!AR27</f>
        <v>0</v>
      </c>
      <c r="JC24" s="216">
        <f>成绩录入!AS27</f>
        <v>0</v>
      </c>
      <c r="JD24" s="216">
        <f>成绩录入!AT27</f>
        <v>0</v>
      </c>
      <c r="JE24" s="216">
        <f>成绩录入!AU27</f>
        <v>0</v>
      </c>
      <c r="JF24" s="216">
        <f>成绩录入!AV27</f>
        <v>0</v>
      </c>
      <c r="JG24" s="216">
        <f>成绩录入!AW27</f>
        <v>0</v>
      </c>
      <c r="JH24" s="298">
        <f t="shared" si="78"/>
        <v>0</v>
      </c>
      <c r="JI24" s="299"/>
      <c r="JJ24" s="248">
        <f>成绩录入!AR27</f>
        <v>0</v>
      </c>
      <c r="JK24" s="248">
        <f>成绩录入!AS27</f>
        <v>0</v>
      </c>
      <c r="JL24" s="248">
        <f>成绩录入!AT27</f>
        <v>0</v>
      </c>
      <c r="JM24" s="248">
        <f>成绩录入!AU27</f>
        <v>0</v>
      </c>
      <c r="JN24" s="248">
        <f>成绩录入!AV27</f>
        <v>0</v>
      </c>
      <c r="JO24" s="248">
        <f>成绩录入!AW27</f>
        <v>0</v>
      </c>
      <c r="JP24" s="298">
        <f t="shared" si="79"/>
        <v>0</v>
      </c>
      <c r="JQ24" s="299"/>
      <c r="JR24" s="308">
        <f>成绩录入!AR27</f>
        <v>0</v>
      </c>
      <c r="JS24" s="248">
        <f>成绩录入!AS27</f>
        <v>0</v>
      </c>
      <c r="JT24" s="248">
        <f>成绩录入!AT27</f>
        <v>0</v>
      </c>
      <c r="JU24" s="248">
        <f>成绩录入!AU27</f>
        <v>0</v>
      </c>
      <c r="JV24" s="248">
        <f>成绩录入!AV27</f>
        <v>0</v>
      </c>
      <c r="JW24" s="248">
        <f>成绩录入!AW27</f>
        <v>0</v>
      </c>
      <c r="JX24" s="298">
        <f t="shared" si="80"/>
        <v>0</v>
      </c>
      <c r="JY24" s="299"/>
      <c r="JZ24" s="308">
        <f>成绩录入!AR27</f>
        <v>0</v>
      </c>
      <c r="KA24" s="248">
        <f>成绩录入!AS27</f>
        <v>0</v>
      </c>
      <c r="KB24" s="248">
        <f>成绩录入!AT27</f>
        <v>0</v>
      </c>
      <c r="KC24" s="248">
        <f>成绩录入!AU27</f>
        <v>0</v>
      </c>
      <c r="KD24" s="248">
        <f>成绩录入!AV27</f>
        <v>0</v>
      </c>
      <c r="KE24" s="248">
        <f>成绩录入!AW27</f>
        <v>0</v>
      </c>
      <c r="KF24" s="298">
        <f t="shared" si="81"/>
        <v>0</v>
      </c>
      <c r="KG24" s="299"/>
      <c r="KH24" s="313">
        <f t="shared" si="28"/>
        <v>0</v>
      </c>
      <c r="KI24" s="314">
        <f t="shared" si="82"/>
        <v>0</v>
      </c>
      <c r="KJ24" s="314">
        <f t="shared" si="83"/>
        <v>0</v>
      </c>
      <c r="KK24" s="314">
        <f t="shared" si="84"/>
        <v>0</v>
      </c>
      <c r="KL24" s="314">
        <f t="shared" si="85"/>
        <v>0</v>
      </c>
      <c r="KM24" s="315">
        <f t="shared" si="86"/>
        <v>0</v>
      </c>
      <c r="KN24" s="90"/>
      <c r="KO24" s="294">
        <f>IF(总评!G22&lt;60,1,0)</f>
        <v>0</v>
      </c>
      <c r="KP24" s="295">
        <f t="shared" si="29"/>
        <v>0</v>
      </c>
      <c r="KQ24" s="295">
        <f t="shared" si="30"/>
        <v>0</v>
      </c>
      <c r="KR24" s="321">
        <f t="shared" si="31"/>
        <v>0</v>
      </c>
      <c r="KS24" s="321">
        <f t="shared" si="87"/>
        <v>0</v>
      </c>
      <c r="KT24" s="27"/>
      <c r="OT24" s="247">
        <f>IF(OT$6=$OS$5,成绩录入!BC27,0)</f>
        <v>0</v>
      </c>
      <c r="OU24" s="248">
        <f>IF(OU$6=$OS$5,成绩录入!BD27,0)</f>
        <v>0</v>
      </c>
      <c r="OV24" s="248">
        <f>IF(OV$6=$OS$5,成绩录入!BE27,0)</f>
        <v>0</v>
      </c>
      <c r="OW24" s="248">
        <f>IF(OW$6=$OS$5,成绩录入!BF27,0)</f>
        <v>0</v>
      </c>
      <c r="OX24" s="248">
        <f>IF(OX$6=$OS$5,成绩录入!BG27,0)</f>
        <v>0</v>
      </c>
      <c r="OY24" s="248">
        <f>IF(OY$6=$OS$5,成绩录入!BH27,0)</f>
        <v>0</v>
      </c>
      <c r="OZ24" s="248">
        <f>IF(OZ$6=$OS$5,成绩录入!BI27,0)</f>
        <v>0</v>
      </c>
      <c r="PA24" s="248">
        <f>IF(PA$6=$OS$5,成绩录入!BJ27,0)</f>
        <v>0</v>
      </c>
      <c r="PB24" s="248">
        <f>IF(PB$6=$OS$5,成绩录入!BK27,0)</f>
        <v>0</v>
      </c>
      <c r="PC24" s="248">
        <f>IF(PC$6=$OS$5,成绩录入!BL27,0)</f>
        <v>0</v>
      </c>
      <c r="PD24" s="248">
        <f>IF(PD$6=$OS$5,成绩录入!BM27,0)</f>
        <v>0</v>
      </c>
      <c r="PE24" s="248">
        <f>IF(PE$6=$OS$5,成绩录入!BN27,0)</f>
        <v>0</v>
      </c>
      <c r="PF24" s="248">
        <f>IF(PF$6=$OS$5,成绩录入!BO27,0)</f>
        <v>0</v>
      </c>
      <c r="PG24" s="248">
        <f>IF(PG$6=$OS$5,成绩录入!BP27,0)</f>
        <v>0</v>
      </c>
      <c r="PH24" s="248">
        <f>IF(PH$6=$OS$5,成绩录入!BQ27,0)</f>
        <v>0</v>
      </c>
      <c r="PI24" s="248">
        <f>IF(PI$6=$OS$5,成绩录入!BR27,0)</f>
        <v>0</v>
      </c>
      <c r="PJ24" s="248">
        <f>IF(PJ$6=$OS$5,成绩录入!BS27,0)</f>
        <v>0</v>
      </c>
      <c r="PK24" s="248">
        <f>IF(PK$6=$OS$5,成绩录入!BT27,0)</f>
        <v>0</v>
      </c>
      <c r="PL24" s="248">
        <f>IF(PL$6=$OS$5,成绩录入!BU27,0)</f>
        <v>0</v>
      </c>
      <c r="PM24" s="248">
        <f>IF(PM$6=$OS$5,成绩录入!BV27,0)</f>
        <v>0</v>
      </c>
      <c r="PN24" s="248">
        <f>IF(PN$6=$OS$5,成绩录入!BW27,0)</f>
        <v>0</v>
      </c>
      <c r="PO24" s="248">
        <f>IF(PO$6=$OS$5,成绩录入!BX27,0)</f>
        <v>0</v>
      </c>
      <c r="PP24" s="248">
        <f>IF(PP$6=$OS$5,成绩录入!BY27,0)</f>
        <v>0</v>
      </c>
      <c r="PQ24" s="248">
        <f>IF(PQ$6=$OS$5,成绩录入!BZ27,0)</f>
        <v>0</v>
      </c>
      <c r="PR24" s="248">
        <f>IF(PR$6=$OS$5,成绩录入!CA27,0)</f>
        <v>0</v>
      </c>
      <c r="PS24" s="248">
        <f>IF(PS$6=$OS$5,成绩录入!CB27,0)</f>
        <v>0</v>
      </c>
      <c r="PT24" s="248">
        <f>IF(PT$6=$OS$5,成绩录入!CC27,0)</f>
        <v>0</v>
      </c>
      <c r="PU24" s="248">
        <f>IF(PU$6=$OS$5,成绩录入!CD27,0)</f>
        <v>0</v>
      </c>
      <c r="PV24" s="248">
        <f>IF(PV$6=$OS$5,成绩录入!CE27,0)</f>
        <v>0</v>
      </c>
      <c r="PW24" s="248">
        <f>IF(PW$6=$OS$5,成绩录入!CF27,0)</f>
        <v>0</v>
      </c>
      <c r="PX24" s="248">
        <f>IF(PX$6=$OS$5,成绩录入!CG27,0)</f>
        <v>0</v>
      </c>
      <c r="PY24" s="248">
        <f>IF(PY$6=$OS$5,成绩录入!CH27,0)</f>
        <v>0</v>
      </c>
      <c r="PZ24" s="248">
        <f>IF(PZ$6=$OS$5,成绩录入!CI27,0)</f>
        <v>0</v>
      </c>
      <c r="QA24" s="248">
        <f>IF(QA$6=$OS$5,成绩录入!CJ27,0)</f>
        <v>0</v>
      </c>
      <c r="QB24" s="248">
        <f>IF(QB$6=$OS$5,成绩录入!CK27,0)</f>
        <v>0</v>
      </c>
      <c r="QC24" s="248">
        <f>IF(QC$6=$OS$5,成绩录入!CL27,0)</f>
        <v>0</v>
      </c>
      <c r="QD24" s="248">
        <f>IF(QD$6=$OS$5,成绩录入!CM27,0)</f>
        <v>0</v>
      </c>
      <c r="QE24" s="248">
        <f>IF(QE$6=$OS$5,成绩录入!CN27,0)</f>
        <v>0</v>
      </c>
      <c r="QF24" s="248">
        <f>IF(QF$6=$OS$5,成绩录入!CO27,0)</f>
        <v>0</v>
      </c>
      <c r="QG24" s="248">
        <f>IF(QG$6=$OS$5,成绩录入!CP27,0)</f>
        <v>0</v>
      </c>
      <c r="QH24" s="248">
        <f>IF(QH$6=$OS$5,成绩录入!CQ27,0)</f>
        <v>0</v>
      </c>
      <c r="QI24" s="248">
        <f>IF(QI$6=$OS$5,成绩录入!CR27,0)</f>
        <v>0</v>
      </c>
      <c r="QJ24" s="248">
        <f>IF(QJ$6=$OS$5,成绩录入!CS27,0)</f>
        <v>0</v>
      </c>
      <c r="QK24" s="248">
        <f>IF(QK$6=$OS$5,成绩录入!CT27,0)</f>
        <v>0</v>
      </c>
      <c r="QL24" s="248">
        <f>IF(QL$6=$OS$5,成绩录入!CU27,0)</f>
        <v>0</v>
      </c>
      <c r="QM24" s="248">
        <f>IF(QM$6=$OS$5,成绩录入!CV27,0)</f>
        <v>0</v>
      </c>
      <c r="QN24" s="248">
        <f>IF(QN$6=$OS$5,成绩录入!CW27,0)</f>
        <v>0</v>
      </c>
      <c r="QO24" s="248">
        <f>IF(QO$6=$OS$5,成绩录入!CX27,0)</f>
        <v>0</v>
      </c>
      <c r="QP24" s="248">
        <f>IF(QP$6=$OS$5,成绩录入!CY27,0)</f>
        <v>0</v>
      </c>
      <c r="QQ24" s="248">
        <f>IF(QQ$6=$OS$5,成绩录入!CZ27,0)</f>
        <v>0</v>
      </c>
      <c r="QR24" s="248">
        <f>IF(QR$6=$OS$5,成绩录入!DA27,0)</f>
        <v>0</v>
      </c>
      <c r="QS24" s="248">
        <f>IF(QS$6=$OS$5,成绩录入!DB27,0)</f>
        <v>0</v>
      </c>
      <c r="QT24" s="248">
        <f>IF(QT$6=$OS$5,成绩录入!DC27,0)</f>
        <v>0</v>
      </c>
      <c r="QU24" s="248">
        <f>IF(QU$6=$OS$5,成绩录入!DD27,0)</f>
        <v>0</v>
      </c>
      <c r="QV24" s="248">
        <f>IF(QV$6=$OS$5,成绩录入!DE27,0)</f>
        <v>0</v>
      </c>
      <c r="QW24" s="248">
        <f>IF(QW$6=$OS$5,成绩录入!DF27,0)</f>
        <v>0</v>
      </c>
      <c r="QX24" s="248">
        <f>IF(QX$6=$OS$5,成绩录入!DG27,0)</f>
        <v>0</v>
      </c>
      <c r="QY24" s="248">
        <f>IF(QY$6=$OS$5,成绩录入!DH27,0)</f>
        <v>0</v>
      </c>
      <c r="QZ24" s="248">
        <f>IF(QZ$6=$OS$5,成绩录入!DI27,0)</f>
        <v>0</v>
      </c>
      <c r="RA24" s="248">
        <f>IF(RA$6=$OS$5,成绩录入!DJ27,0)</f>
        <v>0</v>
      </c>
      <c r="RB24" s="248">
        <f>IF(RB$6=$OS$5,成绩录入!DK27,0)</f>
        <v>0</v>
      </c>
      <c r="RC24" s="248">
        <f>IF(RC$6=$OS$5,成绩录入!DL27,0)</f>
        <v>0</v>
      </c>
      <c r="RD24" s="248">
        <f>IF(RD$6=$OS$5,成绩录入!DM27,0)</f>
        <v>0</v>
      </c>
      <c r="RE24" s="248">
        <f>IF(RE$6=$OS$5,成绩录入!DN27,0)</f>
        <v>0</v>
      </c>
      <c r="RF24" s="248">
        <f>IF(RF$6=$OS$5,成绩录入!DO27,0)</f>
        <v>0</v>
      </c>
      <c r="RG24" s="248">
        <f>IF(RG$6=$OS$5,成绩录入!DP27,0)</f>
        <v>0</v>
      </c>
      <c r="RH24" s="248">
        <f>IF(RH$6=$OS$5,成绩录入!DQ27,0)</f>
        <v>0</v>
      </c>
      <c r="RI24" s="248">
        <f>IF(RI$6=$OS$5,成绩录入!DR27,0)</f>
        <v>0</v>
      </c>
      <c r="RJ24" s="248">
        <f>IF(RJ$6=$OS$5,成绩录入!DS27,0)</f>
        <v>0</v>
      </c>
      <c r="RK24" s="248">
        <f>IF(RK$6=$OS$5,成绩录入!DT27,0)</f>
        <v>0</v>
      </c>
      <c r="RL24" s="248">
        <f>IF(RL$6=$OS$5,成绩录入!DU27,0)</f>
        <v>0</v>
      </c>
      <c r="RM24" s="248">
        <f>IF(RM$6=$OS$5,成绩录入!DV27,0)</f>
        <v>0</v>
      </c>
      <c r="RN24" s="248">
        <f>IF(RN$6=$OS$5,成绩录入!DW27,0)</f>
        <v>0</v>
      </c>
      <c r="RO24" s="248">
        <f>IF(RO$6=$OS$5,成绩录入!DX27,0)</f>
        <v>0</v>
      </c>
      <c r="RP24" s="248">
        <f>IF(RP$6=$OS$5,成绩录入!DY27,0)</f>
        <v>0</v>
      </c>
      <c r="RQ24" s="248">
        <f>IF(RQ$6=$OS$5,成绩录入!DZ27,0)</f>
        <v>0</v>
      </c>
      <c r="RR24" s="248">
        <f>IF(RR$6=$OS$5,成绩录入!EA27,0)</f>
        <v>0</v>
      </c>
      <c r="RS24" s="248">
        <f>IF(RS$6=$OS$5,成绩录入!EB27,0)</f>
        <v>0</v>
      </c>
      <c r="RT24" s="248">
        <f>IF(RT$6=$OS$5,成绩录入!EC27,0)</f>
        <v>0</v>
      </c>
      <c r="RU24" s="248">
        <f>IF(RU$6=$OS$5,成绩录入!ED27,0)</f>
        <v>0</v>
      </c>
      <c r="RV24" s="248">
        <f>IF(RV$6=$OS$5,成绩录入!EE27,0)</f>
        <v>0</v>
      </c>
      <c r="RW24" s="248">
        <f>IF(RW$6=$OS$5,成绩录入!EF27,0)</f>
        <v>0</v>
      </c>
      <c r="RX24" s="248">
        <f>IF(RX$6=$OS$5,成绩录入!EG27,0)</f>
        <v>0</v>
      </c>
      <c r="RY24" s="248">
        <f>IF(RY$6=$OS$5,成绩录入!EH27,0)</f>
        <v>0</v>
      </c>
      <c r="RZ24" s="248">
        <f>IF(RZ$6=$OS$5,成绩录入!EI27,0)</f>
        <v>0</v>
      </c>
      <c r="SA24" s="248">
        <f>IF(SA$6=$OS$5,成绩录入!EJ27,0)</f>
        <v>0</v>
      </c>
      <c r="SB24" s="248">
        <f>IF(SB$6=$OS$5,成绩录入!EK27,0)</f>
        <v>0</v>
      </c>
      <c r="SC24" s="248">
        <f>IF(SC$6=$OS$5,成绩录入!EL27,0)</f>
        <v>0</v>
      </c>
      <c r="SD24" s="248">
        <f>IF(SD$6=$OS$5,成绩录入!EM27,0)</f>
        <v>0</v>
      </c>
      <c r="SE24" s="248">
        <f>IF(SE$6=$OS$5,成绩录入!EN27,0)</f>
        <v>0</v>
      </c>
      <c r="SF24" s="248">
        <f>IF(SF$6=$OS$5,成绩录入!EO27,0)</f>
        <v>0</v>
      </c>
      <c r="SG24" s="248">
        <f>IF(SG$6=$OS$5,成绩录入!EP27,0)</f>
        <v>0</v>
      </c>
      <c r="SH24" s="248">
        <f>IF(SH$6=$OS$5,成绩录入!EQ27,0)</f>
        <v>0</v>
      </c>
      <c r="SI24" s="248">
        <f>IF(SI$6=$OS$5,成绩录入!ER27,0)</f>
        <v>0</v>
      </c>
      <c r="SJ24" s="248">
        <f>IF(SJ$6=$OS$5,成绩录入!ES27,0)</f>
        <v>0</v>
      </c>
      <c r="SK24" s="248">
        <f>IF(SK$6=$OS$5,成绩录入!ET27,0)</f>
        <v>0</v>
      </c>
      <c r="SL24" s="248">
        <f>IF(SL$6=$OS$5,成绩录入!EU27,0)</f>
        <v>0</v>
      </c>
      <c r="SM24" s="248">
        <f>IF(SM$6=$OS$5,成绩录入!EV27,0)</f>
        <v>0</v>
      </c>
      <c r="SN24" s="248">
        <f>IF(SN$6=$OS$5,成绩录入!EW27,0)</f>
        <v>0</v>
      </c>
      <c r="SO24" s="248">
        <f>IF(SO$6=$OS$5,成绩录入!EX27,0)</f>
        <v>0</v>
      </c>
      <c r="SP24" s="218">
        <f t="shared" si="88"/>
        <v>0</v>
      </c>
      <c r="SQ24" s="166"/>
      <c r="SR24" s="166"/>
      <c r="SS24" s="247">
        <f>IF(SS$6=$SR$5,成绩录入!BC27,0)</f>
        <v>0</v>
      </c>
      <c r="ST24" s="248">
        <f>IF(ST$6=$SR$5,成绩录入!BD27,0)</f>
        <v>0</v>
      </c>
      <c r="SU24" s="248">
        <f>IF(SU$6=$SR$5,成绩录入!BE27,0)</f>
        <v>0</v>
      </c>
      <c r="SV24" s="248">
        <f>IF(SV$6=$SR$5,成绩录入!BF27,0)</f>
        <v>0</v>
      </c>
      <c r="SW24" s="248">
        <f>IF(SW$6=$SR$5,成绩录入!BG27,0)</f>
        <v>0</v>
      </c>
      <c r="SX24" s="248">
        <f>IF(SX$6=$SR$5,成绩录入!BH27,0)</f>
        <v>0</v>
      </c>
      <c r="SY24" s="248">
        <f>IF(SY$6=$SR$5,成绩录入!BI27,0)</f>
        <v>0</v>
      </c>
      <c r="SZ24" s="248">
        <f>IF(SZ$6=$SR$5,成绩录入!BJ27,0)</f>
        <v>0</v>
      </c>
      <c r="TA24" s="248">
        <f>IF(TA$6=$SR$5,成绩录入!BK27,0)</f>
        <v>0</v>
      </c>
      <c r="TB24" s="248">
        <f>IF(TB$6=$SR$5,成绩录入!BL27,0)</f>
        <v>0</v>
      </c>
      <c r="TC24" s="248">
        <f>IF(TC$6=$SR$5,成绩录入!BM27,0)</f>
        <v>0</v>
      </c>
      <c r="TD24" s="248">
        <f>IF(TD$6=$SR$5,成绩录入!BN27,0)</f>
        <v>0</v>
      </c>
      <c r="TE24" s="248">
        <f>IF(TE$6=$SR$5,成绩录入!BO27,0)</f>
        <v>0</v>
      </c>
      <c r="TF24" s="248">
        <f>IF(TF$6=$SR$5,成绩录入!BP27,0)</f>
        <v>0</v>
      </c>
      <c r="TG24" s="248">
        <f>IF(TG$6=$SR$5,成绩录入!BQ27,0)</f>
        <v>0</v>
      </c>
      <c r="TH24" s="248">
        <f>IF(TH$6=$SR$5,成绩录入!BR27,0)</f>
        <v>0</v>
      </c>
      <c r="TI24" s="248">
        <f>IF(TI$6=$SR$5,成绩录入!BS27,0)</f>
        <v>0</v>
      </c>
      <c r="TJ24" s="248">
        <f>IF(TJ$6=$SR$5,成绩录入!BT27,0)</f>
        <v>0</v>
      </c>
      <c r="TK24" s="248">
        <f>IF(TK$6=$SR$5,成绩录入!BU27,0)</f>
        <v>0</v>
      </c>
      <c r="TL24" s="248">
        <f>IF(TL$6=$SR$5,成绩录入!BV27,0)</f>
        <v>0</v>
      </c>
      <c r="TM24" s="248">
        <f>IF(TM$6=$SR$5,成绩录入!BW27,0)</f>
        <v>0</v>
      </c>
      <c r="TN24" s="248">
        <f>IF(TN$6=$SR$5,成绩录入!BX27,0)</f>
        <v>0</v>
      </c>
      <c r="TO24" s="248">
        <f>IF(TO$6=$SR$5,成绩录入!BY27,0)</f>
        <v>0</v>
      </c>
      <c r="TP24" s="248">
        <f>IF(TP$6=$SR$5,成绩录入!BZ27,0)</f>
        <v>0</v>
      </c>
      <c r="TQ24" s="248">
        <f>IF(TQ$6=$SR$5,成绩录入!CA27,0)</f>
        <v>0</v>
      </c>
      <c r="TR24" s="248">
        <f>IF(TR$6=$SR$5,成绩录入!CB27,0)</f>
        <v>0</v>
      </c>
      <c r="TS24" s="248">
        <f>IF(TS$6=$SR$5,成绩录入!CC27,0)</f>
        <v>0</v>
      </c>
      <c r="TT24" s="248">
        <f>IF(TT$6=$SR$5,成绩录入!CD27,0)</f>
        <v>0</v>
      </c>
      <c r="TU24" s="248">
        <f>IF(TU$6=$SR$5,成绩录入!CE27,0)</f>
        <v>0</v>
      </c>
      <c r="TV24" s="248">
        <f>IF(TV$6=$SR$5,成绩录入!CF27,0)</f>
        <v>0</v>
      </c>
      <c r="TW24" s="248">
        <f>IF(TW$6=$SR$5,成绩录入!CG27,0)</f>
        <v>0</v>
      </c>
      <c r="TX24" s="248">
        <f>IF(TX$6=$SR$5,成绩录入!CH27,0)</f>
        <v>0</v>
      </c>
      <c r="TY24" s="248">
        <f>IF(TY$6=$SR$5,成绩录入!CI27,0)</f>
        <v>0</v>
      </c>
      <c r="TZ24" s="248">
        <f>IF(TZ$6=$SR$5,成绩录入!CJ27,0)</f>
        <v>0</v>
      </c>
      <c r="UA24" s="248">
        <f>IF(UA$6=$SR$5,成绩录入!CK27,0)</f>
        <v>0</v>
      </c>
      <c r="UB24" s="248">
        <f>IF(UB$6=$SR$5,成绩录入!CL27,0)</f>
        <v>0</v>
      </c>
      <c r="UC24" s="248">
        <f>IF(UC$6=$SR$5,成绩录入!CM27,0)</f>
        <v>0</v>
      </c>
      <c r="UD24" s="248">
        <f>IF(UD$6=$SR$5,成绩录入!CN27,0)</f>
        <v>0</v>
      </c>
      <c r="UE24" s="248">
        <f>IF(UE$6=$SR$5,成绩录入!CO27,0)</f>
        <v>0</v>
      </c>
      <c r="UF24" s="248">
        <f>IF(UF$6=$SR$5,成绩录入!CP27,0)</f>
        <v>0</v>
      </c>
      <c r="UG24" s="248">
        <f>IF(UG$6=$SR$5,成绩录入!CQ27,0)</f>
        <v>0</v>
      </c>
      <c r="UH24" s="248">
        <f>IF(UH$6=$SR$5,成绩录入!CR27,0)</f>
        <v>0</v>
      </c>
      <c r="UI24" s="248">
        <f>IF(UI$6=$SR$5,成绩录入!CS27,0)</f>
        <v>0</v>
      </c>
      <c r="UJ24" s="248">
        <f>IF(UJ$6=$SR$5,成绩录入!CT27,0)</f>
        <v>0</v>
      </c>
      <c r="UK24" s="248">
        <f>IF(UK$6=$SR$5,成绩录入!CU27,0)</f>
        <v>0</v>
      </c>
      <c r="UL24" s="248">
        <f>IF(UL$6=$SR$5,成绩录入!CV27,0)</f>
        <v>0</v>
      </c>
      <c r="UM24" s="248">
        <f>IF(UM$6=$SR$5,成绩录入!CW27,0)</f>
        <v>0</v>
      </c>
      <c r="UN24" s="248">
        <f>IF(UN$6=$SR$5,成绩录入!CX27,0)</f>
        <v>0</v>
      </c>
      <c r="UO24" s="248">
        <f>IF(UO$6=$SR$5,成绩录入!CY27,0)</f>
        <v>0</v>
      </c>
      <c r="UP24" s="248">
        <f>IF(UP$6=$SR$5,成绩录入!CZ27,0)</f>
        <v>0</v>
      </c>
      <c r="UQ24" s="248">
        <f>IF(UQ$6=$SR$5,成绩录入!DA27,0)</f>
        <v>0</v>
      </c>
      <c r="UR24" s="248">
        <f>IF(UR$6=$SR$5,成绩录入!DB27,0)</f>
        <v>0</v>
      </c>
      <c r="US24" s="248">
        <f>IF(US$6=$SR$5,成绩录入!DC27,0)</f>
        <v>0</v>
      </c>
      <c r="UT24" s="248">
        <f>IF(UT$6=$SR$5,成绩录入!DD27,0)</f>
        <v>0</v>
      </c>
      <c r="UU24" s="248">
        <f>IF(UU$6=$SR$5,成绩录入!DE27,0)</f>
        <v>0</v>
      </c>
      <c r="UV24" s="248">
        <f>IF(UV$6=$SR$5,成绩录入!DF27,0)</f>
        <v>0</v>
      </c>
      <c r="UW24" s="248">
        <f>IF(UW$6=$SR$5,成绩录入!DG27,0)</f>
        <v>0</v>
      </c>
      <c r="UX24" s="248">
        <f>IF(UX$6=$SR$5,成绩录入!DH27,0)</f>
        <v>0</v>
      </c>
      <c r="UY24" s="248">
        <f>IF(UY$6=$SR$5,成绩录入!DI27,0)</f>
        <v>0</v>
      </c>
      <c r="UZ24" s="248">
        <f>IF(UZ$6=$SR$5,成绩录入!DJ27,0)</f>
        <v>0</v>
      </c>
      <c r="VA24" s="248">
        <f>IF(VA$6=$SR$5,成绩录入!DK27,0)</f>
        <v>0</v>
      </c>
      <c r="VB24" s="248">
        <f>IF(VB$6=$SR$5,成绩录入!DL27,0)</f>
        <v>0</v>
      </c>
      <c r="VC24" s="248">
        <f>IF(VC$6=$SR$5,成绩录入!DM27,0)</f>
        <v>0</v>
      </c>
      <c r="VD24" s="248">
        <f>IF(VD$6=$SR$5,成绩录入!DN27,0)</f>
        <v>0</v>
      </c>
      <c r="VE24" s="248">
        <f>IF(VE$6=$SR$5,成绩录入!DO27,0)</f>
        <v>0</v>
      </c>
      <c r="VF24" s="248">
        <f>IF(VF$6=$SR$5,成绩录入!DP27,0)</f>
        <v>0</v>
      </c>
      <c r="VG24" s="248">
        <f>IF(VG$6=$SR$5,成绩录入!DQ27,0)</f>
        <v>0</v>
      </c>
      <c r="VH24" s="248">
        <f>IF(VH$6=$SR$5,成绩录入!DR27,0)</f>
        <v>0</v>
      </c>
      <c r="VI24" s="248">
        <f>IF(VI$6=$SR$5,成绩录入!DS27,0)</f>
        <v>0</v>
      </c>
      <c r="VJ24" s="248">
        <f>IF(VJ$6=$SR$5,成绩录入!DT27,0)</f>
        <v>0</v>
      </c>
      <c r="VK24" s="248">
        <f>IF(VK$6=$SR$5,成绩录入!DU27,0)</f>
        <v>0</v>
      </c>
      <c r="VL24" s="248">
        <f>IF(VL$6=$SR$5,成绩录入!DV27,0)</f>
        <v>0</v>
      </c>
      <c r="VM24" s="248">
        <f>IF(VM$6=$SR$5,成绩录入!DW27,0)</f>
        <v>0</v>
      </c>
      <c r="VN24" s="248">
        <f>IF(VN$6=$SR$5,成绩录入!DX27,0)</f>
        <v>0</v>
      </c>
      <c r="VO24" s="248">
        <f>IF(VO$6=$SR$5,成绩录入!DY27,0)</f>
        <v>0</v>
      </c>
      <c r="VP24" s="248">
        <f>IF(VP$6=$SR$5,成绩录入!DZ27,0)</f>
        <v>0</v>
      </c>
      <c r="VQ24" s="248">
        <f>IF(VQ$6=$SR$5,成绩录入!EA27,0)</f>
        <v>0</v>
      </c>
      <c r="VR24" s="248">
        <f>IF(VR$6=$SR$5,成绩录入!EB27,0)</f>
        <v>0</v>
      </c>
      <c r="VS24" s="248">
        <f>IF(VS$6=$SR$5,成绩录入!EC27,0)</f>
        <v>0</v>
      </c>
      <c r="VT24" s="248">
        <f>IF(VT$6=$SR$5,成绩录入!ED27,0)</f>
        <v>0</v>
      </c>
      <c r="VU24" s="248">
        <f>IF(VU$6=$SR$5,成绩录入!EE27,0)</f>
        <v>0</v>
      </c>
      <c r="VV24" s="248">
        <f>IF(VV$6=$SR$5,成绩录入!EF27,0)</f>
        <v>0</v>
      </c>
      <c r="VW24" s="248">
        <f>IF(VW$6=$SR$5,成绩录入!EG27,0)</f>
        <v>0</v>
      </c>
      <c r="VX24" s="248">
        <f>IF(VX$6=$SR$5,成绩录入!EH27,0)</f>
        <v>0</v>
      </c>
      <c r="VY24" s="248">
        <f>IF(VY$6=$SR$5,成绩录入!EI27,0)</f>
        <v>0</v>
      </c>
      <c r="VZ24" s="248">
        <f>IF(VZ$6=$SR$5,成绩录入!EJ27,0)</f>
        <v>0</v>
      </c>
      <c r="WA24" s="248">
        <f>IF(WA$6=$SR$5,成绩录入!EK27,0)</f>
        <v>0</v>
      </c>
      <c r="WB24" s="248">
        <f>IF(WB$6=$SR$5,成绩录入!EL27,0)</f>
        <v>0</v>
      </c>
      <c r="WC24" s="248">
        <f>IF(WC$6=$SR$5,成绩录入!EM27,0)</f>
        <v>0</v>
      </c>
      <c r="WD24" s="248">
        <f>IF(WD$6=$SR$5,成绩录入!EN27,0)</f>
        <v>0</v>
      </c>
      <c r="WE24" s="248">
        <f>IF(WE$6=$SR$5,成绩录入!EO27,0)</f>
        <v>0</v>
      </c>
      <c r="WF24" s="248">
        <f>IF(WF$6=$SR$5,成绩录入!EP27,0)</f>
        <v>0</v>
      </c>
      <c r="WG24" s="248">
        <f>IF(WG$6=$SR$5,成绩录入!EQ27,0)</f>
        <v>0</v>
      </c>
      <c r="WH24" s="248">
        <f>IF(WH$6=$SR$5,成绩录入!ER27,0)</f>
        <v>0</v>
      </c>
      <c r="WI24" s="248">
        <f>IF(WI$6=$SR$5,成绩录入!ES27,0)</f>
        <v>0</v>
      </c>
      <c r="WJ24" s="248">
        <f>IF(WJ$6=$SR$5,成绩录入!ET27,0)</f>
        <v>0</v>
      </c>
      <c r="WK24" s="248">
        <f>IF(WK$6=$SR$5,成绩录入!EU27,0)</f>
        <v>0</v>
      </c>
      <c r="WL24" s="248">
        <f>IF(WL$6=$SR$5,成绩录入!EV27,0)</f>
        <v>0</v>
      </c>
      <c r="WM24" s="248">
        <f>IF(WM$6=$SR$5,成绩录入!EW27,0)</f>
        <v>0</v>
      </c>
      <c r="WN24" s="248">
        <f>IF(WN$6=$SR$5,成绩录入!EX27,0)</f>
        <v>0</v>
      </c>
      <c r="WO24" s="218">
        <f t="shared" si="32"/>
        <v>0</v>
      </c>
      <c r="WP24" s="166"/>
      <c r="WQ24" s="166"/>
      <c r="WR24" s="247">
        <f>IF(WR$6=$WQ$5,成绩录入!BC27,0)</f>
        <v>0</v>
      </c>
      <c r="WS24" s="248">
        <f>IF(WS$6=$WQ$5,成绩录入!BD27,0)</f>
        <v>0</v>
      </c>
      <c r="WT24" s="248">
        <f>IF(WT$6=$WQ$5,成绩录入!BE27,0)</f>
        <v>0</v>
      </c>
      <c r="WU24" s="248">
        <f>IF(WU$6=$WQ$5,成绩录入!BF27,0)</f>
        <v>0</v>
      </c>
      <c r="WV24" s="248">
        <f>IF(WV$6=$WQ$5,成绩录入!BG27,0)</f>
        <v>0</v>
      </c>
      <c r="WW24" s="248">
        <f>IF(WW$6=$WQ$5,成绩录入!BH27,0)</f>
        <v>0</v>
      </c>
      <c r="WX24" s="248">
        <f>IF(WX$6=$WQ$5,成绩录入!BI27,0)</f>
        <v>0</v>
      </c>
      <c r="WY24" s="248">
        <f>IF(WY$6=$WQ$5,成绩录入!BJ27,0)</f>
        <v>0</v>
      </c>
      <c r="WZ24" s="248">
        <f>IF(WZ$6=$WQ$5,成绩录入!BK27,0)</f>
        <v>0</v>
      </c>
      <c r="XA24" s="248">
        <f>IF(XA$6=$WQ$5,成绩录入!BL27,0)</f>
        <v>0</v>
      </c>
      <c r="XB24" s="248">
        <f>IF(XB$6=$WQ$5,成绩录入!BM27,0)</f>
        <v>0</v>
      </c>
      <c r="XC24" s="248">
        <f>IF(XC$6=$WQ$5,成绩录入!BN27,0)</f>
        <v>0</v>
      </c>
      <c r="XD24" s="248">
        <f>IF(XD$6=$WQ$5,成绩录入!BO27,0)</f>
        <v>0</v>
      </c>
      <c r="XE24" s="248">
        <f>IF(XE$6=$WQ$5,成绩录入!BP27,0)</f>
        <v>0</v>
      </c>
      <c r="XF24" s="248">
        <f>IF(XF$6=$WQ$5,成绩录入!BQ27,0)</f>
        <v>0</v>
      </c>
      <c r="XG24" s="248">
        <f>IF(XG$6=$WQ$5,成绩录入!BR27,0)</f>
        <v>0</v>
      </c>
      <c r="XH24" s="248">
        <f>IF(XH$6=$WQ$5,成绩录入!BS27,0)</f>
        <v>0</v>
      </c>
      <c r="XI24" s="248">
        <f>IF(XI$6=$WQ$5,成绩录入!BT27,0)</f>
        <v>0</v>
      </c>
      <c r="XJ24" s="248">
        <f>IF(XJ$6=$WQ$5,成绩录入!BU27,0)</f>
        <v>0</v>
      </c>
      <c r="XK24" s="248">
        <f>IF(XK$6=$WQ$5,成绩录入!BV27,0)</f>
        <v>0</v>
      </c>
      <c r="XL24" s="248">
        <f>IF(XL$6=$WQ$5,成绩录入!BW27,0)</f>
        <v>0</v>
      </c>
      <c r="XM24" s="248">
        <f>IF(XM$6=$WQ$5,成绩录入!BX27,0)</f>
        <v>0</v>
      </c>
      <c r="XN24" s="248">
        <f>IF(XN$6=$WQ$5,成绩录入!BY27,0)</f>
        <v>0</v>
      </c>
      <c r="XO24" s="248">
        <f>IF(XO$6=$WQ$5,成绩录入!BZ27,0)</f>
        <v>0</v>
      </c>
      <c r="XP24" s="248">
        <f>IF(XP$6=$WQ$5,成绩录入!CA27,0)</f>
        <v>0</v>
      </c>
      <c r="XQ24" s="248">
        <f>IF(XQ$6=$WQ$5,成绩录入!CB27,0)</f>
        <v>0</v>
      </c>
      <c r="XR24" s="248">
        <f>IF(XR$6=$WQ$5,成绩录入!CC27,0)</f>
        <v>0</v>
      </c>
      <c r="XS24" s="248">
        <f>IF(XS$6=$WQ$5,成绩录入!CD27,0)</f>
        <v>0</v>
      </c>
      <c r="XT24" s="248">
        <f>IF(XT$6=$WQ$5,成绩录入!CE27,0)</f>
        <v>0</v>
      </c>
      <c r="XU24" s="248">
        <f>IF(XU$6=$WQ$5,成绩录入!CF27,0)</f>
        <v>0</v>
      </c>
      <c r="XV24" s="248">
        <f>IF(XV$6=$WQ$5,成绩录入!CG27,0)</f>
        <v>0</v>
      </c>
      <c r="XW24" s="248">
        <f>IF(XW$6=$WQ$5,成绩录入!CH27,0)</f>
        <v>0</v>
      </c>
      <c r="XX24" s="248">
        <f>IF(XX$6=$WQ$5,成绩录入!CI27,0)</f>
        <v>0</v>
      </c>
      <c r="XY24" s="248">
        <f>IF(XY$6=$WQ$5,成绩录入!CJ27,0)</f>
        <v>0</v>
      </c>
      <c r="XZ24" s="248">
        <f>IF(XZ$6=$WQ$5,成绩录入!CK27,0)</f>
        <v>0</v>
      </c>
      <c r="YA24" s="248">
        <f>IF(YA$6=$WQ$5,成绩录入!CL27,0)</f>
        <v>0</v>
      </c>
      <c r="YB24" s="248">
        <f>IF(YB$6=$WQ$5,成绩录入!CM27,0)</f>
        <v>0</v>
      </c>
      <c r="YC24" s="248">
        <f>IF(YC$6=$WQ$5,成绩录入!CN27,0)</f>
        <v>0</v>
      </c>
      <c r="YD24" s="248">
        <f>IF(YD$6=$WQ$5,成绩录入!CO27,0)</f>
        <v>0</v>
      </c>
      <c r="YE24" s="248">
        <f>IF(YE$6=$WQ$5,成绩录入!CP27,0)</f>
        <v>0</v>
      </c>
      <c r="YF24" s="248">
        <f>IF(YF$6=$WQ$5,成绩录入!CQ27,0)</f>
        <v>0</v>
      </c>
      <c r="YG24" s="248">
        <f>IF(YG$6=$WQ$5,成绩录入!CR27,0)</f>
        <v>0</v>
      </c>
      <c r="YH24" s="248">
        <f>IF(YH$6=$WQ$5,成绩录入!CS27,0)</f>
        <v>0</v>
      </c>
      <c r="YI24" s="248">
        <f>IF(YI$6=$WQ$5,成绩录入!CT27,0)</f>
        <v>0</v>
      </c>
      <c r="YJ24" s="248">
        <f>IF(YJ$6=$WQ$5,成绩录入!CU27,0)</f>
        <v>0</v>
      </c>
      <c r="YK24" s="248">
        <f>IF(YK$6=$WQ$5,成绩录入!CV27,0)</f>
        <v>0</v>
      </c>
      <c r="YL24" s="248">
        <f>IF(YL$6=$WQ$5,成绩录入!CW27,0)</f>
        <v>0</v>
      </c>
      <c r="YM24" s="248">
        <f>IF(YM$6=$WQ$5,成绩录入!CX27,0)</f>
        <v>0</v>
      </c>
      <c r="YN24" s="248">
        <f>IF(YN$6=$WQ$5,成绩录入!CY27,0)</f>
        <v>0</v>
      </c>
      <c r="YO24" s="248">
        <f>IF(YO$6=$WQ$5,成绩录入!CZ27,0)</f>
        <v>0</v>
      </c>
      <c r="YP24" s="248">
        <f>IF(YP$6=$WQ$5,成绩录入!DA27,0)</f>
        <v>0</v>
      </c>
      <c r="YQ24" s="248">
        <f>IF(YQ$6=$WQ$5,成绩录入!DB27,0)</f>
        <v>0</v>
      </c>
      <c r="YR24" s="248">
        <f>IF(YR$6=$WQ$5,成绩录入!DC27,0)</f>
        <v>0</v>
      </c>
      <c r="YS24" s="248">
        <f>IF(YS$6=$WQ$5,成绩录入!DD27,0)</f>
        <v>0</v>
      </c>
      <c r="YT24" s="248">
        <f>IF(YT$6=$WQ$5,成绩录入!DE27,0)</f>
        <v>0</v>
      </c>
      <c r="YU24" s="248">
        <f>IF(YU$6=$WQ$5,成绩录入!DF27,0)</f>
        <v>0</v>
      </c>
      <c r="YV24" s="248">
        <f>IF(YV$6=$WQ$5,成绩录入!DG27,0)</f>
        <v>0</v>
      </c>
      <c r="YW24" s="248">
        <f>IF(YW$6=$WQ$5,成绩录入!DH27,0)</f>
        <v>0</v>
      </c>
      <c r="YX24" s="248">
        <f>IF(YX$6=$WQ$5,成绩录入!DI27,0)</f>
        <v>0</v>
      </c>
      <c r="YY24" s="248">
        <f>IF(YY$6=$WQ$5,成绩录入!DJ27,0)</f>
        <v>0</v>
      </c>
      <c r="YZ24" s="248">
        <f>IF(YZ$6=$WQ$5,成绩录入!DK27,0)</f>
        <v>0</v>
      </c>
      <c r="ZA24" s="248">
        <f>IF(ZA$6=$WQ$5,成绩录入!DL27,0)</f>
        <v>0</v>
      </c>
      <c r="ZB24" s="248">
        <f>IF(ZB$6=$WQ$5,成绩录入!DM27,0)</f>
        <v>0</v>
      </c>
      <c r="ZC24" s="248">
        <f>IF(ZC$6=$WQ$5,成绩录入!DN27,0)</f>
        <v>0</v>
      </c>
      <c r="ZD24" s="248">
        <f>IF(ZD$6=$WQ$5,成绩录入!DO27,0)</f>
        <v>0</v>
      </c>
      <c r="ZE24" s="248">
        <f>IF(ZE$6=$WQ$5,成绩录入!DP27,0)</f>
        <v>0</v>
      </c>
      <c r="ZF24" s="248">
        <f>IF(ZF$6=$WQ$5,成绩录入!DQ27,0)</f>
        <v>0</v>
      </c>
      <c r="ZG24" s="248">
        <f>IF(ZG$6=$WQ$5,成绩录入!DR27,0)</f>
        <v>0</v>
      </c>
      <c r="ZH24" s="248">
        <f>IF(ZH$6=$WQ$5,成绩录入!DS27,0)</f>
        <v>0</v>
      </c>
      <c r="ZI24" s="248">
        <f>IF(ZI$6=$WQ$5,成绩录入!DT27,0)</f>
        <v>0</v>
      </c>
      <c r="ZJ24" s="248">
        <f>IF(ZJ$6=$WQ$5,成绩录入!DU27,0)</f>
        <v>0</v>
      </c>
      <c r="ZK24" s="248">
        <f>IF(ZK$6=$WQ$5,成绩录入!DV27,0)</f>
        <v>0</v>
      </c>
      <c r="ZL24" s="248">
        <f>IF(ZL$6=$WQ$5,成绩录入!DW27,0)</f>
        <v>0</v>
      </c>
      <c r="ZM24" s="248">
        <f>IF(ZM$6=$WQ$5,成绩录入!DX27,0)</f>
        <v>0</v>
      </c>
      <c r="ZN24" s="248">
        <f>IF(ZN$6=$WQ$5,成绩录入!DY27,0)</f>
        <v>0</v>
      </c>
      <c r="ZO24" s="248">
        <f>IF(ZO$6=$WQ$5,成绩录入!DZ27,0)</f>
        <v>0</v>
      </c>
      <c r="ZP24" s="248">
        <f>IF(ZP$6=$WQ$5,成绩录入!EA27,0)</f>
        <v>0</v>
      </c>
      <c r="ZQ24" s="248">
        <f>IF(ZQ$6=$WQ$5,成绩录入!EB27,0)</f>
        <v>0</v>
      </c>
      <c r="ZR24" s="248">
        <f>IF(ZR$6=$WQ$5,成绩录入!EC27,0)</f>
        <v>0</v>
      </c>
      <c r="ZS24" s="248">
        <f>IF(ZS$6=$WQ$5,成绩录入!ED27,0)</f>
        <v>0</v>
      </c>
      <c r="ZT24" s="248">
        <f>IF(ZT$6=$WQ$5,成绩录入!EE27,0)</f>
        <v>0</v>
      </c>
      <c r="ZU24" s="248">
        <f>IF(ZU$6=$WQ$5,成绩录入!EF27,0)</f>
        <v>0</v>
      </c>
      <c r="ZV24" s="248">
        <f>IF(ZV$6=$WQ$5,成绩录入!EG27,0)</f>
        <v>0</v>
      </c>
      <c r="ZW24" s="248">
        <f>IF(ZW$6=$WQ$5,成绩录入!EH27,0)</f>
        <v>0</v>
      </c>
      <c r="ZX24" s="248">
        <f>IF(ZX$6=$WQ$5,成绩录入!EI27,0)</f>
        <v>0</v>
      </c>
      <c r="ZY24" s="248">
        <f>IF(ZY$6=$WQ$5,成绩录入!EJ27,0)</f>
        <v>0</v>
      </c>
      <c r="ZZ24" s="248">
        <f>IF(ZZ$6=$WQ$5,成绩录入!EK27,0)</f>
        <v>0</v>
      </c>
      <c r="AAA24" s="248">
        <f>IF(AAA$6=$WQ$5,成绩录入!EL27,0)</f>
        <v>0</v>
      </c>
      <c r="AAB24" s="248">
        <f>IF(AAB$6=$WQ$5,成绩录入!EM27,0)</f>
        <v>0</v>
      </c>
      <c r="AAC24" s="248">
        <f>IF(AAC$6=$WQ$5,成绩录入!EN27,0)</f>
        <v>0</v>
      </c>
      <c r="AAD24" s="248">
        <f>IF(AAD$6=$WQ$5,成绩录入!EO27,0)</f>
        <v>0</v>
      </c>
      <c r="AAE24" s="248">
        <f>IF(AAE$6=$WQ$5,成绩录入!EP27,0)</f>
        <v>0</v>
      </c>
      <c r="AAF24" s="248">
        <f>IF(AAF$6=$WQ$5,成绩录入!EQ27,0)</f>
        <v>0</v>
      </c>
      <c r="AAG24" s="248">
        <f>IF(AAG$6=$WQ$5,成绩录入!ER27,0)</f>
        <v>0</v>
      </c>
      <c r="AAH24" s="248">
        <f>IF(AAH$6=$WQ$5,成绩录入!ES27,0)</f>
        <v>0</v>
      </c>
      <c r="AAI24" s="248">
        <f>IF(AAI$6=$WQ$5,成绩录入!ET27,0)</f>
        <v>0</v>
      </c>
      <c r="AAJ24" s="248">
        <f>IF(AAJ$6=$WQ$5,成绩录入!EU27,0)</f>
        <v>0</v>
      </c>
      <c r="AAK24" s="248">
        <f>IF(AAK$6=$WQ$5,成绩录入!EV27,0)</f>
        <v>0</v>
      </c>
      <c r="AAL24" s="248">
        <f>IF(AAL$6=$WQ$5,成绩录入!EW27,0)</f>
        <v>0</v>
      </c>
      <c r="AAM24" s="248">
        <f>IF(AAM$6=$WQ$5,成绩录入!EX27,0)</f>
        <v>0</v>
      </c>
      <c r="AAN24" s="218">
        <f t="shared" si="33"/>
        <v>0</v>
      </c>
      <c r="AAO24" s="206"/>
      <c r="AAQ24" s="247">
        <f>IF(AAQ$6=$AAP$5,成绩录入!BC27,0)</f>
        <v>0</v>
      </c>
      <c r="AAR24" s="248">
        <f>IF(AAR$6=$AAP$5,成绩录入!BD27,0)</f>
        <v>0</v>
      </c>
      <c r="AAS24" s="248">
        <f>IF(AAS$6=$AAP$5,成绩录入!BE27,0)</f>
        <v>0</v>
      </c>
      <c r="AAT24" s="248">
        <f>IF(AAT$6=$AAP$5,成绩录入!BF27,0)</f>
        <v>0</v>
      </c>
      <c r="AAU24" s="248">
        <f>IF(AAU$6=$AAP$5,成绩录入!BG27,0)</f>
        <v>0</v>
      </c>
      <c r="AAV24" s="248">
        <f>IF(AAV$6=$AAP$5,成绩录入!BH27,0)</f>
        <v>0</v>
      </c>
      <c r="AAW24" s="248">
        <f>IF(AAW$6=$AAP$5,成绩录入!BI27,0)</f>
        <v>0</v>
      </c>
      <c r="AAX24" s="248">
        <f>IF(AAX$6=$AAP$5,成绩录入!BJ27,0)</f>
        <v>0</v>
      </c>
      <c r="AAY24" s="248">
        <f>IF(AAY$6=$AAP$5,成绩录入!BK27,0)</f>
        <v>0</v>
      </c>
      <c r="AAZ24" s="248">
        <f>IF(AAZ$6=$AAP$5,成绩录入!BL27,0)</f>
        <v>0</v>
      </c>
      <c r="ABA24" s="248">
        <f>IF(ABA$6=$AAP$5,成绩录入!BM27,0)</f>
        <v>0</v>
      </c>
      <c r="ABB24" s="248">
        <f>IF(ABB$6=$AAP$5,成绩录入!BN27,0)</f>
        <v>0</v>
      </c>
      <c r="ABC24" s="248">
        <f>IF(ABC$6=$AAP$5,成绩录入!BO27,0)</f>
        <v>0</v>
      </c>
      <c r="ABD24" s="248">
        <f>IF(ABD$6=$AAP$5,成绩录入!BP27,0)</f>
        <v>0</v>
      </c>
      <c r="ABE24" s="248">
        <f>IF(ABE$6=$AAP$5,成绩录入!BQ27,0)</f>
        <v>0</v>
      </c>
      <c r="ABF24" s="248">
        <f>IF(ABF$6=$AAP$5,成绩录入!BR27,0)</f>
        <v>0</v>
      </c>
      <c r="ABG24" s="248">
        <f>IF(ABG$6=$AAP$5,成绩录入!BS27,0)</f>
        <v>0</v>
      </c>
      <c r="ABH24" s="248">
        <f>IF(ABH$6=$AAP$5,成绩录入!BT27,0)</f>
        <v>0</v>
      </c>
      <c r="ABI24" s="248">
        <f>IF(ABI$6=$AAP$5,成绩录入!BU27,0)</f>
        <v>0</v>
      </c>
      <c r="ABJ24" s="248">
        <f>IF(ABJ$6=$AAP$5,成绩录入!BV27,0)</f>
        <v>0</v>
      </c>
      <c r="ABK24" s="248">
        <f>IF(ABK$6=$AAP$5,成绩录入!BW27,0)</f>
        <v>0</v>
      </c>
      <c r="ABL24" s="248">
        <f>IF(ABL$6=$AAP$5,成绩录入!BX27,0)</f>
        <v>0</v>
      </c>
      <c r="ABM24" s="248">
        <f>IF(ABM$6=$AAP$5,成绩录入!BY27,0)</f>
        <v>0</v>
      </c>
      <c r="ABN24" s="248">
        <f>IF(ABN$6=$AAP$5,成绩录入!BZ27,0)</f>
        <v>0</v>
      </c>
      <c r="ABO24" s="248">
        <f>IF(ABO$6=$AAP$5,成绩录入!CA27,0)</f>
        <v>0</v>
      </c>
      <c r="ABP24" s="248">
        <f>IF(ABP$6=$AAP$5,成绩录入!CB27,0)</f>
        <v>0</v>
      </c>
      <c r="ABQ24" s="248">
        <f>IF(ABQ$6=$AAP$5,成绩录入!CC27,0)</f>
        <v>0</v>
      </c>
      <c r="ABR24" s="248">
        <f>IF(ABR$6=$AAP$5,成绩录入!CD27,0)</f>
        <v>0</v>
      </c>
      <c r="ABS24" s="248">
        <f>IF(ABS$6=$AAP$5,成绩录入!CE27,0)</f>
        <v>0</v>
      </c>
      <c r="ABT24" s="248">
        <f>IF(ABT$6=$AAP$5,成绩录入!CF27,0)</f>
        <v>0</v>
      </c>
      <c r="ABU24" s="248">
        <f>IF(ABU$6=$AAP$5,成绩录入!CG27,0)</f>
        <v>0</v>
      </c>
      <c r="ABV24" s="248">
        <f>IF(ABV$6=$AAP$5,成绩录入!CH27,0)</f>
        <v>0</v>
      </c>
      <c r="ABW24" s="248">
        <f>IF(ABW$6=$AAP$5,成绩录入!CI27,0)</f>
        <v>0</v>
      </c>
      <c r="ABX24" s="248">
        <f>IF(ABX$6=$AAP$5,成绩录入!CJ27,0)</f>
        <v>0</v>
      </c>
      <c r="ABY24" s="248">
        <f>IF(ABY$6=$AAP$5,成绩录入!CK27,0)</f>
        <v>0</v>
      </c>
      <c r="ABZ24" s="248">
        <f>IF(ABZ$6=$AAP$5,成绩录入!CL27,0)</f>
        <v>0</v>
      </c>
      <c r="ACA24" s="248">
        <f>IF(ACA$6=$AAP$5,成绩录入!CM27,0)</f>
        <v>0</v>
      </c>
      <c r="ACB24" s="248">
        <f>IF(ACB$6=$AAP$5,成绩录入!CN27,0)</f>
        <v>0</v>
      </c>
      <c r="ACC24" s="248">
        <f>IF(ACC$6=$AAP$5,成绩录入!CO27,0)</f>
        <v>0</v>
      </c>
      <c r="ACD24" s="248">
        <f>IF(ACD$6=$AAP$5,成绩录入!CP27,0)</f>
        <v>0</v>
      </c>
      <c r="ACE24" s="248">
        <f>IF(ACE$6=$AAP$5,成绩录入!CQ27,0)</f>
        <v>0</v>
      </c>
      <c r="ACF24" s="248">
        <f>IF(ACF$6=$AAP$5,成绩录入!CR27,0)</f>
        <v>0</v>
      </c>
      <c r="ACG24" s="248">
        <f>IF(ACG$6=$AAP$5,成绩录入!CS27,0)</f>
        <v>0</v>
      </c>
      <c r="ACH24" s="248">
        <f>IF(ACH$6=$AAP$5,成绩录入!CT27,0)</f>
        <v>0</v>
      </c>
      <c r="ACI24" s="248">
        <f>IF(ACI$6=$AAP$5,成绩录入!CU27,0)</f>
        <v>0</v>
      </c>
      <c r="ACJ24" s="248">
        <f>IF(ACJ$6=$AAP$5,成绩录入!CV27,0)</f>
        <v>0</v>
      </c>
      <c r="ACK24" s="248">
        <f>IF(ACK$6=$AAP$5,成绩录入!CW27,0)</f>
        <v>0</v>
      </c>
      <c r="ACL24" s="248">
        <f>IF(ACL$6=$AAP$5,成绩录入!CX27,0)</f>
        <v>0</v>
      </c>
      <c r="ACM24" s="248">
        <f>IF(ACM$6=$AAP$5,成绩录入!CY27,0)</f>
        <v>0</v>
      </c>
      <c r="ACN24" s="248">
        <f>IF(ACN$6=$AAP$5,成绩录入!CZ27,0)</f>
        <v>0</v>
      </c>
      <c r="ACO24" s="248">
        <f>IF(ACO$6=$AAP$5,成绩录入!DA27,0)</f>
        <v>0</v>
      </c>
      <c r="ACP24" s="248">
        <f>IF(ACP$6=$AAP$5,成绩录入!DB27,0)</f>
        <v>0</v>
      </c>
      <c r="ACQ24" s="248">
        <f>IF(ACQ$6=$AAP$5,成绩录入!DC27,0)</f>
        <v>0</v>
      </c>
      <c r="ACR24" s="248">
        <f>IF(ACR$6=$AAP$5,成绩录入!DD27,0)</f>
        <v>0</v>
      </c>
      <c r="ACS24" s="248">
        <f>IF(ACS$6=$AAP$5,成绩录入!DE27,0)</f>
        <v>0</v>
      </c>
      <c r="ACT24" s="248">
        <f>IF(ACT$6=$AAP$5,成绩录入!DF27,0)</f>
        <v>0</v>
      </c>
      <c r="ACU24" s="248">
        <f>IF(ACU$6=$AAP$5,成绩录入!DG27,0)</f>
        <v>0</v>
      </c>
      <c r="ACV24" s="248">
        <f>IF(ACV$6=$AAP$5,成绩录入!DH27,0)</f>
        <v>0</v>
      </c>
      <c r="ACW24" s="248">
        <f>IF(ACW$6=$AAP$5,成绩录入!DI27,0)</f>
        <v>0</v>
      </c>
      <c r="ACX24" s="248">
        <f>IF(ACX$6=$AAP$5,成绩录入!DJ27,0)</f>
        <v>0</v>
      </c>
      <c r="ACY24" s="248">
        <f>IF(ACY$6=$AAP$5,成绩录入!DK27,0)</f>
        <v>0</v>
      </c>
      <c r="ACZ24" s="248">
        <f>IF(ACZ$6=$AAP$5,成绩录入!DL27,0)</f>
        <v>0</v>
      </c>
      <c r="ADA24" s="248">
        <f>IF(ADA$6=$AAP$5,成绩录入!DM27,0)</f>
        <v>0</v>
      </c>
      <c r="ADB24" s="248">
        <f>IF(ADB$6=$AAP$5,成绩录入!DN27,0)</f>
        <v>0</v>
      </c>
      <c r="ADC24" s="248">
        <f>IF(ADC$6=$AAP$5,成绩录入!DO27,0)</f>
        <v>0</v>
      </c>
      <c r="ADD24" s="248">
        <f>IF(ADD$6=$AAP$5,成绩录入!DP27,0)</f>
        <v>0</v>
      </c>
      <c r="ADE24" s="248">
        <f>IF(ADE$6=$AAP$5,成绩录入!DQ27,0)</f>
        <v>0</v>
      </c>
      <c r="ADF24" s="248">
        <f>IF(ADF$6=$AAP$5,成绩录入!DR27,0)</f>
        <v>0</v>
      </c>
      <c r="ADG24" s="248">
        <f>IF(ADG$6=$AAP$5,成绩录入!DS27,0)</f>
        <v>0</v>
      </c>
      <c r="ADH24" s="248">
        <f>IF(ADH$6=$AAP$5,成绩录入!DT27,0)</f>
        <v>0</v>
      </c>
      <c r="ADI24" s="248">
        <f>IF(ADI$6=$AAP$5,成绩录入!DU27,0)</f>
        <v>0</v>
      </c>
      <c r="ADJ24" s="248">
        <f>IF(ADJ$6=$AAP$5,成绩录入!DV27,0)</f>
        <v>0</v>
      </c>
      <c r="ADK24" s="248">
        <f>IF(ADK$6=$AAP$5,成绩录入!DW27,0)</f>
        <v>0</v>
      </c>
      <c r="ADL24" s="248">
        <f>IF(ADL$6=$AAP$5,成绩录入!DX27,0)</f>
        <v>0</v>
      </c>
      <c r="ADM24" s="248">
        <f>IF(ADM$6=$AAP$5,成绩录入!DY27,0)</f>
        <v>0</v>
      </c>
      <c r="ADN24" s="248">
        <f>IF(ADN$6=$AAP$5,成绩录入!DZ27,0)</f>
        <v>0</v>
      </c>
      <c r="ADO24" s="248">
        <f>IF(ADO$6=$AAP$5,成绩录入!EA27,0)</f>
        <v>0</v>
      </c>
      <c r="ADP24" s="248">
        <f>IF(ADP$6=$AAP$5,成绩录入!EB27,0)</f>
        <v>0</v>
      </c>
      <c r="ADQ24" s="248">
        <f>IF(ADQ$6=$AAP$5,成绩录入!EC27,0)</f>
        <v>0</v>
      </c>
      <c r="ADR24" s="248">
        <f>IF(ADR$6=$AAP$5,成绩录入!ED27,0)</f>
        <v>0</v>
      </c>
      <c r="ADS24" s="248">
        <f>IF(ADS$6=$AAP$5,成绩录入!EE27,0)</f>
        <v>0</v>
      </c>
      <c r="ADT24" s="248">
        <f>IF(ADT$6=$AAP$5,成绩录入!EF27,0)</f>
        <v>0</v>
      </c>
      <c r="ADU24" s="248">
        <f>IF(ADU$6=$AAP$5,成绩录入!EG27,0)</f>
        <v>0</v>
      </c>
      <c r="ADV24" s="248">
        <f>IF(ADV$6=$AAP$5,成绩录入!EH27,0)</f>
        <v>0</v>
      </c>
      <c r="ADW24" s="248">
        <f>IF(ADW$6=$AAP$5,成绩录入!EI27,0)</f>
        <v>0</v>
      </c>
      <c r="ADX24" s="248">
        <f>IF(ADX$6=$AAP$5,成绩录入!EJ27,0)</f>
        <v>0</v>
      </c>
      <c r="ADY24" s="248">
        <f>IF(ADY$6=$AAP$5,成绩录入!EK27,0)</f>
        <v>0</v>
      </c>
      <c r="ADZ24" s="248">
        <f>IF(ADZ$6=$AAP$5,成绩录入!EL27,0)</f>
        <v>0</v>
      </c>
      <c r="AEA24" s="248">
        <f>IF(AEA$6=$AAP$5,成绩录入!EM27,0)</f>
        <v>0</v>
      </c>
      <c r="AEB24" s="248">
        <f>IF(AEB$6=$AAP$5,成绩录入!EN27,0)</f>
        <v>0</v>
      </c>
      <c r="AEC24" s="248">
        <f>IF(AEC$6=$AAP$5,成绩录入!EO27,0)</f>
        <v>0</v>
      </c>
      <c r="AED24" s="248">
        <f>IF(AED$6=$AAP$5,成绩录入!EP27,0)</f>
        <v>0</v>
      </c>
      <c r="AEE24" s="248">
        <f>IF(AEE$6=$AAP$5,成绩录入!EQ27,0)</f>
        <v>0</v>
      </c>
      <c r="AEF24" s="248">
        <f>IF(AEF$6=$AAP$5,成绩录入!ER27,0)</f>
        <v>0</v>
      </c>
      <c r="AEG24" s="248">
        <f>IF(AEG$6=$AAP$5,成绩录入!ES27,0)</f>
        <v>0</v>
      </c>
      <c r="AEH24" s="248">
        <f>IF(AEH$6=$AAP$5,成绩录入!ET27,0)</f>
        <v>0</v>
      </c>
      <c r="AEI24" s="248">
        <f>IF(AEI$6=$AAP$5,成绩录入!EU27,0)</f>
        <v>0</v>
      </c>
      <c r="AEJ24" s="248">
        <f>IF(AEJ$6=$AAP$5,成绩录入!EV27,0)</f>
        <v>0</v>
      </c>
      <c r="AEK24" s="248">
        <f>IF(AEK$6=$AAP$5,成绩录入!EW27,0)</f>
        <v>0</v>
      </c>
      <c r="AEL24" s="248">
        <f>IF(AEL$6=$AAP$5,成绩录入!EX27,0)</f>
        <v>0</v>
      </c>
      <c r="AEM24" s="218">
        <f t="shared" si="34"/>
        <v>0</v>
      </c>
      <c r="AEN24" s="166"/>
      <c r="AEO24" s="166"/>
      <c r="AEP24" s="247">
        <f>IF(AEP$6=$AEO$5,成绩录入!BC27,0)</f>
        <v>0</v>
      </c>
      <c r="AEQ24" s="248">
        <f>IF(AEQ$6=$AEO$5,成绩录入!BD27,0)</f>
        <v>0</v>
      </c>
      <c r="AER24" s="248">
        <f>IF(AER$6=$AEO$5,成绩录入!BE27,0)</f>
        <v>0</v>
      </c>
      <c r="AES24" s="248">
        <f>IF(AES$6=$AEO$5,成绩录入!BF27,0)</f>
        <v>0</v>
      </c>
      <c r="AET24" s="248">
        <f>IF(AET$6=$AEO$5,成绩录入!BG27,0)</f>
        <v>0</v>
      </c>
      <c r="AEU24" s="248">
        <f>IF(AEU$6=$AEO$5,成绩录入!BH27,0)</f>
        <v>0</v>
      </c>
      <c r="AEV24" s="248">
        <f>IF(AEV$6=$AEO$5,成绩录入!BI27,0)</f>
        <v>0</v>
      </c>
      <c r="AEW24" s="248">
        <f>IF(AEW$6=$AEO$5,成绩录入!BJ27,0)</f>
        <v>0</v>
      </c>
      <c r="AEX24" s="248">
        <f>IF(AEX$6=$AEO$5,成绩录入!BK27,0)</f>
        <v>0</v>
      </c>
      <c r="AEY24" s="248">
        <f>IF(AEY$6=$AEO$5,成绩录入!BL27,0)</f>
        <v>0</v>
      </c>
      <c r="AEZ24" s="248">
        <f>IF(AEZ$6=$AEO$5,成绩录入!BM27,0)</f>
        <v>0</v>
      </c>
      <c r="AFA24" s="248">
        <f>IF(AFA$6=$AEO$5,成绩录入!BN27,0)</f>
        <v>0</v>
      </c>
      <c r="AFB24" s="248">
        <f>IF(AFB$6=$AEO$5,成绩录入!BO27,0)</f>
        <v>0</v>
      </c>
      <c r="AFC24" s="248">
        <f>IF(AFC$6=$AEO$5,成绩录入!BP27,0)</f>
        <v>0</v>
      </c>
      <c r="AFD24" s="248">
        <f>IF(AFD$6=$AEO$5,成绩录入!BQ27,0)</f>
        <v>0</v>
      </c>
      <c r="AFE24" s="248">
        <f>IF(AFE$6=$AEO$5,成绩录入!BR27,0)</f>
        <v>0</v>
      </c>
      <c r="AFF24" s="248">
        <f>IF(AFF$6=$AEO$5,成绩录入!BS27,0)</f>
        <v>0</v>
      </c>
      <c r="AFG24" s="248">
        <f>IF(AFG$6=$AEO$5,成绩录入!BT27,0)</f>
        <v>0</v>
      </c>
      <c r="AFH24" s="248">
        <f>IF(AFH$6=$AEO$5,成绩录入!BU27,0)</f>
        <v>0</v>
      </c>
      <c r="AFI24" s="248">
        <f>IF(AFI$6=$AEO$5,成绩录入!BV27,0)</f>
        <v>0</v>
      </c>
      <c r="AFJ24" s="248">
        <f>IF(AFJ$6=$AEO$5,成绩录入!BW27,0)</f>
        <v>0</v>
      </c>
      <c r="AFK24" s="248">
        <f>IF(AFK$6=$AEO$5,成绩录入!BX27,0)</f>
        <v>0</v>
      </c>
      <c r="AFL24" s="248">
        <f>IF(AFL$6=$AEO$5,成绩录入!BY27,0)</f>
        <v>0</v>
      </c>
      <c r="AFM24" s="248">
        <f>IF(AFM$6=$AEO$5,成绩录入!BZ27,0)</f>
        <v>0</v>
      </c>
      <c r="AFN24" s="248">
        <f>IF(AFN$6=$AEO$5,成绩录入!CA27,0)</f>
        <v>0</v>
      </c>
      <c r="AFO24" s="248">
        <f>IF(AFO$6=$AEO$5,成绩录入!CB27,0)</f>
        <v>0</v>
      </c>
      <c r="AFP24" s="248">
        <f>IF(AFP$6=$AEO$5,成绩录入!CC27,0)</f>
        <v>0</v>
      </c>
      <c r="AFQ24" s="248">
        <f>IF(AFQ$6=$AEO$5,成绩录入!CD27,0)</f>
        <v>0</v>
      </c>
      <c r="AFR24" s="248">
        <f>IF(AFR$6=$AEO$5,成绩录入!CE27,0)</f>
        <v>0</v>
      </c>
      <c r="AFS24" s="248">
        <f>IF(AFS$6=$AEO$5,成绩录入!CF27,0)</f>
        <v>0</v>
      </c>
      <c r="AFT24" s="248">
        <f>IF(AFT$6=$AEO$5,成绩录入!CG27,0)</f>
        <v>0</v>
      </c>
      <c r="AFU24" s="248">
        <f>IF(AFU$6=$AEO$5,成绩录入!CH27,0)</f>
        <v>0</v>
      </c>
      <c r="AFV24" s="248">
        <f>IF(AFV$6=$AEO$5,成绩录入!CI27,0)</f>
        <v>0</v>
      </c>
      <c r="AFW24" s="248">
        <f>IF(AFW$6=$AEO$5,成绩录入!CJ27,0)</f>
        <v>0</v>
      </c>
      <c r="AFX24" s="248">
        <f>IF(AFX$6=$AEO$5,成绩录入!CK27,0)</f>
        <v>0</v>
      </c>
      <c r="AFY24" s="248">
        <f>IF(AFY$6=$AEO$5,成绩录入!CL27,0)</f>
        <v>0</v>
      </c>
      <c r="AFZ24" s="248">
        <f>IF(AFZ$6=$AEO$5,成绩录入!CM27,0)</f>
        <v>0</v>
      </c>
      <c r="AGA24" s="248">
        <f>IF(AGA$6=$AEO$5,成绩录入!CN27,0)</f>
        <v>0</v>
      </c>
      <c r="AGB24" s="248">
        <f>IF(AGB$6=$AEO$5,成绩录入!CO27,0)</f>
        <v>0</v>
      </c>
      <c r="AGC24" s="248">
        <f>IF(AGC$6=$AEO$5,成绩录入!CP27,0)</f>
        <v>0</v>
      </c>
      <c r="AGD24" s="248">
        <f>IF(AGD$6=$AEO$5,成绩录入!CQ27,0)</f>
        <v>0</v>
      </c>
      <c r="AGE24" s="248">
        <f>IF(AGE$6=$AEO$5,成绩录入!CR27,0)</f>
        <v>0</v>
      </c>
      <c r="AGF24" s="248">
        <f>IF(AGF$6=$AEO$5,成绩录入!CS27,0)</f>
        <v>0</v>
      </c>
      <c r="AGG24" s="248">
        <f>IF(AGG$6=$AEO$5,成绩录入!CT27,0)</f>
        <v>0</v>
      </c>
      <c r="AGH24" s="248">
        <f>IF(AGH$6=$AEO$5,成绩录入!CU27,0)</f>
        <v>0</v>
      </c>
      <c r="AGI24" s="248">
        <f>IF(AGI$6=$AEO$5,成绩录入!CV27,0)</f>
        <v>0</v>
      </c>
      <c r="AGJ24" s="248">
        <f>IF(AGJ$6=$AEO$5,成绩录入!CW27,0)</f>
        <v>0</v>
      </c>
      <c r="AGK24" s="248">
        <f>IF(AGK$6=$AEO$5,成绩录入!CX27,0)</f>
        <v>0</v>
      </c>
      <c r="AGL24" s="248">
        <f>IF(AGL$6=$AEO$5,成绩录入!CY27,0)</f>
        <v>0</v>
      </c>
      <c r="AGM24" s="248">
        <f>IF(AGM$6=$AEO$5,成绩录入!CZ27,0)</f>
        <v>0</v>
      </c>
      <c r="AGN24" s="248">
        <f>IF(AGN$6=$AEO$5,成绩录入!DA27,0)</f>
        <v>0</v>
      </c>
      <c r="AGO24" s="248">
        <f>IF(AGO$6=$AEO$5,成绩录入!DB27,0)</f>
        <v>0</v>
      </c>
      <c r="AGP24" s="248">
        <f>IF(AGP$6=$AEO$5,成绩录入!DC27,0)</f>
        <v>0</v>
      </c>
      <c r="AGQ24" s="248">
        <f>IF(AGQ$6=$AEO$5,成绩录入!DD27,0)</f>
        <v>0</v>
      </c>
      <c r="AGR24" s="248">
        <f>IF(AGR$6=$AEO$5,成绩录入!DE27,0)</f>
        <v>0</v>
      </c>
      <c r="AGS24" s="248">
        <f>IF(AGS$6=$AEO$5,成绩录入!DF27,0)</f>
        <v>0</v>
      </c>
      <c r="AGT24" s="248">
        <f>IF(AGT$6=$AEO$5,成绩录入!DG27,0)</f>
        <v>0</v>
      </c>
      <c r="AGU24" s="248">
        <f>IF(AGU$6=$AEO$5,成绩录入!DH27,0)</f>
        <v>0</v>
      </c>
      <c r="AGV24" s="248">
        <f>IF(AGV$6=$AEO$5,成绩录入!DI27,0)</f>
        <v>0</v>
      </c>
      <c r="AGW24" s="248">
        <f>IF(AGW$6=$AEO$5,成绩录入!DJ27,0)</f>
        <v>0</v>
      </c>
      <c r="AGX24" s="248">
        <f>IF(AGX$6=$AEO$5,成绩录入!DK27,0)</f>
        <v>0</v>
      </c>
      <c r="AGY24" s="248">
        <f>IF(AGY$6=$AEO$5,成绩录入!DL27,0)</f>
        <v>0</v>
      </c>
      <c r="AGZ24" s="248">
        <f>IF(AGZ$6=$AEO$5,成绩录入!DM27,0)</f>
        <v>0</v>
      </c>
      <c r="AHA24" s="248">
        <f>IF(AHA$6=$AEO$5,成绩录入!DN27,0)</f>
        <v>0</v>
      </c>
      <c r="AHB24" s="248">
        <f>IF(AHB$6=$AEO$5,成绩录入!DO27,0)</f>
        <v>0</v>
      </c>
      <c r="AHC24" s="248">
        <f>IF(AHC$6=$AEO$5,成绩录入!DP27,0)</f>
        <v>0</v>
      </c>
      <c r="AHD24" s="248">
        <f>IF(AHD$6=$AEO$5,成绩录入!DQ27,0)</f>
        <v>0</v>
      </c>
      <c r="AHE24" s="248">
        <f>IF(AHE$6=$AEO$5,成绩录入!DR27,0)</f>
        <v>0</v>
      </c>
      <c r="AHF24" s="248">
        <f>IF(AHF$6=$AEO$5,成绩录入!DS27,0)</f>
        <v>0</v>
      </c>
      <c r="AHG24" s="248">
        <f>IF(AHG$6=$AEO$5,成绩录入!DT27,0)</f>
        <v>0</v>
      </c>
      <c r="AHH24" s="248">
        <f>IF(AHH$6=$AEO$5,成绩录入!DU27,0)</f>
        <v>0</v>
      </c>
      <c r="AHI24" s="248">
        <f>IF(AHI$6=$AEO$5,成绩录入!DV27,0)</f>
        <v>0</v>
      </c>
      <c r="AHJ24" s="248">
        <f>IF(AHJ$6=$AEO$5,成绩录入!DW27,0)</f>
        <v>0</v>
      </c>
      <c r="AHK24" s="248">
        <f>IF(AHK$6=$AEO$5,成绩录入!DX27,0)</f>
        <v>0</v>
      </c>
      <c r="AHL24" s="248">
        <f>IF(AHL$6=$AEO$5,成绩录入!DY27,0)</f>
        <v>0</v>
      </c>
      <c r="AHM24" s="248">
        <f>IF(AHM$6=$AEO$5,成绩录入!DZ27,0)</f>
        <v>0</v>
      </c>
      <c r="AHN24" s="248">
        <f>IF(AHN$6=$AEO$5,成绩录入!EA27,0)</f>
        <v>0</v>
      </c>
      <c r="AHO24" s="248">
        <f>IF(AHO$6=$AEO$5,成绩录入!EB27,0)</f>
        <v>0</v>
      </c>
      <c r="AHP24" s="248">
        <f>IF(AHP$6=$AEO$5,成绩录入!EC27,0)</f>
        <v>0</v>
      </c>
      <c r="AHQ24" s="248">
        <f>IF(AHQ$6=$AEO$5,成绩录入!ED27,0)</f>
        <v>0</v>
      </c>
      <c r="AHR24" s="248">
        <f>IF(AHR$6=$AEO$5,成绩录入!EE27,0)</f>
        <v>0</v>
      </c>
      <c r="AHS24" s="248">
        <f>IF(AHS$6=$AEO$5,成绩录入!EF27,0)</f>
        <v>0</v>
      </c>
      <c r="AHT24" s="248">
        <f>IF(AHT$6=$AEO$5,成绩录入!EG27,0)</f>
        <v>0</v>
      </c>
      <c r="AHU24" s="248">
        <f>IF(AHU$6=$AEO$5,成绩录入!EH27,0)</f>
        <v>0</v>
      </c>
      <c r="AHV24" s="248">
        <f>IF(AHV$6=$AEO$5,成绩录入!EI27,0)</f>
        <v>0</v>
      </c>
      <c r="AHW24" s="248">
        <f>IF(AHW$6=$AEO$5,成绩录入!EJ27,0)</f>
        <v>0</v>
      </c>
      <c r="AHX24" s="248">
        <f>IF(AHX$6=$AEO$5,成绩录入!EK27,0)</f>
        <v>0</v>
      </c>
      <c r="AHY24" s="248">
        <f>IF(AHY$6=$AEO$5,成绩录入!EL27,0)</f>
        <v>0</v>
      </c>
      <c r="AHZ24" s="248">
        <f>IF(AHZ$6=$AEO$5,成绩录入!EM27,0)</f>
        <v>0</v>
      </c>
      <c r="AIA24" s="248">
        <f>IF(AIA$6=$AEO$5,成绩录入!EN27,0)</f>
        <v>0</v>
      </c>
      <c r="AIB24" s="248">
        <f>IF(AIB$6=$AEO$5,成绩录入!EO27,0)</f>
        <v>0</v>
      </c>
      <c r="AIC24" s="248">
        <f>IF(AIC$6=$AEO$5,成绩录入!EP27,0)</f>
        <v>0</v>
      </c>
      <c r="AID24" s="248">
        <f>IF(AID$6=$AEO$5,成绩录入!EQ27,0)</f>
        <v>0</v>
      </c>
      <c r="AIE24" s="248">
        <f>IF(AIE$6=$AEO$5,成绩录入!ER27,0)</f>
        <v>0</v>
      </c>
      <c r="AIF24" s="248">
        <f>IF(AIF$6=$AEO$5,成绩录入!ES27,0)</f>
        <v>0</v>
      </c>
      <c r="AIG24" s="248">
        <f>IF(AIG$6=$AEO$5,成绩录入!ET27,0)</f>
        <v>0</v>
      </c>
      <c r="AIH24" s="248">
        <f>IF(AIH$6=$AEO$5,成绩录入!EU27,0)</f>
        <v>0</v>
      </c>
      <c r="AII24" s="248">
        <f>IF(AII$6=$AEO$5,成绩录入!EV27,0)</f>
        <v>0</v>
      </c>
      <c r="AIJ24" s="248">
        <f>IF(AIJ$6=$AEO$5,成绩录入!EW27,0)</f>
        <v>0</v>
      </c>
      <c r="AIK24" s="248">
        <f>IF(AIK$6=$AEO$5,成绩录入!EX27,0)</f>
        <v>0</v>
      </c>
      <c r="AIL24" s="218">
        <f t="shared" si="35"/>
        <v>0</v>
      </c>
      <c r="AIN24" s="214" t="str">
        <f>初始录入!A29</f>
        <v/>
      </c>
      <c r="AIO24" s="215">
        <f>初始录入!B29</f>
        <v>0</v>
      </c>
      <c r="AIP24" s="216">
        <f>初始录入!C29</f>
        <v>0</v>
      </c>
      <c r="AIQ24" s="314">
        <f>IF(平时!D22&lt;&gt;"",平时!D22,0)</f>
        <v>0</v>
      </c>
      <c r="AIR24" s="324" t="str">
        <f t="shared" si="89"/>
        <v/>
      </c>
      <c r="AIS24" s="314">
        <f>IF(过程!D22&lt;&gt;"",过程!D22,0)</f>
        <v>0</v>
      </c>
      <c r="AIT24" s="324" t="str">
        <f t="shared" si="90"/>
        <v/>
      </c>
      <c r="AIU24" s="216">
        <f>IF(期末!D22&lt;&gt;"",期末!D22,0)</f>
        <v>0</v>
      </c>
      <c r="AIV24" s="324" t="str">
        <f t="shared" si="91"/>
        <v/>
      </c>
      <c r="AIW24" s="325">
        <f t="shared" si="92"/>
        <v>0</v>
      </c>
      <c r="AIX24" s="314">
        <f>IF(平时!E22&lt;&gt;"",平时!E22,0)</f>
        <v>0</v>
      </c>
      <c r="AIY24" s="324" t="str">
        <f t="shared" si="93"/>
        <v/>
      </c>
      <c r="AIZ24" s="314">
        <f>IF(过程!E22&lt;&gt;"",过程!E22,0)</f>
        <v>0</v>
      </c>
      <c r="AJA24" s="324" t="str">
        <f t="shared" si="94"/>
        <v/>
      </c>
      <c r="AJB24" s="216">
        <f>IF(期末!E22&lt;&gt;"",期末!E22,0)</f>
        <v>0</v>
      </c>
      <c r="AJC24" s="324" t="str">
        <f t="shared" si="95"/>
        <v/>
      </c>
      <c r="AJD24" s="325">
        <f t="shared" si="96"/>
        <v>0</v>
      </c>
      <c r="AJE24" s="314">
        <f>IF(平时!F22&lt;&gt;"",平时!F22,0)</f>
        <v>0</v>
      </c>
      <c r="AJF24" s="324" t="str">
        <f t="shared" si="97"/>
        <v/>
      </c>
      <c r="AJG24" s="314">
        <f>IF(过程!F22&lt;&gt;"",过程!F22,0)</f>
        <v>0</v>
      </c>
      <c r="AJH24" s="324" t="str">
        <f t="shared" si="98"/>
        <v/>
      </c>
      <c r="AJI24" s="216">
        <f>IF(期末!F22&lt;&gt;"",期末!F22,0)</f>
        <v>0</v>
      </c>
      <c r="AJJ24" s="324" t="str">
        <f t="shared" si="99"/>
        <v/>
      </c>
      <c r="AJK24" s="325">
        <f t="shared" si="100"/>
        <v>0</v>
      </c>
      <c r="AJL24" s="314">
        <f>IF(平时!G22&lt;&gt;"",平时!G22,0)</f>
        <v>0</v>
      </c>
      <c r="AJM24" s="324" t="str">
        <f t="shared" si="101"/>
        <v/>
      </c>
      <c r="AJN24" s="314">
        <f>IF(过程!G22&lt;&gt;"",过程!G22,0)</f>
        <v>0</v>
      </c>
      <c r="AJO24" s="324" t="str">
        <f t="shared" si="102"/>
        <v/>
      </c>
      <c r="AJP24" s="216">
        <f>IF(期末!G22&lt;&gt;"",期末!G22,0)</f>
        <v>0</v>
      </c>
      <c r="AJQ24" s="324" t="str">
        <f t="shared" si="103"/>
        <v/>
      </c>
      <c r="AJR24" s="325">
        <f t="shared" si="104"/>
        <v>0</v>
      </c>
      <c r="AJS24" s="314">
        <f>IF(平时!H22&lt;&gt;"",平时!H22,0)</f>
        <v>0</v>
      </c>
      <c r="AJT24" s="324" t="str">
        <f t="shared" si="105"/>
        <v/>
      </c>
      <c r="AJU24" s="314">
        <f>IF(过程!H22&lt;&gt;"",过程!H22,0)</f>
        <v>0</v>
      </c>
      <c r="AJV24" s="324" t="str">
        <f t="shared" si="106"/>
        <v/>
      </c>
      <c r="AJW24" s="216">
        <f>IF(期末!H22&lt;&gt;"",期末!H22,0)</f>
        <v>0</v>
      </c>
      <c r="AJX24" s="324" t="str">
        <f t="shared" si="107"/>
        <v/>
      </c>
      <c r="AJY24" s="326">
        <f t="shared" si="108"/>
        <v>0</v>
      </c>
      <c r="AKA24" s="216" t="str">
        <f>初始录入!A29</f>
        <v/>
      </c>
      <c r="AKB24" s="216">
        <f>初始录入!B29</f>
        <v>0</v>
      </c>
      <c r="AKC24" s="216">
        <f>初始录入!C29</f>
        <v>0</v>
      </c>
      <c r="AKD24" s="327" t="str">
        <f>IF(初始录入!$E29=初始录入!$K$2,达成度!$D37,"")</f>
        <v/>
      </c>
      <c r="AKE24" s="327" t="str">
        <f>IF(初始录入!$E29=初始录入!$K$3,达成度!D37,"")</f>
        <v/>
      </c>
      <c r="AKF24" s="216" t="str">
        <f>IF(初始录入!$E29=初始录入!$K$4,达成度!D37,"")</f>
        <v/>
      </c>
      <c r="AKG24" s="216" t="str">
        <f>IF(初始录入!$E29=初始录入!$K$5,达成度!D37,"")</f>
        <v/>
      </c>
      <c r="AKH24" s="327" t="str">
        <f>IF(初始录入!$E29=初始录入!$K$2,达成度!E37,"")</f>
        <v/>
      </c>
      <c r="AKI24" s="327" t="str">
        <f>IF(初始录入!$E29=初始录入!$K$3,达成度!E37,"")</f>
        <v/>
      </c>
      <c r="AKJ24" s="216" t="str">
        <f>IF(初始录入!$E29=初始录入!$K$4,达成度!E37,"")</f>
        <v/>
      </c>
      <c r="AKK24" s="216" t="str">
        <f>IF(初始录入!$E29=初始录入!$K$5,达成度!E37,"")</f>
        <v/>
      </c>
      <c r="AKL24" s="327" t="str">
        <f>IF(初始录入!$E29=初始录入!$K$2,达成度!F37,"")</f>
        <v/>
      </c>
      <c r="AKM24" s="327" t="str">
        <f>IF(初始录入!$E29=初始录入!$K$3,达成度!F37,"")</f>
        <v/>
      </c>
      <c r="AKN24" s="216" t="str">
        <f>IF(初始录入!$E29=初始录入!$K$4,达成度!F37,"")</f>
        <v/>
      </c>
      <c r="AKO24" s="216" t="str">
        <f>IF(初始录入!$E29=初始录入!$K$5,达成度!F37,"")</f>
        <v/>
      </c>
      <c r="AKP24" s="327" t="str">
        <f>IF(初始录入!$E29=初始录入!$K$2,达成度!H37,"")</f>
        <v/>
      </c>
      <c r="AKQ24" s="327" t="str">
        <f>IF(初始录入!$E29=初始录入!$K$3,达成度!H37,"")</f>
        <v/>
      </c>
      <c r="AKR24" s="216" t="str">
        <f>IF(初始录入!$E29=初始录入!$K$4,达成度!H37,"")</f>
        <v/>
      </c>
      <c r="AKS24" s="216" t="str">
        <f>IF(初始录入!$E29=初始录入!$K$5,达成度!H37,"")</f>
        <v/>
      </c>
      <c r="AKT24" s="327" t="str">
        <f>IF(初始录入!$E29=初始录入!$K$2,达成度!I37,"")</f>
        <v/>
      </c>
      <c r="AKU24" s="327" t="str">
        <f>IF(初始录入!$E29=初始录入!$K$3,达成度!I37,"")</f>
        <v/>
      </c>
      <c r="AKV24" s="216" t="str">
        <f>IF(初始录入!$E29=初始录入!$K$4,达成度!I37,"")</f>
        <v/>
      </c>
      <c r="AKW24" s="216" t="str">
        <f>IF(初始录入!$E29=初始录入!$K$5,达成度!I37,"")</f>
        <v/>
      </c>
      <c r="AKX24" s="327" t="str">
        <f>IF(初始录入!$E29=初始录入!$K$2,达成度!J37,"")</f>
        <v/>
      </c>
      <c r="AKY24" s="327" t="str">
        <f>IF(初始录入!$E29=初始录入!$K$3,达成度!J37,"")</f>
        <v/>
      </c>
      <c r="AKZ24" s="216" t="str">
        <f>IF(初始录入!$E29=初始录入!$K$4,达成度!J37,"")</f>
        <v/>
      </c>
      <c r="ALA24" s="216" t="str">
        <f>IF(初始录入!$E29=初始录入!$K$5,达成度!J37,"")</f>
        <v/>
      </c>
      <c r="ALB24" s="327" t="str">
        <f>IF(初始录入!$E29=初始录入!$K$2,达成度!L37,"")</f>
        <v/>
      </c>
      <c r="ALC24" s="327" t="str">
        <f>IF(初始录入!$E29=初始录入!$K$3,达成度!L37,"")</f>
        <v/>
      </c>
      <c r="ALD24" s="216" t="str">
        <f>IF(初始录入!$E29=初始录入!$K$4,达成度!L37,"")</f>
        <v/>
      </c>
      <c r="ALE24" s="216" t="str">
        <f>IF(初始录入!$E29=初始录入!$K$5,达成度!L37,"")</f>
        <v/>
      </c>
      <c r="ALF24" s="327" t="str">
        <f>IF(初始录入!$E29=初始录入!$K$2,达成度!M37,"")</f>
        <v/>
      </c>
      <c r="ALG24" s="327" t="str">
        <f>IF(初始录入!$E29=初始录入!$K$3,达成度!M37,"")</f>
        <v/>
      </c>
      <c r="ALH24" s="216" t="str">
        <f>IF(初始录入!$E29=初始录入!$K$4,达成度!M37,"")</f>
        <v/>
      </c>
      <c r="ALI24" s="216" t="str">
        <f>IF(初始录入!$E29=初始录入!$K$5,达成度!M37,"")</f>
        <v/>
      </c>
      <c r="ALJ24" s="327" t="str">
        <f>IF(初始录入!$E29=初始录入!$K$2,达成度!N37,"")</f>
        <v/>
      </c>
      <c r="ALK24" s="327" t="str">
        <f>IF(初始录入!$E29=初始录入!$K$3,达成度!N37,"")</f>
        <v/>
      </c>
      <c r="ALL24" s="216" t="str">
        <f>IF(初始录入!$E29=初始录入!$K$4,达成度!N37,"")</f>
        <v/>
      </c>
      <c r="ALM24" s="216" t="str">
        <f>IF(初始录入!$E29=初始录入!$K$5,达成度!N37,"")</f>
        <v/>
      </c>
      <c r="ALN24" s="327" t="str">
        <f>IF(初始录入!$E29=初始录入!$K$2,达成度!P37,"")</f>
        <v/>
      </c>
      <c r="ALO24" s="327" t="str">
        <f>IF(初始录入!$E29=初始录入!$K$3,达成度!P37,"")</f>
        <v/>
      </c>
      <c r="ALP24" s="216" t="str">
        <f>IF(初始录入!$E29=初始录入!$K$4,达成度!P37,"")</f>
        <v/>
      </c>
      <c r="ALQ24" s="216" t="str">
        <f>IF(初始录入!$E29=初始录入!$K$5,达成度!P37,"")</f>
        <v/>
      </c>
      <c r="ALR24" s="327" t="str">
        <f>IF(初始录入!$E29=初始录入!$K$2,达成度!Q37,"")</f>
        <v/>
      </c>
      <c r="ALS24" s="327" t="str">
        <f>IF(初始录入!$E29=初始录入!$K$3,达成度!Q37,"")</f>
        <v/>
      </c>
      <c r="ALT24" s="216" t="str">
        <f>IF(初始录入!$E29=初始录入!$K$4,达成度!Q37,"")</f>
        <v/>
      </c>
      <c r="ALU24" s="216" t="str">
        <f>IF(初始录入!$E29=初始录入!$K$5,达成度!Q37,"")</f>
        <v/>
      </c>
      <c r="ALV24" s="327" t="str">
        <f>IF(初始录入!$E29=初始录入!$K$2,达成度!R37,"")</f>
        <v/>
      </c>
      <c r="ALW24" s="327" t="str">
        <f>IF(初始录入!$E29=初始录入!$K$3,达成度!R37,"")</f>
        <v/>
      </c>
      <c r="ALX24" s="216" t="str">
        <f>IF(初始录入!$E29=初始录入!$K$4,达成度!R37,"")</f>
        <v/>
      </c>
      <c r="ALY24" s="216"/>
      <c r="ALZ24" s="327" t="str">
        <f>IF(初始录入!$E29=初始录入!$K$2,达成度!T37,"")</f>
        <v/>
      </c>
      <c r="AMA24" s="327" t="str">
        <f>IF(初始录入!$E29=初始录入!$K$3,达成度!T37,"")</f>
        <v/>
      </c>
      <c r="AMB24" s="216" t="str">
        <f>IF(初始录入!$E29=初始录入!$K$4,达成度!T37,"")</f>
        <v/>
      </c>
      <c r="AMC24" s="216" t="str">
        <f>IF(初始录入!$E29=初始录入!$K$5,达成度!T37,"")</f>
        <v/>
      </c>
      <c r="AMD24" s="327" t="str">
        <f>IF(初始录入!$E29=初始录入!$K$2,达成度!U37,"")</f>
        <v/>
      </c>
      <c r="AME24" s="327" t="str">
        <f>IF(初始录入!$E29=初始录入!$K$3,达成度!U37,"")</f>
        <v/>
      </c>
      <c r="AMF24" s="216" t="str">
        <f>IF(初始录入!$E29=初始录入!$K$4,达成度!U37,"")</f>
        <v/>
      </c>
      <c r="AMG24" s="216" t="str">
        <f>IF(初始录入!$E29=初始录入!$K$5,达成度!U37,"")</f>
        <v/>
      </c>
      <c r="AMH24" s="327" t="str">
        <f>IF(初始录入!$E29=初始录入!$K$2,达成度!V37,"")</f>
        <v/>
      </c>
      <c r="AMI24" s="327" t="str">
        <f>IF(初始录入!$E29=初始录入!$K$3,达成度!V37,"")</f>
        <v/>
      </c>
      <c r="AMJ24" s="216" t="str">
        <f>IF(初始录入!$E29=初始录入!$K$4,达成度!W37,"")</f>
        <v/>
      </c>
      <c r="AMK24" s="216" t="str">
        <f>IF(初始录入!$E29=初始录入!$K$5,达成度!W37,"")</f>
        <v/>
      </c>
      <c r="AMM24" s="215">
        <f t="shared" si="114"/>
        <v>17</v>
      </c>
      <c r="AMN24" s="222" t="str">
        <f t="shared" si="109"/>
        <v/>
      </c>
      <c r="AMO24" s="325" t="str">
        <f>IF($AMM24&lt;=$H$7,INDEX(达成度!$G$21:$G$170,$AMM24,1),"")</f>
        <v/>
      </c>
      <c r="AMP24" s="325" t="str">
        <f>IF($AMM24&lt;=$H$7,INDEX(达成度!$K$21:$K$170,$AMM24,1),"")</f>
        <v/>
      </c>
      <c r="AMQ24" s="325" t="str">
        <f>IF($AMM24&lt;=$H$7,INDEX(达成度!$O$21:$O$170,$AMM24,1),"")</f>
        <v/>
      </c>
      <c r="AMR24" s="325" t="str">
        <f>IF($AMM24&lt;=$H$7,INDEX(达成度!$S$21:$S$170,$AMM24,1),"")</f>
        <v/>
      </c>
      <c r="AMS24" s="326" t="str">
        <f>IF($AMM24&lt;=$H$7,INDEX(达成度!$W$21:$W$170,$AMM24,1),"")</f>
        <v/>
      </c>
      <c r="AMT24" s="328"/>
      <c r="AMU24" s="336"/>
      <c r="AMV24" s="222" t="str">
        <f t="shared" si="110"/>
        <v/>
      </c>
      <c r="AMW24" s="325" t="str">
        <f>IF($AMM24&lt;=$I$7,INDEX(达成度!$G$21:$G$170,$AMM24+$H$7,1),"")</f>
        <v/>
      </c>
      <c r="AMX24" s="325" t="str">
        <f>IF($AMM24&lt;=$I$7,INDEX(达成度!$K$21:$K$170,$AMM24+$H$7,1),"")</f>
        <v/>
      </c>
      <c r="AMY24" s="325" t="str">
        <f>IF($AMM24&lt;=$I$7,INDEX(达成度!$O$21:$O$170,$AMM24+$H$7,1),"")</f>
        <v/>
      </c>
      <c r="AMZ24" s="325" t="str">
        <f>IF($AMM24&lt;=$I$7,INDEX(达成度!$S$21:$S$170,$AMM24+$H$7,1),"")</f>
        <v/>
      </c>
      <c r="ANA24" s="326" t="str">
        <f>IF($AMM24&lt;=$I$7,INDEX(达成度!$W$21:$W$170,$AMM24+$H$7,1),"")</f>
        <v/>
      </c>
      <c r="ANB24" s="206"/>
      <c r="ANC24" s="215"/>
      <c r="AND24" s="216" t="str">
        <f t="shared" si="111"/>
        <v/>
      </c>
      <c r="ANE24" s="325" t="str">
        <f>IF($AMM24&lt;=$J$7,INDEX(达成度!$G$21:$G$170,$AMM24+$H$7+$I$7,1),"")</f>
        <v/>
      </c>
      <c r="ANF24" s="325" t="str">
        <f>IF($AMM24&lt;=$J$7,INDEX(达成度!$K$21:$K$170,$AMM24+$H$7+$I$7,1),"")</f>
        <v/>
      </c>
      <c r="ANG24" s="325" t="str">
        <f>IF($AMM24&lt;=$J$7,INDEX(达成度!$O$21:$O$170,$AMM24+$H$7+$I$7,1),"")</f>
        <v/>
      </c>
      <c r="ANH24" s="325" t="str">
        <f>IF($AMM24&lt;=$J$7,INDEX(达成度!$S$21:$S$170,$AMM24+$H$7+$I$7,1),"")</f>
        <v/>
      </c>
      <c r="ANI24" s="326" t="str">
        <f>IF($AMM24&lt;=$J$7,INDEX(达成度!$W$21:$W$170,$AMM24+$H$7+$I$7,1),"")</f>
        <v/>
      </c>
      <c r="ANK24" s="215"/>
      <c r="ANL24" s="216" t="str">
        <f t="shared" si="112"/>
        <v/>
      </c>
      <c r="ANM24" s="325" t="str">
        <f>IF($AMM24&lt;=$K$7,INDEX(达成度!$G$21:$G$170,$AMM24+$H$7+$I$7+$J$7,1),"")</f>
        <v/>
      </c>
      <c r="ANN24" s="325" t="str">
        <f>IF($AMM24&lt;=$K$7,INDEX(达成度!$K$21:$K$170,$AMM24+$H$7+$I$7+$J$7,1),"")</f>
        <v/>
      </c>
      <c r="ANO24" s="325" t="str">
        <f>IF($AMM24&lt;=$K$7,INDEX(达成度!$O$21:$O$170,$AMM24+$H$7+$I$7+$J$7,1),"")</f>
        <v/>
      </c>
      <c r="ANP24" s="325" t="str">
        <f>IF($AMM24&lt;=$K$7,INDEX(达成度!$S$21:$S$170,$AMM24+$H$7+$I$7+$J$7,1),"")</f>
        <v/>
      </c>
      <c r="ANQ24" s="326" t="str">
        <f>IF($AMM24&lt;=$K$7,INDEX(达成度!$W$21:$W$170,$AMM24+$H$7+$I$7+$J$7,1),"")</f>
        <v/>
      </c>
    </row>
    <row r="25" ht="18" customHeight="1" spans="1:1024 1025:1115">
      <c r="A25" s="215" t="str">
        <f>初始录入!A30</f>
        <v/>
      </c>
      <c r="B25" s="216" t="str">
        <f>IF(初始录入!B30&lt;&gt;"",初始录入!B30,"")</f>
        <v/>
      </c>
      <c r="C25" s="216" t="str">
        <f>IF(初始录入!C30&lt;&gt;"",初始录入!C30,"")</f>
        <v/>
      </c>
      <c r="D25" s="216" t="str">
        <f>IF(初始录入!D30&lt;&gt;"",初始录入!D30,"")</f>
        <v/>
      </c>
      <c r="E25" s="218" t="str">
        <f>IF(初始录入!E30&lt;&gt;"",初始录入!E30,"")</f>
        <v/>
      </c>
      <c r="G25" s="330"/>
      <c r="H25" s="295">
        <f>IF(初始录入!E30=H$6,1,0)</f>
        <v>0</v>
      </c>
      <c r="I25" s="295">
        <f>IF(初始录入!E30=I$6,1,0)</f>
        <v>0</v>
      </c>
      <c r="J25" s="295">
        <f>IF(初始录入!E30=J$6,1,0)</f>
        <v>0</v>
      </c>
      <c r="K25" s="321">
        <f>IF(初始录入!E30=K$6,1,0)</f>
        <v>0</v>
      </c>
      <c r="L25" s="28"/>
      <c r="X25" s="28"/>
      <c r="Y25" s="294">
        <v>100</v>
      </c>
      <c r="Z25" s="295">
        <f>成绩录入!$F$7</f>
        <v>0</v>
      </c>
      <c r="AA25" s="295">
        <f>成绩录入!F28</f>
        <v>0</v>
      </c>
      <c r="AB25" s="296">
        <f>IF(初始录入!$M$7&lt;&gt;"",IF(成绩录入!$F$7&lt;&gt;"",IF(初始录入!$P$7="次数",AA25/Z25*Y25,成绩录入!F28),0),0)</f>
        <v>0</v>
      </c>
      <c r="AC25" s="297">
        <f t="shared" si="36"/>
        <v>0</v>
      </c>
      <c r="AD25" s="297">
        <f t="shared" si="23"/>
        <v>0</v>
      </c>
      <c r="AE25" s="297">
        <f t="shared" si="24"/>
        <v>0</v>
      </c>
      <c r="AF25" s="297">
        <f t="shared" si="25"/>
        <v>0</v>
      </c>
      <c r="AG25" s="297">
        <f t="shared" si="26"/>
        <v>0</v>
      </c>
      <c r="AH25" s="298">
        <f t="shared" si="37"/>
        <v>0</v>
      </c>
      <c r="AI25" s="28"/>
      <c r="AJ25" s="260">
        <f>成绩录入!I28</f>
        <v>0</v>
      </c>
      <c r="AK25" s="248">
        <f>成绩录入!J28</f>
        <v>0</v>
      </c>
      <c r="AL25" s="248">
        <f>成绩录入!K28</f>
        <v>0</v>
      </c>
      <c r="AM25" s="248">
        <f>成绩录入!L28</f>
        <v>0</v>
      </c>
      <c r="AN25" s="248">
        <f>成绩录入!M28</f>
        <v>0</v>
      </c>
      <c r="AO25" s="298">
        <f t="shared" si="38"/>
        <v>0</v>
      </c>
      <c r="AP25" s="299"/>
      <c r="AQ25" s="260">
        <f>成绩录入!I28</f>
        <v>0</v>
      </c>
      <c r="AR25" s="248">
        <f>成绩录入!J28</f>
        <v>0</v>
      </c>
      <c r="AS25" s="248">
        <f>成绩录入!K28</f>
        <v>0</v>
      </c>
      <c r="AT25" s="248">
        <f>成绩录入!L28</f>
        <v>0</v>
      </c>
      <c r="AU25" s="248">
        <f>成绩录入!M28</f>
        <v>0</v>
      </c>
      <c r="AV25" s="298">
        <f t="shared" si="39"/>
        <v>0</v>
      </c>
      <c r="AW25" s="299"/>
      <c r="AX25" s="260">
        <f>成绩录入!I28</f>
        <v>0</v>
      </c>
      <c r="AY25" s="248">
        <f>成绩录入!J28</f>
        <v>0</v>
      </c>
      <c r="AZ25" s="248">
        <f>成绩录入!K28</f>
        <v>0</v>
      </c>
      <c r="BA25" s="248">
        <f>成绩录入!L28</f>
        <v>0</v>
      </c>
      <c r="BB25" s="248">
        <f>成绩录入!M28</f>
        <v>0</v>
      </c>
      <c r="BC25" s="298">
        <f t="shared" si="40"/>
        <v>0</v>
      </c>
      <c r="BD25" s="299"/>
      <c r="BE25" s="260">
        <f>成绩录入!I28</f>
        <v>0</v>
      </c>
      <c r="BF25" s="248">
        <f>成绩录入!J28</f>
        <v>0</v>
      </c>
      <c r="BG25" s="248">
        <f>成绩录入!K28</f>
        <v>0</v>
      </c>
      <c r="BH25" s="248">
        <f>成绩录入!L28</f>
        <v>0</v>
      </c>
      <c r="BI25" s="248">
        <f>成绩录入!M28</f>
        <v>0</v>
      </c>
      <c r="BJ25" s="298">
        <f t="shared" si="41"/>
        <v>0</v>
      </c>
      <c r="BK25" s="299"/>
      <c r="BL25" s="260">
        <f>成绩录入!I28</f>
        <v>0</v>
      </c>
      <c r="BM25" s="248">
        <f>成绩录入!J28</f>
        <v>0</v>
      </c>
      <c r="BN25" s="248">
        <f>成绩录入!K28</f>
        <v>0</v>
      </c>
      <c r="BO25" s="248">
        <f>成绩录入!L28</f>
        <v>0</v>
      </c>
      <c r="BP25" s="248">
        <f>成绩录入!M28</f>
        <v>0</v>
      </c>
      <c r="BQ25" s="298">
        <f t="shared" si="42"/>
        <v>0</v>
      </c>
      <c r="BR25" s="300"/>
      <c r="BS25" s="260">
        <f>成绩录入!P28</f>
        <v>0</v>
      </c>
      <c r="BT25" s="248">
        <f>成绩录入!Q28</f>
        <v>0</v>
      </c>
      <c r="BU25" s="248">
        <f>成绩录入!R28</f>
        <v>0</v>
      </c>
      <c r="BV25" s="248">
        <f>成绩录入!S28</f>
        <v>0</v>
      </c>
      <c r="BW25" s="248">
        <f>成绩录入!T28</f>
        <v>0</v>
      </c>
      <c r="BX25" s="248">
        <f>成绩录入!U28</f>
        <v>0</v>
      </c>
      <c r="BY25" s="248">
        <f>成绩录入!V28</f>
        <v>0</v>
      </c>
      <c r="BZ25" s="248">
        <f>成绩录入!W28</f>
        <v>0</v>
      </c>
      <c r="CA25" s="248">
        <f>成绩录入!X28</f>
        <v>0</v>
      </c>
      <c r="CB25" s="248">
        <f>成绩录入!Y28</f>
        <v>0</v>
      </c>
      <c r="CC25" s="298">
        <f t="shared" si="43"/>
        <v>0</v>
      </c>
      <c r="CD25" s="299"/>
      <c r="CE25" s="260">
        <f>成绩录入!P28</f>
        <v>0</v>
      </c>
      <c r="CF25" s="248">
        <f>成绩录入!Q28</f>
        <v>0</v>
      </c>
      <c r="CG25" s="248">
        <f>成绩录入!R28</f>
        <v>0</v>
      </c>
      <c r="CH25" s="248">
        <f>成绩录入!S28</f>
        <v>0</v>
      </c>
      <c r="CI25" s="248">
        <f>成绩录入!T28</f>
        <v>0</v>
      </c>
      <c r="CJ25" s="248">
        <f>成绩录入!U28</f>
        <v>0</v>
      </c>
      <c r="CK25" s="248">
        <f>成绩录入!V28</f>
        <v>0</v>
      </c>
      <c r="CL25" s="248">
        <f>成绩录入!W28</f>
        <v>0</v>
      </c>
      <c r="CM25" s="248">
        <f>成绩录入!X28</f>
        <v>0</v>
      </c>
      <c r="CN25" s="248">
        <f>成绩录入!Y28</f>
        <v>0</v>
      </c>
      <c r="CO25" s="298">
        <f t="shared" si="44"/>
        <v>0</v>
      </c>
      <c r="CP25" s="299"/>
      <c r="CQ25" s="260">
        <f>成绩录入!P28</f>
        <v>0</v>
      </c>
      <c r="CR25" s="248">
        <f>成绩录入!Q28</f>
        <v>0</v>
      </c>
      <c r="CS25" s="248">
        <f>成绩录入!R28</f>
        <v>0</v>
      </c>
      <c r="CT25" s="248">
        <f>成绩录入!S28</f>
        <v>0</v>
      </c>
      <c r="CU25" s="248">
        <f>成绩录入!T28</f>
        <v>0</v>
      </c>
      <c r="CV25" s="248">
        <f>成绩录入!U28</f>
        <v>0</v>
      </c>
      <c r="CW25" s="248">
        <f>成绩录入!V28</f>
        <v>0</v>
      </c>
      <c r="CX25" s="248">
        <f>成绩录入!W28</f>
        <v>0</v>
      </c>
      <c r="CY25" s="248">
        <f>成绩录入!X28</f>
        <v>0</v>
      </c>
      <c r="CZ25" s="248">
        <f>成绩录入!Y28</f>
        <v>0</v>
      </c>
      <c r="DA25" s="298">
        <f t="shared" si="45"/>
        <v>0</v>
      </c>
      <c r="DB25" s="299"/>
      <c r="DC25" s="260">
        <f>成绩录入!P28</f>
        <v>0</v>
      </c>
      <c r="DD25" s="248">
        <f>成绩录入!Q28</f>
        <v>0</v>
      </c>
      <c r="DE25" s="248">
        <f>成绩录入!R28</f>
        <v>0</v>
      </c>
      <c r="DF25" s="248">
        <f>成绩录入!S28</f>
        <v>0</v>
      </c>
      <c r="DG25" s="248">
        <f>成绩录入!T28</f>
        <v>0</v>
      </c>
      <c r="DH25" s="248">
        <f>成绩录入!U28</f>
        <v>0</v>
      </c>
      <c r="DI25" s="248">
        <f>成绩录入!V28</f>
        <v>0</v>
      </c>
      <c r="DJ25" s="248">
        <f>成绩录入!W28</f>
        <v>0</v>
      </c>
      <c r="DK25" s="248">
        <f>成绩录入!X28</f>
        <v>0</v>
      </c>
      <c r="DL25" s="248">
        <f>成绩录入!Y28</f>
        <v>0</v>
      </c>
      <c r="DM25" s="298">
        <f t="shared" si="46"/>
        <v>0</v>
      </c>
      <c r="DN25" s="299"/>
      <c r="DO25" s="260">
        <f>成绩录入!P28</f>
        <v>0</v>
      </c>
      <c r="DP25" s="248">
        <f>成绩录入!Q28</f>
        <v>0</v>
      </c>
      <c r="DQ25" s="248">
        <f>成绩录入!R28</f>
        <v>0</v>
      </c>
      <c r="DR25" s="248">
        <f>成绩录入!S28</f>
        <v>0</v>
      </c>
      <c r="DS25" s="248">
        <f>成绩录入!T28</f>
        <v>0</v>
      </c>
      <c r="DT25" s="248">
        <f>成绩录入!U28</f>
        <v>0</v>
      </c>
      <c r="DU25" s="248">
        <f>成绩录入!V28</f>
        <v>0</v>
      </c>
      <c r="DV25" s="248">
        <f>成绩录入!W28</f>
        <v>0</v>
      </c>
      <c r="DW25" s="248">
        <f>成绩录入!X28</f>
        <v>0</v>
      </c>
      <c r="DX25" s="248">
        <f>成绩录入!Y28</f>
        <v>0</v>
      </c>
      <c r="DY25" s="298">
        <f t="shared" si="47"/>
        <v>0</v>
      </c>
      <c r="DZ25" s="299"/>
      <c r="EA25" s="301" t="e">
        <f t="shared" si="48"/>
        <v>#DIV/0!</v>
      </c>
      <c r="EB25" s="297" t="e">
        <f t="shared" si="49"/>
        <v>#DIV/0!</v>
      </c>
      <c r="EC25" s="297" t="e">
        <f t="shared" si="50"/>
        <v>#DIV/0!</v>
      </c>
      <c r="ED25" s="297" t="e">
        <f t="shared" si="51"/>
        <v>#DIV/0!</v>
      </c>
      <c r="EE25" s="297" t="e">
        <f t="shared" si="52"/>
        <v>#DIV/0!</v>
      </c>
      <c r="EF25" s="302" t="e">
        <f t="shared" si="53"/>
        <v>#DIV/0!</v>
      </c>
      <c r="EG25" s="303"/>
      <c r="EH25" s="304">
        <f t="shared" si="54"/>
        <v>0</v>
      </c>
      <c r="EI25" s="296">
        <f>成绩录入!I28</f>
        <v>0</v>
      </c>
      <c r="EJ25" s="296">
        <f>成绩录入!J28</f>
        <v>0</v>
      </c>
      <c r="EK25" s="296">
        <f>成绩录入!K28</f>
        <v>0</v>
      </c>
      <c r="EL25" s="296">
        <f>成绩录入!L28</f>
        <v>0</v>
      </c>
      <c r="EM25" s="296">
        <f>成绩录入!M28</f>
        <v>0</v>
      </c>
      <c r="EN25" s="296">
        <f>成绩录入!P28</f>
        <v>0</v>
      </c>
      <c r="EO25" s="296">
        <f>成绩录入!Q28</f>
        <v>0</v>
      </c>
      <c r="EP25" s="296">
        <f>成绩录入!R28</f>
        <v>0</v>
      </c>
      <c r="EQ25" s="296">
        <f>成绩录入!S28</f>
        <v>0</v>
      </c>
      <c r="ER25" s="296">
        <f>成绩录入!T28</f>
        <v>0</v>
      </c>
      <c r="ES25" s="296">
        <f>成绩录入!U28</f>
        <v>0</v>
      </c>
      <c r="ET25" s="296">
        <f>成绩录入!V28</f>
        <v>0</v>
      </c>
      <c r="EU25" s="296">
        <f>成绩录入!W28</f>
        <v>0</v>
      </c>
      <c r="EV25" s="296">
        <f>成绩录入!X28</f>
        <v>0</v>
      </c>
      <c r="EW25" s="302">
        <f>成绩录入!Y28</f>
        <v>0</v>
      </c>
      <c r="EX25" s="303"/>
      <c r="EY25" s="304" t="str">
        <f t="shared" si="55"/>
        <v/>
      </c>
      <c r="EZ25" s="296" t="str">
        <f t="shared" si="55"/>
        <v/>
      </c>
      <c r="FA25" s="296" t="str">
        <f t="shared" si="55"/>
        <v/>
      </c>
      <c r="FB25" s="296" t="str">
        <f t="shared" si="55"/>
        <v/>
      </c>
      <c r="FC25" s="302">
        <f>成绩录入!AB28</f>
        <v>0</v>
      </c>
      <c r="FD25" s="303"/>
      <c r="FE25" s="304" t="str">
        <f t="shared" si="56"/>
        <v>√</v>
      </c>
      <c r="FF25" s="296" t="str">
        <f t="shared" si="57"/>
        <v>√</v>
      </c>
      <c r="FG25" s="296" t="str">
        <f t="shared" si="58"/>
        <v>√</v>
      </c>
      <c r="FH25" s="296" t="str">
        <f t="shared" si="59"/>
        <v>√</v>
      </c>
      <c r="FI25" s="302" t="str">
        <f t="shared" si="60"/>
        <v>√</v>
      </c>
      <c r="FJ25" s="299"/>
      <c r="FK25" s="260">
        <f>成绩录入!AB28</f>
        <v>0</v>
      </c>
      <c r="FL25" s="248">
        <f>成绩录入!AC28</f>
        <v>0</v>
      </c>
      <c r="FM25" s="248">
        <f>成绩录入!AD28</f>
        <v>0</v>
      </c>
      <c r="FN25" s="248">
        <f>成绩录入!AE28</f>
        <v>0</v>
      </c>
      <c r="FO25" s="248">
        <f>成绩录入!AF28</f>
        <v>0</v>
      </c>
      <c r="FP25" s="248">
        <f>成绩录入!AG28</f>
        <v>0</v>
      </c>
      <c r="FQ25" s="298">
        <f t="shared" si="61"/>
        <v>0</v>
      </c>
      <c r="FR25" s="299"/>
      <c r="FS25" s="260">
        <f>成绩录入!AB28</f>
        <v>0</v>
      </c>
      <c r="FT25" s="248">
        <f>成绩录入!AC28</f>
        <v>0</v>
      </c>
      <c r="FU25" s="248">
        <f>成绩录入!AD28</f>
        <v>0</v>
      </c>
      <c r="FV25" s="248">
        <f>成绩录入!AE28</f>
        <v>0</v>
      </c>
      <c r="FW25" s="248">
        <f>成绩录入!AF28</f>
        <v>0</v>
      </c>
      <c r="FX25" s="333">
        <f>成绩录入!AG28</f>
        <v>0</v>
      </c>
      <c r="FY25" s="298">
        <f t="shared" si="62"/>
        <v>0</v>
      </c>
      <c r="FZ25" s="299"/>
      <c r="GA25" s="260">
        <f>成绩录入!AB28</f>
        <v>0</v>
      </c>
      <c r="GB25" s="248">
        <f>成绩录入!AC28</f>
        <v>0</v>
      </c>
      <c r="GC25" s="248">
        <f>成绩录入!AD28</f>
        <v>0</v>
      </c>
      <c r="GD25" s="248">
        <f>成绩录入!AE28</f>
        <v>0</v>
      </c>
      <c r="GE25" s="248">
        <f>成绩录入!AF28</f>
        <v>0</v>
      </c>
      <c r="GF25" s="248">
        <f>成绩录入!AG28</f>
        <v>0</v>
      </c>
      <c r="GG25" s="298">
        <f t="shared" si="63"/>
        <v>0</v>
      </c>
      <c r="GH25" s="299"/>
      <c r="GI25" s="260">
        <f>成绩录入!AB28</f>
        <v>0</v>
      </c>
      <c r="GJ25" s="248">
        <f>成绩录入!AC28</f>
        <v>0</v>
      </c>
      <c r="GK25" s="248">
        <f>成绩录入!AD28</f>
        <v>0</v>
      </c>
      <c r="GL25" s="248">
        <f>成绩录入!AE28</f>
        <v>0</v>
      </c>
      <c r="GM25" s="248">
        <f>成绩录入!AF28</f>
        <v>0</v>
      </c>
      <c r="GN25" s="248">
        <f>成绩录入!AG28</f>
        <v>0</v>
      </c>
      <c r="GO25" s="298">
        <f t="shared" si="64"/>
        <v>0</v>
      </c>
      <c r="GP25" s="299"/>
      <c r="GQ25" s="260">
        <f>成绩录入!AB28</f>
        <v>0</v>
      </c>
      <c r="GR25" s="248">
        <f>成绩录入!AC28</f>
        <v>0</v>
      </c>
      <c r="GS25" s="248">
        <f>成绩录入!AD28</f>
        <v>0</v>
      </c>
      <c r="GT25" s="248">
        <f>成绩录入!AE28</f>
        <v>0</v>
      </c>
      <c r="GU25" s="248">
        <f>成绩录入!AF28</f>
        <v>0</v>
      </c>
      <c r="GV25" s="248">
        <f>成绩录入!AG28</f>
        <v>0</v>
      </c>
      <c r="GW25" s="298">
        <f t="shared" si="65"/>
        <v>0</v>
      </c>
      <c r="GX25" s="299"/>
      <c r="GY25" s="247">
        <f>成绩录入!AJ28</f>
        <v>0</v>
      </c>
      <c r="GZ25" s="248">
        <f>成绩录入!AK28</f>
        <v>0</v>
      </c>
      <c r="HA25" s="248">
        <f>成绩录入!AL28</f>
        <v>0</v>
      </c>
      <c r="HB25" s="248">
        <f>成绩录入!AM28</f>
        <v>0</v>
      </c>
      <c r="HC25" s="248">
        <f>成绩录入!AN28</f>
        <v>0</v>
      </c>
      <c r="HD25" s="248">
        <f>成绩录入!AO28</f>
        <v>0</v>
      </c>
      <c r="HE25" s="310">
        <f t="shared" si="66"/>
        <v>0</v>
      </c>
      <c r="HF25" s="299"/>
      <c r="HG25" s="247">
        <f>成绩录入!AJ28</f>
        <v>0</v>
      </c>
      <c r="HH25" s="248">
        <f>成绩录入!AK28</f>
        <v>0</v>
      </c>
      <c r="HI25" s="248">
        <f>成绩录入!AL28</f>
        <v>0</v>
      </c>
      <c r="HJ25" s="248">
        <f>成绩录入!AM28</f>
        <v>0</v>
      </c>
      <c r="HK25" s="248">
        <f>成绩录入!AN28</f>
        <v>0</v>
      </c>
      <c r="HL25" s="248">
        <f>成绩录入!AO28</f>
        <v>0</v>
      </c>
      <c r="HM25" s="310">
        <f t="shared" si="67"/>
        <v>0</v>
      </c>
      <c r="HN25" s="299"/>
      <c r="HO25" s="247">
        <f>成绩录入!AJ28</f>
        <v>0</v>
      </c>
      <c r="HP25" s="248">
        <f>成绩录入!AK28</f>
        <v>0</v>
      </c>
      <c r="HQ25" s="248">
        <f>成绩录入!AL28</f>
        <v>0</v>
      </c>
      <c r="HR25" s="248">
        <f>成绩录入!AM28</f>
        <v>0</v>
      </c>
      <c r="HS25" s="248">
        <f>成绩录入!AN28</f>
        <v>0</v>
      </c>
      <c r="HT25" s="248">
        <f>成绩录入!AO28</f>
        <v>0</v>
      </c>
      <c r="HU25" s="310">
        <f t="shared" si="68"/>
        <v>0</v>
      </c>
      <c r="HV25" s="299"/>
      <c r="HW25" s="247">
        <f>成绩录入!AJ28</f>
        <v>0</v>
      </c>
      <c r="HX25" s="248">
        <f>成绩录入!AK28</f>
        <v>0</v>
      </c>
      <c r="HY25" s="248">
        <f>成绩录入!AL28</f>
        <v>0</v>
      </c>
      <c r="HZ25" s="248">
        <f>成绩录入!AM28</f>
        <v>0</v>
      </c>
      <c r="IA25" s="248">
        <f>成绩录入!AN28</f>
        <v>0</v>
      </c>
      <c r="IB25" s="248">
        <f>成绩录入!AO28</f>
        <v>0</v>
      </c>
      <c r="IC25" s="310">
        <f t="shared" si="69"/>
        <v>0</v>
      </c>
      <c r="ID25" s="299"/>
      <c r="IE25" s="247">
        <f>成绩录入!AJ28</f>
        <v>0</v>
      </c>
      <c r="IF25" s="248">
        <f>成绩录入!AK28</f>
        <v>0</v>
      </c>
      <c r="IG25" s="248">
        <f>成绩录入!AL28</f>
        <v>0</v>
      </c>
      <c r="IH25" s="248">
        <f>成绩录入!AM28</f>
        <v>0</v>
      </c>
      <c r="II25" s="248">
        <f>成绩录入!AN28</f>
        <v>0</v>
      </c>
      <c r="IJ25" s="248">
        <f>成绩录入!AO28</f>
        <v>0</v>
      </c>
      <c r="IK25" s="310">
        <f t="shared" si="70"/>
        <v>0</v>
      </c>
      <c r="IL25" s="299"/>
      <c r="IM25" s="313" t="e">
        <f t="shared" si="71"/>
        <v>#DIV/0!</v>
      </c>
      <c r="IN25" s="314" t="e">
        <f t="shared" si="72"/>
        <v>#DIV/0!</v>
      </c>
      <c r="IO25" s="314" t="e">
        <f t="shared" si="73"/>
        <v>#DIV/0!</v>
      </c>
      <c r="IP25" s="314" t="e">
        <f t="shared" si="74"/>
        <v>#DIV/0!</v>
      </c>
      <c r="IQ25" s="314" t="e">
        <f t="shared" si="75"/>
        <v>#DIV/0!</v>
      </c>
      <c r="IR25" s="315" t="e">
        <f t="shared" si="76"/>
        <v>#DIV/0!</v>
      </c>
      <c r="IS25" s="316"/>
      <c r="IT25" s="214">
        <f>成绩录入!AR28</f>
        <v>0</v>
      </c>
      <c r="IU25" s="216">
        <f>成绩录入!AS28</f>
        <v>0</v>
      </c>
      <c r="IV25" s="216">
        <f>成绩录入!AT28</f>
        <v>0</v>
      </c>
      <c r="IW25" s="216">
        <f>成绩录入!AU28</f>
        <v>0</v>
      </c>
      <c r="IX25" s="216">
        <f>成绩录入!AV28</f>
        <v>0</v>
      </c>
      <c r="IY25" s="216">
        <f>成绩录入!AW28</f>
        <v>0</v>
      </c>
      <c r="IZ25" s="298">
        <f t="shared" si="77"/>
        <v>0</v>
      </c>
      <c r="JA25" s="299"/>
      <c r="JB25" s="317">
        <f>成绩录入!AR28</f>
        <v>0</v>
      </c>
      <c r="JC25" s="216">
        <f>成绩录入!AS28</f>
        <v>0</v>
      </c>
      <c r="JD25" s="216">
        <f>成绩录入!AT28</f>
        <v>0</v>
      </c>
      <c r="JE25" s="216">
        <f>成绩录入!AU28</f>
        <v>0</v>
      </c>
      <c r="JF25" s="216">
        <f>成绩录入!AV28</f>
        <v>0</v>
      </c>
      <c r="JG25" s="216">
        <f>成绩录入!AW28</f>
        <v>0</v>
      </c>
      <c r="JH25" s="298">
        <f t="shared" si="78"/>
        <v>0</v>
      </c>
      <c r="JI25" s="299"/>
      <c r="JJ25" s="248">
        <f>成绩录入!AR28</f>
        <v>0</v>
      </c>
      <c r="JK25" s="248">
        <f>成绩录入!AS28</f>
        <v>0</v>
      </c>
      <c r="JL25" s="248">
        <f>成绩录入!AT28</f>
        <v>0</v>
      </c>
      <c r="JM25" s="248">
        <f>成绩录入!AU28</f>
        <v>0</v>
      </c>
      <c r="JN25" s="248">
        <f>成绩录入!AV28</f>
        <v>0</v>
      </c>
      <c r="JO25" s="248">
        <f>成绩录入!AW28</f>
        <v>0</v>
      </c>
      <c r="JP25" s="298">
        <f t="shared" si="79"/>
        <v>0</v>
      </c>
      <c r="JQ25" s="299"/>
      <c r="JR25" s="308">
        <f>成绩录入!AR28</f>
        <v>0</v>
      </c>
      <c r="JS25" s="248">
        <f>成绩录入!AS28</f>
        <v>0</v>
      </c>
      <c r="JT25" s="248">
        <f>成绩录入!AT28</f>
        <v>0</v>
      </c>
      <c r="JU25" s="248">
        <f>成绩录入!AU28</f>
        <v>0</v>
      </c>
      <c r="JV25" s="248">
        <f>成绩录入!AV28</f>
        <v>0</v>
      </c>
      <c r="JW25" s="248">
        <f>成绩录入!AW28</f>
        <v>0</v>
      </c>
      <c r="JX25" s="298">
        <f t="shared" si="80"/>
        <v>0</v>
      </c>
      <c r="JY25" s="299"/>
      <c r="JZ25" s="308">
        <f>成绩录入!AR28</f>
        <v>0</v>
      </c>
      <c r="KA25" s="248">
        <f>成绩录入!AS28</f>
        <v>0</v>
      </c>
      <c r="KB25" s="248">
        <f>成绩录入!AT28</f>
        <v>0</v>
      </c>
      <c r="KC25" s="248">
        <f>成绩录入!AU28</f>
        <v>0</v>
      </c>
      <c r="KD25" s="248">
        <f>成绩录入!AV28</f>
        <v>0</v>
      </c>
      <c r="KE25" s="248">
        <f>成绩录入!AW28</f>
        <v>0</v>
      </c>
      <c r="KF25" s="298">
        <f t="shared" si="81"/>
        <v>0</v>
      </c>
      <c r="KG25" s="299"/>
      <c r="KH25" s="313">
        <f t="shared" si="28"/>
        <v>0</v>
      </c>
      <c r="KI25" s="314">
        <f t="shared" si="82"/>
        <v>0</v>
      </c>
      <c r="KJ25" s="314">
        <f t="shared" si="83"/>
        <v>0</v>
      </c>
      <c r="KK25" s="314">
        <f t="shared" si="84"/>
        <v>0</v>
      </c>
      <c r="KL25" s="314">
        <f t="shared" si="85"/>
        <v>0</v>
      </c>
      <c r="KM25" s="315">
        <f t="shared" si="86"/>
        <v>0</v>
      </c>
      <c r="KN25" s="90"/>
      <c r="KO25" s="294">
        <f>IF(总评!G23&lt;60,1,0)</f>
        <v>0</v>
      </c>
      <c r="KP25" s="295">
        <f t="shared" si="29"/>
        <v>0</v>
      </c>
      <c r="KQ25" s="295">
        <f t="shared" si="30"/>
        <v>0</v>
      </c>
      <c r="KR25" s="321">
        <f t="shared" si="31"/>
        <v>0</v>
      </c>
      <c r="KS25" s="321">
        <f t="shared" si="87"/>
        <v>0</v>
      </c>
      <c r="KT25" s="27"/>
      <c r="OT25" s="247">
        <f>IF(OT$6=$OS$5,成绩录入!BC28,0)</f>
        <v>0</v>
      </c>
      <c r="OU25" s="248">
        <f>IF(OU$6=$OS$5,成绩录入!BD28,0)</f>
        <v>0</v>
      </c>
      <c r="OV25" s="248">
        <f>IF(OV$6=$OS$5,成绩录入!BE28,0)</f>
        <v>0</v>
      </c>
      <c r="OW25" s="248">
        <f>IF(OW$6=$OS$5,成绩录入!BF28,0)</f>
        <v>0</v>
      </c>
      <c r="OX25" s="248">
        <f>IF(OX$6=$OS$5,成绩录入!BG28,0)</f>
        <v>0</v>
      </c>
      <c r="OY25" s="248">
        <f>IF(OY$6=$OS$5,成绩录入!BH28,0)</f>
        <v>0</v>
      </c>
      <c r="OZ25" s="248">
        <f>IF(OZ$6=$OS$5,成绩录入!BI28,0)</f>
        <v>0</v>
      </c>
      <c r="PA25" s="248">
        <f>IF(PA$6=$OS$5,成绩录入!BJ28,0)</f>
        <v>0</v>
      </c>
      <c r="PB25" s="248">
        <f>IF(PB$6=$OS$5,成绩录入!BK28,0)</f>
        <v>0</v>
      </c>
      <c r="PC25" s="248">
        <f>IF(PC$6=$OS$5,成绩录入!BL28,0)</f>
        <v>0</v>
      </c>
      <c r="PD25" s="248">
        <f>IF(PD$6=$OS$5,成绩录入!BM28,0)</f>
        <v>0</v>
      </c>
      <c r="PE25" s="248">
        <f>IF(PE$6=$OS$5,成绩录入!BN28,0)</f>
        <v>0</v>
      </c>
      <c r="PF25" s="248">
        <f>IF(PF$6=$OS$5,成绩录入!BO28,0)</f>
        <v>0</v>
      </c>
      <c r="PG25" s="248">
        <f>IF(PG$6=$OS$5,成绩录入!BP28,0)</f>
        <v>0</v>
      </c>
      <c r="PH25" s="248">
        <f>IF(PH$6=$OS$5,成绩录入!BQ28,0)</f>
        <v>0</v>
      </c>
      <c r="PI25" s="248">
        <f>IF(PI$6=$OS$5,成绩录入!BR28,0)</f>
        <v>0</v>
      </c>
      <c r="PJ25" s="248">
        <f>IF(PJ$6=$OS$5,成绩录入!BS28,0)</f>
        <v>0</v>
      </c>
      <c r="PK25" s="248">
        <f>IF(PK$6=$OS$5,成绩录入!BT28,0)</f>
        <v>0</v>
      </c>
      <c r="PL25" s="248">
        <f>IF(PL$6=$OS$5,成绩录入!BU28,0)</f>
        <v>0</v>
      </c>
      <c r="PM25" s="248">
        <f>IF(PM$6=$OS$5,成绩录入!BV28,0)</f>
        <v>0</v>
      </c>
      <c r="PN25" s="248">
        <f>IF(PN$6=$OS$5,成绩录入!BW28,0)</f>
        <v>0</v>
      </c>
      <c r="PO25" s="248">
        <f>IF(PO$6=$OS$5,成绩录入!BX28,0)</f>
        <v>0</v>
      </c>
      <c r="PP25" s="248">
        <f>IF(PP$6=$OS$5,成绩录入!BY28,0)</f>
        <v>0</v>
      </c>
      <c r="PQ25" s="248">
        <f>IF(PQ$6=$OS$5,成绩录入!BZ28,0)</f>
        <v>0</v>
      </c>
      <c r="PR25" s="248">
        <f>IF(PR$6=$OS$5,成绩录入!CA28,0)</f>
        <v>0</v>
      </c>
      <c r="PS25" s="248">
        <f>IF(PS$6=$OS$5,成绩录入!CB28,0)</f>
        <v>0</v>
      </c>
      <c r="PT25" s="248">
        <f>IF(PT$6=$OS$5,成绩录入!CC28,0)</f>
        <v>0</v>
      </c>
      <c r="PU25" s="248">
        <f>IF(PU$6=$OS$5,成绩录入!CD28,0)</f>
        <v>0</v>
      </c>
      <c r="PV25" s="248">
        <f>IF(PV$6=$OS$5,成绩录入!CE28,0)</f>
        <v>0</v>
      </c>
      <c r="PW25" s="248">
        <f>IF(PW$6=$OS$5,成绩录入!CF28,0)</f>
        <v>0</v>
      </c>
      <c r="PX25" s="248">
        <f>IF(PX$6=$OS$5,成绩录入!CG28,0)</f>
        <v>0</v>
      </c>
      <c r="PY25" s="248">
        <f>IF(PY$6=$OS$5,成绩录入!CH28,0)</f>
        <v>0</v>
      </c>
      <c r="PZ25" s="248">
        <f>IF(PZ$6=$OS$5,成绩录入!CI28,0)</f>
        <v>0</v>
      </c>
      <c r="QA25" s="248">
        <f>IF(QA$6=$OS$5,成绩录入!CJ28,0)</f>
        <v>0</v>
      </c>
      <c r="QB25" s="248">
        <f>IF(QB$6=$OS$5,成绩录入!CK28,0)</f>
        <v>0</v>
      </c>
      <c r="QC25" s="248">
        <f>IF(QC$6=$OS$5,成绩录入!CL28,0)</f>
        <v>0</v>
      </c>
      <c r="QD25" s="248">
        <f>IF(QD$6=$OS$5,成绩录入!CM28,0)</f>
        <v>0</v>
      </c>
      <c r="QE25" s="248">
        <f>IF(QE$6=$OS$5,成绩录入!CN28,0)</f>
        <v>0</v>
      </c>
      <c r="QF25" s="248">
        <f>IF(QF$6=$OS$5,成绩录入!CO28,0)</f>
        <v>0</v>
      </c>
      <c r="QG25" s="248">
        <f>IF(QG$6=$OS$5,成绩录入!CP28,0)</f>
        <v>0</v>
      </c>
      <c r="QH25" s="248">
        <f>IF(QH$6=$OS$5,成绩录入!CQ28,0)</f>
        <v>0</v>
      </c>
      <c r="QI25" s="248">
        <f>IF(QI$6=$OS$5,成绩录入!CR28,0)</f>
        <v>0</v>
      </c>
      <c r="QJ25" s="248">
        <f>IF(QJ$6=$OS$5,成绩录入!CS28,0)</f>
        <v>0</v>
      </c>
      <c r="QK25" s="248">
        <f>IF(QK$6=$OS$5,成绩录入!CT28,0)</f>
        <v>0</v>
      </c>
      <c r="QL25" s="248">
        <f>IF(QL$6=$OS$5,成绩录入!CU28,0)</f>
        <v>0</v>
      </c>
      <c r="QM25" s="248">
        <f>IF(QM$6=$OS$5,成绩录入!CV28,0)</f>
        <v>0</v>
      </c>
      <c r="QN25" s="248">
        <f>IF(QN$6=$OS$5,成绩录入!CW28,0)</f>
        <v>0</v>
      </c>
      <c r="QO25" s="248">
        <f>IF(QO$6=$OS$5,成绩录入!CX28,0)</f>
        <v>0</v>
      </c>
      <c r="QP25" s="248">
        <f>IF(QP$6=$OS$5,成绩录入!CY28,0)</f>
        <v>0</v>
      </c>
      <c r="QQ25" s="248">
        <f>IF(QQ$6=$OS$5,成绩录入!CZ28,0)</f>
        <v>0</v>
      </c>
      <c r="QR25" s="248">
        <f>IF(QR$6=$OS$5,成绩录入!DA28,0)</f>
        <v>0</v>
      </c>
      <c r="QS25" s="248">
        <f>IF(QS$6=$OS$5,成绩录入!DB28,0)</f>
        <v>0</v>
      </c>
      <c r="QT25" s="248">
        <f>IF(QT$6=$OS$5,成绩录入!DC28,0)</f>
        <v>0</v>
      </c>
      <c r="QU25" s="248">
        <f>IF(QU$6=$OS$5,成绩录入!DD28,0)</f>
        <v>0</v>
      </c>
      <c r="QV25" s="248">
        <f>IF(QV$6=$OS$5,成绩录入!DE28,0)</f>
        <v>0</v>
      </c>
      <c r="QW25" s="248">
        <f>IF(QW$6=$OS$5,成绩录入!DF28,0)</f>
        <v>0</v>
      </c>
      <c r="QX25" s="248">
        <f>IF(QX$6=$OS$5,成绩录入!DG28,0)</f>
        <v>0</v>
      </c>
      <c r="QY25" s="248">
        <f>IF(QY$6=$OS$5,成绩录入!DH28,0)</f>
        <v>0</v>
      </c>
      <c r="QZ25" s="248">
        <f>IF(QZ$6=$OS$5,成绩录入!DI28,0)</f>
        <v>0</v>
      </c>
      <c r="RA25" s="248">
        <f>IF(RA$6=$OS$5,成绩录入!DJ28,0)</f>
        <v>0</v>
      </c>
      <c r="RB25" s="248">
        <f>IF(RB$6=$OS$5,成绩录入!DK28,0)</f>
        <v>0</v>
      </c>
      <c r="RC25" s="248">
        <f>IF(RC$6=$OS$5,成绩录入!DL28,0)</f>
        <v>0</v>
      </c>
      <c r="RD25" s="248">
        <f>IF(RD$6=$OS$5,成绩录入!DM28,0)</f>
        <v>0</v>
      </c>
      <c r="RE25" s="248">
        <f>IF(RE$6=$OS$5,成绩录入!DN28,0)</f>
        <v>0</v>
      </c>
      <c r="RF25" s="248">
        <f>IF(RF$6=$OS$5,成绩录入!DO28,0)</f>
        <v>0</v>
      </c>
      <c r="RG25" s="248">
        <f>IF(RG$6=$OS$5,成绩录入!DP28,0)</f>
        <v>0</v>
      </c>
      <c r="RH25" s="248">
        <f>IF(RH$6=$OS$5,成绩录入!DQ28,0)</f>
        <v>0</v>
      </c>
      <c r="RI25" s="248">
        <f>IF(RI$6=$OS$5,成绩录入!DR28,0)</f>
        <v>0</v>
      </c>
      <c r="RJ25" s="248">
        <f>IF(RJ$6=$OS$5,成绩录入!DS28,0)</f>
        <v>0</v>
      </c>
      <c r="RK25" s="248">
        <f>IF(RK$6=$OS$5,成绩录入!DT28,0)</f>
        <v>0</v>
      </c>
      <c r="RL25" s="248">
        <f>IF(RL$6=$OS$5,成绩录入!DU28,0)</f>
        <v>0</v>
      </c>
      <c r="RM25" s="248">
        <f>IF(RM$6=$OS$5,成绩录入!DV28,0)</f>
        <v>0</v>
      </c>
      <c r="RN25" s="248">
        <f>IF(RN$6=$OS$5,成绩录入!DW28,0)</f>
        <v>0</v>
      </c>
      <c r="RO25" s="248">
        <f>IF(RO$6=$OS$5,成绩录入!DX28,0)</f>
        <v>0</v>
      </c>
      <c r="RP25" s="248">
        <f>IF(RP$6=$OS$5,成绩录入!DY28,0)</f>
        <v>0</v>
      </c>
      <c r="RQ25" s="248">
        <f>IF(RQ$6=$OS$5,成绩录入!DZ28,0)</f>
        <v>0</v>
      </c>
      <c r="RR25" s="248">
        <f>IF(RR$6=$OS$5,成绩录入!EA28,0)</f>
        <v>0</v>
      </c>
      <c r="RS25" s="248">
        <f>IF(RS$6=$OS$5,成绩录入!EB28,0)</f>
        <v>0</v>
      </c>
      <c r="RT25" s="248">
        <f>IF(RT$6=$OS$5,成绩录入!EC28,0)</f>
        <v>0</v>
      </c>
      <c r="RU25" s="248">
        <f>IF(RU$6=$OS$5,成绩录入!ED28,0)</f>
        <v>0</v>
      </c>
      <c r="RV25" s="248">
        <f>IF(RV$6=$OS$5,成绩录入!EE28,0)</f>
        <v>0</v>
      </c>
      <c r="RW25" s="248">
        <f>IF(RW$6=$OS$5,成绩录入!EF28,0)</f>
        <v>0</v>
      </c>
      <c r="RX25" s="248">
        <f>IF(RX$6=$OS$5,成绩录入!EG28,0)</f>
        <v>0</v>
      </c>
      <c r="RY25" s="248">
        <f>IF(RY$6=$OS$5,成绩录入!EH28,0)</f>
        <v>0</v>
      </c>
      <c r="RZ25" s="248">
        <f>IF(RZ$6=$OS$5,成绩录入!EI28,0)</f>
        <v>0</v>
      </c>
      <c r="SA25" s="248">
        <f>IF(SA$6=$OS$5,成绩录入!EJ28,0)</f>
        <v>0</v>
      </c>
      <c r="SB25" s="248">
        <f>IF(SB$6=$OS$5,成绩录入!EK28,0)</f>
        <v>0</v>
      </c>
      <c r="SC25" s="248">
        <f>IF(SC$6=$OS$5,成绩录入!EL28,0)</f>
        <v>0</v>
      </c>
      <c r="SD25" s="248">
        <f>IF(SD$6=$OS$5,成绩录入!EM28,0)</f>
        <v>0</v>
      </c>
      <c r="SE25" s="248">
        <f>IF(SE$6=$OS$5,成绩录入!EN28,0)</f>
        <v>0</v>
      </c>
      <c r="SF25" s="248">
        <f>IF(SF$6=$OS$5,成绩录入!EO28,0)</f>
        <v>0</v>
      </c>
      <c r="SG25" s="248">
        <f>IF(SG$6=$OS$5,成绩录入!EP28,0)</f>
        <v>0</v>
      </c>
      <c r="SH25" s="248">
        <f>IF(SH$6=$OS$5,成绩录入!EQ28,0)</f>
        <v>0</v>
      </c>
      <c r="SI25" s="248">
        <f>IF(SI$6=$OS$5,成绩录入!ER28,0)</f>
        <v>0</v>
      </c>
      <c r="SJ25" s="248">
        <f>IF(SJ$6=$OS$5,成绩录入!ES28,0)</f>
        <v>0</v>
      </c>
      <c r="SK25" s="248">
        <f>IF(SK$6=$OS$5,成绩录入!ET28,0)</f>
        <v>0</v>
      </c>
      <c r="SL25" s="248">
        <f>IF(SL$6=$OS$5,成绩录入!EU28,0)</f>
        <v>0</v>
      </c>
      <c r="SM25" s="248">
        <f>IF(SM$6=$OS$5,成绩录入!EV28,0)</f>
        <v>0</v>
      </c>
      <c r="SN25" s="248">
        <f>IF(SN$6=$OS$5,成绩录入!EW28,0)</f>
        <v>0</v>
      </c>
      <c r="SO25" s="248">
        <f>IF(SO$6=$OS$5,成绩录入!EX28,0)</f>
        <v>0</v>
      </c>
      <c r="SP25" s="218">
        <f t="shared" si="88"/>
        <v>0</v>
      </c>
      <c r="SQ25" s="166"/>
      <c r="SR25" s="166"/>
      <c r="SS25" s="247">
        <f>IF(SS$6=$SR$5,成绩录入!BC28,0)</f>
        <v>0</v>
      </c>
      <c r="ST25" s="248">
        <f>IF(ST$6=$SR$5,成绩录入!BD28,0)</f>
        <v>0</v>
      </c>
      <c r="SU25" s="248">
        <f>IF(SU$6=$SR$5,成绩录入!BE28,0)</f>
        <v>0</v>
      </c>
      <c r="SV25" s="248">
        <f>IF(SV$6=$SR$5,成绩录入!BF28,0)</f>
        <v>0</v>
      </c>
      <c r="SW25" s="248">
        <f>IF(SW$6=$SR$5,成绩录入!BG28,0)</f>
        <v>0</v>
      </c>
      <c r="SX25" s="248">
        <f>IF(SX$6=$SR$5,成绩录入!BH28,0)</f>
        <v>0</v>
      </c>
      <c r="SY25" s="248">
        <f>IF(SY$6=$SR$5,成绩录入!BI28,0)</f>
        <v>0</v>
      </c>
      <c r="SZ25" s="248">
        <f>IF(SZ$6=$SR$5,成绩录入!BJ28,0)</f>
        <v>0</v>
      </c>
      <c r="TA25" s="248">
        <f>IF(TA$6=$SR$5,成绩录入!BK28,0)</f>
        <v>0</v>
      </c>
      <c r="TB25" s="248">
        <f>IF(TB$6=$SR$5,成绩录入!BL28,0)</f>
        <v>0</v>
      </c>
      <c r="TC25" s="248">
        <f>IF(TC$6=$SR$5,成绩录入!BM28,0)</f>
        <v>0</v>
      </c>
      <c r="TD25" s="248">
        <f>IF(TD$6=$SR$5,成绩录入!BN28,0)</f>
        <v>0</v>
      </c>
      <c r="TE25" s="248">
        <f>IF(TE$6=$SR$5,成绩录入!BO28,0)</f>
        <v>0</v>
      </c>
      <c r="TF25" s="248">
        <f>IF(TF$6=$SR$5,成绩录入!BP28,0)</f>
        <v>0</v>
      </c>
      <c r="TG25" s="248">
        <f>IF(TG$6=$SR$5,成绩录入!BQ28,0)</f>
        <v>0</v>
      </c>
      <c r="TH25" s="248">
        <f>IF(TH$6=$SR$5,成绩录入!BR28,0)</f>
        <v>0</v>
      </c>
      <c r="TI25" s="248">
        <f>IF(TI$6=$SR$5,成绩录入!BS28,0)</f>
        <v>0</v>
      </c>
      <c r="TJ25" s="248">
        <f>IF(TJ$6=$SR$5,成绩录入!BT28,0)</f>
        <v>0</v>
      </c>
      <c r="TK25" s="248">
        <f>IF(TK$6=$SR$5,成绩录入!BU28,0)</f>
        <v>0</v>
      </c>
      <c r="TL25" s="248">
        <f>IF(TL$6=$SR$5,成绩录入!BV28,0)</f>
        <v>0</v>
      </c>
      <c r="TM25" s="248">
        <f>IF(TM$6=$SR$5,成绩录入!BW28,0)</f>
        <v>0</v>
      </c>
      <c r="TN25" s="248">
        <f>IF(TN$6=$SR$5,成绩录入!BX28,0)</f>
        <v>0</v>
      </c>
      <c r="TO25" s="248">
        <f>IF(TO$6=$SR$5,成绩录入!BY28,0)</f>
        <v>0</v>
      </c>
      <c r="TP25" s="248">
        <f>IF(TP$6=$SR$5,成绩录入!BZ28,0)</f>
        <v>0</v>
      </c>
      <c r="TQ25" s="248">
        <f>IF(TQ$6=$SR$5,成绩录入!CA28,0)</f>
        <v>0</v>
      </c>
      <c r="TR25" s="248">
        <f>IF(TR$6=$SR$5,成绩录入!CB28,0)</f>
        <v>0</v>
      </c>
      <c r="TS25" s="248">
        <f>IF(TS$6=$SR$5,成绩录入!CC28,0)</f>
        <v>0</v>
      </c>
      <c r="TT25" s="248">
        <f>IF(TT$6=$SR$5,成绩录入!CD28,0)</f>
        <v>0</v>
      </c>
      <c r="TU25" s="248">
        <f>IF(TU$6=$SR$5,成绩录入!CE28,0)</f>
        <v>0</v>
      </c>
      <c r="TV25" s="248">
        <f>IF(TV$6=$SR$5,成绩录入!CF28,0)</f>
        <v>0</v>
      </c>
      <c r="TW25" s="248">
        <f>IF(TW$6=$SR$5,成绩录入!CG28,0)</f>
        <v>0</v>
      </c>
      <c r="TX25" s="248">
        <f>IF(TX$6=$SR$5,成绩录入!CH28,0)</f>
        <v>0</v>
      </c>
      <c r="TY25" s="248">
        <f>IF(TY$6=$SR$5,成绩录入!CI28,0)</f>
        <v>0</v>
      </c>
      <c r="TZ25" s="248">
        <f>IF(TZ$6=$SR$5,成绩录入!CJ28,0)</f>
        <v>0</v>
      </c>
      <c r="UA25" s="248">
        <f>IF(UA$6=$SR$5,成绩录入!CK28,0)</f>
        <v>0</v>
      </c>
      <c r="UB25" s="248">
        <f>IF(UB$6=$SR$5,成绩录入!CL28,0)</f>
        <v>0</v>
      </c>
      <c r="UC25" s="248">
        <f>IF(UC$6=$SR$5,成绩录入!CM28,0)</f>
        <v>0</v>
      </c>
      <c r="UD25" s="248">
        <f>IF(UD$6=$SR$5,成绩录入!CN28,0)</f>
        <v>0</v>
      </c>
      <c r="UE25" s="248">
        <f>IF(UE$6=$SR$5,成绩录入!CO28,0)</f>
        <v>0</v>
      </c>
      <c r="UF25" s="248">
        <f>IF(UF$6=$SR$5,成绩录入!CP28,0)</f>
        <v>0</v>
      </c>
      <c r="UG25" s="248">
        <f>IF(UG$6=$SR$5,成绩录入!CQ28,0)</f>
        <v>0</v>
      </c>
      <c r="UH25" s="248">
        <f>IF(UH$6=$SR$5,成绩录入!CR28,0)</f>
        <v>0</v>
      </c>
      <c r="UI25" s="248">
        <f>IF(UI$6=$SR$5,成绩录入!CS28,0)</f>
        <v>0</v>
      </c>
      <c r="UJ25" s="248">
        <f>IF(UJ$6=$SR$5,成绩录入!CT28,0)</f>
        <v>0</v>
      </c>
      <c r="UK25" s="248">
        <f>IF(UK$6=$SR$5,成绩录入!CU28,0)</f>
        <v>0</v>
      </c>
      <c r="UL25" s="248">
        <f>IF(UL$6=$SR$5,成绩录入!CV28,0)</f>
        <v>0</v>
      </c>
      <c r="UM25" s="248">
        <f>IF(UM$6=$SR$5,成绩录入!CW28,0)</f>
        <v>0</v>
      </c>
      <c r="UN25" s="248">
        <f>IF(UN$6=$SR$5,成绩录入!CX28,0)</f>
        <v>0</v>
      </c>
      <c r="UO25" s="248">
        <f>IF(UO$6=$SR$5,成绩录入!CY28,0)</f>
        <v>0</v>
      </c>
      <c r="UP25" s="248">
        <f>IF(UP$6=$SR$5,成绩录入!CZ28,0)</f>
        <v>0</v>
      </c>
      <c r="UQ25" s="248">
        <f>IF(UQ$6=$SR$5,成绩录入!DA28,0)</f>
        <v>0</v>
      </c>
      <c r="UR25" s="248">
        <f>IF(UR$6=$SR$5,成绩录入!DB28,0)</f>
        <v>0</v>
      </c>
      <c r="US25" s="248">
        <f>IF(US$6=$SR$5,成绩录入!DC28,0)</f>
        <v>0</v>
      </c>
      <c r="UT25" s="248">
        <f>IF(UT$6=$SR$5,成绩录入!DD28,0)</f>
        <v>0</v>
      </c>
      <c r="UU25" s="248">
        <f>IF(UU$6=$SR$5,成绩录入!DE28,0)</f>
        <v>0</v>
      </c>
      <c r="UV25" s="248">
        <f>IF(UV$6=$SR$5,成绩录入!DF28,0)</f>
        <v>0</v>
      </c>
      <c r="UW25" s="248">
        <f>IF(UW$6=$SR$5,成绩录入!DG28,0)</f>
        <v>0</v>
      </c>
      <c r="UX25" s="248">
        <f>IF(UX$6=$SR$5,成绩录入!DH28,0)</f>
        <v>0</v>
      </c>
      <c r="UY25" s="248">
        <f>IF(UY$6=$SR$5,成绩录入!DI28,0)</f>
        <v>0</v>
      </c>
      <c r="UZ25" s="248">
        <f>IF(UZ$6=$SR$5,成绩录入!DJ28,0)</f>
        <v>0</v>
      </c>
      <c r="VA25" s="248">
        <f>IF(VA$6=$SR$5,成绩录入!DK28,0)</f>
        <v>0</v>
      </c>
      <c r="VB25" s="248">
        <f>IF(VB$6=$SR$5,成绩录入!DL28,0)</f>
        <v>0</v>
      </c>
      <c r="VC25" s="248">
        <f>IF(VC$6=$SR$5,成绩录入!DM28,0)</f>
        <v>0</v>
      </c>
      <c r="VD25" s="248">
        <f>IF(VD$6=$SR$5,成绩录入!DN28,0)</f>
        <v>0</v>
      </c>
      <c r="VE25" s="248">
        <f>IF(VE$6=$SR$5,成绩录入!DO28,0)</f>
        <v>0</v>
      </c>
      <c r="VF25" s="248">
        <f>IF(VF$6=$SR$5,成绩录入!DP28,0)</f>
        <v>0</v>
      </c>
      <c r="VG25" s="248">
        <f>IF(VG$6=$SR$5,成绩录入!DQ28,0)</f>
        <v>0</v>
      </c>
      <c r="VH25" s="248">
        <f>IF(VH$6=$SR$5,成绩录入!DR28,0)</f>
        <v>0</v>
      </c>
      <c r="VI25" s="248">
        <f>IF(VI$6=$SR$5,成绩录入!DS28,0)</f>
        <v>0</v>
      </c>
      <c r="VJ25" s="248">
        <f>IF(VJ$6=$SR$5,成绩录入!DT28,0)</f>
        <v>0</v>
      </c>
      <c r="VK25" s="248">
        <f>IF(VK$6=$SR$5,成绩录入!DU28,0)</f>
        <v>0</v>
      </c>
      <c r="VL25" s="248">
        <f>IF(VL$6=$SR$5,成绩录入!DV28,0)</f>
        <v>0</v>
      </c>
      <c r="VM25" s="248">
        <f>IF(VM$6=$SR$5,成绩录入!DW28,0)</f>
        <v>0</v>
      </c>
      <c r="VN25" s="248">
        <f>IF(VN$6=$SR$5,成绩录入!DX28,0)</f>
        <v>0</v>
      </c>
      <c r="VO25" s="248">
        <f>IF(VO$6=$SR$5,成绩录入!DY28,0)</f>
        <v>0</v>
      </c>
      <c r="VP25" s="248">
        <f>IF(VP$6=$SR$5,成绩录入!DZ28,0)</f>
        <v>0</v>
      </c>
      <c r="VQ25" s="248">
        <f>IF(VQ$6=$SR$5,成绩录入!EA28,0)</f>
        <v>0</v>
      </c>
      <c r="VR25" s="248">
        <f>IF(VR$6=$SR$5,成绩录入!EB28,0)</f>
        <v>0</v>
      </c>
      <c r="VS25" s="248">
        <f>IF(VS$6=$SR$5,成绩录入!EC28,0)</f>
        <v>0</v>
      </c>
      <c r="VT25" s="248">
        <f>IF(VT$6=$SR$5,成绩录入!ED28,0)</f>
        <v>0</v>
      </c>
      <c r="VU25" s="248">
        <f>IF(VU$6=$SR$5,成绩录入!EE28,0)</f>
        <v>0</v>
      </c>
      <c r="VV25" s="248">
        <f>IF(VV$6=$SR$5,成绩录入!EF28,0)</f>
        <v>0</v>
      </c>
      <c r="VW25" s="248">
        <f>IF(VW$6=$SR$5,成绩录入!EG28,0)</f>
        <v>0</v>
      </c>
      <c r="VX25" s="248">
        <f>IF(VX$6=$SR$5,成绩录入!EH28,0)</f>
        <v>0</v>
      </c>
      <c r="VY25" s="248">
        <f>IF(VY$6=$SR$5,成绩录入!EI28,0)</f>
        <v>0</v>
      </c>
      <c r="VZ25" s="248">
        <f>IF(VZ$6=$SR$5,成绩录入!EJ28,0)</f>
        <v>0</v>
      </c>
      <c r="WA25" s="248">
        <f>IF(WA$6=$SR$5,成绩录入!EK28,0)</f>
        <v>0</v>
      </c>
      <c r="WB25" s="248">
        <f>IF(WB$6=$SR$5,成绩录入!EL28,0)</f>
        <v>0</v>
      </c>
      <c r="WC25" s="248">
        <f>IF(WC$6=$SR$5,成绩录入!EM28,0)</f>
        <v>0</v>
      </c>
      <c r="WD25" s="248">
        <f>IF(WD$6=$SR$5,成绩录入!EN28,0)</f>
        <v>0</v>
      </c>
      <c r="WE25" s="248">
        <f>IF(WE$6=$SR$5,成绩录入!EO28,0)</f>
        <v>0</v>
      </c>
      <c r="WF25" s="248">
        <f>IF(WF$6=$SR$5,成绩录入!EP28,0)</f>
        <v>0</v>
      </c>
      <c r="WG25" s="248">
        <f>IF(WG$6=$SR$5,成绩录入!EQ28,0)</f>
        <v>0</v>
      </c>
      <c r="WH25" s="248">
        <f>IF(WH$6=$SR$5,成绩录入!ER28,0)</f>
        <v>0</v>
      </c>
      <c r="WI25" s="248">
        <f>IF(WI$6=$SR$5,成绩录入!ES28,0)</f>
        <v>0</v>
      </c>
      <c r="WJ25" s="248">
        <f>IF(WJ$6=$SR$5,成绩录入!ET28,0)</f>
        <v>0</v>
      </c>
      <c r="WK25" s="248">
        <f>IF(WK$6=$SR$5,成绩录入!EU28,0)</f>
        <v>0</v>
      </c>
      <c r="WL25" s="248">
        <f>IF(WL$6=$SR$5,成绩录入!EV28,0)</f>
        <v>0</v>
      </c>
      <c r="WM25" s="248">
        <f>IF(WM$6=$SR$5,成绩录入!EW28,0)</f>
        <v>0</v>
      </c>
      <c r="WN25" s="248">
        <f>IF(WN$6=$SR$5,成绩录入!EX28,0)</f>
        <v>0</v>
      </c>
      <c r="WO25" s="218">
        <f t="shared" si="32"/>
        <v>0</v>
      </c>
      <c r="WP25" s="166"/>
      <c r="WQ25" s="166"/>
      <c r="WR25" s="247">
        <f>IF(WR$6=$WQ$5,成绩录入!BC28,0)</f>
        <v>0</v>
      </c>
      <c r="WS25" s="248">
        <f>IF(WS$6=$WQ$5,成绩录入!BD28,0)</f>
        <v>0</v>
      </c>
      <c r="WT25" s="248">
        <f>IF(WT$6=$WQ$5,成绩录入!BE28,0)</f>
        <v>0</v>
      </c>
      <c r="WU25" s="248">
        <f>IF(WU$6=$WQ$5,成绩录入!BF28,0)</f>
        <v>0</v>
      </c>
      <c r="WV25" s="248">
        <f>IF(WV$6=$WQ$5,成绩录入!BG28,0)</f>
        <v>0</v>
      </c>
      <c r="WW25" s="248">
        <f>IF(WW$6=$WQ$5,成绩录入!BH28,0)</f>
        <v>0</v>
      </c>
      <c r="WX25" s="248">
        <f>IF(WX$6=$WQ$5,成绩录入!BI28,0)</f>
        <v>0</v>
      </c>
      <c r="WY25" s="248">
        <f>IF(WY$6=$WQ$5,成绩录入!BJ28,0)</f>
        <v>0</v>
      </c>
      <c r="WZ25" s="248">
        <f>IF(WZ$6=$WQ$5,成绩录入!BK28,0)</f>
        <v>0</v>
      </c>
      <c r="XA25" s="248">
        <f>IF(XA$6=$WQ$5,成绩录入!BL28,0)</f>
        <v>0</v>
      </c>
      <c r="XB25" s="248">
        <f>IF(XB$6=$WQ$5,成绩录入!BM28,0)</f>
        <v>0</v>
      </c>
      <c r="XC25" s="248">
        <f>IF(XC$6=$WQ$5,成绩录入!BN28,0)</f>
        <v>0</v>
      </c>
      <c r="XD25" s="248">
        <f>IF(XD$6=$WQ$5,成绩录入!BO28,0)</f>
        <v>0</v>
      </c>
      <c r="XE25" s="248">
        <f>IF(XE$6=$WQ$5,成绩录入!BP28,0)</f>
        <v>0</v>
      </c>
      <c r="XF25" s="248">
        <f>IF(XF$6=$WQ$5,成绩录入!BQ28,0)</f>
        <v>0</v>
      </c>
      <c r="XG25" s="248">
        <f>IF(XG$6=$WQ$5,成绩录入!BR28,0)</f>
        <v>0</v>
      </c>
      <c r="XH25" s="248">
        <f>IF(XH$6=$WQ$5,成绩录入!BS28,0)</f>
        <v>0</v>
      </c>
      <c r="XI25" s="248">
        <f>IF(XI$6=$WQ$5,成绩录入!BT28,0)</f>
        <v>0</v>
      </c>
      <c r="XJ25" s="248">
        <f>IF(XJ$6=$WQ$5,成绩录入!BU28,0)</f>
        <v>0</v>
      </c>
      <c r="XK25" s="248">
        <f>IF(XK$6=$WQ$5,成绩录入!BV28,0)</f>
        <v>0</v>
      </c>
      <c r="XL25" s="248">
        <f>IF(XL$6=$WQ$5,成绩录入!BW28,0)</f>
        <v>0</v>
      </c>
      <c r="XM25" s="248">
        <f>IF(XM$6=$WQ$5,成绩录入!BX28,0)</f>
        <v>0</v>
      </c>
      <c r="XN25" s="248">
        <f>IF(XN$6=$WQ$5,成绩录入!BY28,0)</f>
        <v>0</v>
      </c>
      <c r="XO25" s="248">
        <f>IF(XO$6=$WQ$5,成绩录入!BZ28,0)</f>
        <v>0</v>
      </c>
      <c r="XP25" s="248">
        <f>IF(XP$6=$WQ$5,成绩录入!CA28,0)</f>
        <v>0</v>
      </c>
      <c r="XQ25" s="248">
        <f>IF(XQ$6=$WQ$5,成绩录入!CB28,0)</f>
        <v>0</v>
      </c>
      <c r="XR25" s="248">
        <f>IF(XR$6=$WQ$5,成绩录入!CC28,0)</f>
        <v>0</v>
      </c>
      <c r="XS25" s="248">
        <f>IF(XS$6=$WQ$5,成绩录入!CD28,0)</f>
        <v>0</v>
      </c>
      <c r="XT25" s="248">
        <f>IF(XT$6=$WQ$5,成绩录入!CE28,0)</f>
        <v>0</v>
      </c>
      <c r="XU25" s="248">
        <f>IF(XU$6=$WQ$5,成绩录入!CF28,0)</f>
        <v>0</v>
      </c>
      <c r="XV25" s="248">
        <f>IF(XV$6=$WQ$5,成绩录入!CG28,0)</f>
        <v>0</v>
      </c>
      <c r="XW25" s="248">
        <f>IF(XW$6=$WQ$5,成绩录入!CH28,0)</f>
        <v>0</v>
      </c>
      <c r="XX25" s="248">
        <f>IF(XX$6=$WQ$5,成绩录入!CI28,0)</f>
        <v>0</v>
      </c>
      <c r="XY25" s="248">
        <f>IF(XY$6=$WQ$5,成绩录入!CJ28,0)</f>
        <v>0</v>
      </c>
      <c r="XZ25" s="248">
        <f>IF(XZ$6=$WQ$5,成绩录入!CK28,0)</f>
        <v>0</v>
      </c>
      <c r="YA25" s="248">
        <f>IF(YA$6=$WQ$5,成绩录入!CL28,0)</f>
        <v>0</v>
      </c>
      <c r="YB25" s="248">
        <f>IF(YB$6=$WQ$5,成绩录入!CM28,0)</f>
        <v>0</v>
      </c>
      <c r="YC25" s="248">
        <f>IF(YC$6=$WQ$5,成绩录入!CN28,0)</f>
        <v>0</v>
      </c>
      <c r="YD25" s="248">
        <f>IF(YD$6=$WQ$5,成绩录入!CO28,0)</f>
        <v>0</v>
      </c>
      <c r="YE25" s="248">
        <f>IF(YE$6=$WQ$5,成绩录入!CP28,0)</f>
        <v>0</v>
      </c>
      <c r="YF25" s="248">
        <f>IF(YF$6=$WQ$5,成绩录入!CQ28,0)</f>
        <v>0</v>
      </c>
      <c r="YG25" s="248">
        <f>IF(YG$6=$WQ$5,成绩录入!CR28,0)</f>
        <v>0</v>
      </c>
      <c r="YH25" s="248">
        <f>IF(YH$6=$WQ$5,成绩录入!CS28,0)</f>
        <v>0</v>
      </c>
      <c r="YI25" s="248">
        <f>IF(YI$6=$WQ$5,成绩录入!CT28,0)</f>
        <v>0</v>
      </c>
      <c r="YJ25" s="248">
        <f>IF(YJ$6=$WQ$5,成绩录入!CU28,0)</f>
        <v>0</v>
      </c>
      <c r="YK25" s="248">
        <f>IF(YK$6=$WQ$5,成绩录入!CV28,0)</f>
        <v>0</v>
      </c>
      <c r="YL25" s="248">
        <f>IF(YL$6=$WQ$5,成绩录入!CW28,0)</f>
        <v>0</v>
      </c>
      <c r="YM25" s="248">
        <f>IF(YM$6=$WQ$5,成绩录入!CX28,0)</f>
        <v>0</v>
      </c>
      <c r="YN25" s="248">
        <f>IF(YN$6=$WQ$5,成绩录入!CY28,0)</f>
        <v>0</v>
      </c>
      <c r="YO25" s="248">
        <f>IF(YO$6=$WQ$5,成绩录入!CZ28,0)</f>
        <v>0</v>
      </c>
      <c r="YP25" s="248">
        <f>IF(YP$6=$WQ$5,成绩录入!DA28,0)</f>
        <v>0</v>
      </c>
      <c r="YQ25" s="248">
        <f>IF(YQ$6=$WQ$5,成绩录入!DB28,0)</f>
        <v>0</v>
      </c>
      <c r="YR25" s="248">
        <f>IF(YR$6=$WQ$5,成绩录入!DC28,0)</f>
        <v>0</v>
      </c>
      <c r="YS25" s="248">
        <f>IF(YS$6=$WQ$5,成绩录入!DD28,0)</f>
        <v>0</v>
      </c>
      <c r="YT25" s="248">
        <f>IF(YT$6=$WQ$5,成绩录入!DE28,0)</f>
        <v>0</v>
      </c>
      <c r="YU25" s="248">
        <f>IF(YU$6=$WQ$5,成绩录入!DF28,0)</f>
        <v>0</v>
      </c>
      <c r="YV25" s="248">
        <f>IF(YV$6=$WQ$5,成绩录入!DG28,0)</f>
        <v>0</v>
      </c>
      <c r="YW25" s="248">
        <f>IF(YW$6=$WQ$5,成绩录入!DH28,0)</f>
        <v>0</v>
      </c>
      <c r="YX25" s="248">
        <f>IF(YX$6=$WQ$5,成绩录入!DI28,0)</f>
        <v>0</v>
      </c>
      <c r="YY25" s="248">
        <f>IF(YY$6=$WQ$5,成绩录入!DJ28,0)</f>
        <v>0</v>
      </c>
      <c r="YZ25" s="248">
        <f>IF(YZ$6=$WQ$5,成绩录入!DK28,0)</f>
        <v>0</v>
      </c>
      <c r="ZA25" s="248">
        <f>IF(ZA$6=$WQ$5,成绩录入!DL28,0)</f>
        <v>0</v>
      </c>
      <c r="ZB25" s="248">
        <f>IF(ZB$6=$WQ$5,成绩录入!DM28,0)</f>
        <v>0</v>
      </c>
      <c r="ZC25" s="248">
        <f>IF(ZC$6=$WQ$5,成绩录入!DN28,0)</f>
        <v>0</v>
      </c>
      <c r="ZD25" s="248">
        <f>IF(ZD$6=$WQ$5,成绩录入!DO28,0)</f>
        <v>0</v>
      </c>
      <c r="ZE25" s="248">
        <f>IF(ZE$6=$WQ$5,成绩录入!DP28,0)</f>
        <v>0</v>
      </c>
      <c r="ZF25" s="248">
        <f>IF(ZF$6=$WQ$5,成绩录入!DQ28,0)</f>
        <v>0</v>
      </c>
      <c r="ZG25" s="248">
        <f>IF(ZG$6=$WQ$5,成绩录入!DR28,0)</f>
        <v>0</v>
      </c>
      <c r="ZH25" s="248">
        <f>IF(ZH$6=$WQ$5,成绩录入!DS28,0)</f>
        <v>0</v>
      </c>
      <c r="ZI25" s="248">
        <f>IF(ZI$6=$WQ$5,成绩录入!DT28,0)</f>
        <v>0</v>
      </c>
      <c r="ZJ25" s="248">
        <f>IF(ZJ$6=$WQ$5,成绩录入!DU28,0)</f>
        <v>0</v>
      </c>
      <c r="ZK25" s="248">
        <f>IF(ZK$6=$WQ$5,成绩录入!DV28,0)</f>
        <v>0</v>
      </c>
      <c r="ZL25" s="248">
        <f>IF(ZL$6=$WQ$5,成绩录入!DW28,0)</f>
        <v>0</v>
      </c>
      <c r="ZM25" s="248">
        <f>IF(ZM$6=$WQ$5,成绩录入!DX28,0)</f>
        <v>0</v>
      </c>
      <c r="ZN25" s="248">
        <f>IF(ZN$6=$WQ$5,成绩录入!DY28,0)</f>
        <v>0</v>
      </c>
      <c r="ZO25" s="248">
        <f>IF(ZO$6=$WQ$5,成绩录入!DZ28,0)</f>
        <v>0</v>
      </c>
      <c r="ZP25" s="248">
        <f>IF(ZP$6=$WQ$5,成绩录入!EA28,0)</f>
        <v>0</v>
      </c>
      <c r="ZQ25" s="248">
        <f>IF(ZQ$6=$WQ$5,成绩录入!EB28,0)</f>
        <v>0</v>
      </c>
      <c r="ZR25" s="248">
        <f>IF(ZR$6=$WQ$5,成绩录入!EC28,0)</f>
        <v>0</v>
      </c>
      <c r="ZS25" s="248">
        <f>IF(ZS$6=$WQ$5,成绩录入!ED28,0)</f>
        <v>0</v>
      </c>
      <c r="ZT25" s="248">
        <f>IF(ZT$6=$WQ$5,成绩录入!EE28,0)</f>
        <v>0</v>
      </c>
      <c r="ZU25" s="248">
        <f>IF(ZU$6=$WQ$5,成绩录入!EF28,0)</f>
        <v>0</v>
      </c>
      <c r="ZV25" s="248">
        <f>IF(ZV$6=$WQ$5,成绩录入!EG28,0)</f>
        <v>0</v>
      </c>
      <c r="ZW25" s="248">
        <f>IF(ZW$6=$WQ$5,成绩录入!EH28,0)</f>
        <v>0</v>
      </c>
      <c r="ZX25" s="248">
        <f>IF(ZX$6=$WQ$5,成绩录入!EI28,0)</f>
        <v>0</v>
      </c>
      <c r="ZY25" s="248">
        <f>IF(ZY$6=$WQ$5,成绩录入!EJ28,0)</f>
        <v>0</v>
      </c>
      <c r="ZZ25" s="248">
        <f>IF(ZZ$6=$WQ$5,成绩录入!EK28,0)</f>
        <v>0</v>
      </c>
      <c r="AAA25" s="248">
        <f>IF(AAA$6=$WQ$5,成绩录入!EL28,0)</f>
        <v>0</v>
      </c>
      <c r="AAB25" s="248">
        <f>IF(AAB$6=$WQ$5,成绩录入!EM28,0)</f>
        <v>0</v>
      </c>
      <c r="AAC25" s="248">
        <f>IF(AAC$6=$WQ$5,成绩录入!EN28,0)</f>
        <v>0</v>
      </c>
      <c r="AAD25" s="248">
        <f>IF(AAD$6=$WQ$5,成绩录入!EO28,0)</f>
        <v>0</v>
      </c>
      <c r="AAE25" s="248">
        <f>IF(AAE$6=$WQ$5,成绩录入!EP28,0)</f>
        <v>0</v>
      </c>
      <c r="AAF25" s="248">
        <f>IF(AAF$6=$WQ$5,成绩录入!EQ28,0)</f>
        <v>0</v>
      </c>
      <c r="AAG25" s="248">
        <f>IF(AAG$6=$WQ$5,成绩录入!ER28,0)</f>
        <v>0</v>
      </c>
      <c r="AAH25" s="248">
        <f>IF(AAH$6=$WQ$5,成绩录入!ES28,0)</f>
        <v>0</v>
      </c>
      <c r="AAI25" s="248">
        <f>IF(AAI$6=$WQ$5,成绩录入!ET28,0)</f>
        <v>0</v>
      </c>
      <c r="AAJ25" s="248">
        <f>IF(AAJ$6=$WQ$5,成绩录入!EU28,0)</f>
        <v>0</v>
      </c>
      <c r="AAK25" s="248">
        <f>IF(AAK$6=$WQ$5,成绩录入!EV28,0)</f>
        <v>0</v>
      </c>
      <c r="AAL25" s="248">
        <f>IF(AAL$6=$WQ$5,成绩录入!EW28,0)</f>
        <v>0</v>
      </c>
      <c r="AAM25" s="248">
        <f>IF(AAM$6=$WQ$5,成绩录入!EX28,0)</f>
        <v>0</v>
      </c>
      <c r="AAN25" s="218">
        <f t="shared" si="33"/>
        <v>0</v>
      </c>
      <c r="AAO25" s="206"/>
      <c r="AAQ25" s="247">
        <f>IF(AAQ$6=$AAP$5,成绩录入!BC28,0)</f>
        <v>0</v>
      </c>
      <c r="AAR25" s="248">
        <f>IF(AAR$6=$AAP$5,成绩录入!BD28,0)</f>
        <v>0</v>
      </c>
      <c r="AAS25" s="248">
        <f>IF(AAS$6=$AAP$5,成绩录入!BE28,0)</f>
        <v>0</v>
      </c>
      <c r="AAT25" s="248">
        <f>IF(AAT$6=$AAP$5,成绩录入!BF28,0)</f>
        <v>0</v>
      </c>
      <c r="AAU25" s="248">
        <f>IF(AAU$6=$AAP$5,成绩录入!BG28,0)</f>
        <v>0</v>
      </c>
      <c r="AAV25" s="248">
        <f>IF(AAV$6=$AAP$5,成绩录入!BH28,0)</f>
        <v>0</v>
      </c>
      <c r="AAW25" s="248">
        <f>IF(AAW$6=$AAP$5,成绩录入!BI28,0)</f>
        <v>0</v>
      </c>
      <c r="AAX25" s="248">
        <f>IF(AAX$6=$AAP$5,成绩录入!BJ28,0)</f>
        <v>0</v>
      </c>
      <c r="AAY25" s="248">
        <f>IF(AAY$6=$AAP$5,成绩录入!BK28,0)</f>
        <v>0</v>
      </c>
      <c r="AAZ25" s="248">
        <f>IF(AAZ$6=$AAP$5,成绩录入!BL28,0)</f>
        <v>0</v>
      </c>
      <c r="ABA25" s="248">
        <f>IF(ABA$6=$AAP$5,成绩录入!BM28,0)</f>
        <v>0</v>
      </c>
      <c r="ABB25" s="248">
        <f>IF(ABB$6=$AAP$5,成绩录入!BN28,0)</f>
        <v>0</v>
      </c>
      <c r="ABC25" s="248">
        <f>IF(ABC$6=$AAP$5,成绩录入!BO28,0)</f>
        <v>0</v>
      </c>
      <c r="ABD25" s="248">
        <f>IF(ABD$6=$AAP$5,成绩录入!BP28,0)</f>
        <v>0</v>
      </c>
      <c r="ABE25" s="248">
        <f>IF(ABE$6=$AAP$5,成绩录入!BQ28,0)</f>
        <v>0</v>
      </c>
      <c r="ABF25" s="248">
        <f>IF(ABF$6=$AAP$5,成绩录入!BR28,0)</f>
        <v>0</v>
      </c>
      <c r="ABG25" s="248">
        <f>IF(ABG$6=$AAP$5,成绩录入!BS28,0)</f>
        <v>0</v>
      </c>
      <c r="ABH25" s="248">
        <f>IF(ABH$6=$AAP$5,成绩录入!BT28,0)</f>
        <v>0</v>
      </c>
      <c r="ABI25" s="248">
        <f>IF(ABI$6=$AAP$5,成绩录入!BU28,0)</f>
        <v>0</v>
      </c>
      <c r="ABJ25" s="248">
        <f>IF(ABJ$6=$AAP$5,成绩录入!BV28,0)</f>
        <v>0</v>
      </c>
      <c r="ABK25" s="248">
        <f>IF(ABK$6=$AAP$5,成绩录入!BW28,0)</f>
        <v>0</v>
      </c>
      <c r="ABL25" s="248">
        <f>IF(ABL$6=$AAP$5,成绩录入!BX28,0)</f>
        <v>0</v>
      </c>
      <c r="ABM25" s="248">
        <f>IF(ABM$6=$AAP$5,成绩录入!BY28,0)</f>
        <v>0</v>
      </c>
      <c r="ABN25" s="248">
        <f>IF(ABN$6=$AAP$5,成绩录入!BZ28,0)</f>
        <v>0</v>
      </c>
      <c r="ABO25" s="248">
        <f>IF(ABO$6=$AAP$5,成绩录入!CA28,0)</f>
        <v>0</v>
      </c>
      <c r="ABP25" s="248">
        <f>IF(ABP$6=$AAP$5,成绩录入!CB28,0)</f>
        <v>0</v>
      </c>
      <c r="ABQ25" s="248">
        <f>IF(ABQ$6=$AAP$5,成绩录入!CC28,0)</f>
        <v>0</v>
      </c>
      <c r="ABR25" s="248">
        <f>IF(ABR$6=$AAP$5,成绩录入!CD28,0)</f>
        <v>0</v>
      </c>
      <c r="ABS25" s="248">
        <f>IF(ABS$6=$AAP$5,成绩录入!CE28,0)</f>
        <v>0</v>
      </c>
      <c r="ABT25" s="248">
        <f>IF(ABT$6=$AAP$5,成绩录入!CF28,0)</f>
        <v>0</v>
      </c>
      <c r="ABU25" s="248">
        <f>IF(ABU$6=$AAP$5,成绩录入!CG28,0)</f>
        <v>0</v>
      </c>
      <c r="ABV25" s="248">
        <f>IF(ABV$6=$AAP$5,成绩录入!CH28,0)</f>
        <v>0</v>
      </c>
      <c r="ABW25" s="248">
        <f>IF(ABW$6=$AAP$5,成绩录入!CI28,0)</f>
        <v>0</v>
      </c>
      <c r="ABX25" s="248">
        <f>IF(ABX$6=$AAP$5,成绩录入!CJ28,0)</f>
        <v>0</v>
      </c>
      <c r="ABY25" s="248">
        <f>IF(ABY$6=$AAP$5,成绩录入!CK28,0)</f>
        <v>0</v>
      </c>
      <c r="ABZ25" s="248">
        <f>IF(ABZ$6=$AAP$5,成绩录入!CL28,0)</f>
        <v>0</v>
      </c>
      <c r="ACA25" s="248">
        <f>IF(ACA$6=$AAP$5,成绩录入!CM28,0)</f>
        <v>0</v>
      </c>
      <c r="ACB25" s="248">
        <f>IF(ACB$6=$AAP$5,成绩录入!CN28,0)</f>
        <v>0</v>
      </c>
      <c r="ACC25" s="248">
        <f>IF(ACC$6=$AAP$5,成绩录入!CO28,0)</f>
        <v>0</v>
      </c>
      <c r="ACD25" s="248">
        <f>IF(ACD$6=$AAP$5,成绩录入!CP28,0)</f>
        <v>0</v>
      </c>
      <c r="ACE25" s="248">
        <f>IF(ACE$6=$AAP$5,成绩录入!CQ28,0)</f>
        <v>0</v>
      </c>
      <c r="ACF25" s="248">
        <f>IF(ACF$6=$AAP$5,成绩录入!CR28,0)</f>
        <v>0</v>
      </c>
      <c r="ACG25" s="248">
        <f>IF(ACG$6=$AAP$5,成绩录入!CS28,0)</f>
        <v>0</v>
      </c>
      <c r="ACH25" s="248">
        <f>IF(ACH$6=$AAP$5,成绩录入!CT28,0)</f>
        <v>0</v>
      </c>
      <c r="ACI25" s="248">
        <f>IF(ACI$6=$AAP$5,成绩录入!CU28,0)</f>
        <v>0</v>
      </c>
      <c r="ACJ25" s="248">
        <f>IF(ACJ$6=$AAP$5,成绩录入!CV28,0)</f>
        <v>0</v>
      </c>
      <c r="ACK25" s="248">
        <f>IF(ACK$6=$AAP$5,成绩录入!CW28,0)</f>
        <v>0</v>
      </c>
      <c r="ACL25" s="248">
        <f>IF(ACL$6=$AAP$5,成绩录入!CX28,0)</f>
        <v>0</v>
      </c>
      <c r="ACM25" s="248">
        <f>IF(ACM$6=$AAP$5,成绩录入!CY28,0)</f>
        <v>0</v>
      </c>
      <c r="ACN25" s="248">
        <f>IF(ACN$6=$AAP$5,成绩录入!CZ28,0)</f>
        <v>0</v>
      </c>
      <c r="ACO25" s="248">
        <f>IF(ACO$6=$AAP$5,成绩录入!DA28,0)</f>
        <v>0</v>
      </c>
      <c r="ACP25" s="248">
        <f>IF(ACP$6=$AAP$5,成绩录入!DB28,0)</f>
        <v>0</v>
      </c>
      <c r="ACQ25" s="248">
        <f>IF(ACQ$6=$AAP$5,成绩录入!DC28,0)</f>
        <v>0</v>
      </c>
      <c r="ACR25" s="248">
        <f>IF(ACR$6=$AAP$5,成绩录入!DD28,0)</f>
        <v>0</v>
      </c>
      <c r="ACS25" s="248">
        <f>IF(ACS$6=$AAP$5,成绩录入!DE28,0)</f>
        <v>0</v>
      </c>
      <c r="ACT25" s="248">
        <f>IF(ACT$6=$AAP$5,成绩录入!DF28,0)</f>
        <v>0</v>
      </c>
      <c r="ACU25" s="248">
        <f>IF(ACU$6=$AAP$5,成绩录入!DG28,0)</f>
        <v>0</v>
      </c>
      <c r="ACV25" s="248">
        <f>IF(ACV$6=$AAP$5,成绩录入!DH28,0)</f>
        <v>0</v>
      </c>
      <c r="ACW25" s="248">
        <f>IF(ACW$6=$AAP$5,成绩录入!DI28,0)</f>
        <v>0</v>
      </c>
      <c r="ACX25" s="248">
        <f>IF(ACX$6=$AAP$5,成绩录入!DJ28,0)</f>
        <v>0</v>
      </c>
      <c r="ACY25" s="248">
        <f>IF(ACY$6=$AAP$5,成绩录入!DK28,0)</f>
        <v>0</v>
      </c>
      <c r="ACZ25" s="248">
        <f>IF(ACZ$6=$AAP$5,成绩录入!DL28,0)</f>
        <v>0</v>
      </c>
      <c r="ADA25" s="248">
        <f>IF(ADA$6=$AAP$5,成绩录入!DM28,0)</f>
        <v>0</v>
      </c>
      <c r="ADB25" s="248">
        <f>IF(ADB$6=$AAP$5,成绩录入!DN28,0)</f>
        <v>0</v>
      </c>
      <c r="ADC25" s="248">
        <f>IF(ADC$6=$AAP$5,成绩录入!DO28,0)</f>
        <v>0</v>
      </c>
      <c r="ADD25" s="248">
        <f>IF(ADD$6=$AAP$5,成绩录入!DP28,0)</f>
        <v>0</v>
      </c>
      <c r="ADE25" s="248">
        <f>IF(ADE$6=$AAP$5,成绩录入!DQ28,0)</f>
        <v>0</v>
      </c>
      <c r="ADF25" s="248">
        <f>IF(ADF$6=$AAP$5,成绩录入!DR28,0)</f>
        <v>0</v>
      </c>
      <c r="ADG25" s="248">
        <f>IF(ADG$6=$AAP$5,成绩录入!DS28,0)</f>
        <v>0</v>
      </c>
      <c r="ADH25" s="248">
        <f>IF(ADH$6=$AAP$5,成绩录入!DT28,0)</f>
        <v>0</v>
      </c>
      <c r="ADI25" s="248">
        <f>IF(ADI$6=$AAP$5,成绩录入!DU28,0)</f>
        <v>0</v>
      </c>
      <c r="ADJ25" s="248">
        <f>IF(ADJ$6=$AAP$5,成绩录入!DV28,0)</f>
        <v>0</v>
      </c>
      <c r="ADK25" s="248">
        <f>IF(ADK$6=$AAP$5,成绩录入!DW28,0)</f>
        <v>0</v>
      </c>
      <c r="ADL25" s="248">
        <f>IF(ADL$6=$AAP$5,成绩录入!DX28,0)</f>
        <v>0</v>
      </c>
      <c r="ADM25" s="248">
        <f>IF(ADM$6=$AAP$5,成绩录入!DY28,0)</f>
        <v>0</v>
      </c>
      <c r="ADN25" s="248">
        <f>IF(ADN$6=$AAP$5,成绩录入!DZ28,0)</f>
        <v>0</v>
      </c>
      <c r="ADO25" s="248">
        <f>IF(ADO$6=$AAP$5,成绩录入!EA28,0)</f>
        <v>0</v>
      </c>
      <c r="ADP25" s="248">
        <f>IF(ADP$6=$AAP$5,成绩录入!EB28,0)</f>
        <v>0</v>
      </c>
      <c r="ADQ25" s="248">
        <f>IF(ADQ$6=$AAP$5,成绩录入!EC28,0)</f>
        <v>0</v>
      </c>
      <c r="ADR25" s="248">
        <f>IF(ADR$6=$AAP$5,成绩录入!ED28,0)</f>
        <v>0</v>
      </c>
      <c r="ADS25" s="248">
        <f>IF(ADS$6=$AAP$5,成绩录入!EE28,0)</f>
        <v>0</v>
      </c>
      <c r="ADT25" s="248">
        <f>IF(ADT$6=$AAP$5,成绩录入!EF28,0)</f>
        <v>0</v>
      </c>
      <c r="ADU25" s="248">
        <f>IF(ADU$6=$AAP$5,成绩录入!EG28,0)</f>
        <v>0</v>
      </c>
      <c r="ADV25" s="248">
        <f>IF(ADV$6=$AAP$5,成绩录入!EH28,0)</f>
        <v>0</v>
      </c>
      <c r="ADW25" s="248">
        <f>IF(ADW$6=$AAP$5,成绩录入!EI28,0)</f>
        <v>0</v>
      </c>
      <c r="ADX25" s="248">
        <f>IF(ADX$6=$AAP$5,成绩录入!EJ28,0)</f>
        <v>0</v>
      </c>
      <c r="ADY25" s="248">
        <f>IF(ADY$6=$AAP$5,成绩录入!EK28,0)</f>
        <v>0</v>
      </c>
      <c r="ADZ25" s="248">
        <f>IF(ADZ$6=$AAP$5,成绩录入!EL28,0)</f>
        <v>0</v>
      </c>
      <c r="AEA25" s="248">
        <f>IF(AEA$6=$AAP$5,成绩录入!EM28,0)</f>
        <v>0</v>
      </c>
      <c r="AEB25" s="248">
        <f>IF(AEB$6=$AAP$5,成绩录入!EN28,0)</f>
        <v>0</v>
      </c>
      <c r="AEC25" s="248">
        <f>IF(AEC$6=$AAP$5,成绩录入!EO28,0)</f>
        <v>0</v>
      </c>
      <c r="AED25" s="248">
        <f>IF(AED$6=$AAP$5,成绩录入!EP28,0)</f>
        <v>0</v>
      </c>
      <c r="AEE25" s="248">
        <f>IF(AEE$6=$AAP$5,成绩录入!EQ28,0)</f>
        <v>0</v>
      </c>
      <c r="AEF25" s="248">
        <f>IF(AEF$6=$AAP$5,成绩录入!ER28,0)</f>
        <v>0</v>
      </c>
      <c r="AEG25" s="248">
        <f>IF(AEG$6=$AAP$5,成绩录入!ES28,0)</f>
        <v>0</v>
      </c>
      <c r="AEH25" s="248">
        <f>IF(AEH$6=$AAP$5,成绩录入!ET28,0)</f>
        <v>0</v>
      </c>
      <c r="AEI25" s="248">
        <f>IF(AEI$6=$AAP$5,成绩录入!EU28,0)</f>
        <v>0</v>
      </c>
      <c r="AEJ25" s="248">
        <f>IF(AEJ$6=$AAP$5,成绩录入!EV28,0)</f>
        <v>0</v>
      </c>
      <c r="AEK25" s="248">
        <f>IF(AEK$6=$AAP$5,成绩录入!EW28,0)</f>
        <v>0</v>
      </c>
      <c r="AEL25" s="248">
        <f>IF(AEL$6=$AAP$5,成绩录入!EX28,0)</f>
        <v>0</v>
      </c>
      <c r="AEM25" s="218">
        <f t="shared" si="34"/>
        <v>0</v>
      </c>
      <c r="AEN25" s="166"/>
      <c r="AEO25" s="166"/>
      <c r="AEP25" s="247">
        <f>IF(AEP$6=$AEO$5,成绩录入!BC28,0)</f>
        <v>0</v>
      </c>
      <c r="AEQ25" s="248">
        <f>IF(AEQ$6=$AEO$5,成绩录入!BD28,0)</f>
        <v>0</v>
      </c>
      <c r="AER25" s="248">
        <f>IF(AER$6=$AEO$5,成绩录入!BE28,0)</f>
        <v>0</v>
      </c>
      <c r="AES25" s="248">
        <f>IF(AES$6=$AEO$5,成绩录入!BF28,0)</f>
        <v>0</v>
      </c>
      <c r="AET25" s="248">
        <f>IF(AET$6=$AEO$5,成绩录入!BG28,0)</f>
        <v>0</v>
      </c>
      <c r="AEU25" s="248">
        <f>IF(AEU$6=$AEO$5,成绩录入!BH28,0)</f>
        <v>0</v>
      </c>
      <c r="AEV25" s="248">
        <f>IF(AEV$6=$AEO$5,成绩录入!BI28,0)</f>
        <v>0</v>
      </c>
      <c r="AEW25" s="248">
        <f>IF(AEW$6=$AEO$5,成绩录入!BJ28,0)</f>
        <v>0</v>
      </c>
      <c r="AEX25" s="248">
        <f>IF(AEX$6=$AEO$5,成绩录入!BK28,0)</f>
        <v>0</v>
      </c>
      <c r="AEY25" s="248">
        <f>IF(AEY$6=$AEO$5,成绩录入!BL28,0)</f>
        <v>0</v>
      </c>
      <c r="AEZ25" s="248">
        <f>IF(AEZ$6=$AEO$5,成绩录入!BM28,0)</f>
        <v>0</v>
      </c>
      <c r="AFA25" s="248">
        <f>IF(AFA$6=$AEO$5,成绩录入!BN28,0)</f>
        <v>0</v>
      </c>
      <c r="AFB25" s="248">
        <f>IF(AFB$6=$AEO$5,成绩录入!BO28,0)</f>
        <v>0</v>
      </c>
      <c r="AFC25" s="248">
        <f>IF(AFC$6=$AEO$5,成绩录入!BP28,0)</f>
        <v>0</v>
      </c>
      <c r="AFD25" s="248">
        <f>IF(AFD$6=$AEO$5,成绩录入!BQ28,0)</f>
        <v>0</v>
      </c>
      <c r="AFE25" s="248">
        <f>IF(AFE$6=$AEO$5,成绩录入!BR28,0)</f>
        <v>0</v>
      </c>
      <c r="AFF25" s="248">
        <f>IF(AFF$6=$AEO$5,成绩录入!BS28,0)</f>
        <v>0</v>
      </c>
      <c r="AFG25" s="248">
        <f>IF(AFG$6=$AEO$5,成绩录入!BT28,0)</f>
        <v>0</v>
      </c>
      <c r="AFH25" s="248">
        <f>IF(AFH$6=$AEO$5,成绩录入!BU28,0)</f>
        <v>0</v>
      </c>
      <c r="AFI25" s="248">
        <f>IF(AFI$6=$AEO$5,成绩录入!BV28,0)</f>
        <v>0</v>
      </c>
      <c r="AFJ25" s="248">
        <f>IF(AFJ$6=$AEO$5,成绩录入!BW28,0)</f>
        <v>0</v>
      </c>
      <c r="AFK25" s="248">
        <f>IF(AFK$6=$AEO$5,成绩录入!BX28,0)</f>
        <v>0</v>
      </c>
      <c r="AFL25" s="248">
        <f>IF(AFL$6=$AEO$5,成绩录入!BY28,0)</f>
        <v>0</v>
      </c>
      <c r="AFM25" s="248">
        <f>IF(AFM$6=$AEO$5,成绩录入!BZ28,0)</f>
        <v>0</v>
      </c>
      <c r="AFN25" s="248">
        <f>IF(AFN$6=$AEO$5,成绩录入!CA28,0)</f>
        <v>0</v>
      </c>
      <c r="AFO25" s="248">
        <f>IF(AFO$6=$AEO$5,成绩录入!CB28,0)</f>
        <v>0</v>
      </c>
      <c r="AFP25" s="248">
        <f>IF(AFP$6=$AEO$5,成绩录入!CC28,0)</f>
        <v>0</v>
      </c>
      <c r="AFQ25" s="248">
        <f>IF(AFQ$6=$AEO$5,成绩录入!CD28,0)</f>
        <v>0</v>
      </c>
      <c r="AFR25" s="248">
        <f>IF(AFR$6=$AEO$5,成绩录入!CE28,0)</f>
        <v>0</v>
      </c>
      <c r="AFS25" s="248">
        <f>IF(AFS$6=$AEO$5,成绩录入!CF28,0)</f>
        <v>0</v>
      </c>
      <c r="AFT25" s="248">
        <f>IF(AFT$6=$AEO$5,成绩录入!CG28,0)</f>
        <v>0</v>
      </c>
      <c r="AFU25" s="248">
        <f>IF(AFU$6=$AEO$5,成绩录入!CH28,0)</f>
        <v>0</v>
      </c>
      <c r="AFV25" s="248">
        <f>IF(AFV$6=$AEO$5,成绩录入!CI28,0)</f>
        <v>0</v>
      </c>
      <c r="AFW25" s="248">
        <f>IF(AFW$6=$AEO$5,成绩录入!CJ28,0)</f>
        <v>0</v>
      </c>
      <c r="AFX25" s="248">
        <f>IF(AFX$6=$AEO$5,成绩录入!CK28,0)</f>
        <v>0</v>
      </c>
      <c r="AFY25" s="248">
        <f>IF(AFY$6=$AEO$5,成绩录入!CL28,0)</f>
        <v>0</v>
      </c>
      <c r="AFZ25" s="248">
        <f>IF(AFZ$6=$AEO$5,成绩录入!CM28,0)</f>
        <v>0</v>
      </c>
      <c r="AGA25" s="248">
        <f>IF(AGA$6=$AEO$5,成绩录入!CN28,0)</f>
        <v>0</v>
      </c>
      <c r="AGB25" s="248">
        <f>IF(AGB$6=$AEO$5,成绩录入!CO28,0)</f>
        <v>0</v>
      </c>
      <c r="AGC25" s="248">
        <f>IF(AGC$6=$AEO$5,成绩录入!CP28,0)</f>
        <v>0</v>
      </c>
      <c r="AGD25" s="248">
        <f>IF(AGD$6=$AEO$5,成绩录入!CQ28,0)</f>
        <v>0</v>
      </c>
      <c r="AGE25" s="248">
        <f>IF(AGE$6=$AEO$5,成绩录入!CR28,0)</f>
        <v>0</v>
      </c>
      <c r="AGF25" s="248">
        <f>IF(AGF$6=$AEO$5,成绩录入!CS28,0)</f>
        <v>0</v>
      </c>
      <c r="AGG25" s="248">
        <f>IF(AGG$6=$AEO$5,成绩录入!CT28,0)</f>
        <v>0</v>
      </c>
      <c r="AGH25" s="248">
        <f>IF(AGH$6=$AEO$5,成绩录入!CU28,0)</f>
        <v>0</v>
      </c>
      <c r="AGI25" s="248">
        <f>IF(AGI$6=$AEO$5,成绩录入!CV28,0)</f>
        <v>0</v>
      </c>
      <c r="AGJ25" s="248">
        <f>IF(AGJ$6=$AEO$5,成绩录入!CW28,0)</f>
        <v>0</v>
      </c>
      <c r="AGK25" s="248">
        <f>IF(AGK$6=$AEO$5,成绩录入!CX28,0)</f>
        <v>0</v>
      </c>
      <c r="AGL25" s="248">
        <f>IF(AGL$6=$AEO$5,成绩录入!CY28,0)</f>
        <v>0</v>
      </c>
      <c r="AGM25" s="248">
        <f>IF(AGM$6=$AEO$5,成绩录入!CZ28,0)</f>
        <v>0</v>
      </c>
      <c r="AGN25" s="248">
        <f>IF(AGN$6=$AEO$5,成绩录入!DA28,0)</f>
        <v>0</v>
      </c>
      <c r="AGO25" s="248">
        <f>IF(AGO$6=$AEO$5,成绩录入!DB28,0)</f>
        <v>0</v>
      </c>
      <c r="AGP25" s="248">
        <f>IF(AGP$6=$AEO$5,成绩录入!DC28,0)</f>
        <v>0</v>
      </c>
      <c r="AGQ25" s="248">
        <f>IF(AGQ$6=$AEO$5,成绩录入!DD28,0)</f>
        <v>0</v>
      </c>
      <c r="AGR25" s="248">
        <f>IF(AGR$6=$AEO$5,成绩录入!DE28,0)</f>
        <v>0</v>
      </c>
      <c r="AGS25" s="248">
        <f>IF(AGS$6=$AEO$5,成绩录入!DF28,0)</f>
        <v>0</v>
      </c>
      <c r="AGT25" s="248">
        <f>IF(AGT$6=$AEO$5,成绩录入!DG28,0)</f>
        <v>0</v>
      </c>
      <c r="AGU25" s="248">
        <f>IF(AGU$6=$AEO$5,成绩录入!DH28,0)</f>
        <v>0</v>
      </c>
      <c r="AGV25" s="248">
        <f>IF(AGV$6=$AEO$5,成绩录入!DI28,0)</f>
        <v>0</v>
      </c>
      <c r="AGW25" s="248">
        <f>IF(AGW$6=$AEO$5,成绩录入!DJ28,0)</f>
        <v>0</v>
      </c>
      <c r="AGX25" s="248">
        <f>IF(AGX$6=$AEO$5,成绩录入!DK28,0)</f>
        <v>0</v>
      </c>
      <c r="AGY25" s="248">
        <f>IF(AGY$6=$AEO$5,成绩录入!DL28,0)</f>
        <v>0</v>
      </c>
      <c r="AGZ25" s="248">
        <f>IF(AGZ$6=$AEO$5,成绩录入!DM28,0)</f>
        <v>0</v>
      </c>
      <c r="AHA25" s="248">
        <f>IF(AHA$6=$AEO$5,成绩录入!DN28,0)</f>
        <v>0</v>
      </c>
      <c r="AHB25" s="248">
        <f>IF(AHB$6=$AEO$5,成绩录入!DO28,0)</f>
        <v>0</v>
      </c>
      <c r="AHC25" s="248">
        <f>IF(AHC$6=$AEO$5,成绩录入!DP28,0)</f>
        <v>0</v>
      </c>
      <c r="AHD25" s="248">
        <f>IF(AHD$6=$AEO$5,成绩录入!DQ28,0)</f>
        <v>0</v>
      </c>
      <c r="AHE25" s="248">
        <f>IF(AHE$6=$AEO$5,成绩录入!DR28,0)</f>
        <v>0</v>
      </c>
      <c r="AHF25" s="248">
        <f>IF(AHF$6=$AEO$5,成绩录入!DS28,0)</f>
        <v>0</v>
      </c>
      <c r="AHG25" s="248">
        <f>IF(AHG$6=$AEO$5,成绩录入!DT28,0)</f>
        <v>0</v>
      </c>
      <c r="AHH25" s="248">
        <f>IF(AHH$6=$AEO$5,成绩录入!DU28,0)</f>
        <v>0</v>
      </c>
      <c r="AHI25" s="248">
        <f>IF(AHI$6=$AEO$5,成绩录入!DV28,0)</f>
        <v>0</v>
      </c>
      <c r="AHJ25" s="248">
        <f>IF(AHJ$6=$AEO$5,成绩录入!DW28,0)</f>
        <v>0</v>
      </c>
      <c r="AHK25" s="248">
        <f>IF(AHK$6=$AEO$5,成绩录入!DX28,0)</f>
        <v>0</v>
      </c>
      <c r="AHL25" s="248">
        <f>IF(AHL$6=$AEO$5,成绩录入!DY28,0)</f>
        <v>0</v>
      </c>
      <c r="AHM25" s="248">
        <f>IF(AHM$6=$AEO$5,成绩录入!DZ28,0)</f>
        <v>0</v>
      </c>
      <c r="AHN25" s="248">
        <f>IF(AHN$6=$AEO$5,成绩录入!EA28,0)</f>
        <v>0</v>
      </c>
      <c r="AHO25" s="248">
        <f>IF(AHO$6=$AEO$5,成绩录入!EB28,0)</f>
        <v>0</v>
      </c>
      <c r="AHP25" s="248">
        <f>IF(AHP$6=$AEO$5,成绩录入!EC28,0)</f>
        <v>0</v>
      </c>
      <c r="AHQ25" s="248">
        <f>IF(AHQ$6=$AEO$5,成绩录入!ED28,0)</f>
        <v>0</v>
      </c>
      <c r="AHR25" s="248">
        <f>IF(AHR$6=$AEO$5,成绩录入!EE28,0)</f>
        <v>0</v>
      </c>
      <c r="AHS25" s="248">
        <f>IF(AHS$6=$AEO$5,成绩录入!EF28,0)</f>
        <v>0</v>
      </c>
      <c r="AHT25" s="248">
        <f>IF(AHT$6=$AEO$5,成绩录入!EG28,0)</f>
        <v>0</v>
      </c>
      <c r="AHU25" s="248">
        <f>IF(AHU$6=$AEO$5,成绩录入!EH28,0)</f>
        <v>0</v>
      </c>
      <c r="AHV25" s="248">
        <f>IF(AHV$6=$AEO$5,成绩录入!EI28,0)</f>
        <v>0</v>
      </c>
      <c r="AHW25" s="248">
        <f>IF(AHW$6=$AEO$5,成绩录入!EJ28,0)</f>
        <v>0</v>
      </c>
      <c r="AHX25" s="248">
        <f>IF(AHX$6=$AEO$5,成绩录入!EK28,0)</f>
        <v>0</v>
      </c>
      <c r="AHY25" s="248">
        <f>IF(AHY$6=$AEO$5,成绩录入!EL28,0)</f>
        <v>0</v>
      </c>
      <c r="AHZ25" s="248">
        <f>IF(AHZ$6=$AEO$5,成绩录入!EM28,0)</f>
        <v>0</v>
      </c>
      <c r="AIA25" s="248">
        <f>IF(AIA$6=$AEO$5,成绩录入!EN28,0)</f>
        <v>0</v>
      </c>
      <c r="AIB25" s="248">
        <f>IF(AIB$6=$AEO$5,成绩录入!EO28,0)</f>
        <v>0</v>
      </c>
      <c r="AIC25" s="248">
        <f>IF(AIC$6=$AEO$5,成绩录入!EP28,0)</f>
        <v>0</v>
      </c>
      <c r="AID25" s="248">
        <f>IF(AID$6=$AEO$5,成绩录入!EQ28,0)</f>
        <v>0</v>
      </c>
      <c r="AIE25" s="248">
        <f>IF(AIE$6=$AEO$5,成绩录入!ER28,0)</f>
        <v>0</v>
      </c>
      <c r="AIF25" s="248">
        <f>IF(AIF$6=$AEO$5,成绩录入!ES28,0)</f>
        <v>0</v>
      </c>
      <c r="AIG25" s="248">
        <f>IF(AIG$6=$AEO$5,成绩录入!ET28,0)</f>
        <v>0</v>
      </c>
      <c r="AIH25" s="248">
        <f>IF(AIH$6=$AEO$5,成绩录入!EU28,0)</f>
        <v>0</v>
      </c>
      <c r="AII25" s="248">
        <f>IF(AII$6=$AEO$5,成绩录入!EV28,0)</f>
        <v>0</v>
      </c>
      <c r="AIJ25" s="248">
        <f>IF(AIJ$6=$AEO$5,成绩录入!EW28,0)</f>
        <v>0</v>
      </c>
      <c r="AIK25" s="248">
        <f>IF(AIK$6=$AEO$5,成绩录入!EX28,0)</f>
        <v>0</v>
      </c>
      <c r="AIL25" s="218">
        <f t="shared" si="35"/>
        <v>0</v>
      </c>
      <c r="AIN25" s="214" t="str">
        <f>初始录入!A30</f>
        <v/>
      </c>
      <c r="AIO25" s="215">
        <f>初始录入!B30</f>
        <v>0</v>
      </c>
      <c r="AIP25" s="216">
        <f>初始录入!C30</f>
        <v>0</v>
      </c>
      <c r="AIQ25" s="314">
        <f>IF(平时!D23&lt;&gt;"",平时!D23,0)</f>
        <v>0</v>
      </c>
      <c r="AIR25" s="324" t="str">
        <f t="shared" si="89"/>
        <v/>
      </c>
      <c r="AIS25" s="314">
        <f>IF(过程!D23&lt;&gt;"",过程!D23,0)</f>
        <v>0</v>
      </c>
      <c r="AIT25" s="324" t="str">
        <f t="shared" si="90"/>
        <v/>
      </c>
      <c r="AIU25" s="216">
        <f>IF(期末!D23&lt;&gt;"",期末!D23,0)</f>
        <v>0</v>
      </c>
      <c r="AIV25" s="324" t="str">
        <f t="shared" si="91"/>
        <v/>
      </c>
      <c r="AIW25" s="325">
        <f t="shared" si="92"/>
        <v>0</v>
      </c>
      <c r="AIX25" s="314">
        <f>IF(平时!E23&lt;&gt;"",平时!E23,0)</f>
        <v>0</v>
      </c>
      <c r="AIY25" s="324" t="str">
        <f t="shared" si="93"/>
        <v/>
      </c>
      <c r="AIZ25" s="314">
        <f>IF(过程!E23&lt;&gt;"",过程!E23,0)</f>
        <v>0</v>
      </c>
      <c r="AJA25" s="324" t="str">
        <f t="shared" si="94"/>
        <v/>
      </c>
      <c r="AJB25" s="216">
        <f>IF(期末!E23&lt;&gt;"",期末!E23,0)</f>
        <v>0</v>
      </c>
      <c r="AJC25" s="324" t="str">
        <f t="shared" si="95"/>
        <v/>
      </c>
      <c r="AJD25" s="325">
        <f t="shared" si="96"/>
        <v>0</v>
      </c>
      <c r="AJE25" s="314">
        <f>IF(平时!F23&lt;&gt;"",平时!F23,0)</f>
        <v>0</v>
      </c>
      <c r="AJF25" s="324" t="str">
        <f t="shared" si="97"/>
        <v/>
      </c>
      <c r="AJG25" s="314">
        <f>IF(过程!F23&lt;&gt;"",过程!F23,0)</f>
        <v>0</v>
      </c>
      <c r="AJH25" s="324" t="str">
        <f t="shared" si="98"/>
        <v/>
      </c>
      <c r="AJI25" s="216">
        <f>IF(期末!F23&lt;&gt;"",期末!F23,0)</f>
        <v>0</v>
      </c>
      <c r="AJJ25" s="324" t="str">
        <f t="shared" si="99"/>
        <v/>
      </c>
      <c r="AJK25" s="325">
        <f t="shared" si="100"/>
        <v>0</v>
      </c>
      <c r="AJL25" s="314">
        <f>IF(平时!G23&lt;&gt;"",平时!G23,0)</f>
        <v>0</v>
      </c>
      <c r="AJM25" s="324" t="str">
        <f t="shared" si="101"/>
        <v/>
      </c>
      <c r="AJN25" s="314">
        <f>IF(过程!G23&lt;&gt;"",过程!G23,0)</f>
        <v>0</v>
      </c>
      <c r="AJO25" s="324" t="str">
        <f t="shared" si="102"/>
        <v/>
      </c>
      <c r="AJP25" s="216">
        <f>IF(期末!G23&lt;&gt;"",期末!G23,0)</f>
        <v>0</v>
      </c>
      <c r="AJQ25" s="324" t="str">
        <f t="shared" si="103"/>
        <v/>
      </c>
      <c r="AJR25" s="325">
        <f t="shared" si="104"/>
        <v>0</v>
      </c>
      <c r="AJS25" s="314">
        <f>IF(平时!H23&lt;&gt;"",平时!H23,0)</f>
        <v>0</v>
      </c>
      <c r="AJT25" s="324" t="str">
        <f t="shared" si="105"/>
        <v/>
      </c>
      <c r="AJU25" s="314">
        <f>IF(过程!H23&lt;&gt;"",过程!H23,0)</f>
        <v>0</v>
      </c>
      <c r="AJV25" s="324" t="str">
        <f t="shared" si="106"/>
        <v/>
      </c>
      <c r="AJW25" s="216">
        <f>IF(期末!H23&lt;&gt;"",期末!H23,0)</f>
        <v>0</v>
      </c>
      <c r="AJX25" s="324" t="str">
        <f t="shared" si="107"/>
        <v/>
      </c>
      <c r="AJY25" s="326">
        <f t="shared" si="108"/>
        <v>0</v>
      </c>
      <c r="AKA25" s="216" t="str">
        <f>初始录入!A30</f>
        <v/>
      </c>
      <c r="AKB25" s="216">
        <f>初始录入!B30</f>
        <v>0</v>
      </c>
      <c r="AKC25" s="216">
        <f>初始录入!C30</f>
        <v>0</v>
      </c>
      <c r="AKD25" s="327" t="str">
        <f>IF(初始录入!$E30=初始录入!$K$2,达成度!$D38,"")</f>
        <v/>
      </c>
      <c r="AKE25" s="327" t="str">
        <f>IF(初始录入!$E30=初始录入!$K$3,达成度!D38,"")</f>
        <v/>
      </c>
      <c r="AKF25" s="216" t="str">
        <f>IF(初始录入!$E30=初始录入!$K$4,达成度!D38,"")</f>
        <v/>
      </c>
      <c r="AKG25" s="216" t="str">
        <f>IF(初始录入!$E30=初始录入!$K$5,达成度!D38,"")</f>
        <v/>
      </c>
      <c r="AKH25" s="327" t="str">
        <f>IF(初始录入!$E30=初始录入!$K$2,达成度!E38,"")</f>
        <v/>
      </c>
      <c r="AKI25" s="327" t="str">
        <f>IF(初始录入!$E30=初始录入!$K$3,达成度!E38,"")</f>
        <v/>
      </c>
      <c r="AKJ25" s="216" t="str">
        <f>IF(初始录入!$E30=初始录入!$K$4,达成度!E38,"")</f>
        <v/>
      </c>
      <c r="AKK25" s="216" t="str">
        <f>IF(初始录入!$E30=初始录入!$K$5,达成度!E38,"")</f>
        <v/>
      </c>
      <c r="AKL25" s="327" t="str">
        <f>IF(初始录入!$E30=初始录入!$K$2,达成度!F38,"")</f>
        <v/>
      </c>
      <c r="AKM25" s="327" t="str">
        <f>IF(初始录入!$E30=初始录入!$K$3,达成度!F38,"")</f>
        <v/>
      </c>
      <c r="AKN25" s="216" t="str">
        <f>IF(初始录入!$E30=初始录入!$K$4,达成度!F38,"")</f>
        <v/>
      </c>
      <c r="AKO25" s="216" t="str">
        <f>IF(初始录入!$E30=初始录入!$K$5,达成度!F38,"")</f>
        <v/>
      </c>
      <c r="AKP25" s="327" t="str">
        <f>IF(初始录入!$E30=初始录入!$K$2,达成度!H38,"")</f>
        <v/>
      </c>
      <c r="AKQ25" s="327" t="str">
        <f>IF(初始录入!$E30=初始录入!$K$3,达成度!H38,"")</f>
        <v/>
      </c>
      <c r="AKR25" s="216" t="str">
        <f>IF(初始录入!$E30=初始录入!$K$4,达成度!H38,"")</f>
        <v/>
      </c>
      <c r="AKS25" s="216" t="str">
        <f>IF(初始录入!$E30=初始录入!$K$5,达成度!H38,"")</f>
        <v/>
      </c>
      <c r="AKT25" s="327" t="str">
        <f>IF(初始录入!$E30=初始录入!$K$2,达成度!I38,"")</f>
        <v/>
      </c>
      <c r="AKU25" s="327" t="str">
        <f>IF(初始录入!$E30=初始录入!$K$3,达成度!I38,"")</f>
        <v/>
      </c>
      <c r="AKV25" s="216" t="str">
        <f>IF(初始录入!$E30=初始录入!$K$4,达成度!I38,"")</f>
        <v/>
      </c>
      <c r="AKW25" s="216" t="str">
        <f>IF(初始录入!$E30=初始录入!$K$5,达成度!I38,"")</f>
        <v/>
      </c>
      <c r="AKX25" s="327" t="str">
        <f>IF(初始录入!$E30=初始录入!$K$2,达成度!J38,"")</f>
        <v/>
      </c>
      <c r="AKY25" s="327" t="str">
        <f>IF(初始录入!$E30=初始录入!$K$3,达成度!J38,"")</f>
        <v/>
      </c>
      <c r="AKZ25" s="216" t="str">
        <f>IF(初始录入!$E30=初始录入!$K$4,达成度!J38,"")</f>
        <v/>
      </c>
      <c r="ALA25" s="216" t="str">
        <f>IF(初始录入!$E30=初始录入!$K$5,达成度!J38,"")</f>
        <v/>
      </c>
      <c r="ALB25" s="327" t="str">
        <f>IF(初始录入!$E30=初始录入!$K$2,达成度!L38,"")</f>
        <v/>
      </c>
      <c r="ALC25" s="327" t="str">
        <f>IF(初始录入!$E30=初始录入!$K$3,达成度!L38,"")</f>
        <v/>
      </c>
      <c r="ALD25" s="216" t="str">
        <f>IF(初始录入!$E30=初始录入!$K$4,达成度!L38,"")</f>
        <v/>
      </c>
      <c r="ALE25" s="216" t="str">
        <f>IF(初始录入!$E30=初始录入!$K$5,达成度!L38,"")</f>
        <v/>
      </c>
      <c r="ALF25" s="327" t="str">
        <f>IF(初始录入!$E30=初始录入!$K$2,达成度!M38,"")</f>
        <v/>
      </c>
      <c r="ALG25" s="327" t="str">
        <f>IF(初始录入!$E30=初始录入!$K$3,达成度!M38,"")</f>
        <v/>
      </c>
      <c r="ALH25" s="216" t="str">
        <f>IF(初始录入!$E30=初始录入!$K$4,达成度!M38,"")</f>
        <v/>
      </c>
      <c r="ALI25" s="216" t="str">
        <f>IF(初始录入!$E30=初始录入!$K$5,达成度!M38,"")</f>
        <v/>
      </c>
      <c r="ALJ25" s="327" t="str">
        <f>IF(初始录入!$E30=初始录入!$K$2,达成度!N38,"")</f>
        <v/>
      </c>
      <c r="ALK25" s="327" t="str">
        <f>IF(初始录入!$E30=初始录入!$K$3,达成度!N38,"")</f>
        <v/>
      </c>
      <c r="ALL25" s="216" t="str">
        <f>IF(初始录入!$E30=初始录入!$K$4,达成度!N38,"")</f>
        <v/>
      </c>
      <c r="ALM25" s="216" t="str">
        <f>IF(初始录入!$E30=初始录入!$K$5,达成度!N38,"")</f>
        <v/>
      </c>
      <c r="ALN25" s="327" t="str">
        <f>IF(初始录入!$E30=初始录入!$K$2,达成度!P38,"")</f>
        <v/>
      </c>
      <c r="ALO25" s="327" t="str">
        <f>IF(初始录入!$E30=初始录入!$K$3,达成度!P38,"")</f>
        <v/>
      </c>
      <c r="ALP25" s="216" t="str">
        <f>IF(初始录入!$E30=初始录入!$K$4,达成度!P38,"")</f>
        <v/>
      </c>
      <c r="ALQ25" s="216" t="str">
        <f>IF(初始录入!$E30=初始录入!$K$5,达成度!P38,"")</f>
        <v/>
      </c>
      <c r="ALR25" s="327" t="str">
        <f>IF(初始录入!$E30=初始录入!$K$2,达成度!Q38,"")</f>
        <v/>
      </c>
      <c r="ALS25" s="327" t="str">
        <f>IF(初始录入!$E30=初始录入!$K$3,达成度!Q38,"")</f>
        <v/>
      </c>
      <c r="ALT25" s="216" t="str">
        <f>IF(初始录入!$E30=初始录入!$K$4,达成度!Q38,"")</f>
        <v/>
      </c>
      <c r="ALU25" s="216" t="str">
        <f>IF(初始录入!$E30=初始录入!$K$5,达成度!Q38,"")</f>
        <v/>
      </c>
      <c r="ALV25" s="327" t="str">
        <f>IF(初始录入!$E30=初始录入!$K$2,达成度!R38,"")</f>
        <v/>
      </c>
      <c r="ALW25" s="327" t="str">
        <f>IF(初始录入!$E30=初始录入!$K$3,达成度!R38,"")</f>
        <v/>
      </c>
      <c r="ALX25" s="216" t="str">
        <f>IF(初始录入!$E30=初始录入!$K$4,达成度!R38,"")</f>
        <v/>
      </c>
      <c r="ALY25" s="216"/>
      <c r="ALZ25" s="327" t="str">
        <f>IF(初始录入!$E30=初始录入!$K$2,达成度!T38,"")</f>
        <v/>
      </c>
      <c r="AMA25" s="327" t="str">
        <f>IF(初始录入!$E30=初始录入!$K$3,达成度!T38,"")</f>
        <v/>
      </c>
      <c r="AMB25" s="216" t="str">
        <f>IF(初始录入!$E30=初始录入!$K$4,达成度!T38,"")</f>
        <v/>
      </c>
      <c r="AMC25" s="216" t="str">
        <f>IF(初始录入!$E30=初始录入!$K$5,达成度!T38,"")</f>
        <v/>
      </c>
      <c r="AMD25" s="327" t="str">
        <f>IF(初始录入!$E30=初始录入!$K$2,达成度!U38,"")</f>
        <v/>
      </c>
      <c r="AME25" s="327" t="str">
        <f>IF(初始录入!$E30=初始录入!$K$3,达成度!U38,"")</f>
        <v/>
      </c>
      <c r="AMF25" s="216" t="str">
        <f>IF(初始录入!$E30=初始录入!$K$4,达成度!U38,"")</f>
        <v/>
      </c>
      <c r="AMG25" s="216" t="str">
        <f>IF(初始录入!$E30=初始录入!$K$5,达成度!U38,"")</f>
        <v/>
      </c>
      <c r="AMH25" s="327" t="str">
        <f>IF(初始录入!$E30=初始录入!$K$2,达成度!V38,"")</f>
        <v/>
      </c>
      <c r="AMI25" s="327" t="str">
        <f>IF(初始录入!$E30=初始录入!$K$3,达成度!V38,"")</f>
        <v/>
      </c>
      <c r="AMJ25" s="216" t="str">
        <f>IF(初始录入!$E30=初始录入!$K$4,达成度!W38,"")</f>
        <v/>
      </c>
      <c r="AMK25" s="216" t="str">
        <f>IF(初始录入!$E30=初始录入!$K$5,达成度!W38,"")</f>
        <v/>
      </c>
      <c r="AMM25" s="215">
        <f t="shared" si="114"/>
        <v>18</v>
      </c>
      <c r="AMN25" s="222" t="str">
        <f t="shared" si="109"/>
        <v/>
      </c>
      <c r="AMO25" s="325" t="str">
        <f>IF($AMM25&lt;=$H$7,INDEX(达成度!$G$21:$G$170,$AMM25,1),"")</f>
        <v/>
      </c>
      <c r="AMP25" s="325" t="str">
        <f>IF($AMM25&lt;=$H$7,INDEX(达成度!$K$21:$K$170,$AMM25,1),"")</f>
        <v/>
      </c>
      <c r="AMQ25" s="325" t="str">
        <f>IF($AMM25&lt;=$H$7,INDEX(达成度!$O$21:$O$170,$AMM25,1),"")</f>
        <v/>
      </c>
      <c r="AMR25" s="325" t="str">
        <f>IF($AMM25&lt;=$H$7,INDEX(达成度!$S$21:$S$170,$AMM25,1),"")</f>
        <v/>
      </c>
      <c r="AMS25" s="326" t="str">
        <f>IF($AMM25&lt;=$H$7,INDEX(达成度!$W$21:$W$170,$AMM25,1),"")</f>
        <v/>
      </c>
      <c r="AMT25" s="328"/>
      <c r="AMU25" s="336"/>
      <c r="AMV25" s="222" t="str">
        <f t="shared" si="110"/>
        <v/>
      </c>
      <c r="AMW25" s="325" t="str">
        <f>IF($AMM25&lt;=$I$7,INDEX(达成度!$G$21:$G$170,$AMM25+$H$7,1),"")</f>
        <v/>
      </c>
      <c r="AMX25" s="325" t="str">
        <f>IF($AMM25&lt;=$I$7,INDEX(达成度!$K$21:$K$170,$AMM25+$H$7,1),"")</f>
        <v/>
      </c>
      <c r="AMY25" s="325" t="str">
        <f>IF($AMM25&lt;=$I$7,INDEX(达成度!$O$21:$O$170,$AMM25+$H$7,1),"")</f>
        <v/>
      </c>
      <c r="AMZ25" s="325" t="str">
        <f>IF($AMM25&lt;=$I$7,INDEX(达成度!$S$21:$S$170,$AMM25+$H$7,1),"")</f>
        <v/>
      </c>
      <c r="ANA25" s="326" t="str">
        <f>IF($AMM25&lt;=$I$7,INDEX(达成度!$W$21:$W$170,$AMM25+$H$7,1),"")</f>
        <v/>
      </c>
      <c r="ANB25" s="206"/>
      <c r="ANC25" s="215"/>
      <c r="AND25" s="216" t="str">
        <f t="shared" si="111"/>
        <v/>
      </c>
      <c r="ANE25" s="325" t="str">
        <f>IF($AMM25&lt;=$J$7,INDEX(达成度!$G$21:$G$170,$AMM25+$H$7+$I$7,1),"")</f>
        <v/>
      </c>
      <c r="ANF25" s="325" t="str">
        <f>IF($AMM25&lt;=$J$7,INDEX(达成度!$K$21:$K$170,$AMM25+$H$7+$I$7,1),"")</f>
        <v/>
      </c>
      <c r="ANG25" s="325" t="str">
        <f>IF($AMM25&lt;=$J$7,INDEX(达成度!$O$21:$O$170,$AMM25+$H$7+$I$7,1),"")</f>
        <v/>
      </c>
      <c r="ANH25" s="325" t="str">
        <f>IF($AMM25&lt;=$J$7,INDEX(达成度!$S$21:$S$170,$AMM25+$H$7+$I$7,1),"")</f>
        <v/>
      </c>
      <c r="ANI25" s="326" t="str">
        <f>IF($AMM25&lt;=$J$7,INDEX(达成度!$W$21:$W$170,$AMM25+$H$7+$I$7,1),"")</f>
        <v/>
      </c>
      <c r="ANK25" s="215"/>
      <c r="ANL25" s="216" t="str">
        <f t="shared" si="112"/>
        <v/>
      </c>
      <c r="ANM25" s="325" t="str">
        <f>IF($AMM25&lt;=$K$7,INDEX(达成度!$G$21:$G$170,$AMM25+$H$7+$I$7+$J$7,1),"")</f>
        <v/>
      </c>
      <c r="ANN25" s="325" t="str">
        <f>IF($AMM25&lt;=$K$7,INDEX(达成度!$K$21:$K$170,$AMM25+$H$7+$I$7+$J$7,1),"")</f>
        <v/>
      </c>
      <c r="ANO25" s="325" t="str">
        <f>IF($AMM25&lt;=$K$7,INDEX(达成度!$O$21:$O$170,$AMM25+$H$7+$I$7+$J$7,1),"")</f>
        <v/>
      </c>
      <c r="ANP25" s="325" t="str">
        <f>IF($AMM25&lt;=$K$7,INDEX(达成度!$S$21:$S$170,$AMM25+$H$7+$I$7+$J$7,1),"")</f>
        <v/>
      </c>
      <c r="ANQ25" s="326" t="str">
        <f>IF($AMM25&lt;=$K$7,INDEX(达成度!$W$21:$W$170,$AMM25+$H$7+$I$7+$J$7,1),"")</f>
        <v/>
      </c>
    </row>
    <row r="26" ht="18" customHeight="1" spans="1:1024 1025:1115">
      <c r="A26" s="215" t="str">
        <f>初始录入!A31</f>
        <v/>
      </c>
      <c r="B26" s="216" t="str">
        <f>IF(初始录入!B31&lt;&gt;"",初始录入!B31,"")</f>
        <v/>
      </c>
      <c r="C26" s="216" t="str">
        <f>IF(初始录入!C31&lt;&gt;"",初始录入!C31,"")</f>
        <v/>
      </c>
      <c r="D26" s="216" t="str">
        <f>IF(初始录入!D31&lt;&gt;"",初始录入!D31,"")</f>
        <v/>
      </c>
      <c r="E26" s="218" t="str">
        <f>IF(初始录入!E31&lt;&gt;"",初始录入!E31,"")</f>
        <v/>
      </c>
      <c r="G26" s="330"/>
      <c r="H26" s="295">
        <f>IF(初始录入!E31=H$6,1,0)</f>
        <v>0</v>
      </c>
      <c r="I26" s="295">
        <f>IF(初始录入!E31=I$6,1,0)</f>
        <v>0</v>
      </c>
      <c r="J26" s="295">
        <f>IF(初始录入!E31=J$6,1,0)</f>
        <v>0</v>
      </c>
      <c r="K26" s="321">
        <f>IF(初始录入!E31=K$6,1,0)</f>
        <v>0</v>
      </c>
      <c r="L26" s="28"/>
      <c r="M26" s="199" t="s">
        <v>190</v>
      </c>
      <c r="N26" s="200"/>
      <c r="O26" s="200"/>
      <c r="P26" s="200"/>
      <c r="Q26" s="200"/>
      <c r="R26" s="201"/>
      <c r="X26" s="28"/>
      <c r="Y26" s="294">
        <v>100</v>
      </c>
      <c r="Z26" s="295">
        <f>成绩录入!$F$7</f>
        <v>0</v>
      </c>
      <c r="AA26" s="295">
        <f>成绩录入!F29</f>
        <v>0</v>
      </c>
      <c r="AB26" s="296">
        <f>IF(初始录入!$M$7&lt;&gt;"",IF(成绩录入!$F$7&lt;&gt;"",IF(初始录入!$P$7="次数",AA26/Z26*Y26,成绩录入!F29),0),0)</f>
        <v>0</v>
      </c>
      <c r="AC26" s="297">
        <f t="shared" si="36"/>
        <v>0</v>
      </c>
      <c r="AD26" s="297">
        <f t="shared" si="23"/>
        <v>0</v>
      </c>
      <c r="AE26" s="297">
        <f t="shared" si="24"/>
        <v>0</v>
      </c>
      <c r="AF26" s="297">
        <f t="shared" si="25"/>
        <v>0</v>
      </c>
      <c r="AG26" s="297">
        <f t="shared" si="26"/>
        <v>0</v>
      </c>
      <c r="AH26" s="298">
        <f t="shared" si="37"/>
        <v>0</v>
      </c>
      <c r="AI26" s="28"/>
      <c r="AJ26" s="260">
        <f>成绩录入!I29</f>
        <v>0</v>
      </c>
      <c r="AK26" s="248">
        <f>成绩录入!J29</f>
        <v>0</v>
      </c>
      <c r="AL26" s="248">
        <f>成绩录入!K29</f>
        <v>0</v>
      </c>
      <c r="AM26" s="248">
        <f>成绩录入!L29</f>
        <v>0</v>
      </c>
      <c r="AN26" s="248">
        <f>成绩录入!M29</f>
        <v>0</v>
      </c>
      <c r="AO26" s="298">
        <f t="shared" si="38"/>
        <v>0</v>
      </c>
      <c r="AP26" s="299"/>
      <c r="AQ26" s="260">
        <f>成绩录入!I29</f>
        <v>0</v>
      </c>
      <c r="AR26" s="248">
        <f>成绩录入!J29</f>
        <v>0</v>
      </c>
      <c r="AS26" s="248">
        <f>成绩录入!K29</f>
        <v>0</v>
      </c>
      <c r="AT26" s="248">
        <f>成绩录入!L29</f>
        <v>0</v>
      </c>
      <c r="AU26" s="248">
        <f>成绩录入!M29</f>
        <v>0</v>
      </c>
      <c r="AV26" s="298">
        <f t="shared" si="39"/>
        <v>0</v>
      </c>
      <c r="AW26" s="299"/>
      <c r="AX26" s="260">
        <f>成绩录入!I29</f>
        <v>0</v>
      </c>
      <c r="AY26" s="248">
        <f>成绩录入!J29</f>
        <v>0</v>
      </c>
      <c r="AZ26" s="248">
        <f>成绩录入!K29</f>
        <v>0</v>
      </c>
      <c r="BA26" s="248">
        <f>成绩录入!L29</f>
        <v>0</v>
      </c>
      <c r="BB26" s="248">
        <f>成绩录入!M29</f>
        <v>0</v>
      </c>
      <c r="BC26" s="298">
        <f t="shared" si="40"/>
        <v>0</v>
      </c>
      <c r="BD26" s="299"/>
      <c r="BE26" s="260">
        <f>成绩录入!I29</f>
        <v>0</v>
      </c>
      <c r="BF26" s="248">
        <f>成绩录入!J29</f>
        <v>0</v>
      </c>
      <c r="BG26" s="248">
        <f>成绩录入!K29</f>
        <v>0</v>
      </c>
      <c r="BH26" s="248">
        <f>成绩录入!L29</f>
        <v>0</v>
      </c>
      <c r="BI26" s="248">
        <f>成绩录入!M29</f>
        <v>0</v>
      </c>
      <c r="BJ26" s="298">
        <f t="shared" si="41"/>
        <v>0</v>
      </c>
      <c r="BK26" s="299"/>
      <c r="BL26" s="260">
        <f>成绩录入!I29</f>
        <v>0</v>
      </c>
      <c r="BM26" s="248">
        <f>成绩录入!J29</f>
        <v>0</v>
      </c>
      <c r="BN26" s="248">
        <f>成绩录入!K29</f>
        <v>0</v>
      </c>
      <c r="BO26" s="248">
        <f>成绩录入!L29</f>
        <v>0</v>
      </c>
      <c r="BP26" s="248">
        <f>成绩录入!M29</f>
        <v>0</v>
      </c>
      <c r="BQ26" s="298">
        <f t="shared" si="42"/>
        <v>0</v>
      </c>
      <c r="BR26" s="300"/>
      <c r="BS26" s="260">
        <f>成绩录入!P29</f>
        <v>0</v>
      </c>
      <c r="BT26" s="248">
        <f>成绩录入!Q29</f>
        <v>0</v>
      </c>
      <c r="BU26" s="248">
        <f>成绩录入!R29</f>
        <v>0</v>
      </c>
      <c r="BV26" s="248">
        <f>成绩录入!S29</f>
        <v>0</v>
      </c>
      <c r="BW26" s="248">
        <f>成绩录入!T29</f>
        <v>0</v>
      </c>
      <c r="BX26" s="248">
        <f>成绩录入!U29</f>
        <v>0</v>
      </c>
      <c r="BY26" s="248">
        <f>成绩录入!V29</f>
        <v>0</v>
      </c>
      <c r="BZ26" s="248">
        <f>成绩录入!W29</f>
        <v>0</v>
      </c>
      <c r="CA26" s="248">
        <f>成绩录入!X29</f>
        <v>0</v>
      </c>
      <c r="CB26" s="248">
        <f>成绩录入!Y29</f>
        <v>0</v>
      </c>
      <c r="CC26" s="298">
        <f t="shared" si="43"/>
        <v>0</v>
      </c>
      <c r="CD26" s="299"/>
      <c r="CE26" s="260">
        <f>成绩录入!P29</f>
        <v>0</v>
      </c>
      <c r="CF26" s="248">
        <f>成绩录入!Q29</f>
        <v>0</v>
      </c>
      <c r="CG26" s="248">
        <f>成绩录入!R29</f>
        <v>0</v>
      </c>
      <c r="CH26" s="248">
        <f>成绩录入!S29</f>
        <v>0</v>
      </c>
      <c r="CI26" s="248">
        <f>成绩录入!T29</f>
        <v>0</v>
      </c>
      <c r="CJ26" s="248">
        <f>成绩录入!U29</f>
        <v>0</v>
      </c>
      <c r="CK26" s="248">
        <f>成绩录入!V29</f>
        <v>0</v>
      </c>
      <c r="CL26" s="248">
        <f>成绩录入!W29</f>
        <v>0</v>
      </c>
      <c r="CM26" s="248">
        <f>成绩录入!X29</f>
        <v>0</v>
      </c>
      <c r="CN26" s="248">
        <f>成绩录入!Y29</f>
        <v>0</v>
      </c>
      <c r="CO26" s="298">
        <f t="shared" si="44"/>
        <v>0</v>
      </c>
      <c r="CP26" s="299"/>
      <c r="CQ26" s="260">
        <f>成绩录入!P29</f>
        <v>0</v>
      </c>
      <c r="CR26" s="248">
        <f>成绩录入!Q29</f>
        <v>0</v>
      </c>
      <c r="CS26" s="248">
        <f>成绩录入!R29</f>
        <v>0</v>
      </c>
      <c r="CT26" s="248">
        <f>成绩录入!S29</f>
        <v>0</v>
      </c>
      <c r="CU26" s="248">
        <f>成绩录入!T29</f>
        <v>0</v>
      </c>
      <c r="CV26" s="248">
        <f>成绩录入!U29</f>
        <v>0</v>
      </c>
      <c r="CW26" s="248">
        <f>成绩录入!V29</f>
        <v>0</v>
      </c>
      <c r="CX26" s="248">
        <f>成绩录入!W29</f>
        <v>0</v>
      </c>
      <c r="CY26" s="248">
        <f>成绩录入!X29</f>
        <v>0</v>
      </c>
      <c r="CZ26" s="248">
        <f>成绩录入!Y29</f>
        <v>0</v>
      </c>
      <c r="DA26" s="298">
        <f t="shared" si="45"/>
        <v>0</v>
      </c>
      <c r="DB26" s="299"/>
      <c r="DC26" s="260">
        <f>成绩录入!P29</f>
        <v>0</v>
      </c>
      <c r="DD26" s="248">
        <f>成绩录入!Q29</f>
        <v>0</v>
      </c>
      <c r="DE26" s="248">
        <f>成绩录入!R29</f>
        <v>0</v>
      </c>
      <c r="DF26" s="248">
        <f>成绩录入!S29</f>
        <v>0</v>
      </c>
      <c r="DG26" s="248">
        <f>成绩录入!T29</f>
        <v>0</v>
      </c>
      <c r="DH26" s="248">
        <f>成绩录入!U29</f>
        <v>0</v>
      </c>
      <c r="DI26" s="248">
        <f>成绩录入!V29</f>
        <v>0</v>
      </c>
      <c r="DJ26" s="248">
        <f>成绩录入!W29</f>
        <v>0</v>
      </c>
      <c r="DK26" s="248">
        <f>成绩录入!X29</f>
        <v>0</v>
      </c>
      <c r="DL26" s="248">
        <f>成绩录入!Y29</f>
        <v>0</v>
      </c>
      <c r="DM26" s="298">
        <f t="shared" si="46"/>
        <v>0</v>
      </c>
      <c r="DN26" s="299"/>
      <c r="DO26" s="260">
        <f>成绩录入!P29</f>
        <v>0</v>
      </c>
      <c r="DP26" s="248">
        <f>成绩录入!Q29</f>
        <v>0</v>
      </c>
      <c r="DQ26" s="248">
        <f>成绩录入!R29</f>
        <v>0</v>
      </c>
      <c r="DR26" s="248">
        <f>成绩录入!S29</f>
        <v>0</v>
      </c>
      <c r="DS26" s="248">
        <f>成绩录入!T29</f>
        <v>0</v>
      </c>
      <c r="DT26" s="248">
        <f>成绩录入!U29</f>
        <v>0</v>
      </c>
      <c r="DU26" s="248">
        <f>成绩录入!V29</f>
        <v>0</v>
      </c>
      <c r="DV26" s="248">
        <f>成绩录入!W29</f>
        <v>0</v>
      </c>
      <c r="DW26" s="248">
        <f>成绩录入!X29</f>
        <v>0</v>
      </c>
      <c r="DX26" s="248">
        <f>成绩录入!Y29</f>
        <v>0</v>
      </c>
      <c r="DY26" s="298">
        <f t="shared" si="47"/>
        <v>0</v>
      </c>
      <c r="DZ26" s="299"/>
      <c r="EA26" s="301" t="e">
        <f t="shared" si="48"/>
        <v>#DIV/0!</v>
      </c>
      <c r="EB26" s="297" t="e">
        <f t="shared" si="49"/>
        <v>#DIV/0!</v>
      </c>
      <c r="EC26" s="297" t="e">
        <f t="shared" si="50"/>
        <v>#DIV/0!</v>
      </c>
      <c r="ED26" s="297" t="e">
        <f t="shared" si="51"/>
        <v>#DIV/0!</v>
      </c>
      <c r="EE26" s="297" t="e">
        <f t="shared" si="52"/>
        <v>#DIV/0!</v>
      </c>
      <c r="EF26" s="302" t="e">
        <f t="shared" si="53"/>
        <v>#DIV/0!</v>
      </c>
      <c r="EG26" s="303"/>
      <c r="EH26" s="304">
        <f t="shared" si="54"/>
        <v>0</v>
      </c>
      <c r="EI26" s="296">
        <f>成绩录入!I29</f>
        <v>0</v>
      </c>
      <c r="EJ26" s="296">
        <f>成绩录入!J29</f>
        <v>0</v>
      </c>
      <c r="EK26" s="296">
        <f>成绩录入!K29</f>
        <v>0</v>
      </c>
      <c r="EL26" s="296">
        <f>成绩录入!L29</f>
        <v>0</v>
      </c>
      <c r="EM26" s="296">
        <f>成绩录入!M29</f>
        <v>0</v>
      </c>
      <c r="EN26" s="296">
        <f>成绩录入!P29</f>
        <v>0</v>
      </c>
      <c r="EO26" s="296">
        <f>成绩录入!Q29</f>
        <v>0</v>
      </c>
      <c r="EP26" s="296">
        <f>成绩录入!R29</f>
        <v>0</v>
      </c>
      <c r="EQ26" s="296">
        <f>成绩录入!S29</f>
        <v>0</v>
      </c>
      <c r="ER26" s="296">
        <f>成绩录入!T29</f>
        <v>0</v>
      </c>
      <c r="ES26" s="296">
        <f>成绩录入!U29</f>
        <v>0</v>
      </c>
      <c r="ET26" s="296">
        <f>成绩录入!V29</f>
        <v>0</v>
      </c>
      <c r="EU26" s="296">
        <f>成绩录入!W29</f>
        <v>0</v>
      </c>
      <c r="EV26" s="296">
        <f>成绩录入!X29</f>
        <v>0</v>
      </c>
      <c r="EW26" s="302">
        <f>成绩录入!Y29</f>
        <v>0</v>
      </c>
      <c r="EX26" s="303"/>
      <c r="EY26" s="304" t="str">
        <f t="shared" si="55"/>
        <v/>
      </c>
      <c r="EZ26" s="296" t="str">
        <f t="shared" si="55"/>
        <v/>
      </c>
      <c r="FA26" s="296" t="str">
        <f t="shared" si="55"/>
        <v/>
      </c>
      <c r="FB26" s="296" t="str">
        <f t="shared" si="55"/>
        <v/>
      </c>
      <c r="FC26" s="302">
        <f>成绩录入!AB29</f>
        <v>0</v>
      </c>
      <c r="FD26" s="303"/>
      <c r="FE26" s="304" t="str">
        <f t="shared" si="56"/>
        <v>√</v>
      </c>
      <c r="FF26" s="296" t="str">
        <f t="shared" si="57"/>
        <v>√</v>
      </c>
      <c r="FG26" s="296" t="str">
        <f t="shared" si="58"/>
        <v>√</v>
      </c>
      <c r="FH26" s="296" t="str">
        <f t="shared" si="59"/>
        <v>√</v>
      </c>
      <c r="FI26" s="302" t="str">
        <f t="shared" si="60"/>
        <v>√</v>
      </c>
      <c r="FJ26" s="299"/>
      <c r="FK26" s="260">
        <f>成绩录入!AB29</f>
        <v>0</v>
      </c>
      <c r="FL26" s="248">
        <f>成绩录入!AC29</f>
        <v>0</v>
      </c>
      <c r="FM26" s="248">
        <f>成绩录入!AD29</f>
        <v>0</v>
      </c>
      <c r="FN26" s="248">
        <f>成绩录入!AE29</f>
        <v>0</v>
      </c>
      <c r="FO26" s="248">
        <f>成绩录入!AF29</f>
        <v>0</v>
      </c>
      <c r="FP26" s="248">
        <f>成绩录入!AG29</f>
        <v>0</v>
      </c>
      <c r="FQ26" s="298">
        <f t="shared" si="61"/>
        <v>0</v>
      </c>
      <c r="FR26" s="299"/>
      <c r="FS26" s="260">
        <f>成绩录入!AB29</f>
        <v>0</v>
      </c>
      <c r="FT26" s="248">
        <f>成绩录入!AC29</f>
        <v>0</v>
      </c>
      <c r="FU26" s="248">
        <f>成绩录入!AD29</f>
        <v>0</v>
      </c>
      <c r="FV26" s="248">
        <f>成绩录入!AE29</f>
        <v>0</v>
      </c>
      <c r="FW26" s="248">
        <f>成绩录入!AF29</f>
        <v>0</v>
      </c>
      <c r="FX26" s="333">
        <f>成绩录入!AG29</f>
        <v>0</v>
      </c>
      <c r="FY26" s="298">
        <f t="shared" si="62"/>
        <v>0</v>
      </c>
      <c r="FZ26" s="299"/>
      <c r="GA26" s="260">
        <f>成绩录入!AB29</f>
        <v>0</v>
      </c>
      <c r="GB26" s="248">
        <f>成绩录入!AC29</f>
        <v>0</v>
      </c>
      <c r="GC26" s="248">
        <f>成绩录入!AD29</f>
        <v>0</v>
      </c>
      <c r="GD26" s="248">
        <f>成绩录入!AE29</f>
        <v>0</v>
      </c>
      <c r="GE26" s="248">
        <f>成绩录入!AF29</f>
        <v>0</v>
      </c>
      <c r="GF26" s="248">
        <f>成绩录入!AG29</f>
        <v>0</v>
      </c>
      <c r="GG26" s="298">
        <f t="shared" si="63"/>
        <v>0</v>
      </c>
      <c r="GH26" s="299"/>
      <c r="GI26" s="260">
        <f>成绩录入!AB29</f>
        <v>0</v>
      </c>
      <c r="GJ26" s="248">
        <f>成绩录入!AC29</f>
        <v>0</v>
      </c>
      <c r="GK26" s="248">
        <f>成绩录入!AD29</f>
        <v>0</v>
      </c>
      <c r="GL26" s="248">
        <f>成绩录入!AE29</f>
        <v>0</v>
      </c>
      <c r="GM26" s="248">
        <f>成绩录入!AF29</f>
        <v>0</v>
      </c>
      <c r="GN26" s="248">
        <f>成绩录入!AG29</f>
        <v>0</v>
      </c>
      <c r="GO26" s="298">
        <f t="shared" si="64"/>
        <v>0</v>
      </c>
      <c r="GP26" s="299"/>
      <c r="GQ26" s="260">
        <f>成绩录入!AB29</f>
        <v>0</v>
      </c>
      <c r="GR26" s="248">
        <f>成绩录入!AC29</f>
        <v>0</v>
      </c>
      <c r="GS26" s="248">
        <f>成绩录入!AD29</f>
        <v>0</v>
      </c>
      <c r="GT26" s="248">
        <f>成绩录入!AE29</f>
        <v>0</v>
      </c>
      <c r="GU26" s="248">
        <f>成绩录入!AF29</f>
        <v>0</v>
      </c>
      <c r="GV26" s="248">
        <f>成绩录入!AG29</f>
        <v>0</v>
      </c>
      <c r="GW26" s="298">
        <f t="shared" si="65"/>
        <v>0</v>
      </c>
      <c r="GX26" s="299"/>
      <c r="GY26" s="247">
        <f>成绩录入!AJ29</f>
        <v>0</v>
      </c>
      <c r="GZ26" s="248">
        <f>成绩录入!AK29</f>
        <v>0</v>
      </c>
      <c r="HA26" s="248">
        <f>成绩录入!AL29</f>
        <v>0</v>
      </c>
      <c r="HB26" s="248">
        <f>成绩录入!AM29</f>
        <v>0</v>
      </c>
      <c r="HC26" s="248">
        <f>成绩录入!AN29</f>
        <v>0</v>
      </c>
      <c r="HD26" s="248">
        <f>成绩录入!AO29</f>
        <v>0</v>
      </c>
      <c r="HE26" s="310">
        <f t="shared" si="66"/>
        <v>0</v>
      </c>
      <c r="HF26" s="299"/>
      <c r="HG26" s="247">
        <f>成绩录入!AJ29</f>
        <v>0</v>
      </c>
      <c r="HH26" s="248">
        <f>成绩录入!AK29</f>
        <v>0</v>
      </c>
      <c r="HI26" s="248">
        <f>成绩录入!AL29</f>
        <v>0</v>
      </c>
      <c r="HJ26" s="248">
        <f>成绩录入!AM29</f>
        <v>0</v>
      </c>
      <c r="HK26" s="248">
        <f>成绩录入!AN29</f>
        <v>0</v>
      </c>
      <c r="HL26" s="248">
        <f>成绩录入!AO29</f>
        <v>0</v>
      </c>
      <c r="HM26" s="310">
        <f t="shared" si="67"/>
        <v>0</v>
      </c>
      <c r="HN26" s="299"/>
      <c r="HO26" s="247">
        <f>成绩录入!AJ29</f>
        <v>0</v>
      </c>
      <c r="HP26" s="248">
        <f>成绩录入!AK29</f>
        <v>0</v>
      </c>
      <c r="HQ26" s="248">
        <f>成绩录入!AL29</f>
        <v>0</v>
      </c>
      <c r="HR26" s="248">
        <f>成绩录入!AM29</f>
        <v>0</v>
      </c>
      <c r="HS26" s="248">
        <f>成绩录入!AN29</f>
        <v>0</v>
      </c>
      <c r="HT26" s="248">
        <f>成绩录入!AO29</f>
        <v>0</v>
      </c>
      <c r="HU26" s="310">
        <f t="shared" si="68"/>
        <v>0</v>
      </c>
      <c r="HV26" s="299"/>
      <c r="HW26" s="247">
        <f>成绩录入!AJ29</f>
        <v>0</v>
      </c>
      <c r="HX26" s="248">
        <f>成绩录入!AK29</f>
        <v>0</v>
      </c>
      <c r="HY26" s="248">
        <f>成绩录入!AL29</f>
        <v>0</v>
      </c>
      <c r="HZ26" s="248">
        <f>成绩录入!AM29</f>
        <v>0</v>
      </c>
      <c r="IA26" s="248">
        <f>成绩录入!AN29</f>
        <v>0</v>
      </c>
      <c r="IB26" s="248">
        <f>成绩录入!AO29</f>
        <v>0</v>
      </c>
      <c r="IC26" s="310">
        <f t="shared" si="69"/>
        <v>0</v>
      </c>
      <c r="ID26" s="299"/>
      <c r="IE26" s="247">
        <f>成绩录入!AJ29</f>
        <v>0</v>
      </c>
      <c r="IF26" s="248">
        <f>成绩录入!AK29</f>
        <v>0</v>
      </c>
      <c r="IG26" s="248">
        <f>成绩录入!AL29</f>
        <v>0</v>
      </c>
      <c r="IH26" s="248">
        <f>成绩录入!AM29</f>
        <v>0</v>
      </c>
      <c r="II26" s="248">
        <f>成绩录入!AN29</f>
        <v>0</v>
      </c>
      <c r="IJ26" s="248">
        <f>成绩录入!AO29</f>
        <v>0</v>
      </c>
      <c r="IK26" s="310">
        <f t="shared" si="70"/>
        <v>0</v>
      </c>
      <c r="IL26" s="299"/>
      <c r="IM26" s="313" t="e">
        <f t="shared" si="71"/>
        <v>#DIV/0!</v>
      </c>
      <c r="IN26" s="314" t="e">
        <f t="shared" si="72"/>
        <v>#DIV/0!</v>
      </c>
      <c r="IO26" s="314" t="e">
        <f t="shared" si="73"/>
        <v>#DIV/0!</v>
      </c>
      <c r="IP26" s="314" t="e">
        <f t="shared" si="74"/>
        <v>#DIV/0!</v>
      </c>
      <c r="IQ26" s="314" t="e">
        <f t="shared" si="75"/>
        <v>#DIV/0!</v>
      </c>
      <c r="IR26" s="315" t="e">
        <f t="shared" si="76"/>
        <v>#DIV/0!</v>
      </c>
      <c r="IS26" s="316"/>
      <c r="IT26" s="214">
        <f>成绩录入!AR29</f>
        <v>0</v>
      </c>
      <c r="IU26" s="216">
        <f>成绩录入!AS29</f>
        <v>0</v>
      </c>
      <c r="IV26" s="216">
        <f>成绩录入!AT29</f>
        <v>0</v>
      </c>
      <c r="IW26" s="216">
        <f>成绩录入!AU29</f>
        <v>0</v>
      </c>
      <c r="IX26" s="216">
        <f>成绩录入!AV29</f>
        <v>0</v>
      </c>
      <c r="IY26" s="216">
        <f>成绩录入!AW29</f>
        <v>0</v>
      </c>
      <c r="IZ26" s="298">
        <f t="shared" si="77"/>
        <v>0</v>
      </c>
      <c r="JA26" s="299"/>
      <c r="JB26" s="317">
        <f>成绩录入!AR29</f>
        <v>0</v>
      </c>
      <c r="JC26" s="216">
        <f>成绩录入!AS29</f>
        <v>0</v>
      </c>
      <c r="JD26" s="216">
        <f>成绩录入!AT29</f>
        <v>0</v>
      </c>
      <c r="JE26" s="216">
        <f>成绩录入!AU29</f>
        <v>0</v>
      </c>
      <c r="JF26" s="216">
        <f>成绩录入!AV29</f>
        <v>0</v>
      </c>
      <c r="JG26" s="216">
        <f>成绩录入!AW29</f>
        <v>0</v>
      </c>
      <c r="JH26" s="298">
        <f t="shared" si="78"/>
        <v>0</v>
      </c>
      <c r="JI26" s="299"/>
      <c r="JJ26" s="248">
        <f>成绩录入!AR29</f>
        <v>0</v>
      </c>
      <c r="JK26" s="248">
        <f>成绩录入!AS29</f>
        <v>0</v>
      </c>
      <c r="JL26" s="248">
        <f>成绩录入!AT29</f>
        <v>0</v>
      </c>
      <c r="JM26" s="248">
        <f>成绩录入!AU29</f>
        <v>0</v>
      </c>
      <c r="JN26" s="248">
        <f>成绩录入!AV29</f>
        <v>0</v>
      </c>
      <c r="JO26" s="248">
        <f>成绩录入!AW29</f>
        <v>0</v>
      </c>
      <c r="JP26" s="298">
        <f t="shared" si="79"/>
        <v>0</v>
      </c>
      <c r="JQ26" s="299"/>
      <c r="JR26" s="308">
        <f>成绩录入!AR29</f>
        <v>0</v>
      </c>
      <c r="JS26" s="248">
        <f>成绩录入!AS29</f>
        <v>0</v>
      </c>
      <c r="JT26" s="248">
        <f>成绩录入!AT29</f>
        <v>0</v>
      </c>
      <c r="JU26" s="248">
        <f>成绩录入!AU29</f>
        <v>0</v>
      </c>
      <c r="JV26" s="248">
        <f>成绩录入!AV29</f>
        <v>0</v>
      </c>
      <c r="JW26" s="248">
        <f>成绩录入!AW29</f>
        <v>0</v>
      </c>
      <c r="JX26" s="298">
        <f t="shared" si="80"/>
        <v>0</v>
      </c>
      <c r="JY26" s="299"/>
      <c r="JZ26" s="308">
        <f>成绩录入!AR29</f>
        <v>0</v>
      </c>
      <c r="KA26" s="248">
        <f>成绩录入!AS29</f>
        <v>0</v>
      </c>
      <c r="KB26" s="248">
        <f>成绩录入!AT29</f>
        <v>0</v>
      </c>
      <c r="KC26" s="248">
        <f>成绩录入!AU29</f>
        <v>0</v>
      </c>
      <c r="KD26" s="248">
        <f>成绩录入!AV29</f>
        <v>0</v>
      </c>
      <c r="KE26" s="248">
        <f>成绩录入!AW29</f>
        <v>0</v>
      </c>
      <c r="KF26" s="298">
        <f t="shared" si="81"/>
        <v>0</v>
      </c>
      <c r="KG26" s="299"/>
      <c r="KH26" s="313">
        <f t="shared" si="28"/>
        <v>0</v>
      </c>
      <c r="KI26" s="314">
        <f t="shared" si="82"/>
        <v>0</v>
      </c>
      <c r="KJ26" s="314">
        <f t="shared" si="83"/>
        <v>0</v>
      </c>
      <c r="KK26" s="314">
        <f t="shared" si="84"/>
        <v>0</v>
      </c>
      <c r="KL26" s="314">
        <f t="shared" si="85"/>
        <v>0</v>
      </c>
      <c r="KM26" s="315">
        <f t="shared" si="86"/>
        <v>0</v>
      </c>
      <c r="KN26" s="90"/>
      <c r="KO26" s="294">
        <f>IF(总评!G24&lt;60,1,0)</f>
        <v>0</v>
      </c>
      <c r="KP26" s="295">
        <f t="shared" si="29"/>
        <v>0</v>
      </c>
      <c r="KQ26" s="295">
        <f t="shared" si="30"/>
        <v>0</v>
      </c>
      <c r="KR26" s="321">
        <f t="shared" si="31"/>
        <v>0</v>
      </c>
      <c r="KS26" s="321">
        <f t="shared" si="87"/>
        <v>0</v>
      </c>
      <c r="KT26" s="27"/>
      <c r="OT26" s="247">
        <f>IF(OT$6=$OS$5,成绩录入!BC29,0)</f>
        <v>0</v>
      </c>
      <c r="OU26" s="248">
        <f>IF(OU$6=$OS$5,成绩录入!BD29,0)</f>
        <v>0</v>
      </c>
      <c r="OV26" s="248">
        <f>IF(OV$6=$OS$5,成绩录入!BE29,0)</f>
        <v>0</v>
      </c>
      <c r="OW26" s="248">
        <f>IF(OW$6=$OS$5,成绩录入!BF29,0)</f>
        <v>0</v>
      </c>
      <c r="OX26" s="248">
        <f>IF(OX$6=$OS$5,成绩录入!BG29,0)</f>
        <v>0</v>
      </c>
      <c r="OY26" s="248">
        <f>IF(OY$6=$OS$5,成绩录入!BH29,0)</f>
        <v>0</v>
      </c>
      <c r="OZ26" s="248">
        <f>IF(OZ$6=$OS$5,成绩录入!BI29,0)</f>
        <v>0</v>
      </c>
      <c r="PA26" s="248">
        <f>IF(PA$6=$OS$5,成绩录入!BJ29,0)</f>
        <v>0</v>
      </c>
      <c r="PB26" s="248">
        <f>IF(PB$6=$OS$5,成绩录入!BK29,0)</f>
        <v>0</v>
      </c>
      <c r="PC26" s="248">
        <f>IF(PC$6=$OS$5,成绩录入!BL29,0)</f>
        <v>0</v>
      </c>
      <c r="PD26" s="248">
        <f>IF(PD$6=$OS$5,成绩录入!BM29,0)</f>
        <v>0</v>
      </c>
      <c r="PE26" s="248">
        <f>IF(PE$6=$OS$5,成绩录入!BN29,0)</f>
        <v>0</v>
      </c>
      <c r="PF26" s="248">
        <f>IF(PF$6=$OS$5,成绩录入!BO29,0)</f>
        <v>0</v>
      </c>
      <c r="PG26" s="248">
        <f>IF(PG$6=$OS$5,成绩录入!BP29,0)</f>
        <v>0</v>
      </c>
      <c r="PH26" s="248">
        <f>IF(PH$6=$OS$5,成绩录入!BQ29,0)</f>
        <v>0</v>
      </c>
      <c r="PI26" s="248">
        <f>IF(PI$6=$OS$5,成绩录入!BR29,0)</f>
        <v>0</v>
      </c>
      <c r="PJ26" s="248">
        <f>IF(PJ$6=$OS$5,成绩录入!BS29,0)</f>
        <v>0</v>
      </c>
      <c r="PK26" s="248">
        <f>IF(PK$6=$OS$5,成绩录入!BT29,0)</f>
        <v>0</v>
      </c>
      <c r="PL26" s="248">
        <f>IF(PL$6=$OS$5,成绩录入!BU29,0)</f>
        <v>0</v>
      </c>
      <c r="PM26" s="248">
        <f>IF(PM$6=$OS$5,成绩录入!BV29,0)</f>
        <v>0</v>
      </c>
      <c r="PN26" s="248">
        <f>IF(PN$6=$OS$5,成绩录入!BW29,0)</f>
        <v>0</v>
      </c>
      <c r="PO26" s="248">
        <f>IF(PO$6=$OS$5,成绩录入!BX29,0)</f>
        <v>0</v>
      </c>
      <c r="PP26" s="248">
        <f>IF(PP$6=$OS$5,成绩录入!BY29,0)</f>
        <v>0</v>
      </c>
      <c r="PQ26" s="248">
        <f>IF(PQ$6=$OS$5,成绩录入!BZ29,0)</f>
        <v>0</v>
      </c>
      <c r="PR26" s="248">
        <f>IF(PR$6=$OS$5,成绩录入!CA29,0)</f>
        <v>0</v>
      </c>
      <c r="PS26" s="248">
        <f>IF(PS$6=$OS$5,成绩录入!CB29,0)</f>
        <v>0</v>
      </c>
      <c r="PT26" s="248">
        <f>IF(PT$6=$OS$5,成绩录入!CC29,0)</f>
        <v>0</v>
      </c>
      <c r="PU26" s="248">
        <f>IF(PU$6=$OS$5,成绩录入!CD29,0)</f>
        <v>0</v>
      </c>
      <c r="PV26" s="248">
        <f>IF(PV$6=$OS$5,成绩录入!CE29,0)</f>
        <v>0</v>
      </c>
      <c r="PW26" s="248">
        <f>IF(PW$6=$OS$5,成绩录入!CF29,0)</f>
        <v>0</v>
      </c>
      <c r="PX26" s="248">
        <f>IF(PX$6=$OS$5,成绩录入!CG29,0)</f>
        <v>0</v>
      </c>
      <c r="PY26" s="248">
        <f>IF(PY$6=$OS$5,成绩录入!CH29,0)</f>
        <v>0</v>
      </c>
      <c r="PZ26" s="248">
        <f>IF(PZ$6=$OS$5,成绩录入!CI29,0)</f>
        <v>0</v>
      </c>
      <c r="QA26" s="248">
        <f>IF(QA$6=$OS$5,成绩录入!CJ29,0)</f>
        <v>0</v>
      </c>
      <c r="QB26" s="248">
        <f>IF(QB$6=$OS$5,成绩录入!CK29,0)</f>
        <v>0</v>
      </c>
      <c r="QC26" s="248">
        <f>IF(QC$6=$OS$5,成绩录入!CL29,0)</f>
        <v>0</v>
      </c>
      <c r="QD26" s="248">
        <f>IF(QD$6=$OS$5,成绩录入!CM29,0)</f>
        <v>0</v>
      </c>
      <c r="QE26" s="248">
        <f>IF(QE$6=$OS$5,成绩录入!CN29,0)</f>
        <v>0</v>
      </c>
      <c r="QF26" s="248">
        <f>IF(QF$6=$OS$5,成绩录入!CO29,0)</f>
        <v>0</v>
      </c>
      <c r="QG26" s="248">
        <f>IF(QG$6=$OS$5,成绩录入!CP29,0)</f>
        <v>0</v>
      </c>
      <c r="QH26" s="248">
        <f>IF(QH$6=$OS$5,成绩录入!CQ29,0)</f>
        <v>0</v>
      </c>
      <c r="QI26" s="248">
        <f>IF(QI$6=$OS$5,成绩录入!CR29,0)</f>
        <v>0</v>
      </c>
      <c r="QJ26" s="248">
        <f>IF(QJ$6=$OS$5,成绩录入!CS29,0)</f>
        <v>0</v>
      </c>
      <c r="QK26" s="248">
        <f>IF(QK$6=$OS$5,成绩录入!CT29,0)</f>
        <v>0</v>
      </c>
      <c r="QL26" s="248">
        <f>IF(QL$6=$OS$5,成绩录入!CU29,0)</f>
        <v>0</v>
      </c>
      <c r="QM26" s="248">
        <f>IF(QM$6=$OS$5,成绩录入!CV29,0)</f>
        <v>0</v>
      </c>
      <c r="QN26" s="248">
        <f>IF(QN$6=$OS$5,成绩录入!CW29,0)</f>
        <v>0</v>
      </c>
      <c r="QO26" s="248">
        <f>IF(QO$6=$OS$5,成绩录入!CX29,0)</f>
        <v>0</v>
      </c>
      <c r="QP26" s="248">
        <f>IF(QP$6=$OS$5,成绩录入!CY29,0)</f>
        <v>0</v>
      </c>
      <c r="QQ26" s="248">
        <f>IF(QQ$6=$OS$5,成绩录入!CZ29,0)</f>
        <v>0</v>
      </c>
      <c r="QR26" s="248">
        <f>IF(QR$6=$OS$5,成绩录入!DA29,0)</f>
        <v>0</v>
      </c>
      <c r="QS26" s="248">
        <f>IF(QS$6=$OS$5,成绩录入!DB29,0)</f>
        <v>0</v>
      </c>
      <c r="QT26" s="248">
        <f>IF(QT$6=$OS$5,成绩录入!DC29,0)</f>
        <v>0</v>
      </c>
      <c r="QU26" s="248">
        <f>IF(QU$6=$OS$5,成绩录入!DD29,0)</f>
        <v>0</v>
      </c>
      <c r="QV26" s="248">
        <f>IF(QV$6=$OS$5,成绩录入!DE29,0)</f>
        <v>0</v>
      </c>
      <c r="QW26" s="248">
        <f>IF(QW$6=$OS$5,成绩录入!DF29,0)</f>
        <v>0</v>
      </c>
      <c r="QX26" s="248">
        <f>IF(QX$6=$OS$5,成绩录入!DG29,0)</f>
        <v>0</v>
      </c>
      <c r="QY26" s="248">
        <f>IF(QY$6=$OS$5,成绩录入!DH29,0)</f>
        <v>0</v>
      </c>
      <c r="QZ26" s="248">
        <f>IF(QZ$6=$OS$5,成绩录入!DI29,0)</f>
        <v>0</v>
      </c>
      <c r="RA26" s="248">
        <f>IF(RA$6=$OS$5,成绩录入!DJ29,0)</f>
        <v>0</v>
      </c>
      <c r="RB26" s="248">
        <f>IF(RB$6=$OS$5,成绩录入!DK29,0)</f>
        <v>0</v>
      </c>
      <c r="RC26" s="248">
        <f>IF(RC$6=$OS$5,成绩录入!DL29,0)</f>
        <v>0</v>
      </c>
      <c r="RD26" s="248">
        <f>IF(RD$6=$OS$5,成绩录入!DM29,0)</f>
        <v>0</v>
      </c>
      <c r="RE26" s="248">
        <f>IF(RE$6=$OS$5,成绩录入!DN29,0)</f>
        <v>0</v>
      </c>
      <c r="RF26" s="248">
        <f>IF(RF$6=$OS$5,成绩录入!DO29,0)</f>
        <v>0</v>
      </c>
      <c r="RG26" s="248">
        <f>IF(RG$6=$OS$5,成绩录入!DP29,0)</f>
        <v>0</v>
      </c>
      <c r="RH26" s="248">
        <f>IF(RH$6=$OS$5,成绩录入!DQ29,0)</f>
        <v>0</v>
      </c>
      <c r="RI26" s="248">
        <f>IF(RI$6=$OS$5,成绩录入!DR29,0)</f>
        <v>0</v>
      </c>
      <c r="RJ26" s="248">
        <f>IF(RJ$6=$OS$5,成绩录入!DS29,0)</f>
        <v>0</v>
      </c>
      <c r="RK26" s="248">
        <f>IF(RK$6=$OS$5,成绩录入!DT29,0)</f>
        <v>0</v>
      </c>
      <c r="RL26" s="248">
        <f>IF(RL$6=$OS$5,成绩录入!DU29,0)</f>
        <v>0</v>
      </c>
      <c r="RM26" s="248">
        <f>IF(RM$6=$OS$5,成绩录入!DV29,0)</f>
        <v>0</v>
      </c>
      <c r="RN26" s="248">
        <f>IF(RN$6=$OS$5,成绩录入!DW29,0)</f>
        <v>0</v>
      </c>
      <c r="RO26" s="248">
        <f>IF(RO$6=$OS$5,成绩录入!DX29,0)</f>
        <v>0</v>
      </c>
      <c r="RP26" s="248">
        <f>IF(RP$6=$OS$5,成绩录入!DY29,0)</f>
        <v>0</v>
      </c>
      <c r="RQ26" s="248">
        <f>IF(RQ$6=$OS$5,成绩录入!DZ29,0)</f>
        <v>0</v>
      </c>
      <c r="RR26" s="248">
        <f>IF(RR$6=$OS$5,成绩录入!EA29,0)</f>
        <v>0</v>
      </c>
      <c r="RS26" s="248">
        <f>IF(RS$6=$OS$5,成绩录入!EB29,0)</f>
        <v>0</v>
      </c>
      <c r="RT26" s="248">
        <f>IF(RT$6=$OS$5,成绩录入!EC29,0)</f>
        <v>0</v>
      </c>
      <c r="RU26" s="248">
        <f>IF(RU$6=$OS$5,成绩录入!ED29,0)</f>
        <v>0</v>
      </c>
      <c r="RV26" s="248">
        <f>IF(RV$6=$OS$5,成绩录入!EE29,0)</f>
        <v>0</v>
      </c>
      <c r="RW26" s="248">
        <f>IF(RW$6=$OS$5,成绩录入!EF29,0)</f>
        <v>0</v>
      </c>
      <c r="RX26" s="248">
        <f>IF(RX$6=$OS$5,成绩录入!EG29,0)</f>
        <v>0</v>
      </c>
      <c r="RY26" s="248">
        <f>IF(RY$6=$OS$5,成绩录入!EH29,0)</f>
        <v>0</v>
      </c>
      <c r="RZ26" s="248">
        <f>IF(RZ$6=$OS$5,成绩录入!EI29,0)</f>
        <v>0</v>
      </c>
      <c r="SA26" s="248">
        <f>IF(SA$6=$OS$5,成绩录入!EJ29,0)</f>
        <v>0</v>
      </c>
      <c r="SB26" s="248">
        <f>IF(SB$6=$OS$5,成绩录入!EK29,0)</f>
        <v>0</v>
      </c>
      <c r="SC26" s="248">
        <f>IF(SC$6=$OS$5,成绩录入!EL29,0)</f>
        <v>0</v>
      </c>
      <c r="SD26" s="248">
        <f>IF(SD$6=$OS$5,成绩录入!EM29,0)</f>
        <v>0</v>
      </c>
      <c r="SE26" s="248">
        <f>IF(SE$6=$OS$5,成绩录入!EN29,0)</f>
        <v>0</v>
      </c>
      <c r="SF26" s="248">
        <f>IF(SF$6=$OS$5,成绩录入!EO29,0)</f>
        <v>0</v>
      </c>
      <c r="SG26" s="248">
        <f>IF(SG$6=$OS$5,成绩录入!EP29,0)</f>
        <v>0</v>
      </c>
      <c r="SH26" s="248">
        <f>IF(SH$6=$OS$5,成绩录入!EQ29,0)</f>
        <v>0</v>
      </c>
      <c r="SI26" s="248">
        <f>IF(SI$6=$OS$5,成绩录入!ER29,0)</f>
        <v>0</v>
      </c>
      <c r="SJ26" s="248">
        <f>IF(SJ$6=$OS$5,成绩录入!ES29,0)</f>
        <v>0</v>
      </c>
      <c r="SK26" s="248">
        <f>IF(SK$6=$OS$5,成绩录入!ET29,0)</f>
        <v>0</v>
      </c>
      <c r="SL26" s="248">
        <f>IF(SL$6=$OS$5,成绩录入!EU29,0)</f>
        <v>0</v>
      </c>
      <c r="SM26" s="248">
        <f>IF(SM$6=$OS$5,成绩录入!EV29,0)</f>
        <v>0</v>
      </c>
      <c r="SN26" s="248">
        <f>IF(SN$6=$OS$5,成绩录入!EW29,0)</f>
        <v>0</v>
      </c>
      <c r="SO26" s="248">
        <f>IF(SO$6=$OS$5,成绩录入!EX29,0)</f>
        <v>0</v>
      </c>
      <c r="SP26" s="218">
        <f t="shared" si="88"/>
        <v>0</v>
      </c>
      <c r="SQ26" s="166"/>
      <c r="SR26" s="166"/>
      <c r="SS26" s="247">
        <f>IF(SS$6=$SR$5,成绩录入!BC29,0)</f>
        <v>0</v>
      </c>
      <c r="ST26" s="248">
        <f>IF(ST$6=$SR$5,成绩录入!BD29,0)</f>
        <v>0</v>
      </c>
      <c r="SU26" s="248">
        <f>IF(SU$6=$SR$5,成绩录入!BE29,0)</f>
        <v>0</v>
      </c>
      <c r="SV26" s="248">
        <f>IF(SV$6=$SR$5,成绩录入!BF29,0)</f>
        <v>0</v>
      </c>
      <c r="SW26" s="248">
        <f>IF(SW$6=$SR$5,成绩录入!BG29,0)</f>
        <v>0</v>
      </c>
      <c r="SX26" s="248">
        <f>IF(SX$6=$SR$5,成绩录入!BH29,0)</f>
        <v>0</v>
      </c>
      <c r="SY26" s="248">
        <f>IF(SY$6=$SR$5,成绩录入!BI29,0)</f>
        <v>0</v>
      </c>
      <c r="SZ26" s="248">
        <f>IF(SZ$6=$SR$5,成绩录入!BJ29,0)</f>
        <v>0</v>
      </c>
      <c r="TA26" s="248">
        <f>IF(TA$6=$SR$5,成绩录入!BK29,0)</f>
        <v>0</v>
      </c>
      <c r="TB26" s="248">
        <f>IF(TB$6=$SR$5,成绩录入!BL29,0)</f>
        <v>0</v>
      </c>
      <c r="TC26" s="248">
        <f>IF(TC$6=$SR$5,成绩录入!BM29,0)</f>
        <v>0</v>
      </c>
      <c r="TD26" s="248">
        <f>IF(TD$6=$SR$5,成绩录入!BN29,0)</f>
        <v>0</v>
      </c>
      <c r="TE26" s="248">
        <f>IF(TE$6=$SR$5,成绩录入!BO29,0)</f>
        <v>0</v>
      </c>
      <c r="TF26" s="248">
        <f>IF(TF$6=$SR$5,成绩录入!BP29,0)</f>
        <v>0</v>
      </c>
      <c r="TG26" s="248">
        <f>IF(TG$6=$SR$5,成绩录入!BQ29,0)</f>
        <v>0</v>
      </c>
      <c r="TH26" s="248">
        <f>IF(TH$6=$SR$5,成绩录入!BR29,0)</f>
        <v>0</v>
      </c>
      <c r="TI26" s="248">
        <f>IF(TI$6=$SR$5,成绩录入!BS29,0)</f>
        <v>0</v>
      </c>
      <c r="TJ26" s="248">
        <f>IF(TJ$6=$SR$5,成绩录入!BT29,0)</f>
        <v>0</v>
      </c>
      <c r="TK26" s="248">
        <f>IF(TK$6=$SR$5,成绩录入!BU29,0)</f>
        <v>0</v>
      </c>
      <c r="TL26" s="248">
        <f>IF(TL$6=$SR$5,成绩录入!BV29,0)</f>
        <v>0</v>
      </c>
      <c r="TM26" s="248">
        <f>IF(TM$6=$SR$5,成绩录入!BW29,0)</f>
        <v>0</v>
      </c>
      <c r="TN26" s="248">
        <f>IF(TN$6=$SR$5,成绩录入!BX29,0)</f>
        <v>0</v>
      </c>
      <c r="TO26" s="248">
        <f>IF(TO$6=$SR$5,成绩录入!BY29,0)</f>
        <v>0</v>
      </c>
      <c r="TP26" s="248">
        <f>IF(TP$6=$SR$5,成绩录入!BZ29,0)</f>
        <v>0</v>
      </c>
      <c r="TQ26" s="248">
        <f>IF(TQ$6=$SR$5,成绩录入!CA29,0)</f>
        <v>0</v>
      </c>
      <c r="TR26" s="248">
        <f>IF(TR$6=$SR$5,成绩录入!CB29,0)</f>
        <v>0</v>
      </c>
      <c r="TS26" s="248">
        <f>IF(TS$6=$SR$5,成绩录入!CC29,0)</f>
        <v>0</v>
      </c>
      <c r="TT26" s="248">
        <f>IF(TT$6=$SR$5,成绩录入!CD29,0)</f>
        <v>0</v>
      </c>
      <c r="TU26" s="248">
        <f>IF(TU$6=$SR$5,成绩录入!CE29,0)</f>
        <v>0</v>
      </c>
      <c r="TV26" s="248">
        <f>IF(TV$6=$SR$5,成绩录入!CF29,0)</f>
        <v>0</v>
      </c>
      <c r="TW26" s="248">
        <f>IF(TW$6=$SR$5,成绩录入!CG29,0)</f>
        <v>0</v>
      </c>
      <c r="TX26" s="248">
        <f>IF(TX$6=$SR$5,成绩录入!CH29,0)</f>
        <v>0</v>
      </c>
      <c r="TY26" s="248">
        <f>IF(TY$6=$SR$5,成绩录入!CI29,0)</f>
        <v>0</v>
      </c>
      <c r="TZ26" s="248">
        <f>IF(TZ$6=$SR$5,成绩录入!CJ29,0)</f>
        <v>0</v>
      </c>
      <c r="UA26" s="248">
        <f>IF(UA$6=$SR$5,成绩录入!CK29,0)</f>
        <v>0</v>
      </c>
      <c r="UB26" s="248">
        <f>IF(UB$6=$SR$5,成绩录入!CL29,0)</f>
        <v>0</v>
      </c>
      <c r="UC26" s="248">
        <f>IF(UC$6=$SR$5,成绩录入!CM29,0)</f>
        <v>0</v>
      </c>
      <c r="UD26" s="248">
        <f>IF(UD$6=$SR$5,成绩录入!CN29,0)</f>
        <v>0</v>
      </c>
      <c r="UE26" s="248">
        <f>IF(UE$6=$SR$5,成绩录入!CO29,0)</f>
        <v>0</v>
      </c>
      <c r="UF26" s="248">
        <f>IF(UF$6=$SR$5,成绩录入!CP29,0)</f>
        <v>0</v>
      </c>
      <c r="UG26" s="248">
        <f>IF(UG$6=$SR$5,成绩录入!CQ29,0)</f>
        <v>0</v>
      </c>
      <c r="UH26" s="248">
        <f>IF(UH$6=$SR$5,成绩录入!CR29,0)</f>
        <v>0</v>
      </c>
      <c r="UI26" s="248">
        <f>IF(UI$6=$SR$5,成绩录入!CS29,0)</f>
        <v>0</v>
      </c>
      <c r="UJ26" s="248">
        <f>IF(UJ$6=$SR$5,成绩录入!CT29,0)</f>
        <v>0</v>
      </c>
      <c r="UK26" s="248">
        <f>IF(UK$6=$SR$5,成绩录入!CU29,0)</f>
        <v>0</v>
      </c>
      <c r="UL26" s="248">
        <f>IF(UL$6=$SR$5,成绩录入!CV29,0)</f>
        <v>0</v>
      </c>
      <c r="UM26" s="248">
        <f>IF(UM$6=$SR$5,成绩录入!CW29,0)</f>
        <v>0</v>
      </c>
      <c r="UN26" s="248">
        <f>IF(UN$6=$SR$5,成绩录入!CX29,0)</f>
        <v>0</v>
      </c>
      <c r="UO26" s="248">
        <f>IF(UO$6=$SR$5,成绩录入!CY29,0)</f>
        <v>0</v>
      </c>
      <c r="UP26" s="248">
        <f>IF(UP$6=$SR$5,成绩录入!CZ29,0)</f>
        <v>0</v>
      </c>
      <c r="UQ26" s="248">
        <f>IF(UQ$6=$SR$5,成绩录入!DA29,0)</f>
        <v>0</v>
      </c>
      <c r="UR26" s="248">
        <f>IF(UR$6=$SR$5,成绩录入!DB29,0)</f>
        <v>0</v>
      </c>
      <c r="US26" s="248">
        <f>IF(US$6=$SR$5,成绩录入!DC29,0)</f>
        <v>0</v>
      </c>
      <c r="UT26" s="248">
        <f>IF(UT$6=$SR$5,成绩录入!DD29,0)</f>
        <v>0</v>
      </c>
      <c r="UU26" s="248">
        <f>IF(UU$6=$SR$5,成绩录入!DE29,0)</f>
        <v>0</v>
      </c>
      <c r="UV26" s="248">
        <f>IF(UV$6=$SR$5,成绩录入!DF29,0)</f>
        <v>0</v>
      </c>
      <c r="UW26" s="248">
        <f>IF(UW$6=$SR$5,成绩录入!DG29,0)</f>
        <v>0</v>
      </c>
      <c r="UX26" s="248">
        <f>IF(UX$6=$SR$5,成绩录入!DH29,0)</f>
        <v>0</v>
      </c>
      <c r="UY26" s="248">
        <f>IF(UY$6=$SR$5,成绩录入!DI29,0)</f>
        <v>0</v>
      </c>
      <c r="UZ26" s="248">
        <f>IF(UZ$6=$SR$5,成绩录入!DJ29,0)</f>
        <v>0</v>
      </c>
      <c r="VA26" s="248">
        <f>IF(VA$6=$SR$5,成绩录入!DK29,0)</f>
        <v>0</v>
      </c>
      <c r="VB26" s="248">
        <f>IF(VB$6=$SR$5,成绩录入!DL29,0)</f>
        <v>0</v>
      </c>
      <c r="VC26" s="248">
        <f>IF(VC$6=$SR$5,成绩录入!DM29,0)</f>
        <v>0</v>
      </c>
      <c r="VD26" s="248">
        <f>IF(VD$6=$SR$5,成绩录入!DN29,0)</f>
        <v>0</v>
      </c>
      <c r="VE26" s="248">
        <f>IF(VE$6=$SR$5,成绩录入!DO29,0)</f>
        <v>0</v>
      </c>
      <c r="VF26" s="248">
        <f>IF(VF$6=$SR$5,成绩录入!DP29,0)</f>
        <v>0</v>
      </c>
      <c r="VG26" s="248">
        <f>IF(VG$6=$SR$5,成绩录入!DQ29,0)</f>
        <v>0</v>
      </c>
      <c r="VH26" s="248">
        <f>IF(VH$6=$SR$5,成绩录入!DR29,0)</f>
        <v>0</v>
      </c>
      <c r="VI26" s="248">
        <f>IF(VI$6=$SR$5,成绩录入!DS29,0)</f>
        <v>0</v>
      </c>
      <c r="VJ26" s="248">
        <f>IF(VJ$6=$SR$5,成绩录入!DT29,0)</f>
        <v>0</v>
      </c>
      <c r="VK26" s="248">
        <f>IF(VK$6=$SR$5,成绩录入!DU29,0)</f>
        <v>0</v>
      </c>
      <c r="VL26" s="248">
        <f>IF(VL$6=$SR$5,成绩录入!DV29,0)</f>
        <v>0</v>
      </c>
      <c r="VM26" s="248">
        <f>IF(VM$6=$SR$5,成绩录入!DW29,0)</f>
        <v>0</v>
      </c>
      <c r="VN26" s="248">
        <f>IF(VN$6=$SR$5,成绩录入!DX29,0)</f>
        <v>0</v>
      </c>
      <c r="VO26" s="248">
        <f>IF(VO$6=$SR$5,成绩录入!DY29,0)</f>
        <v>0</v>
      </c>
      <c r="VP26" s="248">
        <f>IF(VP$6=$SR$5,成绩录入!DZ29,0)</f>
        <v>0</v>
      </c>
      <c r="VQ26" s="248">
        <f>IF(VQ$6=$SR$5,成绩录入!EA29,0)</f>
        <v>0</v>
      </c>
      <c r="VR26" s="248">
        <f>IF(VR$6=$SR$5,成绩录入!EB29,0)</f>
        <v>0</v>
      </c>
      <c r="VS26" s="248">
        <f>IF(VS$6=$SR$5,成绩录入!EC29,0)</f>
        <v>0</v>
      </c>
      <c r="VT26" s="248">
        <f>IF(VT$6=$SR$5,成绩录入!ED29,0)</f>
        <v>0</v>
      </c>
      <c r="VU26" s="248">
        <f>IF(VU$6=$SR$5,成绩录入!EE29,0)</f>
        <v>0</v>
      </c>
      <c r="VV26" s="248">
        <f>IF(VV$6=$SR$5,成绩录入!EF29,0)</f>
        <v>0</v>
      </c>
      <c r="VW26" s="248">
        <f>IF(VW$6=$SR$5,成绩录入!EG29,0)</f>
        <v>0</v>
      </c>
      <c r="VX26" s="248">
        <f>IF(VX$6=$SR$5,成绩录入!EH29,0)</f>
        <v>0</v>
      </c>
      <c r="VY26" s="248">
        <f>IF(VY$6=$SR$5,成绩录入!EI29,0)</f>
        <v>0</v>
      </c>
      <c r="VZ26" s="248">
        <f>IF(VZ$6=$SR$5,成绩录入!EJ29,0)</f>
        <v>0</v>
      </c>
      <c r="WA26" s="248">
        <f>IF(WA$6=$SR$5,成绩录入!EK29,0)</f>
        <v>0</v>
      </c>
      <c r="WB26" s="248">
        <f>IF(WB$6=$SR$5,成绩录入!EL29,0)</f>
        <v>0</v>
      </c>
      <c r="WC26" s="248">
        <f>IF(WC$6=$SR$5,成绩录入!EM29,0)</f>
        <v>0</v>
      </c>
      <c r="WD26" s="248">
        <f>IF(WD$6=$SR$5,成绩录入!EN29,0)</f>
        <v>0</v>
      </c>
      <c r="WE26" s="248">
        <f>IF(WE$6=$SR$5,成绩录入!EO29,0)</f>
        <v>0</v>
      </c>
      <c r="WF26" s="248">
        <f>IF(WF$6=$SR$5,成绩录入!EP29,0)</f>
        <v>0</v>
      </c>
      <c r="WG26" s="248">
        <f>IF(WG$6=$SR$5,成绩录入!EQ29,0)</f>
        <v>0</v>
      </c>
      <c r="WH26" s="248">
        <f>IF(WH$6=$SR$5,成绩录入!ER29,0)</f>
        <v>0</v>
      </c>
      <c r="WI26" s="248">
        <f>IF(WI$6=$SR$5,成绩录入!ES29,0)</f>
        <v>0</v>
      </c>
      <c r="WJ26" s="248">
        <f>IF(WJ$6=$SR$5,成绩录入!ET29,0)</f>
        <v>0</v>
      </c>
      <c r="WK26" s="248">
        <f>IF(WK$6=$SR$5,成绩录入!EU29,0)</f>
        <v>0</v>
      </c>
      <c r="WL26" s="248">
        <f>IF(WL$6=$SR$5,成绩录入!EV29,0)</f>
        <v>0</v>
      </c>
      <c r="WM26" s="248">
        <f>IF(WM$6=$SR$5,成绩录入!EW29,0)</f>
        <v>0</v>
      </c>
      <c r="WN26" s="248">
        <f>IF(WN$6=$SR$5,成绩录入!EX29,0)</f>
        <v>0</v>
      </c>
      <c r="WO26" s="218">
        <f t="shared" si="32"/>
        <v>0</v>
      </c>
      <c r="WP26" s="166"/>
      <c r="WQ26" s="166"/>
      <c r="WR26" s="247">
        <f>IF(WR$6=$WQ$5,成绩录入!BC29,0)</f>
        <v>0</v>
      </c>
      <c r="WS26" s="248">
        <f>IF(WS$6=$WQ$5,成绩录入!BD29,0)</f>
        <v>0</v>
      </c>
      <c r="WT26" s="248">
        <f>IF(WT$6=$WQ$5,成绩录入!BE29,0)</f>
        <v>0</v>
      </c>
      <c r="WU26" s="248">
        <f>IF(WU$6=$WQ$5,成绩录入!BF29,0)</f>
        <v>0</v>
      </c>
      <c r="WV26" s="248">
        <f>IF(WV$6=$WQ$5,成绩录入!BG29,0)</f>
        <v>0</v>
      </c>
      <c r="WW26" s="248">
        <f>IF(WW$6=$WQ$5,成绩录入!BH29,0)</f>
        <v>0</v>
      </c>
      <c r="WX26" s="248">
        <f>IF(WX$6=$WQ$5,成绩录入!BI29,0)</f>
        <v>0</v>
      </c>
      <c r="WY26" s="248">
        <f>IF(WY$6=$WQ$5,成绩录入!BJ29,0)</f>
        <v>0</v>
      </c>
      <c r="WZ26" s="248">
        <f>IF(WZ$6=$WQ$5,成绩录入!BK29,0)</f>
        <v>0</v>
      </c>
      <c r="XA26" s="248">
        <f>IF(XA$6=$WQ$5,成绩录入!BL29,0)</f>
        <v>0</v>
      </c>
      <c r="XB26" s="248">
        <f>IF(XB$6=$WQ$5,成绩录入!BM29,0)</f>
        <v>0</v>
      </c>
      <c r="XC26" s="248">
        <f>IF(XC$6=$WQ$5,成绩录入!BN29,0)</f>
        <v>0</v>
      </c>
      <c r="XD26" s="248">
        <f>IF(XD$6=$WQ$5,成绩录入!BO29,0)</f>
        <v>0</v>
      </c>
      <c r="XE26" s="248">
        <f>IF(XE$6=$WQ$5,成绩录入!BP29,0)</f>
        <v>0</v>
      </c>
      <c r="XF26" s="248">
        <f>IF(XF$6=$WQ$5,成绩录入!BQ29,0)</f>
        <v>0</v>
      </c>
      <c r="XG26" s="248">
        <f>IF(XG$6=$WQ$5,成绩录入!BR29,0)</f>
        <v>0</v>
      </c>
      <c r="XH26" s="248">
        <f>IF(XH$6=$WQ$5,成绩录入!BS29,0)</f>
        <v>0</v>
      </c>
      <c r="XI26" s="248">
        <f>IF(XI$6=$WQ$5,成绩录入!BT29,0)</f>
        <v>0</v>
      </c>
      <c r="XJ26" s="248">
        <f>IF(XJ$6=$WQ$5,成绩录入!BU29,0)</f>
        <v>0</v>
      </c>
      <c r="XK26" s="248">
        <f>IF(XK$6=$WQ$5,成绩录入!BV29,0)</f>
        <v>0</v>
      </c>
      <c r="XL26" s="248">
        <f>IF(XL$6=$WQ$5,成绩录入!BW29,0)</f>
        <v>0</v>
      </c>
      <c r="XM26" s="248">
        <f>IF(XM$6=$WQ$5,成绩录入!BX29,0)</f>
        <v>0</v>
      </c>
      <c r="XN26" s="248">
        <f>IF(XN$6=$WQ$5,成绩录入!BY29,0)</f>
        <v>0</v>
      </c>
      <c r="XO26" s="248">
        <f>IF(XO$6=$WQ$5,成绩录入!BZ29,0)</f>
        <v>0</v>
      </c>
      <c r="XP26" s="248">
        <f>IF(XP$6=$WQ$5,成绩录入!CA29,0)</f>
        <v>0</v>
      </c>
      <c r="XQ26" s="248">
        <f>IF(XQ$6=$WQ$5,成绩录入!CB29,0)</f>
        <v>0</v>
      </c>
      <c r="XR26" s="248">
        <f>IF(XR$6=$WQ$5,成绩录入!CC29,0)</f>
        <v>0</v>
      </c>
      <c r="XS26" s="248">
        <f>IF(XS$6=$WQ$5,成绩录入!CD29,0)</f>
        <v>0</v>
      </c>
      <c r="XT26" s="248">
        <f>IF(XT$6=$WQ$5,成绩录入!CE29,0)</f>
        <v>0</v>
      </c>
      <c r="XU26" s="248">
        <f>IF(XU$6=$WQ$5,成绩录入!CF29,0)</f>
        <v>0</v>
      </c>
      <c r="XV26" s="248">
        <f>IF(XV$6=$WQ$5,成绩录入!CG29,0)</f>
        <v>0</v>
      </c>
      <c r="XW26" s="248">
        <f>IF(XW$6=$WQ$5,成绩录入!CH29,0)</f>
        <v>0</v>
      </c>
      <c r="XX26" s="248">
        <f>IF(XX$6=$WQ$5,成绩录入!CI29,0)</f>
        <v>0</v>
      </c>
      <c r="XY26" s="248">
        <f>IF(XY$6=$WQ$5,成绩录入!CJ29,0)</f>
        <v>0</v>
      </c>
      <c r="XZ26" s="248">
        <f>IF(XZ$6=$WQ$5,成绩录入!CK29,0)</f>
        <v>0</v>
      </c>
      <c r="YA26" s="248">
        <f>IF(YA$6=$WQ$5,成绩录入!CL29,0)</f>
        <v>0</v>
      </c>
      <c r="YB26" s="248">
        <f>IF(YB$6=$WQ$5,成绩录入!CM29,0)</f>
        <v>0</v>
      </c>
      <c r="YC26" s="248">
        <f>IF(YC$6=$WQ$5,成绩录入!CN29,0)</f>
        <v>0</v>
      </c>
      <c r="YD26" s="248">
        <f>IF(YD$6=$WQ$5,成绩录入!CO29,0)</f>
        <v>0</v>
      </c>
      <c r="YE26" s="248">
        <f>IF(YE$6=$WQ$5,成绩录入!CP29,0)</f>
        <v>0</v>
      </c>
      <c r="YF26" s="248">
        <f>IF(YF$6=$WQ$5,成绩录入!CQ29,0)</f>
        <v>0</v>
      </c>
      <c r="YG26" s="248">
        <f>IF(YG$6=$WQ$5,成绩录入!CR29,0)</f>
        <v>0</v>
      </c>
      <c r="YH26" s="248">
        <f>IF(YH$6=$WQ$5,成绩录入!CS29,0)</f>
        <v>0</v>
      </c>
      <c r="YI26" s="248">
        <f>IF(YI$6=$WQ$5,成绩录入!CT29,0)</f>
        <v>0</v>
      </c>
      <c r="YJ26" s="248">
        <f>IF(YJ$6=$WQ$5,成绩录入!CU29,0)</f>
        <v>0</v>
      </c>
      <c r="YK26" s="248">
        <f>IF(YK$6=$WQ$5,成绩录入!CV29,0)</f>
        <v>0</v>
      </c>
      <c r="YL26" s="248">
        <f>IF(YL$6=$WQ$5,成绩录入!CW29,0)</f>
        <v>0</v>
      </c>
      <c r="YM26" s="248">
        <f>IF(YM$6=$WQ$5,成绩录入!CX29,0)</f>
        <v>0</v>
      </c>
      <c r="YN26" s="248">
        <f>IF(YN$6=$WQ$5,成绩录入!CY29,0)</f>
        <v>0</v>
      </c>
      <c r="YO26" s="248">
        <f>IF(YO$6=$WQ$5,成绩录入!CZ29,0)</f>
        <v>0</v>
      </c>
      <c r="YP26" s="248">
        <f>IF(YP$6=$WQ$5,成绩录入!DA29,0)</f>
        <v>0</v>
      </c>
      <c r="YQ26" s="248">
        <f>IF(YQ$6=$WQ$5,成绩录入!DB29,0)</f>
        <v>0</v>
      </c>
      <c r="YR26" s="248">
        <f>IF(YR$6=$WQ$5,成绩录入!DC29,0)</f>
        <v>0</v>
      </c>
      <c r="YS26" s="248">
        <f>IF(YS$6=$WQ$5,成绩录入!DD29,0)</f>
        <v>0</v>
      </c>
      <c r="YT26" s="248">
        <f>IF(YT$6=$WQ$5,成绩录入!DE29,0)</f>
        <v>0</v>
      </c>
      <c r="YU26" s="248">
        <f>IF(YU$6=$WQ$5,成绩录入!DF29,0)</f>
        <v>0</v>
      </c>
      <c r="YV26" s="248">
        <f>IF(YV$6=$WQ$5,成绩录入!DG29,0)</f>
        <v>0</v>
      </c>
      <c r="YW26" s="248">
        <f>IF(YW$6=$WQ$5,成绩录入!DH29,0)</f>
        <v>0</v>
      </c>
      <c r="YX26" s="248">
        <f>IF(YX$6=$WQ$5,成绩录入!DI29,0)</f>
        <v>0</v>
      </c>
      <c r="YY26" s="248">
        <f>IF(YY$6=$WQ$5,成绩录入!DJ29,0)</f>
        <v>0</v>
      </c>
      <c r="YZ26" s="248">
        <f>IF(YZ$6=$WQ$5,成绩录入!DK29,0)</f>
        <v>0</v>
      </c>
      <c r="ZA26" s="248">
        <f>IF(ZA$6=$WQ$5,成绩录入!DL29,0)</f>
        <v>0</v>
      </c>
      <c r="ZB26" s="248">
        <f>IF(ZB$6=$WQ$5,成绩录入!DM29,0)</f>
        <v>0</v>
      </c>
      <c r="ZC26" s="248">
        <f>IF(ZC$6=$WQ$5,成绩录入!DN29,0)</f>
        <v>0</v>
      </c>
      <c r="ZD26" s="248">
        <f>IF(ZD$6=$WQ$5,成绩录入!DO29,0)</f>
        <v>0</v>
      </c>
      <c r="ZE26" s="248">
        <f>IF(ZE$6=$WQ$5,成绩录入!DP29,0)</f>
        <v>0</v>
      </c>
      <c r="ZF26" s="248">
        <f>IF(ZF$6=$WQ$5,成绩录入!DQ29,0)</f>
        <v>0</v>
      </c>
      <c r="ZG26" s="248">
        <f>IF(ZG$6=$WQ$5,成绩录入!DR29,0)</f>
        <v>0</v>
      </c>
      <c r="ZH26" s="248">
        <f>IF(ZH$6=$WQ$5,成绩录入!DS29,0)</f>
        <v>0</v>
      </c>
      <c r="ZI26" s="248">
        <f>IF(ZI$6=$WQ$5,成绩录入!DT29,0)</f>
        <v>0</v>
      </c>
      <c r="ZJ26" s="248">
        <f>IF(ZJ$6=$WQ$5,成绩录入!DU29,0)</f>
        <v>0</v>
      </c>
      <c r="ZK26" s="248">
        <f>IF(ZK$6=$WQ$5,成绩录入!DV29,0)</f>
        <v>0</v>
      </c>
      <c r="ZL26" s="248">
        <f>IF(ZL$6=$WQ$5,成绩录入!DW29,0)</f>
        <v>0</v>
      </c>
      <c r="ZM26" s="248">
        <f>IF(ZM$6=$WQ$5,成绩录入!DX29,0)</f>
        <v>0</v>
      </c>
      <c r="ZN26" s="248">
        <f>IF(ZN$6=$WQ$5,成绩录入!DY29,0)</f>
        <v>0</v>
      </c>
      <c r="ZO26" s="248">
        <f>IF(ZO$6=$WQ$5,成绩录入!DZ29,0)</f>
        <v>0</v>
      </c>
      <c r="ZP26" s="248">
        <f>IF(ZP$6=$WQ$5,成绩录入!EA29,0)</f>
        <v>0</v>
      </c>
      <c r="ZQ26" s="248">
        <f>IF(ZQ$6=$WQ$5,成绩录入!EB29,0)</f>
        <v>0</v>
      </c>
      <c r="ZR26" s="248">
        <f>IF(ZR$6=$WQ$5,成绩录入!EC29,0)</f>
        <v>0</v>
      </c>
      <c r="ZS26" s="248">
        <f>IF(ZS$6=$WQ$5,成绩录入!ED29,0)</f>
        <v>0</v>
      </c>
      <c r="ZT26" s="248">
        <f>IF(ZT$6=$WQ$5,成绩录入!EE29,0)</f>
        <v>0</v>
      </c>
      <c r="ZU26" s="248">
        <f>IF(ZU$6=$WQ$5,成绩录入!EF29,0)</f>
        <v>0</v>
      </c>
      <c r="ZV26" s="248">
        <f>IF(ZV$6=$WQ$5,成绩录入!EG29,0)</f>
        <v>0</v>
      </c>
      <c r="ZW26" s="248">
        <f>IF(ZW$6=$WQ$5,成绩录入!EH29,0)</f>
        <v>0</v>
      </c>
      <c r="ZX26" s="248">
        <f>IF(ZX$6=$WQ$5,成绩录入!EI29,0)</f>
        <v>0</v>
      </c>
      <c r="ZY26" s="248">
        <f>IF(ZY$6=$WQ$5,成绩录入!EJ29,0)</f>
        <v>0</v>
      </c>
      <c r="ZZ26" s="248">
        <f>IF(ZZ$6=$WQ$5,成绩录入!EK29,0)</f>
        <v>0</v>
      </c>
      <c r="AAA26" s="248">
        <f>IF(AAA$6=$WQ$5,成绩录入!EL29,0)</f>
        <v>0</v>
      </c>
      <c r="AAB26" s="248">
        <f>IF(AAB$6=$WQ$5,成绩录入!EM29,0)</f>
        <v>0</v>
      </c>
      <c r="AAC26" s="248">
        <f>IF(AAC$6=$WQ$5,成绩录入!EN29,0)</f>
        <v>0</v>
      </c>
      <c r="AAD26" s="248">
        <f>IF(AAD$6=$WQ$5,成绩录入!EO29,0)</f>
        <v>0</v>
      </c>
      <c r="AAE26" s="248">
        <f>IF(AAE$6=$WQ$5,成绩录入!EP29,0)</f>
        <v>0</v>
      </c>
      <c r="AAF26" s="248">
        <f>IF(AAF$6=$WQ$5,成绩录入!EQ29,0)</f>
        <v>0</v>
      </c>
      <c r="AAG26" s="248">
        <f>IF(AAG$6=$WQ$5,成绩录入!ER29,0)</f>
        <v>0</v>
      </c>
      <c r="AAH26" s="248">
        <f>IF(AAH$6=$WQ$5,成绩录入!ES29,0)</f>
        <v>0</v>
      </c>
      <c r="AAI26" s="248">
        <f>IF(AAI$6=$WQ$5,成绩录入!ET29,0)</f>
        <v>0</v>
      </c>
      <c r="AAJ26" s="248">
        <f>IF(AAJ$6=$WQ$5,成绩录入!EU29,0)</f>
        <v>0</v>
      </c>
      <c r="AAK26" s="248">
        <f>IF(AAK$6=$WQ$5,成绩录入!EV29,0)</f>
        <v>0</v>
      </c>
      <c r="AAL26" s="248">
        <f>IF(AAL$6=$WQ$5,成绩录入!EW29,0)</f>
        <v>0</v>
      </c>
      <c r="AAM26" s="248">
        <f>IF(AAM$6=$WQ$5,成绩录入!EX29,0)</f>
        <v>0</v>
      </c>
      <c r="AAN26" s="218">
        <f t="shared" si="33"/>
        <v>0</v>
      </c>
      <c r="AAO26" s="206"/>
      <c r="AAQ26" s="247">
        <f>IF(AAQ$6=$AAP$5,成绩录入!BC29,0)</f>
        <v>0</v>
      </c>
      <c r="AAR26" s="248">
        <f>IF(AAR$6=$AAP$5,成绩录入!BD29,0)</f>
        <v>0</v>
      </c>
      <c r="AAS26" s="248">
        <f>IF(AAS$6=$AAP$5,成绩录入!BE29,0)</f>
        <v>0</v>
      </c>
      <c r="AAT26" s="248">
        <f>IF(AAT$6=$AAP$5,成绩录入!BF29,0)</f>
        <v>0</v>
      </c>
      <c r="AAU26" s="248">
        <f>IF(AAU$6=$AAP$5,成绩录入!BG29,0)</f>
        <v>0</v>
      </c>
      <c r="AAV26" s="248">
        <f>IF(AAV$6=$AAP$5,成绩录入!BH29,0)</f>
        <v>0</v>
      </c>
      <c r="AAW26" s="248">
        <f>IF(AAW$6=$AAP$5,成绩录入!BI29,0)</f>
        <v>0</v>
      </c>
      <c r="AAX26" s="248">
        <f>IF(AAX$6=$AAP$5,成绩录入!BJ29,0)</f>
        <v>0</v>
      </c>
      <c r="AAY26" s="248">
        <f>IF(AAY$6=$AAP$5,成绩录入!BK29,0)</f>
        <v>0</v>
      </c>
      <c r="AAZ26" s="248">
        <f>IF(AAZ$6=$AAP$5,成绩录入!BL29,0)</f>
        <v>0</v>
      </c>
      <c r="ABA26" s="248">
        <f>IF(ABA$6=$AAP$5,成绩录入!BM29,0)</f>
        <v>0</v>
      </c>
      <c r="ABB26" s="248">
        <f>IF(ABB$6=$AAP$5,成绩录入!BN29,0)</f>
        <v>0</v>
      </c>
      <c r="ABC26" s="248">
        <f>IF(ABC$6=$AAP$5,成绩录入!BO29,0)</f>
        <v>0</v>
      </c>
      <c r="ABD26" s="248">
        <f>IF(ABD$6=$AAP$5,成绩录入!BP29,0)</f>
        <v>0</v>
      </c>
      <c r="ABE26" s="248">
        <f>IF(ABE$6=$AAP$5,成绩录入!BQ29,0)</f>
        <v>0</v>
      </c>
      <c r="ABF26" s="248">
        <f>IF(ABF$6=$AAP$5,成绩录入!BR29,0)</f>
        <v>0</v>
      </c>
      <c r="ABG26" s="248">
        <f>IF(ABG$6=$AAP$5,成绩录入!BS29,0)</f>
        <v>0</v>
      </c>
      <c r="ABH26" s="248">
        <f>IF(ABH$6=$AAP$5,成绩录入!BT29,0)</f>
        <v>0</v>
      </c>
      <c r="ABI26" s="248">
        <f>IF(ABI$6=$AAP$5,成绩录入!BU29,0)</f>
        <v>0</v>
      </c>
      <c r="ABJ26" s="248">
        <f>IF(ABJ$6=$AAP$5,成绩录入!BV29,0)</f>
        <v>0</v>
      </c>
      <c r="ABK26" s="248">
        <f>IF(ABK$6=$AAP$5,成绩录入!BW29,0)</f>
        <v>0</v>
      </c>
      <c r="ABL26" s="248">
        <f>IF(ABL$6=$AAP$5,成绩录入!BX29,0)</f>
        <v>0</v>
      </c>
      <c r="ABM26" s="248">
        <f>IF(ABM$6=$AAP$5,成绩录入!BY29,0)</f>
        <v>0</v>
      </c>
      <c r="ABN26" s="248">
        <f>IF(ABN$6=$AAP$5,成绩录入!BZ29,0)</f>
        <v>0</v>
      </c>
      <c r="ABO26" s="248">
        <f>IF(ABO$6=$AAP$5,成绩录入!CA29,0)</f>
        <v>0</v>
      </c>
      <c r="ABP26" s="248">
        <f>IF(ABP$6=$AAP$5,成绩录入!CB29,0)</f>
        <v>0</v>
      </c>
      <c r="ABQ26" s="248">
        <f>IF(ABQ$6=$AAP$5,成绩录入!CC29,0)</f>
        <v>0</v>
      </c>
      <c r="ABR26" s="248">
        <f>IF(ABR$6=$AAP$5,成绩录入!CD29,0)</f>
        <v>0</v>
      </c>
      <c r="ABS26" s="248">
        <f>IF(ABS$6=$AAP$5,成绩录入!CE29,0)</f>
        <v>0</v>
      </c>
      <c r="ABT26" s="248">
        <f>IF(ABT$6=$AAP$5,成绩录入!CF29,0)</f>
        <v>0</v>
      </c>
      <c r="ABU26" s="248">
        <f>IF(ABU$6=$AAP$5,成绩录入!CG29,0)</f>
        <v>0</v>
      </c>
      <c r="ABV26" s="248">
        <f>IF(ABV$6=$AAP$5,成绩录入!CH29,0)</f>
        <v>0</v>
      </c>
      <c r="ABW26" s="248">
        <f>IF(ABW$6=$AAP$5,成绩录入!CI29,0)</f>
        <v>0</v>
      </c>
      <c r="ABX26" s="248">
        <f>IF(ABX$6=$AAP$5,成绩录入!CJ29,0)</f>
        <v>0</v>
      </c>
      <c r="ABY26" s="248">
        <f>IF(ABY$6=$AAP$5,成绩录入!CK29,0)</f>
        <v>0</v>
      </c>
      <c r="ABZ26" s="248">
        <f>IF(ABZ$6=$AAP$5,成绩录入!CL29,0)</f>
        <v>0</v>
      </c>
      <c r="ACA26" s="248">
        <f>IF(ACA$6=$AAP$5,成绩录入!CM29,0)</f>
        <v>0</v>
      </c>
      <c r="ACB26" s="248">
        <f>IF(ACB$6=$AAP$5,成绩录入!CN29,0)</f>
        <v>0</v>
      </c>
      <c r="ACC26" s="248">
        <f>IF(ACC$6=$AAP$5,成绩录入!CO29,0)</f>
        <v>0</v>
      </c>
      <c r="ACD26" s="248">
        <f>IF(ACD$6=$AAP$5,成绩录入!CP29,0)</f>
        <v>0</v>
      </c>
      <c r="ACE26" s="248">
        <f>IF(ACE$6=$AAP$5,成绩录入!CQ29,0)</f>
        <v>0</v>
      </c>
      <c r="ACF26" s="248">
        <f>IF(ACF$6=$AAP$5,成绩录入!CR29,0)</f>
        <v>0</v>
      </c>
      <c r="ACG26" s="248">
        <f>IF(ACG$6=$AAP$5,成绩录入!CS29,0)</f>
        <v>0</v>
      </c>
      <c r="ACH26" s="248">
        <f>IF(ACH$6=$AAP$5,成绩录入!CT29,0)</f>
        <v>0</v>
      </c>
      <c r="ACI26" s="248">
        <f>IF(ACI$6=$AAP$5,成绩录入!CU29,0)</f>
        <v>0</v>
      </c>
      <c r="ACJ26" s="248">
        <f>IF(ACJ$6=$AAP$5,成绩录入!CV29,0)</f>
        <v>0</v>
      </c>
      <c r="ACK26" s="248">
        <f>IF(ACK$6=$AAP$5,成绩录入!CW29,0)</f>
        <v>0</v>
      </c>
      <c r="ACL26" s="248">
        <f>IF(ACL$6=$AAP$5,成绩录入!CX29,0)</f>
        <v>0</v>
      </c>
      <c r="ACM26" s="248">
        <f>IF(ACM$6=$AAP$5,成绩录入!CY29,0)</f>
        <v>0</v>
      </c>
      <c r="ACN26" s="248">
        <f>IF(ACN$6=$AAP$5,成绩录入!CZ29,0)</f>
        <v>0</v>
      </c>
      <c r="ACO26" s="248">
        <f>IF(ACO$6=$AAP$5,成绩录入!DA29,0)</f>
        <v>0</v>
      </c>
      <c r="ACP26" s="248">
        <f>IF(ACP$6=$AAP$5,成绩录入!DB29,0)</f>
        <v>0</v>
      </c>
      <c r="ACQ26" s="248">
        <f>IF(ACQ$6=$AAP$5,成绩录入!DC29,0)</f>
        <v>0</v>
      </c>
      <c r="ACR26" s="248">
        <f>IF(ACR$6=$AAP$5,成绩录入!DD29,0)</f>
        <v>0</v>
      </c>
      <c r="ACS26" s="248">
        <f>IF(ACS$6=$AAP$5,成绩录入!DE29,0)</f>
        <v>0</v>
      </c>
      <c r="ACT26" s="248">
        <f>IF(ACT$6=$AAP$5,成绩录入!DF29,0)</f>
        <v>0</v>
      </c>
      <c r="ACU26" s="248">
        <f>IF(ACU$6=$AAP$5,成绩录入!DG29,0)</f>
        <v>0</v>
      </c>
      <c r="ACV26" s="248">
        <f>IF(ACV$6=$AAP$5,成绩录入!DH29,0)</f>
        <v>0</v>
      </c>
      <c r="ACW26" s="248">
        <f>IF(ACW$6=$AAP$5,成绩录入!DI29,0)</f>
        <v>0</v>
      </c>
      <c r="ACX26" s="248">
        <f>IF(ACX$6=$AAP$5,成绩录入!DJ29,0)</f>
        <v>0</v>
      </c>
      <c r="ACY26" s="248">
        <f>IF(ACY$6=$AAP$5,成绩录入!DK29,0)</f>
        <v>0</v>
      </c>
      <c r="ACZ26" s="248">
        <f>IF(ACZ$6=$AAP$5,成绩录入!DL29,0)</f>
        <v>0</v>
      </c>
      <c r="ADA26" s="248">
        <f>IF(ADA$6=$AAP$5,成绩录入!DM29,0)</f>
        <v>0</v>
      </c>
      <c r="ADB26" s="248">
        <f>IF(ADB$6=$AAP$5,成绩录入!DN29,0)</f>
        <v>0</v>
      </c>
      <c r="ADC26" s="248">
        <f>IF(ADC$6=$AAP$5,成绩录入!DO29,0)</f>
        <v>0</v>
      </c>
      <c r="ADD26" s="248">
        <f>IF(ADD$6=$AAP$5,成绩录入!DP29,0)</f>
        <v>0</v>
      </c>
      <c r="ADE26" s="248">
        <f>IF(ADE$6=$AAP$5,成绩录入!DQ29,0)</f>
        <v>0</v>
      </c>
      <c r="ADF26" s="248">
        <f>IF(ADF$6=$AAP$5,成绩录入!DR29,0)</f>
        <v>0</v>
      </c>
      <c r="ADG26" s="248">
        <f>IF(ADG$6=$AAP$5,成绩录入!DS29,0)</f>
        <v>0</v>
      </c>
      <c r="ADH26" s="248">
        <f>IF(ADH$6=$AAP$5,成绩录入!DT29,0)</f>
        <v>0</v>
      </c>
      <c r="ADI26" s="248">
        <f>IF(ADI$6=$AAP$5,成绩录入!DU29,0)</f>
        <v>0</v>
      </c>
      <c r="ADJ26" s="248">
        <f>IF(ADJ$6=$AAP$5,成绩录入!DV29,0)</f>
        <v>0</v>
      </c>
      <c r="ADK26" s="248">
        <f>IF(ADK$6=$AAP$5,成绩录入!DW29,0)</f>
        <v>0</v>
      </c>
      <c r="ADL26" s="248">
        <f>IF(ADL$6=$AAP$5,成绩录入!DX29,0)</f>
        <v>0</v>
      </c>
      <c r="ADM26" s="248">
        <f>IF(ADM$6=$AAP$5,成绩录入!DY29,0)</f>
        <v>0</v>
      </c>
      <c r="ADN26" s="248">
        <f>IF(ADN$6=$AAP$5,成绩录入!DZ29,0)</f>
        <v>0</v>
      </c>
      <c r="ADO26" s="248">
        <f>IF(ADO$6=$AAP$5,成绩录入!EA29,0)</f>
        <v>0</v>
      </c>
      <c r="ADP26" s="248">
        <f>IF(ADP$6=$AAP$5,成绩录入!EB29,0)</f>
        <v>0</v>
      </c>
      <c r="ADQ26" s="248">
        <f>IF(ADQ$6=$AAP$5,成绩录入!EC29,0)</f>
        <v>0</v>
      </c>
      <c r="ADR26" s="248">
        <f>IF(ADR$6=$AAP$5,成绩录入!ED29,0)</f>
        <v>0</v>
      </c>
      <c r="ADS26" s="248">
        <f>IF(ADS$6=$AAP$5,成绩录入!EE29,0)</f>
        <v>0</v>
      </c>
      <c r="ADT26" s="248">
        <f>IF(ADT$6=$AAP$5,成绩录入!EF29,0)</f>
        <v>0</v>
      </c>
      <c r="ADU26" s="248">
        <f>IF(ADU$6=$AAP$5,成绩录入!EG29,0)</f>
        <v>0</v>
      </c>
      <c r="ADV26" s="248">
        <f>IF(ADV$6=$AAP$5,成绩录入!EH29,0)</f>
        <v>0</v>
      </c>
      <c r="ADW26" s="248">
        <f>IF(ADW$6=$AAP$5,成绩录入!EI29,0)</f>
        <v>0</v>
      </c>
      <c r="ADX26" s="248">
        <f>IF(ADX$6=$AAP$5,成绩录入!EJ29,0)</f>
        <v>0</v>
      </c>
      <c r="ADY26" s="248">
        <f>IF(ADY$6=$AAP$5,成绩录入!EK29,0)</f>
        <v>0</v>
      </c>
      <c r="ADZ26" s="248">
        <f>IF(ADZ$6=$AAP$5,成绩录入!EL29,0)</f>
        <v>0</v>
      </c>
      <c r="AEA26" s="248">
        <f>IF(AEA$6=$AAP$5,成绩录入!EM29,0)</f>
        <v>0</v>
      </c>
      <c r="AEB26" s="248">
        <f>IF(AEB$6=$AAP$5,成绩录入!EN29,0)</f>
        <v>0</v>
      </c>
      <c r="AEC26" s="248">
        <f>IF(AEC$6=$AAP$5,成绩录入!EO29,0)</f>
        <v>0</v>
      </c>
      <c r="AED26" s="248">
        <f>IF(AED$6=$AAP$5,成绩录入!EP29,0)</f>
        <v>0</v>
      </c>
      <c r="AEE26" s="248">
        <f>IF(AEE$6=$AAP$5,成绩录入!EQ29,0)</f>
        <v>0</v>
      </c>
      <c r="AEF26" s="248">
        <f>IF(AEF$6=$AAP$5,成绩录入!ER29,0)</f>
        <v>0</v>
      </c>
      <c r="AEG26" s="248">
        <f>IF(AEG$6=$AAP$5,成绩录入!ES29,0)</f>
        <v>0</v>
      </c>
      <c r="AEH26" s="248">
        <f>IF(AEH$6=$AAP$5,成绩录入!ET29,0)</f>
        <v>0</v>
      </c>
      <c r="AEI26" s="248">
        <f>IF(AEI$6=$AAP$5,成绩录入!EU29,0)</f>
        <v>0</v>
      </c>
      <c r="AEJ26" s="248">
        <f>IF(AEJ$6=$AAP$5,成绩录入!EV29,0)</f>
        <v>0</v>
      </c>
      <c r="AEK26" s="248">
        <f>IF(AEK$6=$AAP$5,成绩录入!EW29,0)</f>
        <v>0</v>
      </c>
      <c r="AEL26" s="248">
        <f>IF(AEL$6=$AAP$5,成绩录入!EX29,0)</f>
        <v>0</v>
      </c>
      <c r="AEM26" s="218">
        <f t="shared" si="34"/>
        <v>0</v>
      </c>
      <c r="AEN26" s="166"/>
      <c r="AEO26" s="166"/>
      <c r="AEP26" s="247">
        <f>IF(AEP$6=$AEO$5,成绩录入!BC29,0)</f>
        <v>0</v>
      </c>
      <c r="AEQ26" s="248">
        <f>IF(AEQ$6=$AEO$5,成绩录入!BD29,0)</f>
        <v>0</v>
      </c>
      <c r="AER26" s="248">
        <f>IF(AER$6=$AEO$5,成绩录入!BE29,0)</f>
        <v>0</v>
      </c>
      <c r="AES26" s="248">
        <f>IF(AES$6=$AEO$5,成绩录入!BF29,0)</f>
        <v>0</v>
      </c>
      <c r="AET26" s="248">
        <f>IF(AET$6=$AEO$5,成绩录入!BG29,0)</f>
        <v>0</v>
      </c>
      <c r="AEU26" s="248">
        <f>IF(AEU$6=$AEO$5,成绩录入!BH29,0)</f>
        <v>0</v>
      </c>
      <c r="AEV26" s="248">
        <f>IF(AEV$6=$AEO$5,成绩录入!BI29,0)</f>
        <v>0</v>
      </c>
      <c r="AEW26" s="248">
        <f>IF(AEW$6=$AEO$5,成绩录入!BJ29,0)</f>
        <v>0</v>
      </c>
      <c r="AEX26" s="248">
        <f>IF(AEX$6=$AEO$5,成绩录入!BK29,0)</f>
        <v>0</v>
      </c>
      <c r="AEY26" s="248">
        <f>IF(AEY$6=$AEO$5,成绩录入!BL29,0)</f>
        <v>0</v>
      </c>
      <c r="AEZ26" s="248">
        <f>IF(AEZ$6=$AEO$5,成绩录入!BM29,0)</f>
        <v>0</v>
      </c>
      <c r="AFA26" s="248">
        <f>IF(AFA$6=$AEO$5,成绩录入!BN29,0)</f>
        <v>0</v>
      </c>
      <c r="AFB26" s="248">
        <f>IF(AFB$6=$AEO$5,成绩录入!BO29,0)</f>
        <v>0</v>
      </c>
      <c r="AFC26" s="248">
        <f>IF(AFC$6=$AEO$5,成绩录入!BP29,0)</f>
        <v>0</v>
      </c>
      <c r="AFD26" s="248">
        <f>IF(AFD$6=$AEO$5,成绩录入!BQ29,0)</f>
        <v>0</v>
      </c>
      <c r="AFE26" s="248">
        <f>IF(AFE$6=$AEO$5,成绩录入!BR29,0)</f>
        <v>0</v>
      </c>
      <c r="AFF26" s="248">
        <f>IF(AFF$6=$AEO$5,成绩录入!BS29,0)</f>
        <v>0</v>
      </c>
      <c r="AFG26" s="248">
        <f>IF(AFG$6=$AEO$5,成绩录入!BT29,0)</f>
        <v>0</v>
      </c>
      <c r="AFH26" s="248">
        <f>IF(AFH$6=$AEO$5,成绩录入!BU29,0)</f>
        <v>0</v>
      </c>
      <c r="AFI26" s="248">
        <f>IF(AFI$6=$AEO$5,成绩录入!BV29,0)</f>
        <v>0</v>
      </c>
      <c r="AFJ26" s="248">
        <f>IF(AFJ$6=$AEO$5,成绩录入!BW29,0)</f>
        <v>0</v>
      </c>
      <c r="AFK26" s="248">
        <f>IF(AFK$6=$AEO$5,成绩录入!BX29,0)</f>
        <v>0</v>
      </c>
      <c r="AFL26" s="248">
        <f>IF(AFL$6=$AEO$5,成绩录入!BY29,0)</f>
        <v>0</v>
      </c>
      <c r="AFM26" s="248">
        <f>IF(AFM$6=$AEO$5,成绩录入!BZ29,0)</f>
        <v>0</v>
      </c>
      <c r="AFN26" s="248">
        <f>IF(AFN$6=$AEO$5,成绩录入!CA29,0)</f>
        <v>0</v>
      </c>
      <c r="AFO26" s="248">
        <f>IF(AFO$6=$AEO$5,成绩录入!CB29,0)</f>
        <v>0</v>
      </c>
      <c r="AFP26" s="248">
        <f>IF(AFP$6=$AEO$5,成绩录入!CC29,0)</f>
        <v>0</v>
      </c>
      <c r="AFQ26" s="248">
        <f>IF(AFQ$6=$AEO$5,成绩录入!CD29,0)</f>
        <v>0</v>
      </c>
      <c r="AFR26" s="248">
        <f>IF(AFR$6=$AEO$5,成绩录入!CE29,0)</f>
        <v>0</v>
      </c>
      <c r="AFS26" s="248">
        <f>IF(AFS$6=$AEO$5,成绩录入!CF29,0)</f>
        <v>0</v>
      </c>
      <c r="AFT26" s="248">
        <f>IF(AFT$6=$AEO$5,成绩录入!CG29,0)</f>
        <v>0</v>
      </c>
      <c r="AFU26" s="248">
        <f>IF(AFU$6=$AEO$5,成绩录入!CH29,0)</f>
        <v>0</v>
      </c>
      <c r="AFV26" s="248">
        <f>IF(AFV$6=$AEO$5,成绩录入!CI29,0)</f>
        <v>0</v>
      </c>
      <c r="AFW26" s="248">
        <f>IF(AFW$6=$AEO$5,成绩录入!CJ29,0)</f>
        <v>0</v>
      </c>
      <c r="AFX26" s="248">
        <f>IF(AFX$6=$AEO$5,成绩录入!CK29,0)</f>
        <v>0</v>
      </c>
      <c r="AFY26" s="248">
        <f>IF(AFY$6=$AEO$5,成绩录入!CL29,0)</f>
        <v>0</v>
      </c>
      <c r="AFZ26" s="248">
        <f>IF(AFZ$6=$AEO$5,成绩录入!CM29,0)</f>
        <v>0</v>
      </c>
      <c r="AGA26" s="248">
        <f>IF(AGA$6=$AEO$5,成绩录入!CN29,0)</f>
        <v>0</v>
      </c>
      <c r="AGB26" s="248">
        <f>IF(AGB$6=$AEO$5,成绩录入!CO29,0)</f>
        <v>0</v>
      </c>
      <c r="AGC26" s="248">
        <f>IF(AGC$6=$AEO$5,成绩录入!CP29,0)</f>
        <v>0</v>
      </c>
      <c r="AGD26" s="248">
        <f>IF(AGD$6=$AEO$5,成绩录入!CQ29,0)</f>
        <v>0</v>
      </c>
      <c r="AGE26" s="248">
        <f>IF(AGE$6=$AEO$5,成绩录入!CR29,0)</f>
        <v>0</v>
      </c>
      <c r="AGF26" s="248">
        <f>IF(AGF$6=$AEO$5,成绩录入!CS29,0)</f>
        <v>0</v>
      </c>
      <c r="AGG26" s="248">
        <f>IF(AGG$6=$AEO$5,成绩录入!CT29,0)</f>
        <v>0</v>
      </c>
      <c r="AGH26" s="248">
        <f>IF(AGH$6=$AEO$5,成绩录入!CU29,0)</f>
        <v>0</v>
      </c>
      <c r="AGI26" s="248">
        <f>IF(AGI$6=$AEO$5,成绩录入!CV29,0)</f>
        <v>0</v>
      </c>
      <c r="AGJ26" s="248">
        <f>IF(AGJ$6=$AEO$5,成绩录入!CW29,0)</f>
        <v>0</v>
      </c>
      <c r="AGK26" s="248">
        <f>IF(AGK$6=$AEO$5,成绩录入!CX29,0)</f>
        <v>0</v>
      </c>
      <c r="AGL26" s="248">
        <f>IF(AGL$6=$AEO$5,成绩录入!CY29,0)</f>
        <v>0</v>
      </c>
      <c r="AGM26" s="248">
        <f>IF(AGM$6=$AEO$5,成绩录入!CZ29,0)</f>
        <v>0</v>
      </c>
      <c r="AGN26" s="248">
        <f>IF(AGN$6=$AEO$5,成绩录入!DA29,0)</f>
        <v>0</v>
      </c>
      <c r="AGO26" s="248">
        <f>IF(AGO$6=$AEO$5,成绩录入!DB29,0)</f>
        <v>0</v>
      </c>
      <c r="AGP26" s="248">
        <f>IF(AGP$6=$AEO$5,成绩录入!DC29,0)</f>
        <v>0</v>
      </c>
      <c r="AGQ26" s="248">
        <f>IF(AGQ$6=$AEO$5,成绩录入!DD29,0)</f>
        <v>0</v>
      </c>
      <c r="AGR26" s="248">
        <f>IF(AGR$6=$AEO$5,成绩录入!DE29,0)</f>
        <v>0</v>
      </c>
      <c r="AGS26" s="248">
        <f>IF(AGS$6=$AEO$5,成绩录入!DF29,0)</f>
        <v>0</v>
      </c>
      <c r="AGT26" s="248">
        <f>IF(AGT$6=$AEO$5,成绩录入!DG29,0)</f>
        <v>0</v>
      </c>
      <c r="AGU26" s="248">
        <f>IF(AGU$6=$AEO$5,成绩录入!DH29,0)</f>
        <v>0</v>
      </c>
      <c r="AGV26" s="248">
        <f>IF(AGV$6=$AEO$5,成绩录入!DI29,0)</f>
        <v>0</v>
      </c>
      <c r="AGW26" s="248">
        <f>IF(AGW$6=$AEO$5,成绩录入!DJ29,0)</f>
        <v>0</v>
      </c>
      <c r="AGX26" s="248">
        <f>IF(AGX$6=$AEO$5,成绩录入!DK29,0)</f>
        <v>0</v>
      </c>
      <c r="AGY26" s="248">
        <f>IF(AGY$6=$AEO$5,成绩录入!DL29,0)</f>
        <v>0</v>
      </c>
      <c r="AGZ26" s="248">
        <f>IF(AGZ$6=$AEO$5,成绩录入!DM29,0)</f>
        <v>0</v>
      </c>
      <c r="AHA26" s="248">
        <f>IF(AHA$6=$AEO$5,成绩录入!DN29,0)</f>
        <v>0</v>
      </c>
      <c r="AHB26" s="248">
        <f>IF(AHB$6=$AEO$5,成绩录入!DO29,0)</f>
        <v>0</v>
      </c>
      <c r="AHC26" s="248">
        <f>IF(AHC$6=$AEO$5,成绩录入!DP29,0)</f>
        <v>0</v>
      </c>
      <c r="AHD26" s="248">
        <f>IF(AHD$6=$AEO$5,成绩录入!DQ29,0)</f>
        <v>0</v>
      </c>
      <c r="AHE26" s="248">
        <f>IF(AHE$6=$AEO$5,成绩录入!DR29,0)</f>
        <v>0</v>
      </c>
      <c r="AHF26" s="248">
        <f>IF(AHF$6=$AEO$5,成绩录入!DS29,0)</f>
        <v>0</v>
      </c>
      <c r="AHG26" s="248">
        <f>IF(AHG$6=$AEO$5,成绩录入!DT29,0)</f>
        <v>0</v>
      </c>
      <c r="AHH26" s="248">
        <f>IF(AHH$6=$AEO$5,成绩录入!DU29,0)</f>
        <v>0</v>
      </c>
      <c r="AHI26" s="248">
        <f>IF(AHI$6=$AEO$5,成绩录入!DV29,0)</f>
        <v>0</v>
      </c>
      <c r="AHJ26" s="248">
        <f>IF(AHJ$6=$AEO$5,成绩录入!DW29,0)</f>
        <v>0</v>
      </c>
      <c r="AHK26" s="248">
        <f>IF(AHK$6=$AEO$5,成绩录入!DX29,0)</f>
        <v>0</v>
      </c>
      <c r="AHL26" s="248">
        <f>IF(AHL$6=$AEO$5,成绩录入!DY29,0)</f>
        <v>0</v>
      </c>
      <c r="AHM26" s="248">
        <f>IF(AHM$6=$AEO$5,成绩录入!DZ29,0)</f>
        <v>0</v>
      </c>
      <c r="AHN26" s="248">
        <f>IF(AHN$6=$AEO$5,成绩录入!EA29,0)</f>
        <v>0</v>
      </c>
      <c r="AHO26" s="248">
        <f>IF(AHO$6=$AEO$5,成绩录入!EB29,0)</f>
        <v>0</v>
      </c>
      <c r="AHP26" s="248">
        <f>IF(AHP$6=$AEO$5,成绩录入!EC29,0)</f>
        <v>0</v>
      </c>
      <c r="AHQ26" s="248">
        <f>IF(AHQ$6=$AEO$5,成绩录入!ED29,0)</f>
        <v>0</v>
      </c>
      <c r="AHR26" s="248">
        <f>IF(AHR$6=$AEO$5,成绩录入!EE29,0)</f>
        <v>0</v>
      </c>
      <c r="AHS26" s="248">
        <f>IF(AHS$6=$AEO$5,成绩录入!EF29,0)</f>
        <v>0</v>
      </c>
      <c r="AHT26" s="248">
        <f>IF(AHT$6=$AEO$5,成绩录入!EG29,0)</f>
        <v>0</v>
      </c>
      <c r="AHU26" s="248">
        <f>IF(AHU$6=$AEO$5,成绩录入!EH29,0)</f>
        <v>0</v>
      </c>
      <c r="AHV26" s="248">
        <f>IF(AHV$6=$AEO$5,成绩录入!EI29,0)</f>
        <v>0</v>
      </c>
      <c r="AHW26" s="248">
        <f>IF(AHW$6=$AEO$5,成绩录入!EJ29,0)</f>
        <v>0</v>
      </c>
      <c r="AHX26" s="248">
        <f>IF(AHX$6=$AEO$5,成绩录入!EK29,0)</f>
        <v>0</v>
      </c>
      <c r="AHY26" s="248">
        <f>IF(AHY$6=$AEO$5,成绩录入!EL29,0)</f>
        <v>0</v>
      </c>
      <c r="AHZ26" s="248">
        <f>IF(AHZ$6=$AEO$5,成绩录入!EM29,0)</f>
        <v>0</v>
      </c>
      <c r="AIA26" s="248">
        <f>IF(AIA$6=$AEO$5,成绩录入!EN29,0)</f>
        <v>0</v>
      </c>
      <c r="AIB26" s="248">
        <f>IF(AIB$6=$AEO$5,成绩录入!EO29,0)</f>
        <v>0</v>
      </c>
      <c r="AIC26" s="248">
        <f>IF(AIC$6=$AEO$5,成绩录入!EP29,0)</f>
        <v>0</v>
      </c>
      <c r="AID26" s="248">
        <f>IF(AID$6=$AEO$5,成绩录入!EQ29,0)</f>
        <v>0</v>
      </c>
      <c r="AIE26" s="248">
        <f>IF(AIE$6=$AEO$5,成绩录入!ER29,0)</f>
        <v>0</v>
      </c>
      <c r="AIF26" s="248">
        <f>IF(AIF$6=$AEO$5,成绩录入!ES29,0)</f>
        <v>0</v>
      </c>
      <c r="AIG26" s="248">
        <f>IF(AIG$6=$AEO$5,成绩录入!ET29,0)</f>
        <v>0</v>
      </c>
      <c r="AIH26" s="248">
        <f>IF(AIH$6=$AEO$5,成绩录入!EU29,0)</f>
        <v>0</v>
      </c>
      <c r="AII26" s="248">
        <f>IF(AII$6=$AEO$5,成绩录入!EV29,0)</f>
        <v>0</v>
      </c>
      <c r="AIJ26" s="248">
        <f>IF(AIJ$6=$AEO$5,成绩录入!EW29,0)</f>
        <v>0</v>
      </c>
      <c r="AIK26" s="248">
        <f>IF(AIK$6=$AEO$5,成绩录入!EX29,0)</f>
        <v>0</v>
      </c>
      <c r="AIL26" s="218">
        <f t="shared" si="35"/>
        <v>0</v>
      </c>
      <c r="AIN26" s="214" t="str">
        <f>初始录入!A31</f>
        <v/>
      </c>
      <c r="AIO26" s="215">
        <f>初始录入!B31</f>
        <v>0</v>
      </c>
      <c r="AIP26" s="216">
        <f>初始录入!C31</f>
        <v>0</v>
      </c>
      <c r="AIQ26" s="314">
        <f>IF(平时!D24&lt;&gt;"",平时!D24,0)</f>
        <v>0</v>
      </c>
      <c r="AIR26" s="324" t="str">
        <f t="shared" si="89"/>
        <v/>
      </c>
      <c r="AIS26" s="314">
        <f>IF(过程!D24&lt;&gt;"",过程!D24,0)</f>
        <v>0</v>
      </c>
      <c r="AIT26" s="324" t="str">
        <f t="shared" si="90"/>
        <v/>
      </c>
      <c r="AIU26" s="216">
        <f>IF(期末!D24&lt;&gt;"",期末!D24,0)</f>
        <v>0</v>
      </c>
      <c r="AIV26" s="324" t="str">
        <f t="shared" si="91"/>
        <v/>
      </c>
      <c r="AIW26" s="325">
        <f t="shared" si="92"/>
        <v>0</v>
      </c>
      <c r="AIX26" s="314">
        <f>IF(平时!E24&lt;&gt;"",平时!E24,0)</f>
        <v>0</v>
      </c>
      <c r="AIY26" s="324" t="str">
        <f t="shared" si="93"/>
        <v/>
      </c>
      <c r="AIZ26" s="314">
        <f>IF(过程!E24&lt;&gt;"",过程!E24,0)</f>
        <v>0</v>
      </c>
      <c r="AJA26" s="324" t="str">
        <f t="shared" si="94"/>
        <v/>
      </c>
      <c r="AJB26" s="216">
        <f>IF(期末!E24&lt;&gt;"",期末!E24,0)</f>
        <v>0</v>
      </c>
      <c r="AJC26" s="324" t="str">
        <f t="shared" si="95"/>
        <v/>
      </c>
      <c r="AJD26" s="325">
        <f t="shared" si="96"/>
        <v>0</v>
      </c>
      <c r="AJE26" s="314">
        <f>IF(平时!F24&lt;&gt;"",平时!F24,0)</f>
        <v>0</v>
      </c>
      <c r="AJF26" s="324" t="str">
        <f t="shared" si="97"/>
        <v/>
      </c>
      <c r="AJG26" s="314">
        <f>IF(过程!F24&lt;&gt;"",过程!F24,0)</f>
        <v>0</v>
      </c>
      <c r="AJH26" s="324" t="str">
        <f t="shared" si="98"/>
        <v/>
      </c>
      <c r="AJI26" s="216">
        <f>IF(期末!F24&lt;&gt;"",期末!F24,0)</f>
        <v>0</v>
      </c>
      <c r="AJJ26" s="324" t="str">
        <f t="shared" si="99"/>
        <v/>
      </c>
      <c r="AJK26" s="325">
        <f t="shared" si="100"/>
        <v>0</v>
      </c>
      <c r="AJL26" s="314">
        <f>IF(平时!G24&lt;&gt;"",平时!G24,0)</f>
        <v>0</v>
      </c>
      <c r="AJM26" s="324" t="str">
        <f t="shared" si="101"/>
        <v/>
      </c>
      <c r="AJN26" s="314">
        <f>IF(过程!G24&lt;&gt;"",过程!G24,0)</f>
        <v>0</v>
      </c>
      <c r="AJO26" s="324" t="str">
        <f t="shared" si="102"/>
        <v/>
      </c>
      <c r="AJP26" s="216">
        <f>IF(期末!G24&lt;&gt;"",期末!G24,0)</f>
        <v>0</v>
      </c>
      <c r="AJQ26" s="324" t="str">
        <f t="shared" si="103"/>
        <v/>
      </c>
      <c r="AJR26" s="325">
        <f t="shared" si="104"/>
        <v>0</v>
      </c>
      <c r="AJS26" s="314">
        <f>IF(平时!H24&lt;&gt;"",平时!H24,0)</f>
        <v>0</v>
      </c>
      <c r="AJT26" s="324" t="str">
        <f t="shared" si="105"/>
        <v/>
      </c>
      <c r="AJU26" s="314">
        <f>IF(过程!H24&lt;&gt;"",过程!H24,0)</f>
        <v>0</v>
      </c>
      <c r="AJV26" s="324" t="str">
        <f t="shared" si="106"/>
        <v/>
      </c>
      <c r="AJW26" s="216">
        <f>IF(期末!H24&lt;&gt;"",期末!H24,0)</f>
        <v>0</v>
      </c>
      <c r="AJX26" s="324" t="str">
        <f t="shared" si="107"/>
        <v/>
      </c>
      <c r="AJY26" s="326">
        <f t="shared" si="108"/>
        <v>0</v>
      </c>
      <c r="AKA26" s="216" t="str">
        <f>初始录入!A31</f>
        <v/>
      </c>
      <c r="AKB26" s="216">
        <f>初始录入!B31</f>
        <v>0</v>
      </c>
      <c r="AKC26" s="216">
        <f>初始录入!C31</f>
        <v>0</v>
      </c>
      <c r="AKD26" s="327" t="str">
        <f>IF(初始录入!$E31=初始录入!$K$2,达成度!$D39,"")</f>
        <v/>
      </c>
      <c r="AKE26" s="327" t="str">
        <f>IF(初始录入!$E31=初始录入!$K$3,达成度!D39,"")</f>
        <v/>
      </c>
      <c r="AKF26" s="216" t="str">
        <f>IF(初始录入!$E31=初始录入!$K$4,达成度!D39,"")</f>
        <v/>
      </c>
      <c r="AKG26" s="216" t="str">
        <f>IF(初始录入!$E31=初始录入!$K$5,达成度!D39,"")</f>
        <v/>
      </c>
      <c r="AKH26" s="327" t="str">
        <f>IF(初始录入!$E31=初始录入!$K$2,达成度!E39,"")</f>
        <v/>
      </c>
      <c r="AKI26" s="327" t="str">
        <f>IF(初始录入!$E31=初始录入!$K$3,达成度!E39,"")</f>
        <v/>
      </c>
      <c r="AKJ26" s="216" t="str">
        <f>IF(初始录入!$E31=初始录入!$K$4,达成度!E39,"")</f>
        <v/>
      </c>
      <c r="AKK26" s="216" t="str">
        <f>IF(初始录入!$E31=初始录入!$K$5,达成度!E39,"")</f>
        <v/>
      </c>
      <c r="AKL26" s="327" t="str">
        <f>IF(初始录入!$E31=初始录入!$K$2,达成度!F39,"")</f>
        <v/>
      </c>
      <c r="AKM26" s="327" t="str">
        <f>IF(初始录入!$E31=初始录入!$K$3,达成度!F39,"")</f>
        <v/>
      </c>
      <c r="AKN26" s="216" t="str">
        <f>IF(初始录入!$E31=初始录入!$K$4,达成度!F39,"")</f>
        <v/>
      </c>
      <c r="AKO26" s="216" t="str">
        <f>IF(初始录入!$E31=初始录入!$K$5,达成度!F39,"")</f>
        <v/>
      </c>
      <c r="AKP26" s="327" t="str">
        <f>IF(初始录入!$E31=初始录入!$K$2,达成度!H39,"")</f>
        <v/>
      </c>
      <c r="AKQ26" s="327" t="str">
        <f>IF(初始录入!$E31=初始录入!$K$3,达成度!H39,"")</f>
        <v/>
      </c>
      <c r="AKR26" s="216" t="str">
        <f>IF(初始录入!$E31=初始录入!$K$4,达成度!H39,"")</f>
        <v/>
      </c>
      <c r="AKS26" s="216" t="str">
        <f>IF(初始录入!$E31=初始录入!$K$5,达成度!H39,"")</f>
        <v/>
      </c>
      <c r="AKT26" s="327" t="str">
        <f>IF(初始录入!$E31=初始录入!$K$2,达成度!I39,"")</f>
        <v/>
      </c>
      <c r="AKU26" s="327" t="str">
        <f>IF(初始录入!$E31=初始录入!$K$3,达成度!I39,"")</f>
        <v/>
      </c>
      <c r="AKV26" s="216" t="str">
        <f>IF(初始录入!$E31=初始录入!$K$4,达成度!I39,"")</f>
        <v/>
      </c>
      <c r="AKW26" s="216" t="str">
        <f>IF(初始录入!$E31=初始录入!$K$5,达成度!I39,"")</f>
        <v/>
      </c>
      <c r="AKX26" s="327" t="str">
        <f>IF(初始录入!$E31=初始录入!$K$2,达成度!J39,"")</f>
        <v/>
      </c>
      <c r="AKY26" s="327" t="str">
        <f>IF(初始录入!$E31=初始录入!$K$3,达成度!J39,"")</f>
        <v/>
      </c>
      <c r="AKZ26" s="216" t="str">
        <f>IF(初始录入!$E31=初始录入!$K$4,达成度!J39,"")</f>
        <v/>
      </c>
      <c r="ALA26" s="216" t="str">
        <f>IF(初始录入!$E31=初始录入!$K$5,达成度!J39,"")</f>
        <v/>
      </c>
      <c r="ALB26" s="327" t="str">
        <f>IF(初始录入!$E31=初始录入!$K$2,达成度!L39,"")</f>
        <v/>
      </c>
      <c r="ALC26" s="327" t="str">
        <f>IF(初始录入!$E31=初始录入!$K$3,达成度!L39,"")</f>
        <v/>
      </c>
      <c r="ALD26" s="216" t="str">
        <f>IF(初始录入!$E31=初始录入!$K$4,达成度!L39,"")</f>
        <v/>
      </c>
      <c r="ALE26" s="216" t="str">
        <f>IF(初始录入!$E31=初始录入!$K$5,达成度!L39,"")</f>
        <v/>
      </c>
      <c r="ALF26" s="327" t="str">
        <f>IF(初始录入!$E31=初始录入!$K$2,达成度!M39,"")</f>
        <v/>
      </c>
      <c r="ALG26" s="327" t="str">
        <f>IF(初始录入!$E31=初始录入!$K$3,达成度!M39,"")</f>
        <v/>
      </c>
      <c r="ALH26" s="216" t="str">
        <f>IF(初始录入!$E31=初始录入!$K$4,达成度!M39,"")</f>
        <v/>
      </c>
      <c r="ALI26" s="216" t="str">
        <f>IF(初始录入!$E31=初始录入!$K$5,达成度!M39,"")</f>
        <v/>
      </c>
      <c r="ALJ26" s="327" t="str">
        <f>IF(初始录入!$E31=初始录入!$K$2,达成度!N39,"")</f>
        <v/>
      </c>
      <c r="ALK26" s="327" t="str">
        <f>IF(初始录入!$E31=初始录入!$K$3,达成度!N39,"")</f>
        <v/>
      </c>
      <c r="ALL26" s="216" t="str">
        <f>IF(初始录入!$E31=初始录入!$K$4,达成度!N39,"")</f>
        <v/>
      </c>
      <c r="ALM26" s="216" t="str">
        <f>IF(初始录入!$E31=初始录入!$K$5,达成度!N39,"")</f>
        <v/>
      </c>
      <c r="ALN26" s="327" t="str">
        <f>IF(初始录入!$E31=初始录入!$K$2,达成度!P39,"")</f>
        <v/>
      </c>
      <c r="ALO26" s="327" t="str">
        <f>IF(初始录入!$E31=初始录入!$K$3,达成度!P39,"")</f>
        <v/>
      </c>
      <c r="ALP26" s="216" t="str">
        <f>IF(初始录入!$E31=初始录入!$K$4,达成度!P39,"")</f>
        <v/>
      </c>
      <c r="ALQ26" s="216" t="str">
        <f>IF(初始录入!$E31=初始录入!$K$5,达成度!P39,"")</f>
        <v/>
      </c>
      <c r="ALR26" s="327" t="str">
        <f>IF(初始录入!$E31=初始录入!$K$2,达成度!Q39,"")</f>
        <v/>
      </c>
      <c r="ALS26" s="327" t="str">
        <f>IF(初始录入!$E31=初始录入!$K$3,达成度!Q39,"")</f>
        <v/>
      </c>
      <c r="ALT26" s="216" t="str">
        <f>IF(初始录入!$E31=初始录入!$K$4,达成度!Q39,"")</f>
        <v/>
      </c>
      <c r="ALU26" s="216" t="str">
        <f>IF(初始录入!$E31=初始录入!$K$5,达成度!Q39,"")</f>
        <v/>
      </c>
      <c r="ALV26" s="327" t="str">
        <f>IF(初始录入!$E31=初始录入!$K$2,达成度!R39,"")</f>
        <v/>
      </c>
      <c r="ALW26" s="327" t="str">
        <f>IF(初始录入!$E31=初始录入!$K$3,达成度!R39,"")</f>
        <v/>
      </c>
      <c r="ALX26" s="216" t="str">
        <f>IF(初始录入!$E31=初始录入!$K$4,达成度!R39,"")</f>
        <v/>
      </c>
      <c r="ALY26" s="216"/>
      <c r="ALZ26" s="327" t="str">
        <f>IF(初始录入!$E31=初始录入!$K$2,达成度!T39,"")</f>
        <v/>
      </c>
      <c r="AMA26" s="327" t="str">
        <f>IF(初始录入!$E31=初始录入!$K$3,达成度!T39,"")</f>
        <v/>
      </c>
      <c r="AMB26" s="216" t="str">
        <f>IF(初始录入!$E31=初始录入!$K$4,达成度!T39,"")</f>
        <v/>
      </c>
      <c r="AMC26" s="216" t="str">
        <f>IF(初始录入!$E31=初始录入!$K$5,达成度!T39,"")</f>
        <v/>
      </c>
      <c r="AMD26" s="327" t="str">
        <f>IF(初始录入!$E31=初始录入!$K$2,达成度!U39,"")</f>
        <v/>
      </c>
      <c r="AME26" s="327" t="str">
        <f>IF(初始录入!$E31=初始录入!$K$3,达成度!U39,"")</f>
        <v/>
      </c>
      <c r="AMF26" s="216" t="str">
        <f>IF(初始录入!$E31=初始录入!$K$4,达成度!U39,"")</f>
        <v/>
      </c>
      <c r="AMG26" s="216" t="str">
        <f>IF(初始录入!$E31=初始录入!$K$5,达成度!U39,"")</f>
        <v/>
      </c>
      <c r="AMH26" s="327" t="str">
        <f>IF(初始录入!$E31=初始录入!$K$2,达成度!V39,"")</f>
        <v/>
      </c>
      <c r="AMI26" s="327" t="str">
        <f>IF(初始录入!$E31=初始录入!$K$3,达成度!V39,"")</f>
        <v/>
      </c>
      <c r="AMJ26" s="216" t="str">
        <f>IF(初始录入!$E31=初始录入!$K$4,达成度!W39,"")</f>
        <v/>
      </c>
      <c r="AMK26" s="216" t="str">
        <f>IF(初始录入!$E31=初始录入!$K$5,达成度!W39,"")</f>
        <v/>
      </c>
      <c r="AMM26" s="215">
        <f t="shared" si="114"/>
        <v>19</v>
      </c>
      <c r="AMN26" s="222" t="str">
        <f t="shared" si="109"/>
        <v/>
      </c>
      <c r="AMO26" s="325" t="str">
        <f>IF($AMM26&lt;=$H$7,INDEX(达成度!$G$21:$G$170,$AMM26,1),"")</f>
        <v/>
      </c>
      <c r="AMP26" s="325" t="str">
        <f>IF($AMM26&lt;=$H$7,INDEX(达成度!$K$21:$K$170,$AMM26,1),"")</f>
        <v/>
      </c>
      <c r="AMQ26" s="325" t="str">
        <f>IF($AMM26&lt;=$H$7,INDEX(达成度!$O$21:$O$170,$AMM26,1),"")</f>
        <v/>
      </c>
      <c r="AMR26" s="325" t="str">
        <f>IF($AMM26&lt;=$H$7,INDEX(达成度!$S$21:$S$170,$AMM26,1),"")</f>
        <v/>
      </c>
      <c r="AMS26" s="326" t="str">
        <f>IF($AMM26&lt;=$H$7,INDEX(达成度!$W$21:$W$170,$AMM26,1),"")</f>
        <v/>
      </c>
      <c r="AMT26" s="328"/>
      <c r="AMU26" s="336"/>
      <c r="AMV26" s="222" t="str">
        <f t="shared" si="110"/>
        <v/>
      </c>
      <c r="AMW26" s="325" t="str">
        <f>IF($AMM26&lt;=$I$7,INDEX(达成度!$G$21:$G$170,$AMM26+$H$7,1),"")</f>
        <v/>
      </c>
      <c r="AMX26" s="325" t="str">
        <f>IF($AMM26&lt;=$I$7,INDEX(达成度!$K$21:$K$170,$AMM26+$H$7,1),"")</f>
        <v/>
      </c>
      <c r="AMY26" s="325" t="str">
        <f>IF($AMM26&lt;=$I$7,INDEX(达成度!$O$21:$O$170,$AMM26+$H$7,1),"")</f>
        <v/>
      </c>
      <c r="AMZ26" s="325" t="str">
        <f>IF($AMM26&lt;=$I$7,INDEX(达成度!$S$21:$S$170,$AMM26+$H$7,1),"")</f>
        <v/>
      </c>
      <c r="ANA26" s="326" t="str">
        <f>IF($AMM26&lt;=$I$7,INDEX(达成度!$W$21:$W$170,$AMM26+$H$7,1),"")</f>
        <v/>
      </c>
      <c r="ANB26" s="206"/>
      <c r="ANC26" s="215"/>
      <c r="AND26" s="216" t="str">
        <f t="shared" si="111"/>
        <v/>
      </c>
      <c r="ANE26" s="325" t="str">
        <f>IF($AMM26&lt;=$J$7,INDEX(达成度!$G$21:$G$170,$AMM26+$H$7+$I$7,1),"")</f>
        <v/>
      </c>
      <c r="ANF26" s="325" t="str">
        <f>IF($AMM26&lt;=$J$7,INDEX(达成度!$K$21:$K$170,$AMM26+$H$7+$I$7,1),"")</f>
        <v/>
      </c>
      <c r="ANG26" s="325" t="str">
        <f>IF($AMM26&lt;=$J$7,INDEX(达成度!$O$21:$O$170,$AMM26+$H$7+$I$7,1),"")</f>
        <v/>
      </c>
      <c r="ANH26" s="325" t="str">
        <f>IF($AMM26&lt;=$J$7,INDEX(达成度!$S$21:$S$170,$AMM26+$H$7+$I$7,1),"")</f>
        <v/>
      </c>
      <c r="ANI26" s="326" t="str">
        <f>IF($AMM26&lt;=$J$7,INDEX(达成度!$W$21:$W$170,$AMM26+$H$7+$I$7,1),"")</f>
        <v/>
      </c>
      <c r="ANK26" s="215"/>
      <c r="ANL26" s="216" t="str">
        <f t="shared" si="112"/>
        <v/>
      </c>
      <c r="ANM26" s="325" t="str">
        <f>IF($AMM26&lt;=$K$7,INDEX(达成度!$G$21:$G$170,$AMM26+$H$7+$I$7+$J$7,1),"")</f>
        <v/>
      </c>
      <c r="ANN26" s="325" t="str">
        <f>IF($AMM26&lt;=$K$7,INDEX(达成度!$K$21:$K$170,$AMM26+$H$7+$I$7+$J$7,1),"")</f>
        <v/>
      </c>
      <c r="ANO26" s="325" t="str">
        <f>IF($AMM26&lt;=$K$7,INDEX(达成度!$O$21:$O$170,$AMM26+$H$7+$I$7+$J$7,1),"")</f>
        <v/>
      </c>
      <c r="ANP26" s="325" t="str">
        <f>IF($AMM26&lt;=$K$7,INDEX(达成度!$S$21:$S$170,$AMM26+$H$7+$I$7+$J$7,1),"")</f>
        <v/>
      </c>
      <c r="ANQ26" s="326" t="str">
        <f>IF($AMM26&lt;=$K$7,INDEX(达成度!$W$21:$W$170,$AMM26+$H$7+$I$7+$J$7,1),"")</f>
        <v/>
      </c>
    </row>
    <row r="27" ht="18" customHeight="1" spans="1:1024 1025:1115">
      <c r="A27" s="215" t="str">
        <f>初始录入!A32</f>
        <v/>
      </c>
      <c r="B27" s="216" t="str">
        <f>IF(初始录入!B32&lt;&gt;"",初始录入!B32,"")</f>
        <v/>
      </c>
      <c r="C27" s="216" t="str">
        <f>IF(初始录入!C32&lt;&gt;"",初始录入!C32,"")</f>
        <v/>
      </c>
      <c r="D27" s="216" t="str">
        <f>IF(初始录入!D32&lt;&gt;"",初始录入!D32,"")</f>
        <v/>
      </c>
      <c r="E27" s="218" t="str">
        <f>IF(初始录入!E32&lt;&gt;"",初始录入!E32,"")</f>
        <v/>
      </c>
      <c r="G27" s="330"/>
      <c r="H27" s="295">
        <f>IF(初始录入!E32=H$6,1,0)</f>
        <v>0</v>
      </c>
      <c r="I27" s="295">
        <f>IF(初始录入!E32=I$6,1,0)</f>
        <v>0</v>
      </c>
      <c r="J27" s="295">
        <f>IF(初始录入!E32=J$6,1,0)</f>
        <v>0</v>
      </c>
      <c r="K27" s="321">
        <f>IF(初始录入!E32=K$6,1,0)</f>
        <v>0</v>
      </c>
      <c r="L27" s="28"/>
      <c r="M27" s="368" t="str">
        <f>初始录入!G15</f>
        <v/>
      </c>
      <c r="N27" s="280" t="str">
        <f>初始录入!G16</f>
        <v/>
      </c>
      <c r="O27" s="280" t="str">
        <f>初始录入!G17</f>
        <v/>
      </c>
      <c r="P27" s="280" t="str">
        <f>初始录入!G18</f>
        <v/>
      </c>
      <c r="Q27" s="280" t="str">
        <f>初始录入!G19</f>
        <v/>
      </c>
      <c r="R27" s="369" t="s">
        <v>188</v>
      </c>
      <c r="X27" s="28"/>
      <c r="Y27" s="294">
        <v>100</v>
      </c>
      <c r="Z27" s="295">
        <f>成绩录入!$F$7</f>
        <v>0</v>
      </c>
      <c r="AA27" s="295">
        <f>成绩录入!F30</f>
        <v>0</v>
      </c>
      <c r="AB27" s="296">
        <f>IF(初始录入!$M$7&lt;&gt;"",IF(成绩录入!$F$7&lt;&gt;"",IF(初始录入!$P$7="次数",AA27/Z27*Y27,成绩录入!F30),0),0)</f>
        <v>0</v>
      </c>
      <c r="AC27" s="297">
        <f t="shared" si="36"/>
        <v>0</v>
      </c>
      <c r="AD27" s="297">
        <f t="shared" si="23"/>
        <v>0</v>
      </c>
      <c r="AE27" s="297">
        <f t="shared" si="24"/>
        <v>0</v>
      </c>
      <c r="AF27" s="297">
        <f t="shared" si="25"/>
        <v>0</v>
      </c>
      <c r="AG27" s="297">
        <f t="shared" si="26"/>
        <v>0</v>
      </c>
      <c r="AH27" s="298">
        <f t="shared" si="37"/>
        <v>0</v>
      </c>
      <c r="AI27" s="28"/>
      <c r="AJ27" s="260">
        <f>成绩录入!I30</f>
        <v>0</v>
      </c>
      <c r="AK27" s="248">
        <f>成绩录入!J30</f>
        <v>0</v>
      </c>
      <c r="AL27" s="248">
        <f>成绩录入!K30</f>
        <v>0</v>
      </c>
      <c r="AM27" s="248">
        <f>成绩录入!L30</f>
        <v>0</v>
      </c>
      <c r="AN27" s="248">
        <f>成绩录入!M30</f>
        <v>0</v>
      </c>
      <c r="AO27" s="298">
        <f t="shared" si="38"/>
        <v>0</v>
      </c>
      <c r="AP27" s="299"/>
      <c r="AQ27" s="260">
        <f>成绩录入!I30</f>
        <v>0</v>
      </c>
      <c r="AR27" s="248">
        <f>成绩录入!J30</f>
        <v>0</v>
      </c>
      <c r="AS27" s="248">
        <f>成绩录入!K30</f>
        <v>0</v>
      </c>
      <c r="AT27" s="248">
        <f>成绩录入!L30</f>
        <v>0</v>
      </c>
      <c r="AU27" s="248">
        <f>成绩录入!M30</f>
        <v>0</v>
      </c>
      <c r="AV27" s="298">
        <f t="shared" si="39"/>
        <v>0</v>
      </c>
      <c r="AW27" s="299"/>
      <c r="AX27" s="260">
        <f>成绩录入!I30</f>
        <v>0</v>
      </c>
      <c r="AY27" s="248">
        <f>成绩录入!J30</f>
        <v>0</v>
      </c>
      <c r="AZ27" s="248">
        <f>成绩录入!K30</f>
        <v>0</v>
      </c>
      <c r="BA27" s="248">
        <f>成绩录入!L30</f>
        <v>0</v>
      </c>
      <c r="BB27" s="248">
        <f>成绩录入!M30</f>
        <v>0</v>
      </c>
      <c r="BC27" s="298">
        <f t="shared" si="40"/>
        <v>0</v>
      </c>
      <c r="BD27" s="299"/>
      <c r="BE27" s="260">
        <f>成绩录入!I30</f>
        <v>0</v>
      </c>
      <c r="BF27" s="248">
        <f>成绩录入!J30</f>
        <v>0</v>
      </c>
      <c r="BG27" s="248">
        <f>成绩录入!K30</f>
        <v>0</v>
      </c>
      <c r="BH27" s="248">
        <f>成绩录入!L30</f>
        <v>0</v>
      </c>
      <c r="BI27" s="248">
        <f>成绩录入!M30</f>
        <v>0</v>
      </c>
      <c r="BJ27" s="298">
        <f t="shared" si="41"/>
        <v>0</v>
      </c>
      <c r="BK27" s="299"/>
      <c r="BL27" s="260">
        <f>成绩录入!I30</f>
        <v>0</v>
      </c>
      <c r="BM27" s="248">
        <f>成绩录入!J30</f>
        <v>0</v>
      </c>
      <c r="BN27" s="248">
        <f>成绩录入!K30</f>
        <v>0</v>
      </c>
      <c r="BO27" s="248">
        <f>成绩录入!L30</f>
        <v>0</v>
      </c>
      <c r="BP27" s="248">
        <f>成绩录入!M30</f>
        <v>0</v>
      </c>
      <c r="BQ27" s="298">
        <f t="shared" si="42"/>
        <v>0</v>
      </c>
      <c r="BR27" s="300"/>
      <c r="BS27" s="260">
        <f>成绩录入!P30</f>
        <v>0</v>
      </c>
      <c r="BT27" s="248">
        <f>成绩录入!Q30</f>
        <v>0</v>
      </c>
      <c r="BU27" s="248">
        <f>成绩录入!R30</f>
        <v>0</v>
      </c>
      <c r="BV27" s="248">
        <f>成绩录入!S30</f>
        <v>0</v>
      </c>
      <c r="BW27" s="248">
        <f>成绩录入!T30</f>
        <v>0</v>
      </c>
      <c r="BX27" s="248">
        <f>成绩录入!U30</f>
        <v>0</v>
      </c>
      <c r="BY27" s="248">
        <f>成绩录入!V30</f>
        <v>0</v>
      </c>
      <c r="BZ27" s="248">
        <f>成绩录入!W30</f>
        <v>0</v>
      </c>
      <c r="CA27" s="248">
        <f>成绩录入!X30</f>
        <v>0</v>
      </c>
      <c r="CB27" s="248">
        <f>成绩录入!Y30</f>
        <v>0</v>
      </c>
      <c r="CC27" s="298">
        <f t="shared" si="43"/>
        <v>0</v>
      </c>
      <c r="CD27" s="299"/>
      <c r="CE27" s="260">
        <f>成绩录入!P30</f>
        <v>0</v>
      </c>
      <c r="CF27" s="248">
        <f>成绩录入!Q30</f>
        <v>0</v>
      </c>
      <c r="CG27" s="248">
        <f>成绩录入!R30</f>
        <v>0</v>
      </c>
      <c r="CH27" s="248">
        <f>成绩录入!S30</f>
        <v>0</v>
      </c>
      <c r="CI27" s="248">
        <f>成绩录入!T30</f>
        <v>0</v>
      </c>
      <c r="CJ27" s="248">
        <f>成绩录入!U30</f>
        <v>0</v>
      </c>
      <c r="CK27" s="248">
        <f>成绩录入!V30</f>
        <v>0</v>
      </c>
      <c r="CL27" s="248">
        <f>成绩录入!W30</f>
        <v>0</v>
      </c>
      <c r="CM27" s="248">
        <f>成绩录入!X30</f>
        <v>0</v>
      </c>
      <c r="CN27" s="248">
        <f>成绩录入!Y30</f>
        <v>0</v>
      </c>
      <c r="CO27" s="298">
        <f t="shared" si="44"/>
        <v>0</v>
      </c>
      <c r="CP27" s="299"/>
      <c r="CQ27" s="260">
        <f>成绩录入!P30</f>
        <v>0</v>
      </c>
      <c r="CR27" s="248">
        <f>成绩录入!Q30</f>
        <v>0</v>
      </c>
      <c r="CS27" s="248">
        <f>成绩录入!R30</f>
        <v>0</v>
      </c>
      <c r="CT27" s="248">
        <f>成绩录入!S30</f>
        <v>0</v>
      </c>
      <c r="CU27" s="248">
        <f>成绩录入!T30</f>
        <v>0</v>
      </c>
      <c r="CV27" s="248">
        <f>成绩录入!U30</f>
        <v>0</v>
      </c>
      <c r="CW27" s="248">
        <f>成绩录入!V30</f>
        <v>0</v>
      </c>
      <c r="CX27" s="248">
        <f>成绩录入!W30</f>
        <v>0</v>
      </c>
      <c r="CY27" s="248">
        <f>成绩录入!X30</f>
        <v>0</v>
      </c>
      <c r="CZ27" s="248">
        <f>成绩录入!Y30</f>
        <v>0</v>
      </c>
      <c r="DA27" s="298">
        <f t="shared" si="45"/>
        <v>0</v>
      </c>
      <c r="DB27" s="299"/>
      <c r="DC27" s="260">
        <f>成绩录入!P30</f>
        <v>0</v>
      </c>
      <c r="DD27" s="248">
        <f>成绩录入!Q30</f>
        <v>0</v>
      </c>
      <c r="DE27" s="248">
        <f>成绩录入!R30</f>
        <v>0</v>
      </c>
      <c r="DF27" s="248">
        <f>成绩录入!S30</f>
        <v>0</v>
      </c>
      <c r="DG27" s="248">
        <f>成绩录入!T30</f>
        <v>0</v>
      </c>
      <c r="DH27" s="248">
        <f>成绩录入!U30</f>
        <v>0</v>
      </c>
      <c r="DI27" s="248">
        <f>成绩录入!V30</f>
        <v>0</v>
      </c>
      <c r="DJ27" s="248">
        <f>成绩录入!W30</f>
        <v>0</v>
      </c>
      <c r="DK27" s="248">
        <f>成绩录入!X30</f>
        <v>0</v>
      </c>
      <c r="DL27" s="248">
        <f>成绩录入!Y30</f>
        <v>0</v>
      </c>
      <c r="DM27" s="298">
        <f t="shared" si="46"/>
        <v>0</v>
      </c>
      <c r="DN27" s="299"/>
      <c r="DO27" s="260">
        <f>成绩录入!P30</f>
        <v>0</v>
      </c>
      <c r="DP27" s="248">
        <f>成绩录入!Q30</f>
        <v>0</v>
      </c>
      <c r="DQ27" s="248">
        <f>成绩录入!R30</f>
        <v>0</v>
      </c>
      <c r="DR27" s="248">
        <f>成绩录入!S30</f>
        <v>0</v>
      </c>
      <c r="DS27" s="248">
        <f>成绩录入!T30</f>
        <v>0</v>
      </c>
      <c r="DT27" s="248">
        <f>成绩录入!U30</f>
        <v>0</v>
      </c>
      <c r="DU27" s="248">
        <f>成绩录入!V30</f>
        <v>0</v>
      </c>
      <c r="DV27" s="248">
        <f>成绩录入!W30</f>
        <v>0</v>
      </c>
      <c r="DW27" s="248">
        <f>成绩录入!X30</f>
        <v>0</v>
      </c>
      <c r="DX27" s="248">
        <f>成绩录入!Y30</f>
        <v>0</v>
      </c>
      <c r="DY27" s="298">
        <f t="shared" si="47"/>
        <v>0</v>
      </c>
      <c r="DZ27" s="299"/>
      <c r="EA27" s="301" t="e">
        <f t="shared" si="48"/>
        <v>#DIV/0!</v>
      </c>
      <c r="EB27" s="297" t="e">
        <f t="shared" si="49"/>
        <v>#DIV/0!</v>
      </c>
      <c r="EC27" s="297" t="e">
        <f t="shared" si="50"/>
        <v>#DIV/0!</v>
      </c>
      <c r="ED27" s="297" t="e">
        <f t="shared" si="51"/>
        <v>#DIV/0!</v>
      </c>
      <c r="EE27" s="297" t="e">
        <f t="shared" si="52"/>
        <v>#DIV/0!</v>
      </c>
      <c r="EF27" s="302" t="e">
        <f t="shared" si="53"/>
        <v>#DIV/0!</v>
      </c>
      <c r="EG27" s="303"/>
      <c r="EH27" s="304">
        <f t="shared" si="54"/>
        <v>0</v>
      </c>
      <c r="EI27" s="296">
        <f>成绩录入!I30</f>
        <v>0</v>
      </c>
      <c r="EJ27" s="296">
        <f>成绩录入!J30</f>
        <v>0</v>
      </c>
      <c r="EK27" s="296">
        <f>成绩录入!K30</f>
        <v>0</v>
      </c>
      <c r="EL27" s="296">
        <f>成绩录入!L30</f>
        <v>0</v>
      </c>
      <c r="EM27" s="296">
        <f>成绩录入!M30</f>
        <v>0</v>
      </c>
      <c r="EN27" s="296">
        <f>成绩录入!P30</f>
        <v>0</v>
      </c>
      <c r="EO27" s="296">
        <f>成绩录入!Q30</f>
        <v>0</v>
      </c>
      <c r="EP27" s="296">
        <f>成绩录入!R30</f>
        <v>0</v>
      </c>
      <c r="EQ27" s="296">
        <f>成绩录入!S30</f>
        <v>0</v>
      </c>
      <c r="ER27" s="296">
        <f>成绩录入!T30</f>
        <v>0</v>
      </c>
      <c r="ES27" s="296">
        <f>成绩录入!U30</f>
        <v>0</v>
      </c>
      <c r="ET27" s="296">
        <f>成绩录入!V30</f>
        <v>0</v>
      </c>
      <c r="EU27" s="296">
        <f>成绩录入!W30</f>
        <v>0</v>
      </c>
      <c r="EV27" s="296">
        <f>成绩录入!X30</f>
        <v>0</v>
      </c>
      <c r="EW27" s="302">
        <f>成绩录入!Y30</f>
        <v>0</v>
      </c>
      <c r="EX27" s="303"/>
      <c r="EY27" s="304" t="str">
        <f t="shared" si="55"/>
        <v/>
      </c>
      <c r="EZ27" s="296" t="str">
        <f t="shared" si="55"/>
        <v/>
      </c>
      <c r="FA27" s="296" t="str">
        <f t="shared" si="55"/>
        <v/>
      </c>
      <c r="FB27" s="296" t="str">
        <f t="shared" si="55"/>
        <v/>
      </c>
      <c r="FC27" s="302">
        <f>成绩录入!AB30</f>
        <v>0</v>
      </c>
      <c r="FD27" s="303"/>
      <c r="FE27" s="304" t="str">
        <f t="shared" si="56"/>
        <v>√</v>
      </c>
      <c r="FF27" s="296" t="str">
        <f t="shared" si="57"/>
        <v>√</v>
      </c>
      <c r="FG27" s="296" t="str">
        <f t="shared" si="58"/>
        <v>√</v>
      </c>
      <c r="FH27" s="296" t="str">
        <f t="shared" si="59"/>
        <v>√</v>
      </c>
      <c r="FI27" s="302" t="str">
        <f t="shared" si="60"/>
        <v>√</v>
      </c>
      <c r="FJ27" s="299"/>
      <c r="FK27" s="260">
        <f>成绩录入!AB30</f>
        <v>0</v>
      </c>
      <c r="FL27" s="248">
        <f>成绩录入!AC30</f>
        <v>0</v>
      </c>
      <c r="FM27" s="248">
        <f>成绩录入!AD30</f>
        <v>0</v>
      </c>
      <c r="FN27" s="248">
        <f>成绩录入!AE30</f>
        <v>0</v>
      </c>
      <c r="FO27" s="248">
        <f>成绩录入!AF30</f>
        <v>0</v>
      </c>
      <c r="FP27" s="248">
        <f>成绩录入!AG30</f>
        <v>0</v>
      </c>
      <c r="FQ27" s="298">
        <f t="shared" si="61"/>
        <v>0</v>
      </c>
      <c r="FR27" s="299"/>
      <c r="FS27" s="260">
        <f>成绩录入!AB30</f>
        <v>0</v>
      </c>
      <c r="FT27" s="248">
        <f>成绩录入!AC30</f>
        <v>0</v>
      </c>
      <c r="FU27" s="248">
        <f>成绩录入!AD30</f>
        <v>0</v>
      </c>
      <c r="FV27" s="248">
        <f>成绩录入!AE30</f>
        <v>0</v>
      </c>
      <c r="FW27" s="248">
        <f>成绩录入!AF30</f>
        <v>0</v>
      </c>
      <c r="FX27" s="333">
        <f>成绩录入!AG30</f>
        <v>0</v>
      </c>
      <c r="FY27" s="298">
        <f t="shared" si="62"/>
        <v>0</v>
      </c>
      <c r="FZ27" s="299"/>
      <c r="GA27" s="260">
        <f>成绩录入!AB30</f>
        <v>0</v>
      </c>
      <c r="GB27" s="248">
        <f>成绩录入!AC30</f>
        <v>0</v>
      </c>
      <c r="GC27" s="248">
        <f>成绩录入!AD30</f>
        <v>0</v>
      </c>
      <c r="GD27" s="248">
        <f>成绩录入!AE30</f>
        <v>0</v>
      </c>
      <c r="GE27" s="248">
        <f>成绩录入!AF30</f>
        <v>0</v>
      </c>
      <c r="GF27" s="248">
        <f>成绩录入!AG30</f>
        <v>0</v>
      </c>
      <c r="GG27" s="298">
        <f t="shared" si="63"/>
        <v>0</v>
      </c>
      <c r="GH27" s="299"/>
      <c r="GI27" s="260">
        <f>成绩录入!AB30</f>
        <v>0</v>
      </c>
      <c r="GJ27" s="248">
        <f>成绩录入!AC30</f>
        <v>0</v>
      </c>
      <c r="GK27" s="248">
        <f>成绩录入!AD30</f>
        <v>0</v>
      </c>
      <c r="GL27" s="248">
        <f>成绩录入!AE30</f>
        <v>0</v>
      </c>
      <c r="GM27" s="248">
        <f>成绩录入!AF30</f>
        <v>0</v>
      </c>
      <c r="GN27" s="248">
        <f>成绩录入!AG30</f>
        <v>0</v>
      </c>
      <c r="GO27" s="298">
        <f t="shared" si="64"/>
        <v>0</v>
      </c>
      <c r="GP27" s="299"/>
      <c r="GQ27" s="260">
        <f>成绩录入!AB30</f>
        <v>0</v>
      </c>
      <c r="GR27" s="248">
        <f>成绩录入!AC30</f>
        <v>0</v>
      </c>
      <c r="GS27" s="248">
        <f>成绩录入!AD30</f>
        <v>0</v>
      </c>
      <c r="GT27" s="248">
        <f>成绩录入!AE30</f>
        <v>0</v>
      </c>
      <c r="GU27" s="248">
        <f>成绩录入!AF30</f>
        <v>0</v>
      </c>
      <c r="GV27" s="248">
        <f>成绩录入!AG30</f>
        <v>0</v>
      </c>
      <c r="GW27" s="298">
        <f t="shared" si="65"/>
        <v>0</v>
      </c>
      <c r="GX27" s="299"/>
      <c r="GY27" s="247">
        <f>成绩录入!AJ30</f>
        <v>0</v>
      </c>
      <c r="GZ27" s="248">
        <f>成绩录入!AK30</f>
        <v>0</v>
      </c>
      <c r="HA27" s="248">
        <f>成绩录入!AL30</f>
        <v>0</v>
      </c>
      <c r="HB27" s="248">
        <f>成绩录入!AM30</f>
        <v>0</v>
      </c>
      <c r="HC27" s="248">
        <f>成绩录入!AN30</f>
        <v>0</v>
      </c>
      <c r="HD27" s="248">
        <f>成绩录入!AO30</f>
        <v>0</v>
      </c>
      <c r="HE27" s="310">
        <f t="shared" si="66"/>
        <v>0</v>
      </c>
      <c r="HF27" s="299"/>
      <c r="HG27" s="247">
        <f>成绩录入!AJ30</f>
        <v>0</v>
      </c>
      <c r="HH27" s="248">
        <f>成绩录入!AK30</f>
        <v>0</v>
      </c>
      <c r="HI27" s="248">
        <f>成绩录入!AL30</f>
        <v>0</v>
      </c>
      <c r="HJ27" s="248">
        <f>成绩录入!AM30</f>
        <v>0</v>
      </c>
      <c r="HK27" s="248">
        <f>成绩录入!AN30</f>
        <v>0</v>
      </c>
      <c r="HL27" s="248">
        <f>成绩录入!AO30</f>
        <v>0</v>
      </c>
      <c r="HM27" s="310">
        <f t="shared" si="67"/>
        <v>0</v>
      </c>
      <c r="HN27" s="299"/>
      <c r="HO27" s="247">
        <f>成绩录入!AJ30</f>
        <v>0</v>
      </c>
      <c r="HP27" s="248">
        <f>成绩录入!AK30</f>
        <v>0</v>
      </c>
      <c r="HQ27" s="248">
        <f>成绩录入!AL30</f>
        <v>0</v>
      </c>
      <c r="HR27" s="248">
        <f>成绩录入!AM30</f>
        <v>0</v>
      </c>
      <c r="HS27" s="248">
        <f>成绩录入!AN30</f>
        <v>0</v>
      </c>
      <c r="HT27" s="248">
        <f>成绩录入!AO30</f>
        <v>0</v>
      </c>
      <c r="HU27" s="310">
        <f t="shared" si="68"/>
        <v>0</v>
      </c>
      <c r="HV27" s="299"/>
      <c r="HW27" s="247">
        <f>成绩录入!AJ30</f>
        <v>0</v>
      </c>
      <c r="HX27" s="248">
        <f>成绩录入!AK30</f>
        <v>0</v>
      </c>
      <c r="HY27" s="248">
        <f>成绩录入!AL30</f>
        <v>0</v>
      </c>
      <c r="HZ27" s="248">
        <f>成绩录入!AM30</f>
        <v>0</v>
      </c>
      <c r="IA27" s="248">
        <f>成绩录入!AN30</f>
        <v>0</v>
      </c>
      <c r="IB27" s="248">
        <f>成绩录入!AO30</f>
        <v>0</v>
      </c>
      <c r="IC27" s="310">
        <f t="shared" si="69"/>
        <v>0</v>
      </c>
      <c r="ID27" s="299"/>
      <c r="IE27" s="247">
        <f>成绩录入!AJ30</f>
        <v>0</v>
      </c>
      <c r="IF27" s="248">
        <f>成绩录入!AK30</f>
        <v>0</v>
      </c>
      <c r="IG27" s="248">
        <f>成绩录入!AL30</f>
        <v>0</v>
      </c>
      <c r="IH27" s="248">
        <f>成绩录入!AM30</f>
        <v>0</v>
      </c>
      <c r="II27" s="248">
        <f>成绩录入!AN30</f>
        <v>0</v>
      </c>
      <c r="IJ27" s="248">
        <f>成绩录入!AO30</f>
        <v>0</v>
      </c>
      <c r="IK27" s="310">
        <f t="shared" si="70"/>
        <v>0</v>
      </c>
      <c r="IL27" s="299"/>
      <c r="IM27" s="313" t="e">
        <f t="shared" si="71"/>
        <v>#DIV/0!</v>
      </c>
      <c r="IN27" s="314" t="e">
        <f t="shared" si="72"/>
        <v>#DIV/0!</v>
      </c>
      <c r="IO27" s="314" t="e">
        <f t="shared" si="73"/>
        <v>#DIV/0!</v>
      </c>
      <c r="IP27" s="314" t="e">
        <f t="shared" si="74"/>
        <v>#DIV/0!</v>
      </c>
      <c r="IQ27" s="314" t="e">
        <f t="shared" si="75"/>
        <v>#DIV/0!</v>
      </c>
      <c r="IR27" s="315" t="e">
        <f t="shared" si="76"/>
        <v>#DIV/0!</v>
      </c>
      <c r="IS27" s="316"/>
      <c r="IT27" s="214">
        <f>成绩录入!AR30</f>
        <v>0</v>
      </c>
      <c r="IU27" s="216">
        <f>成绩录入!AS30</f>
        <v>0</v>
      </c>
      <c r="IV27" s="216">
        <f>成绩录入!AT30</f>
        <v>0</v>
      </c>
      <c r="IW27" s="216">
        <f>成绩录入!AU30</f>
        <v>0</v>
      </c>
      <c r="IX27" s="216">
        <f>成绩录入!AV30</f>
        <v>0</v>
      </c>
      <c r="IY27" s="216">
        <f>成绩录入!AW30</f>
        <v>0</v>
      </c>
      <c r="IZ27" s="298">
        <f t="shared" si="77"/>
        <v>0</v>
      </c>
      <c r="JA27" s="299"/>
      <c r="JB27" s="317">
        <f>成绩录入!AR30</f>
        <v>0</v>
      </c>
      <c r="JC27" s="216">
        <f>成绩录入!AS30</f>
        <v>0</v>
      </c>
      <c r="JD27" s="216">
        <f>成绩录入!AT30</f>
        <v>0</v>
      </c>
      <c r="JE27" s="216">
        <f>成绩录入!AU30</f>
        <v>0</v>
      </c>
      <c r="JF27" s="216">
        <f>成绩录入!AV30</f>
        <v>0</v>
      </c>
      <c r="JG27" s="216">
        <f>成绩录入!AW30</f>
        <v>0</v>
      </c>
      <c r="JH27" s="298">
        <f t="shared" si="78"/>
        <v>0</v>
      </c>
      <c r="JI27" s="299"/>
      <c r="JJ27" s="248">
        <f>成绩录入!AR30</f>
        <v>0</v>
      </c>
      <c r="JK27" s="248">
        <f>成绩录入!AS30</f>
        <v>0</v>
      </c>
      <c r="JL27" s="248">
        <f>成绩录入!AT30</f>
        <v>0</v>
      </c>
      <c r="JM27" s="248">
        <f>成绩录入!AU30</f>
        <v>0</v>
      </c>
      <c r="JN27" s="248">
        <f>成绩录入!AV30</f>
        <v>0</v>
      </c>
      <c r="JO27" s="248">
        <f>成绩录入!AW30</f>
        <v>0</v>
      </c>
      <c r="JP27" s="298">
        <f t="shared" si="79"/>
        <v>0</v>
      </c>
      <c r="JQ27" s="299"/>
      <c r="JR27" s="308">
        <f>成绩录入!AR30</f>
        <v>0</v>
      </c>
      <c r="JS27" s="248">
        <f>成绩录入!AS30</f>
        <v>0</v>
      </c>
      <c r="JT27" s="248">
        <f>成绩录入!AT30</f>
        <v>0</v>
      </c>
      <c r="JU27" s="248">
        <f>成绩录入!AU30</f>
        <v>0</v>
      </c>
      <c r="JV27" s="248">
        <f>成绩录入!AV30</f>
        <v>0</v>
      </c>
      <c r="JW27" s="248">
        <f>成绩录入!AW30</f>
        <v>0</v>
      </c>
      <c r="JX27" s="298">
        <f t="shared" si="80"/>
        <v>0</v>
      </c>
      <c r="JY27" s="299"/>
      <c r="JZ27" s="308">
        <f>成绩录入!AR30</f>
        <v>0</v>
      </c>
      <c r="KA27" s="248">
        <f>成绩录入!AS30</f>
        <v>0</v>
      </c>
      <c r="KB27" s="248">
        <f>成绩录入!AT30</f>
        <v>0</v>
      </c>
      <c r="KC27" s="248">
        <f>成绩录入!AU30</f>
        <v>0</v>
      </c>
      <c r="KD27" s="248">
        <f>成绩录入!AV30</f>
        <v>0</v>
      </c>
      <c r="KE27" s="248">
        <f>成绩录入!AW30</f>
        <v>0</v>
      </c>
      <c r="KF27" s="298">
        <f t="shared" si="81"/>
        <v>0</v>
      </c>
      <c r="KG27" s="299"/>
      <c r="KH27" s="313">
        <f t="shared" si="28"/>
        <v>0</v>
      </c>
      <c r="KI27" s="314">
        <f t="shared" si="82"/>
        <v>0</v>
      </c>
      <c r="KJ27" s="314">
        <f t="shared" si="83"/>
        <v>0</v>
      </c>
      <c r="KK27" s="314">
        <f t="shared" si="84"/>
        <v>0</v>
      </c>
      <c r="KL27" s="314">
        <f t="shared" si="85"/>
        <v>0</v>
      </c>
      <c r="KM27" s="315">
        <f t="shared" si="86"/>
        <v>0</v>
      </c>
      <c r="KN27" s="90"/>
      <c r="KO27" s="294">
        <f>IF(总评!G25&lt;60,1,0)</f>
        <v>0</v>
      </c>
      <c r="KP27" s="295">
        <f t="shared" si="29"/>
        <v>0</v>
      </c>
      <c r="KQ27" s="295">
        <f t="shared" si="30"/>
        <v>0</v>
      </c>
      <c r="KR27" s="321">
        <f t="shared" si="31"/>
        <v>0</v>
      </c>
      <c r="KS27" s="321">
        <f t="shared" si="87"/>
        <v>0</v>
      </c>
      <c r="KT27" s="27"/>
      <c r="OT27" s="247">
        <f>IF(OT$6=$OS$5,成绩录入!BC30,0)</f>
        <v>0</v>
      </c>
      <c r="OU27" s="248">
        <f>IF(OU$6=$OS$5,成绩录入!BD30,0)</f>
        <v>0</v>
      </c>
      <c r="OV27" s="248">
        <f>IF(OV$6=$OS$5,成绩录入!BE30,0)</f>
        <v>0</v>
      </c>
      <c r="OW27" s="248">
        <f>IF(OW$6=$OS$5,成绩录入!BF30,0)</f>
        <v>0</v>
      </c>
      <c r="OX27" s="248">
        <f>IF(OX$6=$OS$5,成绩录入!BG30,0)</f>
        <v>0</v>
      </c>
      <c r="OY27" s="248">
        <f>IF(OY$6=$OS$5,成绩录入!BH30,0)</f>
        <v>0</v>
      </c>
      <c r="OZ27" s="248">
        <f>IF(OZ$6=$OS$5,成绩录入!BI30,0)</f>
        <v>0</v>
      </c>
      <c r="PA27" s="248">
        <f>IF(PA$6=$OS$5,成绩录入!BJ30,0)</f>
        <v>0</v>
      </c>
      <c r="PB27" s="248">
        <f>IF(PB$6=$OS$5,成绩录入!BK30,0)</f>
        <v>0</v>
      </c>
      <c r="PC27" s="248">
        <f>IF(PC$6=$OS$5,成绩录入!BL30,0)</f>
        <v>0</v>
      </c>
      <c r="PD27" s="248">
        <f>IF(PD$6=$OS$5,成绩录入!BM30,0)</f>
        <v>0</v>
      </c>
      <c r="PE27" s="248">
        <f>IF(PE$6=$OS$5,成绩录入!BN30,0)</f>
        <v>0</v>
      </c>
      <c r="PF27" s="248">
        <f>IF(PF$6=$OS$5,成绩录入!BO30,0)</f>
        <v>0</v>
      </c>
      <c r="PG27" s="248">
        <f>IF(PG$6=$OS$5,成绩录入!BP30,0)</f>
        <v>0</v>
      </c>
      <c r="PH27" s="248">
        <f>IF(PH$6=$OS$5,成绩录入!BQ30,0)</f>
        <v>0</v>
      </c>
      <c r="PI27" s="248">
        <f>IF(PI$6=$OS$5,成绩录入!BR30,0)</f>
        <v>0</v>
      </c>
      <c r="PJ27" s="248">
        <f>IF(PJ$6=$OS$5,成绩录入!BS30,0)</f>
        <v>0</v>
      </c>
      <c r="PK27" s="248">
        <f>IF(PK$6=$OS$5,成绩录入!BT30,0)</f>
        <v>0</v>
      </c>
      <c r="PL27" s="248">
        <f>IF(PL$6=$OS$5,成绩录入!BU30,0)</f>
        <v>0</v>
      </c>
      <c r="PM27" s="248">
        <f>IF(PM$6=$OS$5,成绩录入!BV30,0)</f>
        <v>0</v>
      </c>
      <c r="PN27" s="248">
        <f>IF(PN$6=$OS$5,成绩录入!BW30,0)</f>
        <v>0</v>
      </c>
      <c r="PO27" s="248">
        <f>IF(PO$6=$OS$5,成绩录入!BX30,0)</f>
        <v>0</v>
      </c>
      <c r="PP27" s="248">
        <f>IF(PP$6=$OS$5,成绩录入!BY30,0)</f>
        <v>0</v>
      </c>
      <c r="PQ27" s="248">
        <f>IF(PQ$6=$OS$5,成绩录入!BZ30,0)</f>
        <v>0</v>
      </c>
      <c r="PR27" s="248">
        <f>IF(PR$6=$OS$5,成绩录入!CA30,0)</f>
        <v>0</v>
      </c>
      <c r="PS27" s="248">
        <f>IF(PS$6=$OS$5,成绩录入!CB30,0)</f>
        <v>0</v>
      </c>
      <c r="PT27" s="248">
        <f>IF(PT$6=$OS$5,成绩录入!CC30,0)</f>
        <v>0</v>
      </c>
      <c r="PU27" s="248">
        <f>IF(PU$6=$OS$5,成绩录入!CD30,0)</f>
        <v>0</v>
      </c>
      <c r="PV27" s="248">
        <f>IF(PV$6=$OS$5,成绩录入!CE30,0)</f>
        <v>0</v>
      </c>
      <c r="PW27" s="248">
        <f>IF(PW$6=$OS$5,成绩录入!CF30,0)</f>
        <v>0</v>
      </c>
      <c r="PX27" s="248">
        <f>IF(PX$6=$OS$5,成绩录入!CG30,0)</f>
        <v>0</v>
      </c>
      <c r="PY27" s="248">
        <f>IF(PY$6=$OS$5,成绩录入!CH30,0)</f>
        <v>0</v>
      </c>
      <c r="PZ27" s="248">
        <f>IF(PZ$6=$OS$5,成绩录入!CI30,0)</f>
        <v>0</v>
      </c>
      <c r="QA27" s="248">
        <f>IF(QA$6=$OS$5,成绩录入!CJ30,0)</f>
        <v>0</v>
      </c>
      <c r="QB27" s="248">
        <f>IF(QB$6=$OS$5,成绩录入!CK30,0)</f>
        <v>0</v>
      </c>
      <c r="QC27" s="248">
        <f>IF(QC$6=$OS$5,成绩录入!CL30,0)</f>
        <v>0</v>
      </c>
      <c r="QD27" s="248">
        <f>IF(QD$6=$OS$5,成绩录入!CM30,0)</f>
        <v>0</v>
      </c>
      <c r="QE27" s="248">
        <f>IF(QE$6=$OS$5,成绩录入!CN30,0)</f>
        <v>0</v>
      </c>
      <c r="QF27" s="248">
        <f>IF(QF$6=$OS$5,成绩录入!CO30,0)</f>
        <v>0</v>
      </c>
      <c r="QG27" s="248">
        <f>IF(QG$6=$OS$5,成绩录入!CP30,0)</f>
        <v>0</v>
      </c>
      <c r="QH27" s="248">
        <f>IF(QH$6=$OS$5,成绩录入!CQ30,0)</f>
        <v>0</v>
      </c>
      <c r="QI27" s="248">
        <f>IF(QI$6=$OS$5,成绩录入!CR30,0)</f>
        <v>0</v>
      </c>
      <c r="QJ27" s="248">
        <f>IF(QJ$6=$OS$5,成绩录入!CS30,0)</f>
        <v>0</v>
      </c>
      <c r="QK27" s="248">
        <f>IF(QK$6=$OS$5,成绩录入!CT30,0)</f>
        <v>0</v>
      </c>
      <c r="QL27" s="248">
        <f>IF(QL$6=$OS$5,成绩录入!CU30,0)</f>
        <v>0</v>
      </c>
      <c r="QM27" s="248">
        <f>IF(QM$6=$OS$5,成绩录入!CV30,0)</f>
        <v>0</v>
      </c>
      <c r="QN27" s="248">
        <f>IF(QN$6=$OS$5,成绩录入!CW30,0)</f>
        <v>0</v>
      </c>
      <c r="QO27" s="248">
        <f>IF(QO$6=$OS$5,成绩录入!CX30,0)</f>
        <v>0</v>
      </c>
      <c r="QP27" s="248">
        <f>IF(QP$6=$OS$5,成绩录入!CY30,0)</f>
        <v>0</v>
      </c>
      <c r="QQ27" s="248">
        <f>IF(QQ$6=$OS$5,成绩录入!CZ30,0)</f>
        <v>0</v>
      </c>
      <c r="QR27" s="248">
        <f>IF(QR$6=$OS$5,成绩录入!DA30,0)</f>
        <v>0</v>
      </c>
      <c r="QS27" s="248">
        <f>IF(QS$6=$OS$5,成绩录入!DB30,0)</f>
        <v>0</v>
      </c>
      <c r="QT27" s="248">
        <f>IF(QT$6=$OS$5,成绩录入!DC30,0)</f>
        <v>0</v>
      </c>
      <c r="QU27" s="248">
        <f>IF(QU$6=$OS$5,成绩录入!DD30,0)</f>
        <v>0</v>
      </c>
      <c r="QV27" s="248">
        <f>IF(QV$6=$OS$5,成绩录入!DE30,0)</f>
        <v>0</v>
      </c>
      <c r="QW27" s="248">
        <f>IF(QW$6=$OS$5,成绩录入!DF30,0)</f>
        <v>0</v>
      </c>
      <c r="QX27" s="248">
        <f>IF(QX$6=$OS$5,成绩录入!DG30,0)</f>
        <v>0</v>
      </c>
      <c r="QY27" s="248">
        <f>IF(QY$6=$OS$5,成绩录入!DH30,0)</f>
        <v>0</v>
      </c>
      <c r="QZ27" s="248">
        <f>IF(QZ$6=$OS$5,成绩录入!DI30,0)</f>
        <v>0</v>
      </c>
      <c r="RA27" s="248">
        <f>IF(RA$6=$OS$5,成绩录入!DJ30,0)</f>
        <v>0</v>
      </c>
      <c r="RB27" s="248">
        <f>IF(RB$6=$OS$5,成绩录入!DK30,0)</f>
        <v>0</v>
      </c>
      <c r="RC27" s="248">
        <f>IF(RC$6=$OS$5,成绩录入!DL30,0)</f>
        <v>0</v>
      </c>
      <c r="RD27" s="248">
        <f>IF(RD$6=$OS$5,成绩录入!DM30,0)</f>
        <v>0</v>
      </c>
      <c r="RE27" s="248">
        <f>IF(RE$6=$OS$5,成绩录入!DN30,0)</f>
        <v>0</v>
      </c>
      <c r="RF27" s="248">
        <f>IF(RF$6=$OS$5,成绩录入!DO30,0)</f>
        <v>0</v>
      </c>
      <c r="RG27" s="248">
        <f>IF(RG$6=$OS$5,成绩录入!DP30,0)</f>
        <v>0</v>
      </c>
      <c r="RH27" s="248">
        <f>IF(RH$6=$OS$5,成绩录入!DQ30,0)</f>
        <v>0</v>
      </c>
      <c r="RI27" s="248">
        <f>IF(RI$6=$OS$5,成绩录入!DR30,0)</f>
        <v>0</v>
      </c>
      <c r="RJ27" s="248">
        <f>IF(RJ$6=$OS$5,成绩录入!DS30,0)</f>
        <v>0</v>
      </c>
      <c r="RK27" s="248">
        <f>IF(RK$6=$OS$5,成绩录入!DT30,0)</f>
        <v>0</v>
      </c>
      <c r="RL27" s="248">
        <f>IF(RL$6=$OS$5,成绩录入!DU30,0)</f>
        <v>0</v>
      </c>
      <c r="RM27" s="248">
        <f>IF(RM$6=$OS$5,成绩录入!DV30,0)</f>
        <v>0</v>
      </c>
      <c r="RN27" s="248">
        <f>IF(RN$6=$OS$5,成绩录入!DW30,0)</f>
        <v>0</v>
      </c>
      <c r="RO27" s="248">
        <f>IF(RO$6=$OS$5,成绩录入!DX30,0)</f>
        <v>0</v>
      </c>
      <c r="RP27" s="248">
        <f>IF(RP$6=$OS$5,成绩录入!DY30,0)</f>
        <v>0</v>
      </c>
      <c r="RQ27" s="248">
        <f>IF(RQ$6=$OS$5,成绩录入!DZ30,0)</f>
        <v>0</v>
      </c>
      <c r="RR27" s="248">
        <f>IF(RR$6=$OS$5,成绩录入!EA30,0)</f>
        <v>0</v>
      </c>
      <c r="RS27" s="248">
        <f>IF(RS$6=$OS$5,成绩录入!EB30,0)</f>
        <v>0</v>
      </c>
      <c r="RT27" s="248">
        <f>IF(RT$6=$OS$5,成绩录入!EC30,0)</f>
        <v>0</v>
      </c>
      <c r="RU27" s="248">
        <f>IF(RU$6=$OS$5,成绩录入!ED30,0)</f>
        <v>0</v>
      </c>
      <c r="RV27" s="248">
        <f>IF(RV$6=$OS$5,成绩录入!EE30,0)</f>
        <v>0</v>
      </c>
      <c r="RW27" s="248">
        <f>IF(RW$6=$OS$5,成绩录入!EF30,0)</f>
        <v>0</v>
      </c>
      <c r="RX27" s="248">
        <f>IF(RX$6=$OS$5,成绩录入!EG30,0)</f>
        <v>0</v>
      </c>
      <c r="RY27" s="248">
        <f>IF(RY$6=$OS$5,成绩录入!EH30,0)</f>
        <v>0</v>
      </c>
      <c r="RZ27" s="248">
        <f>IF(RZ$6=$OS$5,成绩录入!EI30,0)</f>
        <v>0</v>
      </c>
      <c r="SA27" s="248">
        <f>IF(SA$6=$OS$5,成绩录入!EJ30,0)</f>
        <v>0</v>
      </c>
      <c r="SB27" s="248">
        <f>IF(SB$6=$OS$5,成绩录入!EK30,0)</f>
        <v>0</v>
      </c>
      <c r="SC27" s="248">
        <f>IF(SC$6=$OS$5,成绩录入!EL30,0)</f>
        <v>0</v>
      </c>
      <c r="SD27" s="248">
        <f>IF(SD$6=$OS$5,成绩录入!EM30,0)</f>
        <v>0</v>
      </c>
      <c r="SE27" s="248">
        <f>IF(SE$6=$OS$5,成绩录入!EN30,0)</f>
        <v>0</v>
      </c>
      <c r="SF27" s="248">
        <f>IF(SF$6=$OS$5,成绩录入!EO30,0)</f>
        <v>0</v>
      </c>
      <c r="SG27" s="248">
        <f>IF(SG$6=$OS$5,成绩录入!EP30,0)</f>
        <v>0</v>
      </c>
      <c r="SH27" s="248">
        <f>IF(SH$6=$OS$5,成绩录入!EQ30,0)</f>
        <v>0</v>
      </c>
      <c r="SI27" s="248">
        <f>IF(SI$6=$OS$5,成绩录入!ER30,0)</f>
        <v>0</v>
      </c>
      <c r="SJ27" s="248">
        <f>IF(SJ$6=$OS$5,成绩录入!ES30,0)</f>
        <v>0</v>
      </c>
      <c r="SK27" s="248">
        <f>IF(SK$6=$OS$5,成绩录入!ET30,0)</f>
        <v>0</v>
      </c>
      <c r="SL27" s="248">
        <f>IF(SL$6=$OS$5,成绩录入!EU30,0)</f>
        <v>0</v>
      </c>
      <c r="SM27" s="248">
        <f>IF(SM$6=$OS$5,成绩录入!EV30,0)</f>
        <v>0</v>
      </c>
      <c r="SN27" s="248">
        <f>IF(SN$6=$OS$5,成绩录入!EW30,0)</f>
        <v>0</v>
      </c>
      <c r="SO27" s="248">
        <f>IF(SO$6=$OS$5,成绩录入!EX30,0)</f>
        <v>0</v>
      </c>
      <c r="SP27" s="218">
        <f t="shared" si="88"/>
        <v>0</v>
      </c>
      <c r="SQ27" s="166"/>
      <c r="SR27" s="166"/>
      <c r="SS27" s="247">
        <f>IF(SS$6=$SR$5,成绩录入!BC30,0)</f>
        <v>0</v>
      </c>
      <c r="ST27" s="248">
        <f>IF(ST$6=$SR$5,成绩录入!BD30,0)</f>
        <v>0</v>
      </c>
      <c r="SU27" s="248">
        <f>IF(SU$6=$SR$5,成绩录入!BE30,0)</f>
        <v>0</v>
      </c>
      <c r="SV27" s="248">
        <f>IF(SV$6=$SR$5,成绩录入!BF30,0)</f>
        <v>0</v>
      </c>
      <c r="SW27" s="248">
        <f>IF(SW$6=$SR$5,成绩录入!BG30,0)</f>
        <v>0</v>
      </c>
      <c r="SX27" s="248">
        <f>IF(SX$6=$SR$5,成绩录入!BH30,0)</f>
        <v>0</v>
      </c>
      <c r="SY27" s="248">
        <f>IF(SY$6=$SR$5,成绩录入!BI30,0)</f>
        <v>0</v>
      </c>
      <c r="SZ27" s="248">
        <f>IF(SZ$6=$SR$5,成绩录入!BJ30,0)</f>
        <v>0</v>
      </c>
      <c r="TA27" s="248">
        <f>IF(TA$6=$SR$5,成绩录入!BK30,0)</f>
        <v>0</v>
      </c>
      <c r="TB27" s="248">
        <f>IF(TB$6=$SR$5,成绩录入!BL30,0)</f>
        <v>0</v>
      </c>
      <c r="TC27" s="248">
        <f>IF(TC$6=$SR$5,成绩录入!BM30,0)</f>
        <v>0</v>
      </c>
      <c r="TD27" s="248">
        <f>IF(TD$6=$SR$5,成绩录入!BN30,0)</f>
        <v>0</v>
      </c>
      <c r="TE27" s="248">
        <f>IF(TE$6=$SR$5,成绩录入!BO30,0)</f>
        <v>0</v>
      </c>
      <c r="TF27" s="248">
        <f>IF(TF$6=$SR$5,成绩录入!BP30,0)</f>
        <v>0</v>
      </c>
      <c r="TG27" s="248">
        <f>IF(TG$6=$SR$5,成绩录入!BQ30,0)</f>
        <v>0</v>
      </c>
      <c r="TH27" s="248">
        <f>IF(TH$6=$SR$5,成绩录入!BR30,0)</f>
        <v>0</v>
      </c>
      <c r="TI27" s="248">
        <f>IF(TI$6=$SR$5,成绩录入!BS30,0)</f>
        <v>0</v>
      </c>
      <c r="TJ27" s="248">
        <f>IF(TJ$6=$SR$5,成绩录入!BT30,0)</f>
        <v>0</v>
      </c>
      <c r="TK27" s="248">
        <f>IF(TK$6=$SR$5,成绩录入!BU30,0)</f>
        <v>0</v>
      </c>
      <c r="TL27" s="248">
        <f>IF(TL$6=$SR$5,成绩录入!BV30,0)</f>
        <v>0</v>
      </c>
      <c r="TM27" s="248">
        <f>IF(TM$6=$SR$5,成绩录入!BW30,0)</f>
        <v>0</v>
      </c>
      <c r="TN27" s="248">
        <f>IF(TN$6=$SR$5,成绩录入!BX30,0)</f>
        <v>0</v>
      </c>
      <c r="TO27" s="248">
        <f>IF(TO$6=$SR$5,成绩录入!BY30,0)</f>
        <v>0</v>
      </c>
      <c r="TP27" s="248">
        <f>IF(TP$6=$SR$5,成绩录入!BZ30,0)</f>
        <v>0</v>
      </c>
      <c r="TQ27" s="248">
        <f>IF(TQ$6=$SR$5,成绩录入!CA30,0)</f>
        <v>0</v>
      </c>
      <c r="TR27" s="248">
        <f>IF(TR$6=$SR$5,成绩录入!CB30,0)</f>
        <v>0</v>
      </c>
      <c r="TS27" s="248">
        <f>IF(TS$6=$SR$5,成绩录入!CC30,0)</f>
        <v>0</v>
      </c>
      <c r="TT27" s="248">
        <f>IF(TT$6=$SR$5,成绩录入!CD30,0)</f>
        <v>0</v>
      </c>
      <c r="TU27" s="248">
        <f>IF(TU$6=$SR$5,成绩录入!CE30,0)</f>
        <v>0</v>
      </c>
      <c r="TV27" s="248">
        <f>IF(TV$6=$SR$5,成绩录入!CF30,0)</f>
        <v>0</v>
      </c>
      <c r="TW27" s="248">
        <f>IF(TW$6=$SR$5,成绩录入!CG30,0)</f>
        <v>0</v>
      </c>
      <c r="TX27" s="248">
        <f>IF(TX$6=$SR$5,成绩录入!CH30,0)</f>
        <v>0</v>
      </c>
      <c r="TY27" s="248">
        <f>IF(TY$6=$SR$5,成绩录入!CI30,0)</f>
        <v>0</v>
      </c>
      <c r="TZ27" s="248">
        <f>IF(TZ$6=$SR$5,成绩录入!CJ30,0)</f>
        <v>0</v>
      </c>
      <c r="UA27" s="248">
        <f>IF(UA$6=$SR$5,成绩录入!CK30,0)</f>
        <v>0</v>
      </c>
      <c r="UB27" s="248">
        <f>IF(UB$6=$SR$5,成绩录入!CL30,0)</f>
        <v>0</v>
      </c>
      <c r="UC27" s="248">
        <f>IF(UC$6=$SR$5,成绩录入!CM30,0)</f>
        <v>0</v>
      </c>
      <c r="UD27" s="248">
        <f>IF(UD$6=$SR$5,成绩录入!CN30,0)</f>
        <v>0</v>
      </c>
      <c r="UE27" s="248">
        <f>IF(UE$6=$SR$5,成绩录入!CO30,0)</f>
        <v>0</v>
      </c>
      <c r="UF27" s="248">
        <f>IF(UF$6=$SR$5,成绩录入!CP30,0)</f>
        <v>0</v>
      </c>
      <c r="UG27" s="248">
        <f>IF(UG$6=$SR$5,成绩录入!CQ30,0)</f>
        <v>0</v>
      </c>
      <c r="UH27" s="248">
        <f>IF(UH$6=$SR$5,成绩录入!CR30,0)</f>
        <v>0</v>
      </c>
      <c r="UI27" s="248">
        <f>IF(UI$6=$SR$5,成绩录入!CS30,0)</f>
        <v>0</v>
      </c>
      <c r="UJ27" s="248">
        <f>IF(UJ$6=$SR$5,成绩录入!CT30,0)</f>
        <v>0</v>
      </c>
      <c r="UK27" s="248">
        <f>IF(UK$6=$SR$5,成绩录入!CU30,0)</f>
        <v>0</v>
      </c>
      <c r="UL27" s="248">
        <f>IF(UL$6=$SR$5,成绩录入!CV30,0)</f>
        <v>0</v>
      </c>
      <c r="UM27" s="248">
        <f>IF(UM$6=$SR$5,成绩录入!CW30,0)</f>
        <v>0</v>
      </c>
      <c r="UN27" s="248">
        <f>IF(UN$6=$SR$5,成绩录入!CX30,0)</f>
        <v>0</v>
      </c>
      <c r="UO27" s="248">
        <f>IF(UO$6=$SR$5,成绩录入!CY30,0)</f>
        <v>0</v>
      </c>
      <c r="UP27" s="248">
        <f>IF(UP$6=$SR$5,成绩录入!CZ30,0)</f>
        <v>0</v>
      </c>
      <c r="UQ27" s="248">
        <f>IF(UQ$6=$SR$5,成绩录入!DA30,0)</f>
        <v>0</v>
      </c>
      <c r="UR27" s="248">
        <f>IF(UR$6=$SR$5,成绩录入!DB30,0)</f>
        <v>0</v>
      </c>
      <c r="US27" s="248">
        <f>IF(US$6=$SR$5,成绩录入!DC30,0)</f>
        <v>0</v>
      </c>
      <c r="UT27" s="248">
        <f>IF(UT$6=$SR$5,成绩录入!DD30,0)</f>
        <v>0</v>
      </c>
      <c r="UU27" s="248">
        <f>IF(UU$6=$SR$5,成绩录入!DE30,0)</f>
        <v>0</v>
      </c>
      <c r="UV27" s="248">
        <f>IF(UV$6=$SR$5,成绩录入!DF30,0)</f>
        <v>0</v>
      </c>
      <c r="UW27" s="248">
        <f>IF(UW$6=$SR$5,成绩录入!DG30,0)</f>
        <v>0</v>
      </c>
      <c r="UX27" s="248">
        <f>IF(UX$6=$SR$5,成绩录入!DH30,0)</f>
        <v>0</v>
      </c>
      <c r="UY27" s="248">
        <f>IF(UY$6=$SR$5,成绩录入!DI30,0)</f>
        <v>0</v>
      </c>
      <c r="UZ27" s="248">
        <f>IF(UZ$6=$SR$5,成绩录入!DJ30,0)</f>
        <v>0</v>
      </c>
      <c r="VA27" s="248">
        <f>IF(VA$6=$SR$5,成绩录入!DK30,0)</f>
        <v>0</v>
      </c>
      <c r="VB27" s="248">
        <f>IF(VB$6=$SR$5,成绩录入!DL30,0)</f>
        <v>0</v>
      </c>
      <c r="VC27" s="248">
        <f>IF(VC$6=$SR$5,成绩录入!DM30,0)</f>
        <v>0</v>
      </c>
      <c r="VD27" s="248">
        <f>IF(VD$6=$SR$5,成绩录入!DN30,0)</f>
        <v>0</v>
      </c>
      <c r="VE27" s="248">
        <f>IF(VE$6=$SR$5,成绩录入!DO30,0)</f>
        <v>0</v>
      </c>
      <c r="VF27" s="248">
        <f>IF(VF$6=$SR$5,成绩录入!DP30,0)</f>
        <v>0</v>
      </c>
      <c r="VG27" s="248">
        <f>IF(VG$6=$SR$5,成绩录入!DQ30,0)</f>
        <v>0</v>
      </c>
      <c r="VH27" s="248">
        <f>IF(VH$6=$SR$5,成绩录入!DR30,0)</f>
        <v>0</v>
      </c>
      <c r="VI27" s="248">
        <f>IF(VI$6=$SR$5,成绩录入!DS30,0)</f>
        <v>0</v>
      </c>
      <c r="VJ27" s="248">
        <f>IF(VJ$6=$SR$5,成绩录入!DT30,0)</f>
        <v>0</v>
      </c>
      <c r="VK27" s="248">
        <f>IF(VK$6=$SR$5,成绩录入!DU30,0)</f>
        <v>0</v>
      </c>
      <c r="VL27" s="248">
        <f>IF(VL$6=$SR$5,成绩录入!DV30,0)</f>
        <v>0</v>
      </c>
      <c r="VM27" s="248">
        <f>IF(VM$6=$SR$5,成绩录入!DW30,0)</f>
        <v>0</v>
      </c>
      <c r="VN27" s="248">
        <f>IF(VN$6=$SR$5,成绩录入!DX30,0)</f>
        <v>0</v>
      </c>
      <c r="VO27" s="248">
        <f>IF(VO$6=$SR$5,成绩录入!DY30,0)</f>
        <v>0</v>
      </c>
      <c r="VP27" s="248">
        <f>IF(VP$6=$SR$5,成绩录入!DZ30,0)</f>
        <v>0</v>
      </c>
      <c r="VQ27" s="248">
        <f>IF(VQ$6=$SR$5,成绩录入!EA30,0)</f>
        <v>0</v>
      </c>
      <c r="VR27" s="248">
        <f>IF(VR$6=$SR$5,成绩录入!EB30,0)</f>
        <v>0</v>
      </c>
      <c r="VS27" s="248">
        <f>IF(VS$6=$SR$5,成绩录入!EC30,0)</f>
        <v>0</v>
      </c>
      <c r="VT27" s="248">
        <f>IF(VT$6=$SR$5,成绩录入!ED30,0)</f>
        <v>0</v>
      </c>
      <c r="VU27" s="248">
        <f>IF(VU$6=$SR$5,成绩录入!EE30,0)</f>
        <v>0</v>
      </c>
      <c r="VV27" s="248">
        <f>IF(VV$6=$SR$5,成绩录入!EF30,0)</f>
        <v>0</v>
      </c>
      <c r="VW27" s="248">
        <f>IF(VW$6=$SR$5,成绩录入!EG30,0)</f>
        <v>0</v>
      </c>
      <c r="VX27" s="248">
        <f>IF(VX$6=$SR$5,成绩录入!EH30,0)</f>
        <v>0</v>
      </c>
      <c r="VY27" s="248">
        <f>IF(VY$6=$SR$5,成绩录入!EI30,0)</f>
        <v>0</v>
      </c>
      <c r="VZ27" s="248">
        <f>IF(VZ$6=$SR$5,成绩录入!EJ30,0)</f>
        <v>0</v>
      </c>
      <c r="WA27" s="248">
        <f>IF(WA$6=$SR$5,成绩录入!EK30,0)</f>
        <v>0</v>
      </c>
      <c r="WB27" s="248">
        <f>IF(WB$6=$SR$5,成绩录入!EL30,0)</f>
        <v>0</v>
      </c>
      <c r="WC27" s="248">
        <f>IF(WC$6=$SR$5,成绩录入!EM30,0)</f>
        <v>0</v>
      </c>
      <c r="WD27" s="248">
        <f>IF(WD$6=$SR$5,成绩录入!EN30,0)</f>
        <v>0</v>
      </c>
      <c r="WE27" s="248">
        <f>IF(WE$6=$SR$5,成绩录入!EO30,0)</f>
        <v>0</v>
      </c>
      <c r="WF27" s="248">
        <f>IF(WF$6=$SR$5,成绩录入!EP30,0)</f>
        <v>0</v>
      </c>
      <c r="WG27" s="248">
        <f>IF(WG$6=$SR$5,成绩录入!EQ30,0)</f>
        <v>0</v>
      </c>
      <c r="WH27" s="248">
        <f>IF(WH$6=$SR$5,成绩录入!ER30,0)</f>
        <v>0</v>
      </c>
      <c r="WI27" s="248">
        <f>IF(WI$6=$SR$5,成绩录入!ES30,0)</f>
        <v>0</v>
      </c>
      <c r="WJ27" s="248">
        <f>IF(WJ$6=$SR$5,成绩录入!ET30,0)</f>
        <v>0</v>
      </c>
      <c r="WK27" s="248">
        <f>IF(WK$6=$SR$5,成绩录入!EU30,0)</f>
        <v>0</v>
      </c>
      <c r="WL27" s="248">
        <f>IF(WL$6=$SR$5,成绩录入!EV30,0)</f>
        <v>0</v>
      </c>
      <c r="WM27" s="248">
        <f>IF(WM$6=$SR$5,成绩录入!EW30,0)</f>
        <v>0</v>
      </c>
      <c r="WN27" s="248">
        <f>IF(WN$6=$SR$5,成绩录入!EX30,0)</f>
        <v>0</v>
      </c>
      <c r="WO27" s="218">
        <f t="shared" si="32"/>
        <v>0</v>
      </c>
      <c r="WP27" s="166"/>
      <c r="WQ27" s="166"/>
      <c r="WR27" s="247">
        <f>IF(WR$6=$WQ$5,成绩录入!BC30,0)</f>
        <v>0</v>
      </c>
      <c r="WS27" s="248">
        <f>IF(WS$6=$WQ$5,成绩录入!BD30,0)</f>
        <v>0</v>
      </c>
      <c r="WT27" s="248">
        <f>IF(WT$6=$WQ$5,成绩录入!BE30,0)</f>
        <v>0</v>
      </c>
      <c r="WU27" s="248">
        <f>IF(WU$6=$WQ$5,成绩录入!BF30,0)</f>
        <v>0</v>
      </c>
      <c r="WV27" s="248">
        <f>IF(WV$6=$WQ$5,成绩录入!BG30,0)</f>
        <v>0</v>
      </c>
      <c r="WW27" s="248">
        <f>IF(WW$6=$WQ$5,成绩录入!BH30,0)</f>
        <v>0</v>
      </c>
      <c r="WX27" s="248">
        <f>IF(WX$6=$WQ$5,成绩录入!BI30,0)</f>
        <v>0</v>
      </c>
      <c r="WY27" s="248">
        <f>IF(WY$6=$WQ$5,成绩录入!BJ30,0)</f>
        <v>0</v>
      </c>
      <c r="WZ27" s="248">
        <f>IF(WZ$6=$WQ$5,成绩录入!BK30,0)</f>
        <v>0</v>
      </c>
      <c r="XA27" s="248">
        <f>IF(XA$6=$WQ$5,成绩录入!BL30,0)</f>
        <v>0</v>
      </c>
      <c r="XB27" s="248">
        <f>IF(XB$6=$WQ$5,成绩录入!BM30,0)</f>
        <v>0</v>
      </c>
      <c r="XC27" s="248">
        <f>IF(XC$6=$WQ$5,成绩录入!BN30,0)</f>
        <v>0</v>
      </c>
      <c r="XD27" s="248">
        <f>IF(XD$6=$WQ$5,成绩录入!BO30,0)</f>
        <v>0</v>
      </c>
      <c r="XE27" s="248">
        <f>IF(XE$6=$WQ$5,成绩录入!BP30,0)</f>
        <v>0</v>
      </c>
      <c r="XF27" s="248">
        <f>IF(XF$6=$WQ$5,成绩录入!BQ30,0)</f>
        <v>0</v>
      </c>
      <c r="XG27" s="248">
        <f>IF(XG$6=$WQ$5,成绩录入!BR30,0)</f>
        <v>0</v>
      </c>
      <c r="XH27" s="248">
        <f>IF(XH$6=$WQ$5,成绩录入!BS30,0)</f>
        <v>0</v>
      </c>
      <c r="XI27" s="248">
        <f>IF(XI$6=$WQ$5,成绩录入!BT30,0)</f>
        <v>0</v>
      </c>
      <c r="XJ27" s="248">
        <f>IF(XJ$6=$WQ$5,成绩录入!BU30,0)</f>
        <v>0</v>
      </c>
      <c r="XK27" s="248">
        <f>IF(XK$6=$WQ$5,成绩录入!BV30,0)</f>
        <v>0</v>
      </c>
      <c r="XL27" s="248">
        <f>IF(XL$6=$WQ$5,成绩录入!BW30,0)</f>
        <v>0</v>
      </c>
      <c r="XM27" s="248">
        <f>IF(XM$6=$WQ$5,成绩录入!BX30,0)</f>
        <v>0</v>
      </c>
      <c r="XN27" s="248">
        <f>IF(XN$6=$WQ$5,成绩录入!BY30,0)</f>
        <v>0</v>
      </c>
      <c r="XO27" s="248">
        <f>IF(XO$6=$WQ$5,成绩录入!BZ30,0)</f>
        <v>0</v>
      </c>
      <c r="XP27" s="248">
        <f>IF(XP$6=$WQ$5,成绩录入!CA30,0)</f>
        <v>0</v>
      </c>
      <c r="XQ27" s="248">
        <f>IF(XQ$6=$WQ$5,成绩录入!CB30,0)</f>
        <v>0</v>
      </c>
      <c r="XR27" s="248">
        <f>IF(XR$6=$WQ$5,成绩录入!CC30,0)</f>
        <v>0</v>
      </c>
      <c r="XS27" s="248">
        <f>IF(XS$6=$WQ$5,成绩录入!CD30,0)</f>
        <v>0</v>
      </c>
      <c r="XT27" s="248">
        <f>IF(XT$6=$WQ$5,成绩录入!CE30,0)</f>
        <v>0</v>
      </c>
      <c r="XU27" s="248">
        <f>IF(XU$6=$WQ$5,成绩录入!CF30,0)</f>
        <v>0</v>
      </c>
      <c r="XV27" s="248">
        <f>IF(XV$6=$WQ$5,成绩录入!CG30,0)</f>
        <v>0</v>
      </c>
      <c r="XW27" s="248">
        <f>IF(XW$6=$WQ$5,成绩录入!CH30,0)</f>
        <v>0</v>
      </c>
      <c r="XX27" s="248">
        <f>IF(XX$6=$WQ$5,成绩录入!CI30,0)</f>
        <v>0</v>
      </c>
      <c r="XY27" s="248">
        <f>IF(XY$6=$WQ$5,成绩录入!CJ30,0)</f>
        <v>0</v>
      </c>
      <c r="XZ27" s="248">
        <f>IF(XZ$6=$WQ$5,成绩录入!CK30,0)</f>
        <v>0</v>
      </c>
      <c r="YA27" s="248">
        <f>IF(YA$6=$WQ$5,成绩录入!CL30,0)</f>
        <v>0</v>
      </c>
      <c r="YB27" s="248">
        <f>IF(YB$6=$WQ$5,成绩录入!CM30,0)</f>
        <v>0</v>
      </c>
      <c r="YC27" s="248">
        <f>IF(YC$6=$WQ$5,成绩录入!CN30,0)</f>
        <v>0</v>
      </c>
      <c r="YD27" s="248">
        <f>IF(YD$6=$WQ$5,成绩录入!CO30,0)</f>
        <v>0</v>
      </c>
      <c r="YE27" s="248">
        <f>IF(YE$6=$WQ$5,成绩录入!CP30,0)</f>
        <v>0</v>
      </c>
      <c r="YF27" s="248">
        <f>IF(YF$6=$WQ$5,成绩录入!CQ30,0)</f>
        <v>0</v>
      </c>
      <c r="YG27" s="248">
        <f>IF(YG$6=$WQ$5,成绩录入!CR30,0)</f>
        <v>0</v>
      </c>
      <c r="YH27" s="248">
        <f>IF(YH$6=$WQ$5,成绩录入!CS30,0)</f>
        <v>0</v>
      </c>
      <c r="YI27" s="248">
        <f>IF(YI$6=$WQ$5,成绩录入!CT30,0)</f>
        <v>0</v>
      </c>
      <c r="YJ27" s="248">
        <f>IF(YJ$6=$WQ$5,成绩录入!CU30,0)</f>
        <v>0</v>
      </c>
      <c r="YK27" s="248">
        <f>IF(YK$6=$WQ$5,成绩录入!CV30,0)</f>
        <v>0</v>
      </c>
      <c r="YL27" s="248">
        <f>IF(YL$6=$WQ$5,成绩录入!CW30,0)</f>
        <v>0</v>
      </c>
      <c r="YM27" s="248">
        <f>IF(YM$6=$WQ$5,成绩录入!CX30,0)</f>
        <v>0</v>
      </c>
      <c r="YN27" s="248">
        <f>IF(YN$6=$WQ$5,成绩录入!CY30,0)</f>
        <v>0</v>
      </c>
      <c r="YO27" s="248">
        <f>IF(YO$6=$WQ$5,成绩录入!CZ30,0)</f>
        <v>0</v>
      </c>
      <c r="YP27" s="248">
        <f>IF(YP$6=$WQ$5,成绩录入!DA30,0)</f>
        <v>0</v>
      </c>
      <c r="YQ27" s="248">
        <f>IF(YQ$6=$WQ$5,成绩录入!DB30,0)</f>
        <v>0</v>
      </c>
      <c r="YR27" s="248">
        <f>IF(YR$6=$WQ$5,成绩录入!DC30,0)</f>
        <v>0</v>
      </c>
      <c r="YS27" s="248">
        <f>IF(YS$6=$WQ$5,成绩录入!DD30,0)</f>
        <v>0</v>
      </c>
      <c r="YT27" s="248">
        <f>IF(YT$6=$WQ$5,成绩录入!DE30,0)</f>
        <v>0</v>
      </c>
      <c r="YU27" s="248">
        <f>IF(YU$6=$WQ$5,成绩录入!DF30,0)</f>
        <v>0</v>
      </c>
      <c r="YV27" s="248">
        <f>IF(YV$6=$WQ$5,成绩录入!DG30,0)</f>
        <v>0</v>
      </c>
      <c r="YW27" s="248">
        <f>IF(YW$6=$WQ$5,成绩录入!DH30,0)</f>
        <v>0</v>
      </c>
      <c r="YX27" s="248">
        <f>IF(YX$6=$WQ$5,成绩录入!DI30,0)</f>
        <v>0</v>
      </c>
      <c r="YY27" s="248">
        <f>IF(YY$6=$WQ$5,成绩录入!DJ30,0)</f>
        <v>0</v>
      </c>
      <c r="YZ27" s="248">
        <f>IF(YZ$6=$WQ$5,成绩录入!DK30,0)</f>
        <v>0</v>
      </c>
      <c r="ZA27" s="248">
        <f>IF(ZA$6=$WQ$5,成绩录入!DL30,0)</f>
        <v>0</v>
      </c>
      <c r="ZB27" s="248">
        <f>IF(ZB$6=$WQ$5,成绩录入!DM30,0)</f>
        <v>0</v>
      </c>
      <c r="ZC27" s="248">
        <f>IF(ZC$6=$WQ$5,成绩录入!DN30,0)</f>
        <v>0</v>
      </c>
      <c r="ZD27" s="248">
        <f>IF(ZD$6=$WQ$5,成绩录入!DO30,0)</f>
        <v>0</v>
      </c>
      <c r="ZE27" s="248">
        <f>IF(ZE$6=$WQ$5,成绩录入!DP30,0)</f>
        <v>0</v>
      </c>
      <c r="ZF27" s="248">
        <f>IF(ZF$6=$WQ$5,成绩录入!DQ30,0)</f>
        <v>0</v>
      </c>
      <c r="ZG27" s="248">
        <f>IF(ZG$6=$WQ$5,成绩录入!DR30,0)</f>
        <v>0</v>
      </c>
      <c r="ZH27" s="248">
        <f>IF(ZH$6=$WQ$5,成绩录入!DS30,0)</f>
        <v>0</v>
      </c>
      <c r="ZI27" s="248">
        <f>IF(ZI$6=$WQ$5,成绩录入!DT30,0)</f>
        <v>0</v>
      </c>
      <c r="ZJ27" s="248">
        <f>IF(ZJ$6=$WQ$5,成绩录入!DU30,0)</f>
        <v>0</v>
      </c>
      <c r="ZK27" s="248">
        <f>IF(ZK$6=$WQ$5,成绩录入!DV30,0)</f>
        <v>0</v>
      </c>
      <c r="ZL27" s="248">
        <f>IF(ZL$6=$WQ$5,成绩录入!DW30,0)</f>
        <v>0</v>
      </c>
      <c r="ZM27" s="248">
        <f>IF(ZM$6=$WQ$5,成绩录入!DX30,0)</f>
        <v>0</v>
      </c>
      <c r="ZN27" s="248">
        <f>IF(ZN$6=$WQ$5,成绩录入!DY30,0)</f>
        <v>0</v>
      </c>
      <c r="ZO27" s="248">
        <f>IF(ZO$6=$WQ$5,成绩录入!DZ30,0)</f>
        <v>0</v>
      </c>
      <c r="ZP27" s="248">
        <f>IF(ZP$6=$WQ$5,成绩录入!EA30,0)</f>
        <v>0</v>
      </c>
      <c r="ZQ27" s="248">
        <f>IF(ZQ$6=$WQ$5,成绩录入!EB30,0)</f>
        <v>0</v>
      </c>
      <c r="ZR27" s="248">
        <f>IF(ZR$6=$WQ$5,成绩录入!EC30,0)</f>
        <v>0</v>
      </c>
      <c r="ZS27" s="248">
        <f>IF(ZS$6=$WQ$5,成绩录入!ED30,0)</f>
        <v>0</v>
      </c>
      <c r="ZT27" s="248">
        <f>IF(ZT$6=$WQ$5,成绩录入!EE30,0)</f>
        <v>0</v>
      </c>
      <c r="ZU27" s="248">
        <f>IF(ZU$6=$WQ$5,成绩录入!EF30,0)</f>
        <v>0</v>
      </c>
      <c r="ZV27" s="248">
        <f>IF(ZV$6=$WQ$5,成绩录入!EG30,0)</f>
        <v>0</v>
      </c>
      <c r="ZW27" s="248">
        <f>IF(ZW$6=$WQ$5,成绩录入!EH30,0)</f>
        <v>0</v>
      </c>
      <c r="ZX27" s="248">
        <f>IF(ZX$6=$WQ$5,成绩录入!EI30,0)</f>
        <v>0</v>
      </c>
      <c r="ZY27" s="248">
        <f>IF(ZY$6=$WQ$5,成绩录入!EJ30,0)</f>
        <v>0</v>
      </c>
      <c r="ZZ27" s="248">
        <f>IF(ZZ$6=$WQ$5,成绩录入!EK30,0)</f>
        <v>0</v>
      </c>
      <c r="AAA27" s="248">
        <f>IF(AAA$6=$WQ$5,成绩录入!EL30,0)</f>
        <v>0</v>
      </c>
      <c r="AAB27" s="248">
        <f>IF(AAB$6=$WQ$5,成绩录入!EM30,0)</f>
        <v>0</v>
      </c>
      <c r="AAC27" s="248">
        <f>IF(AAC$6=$WQ$5,成绩录入!EN30,0)</f>
        <v>0</v>
      </c>
      <c r="AAD27" s="248">
        <f>IF(AAD$6=$WQ$5,成绩录入!EO30,0)</f>
        <v>0</v>
      </c>
      <c r="AAE27" s="248">
        <f>IF(AAE$6=$WQ$5,成绩录入!EP30,0)</f>
        <v>0</v>
      </c>
      <c r="AAF27" s="248">
        <f>IF(AAF$6=$WQ$5,成绩录入!EQ30,0)</f>
        <v>0</v>
      </c>
      <c r="AAG27" s="248">
        <f>IF(AAG$6=$WQ$5,成绩录入!ER30,0)</f>
        <v>0</v>
      </c>
      <c r="AAH27" s="248">
        <f>IF(AAH$6=$WQ$5,成绩录入!ES30,0)</f>
        <v>0</v>
      </c>
      <c r="AAI27" s="248">
        <f>IF(AAI$6=$WQ$5,成绩录入!ET30,0)</f>
        <v>0</v>
      </c>
      <c r="AAJ27" s="248">
        <f>IF(AAJ$6=$WQ$5,成绩录入!EU30,0)</f>
        <v>0</v>
      </c>
      <c r="AAK27" s="248">
        <f>IF(AAK$6=$WQ$5,成绩录入!EV30,0)</f>
        <v>0</v>
      </c>
      <c r="AAL27" s="248">
        <f>IF(AAL$6=$WQ$5,成绩录入!EW30,0)</f>
        <v>0</v>
      </c>
      <c r="AAM27" s="248">
        <f>IF(AAM$6=$WQ$5,成绩录入!EX30,0)</f>
        <v>0</v>
      </c>
      <c r="AAN27" s="218">
        <f t="shared" si="33"/>
        <v>0</v>
      </c>
      <c r="AAO27" s="206"/>
      <c r="AAQ27" s="247">
        <f>IF(AAQ$6=$AAP$5,成绩录入!BC30,0)</f>
        <v>0</v>
      </c>
      <c r="AAR27" s="248">
        <f>IF(AAR$6=$AAP$5,成绩录入!BD30,0)</f>
        <v>0</v>
      </c>
      <c r="AAS27" s="248">
        <f>IF(AAS$6=$AAP$5,成绩录入!BE30,0)</f>
        <v>0</v>
      </c>
      <c r="AAT27" s="248">
        <f>IF(AAT$6=$AAP$5,成绩录入!BF30,0)</f>
        <v>0</v>
      </c>
      <c r="AAU27" s="248">
        <f>IF(AAU$6=$AAP$5,成绩录入!BG30,0)</f>
        <v>0</v>
      </c>
      <c r="AAV27" s="248">
        <f>IF(AAV$6=$AAP$5,成绩录入!BH30,0)</f>
        <v>0</v>
      </c>
      <c r="AAW27" s="248">
        <f>IF(AAW$6=$AAP$5,成绩录入!BI30,0)</f>
        <v>0</v>
      </c>
      <c r="AAX27" s="248">
        <f>IF(AAX$6=$AAP$5,成绩录入!BJ30,0)</f>
        <v>0</v>
      </c>
      <c r="AAY27" s="248">
        <f>IF(AAY$6=$AAP$5,成绩录入!BK30,0)</f>
        <v>0</v>
      </c>
      <c r="AAZ27" s="248">
        <f>IF(AAZ$6=$AAP$5,成绩录入!BL30,0)</f>
        <v>0</v>
      </c>
      <c r="ABA27" s="248">
        <f>IF(ABA$6=$AAP$5,成绩录入!BM30,0)</f>
        <v>0</v>
      </c>
      <c r="ABB27" s="248">
        <f>IF(ABB$6=$AAP$5,成绩录入!BN30,0)</f>
        <v>0</v>
      </c>
      <c r="ABC27" s="248">
        <f>IF(ABC$6=$AAP$5,成绩录入!BO30,0)</f>
        <v>0</v>
      </c>
      <c r="ABD27" s="248">
        <f>IF(ABD$6=$AAP$5,成绩录入!BP30,0)</f>
        <v>0</v>
      </c>
      <c r="ABE27" s="248">
        <f>IF(ABE$6=$AAP$5,成绩录入!BQ30,0)</f>
        <v>0</v>
      </c>
      <c r="ABF27" s="248">
        <f>IF(ABF$6=$AAP$5,成绩录入!BR30,0)</f>
        <v>0</v>
      </c>
      <c r="ABG27" s="248">
        <f>IF(ABG$6=$AAP$5,成绩录入!BS30,0)</f>
        <v>0</v>
      </c>
      <c r="ABH27" s="248">
        <f>IF(ABH$6=$AAP$5,成绩录入!BT30,0)</f>
        <v>0</v>
      </c>
      <c r="ABI27" s="248">
        <f>IF(ABI$6=$AAP$5,成绩录入!BU30,0)</f>
        <v>0</v>
      </c>
      <c r="ABJ27" s="248">
        <f>IF(ABJ$6=$AAP$5,成绩录入!BV30,0)</f>
        <v>0</v>
      </c>
      <c r="ABK27" s="248">
        <f>IF(ABK$6=$AAP$5,成绩录入!BW30,0)</f>
        <v>0</v>
      </c>
      <c r="ABL27" s="248">
        <f>IF(ABL$6=$AAP$5,成绩录入!BX30,0)</f>
        <v>0</v>
      </c>
      <c r="ABM27" s="248">
        <f>IF(ABM$6=$AAP$5,成绩录入!BY30,0)</f>
        <v>0</v>
      </c>
      <c r="ABN27" s="248">
        <f>IF(ABN$6=$AAP$5,成绩录入!BZ30,0)</f>
        <v>0</v>
      </c>
      <c r="ABO27" s="248">
        <f>IF(ABO$6=$AAP$5,成绩录入!CA30,0)</f>
        <v>0</v>
      </c>
      <c r="ABP27" s="248">
        <f>IF(ABP$6=$AAP$5,成绩录入!CB30,0)</f>
        <v>0</v>
      </c>
      <c r="ABQ27" s="248">
        <f>IF(ABQ$6=$AAP$5,成绩录入!CC30,0)</f>
        <v>0</v>
      </c>
      <c r="ABR27" s="248">
        <f>IF(ABR$6=$AAP$5,成绩录入!CD30,0)</f>
        <v>0</v>
      </c>
      <c r="ABS27" s="248">
        <f>IF(ABS$6=$AAP$5,成绩录入!CE30,0)</f>
        <v>0</v>
      </c>
      <c r="ABT27" s="248">
        <f>IF(ABT$6=$AAP$5,成绩录入!CF30,0)</f>
        <v>0</v>
      </c>
      <c r="ABU27" s="248">
        <f>IF(ABU$6=$AAP$5,成绩录入!CG30,0)</f>
        <v>0</v>
      </c>
      <c r="ABV27" s="248">
        <f>IF(ABV$6=$AAP$5,成绩录入!CH30,0)</f>
        <v>0</v>
      </c>
      <c r="ABW27" s="248">
        <f>IF(ABW$6=$AAP$5,成绩录入!CI30,0)</f>
        <v>0</v>
      </c>
      <c r="ABX27" s="248">
        <f>IF(ABX$6=$AAP$5,成绩录入!CJ30,0)</f>
        <v>0</v>
      </c>
      <c r="ABY27" s="248">
        <f>IF(ABY$6=$AAP$5,成绩录入!CK30,0)</f>
        <v>0</v>
      </c>
      <c r="ABZ27" s="248">
        <f>IF(ABZ$6=$AAP$5,成绩录入!CL30,0)</f>
        <v>0</v>
      </c>
      <c r="ACA27" s="248">
        <f>IF(ACA$6=$AAP$5,成绩录入!CM30,0)</f>
        <v>0</v>
      </c>
      <c r="ACB27" s="248">
        <f>IF(ACB$6=$AAP$5,成绩录入!CN30,0)</f>
        <v>0</v>
      </c>
      <c r="ACC27" s="248">
        <f>IF(ACC$6=$AAP$5,成绩录入!CO30,0)</f>
        <v>0</v>
      </c>
      <c r="ACD27" s="248">
        <f>IF(ACD$6=$AAP$5,成绩录入!CP30,0)</f>
        <v>0</v>
      </c>
      <c r="ACE27" s="248">
        <f>IF(ACE$6=$AAP$5,成绩录入!CQ30,0)</f>
        <v>0</v>
      </c>
      <c r="ACF27" s="248">
        <f>IF(ACF$6=$AAP$5,成绩录入!CR30,0)</f>
        <v>0</v>
      </c>
      <c r="ACG27" s="248">
        <f>IF(ACG$6=$AAP$5,成绩录入!CS30,0)</f>
        <v>0</v>
      </c>
      <c r="ACH27" s="248">
        <f>IF(ACH$6=$AAP$5,成绩录入!CT30,0)</f>
        <v>0</v>
      </c>
      <c r="ACI27" s="248">
        <f>IF(ACI$6=$AAP$5,成绩录入!CU30,0)</f>
        <v>0</v>
      </c>
      <c r="ACJ27" s="248">
        <f>IF(ACJ$6=$AAP$5,成绩录入!CV30,0)</f>
        <v>0</v>
      </c>
      <c r="ACK27" s="248">
        <f>IF(ACK$6=$AAP$5,成绩录入!CW30,0)</f>
        <v>0</v>
      </c>
      <c r="ACL27" s="248">
        <f>IF(ACL$6=$AAP$5,成绩录入!CX30,0)</f>
        <v>0</v>
      </c>
      <c r="ACM27" s="248">
        <f>IF(ACM$6=$AAP$5,成绩录入!CY30,0)</f>
        <v>0</v>
      </c>
      <c r="ACN27" s="248">
        <f>IF(ACN$6=$AAP$5,成绩录入!CZ30,0)</f>
        <v>0</v>
      </c>
      <c r="ACO27" s="248">
        <f>IF(ACO$6=$AAP$5,成绩录入!DA30,0)</f>
        <v>0</v>
      </c>
      <c r="ACP27" s="248">
        <f>IF(ACP$6=$AAP$5,成绩录入!DB30,0)</f>
        <v>0</v>
      </c>
      <c r="ACQ27" s="248">
        <f>IF(ACQ$6=$AAP$5,成绩录入!DC30,0)</f>
        <v>0</v>
      </c>
      <c r="ACR27" s="248">
        <f>IF(ACR$6=$AAP$5,成绩录入!DD30,0)</f>
        <v>0</v>
      </c>
      <c r="ACS27" s="248">
        <f>IF(ACS$6=$AAP$5,成绩录入!DE30,0)</f>
        <v>0</v>
      </c>
      <c r="ACT27" s="248">
        <f>IF(ACT$6=$AAP$5,成绩录入!DF30,0)</f>
        <v>0</v>
      </c>
      <c r="ACU27" s="248">
        <f>IF(ACU$6=$AAP$5,成绩录入!DG30,0)</f>
        <v>0</v>
      </c>
      <c r="ACV27" s="248">
        <f>IF(ACV$6=$AAP$5,成绩录入!DH30,0)</f>
        <v>0</v>
      </c>
      <c r="ACW27" s="248">
        <f>IF(ACW$6=$AAP$5,成绩录入!DI30,0)</f>
        <v>0</v>
      </c>
      <c r="ACX27" s="248">
        <f>IF(ACX$6=$AAP$5,成绩录入!DJ30,0)</f>
        <v>0</v>
      </c>
      <c r="ACY27" s="248">
        <f>IF(ACY$6=$AAP$5,成绩录入!DK30,0)</f>
        <v>0</v>
      </c>
      <c r="ACZ27" s="248">
        <f>IF(ACZ$6=$AAP$5,成绩录入!DL30,0)</f>
        <v>0</v>
      </c>
      <c r="ADA27" s="248">
        <f>IF(ADA$6=$AAP$5,成绩录入!DM30,0)</f>
        <v>0</v>
      </c>
      <c r="ADB27" s="248">
        <f>IF(ADB$6=$AAP$5,成绩录入!DN30,0)</f>
        <v>0</v>
      </c>
      <c r="ADC27" s="248">
        <f>IF(ADC$6=$AAP$5,成绩录入!DO30,0)</f>
        <v>0</v>
      </c>
      <c r="ADD27" s="248">
        <f>IF(ADD$6=$AAP$5,成绩录入!DP30,0)</f>
        <v>0</v>
      </c>
      <c r="ADE27" s="248">
        <f>IF(ADE$6=$AAP$5,成绩录入!DQ30,0)</f>
        <v>0</v>
      </c>
      <c r="ADF27" s="248">
        <f>IF(ADF$6=$AAP$5,成绩录入!DR30,0)</f>
        <v>0</v>
      </c>
      <c r="ADG27" s="248">
        <f>IF(ADG$6=$AAP$5,成绩录入!DS30,0)</f>
        <v>0</v>
      </c>
      <c r="ADH27" s="248">
        <f>IF(ADH$6=$AAP$5,成绩录入!DT30,0)</f>
        <v>0</v>
      </c>
      <c r="ADI27" s="248">
        <f>IF(ADI$6=$AAP$5,成绩录入!DU30,0)</f>
        <v>0</v>
      </c>
      <c r="ADJ27" s="248">
        <f>IF(ADJ$6=$AAP$5,成绩录入!DV30,0)</f>
        <v>0</v>
      </c>
      <c r="ADK27" s="248">
        <f>IF(ADK$6=$AAP$5,成绩录入!DW30,0)</f>
        <v>0</v>
      </c>
      <c r="ADL27" s="248">
        <f>IF(ADL$6=$AAP$5,成绩录入!DX30,0)</f>
        <v>0</v>
      </c>
      <c r="ADM27" s="248">
        <f>IF(ADM$6=$AAP$5,成绩录入!DY30,0)</f>
        <v>0</v>
      </c>
      <c r="ADN27" s="248">
        <f>IF(ADN$6=$AAP$5,成绩录入!DZ30,0)</f>
        <v>0</v>
      </c>
      <c r="ADO27" s="248">
        <f>IF(ADO$6=$AAP$5,成绩录入!EA30,0)</f>
        <v>0</v>
      </c>
      <c r="ADP27" s="248">
        <f>IF(ADP$6=$AAP$5,成绩录入!EB30,0)</f>
        <v>0</v>
      </c>
      <c r="ADQ27" s="248">
        <f>IF(ADQ$6=$AAP$5,成绩录入!EC30,0)</f>
        <v>0</v>
      </c>
      <c r="ADR27" s="248">
        <f>IF(ADR$6=$AAP$5,成绩录入!ED30,0)</f>
        <v>0</v>
      </c>
      <c r="ADS27" s="248">
        <f>IF(ADS$6=$AAP$5,成绩录入!EE30,0)</f>
        <v>0</v>
      </c>
      <c r="ADT27" s="248">
        <f>IF(ADT$6=$AAP$5,成绩录入!EF30,0)</f>
        <v>0</v>
      </c>
      <c r="ADU27" s="248">
        <f>IF(ADU$6=$AAP$5,成绩录入!EG30,0)</f>
        <v>0</v>
      </c>
      <c r="ADV27" s="248">
        <f>IF(ADV$6=$AAP$5,成绩录入!EH30,0)</f>
        <v>0</v>
      </c>
      <c r="ADW27" s="248">
        <f>IF(ADW$6=$AAP$5,成绩录入!EI30,0)</f>
        <v>0</v>
      </c>
      <c r="ADX27" s="248">
        <f>IF(ADX$6=$AAP$5,成绩录入!EJ30,0)</f>
        <v>0</v>
      </c>
      <c r="ADY27" s="248">
        <f>IF(ADY$6=$AAP$5,成绩录入!EK30,0)</f>
        <v>0</v>
      </c>
      <c r="ADZ27" s="248">
        <f>IF(ADZ$6=$AAP$5,成绩录入!EL30,0)</f>
        <v>0</v>
      </c>
      <c r="AEA27" s="248">
        <f>IF(AEA$6=$AAP$5,成绩录入!EM30,0)</f>
        <v>0</v>
      </c>
      <c r="AEB27" s="248">
        <f>IF(AEB$6=$AAP$5,成绩录入!EN30,0)</f>
        <v>0</v>
      </c>
      <c r="AEC27" s="248">
        <f>IF(AEC$6=$AAP$5,成绩录入!EO30,0)</f>
        <v>0</v>
      </c>
      <c r="AED27" s="248">
        <f>IF(AED$6=$AAP$5,成绩录入!EP30,0)</f>
        <v>0</v>
      </c>
      <c r="AEE27" s="248">
        <f>IF(AEE$6=$AAP$5,成绩录入!EQ30,0)</f>
        <v>0</v>
      </c>
      <c r="AEF27" s="248">
        <f>IF(AEF$6=$AAP$5,成绩录入!ER30,0)</f>
        <v>0</v>
      </c>
      <c r="AEG27" s="248">
        <f>IF(AEG$6=$AAP$5,成绩录入!ES30,0)</f>
        <v>0</v>
      </c>
      <c r="AEH27" s="248">
        <f>IF(AEH$6=$AAP$5,成绩录入!ET30,0)</f>
        <v>0</v>
      </c>
      <c r="AEI27" s="248">
        <f>IF(AEI$6=$AAP$5,成绩录入!EU30,0)</f>
        <v>0</v>
      </c>
      <c r="AEJ27" s="248">
        <f>IF(AEJ$6=$AAP$5,成绩录入!EV30,0)</f>
        <v>0</v>
      </c>
      <c r="AEK27" s="248">
        <f>IF(AEK$6=$AAP$5,成绩录入!EW30,0)</f>
        <v>0</v>
      </c>
      <c r="AEL27" s="248">
        <f>IF(AEL$6=$AAP$5,成绩录入!EX30,0)</f>
        <v>0</v>
      </c>
      <c r="AEM27" s="218">
        <f t="shared" si="34"/>
        <v>0</v>
      </c>
      <c r="AEN27" s="166"/>
      <c r="AEO27" s="166"/>
      <c r="AEP27" s="247">
        <f>IF(AEP$6=$AEO$5,成绩录入!BC30,0)</f>
        <v>0</v>
      </c>
      <c r="AEQ27" s="248">
        <f>IF(AEQ$6=$AEO$5,成绩录入!BD30,0)</f>
        <v>0</v>
      </c>
      <c r="AER27" s="248">
        <f>IF(AER$6=$AEO$5,成绩录入!BE30,0)</f>
        <v>0</v>
      </c>
      <c r="AES27" s="248">
        <f>IF(AES$6=$AEO$5,成绩录入!BF30,0)</f>
        <v>0</v>
      </c>
      <c r="AET27" s="248">
        <f>IF(AET$6=$AEO$5,成绩录入!BG30,0)</f>
        <v>0</v>
      </c>
      <c r="AEU27" s="248">
        <f>IF(AEU$6=$AEO$5,成绩录入!BH30,0)</f>
        <v>0</v>
      </c>
      <c r="AEV27" s="248">
        <f>IF(AEV$6=$AEO$5,成绩录入!BI30,0)</f>
        <v>0</v>
      </c>
      <c r="AEW27" s="248">
        <f>IF(AEW$6=$AEO$5,成绩录入!BJ30,0)</f>
        <v>0</v>
      </c>
      <c r="AEX27" s="248">
        <f>IF(AEX$6=$AEO$5,成绩录入!BK30,0)</f>
        <v>0</v>
      </c>
      <c r="AEY27" s="248">
        <f>IF(AEY$6=$AEO$5,成绩录入!BL30,0)</f>
        <v>0</v>
      </c>
      <c r="AEZ27" s="248">
        <f>IF(AEZ$6=$AEO$5,成绩录入!BM30,0)</f>
        <v>0</v>
      </c>
      <c r="AFA27" s="248">
        <f>IF(AFA$6=$AEO$5,成绩录入!BN30,0)</f>
        <v>0</v>
      </c>
      <c r="AFB27" s="248">
        <f>IF(AFB$6=$AEO$5,成绩录入!BO30,0)</f>
        <v>0</v>
      </c>
      <c r="AFC27" s="248">
        <f>IF(AFC$6=$AEO$5,成绩录入!BP30,0)</f>
        <v>0</v>
      </c>
      <c r="AFD27" s="248">
        <f>IF(AFD$6=$AEO$5,成绩录入!BQ30,0)</f>
        <v>0</v>
      </c>
      <c r="AFE27" s="248">
        <f>IF(AFE$6=$AEO$5,成绩录入!BR30,0)</f>
        <v>0</v>
      </c>
      <c r="AFF27" s="248">
        <f>IF(AFF$6=$AEO$5,成绩录入!BS30,0)</f>
        <v>0</v>
      </c>
      <c r="AFG27" s="248">
        <f>IF(AFG$6=$AEO$5,成绩录入!BT30,0)</f>
        <v>0</v>
      </c>
      <c r="AFH27" s="248">
        <f>IF(AFH$6=$AEO$5,成绩录入!BU30,0)</f>
        <v>0</v>
      </c>
      <c r="AFI27" s="248">
        <f>IF(AFI$6=$AEO$5,成绩录入!BV30,0)</f>
        <v>0</v>
      </c>
      <c r="AFJ27" s="248">
        <f>IF(AFJ$6=$AEO$5,成绩录入!BW30,0)</f>
        <v>0</v>
      </c>
      <c r="AFK27" s="248">
        <f>IF(AFK$6=$AEO$5,成绩录入!BX30,0)</f>
        <v>0</v>
      </c>
      <c r="AFL27" s="248">
        <f>IF(AFL$6=$AEO$5,成绩录入!BY30,0)</f>
        <v>0</v>
      </c>
      <c r="AFM27" s="248">
        <f>IF(AFM$6=$AEO$5,成绩录入!BZ30,0)</f>
        <v>0</v>
      </c>
      <c r="AFN27" s="248">
        <f>IF(AFN$6=$AEO$5,成绩录入!CA30,0)</f>
        <v>0</v>
      </c>
      <c r="AFO27" s="248">
        <f>IF(AFO$6=$AEO$5,成绩录入!CB30,0)</f>
        <v>0</v>
      </c>
      <c r="AFP27" s="248">
        <f>IF(AFP$6=$AEO$5,成绩录入!CC30,0)</f>
        <v>0</v>
      </c>
      <c r="AFQ27" s="248">
        <f>IF(AFQ$6=$AEO$5,成绩录入!CD30,0)</f>
        <v>0</v>
      </c>
      <c r="AFR27" s="248">
        <f>IF(AFR$6=$AEO$5,成绩录入!CE30,0)</f>
        <v>0</v>
      </c>
      <c r="AFS27" s="248">
        <f>IF(AFS$6=$AEO$5,成绩录入!CF30,0)</f>
        <v>0</v>
      </c>
      <c r="AFT27" s="248">
        <f>IF(AFT$6=$AEO$5,成绩录入!CG30,0)</f>
        <v>0</v>
      </c>
      <c r="AFU27" s="248">
        <f>IF(AFU$6=$AEO$5,成绩录入!CH30,0)</f>
        <v>0</v>
      </c>
      <c r="AFV27" s="248">
        <f>IF(AFV$6=$AEO$5,成绩录入!CI30,0)</f>
        <v>0</v>
      </c>
      <c r="AFW27" s="248">
        <f>IF(AFW$6=$AEO$5,成绩录入!CJ30,0)</f>
        <v>0</v>
      </c>
      <c r="AFX27" s="248">
        <f>IF(AFX$6=$AEO$5,成绩录入!CK30,0)</f>
        <v>0</v>
      </c>
      <c r="AFY27" s="248">
        <f>IF(AFY$6=$AEO$5,成绩录入!CL30,0)</f>
        <v>0</v>
      </c>
      <c r="AFZ27" s="248">
        <f>IF(AFZ$6=$AEO$5,成绩录入!CM30,0)</f>
        <v>0</v>
      </c>
      <c r="AGA27" s="248">
        <f>IF(AGA$6=$AEO$5,成绩录入!CN30,0)</f>
        <v>0</v>
      </c>
      <c r="AGB27" s="248">
        <f>IF(AGB$6=$AEO$5,成绩录入!CO30,0)</f>
        <v>0</v>
      </c>
      <c r="AGC27" s="248">
        <f>IF(AGC$6=$AEO$5,成绩录入!CP30,0)</f>
        <v>0</v>
      </c>
      <c r="AGD27" s="248">
        <f>IF(AGD$6=$AEO$5,成绩录入!CQ30,0)</f>
        <v>0</v>
      </c>
      <c r="AGE27" s="248">
        <f>IF(AGE$6=$AEO$5,成绩录入!CR30,0)</f>
        <v>0</v>
      </c>
      <c r="AGF27" s="248">
        <f>IF(AGF$6=$AEO$5,成绩录入!CS30,0)</f>
        <v>0</v>
      </c>
      <c r="AGG27" s="248">
        <f>IF(AGG$6=$AEO$5,成绩录入!CT30,0)</f>
        <v>0</v>
      </c>
      <c r="AGH27" s="248">
        <f>IF(AGH$6=$AEO$5,成绩录入!CU30,0)</f>
        <v>0</v>
      </c>
      <c r="AGI27" s="248">
        <f>IF(AGI$6=$AEO$5,成绩录入!CV30,0)</f>
        <v>0</v>
      </c>
      <c r="AGJ27" s="248">
        <f>IF(AGJ$6=$AEO$5,成绩录入!CW30,0)</f>
        <v>0</v>
      </c>
      <c r="AGK27" s="248">
        <f>IF(AGK$6=$AEO$5,成绩录入!CX30,0)</f>
        <v>0</v>
      </c>
      <c r="AGL27" s="248">
        <f>IF(AGL$6=$AEO$5,成绩录入!CY30,0)</f>
        <v>0</v>
      </c>
      <c r="AGM27" s="248">
        <f>IF(AGM$6=$AEO$5,成绩录入!CZ30,0)</f>
        <v>0</v>
      </c>
      <c r="AGN27" s="248">
        <f>IF(AGN$6=$AEO$5,成绩录入!DA30,0)</f>
        <v>0</v>
      </c>
      <c r="AGO27" s="248">
        <f>IF(AGO$6=$AEO$5,成绩录入!DB30,0)</f>
        <v>0</v>
      </c>
      <c r="AGP27" s="248">
        <f>IF(AGP$6=$AEO$5,成绩录入!DC30,0)</f>
        <v>0</v>
      </c>
      <c r="AGQ27" s="248">
        <f>IF(AGQ$6=$AEO$5,成绩录入!DD30,0)</f>
        <v>0</v>
      </c>
      <c r="AGR27" s="248">
        <f>IF(AGR$6=$AEO$5,成绩录入!DE30,0)</f>
        <v>0</v>
      </c>
      <c r="AGS27" s="248">
        <f>IF(AGS$6=$AEO$5,成绩录入!DF30,0)</f>
        <v>0</v>
      </c>
      <c r="AGT27" s="248">
        <f>IF(AGT$6=$AEO$5,成绩录入!DG30,0)</f>
        <v>0</v>
      </c>
      <c r="AGU27" s="248">
        <f>IF(AGU$6=$AEO$5,成绩录入!DH30,0)</f>
        <v>0</v>
      </c>
      <c r="AGV27" s="248">
        <f>IF(AGV$6=$AEO$5,成绩录入!DI30,0)</f>
        <v>0</v>
      </c>
      <c r="AGW27" s="248">
        <f>IF(AGW$6=$AEO$5,成绩录入!DJ30,0)</f>
        <v>0</v>
      </c>
      <c r="AGX27" s="248">
        <f>IF(AGX$6=$AEO$5,成绩录入!DK30,0)</f>
        <v>0</v>
      </c>
      <c r="AGY27" s="248">
        <f>IF(AGY$6=$AEO$5,成绩录入!DL30,0)</f>
        <v>0</v>
      </c>
      <c r="AGZ27" s="248">
        <f>IF(AGZ$6=$AEO$5,成绩录入!DM30,0)</f>
        <v>0</v>
      </c>
      <c r="AHA27" s="248">
        <f>IF(AHA$6=$AEO$5,成绩录入!DN30,0)</f>
        <v>0</v>
      </c>
      <c r="AHB27" s="248">
        <f>IF(AHB$6=$AEO$5,成绩录入!DO30,0)</f>
        <v>0</v>
      </c>
      <c r="AHC27" s="248">
        <f>IF(AHC$6=$AEO$5,成绩录入!DP30,0)</f>
        <v>0</v>
      </c>
      <c r="AHD27" s="248">
        <f>IF(AHD$6=$AEO$5,成绩录入!DQ30,0)</f>
        <v>0</v>
      </c>
      <c r="AHE27" s="248">
        <f>IF(AHE$6=$AEO$5,成绩录入!DR30,0)</f>
        <v>0</v>
      </c>
      <c r="AHF27" s="248">
        <f>IF(AHF$6=$AEO$5,成绩录入!DS30,0)</f>
        <v>0</v>
      </c>
      <c r="AHG27" s="248">
        <f>IF(AHG$6=$AEO$5,成绩录入!DT30,0)</f>
        <v>0</v>
      </c>
      <c r="AHH27" s="248">
        <f>IF(AHH$6=$AEO$5,成绩录入!DU30,0)</f>
        <v>0</v>
      </c>
      <c r="AHI27" s="248">
        <f>IF(AHI$6=$AEO$5,成绩录入!DV30,0)</f>
        <v>0</v>
      </c>
      <c r="AHJ27" s="248">
        <f>IF(AHJ$6=$AEO$5,成绩录入!DW30,0)</f>
        <v>0</v>
      </c>
      <c r="AHK27" s="248">
        <f>IF(AHK$6=$AEO$5,成绩录入!DX30,0)</f>
        <v>0</v>
      </c>
      <c r="AHL27" s="248">
        <f>IF(AHL$6=$AEO$5,成绩录入!DY30,0)</f>
        <v>0</v>
      </c>
      <c r="AHM27" s="248">
        <f>IF(AHM$6=$AEO$5,成绩录入!DZ30,0)</f>
        <v>0</v>
      </c>
      <c r="AHN27" s="248">
        <f>IF(AHN$6=$AEO$5,成绩录入!EA30,0)</f>
        <v>0</v>
      </c>
      <c r="AHO27" s="248">
        <f>IF(AHO$6=$AEO$5,成绩录入!EB30,0)</f>
        <v>0</v>
      </c>
      <c r="AHP27" s="248">
        <f>IF(AHP$6=$AEO$5,成绩录入!EC30,0)</f>
        <v>0</v>
      </c>
      <c r="AHQ27" s="248">
        <f>IF(AHQ$6=$AEO$5,成绩录入!ED30,0)</f>
        <v>0</v>
      </c>
      <c r="AHR27" s="248">
        <f>IF(AHR$6=$AEO$5,成绩录入!EE30,0)</f>
        <v>0</v>
      </c>
      <c r="AHS27" s="248">
        <f>IF(AHS$6=$AEO$5,成绩录入!EF30,0)</f>
        <v>0</v>
      </c>
      <c r="AHT27" s="248">
        <f>IF(AHT$6=$AEO$5,成绩录入!EG30,0)</f>
        <v>0</v>
      </c>
      <c r="AHU27" s="248">
        <f>IF(AHU$6=$AEO$5,成绩录入!EH30,0)</f>
        <v>0</v>
      </c>
      <c r="AHV27" s="248">
        <f>IF(AHV$6=$AEO$5,成绩录入!EI30,0)</f>
        <v>0</v>
      </c>
      <c r="AHW27" s="248">
        <f>IF(AHW$6=$AEO$5,成绩录入!EJ30,0)</f>
        <v>0</v>
      </c>
      <c r="AHX27" s="248">
        <f>IF(AHX$6=$AEO$5,成绩录入!EK30,0)</f>
        <v>0</v>
      </c>
      <c r="AHY27" s="248">
        <f>IF(AHY$6=$AEO$5,成绩录入!EL30,0)</f>
        <v>0</v>
      </c>
      <c r="AHZ27" s="248">
        <f>IF(AHZ$6=$AEO$5,成绩录入!EM30,0)</f>
        <v>0</v>
      </c>
      <c r="AIA27" s="248">
        <f>IF(AIA$6=$AEO$5,成绩录入!EN30,0)</f>
        <v>0</v>
      </c>
      <c r="AIB27" s="248">
        <f>IF(AIB$6=$AEO$5,成绩录入!EO30,0)</f>
        <v>0</v>
      </c>
      <c r="AIC27" s="248">
        <f>IF(AIC$6=$AEO$5,成绩录入!EP30,0)</f>
        <v>0</v>
      </c>
      <c r="AID27" s="248">
        <f>IF(AID$6=$AEO$5,成绩录入!EQ30,0)</f>
        <v>0</v>
      </c>
      <c r="AIE27" s="248">
        <f>IF(AIE$6=$AEO$5,成绩录入!ER30,0)</f>
        <v>0</v>
      </c>
      <c r="AIF27" s="248">
        <f>IF(AIF$6=$AEO$5,成绩录入!ES30,0)</f>
        <v>0</v>
      </c>
      <c r="AIG27" s="248">
        <f>IF(AIG$6=$AEO$5,成绩录入!ET30,0)</f>
        <v>0</v>
      </c>
      <c r="AIH27" s="248">
        <f>IF(AIH$6=$AEO$5,成绩录入!EU30,0)</f>
        <v>0</v>
      </c>
      <c r="AII27" s="248">
        <f>IF(AII$6=$AEO$5,成绩录入!EV30,0)</f>
        <v>0</v>
      </c>
      <c r="AIJ27" s="248">
        <f>IF(AIJ$6=$AEO$5,成绩录入!EW30,0)</f>
        <v>0</v>
      </c>
      <c r="AIK27" s="248">
        <f>IF(AIK$6=$AEO$5,成绩录入!EX30,0)</f>
        <v>0</v>
      </c>
      <c r="AIL27" s="218">
        <f t="shared" si="35"/>
        <v>0</v>
      </c>
      <c r="AIN27" s="214" t="str">
        <f>初始录入!A32</f>
        <v/>
      </c>
      <c r="AIO27" s="215">
        <f>初始录入!B32</f>
        <v>0</v>
      </c>
      <c r="AIP27" s="216">
        <f>初始录入!C32</f>
        <v>0</v>
      </c>
      <c r="AIQ27" s="314">
        <f>IF(平时!D25&lt;&gt;"",平时!D25,0)</f>
        <v>0</v>
      </c>
      <c r="AIR27" s="324" t="str">
        <f t="shared" si="89"/>
        <v/>
      </c>
      <c r="AIS27" s="314">
        <f>IF(过程!D25&lt;&gt;"",过程!D25,0)</f>
        <v>0</v>
      </c>
      <c r="AIT27" s="324" t="str">
        <f t="shared" si="90"/>
        <v/>
      </c>
      <c r="AIU27" s="216">
        <f>IF(期末!D25&lt;&gt;"",期末!D25,0)</f>
        <v>0</v>
      </c>
      <c r="AIV27" s="324" t="str">
        <f t="shared" si="91"/>
        <v/>
      </c>
      <c r="AIW27" s="325">
        <f t="shared" si="92"/>
        <v>0</v>
      </c>
      <c r="AIX27" s="314">
        <f>IF(平时!E25&lt;&gt;"",平时!E25,0)</f>
        <v>0</v>
      </c>
      <c r="AIY27" s="324" t="str">
        <f t="shared" si="93"/>
        <v/>
      </c>
      <c r="AIZ27" s="314">
        <f>IF(过程!E25&lt;&gt;"",过程!E25,0)</f>
        <v>0</v>
      </c>
      <c r="AJA27" s="324" t="str">
        <f t="shared" si="94"/>
        <v/>
      </c>
      <c r="AJB27" s="216">
        <f>IF(期末!E25&lt;&gt;"",期末!E25,0)</f>
        <v>0</v>
      </c>
      <c r="AJC27" s="324" t="str">
        <f t="shared" si="95"/>
        <v/>
      </c>
      <c r="AJD27" s="325">
        <f t="shared" si="96"/>
        <v>0</v>
      </c>
      <c r="AJE27" s="314">
        <f>IF(平时!F25&lt;&gt;"",平时!F25,0)</f>
        <v>0</v>
      </c>
      <c r="AJF27" s="324" t="str">
        <f t="shared" si="97"/>
        <v/>
      </c>
      <c r="AJG27" s="314">
        <f>IF(过程!F25&lt;&gt;"",过程!F25,0)</f>
        <v>0</v>
      </c>
      <c r="AJH27" s="324" t="str">
        <f t="shared" si="98"/>
        <v/>
      </c>
      <c r="AJI27" s="216">
        <f>IF(期末!F25&lt;&gt;"",期末!F25,0)</f>
        <v>0</v>
      </c>
      <c r="AJJ27" s="324" t="str">
        <f t="shared" si="99"/>
        <v/>
      </c>
      <c r="AJK27" s="325">
        <f t="shared" si="100"/>
        <v>0</v>
      </c>
      <c r="AJL27" s="314">
        <f>IF(平时!G25&lt;&gt;"",平时!G25,0)</f>
        <v>0</v>
      </c>
      <c r="AJM27" s="324" t="str">
        <f t="shared" si="101"/>
        <v/>
      </c>
      <c r="AJN27" s="314">
        <f>IF(过程!G25&lt;&gt;"",过程!G25,0)</f>
        <v>0</v>
      </c>
      <c r="AJO27" s="324" t="str">
        <f t="shared" si="102"/>
        <v/>
      </c>
      <c r="AJP27" s="216">
        <f>IF(期末!G25&lt;&gt;"",期末!G25,0)</f>
        <v>0</v>
      </c>
      <c r="AJQ27" s="324" t="str">
        <f t="shared" si="103"/>
        <v/>
      </c>
      <c r="AJR27" s="325">
        <f t="shared" si="104"/>
        <v>0</v>
      </c>
      <c r="AJS27" s="314">
        <f>IF(平时!H25&lt;&gt;"",平时!H25,0)</f>
        <v>0</v>
      </c>
      <c r="AJT27" s="324" t="str">
        <f t="shared" si="105"/>
        <v/>
      </c>
      <c r="AJU27" s="314">
        <f>IF(过程!H25&lt;&gt;"",过程!H25,0)</f>
        <v>0</v>
      </c>
      <c r="AJV27" s="324" t="str">
        <f t="shared" si="106"/>
        <v/>
      </c>
      <c r="AJW27" s="216">
        <f>IF(期末!H25&lt;&gt;"",期末!H25,0)</f>
        <v>0</v>
      </c>
      <c r="AJX27" s="324" t="str">
        <f t="shared" si="107"/>
        <v/>
      </c>
      <c r="AJY27" s="326">
        <f t="shared" si="108"/>
        <v>0</v>
      </c>
      <c r="AKA27" s="216" t="str">
        <f>初始录入!A32</f>
        <v/>
      </c>
      <c r="AKB27" s="216">
        <f>初始录入!B32</f>
        <v>0</v>
      </c>
      <c r="AKC27" s="216">
        <f>初始录入!C32</f>
        <v>0</v>
      </c>
      <c r="AKD27" s="327" t="str">
        <f>IF(初始录入!$E32=初始录入!$K$2,达成度!$D40,"")</f>
        <v/>
      </c>
      <c r="AKE27" s="327" t="str">
        <f>IF(初始录入!$E32=初始录入!$K$3,达成度!D40,"")</f>
        <v/>
      </c>
      <c r="AKF27" s="216" t="str">
        <f>IF(初始录入!$E32=初始录入!$K$4,达成度!D40,"")</f>
        <v/>
      </c>
      <c r="AKG27" s="216" t="str">
        <f>IF(初始录入!$E32=初始录入!$K$5,达成度!D40,"")</f>
        <v/>
      </c>
      <c r="AKH27" s="327" t="str">
        <f>IF(初始录入!$E32=初始录入!$K$2,达成度!E40,"")</f>
        <v/>
      </c>
      <c r="AKI27" s="327" t="str">
        <f>IF(初始录入!$E32=初始录入!$K$3,达成度!E40,"")</f>
        <v/>
      </c>
      <c r="AKJ27" s="216" t="str">
        <f>IF(初始录入!$E32=初始录入!$K$4,达成度!E40,"")</f>
        <v/>
      </c>
      <c r="AKK27" s="216" t="str">
        <f>IF(初始录入!$E32=初始录入!$K$5,达成度!E40,"")</f>
        <v/>
      </c>
      <c r="AKL27" s="327" t="str">
        <f>IF(初始录入!$E32=初始录入!$K$2,达成度!F40,"")</f>
        <v/>
      </c>
      <c r="AKM27" s="327" t="str">
        <f>IF(初始录入!$E32=初始录入!$K$3,达成度!F40,"")</f>
        <v/>
      </c>
      <c r="AKN27" s="216" t="str">
        <f>IF(初始录入!$E32=初始录入!$K$4,达成度!F40,"")</f>
        <v/>
      </c>
      <c r="AKO27" s="216" t="str">
        <f>IF(初始录入!$E32=初始录入!$K$5,达成度!F40,"")</f>
        <v/>
      </c>
      <c r="AKP27" s="327" t="str">
        <f>IF(初始录入!$E32=初始录入!$K$2,达成度!H40,"")</f>
        <v/>
      </c>
      <c r="AKQ27" s="327" t="str">
        <f>IF(初始录入!$E32=初始录入!$K$3,达成度!H40,"")</f>
        <v/>
      </c>
      <c r="AKR27" s="216" t="str">
        <f>IF(初始录入!$E32=初始录入!$K$4,达成度!H40,"")</f>
        <v/>
      </c>
      <c r="AKS27" s="216" t="str">
        <f>IF(初始录入!$E32=初始录入!$K$5,达成度!H40,"")</f>
        <v/>
      </c>
      <c r="AKT27" s="327" t="str">
        <f>IF(初始录入!$E32=初始录入!$K$2,达成度!I40,"")</f>
        <v/>
      </c>
      <c r="AKU27" s="327" t="str">
        <f>IF(初始录入!$E32=初始录入!$K$3,达成度!I40,"")</f>
        <v/>
      </c>
      <c r="AKV27" s="216" t="str">
        <f>IF(初始录入!$E32=初始录入!$K$4,达成度!I40,"")</f>
        <v/>
      </c>
      <c r="AKW27" s="216" t="str">
        <f>IF(初始录入!$E32=初始录入!$K$5,达成度!I40,"")</f>
        <v/>
      </c>
      <c r="AKX27" s="327" t="str">
        <f>IF(初始录入!$E32=初始录入!$K$2,达成度!J40,"")</f>
        <v/>
      </c>
      <c r="AKY27" s="327" t="str">
        <f>IF(初始录入!$E32=初始录入!$K$3,达成度!J40,"")</f>
        <v/>
      </c>
      <c r="AKZ27" s="216" t="str">
        <f>IF(初始录入!$E32=初始录入!$K$4,达成度!J40,"")</f>
        <v/>
      </c>
      <c r="ALA27" s="216" t="str">
        <f>IF(初始录入!$E32=初始录入!$K$5,达成度!J40,"")</f>
        <v/>
      </c>
      <c r="ALB27" s="327" t="str">
        <f>IF(初始录入!$E32=初始录入!$K$2,达成度!L40,"")</f>
        <v/>
      </c>
      <c r="ALC27" s="327" t="str">
        <f>IF(初始录入!$E32=初始录入!$K$3,达成度!L40,"")</f>
        <v/>
      </c>
      <c r="ALD27" s="216" t="str">
        <f>IF(初始录入!$E32=初始录入!$K$4,达成度!L40,"")</f>
        <v/>
      </c>
      <c r="ALE27" s="216" t="str">
        <f>IF(初始录入!$E32=初始录入!$K$5,达成度!L40,"")</f>
        <v/>
      </c>
      <c r="ALF27" s="327" t="str">
        <f>IF(初始录入!$E32=初始录入!$K$2,达成度!M40,"")</f>
        <v/>
      </c>
      <c r="ALG27" s="327" t="str">
        <f>IF(初始录入!$E32=初始录入!$K$3,达成度!M40,"")</f>
        <v/>
      </c>
      <c r="ALH27" s="216" t="str">
        <f>IF(初始录入!$E32=初始录入!$K$4,达成度!M40,"")</f>
        <v/>
      </c>
      <c r="ALI27" s="216" t="str">
        <f>IF(初始录入!$E32=初始录入!$K$5,达成度!M40,"")</f>
        <v/>
      </c>
      <c r="ALJ27" s="327" t="str">
        <f>IF(初始录入!$E32=初始录入!$K$2,达成度!N40,"")</f>
        <v/>
      </c>
      <c r="ALK27" s="327" t="str">
        <f>IF(初始录入!$E32=初始录入!$K$3,达成度!N40,"")</f>
        <v/>
      </c>
      <c r="ALL27" s="216" t="str">
        <f>IF(初始录入!$E32=初始录入!$K$4,达成度!N40,"")</f>
        <v/>
      </c>
      <c r="ALM27" s="216" t="str">
        <f>IF(初始录入!$E32=初始录入!$K$5,达成度!N40,"")</f>
        <v/>
      </c>
      <c r="ALN27" s="327" t="str">
        <f>IF(初始录入!$E32=初始录入!$K$2,达成度!P40,"")</f>
        <v/>
      </c>
      <c r="ALO27" s="327" t="str">
        <f>IF(初始录入!$E32=初始录入!$K$3,达成度!P40,"")</f>
        <v/>
      </c>
      <c r="ALP27" s="216" t="str">
        <f>IF(初始录入!$E32=初始录入!$K$4,达成度!P40,"")</f>
        <v/>
      </c>
      <c r="ALQ27" s="216" t="str">
        <f>IF(初始录入!$E32=初始录入!$K$5,达成度!P40,"")</f>
        <v/>
      </c>
      <c r="ALR27" s="327" t="str">
        <f>IF(初始录入!$E32=初始录入!$K$2,达成度!Q40,"")</f>
        <v/>
      </c>
      <c r="ALS27" s="327" t="str">
        <f>IF(初始录入!$E32=初始录入!$K$3,达成度!Q40,"")</f>
        <v/>
      </c>
      <c r="ALT27" s="216" t="str">
        <f>IF(初始录入!$E32=初始录入!$K$4,达成度!Q40,"")</f>
        <v/>
      </c>
      <c r="ALU27" s="216" t="str">
        <f>IF(初始录入!$E32=初始录入!$K$5,达成度!Q40,"")</f>
        <v/>
      </c>
      <c r="ALV27" s="327" t="str">
        <f>IF(初始录入!$E32=初始录入!$K$2,达成度!R40,"")</f>
        <v/>
      </c>
      <c r="ALW27" s="327" t="str">
        <f>IF(初始录入!$E32=初始录入!$K$3,达成度!R40,"")</f>
        <v/>
      </c>
      <c r="ALX27" s="216" t="str">
        <f>IF(初始录入!$E32=初始录入!$K$4,达成度!R40,"")</f>
        <v/>
      </c>
      <c r="ALY27" s="216"/>
      <c r="ALZ27" s="327" t="str">
        <f>IF(初始录入!$E32=初始录入!$K$2,达成度!T40,"")</f>
        <v/>
      </c>
      <c r="AMA27" s="327" t="str">
        <f>IF(初始录入!$E32=初始录入!$K$3,达成度!T40,"")</f>
        <v/>
      </c>
      <c r="AMB27" s="216" t="str">
        <f>IF(初始录入!$E32=初始录入!$K$4,达成度!T40,"")</f>
        <v/>
      </c>
      <c r="AMC27" s="216" t="str">
        <f>IF(初始录入!$E32=初始录入!$K$5,达成度!T40,"")</f>
        <v/>
      </c>
      <c r="AMD27" s="327" t="str">
        <f>IF(初始录入!$E32=初始录入!$K$2,达成度!U40,"")</f>
        <v/>
      </c>
      <c r="AME27" s="327" t="str">
        <f>IF(初始录入!$E32=初始录入!$K$3,达成度!U40,"")</f>
        <v/>
      </c>
      <c r="AMF27" s="216" t="str">
        <f>IF(初始录入!$E32=初始录入!$K$4,达成度!U40,"")</f>
        <v/>
      </c>
      <c r="AMG27" s="216" t="str">
        <f>IF(初始录入!$E32=初始录入!$K$5,达成度!U40,"")</f>
        <v/>
      </c>
      <c r="AMH27" s="327" t="str">
        <f>IF(初始录入!$E32=初始录入!$K$2,达成度!V40,"")</f>
        <v/>
      </c>
      <c r="AMI27" s="327" t="str">
        <f>IF(初始录入!$E32=初始录入!$K$3,达成度!V40,"")</f>
        <v/>
      </c>
      <c r="AMJ27" s="216" t="str">
        <f>IF(初始录入!$E32=初始录入!$K$4,达成度!W40,"")</f>
        <v/>
      </c>
      <c r="AMK27" s="216" t="str">
        <f>IF(初始录入!$E32=初始录入!$K$5,达成度!W40,"")</f>
        <v/>
      </c>
      <c r="AMM27" s="215">
        <f t="shared" si="114"/>
        <v>20</v>
      </c>
      <c r="AMN27" s="222" t="str">
        <f t="shared" si="109"/>
        <v/>
      </c>
      <c r="AMO27" s="325" t="str">
        <f>IF($AMM27&lt;=$H$7,INDEX(达成度!$G$21:$G$170,$AMM27,1),"")</f>
        <v/>
      </c>
      <c r="AMP27" s="325" t="str">
        <f>IF($AMM27&lt;=$H$7,INDEX(达成度!$K$21:$K$170,$AMM27,1),"")</f>
        <v/>
      </c>
      <c r="AMQ27" s="325" t="str">
        <f>IF($AMM27&lt;=$H$7,INDEX(达成度!$O$21:$O$170,$AMM27,1),"")</f>
        <v/>
      </c>
      <c r="AMR27" s="325" t="str">
        <f>IF($AMM27&lt;=$H$7,INDEX(达成度!$S$21:$S$170,$AMM27,1),"")</f>
        <v/>
      </c>
      <c r="AMS27" s="326" t="str">
        <f>IF($AMM27&lt;=$H$7,INDEX(达成度!$W$21:$W$170,$AMM27,1),"")</f>
        <v/>
      </c>
      <c r="AMT27" s="328"/>
      <c r="AMU27" s="336"/>
      <c r="AMV27" s="222" t="str">
        <f t="shared" si="110"/>
        <v/>
      </c>
      <c r="AMW27" s="325" t="str">
        <f>IF($AMM27&lt;=$I$7,INDEX(达成度!$G$21:$G$170,$AMM27+$H$7,1),"")</f>
        <v/>
      </c>
      <c r="AMX27" s="325" t="str">
        <f>IF($AMM27&lt;=$I$7,INDEX(达成度!$K$21:$K$170,$AMM27+$H$7,1),"")</f>
        <v/>
      </c>
      <c r="AMY27" s="325" t="str">
        <f>IF($AMM27&lt;=$I$7,INDEX(达成度!$O$21:$O$170,$AMM27+$H$7,1),"")</f>
        <v/>
      </c>
      <c r="AMZ27" s="325" t="str">
        <f>IF($AMM27&lt;=$I$7,INDEX(达成度!$S$21:$S$170,$AMM27+$H$7,1),"")</f>
        <v/>
      </c>
      <c r="ANA27" s="326" t="str">
        <f>IF($AMM27&lt;=$I$7,INDEX(达成度!$W$21:$W$170,$AMM27+$H$7,1),"")</f>
        <v/>
      </c>
      <c r="ANB27" s="206"/>
      <c r="ANC27" s="215"/>
      <c r="AND27" s="216" t="str">
        <f t="shared" si="111"/>
        <v/>
      </c>
      <c r="ANE27" s="325" t="str">
        <f>IF($AMM27&lt;=$J$7,INDEX(达成度!$G$21:$G$170,$AMM27+$H$7+$I$7,1),"")</f>
        <v/>
      </c>
      <c r="ANF27" s="325" t="str">
        <f>IF($AMM27&lt;=$J$7,INDEX(达成度!$K$21:$K$170,$AMM27+$H$7+$I$7,1),"")</f>
        <v/>
      </c>
      <c r="ANG27" s="325" t="str">
        <f>IF($AMM27&lt;=$J$7,INDEX(达成度!$O$21:$O$170,$AMM27+$H$7+$I$7,1),"")</f>
        <v/>
      </c>
      <c r="ANH27" s="325" t="str">
        <f>IF($AMM27&lt;=$J$7,INDEX(达成度!$S$21:$S$170,$AMM27+$H$7+$I$7,1),"")</f>
        <v/>
      </c>
      <c r="ANI27" s="326" t="str">
        <f>IF($AMM27&lt;=$J$7,INDEX(达成度!$W$21:$W$170,$AMM27+$H$7+$I$7,1),"")</f>
        <v/>
      </c>
      <c r="ANK27" s="215"/>
      <c r="ANL27" s="216" t="str">
        <f t="shared" si="112"/>
        <v/>
      </c>
      <c r="ANM27" s="325" t="str">
        <f>IF($AMM27&lt;=$K$7,INDEX(达成度!$G$21:$G$170,$AMM27+$H$7+$I$7+$J$7,1),"")</f>
        <v/>
      </c>
      <c r="ANN27" s="325" t="str">
        <f>IF($AMM27&lt;=$K$7,INDEX(达成度!$K$21:$K$170,$AMM27+$H$7+$I$7+$J$7,1),"")</f>
        <v/>
      </c>
      <c r="ANO27" s="325" t="str">
        <f>IF($AMM27&lt;=$K$7,INDEX(达成度!$O$21:$O$170,$AMM27+$H$7+$I$7+$J$7,1),"")</f>
        <v/>
      </c>
      <c r="ANP27" s="325" t="str">
        <f>IF($AMM27&lt;=$K$7,INDEX(达成度!$S$21:$S$170,$AMM27+$H$7+$I$7+$J$7,1),"")</f>
        <v/>
      </c>
      <c r="ANQ27" s="326" t="str">
        <f>IF($AMM27&lt;=$K$7,INDEX(达成度!$W$21:$W$170,$AMM27+$H$7+$I$7+$J$7,1),"")</f>
        <v/>
      </c>
    </row>
    <row r="28" ht="18" customHeight="1" spans="1:1024 1025:1115">
      <c r="A28" s="215" t="str">
        <f>初始录入!A33</f>
        <v/>
      </c>
      <c r="B28" s="216" t="str">
        <f>IF(初始录入!B33&lt;&gt;"",初始录入!B33,"")</f>
        <v/>
      </c>
      <c r="C28" s="216" t="str">
        <f>IF(初始录入!C33&lt;&gt;"",初始录入!C33,"")</f>
        <v/>
      </c>
      <c r="D28" s="216" t="str">
        <f>IF(初始录入!D33&lt;&gt;"",初始录入!D33,"")</f>
        <v/>
      </c>
      <c r="E28" s="218" t="str">
        <f>IF(初始录入!E33&lt;&gt;"",初始录入!E33,"")</f>
        <v/>
      </c>
      <c r="G28" s="330"/>
      <c r="H28" s="295">
        <f>IF(初始录入!E33=H$6,1,0)</f>
        <v>0</v>
      </c>
      <c r="I28" s="295">
        <f>IF(初始录入!E33=I$6,1,0)</f>
        <v>0</v>
      </c>
      <c r="J28" s="295">
        <f>IF(初始录入!E33=J$6,1,0)</f>
        <v>0</v>
      </c>
      <c r="K28" s="321">
        <f>IF(初始录入!E33=K$6,1,0)</f>
        <v>0</v>
      </c>
      <c r="L28" s="28"/>
      <c r="M28" s="366">
        <f>初始录入!M15</f>
        <v>0</v>
      </c>
      <c r="N28" s="355">
        <f>初始录入!M16</f>
        <v>0</v>
      </c>
      <c r="O28" s="355">
        <f>初始录入!M17</f>
        <v>0</v>
      </c>
      <c r="P28" s="355">
        <f>初始录入!M18</f>
        <v>0</v>
      </c>
      <c r="Q28" s="355">
        <f>初始录入!M19</f>
        <v>0</v>
      </c>
      <c r="R28" s="356">
        <f>SUM(M28:Q28)</f>
        <v>0</v>
      </c>
      <c r="X28" s="28"/>
      <c r="Y28" s="294">
        <v>100</v>
      </c>
      <c r="Z28" s="295">
        <f>成绩录入!$F$7</f>
        <v>0</v>
      </c>
      <c r="AA28" s="295">
        <f>成绩录入!F31</f>
        <v>0</v>
      </c>
      <c r="AB28" s="296">
        <f>IF(初始录入!$M$7&lt;&gt;"",IF(成绩录入!$F$7&lt;&gt;"",IF(初始录入!$P$7="次数",AA28/Z28*Y28,成绩录入!F31),0),0)</f>
        <v>0</v>
      </c>
      <c r="AC28" s="297">
        <f t="shared" si="36"/>
        <v>0</v>
      </c>
      <c r="AD28" s="297">
        <f t="shared" si="23"/>
        <v>0</v>
      </c>
      <c r="AE28" s="297">
        <f t="shared" si="24"/>
        <v>0</v>
      </c>
      <c r="AF28" s="297">
        <f t="shared" si="25"/>
        <v>0</v>
      </c>
      <c r="AG28" s="297">
        <f t="shared" si="26"/>
        <v>0</v>
      </c>
      <c r="AH28" s="298">
        <f t="shared" si="37"/>
        <v>0</v>
      </c>
      <c r="AI28" s="28"/>
      <c r="AJ28" s="260">
        <f>成绩录入!I31</f>
        <v>0</v>
      </c>
      <c r="AK28" s="248">
        <f>成绩录入!J31</f>
        <v>0</v>
      </c>
      <c r="AL28" s="248">
        <f>成绩录入!K31</f>
        <v>0</v>
      </c>
      <c r="AM28" s="248">
        <f>成绩录入!L31</f>
        <v>0</v>
      </c>
      <c r="AN28" s="248">
        <f>成绩录入!M31</f>
        <v>0</v>
      </c>
      <c r="AO28" s="298">
        <f t="shared" si="38"/>
        <v>0</v>
      </c>
      <c r="AP28" s="299"/>
      <c r="AQ28" s="260">
        <f>成绩录入!I31</f>
        <v>0</v>
      </c>
      <c r="AR28" s="248">
        <f>成绩录入!J31</f>
        <v>0</v>
      </c>
      <c r="AS28" s="248">
        <f>成绩录入!K31</f>
        <v>0</v>
      </c>
      <c r="AT28" s="248">
        <f>成绩录入!L31</f>
        <v>0</v>
      </c>
      <c r="AU28" s="248">
        <f>成绩录入!M31</f>
        <v>0</v>
      </c>
      <c r="AV28" s="298">
        <f t="shared" si="39"/>
        <v>0</v>
      </c>
      <c r="AW28" s="299"/>
      <c r="AX28" s="260">
        <f>成绩录入!I31</f>
        <v>0</v>
      </c>
      <c r="AY28" s="248">
        <f>成绩录入!J31</f>
        <v>0</v>
      </c>
      <c r="AZ28" s="248">
        <f>成绩录入!K31</f>
        <v>0</v>
      </c>
      <c r="BA28" s="248">
        <f>成绩录入!L31</f>
        <v>0</v>
      </c>
      <c r="BB28" s="248">
        <f>成绩录入!M31</f>
        <v>0</v>
      </c>
      <c r="BC28" s="298">
        <f t="shared" si="40"/>
        <v>0</v>
      </c>
      <c r="BD28" s="299"/>
      <c r="BE28" s="260">
        <f>成绩录入!I31</f>
        <v>0</v>
      </c>
      <c r="BF28" s="248">
        <f>成绩录入!J31</f>
        <v>0</v>
      </c>
      <c r="BG28" s="248">
        <f>成绩录入!K31</f>
        <v>0</v>
      </c>
      <c r="BH28" s="248">
        <f>成绩录入!L31</f>
        <v>0</v>
      </c>
      <c r="BI28" s="248">
        <f>成绩录入!M31</f>
        <v>0</v>
      </c>
      <c r="BJ28" s="298">
        <f t="shared" si="41"/>
        <v>0</v>
      </c>
      <c r="BK28" s="299"/>
      <c r="BL28" s="260">
        <f>成绩录入!I31</f>
        <v>0</v>
      </c>
      <c r="BM28" s="248">
        <f>成绩录入!J31</f>
        <v>0</v>
      </c>
      <c r="BN28" s="248">
        <f>成绩录入!K31</f>
        <v>0</v>
      </c>
      <c r="BO28" s="248">
        <f>成绩录入!L31</f>
        <v>0</v>
      </c>
      <c r="BP28" s="248">
        <f>成绩录入!M31</f>
        <v>0</v>
      </c>
      <c r="BQ28" s="298">
        <f t="shared" si="42"/>
        <v>0</v>
      </c>
      <c r="BR28" s="300"/>
      <c r="BS28" s="260">
        <f>成绩录入!P31</f>
        <v>0</v>
      </c>
      <c r="BT28" s="248">
        <f>成绩录入!Q31</f>
        <v>0</v>
      </c>
      <c r="BU28" s="248">
        <f>成绩录入!R31</f>
        <v>0</v>
      </c>
      <c r="BV28" s="248">
        <f>成绩录入!S31</f>
        <v>0</v>
      </c>
      <c r="BW28" s="248">
        <f>成绩录入!T31</f>
        <v>0</v>
      </c>
      <c r="BX28" s="248">
        <f>成绩录入!U31</f>
        <v>0</v>
      </c>
      <c r="BY28" s="248">
        <f>成绩录入!V31</f>
        <v>0</v>
      </c>
      <c r="BZ28" s="248">
        <f>成绩录入!W31</f>
        <v>0</v>
      </c>
      <c r="CA28" s="248">
        <f>成绩录入!X31</f>
        <v>0</v>
      </c>
      <c r="CB28" s="248">
        <f>成绩录入!Y31</f>
        <v>0</v>
      </c>
      <c r="CC28" s="298">
        <f t="shared" si="43"/>
        <v>0</v>
      </c>
      <c r="CD28" s="299"/>
      <c r="CE28" s="260">
        <f>成绩录入!P31</f>
        <v>0</v>
      </c>
      <c r="CF28" s="248">
        <f>成绩录入!Q31</f>
        <v>0</v>
      </c>
      <c r="CG28" s="248">
        <f>成绩录入!R31</f>
        <v>0</v>
      </c>
      <c r="CH28" s="248">
        <f>成绩录入!S31</f>
        <v>0</v>
      </c>
      <c r="CI28" s="248">
        <f>成绩录入!T31</f>
        <v>0</v>
      </c>
      <c r="CJ28" s="248">
        <f>成绩录入!U31</f>
        <v>0</v>
      </c>
      <c r="CK28" s="248">
        <f>成绩录入!V31</f>
        <v>0</v>
      </c>
      <c r="CL28" s="248">
        <f>成绩录入!W31</f>
        <v>0</v>
      </c>
      <c r="CM28" s="248">
        <f>成绩录入!X31</f>
        <v>0</v>
      </c>
      <c r="CN28" s="248">
        <f>成绩录入!Y31</f>
        <v>0</v>
      </c>
      <c r="CO28" s="298">
        <f t="shared" si="44"/>
        <v>0</v>
      </c>
      <c r="CP28" s="299"/>
      <c r="CQ28" s="260">
        <f>成绩录入!P31</f>
        <v>0</v>
      </c>
      <c r="CR28" s="248">
        <f>成绩录入!Q31</f>
        <v>0</v>
      </c>
      <c r="CS28" s="248">
        <f>成绩录入!R31</f>
        <v>0</v>
      </c>
      <c r="CT28" s="248">
        <f>成绩录入!S31</f>
        <v>0</v>
      </c>
      <c r="CU28" s="248">
        <f>成绩录入!T31</f>
        <v>0</v>
      </c>
      <c r="CV28" s="248">
        <f>成绩录入!U31</f>
        <v>0</v>
      </c>
      <c r="CW28" s="248">
        <f>成绩录入!V31</f>
        <v>0</v>
      </c>
      <c r="CX28" s="248">
        <f>成绩录入!W31</f>
        <v>0</v>
      </c>
      <c r="CY28" s="248">
        <f>成绩录入!X31</f>
        <v>0</v>
      </c>
      <c r="CZ28" s="248">
        <f>成绩录入!Y31</f>
        <v>0</v>
      </c>
      <c r="DA28" s="298">
        <f t="shared" si="45"/>
        <v>0</v>
      </c>
      <c r="DB28" s="299"/>
      <c r="DC28" s="260">
        <f>成绩录入!P31</f>
        <v>0</v>
      </c>
      <c r="DD28" s="248">
        <f>成绩录入!Q31</f>
        <v>0</v>
      </c>
      <c r="DE28" s="248">
        <f>成绩录入!R31</f>
        <v>0</v>
      </c>
      <c r="DF28" s="248">
        <f>成绩录入!S31</f>
        <v>0</v>
      </c>
      <c r="DG28" s="248">
        <f>成绩录入!T31</f>
        <v>0</v>
      </c>
      <c r="DH28" s="248">
        <f>成绩录入!U31</f>
        <v>0</v>
      </c>
      <c r="DI28" s="248">
        <f>成绩录入!V31</f>
        <v>0</v>
      </c>
      <c r="DJ28" s="248">
        <f>成绩录入!W31</f>
        <v>0</v>
      </c>
      <c r="DK28" s="248">
        <f>成绩录入!X31</f>
        <v>0</v>
      </c>
      <c r="DL28" s="248">
        <f>成绩录入!Y31</f>
        <v>0</v>
      </c>
      <c r="DM28" s="298">
        <f t="shared" si="46"/>
        <v>0</v>
      </c>
      <c r="DN28" s="299"/>
      <c r="DO28" s="260">
        <f>成绩录入!P31</f>
        <v>0</v>
      </c>
      <c r="DP28" s="248">
        <f>成绩录入!Q31</f>
        <v>0</v>
      </c>
      <c r="DQ28" s="248">
        <f>成绩录入!R31</f>
        <v>0</v>
      </c>
      <c r="DR28" s="248">
        <f>成绩录入!S31</f>
        <v>0</v>
      </c>
      <c r="DS28" s="248">
        <f>成绩录入!T31</f>
        <v>0</v>
      </c>
      <c r="DT28" s="248">
        <f>成绩录入!U31</f>
        <v>0</v>
      </c>
      <c r="DU28" s="248">
        <f>成绩录入!V31</f>
        <v>0</v>
      </c>
      <c r="DV28" s="248">
        <f>成绩录入!W31</f>
        <v>0</v>
      </c>
      <c r="DW28" s="248">
        <f>成绩录入!X31</f>
        <v>0</v>
      </c>
      <c r="DX28" s="248">
        <f>成绩录入!Y31</f>
        <v>0</v>
      </c>
      <c r="DY28" s="298">
        <f t="shared" si="47"/>
        <v>0</v>
      </c>
      <c r="DZ28" s="299"/>
      <c r="EA28" s="301" t="e">
        <f t="shared" si="48"/>
        <v>#DIV/0!</v>
      </c>
      <c r="EB28" s="297" t="e">
        <f t="shared" si="49"/>
        <v>#DIV/0!</v>
      </c>
      <c r="EC28" s="297" t="e">
        <f t="shared" si="50"/>
        <v>#DIV/0!</v>
      </c>
      <c r="ED28" s="297" t="e">
        <f t="shared" si="51"/>
        <v>#DIV/0!</v>
      </c>
      <c r="EE28" s="297" t="e">
        <f t="shared" si="52"/>
        <v>#DIV/0!</v>
      </c>
      <c r="EF28" s="302" t="e">
        <f t="shared" si="53"/>
        <v>#DIV/0!</v>
      </c>
      <c r="EG28" s="303"/>
      <c r="EH28" s="304">
        <f t="shared" si="54"/>
        <v>0</v>
      </c>
      <c r="EI28" s="296">
        <f>成绩录入!I31</f>
        <v>0</v>
      </c>
      <c r="EJ28" s="296">
        <f>成绩录入!J31</f>
        <v>0</v>
      </c>
      <c r="EK28" s="296">
        <f>成绩录入!K31</f>
        <v>0</v>
      </c>
      <c r="EL28" s="296">
        <f>成绩录入!L31</f>
        <v>0</v>
      </c>
      <c r="EM28" s="296">
        <f>成绩录入!M31</f>
        <v>0</v>
      </c>
      <c r="EN28" s="296">
        <f>成绩录入!P31</f>
        <v>0</v>
      </c>
      <c r="EO28" s="296">
        <f>成绩录入!Q31</f>
        <v>0</v>
      </c>
      <c r="EP28" s="296">
        <f>成绩录入!R31</f>
        <v>0</v>
      </c>
      <c r="EQ28" s="296">
        <f>成绩录入!S31</f>
        <v>0</v>
      </c>
      <c r="ER28" s="296">
        <f>成绩录入!T31</f>
        <v>0</v>
      </c>
      <c r="ES28" s="296">
        <f>成绩录入!U31</f>
        <v>0</v>
      </c>
      <c r="ET28" s="296">
        <f>成绩录入!V31</f>
        <v>0</v>
      </c>
      <c r="EU28" s="296">
        <f>成绩录入!W31</f>
        <v>0</v>
      </c>
      <c r="EV28" s="296">
        <f>成绩录入!X31</f>
        <v>0</v>
      </c>
      <c r="EW28" s="302">
        <f>成绩录入!Y31</f>
        <v>0</v>
      </c>
      <c r="EX28" s="303"/>
      <c r="EY28" s="304" t="str">
        <f t="shared" si="55"/>
        <v/>
      </c>
      <c r="EZ28" s="296" t="str">
        <f t="shared" si="55"/>
        <v/>
      </c>
      <c r="FA28" s="296" t="str">
        <f t="shared" si="55"/>
        <v/>
      </c>
      <c r="FB28" s="296" t="str">
        <f t="shared" si="55"/>
        <v/>
      </c>
      <c r="FC28" s="302">
        <f>成绩录入!AB31</f>
        <v>0</v>
      </c>
      <c r="FD28" s="303"/>
      <c r="FE28" s="304" t="str">
        <f t="shared" si="56"/>
        <v>√</v>
      </c>
      <c r="FF28" s="296" t="str">
        <f t="shared" si="57"/>
        <v>√</v>
      </c>
      <c r="FG28" s="296" t="str">
        <f t="shared" si="58"/>
        <v>√</v>
      </c>
      <c r="FH28" s="296" t="str">
        <f t="shared" si="59"/>
        <v>√</v>
      </c>
      <c r="FI28" s="302" t="str">
        <f t="shared" si="60"/>
        <v>√</v>
      </c>
      <c r="FJ28" s="299"/>
      <c r="FK28" s="260">
        <f>成绩录入!AB31</f>
        <v>0</v>
      </c>
      <c r="FL28" s="248">
        <f>成绩录入!AC31</f>
        <v>0</v>
      </c>
      <c r="FM28" s="248">
        <f>成绩录入!AD31</f>
        <v>0</v>
      </c>
      <c r="FN28" s="248">
        <f>成绩录入!AE31</f>
        <v>0</v>
      </c>
      <c r="FO28" s="248">
        <f>成绩录入!AF31</f>
        <v>0</v>
      </c>
      <c r="FP28" s="248">
        <f>成绩录入!AG31</f>
        <v>0</v>
      </c>
      <c r="FQ28" s="298">
        <f t="shared" si="61"/>
        <v>0</v>
      </c>
      <c r="FR28" s="299"/>
      <c r="FS28" s="260">
        <f>成绩录入!AB31</f>
        <v>0</v>
      </c>
      <c r="FT28" s="248">
        <f>成绩录入!AC31</f>
        <v>0</v>
      </c>
      <c r="FU28" s="248">
        <f>成绩录入!AD31</f>
        <v>0</v>
      </c>
      <c r="FV28" s="248">
        <f>成绩录入!AE31</f>
        <v>0</v>
      </c>
      <c r="FW28" s="248">
        <f>成绩录入!AF31</f>
        <v>0</v>
      </c>
      <c r="FX28" s="333">
        <f>成绩录入!AG31</f>
        <v>0</v>
      </c>
      <c r="FY28" s="298">
        <f t="shared" si="62"/>
        <v>0</v>
      </c>
      <c r="FZ28" s="299"/>
      <c r="GA28" s="260">
        <f>成绩录入!AB31</f>
        <v>0</v>
      </c>
      <c r="GB28" s="248">
        <f>成绩录入!AC31</f>
        <v>0</v>
      </c>
      <c r="GC28" s="248">
        <f>成绩录入!AD31</f>
        <v>0</v>
      </c>
      <c r="GD28" s="248">
        <f>成绩录入!AE31</f>
        <v>0</v>
      </c>
      <c r="GE28" s="248">
        <f>成绩录入!AF31</f>
        <v>0</v>
      </c>
      <c r="GF28" s="248">
        <f>成绩录入!AG31</f>
        <v>0</v>
      </c>
      <c r="GG28" s="298">
        <f t="shared" si="63"/>
        <v>0</v>
      </c>
      <c r="GH28" s="299"/>
      <c r="GI28" s="260">
        <f>成绩录入!AB31</f>
        <v>0</v>
      </c>
      <c r="GJ28" s="248">
        <f>成绩录入!AC31</f>
        <v>0</v>
      </c>
      <c r="GK28" s="248">
        <f>成绩录入!AD31</f>
        <v>0</v>
      </c>
      <c r="GL28" s="248">
        <f>成绩录入!AE31</f>
        <v>0</v>
      </c>
      <c r="GM28" s="248">
        <f>成绩录入!AF31</f>
        <v>0</v>
      </c>
      <c r="GN28" s="248">
        <f>成绩录入!AG31</f>
        <v>0</v>
      </c>
      <c r="GO28" s="298">
        <f t="shared" si="64"/>
        <v>0</v>
      </c>
      <c r="GP28" s="299"/>
      <c r="GQ28" s="260">
        <f>成绩录入!AB31</f>
        <v>0</v>
      </c>
      <c r="GR28" s="248">
        <f>成绩录入!AC31</f>
        <v>0</v>
      </c>
      <c r="GS28" s="248">
        <f>成绩录入!AD31</f>
        <v>0</v>
      </c>
      <c r="GT28" s="248">
        <f>成绩录入!AE31</f>
        <v>0</v>
      </c>
      <c r="GU28" s="248">
        <f>成绩录入!AF31</f>
        <v>0</v>
      </c>
      <c r="GV28" s="248">
        <f>成绩录入!AG31</f>
        <v>0</v>
      </c>
      <c r="GW28" s="298">
        <f t="shared" si="65"/>
        <v>0</v>
      </c>
      <c r="GX28" s="299"/>
      <c r="GY28" s="247">
        <f>成绩录入!AJ31</f>
        <v>0</v>
      </c>
      <c r="GZ28" s="248">
        <f>成绩录入!AK31</f>
        <v>0</v>
      </c>
      <c r="HA28" s="248">
        <f>成绩录入!AL31</f>
        <v>0</v>
      </c>
      <c r="HB28" s="248">
        <f>成绩录入!AM31</f>
        <v>0</v>
      </c>
      <c r="HC28" s="248">
        <f>成绩录入!AN31</f>
        <v>0</v>
      </c>
      <c r="HD28" s="248">
        <f>成绩录入!AO31</f>
        <v>0</v>
      </c>
      <c r="HE28" s="310">
        <f t="shared" si="66"/>
        <v>0</v>
      </c>
      <c r="HF28" s="299"/>
      <c r="HG28" s="247">
        <f>成绩录入!AJ31</f>
        <v>0</v>
      </c>
      <c r="HH28" s="248">
        <f>成绩录入!AK31</f>
        <v>0</v>
      </c>
      <c r="HI28" s="248">
        <f>成绩录入!AL31</f>
        <v>0</v>
      </c>
      <c r="HJ28" s="248">
        <f>成绩录入!AM31</f>
        <v>0</v>
      </c>
      <c r="HK28" s="248">
        <f>成绩录入!AN31</f>
        <v>0</v>
      </c>
      <c r="HL28" s="248">
        <f>成绩录入!AO31</f>
        <v>0</v>
      </c>
      <c r="HM28" s="310">
        <f t="shared" si="67"/>
        <v>0</v>
      </c>
      <c r="HN28" s="299"/>
      <c r="HO28" s="247">
        <f>成绩录入!AJ31</f>
        <v>0</v>
      </c>
      <c r="HP28" s="248">
        <f>成绩录入!AK31</f>
        <v>0</v>
      </c>
      <c r="HQ28" s="248">
        <f>成绩录入!AL31</f>
        <v>0</v>
      </c>
      <c r="HR28" s="248">
        <f>成绩录入!AM31</f>
        <v>0</v>
      </c>
      <c r="HS28" s="248">
        <f>成绩录入!AN31</f>
        <v>0</v>
      </c>
      <c r="HT28" s="248">
        <f>成绩录入!AO31</f>
        <v>0</v>
      </c>
      <c r="HU28" s="310">
        <f t="shared" si="68"/>
        <v>0</v>
      </c>
      <c r="HV28" s="299"/>
      <c r="HW28" s="247">
        <f>成绩录入!AJ31</f>
        <v>0</v>
      </c>
      <c r="HX28" s="248">
        <f>成绩录入!AK31</f>
        <v>0</v>
      </c>
      <c r="HY28" s="248">
        <f>成绩录入!AL31</f>
        <v>0</v>
      </c>
      <c r="HZ28" s="248">
        <f>成绩录入!AM31</f>
        <v>0</v>
      </c>
      <c r="IA28" s="248">
        <f>成绩录入!AN31</f>
        <v>0</v>
      </c>
      <c r="IB28" s="248">
        <f>成绩录入!AO31</f>
        <v>0</v>
      </c>
      <c r="IC28" s="310">
        <f t="shared" si="69"/>
        <v>0</v>
      </c>
      <c r="ID28" s="299"/>
      <c r="IE28" s="247">
        <f>成绩录入!AJ31</f>
        <v>0</v>
      </c>
      <c r="IF28" s="248">
        <f>成绩录入!AK31</f>
        <v>0</v>
      </c>
      <c r="IG28" s="248">
        <f>成绩录入!AL31</f>
        <v>0</v>
      </c>
      <c r="IH28" s="248">
        <f>成绩录入!AM31</f>
        <v>0</v>
      </c>
      <c r="II28" s="248">
        <f>成绩录入!AN31</f>
        <v>0</v>
      </c>
      <c r="IJ28" s="248">
        <f>成绩录入!AO31</f>
        <v>0</v>
      </c>
      <c r="IK28" s="310">
        <f t="shared" si="70"/>
        <v>0</v>
      </c>
      <c r="IL28" s="299"/>
      <c r="IM28" s="313" t="e">
        <f t="shared" si="71"/>
        <v>#DIV/0!</v>
      </c>
      <c r="IN28" s="314" t="e">
        <f t="shared" si="72"/>
        <v>#DIV/0!</v>
      </c>
      <c r="IO28" s="314" t="e">
        <f t="shared" si="73"/>
        <v>#DIV/0!</v>
      </c>
      <c r="IP28" s="314" t="e">
        <f t="shared" si="74"/>
        <v>#DIV/0!</v>
      </c>
      <c r="IQ28" s="314" t="e">
        <f t="shared" si="75"/>
        <v>#DIV/0!</v>
      </c>
      <c r="IR28" s="315" t="e">
        <f t="shared" si="76"/>
        <v>#DIV/0!</v>
      </c>
      <c r="IS28" s="316"/>
      <c r="IT28" s="214">
        <f>成绩录入!AR31</f>
        <v>0</v>
      </c>
      <c r="IU28" s="216">
        <f>成绩录入!AS31</f>
        <v>0</v>
      </c>
      <c r="IV28" s="216">
        <f>成绩录入!AT31</f>
        <v>0</v>
      </c>
      <c r="IW28" s="216">
        <f>成绩录入!AU31</f>
        <v>0</v>
      </c>
      <c r="IX28" s="216">
        <f>成绩录入!AV31</f>
        <v>0</v>
      </c>
      <c r="IY28" s="216">
        <f>成绩录入!AW31</f>
        <v>0</v>
      </c>
      <c r="IZ28" s="298">
        <f t="shared" si="77"/>
        <v>0</v>
      </c>
      <c r="JA28" s="299"/>
      <c r="JB28" s="317">
        <f>成绩录入!AR31</f>
        <v>0</v>
      </c>
      <c r="JC28" s="216">
        <f>成绩录入!AS31</f>
        <v>0</v>
      </c>
      <c r="JD28" s="216">
        <f>成绩录入!AT31</f>
        <v>0</v>
      </c>
      <c r="JE28" s="216">
        <f>成绩录入!AU31</f>
        <v>0</v>
      </c>
      <c r="JF28" s="216">
        <f>成绩录入!AV31</f>
        <v>0</v>
      </c>
      <c r="JG28" s="216">
        <f>成绩录入!AW31</f>
        <v>0</v>
      </c>
      <c r="JH28" s="298">
        <f t="shared" si="78"/>
        <v>0</v>
      </c>
      <c r="JI28" s="299"/>
      <c r="JJ28" s="248">
        <f>成绩录入!AR31</f>
        <v>0</v>
      </c>
      <c r="JK28" s="248">
        <f>成绩录入!AS31</f>
        <v>0</v>
      </c>
      <c r="JL28" s="248">
        <f>成绩录入!AT31</f>
        <v>0</v>
      </c>
      <c r="JM28" s="248">
        <f>成绩录入!AU31</f>
        <v>0</v>
      </c>
      <c r="JN28" s="248">
        <f>成绩录入!AV31</f>
        <v>0</v>
      </c>
      <c r="JO28" s="248">
        <f>成绩录入!AW31</f>
        <v>0</v>
      </c>
      <c r="JP28" s="298">
        <f t="shared" si="79"/>
        <v>0</v>
      </c>
      <c r="JQ28" s="299"/>
      <c r="JR28" s="308">
        <f>成绩录入!AR31</f>
        <v>0</v>
      </c>
      <c r="JS28" s="248">
        <f>成绩录入!AS31</f>
        <v>0</v>
      </c>
      <c r="JT28" s="248">
        <f>成绩录入!AT31</f>
        <v>0</v>
      </c>
      <c r="JU28" s="248">
        <f>成绩录入!AU31</f>
        <v>0</v>
      </c>
      <c r="JV28" s="248">
        <f>成绩录入!AV31</f>
        <v>0</v>
      </c>
      <c r="JW28" s="248">
        <f>成绩录入!AW31</f>
        <v>0</v>
      </c>
      <c r="JX28" s="298">
        <f t="shared" si="80"/>
        <v>0</v>
      </c>
      <c r="JY28" s="299"/>
      <c r="JZ28" s="308">
        <f>成绩录入!AR31</f>
        <v>0</v>
      </c>
      <c r="KA28" s="248">
        <f>成绩录入!AS31</f>
        <v>0</v>
      </c>
      <c r="KB28" s="248">
        <f>成绩录入!AT31</f>
        <v>0</v>
      </c>
      <c r="KC28" s="248">
        <f>成绩录入!AU31</f>
        <v>0</v>
      </c>
      <c r="KD28" s="248">
        <f>成绩录入!AV31</f>
        <v>0</v>
      </c>
      <c r="KE28" s="248">
        <f>成绩录入!AW31</f>
        <v>0</v>
      </c>
      <c r="KF28" s="298">
        <f t="shared" si="81"/>
        <v>0</v>
      </c>
      <c r="KG28" s="299"/>
      <c r="KH28" s="313">
        <f t="shared" si="28"/>
        <v>0</v>
      </c>
      <c r="KI28" s="314">
        <f t="shared" si="82"/>
        <v>0</v>
      </c>
      <c r="KJ28" s="314">
        <f t="shared" si="83"/>
        <v>0</v>
      </c>
      <c r="KK28" s="314">
        <f t="shared" si="84"/>
        <v>0</v>
      </c>
      <c r="KL28" s="314">
        <f t="shared" si="85"/>
        <v>0</v>
      </c>
      <c r="KM28" s="315">
        <f t="shared" si="86"/>
        <v>0</v>
      </c>
      <c r="KN28" s="90"/>
      <c r="KO28" s="294">
        <f>IF(总评!G26&lt;60,1,0)</f>
        <v>0</v>
      </c>
      <c r="KP28" s="295">
        <f t="shared" si="29"/>
        <v>0</v>
      </c>
      <c r="KQ28" s="295">
        <f t="shared" si="30"/>
        <v>0</v>
      </c>
      <c r="KR28" s="321">
        <f t="shared" si="31"/>
        <v>0</v>
      </c>
      <c r="KS28" s="321">
        <f t="shared" si="87"/>
        <v>0</v>
      </c>
      <c r="KT28" s="27"/>
      <c r="OT28" s="247">
        <f>IF(OT$6=$OS$5,成绩录入!BC31,0)</f>
        <v>0</v>
      </c>
      <c r="OU28" s="248">
        <f>IF(OU$6=$OS$5,成绩录入!BD31,0)</f>
        <v>0</v>
      </c>
      <c r="OV28" s="248">
        <f>IF(OV$6=$OS$5,成绩录入!BE31,0)</f>
        <v>0</v>
      </c>
      <c r="OW28" s="248">
        <f>IF(OW$6=$OS$5,成绩录入!BF31,0)</f>
        <v>0</v>
      </c>
      <c r="OX28" s="248">
        <f>IF(OX$6=$OS$5,成绩录入!BG31,0)</f>
        <v>0</v>
      </c>
      <c r="OY28" s="248">
        <f>IF(OY$6=$OS$5,成绩录入!BH31,0)</f>
        <v>0</v>
      </c>
      <c r="OZ28" s="248">
        <f>IF(OZ$6=$OS$5,成绩录入!BI31,0)</f>
        <v>0</v>
      </c>
      <c r="PA28" s="248">
        <f>IF(PA$6=$OS$5,成绩录入!BJ31,0)</f>
        <v>0</v>
      </c>
      <c r="PB28" s="248">
        <f>IF(PB$6=$OS$5,成绩录入!BK31,0)</f>
        <v>0</v>
      </c>
      <c r="PC28" s="248">
        <f>IF(PC$6=$OS$5,成绩录入!BL31,0)</f>
        <v>0</v>
      </c>
      <c r="PD28" s="248">
        <f>IF(PD$6=$OS$5,成绩录入!BM31,0)</f>
        <v>0</v>
      </c>
      <c r="PE28" s="248">
        <f>IF(PE$6=$OS$5,成绩录入!BN31,0)</f>
        <v>0</v>
      </c>
      <c r="PF28" s="248">
        <f>IF(PF$6=$OS$5,成绩录入!BO31,0)</f>
        <v>0</v>
      </c>
      <c r="PG28" s="248">
        <f>IF(PG$6=$OS$5,成绩录入!BP31,0)</f>
        <v>0</v>
      </c>
      <c r="PH28" s="248">
        <f>IF(PH$6=$OS$5,成绩录入!BQ31,0)</f>
        <v>0</v>
      </c>
      <c r="PI28" s="248">
        <f>IF(PI$6=$OS$5,成绩录入!BR31,0)</f>
        <v>0</v>
      </c>
      <c r="PJ28" s="248">
        <f>IF(PJ$6=$OS$5,成绩录入!BS31,0)</f>
        <v>0</v>
      </c>
      <c r="PK28" s="248">
        <f>IF(PK$6=$OS$5,成绩录入!BT31,0)</f>
        <v>0</v>
      </c>
      <c r="PL28" s="248">
        <f>IF(PL$6=$OS$5,成绩录入!BU31,0)</f>
        <v>0</v>
      </c>
      <c r="PM28" s="248">
        <f>IF(PM$6=$OS$5,成绩录入!BV31,0)</f>
        <v>0</v>
      </c>
      <c r="PN28" s="248">
        <f>IF(PN$6=$OS$5,成绩录入!BW31,0)</f>
        <v>0</v>
      </c>
      <c r="PO28" s="248">
        <f>IF(PO$6=$OS$5,成绩录入!BX31,0)</f>
        <v>0</v>
      </c>
      <c r="PP28" s="248">
        <f>IF(PP$6=$OS$5,成绩录入!BY31,0)</f>
        <v>0</v>
      </c>
      <c r="PQ28" s="248">
        <f>IF(PQ$6=$OS$5,成绩录入!BZ31,0)</f>
        <v>0</v>
      </c>
      <c r="PR28" s="248">
        <f>IF(PR$6=$OS$5,成绩录入!CA31,0)</f>
        <v>0</v>
      </c>
      <c r="PS28" s="248">
        <f>IF(PS$6=$OS$5,成绩录入!CB31,0)</f>
        <v>0</v>
      </c>
      <c r="PT28" s="248">
        <f>IF(PT$6=$OS$5,成绩录入!CC31,0)</f>
        <v>0</v>
      </c>
      <c r="PU28" s="248">
        <f>IF(PU$6=$OS$5,成绩录入!CD31,0)</f>
        <v>0</v>
      </c>
      <c r="PV28" s="248">
        <f>IF(PV$6=$OS$5,成绩录入!CE31,0)</f>
        <v>0</v>
      </c>
      <c r="PW28" s="248">
        <f>IF(PW$6=$OS$5,成绩录入!CF31,0)</f>
        <v>0</v>
      </c>
      <c r="PX28" s="248">
        <f>IF(PX$6=$OS$5,成绩录入!CG31,0)</f>
        <v>0</v>
      </c>
      <c r="PY28" s="248">
        <f>IF(PY$6=$OS$5,成绩录入!CH31,0)</f>
        <v>0</v>
      </c>
      <c r="PZ28" s="248">
        <f>IF(PZ$6=$OS$5,成绩录入!CI31,0)</f>
        <v>0</v>
      </c>
      <c r="QA28" s="248">
        <f>IF(QA$6=$OS$5,成绩录入!CJ31,0)</f>
        <v>0</v>
      </c>
      <c r="QB28" s="248">
        <f>IF(QB$6=$OS$5,成绩录入!CK31,0)</f>
        <v>0</v>
      </c>
      <c r="QC28" s="248">
        <f>IF(QC$6=$OS$5,成绩录入!CL31,0)</f>
        <v>0</v>
      </c>
      <c r="QD28" s="248">
        <f>IF(QD$6=$OS$5,成绩录入!CM31,0)</f>
        <v>0</v>
      </c>
      <c r="QE28" s="248">
        <f>IF(QE$6=$OS$5,成绩录入!CN31,0)</f>
        <v>0</v>
      </c>
      <c r="QF28" s="248">
        <f>IF(QF$6=$OS$5,成绩录入!CO31,0)</f>
        <v>0</v>
      </c>
      <c r="QG28" s="248">
        <f>IF(QG$6=$OS$5,成绩录入!CP31,0)</f>
        <v>0</v>
      </c>
      <c r="QH28" s="248">
        <f>IF(QH$6=$OS$5,成绩录入!CQ31,0)</f>
        <v>0</v>
      </c>
      <c r="QI28" s="248">
        <f>IF(QI$6=$OS$5,成绩录入!CR31,0)</f>
        <v>0</v>
      </c>
      <c r="QJ28" s="248">
        <f>IF(QJ$6=$OS$5,成绩录入!CS31,0)</f>
        <v>0</v>
      </c>
      <c r="QK28" s="248">
        <f>IF(QK$6=$OS$5,成绩录入!CT31,0)</f>
        <v>0</v>
      </c>
      <c r="QL28" s="248">
        <f>IF(QL$6=$OS$5,成绩录入!CU31,0)</f>
        <v>0</v>
      </c>
      <c r="QM28" s="248">
        <f>IF(QM$6=$OS$5,成绩录入!CV31,0)</f>
        <v>0</v>
      </c>
      <c r="QN28" s="248">
        <f>IF(QN$6=$OS$5,成绩录入!CW31,0)</f>
        <v>0</v>
      </c>
      <c r="QO28" s="248">
        <f>IF(QO$6=$OS$5,成绩录入!CX31,0)</f>
        <v>0</v>
      </c>
      <c r="QP28" s="248">
        <f>IF(QP$6=$OS$5,成绩录入!CY31,0)</f>
        <v>0</v>
      </c>
      <c r="QQ28" s="248">
        <f>IF(QQ$6=$OS$5,成绩录入!CZ31,0)</f>
        <v>0</v>
      </c>
      <c r="QR28" s="248">
        <f>IF(QR$6=$OS$5,成绩录入!DA31,0)</f>
        <v>0</v>
      </c>
      <c r="QS28" s="248">
        <f>IF(QS$6=$OS$5,成绩录入!DB31,0)</f>
        <v>0</v>
      </c>
      <c r="QT28" s="248">
        <f>IF(QT$6=$OS$5,成绩录入!DC31,0)</f>
        <v>0</v>
      </c>
      <c r="QU28" s="248">
        <f>IF(QU$6=$OS$5,成绩录入!DD31,0)</f>
        <v>0</v>
      </c>
      <c r="QV28" s="248">
        <f>IF(QV$6=$OS$5,成绩录入!DE31,0)</f>
        <v>0</v>
      </c>
      <c r="QW28" s="248">
        <f>IF(QW$6=$OS$5,成绩录入!DF31,0)</f>
        <v>0</v>
      </c>
      <c r="QX28" s="248">
        <f>IF(QX$6=$OS$5,成绩录入!DG31,0)</f>
        <v>0</v>
      </c>
      <c r="QY28" s="248">
        <f>IF(QY$6=$OS$5,成绩录入!DH31,0)</f>
        <v>0</v>
      </c>
      <c r="QZ28" s="248">
        <f>IF(QZ$6=$OS$5,成绩录入!DI31,0)</f>
        <v>0</v>
      </c>
      <c r="RA28" s="248">
        <f>IF(RA$6=$OS$5,成绩录入!DJ31,0)</f>
        <v>0</v>
      </c>
      <c r="RB28" s="248">
        <f>IF(RB$6=$OS$5,成绩录入!DK31,0)</f>
        <v>0</v>
      </c>
      <c r="RC28" s="248">
        <f>IF(RC$6=$OS$5,成绩录入!DL31,0)</f>
        <v>0</v>
      </c>
      <c r="RD28" s="248">
        <f>IF(RD$6=$OS$5,成绩录入!DM31,0)</f>
        <v>0</v>
      </c>
      <c r="RE28" s="248">
        <f>IF(RE$6=$OS$5,成绩录入!DN31,0)</f>
        <v>0</v>
      </c>
      <c r="RF28" s="248">
        <f>IF(RF$6=$OS$5,成绩录入!DO31,0)</f>
        <v>0</v>
      </c>
      <c r="RG28" s="248">
        <f>IF(RG$6=$OS$5,成绩录入!DP31,0)</f>
        <v>0</v>
      </c>
      <c r="RH28" s="248">
        <f>IF(RH$6=$OS$5,成绩录入!DQ31,0)</f>
        <v>0</v>
      </c>
      <c r="RI28" s="248">
        <f>IF(RI$6=$OS$5,成绩录入!DR31,0)</f>
        <v>0</v>
      </c>
      <c r="RJ28" s="248">
        <f>IF(RJ$6=$OS$5,成绩录入!DS31,0)</f>
        <v>0</v>
      </c>
      <c r="RK28" s="248">
        <f>IF(RK$6=$OS$5,成绩录入!DT31,0)</f>
        <v>0</v>
      </c>
      <c r="RL28" s="248">
        <f>IF(RL$6=$OS$5,成绩录入!DU31,0)</f>
        <v>0</v>
      </c>
      <c r="RM28" s="248">
        <f>IF(RM$6=$OS$5,成绩录入!DV31,0)</f>
        <v>0</v>
      </c>
      <c r="RN28" s="248">
        <f>IF(RN$6=$OS$5,成绩录入!DW31,0)</f>
        <v>0</v>
      </c>
      <c r="RO28" s="248">
        <f>IF(RO$6=$OS$5,成绩录入!DX31,0)</f>
        <v>0</v>
      </c>
      <c r="RP28" s="248">
        <f>IF(RP$6=$OS$5,成绩录入!DY31,0)</f>
        <v>0</v>
      </c>
      <c r="RQ28" s="248">
        <f>IF(RQ$6=$OS$5,成绩录入!DZ31,0)</f>
        <v>0</v>
      </c>
      <c r="RR28" s="248">
        <f>IF(RR$6=$OS$5,成绩录入!EA31,0)</f>
        <v>0</v>
      </c>
      <c r="RS28" s="248">
        <f>IF(RS$6=$OS$5,成绩录入!EB31,0)</f>
        <v>0</v>
      </c>
      <c r="RT28" s="248">
        <f>IF(RT$6=$OS$5,成绩录入!EC31,0)</f>
        <v>0</v>
      </c>
      <c r="RU28" s="248">
        <f>IF(RU$6=$OS$5,成绩录入!ED31,0)</f>
        <v>0</v>
      </c>
      <c r="RV28" s="248">
        <f>IF(RV$6=$OS$5,成绩录入!EE31,0)</f>
        <v>0</v>
      </c>
      <c r="RW28" s="248">
        <f>IF(RW$6=$OS$5,成绩录入!EF31,0)</f>
        <v>0</v>
      </c>
      <c r="RX28" s="248">
        <f>IF(RX$6=$OS$5,成绩录入!EG31,0)</f>
        <v>0</v>
      </c>
      <c r="RY28" s="248">
        <f>IF(RY$6=$OS$5,成绩录入!EH31,0)</f>
        <v>0</v>
      </c>
      <c r="RZ28" s="248">
        <f>IF(RZ$6=$OS$5,成绩录入!EI31,0)</f>
        <v>0</v>
      </c>
      <c r="SA28" s="248">
        <f>IF(SA$6=$OS$5,成绩录入!EJ31,0)</f>
        <v>0</v>
      </c>
      <c r="SB28" s="248">
        <f>IF(SB$6=$OS$5,成绩录入!EK31,0)</f>
        <v>0</v>
      </c>
      <c r="SC28" s="248">
        <f>IF(SC$6=$OS$5,成绩录入!EL31,0)</f>
        <v>0</v>
      </c>
      <c r="SD28" s="248">
        <f>IF(SD$6=$OS$5,成绩录入!EM31,0)</f>
        <v>0</v>
      </c>
      <c r="SE28" s="248">
        <f>IF(SE$6=$OS$5,成绩录入!EN31,0)</f>
        <v>0</v>
      </c>
      <c r="SF28" s="248">
        <f>IF(SF$6=$OS$5,成绩录入!EO31,0)</f>
        <v>0</v>
      </c>
      <c r="SG28" s="248">
        <f>IF(SG$6=$OS$5,成绩录入!EP31,0)</f>
        <v>0</v>
      </c>
      <c r="SH28" s="248">
        <f>IF(SH$6=$OS$5,成绩录入!EQ31,0)</f>
        <v>0</v>
      </c>
      <c r="SI28" s="248">
        <f>IF(SI$6=$OS$5,成绩录入!ER31,0)</f>
        <v>0</v>
      </c>
      <c r="SJ28" s="248">
        <f>IF(SJ$6=$OS$5,成绩录入!ES31,0)</f>
        <v>0</v>
      </c>
      <c r="SK28" s="248">
        <f>IF(SK$6=$OS$5,成绩录入!ET31,0)</f>
        <v>0</v>
      </c>
      <c r="SL28" s="248">
        <f>IF(SL$6=$OS$5,成绩录入!EU31,0)</f>
        <v>0</v>
      </c>
      <c r="SM28" s="248">
        <f>IF(SM$6=$OS$5,成绩录入!EV31,0)</f>
        <v>0</v>
      </c>
      <c r="SN28" s="248">
        <f>IF(SN$6=$OS$5,成绩录入!EW31,0)</f>
        <v>0</v>
      </c>
      <c r="SO28" s="248">
        <f>IF(SO$6=$OS$5,成绩录入!EX31,0)</f>
        <v>0</v>
      </c>
      <c r="SP28" s="218">
        <f t="shared" si="88"/>
        <v>0</v>
      </c>
      <c r="SQ28" s="166"/>
      <c r="SR28" s="166"/>
      <c r="SS28" s="247">
        <f>IF(SS$6=$SR$5,成绩录入!BC31,0)</f>
        <v>0</v>
      </c>
      <c r="ST28" s="248">
        <f>IF(ST$6=$SR$5,成绩录入!BD31,0)</f>
        <v>0</v>
      </c>
      <c r="SU28" s="248">
        <f>IF(SU$6=$SR$5,成绩录入!BE31,0)</f>
        <v>0</v>
      </c>
      <c r="SV28" s="248">
        <f>IF(SV$6=$SR$5,成绩录入!BF31,0)</f>
        <v>0</v>
      </c>
      <c r="SW28" s="248">
        <f>IF(SW$6=$SR$5,成绩录入!BG31,0)</f>
        <v>0</v>
      </c>
      <c r="SX28" s="248">
        <f>IF(SX$6=$SR$5,成绩录入!BH31,0)</f>
        <v>0</v>
      </c>
      <c r="SY28" s="248">
        <f>IF(SY$6=$SR$5,成绩录入!BI31,0)</f>
        <v>0</v>
      </c>
      <c r="SZ28" s="248">
        <f>IF(SZ$6=$SR$5,成绩录入!BJ31,0)</f>
        <v>0</v>
      </c>
      <c r="TA28" s="248">
        <f>IF(TA$6=$SR$5,成绩录入!BK31,0)</f>
        <v>0</v>
      </c>
      <c r="TB28" s="248">
        <f>IF(TB$6=$SR$5,成绩录入!BL31,0)</f>
        <v>0</v>
      </c>
      <c r="TC28" s="248">
        <f>IF(TC$6=$SR$5,成绩录入!BM31,0)</f>
        <v>0</v>
      </c>
      <c r="TD28" s="248">
        <f>IF(TD$6=$SR$5,成绩录入!BN31,0)</f>
        <v>0</v>
      </c>
      <c r="TE28" s="248">
        <f>IF(TE$6=$SR$5,成绩录入!BO31,0)</f>
        <v>0</v>
      </c>
      <c r="TF28" s="248">
        <f>IF(TF$6=$SR$5,成绩录入!BP31,0)</f>
        <v>0</v>
      </c>
      <c r="TG28" s="248">
        <f>IF(TG$6=$SR$5,成绩录入!BQ31,0)</f>
        <v>0</v>
      </c>
      <c r="TH28" s="248">
        <f>IF(TH$6=$SR$5,成绩录入!BR31,0)</f>
        <v>0</v>
      </c>
      <c r="TI28" s="248">
        <f>IF(TI$6=$SR$5,成绩录入!BS31,0)</f>
        <v>0</v>
      </c>
      <c r="TJ28" s="248">
        <f>IF(TJ$6=$SR$5,成绩录入!BT31,0)</f>
        <v>0</v>
      </c>
      <c r="TK28" s="248">
        <f>IF(TK$6=$SR$5,成绩录入!BU31,0)</f>
        <v>0</v>
      </c>
      <c r="TL28" s="248">
        <f>IF(TL$6=$SR$5,成绩录入!BV31,0)</f>
        <v>0</v>
      </c>
      <c r="TM28" s="248">
        <f>IF(TM$6=$SR$5,成绩录入!BW31,0)</f>
        <v>0</v>
      </c>
      <c r="TN28" s="248">
        <f>IF(TN$6=$SR$5,成绩录入!BX31,0)</f>
        <v>0</v>
      </c>
      <c r="TO28" s="248">
        <f>IF(TO$6=$SR$5,成绩录入!BY31,0)</f>
        <v>0</v>
      </c>
      <c r="TP28" s="248">
        <f>IF(TP$6=$SR$5,成绩录入!BZ31,0)</f>
        <v>0</v>
      </c>
      <c r="TQ28" s="248">
        <f>IF(TQ$6=$SR$5,成绩录入!CA31,0)</f>
        <v>0</v>
      </c>
      <c r="TR28" s="248">
        <f>IF(TR$6=$SR$5,成绩录入!CB31,0)</f>
        <v>0</v>
      </c>
      <c r="TS28" s="248">
        <f>IF(TS$6=$SR$5,成绩录入!CC31,0)</f>
        <v>0</v>
      </c>
      <c r="TT28" s="248">
        <f>IF(TT$6=$SR$5,成绩录入!CD31,0)</f>
        <v>0</v>
      </c>
      <c r="TU28" s="248">
        <f>IF(TU$6=$SR$5,成绩录入!CE31,0)</f>
        <v>0</v>
      </c>
      <c r="TV28" s="248">
        <f>IF(TV$6=$SR$5,成绩录入!CF31,0)</f>
        <v>0</v>
      </c>
      <c r="TW28" s="248">
        <f>IF(TW$6=$SR$5,成绩录入!CG31,0)</f>
        <v>0</v>
      </c>
      <c r="TX28" s="248">
        <f>IF(TX$6=$SR$5,成绩录入!CH31,0)</f>
        <v>0</v>
      </c>
      <c r="TY28" s="248">
        <f>IF(TY$6=$SR$5,成绩录入!CI31,0)</f>
        <v>0</v>
      </c>
      <c r="TZ28" s="248">
        <f>IF(TZ$6=$SR$5,成绩录入!CJ31,0)</f>
        <v>0</v>
      </c>
      <c r="UA28" s="248">
        <f>IF(UA$6=$SR$5,成绩录入!CK31,0)</f>
        <v>0</v>
      </c>
      <c r="UB28" s="248">
        <f>IF(UB$6=$SR$5,成绩录入!CL31,0)</f>
        <v>0</v>
      </c>
      <c r="UC28" s="248">
        <f>IF(UC$6=$SR$5,成绩录入!CM31,0)</f>
        <v>0</v>
      </c>
      <c r="UD28" s="248">
        <f>IF(UD$6=$SR$5,成绩录入!CN31,0)</f>
        <v>0</v>
      </c>
      <c r="UE28" s="248">
        <f>IF(UE$6=$SR$5,成绩录入!CO31,0)</f>
        <v>0</v>
      </c>
      <c r="UF28" s="248">
        <f>IF(UF$6=$SR$5,成绩录入!CP31,0)</f>
        <v>0</v>
      </c>
      <c r="UG28" s="248">
        <f>IF(UG$6=$SR$5,成绩录入!CQ31,0)</f>
        <v>0</v>
      </c>
      <c r="UH28" s="248">
        <f>IF(UH$6=$SR$5,成绩录入!CR31,0)</f>
        <v>0</v>
      </c>
      <c r="UI28" s="248">
        <f>IF(UI$6=$SR$5,成绩录入!CS31,0)</f>
        <v>0</v>
      </c>
      <c r="UJ28" s="248">
        <f>IF(UJ$6=$SR$5,成绩录入!CT31,0)</f>
        <v>0</v>
      </c>
      <c r="UK28" s="248">
        <f>IF(UK$6=$SR$5,成绩录入!CU31,0)</f>
        <v>0</v>
      </c>
      <c r="UL28" s="248">
        <f>IF(UL$6=$SR$5,成绩录入!CV31,0)</f>
        <v>0</v>
      </c>
      <c r="UM28" s="248">
        <f>IF(UM$6=$SR$5,成绩录入!CW31,0)</f>
        <v>0</v>
      </c>
      <c r="UN28" s="248">
        <f>IF(UN$6=$SR$5,成绩录入!CX31,0)</f>
        <v>0</v>
      </c>
      <c r="UO28" s="248">
        <f>IF(UO$6=$SR$5,成绩录入!CY31,0)</f>
        <v>0</v>
      </c>
      <c r="UP28" s="248">
        <f>IF(UP$6=$SR$5,成绩录入!CZ31,0)</f>
        <v>0</v>
      </c>
      <c r="UQ28" s="248">
        <f>IF(UQ$6=$SR$5,成绩录入!DA31,0)</f>
        <v>0</v>
      </c>
      <c r="UR28" s="248">
        <f>IF(UR$6=$SR$5,成绩录入!DB31,0)</f>
        <v>0</v>
      </c>
      <c r="US28" s="248">
        <f>IF(US$6=$SR$5,成绩录入!DC31,0)</f>
        <v>0</v>
      </c>
      <c r="UT28" s="248">
        <f>IF(UT$6=$SR$5,成绩录入!DD31,0)</f>
        <v>0</v>
      </c>
      <c r="UU28" s="248">
        <f>IF(UU$6=$SR$5,成绩录入!DE31,0)</f>
        <v>0</v>
      </c>
      <c r="UV28" s="248">
        <f>IF(UV$6=$SR$5,成绩录入!DF31,0)</f>
        <v>0</v>
      </c>
      <c r="UW28" s="248">
        <f>IF(UW$6=$SR$5,成绩录入!DG31,0)</f>
        <v>0</v>
      </c>
      <c r="UX28" s="248">
        <f>IF(UX$6=$SR$5,成绩录入!DH31,0)</f>
        <v>0</v>
      </c>
      <c r="UY28" s="248">
        <f>IF(UY$6=$SR$5,成绩录入!DI31,0)</f>
        <v>0</v>
      </c>
      <c r="UZ28" s="248">
        <f>IF(UZ$6=$SR$5,成绩录入!DJ31,0)</f>
        <v>0</v>
      </c>
      <c r="VA28" s="248">
        <f>IF(VA$6=$SR$5,成绩录入!DK31,0)</f>
        <v>0</v>
      </c>
      <c r="VB28" s="248">
        <f>IF(VB$6=$SR$5,成绩录入!DL31,0)</f>
        <v>0</v>
      </c>
      <c r="VC28" s="248">
        <f>IF(VC$6=$SR$5,成绩录入!DM31,0)</f>
        <v>0</v>
      </c>
      <c r="VD28" s="248">
        <f>IF(VD$6=$SR$5,成绩录入!DN31,0)</f>
        <v>0</v>
      </c>
      <c r="VE28" s="248">
        <f>IF(VE$6=$SR$5,成绩录入!DO31,0)</f>
        <v>0</v>
      </c>
      <c r="VF28" s="248">
        <f>IF(VF$6=$SR$5,成绩录入!DP31,0)</f>
        <v>0</v>
      </c>
      <c r="VG28" s="248">
        <f>IF(VG$6=$SR$5,成绩录入!DQ31,0)</f>
        <v>0</v>
      </c>
      <c r="VH28" s="248">
        <f>IF(VH$6=$SR$5,成绩录入!DR31,0)</f>
        <v>0</v>
      </c>
      <c r="VI28" s="248">
        <f>IF(VI$6=$SR$5,成绩录入!DS31,0)</f>
        <v>0</v>
      </c>
      <c r="VJ28" s="248">
        <f>IF(VJ$6=$SR$5,成绩录入!DT31,0)</f>
        <v>0</v>
      </c>
      <c r="VK28" s="248">
        <f>IF(VK$6=$SR$5,成绩录入!DU31,0)</f>
        <v>0</v>
      </c>
      <c r="VL28" s="248">
        <f>IF(VL$6=$SR$5,成绩录入!DV31,0)</f>
        <v>0</v>
      </c>
      <c r="VM28" s="248">
        <f>IF(VM$6=$SR$5,成绩录入!DW31,0)</f>
        <v>0</v>
      </c>
      <c r="VN28" s="248">
        <f>IF(VN$6=$SR$5,成绩录入!DX31,0)</f>
        <v>0</v>
      </c>
      <c r="VO28" s="248">
        <f>IF(VO$6=$SR$5,成绩录入!DY31,0)</f>
        <v>0</v>
      </c>
      <c r="VP28" s="248">
        <f>IF(VP$6=$SR$5,成绩录入!DZ31,0)</f>
        <v>0</v>
      </c>
      <c r="VQ28" s="248">
        <f>IF(VQ$6=$SR$5,成绩录入!EA31,0)</f>
        <v>0</v>
      </c>
      <c r="VR28" s="248">
        <f>IF(VR$6=$SR$5,成绩录入!EB31,0)</f>
        <v>0</v>
      </c>
      <c r="VS28" s="248">
        <f>IF(VS$6=$SR$5,成绩录入!EC31,0)</f>
        <v>0</v>
      </c>
      <c r="VT28" s="248">
        <f>IF(VT$6=$SR$5,成绩录入!ED31,0)</f>
        <v>0</v>
      </c>
      <c r="VU28" s="248">
        <f>IF(VU$6=$SR$5,成绩录入!EE31,0)</f>
        <v>0</v>
      </c>
      <c r="VV28" s="248">
        <f>IF(VV$6=$SR$5,成绩录入!EF31,0)</f>
        <v>0</v>
      </c>
      <c r="VW28" s="248">
        <f>IF(VW$6=$SR$5,成绩录入!EG31,0)</f>
        <v>0</v>
      </c>
      <c r="VX28" s="248">
        <f>IF(VX$6=$SR$5,成绩录入!EH31,0)</f>
        <v>0</v>
      </c>
      <c r="VY28" s="248">
        <f>IF(VY$6=$SR$5,成绩录入!EI31,0)</f>
        <v>0</v>
      </c>
      <c r="VZ28" s="248">
        <f>IF(VZ$6=$SR$5,成绩录入!EJ31,0)</f>
        <v>0</v>
      </c>
      <c r="WA28" s="248">
        <f>IF(WA$6=$SR$5,成绩录入!EK31,0)</f>
        <v>0</v>
      </c>
      <c r="WB28" s="248">
        <f>IF(WB$6=$SR$5,成绩录入!EL31,0)</f>
        <v>0</v>
      </c>
      <c r="WC28" s="248">
        <f>IF(WC$6=$SR$5,成绩录入!EM31,0)</f>
        <v>0</v>
      </c>
      <c r="WD28" s="248">
        <f>IF(WD$6=$SR$5,成绩录入!EN31,0)</f>
        <v>0</v>
      </c>
      <c r="WE28" s="248">
        <f>IF(WE$6=$SR$5,成绩录入!EO31,0)</f>
        <v>0</v>
      </c>
      <c r="WF28" s="248">
        <f>IF(WF$6=$SR$5,成绩录入!EP31,0)</f>
        <v>0</v>
      </c>
      <c r="WG28" s="248">
        <f>IF(WG$6=$SR$5,成绩录入!EQ31,0)</f>
        <v>0</v>
      </c>
      <c r="WH28" s="248">
        <f>IF(WH$6=$SR$5,成绩录入!ER31,0)</f>
        <v>0</v>
      </c>
      <c r="WI28" s="248">
        <f>IF(WI$6=$SR$5,成绩录入!ES31,0)</f>
        <v>0</v>
      </c>
      <c r="WJ28" s="248">
        <f>IF(WJ$6=$SR$5,成绩录入!ET31,0)</f>
        <v>0</v>
      </c>
      <c r="WK28" s="248">
        <f>IF(WK$6=$SR$5,成绩录入!EU31,0)</f>
        <v>0</v>
      </c>
      <c r="WL28" s="248">
        <f>IF(WL$6=$SR$5,成绩录入!EV31,0)</f>
        <v>0</v>
      </c>
      <c r="WM28" s="248">
        <f>IF(WM$6=$SR$5,成绩录入!EW31,0)</f>
        <v>0</v>
      </c>
      <c r="WN28" s="248">
        <f>IF(WN$6=$SR$5,成绩录入!EX31,0)</f>
        <v>0</v>
      </c>
      <c r="WO28" s="218">
        <f t="shared" si="32"/>
        <v>0</v>
      </c>
      <c r="WP28" s="166"/>
      <c r="WQ28" s="166"/>
      <c r="WR28" s="247">
        <f>IF(WR$6=$WQ$5,成绩录入!BC31,0)</f>
        <v>0</v>
      </c>
      <c r="WS28" s="248">
        <f>IF(WS$6=$WQ$5,成绩录入!BD31,0)</f>
        <v>0</v>
      </c>
      <c r="WT28" s="248">
        <f>IF(WT$6=$WQ$5,成绩录入!BE31,0)</f>
        <v>0</v>
      </c>
      <c r="WU28" s="248">
        <f>IF(WU$6=$WQ$5,成绩录入!BF31,0)</f>
        <v>0</v>
      </c>
      <c r="WV28" s="248">
        <f>IF(WV$6=$WQ$5,成绩录入!BG31,0)</f>
        <v>0</v>
      </c>
      <c r="WW28" s="248">
        <f>IF(WW$6=$WQ$5,成绩录入!BH31,0)</f>
        <v>0</v>
      </c>
      <c r="WX28" s="248">
        <f>IF(WX$6=$WQ$5,成绩录入!BI31,0)</f>
        <v>0</v>
      </c>
      <c r="WY28" s="248">
        <f>IF(WY$6=$WQ$5,成绩录入!BJ31,0)</f>
        <v>0</v>
      </c>
      <c r="WZ28" s="248">
        <f>IF(WZ$6=$WQ$5,成绩录入!BK31,0)</f>
        <v>0</v>
      </c>
      <c r="XA28" s="248">
        <f>IF(XA$6=$WQ$5,成绩录入!BL31,0)</f>
        <v>0</v>
      </c>
      <c r="XB28" s="248">
        <f>IF(XB$6=$WQ$5,成绩录入!BM31,0)</f>
        <v>0</v>
      </c>
      <c r="XC28" s="248">
        <f>IF(XC$6=$WQ$5,成绩录入!BN31,0)</f>
        <v>0</v>
      </c>
      <c r="XD28" s="248">
        <f>IF(XD$6=$WQ$5,成绩录入!BO31,0)</f>
        <v>0</v>
      </c>
      <c r="XE28" s="248">
        <f>IF(XE$6=$WQ$5,成绩录入!BP31,0)</f>
        <v>0</v>
      </c>
      <c r="XF28" s="248">
        <f>IF(XF$6=$WQ$5,成绩录入!BQ31,0)</f>
        <v>0</v>
      </c>
      <c r="XG28" s="248">
        <f>IF(XG$6=$WQ$5,成绩录入!BR31,0)</f>
        <v>0</v>
      </c>
      <c r="XH28" s="248">
        <f>IF(XH$6=$WQ$5,成绩录入!BS31,0)</f>
        <v>0</v>
      </c>
      <c r="XI28" s="248">
        <f>IF(XI$6=$WQ$5,成绩录入!BT31,0)</f>
        <v>0</v>
      </c>
      <c r="XJ28" s="248">
        <f>IF(XJ$6=$WQ$5,成绩录入!BU31,0)</f>
        <v>0</v>
      </c>
      <c r="XK28" s="248">
        <f>IF(XK$6=$WQ$5,成绩录入!BV31,0)</f>
        <v>0</v>
      </c>
      <c r="XL28" s="248">
        <f>IF(XL$6=$WQ$5,成绩录入!BW31,0)</f>
        <v>0</v>
      </c>
      <c r="XM28" s="248">
        <f>IF(XM$6=$WQ$5,成绩录入!BX31,0)</f>
        <v>0</v>
      </c>
      <c r="XN28" s="248">
        <f>IF(XN$6=$WQ$5,成绩录入!BY31,0)</f>
        <v>0</v>
      </c>
      <c r="XO28" s="248">
        <f>IF(XO$6=$WQ$5,成绩录入!BZ31,0)</f>
        <v>0</v>
      </c>
      <c r="XP28" s="248">
        <f>IF(XP$6=$WQ$5,成绩录入!CA31,0)</f>
        <v>0</v>
      </c>
      <c r="XQ28" s="248">
        <f>IF(XQ$6=$WQ$5,成绩录入!CB31,0)</f>
        <v>0</v>
      </c>
      <c r="XR28" s="248">
        <f>IF(XR$6=$WQ$5,成绩录入!CC31,0)</f>
        <v>0</v>
      </c>
      <c r="XS28" s="248">
        <f>IF(XS$6=$WQ$5,成绩录入!CD31,0)</f>
        <v>0</v>
      </c>
      <c r="XT28" s="248">
        <f>IF(XT$6=$WQ$5,成绩录入!CE31,0)</f>
        <v>0</v>
      </c>
      <c r="XU28" s="248">
        <f>IF(XU$6=$WQ$5,成绩录入!CF31,0)</f>
        <v>0</v>
      </c>
      <c r="XV28" s="248">
        <f>IF(XV$6=$WQ$5,成绩录入!CG31,0)</f>
        <v>0</v>
      </c>
      <c r="XW28" s="248">
        <f>IF(XW$6=$WQ$5,成绩录入!CH31,0)</f>
        <v>0</v>
      </c>
      <c r="XX28" s="248">
        <f>IF(XX$6=$WQ$5,成绩录入!CI31,0)</f>
        <v>0</v>
      </c>
      <c r="XY28" s="248">
        <f>IF(XY$6=$WQ$5,成绩录入!CJ31,0)</f>
        <v>0</v>
      </c>
      <c r="XZ28" s="248">
        <f>IF(XZ$6=$WQ$5,成绩录入!CK31,0)</f>
        <v>0</v>
      </c>
      <c r="YA28" s="248">
        <f>IF(YA$6=$WQ$5,成绩录入!CL31,0)</f>
        <v>0</v>
      </c>
      <c r="YB28" s="248">
        <f>IF(YB$6=$WQ$5,成绩录入!CM31,0)</f>
        <v>0</v>
      </c>
      <c r="YC28" s="248">
        <f>IF(YC$6=$WQ$5,成绩录入!CN31,0)</f>
        <v>0</v>
      </c>
      <c r="YD28" s="248">
        <f>IF(YD$6=$WQ$5,成绩录入!CO31,0)</f>
        <v>0</v>
      </c>
      <c r="YE28" s="248">
        <f>IF(YE$6=$WQ$5,成绩录入!CP31,0)</f>
        <v>0</v>
      </c>
      <c r="YF28" s="248">
        <f>IF(YF$6=$WQ$5,成绩录入!CQ31,0)</f>
        <v>0</v>
      </c>
      <c r="YG28" s="248">
        <f>IF(YG$6=$WQ$5,成绩录入!CR31,0)</f>
        <v>0</v>
      </c>
      <c r="YH28" s="248">
        <f>IF(YH$6=$WQ$5,成绩录入!CS31,0)</f>
        <v>0</v>
      </c>
      <c r="YI28" s="248">
        <f>IF(YI$6=$WQ$5,成绩录入!CT31,0)</f>
        <v>0</v>
      </c>
      <c r="YJ28" s="248">
        <f>IF(YJ$6=$WQ$5,成绩录入!CU31,0)</f>
        <v>0</v>
      </c>
      <c r="YK28" s="248">
        <f>IF(YK$6=$WQ$5,成绩录入!CV31,0)</f>
        <v>0</v>
      </c>
      <c r="YL28" s="248">
        <f>IF(YL$6=$WQ$5,成绩录入!CW31,0)</f>
        <v>0</v>
      </c>
      <c r="YM28" s="248">
        <f>IF(YM$6=$WQ$5,成绩录入!CX31,0)</f>
        <v>0</v>
      </c>
      <c r="YN28" s="248">
        <f>IF(YN$6=$WQ$5,成绩录入!CY31,0)</f>
        <v>0</v>
      </c>
      <c r="YO28" s="248">
        <f>IF(YO$6=$WQ$5,成绩录入!CZ31,0)</f>
        <v>0</v>
      </c>
      <c r="YP28" s="248">
        <f>IF(YP$6=$WQ$5,成绩录入!DA31,0)</f>
        <v>0</v>
      </c>
      <c r="YQ28" s="248">
        <f>IF(YQ$6=$WQ$5,成绩录入!DB31,0)</f>
        <v>0</v>
      </c>
      <c r="YR28" s="248">
        <f>IF(YR$6=$WQ$5,成绩录入!DC31,0)</f>
        <v>0</v>
      </c>
      <c r="YS28" s="248">
        <f>IF(YS$6=$WQ$5,成绩录入!DD31,0)</f>
        <v>0</v>
      </c>
      <c r="YT28" s="248">
        <f>IF(YT$6=$WQ$5,成绩录入!DE31,0)</f>
        <v>0</v>
      </c>
      <c r="YU28" s="248">
        <f>IF(YU$6=$WQ$5,成绩录入!DF31,0)</f>
        <v>0</v>
      </c>
      <c r="YV28" s="248">
        <f>IF(YV$6=$WQ$5,成绩录入!DG31,0)</f>
        <v>0</v>
      </c>
      <c r="YW28" s="248">
        <f>IF(YW$6=$WQ$5,成绩录入!DH31,0)</f>
        <v>0</v>
      </c>
      <c r="YX28" s="248">
        <f>IF(YX$6=$WQ$5,成绩录入!DI31,0)</f>
        <v>0</v>
      </c>
      <c r="YY28" s="248">
        <f>IF(YY$6=$WQ$5,成绩录入!DJ31,0)</f>
        <v>0</v>
      </c>
      <c r="YZ28" s="248">
        <f>IF(YZ$6=$WQ$5,成绩录入!DK31,0)</f>
        <v>0</v>
      </c>
      <c r="ZA28" s="248">
        <f>IF(ZA$6=$WQ$5,成绩录入!DL31,0)</f>
        <v>0</v>
      </c>
      <c r="ZB28" s="248">
        <f>IF(ZB$6=$WQ$5,成绩录入!DM31,0)</f>
        <v>0</v>
      </c>
      <c r="ZC28" s="248">
        <f>IF(ZC$6=$WQ$5,成绩录入!DN31,0)</f>
        <v>0</v>
      </c>
      <c r="ZD28" s="248">
        <f>IF(ZD$6=$WQ$5,成绩录入!DO31,0)</f>
        <v>0</v>
      </c>
      <c r="ZE28" s="248">
        <f>IF(ZE$6=$WQ$5,成绩录入!DP31,0)</f>
        <v>0</v>
      </c>
      <c r="ZF28" s="248">
        <f>IF(ZF$6=$WQ$5,成绩录入!DQ31,0)</f>
        <v>0</v>
      </c>
      <c r="ZG28" s="248">
        <f>IF(ZG$6=$WQ$5,成绩录入!DR31,0)</f>
        <v>0</v>
      </c>
      <c r="ZH28" s="248">
        <f>IF(ZH$6=$WQ$5,成绩录入!DS31,0)</f>
        <v>0</v>
      </c>
      <c r="ZI28" s="248">
        <f>IF(ZI$6=$WQ$5,成绩录入!DT31,0)</f>
        <v>0</v>
      </c>
      <c r="ZJ28" s="248">
        <f>IF(ZJ$6=$WQ$5,成绩录入!DU31,0)</f>
        <v>0</v>
      </c>
      <c r="ZK28" s="248">
        <f>IF(ZK$6=$WQ$5,成绩录入!DV31,0)</f>
        <v>0</v>
      </c>
      <c r="ZL28" s="248">
        <f>IF(ZL$6=$WQ$5,成绩录入!DW31,0)</f>
        <v>0</v>
      </c>
      <c r="ZM28" s="248">
        <f>IF(ZM$6=$WQ$5,成绩录入!DX31,0)</f>
        <v>0</v>
      </c>
      <c r="ZN28" s="248">
        <f>IF(ZN$6=$WQ$5,成绩录入!DY31,0)</f>
        <v>0</v>
      </c>
      <c r="ZO28" s="248">
        <f>IF(ZO$6=$WQ$5,成绩录入!DZ31,0)</f>
        <v>0</v>
      </c>
      <c r="ZP28" s="248">
        <f>IF(ZP$6=$WQ$5,成绩录入!EA31,0)</f>
        <v>0</v>
      </c>
      <c r="ZQ28" s="248">
        <f>IF(ZQ$6=$WQ$5,成绩录入!EB31,0)</f>
        <v>0</v>
      </c>
      <c r="ZR28" s="248">
        <f>IF(ZR$6=$WQ$5,成绩录入!EC31,0)</f>
        <v>0</v>
      </c>
      <c r="ZS28" s="248">
        <f>IF(ZS$6=$WQ$5,成绩录入!ED31,0)</f>
        <v>0</v>
      </c>
      <c r="ZT28" s="248">
        <f>IF(ZT$6=$WQ$5,成绩录入!EE31,0)</f>
        <v>0</v>
      </c>
      <c r="ZU28" s="248">
        <f>IF(ZU$6=$WQ$5,成绩录入!EF31,0)</f>
        <v>0</v>
      </c>
      <c r="ZV28" s="248">
        <f>IF(ZV$6=$WQ$5,成绩录入!EG31,0)</f>
        <v>0</v>
      </c>
      <c r="ZW28" s="248">
        <f>IF(ZW$6=$WQ$5,成绩录入!EH31,0)</f>
        <v>0</v>
      </c>
      <c r="ZX28" s="248">
        <f>IF(ZX$6=$WQ$5,成绩录入!EI31,0)</f>
        <v>0</v>
      </c>
      <c r="ZY28" s="248">
        <f>IF(ZY$6=$WQ$5,成绩录入!EJ31,0)</f>
        <v>0</v>
      </c>
      <c r="ZZ28" s="248">
        <f>IF(ZZ$6=$WQ$5,成绩录入!EK31,0)</f>
        <v>0</v>
      </c>
      <c r="AAA28" s="248">
        <f>IF(AAA$6=$WQ$5,成绩录入!EL31,0)</f>
        <v>0</v>
      </c>
      <c r="AAB28" s="248">
        <f>IF(AAB$6=$WQ$5,成绩录入!EM31,0)</f>
        <v>0</v>
      </c>
      <c r="AAC28" s="248">
        <f>IF(AAC$6=$WQ$5,成绩录入!EN31,0)</f>
        <v>0</v>
      </c>
      <c r="AAD28" s="248">
        <f>IF(AAD$6=$WQ$5,成绩录入!EO31,0)</f>
        <v>0</v>
      </c>
      <c r="AAE28" s="248">
        <f>IF(AAE$6=$WQ$5,成绩录入!EP31,0)</f>
        <v>0</v>
      </c>
      <c r="AAF28" s="248">
        <f>IF(AAF$6=$WQ$5,成绩录入!EQ31,0)</f>
        <v>0</v>
      </c>
      <c r="AAG28" s="248">
        <f>IF(AAG$6=$WQ$5,成绩录入!ER31,0)</f>
        <v>0</v>
      </c>
      <c r="AAH28" s="248">
        <f>IF(AAH$6=$WQ$5,成绩录入!ES31,0)</f>
        <v>0</v>
      </c>
      <c r="AAI28" s="248">
        <f>IF(AAI$6=$WQ$5,成绩录入!ET31,0)</f>
        <v>0</v>
      </c>
      <c r="AAJ28" s="248">
        <f>IF(AAJ$6=$WQ$5,成绩录入!EU31,0)</f>
        <v>0</v>
      </c>
      <c r="AAK28" s="248">
        <f>IF(AAK$6=$WQ$5,成绩录入!EV31,0)</f>
        <v>0</v>
      </c>
      <c r="AAL28" s="248">
        <f>IF(AAL$6=$WQ$5,成绩录入!EW31,0)</f>
        <v>0</v>
      </c>
      <c r="AAM28" s="248">
        <f>IF(AAM$6=$WQ$5,成绩录入!EX31,0)</f>
        <v>0</v>
      </c>
      <c r="AAN28" s="218">
        <f t="shared" si="33"/>
        <v>0</v>
      </c>
      <c r="AAO28" s="206"/>
      <c r="AAQ28" s="247">
        <f>IF(AAQ$6=$AAP$5,成绩录入!BC31,0)</f>
        <v>0</v>
      </c>
      <c r="AAR28" s="248">
        <f>IF(AAR$6=$AAP$5,成绩录入!BD31,0)</f>
        <v>0</v>
      </c>
      <c r="AAS28" s="248">
        <f>IF(AAS$6=$AAP$5,成绩录入!BE31,0)</f>
        <v>0</v>
      </c>
      <c r="AAT28" s="248">
        <f>IF(AAT$6=$AAP$5,成绩录入!BF31,0)</f>
        <v>0</v>
      </c>
      <c r="AAU28" s="248">
        <f>IF(AAU$6=$AAP$5,成绩录入!BG31,0)</f>
        <v>0</v>
      </c>
      <c r="AAV28" s="248">
        <f>IF(AAV$6=$AAP$5,成绩录入!BH31,0)</f>
        <v>0</v>
      </c>
      <c r="AAW28" s="248">
        <f>IF(AAW$6=$AAP$5,成绩录入!BI31,0)</f>
        <v>0</v>
      </c>
      <c r="AAX28" s="248">
        <f>IF(AAX$6=$AAP$5,成绩录入!BJ31,0)</f>
        <v>0</v>
      </c>
      <c r="AAY28" s="248">
        <f>IF(AAY$6=$AAP$5,成绩录入!BK31,0)</f>
        <v>0</v>
      </c>
      <c r="AAZ28" s="248">
        <f>IF(AAZ$6=$AAP$5,成绩录入!BL31,0)</f>
        <v>0</v>
      </c>
      <c r="ABA28" s="248">
        <f>IF(ABA$6=$AAP$5,成绩录入!BM31,0)</f>
        <v>0</v>
      </c>
      <c r="ABB28" s="248">
        <f>IF(ABB$6=$AAP$5,成绩录入!BN31,0)</f>
        <v>0</v>
      </c>
      <c r="ABC28" s="248">
        <f>IF(ABC$6=$AAP$5,成绩录入!BO31,0)</f>
        <v>0</v>
      </c>
      <c r="ABD28" s="248">
        <f>IF(ABD$6=$AAP$5,成绩录入!BP31,0)</f>
        <v>0</v>
      </c>
      <c r="ABE28" s="248">
        <f>IF(ABE$6=$AAP$5,成绩录入!BQ31,0)</f>
        <v>0</v>
      </c>
      <c r="ABF28" s="248">
        <f>IF(ABF$6=$AAP$5,成绩录入!BR31,0)</f>
        <v>0</v>
      </c>
      <c r="ABG28" s="248">
        <f>IF(ABG$6=$AAP$5,成绩录入!BS31,0)</f>
        <v>0</v>
      </c>
      <c r="ABH28" s="248">
        <f>IF(ABH$6=$AAP$5,成绩录入!BT31,0)</f>
        <v>0</v>
      </c>
      <c r="ABI28" s="248">
        <f>IF(ABI$6=$AAP$5,成绩录入!BU31,0)</f>
        <v>0</v>
      </c>
      <c r="ABJ28" s="248">
        <f>IF(ABJ$6=$AAP$5,成绩录入!BV31,0)</f>
        <v>0</v>
      </c>
      <c r="ABK28" s="248">
        <f>IF(ABK$6=$AAP$5,成绩录入!BW31,0)</f>
        <v>0</v>
      </c>
      <c r="ABL28" s="248">
        <f>IF(ABL$6=$AAP$5,成绩录入!BX31,0)</f>
        <v>0</v>
      </c>
      <c r="ABM28" s="248">
        <f>IF(ABM$6=$AAP$5,成绩录入!BY31,0)</f>
        <v>0</v>
      </c>
      <c r="ABN28" s="248">
        <f>IF(ABN$6=$AAP$5,成绩录入!BZ31,0)</f>
        <v>0</v>
      </c>
      <c r="ABO28" s="248">
        <f>IF(ABO$6=$AAP$5,成绩录入!CA31,0)</f>
        <v>0</v>
      </c>
      <c r="ABP28" s="248">
        <f>IF(ABP$6=$AAP$5,成绩录入!CB31,0)</f>
        <v>0</v>
      </c>
      <c r="ABQ28" s="248">
        <f>IF(ABQ$6=$AAP$5,成绩录入!CC31,0)</f>
        <v>0</v>
      </c>
      <c r="ABR28" s="248">
        <f>IF(ABR$6=$AAP$5,成绩录入!CD31,0)</f>
        <v>0</v>
      </c>
      <c r="ABS28" s="248">
        <f>IF(ABS$6=$AAP$5,成绩录入!CE31,0)</f>
        <v>0</v>
      </c>
      <c r="ABT28" s="248">
        <f>IF(ABT$6=$AAP$5,成绩录入!CF31,0)</f>
        <v>0</v>
      </c>
      <c r="ABU28" s="248">
        <f>IF(ABU$6=$AAP$5,成绩录入!CG31,0)</f>
        <v>0</v>
      </c>
      <c r="ABV28" s="248">
        <f>IF(ABV$6=$AAP$5,成绩录入!CH31,0)</f>
        <v>0</v>
      </c>
      <c r="ABW28" s="248">
        <f>IF(ABW$6=$AAP$5,成绩录入!CI31,0)</f>
        <v>0</v>
      </c>
      <c r="ABX28" s="248">
        <f>IF(ABX$6=$AAP$5,成绩录入!CJ31,0)</f>
        <v>0</v>
      </c>
      <c r="ABY28" s="248">
        <f>IF(ABY$6=$AAP$5,成绩录入!CK31,0)</f>
        <v>0</v>
      </c>
      <c r="ABZ28" s="248">
        <f>IF(ABZ$6=$AAP$5,成绩录入!CL31,0)</f>
        <v>0</v>
      </c>
      <c r="ACA28" s="248">
        <f>IF(ACA$6=$AAP$5,成绩录入!CM31,0)</f>
        <v>0</v>
      </c>
      <c r="ACB28" s="248">
        <f>IF(ACB$6=$AAP$5,成绩录入!CN31,0)</f>
        <v>0</v>
      </c>
      <c r="ACC28" s="248">
        <f>IF(ACC$6=$AAP$5,成绩录入!CO31,0)</f>
        <v>0</v>
      </c>
      <c r="ACD28" s="248">
        <f>IF(ACD$6=$AAP$5,成绩录入!CP31,0)</f>
        <v>0</v>
      </c>
      <c r="ACE28" s="248">
        <f>IF(ACE$6=$AAP$5,成绩录入!CQ31,0)</f>
        <v>0</v>
      </c>
      <c r="ACF28" s="248">
        <f>IF(ACF$6=$AAP$5,成绩录入!CR31,0)</f>
        <v>0</v>
      </c>
      <c r="ACG28" s="248">
        <f>IF(ACG$6=$AAP$5,成绩录入!CS31,0)</f>
        <v>0</v>
      </c>
      <c r="ACH28" s="248">
        <f>IF(ACH$6=$AAP$5,成绩录入!CT31,0)</f>
        <v>0</v>
      </c>
      <c r="ACI28" s="248">
        <f>IF(ACI$6=$AAP$5,成绩录入!CU31,0)</f>
        <v>0</v>
      </c>
      <c r="ACJ28" s="248">
        <f>IF(ACJ$6=$AAP$5,成绩录入!CV31,0)</f>
        <v>0</v>
      </c>
      <c r="ACK28" s="248">
        <f>IF(ACK$6=$AAP$5,成绩录入!CW31,0)</f>
        <v>0</v>
      </c>
      <c r="ACL28" s="248">
        <f>IF(ACL$6=$AAP$5,成绩录入!CX31,0)</f>
        <v>0</v>
      </c>
      <c r="ACM28" s="248">
        <f>IF(ACM$6=$AAP$5,成绩录入!CY31,0)</f>
        <v>0</v>
      </c>
      <c r="ACN28" s="248">
        <f>IF(ACN$6=$AAP$5,成绩录入!CZ31,0)</f>
        <v>0</v>
      </c>
      <c r="ACO28" s="248">
        <f>IF(ACO$6=$AAP$5,成绩录入!DA31,0)</f>
        <v>0</v>
      </c>
      <c r="ACP28" s="248">
        <f>IF(ACP$6=$AAP$5,成绩录入!DB31,0)</f>
        <v>0</v>
      </c>
      <c r="ACQ28" s="248">
        <f>IF(ACQ$6=$AAP$5,成绩录入!DC31,0)</f>
        <v>0</v>
      </c>
      <c r="ACR28" s="248">
        <f>IF(ACR$6=$AAP$5,成绩录入!DD31,0)</f>
        <v>0</v>
      </c>
      <c r="ACS28" s="248">
        <f>IF(ACS$6=$AAP$5,成绩录入!DE31,0)</f>
        <v>0</v>
      </c>
      <c r="ACT28" s="248">
        <f>IF(ACT$6=$AAP$5,成绩录入!DF31,0)</f>
        <v>0</v>
      </c>
      <c r="ACU28" s="248">
        <f>IF(ACU$6=$AAP$5,成绩录入!DG31,0)</f>
        <v>0</v>
      </c>
      <c r="ACV28" s="248">
        <f>IF(ACV$6=$AAP$5,成绩录入!DH31,0)</f>
        <v>0</v>
      </c>
      <c r="ACW28" s="248">
        <f>IF(ACW$6=$AAP$5,成绩录入!DI31,0)</f>
        <v>0</v>
      </c>
      <c r="ACX28" s="248">
        <f>IF(ACX$6=$AAP$5,成绩录入!DJ31,0)</f>
        <v>0</v>
      </c>
      <c r="ACY28" s="248">
        <f>IF(ACY$6=$AAP$5,成绩录入!DK31,0)</f>
        <v>0</v>
      </c>
      <c r="ACZ28" s="248">
        <f>IF(ACZ$6=$AAP$5,成绩录入!DL31,0)</f>
        <v>0</v>
      </c>
      <c r="ADA28" s="248">
        <f>IF(ADA$6=$AAP$5,成绩录入!DM31,0)</f>
        <v>0</v>
      </c>
      <c r="ADB28" s="248">
        <f>IF(ADB$6=$AAP$5,成绩录入!DN31,0)</f>
        <v>0</v>
      </c>
      <c r="ADC28" s="248">
        <f>IF(ADC$6=$AAP$5,成绩录入!DO31,0)</f>
        <v>0</v>
      </c>
      <c r="ADD28" s="248">
        <f>IF(ADD$6=$AAP$5,成绩录入!DP31,0)</f>
        <v>0</v>
      </c>
      <c r="ADE28" s="248">
        <f>IF(ADE$6=$AAP$5,成绩录入!DQ31,0)</f>
        <v>0</v>
      </c>
      <c r="ADF28" s="248">
        <f>IF(ADF$6=$AAP$5,成绩录入!DR31,0)</f>
        <v>0</v>
      </c>
      <c r="ADG28" s="248">
        <f>IF(ADG$6=$AAP$5,成绩录入!DS31,0)</f>
        <v>0</v>
      </c>
      <c r="ADH28" s="248">
        <f>IF(ADH$6=$AAP$5,成绩录入!DT31,0)</f>
        <v>0</v>
      </c>
      <c r="ADI28" s="248">
        <f>IF(ADI$6=$AAP$5,成绩录入!DU31,0)</f>
        <v>0</v>
      </c>
      <c r="ADJ28" s="248">
        <f>IF(ADJ$6=$AAP$5,成绩录入!DV31,0)</f>
        <v>0</v>
      </c>
      <c r="ADK28" s="248">
        <f>IF(ADK$6=$AAP$5,成绩录入!DW31,0)</f>
        <v>0</v>
      </c>
      <c r="ADL28" s="248">
        <f>IF(ADL$6=$AAP$5,成绩录入!DX31,0)</f>
        <v>0</v>
      </c>
      <c r="ADM28" s="248">
        <f>IF(ADM$6=$AAP$5,成绩录入!DY31,0)</f>
        <v>0</v>
      </c>
      <c r="ADN28" s="248">
        <f>IF(ADN$6=$AAP$5,成绩录入!DZ31,0)</f>
        <v>0</v>
      </c>
      <c r="ADO28" s="248">
        <f>IF(ADO$6=$AAP$5,成绩录入!EA31,0)</f>
        <v>0</v>
      </c>
      <c r="ADP28" s="248">
        <f>IF(ADP$6=$AAP$5,成绩录入!EB31,0)</f>
        <v>0</v>
      </c>
      <c r="ADQ28" s="248">
        <f>IF(ADQ$6=$AAP$5,成绩录入!EC31,0)</f>
        <v>0</v>
      </c>
      <c r="ADR28" s="248">
        <f>IF(ADR$6=$AAP$5,成绩录入!ED31,0)</f>
        <v>0</v>
      </c>
      <c r="ADS28" s="248">
        <f>IF(ADS$6=$AAP$5,成绩录入!EE31,0)</f>
        <v>0</v>
      </c>
      <c r="ADT28" s="248">
        <f>IF(ADT$6=$AAP$5,成绩录入!EF31,0)</f>
        <v>0</v>
      </c>
      <c r="ADU28" s="248">
        <f>IF(ADU$6=$AAP$5,成绩录入!EG31,0)</f>
        <v>0</v>
      </c>
      <c r="ADV28" s="248">
        <f>IF(ADV$6=$AAP$5,成绩录入!EH31,0)</f>
        <v>0</v>
      </c>
      <c r="ADW28" s="248">
        <f>IF(ADW$6=$AAP$5,成绩录入!EI31,0)</f>
        <v>0</v>
      </c>
      <c r="ADX28" s="248">
        <f>IF(ADX$6=$AAP$5,成绩录入!EJ31,0)</f>
        <v>0</v>
      </c>
      <c r="ADY28" s="248">
        <f>IF(ADY$6=$AAP$5,成绩录入!EK31,0)</f>
        <v>0</v>
      </c>
      <c r="ADZ28" s="248">
        <f>IF(ADZ$6=$AAP$5,成绩录入!EL31,0)</f>
        <v>0</v>
      </c>
      <c r="AEA28" s="248">
        <f>IF(AEA$6=$AAP$5,成绩录入!EM31,0)</f>
        <v>0</v>
      </c>
      <c r="AEB28" s="248">
        <f>IF(AEB$6=$AAP$5,成绩录入!EN31,0)</f>
        <v>0</v>
      </c>
      <c r="AEC28" s="248">
        <f>IF(AEC$6=$AAP$5,成绩录入!EO31,0)</f>
        <v>0</v>
      </c>
      <c r="AED28" s="248">
        <f>IF(AED$6=$AAP$5,成绩录入!EP31,0)</f>
        <v>0</v>
      </c>
      <c r="AEE28" s="248">
        <f>IF(AEE$6=$AAP$5,成绩录入!EQ31,0)</f>
        <v>0</v>
      </c>
      <c r="AEF28" s="248">
        <f>IF(AEF$6=$AAP$5,成绩录入!ER31,0)</f>
        <v>0</v>
      </c>
      <c r="AEG28" s="248">
        <f>IF(AEG$6=$AAP$5,成绩录入!ES31,0)</f>
        <v>0</v>
      </c>
      <c r="AEH28" s="248">
        <f>IF(AEH$6=$AAP$5,成绩录入!ET31,0)</f>
        <v>0</v>
      </c>
      <c r="AEI28" s="248">
        <f>IF(AEI$6=$AAP$5,成绩录入!EU31,0)</f>
        <v>0</v>
      </c>
      <c r="AEJ28" s="248">
        <f>IF(AEJ$6=$AAP$5,成绩录入!EV31,0)</f>
        <v>0</v>
      </c>
      <c r="AEK28" s="248">
        <f>IF(AEK$6=$AAP$5,成绩录入!EW31,0)</f>
        <v>0</v>
      </c>
      <c r="AEL28" s="248">
        <f>IF(AEL$6=$AAP$5,成绩录入!EX31,0)</f>
        <v>0</v>
      </c>
      <c r="AEM28" s="218">
        <f t="shared" si="34"/>
        <v>0</v>
      </c>
      <c r="AEN28" s="166"/>
      <c r="AEO28" s="166"/>
      <c r="AEP28" s="247">
        <f>IF(AEP$6=$AEO$5,成绩录入!BC31,0)</f>
        <v>0</v>
      </c>
      <c r="AEQ28" s="248">
        <f>IF(AEQ$6=$AEO$5,成绩录入!BD31,0)</f>
        <v>0</v>
      </c>
      <c r="AER28" s="248">
        <f>IF(AER$6=$AEO$5,成绩录入!BE31,0)</f>
        <v>0</v>
      </c>
      <c r="AES28" s="248">
        <f>IF(AES$6=$AEO$5,成绩录入!BF31,0)</f>
        <v>0</v>
      </c>
      <c r="AET28" s="248">
        <f>IF(AET$6=$AEO$5,成绩录入!BG31,0)</f>
        <v>0</v>
      </c>
      <c r="AEU28" s="248">
        <f>IF(AEU$6=$AEO$5,成绩录入!BH31,0)</f>
        <v>0</v>
      </c>
      <c r="AEV28" s="248">
        <f>IF(AEV$6=$AEO$5,成绩录入!BI31,0)</f>
        <v>0</v>
      </c>
      <c r="AEW28" s="248">
        <f>IF(AEW$6=$AEO$5,成绩录入!BJ31,0)</f>
        <v>0</v>
      </c>
      <c r="AEX28" s="248">
        <f>IF(AEX$6=$AEO$5,成绩录入!BK31,0)</f>
        <v>0</v>
      </c>
      <c r="AEY28" s="248">
        <f>IF(AEY$6=$AEO$5,成绩录入!BL31,0)</f>
        <v>0</v>
      </c>
      <c r="AEZ28" s="248">
        <f>IF(AEZ$6=$AEO$5,成绩录入!BM31,0)</f>
        <v>0</v>
      </c>
      <c r="AFA28" s="248">
        <f>IF(AFA$6=$AEO$5,成绩录入!BN31,0)</f>
        <v>0</v>
      </c>
      <c r="AFB28" s="248">
        <f>IF(AFB$6=$AEO$5,成绩录入!BO31,0)</f>
        <v>0</v>
      </c>
      <c r="AFC28" s="248">
        <f>IF(AFC$6=$AEO$5,成绩录入!BP31,0)</f>
        <v>0</v>
      </c>
      <c r="AFD28" s="248">
        <f>IF(AFD$6=$AEO$5,成绩录入!BQ31,0)</f>
        <v>0</v>
      </c>
      <c r="AFE28" s="248">
        <f>IF(AFE$6=$AEO$5,成绩录入!BR31,0)</f>
        <v>0</v>
      </c>
      <c r="AFF28" s="248">
        <f>IF(AFF$6=$AEO$5,成绩录入!BS31,0)</f>
        <v>0</v>
      </c>
      <c r="AFG28" s="248">
        <f>IF(AFG$6=$AEO$5,成绩录入!BT31,0)</f>
        <v>0</v>
      </c>
      <c r="AFH28" s="248">
        <f>IF(AFH$6=$AEO$5,成绩录入!BU31,0)</f>
        <v>0</v>
      </c>
      <c r="AFI28" s="248">
        <f>IF(AFI$6=$AEO$5,成绩录入!BV31,0)</f>
        <v>0</v>
      </c>
      <c r="AFJ28" s="248">
        <f>IF(AFJ$6=$AEO$5,成绩录入!BW31,0)</f>
        <v>0</v>
      </c>
      <c r="AFK28" s="248">
        <f>IF(AFK$6=$AEO$5,成绩录入!BX31,0)</f>
        <v>0</v>
      </c>
      <c r="AFL28" s="248">
        <f>IF(AFL$6=$AEO$5,成绩录入!BY31,0)</f>
        <v>0</v>
      </c>
      <c r="AFM28" s="248">
        <f>IF(AFM$6=$AEO$5,成绩录入!BZ31,0)</f>
        <v>0</v>
      </c>
      <c r="AFN28" s="248">
        <f>IF(AFN$6=$AEO$5,成绩录入!CA31,0)</f>
        <v>0</v>
      </c>
      <c r="AFO28" s="248">
        <f>IF(AFO$6=$AEO$5,成绩录入!CB31,0)</f>
        <v>0</v>
      </c>
      <c r="AFP28" s="248">
        <f>IF(AFP$6=$AEO$5,成绩录入!CC31,0)</f>
        <v>0</v>
      </c>
      <c r="AFQ28" s="248">
        <f>IF(AFQ$6=$AEO$5,成绩录入!CD31,0)</f>
        <v>0</v>
      </c>
      <c r="AFR28" s="248">
        <f>IF(AFR$6=$AEO$5,成绩录入!CE31,0)</f>
        <v>0</v>
      </c>
      <c r="AFS28" s="248">
        <f>IF(AFS$6=$AEO$5,成绩录入!CF31,0)</f>
        <v>0</v>
      </c>
      <c r="AFT28" s="248">
        <f>IF(AFT$6=$AEO$5,成绩录入!CG31,0)</f>
        <v>0</v>
      </c>
      <c r="AFU28" s="248">
        <f>IF(AFU$6=$AEO$5,成绩录入!CH31,0)</f>
        <v>0</v>
      </c>
      <c r="AFV28" s="248">
        <f>IF(AFV$6=$AEO$5,成绩录入!CI31,0)</f>
        <v>0</v>
      </c>
      <c r="AFW28" s="248">
        <f>IF(AFW$6=$AEO$5,成绩录入!CJ31,0)</f>
        <v>0</v>
      </c>
      <c r="AFX28" s="248">
        <f>IF(AFX$6=$AEO$5,成绩录入!CK31,0)</f>
        <v>0</v>
      </c>
      <c r="AFY28" s="248">
        <f>IF(AFY$6=$AEO$5,成绩录入!CL31,0)</f>
        <v>0</v>
      </c>
      <c r="AFZ28" s="248">
        <f>IF(AFZ$6=$AEO$5,成绩录入!CM31,0)</f>
        <v>0</v>
      </c>
      <c r="AGA28" s="248">
        <f>IF(AGA$6=$AEO$5,成绩录入!CN31,0)</f>
        <v>0</v>
      </c>
      <c r="AGB28" s="248">
        <f>IF(AGB$6=$AEO$5,成绩录入!CO31,0)</f>
        <v>0</v>
      </c>
      <c r="AGC28" s="248">
        <f>IF(AGC$6=$AEO$5,成绩录入!CP31,0)</f>
        <v>0</v>
      </c>
      <c r="AGD28" s="248">
        <f>IF(AGD$6=$AEO$5,成绩录入!CQ31,0)</f>
        <v>0</v>
      </c>
      <c r="AGE28" s="248">
        <f>IF(AGE$6=$AEO$5,成绩录入!CR31,0)</f>
        <v>0</v>
      </c>
      <c r="AGF28" s="248">
        <f>IF(AGF$6=$AEO$5,成绩录入!CS31,0)</f>
        <v>0</v>
      </c>
      <c r="AGG28" s="248">
        <f>IF(AGG$6=$AEO$5,成绩录入!CT31,0)</f>
        <v>0</v>
      </c>
      <c r="AGH28" s="248">
        <f>IF(AGH$6=$AEO$5,成绩录入!CU31,0)</f>
        <v>0</v>
      </c>
      <c r="AGI28" s="248">
        <f>IF(AGI$6=$AEO$5,成绩录入!CV31,0)</f>
        <v>0</v>
      </c>
      <c r="AGJ28" s="248">
        <f>IF(AGJ$6=$AEO$5,成绩录入!CW31,0)</f>
        <v>0</v>
      </c>
      <c r="AGK28" s="248">
        <f>IF(AGK$6=$AEO$5,成绩录入!CX31,0)</f>
        <v>0</v>
      </c>
      <c r="AGL28" s="248">
        <f>IF(AGL$6=$AEO$5,成绩录入!CY31,0)</f>
        <v>0</v>
      </c>
      <c r="AGM28" s="248">
        <f>IF(AGM$6=$AEO$5,成绩录入!CZ31,0)</f>
        <v>0</v>
      </c>
      <c r="AGN28" s="248">
        <f>IF(AGN$6=$AEO$5,成绩录入!DA31,0)</f>
        <v>0</v>
      </c>
      <c r="AGO28" s="248">
        <f>IF(AGO$6=$AEO$5,成绩录入!DB31,0)</f>
        <v>0</v>
      </c>
      <c r="AGP28" s="248">
        <f>IF(AGP$6=$AEO$5,成绩录入!DC31,0)</f>
        <v>0</v>
      </c>
      <c r="AGQ28" s="248">
        <f>IF(AGQ$6=$AEO$5,成绩录入!DD31,0)</f>
        <v>0</v>
      </c>
      <c r="AGR28" s="248">
        <f>IF(AGR$6=$AEO$5,成绩录入!DE31,0)</f>
        <v>0</v>
      </c>
      <c r="AGS28" s="248">
        <f>IF(AGS$6=$AEO$5,成绩录入!DF31,0)</f>
        <v>0</v>
      </c>
      <c r="AGT28" s="248">
        <f>IF(AGT$6=$AEO$5,成绩录入!DG31,0)</f>
        <v>0</v>
      </c>
      <c r="AGU28" s="248">
        <f>IF(AGU$6=$AEO$5,成绩录入!DH31,0)</f>
        <v>0</v>
      </c>
      <c r="AGV28" s="248">
        <f>IF(AGV$6=$AEO$5,成绩录入!DI31,0)</f>
        <v>0</v>
      </c>
      <c r="AGW28" s="248">
        <f>IF(AGW$6=$AEO$5,成绩录入!DJ31,0)</f>
        <v>0</v>
      </c>
      <c r="AGX28" s="248">
        <f>IF(AGX$6=$AEO$5,成绩录入!DK31,0)</f>
        <v>0</v>
      </c>
      <c r="AGY28" s="248">
        <f>IF(AGY$6=$AEO$5,成绩录入!DL31,0)</f>
        <v>0</v>
      </c>
      <c r="AGZ28" s="248">
        <f>IF(AGZ$6=$AEO$5,成绩录入!DM31,0)</f>
        <v>0</v>
      </c>
      <c r="AHA28" s="248">
        <f>IF(AHA$6=$AEO$5,成绩录入!DN31,0)</f>
        <v>0</v>
      </c>
      <c r="AHB28" s="248">
        <f>IF(AHB$6=$AEO$5,成绩录入!DO31,0)</f>
        <v>0</v>
      </c>
      <c r="AHC28" s="248">
        <f>IF(AHC$6=$AEO$5,成绩录入!DP31,0)</f>
        <v>0</v>
      </c>
      <c r="AHD28" s="248">
        <f>IF(AHD$6=$AEO$5,成绩录入!DQ31,0)</f>
        <v>0</v>
      </c>
      <c r="AHE28" s="248">
        <f>IF(AHE$6=$AEO$5,成绩录入!DR31,0)</f>
        <v>0</v>
      </c>
      <c r="AHF28" s="248">
        <f>IF(AHF$6=$AEO$5,成绩录入!DS31,0)</f>
        <v>0</v>
      </c>
      <c r="AHG28" s="248">
        <f>IF(AHG$6=$AEO$5,成绩录入!DT31,0)</f>
        <v>0</v>
      </c>
      <c r="AHH28" s="248">
        <f>IF(AHH$6=$AEO$5,成绩录入!DU31,0)</f>
        <v>0</v>
      </c>
      <c r="AHI28" s="248">
        <f>IF(AHI$6=$AEO$5,成绩录入!DV31,0)</f>
        <v>0</v>
      </c>
      <c r="AHJ28" s="248">
        <f>IF(AHJ$6=$AEO$5,成绩录入!DW31,0)</f>
        <v>0</v>
      </c>
      <c r="AHK28" s="248">
        <f>IF(AHK$6=$AEO$5,成绩录入!DX31,0)</f>
        <v>0</v>
      </c>
      <c r="AHL28" s="248">
        <f>IF(AHL$6=$AEO$5,成绩录入!DY31,0)</f>
        <v>0</v>
      </c>
      <c r="AHM28" s="248">
        <f>IF(AHM$6=$AEO$5,成绩录入!DZ31,0)</f>
        <v>0</v>
      </c>
      <c r="AHN28" s="248">
        <f>IF(AHN$6=$AEO$5,成绩录入!EA31,0)</f>
        <v>0</v>
      </c>
      <c r="AHO28" s="248">
        <f>IF(AHO$6=$AEO$5,成绩录入!EB31,0)</f>
        <v>0</v>
      </c>
      <c r="AHP28" s="248">
        <f>IF(AHP$6=$AEO$5,成绩录入!EC31,0)</f>
        <v>0</v>
      </c>
      <c r="AHQ28" s="248">
        <f>IF(AHQ$6=$AEO$5,成绩录入!ED31,0)</f>
        <v>0</v>
      </c>
      <c r="AHR28" s="248">
        <f>IF(AHR$6=$AEO$5,成绩录入!EE31,0)</f>
        <v>0</v>
      </c>
      <c r="AHS28" s="248">
        <f>IF(AHS$6=$AEO$5,成绩录入!EF31,0)</f>
        <v>0</v>
      </c>
      <c r="AHT28" s="248">
        <f>IF(AHT$6=$AEO$5,成绩录入!EG31,0)</f>
        <v>0</v>
      </c>
      <c r="AHU28" s="248">
        <f>IF(AHU$6=$AEO$5,成绩录入!EH31,0)</f>
        <v>0</v>
      </c>
      <c r="AHV28" s="248">
        <f>IF(AHV$6=$AEO$5,成绩录入!EI31,0)</f>
        <v>0</v>
      </c>
      <c r="AHW28" s="248">
        <f>IF(AHW$6=$AEO$5,成绩录入!EJ31,0)</f>
        <v>0</v>
      </c>
      <c r="AHX28" s="248">
        <f>IF(AHX$6=$AEO$5,成绩录入!EK31,0)</f>
        <v>0</v>
      </c>
      <c r="AHY28" s="248">
        <f>IF(AHY$6=$AEO$5,成绩录入!EL31,0)</f>
        <v>0</v>
      </c>
      <c r="AHZ28" s="248">
        <f>IF(AHZ$6=$AEO$5,成绩录入!EM31,0)</f>
        <v>0</v>
      </c>
      <c r="AIA28" s="248">
        <f>IF(AIA$6=$AEO$5,成绩录入!EN31,0)</f>
        <v>0</v>
      </c>
      <c r="AIB28" s="248">
        <f>IF(AIB$6=$AEO$5,成绩录入!EO31,0)</f>
        <v>0</v>
      </c>
      <c r="AIC28" s="248">
        <f>IF(AIC$6=$AEO$5,成绩录入!EP31,0)</f>
        <v>0</v>
      </c>
      <c r="AID28" s="248">
        <f>IF(AID$6=$AEO$5,成绩录入!EQ31,0)</f>
        <v>0</v>
      </c>
      <c r="AIE28" s="248">
        <f>IF(AIE$6=$AEO$5,成绩录入!ER31,0)</f>
        <v>0</v>
      </c>
      <c r="AIF28" s="248">
        <f>IF(AIF$6=$AEO$5,成绩录入!ES31,0)</f>
        <v>0</v>
      </c>
      <c r="AIG28" s="248">
        <f>IF(AIG$6=$AEO$5,成绩录入!ET31,0)</f>
        <v>0</v>
      </c>
      <c r="AIH28" s="248">
        <f>IF(AIH$6=$AEO$5,成绩录入!EU31,0)</f>
        <v>0</v>
      </c>
      <c r="AII28" s="248">
        <f>IF(AII$6=$AEO$5,成绩录入!EV31,0)</f>
        <v>0</v>
      </c>
      <c r="AIJ28" s="248">
        <f>IF(AIJ$6=$AEO$5,成绩录入!EW31,0)</f>
        <v>0</v>
      </c>
      <c r="AIK28" s="248">
        <f>IF(AIK$6=$AEO$5,成绩录入!EX31,0)</f>
        <v>0</v>
      </c>
      <c r="AIL28" s="218">
        <f t="shared" si="35"/>
        <v>0</v>
      </c>
      <c r="AIN28" s="214" t="str">
        <f>初始录入!A33</f>
        <v/>
      </c>
      <c r="AIO28" s="215">
        <f>初始录入!B33</f>
        <v>0</v>
      </c>
      <c r="AIP28" s="216">
        <f>初始录入!C33</f>
        <v>0</v>
      </c>
      <c r="AIQ28" s="314">
        <f>IF(平时!D26&lt;&gt;"",平时!D26,0)</f>
        <v>0</v>
      </c>
      <c r="AIR28" s="324" t="str">
        <f t="shared" si="89"/>
        <v/>
      </c>
      <c r="AIS28" s="314">
        <f>IF(过程!D26&lt;&gt;"",过程!D26,0)</f>
        <v>0</v>
      </c>
      <c r="AIT28" s="324" t="str">
        <f t="shared" si="90"/>
        <v/>
      </c>
      <c r="AIU28" s="216">
        <f>IF(期末!D26&lt;&gt;"",期末!D26,0)</f>
        <v>0</v>
      </c>
      <c r="AIV28" s="324" t="str">
        <f t="shared" si="91"/>
        <v/>
      </c>
      <c r="AIW28" s="325">
        <f t="shared" si="92"/>
        <v>0</v>
      </c>
      <c r="AIX28" s="314">
        <f>IF(平时!E26&lt;&gt;"",平时!E26,0)</f>
        <v>0</v>
      </c>
      <c r="AIY28" s="324" t="str">
        <f t="shared" si="93"/>
        <v/>
      </c>
      <c r="AIZ28" s="314">
        <f>IF(过程!E26&lt;&gt;"",过程!E26,0)</f>
        <v>0</v>
      </c>
      <c r="AJA28" s="324" t="str">
        <f t="shared" si="94"/>
        <v/>
      </c>
      <c r="AJB28" s="216">
        <f>IF(期末!E26&lt;&gt;"",期末!E26,0)</f>
        <v>0</v>
      </c>
      <c r="AJC28" s="324" t="str">
        <f t="shared" si="95"/>
        <v/>
      </c>
      <c r="AJD28" s="325">
        <f t="shared" si="96"/>
        <v>0</v>
      </c>
      <c r="AJE28" s="314">
        <f>IF(平时!F26&lt;&gt;"",平时!F26,0)</f>
        <v>0</v>
      </c>
      <c r="AJF28" s="324" t="str">
        <f t="shared" si="97"/>
        <v/>
      </c>
      <c r="AJG28" s="314">
        <f>IF(过程!F26&lt;&gt;"",过程!F26,0)</f>
        <v>0</v>
      </c>
      <c r="AJH28" s="324" t="str">
        <f t="shared" si="98"/>
        <v/>
      </c>
      <c r="AJI28" s="216">
        <f>IF(期末!F26&lt;&gt;"",期末!F26,0)</f>
        <v>0</v>
      </c>
      <c r="AJJ28" s="324" t="str">
        <f t="shared" si="99"/>
        <v/>
      </c>
      <c r="AJK28" s="325">
        <f t="shared" si="100"/>
        <v>0</v>
      </c>
      <c r="AJL28" s="314">
        <f>IF(平时!G26&lt;&gt;"",平时!G26,0)</f>
        <v>0</v>
      </c>
      <c r="AJM28" s="324" t="str">
        <f t="shared" si="101"/>
        <v/>
      </c>
      <c r="AJN28" s="314">
        <f>IF(过程!G26&lt;&gt;"",过程!G26,0)</f>
        <v>0</v>
      </c>
      <c r="AJO28" s="324" t="str">
        <f t="shared" si="102"/>
        <v/>
      </c>
      <c r="AJP28" s="216">
        <f>IF(期末!G26&lt;&gt;"",期末!G26,0)</f>
        <v>0</v>
      </c>
      <c r="AJQ28" s="324" t="str">
        <f t="shared" si="103"/>
        <v/>
      </c>
      <c r="AJR28" s="325">
        <f t="shared" si="104"/>
        <v>0</v>
      </c>
      <c r="AJS28" s="314">
        <f>IF(平时!H26&lt;&gt;"",平时!H26,0)</f>
        <v>0</v>
      </c>
      <c r="AJT28" s="324" t="str">
        <f t="shared" si="105"/>
        <v/>
      </c>
      <c r="AJU28" s="314">
        <f>IF(过程!H26&lt;&gt;"",过程!H26,0)</f>
        <v>0</v>
      </c>
      <c r="AJV28" s="324" t="str">
        <f t="shared" si="106"/>
        <v/>
      </c>
      <c r="AJW28" s="216">
        <f>IF(期末!H26&lt;&gt;"",期末!H26,0)</f>
        <v>0</v>
      </c>
      <c r="AJX28" s="324" t="str">
        <f t="shared" si="107"/>
        <v/>
      </c>
      <c r="AJY28" s="326">
        <f t="shared" si="108"/>
        <v>0</v>
      </c>
      <c r="AKA28" s="216" t="str">
        <f>初始录入!A33</f>
        <v/>
      </c>
      <c r="AKB28" s="216">
        <f>初始录入!B33</f>
        <v>0</v>
      </c>
      <c r="AKC28" s="216">
        <f>初始录入!C33</f>
        <v>0</v>
      </c>
      <c r="AKD28" s="327" t="str">
        <f>IF(初始录入!$E33=初始录入!$K$2,达成度!$D41,"")</f>
        <v/>
      </c>
      <c r="AKE28" s="327" t="str">
        <f>IF(初始录入!$E33=初始录入!$K$3,达成度!D41,"")</f>
        <v/>
      </c>
      <c r="AKF28" s="216" t="str">
        <f>IF(初始录入!$E33=初始录入!$K$4,达成度!D41,"")</f>
        <v/>
      </c>
      <c r="AKG28" s="216" t="str">
        <f>IF(初始录入!$E33=初始录入!$K$5,达成度!D41,"")</f>
        <v/>
      </c>
      <c r="AKH28" s="327" t="str">
        <f>IF(初始录入!$E33=初始录入!$K$2,达成度!E41,"")</f>
        <v/>
      </c>
      <c r="AKI28" s="327" t="str">
        <f>IF(初始录入!$E33=初始录入!$K$3,达成度!E41,"")</f>
        <v/>
      </c>
      <c r="AKJ28" s="216" t="str">
        <f>IF(初始录入!$E33=初始录入!$K$4,达成度!E41,"")</f>
        <v/>
      </c>
      <c r="AKK28" s="216" t="str">
        <f>IF(初始录入!$E33=初始录入!$K$5,达成度!E41,"")</f>
        <v/>
      </c>
      <c r="AKL28" s="327" t="str">
        <f>IF(初始录入!$E33=初始录入!$K$2,达成度!F41,"")</f>
        <v/>
      </c>
      <c r="AKM28" s="327" t="str">
        <f>IF(初始录入!$E33=初始录入!$K$3,达成度!F41,"")</f>
        <v/>
      </c>
      <c r="AKN28" s="216" t="str">
        <f>IF(初始录入!$E33=初始录入!$K$4,达成度!F41,"")</f>
        <v/>
      </c>
      <c r="AKO28" s="216" t="str">
        <f>IF(初始录入!$E33=初始录入!$K$5,达成度!F41,"")</f>
        <v/>
      </c>
      <c r="AKP28" s="327" t="str">
        <f>IF(初始录入!$E33=初始录入!$K$2,达成度!H41,"")</f>
        <v/>
      </c>
      <c r="AKQ28" s="327" t="str">
        <f>IF(初始录入!$E33=初始录入!$K$3,达成度!H41,"")</f>
        <v/>
      </c>
      <c r="AKR28" s="216" t="str">
        <f>IF(初始录入!$E33=初始录入!$K$4,达成度!H41,"")</f>
        <v/>
      </c>
      <c r="AKS28" s="216" t="str">
        <f>IF(初始录入!$E33=初始录入!$K$5,达成度!H41,"")</f>
        <v/>
      </c>
      <c r="AKT28" s="327" t="str">
        <f>IF(初始录入!$E33=初始录入!$K$2,达成度!I41,"")</f>
        <v/>
      </c>
      <c r="AKU28" s="327" t="str">
        <f>IF(初始录入!$E33=初始录入!$K$3,达成度!I41,"")</f>
        <v/>
      </c>
      <c r="AKV28" s="216" t="str">
        <f>IF(初始录入!$E33=初始录入!$K$4,达成度!I41,"")</f>
        <v/>
      </c>
      <c r="AKW28" s="216" t="str">
        <f>IF(初始录入!$E33=初始录入!$K$5,达成度!I41,"")</f>
        <v/>
      </c>
      <c r="AKX28" s="327" t="str">
        <f>IF(初始录入!$E33=初始录入!$K$2,达成度!J41,"")</f>
        <v/>
      </c>
      <c r="AKY28" s="327" t="str">
        <f>IF(初始录入!$E33=初始录入!$K$3,达成度!J41,"")</f>
        <v/>
      </c>
      <c r="AKZ28" s="216" t="str">
        <f>IF(初始录入!$E33=初始录入!$K$4,达成度!J41,"")</f>
        <v/>
      </c>
      <c r="ALA28" s="216" t="str">
        <f>IF(初始录入!$E33=初始录入!$K$5,达成度!J41,"")</f>
        <v/>
      </c>
      <c r="ALB28" s="327" t="str">
        <f>IF(初始录入!$E33=初始录入!$K$2,达成度!L41,"")</f>
        <v/>
      </c>
      <c r="ALC28" s="327" t="str">
        <f>IF(初始录入!$E33=初始录入!$K$3,达成度!L41,"")</f>
        <v/>
      </c>
      <c r="ALD28" s="216" t="str">
        <f>IF(初始录入!$E33=初始录入!$K$4,达成度!L41,"")</f>
        <v/>
      </c>
      <c r="ALE28" s="216" t="str">
        <f>IF(初始录入!$E33=初始录入!$K$5,达成度!L41,"")</f>
        <v/>
      </c>
      <c r="ALF28" s="327" t="str">
        <f>IF(初始录入!$E33=初始录入!$K$2,达成度!M41,"")</f>
        <v/>
      </c>
      <c r="ALG28" s="327" t="str">
        <f>IF(初始录入!$E33=初始录入!$K$3,达成度!M41,"")</f>
        <v/>
      </c>
      <c r="ALH28" s="216" t="str">
        <f>IF(初始录入!$E33=初始录入!$K$4,达成度!M41,"")</f>
        <v/>
      </c>
      <c r="ALI28" s="216" t="str">
        <f>IF(初始录入!$E33=初始录入!$K$5,达成度!M41,"")</f>
        <v/>
      </c>
      <c r="ALJ28" s="327" t="str">
        <f>IF(初始录入!$E33=初始录入!$K$2,达成度!N41,"")</f>
        <v/>
      </c>
      <c r="ALK28" s="327" t="str">
        <f>IF(初始录入!$E33=初始录入!$K$3,达成度!N41,"")</f>
        <v/>
      </c>
      <c r="ALL28" s="216" t="str">
        <f>IF(初始录入!$E33=初始录入!$K$4,达成度!N41,"")</f>
        <v/>
      </c>
      <c r="ALM28" s="216" t="str">
        <f>IF(初始录入!$E33=初始录入!$K$5,达成度!N41,"")</f>
        <v/>
      </c>
      <c r="ALN28" s="327" t="str">
        <f>IF(初始录入!$E33=初始录入!$K$2,达成度!P41,"")</f>
        <v/>
      </c>
      <c r="ALO28" s="327" t="str">
        <f>IF(初始录入!$E33=初始录入!$K$3,达成度!P41,"")</f>
        <v/>
      </c>
      <c r="ALP28" s="216" t="str">
        <f>IF(初始录入!$E33=初始录入!$K$4,达成度!P41,"")</f>
        <v/>
      </c>
      <c r="ALQ28" s="216" t="str">
        <f>IF(初始录入!$E33=初始录入!$K$5,达成度!P41,"")</f>
        <v/>
      </c>
      <c r="ALR28" s="327" t="str">
        <f>IF(初始录入!$E33=初始录入!$K$2,达成度!Q41,"")</f>
        <v/>
      </c>
      <c r="ALS28" s="327" t="str">
        <f>IF(初始录入!$E33=初始录入!$K$3,达成度!Q41,"")</f>
        <v/>
      </c>
      <c r="ALT28" s="216" t="str">
        <f>IF(初始录入!$E33=初始录入!$K$4,达成度!Q41,"")</f>
        <v/>
      </c>
      <c r="ALU28" s="216" t="str">
        <f>IF(初始录入!$E33=初始录入!$K$5,达成度!Q41,"")</f>
        <v/>
      </c>
      <c r="ALV28" s="327" t="str">
        <f>IF(初始录入!$E33=初始录入!$K$2,达成度!R41,"")</f>
        <v/>
      </c>
      <c r="ALW28" s="327" t="str">
        <f>IF(初始录入!$E33=初始录入!$K$3,达成度!R41,"")</f>
        <v/>
      </c>
      <c r="ALX28" s="216" t="str">
        <f>IF(初始录入!$E33=初始录入!$K$4,达成度!R41,"")</f>
        <v/>
      </c>
      <c r="ALY28" s="216"/>
      <c r="ALZ28" s="327" t="str">
        <f>IF(初始录入!$E33=初始录入!$K$2,达成度!T41,"")</f>
        <v/>
      </c>
      <c r="AMA28" s="327" t="str">
        <f>IF(初始录入!$E33=初始录入!$K$3,达成度!T41,"")</f>
        <v/>
      </c>
      <c r="AMB28" s="216" t="str">
        <f>IF(初始录入!$E33=初始录入!$K$4,达成度!T41,"")</f>
        <v/>
      </c>
      <c r="AMC28" s="216" t="str">
        <f>IF(初始录入!$E33=初始录入!$K$5,达成度!T41,"")</f>
        <v/>
      </c>
      <c r="AMD28" s="327" t="str">
        <f>IF(初始录入!$E33=初始录入!$K$2,达成度!U41,"")</f>
        <v/>
      </c>
      <c r="AME28" s="327" t="str">
        <f>IF(初始录入!$E33=初始录入!$K$3,达成度!U41,"")</f>
        <v/>
      </c>
      <c r="AMF28" s="216" t="str">
        <f>IF(初始录入!$E33=初始录入!$K$4,达成度!U41,"")</f>
        <v/>
      </c>
      <c r="AMG28" s="216" t="str">
        <f>IF(初始录入!$E33=初始录入!$K$5,达成度!U41,"")</f>
        <v/>
      </c>
      <c r="AMH28" s="327" t="str">
        <f>IF(初始录入!$E33=初始录入!$K$2,达成度!V41,"")</f>
        <v/>
      </c>
      <c r="AMI28" s="327" t="str">
        <f>IF(初始录入!$E33=初始录入!$K$3,达成度!V41,"")</f>
        <v/>
      </c>
      <c r="AMJ28" s="216" t="str">
        <f>IF(初始录入!$E33=初始录入!$K$4,达成度!W41,"")</f>
        <v/>
      </c>
      <c r="AMK28" s="216" t="str">
        <f>IF(初始录入!$E33=初始录入!$K$5,达成度!W41,"")</f>
        <v/>
      </c>
      <c r="AMM28" s="215">
        <f t="shared" si="114"/>
        <v>21</v>
      </c>
      <c r="AMN28" s="222" t="str">
        <f t="shared" si="109"/>
        <v/>
      </c>
      <c r="AMO28" s="325" t="str">
        <f>IF($AMM28&lt;=$H$7,INDEX(达成度!$G$21:$G$170,$AMM28,1),"")</f>
        <v/>
      </c>
      <c r="AMP28" s="325" t="str">
        <f>IF($AMM28&lt;=$H$7,INDEX(达成度!$K$21:$K$170,$AMM28,1),"")</f>
        <v/>
      </c>
      <c r="AMQ28" s="325" t="str">
        <f>IF($AMM28&lt;=$H$7,INDEX(达成度!$O$21:$O$170,$AMM28,1),"")</f>
        <v/>
      </c>
      <c r="AMR28" s="325" t="str">
        <f>IF($AMM28&lt;=$H$7,INDEX(达成度!$S$21:$S$170,$AMM28,1),"")</f>
        <v/>
      </c>
      <c r="AMS28" s="326" t="str">
        <f>IF($AMM28&lt;=$H$7,INDEX(达成度!$W$21:$W$170,$AMM28,1),"")</f>
        <v/>
      </c>
      <c r="AMT28" s="328"/>
      <c r="AMU28" s="336"/>
      <c r="AMV28" s="222" t="str">
        <f t="shared" si="110"/>
        <v/>
      </c>
      <c r="AMW28" s="325" t="str">
        <f>IF($AMM28&lt;=$I$7,INDEX(达成度!$G$21:$G$170,$AMM28+$H$7,1),"")</f>
        <v/>
      </c>
      <c r="AMX28" s="325" t="str">
        <f>IF($AMM28&lt;=$I$7,INDEX(达成度!$K$21:$K$170,$AMM28+$H$7,1),"")</f>
        <v/>
      </c>
      <c r="AMY28" s="325" t="str">
        <f>IF($AMM28&lt;=$I$7,INDEX(达成度!$O$21:$O$170,$AMM28+$H$7,1),"")</f>
        <v/>
      </c>
      <c r="AMZ28" s="325" t="str">
        <f>IF($AMM28&lt;=$I$7,INDEX(达成度!$S$21:$S$170,$AMM28+$H$7,1),"")</f>
        <v/>
      </c>
      <c r="ANA28" s="326" t="str">
        <f>IF($AMM28&lt;=$I$7,INDEX(达成度!$W$21:$W$170,$AMM28+$H$7,1),"")</f>
        <v/>
      </c>
      <c r="ANB28" s="206"/>
      <c r="ANC28" s="215"/>
      <c r="AND28" s="216" t="str">
        <f t="shared" si="111"/>
        <v/>
      </c>
      <c r="ANE28" s="325" t="str">
        <f>IF($AMM28&lt;=$J$7,INDEX(达成度!$G$21:$G$170,$AMM28+$H$7+$I$7,1),"")</f>
        <v/>
      </c>
      <c r="ANF28" s="325" t="str">
        <f>IF($AMM28&lt;=$J$7,INDEX(达成度!$K$21:$K$170,$AMM28+$H$7+$I$7,1),"")</f>
        <v/>
      </c>
      <c r="ANG28" s="325" t="str">
        <f>IF($AMM28&lt;=$J$7,INDEX(达成度!$O$21:$O$170,$AMM28+$H$7+$I$7,1),"")</f>
        <v/>
      </c>
      <c r="ANH28" s="325" t="str">
        <f>IF($AMM28&lt;=$J$7,INDEX(达成度!$S$21:$S$170,$AMM28+$H$7+$I$7,1),"")</f>
        <v/>
      </c>
      <c r="ANI28" s="326" t="str">
        <f>IF($AMM28&lt;=$J$7,INDEX(达成度!$W$21:$W$170,$AMM28+$H$7+$I$7,1),"")</f>
        <v/>
      </c>
      <c r="ANK28" s="215"/>
      <c r="ANL28" s="216" t="str">
        <f t="shared" si="112"/>
        <v/>
      </c>
      <c r="ANM28" s="325" t="str">
        <f>IF($AMM28&lt;=$K$7,INDEX(达成度!$G$21:$G$170,$AMM28+$H$7+$I$7+$J$7,1),"")</f>
        <v/>
      </c>
      <c r="ANN28" s="325" t="str">
        <f>IF($AMM28&lt;=$K$7,INDEX(达成度!$K$21:$K$170,$AMM28+$H$7+$I$7+$J$7,1),"")</f>
        <v/>
      </c>
      <c r="ANO28" s="325" t="str">
        <f>IF($AMM28&lt;=$K$7,INDEX(达成度!$O$21:$O$170,$AMM28+$H$7+$I$7+$J$7,1),"")</f>
        <v/>
      </c>
      <c r="ANP28" s="325" t="str">
        <f>IF($AMM28&lt;=$K$7,INDEX(达成度!$S$21:$S$170,$AMM28+$H$7+$I$7+$J$7,1),"")</f>
        <v/>
      </c>
      <c r="ANQ28" s="326" t="str">
        <f>IF($AMM28&lt;=$K$7,INDEX(达成度!$W$21:$W$170,$AMM28+$H$7+$I$7+$J$7,1),"")</f>
        <v/>
      </c>
    </row>
    <row r="29" ht="18" customHeight="1" spans="1:1024 1025:1115">
      <c r="A29" s="215" t="str">
        <f>初始录入!A34</f>
        <v/>
      </c>
      <c r="B29" s="216" t="str">
        <f>IF(初始录入!B34&lt;&gt;"",初始录入!B34,"")</f>
        <v/>
      </c>
      <c r="C29" s="216" t="str">
        <f>IF(初始录入!C34&lt;&gt;"",初始录入!C34,"")</f>
        <v/>
      </c>
      <c r="D29" s="216" t="str">
        <f>IF(初始录入!D34&lt;&gt;"",初始录入!D34,"")</f>
        <v/>
      </c>
      <c r="E29" s="218" t="str">
        <f>IF(初始录入!E34&lt;&gt;"",初始录入!E34,"")</f>
        <v/>
      </c>
      <c r="G29" s="330"/>
      <c r="H29" s="295">
        <f>IF(初始录入!E34=H$6,1,0)</f>
        <v>0</v>
      </c>
      <c r="I29" s="295">
        <f>IF(初始录入!E34=I$6,1,0)</f>
        <v>0</v>
      </c>
      <c r="J29" s="295">
        <f>IF(初始录入!E34=J$6,1,0)</f>
        <v>0</v>
      </c>
      <c r="K29" s="321">
        <f>IF(初始录入!E34=K$6,1,0)</f>
        <v>0</v>
      </c>
      <c r="L29" s="28"/>
      <c r="X29" s="28"/>
      <c r="Y29" s="294">
        <v>100</v>
      </c>
      <c r="Z29" s="295">
        <f>成绩录入!$F$7</f>
        <v>0</v>
      </c>
      <c r="AA29" s="295">
        <f>成绩录入!F32</f>
        <v>0</v>
      </c>
      <c r="AB29" s="296">
        <f>IF(初始录入!$M$7&lt;&gt;"",IF(成绩录入!$F$7&lt;&gt;"",IF(初始录入!$P$7="次数",AA29/Z29*Y29,成绩录入!F32),0),0)</f>
        <v>0</v>
      </c>
      <c r="AC29" s="297">
        <f t="shared" si="36"/>
        <v>0</v>
      </c>
      <c r="AD29" s="297">
        <f t="shared" si="23"/>
        <v>0</v>
      </c>
      <c r="AE29" s="297">
        <f t="shared" si="24"/>
        <v>0</v>
      </c>
      <c r="AF29" s="297">
        <f t="shared" si="25"/>
        <v>0</v>
      </c>
      <c r="AG29" s="297">
        <f t="shared" si="26"/>
        <v>0</v>
      </c>
      <c r="AH29" s="298">
        <f t="shared" si="37"/>
        <v>0</v>
      </c>
      <c r="AI29" s="28"/>
      <c r="AJ29" s="260">
        <f>成绩录入!I32</f>
        <v>0</v>
      </c>
      <c r="AK29" s="248">
        <f>成绩录入!J32</f>
        <v>0</v>
      </c>
      <c r="AL29" s="248">
        <f>成绩录入!K32</f>
        <v>0</v>
      </c>
      <c r="AM29" s="248">
        <f>成绩录入!L32</f>
        <v>0</v>
      </c>
      <c r="AN29" s="248">
        <f>成绩录入!M32</f>
        <v>0</v>
      </c>
      <c r="AO29" s="298">
        <f t="shared" si="38"/>
        <v>0</v>
      </c>
      <c r="AP29" s="299"/>
      <c r="AQ29" s="260">
        <f>成绩录入!I32</f>
        <v>0</v>
      </c>
      <c r="AR29" s="248">
        <f>成绩录入!J32</f>
        <v>0</v>
      </c>
      <c r="AS29" s="248">
        <f>成绩录入!K32</f>
        <v>0</v>
      </c>
      <c r="AT29" s="248">
        <f>成绩录入!L32</f>
        <v>0</v>
      </c>
      <c r="AU29" s="248">
        <f>成绩录入!M32</f>
        <v>0</v>
      </c>
      <c r="AV29" s="298">
        <f t="shared" si="39"/>
        <v>0</v>
      </c>
      <c r="AW29" s="299"/>
      <c r="AX29" s="260">
        <f>成绩录入!I32</f>
        <v>0</v>
      </c>
      <c r="AY29" s="248">
        <f>成绩录入!J32</f>
        <v>0</v>
      </c>
      <c r="AZ29" s="248">
        <f>成绩录入!K32</f>
        <v>0</v>
      </c>
      <c r="BA29" s="248">
        <f>成绩录入!L32</f>
        <v>0</v>
      </c>
      <c r="BB29" s="248">
        <f>成绩录入!M32</f>
        <v>0</v>
      </c>
      <c r="BC29" s="298">
        <f t="shared" si="40"/>
        <v>0</v>
      </c>
      <c r="BD29" s="299"/>
      <c r="BE29" s="260">
        <f>成绩录入!I32</f>
        <v>0</v>
      </c>
      <c r="BF29" s="248">
        <f>成绩录入!J32</f>
        <v>0</v>
      </c>
      <c r="BG29" s="248">
        <f>成绩录入!K32</f>
        <v>0</v>
      </c>
      <c r="BH29" s="248">
        <f>成绩录入!L32</f>
        <v>0</v>
      </c>
      <c r="BI29" s="248">
        <f>成绩录入!M32</f>
        <v>0</v>
      </c>
      <c r="BJ29" s="298">
        <f t="shared" si="41"/>
        <v>0</v>
      </c>
      <c r="BK29" s="299"/>
      <c r="BL29" s="260">
        <f>成绩录入!I32</f>
        <v>0</v>
      </c>
      <c r="BM29" s="248">
        <f>成绩录入!J32</f>
        <v>0</v>
      </c>
      <c r="BN29" s="248">
        <f>成绩录入!K32</f>
        <v>0</v>
      </c>
      <c r="BO29" s="248">
        <f>成绩录入!L32</f>
        <v>0</v>
      </c>
      <c r="BP29" s="248">
        <f>成绩录入!M32</f>
        <v>0</v>
      </c>
      <c r="BQ29" s="298">
        <f t="shared" si="42"/>
        <v>0</v>
      </c>
      <c r="BR29" s="300"/>
      <c r="BS29" s="260">
        <f>成绩录入!P32</f>
        <v>0</v>
      </c>
      <c r="BT29" s="248">
        <f>成绩录入!Q32</f>
        <v>0</v>
      </c>
      <c r="BU29" s="248">
        <f>成绩录入!R32</f>
        <v>0</v>
      </c>
      <c r="BV29" s="248">
        <f>成绩录入!S32</f>
        <v>0</v>
      </c>
      <c r="BW29" s="248">
        <f>成绩录入!T32</f>
        <v>0</v>
      </c>
      <c r="BX29" s="248">
        <f>成绩录入!U32</f>
        <v>0</v>
      </c>
      <c r="BY29" s="248">
        <f>成绩录入!V32</f>
        <v>0</v>
      </c>
      <c r="BZ29" s="248">
        <f>成绩录入!W32</f>
        <v>0</v>
      </c>
      <c r="CA29" s="248">
        <f>成绩录入!X32</f>
        <v>0</v>
      </c>
      <c r="CB29" s="248">
        <f>成绩录入!Y32</f>
        <v>0</v>
      </c>
      <c r="CC29" s="298">
        <f t="shared" si="43"/>
        <v>0</v>
      </c>
      <c r="CD29" s="299"/>
      <c r="CE29" s="260">
        <f>成绩录入!P32</f>
        <v>0</v>
      </c>
      <c r="CF29" s="248">
        <f>成绩录入!Q32</f>
        <v>0</v>
      </c>
      <c r="CG29" s="248">
        <f>成绩录入!R32</f>
        <v>0</v>
      </c>
      <c r="CH29" s="248">
        <f>成绩录入!S32</f>
        <v>0</v>
      </c>
      <c r="CI29" s="248">
        <f>成绩录入!T32</f>
        <v>0</v>
      </c>
      <c r="CJ29" s="248">
        <f>成绩录入!U32</f>
        <v>0</v>
      </c>
      <c r="CK29" s="248">
        <f>成绩录入!V32</f>
        <v>0</v>
      </c>
      <c r="CL29" s="248">
        <f>成绩录入!W32</f>
        <v>0</v>
      </c>
      <c r="CM29" s="248">
        <f>成绩录入!X32</f>
        <v>0</v>
      </c>
      <c r="CN29" s="248">
        <f>成绩录入!Y32</f>
        <v>0</v>
      </c>
      <c r="CO29" s="298">
        <f t="shared" si="44"/>
        <v>0</v>
      </c>
      <c r="CP29" s="299"/>
      <c r="CQ29" s="260">
        <f>成绩录入!P32</f>
        <v>0</v>
      </c>
      <c r="CR29" s="248">
        <f>成绩录入!Q32</f>
        <v>0</v>
      </c>
      <c r="CS29" s="248">
        <f>成绩录入!R32</f>
        <v>0</v>
      </c>
      <c r="CT29" s="248">
        <f>成绩录入!S32</f>
        <v>0</v>
      </c>
      <c r="CU29" s="248">
        <f>成绩录入!T32</f>
        <v>0</v>
      </c>
      <c r="CV29" s="248">
        <f>成绩录入!U32</f>
        <v>0</v>
      </c>
      <c r="CW29" s="248">
        <f>成绩录入!V32</f>
        <v>0</v>
      </c>
      <c r="CX29" s="248">
        <f>成绩录入!W32</f>
        <v>0</v>
      </c>
      <c r="CY29" s="248">
        <f>成绩录入!X32</f>
        <v>0</v>
      </c>
      <c r="CZ29" s="248">
        <f>成绩录入!Y32</f>
        <v>0</v>
      </c>
      <c r="DA29" s="298">
        <f t="shared" si="45"/>
        <v>0</v>
      </c>
      <c r="DB29" s="299"/>
      <c r="DC29" s="260">
        <f>成绩录入!P32</f>
        <v>0</v>
      </c>
      <c r="DD29" s="248">
        <f>成绩录入!Q32</f>
        <v>0</v>
      </c>
      <c r="DE29" s="248">
        <f>成绩录入!R32</f>
        <v>0</v>
      </c>
      <c r="DF29" s="248">
        <f>成绩录入!S32</f>
        <v>0</v>
      </c>
      <c r="DG29" s="248">
        <f>成绩录入!T32</f>
        <v>0</v>
      </c>
      <c r="DH29" s="248">
        <f>成绩录入!U32</f>
        <v>0</v>
      </c>
      <c r="DI29" s="248">
        <f>成绩录入!V32</f>
        <v>0</v>
      </c>
      <c r="DJ29" s="248">
        <f>成绩录入!W32</f>
        <v>0</v>
      </c>
      <c r="DK29" s="248">
        <f>成绩录入!X32</f>
        <v>0</v>
      </c>
      <c r="DL29" s="248">
        <f>成绩录入!Y32</f>
        <v>0</v>
      </c>
      <c r="DM29" s="298">
        <f t="shared" si="46"/>
        <v>0</v>
      </c>
      <c r="DN29" s="299"/>
      <c r="DO29" s="260">
        <f>成绩录入!P32</f>
        <v>0</v>
      </c>
      <c r="DP29" s="248">
        <f>成绩录入!Q32</f>
        <v>0</v>
      </c>
      <c r="DQ29" s="248">
        <f>成绩录入!R32</f>
        <v>0</v>
      </c>
      <c r="DR29" s="248">
        <f>成绩录入!S32</f>
        <v>0</v>
      </c>
      <c r="DS29" s="248">
        <f>成绩录入!T32</f>
        <v>0</v>
      </c>
      <c r="DT29" s="248">
        <f>成绩录入!U32</f>
        <v>0</v>
      </c>
      <c r="DU29" s="248">
        <f>成绩录入!V32</f>
        <v>0</v>
      </c>
      <c r="DV29" s="248">
        <f>成绩录入!W32</f>
        <v>0</v>
      </c>
      <c r="DW29" s="248">
        <f>成绩录入!X32</f>
        <v>0</v>
      </c>
      <c r="DX29" s="248">
        <f>成绩录入!Y32</f>
        <v>0</v>
      </c>
      <c r="DY29" s="298">
        <f t="shared" si="47"/>
        <v>0</v>
      </c>
      <c r="DZ29" s="299"/>
      <c r="EA29" s="301" t="e">
        <f t="shared" si="48"/>
        <v>#DIV/0!</v>
      </c>
      <c r="EB29" s="297" t="e">
        <f t="shared" si="49"/>
        <v>#DIV/0!</v>
      </c>
      <c r="EC29" s="297" t="e">
        <f t="shared" si="50"/>
        <v>#DIV/0!</v>
      </c>
      <c r="ED29" s="297" t="e">
        <f t="shared" si="51"/>
        <v>#DIV/0!</v>
      </c>
      <c r="EE29" s="297" t="e">
        <f t="shared" si="52"/>
        <v>#DIV/0!</v>
      </c>
      <c r="EF29" s="302" t="e">
        <f t="shared" si="53"/>
        <v>#DIV/0!</v>
      </c>
      <c r="EG29" s="303"/>
      <c r="EH29" s="304">
        <f t="shared" si="54"/>
        <v>0</v>
      </c>
      <c r="EI29" s="296">
        <f>成绩录入!I32</f>
        <v>0</v>
      </c>
      <c r="EJ29" s="296">
        <f>成绩录入!J32</f>
        <v>0</v>
      </c>
      <c r="EK29" s="296">
        <f>成绩录入!K32</f>
        <v>0</v>
      </c>
      <c r="EL29" s="296">
        <f>成绩录入!L32</f>
        <v>0</v>
      </c>
      <c r="EM29" s="296">
        <f>成绩录入!M32</f>
        <v>0</v>
      </c>
      <c r="EN29" s="296">
        <f>成绩录入!P32</f>
        <v>0</v>
      </c>
      <c r="EO29" s="296">
        <f>成绩录入!Q32</f>
        <v>0</v>
      </c>
      <c r="EP29" s="296">
        <f>成绩录入!R32</f>
        <v>0</v>
      </c>
      <c r="EQ29" s="296">
        <f>成绩录入!S32</f>
        <v>0</v>
      </c>
      <c r="ER29" s="296">
        <f>成绩录入!T32</f>
        <v>0</v>
      </c>
      <c r="ES29" s="296">
        <f>成绩录入!U32</f>
        <v>0</v>
      </c>
      <c r="ET29" s="296">
        <f>成绩录入!V32</f>
        <v>0</v>
      </c>
      <c r="EU29" s="296">
        <f>成绩录入!W32</f>
        <v>0</v>
      </c>
      <c r="EV29" s="296">
        <f>成绩录入!X32</f>
        <v>0</v>
      </c>
      <c r="EW29" s="302">
        <f>成绩录入!Y32</f>
        <v>0</v>
      </c>
      <c r="EX29" s="303"/>
      <c r="EY29" s="304" t="str">
        <f t="shared" si="55"/>
        <v/>
      </c>
      <c r="EZ29" s="296" t="str">
        <f t="shared" si="55"/>
        <v/>
      </c>
      <c r="FA29" s="296" t="str">
        <f t="shared" si="55"/>
        <v/>
      </c>
      <c r="FB29" s="296" t="str">
        <f t="shared" si="55"/>
        <v/>
      </c>
      <c r="FC29" s="302">
        <f>成绩录入!AB32</f>
        <v>0</v>
      </c>
      <c r="FD29" s="303"/>
      <c r="FE29" s="304" t="str">
        <f t="shared" si="56"/>
        <v>√</v>
      </c>
      <c r="FF29" s="296" t="str">
        <f t="shared" si="57"/>
        <v>√</v>
      </c>
      <c r="FG29" s="296" t="str">
        <f t="shared" si="58"/>
        <v>√</v>
      </c>
      <c r="FH29" s="296" t="str">
        <f t="shared" si="59"/>
        <v>√</v>
      </c>
      <c r="FI29" s="302" t="str">
        <f t="shared" si="60"/>
        <v>√</v>
      </c>
      <c r="FJ29" s="299"/>
      <c r="FK29" s="260">
        <f>成绩录入!AB32</f>
        <v>0</v>
      </c>
      <c r="FL29" s="248">
        <f>成绩录入!AC32</f>
        <v>0</v>
      </c>
      <c r="FM29" s="248">
        <f>成绩录入!AD32</f>
        <v>0</v>
      </c>
      <c r="FN29" s="248">
        <f>成绩录入!AE32</f>
        <v>0</v>
      </c>
      <c r="FO29" s="248">
        <f>成绩录入!AF32</f>
        <v>0</v>
      </c>
      <c r="FP29" s="248">
        <f>成绩录入!AG32</f>
        <v>0</v>
      </c>
      <c r="FQ29" s="298">
        <f t="shared" si="61"/>
        <v>0</v>
      </c>
      <c r="FR29" s="299"/>
      <c r="FS29" s="260">
        <f>成绩录入!AB32</f>
        <v>0</v>
      </c>
      <c r="FT29" s="248">
        <f>成绩录入!AC32</f>
        <v>0</v>
      </c>
      <c r="FU29" s="248">
        <f>成绩录入!AD32</f>
        <v>0</v>
      </c>
      <c r="FV29" s="248">
        <f>成绩录入!AE32</f>
        <v>0</v>
      </c>
      <c r="FW29" s="248">
        <f>成绩录入!AF32</f>
        <v>0</v>
      </c>
      <c r="FX29" s="333">
        <f>成绩录入!AG32</f>
        <v>0</v>
      </c>
      <c r="FY29" s="298">
        <f t="shared" si="62"/>
        <v>0</v>
      </c>
      <c r="FZ29" s="299"/>
      <c r="GA29" s="260">
        <f>成绩录入!AB32</f>
        <v>0</v>
      </c>
      <c r="GB29" s="248">
        <f>成绩录入!AC32</f>
        <v>0</v>
      </c>
      <c r="GC29" s="248">
        <f>成绩录入!AD32</f>
        <v>0</v>
      </c>
      <c r="GD29" s="248">
        <f>成绩录入!AE32</f>
        <v>0</v>
      </c>
      <c r="GE29" s="248">
        <f>成绩录入!AF32</f>
        <v>0</v>
      </c>
      <c r="GF29" s="248">
        <f>成绩录入!AG32</f>
        <v>0</v>
      </c>
      <c r="GG29" s="298">
        <f t="shared" si="63"/>
        <v>0</v>
      </c>
      <c r="GH29" s="299"/>
      <c r="GI29" s="260">
        <f>成绩录入!AB32</f>
        <v>0</v>
      </c>
      <c r="GJ29" s="248">
        <f>成绩录入!AC32</f>
        <v>0</v>
      </c>
      <c r="GK29" s="248">
        <f>成绩录入!AD32</f>
        <v>0</v>
      </c>
      <c r="GL29" s="248">
        <f>成绩录入!AE32</f>
        <v>0</v>
      </c>
      <c r="GM29" s="248">
        <f>成绩录入!AF32</f>
        <v>0</v>
      </c>
      <c r="GN29" s="248">
        <f>成绩录入!AG32</f>
        <v>0</v>
      </c>
      <c r="GO29" s="298">
        <f t="shared" si="64"/>
        <v>0</v>
      </c>
      <c r="GP29" s="299"/>
      <c r="GQ29" s="260">
        <f>成绩录入!AB32</f>
        <v>0</v>
      </c>
      <c r="GR29" s="248">
        <f>成绩录入!AC32</f>
        <v>0</v>
      </c>
      <c r="GS29" s="248">
        <f>成绩录入!AD32</f>
        <v>0</v>
      </c>
      <c r="GT29" s="248">
        <f>成绩录入!AE32</f>
        <v>0</v>
      </c>
      <c r="GU29" s="248">
        <f>成绩录入!AF32</f>
        <v>0</v>
      </c>
      <c r="GV29" s="248">
        <f>成绩录入!AG32</f>
        <v>0</v>
      </c>
      <c r="GW29" s="298">
        <f t="shared" si="65"/>
        <v>0</v>
      </c>
      <c r="GX29" s="299"/>
      <c r="GY29" s="247">
        <f>成绩录入!AJ32</f>
        <v>0</v>
      </c>
      <c r="GZ29" s="248">
        <f>成绩录入!AK32</f>
        <v>0</v>
      </c>
      <c r="HA29" s="248">
        <f>成绩录入!AL32</f>
        <v>0</v>
      </c>
      <c r="HB29" s="248">
        <f>成绩录入!AM32</f>
        <v>0</v>
      </c>
      <c r="HC29" s="248">
        <f>成绩录入!AN32</f>
        <v>0</v>
      </c>
      <c r="HD29" s="248">
        <f>成绩录入!AO32</f>
        <v>0</v>
      </c>
      <c r="HE29" s="310">
        <f t="shared" si="66"/>
        <v>0</v>
      </c>
      <c r="HF29" s="299"/>
      <c r="HG29" s="247">
        <f>成绩录入!AJ32</f>
        <v>0</v>
      </c>
      <c r="HH29" s="248">
        <f>成绩录入!AK32</f>
        <v>0</v>
      </c>
      <c r="HI29" s="248">
        <f>成绩录入!AL32</f>
        <v>0</v>
      </c>
      <c r="HJ29" s="248">
        <f>成绩录入!AM32</f>
        <v>0</v>
      </c>
      <c r="HK29" s="248">
        <f>成绩录入!AN32</f>
        <v>0</v>
      </c>
      <c r="HL29" s="248">
        <f>成绩录入!AO32</f>
        <v>0</v>
      </c>
      <c r="HM29" s="310">
        <f t="shared" si="67"/>
        <v>0</v>
      </c>
      <c r="HN29" s="299"/>
      <c r="HO29" s="247">
        <f>成绩录入!AJ32</f>
        <v>0</v>
      </c>
      <c r="HP29" s="248">
        <f>成绩录入!AK32</f>
        <v>0</v>
      </c>
      <c r="HQ29" s="248">
        <f>成绩录入!AL32</f>
        <v>0</v>
      </c>
      <c r="HR29" s="248">
        <f>成绩录入!AM32</f>
        <v>0</v>
      </c>
      <c r="HS29" s="248">
        <f>成绩录入!AN32</f>
        <v>0</v>
      </c>
      <c r="HT29" s="248">
        <f>成绩录入!AO32</f>
        <v>0</v>
      </c>
      <c r="HU29" s="310">
        <f t="shared" si="68"/>
        <v>0</v>
      </c>
      <c r="HV29" s="299"/>
      <c r="HW29" s="247">
        <f>成绩录入!AJ32</f>
        <v>0</v>
      </c>
      <c r="HX29" s="248">
        <f>成绩录入!AK32</f>
        <v>0</v>
      </c>
      <c r="HY29" s="248">
        <f>成绩录入!AL32</f>
        <v>0</v>
      </c>
      <c r="HZ29" s="248">
        <f>成绩录入!AM32</f>
        <v>0</v>
      </c>
      <c r="IA29" s="248">
        <f>成绩录入!AN32</f>
        <v>0</v>
      </c>
      <c r="IB29" s="248">
        <f>成绩录入!AO32</f>
        <v>0</v>
      </c>
      <c r="IC29" s="310">
        <f t="shared" si="69"/>
        <v>0</v>
      </c>
      <c r="ID29" s="299"/>
      <c r="IE29" s="247">
        <f>成绩录入!AJ32</f>
        <v>0</v>
      </c>
      <c r="IF29" s="248">
        <f>成绩录入!AK32</f>
        <v>0</v>
      </c>
      <c r="IG29" s="248">
        <f>成绩录入!AL32</f>
        <v>0</v>
      </c>
      <c r="IH29" s="248">
        <f>成绩录入!AM32</f>
        <v>0</v>
      </c>
      <c r="II29" s="248">
        <f>成绩录入!AN32</f>
        <v>0</v>
      </c>
      <c r="IJ29" s="248">
        <f>成绩录入!AO32</f>
        <v>0</v>
      </c>
      <c r="IK29" s="310">
        <f t="shared" si="70"/>
        <v>0</v>
      </c>
      <c r="IL29" s="299"/>
      <c r="IM29" s="313" t="e">
        <f t="shared" si="71"/>
        <v>#DIV/0!</v>
      </c>
      <c r="IN29" s="314" t="e">
        <f t="shared" si="72"/>
        <v>#DIV/0!</v>
      </c>
      <c r="IO29" s="314" t="e">
        <f t="shared" si="73"/>
        <v>#DIV/0!</v>
      </c>
      <c r="IP29" s="314" t="e">
        <f t="shared" si="74"/>
        <v>#DIV/0!</v>
      </c>
      <c r="IQ29" s="314" t="e">
        <f t="shared" si="75"/>
        <v>#DIV/0!</v>
      </c>
      <c r="IR29" s="315" t="e">
        <f t="shared" si="76"/>
        <v>#DIV/0!</v>
      </c>
      <c r="IS29" s="316"/>
      <c r="IT29" s="214">
        <f>成绩录入!AR32</f>
        <v>0</v>
      </c>
      <c r="IU29" s="216">
        <f>成绩录入!AS32</f>
        <v>0</v>
      </c>
      <c r="IV29" s="216">
        <f>成绩录入!AT32</f>
        <v>0</v>
      </c>
      <c r="IW29" s="216">
        <f>成绩录入!AU32</f>
        <v>0</v>
      </c>
      <c r="IX29" s="216">
        <f>成绩录入!AV32</f>
        <v>0</v>
      </c>
      <c r="IY29" s="216">
        <f>成绩录入!AW32</f>
        <v>0</v>
      </c>
      <c r="IZ29" s="298">
        <f t="shared" si="77"/>
        <v>0</v>
      </c>
      <c r="JA29" s="299"/>
      <c r="JB29" s="317">
        <f>成绩录入!AR32</f>
        <v>0</v>
      </c>
      <c r="JC29" s="216">
        <f>成绩录入!AS32</f>
        <v>0</v>
      </c>
      <c r="JD29" s="216">
        <f>成绩录入!AT32</f>
        <v>0</v>
      </c>
      <c r="JE29" s="216">
        <f>成绩录入!AU32</f>
        <v>0</v>
      </c>
      <c r="JF29" s="216">
        <f>成绩录入!AV32</f>
        <v>0</v>
      </c>
      <c r="JG29" s="216">
        <f>成绩录入!AW32</f>
        <v>0</v>
      </c>
      <c r="JH29" s="298">
        <f t="shared" si="78"/>
        <v>0</v>
      </c>
      <c r="JI29" s="299"/>
      <c r="JJ29" s="248">
        <f>成绩录入!AR32</f>
        <v>0</v>
      </c>
      <c r="JK29" s="248">
        <f>成绩录入!AS32</f>
        <v>0</v>
      </c>
      <c r="JL29" s="248">
        <f>成绩录入!AT32</f>
        <v>0</v>
      </c>
      <c r="JM29" s="248">
        <f>成绩录入!AU32</f>
        <v>0</v>
      </c>
      <c r="JN29" s="248">
        <f>成绩录入!AV32</f>
        <v>0</v>
      </c>
      <c r="JO29" s="248">
        <f>成绩录入!AW32</f>
        <v>0</v>
      </c>
      <c r="JP29" s="298">
        <f t="shared" si="79"/>
        <v>0</v>
      </c>
      <c r="JQ29" s="299"/>
      <c r="JR29" s="308">
        <f>成绩录入!AR32</f>
        <v>0</v>
      </c>
      <c r="JS29" s="248">
        <f>成绩录入!AS32</f>
        <v>0</v>
      </c>
      <c r="JT29" s="248">
        <f>成绩录入!AT32</f>
        <v>0</v>
      </c>
      <c r="JU29" s="248">
        <f>成绩录入!AU32</f>
        <v>0</v>
      </c>
      <c r="JV29" s="248">
        <f>成绩录入!AV32</f>
        <v>0</v>
      </c>
      <c r="JW29" s="248">
        <f>成绩录入!AW32</f>
        <v>0</v>
      </c>
      <c r="JX29" s="298">
        <f t="shared" si="80"/>
        <v>0</v>
      </c>
      <c r="JY29" s="299"/>
      <c r="JZ29" s="308">
        <f>成绩录入!AR32</f>
        <v>0</v>
      </c>
      <c r="KA29" s="248">
        <f>成绩录入!AS32</f>
        <v>0</v>
      </c>
      <c r="KB29" s="248">
        <f>成绩录入!AT32</f>
        <v>0</v>
      </c>
      <c r="KC29" s="248">
        <f>成绩录入!AU32</f>
        <v>0</v>
      </c>
      <c r="KD29" s="248">
        <f>成绩录入!AV32</f>
        <v>0</v>
      </c>
      <c r="KE29" s="248">
        <f>成绩录入!AW32</f>
        <v>0</v>
      </c>
      <c r="KF29" s="298">
        <f t="shared" si="81"/>
        <v>0</v>
      </c>
      <c r="KG29" s="299"/>
      <c r="KH29" s="313">
        <f t="shared" si="28"/>
        <v>0</v>
      </c>
      <c r="KI29" s="314">
        <f t="shared" si="82"/>
        <v>0</v>
      </c>
      <c r="KJ29" s="314">
        <f t="shared" si="83"/>
        <v>0</v>
      </c>
      <c r="KK29" s="314">
        <f t="shared" si="84"/>
        <v>0</v>
      </c>
      <c r="KL29" s="314">
        <f t="shared" si="85"/>
        <v>0</v>
      </c>
      <c r="KM29" s="315">
        <f t="shared" si="86"/>
        <v>0</v>
      </c>
      <c r="KN29" s="90"/>
      <c r="KO29" s="294">
        <f>IF(总评!G27&lt;60,1,0)</f>
        <v>0</v>
      </c>
      <c r="KP29" s="295">
        <f t="shared" si="29"/>
        <v>0</v>
      </c>
      <c r="KQ29" s="295">
        <f t="shared" si="30"/>
        <v>0</v>
      </c>
      <c r="KR29" s="321">
        <f t="shared" si="31"/>
        <v>0</v>
      </c>
      <c r="KS29" s="321">
        <f t="shared" si="87"/>
        <v>0</v>
      </c>
      <c r="KT29" s="27"/>
      <c r="OT29" s="247">
        <f>IF(OT$6=$OS$5,成绩录入!BC32,0)</f>
        <v>0</v>
      </c>
      <c r="OU29" s="248">
        <f>IF(OU$6=$OS$5,成绩录入!BD32,0)</f>
        <v>0</v>
      </c>
      <c r="OV29" s="248">
        <f>IF(OV$6=$OS$5,成绩录入!BE32,0)</f>
        <v>0</v>
      </c>
      <c r="OW29" s="248">
        <f>IF(OW$6=$OS$5,成绩录入!BF32,0)</f>
        <v>0</v>
      </c>
      <c r="OX29" s="248">
        <f>IF(OX$6=$OS$5,成绩录入!BG32,0)</f>
        <v>0</v>
      </c>
      <c r="OY29" s="248">
        <f>IF(OY$6=$OS$5,成绩录入!BH32,0)</f>
        <v>0</v>
      </c>
      <c r="OZ29" s="248">
        <f>IF(OZ$6=$OS$5,成绩录入!BI32,0)</f>
        <v>0</v>
      </c>
      <c r="PA29" s="248">
        <f>IF(PA$6=$OS$5,成绩录入!BJ32,0)</f>
        <v>0</v>
      </c>
      <c r="PB29" s="248">
        <f>IF(PB$6=$OS$5,成绩录入!BK32,0)</f>
        <v>0</v>
      </c>
      <c r="PC29" s="248">
        <f>IF(PC$6=$OS$5,成绩录入!BL32,0)</f>
        <v>0</v>
      </c>
      <c r="PD29" s="248">
        <f>IF(PD$6=$OS$5,成绩录入!BM32,0)</f>
        <v>0</v>
      </c>
      <c r="PE29" s="248">
        <f>IF(PE$6=$OS$5,成绩录入!BN32,0)</f>
        <v>0</v>
      </c>
      <c r="PF29" s="248">
        <f>IF(PF$6=$OS$5,成绩录入!BO32,0)</f>
        <v>0</v>
      </c>
      <c r="PG29" s="248">
        <f>IF(PG$6=$OS$5,成绩录入!BP32,0)</f>
        <v>0</v>
      </c>
      <c r="PH29" s="248">
        <f>IF(PH$6=$OS$5,成绩录入!BQ32,0)</f>
        <v>0</v>
      </c>
      <c r="PI29" s="248">
        <f>IF(PI$6=$OS$5,成绩录入!BR32,0)</f>
        <v>0</v>
      </c>
      <c r="PJ29" s="248">
        <f>IF(PJ$6=$OS$5,成绩录入!BS32,0)</f>
        <v>0</v>
      </c>
      <c r="PK29" s="248">
        <f>IF(PK$6=$OS$5,成绩录入!BT32,0)</f>
        <v>0</v>
      </c>
      <c r="PL29" s="248">
        <f>IF(PL$6=$OS$5,成绩录入!BU32,0)</f>
        <v>0</v>
      </c>
      <c r="PM29" s="248">
        <f>IF(PM$6=$OS$5,成绩录入!BV32,0)</f>
        <v>0</v>
      </c>
      <c r="PN29" s="248">
        <f>IF(PN$6=$OS$5,成绩录入!BW32,0)</f>
        <v>0</v>
      </c>
      <c r="PO29" s="248">
        <f>IF(PO$6=$OS$5,成绩录入!BX32,0)</f>
        <v>0</v>
      </c>
      <c r="PP29" s="248">
        <f>IF(PP$6=$OS$5,成绩录入!BY32,0)</f>
        <v>0</v>
      </c>
      <c r="PQ29" s="248">
        <f>IF(PQ$6=$OS$5,成绩录入!BZ32,0)</f>
        <v>0</v>
      </c>
      <c r="PR29" s="248">
        <f>IF(PR$6=$OS$5,成绩录入!CA32,0)</f>
        <v>0</v>
      </c>
      <c r="PS29" s="248">
        <f>IF(PS$6=$OS$5,成绩录入!CB32,0)</f>
        <v>0</v>
      </c>
      <c r="PT29" s="248">
        <f>IF(PT$6=$OS$5,成绩录入!CC32,0)</f>
        <v>0</v>
      </c>
      <c r="PU29" s="248">
        <f>IF(PU$6=$OS$5,成绩录入!CD32,0)</f>
        <v>0</v>
      </c>
      <c r="PV29" s="248">
        <f>IF(PV$6=$OS$5,成绩录入!CE32,0)</f>
        <v>0</v>
      </c>
      <c r="PW29" s="248">
        <f>IF(PW$6=$OS$5,成绩录入!CF32,0)</f>
        <v>0</v>
      </c>
      <c r="PX29" s="248">
        <f>IF(PX$6=$OS$5,成绩录入!CG32,0)</f>
        <v>0</v>
      </c>
      <c r="PY29" s="248">
        <f>IF(PY$6=$OS$5,成绩录入!CH32,0)</f>
        <v>0</v>
      </c>
      <c r="PZ29" s="248">
        <f>IF(PZ$6=$OS$5,成绩录入!CI32,0)</f>
        <v>0</v>
      </c>
      <c r="QA29" s="248">
        <f>IF(QA$6=$OS$5,成绩录入!CJ32,0)</f>
        <v>0</v>
      </c>
      <c r="QB29" s="248">
        <f>IF(QB$6=$OS$5,成绩录入!CK32,0)</f>
        <v>0</v>
      </c>
      <c r="QC29" s="248">
        <f>IF(QC$6=$OS$5,成绩录入!CL32,0)</f>
        <v>0</v>
      </c>
      <c r="QD29" s="248">
        <f>IF(QD$6=$OS$5,成绩录入!CM32,0)</f>
        <v>0</v>
      </c>
      <c r="QE29" s="248">
        <f>IF(QE$6=$OS$5,成绩录入!CN32,0)</f>
        <v>0</v>
      </c>
      <c r="QF29" s="248">
        <f>IF(QF$6=$OS$5,成绩录入!CO32,0)</f>
        <v>0</v>
      </c>
      <c r="QG29" s="248">
        <f>IF(QG$6=$OS$5,成绩录入!CP32,0)</f>
        <v>0</v>
      </c>
      <c r="QH29" s="248">
        <f>IF(QH$6=$OS$5,成绩录入!CQ32,0)</f>
        <v>0</v>
      </c>
      <c r="QI29" s="248">
        <f>IF(QI$6=$OS$5,成绩录入!CR32,0)</f>
        <v>0</v>
      </c>
      <c r="QJ29" s="248">
        <f>IF(QJ$6=$OS$5,成绩录入!CS32,0)</f>
        <v>0</v>
      </c>
      <c r="QK29" s="248">
        <f>IF(QK$6=$OS$5,成绩录入!CT32,0)</f>
        <v>0</v>
      </c>
      <c r="QL29" s="248">
        <f>IF(QL$6=$OS$5,成绩录入!CU32,0)</f>
        <v>0</v>
      </c>
      <c r="QM29" s="248">
        <f>IF(QM$6=$OS$5,成绩录入!CV32,0)</f>
        <v>0</v>
      </c>
      <c r="QN29" s="248">
        <f>IF(QN$6=$OS$5,成绩录入!CW32,0)</f>
        <v>0</v>
      </c>
      <c r="QO29" s="248">
        <f>IF(QO$6=$OS$5,成绩录入!CX32,0)</f>
        <v>0</v>
      </c>
      <c r="QP29" s="248">
        <f>IF(QP$6=$OS$5,成绩录入!CY32,0)</f>
        <v>0</v>
      </c>
      <c r="QQ29" s="248">
        <f>IF(QQ$6=$OS$5,成绩录入!CZ32,0)</f>
        <v>0</v>
      </c>
      <c r="QR29" s="248">
        <f>IF(QR$6=$OS$5,成绩录入!DA32,0)</f>
        <v>0</v>
      </c>
      <c r="QS29" s="248">
        <f>IF(QS$6=$OS$5,成绩录入!DB32,0)</f>
        <v>0</v>
      </c>
      <c r="QT29" s="248">
        <f>IF(QT$6=$OS$5,成绩录入!DC32,0)</f>
        <v>0</v>
      </c>
      <c r="QU29" s="248">
        <f>IF(QU$6=$OS$5,成绩录入!DD32,0)</f>
        <v>0</v>
      </c>
      <c r="QV29" s="248">
        <f>IF(QV$6=$OS$5,成绩录入!DE32,0)</f>
        <v>0</v>
      </c>
      <c r="QW29" s="248">
        <f>IF(QW$6=$OS$5,成绩录入!DF32,0)</f>
        <v>0</v>
      </c>
      <c r="QX29" s="248">
        <f>IF(QX$6=$OS$5,成绩录入!DG32,0)</f>
        <v>0</v>
      </c>
      <c r="QY29" s="248">
        <f>IF(QY$6=$OS$5,成绩录入!DH32,0)</f>
        <v>0</v>
      </c>
      <c r="QZ29" s="248">
        <f>IF(QZ$6=$OS$5,成绩录入!DI32,0)</f>
        <v>0</v>
      </c>
      <c r="RA29" s="248">
        <f>IF(RA$6=$OS$5,成绩录入!DJ32,0)</f>
        <v>0</v>
      </c>
      <c r="RB29" s="248">
        <f>IF(RB$6=$OS$5,成绩录入!DK32,0)</f>
        <v>0</v>
      </c>
      <c r="RC29" s="248">
        <f>IF(RC$6=$OS$5,成绩录入!DL32,0)</f>
        <v>0</v>
      </c>
      <c r="RD29" s="248">
        <f>IF(RD$6=$OS$5,成绩录入!DM32,0)</f>
        <v>0</v>
      </c>
      <c r="RE29" s="248">
        <f>IF(RE$6=$OS$5,成绩录入!DN32,0)</f>
        <v>0</v>
      </c>
      <c r="RF29" s="248">
        <f>IF(RF$6=$OS$5,成绩录入!DO32,0)</f>
        <v>0</v>
      </c>
      <c r="RG29" s="248">
        <f>IF(RG$6=$OS$5,成绩录入!DP32,0)</f>
        <v>0</v>
      </c>
      <c r="RH29" s="248">
        <f>IF(RH$6=$OS$5,成绩录入!DQ32,0)</f>
        <v>0</v>
      </c>
      <c r="RI29" s="248">
        <f>IF(RI$6=$OS$5,成绩录入!DR32,0)</f>
        <v>0</v>
      </c>
      <c r="RJ29" s="248">
        <f>IF(RJ$6=$OS$5,成绩录入!DS32,0)</f>
        <v>0</v>
      </c>
      <c r="RK29" s="248">
        <f>IF(RK$6=$OS$5,成绩录入!DT32,0)</f>
        <v>0</v>
      </c>
      <c r="RL29" s="248">
        <f>IF(RL$6=$OS$5,成绩录入!DU32,0)</f>
        <v>0</v>
      </c>
      <c r="RM29" s="248">
        <f>IF(RM$6=$OS$5,成绩录入!DV32,0)</f>
        <v>0</v>
      </c>
      <c r="RN29" s="248">
        <f>IF(RN$6=$OS$5,成绩录入!DW32,0)</f>
        <v>0</v>
      </c>
      <c r="RO29" s="248">
        <f>IF(RO$6=$OS$5,成绩录入!DX32,0)</f>
        <v>0</v>
      </c>
      <c r="RP29" s="248">
        <f>IF(RP$6=$OS$5,成绩录入!DY32,0)</f>
        <v>0</v>
      </c>
      <c r="RQ29" s="248">
        <f>IF(RQ$6=$OS$5,成绩录入!DZ32,0)</f>
        <v>0</v>
      </c>
      <c r="RR29" s="248">
        <f>IF(RR$6=$OS$5,成绩录入!EA32,0)</f>
        <v>0</v>
      </c>
      <c r="RS29" s="248">
        <f>IF(RS$6=$OS$5,成绩录入!EB32,0)</f>
        <v>0</v>
      </c>
      <c r="RT29" s="248">
        <f>IF(RT$6=$OS$5,成绩录入!EC32,0)</f>
        <v>0</v>
      </c>
      <c r="RU29" s="248">
        <f>IF(RU$6=$OS$5,成绩录入!ED32,0)</f>
        <v>0</v>
      </c>
      <c r="RV29" s="248">
        <f>IF(RV$6=$OS$5,成绩录入!EE32,0)</f>
        <v>0</v>
      </c>
      <c r="RW29" s="248">
        <f>IF(RW$6=$OS$5,成绩录入!EF32,0)</f>
        <v>0</v>
      </c>
      <c r="RX29" s="248">
        <f>IF(RX$6=$OS$5,成绩录入!EG32,0)</f>
        <v>0</v>
      </c>
      <c r="RY29" s="248">
        <f>IF(RY$6=$OS$5,成绩录入!EH32,0)</f>
        <v>0</v>
      </c>
      <c r="RZ29" s="248">
        <f>IF(RZ$6=$OS$5,成绩录入!EI32,0)</f>
        <v>0</v>
      </c>
      <c r="SA29" s="248">
        <f>IF(SA$6=$OS$5,成绩录入!EJ32,0)</f>
        <v>0</v>
      </c>
      <c r="SB29" s="248">
        <f>IF(SB$6=$OS$5,成绩录入!EK32,0)</f>
        <v>0</v>
      </c>
      <c r="SC29" s="248">
        <f>IF(SC$6=$OS$5,成绩录入!EL32,0)</f>
        <v>0</v>
      </c>
      <c r="SD29" s="248">
        <f>IF(SD$6=$OS$5,成绩录入!EM32,0)</f>
        <v>0</v>
      </c>
      <c r="SE29" s="248">
        <f>IF(SE$6=$OS$5,成绩录入!EN32,0)</f>
        <v>0</v>
      </c>
      <c r="SF29" s="248">
        <f>IF(SF$6=$OS$5,成绩录入!EO32,0)</f>
        <v>0</v>
      </c>
      <c r="SG29" s="248">
        <f>IF(SG$6=$OS$5,成绩录入!EP32,0)</f>
        <v>0</v>
      </c>
      <c r="SH29" s="248">
        <f>IF(SH$6=$OS$5,成绩录入!EQ32,0)</f>
        <v>0</v>
      </c>
      <c r="SI29" s="248">
        <f>IF(SI$6=$OS$5,成绩录入!ER32,0)</f>
        <v>0</v>
      </c>
      <c r="SJ29" s="248">
        <f>IF(SJ$6=$OS$5,成绩录入!ES32,0)</f>
        <v>0</v>
      </c>
      <c r="SK29" s="248">
        <f>IF(SK$6=$OS$5,成绩录入!ET32,0)</f>
        <v>0</v>
      </c>
      <c r="SL29" s="248">
        <f>IF(SL$6=$OS$5,成绩录入!EU32,0)</f>
        <v>0</v>
      </c>
      <c r="SM29" s="248">
        <f>IF(SM$6=$OS$5,成绩录入!EV32,0)</f>
        <v>0</v>
      </c>
      <c r="SN29" s="248">
        <f>IF(SN$6=$OS$5,成绩录入!EW32,0)</f>
        <v>0</v>
      </c>
      <c r="SO29" s="248">
        <f>IF(SO$6=$OS$5,成绩录入!EX32,0)</f>
        <v>0</v>
      </c>
      <c r="SP29" s="218">
        <f t="shared" si="88"/>
        <v>0</v>
      </c>
      <c r="SQ29" s="166"/>
      <c r="SR29" s="166"/>
      <c r="SS29" s="247">
        <f>IF(SS$6=$SR$5,成绩录入!BC32,0)</f>
        <v>0</v>
      </c>
      <c r="ST29" s="248">
        <f>IF(ST$6=$SR$5,成绩录入!BD32,0)</f>
        <v>0</v>
      </c>
      <c r="SU29" s="248">
        <f>IF(SU$6=$SR$5,成绩录入!BE32,0)</f>
        <v>0</v>
      </c>
      <c r="SV29" s="248">
        <f>IF(SV$6=$SR$5,成绩录入!BF32,0)</f>
        <v>0</v>
      </c>
      <c r="SW29" s="248">
        <f>IF(SW$6=$SR$5,成绩录入!BG32,0)</f>
        <v>0</v>
      </c>
      <c r="SX29" s="248">
        <f>IF(SX$6=$SR$5,成绩录入!BH32,0)</f>
        <v>0</v>
      </c>
      <c r="SY29" s="248">
        <f>IF(SY$6=$SR$5,成绩录入!BI32,0)</f>
        <v>0</v>
      </c>
      <c r="SZ29" s="248">
        <f>IF(SZ$6=$SR$5,成绩录入!BJ32,0)</f>
        <v>0</v>
      </c>
      <c r="TA29" s="248">
        <f>IF(TA$6=$SR$5,成绩录入!BK32,0)</f>
        <v>0</v>
      </c>
      <c r="TB29" s="248">
        <f>IF(TB$6=$SR$5,成绩录入!BL32,0)</f>
        <v>0</v>
      </c>
      <c r="TC29" s="248">
        <f>IF(TC$6=$SR$5,成绩录入!BM32,0)</f>
        <v>0</v>
      </c>
      <c r="TD29" s="248">
        <f>IF(TD$6=$SR$5,成绩录入!BN32,0)</f>
        <v>0</v>
      </c>
      <c r="TE29" s="248">
        <f>IF(TE$6=$SR$5,成绩录入!BO32,0)</f>
        <v>0</v>
      </c>
      <c r="TF29" s="248">
        <f>IF(TF$6=$SR$5,成绩录入!BP32,0)</f>
        <v>0</v>
      </c>
      <c r="TG29" s="248">
        <f>IF(TG$6=$SR$5,成绩录入!BQ32,0)</f>
        <v>0</v>
      </c>
      <c r="TH29" s="248">
        <f>IF(TH$6=$SR$5,成绩录入!BR32,0)</f>
        <v>0</v>
      </c>
      <c r="TI29" s="248">
        <f>IF(TI$6=$SR$5,成绩录入!BS32,0)</f>
        <v>0</v>
      </c>
      <c r="TJ29" s="248">
        <f>IF(TJ$6=$SR$5,成绩录入!BT32,0)</f>
        <v>0</v>
      </c>
      <c r="TK29" s="248">
        <f>IF(TK$6=$SR$5,成绩录入!BU32,0)</f>
        <v>0</v>
      </c>
      <c r="TL29" s="248">
        <f>IF(TL$6=$SR$5,成绩录入!BV32,0)</f>
        <v>0</v>
      </c>
      <c r="TM29" s="248">
        <f>IF(TM$6=$SR$5,成绩录入!BW32,0)</f>
        <v>0</v>
      </c>
      <c r="TN29" s="248">
        <f>IF(TN$6=$SR$5,成绩录入!BX32,0)</f>
        <v>0</v>
      </c>
      <c r="TO29" s="248">
        <f>IF(TO$6=$SR$5,成绩录入!BY32,0)</f>
        <v>0</v>
      </c>
      <c r="TP29" s="248">
        <f>IF(TP$6=$SR$5,成绩录入!BZ32,0)</f>
        <v>0</v>
      </c>
      <c r="TQ29" s="248">
        <f>IF(TQ$6=$SR$5,成绩录入!CA32,0)</f>
        <v>0</v>
      </c>
      <c r="TR29" s="248">
        <f>IF(TR$6=$SR$5,成绩录入!CB32,0)</f>
        <v>0</v>
      </c>
      <c r="TS29" s="248">
        <f>IF(TS$6=$SR$5,成绩录入!CC32,0)</f>
        <v>0</v>
      </c>
      <c r="TT29" s="248">
        <f>IF(TT$6=$SR$5,成绩录入!CD32,0)</f>
        <v>0</v>
      </c>
      <c r="TU29" s="248">
        <f>IF(TU$6=$SR$5,成绩录入!CE32,0)</f>
        <v>0</v>
      </c>
      <c r="TV29" s="248">
        <f>IF(TV$6=$SR$5,成绩录入!CF32,0)</f>
        <v>0</v>
      </c>
      <c r="TW29" s="248">
        <f>IF(TW$6=$SR$5,成绩录入!CG32,0)</f>
        <v>0</v>
      </c>
      <c r="TX29" s="248">
        <f>IF(TX$6=$SR$5,成绩录入!CH32,0)</f>
        <v>0</v>
      </c>
      <c r="TY29" s="248">
        <f>IF(TY$6=$SR$5,成绩录入!CI32,0)</f>
        <v>0</v>
      </c>
      <c r="TZ29" s="248">
        <f>IF(TZ$6=$SR$5,成绩录入!CJ32,0)</f>
        <v>0</v>
      </c>
      <c r="UA29" s="248">
        <f>IF(UA$6=$SR$5,成绩录入!CK32,0)</f>
        <v>0</v>
      </c>
      <c r="UB29" s="248">
        <f>IF(UB$6=$SR$5,成绩录入!CL32,0)</f>
        <v>0</v>
      </c>
      <c r="UC29" s="248">
        <f>IF(UC$6=$SR$5,成绩录入!CM32,0)</f>
        <v>0</v>
      </c>
      <c r="UD29" s="248">
        <f>IF(UD$6=$SR$5,成绩录入!CN32,0)</f>
        <v>0</v>
      </c>
      <c r="UE29" s="248">
        <f>IF(UE$6=$SR$5,成绩录入!CO32,0)</f>
        <v>0</v>
      </c>
      <c r="UF29" s="248">
        <f>IF(UF$6=$SR$5,成绩录入!CP32,0)</f>
        <v>0</v>
      </c>
      <c r="UG29" s="248">
        <f>IF(UG$6=$SR$5,成绩录入!CQ32,0)</f>
        <v>0</v>
      </c>
      <c r="UH29" s="248">
        <f>IF(UH$6=$SR$5,成绩录入!CR32,0)</f>
        <v>0</v>
      </c>
      <c r="UI29" s="248">
        <f>IF(UI$6=$SR$5,成绩录入!CS32,0)</f>
        <v>0</v>
      </c>
      <c r="UJ29" s="248">
        <f>IF(UJ$6=$SR$5,成绩录入!CT32,0)</f>
        <v>0</v>
      </c>
      <c r="UK29" s="248">
        <f>IF(UK$6=$SR$5,成绩录入!CU32,0)</f>
        <v>0</v>
      </c>
      <c r="UL29" s="248">
        <f>IF(UL$6=$SR$5,成绩录入!CV32,0)</f>
        <v>0</v>
      </c>
      <c r="UM29" s="248">
        <f>IF(UM$6=$SR$5,成绩录入!CW32,0)</f>
        <v>0</v>
      </c>
      <c r="UN29" s="248">
        <f>IF(UN$6=$SR$5,成绩录入!CX32,0)</f>
        <v>0</v>
      </c>
      <c r="UO29" s="248">
        <f>IF(UO$6=$SR$5,成绩录入!CY32,0)</f>
        <v>0</v>
      </c>
      <c r="UP29" s="248">
        <f>IF(UP$6=$SR$5,成绩录入!CZ32,0)</f>
        <v>0</v>
      </c>
      <c r="UQ29" s="248">
        <f>IF(UQ$6=$SR$5,成绩录入!DA32,0)</f>
        <v>0</v>
      </c>
      <c r="UR29" s="248">
        <f>IF(UR$6=$SR$5,成绩录入!DB32,0)</f>
        <v>0</v>
      </c>
      <c r="US29" s="248">
        <f>IF(US$6=$SR$5,成绩录入!DC32,0)</f>
        <v>0</v>
      </c>
      <c r="UT29" s="248">
        <f>IF(UT$6=$SR$5,成绩录入!DD32,0)</f>
        <v>0</v>
      </c>
      <c r="UU29" s="248">
        <f>IF(UU$6=$SR$5,成绩录入!DE32,0)</f>
        <v>0</v>
      </c>
      <c r="UV29" s="248">
        <f>IF(UV$6=$SR$5,成绩录入!DF32,0)</f>
        <v>0</v>
      </c>
      <c r="UW29" s="248">
        <f>IF(UW$6=$SR$5,成绩录入!DG32,0)</f>
        <v>0</v>
      </c>
      <c r="UX29" s="248">
        <f>IF(UX$6=$SR$5,成绩录入!DH32,0)</f>
        <v>0</v>
      </c>
      <c r="UY29" s="248">
        <f>IF(UY$6=$SR$5,成绩录入!DI32,0)</f>
        <v>0</v>
      </c>
      <c r="UZ29" s="248">
        <f>IF(UZ$6=$SR$5,成绩录入!DJ32,0)</f>
        <v>0</v>
      </c>
      <c r="VA29" s="248">
        <f>IF(VA$6=$SR$5,成绩录入!DK32,0)</f>
        <v>0</v>
      </c>
      <c r="VB29" s="248">
        <f>IF(VB$6=$SR$5,成绩录入!DL32,0)</f>
        <v>0</v>
      </c>
      <c r="VC29" s="248">
        <f>IF(VC$6=$SR$5,成绩录入!DM32,0)</f>
        <v>0</v>
      </c>
      <c r="VD29" s="248">
        <f>IF(VD$6=$SR$5,成绩录入!DN32,0)</f>
        <v>0</v>
      </c>
      <c r="VE29" s="248">
        <f>IF(VE$6=$SR$5,成绩录入!DO32,0)</f>
        <v>0</v>
      </c>
      <c r="VF29" s="248">
        <f>IF(VF$6=$SR$5,成绩录入!DP32,0)</f>
        <v>0</v>
      </c>
      <c r="VG29" s="248">
        <f>IF(VG$6=$SR$5,成绩录入!DQ32,0)</f>
        <v>0</v>
      </c>
      <c r="VH29" s="248">
        <f>IF(VH$6=$SR$5,成绩录入!DR32,0)</f>
        <v>0</v>
      </c>
      <c r="VI29" s="248">
        <f>IF(VI$6=$SR$5,成绩录入!DS32,0)</f>
        <v>0</v>
      </c>
      <c r="VJ29" s="248">
        <f>IF(VJ$6=$SR$5,成绩录入!DT32,0)</f>
        <v>0</v>
      </c>
      <c r="VK29" s="248">
        <f>IF(VK$6=$SR$5,成绩录入!DU32,0)</f>
        <v>0</v>
      </c>
      <c r="VL29" s="248">
        <f>IF(VL$6=$SR$5,成绩录入!DV32,0)</f>
        <v>0</v>
      </c>
      <c r="VM29" s="248">
        <f>IF(VM$6=$SR$5,成绩录入!DW32,0)</f>
        <v>0</v>
      </c>
      <c r="VN29" s="248">
        <f>IF(VN$6=$SR$5,成绩录入!DX32,0)</f>
        <v>0</v>
      </c>
      <c r="VO29" s="248">
        <f>IF(VO$6=$SR$5,成绩录入!DY32,0)</f>
        <v>0</v>
      </c>
      <c r="VP29" s="248">
        <f>IF(VP$6=$SR$5,成绩录入!DZ32,0)</f>
        <v>0</v>
      </c>
      <c r="VQ29" s="248">
        <f>IF(VQ$6=$SR$5,成绩录入!EA32,0)</f>
        <v>0</v>
      </c>
      <c r="VR29" s="248">
        <f>IF(VR$6=$SR$5,成绩录入!EB32,0)</f>
        <v>0</v>
      </c>
      <c r="VS29" s="248">
        <f>IF(VS$6=$SR$5,成绩录入!EC32,0)</f>
        <v>0</v>
      </c>
      <c r="VT29" s="248">
        <f>IF(VT$6=$SR$5,成绩录入!ED32,0)</f>
        <v>0</v>
      </c>
      <c r="VU29" s="248">
        <f>IF(VU$6=$SR$5,成绩录入!EE32,0)</f>
        <v>0</v>
      </c>
      <c r="VV29" s="248">
        <f>IF(VV$6=$SR$5,成绩录入!EF32,0)</f>
        <v>0</v>
      </c>
      <c r="VW29" s="248">
        <f>IF(VW$6=$SR$5,成绩录入!EG32,0)</f>
        <v>0</v>
      </c>
      <c r="VX29" s="248">
        <f>IF(VX$6=$SR$5,成绩录入!EH32,0)</f>
        <v>0</v>
      </c>
      <c r="VY29" s="248">
        <f>IF(VY$6=$SR$5,成绩录入!EI32,0)</f>
        <v>0</v>
      </c>
      <c r="VZ29" s="248">
        <f>IF(VZ$6=$SR$5,成绩录入!EJ32,0)</f>
        <v>0</v>
      </c>
      <c r="WA29" s="248">
        <f>IF(WA$6=$SR$5,成绩录入!EK32,0)</f>
        <v>0</v>
      </c>
      <c r="WB29" s="248">
        <f>IF(WB$6=$SR$5,成绩录入!EL32,0)</f>
        <v>0</v>
      </c>
      <c r="WC29" s="248">
        <f>IF(WC$6=$SR$5,成绩录入!EM32,0)</f>
        <v>0</v>
      </c>
      <c r="WD29" s="248">
        <f>IF(WD$6=$SR$5,成绩录入!EN32,0)</f>
        <v>0</v>
      </c>
      <c r="WE29" s="248">
        <f>IF(WE$6=$SR$5,成绩录入!EO32,0)</f>
        <v>0</v>
      </c>
      <c r="WF29" s="248">
        <f>IF(WF$6=$SR$5,成绩录入!EP32,0)</f>
        <v>0</v>
      </c>
      <c r="WG29" s="248">
        <f>IF(WG$6=$SR$5,成绩录入!EQ32,0)</f>
        <v>0</v>
      </c>
      <c r="WH29" s="248">
        <f>IF(WH$6=$SR$5,成绩录入!ER32,0)</f>
        <v>0</v>
      </c>
      <c r="WI29" s="248">
        <f>IF(WI$6=$SR$5,成绩录入!ES32,0)</f>
        <v>0</v>
      </c>
      <c r="WJ29" s="248">
        <f>IF(WJ$6=$SR$5,成绩录入!ET32,0)</f>
        <v>0</v>
      </c>
      <c r="WK29" s="248">
        <f>IF(WK$6=$SR$5,成绩录入!EU32,0)</f>
        <v>0</v>
      </c>
      <c r="WL29" s="248">
        <f>IF(WL$6=$SR$5,成绩录入!EV32,0)</f>
        <v>0</v>
      </c>
      <c r="WM29" s="248">
        <f>IF(WM$6=$SR$5,成绩录入!EW32,0)</f>
        <v>0</v>
      </c>
      <c r="WN29" s="248">
        <f>IF(WN$6=$SR$5,成绩录入!EX32,0)</f>
        <v>0</v>
      </c>
      <c r="WO29" s="218">
        <f t="shared" si="32"/>
        <v>0</v>
      </c>
      <c r="WP29" s="166"/>
      <c r="WQ29" s="166"/>
      <c r="WR29" s="247">
        <f>IF(WR$6=$WQ$5,成绩录入!BC32,0)</f>
        <v>0</v>
      </c>
      <c r="WS29" s="248">
        <f>IF(WS$6=$WQ$5,成绩录入!BD32,0)</f>
        <v>0</v>
      </c>
      <c r="WT29" s="248">
        <f>IF(WT$6=$WQ$5,成绩录入!BE32,0)</f>
        <v>0</v>
      </c>
      <c r="WU29" s="248">
        <f>IF(WU$6=$WQ$5,成绩录入!BF32,0)</f>
        <v>0</v>
      </c>
      <c r="WV29" s="248">
        <f>IF(WV$6=$WQ$5,成绩录入!BG32,0)</f>
        <v>0</v>
      </c>
      <c r="WW29" s="248">
        <f>IF(WW$6=$WQ$5,成绩录入!BH32,0)</f>
        <v>0</v>
      </c>
      <c r="WX29" s="248">
        <f>IF(WX$6=$WQ$5,成绩录入!BI32,0)</f>
        <v>0</v>
      </c>
      <c r="WY29" s="248">
        <f>IF(WY$6=$WQ$5,成绩录入!BJ32,0)</f>
        <v>0</v>
      </c>
      <c r="WZ29" s="248">
        <f>IF(WZ$6=$WQ$5,成绩录入!BK32,0)</f>
        <v>0</v>
      </c>
      <c r="XA29" s="248">
        <f>IF(XA$6=$WQ$5,成绩录入!BL32,0)</f>
        <v>0</v>
      </c>
      <c r="XB29" s="248">
        <f>IF(XB$6=$WQ$5,成绩录入!BM32,0)</f>
        <v>0</v>
      </c>
      <c r="XC29" s="248">
        <f>IF(XC$6=$WQ$5,成绩录入!BN32,0)</f>
        <v>0</v>
      </c>
      <c r="XD29" s="248">
        <f>IF(XD$6=$WQ$5,成绩录入!BO32,0)</f>
        <v>0</v>
      </c>
      <c r="XE29" s="248">
        <f>IF(XE$6=$WQ$5,成绩录入!BP32,0)</f>
        <v>0</v>
      </c>
      <c r="XF29" s="248">
        <f>IF(XF$6=$WQ$5,成绩录入!BQ32,0)</f>
        <v>0</v>
      </c>
      <c r="XG29" s="248">
        <f>IF(XG$6=$WQ$5,成绩录入!BR32,0)</f>
        <v>0</v>
      </c>
      <c r="XH29" s="248">
        <f>IF(XH$6=$WQ$5,成绩录入!BS32,0)</f>
        <v>0</v>
      </c>
      <c r="XI29" s="248">
        <f>IF(XI$6=$WQ$5,成绩录入!BT32,0)</f>
        <v>0</v>
      </c>
      <c r="XJ29" s="248">
        <f>IF(XJ$6=$WQ$5,成绩录入!BU32,0)</f>
        <v>0</v>
      </c>
      <c r="XK29" s="248">
        <f>IF(XK$6=$WQ$5,成绩录入!BV32,0)</f>
        <v>0</v>
      </c>
      <c r="XL29" s="248">
        <f>IF(XL$6=$WQ$5,成绩录入!BW32,0)</f>
        <v>0</v>
      </c>
      <c r="XM29" s="248">
        <f>IF(XM$6=$WQ$5,成绩录入!BX32,0)</f>
        <v>0</v>
      </c>
      <c r="XN29" s="248">
        <f>IF(XN$6=$WQ$5,成绩录入!BY32,0)</f>
        <v>0</v>
      </c>
      <c r="XO29" s="248">
        <f>IF(XO$6=$WQ$5,成绩录入!BZ32,0)</f>
        <v>0</v>
      </c>
      <c r="XP29" s="248">
        <f>IF(XP$6=$WQ$5,成绩录入!CA32,0)</f>
        <v>0</v>
      </c>
      <c r="XQ29" s="248">
        <f>IF(XQ$6=$WQ$5,成绩录入!CB32,0)</f>
        <v>0</v>
      </c>
      <c r="XR29" s="248">
        <f>IF(XR$6=$WQ$5,成绩录入!CC32,0)</f>
        <v>0</v>
      </c>
      <c r="XS29" s="248">
        <f>IF(XS$6=$WQ$5,成绩录入!CD32,0)</f>
        <v>0</v>
      </c>
      <c r="XT29" s="248">
        <f>IF(XT$6=$WQ$5,成绩录入!CE32,0)</f>
        <v>0</v>
      </c>
      <c r="XU29" s="248">
        <f>IF(XU$6=$WQ$5,成绩录入!CF32,0)</f>
        <v>0</v>
      </c>
      <c r="XV29" s="248">
        <f>IF(XV$6=$WQ$5,成绩录入!CG32,0)</f>
        <v>0</v>
      </c>
      <c r="XW29" s="248">
        <f>IF(XW$6=$WQ$5,成绩录入!CH32,0)</f>
        <v>0</v>
      </c>
      <c r="XX29" s="248">
        <f>IF(XX$6=$WQ$5,成绩录入!CI32,0)</f>
        <v>0</v>
      </c>
      <c r="XY29" s="248">
        <f>IF(XY$6=$WQ$5,成绩录入!CJ32,0)</f>
        <v>0</v>
      </c>
      <c r="XZ29" s="248">
        <f>IF(XZ$6=$WQ$5,成绩录入!CK32,0)</f>
        <v>0</v>
      </c>
      <c r="YA29" s="248">
        <f>IF(YA$6=$WQ$5,成绩录入!CL32,0)</f>
        <v>0</v>
      </c>
      <c r="YB29" s="248">
        <f>IF(YB$6=$WQ$5,成绩录入!CM32,0)</f>
        <v>0</v>
      </c>
      <c r="YC29" s="248">
        <f>IF(YC$6=$WQ$5,成绩录入!CN32,0)</f>
        <v>0</v>
      </c>
      <c r="YD29" s="248">
        <f>IF(YD$6=$WQ$5,成绩录入!CO32,0)</f>
        <v>0</v>
      </c>
      <c r="YE29" s="248">
        <f>IF(YE$6=$WQ$5,成绩录入!CP32,0)</f>
        <v>0</v>
      </c>
      <c r="YF29" s="248">
        <f>IF(YF$6=$WQ$5,成绩录入!CQ32,0)</f>
        <v>0</v>
      </c>
      <c r="YG29" s="248">
        <f>IF(YG$6=$WQ$5,成绩录入!CR32,0)</f>
        <v>0</v>
      </c>
      <c r="YH29" s="248">
        <f>IF(YH$6=$WQ$5,成绩录入!CS32,0)</f>
        <v>0</v>
      </c>
      <c r="YI29" s="248">
        <f>IF(YI$6=$WQ$5,成绩录入!CT32,0)</f>
        <v>0</v>
      </c>
      <c r="YJ29" s="248">
        <f>IF(YJ$6=$WQ$5,成绩录入!CU32,0)</f>
        <v>0</v>
      </c>
      <c r="YK29" s="248">
        <f>IF(YK$6=$WQ$5,成绩录入!CV32,0)</f>
        <v>0</v>
      </c>
      <c r="YL29" s="248">
        <f>IF(YL$6=$WQ$5,成绩录入!CW32,0)</f>
        <v>0</v>
      </c>
      <c r="YM29" s="248">
        <f>IF(YM$6=$WQ$5,成绩录入!CX32,0)</f>
        <v>0</v>
      </c>
      <c r="YN29" s="248">
        <f>IF(YN$6=$WQ$5,成绩录入!CY32,0)</f>
        <v>0</v>
      </c>
      <c r="YO29" s="248">
        <f>IF(YO$6=$WQ$5,成绩录入!CZ32,0)</f>
        <v>0</v>
      </c>
      <c r="YP29" s="248">
        <f>IF(YP$6=$WQ$5,成绩录入!DA32,0)</f>
        <v>0</v>
      </c>
      <c r="YQ29" s="248">
        <f>IF(YQ$6=$WQ$5,成绩录入!DB32,0)</f>
        <v>0</v>
      </c>
      <c r="YR29" s="248">
        <f>IF(YR$6=$WQ$5,成绩录入!DC32,0)</f>
        <v>0</v>
      </c>
      <c r="YS29" s="248">
        <f>IF(YS$6=$WQ$5,成绩录入!DD32,0)</f>
        <v>0</v>
      </c>
      <c r="YT29" s="248">
        <f>IF(YT$6=$WQ$5,成绩录入!DE32,0)</f>
        <v>0</v>
      </c>
      <c r="YU29" s="248">
        <f>IF(YU$6=$WQ$5,成绩录入!DF32,0)</f>
        <v>0</v>
      </c>
      <c r="YV29" s="248">
        <f>IF(YV$6=$WQ$5,成绩录入!DG32,0)</f>
        <v>0</v>
      </c>
      <c r="YW29" s="248">
        <f>IF(YW$6=$WQ$5,成绩录入!DH32,0)</f>
        <v>0</v>
      </c>
      <c r="YX29" s="248">
        <f>IF(YX$6=$WQ$5,成绩录入!DI32,0)</f>
        <v>0</v>
      </c>
      <c r="YY29" s="248">
        <f>IF(YY$6=$WQ$5,成绩录入!DJ32,0)</f>
        <v>0</v>
      </c>
      <c r="YZ29" s="248">
        <f>IF(YZ$6=$WQ$5,成绩录入!DK32,0)</f>
        <v>0</v>
      </c>
      <c r="ZA29" s="248">
        <f>IF(ZA$6=$WQ$5,成绩录入!DL32,0)</f>
        <v>0</v>
      </c>
      <c r="ZB29" s="248">
        <f>IF(ZB$6=$WQ$5,成绩录入!DM32,0)</f>
        <v>0</v>
      </c>
      <c r="ZC29" s="248">
        <f>IF(ZC$6=$WQ$5,成绩录入!DN32,0)</f>
        <v>0</v>
      </c>
      <c r="ZD29" s="248">
        <f>IF(ZD$6=$WQ$5,成绩录入!DO32,0)</f>
        <v>0</v>
      </c>
      <c r="ZE29" s="248">
        <f>IF(ZE$6=$WQ$5,成绩录入!DP32,0)</f>
        <v>0</v>
      </c>
      <c r="ZF29" s="248">
        <f>IF(ZF$6=$WQ$5,成绩录入!DQ32,0)</f>
        <v>0</v>
      </c>
      <c r="ZG29" s="248">
        <f>IF(ZG$6=$WQ$5,成绩录入!DR32,0)</f>
        <v>0</v>
      </c>
      <c r="ZH29" s="248">
        <f>IF(ZH$6=$WQ$5,成绩录入!DS32,0)</f>
        <v>0</v>
      </c>
      <c r="ZI29" s="248">
        <f>IF(ZI$6=$WQ$5,成绩录入!DT32,0)</f>
        <v>0</v>
      </c>
      <c r="ZJ29" s="248">
        <f>IF(ZJ$6=$WQ$5,成绩录入!DU32,0)</f>
        <v>0</v>
      </c>
      <c r="ZK29" s="248">
        <f>IF(ZK$6=$WQ$5,成绩录入!DV32,0)</f>
        <v>0</v>
      </c>
      <c r="ZL29" s="248">
        <f>IF(ZL$6=$WQ$5,成绩录入!DW32,0)</f>
        <v>0</v>
      </c>
      <c r="ZM29" s="248">
        <f>IF(ZM$6=$WQ$5,成绩录入!DX32,0)</f>
        <v>0</v>
      </c>
      <c r="ZN29" s="248">
        <f>IF(ZN$6=$WQ$5,成绩录入!DY32,0)</f>
        <v>0</v>
      </c>
      <c r="ZO29" s="248">
        <f>IF(ZO$6=$WQ$5,成绩录入!DZ32,0)</f>
        <v>0</v>
      </c>
      <c r="ZP29" s="248">
        <f>IF(ZP$6=$WQ$5,成绩录入!EA32,0)</f>
        <v>0</v>
      </c>
      <c r="ZQ29" s="248">
        <f>IF(ZQ$6=$WQ$5,成绩录入!EB32,0)</f>
        <v>0</v>
      </c>
      <c r="ZR29" s="248">
        <f>IF(ZR$6=$WQ$5,成绩录入!EC32,0)</f>
        <v>0</v>
      </c>
      <c r="ZS29" s="248">
        <f>IF(ZS$6=$WQ$5,成绩录入!ED32,0)</f>
        <v>0</v>
      </c>
      <c r="ZT29" s="248">
        <f>IF(ZT$6=$WQ$5,成绩录入!EE32,0)</f>
        <v>0</v>
      </c>
      <c r="ZU29" s="248">
        <f>IF(ZU$6=$WQ$5,成绩录入!EF32,0)</f>
        <v>0</v>
      </c>
      <c r="ZV29" s="248">
        <f>IF(ZV$6=$WQ$5,成绩录入!EG32,0)</f>
        <v>0</v>
      </c>
      <c r="ZW29" s="248">
        <f>IF(ZW$6=$WQ$5,成绩录入!EH32,0)</f>
        <v>0</v>
      </c>
      <c r="ZX29" s="248">
        <f>IF(ZX$6=$WQ$5,成绩录入!EI32,0)</f>
        <v>0</v>
      </c>
      <c r="ZY29" s="248">
        <f>IF(ZY$6=$WQ$5,成绩录入!EJ32,0)</f>
        <v>0</v>
      </c>
      <c r="ZZ29" s="248">
        <f>IF(ZZ$6=$WQ$5,成绩录入!EK32,0)</f>
        <v>0</v>
      </c>
      <c r="AAA29" s="248">
        <f>IF(AAA$6=$WQ$5,成绩录入!EL32,0)</f>
        <v>0</v>
      </c>
      <c r="AAB29" s="248">
        <f>IF(AAB$6=$WQ$5,成绩录入!EM32,0)</f>
        <v>0</v>
      </c>
      <c r="AAC29" s="248">
        <f>IF(AAC$6=$WQ$5,成绩录入!EN32,0)</f>
        <v>0</v>
      </c>
      <c r="AAD29" s="248">
        <f>IF(AAD$6=$WQ$5,成绩录入!EO32,0)</f>
        <v>0</v>
      </c>
      <c r="AAE29" s="248">
        <f>IF(AAE$6=$WQ$5,成绩录入!EP32,0)</f>
        <v>0</v>
      </c>
      <c r="AAF29" s="248">
        <f>IF(AAF$6=$WQ$5,成绩录入!EQ32,0)</f>
        <v>0</v>
      </c>
      <c r="AAG29" s="248">
        <f>IF(AAG$6=$WQ$5,成绩录入!ER32,0)</f>
        <v>0</v>
      </c>
      <c r="AAH29" s="248">
        <f>IF(AAH$6=$WQ$5,成绩录入!ES32,0)</f>
        <v>0</v>
      </c>
      <c r="AAI29" s="248">
        <f>IF(AAI$6=$WQ$5,成绩录入!ET32,0)</f>
        <v>0</v>
      </c>
      <c r="AAJ29" s="248">
        <f>IF(AAJ$6=$WQ$5,成绩录入!EU32,0)</f>
        <v>0</v>
      </c>
      <c r="AAK29" s="248">
        <f>IF(AAK$6=$WQ$5,成绩录入!EV32,0)</f>
        <v>0</v>
      </c>
      <c r="AAL29" s="248">
        <f>IF(AAL$6=$WQ$5,成绩录入!EW32,0)</f>
        <v>0</v>
      </c>
      <c r="AAM29" s="248">
        <f>IF(AAM$6=$WQ$5,成绩录入!EX32,0)</f>
        <v>0</v>
      </c>
      <c r="AAN29" s="218">
        <f t="shared" si="33"/>
        <v>0</v>
      </c>
      <c r="AAO29" s="206"/>
      <c r="AAQ29" s="247">
        <f>IF(AAQ$6=$AAP$5,成绩录入!BC32,0)</f>
        <v>0</v>
      </c>
      <c r="AAR29" s="248">
        <f>IF(AAR$6=$AAP$5,成绩录入!BD32,0)</f>
        <v>0</v>
      </c>
      <c r="AAS29" s="248">
        <f>IF(AAS$6=$AAP$5,成绩录入!BE32,0)</f>
        <v>0</v>
      </c>
      <c r="AAT29" s="248">
        <f>IF(AAT$6=$AAP$5,成绩录入!BF32,0)</f>
        <v>0</v>
      </c>
      <c r="AAU29" s="248">
        <f>IF(AAU$6=$AAP$5,成绩录入!BG32,0)</f>
        <v>0</v>
      </c>
      <c r="AAV29" s="248">
        <f>IF(AAV$6=$AAP$5,成绩录入!BH32,0)</f>
        <v>0</v>
      </c>
      <c r="AAW29" s="248">
        <f>IF(AAW$6=$AAP$5,成绩录入!BI32,0)</f>
        <v>0</v>
      </c>
      <c r="AAX29" s="248">
        <f>IF(AAX$6=$AAP$5,成绩录入!BJ32,0)</f>
        <v>0</v>
      </c>
      <c r="AAY29" s="248">
        <f>IF(AAY$6=$AAP$5,成绩录入!BK32,0)</f>
        <v>0</v>
      </c>
      <c r="AAZ29" s="248">
        <f>IF(AAZ$6=$AAP$5,成绩录入!BL32,0)</f>
        <v>0</v>
      </c>
      <c r="ABA29" s="248">
        <f>IF(ABA$6=$AAP$5,成绩录入!BM32,0)</f>
        <v>0</v>
      </c>
      <c r="ABB29" s="248">
        <f>IF(ABB$6=$AAP$5,成绩录入!BN32,0)</f>
        <v>0</v>
      </c>
      <c r="ABC29" s="248">
        <f>IF(ABC$6=$AAP$5,成绩录入!BO32,0)</f>
        <v>0</v>
      </c>
      <c r="ABD29" s="248">
        <f>IF(ABD$6=$AAP$5,成绩录入!BP32,0)</f>
        <v>0</v>
      </c>
      <c r="ABE29" s="248">
        <f>IF(ABE$6=$AAP$5,成绩录入!BQ32,0)</f>
        <v>0</v>
      </c>
      <c r="ABF29" s="248">
        <f>IF(ABF$6=$AAP$5,成绩录入!BR32,0)</f>
        <v>0</v>
      </c>
      <c r="ABG29" s="248">
        <f>IF(ABG$6=$AAP$5,成绩录入!BS32,0)</f>
        <v>0</v>
      </c>
      <c r="ABH29" s="248">
        <f>IF(ABH$6=$AAP$5,成绩录入!BT32,0)</f>
        <v>0</v>
      </c>
      <c r="ABI29" s="248">
        <f>IF(ABI$6=$AAP$5,成绩录入!BU32,0)</f>
        <v>0</v>
      </c>
      <c r="ABJ29" s="248">
        <f>IF(ABJ$6=$AAP$5,成绩录入!BV32,0)</f>
        <v>0</v>
      </c>
      <c r="ABK29" s="248">
        <f>IF(ABK$6=$AAP$5,成绩录入!BW32,0)</f>
        <v>0</v>
      </c>
      <c r="ABL29" s="248">
        <f>IF(ABL$6=$AAP$5,成绩录入!BX32,0)</f>
        <v>0</v>
      </c>
      <c r="ABM29" s="248">
        <f>IF(ABM$6=$AAP$5,成绩录入!BY32,0)</f>
        <v>0</v>
      </c>
      <c r="ABN29" s="248">
        <f>IF(ABN$6=$AAP$5,成绩录入!BZ32,0)</f>
        <v>0</v>
      </c>
      <c r="ABO29" s="248">
        <f>IF(ABO$6=$AAP$5,成绩录入!CA32,0)</f>
        <v>0</v>
      </c>
      <c r="ABP29" s="248">
        <f>IF(ABP$6=$AAP$5,成绩录入!CB32,0)</f>
        <v>0</v>
      </c>
      <c r="ABQ29" s="248">
        <f>IF(ABQ$6=$AAP$5,成绩录入!CC32,0)</f>
        <v>0</v>
      </c>
      <c r="ABR29" s="248">
        <f>IF(ABR$6=$AAP$5,成绩录入!CD32,0)</f>
        <v>0</v>
      </c>
      <c r="ABS29" s="248">
        <f>IF(ABS$6=$AAP$5,成绩录入!CE32,0)</f>
        <v>0</v>
      </c>
      <c r="ABT29" s="248">
        <f>IF(ABT$6=$AAP$5,成绩录入!CF32,0)</f>
        <v>0</v>
      </c>
      <c r="ABU29" s="248">
        <f>IF(ABU$6=$AAP$5,成绩录入!CG32,0)</f>
        <v>0</v>
      </c>
      <c r="ABV29" s="248">
        <f>IF(ABV$6=$AAP$5,成绩录入!CH32,0)</f>
        <v>0</v>
      </c>
      <c r="ABW29" s="248">
        <f>IF(ABW$6=$AAP$5,成绩录入!CI32,0)</f>
        <v>0</v>
      </c>
      <c r="ABX29" s="248">
        <f>IF(ABX$6=$AAP$5,成绩录入!CJ32,0)</f>
        <v>0</v>
      </c>
      <c r="ABY29" s="248">
        <f>IF(ABY$6=$AAP$5,成绩录入!CK32,0)</f>
        <v>0</v>
      </c>
      <c r="ABZ29" s="248">
        <f>IF(ABZ$6=$AAP$5,成绩录入!CL32,0)</f>
        <v>0</v>
      </c>
      <c r="ACA29" s="248">
        <f>IF(ACA$6=$AAP$5,成绩录入!CM32,0)</f>
        <v>0</v>
      </c>
      <c r="ACB29" s="248">
        <f>IF(ACB$6=$AAP$5,成绩录入!CN32,0)</f>
        <v>0</v>
      </c>
      <c r="ACC29" s="248">
        <f>IF(ACC$6=$AAP$5,成绩录入!CO32,0)</f>
        <v>0</v>
      </c>
      <c r="ACD29" s="248">
        <f>IF(ACD$6=$AAP$5,成绩录入!CP32,0)</f>
        <v>0</v>
      </c>
      <c r="ACE29" s="248">
        <f>IF(ACE$6=$AAP$5,成绩录入!CQ32,0)</f>
        <v>0</v>
      </c>
      <c r="ACF29" s="248">
        <f>IF(ACF$6=$AAP$5,成绩录入!CR32,0)</f>
        <v>0</v>
      </c>
      <c r="ACG29" s="248">
        <f>IF(ACG$6=$AAP$5,成绩录入!CS32,0)</f>
        <v>0</v>
      </c>
      <c r="ACH29" s="248">
        <f>IF(ACH$6=$AAP$5,成绩录入!CT32,0)</f>
        <v>0</v>
      </c>
      <c r="ACI29" s="248">
        <f>IF(ACI$6=$AAP$5,成绩录入!CU32,0)</f>
        <v>0</v>
      </c>
      <c r="ACJ29" s="248">
        <f>IF(ACJ$6=$AAP$5,成绩录入!CV32,0)</f>
        <v>0</v>
      </c>
      <c r="ACK29" s="248">
        <f>IF(ACK$6=$AAP$5,成绩录入!CW32,0)</f>
        <v>0</v>
      </c>
      <c r="ACL29" s="248">
        <f>IF(ACL$6=$AAP$5,成绩录入!CX32,0)</f>
        <v>0</v>
      </c>
      <c r="ACM29" s="248">
        <f>IF(ACM$6=$AAP$5,成绩录入!CY32,0)</f>
        <v>0</v>
      </c>
      <c r="ACN29" s="248">
        <f>IF(ACN$6=$AAP$5,成绩录入!CZ32,0)</f>
        <v>0</v>
      </c>
      <c r="ACO29" s="248">
        <f>IF(ACO$6=$AAP$5,成绩录入!DA32,0)</f>
        <v>0</v>
      </c>
      <c r="ACP29" s="248">
        <f>IF(ACP$6=$AAP$5,成绩录入!DB32,0)</f>
        <v>0</v>
      </c>
      <c r="ACQ29" s="248">
        <f>IF(ACQ$6=$AAP$5,成绩录入!DC32,0)</f>
        <v>0</v>
      </c>
      <c r="ACR29" s="248">
        <f>IF(ACR$6=$AAP$5,成绩录入!DD32,0)</f>
        <v>0</v>
      </c>
      <c r="ACS29" s="248">
        <f>IF(ACS$6=$AAP$5,成绩录入!DE32,0)</f>
        <v>0</v>
      </c>
      <c r="ACT29" s="248">
        <f>IF(ACT$6=$AAP$5,成绩录入!DF32,0)</f>
        <v>0</v>
      </c>
      <c r="ACU29" s="248">
        <f>IF(ACU$6=$AAP$5,成绩录入!DG32,0)</f>
        <v>0</v>
      </c>
      <c r="ACV29" s="248">
        <f>IF(ACV$6=$AAP$5,成绩录入!DH32,0)</f>
        <v>0</v>
      </c>
      <c r="ACW29" s="248">
        <f>IF(ACW$6=$AAP$5,成绩录入!DI32,0)</f>
        <v>0</v>
      </c>
      <c r="ACX29" s="248">
        <f>IF(ACX$6=$AAP$5,成绩录入!DJ32,0)</f>
        <v>0</v>
      </c>
      <c r="ACY29" s="248">
        <f>IF(ACY$6=$AAP$5,成绩录入!DK32,0)</f>
        <v>0</v>
      </c>
      <c r="ACZ29" s="248">
        <f>IF(ACZ$6=$AAP$5,成绩录入!DL32,0)</f>
        <v>0</v>
      </c>
      <c r="ADA29" s="248">
        <f>IF(ADA$6=$AAP$5,成绩录入!DM32,0)</f>
        <v>0</v>
      </c>
      <c r="ADB29" s="248">
        <f>IF(ADB$6=$AAP$5,成绩录入!DN32,0)</f>
        <v>0</v>
      </c>
      <c r="ADC29" s="248">
        <f>IF(ADC$6=$AAP$5,成绩录入!DO32,0)</f>
        <v>0</v>
      </c>
      <c r="ADD29" s="248">
        <f>IF(ADD$6=$AAP$5,成绩录入!DP32,0)</f>
        <v>0</v>
      </c>
      <c r="ADE29" s="248">
        <f>IF(ADE$6=$AAP$5,成绩录入!DQ32,0)</f>
        <v>0</v>
      </c>
      <c r="ADF29" s="248">
        <f>IF(ADF$6=$AAP$5,成绩录入!DR32,0)</f>
        <v>0</v>
      </c>
      <c r="ADG29" s="248">
        <f>IF(ADG$6=$AAP$5,成绩录入!DS32,0)</f>
        <v>0</v>
      </c>
      <c r="ADH29" s="248">
        <f>IF(ADH$6=$AAP$5,成绩录入!DT32,0)</f>
        <v>0</v>
      </c>
      <c r="ADI29" s="248">
        <f>IF(ADI$6=$AAP$5,成绩录入!DU32,0)</f>
        <v>0</v>
      </c>
      <c r="ADJ29" s="248">
        <f>IF(ADJ$6=$AAP$5,成绩录入!DV32,0)</f>
        <v>0</v>
      </c>
      <c r="ADK29" s="248">
        <f>IF(ADK$6=$AAP$5,成绩录入!DW32,0)</f>
        <v>0</v>
      </c>
      <c r="ADL29" s="248">
        <f>IF(ADL$6=$AAP$5,成绩录入!DX32,0)</f>
        <v>0</v>
      </c>
      <c r="ADM29" s="248">
        <f>IF(ADM$6=$AAP$5,成绩录入!DY32,0)</f>
        <v>0</v>
      </c>
      <c r="ADN29" s="248">
        <f>IF(ADN$6=$AAP$5,成绩录入!DZ32,0)</f>
        <v>0</v>
      </c>
      <c r="ADO29" s="248">
        <f>IF(ADO$6=$AAP$5,成绩录入!EA32,0)</f>
        <v>0</v>
      </c>
      <c r="ADP29" s="248">
        <f>IF(ADP$6=$AAP$5,成绩录入!EB32,0)</f>
        <v>0</v>
      </c>
      <c r="ADQ29" s="248">
        <f>IF(ADQ$6=$AAP$5,成绩录入!EC32,0)</f>
        <v>0</v>
      </c>
      <c r="ADR29" s="248">
        <f>IF(ADR$6=$AAP$5,成绩录入!ED32,0)</f>
        <v>0</v>
      </c>
      <c r="ADS29" s="248">
        <f>IF(ADS$6=$AAP$5,成绩录入!EE32,0)</f>
        <v>0</v>
      </c>
      <c r="ADT29" s="248">
        <f>IF(ADT$6=$AAP$5,成绩录入!EF32,0)</f>
        <v>0</v>
      </c>
      <c r="ADU29" s="248">
        <f>IF(ADU$6=$AAP$5,成绩录入!EG32,0)</f>
        <v>0</v>
      </c>
      <c r="ADV29" s="248">
        <f>IF(ADV$6=$AAP$5,成绩录入!EH32,0)</f>
        <v>0</v>
      </c>
      <c r="ADW29" s="248">
        <f>IF(ADW$6=$AAP$5,成绩录入!EI32,0)</f>
        <v>0</v>
      </c>
      <c r="ADX29" s="248">
        <f>IF(ADX$6=$AAP$5,成绩录入!EJ32,0)</f>
        <v>0</v>
      </c>
      <c r="ADY29" s="248">
        <f>IF(ADY$6=$AAP$5,成绩录入!EK32,0)</f>
        <v>0</v>
      </c>
      <c r="ADZ29" s="248">
        <f>IF(ADZ$6=$AAP$5,成绩录入!EL32,0)</f>
        <v>0</v>
      </c>
      <c r="AEA29" s="248">
        <f>IF(AEA$6=$AAP$5,成绩录入!EM32,0)</f>
        <v>0</v>
      </c>
      <c r="AEB29" s="248">
        <f>IF(AEB$6=$AAP$5,成绩录入!EN32,0)</f>
        <v>0</v>
      </c>
      <c r="AEC29" s="248">
        <f>IF(AEC$6=$AAP$5,成绩录入!EO32,0)</f>
        <v>0</v>
      </c>
      <c r="AED29" s="248">
        <f>IF(AED$6=$AAP$5,成绩录入!EP32,0)</f>
        <v>0</v>
      </c>
      <c r="AEE29" s="248">
        <f>IF(AEE$6=$AAP$5,成绩录入!EQ32,0)</f>
        <v>0</v>
      </c>
      <c r="AEF29" s="248">
        <f>IF(AEF$6=$AAP$5,成绩录入!ER32,0)</f>
        <v>0</v>
      </c>
      <c r="AEG29" s="248">
        <f>IF(AEG$6=$AAP$5,成绩录入!ES32,0)</f>
        <v>0</v>
      </c>
      <c r="AEH29" s="248">
        <f>IF(AEH$6=$AAP$5,成绩录入!ET32,0)</f>
        <v>0</v>
      </c>
      <c r="AEI29" s="248">
        <f>IF(AEI$6=$AAP$5,成绩录入!EU32,0)</f>
        <v>0</v>
      </c>
      <c r="AEJ29" s="248">
        <f>IF(AEJ$6=$AAP$5,成绩录入!EV32,0)</f>
        <v>0</v>
      </c>
      <c r="AEK29" s="248">
        <f>IF(AEK$6=$AAP$5,成绩录入!EW32,0)</f>
        <v>0</v>
      </c>
      <c r="AEL29" s="248">
        <f>IF(AEL$6=$AAP$5,成绩录入!EX32,0)</f>
        <v>0</v>
      </c>
      <c r="AEM29" s="218">
        <f t="shared" si="34"/>
        <v>0</v>
      </c>
      <c r="AEN29" s="166"/>
      <c r="AEO29" s="166"/>
      <c r="AEP29" s="247">
        <f>IF(AEP$6=$AEO$5,成绩录入!BC32,0)</f>
        <v>0</v>
      </c>
      <c r="AEQ29" s="248">
        <f>IF(AEQ$6=$AEO$5,成绩录入!BD32,0)</f>
        <v>0</v>
      </c>
      <c r="AER29" s="248">
        <f>IF(AER$6=$AEO$5,成绩录入!BE32,0)</f>
        <v>0</v>
      </c>
      <c r="AES29" s="248">
        <f>IF(AES$6=$AEO$5,成绩录入!BF32,0)</f>
        <v>0</v>
      </c>
      <c r="AET29" s="248">
        <f>IF(AET$6=$AEO$5,成绩录入!BG32,0)</f>
        <v>0</v>
      </c>
      <c r="AEU29" s="248">
        <f>IF(AEU$6=$AEO$5,成绩录入!BH32,0)</f>
        <v>0</v>
      </c>
      <c r="AEV29" s="248">
        <f>IF(AEV$6=$AEO$5,成绩录入!BI32,0)</f>
        <v>0</v>
      </c>
      <c r="AEW29" s="248">
        <f>IF(AEW$6=$AEO$5,成绩录入!BJ32,0)</f>
        <v>0</v>
      </c>
      <c r="AEX29" s="248">
        <f>IF(AEX$6=$AEO$5,成绩录入!BK32,0)</f>
        <v>0</v>
      </c>
      <c r="AEY29" s="248">
        <f>IF(AEY$6=$AEO$5,成绩录入!BL32,0)</f>
        <v>0</v>
      </c>
      <c r="AEZ29" s="248">
        <f>IF(AEZ$6=$AEO$5,成绩录入!BM32,0)</f>
        <v>0</v>
      </c>
      <c r="AFA29" s="248">
        <f>IF(AFA$6=$AEO$5,成绩录入!BN32,0)</f>
        <v>0</v>
      </c>
      <c r="AFB29" s="248">
        <f>IF(AFB$6=$AEO$5,成绩录入!BO32,0)</f>
        <v>0</v>
      </c>
      <c r="AFC29" s="248">
        <f>IF(AFC$6=$AEO$5,成绩录入!BP32,0)</f>
        <v>0</v>
      </c>
      <c r="AFD29" s="248">
        <f>IF(AFD$6=$AEO$5,成绩录入!BQ32,0)</f>
        <v>0</v>
      </c>
      <c r="AFE29" s="248">
        <f>IF(AFE$6=$AEO$5,成绩录入!BR32,0)</f>
        <v>0</v>
      </c>
      <c r="AFF29" s="248">
        <f>IF(AFF$6=$AEO$5,成绩录入!BS32,0)</f>
        <v>0</v>
      </c>
      <c r="AFG29" s="248">
        <f>IF(AFG$6=$AEO$5,成绩录入!BT32,0)</f>
        <v>0</v>
      </c>
      <c r="AFH29" s="248">
        <f>IF(AFH$6=$AEO$5,成绩录入!BU32,0)</f>
        <v>0</v>
      </c>
      <c r="AFI29" s="248">
        <f>IF(AFI$6=$AEO$5,成绩录入!BV32,0)</f>
        <v>0</v>
      </c>
      <c r="AFJ29" s="248">
        <f>IF(AFJ$6=$AEO$5,成绩录入!BW32,0)</f>
        <v>0</v>
      </c>
      <c r="AFK29" s="248">
        <f>IF(AFK$6=$AEO$5,成绩录入!BX32,0)</f>
        <v>0</v>
      </c>
      <c r="AFL29" s="248">
        <f>IF(AFL$6=$AEO$5,成绩录入!BY32,0)</f>
        <v>0</v>
      </c>
      <c r="AFM29" s="248">
        <f>IF(AFM$6=$AEO$5,成绩录入!BZ32,0)</f>
        <v>0</v>
      </c>
      <c r="AFN29" s="248">
        <f>IF(AFN$6=$AEO$5,成绩录入!CA32,0)</f>
        <v>0</v>
      </c>
      <c r="AFO29" s="248">
        <f>IF(AFO$6=$AEO$5,成绩录入!CB32,0)</f>
        <v>0</v>
      </c>
      <c r="AFP29" s="248">
        <f>IF(AFP$6=$AEO$5,成绩录入!CC32,0)</f>
        <v>0</v>
      </c>
      <c r="AFQ29" s="248">
        <f>IF(AFQ$6=$AEO$5,成绩录入!CD32,0)</f>
        <v>0</v>
      </c>
      <c r="AFR29" s="248">
        <f>IF(AFR$6=$AEO$5,成绩录入!CE32,0)</f>
        <v>0</v>
      </c>
      <c r="AFS29" s="248">
        <f>IF(AFS$6=$AEO$5,成绩录入!CF32,0)</f>
        <v>0</v>
      </c>
      <c r="AFT29" s="248">
        <f>IF(AFT$6=$AEO$5,成绩录入!CG32,0)</f>
        <v>0</v>
      </c>
      <c r="AFU29" s="248">
        <f>IF(AFU$6=$AEO$5,成绩录入!CH32,0)</f>
        <v>0</v>
      </c>
      <c r="AFV29" s="248">
        <f>IF(AFV$6=$AEO$5,成绩录入!CI32,0)</f>
        <v>0</v>
      </c>
      <c r="AFW29" s="248">
        <f>IF(AFW$6=$AEO$5,成绩录入!CJ32,0)</f>
        <v>0</v>
      </c>
      <c r="AFX29" s="248">
        <f>IF(AFX$6=$AEO$5,成绩录入!CK32,0)</f>
        <v>0</v>
      </c>
      <c r="AFY29" s="248">
        <f>IF(AFY$6=$AEO$5,成绩录入!CL32,0)</f>
        <v>0</v>
      </c>
      <c r="AFZ29" s="248">
        <f>IF(AFZ$6=$AEO$5,成绩录入!CM32,0)</f>
        <v>0</v>
      </c>
      <c r="AGA29" s="248">
        <f>IF(AGA$6=$AEO$5,成绩录入!CN32,0)</f>
        <v>0</v>
      </c>
      <c r="AGB29" s="248">
        <f>IF(AGB$6=$AEO$5,成绩录入!CO32,0)</f>
        <v>0</v>
      </c>
      <c r="AGC29" s="248">
        <f>IF(AGC$6=$AEO$5,成绩录入!CP32,0)</f>
        <v>0</v>
      </c>
      <c r="AGD29" s="248">
        <f>IF(AGD$6=$AEO$5,成绩录入!CQ32,0)</f>
        <v>0</v>
      </c>
      <c r="AGE29" s="248">
        <f>IF(AGE$6=$AEO$5,成绩录入!CR32,0)</f>
        <v>0</v>
      </c>
      <c r="AGF29" s="248">
        <f>IF(AGF$6=$AEO$5,成绩录入!CS32,0)</f>
        <v>0</v>
      </c>
      <c r="AGG29" s="248">
        <f>IF(AGG$6=$AEO$5,成绩录入!CT32,0)</f>
        <v>0</v>
      </c>
      <c r="AGH29" s="248">
        <f>IF(AGH$6=$AEO$5,成绩录入!CU32,0)</f>
        <v>0</v>
      </c>
      <c r="AGI29" s="248">
        <f>IF(AGI$6=$AEO$5,成绩录入!CV32,0)</f>
        <v>0</v>
      </c>
      <c r="AGJ29" s="248">
        <f>IF(AGJ$6=$AEO$5,成绩录入!CW32,0)</f>
        <v>0</v>
      </c>
      <c r="AGK29" s="248">
        <f>IF(AGK$6=$AEO$5,成绩录入!CX32,0)</f>
        <v>0</v>
      </c>
      <c r="AGL29" s="248">
        <f>IF(AGL$6=$AEO$5,成绩录入!CY32,0)</f>
        <v>0</v>
      </c>
      <c r="AGM29" s="248">
        <f>IF(AGM$6=$AEO$5,成绩录入!CZ32,0)</f>
        <v>0</v>
      </c>
      <c r="AGN29" s="248">
        <f>IF(AGN$6=$AEO$5,成绩录入!DA32,0)</f>
        <v>0</v>
      </c>
      <c r="AGO29" s="248">
        <f>IF(AGO$6=$AEO$5,成绩录入!DB32,0)</f>
        <v>0</v>
      </c>
      <c r="AGP29" s="248">
        <f>IF(AGP$6=$AEO$5,成绩录入!DC32,0)</f>
        <v>0</v>
      </c>
      <c r="AGQ29" s="248">
        <f>IF(AGQ$6=$AEO$5,成绩录入!DD32,0)</f>
        <v>0</v>
      </c>
      <c r="AGR29" s="248">
        <f>IF(AGR$6=$AEO$5,成绩录入!DE32,0)</f>
        <v>0</v>
      </c>
      <c r="AGS29" s="248">
        <f>IF(AGS$6=$AEO$5,成绩录入!DF32,0)</f>
        <v>0</v>
      </c>
      <c r="AGT29" s="248">
        <f>IF(AGT$6=$AEO$5,成绩录入!DG32,0)</f>
        <v>0</v>
      </c>
      <c r="AGU29" s="248">
        <f>IF(AGU$6=$AEO$5,成绩录入!DH32,0)</f>
        <v>0</v>
      </c>
      <c r="AGV29" s="248">
        <f>IF(AGV$6=$AEO$5,成绩录入!DI32,0)</f>
        <v>0</v>
      </c>
      <c r="AGW29" s="248">
        <f>IF(AGW$6=$AEO$5,成绩录入!DJ32,0)</f>
        <v>0</v>
      </c>
      <c r="AGX29" s="248">
        <f>IF(AGX$6=$AEO$5,成绩录入!DK32,0)</f>
        <v>0</v>
      </c>
      <c r="AGY29" s="248">
        <f>IF(AGY$6=$AEO$5,成绩录入!DL32,0)</f>
        <v>0</v>
      </c>
      <c r="AGZ29" s="248">
        <f>IF(AGZ$6=$AEO$5,成绩录入!DM32,0)</f>
        <v>0</v>
      </c>
      <c r="AHA29" s="248">
        <f>IF(AHA$6=$AEO$5,成绩录入!DN32,0)</f>
        <v>0</v>
      </c>
      <c r="AHB29" s="248">
        <f>IF(AHB$6=$AEO$5,成绩录入!DO32,0)</f>
        <v>0</v>
      </c>
      <c r="AHC29" s="248">
        <f>IF(AHC$6=$AEO$5,成绩录入!DP32,0)</f>
        <v>0</v>
      </c>
      <c r="AHD29" s="248">
        <f>IF(AHD$6=$AEO$5,成绩录入!DQ32,0)</f>
        <v>0</v>
      </c>
      <c r="AHE29" s="248">
        <f>IF(AHE$6=$AEO$5,成绩录入!DR32,0)</f>
        <v>0</v>
      </c>
      <c r="AHF29" s="248">
        <f>IF(AHF$6=$AEO$5,成绩录入!DS32,0)</f>
        <v>0</v>
      </c>
      <c r="AHG29" s="248">
        <f>IF(AHG$6=$AEO$5,成绩录入!DT32,0)</f>
        <v>0</v>
      </c>
      <c r="AHH29" s="248">
        <f>IF(AHH$6=$AEO$5,成绩录入!DU32,0)</f>
        <v>0</v>
      </c>
      <c r="AHI29" s="248">
        <f>IF(AHI$6=$AEO$5,成绩录入!DV32,0)</f>
        <v>0</v>
      </c>
      <c r="AHJ29" s="248">
        <f>IF(AHJ$6=$AEO$5,成绩录入!DW32,0)</f>
        <v>0</v>
      </c>
      <c r="AHK29" s="248">
        <f>IF(AHK$6=$AEO$5,成绩录入!DX32,0)</f>
        <v>0</v>
      </c>
      <c r="AHL29" s="248">
        <f>IF(AHL$6=$AEO$5,成绩录入!DY32,0)</f>
        <v>0</v>
      </c>
      <c r="AHM29" s="248">
        <f>IF(AHM$6=$AEO$5,成绩录入!DZ32,0)</f>
        <v>0</v>
      </c>
      <c r="AHN29" s="248">
        <f>IF(AHN$6=$AEO$5,成绩录入!EA32,0)</f>
        <v>0</v>
      </c>
      <c r="AHO29" s="248">
        <f>IF(AHO$6=$AEO$5,成绩录入!EB32,0)</f>
        <v>0</v>
      </c>
      <c r="AHP29" s="248">
        <f>IF(AHP$6=$AEO$5,成绩录入!EC32,0)</f>
        <v>0</v>
      </c>
      <c r="AHQ29" s="248">
        <f>IF(AHQ$6=$AEO$5,成绩录入!ED32,0)</f>
        <v>0</v>
      </c>
      <c r="AHR29" s="248">
        <f>IF(AHR$6=$AEO$5,成绩录入!EE32,0)</f>
        <v>0</v>
      </c>
      <c r="AHS29" s="248">
        <f>IF(AHS$6=$AEO$5,成绩录入!EF32,0)</f>
        <v>0</v>
      </c>
      <c r="AHT29" s="248">
        <f>IF(AHT$6=$AEO$5,成绩录入!EG32,0)</f>
        <v>0</v>
      </c>
      <c r="AHU29" s="248">
        <f>IF(AHU$6=$AEO$5,成绩录入!EH32,0)</f>
        <v>0</v>
      </c>
      <c r="AHV29" s="248">
        <f>IF(AHV$6=$AEO$5,成绩录入!EI32,0)</f>
        <v>0</v>
      </c>
      <c r="AHW29" s="248">
        <f>IF(AHW$6=$AEO$5,成绩录入!EJ32,0)</f>
        <v>0</v>
      </c>
      <c r="AHX29" s="248">
        <f>IF(AHX$6=$AEO$5,成绩录入!EK32,0)</f>
        <v>0</v>
      </c>
      <c r="AHY29" s="248">
        <f>IF(AHY$6=$AEO$5,成绩录入!EL32,0)</f>
        <v>0</v>
      </c>
      <c r="AHZ29" s="248">
        <f>IF(AHZ$6=$AEO$5,成绩录入!EM32,0)</f>
        <v>0</v>
      </c>
      <c r="AIA29" s="248">
        <f>IF(AIA$6=$AEO$5,成绩录入!EN32,0)</f>
        <v>0</v>
      </c>
      <c r="AIB29" s="248">
        <f>IF(AIB$6=$AEO$5,成绩录入!EO32,0)</f>
        <v>0</v>
      </c>
      <c r="AIC29" s="248">
        <f>IF(AIC$6=$AEO$5,成绩录入!EP32,0)</f>
        <v>0</v>
      </c>
      <c r="AID29" s="248">
        <f>IF(AID$6=$AEO$5,成绩录入!EQ32,0)</f>
        <v>0</v>
      </c>
      <c r="AIE29" s="248">
        <f>IF(AIE$6=$AEO$5,成绩录入!ER32,0)</f>
        <v>0</v>
      </c>
      <c r="AIF29" s="248">
        <f>IF(AIF$6=$AEO$5,成绩录入!ES32,0)</f>
        <v>0</v>
      </c>
      <c r="AIG29" s="248">
        <f>IF(AIG$6=$AEO$5,成绩录入!ET32,0)</f>
        <v>0</v>
      </c>
      <c r="AIH29" s="248">
        <f>IF(AIH$6=$AEO$5,成绩录入!EU32,0)</f>
        <v>0</v>
      </c>
      <c r="AII29" s="248">
        <f>IF(AII$6=$AEO$5,成绩录入!EV32,0)</f>
        <v>0</v>
      </c>
      <c r="AIJ29" s="248">
        <f>IF(AIJ$6=$AEO$5,成绩录入!EW32,0)</f>
        <v>0</v>
      </c>
      <c r="AIK29" s="248">
        <f>IF(AIK$6=$AEO$5,成绩录入!EX32,0)</f>
        <v>0</v>
      </c>
      <c r="AIL29" s="218">
        <f t="shared" si="35"/>
        <v>0</v>
      </c>
      <c r="AIN29" s="214" t="str">
        <f>初始录入!A34</f>
        <v/>
      </c>
      <c r="AIO29" s="215">
        <f>初始录入!B34</f>
        <v>0</v>
      </c>
      <c r="AIP29" s="216">
        <f>初始录入!C34</f>
        <v>0</v>
      </c>
      <c r="AIQ29" s="314">
        <f>IF(平时!D27&lt;&gt;"",平时!D27,0)</f>
        <v>0</v>
      </c>
      <c r="AIR29" s="324" t="str">
        <f t="shared" si="89"/>
        <v/>
      </c>
      <c r="AIS29" s="314">
        <f>IF(过程!D27&lt;&gt;"",过程!D27,0)</f>
        <v>0</v>
      </c>
      <c r="AIT29" s="324" t="str">
        <f t="shared" si="90"/>
        <v/>
      </c>
      <c r="AIU29" s="216">
        <f>IF(期末!D27&lt;&gt;"",期末!D27,0)</f>
        <v>0</v>
      </c>
      <c r="AIV29" s="324" t="str">
        <f t="shared" si="91"/>
        <v/>
      </c>
      <c r="AIW29" s="325">
        <f t="shared" si="92"/>
        <v>0</v>
      </c>
      <c r="AIX29" s="314">
        <f>IF(平时!E27&lt;&gt;"",平时!E27,0)</f>
        <v>0</v>
      </c>
      <c r="AIY29" s="324" t="str">
        <f t="shared" si="93"/>
        <v/>
      </c>
      <c r="AIZ29" s="314">
        <f>IF(过程!E27&lt;&gt;"",过程!E27,0)</f>
        <v>0</v>
      </c>
      <c r="AJA29" s="324" t="str">
        <f t="shared" si="94"/>
        <v/>
      </c>
      <c r="AJB29" s="216">
        <f>IF(期末!E27&lt;&gt;"",期末!E27,0)</f>
        <v>0</v>
      </c>
      <c r="AJC29" s="324" t="str">
        <f t="shared" si="95"/>
        <v/>
      </c>
      <c r="AJD29" s="325">
        <f t="shared" si="96"/>
        <v>0</v>
      </c>
      <c r="AJE29" s="314">
        <f>IF(平时!F27&lt;&gt;"",平时!F27,0)</f>
        <v>0</v>
      </c>
      <c r="AJF29" s="324" t="str">
        <f t="shared" si="97"/>
        <v/>
      </c>
      <c r="AJG29" s="314">
        <f>IF(过程!F27&lt;&gt;"",过程!F27,0)</f>
        <v>0</v>
      </c>
      <c r="AJH29" s="324" t="str">
        <f t="shared" si="98"/>
        <v/>
      </c>
      <c r="AJI29" s="216">
        <f>IF(期末!F27&lt;&gt;"",期末!F27,0)</f>
        <v>0</v>
      </c>
      <c r="AJJ29" s="324" t="str">
        <f t="shared" si="99"/>
        <v/>
      </c>
      <c r="AJK29" s="325">
        <f t="shared" si="100"/>
        <v>0</v>
      </c>
      <c r="AJL29" s="314">
        <f>IF(平时!G27&lt;&gt;"",平时!G27,0)</f>
        <v>0</v>
      </c>
      <c r="AJM29" s="324" t="str">
        <f t="shared" si="101"/>
        <v/>
      </c>
      <c r="AJN29" s="314">
        <f>IF(过程!G27&lt;&gt;"",过程!G27,0)</f>
        <v>0</v>
      </c>
      <c r="AJO29" s="324" t="str">
        <f t="shared" si="102"/>
        <v/>
      </c>
      <c r="AJP29" s="216">
        <f>IF(期末!G27&lt;&gt;"",期末!G27,0)</f>
        <v>0</v>
      </c>
      <c r="AJQ29" s="324" t="str">
        <f t="shared" si="103"/>
        <v/>
      </c>
      <c r="AJR29" s="325">
        <f t="shared" si="104"/>
        <v>0</v>
      </c>
      <c r="AJS29" s="314">
        <f>IF(平时!H27&lt;&gt;"",平时!H27,0)</f>
        <v>0</v>
      </c>
      <c r="AJT29" s="324" t="str">
        <f t="shared" si="105"/>
        <v/>
      </c>
      <c r="AJU29" s="314">
        <f>IF(过程!H27&lt;&gt;"",过程!H27,0)</f>
        <v>0</v>
      </c>
      <c r="AJV29" s="324" t="str">
        <f t="shared" si="106"/>
        <v/>
      </c>
      <c r="AJW29" s="216">
        <f>IF(期末!H27&lt;&gt;"",期末!H27,0)</f>
        <v>0</v>
      </c>
      <c r="AJX29" s="324" t="str">
        <f t="shared" si="107"/>
        <v/>
      </c>
      <c r="AJY29" s="326">
        <f t="shared" si="108"/>
        <v>0</v>
      </c>
      <c r="AKA29" s="216" t="str">
        <f>初始录入!A34</f>
        <v/>
      </c>
      <c r="AKB29" s="216">
        <f>初始录入!B34</f>
        <v>0</v>
      </c>
      <c r="AKC29" s="216">
        <f>初始录入!C34</f>
        <v>0</v>
      </c>
      <c r="AKD29" s="327" t="str">
        <f>IF(初始录入!$E34=初始录入!$K$2,达成度!$D42,"")</f>
        <v/>
      </c>
      <c r="AKE29" s="327" t="str">
        <f>IF(初始录入!$E34=初始录入!$K$3,达成度!D42,"")</f>
        <v/>
      </c>
      <c r="AKF29" s="216" t="str">
        <f>IF(初始录入!$E34=初始录入!$K$4,达成度!D42,"")</f>
        <v/>
      </c>
      <c r="AKG29" s="216" t="str">
        <f>IF(初始录入!$E34=初始录入!$K$5,达成度!D42,"")</f>
        <v/>
      </c>
      <c r="AKH29" s="327" t="str">
        <f>IF(初始录入!$E34=初始录入!$K$2,达成度!E42,"")</f>
        <v/>
      </c>
      <c r="AKI29" s="327" t="str">
        <f>IF(初始录入!$E34=初始录入!$K$3,达成度!E42,"")</f>
        <v/>
      </c>
      <c r="AKJ29" s="216" t="str">
        <f>IF(初始录入!$E34=初始录入!$K$4,达成度!E42,"")</f>
        <v/>
      </c>
      <c r="AKK29" s="216" t="str">
        <f>IF(初始录入!$E34=初始录入!$K$5,达成度!E42,"")</f>
        <v/>
      </c>
      <c r="AKL29" s="327" t="str">
        <f>IF(初始录入!$E34=初始录入!$K$2,达成度!F42,"")</f>
        <v/>
      </c>
      <c r="AKM29" s="327" t="str">
        <f>IF(初始录入!$E34=初始录入!$K$3,达成度!F42,"")</f>
        <v/>
      </c>
      <c r="AKN29" s="216" t="str">
        <f>IF(初始录入!$E34=初始录入!$K$4,达成度!F42,"")</f>
        <v/>
      </c>
      <c r="AKO29" s="216" t="str">
        <f>IF(初始录入!$E34=初始录入!$K$5,达成度!F42,"")</f>
        <v/>
      </c>
      <c r="AKP29" s="327" t="str">
        <f>IF(初始录入!$E34=初始录入!$K$2,达成度!H42,"")</f>
        <v/>
      </c>
      <c r="AKQ29" s="327" t="str">
        <f>IF(初始录入!$E34=初始录入!$K$3,达成度!H42,"")</f>
        <v/>
      </c>
      <c r="AKR29" s="216" t="str">
        <f>IF(初始录入!$E34=初始录入!$K$4,达成度!H42,"")</f>
        <v/>
      </c>
      <c r="AKS29" s="216" t="str">
        <f>IF(初始录入!$E34=初始录入!$K$5,达成度!H42,"")</f>
        <v/>
      </c>
      <c r="AKT29" s="327" t="str">
        <f>IF(初始录入!$E34=初始录入!$K$2,达成度!I42,"")</f>
        <v/>
      </c>
      <c r="AKU29" s="327" t="str">
        <f>IF(初始录入!$E34=初始录入!$K$3,达成度!I42,"")</f>
        <v/>
      </c>
      <c r="AKV29" s="216" t="str">
        <f>IF(初始录入!$E34=初始录入!$K$4,达成度!I42,"")</f>
        <v/>
      </c>
      <c r="AKW29" s="216" t="str">
        <f>IF(初始录入!$E34=初始录入!$K$5,达成度!I42,"")</f>
        <v/>
      </c>
      <c r="AKX29" s="327" t="str">
        <f>IF(初始录入!$E34=初始录入!$K$2,达成度!J42,"")</f>
        <v/>
      </c>
      <c r="AKY29" s="327" t="str">
        <f>IF(初始录入!$E34=初始录入!$K$3,达成度!J42,"")</f>
        <v/>
      </c>
      <c r="AKZ29" s="216" t="str">
        <f>IF(初始录入!$E34=初始录入!$K$4,达成度!J42,"")</f>
        <v/>
      </c>
      <c r="ALA29" s="216" t="str">
        <f>IF(初始录入!$E34=初始录入!$K$5,达成度!J42,"")</f>
        <v/>
      </c>
      <c r="ALB29" s="327" t="str">
        <f>IF(初始录入!$E34=初始录入!$K$2,达成度!L42,"")</f>
        <v/>
      </c>
      <c r="ALC29" s="327" t="str">
        <f>IF(初始录入!$E34=初始录入!$K$3,达成度!L42,"")</f>
        <v/>
      </c>
      <c r="ALD29" s="216" t="str">
        <f>IF(初始录入!$E34=初始录入!$K$4,达成度!L42,"")</f>
        <v/>
      </c>
      <c r="ALE29" s="216" t="str">
        <f>IF(初始录入!$E34=初始录入!$K$5,达成度!L42,"")</f>
        <v/>
      </c>
      <c r="ALF29" s="327" t="str">
        <f>IF(初始录入!$E34=初始录入!$K$2,达成度!M42,"")</f>
        <v/>
      </c>
      <c r="ALG29" s="327" t="str">
        <f>IF(初始录入!$E34=初始录入!$K$3,达成度!M42,"")</f>
        <v/>
      </c>
      <c r="ALH29" s="216" t="str">
        <f>IF(初始录入!$E34=初始录入!$K$4,达成度!M42,"")</f>
        <v/>
      </c>
      <c r="ALI29" s="216" t="str">
        <f>IF(初始录入!$E34=初始录入!$K$5,达成度!M42,"")</f>
        <v/>
      </c>
      <c r="ALJ29" s="327" t="str">
        <f>IF(初始录入!$E34=初始录入!$K$2,达成度!N42,"")</f>
        <v/>
      </c>
      <c r="ALK29" s="327" t="str">
        <f>IF(初始录入!$E34=初始录入!$K$3,达成度!N42,"")</f>
        <v/>
      </c>
      <c r="ALL29" s="216" t="str">
        <f>IF(初始录入!$E34=初始录入!$K$4,达成度!N42,"")</f>
        <v/>
      </c>
      <c r="ALM29" s="216" t="str">
        <f>IF(初始录入!$E34=初始录入!$K$5,达成度!N42,"")</f>
        <v/>
      </c>
      <c r="ALN29" s="327" t="str">
        <f>IF(初始录入!$E34=初始录入!$K$2,达成度!P42,"")</f>
        <v/>
      </c>
      <c r="ALO29" s="327" t="str">
        <f>IF(初始录入!$E34=初始录入!$K$3,达成度!P42,"")</f>
        <v/>
      </c>
      <c r="ALP29" s="216" t="str">
        <f>IF(初始录入!$E34=初始录入!$K$4,达成度!P42,"")</f>
        <v/>
      </c>
      <c r="ALQ29" s="216" t="str">
        <f>IF(初始录入!$E34=初始录入!$K$5,达成度!P42,"")</f>
        <v/>
      </c>
      <c r="ALR29" s="327" t="str">
        <f>IF(初始录入!$E34=初始录入!$K$2,达成度!Q42,"")</f>
        <v/>
      </c>
      <c r="ALS29" s="327" t="str">
        <f>IF(初始录入!$E34=初始录入!$K$3,达成度!Q42,"")</f>
        <v/>
      </c>
      <c r="ALT29" s="216" t="str">
        <f>IF(初始录入!$E34=初始录入!$K$4,达成度!Q42,"")</f>
        <v/>
      </c>
      <c r="ALU29" s="216" t="str">
        <f>IF(初始录入!$E34=初始录入!$K$5,达成度!Q42,"")</f>
        <v/>
      </c>
      <c r="ALV29" s="327" t="str">
        <f>IF(初始录入!$E34=初始录入!$K$2,达成度!R42,"")</f>
        <v/>
      </c>
      <c r="ALW29" s="327" t="str">
        <f>IF(初始录入!$E34=初始录入!$K$3,达成度!R42,"")</f>
        <v/>
      </c>
      <c r="ALX29" s="216" t="str">
        <f>IF(初始录入!$E34=初始录入!$K$4,达成度!R42,"")</f>
        <v/>
      </c>
      <c r="ALY29" s="216"/>
      <c r="ALZ29" s="327" t="str">
        <f>IF(初始录入!$E34=初始录入!$K$2,达成度!T42,"")</f>
        <v/>
      </c>
      <c r="AMA29" s="327" t="str">
        <f>IF(初始录入!$E34=初始录入!$K$3,达成度!T42,"")</f>
        <v/>
      </c>
      <c r="AMB29" s="216" t="str">
        <f>IF(初始录入!$E34=初始录入!$K$4,达成度!T42,"")</f>
        <v/>
      </c>
      <c r="AMC29" s="216" t="str">
        <f>IF(初始录入!$E34=初始录入!$K$5,达成度!T42,"")</f>
        <v/>
      </c>
      <c r="AMD29" s="327" t="str">
        <f>IF(初始录入!$E34=初始录入!$K$2,达成度!U42,"")</f>
        <v/>
      </c>
      <c r="AME29" s="327" t="str">
        <f>IF(初始录入!$E34=初始录入!$K$3,达成度!U42,"")</f>
        <v/>
      </c>
      <c r="AMF29" s="216" t="str">
        <f>IF(初始录入!$E34=初始录入!$K$4,达成度!U42,"")</f>
        <v/>
      </c>
      <c r="AMG29" s="216" t="str">
        <f>IF(初始录入!$E34=初始录入!$K$5,达成度!U42,"")</f>
        <v/>
      </c>
      <c r="AMH29" s="327" t="str">
        <f>IF(初始录入!$E34=初始录入!$K$2,达成度!V42,"")</f>
        <v/>
      </c>
      <c r="AMI29" s="327" t="str">
        <f>IF(初始录入!$E34=初始录入!$K$3,达成度!V42,"")</f>
        <v/>
      </c>
      <c r="AMJ29" s="216" t="str">
        <f>IF(初始录入!$E34=初始录入!$K$4,达成度!W42,"")</f>
        <v/>
      </c>
      <c r="AMK29" s="216" t="str">
        <f>IF(初始录入!$E34=初始录入!$K$5,达成度!W42,"")</f>
        <v/>
      </c>
      <c r="AMM29" s="215">
        <f t="shared" si="114"/>
        <v>22</v>
      </c>
      <c r="AMN29" s="222" t="str">
        <f t="shared" si="109"/>
        <v/>
      </c>
      <c r="AMO29" s="325" t="str">
        <f>IF($AMM29&lt;=$H$7,INDEX(达成度!$G$21:$G$170,$AMM29,1),"")</f>
        <v/>
      </c>
      <c r="AMP29" s="325" t="str">
        <f>IF($AMM29&lt;=$H$7,INDEX(达成度!$K$21:$K$170,$AMM29,1),"")</f>
        <v/>
      </c>
      <c r="AMQ29" s="325" t="str">
        <f>IF($AMM29&lt;=$H$7,INDEX(达成度!$O$21:$O$170,$AMM29,1),"")</f>
        <v/>
      </c>
      <c r="AMR29" s="325" t="str">
        <f>IF($AMM29&lt;=$H$7,INDEX(达成度!$S$21:$S$170,$AMM29,1),"")</f>
        <v/>
      </c>
      <c r="AMS29" s="326" t="str">
        <f>IF($AMM29&lt;=$H$7,INDEX(达成度!$W$21:$W$170,$AMM29,1),"")</f>
        <v/>
      </c>
      <c r="AMT29" s="328"/>
      <c r="AMU29" s="336"/>
      <c r="AMV29" s="222" t="str">
        <f t="shared" si="110"/>
        <v/>
      </c>
      <c r="AMW29" s="325" t="str">
        <f>IF($AMM29&lt;=$I$7,INDEX(达成度!$G$21:$G$170,$AMM29+$H$7,1),"")</f>
        <v/>
      </c>
      <c r="AMX29" s="325" t="str">
        <f>IF($AMM29&lt;=$I$7,INDEX(达成度!$K$21:$K$170,$AMM29+$H$7,1),"")</f>
        <v/>
      </c>
      <c r="AMY29" s="325" t="str">
        <f>IF($AMM29&lt;=$I$7,INDEX(达成度!$O$21:$O$170,$AMM29+$H$7,1),"")</f>
        <v/>
      </c>
      <c r="AMZ29" s="325" t="str">
        <f>IF($AMM29&lt;=$I$7,INDEX(达成度!$S$21:$S$170,$AMM29+$H$7,1),"")</f>
        <v/>
      </c>
      <c r="ANA29" s="326" t="str">
        <f>IF($AMM29&lt;=$I$7,INDEX(达成度!$W$21:$W$170,$AMM29+$H$7,1),"")</f>
        <v/>
      </c>
      <c r="ANB29" s="206"/>
      <c r="ANC29" s="215"/>
      <c r="AND29" s="216" t="str">
        <f t="shared" si="111"/>
        <v/>
      </c>
      <c r="ANE29" s="325" t="str">
        <f>IF($AMM29&lt;=$J$7,INDEX(达成度!$G$21:$G$170,$AMM29+$H$7+$I$7,1),"")</f>
        <v/>
      </c>
      <c r="ANF29" s="325" t="str">
        <f>IF($AMM29&lt;=$J$7,INDEX(达成度!$K$21:$K$170,$AMM29+$H$7+$I$7,1),"")</f>
        <v/>
      </c>
      <c r="ANG29" s="325" t="str">
        <f>IF($AMM29&lt;=$J$7,INDEX(达成度!$O$21:$O$170,$AMM29+$H$7+$I$7,1),"")</f>
        <v/>
      </c>
      <c r="ANH29" s="325" t="str">
        <f>IF($AMM29&lt;=$J$7,INDEX(达成度!$S$21:$S$170,$AMM29+$H$7+$I$7,1),"")</f>
        <v/>
      </c>
      <c r="ANI29" s="326" t="str">
        <f>IF($AMM29&lt;=$J$7,INDEX(达成度!$W$21:$W$170,$AMM29+$H$7+$I$7,1),"")</f>
        <v/>
      </c>
      <c r="ANK29" s="215"/>
      <c r="ANL29" s="216" t="str">
        <f t="shared" si="112"/>
        <v/>
      </c>
      <c r="ANM29" s="325" t="str">
        <f>IF($AMM29&lt;=$K$7,INDEX(达成度!$G$21:$G$170,$AMM29+$H$7+$I$7+$J$7,1),"")</f>
        <v/>
      </c>
      <c r="ANN29" s="325" t="str">
        <f>IF($AMM29&lt;=$K$7,INDEX(达成度!$K$21:$K$170,$AMM29+$H$7+$I$7+$J$7,1),"")</f>
        <v/>
      </c>
      <c r="ANO29" s="325" t="str">
        <f>IF($AMM29&lt;=$K$7,INDEX(达成度!$O$21:$O$170,$AMM29+$H$7+$I$7+$J$7,1),"")</f>
        <v/>
      </c>
      <c r="ANP29" s="325" t="str">
        <f>IF($AMM29&lt;=$K$7,INDEX(达成度!$S$21:$S$170,$AMM29+$H$7+$I$7+$J$7,1),"")</f>
        <v/>
      </c>
      <c r="ANQ29" s="326" t="str">
        <f>IF($AMM29&lt;=$K$7,INDEX(达成度!$W$21:$W$170,$AMM29+$H$7+$I$7+$J$7,1),"")</f>
        <v/>
      </c>
    </row>
    <row r="30" ht="18" customHeight="1" spans="1:1024 1025:1115">
      <c r="A30" s="215" t="str">
        <f>初始录入!A35</f>
        <v/>
      </c>
      <c r="B30" s="216" t="str">
        <f>IF(初始录入!B35&lt;&gt;"",初始录入!B35,"")</f>
        <v/>
      </c>
      <c r="C30" s="216" t="str">
        <f>IF(初始录入!C35&lt;&gt;"",初始录入!C35,"")</f>
        <v/>
      </c>
      <c r="D30" s="216" t="str">
        <f>IF(初始录入!D35&lt;&gt;"",初始录入!D35,"")</f>
        <v/>
      </c>
      <c r="E30" s="218" t="str">
        <f>IF(初始录入!E35&lt;&gt;"",初始录入!E35,"")</f>
        <v/>
      </c>
      <c r="G30" s="330"/>
      <c r="H30" s="295">
        <f>IF(初始录入!E35=H$6,1,0)</f>
        <v>0</v>
      </c>
      <c r="I30" s="295">
        <f>IF(初始录入!E35=I$6,1,0)</f>
        <v>0</v>
      </c>
      <c r="J30" s="295">
        <f>IF(初始录入!E35=J$6,1,0)</f>
        <v>0</v>
      </c>
      <c r="K30" s="321">
        <f>IF(初始录入!E35=K$6,1,0)</f>
        <v>0</v>
      </c>
      <c r="L30" s="28"/>
      <c r="X30" s="28"/>
      <c r="Y30" s="294">
        <v>100</v>
      </c>
      <c r="Z30" s="295">
        <f>成绩录入!$F$7</f>
        <v>0</v>
      </c>
      <c r="AA30" s="295">
        <f>成绩录入!F33</f>
        <v>0</v>
      </c>
      <c r="AB30" s="296">
        <f>IF(初始录入!$M$7&lt;&gt;"",IF(成绩录入!$F$7&lt;&gt;"",IF(初始录入!$P$7="次数",AA30/Z30*Y30,成绩录入!F33),0),0)</f>
        <v>0</v>
      </c>
      <c r="AC30" s="297">
        <f t="shared" si="36"/>
        <v>0</v>
      </c>
      <c r="AD30" s="297">
        <f t="shared" si="23"/>
        <v>0</v>
      </c>
      <c r="AE30" s="297">
        <f t="shared" si="24"/>
        <v>0</v>
      </c>
      <c r="AF30" s="297">
        <f t="shared" si="25"/>
        <v>0</v>
      </c>
      <c r="AG30" s="297">
        <f t="shared" si="26"/>
        <v>0</v>
      </c>
      <c r="AH30" s="298">
        <f t="shared" si="37"/>
        <v>0</v>
      </c>
      <c r="AI30" s="28"/>
      <c r="AJ30" s="260">
        <f>成绩录入!I33</f>
        <v>0</v>
      </c>
      <c r="AK30" s="248">
        <f>成绩录入!J33</f>
        <v>0</v>
      </c>
      <c r="AL30" s="248">
        <f>成绩录入!K33</f>
        <v>0</v>
      </c>
      <c r="AM30" s="248">
        <f>成绩录入!L33</f>
        <v>0</v>
      </c>
      <c r="AN30" s="248">
        <f>成绩录入!M33</f>
        <v>0</v>
      </c>
      <c r="AO30" s="298">
        <f t="shared" si="38"/>
        <v>0</v>
      </c>
      <c r="AP30" s="299"/>
      <c r="AQ30" s="260">
        <f>成绩录入!I33</f>
        <v>0</v>
      </c>
      <c r="AR30" s="248">
        <f>成绩录入!J33</f>
        <v>0</v>
      </c>
      <c r="AS30" s="248">
        <f>成绩录入!K33</f>
        <v>0</v>
      </c>
      <c r="AT30" s="248">
        <f>成绩录入!L33</f>
        <v>0</v>
      </c>
      <c r="AU30" s="248">
        <f>成绩录入!M33</f>
        <v>0</v>
      </c>
      <c r="AV30" s="298">
        <f t="shared" si="39"/>
        <v>0</v>
      </c>
      <c r="AW30" s="299"/>
      <c r="AX30" s="260">
        <f>成绩录入!I33</f>
        <v>0</v>
      </c>
      <c r="AY30" s="248">
        <f>成绩录入!J33</f>
        <v>0</v>
      </c>
      <c r="AZ30" s="248">
        <f>成绩录入!K33</f>
        <v>0</v>
      </c>
      <c r="BA30" s="248">
        <f>成绩录入!L33</f>
        <v>0</v>
      </c>
      <c r="BB30" s="248">
        <f>成绩录入!M33</f>
        <v>0</v>
      </c>
      <c r="BC30" s="298">
        <f t="shared" si="40"/>
        <v>0</v>
      </c>
      <c r="BD30" s="299"/>
      <c r="BE30" s="260">
        <f>成绩录入!I33</f>
        <v>0</v>
      </c>
      <c r="BF30" s="248">
        <f>成绩录入!J33</f>
        <v>0</v>
      </c>
      <c r="BG30" s="248">
        <f>成绩录入!K33</f>
        <v>0</v>
      </c>
      <c r="BH30" s="248">
        <f>成绩录入!L33</f>
        <v>0</v>
      </c>
      <c r="BI30" s="248">
        <f>成绩录入!M33</f>
        <v>0</v>
      </c>
      <c r="BJ30" s="298">
        <f t="shared" si="41"/>
        <v>0</v>
      </c>
      <c r="BK30" s="299"/>
      <c r="BL30" s="260">
        <f>成绩录入!I33</f>
        <v>0</v>
      </c>
      <c r="BM30" s="248">
        <f>成绩录入!J33</f>
        <v>0</v>
      </c>
      <c r="BN30" s="248">
        <f>成绩录入!K33</f>
        <v>0</v>
      </c>
      <c r="BO30" s="248">
        <f>成绩录入!L33</f>
        <v>0</v>
      </c>
      <c r="BP30" s="248">
        <f>成绩录入!M33</f>
        <v>0</v>
      </c>
      <c r="BQ30" s="298">
        <f t="shared" si="42"/>
        <v>0</v>
      </c>
      <c r="BR30" s="300"/>
      <c r="BS30" s="260">
        <f>成绩录入!P33</f>
        <v>0</v>
      </c>
      <c r="BT30" s="248">
        <f>成绩录入!Q33</f>
        <v>0</v>
      </c>
      <c r="BU30" s="248">
        <f>成绩录入!R33</f>
        <v>0</v>
      </c>
      <c r="BV30" s="248">
        <f>成绩录入!S33</f>
        <v>0</v>
      </c>
      <c r="BW30" s="248">
        <f>成绩录入!T33</f>
        <v>0</v>
      </c>
      <c r="BX30" s="248">
        <f>成绩录入!U33</f>
        <v>0</v>
      </c>
      <c r="BY30" s="248">
        <f>成绩录入!V33</f>
        <v>0</v>
      </c>
      <c r="BZ30" s="248">
        <f>成绩录入!W33</f>
        <v>0</v>
      </c>
      <c r="CA30" s="248">
        <f>成绩录入!X33</f>
        <v>0</v>
      </c>
      <c r="CB30" s="248">
        <f>成绩录入!Y33</f>
        <v>0</v>
      </c>
      <c r="CC30" s="298">
        <f t="shared" si="43"/>
        <v>0</v>
      </c>
      <c r="CD30" s="299"/>
      <c r="CE30" s="260">
        <f>成绩录入!P33</f>
        <v>0</v>
      </c>
      <c r="CF30" s="248">
        <f>成绩录入!Q33</f>
        <v>0</v>
      </c>
      <c r="CG30" s="248">
        <f>成绩录入!R33</f>
        <v>0</v>
      </c>
      <c r="CH30" s="248">
        <f>成绩录入!S33</f>
        <v>0</v>
      </c>
      <c r="CI30" s="248">
        <f>成绩录入!T33</f>
        <v>0</v>
      </c>
      <c r="CJ30" s="248">
        <f>成绩录入!U33</f>
        <v>0</v>
      </c>
      <c r="CK30" s="248">
        <f>成绩录入!V33</f>
        <v>0</v>
      </c>
      <c r="CL30" s="248">
        <f>成绩录入!W33</f>
        <v>0</v>
      </c>
      <c r="CM30" s="248">
        <f>成绩录入!X33</f>
        <v>0</v>
      </c>
      <c r="CN30" s="248">
        <f>成绩录入!Y33</f>
        <v>0</v>
      </c>
      <c r="CO30" s="298">
        <f t="shared" si="44"/>
        <v>0</v>
      </c>
      <c r="CP30" s="299"/>
      <c r="CQ30" s="260">
        <f>成绩录入!P33</f>
        <v>0</v>
      </c>
      <c r="CR30" s="248">
        <f>成绩录入!Q33</f>
        <v>0</v>
      </c>
      <c r="CS30" s="248">
        <f>成绩录入!R33</f>
        <v>0</v>
      </c>
      <c r="CT30" s="248">
        <f>成绩录入!S33</f>
        <v>0</v>
      </c>
      <c r="CU30" s="248">
        <f>成绩录入!T33</f>
        <v>0</v>
      </c>
      <c r="CV30" s="248">
        <f>成绩录入!U33</f>
        <v>0</v>
      </c>
      <c r="CW30" s="248">
        <f>成绩录入!V33</f>
        <v>0</v>
      </c>
      <c r="CX30" s="248">
        <f>成绩录入!W33</f>
        <v>0</v>
      </c>
      <c r="CY30" s="248">
        <f>成绩录入!X33</f>
        <v>0</v>
      </c>
      <c r="CZ30" s="248">
        <f>成绩录入!Y33</f>
        <v>0</v>
      </c>
      <c r="DA30" s="298">
        <f t="shared" si="45"/>
        <v>0</v>
      </c>
      <c r="DB30" s="299"/>
      <c r="DC30" s="260">
        <f>成绩录入!P33</f>
        <v>0</v>
      </c>
      <c r="DD30" s="248">
        <f>成绩录入!Q33</f>
        <v>0</v>
      </c>
      <c r="DE30" s="248">
        <f>成绩录入!R33</f>
        <v>0</v>
      </c>
      <c r="DF30" s="248">
        <f>成绩录入!S33</f>
        <v>0</v>
      </c>
      <c r="DG30" s="248">
        <f>成绩录入!T33</f>
        <v>0</v>
      </c>
      <c r="DH30" s="248">
        <f>成绩录入!U33</f>
        <v>0</v>
      </c>
      <c r="DI30" s="248">
        <f>成绩录入!V33</f>
        <v>0</v>
      </c>
      <c r="DJ30" s="248">
        <f>成绩录入!W33</f>
        <v>0</v>
      </c>
      <c r="DK30" s="248">
        <f>成绩录入!X33</f>
        <v>0</v>
      </c>
      <c r="DL30" s="248">
        <f>成绩录入!Y33</f>
        <v>0</v>
      </c>
      <c r="DM30" s="298">
        <f t="shared" si="46"/>
        <v>0</v>
      </c>
      <c r="DN30" s="299"/>
      <c r="DO30" s="260">
        <f>成绩录入!P33</f>
        <v>0</v>
      </c>
      <c r="DP30" s="248">
        <f>成绩录入!Q33</f>
        <v>0</v>
      </c>
      <c r="DQ30" s="248">
        <f>成绩录入!R33</f>
        <v>0</v>
      </c>
      <c r="DR30" s="248">
        <f>成绩录入!S33</f>
        <v>0</v>
      </c>
      <c r="DS30" s="248">
        <f>成绩录入!T33</f>
        <v>0</v>
      </c>
      <c r="DT30" s="248">
        <f>成绩录入!U33</f>
        <v>0</v>
      </c>
      <c r="DU30" s="248">
        <f>成绩录入!V33</f>
        <v>0</v>
      </c>
      <c r="DV30" s="248">
        <f>成绩录入!W33</f>
        <v>0</v>
      </c>
      <c r="DW30" s="248">
        <f>成绩录入!X33</f>
        <v>0</v>
      </c>
      <c r="DX30" s="248">
        <f>成绩录入!Y33</f>
        <v>0</v>
      </c>
      <c r="DY30" s="298">
        <f t="shared" si="47"/>
        <v>0</v>
      </c>
      <c r="DZ30" s="299"/>
      <c r="EA30" s="301" t="e">
        <f t="shared" si="48"/>
        <v>#DIV/0!</v>
      </c>
      <c r="EB30" s="297" t="e">
        <f t="shared" si="49"/>
        <v>#DIV/0!</v>
      </c>
      <c r="EC30" s="297" t="e">
        <f t="shared" si="50"/>
        <v>#DIV/0!</v>
      </c>
      <c r="ED30" s="297" t="e">
        <f t="shared" si="51"/>
        <v>#DIV/0!</v>
      </c>
      <c r="EE30" s="297" t="e">
        <f t="shared" si="52"/>
        <v>#DIV/0!</v>
      </c>
      <c r="EF30" s="302" t="e">
        <f t="shared" si="53"/>
        <v>#DIV/0!</v>
      </c>
      <c r="EG30" s="303"/>
      <c r="EH30" s="304">
        <f t="shared" si="54"/>
        <v>0</v>
      </c>
      <c r="EI30" s="296">
        <f>成绩录入!I33</f>
        <v>0</v>
      </c>
      <c r="EJ30" s="296">
        <f>成绩录入!J33</f>
        <v>0</v>
      </c>
      <c r="EK30" s="296">
        <f>成绩录入!K33</f>
        <v>0</v>
      </c>
      <c r="EL30" s="296">
        <f>成绩录入!L33</f>
        <v>0</v>
      </c>
      <c r="EM30" s="296">
        <f>成绩录入!M33</f>
        <v>0</v>
      </c>
      <c r="EN30" s="296">
        <f>成绩录入!P33</f>
        <v>0</v>
      </c>
      <c r="EO30" s="296">
        <f>成绩录入!Q33</f>
        <v>0</v>
      </c>
      <c r="EP30" s="296">
        <f>成绩录入!R33</f>
        <v>0</v>
      </c>
      <c r="EQ30" s="296">
        <f>成绩录入!S33</f>
        <v>0</v>
      </c>
      <c r="ER30" s="296">
        <f>成绩录入!T33</f>
        <v>0</v>
      </c>
      <c r="ES30" s="296">
        <f>成绩录入!U33</f>
        <v>0</v>
      </c>
      <c r="ET30" s="296">
        <f>成绩录入!V33</f>
        <v>0</v>
      </c>
      <c r="EU30" s="296">
        <f>成绩录入!W33</f>
        <v>0</v>
      </c>
      <c r="EV30" s="296">
        <f>成绩录入!X33</f>
        <v>0</v>
      </c>
      <c r="EW30" s="302">
        <f>成绩录入!Y33</f>
        <v>0</v>
      </c>
      <c r="EX30" s="303"/>
      <c r="EY30" s="304" t="str">
        <f t="shared" si="55"/>
        <v/>
      </c>
      <c r="EZ30" s="296" t="str">
        <f t="shared" si="55"/>
        <v/>
      </c>
      <c r="FA30" s="296" t="str">
        <f t="shared" si="55"/>
        <v/>
      </c>
      <c r="FB30" s="296" t="str">
        <f t="shared" si="55"/>
        <v/>
      </c>
      <c r="FC30" s="302">
        <f>成绩录入!AB33</f>
        <v>0</v>
      </c>
      <c r="FD30" s="303"/>
      <c r="FE30" s="304" t="str">
        <f t="shared" si="56"/>
        <v>√</v>
      </c>
      <c r="FF30" s="296" t="str">
        <f t="shared" si="57"/>
        <v>√</v>
      </c>
      <c r="FG30" s="296" t="str">
        <f t="shared" si="58"/>
        <v>√</v>
      </c>
      <c r="FH30" s="296" t="str">
        <f t="shared" si="59"/>
        <v>√</v>
      </c>
      <c r="FI30" s="302" t="str">
        <f t="shared" si="60"/>
        <v>√</v>
      </c>
      <c r="FJ30" s="299"/>
      <c r="FK30" s="260">
        <f>成绩录入!AB33</f>
        <v>0</v>
      </c>
      <c r="FL30" s="248">
        <f>成绩录入!AC33</f>
        <v>0</v>
      </c>
      <c r="FM30" s="248">
        <f>成绩录入!AD33</f>
        <v>0</v>
      </c>
      <c r="FN30" s="248">
        <f>成绩录入!AE33</f>
        <v>0</v>
      </c>
      <c r="FO30" s="248">
        <f>成绩录入!AF33</f>
        <v>0</v>
      </c>
      <c r="FP30" s="248">
        <f>成绩录入!AG33</f>
        <v>0</v>
      </c>
      <c r="FQ30" s="298">
        <f t="shared" si="61"/>
        <v>0</v>
      </c>
      <c r="FR30" s="299"/>
      <c r="FS30" s="260">
        <f>成绩录入!AB33</f>
        <v>0</v>
      </c>
      <c r="FT30" s="248">
        <f>成绩录入!AC33</f>
        <v>0</v>
      </c>
      <c r="FU30" s="248">
        <f>成绩录入!AD33</f>
        <v>0</v>
      </c>
      <c r="FV30" s="248">
        <f>成绩录入!AE33</f>
        <v>0</v>
      </c>
      <c r="FW30" s="248">
        <f>成绩录入!AF33</f>
        <v>0</v>
      </c>
      <c r="FX30" s="333">
        <f>成绩录入!AG33</f>
        <v>0</v>
      </c>
      <c r="FY30" s="298">
        <f t="shared" si="62"/>
        <v>0</v>
      </c>
      <c r="FZ30" s="299"/>
      <c r="GA30" s="260">
        <f>成绩录入!AB33</f>
        <v>0</v>
      </c>
      <c r="GB30" s="248">
        <f>成绩录入!AC33</f>
        <v>0</v>
      </c>
      <c r="GC30" s="248">
        <f>成绩录入!AD33</f>
        <v>0</v>
      </c>
      <c r="GD30" s="248">
        <f>成绩录入!AE33</f>
        <v>0</v>
      </c>
      <c r="GE30" s="248">
        <f>成绩录入!AF33</f>
        <v>0</v>
      </c>
      <c r="GF30" s="248">
        <f>成绩录入!AG33</f>
        <v>0</v>
      </c>
      <c r="GG30" s="298">
        <f t="shared" si="63"/>
        <v>0</v>
      </c>
      <c r="GH30" s="299"/>
      <c r="GI30" s="260">
        <f>成绩录入!AB33</f>
        <v>0</v>
      </c>
      <c r="GJ30" s="248">
        <f>成绩录入!AC33</f>
        <v>0</v>
      </c>
      <c r="GK30" s="248">
        <f>成绩录入!AD33</f>
        <v>0</v>
      </c>
      <c r="GL30" s="248">
        <f>成绩录入!AE33</f>
        <v>0</v>
      </c>
      <c r="GM30" s="248">
        <f>成绩录入!AF33</f>
        <v>0</v>
      </c>
      <c r="GN30" s="248">
        <f>成绩录入!AG33</f>
        <v>0</v>
      </c>
      <c r="GO30" s="298">
        <f t="shared" si="64"/>
        <v>0</v>
      </c>
      <c r="GP30" s="299"/>
      <c r="GQ30" s="260">
        <f>成绩录入!AB33</f>
        <v>0</v>
      </c>
      <c r="GR30" s="248">
        <f>成绩录入!AC33</f>
        <v>0</v>
      </c>
      <c r="GS30" s="248">
        <f>成绩录入!AD33</f>
        <v>0</v>
      </c>
      <c r="GT30" s="248">
        <f>成绩录入!AE33</f>
        <v>0</v>
      </c>
      <c r="GU30" s="248">
        <f>成绩录入!AF33</f>
        <v>0</v>
      </c>
      <c r="GV30" s="248">
        <f>成绩录入!AG33</f>
        <v>0</v>
      </c>
      <c r="GW30" s="298">
        <f t="shared" si="65"/>
        <v>0</v>
      </c>
      <c r="GX30" s="299"/>
      <c r="GY30" s="247">
        <f>成绩录入!AJ33</f>
        <v>0</v>
      </c>
      <c r="GZ30" s="248">
        <f>成绩录入!AK33</f>
        <v>0</v>
      </c>
      <c r="HA30" s="248">
        <f>成绩录入!AL33</f>
        <v>0</v>
      </c>
      <c r="HB30" s="248">
        <f>成绩录入!AM33</f>
        <v>0</v>
      </c>
      <c r="HC30" s="248">
        <f>成绩录入!AN33</f>
        <v>0</v>
      </c>
      <c r="HD30" s="248">
        <f>成绩录入!AO33</f>
        <v>0</v>
      </c>
      <c r="HE30" s="310">
        <f t="shared" si="66"/>
        <v>0</v>
      </c>
      <c r="HF30" s="299"/>
      <c r="HG30" s="247">
        <f>成绩录入!AJ33</f>
        <v>0</v>
      </c>
      <c r="HH30" s="248">
        <f>成绩录入!AK33</f>
        <v>0</v>
      </c>
      <c r="HI30" s="248">
        <f>成绩录入!AL33</f>
        <v>0</v>
      </c>
      <c r="HJ30" s="248">
        <f>成绩录入!AM33</f>
        <v>0</v>
      </c>
      <c r="HK30" s="248">
        <f>成绩录入!AN33</f>
        <v>0</v>
      </c>
      <c r="HL30" s="248">
        <f>成绩录入!AO33</f>
        <v>0</v>
      </c>
      <c r="HM30" s="310">
        <f t="shared" si="67"/>
        <v>0</v>
      </c>
      <c r="HN30" s="299"/>
      <c r="HO30" s="247">
        <f>成绩录入!AJ33</f>
        <v>0</v>
      </c>
      <c r="HP30" s="248">
        <f>成绩录入!AK33</f>
        <v>0</v>
      </c>
      <c r="HQ30" s="248">
        <f>成绩录入!AL33</f>
        <v>0</v>
      </c>
      <c r="HR30" s="248">
        <f>成绩录入!AM33</f>
        <v>0</v>
      </c>
      <c r="HS30" s="248">
        <f>成绩录入!AN33</f>
        <v>0</v>
      </c>
      <c r="HT30" s="248">
        <f>成绩录入!AO33</f>
        <v>0</v>
      </c>
      <c r="HU30" s="310">
        <f t="shared" si="68"/>
        <v>0</v>
      </c>
      <c r="HV30" s="299"/>
      <c r="HW30" s="247">
        <f>成绩录入!AJ33</f>
        <v>0</v>
      </c>
      <c r="HX30" s="248">
        <f>成绩录入!AK33</f>
        <v>0</v>
      </c>
      <c r="HY30" s="248">
        <f>成绩录入!AL33</f>
        <v>0</v>
      </c>
      <c r="HZ30" s="248">
        <f>成绩录入!AM33</f>
        <v>0</v>
      </c>
      <c r="IA30" s="248">
        <f>成绩录入!AN33</f>
        <v>0</v>
      </c>
      <c r="IB30" s="248">
        <f>成绩录入!AO33</f>
        <v>0</v>
      </c>
      <c r="IC30" s="310">
        <f t="shared" si="69"/>
        <v>0</v>
      </c>
      <c r="ID30" s="299"/>
      <c r="IE30" s="247">
        <f>成绩录入!AJ33</f>
        <v>0</v>
      </c>
      <c r="IF30" s="248">
        <f>成绩录入!AK33</f>
        <v>0</v>
      </c>
      <c r="IG30" s="248">
        <f>成绩录入!AL33</f>
        <v>0</v>
      </c>
      <c r="IH30" s="248">
        <f>成绩录入!AM33</f>
        <v>0</v>
      </c>
      <c r="II30" s="248">
        <f>成绩录入!AN33</f>
        <v>0</v>
      </c>
      <c r="IJ30" s="248">
        <f>成绩录入!AO33</f>
        <v>0</v>
      </c>
      <c r="IK30" s="310">
        <f t="shared" si="70"/>
        <v>0</v>
      </c>
      <c r="IL30" s="299"/>
      <c r="IM30" s="313" t="e">
        <f t="shared" si="71"/>
        <v>#DIV/0!</v>
      </c>
      <c r="IN30" s="314" t="e">
        <f t="shared" si="72"/>
        <v>#DIV/0!</v>
      </c>
      <c r="IO30" s="314" t="e">
        <f t="shared" si="73"/>
        <v>#DIV/0!</v>
      </c>
      <c r="IP30" s="314" t="e">
        <f t="shared" si="74"/>
        <v>#DIV/0!</v>
      </c>
      <c r="IQ30" s="314" t="e">
        <f t="shared" si="75"/>
        <v>#DIV/0!</v>
      </c>
      <c r="IR30" s="315" t="e">
        <f t="shared" si="76"/>
        <v>#DIV/0!</v>
      </c>
      <c r="IS30" s="316"/>
      <c r="IT30" s="214">
        <f>成绩录入!AR33</f>
        <v>0</v>
      </c>
      <c r="IU30" s="216">
        <f>成绩录入!AS33</f>
        <v>0</v>
      </c>
      <c r="IV30" s="216">
        <f>成绩录入!AT33</f>
        <v>0</v>
      </c>
      <c r="IW30" s="216">
        <f>成绩录入!AU33</f>
        <v>0</v>
      </c>
      <c r="IX30" s="216">
        <f>成绩录入!AV33</f>
        <v>0</v>
      </c>
      <c r="IY30" s="216">
        <f>成绩录入!AW33</f>
        <v>0</v>
      </c>
      <c r="IZ30" s="298">
        <f t="shared" si="77"/>
        <v>0</v>
      </c>
      <c r="JA30" s="299"/>
      <c r="JB30" s="317">
        <f>成绩录入!AR33</f>
        <v>0</v>
      </c>
      <c r="JC30" s="216">
        <f>成绩录入!AS33</f>
        <v>0</v>
      </c>
      <c r="JD30" s="216">
        <f>成绩录入!AT33</f>
        <v>0</v>
      </c>
      <c r="JE30" s="216">
        <f>成绩录入!AU33</f>
        <v>0</v>
      </c>
      <c r="JF30" s="216">
        <f>成绩录入!AV33</f>
        <v>0</v>
      </c>
      <c r="JG30" s="216">
        <f>成绩录入!AW33</f>
        <v>0</v>
      </c>
      <c r="JH30" s="298">
        <f t="shared" si="78"/>
        <v>0</v>
      </c>
      <c r="JI30" s="299"/>
      <c r="JJ30" s="248">
        <f>成绩录入!AR33</f>
        <v>0</v>
      </c>
      <c r="JK30" s="248">
        <f>成绩录入!AS33</f>
        <v>0</v>
      </c>
      <c r="JL30" s="248">
        <f>成绩录入!AT33</f>
        <v>0</v>
      </c>
      <c r="JM30" s="248">
        <f>成绩录入!AU33</f>
        <v>0</v>
      </c>
      <c r="JN30" s="248">
        <f>成绩录入!AV33</f>
        <v>0</v>
      </c>
      <c r="JO30" s="248">
        <f>成绩录入!AW33</f>
        <v>0</v>
      </c>
      <c r="JP30" s="298">
        <f t="shared" si="79"/>
        <v>0</v>
      </c>
      <c r="JQ30" s="299"/>
      <c r="JR30" s="308">
        <f>成绩录入!AR33</f>
        <v>0</v>
      </c>
      <c r="JS30" s="248">
        <f>成绩录入!AS33</f>
        <v>0</v>
      </c>
      <c r="JT30" s="248">
        <f>成绩录入!AT33</f>
        <v>0</v>
      </c>
      <c r="JU30" s="248">
        <f>成绩录入!AU33</f>
        <v>0</v>
      </c>
      <c r="JV30" s="248">
        <f>成绩录入!AV33</f>
        <v>0</v>
      </c>
      <c r="JW30" s="248">
        <f>成绩录入!AW33</f>
        <v>0</v>
      </c>
      <c r="JX30" s="298">
        <f t="shared" si="80"/>
        <v>0</v>
      </c>
      <c r="JY30" s="299"/>
      <c r="JZ30" s="308">
        <f>成绩录入!AR33</f>
        <v>0</v>
      </c>
      <c r="KA30" s="248">
        <f>成绩录入!AS33</f>
        <v>0</v>
      </c>
      <c r="KB30" s="248">
        <f>成绩录入!AT33</f>
        <v>0</v>
      </c>
      <c r="KC30" s="248">
        <f>成绩录入!AU33</f>
        <v>0</v>
      </c>
      <c r="KD30" s="248">
        <f>成绩录入!AV33</f>
        <v>0</v>
      </c>
      <c r="KE30" s="248">
        <f>成绩录入!AW33</f>
        <v>0</v>
      </c>
      <c r="KF30" s="298">
        <f t="shared" si="81"/>
        <v>0</v>
      </c>
      <c r="KG30" s="299"/>
      <c r="KH30" s="313">
        <f t="shared" si="28"/>
        <v>0</v>
      </c>
      <c r="KI30" s="314">
        <f t="shared" si="82"/>
        <v>0</v>
      </c>
      <c r="KJ30" s="314">
        <f t="shared" si="83"/>
        <v>0</v>
      </c>
      <c r="KK30" s="314">
        <f t="shared" si="84"/>
        <v>0</v>
      </c>
      <c r="KL30" s="314">
        <f t="shared" si="85"/>
        <v>0</v>
      </c>
      <c r="KM30" s="315">
        <f t="shared" si="86"/>
        <v>0</v>
      </c>
      <c r="KN30" s="90"/>
      <c r="KO30" s="294">
        <f>IF(总评!G28&lt;60,1,0)</f>
        <v>0</v>
      </c>
      <c r="KP30" s="295">
        <f t="shared" si="29"/>
        <v>0</v>
      </c>
      <c r="KQ30" s="295">
        <f t="shared" si="30"/>
        <v>0</v>
      </c>
      <c r="KR30" s="321">
        <f t="shared" si="31"/>
        <v>0</v>
      </c>
      <c r="KS30" s="321">
        <f t="shared" si="87"/>
        <v>0</v>
      </c>
      <c r="KT30" s="27"/>
      <c r="OT30" s="247">
        <f>IF(OT$6=$OS$5,成绩录入!BC33,0)</f>
        <v>0</v>
      </c>
      <c r="OU30" s="248">
        <f>IF(OU$6=$OS$5,成绩录入!BD33,0)</f>
        <v>0</v>
      </c>
      <c r="OV30" s="248">
        <f>IF(OV$6=$OS$5,成绩录入!BE33,0)</f>
        <v>0</v>
      </c>
      <c r="OW30" s="248">
        <f>IF(OW$6=$OS$5,成绩录入!BF33,0)</f>
        <v>0</v>
      </c>
      <c r="OX30" s="248">
        <f>IF(OX$6=$OS$5,成绩录入!BG33,0)</f>
        <v>0</v>
      </c>
      <c r="OY30" s="248">
        <f>IF(OY$6=$OS$5,成绩录入!BH33,0)</f>
        <v>0</v>
      </c>
      <c r="OZ30" s="248">
        <f>IF(OZ$6=$OS$5,成绩录入!BI33,0)</f>
        <v>0</v>
      </c>
      <c r="PA30" s="248">
        <f>IF(PA$6=$OS$5,成绩录入!BJ33,0)</f>
        <v>0</v>
      </c>
      <c r="PB30" s="248">
        <f>IF(PB$6=$OS$5,成绩录入!BK33,0)</f>
        <v>0</v>
      </c>
      <c r="PC30" s="248">
        <f>IF(PC$6=$OS$5,成绩录入!BL33,0)</f>
        <v>0</v>
      </c>
      <c r="PD30" s="248">
        <f>IF(PD$6=$OS$5,成绩录入!BM33,0)</f>
        <v>0</v>
      </c>
      <c r="PE30" s="248">
        <f>IF(PE$6=$OS$5,成绩录入!BN33,0)</f>
        <v>0</v>
      </c>
      <c r="PF30" s="248">
        <f>IF(PF$6=$OS$5,成绩录入!BO33,0)</f>
        <v>0</v>
      </c>
      <c r="PG30" s="248">
        <f>IF(PG$6=$OS$5,成绩录入!BP33,0)</f>
        <v>0</v>
      </c>
      <c r="PH30" s="248">
        <f>IF(PH$6=$OS$5,成绩录入!BQ33,0)</f>
        <v>0</v>
      </c>
      <c r="PI30" s="248">
        <f>IF(PI$6=$OS$5,成绩录入!BR33,0)</f>
        <v>0</v>
      </c>
      <c r="PJ30" s="248">
        <f>IF(PJ$6=$OS$5,成绩录入!BS33,0)</f>
        <v>0</v>
      </c>
      <c r="PK30" s="248">
        <f>IF(PK$6=$OS$5,成绩录入!BT33,0)</f>
        <v>0</v>
      </c>
      <c r="PL30" s="248">
        <f>IF(PL$6=$OS$5,成绩录入!BU33,0)</f>
        <v>0</v>
      </c>
      <c r="PM30" s="248">
        <f>IF(PM$6=$OS$5,成绩录入!BV33,0)</f>
        <v>0</v>
      </c>
      <c r="PN30" s="248">
        <f>IF(PN$6=$OS$5,成绩录入!BW33,0)</f>
        <v>0</v>
      </c>
      <c r="PO30" s="248">
        <f>IF(PO$6=$OS$5,成绩录入!BX33,0)</f>
        <v>0</v>
      </c>
      <c r="PP30" s="248">
        <f>IF(PP$6=$OS$5,成绩录入!BY33,0)</f>
        <v>0</v>
      </c>
      <c r="PQ30" s="248">
        <f>IF(PQ$6=$OS$5,成绩录入!BZ33,0)</f>
        <v>0</v>
      </c>
      <c r="PR30" s="248">
        <f>IF(PR$6=$OS$5,成绩录入!CA33,0)</f>
        <v>0</v>
      </c>
      <c r="PS30" s="248">
        <f>IF(PS$6=$OS$5,成绩录入!CB33,0)</f>
        <v>0</v>
      </c>
      <c r="PT30" s="248">
        <f>IF(PT$6=$OS$5,成绩录入!CC33,0)</f>
        <v>0</v>
      </c>
      <c r="PU30" s="248">
        <f>IF(PU$6=$OS$5,成绩录入!CD33,0)</f>
        <v>0</v>
      </c>
      <c r="PV30" s="248">
        <f>IF(PV$6=$OS$5,成绩录入!CE33,0)</f>
        <v>0</v>
      </c>
      <c r="PW30" s="248">
        <f>IF(PW$6=$OS$5,成绩录入!CF33,0)</f>
        <v>0</v>
      </c>
      <c r="PX30" s="248">
        <f>IF(PX$6=$OS$5,成绩录入!CG33,0)</f>
        <v>0</v>
      </c>
      <c r="PY30" s="248">
        <f>IF(PY$6=$OS$5,成绩录入!CH33,0)</f>
        <v>0</v>
      </c>
      <c r="PZ30" s="248">
        <f>IF(PZ$6=$OS$5,成绩录入!CI33,0)</f>
        <v>0</v>
      </c>
      <c r="QA30" s="248">
        <f>IF(QA$6=$OS$5,成绩录入!CJ33,0)</f>
        <v>0</v>
      </c>
      <c r="QB30" s="248">
        <f>IF(QB$6=$OS$5,成绩录入!CK33,0)</f>
        <v>0</v>
      </c>
      <c r="QC30" s="248">
        <f>IF(QC$6=$OS$5,成绩录入!CL33,0)</f>
        <v>0</v>
      </c>
      <c r="QD30" s="248">
        <f>IF(QD$6=$OS$5,成绩录入!CM33,0)</f>
        <v>0</v>
      </c>
      <c r="QE30" s="248">
        <f>IF(QE$6=$OS$5,成绩录入!CN33,0)</f>
        <v>0</v>
      </c>
      <c r="QF30" s="248">
        <f>IF(QF$6=$OS$5,成绩录入!CO33,0)</f>
        <v>0</v>
      </c>
      <c r="QG30" s="248">
        <f>IF(QG$6=$OS$5,成绩录入!CP33,0)</f>
        <v>0</v>
      </c>
      <c r="QH30" s="248">
        <f>IF(QH$6=$OS$5,成绩录入!CQ33,0)</f>
        <v>0</v>
      </c>
      <c r="QI30" s="248">
        <f>IF(QI$6=$OS$5,成绩录入!CR33,0)</f>
        <v>0</v>
      </c>
      <c r="QJ30" s="248">
        <f>IF(QJ$6=$OS$5,成绩录入!CS33,0)</f>
        <v>0</v>
      </c>
      <c r="QK30" s="248">
        <f>IF(QK$6=$OS$5,成绩录入!CT33,0)</f>
        <v>0</v>
      </c>
      <c r="QL30" s="248">
        <f>IF(QL$6=$OS$5,成绩录入!CU33,0)</f>
        <v>0</v>
      </c>
      <c r="QM30" s="248">
        <f>IF(QM$6=$OS$5,成绩录入!CV33,0)</f>
        <v>0</v>
      </c>
      <c r="QN30" s="248">
        <f>IF(QN$6=$OS$5,成绩录入!CW33,0)</f>
        <v>0</v>
      </c>
      <c r="QO30" s="248">
        <f>IF(QO$6=$OS$5,成绩录入!CX33,0)</f>
        <v>0</v>
      </c>
      <c r="QP30" s="248">
        <f>IF(QP$6=$OS$5,成绩录入!CY33,0)</f>
        <v>0</v>
      </c>
      <c r="QQ30" s="248">
        <f>IF(QQ$6=$OS$5,成绩录入!CZ33,0)</f>
        <v>0</v>
      </c>
      <c r="QR30" s="248">
        <f>IF(QR$6=$OS$5,成绩录入!DA33,0)</f>
        <v>0</v>
      </c>
      <c r="QS30" s="248">
        <f>IF(QS$6=$OS$5,成绩录入!DB33,0)</f>
        <v>0</v>
      </c>
      <c r="QT30" s="248">
        <f>IF(QT$6=$OS$5,成绩录入!DC33,0)</f>
        <v>0</v>
      </c>
      <c r="QU30" s="248">
        <f>IF(QU$6=$OS$5,成绩录入!DD33,0)</f>
        <v>0</v>
      </c>
      <c r="QV30" s="248">
        <f>IF(QV$6=$OS$5,成绩录入!DE33,0)</f>
        <v>0</v>
      </c>
      <c r="QW30" s="248">
        <f>IF(QW$6=$OS$5,成绩录入!DF33,0)</f>
        <v>0</v>
      </c>
      <c r="QX30" s="248">
        <f>IF(QX$6=$OS$5,成绩录入!DG33,0)</f>
        <v>0</v>
      </c>
      <c r="QY30" s="248">
        <f>IF(QY$6=$OS$5,成绩录入!DH33,0)</f>
        <v>0</v>
      </c>
      <c r="QZ30" s="248">
        <f>IF(QZ$6=$OS$5,成绩录入!DI33,0)</f>
        <v>0</v>
      </c>
      <c r="RA30" s="248">
        <f>IF(RA$6=$OS$5,成绩录入!DJ33,0)</f>
        <v>0</v>
      </c>
      <c r="RB30" s="248">
        <f>IF(RB$6=$OS$5,成绩录入!DK33,0)</f>
        <v>0</v>
      </c>
      <c r="RC30" s="248">
        <f>IF(RC$6=$OS$5,成绩录入!DL33,0)</f>
        <v>0</v>
      </c>
      <c r="RD30" s="248">
        <f>IF(RD$6=$OS$5,成绩录入!DM33,0)</f>
        <v>0</v>
      </c>
      <c r="RE30" s="248">
        <f>IF(RE$6=$OS$5,成绩录入!DN33,0)</f>
        <v>0</v>
      </c>
      <c r="RF30" s="248">
        <f>IF(RF$6=$OS$5,成绩录入!DO33,0)</f>
        <v>0</v>
      </c>
      <c r="RG30" s="248">
        <f>IF(RG$6=$OS$5,成绩录入!DP33,0)</f>
        <v>0</v>
      </c>
      <c r="RH30" s="248">
        <f>IF(RH$6=$OS$5,成绩录入!DQ33,0)</f>
        <v>0</v>
      </c>
      <c r="RI30" s="248">
        <f>IF(RI$6=$OS$5,成绩录入!DR33,0)</f>
        <v>0</v>
      </c>
      <c r="RJ30" s="248">
        <f>IF(RJ$6=$OS$5,成绩录入!DS33,0)</f>
        <v>0</v>
      </c>
      <c r="RK30" s="248">
        <f>IF(RK$6=$OS$5,成绩录入!DT33,0)</f>
        <v>0</v>
      </c>
      <c r="RL30" s="248">
        <f>IF(RL$6=$OS$5,成绩录入!DU33,0)</f>
        <v>0</v>
      </c>
      <c r="RM30" s="248">
        <f>IF(RM$6=$OS$5,成绩录入!DV33,0)</f>
        <v>0</v>
      </c>
      <c r="RN30" s="248">
        <f>IF(RN$6=$OS$5,成绩录入!DW33,0)</f>
        <v>0</v>
      </c>
      <c r="RO30" s="248">
        <f>IF(RO$6=$OS$5,成绩录入!DX33,0)</f>
        <v>0</v>
      </c>
      <c r="RP30" s="248">
        <f>IF(RP$6=$OS$5,成绩录入!DY33,0)</f>
        <v>0</v>
      </c>
      <c r="RQ30" s="248">
        <f>IF(RQ$6=$OS$5,成绩录入!DZ33,0)</f>
        <v>0</v>
      </c>
      <c r="RR30" s="248">
        <f>IF(RR$6=$OS$5,成绩录入!EA33,0)</f>
        <v>0</v>
      </c>
      <c r="RS30" s="248">
        <f>IF(RS$6=$OS$5,成绩录入!EB33,0)</f>
        <v>0</v>
      </c>
      <c r="RT30" s="248">
        <f>IF(RT$6=$OS$5,成绩录入!EC33,0)</f>
        <v>0</v>
      </c>
      <c r="RU30" s="248">
        <f>IF(RU$6=$OS$5,成绩录入!ED33,0)</f>
        <v>0</v>
      </c>
      <c r="RV30" s="248">
        <f>IF(RV$6=$OS$5,成绩录入!EE33,0)</f>
        <v>0</v>
      </c>
      <c r="RW30" s="248">
        <f>IF(RW$6=$OS$5,成绩录入!EF33,0)</f>
        <v>0</v>
      </c>
      <c r="RX30" s="248">
        <f>IF(RX$6=$OS$5,成绩录入!EG33,0)</f>
        <v>0</v>
      </c>
      <c r="RY30" s="248">
        <f>IF(RY$6=$OS$5,成绩录入!EH33,0)</f>
        <v>0</v>
      </c>
      <c r="RZ30" s="248">
        <f>IF(RZ$6=$OS$5,成绩录入!EI33,0)</f>
        <v>0</v>
      </c>
      <c r="SA30" s="248">
        <f>IF(SA$6=$OS$5,成绩录入!EJ33,0)</f>
        <v>0</v>
      </c>
      <c r="SB30" s="248">
        <f>IF(SB$6=$OS$5,成绩录入!EK33,0)</f>
        <v>0</v>
      </c>
      <c r="SC30" s="248">
        <f>IF(SC$6=$OS$5,成绩录入!EL33,0)</f>
        <v>0</v>
      </c>
      <c r="SD30" s="248">
        <f>IF(SD$6=$OS$5,成绩录入!EM33,0)</f>
        <v>0</v>
      </c>
      <c r="SE30" s="248">
        <f>IF(SE$6=$OS$5,成绩录入!EN33,0)</f>
        <v>0</v>
      </c>
      <c r="SF30" s="248">
        <f>IF(SF$6=$OS$5,成绩录入!EO33,0)</f>
        <v>0</v>
      </c>
      <c r="SG30" s="248">
        <f>IF(SG$6=$OS$5,成绩录入!EP33,0)</f>
        <v>0</v>
      </c>
      <c r="SH30" s="248">
        <f>IF(SH$6=$OS$5,成绩录入!EQ33,0)</f>
        <v>0</v>
      </c>
      <c r="SI30" s="248">
        <f>IF(SI$6=$OS$5,成绩录入!ER33,0)</f>
        <v>0</v>
      </c>
      <c r="SJ30" s="248">
        <f>IF(SJ$6=$OS$5,成绩录入!ES33,0)</f>
        <v>0</v>
      </c>
      <c r="SK30" s="248">
        <f>IF(SK$6=$OS$5,成绩录入!ET33,0)</f>
        <v>0</v>
      </c>
      <c r="SL30" s="248">
        <f>IF(SL$6=$OS$5,成绩录入!EU33,0)</f>
        <v>0</v>
      </c>
      <c r="SM30" s="248">
        <f>IF(SM$6=$OS$5,成绩录入!EV33,0)</f>
        <v>0</v>
      </c>
      <c r="SN30" s="248">
        <f>IF(SN$6=$OS$5,成绩录入!EW33,0)</f>
        <v>0</v>
      </c>
      <c r="SO30" s="248">
        <f>IF(SO$6=$OS$5,成绩录入!EX33,0)</f>
        <v>0</v>
      </c>
      <c r="SP30" s="218">
        <f t="shared" si="88"/>
        <v>0</v>
      </c>
      <c r="SQ30" s="166"/>
      <c r="SR30" s="166"/>
      <c r="SS30" s="247">
        <f>IF(SS$6=$SR$5,成绩录入!BC33,0)</f>
        <v>0</v>
      </c>
      <c r="ST30" s="248">
        <f>IF(ST$6=$SR$5,成绩录入!BD33,0)</f>
        <v>0</v>
      </c>
      <c r="SU30" s="248">
        <f>IF(SU$6=$SR$5,成绩录入!BE33,0)</f>
        <v>0</v>
      </c>
      <c r="SV30" s="248">
        <f>IF(SV$6=$SR$5,成绩录入!BF33,0)</f>
        <v>0</v>
      </c>
      <c r="SW30" s="248">
        <f>IF(SW$6=$SR$5,成绩录入!BG33,0)</f>
        <v>0</v>
      </c>
      <c r="SX30" s="248">
        <f>IF(SX$6=$SR$5,成绩录入!BH33,0)</f>
        <v>0</v>
      </c>
      <c r="SY30" s="248">
        <f>IF(SY$6=$SR$5,成绩录入!BI33,0)</f>
        <v>0</v>
      </c>
      <c r="SZ30" s="248">
        <f>IF(SZ$6=$SR$5,成绩录入!BJ33,0)</f>
        <v>0</v>
      </c>
      <c r="TA30" s="248">
        <f>IF(TA$6=$SR$5,成绩录入!BK33,0)</f>
        <v>0</v>
      </c>
      <c r="TB30" s="248">
        <f>IF(TB$6=$SR$5,成绩录入!BL33,0)</f>
        <v>0</v>
      </c>
      <c r="TC30" s="248">
        <f>IF(TC$6=$SR$5,成绩录入!BM33,0)</f>
        <v>0</v>
      </c>
      <c r="TD30" s="248">
        <f>IF(TD$6=$SR$5,成绩录入!BN33,0)</f>
        <v>0</v>
      </c>
      <c r="TE30" s="248">
        <f>IF(TE$6=$SR$5,成绩录入!BO33,0)</f>
        <v>0</v>
      </c>
      <c r="TF30" s="248">
        <f>IF(TF$6=$SR$5,成绩录入!BP33,0)</f>
        <v>0</v>
      </c>
      <c r="TG30" s="248">
        <f>IF(TG$6=$SR$5,成绩录入!BQ33,0)</f>
        <v>0</v>
      </c>
      <c r="TH30" s="248">
        <f>IF(TH$6=$SR$5,成绩录入!BR33,0)</f>
        <v>0</v>
      </c>
      <c r="TI30" s="248">
        <f>IF(TI$6=$SR$5,成绩录入!BS33,0)</f>
        <v>0</v>
      </c>
      <c r="TJ30" s="248">
        <f>IF(TJ$6=$SR$5,成绩录入!BT33,0)</f>
        <v>0</v>
      </c>
      <c r="TK30" s="248">
        <f>IF(TK$6=$SR$5,成绩录入!BU33,0)</f>
        <v>0</v>
      </c>
      <c r="TL30" s="248">
        <f>IF(TL$6=$SR$5,成绩录入!BV33,0)</f>
        <v>0</v>
      </c>
      <c r="TM30" s="248">
        <f>IF(TM$6=$SR$5,成绩录入!BW33,0)</f>
        <v>0</v>
      </c>
      <c r="TN30" s="248">
        <f>IF(TN$6=$SR$5,成绩录入!BX33,0)</f>
        <v>0</v>
      </c>
      <c r="TO30" s="248">
        <f>IF(TO$6=$SR$5,成绩录入!BY33,0)</f>
        <v>0</v>
      </c>
      <c r="TP30" s="248">
        <f>IF(TP$6=$SR$5,成绩录入!BZ33,0)</f>
        <v>0</v>
      </c>
      <c r="TQ30" s="248">
        <f>IF(TQ$6=$SR$5,成绩录入!CA33,0)</f>
        <v>0</v>
      </c>
      <c r="TR30" s="248">
        <f>IF(TR$6=$SR$5,成绩录入!CB33,0)</f>
        <v>0</v>
      </c>
      <c r="TS30" s="248">
        <f>IF(TS$6=$SR$5,成绩录入!CC33,0)</f>
        <v>0</v>
      </c>
      <c r="TT30" s="248">
        <f>IF(TT$6=$SR$5,成绩录入!CD33,0)</f>
        <v>0</v>
      </c>
      <c r="TU30" s="248">
        <f>IF(TU$6=$SR$5,成绩录入!CE33,0)</f>
        <v>0</v>
      </c>
      <c r="TV30" s="248">
        <f>IF(TV$6=$SR$5,成绩录入!CF33,0)</f>
        <v>0</v>
      </c>
      <c r="TW30" s="248">
        <f>IF(TW$6=$SR$5,成绩录入!CG33,0)</f>
        <v>0</v>
      </c>
      <c r="TX30" s="248">
        <f>IF(TX$6=$SR$5,成绩录入!CH33,0)</f>
        <v>0</v>
      </c>
      <c r="TY30" s="248">
        <f>IF(TY$6=$SR$5,成绩录入!CI33,0)</f>
        <v>0</v>
      </c>
      <c r="TZ30" s="248">
        <f>IF(TZ$6=$SR$5,成绩录入!CJ33,0)</f>
        <v>0</v>
      </c>
      <c r="UA30" s="248">
        <f>IF(UA$6=$SR$5,成绩录入!CK33,0)</f>
        <v>0</v>
      </c>
      <c r="UB30" s="248">
        <f>IF(UB$6=$SR$5,成绩录入!CL33,0)</f>
        <v>0</v>
      </c>
      <c r="UC30" s="248">
        <f>IF(UC$6=$SR$5,成绩录入!CM33,0)</f>
        <v>0</v>
      </c>
      <c r="UD30" s="248">
        <f>IF(UD$6=$SR$5,成绩录入!CN33,0)</f>
        <v>0</v>
      </c>
      <c r="UE30" s="248">
        <f>IF(UE$6=$SR$5,成绩录入!CO33,0)</f>
        <v>0</v>
      </c>
      <c r="UF30" s="248">
        <f>IF(UF$6=$SR$5,成绩录入!CP33,0)</f>
        <v>0</v>
      </c>
      <c r="UG30" s="248">
        <f>IF(UG$6=$SR$5,成绩录入!CQ33,0)</f>
        <v>0</v>
      </c>
      <c r="UH30" s="248">
        <f>IF(UH$6=$SR$5,成绩录入!CR33,0)</f>
        <v>0</v>
      </c>
      <c r="UI30" s="248">
        <f>IF(UI$6=$SR$5,成绩录入!CS33,0)</f>
        <v>0</v>
      </c>
      <c r="UJ30" s="248">
        <f>IF(UJ$6=$SR$5,成绩录入!CT33,0)</f>
        <v>0</v>
      </c>
      <c r="UK30" s="248">
        <f>IF(UK$6=$SR$5,成绩录入!CU33,0)</f>
        <v>0</v>
      </c>
      <c r="UL30" s="248">
        <f>IF(UL$6=$SR$5,成绩录入!CV33,0)</f>
        <v>0</v>
      </c>
      <c r="UM30" s="248">
        <f>IF(UM$6=$SR$5,成绩录入!CW33,0)</f>
        <v>0</v>
      </c>
      <c r="UN30" s="248">
        <f>IF(UN$6=$SR$5,成绩录入!CX33,0)</f>
        <v>0</v>
      </c>
      <c r="UO30" s="248">
        <f>IF(UO$6=$SR$5,成绩录入!CY33,0)</f>
        <v>0</v>
      </c>
      <c r="UP30" s="248">
        <f>IF(UP$6=$SR$5,成绩录入!CZ33,0)</f>
        <v>0</v>
      </c>
      <c r="UQ30" s="248">
        <f>IF(UQ$6=$SR$5,成绩录入!DA33,0)</f>
        <v>0</v>
      </c>
      <c r="UR30" s="248">
        <f>IF(UR$6=$SR$5,成绩录入!DB33,0)</f>
        <v>0</v>
      </c>
      <c r="US30" s="248">
        <f>IF(US$6=$SR$5,成绩录入!DC33,0)</f>
        <v>0</v>
      </c>
      <c r="UT30" s="248">
        <f>IF(UT$6=$SR$5,成绩录入!DD33,0)</f>
        <v>0</v>
      </c>
      <c r="UU30" s="248">
        <f>IF(UU$6=$SR$5,成绩录入!DE33,0)</f>
        <v>0</v>
      </c>
      <c r="UV30" s="248">
        <f>IF(UV$6=$SR$5,成绩录入!DF33,0)</f>
        <v>0</v>
      </c>
      <c r="UW30" s="248">
        <f>IF(UW$6=$SR$5,成绩录入!DG33,0)</f>
        <v>0</v>
      </c>
      <c r="UX30" s="248">
        <f>IF(UX$6=$SR$5,成绩录入!DH33,0)</f>
        <v>0</v>
      </c>
      <c r="UY30" s="248">
        <f>IF(UY$6=$SR$5,成绩录入!DI33,0)</f>
        <v>0</v>
      </c>
      <c r="UZ30" s="248">
        <f>IF(UZ$6=$SR$5,成绩录入!DJ33,0)</f>
        <v>0</v>
      </c>
      <c r="VA30" s="248">
        <f>IF(VA$6=$SR$5,成绩录入!DK33,0)</f>
        <v>0</v>
      </c>
      <c r="VB30" s="248">
        <f>IF(VB$6=$SR$5,成绩录入!DL33,0)</f>
        <v>0</v>
      </c>
      <c r="VC30" s="248">
        <f>IF(VC$6=$SR$5,成绩录入!DM33,0)</f>
        <v>0</v>
      </c>
      <c r="VD30" s="248">
        <f>IF(VD$6=$SR$5,成绩录入!DN33,0)</f>
        <v>0</v>
      </c>
      <c r="VE30" s="248">
        <f>IF(VE$6=$SR$5,成绩录入!DO33,0)</f>
        <v>0</v>
      </c>
      <c r="VF30" s="248">
        <f>IF(VF$6=$SR$5,成绩录入!DP33,0)</f>
        <v>0</v>
      </c>
      <c r="VG30" s="248">
        <f>IF(VG$6=$SR$5,成绩录入!DQ33,0)</f>
        <v>0</v>
      </c>
      <c r="VH30" s="248">
        <f>IF(VH$6=$SR$5,成绩录入!DR33,0)</f>
        <v>0</v>
      </c>
      <c r="VI30" s="248">
        <f>IF(VI$6=$SR$5,成绩录入!DS33,0)</f>
        <v>0</v>
      </c>
      <c r="VJ30" s="248">
        <f>IF(VJ$6=$SR$5,成绩录入!DT33,0)</f>
        <v>0</v>
      </c>
      <c r="VK30" s="248">
        <f>IF(VK$6=$SR$5,成绩录入!DU33,0)</f>
        <v>0</v>
      </c>
      <c r="VL30" s="248">
        <f>IF(VL$6=$SR$5,成绩录入!DV33,0)</f>
        <v>0</v>
      </c>
      <c r="VM30" s="248">
        <f>IF(VM$6=$SR$5,成绩录入!DW33,0)</f>
        <v>0</v>
      </c>
      <c r="VN30" s="248">
        <f>IF(VN$6=$SR$5,成绩录入!DX33,0)</f>
        <v>0</v>
      </c>
      <c r="VO30" s="248">
        <f>IF(VO$6=$SR$5,成绩录入!DY33,0)</f>
        <v>0</v>
      </c>
      <c r="VP30" s="248">
        <f>IF(VP$6=$SR$5,成绩录入!DZ33,0)</f>
        <v>0</v>
      </c>
      <c r="VQ30" s="248">
        <f>IF(VQ$6=$SR$5,成绩录入!EA33,0)</f>
        <v>0</v>
      </c>
      <c r="VR30" s="248">
        <f>IF(VR$6=$SR$5,成绩录入!EB33,0)</f>
        <v>0</v>
      </c>
      <c r="VS30" s="248">
        <f>IF(VS$6=$SR$5,成绩录入!EC33,0)</f>
        <v>0</v>
      </c>
      <c r="VT30" s="248">
        <f>IF(VT$6=$SR$5,成绩录入!ED33,0)</f>
        <v>0</v>
      </c>
      <c r="VU30" s="248">
        <f>IF(VU$6=$SR$5,成绩录入!EE33,0)</f>
        <v>0</v>
      </c>
      <c r="VV30" s="248">
        <f>IF(VV$6=$SR$5,成绩录入!EF33,0)</f>
        <v>0</v>
      </c>
      <c r="VW30" s="248">
        <f>IF(VW$6=$SR$5,成绩录入!EG33,0)</f>
        <v>0</v>
      </c>
      <c r="VX30" s="248">
        <f>IF(VX$6=$SR$5,成绩录入!EH33,0)</f>
        <v>0</v>
      </c>
      <c r="VY30" s="248">
        <f>IF(VY$6=$SR$5,成绩录入!EI33,0)</f>
        <v>0</v>
      </c>
      <c r="VZ30" s="248">
        <f>IF(VZ$6=$SR$5,成绩录入!EJ33,0)</f>
        <v>0</v>
      </c>
      <c r="WA30" s="248">
        <f>IF(WA$6=$SR$5,成绩录入!EK33,0)</f>
        <v>0</v>
      </c>
      <c r="WB30" s="248">
        <f>IF(WB$6=$SR$5,成绩录入!EL33,0)</f>
        <v>0</v>
      </c>
      <c r="WC30" s="248">
        <f>IF(WC$6=$SR$5,成绩录入!EM33,0)</f>
        <v>0</v>
      </c>
      <c r="WD30" s="248">
        <f>IF(WD$6=$SR$5,成绩录入!EN33,0)</f>
        <v>0</v>
      </c>
      <c r="WE30" s="248">
        <f>IF(WE$6=$SR$5,成绩录入!EO33,0)</f>
        <v>0</v>
      </c>
      <c r="WF30" s="248">
        <f>IF(WF$6=$SR$5,成绩录入!EP33,0)</f>
        <v>0</v>
      </c>
      <c r="WG30" s="248">
        <f>IF(WG$6=$SR$5,成绩录入!EQ33,0)</f>
        <v>0</v>
      </c>
      <c r="WH30" s="248">
        <f>IF(WH$6=$SR$5,成绩录入!ER33,0)</f>
        <v>0</v>
      </c>
      <c r="WI30" s="248">
        <f>IF(WI$6=$SR$5,成绩录入!ES33,0)</f>
        <v>0</v>
      </c>
      <c r="WJ30" s="248">
        <f>IF(WJ$6=$SR$5,成绩录入!ET33,0)</f>
        <v>0</v>
      </c>
      <c r="WK30" s="248">
        <f>IF(WK$6=$SR$5,成绩录入!EU33,0)</f>
        <v>0</v>
      </c>
      <c r="WL30" s="248">
        <f>IF(WL$6=$SR$5,成绩录入!EV33,0)</f>
        <v>0</v>
      </c>
      <c r="WM30" s="248">
        <f>IF(WM$6=$SR$5,成绩录入!EW33,0)</f>
        <v>0</v>
      </c>
      <c r="WN30" s="248">
        <f>IF(WN$6=$SR$5,成绩录入!EX33,0)</f>
        <v>0</v>
      </c>
      <c r="WO30" s="218">
        <f t="shared" si="32"/>
        <v>0</v>
      </c>
      <c r="WP30" s="166"/>
      <c r="WQ30" s="166"/>
      <c r="WR30" s="247">
        <f>IF(WR$6=$WQ$5,成绩录入!BC33,0)</f>
        <v>0</v>
      </c>
      <c r="WS30" s="248">
        <f>IF(WS$6=$WQ$5,成绩录入!BD33,0)</f>
        <v>0</v>
      </c>
      <c r="WT30" s="248">
        <f>IF(WT$6=$WQ$5,成绩录入!BE33,0)</f>
        <v>0</v>
      </c>
      <c r="WU30" s="248">
        <f>IF(WU$6=$WQ$5,成绩录入!BF33,0)</f>
        <v>0</v>
      </c>
      <c r="WV30" s="248">
        <f>IF(WV$6=$WQ$5,成绩录入!BG33,0)</f>
        <v>0</v>
      </c>
      <c r="WW30" s="248">
        <f>IF(WW$6=$WQ$5,成绩录入!BH33,0)</f>
        <v>0</v>
      </c>
      <c r="WX30" s="248">
        <f>IF(WX$6=$WQ$5,成绩录入!BI33,0)</f>
        <v>0</v>
      </c>
      <c r="WY30" s="248">
        <f>IF(WY$6=$WQ$5,成绩录入!BJ33,0)</f>
        <v>0</v>
      </c>
      <c r="WZ30" s="248">
        <f>IF(WZ$6=$WQ$5,成绩录入!BK33,0)</f>
        <v>0</v>
      </c>
      <c r="XA30" s="248">
        <f>IF(XA$6=$WQ$5,成绩录入!BL33,0)</f>
        <v>0</v>
      </c>
      <c r="XB30" s="248">
        <f>IF(XB$6=$WQ$5,成绩录入!BM33,0)</f>
        <v>0</v>
      </c>
      <c r="XC30" s="248">
        <f>IF(XC$6=$WQ$5,成绩录入!BN33,0)</f>
        <v>0</v>
      </c>
      <c r="XD30" s="248">
        <f>IF(XD$6=$WQ$5,成绩录入!BO33,0)</f>
        <v>0</v>
      </c>
      <c r="XE30" s="248">
        <f>IF(XE$6=$WQ$5,成绩录入!BP33,0)</f>
        <v>0</v>
      </c>
      <c r="XF30" s="248">
        <f>IF(XF$6=$WQ$5,成绩录入!BQ33,0)</f>
        <v>0</v>
      </c>
      <c r="XG30" s="248">
        <f>IF(XG$6=$WQ$5,成绩录入!BR33,0)</f>
        <v>0</v>
      </c>
      <c r="XH30" s="248">
        <f>IF(XH$6=$WQ$5,成绩录入!BS33,0)</f>
        <v>0</v>
      </c>
      <c r="XI30" s="248">
        <f>IF(XI$6=$WQ$5,成绩录入!BT33,0)</f>
        <v>0</v>
      </c>
      <c r="XJ30" s="248">
        <f>IF(XJ$6=$WQ$5,成绩录入!BU33,0)</f>
        <v>0</v>
      </c>
      <c r="XK30" s="248">
        <f>IF(XK$6=$WQ$5,成绩录入!BV33,0)</f>
        <v>0</v>
      </c>
      <c r="XL30" s="248">
        <f>IF(XL$6=$WQ$5,成绩录入!BW33,0)</f>
        <v>0</v>
      </c>
      <c r="XM30" s="248">
        <f>IF(XM$6=$WQ$5,成绩录入!BX33,0)</f>
        <v>0</v>
      </c>
      <c r="XN30" s="248">
        <f>IF(XN$6=$WQ$5,成绩录入!BY33,0)</f>
        <v>0</v>
      </c>
      <c r="XO30" s="248">
        <f>IF(XO$6=$WQ$5,成绩录入!BZ33,0)</f>
        <v>0</v>
      </c>
      <c r="XP30" s="248">
        <f>IF(XP$6=$WQ$5,成绩录入!CA33,0)</f>
        <v>0</v>
      </c>
      <c r="XQ30" s="248">
        <f>IF(XQ$6=$WQ$5,成绩录入!CB33,0)</f>
        <v>0</v>
      </c>
      <c r="XR30" s="248">
        <f>IF(XR$6=$WQ$5,成绩录入!CC33,0)</f>
        <v>0</v>
      </c>
      <c r="XS30" s="248">
        <f>IF(XS$6=$WQ$5,成绩录入!CD33,0)</f>
        <v>0</v>
      </c>
      <c r="XT30" s="248">
        <f>IF(XT$6=$WQ$5,成绩录入!CE33,0)</f>
        <v>0</v>
      </c>
      <c r="XU30" s="248">
        <f>IF(XU$6=$WQ$5,成绩录入!CF33,0)</f>
        <v>0</v>
      </c>
      <c r="XV30" s="248">
        <f>IF(XV$6=$WQ$5,成绩录入!CG33,0)</f>
        <v>0</v>
      </c>
      <c r="XW30" s="248">
        <f>IF(XW$6=$WQ$5,成绩录入!CH33,0)</f>
        <v>0</v>
      </c>
      <c r="XX30" s="248">
        <f>IF(XX$6=$WQ$5,成绩录入!CI33,0)</f>
        <v>0</v>
      </c>
      <c r="XY30" s="248">
        <f>IF(XY$6=$WQ$5,成绩录入!CJ33,0)</f>
        <v>0</v>
      </c>
      <c r="XZ30" s="248">
        <f>IF(XZ$6=$WQ$5,成绩录入!CK33,0)</f>
        <v>0</v>
      </c>
      <c r="YA30" s="248">
        <f>IF(YA$6=$WQ$5,成绩录入!CL33,0)</f>
        <v>0</v>
      </c>
      <c r="YB30" s="248">
        <f>IF(YB$6=$WQ$5,成绩录入!CM33,0)</f>
        <v>0</v>
      </c>
      <c r="YC30" s="248">
        <f>IF(YC$6=$WQ$5,成绩录入!CN33,0)</f>
        <v>0</v>
      </c>
      <c r="YD30" s="248">
        <f>IF(YD$6=$WQ$5,成绩录入!CO33,0)</f>
        <v>0</v>
      </c>
      <c r="YE30" s="248">
        <f>IF(YE$6=$WQ$5,成绩录入!CP33,0)</f>
        <v>0</v>
      </c>
      <c r="YF30" s="248">
        <f>IF(YF$6=$WQ$5,成绩录入!CQ33,0)</f>
        <v>0</v>
      </c>
      <c r="YG30" s="248">
        <f>IF(YG$6=$WQ$5,成绩录入!CR33,0)</f>
        <v>0</v>
      </c>
      <c r="YH30" s="248">
        <f>IF(YH$6=$WQ$5,成绩录入!CS33,0)</f>
        <v>0</v>
      </c>
      <c r="YI30" s="248">
        <f>IF(YI$6=$WQ$5,成绩录入!CT33,0)</f>
        <v>0</v>
      </c>
      <c r="YJ30" s="248">
        <f>IF(YJ$6=$WQ$5,成绩录入!CU33,0)</f>
        <v>0</v>
      </c>
      <c r="YK30" s="248">
        <f>IF(YK$6=$WQ$5,成绩录入!CV33,0)</f>
        <v>0</v>
      </c>
      <c r="YL30" s="248">
        <f>IF(YL$6=$WQ$5,成绩录入!CW33,0)</f>
        <v>0</v>
      </c>
      <c r="YM30" s="248">
        <f>IF(YM$6=$WQ$5,成绩录入!CX33,0)</f>
        <v>0</v>
      </c>
      <c r="YN30" s="248">
        <f>IF(YN$6=$WQ$5,成绩录入!CY33,0)</f>
        <v>0</v>
      </c>
      <c r="YO30" s="248">
        <f>IF(YO$6=$WQ$5,成绩录入!CZ33,0)</f>
        <v>0</v>
      </c>
      <c r="YP30" s="248">
        <f>IF(YP$6=$WQ$5,成绩录入!DA33,0)</f>
        <v>0</v>
      </c>
      <c r="YQ30" s="248">
        <f>IF(YQ$6=$WQ$5,成绩录入!DB33,0)</f>
        <v>0</v>
      </c>
      <c r="YR30" s="248">
        <f>IF(YR$6=$WQ$5,成绩录入!DC33,0)</f>
        <v>0</v>
      </c>
      <c r="YS30" s="248">
        <f>IF(YS$6=$WQ$5,成绩录入!DD33,0)</f>
        <v>0</v>
      </c>
      <c r="YT30" s="248">
        <f>IF(YT$6=$WQ$5,成绩录入!DE33,0)</f>
        <v>0</v>
      </c>
      <c r="YU30" s="248">
        <f>IF(YU$6=$WQ$5,成绩录入!DF33,0)</f>
        <v>0</v>
      </c>
      <c r="YV30" s="248">
        <f>IF(YV$6=$WQ$5,成绩录入!DG33,0)</f>
        <v>0</v>
      </c>
      <c r="YW30" s="248">
        <f>IF(YW$6=$WQ$5,成绩录入!DH33,0)</f>
        <v>0</v>
      </c>
      <c r="YX30" s="248">
        <f>IF(YX$6=$WQ$5,成绩录入!DI33,0)</f>
        <v>0</v>
      </c>
      <c r="YY30" s="248">
        <f>IF(YY$6=$WQ$5,成绩录入!DJ33,0)</f>
        <v>0</v>
      </c>
      <c r="YZ30" s="248">
        <f>IF(YZ$6=$WQ$5,成绩录入!DK33,0)</f>
        <v>0</v>
      </c>
      <c r="ZA30" s="248">
        <f>IF(ZA$6=$WQ$5,成绩录入!DL33,0)</f>
        <v>0</v>
      </c>
      <c r="ZB30" s="248">
        <f>IF(ZB$6=$WQ$5,成绩录入!DM33,0)</f>
        <v>0</v>
      </c>
      <c r="ZC30" s="248">
        <f>IF(ZC$6=$WQ$5,成绩录入!DN33,0)</f>
        <v>0</v>
      </c>
      <c r="ZD30" s="248">
        <f>IF(ZD$6=$WQ$5,成绩录入!DO33,0)</f>
        <v>0</v>
      </c>
      <c r="ZE30" s="248">
        <f>IF(ZE$6=$WQ$5,成绩录入!DP33,0)</f>
        <v>0</v>
      </c>
      <c r="ZF30" s="248">
        <f>IF(ZF$6=$WQ$5,成绩录入!DQ33,0)</f>
        <v>0</v>
      </c>
      <c r="ZG30" s="248">
        <f>IF(ZG$6=$WQ$5,成绩录入!DR33,0)</f>
        <v>0</v>
      </c>
      <c r="ZH30" s="248">
        <f>IF(ZH$6=$WQ$5,成绩录入!DS33,0)</f>
        <v>0</v>
      </c>
      <c r="ZI30" s="248">
        <f>IF(ZI$6=$WQ$5,成绩录入!DT33,0)</f>
        <v>0</v>
      </c>
      <c r="ZJ30" s="248">
        <f>IF(ZJ$6=$WQ$5,成绩录入!DU33,0)</f>
        <v>0</v>
      </c>
      <c r="ZK30" s="248">
        <f>IF(ZK$6=$WQ$5,成绩录入!DV33,0)</f>
        <v>0</v>
      </c>
      <c r="ZL30" s="248">
        <f>IF(ZL$6=$WQ$5,成绩录入!DW33,0)</f>
        <v>0</v>
      </c>
      <c r="ZM30" s="248">
        <f>IF(ZM$6=$WQ$5,成绩录入!DX33,0)</f>
        <v>0</v>
      </c>
      <c r="ZN30" s="248">
        <f>IF(ZN$6=$WQ$5,成绩录入!DY33,0)</f>
        <v>0</v>
      </c>
      <c r="ZO30" s="248">
        <f>IF(ZO$6=$WQ$5,成绩录入!DZ33,0)</f>
        <v>0</v>
      </c>
      <c r="ZP30" s="248">
        <f>IF(ZP$6=$WQ$5,成绩录入!EA33,0)</f>
        <v>0</v>
      </c>
      <c r="ZQ30" s="248">
        <f>IF(ZQ$6=$WQ$5,成绩录入!EB33,0)</f>
        <v>0</v>
      </c>
      <c r="ZR30" s="248">
        <f>IF(ZR$6=$WQ$5,成绩录入!EC33,0)</f>
        <v>0</v>
      </c>
      <c r="ZS30" s="248">
        <f>IF(ZS$6=$WQ$5,成绩录入!ED33,0)</f>
        <v>0</v>
      </c>
      <c r="ZT30" s="248">
        <f>IF(ZT$6=$WQ$5,成绩录入!EE33,0)</f>
        <v>0</v>
      </c>
      <c r="ZU30" s="248">
        <f>IF(ZU$6=$WQ$5,成绩录入!EF33,0)</f>
        <v>0</v>
      </c>
      <c r="ZV30" s="248">
        <f>IF(ZV$6=$WQ$5,成绩录入!EG33,0)</f>
        <v>0</v>
      </c>
      <c r="ZW30" s="248">
        <f>IF(ZW$6=$WQ$5,成绩录入!EH33,0)</f>
        <v>0</v>
      </c>
      <c r="ZX30" s="248">
        <f>IF(ZX$6=$WQ$5,成绩录入!EI33,0)</f>
        <v>0</v>
      </c>
      <c r="ZY30" s="248">
        <f>IF(ZY$6=$WQ$5,成绩录入!EJ33,0)</f>
        <v>0</v>
      </c>
      <c r="ZZ30" s="248">
        <f>IF(ZZ$6=$WQ$5,成绩录入!EK33,0)</f>
        <v>0</v>
      </c>
      <c r="AAA30" s="248">
        <f>IF(AAA$6=$WQ$5,成绩录入!EL33,0)</f>
        <v>0</v>
      </c>
      <c r="AAB30" s="248">
        <f>IF(AAB$6=$WQ$5,成绩录入!EM33,0)</f>
        <v>0</v>
      </c>
      <c r="AAC30" s="248">
        <f>IF(AAC$6=$WQ$5,成绩录入!EN33,0)</f>
        <v>0</v>
      </c>
      <c r="AAD30" s="248">
        <f>IF(AAD$6=$WQ$5,成绩录入!EO33,0)</f>
        <v>0</v>
      </c>
      <c r="AAE30" s="248">
        <f>IF(AAE$6=$WQ$5,成绩录入!EP33,0)</f>
        <v>0</v>
      </c>
      <c r="AAF30" s="248">
        <f>IF(AAF$6=$WQ$5,成绩录入!EQ33,0)</f>
        <v>0</v>
      </c>
      <c r="AAG30" s="248">
        <f>IF(AAG$6=$WQ$5,成绩录入!ER33,0)</f>
        <v>0</v>
      </c>
      <c r="AAH30" s="248">
        <f>IF(AAH$6=$WQ$5,成绩录入!ES33,0)</f>
        <v>0</v>
      </c>
      <c r="AAI30" s="248">
        <f>IF(AAI$6=$WQ$5,成绩录入!ET33,0)</f>
        <v>0</v>
      </c>
      <c r="AAJ30" s="248">
        <f>IF(AAJ$6=$WQ$5,成绩录入!EU33,0)</f>
        <v>0</v>
      </c>
      <c r="AAK30" s="248">
        <f>IF(AAK$6=$WQ$5,成绩录入!EV33,0)</f>
        <v>0</v>
      </c>
      <c r="AAL30" s="248">
        <f>IF(AAL$6=$WQ$5,成绩录入!EW33,0)</f>
        <v>0</v>
      </c>
      <c r="AAM30" s="248">
        <f>IF(AAM$6=$WQ$5,成绩录入!EX33,0)</f>
        <v>0</v>
      </c>
      <c r="AAN30" s="218">
        <f t="shared" si="33"/>
        <v>0</v>
      </c>
      <c r="AAO30" s="206"/>
      <c r="AAQ30" s="247">
        <f>IF(AAQ$6=$AAP$5,成绩录入!BC33,0)</f>
        <v>0</v>
      </c>
      <c r="AAR30" s="248">
        <f>IF(AAR$6=$AAP$5,成绩录入!BD33,0)</f>
        <v>0</v>
      </c>
      <c r="AAS30" s="248">
        <f>IF(AAS$6=$AAP$5,成绩录入!BE33,0)</f>
        <v>0</v>
      </c>
      <c r="AAT30" s="248">
        <f>IF(AAT$6=$AAP$5,成绩录入!BF33,0)</f>
        <v>0</v>
      </c>
      <c r="AAU30" s="248">
        <f>IF(AAU$6=$AAP$5,成绩录入!BG33,0)</f>
        <v>0</v>
      </c>
      <c r="AAV30" s="248">
        <f>IF(AAV$6=$AAP$5,成绩录入!BH33,0)</f>
        <v>0</v>
      </c>
      <c r="AAW30" s="248">
        <f>IF(AAW$6=$AAP$5,成绩录入!BI33,0)</f>
        <v>0</v>
      </c>
      <c r="AAX30" s="248">
        <f>IF(AAX$6=$AAP$5,成绩录入!BJ33,0)</f>
        <v>0</v>
      </c>
      <c r="AAY30" s="248">
        <f>IF(AAY$6=$AAP$5,成绩录入!BK33,0)</f>
        <v>0</v>
      </c>
      <c r="AAZ30" s="248">
        <f>IF(AAZ$6=$AAP$5,成绩录入!BL33,0)</f>
        <v>0</v>
      </c>
      <c r="ABA30" s="248">
        <f>IF(ABA$6=$AAP$5,成绩录入!BM33,0)</f>
        <v>0</v>
      </c>
      <c r="ABB30" s="248">
        <f>IF(ABB$6=$AAP$5,成绩录入!BN33,0)</f>
        <v>0</v>
      </c>
      <c r="ABC30" s="248">
        <f>IF(ABC$6=$AAP$5,成绩录入!BO33,0)</f>
        <v>0</v>
      </c>
      <c r="ABD30" s="248">
        <f>IF(ABD$6=$AAP$5,成绩录入!BP33,0)</f>
        <v>0</v>
      </c>
      <c r="ABE30" s="248">
        <f>IF(ABE$6=$AAP$5,成绩录入!BQ33,0)</f>
        <v>0</v>
      </c>
      <c r="ABF30" s="248">
        <f>IF(ABF$6=$AAP$5,成绩录入!BR33,0)</f>
        <v>0</v>
      </c>
      <c r="ABG30" s="248">
        <f>IF(ABG$6=$AAP$5,成绩录入!BS33,0)</f>
        <v>0</v>
      </c>
      <c r="ABH30" s="248">
        <f>IF(ABH$6=$AAP$5,成绩录入!BT33,0)</f>
        <v>0</v>
      </c>
      <c r="ABI30" s="248">
        <f>IF(ABI$6=$AAP$5,成绩录入!BU33,0)</f>
        <v>0</v>
      </c>
      <c r="ABJ30" s="248">
        <f>IF(ABJ$6=$AAP$5,成绩录入!BV33,0)</f>
        <v>0</v>
      </c>
      <c r="ABK30" s="248">
        <f>IF(ABK$6=$AAP$5,成绩录入!BW33,0)</f>
        <v>0</v>
      </c>
      <c r="ABL30" s="248">
        <f>IF(ABL$6=$AAP$5,成绩录入!BX33,0)</f>
        <v>0</v>
      </c>
      <c r="ABM30" s="248">
        <f>IF(ABM$6=$AAP$5,成绩录入!BY33,0)</f>
        <v>0</v>
      </c>
      <c r="ABN30" s="248">
        <f>IF(ABN$6=$AAP$5,成绩录入!BZ33,0)</f>
        <v>0</v>
      </c>
      <c r="ABO30" s="248">
        <f>IF(ABO$6=$AAP$5,成绩录入!CA33,0)</f>
        <v>0</v>
      </c>
      <c r="ABP30" s="248">
        <f>IF(ABP$6=$AAP$5,成绩录入!CB33,0)</f>
        <v>0</v>
      </c>
      <c r="ABQ30" s="248">
        <f>IF(ABQ$6=$AAP$5,成绩录入!CC33,0)</f>
        <v>0</v>
      </c>
      <c r="ABR30" s="248">
        <f>IF(ABR$6=$AAP$5,成绩录入!CD33,0)</f>
        <v>0</v>
      </c>
      <c r="ABS30" s="248">
        <f>IF(ABS$6=$AAP$5,成绩录入!CE33,0)</f>
        <v>0</v>
      </c>
      <c r="ABT30" s="248">
        <f>IF(ABT$6=$AAP$5,成绩录入!CF33,0)</f>
        <v>0</v>
      </c>
      <c r="ABU30" s="248">
        <f>IF(ABU$6=$AAP$5,成绩录入!CG33,0)</f>
        <v>0</v>
      </c>
      <c r="ABV30" s="248">
        <f>IF(ABV$6=$AAP$5,成绩录入!CH33,0)</f>
        <v>0</v>
      </c>
      <c r="ABW30" s="248">
        <f>IF(ABW$6=$AAP$5,成绩录入!CI33,0)</f>
        <v>0</v>
      </c>
      <c r="ABX30" s="248">
        <f>IF(ABX$6=$AAP$5,成绩录入!CJ33,0)</f>
        <v>0</v>
      </c>
      <c r="ABY30" s="248">
        <f>IF(ABY$6=$AAP$5,成绩录入!CK33,0)</f>
        <v>0</v>
      </c>
      <c r="ABZ30" s="248">
        <f>IF(ABZ$6=$AAP$5,成绩录入!CL33,0)</f>
        <v>0</v>
      </c>
      <c r="ACA30" s="248">
        <f>IF(ACA$6=$AAP$5,成绩录入!CM33,0)</f>
        <v>0</v>
      </c>
      <c r="ACB30" s="248">
        <f>IF(ACB$6=$AAP$5,成绩录入!CN33,0)</f>
        <v>0</v>
      </c>
      <c r="ACC30" s="248">
        <f>IF(ACC$6=$AAP$5,成绩录入!CO33,0)</f>
        <v>0</v>
      </c>
      <c r="ACD30" s="248">
        <f>IF(ACD$6=$AAP$5,成绩录入!CP33,0)</f>
        <v>0</v>
      </c>
      <c r="ACE30" s="248">
        <f>IF(ACE$6=$AAP$5,成绩录入!CQ33,0)</f>
        <v>0</v>
      </c>
      <c r="ACF30" s="248">
        <f>IF(ACF$6=$AAP$5,成绩录入!CR33,0)</f>
        <v>0</v>
      </c>
      <c r="ACG30" s="248">
        <f>IF(ACG$6=$AAP$5,成绩录入!CS33,0)</f>
        <v>0</v>
      </c>
      <c r="ACH30" s="248">
        <f>IF(ACH$6=$AAP$5,成绩录入!CT33,0)</f>
        <v>0</v>
      </c>
      <c r="ACI30" s="248">
        <f>IF(ACI$6=$AAP$5,成绩录入!CU33,0)</f>
        <v>0</v>
      </c>
      <c r="ACJ30" s="248">
        <f>IF(ACJ$6=$AAP$5,成绩录入!CV33,0)</f>
        <v>0</v>
      </c>
      <c r="ACK30" s="248">
        <f>IF(ACK$6=$AAP$5,成绩录入!CW33,0)</f>
        <v>0</v>
      </c>
      <c r="ACL30" s="248">
        <f>IF(ACL$6=$AAP$5,成绩录入!CX33,0)</f>
        <v>0</v>
      </c>
      <c r="ACM30" s="248">
        <f>IF(ACM$6=$AAP$5,成绩录入!CY33,0)</f>
        <v>0</v>
      </c>
      <c r="ACN30" s="248">
        <f>IF(ACN$6=$AAP$5,成绩录入!CZ33,0)</f>
        <v>0</v>
      </c>
      <c r="ACO30" s="248">
        <f>IF(ACO$6=$AAP$5,成绩录入!DA33,0)</f>
        <v>0</v>
      </c>
      <c r="ACP30" s="248">
        <f>IF(ACP$6=$AAP$5,成绩录入!DB33,0)</f>
        <v>0</v>
      </c>
      <c r="ACQ30" s="248">
        <f>IF(ACQ$6=$AAP$5,成绩录入!DC33,0)</f>
        <v>0</v>
      </c>
      <c r="ACR30" s="248">
        <f>IF(ACR$6=$AAP$5,成绩录入!DD33,0)</f>
        <v>0</v>
      </c>
      <c r="ACS30" s="248">
        <f>IF(ACS$6=$AAP$5,成绩录入!DE33,0)</f>
        <v>0</v>
      </c>
      <c r="ACT30" s="248">
        <f>IF(ACT$6=$AAP$5,成绩录入!DF33,0)</f>
        <v>0</v>
      </c>
      <c r="ACU30" s="248">
        <f>IF(ACU$6=$AAP$5,成绩录入!DG33,0)</f>
        <v>0</v>
      </c>
      <c r="ACV30" s="248">
        <f>IF(ACV$6=$AAP$5,成绩录入!DH33,0)</f>
        <v>0</v>
      </c>
      <c r="ACW30" s="248">
        <f>IF(ACW$6=$AAP$5,成绩录入!DI33,0)</f>
        <v>0</v>
      </c>
      <c r="ACX30" s="248">
        <f>IF(ACX$6=$AAP$5,成绩录入!DJ33,0)</f>
        <v>0</v>
      </c>
      <c r="ACY30" s="248">
        <f>IF(ACY$6=$AAP$5,成绩录入!DK33,0)</f>
        <v>0</v>
      </c>
      <c r="ACZ30" s="248">
        <f>IF(ACZ$6=$AAP$5,成绩录入!DL33,0)</f>
        <v>0</v>
      </c>
      <c r="ADA30" s="248">
        <f>IF(ADA$6=$AAP$5,成绩录入!DM33,0)</f>
        <v>0</v>
      </c>
      <c r="ADB30" s="248">
        <f>IF(ADB$6=$AAP$5,成绩录入!DN33,0)</f>
        <v>0</v>
      </c>
      <c r="ADC30" s="248">
        <f>IF(ADC$6=$AAP$5,成绩录入!DO33,0)</f>
        <v>0</v>
      </c>
      <c r="ADD30" s="248">
        <f>IF(ADD$6=$AAP$5,成绩录入!DP33,0)</f>
        <v>0</v>
      </c>
      <c r="ADE30" s="248">
        <f>IF(ADE$6=$AAP$5,成绩录入!DQ33,0)</f>
        <v>0</v>
      </c>
      <c r="ADF30" s="248">
        <f>IF(ADF$6=$AAP$5,成绩录入!DR33,0)</f>
        <v>0</v>
      </c>
      <c r="ADG30" s="248">
        <f>IF(ADG$6=$AAP$5,成绩录入!DS33,0)</f>
        <v>0</v>
      </c>
      <c r="ADH30" s="248">
        <f>IF(ADH$6=$AAP$5,成绩录入!DT33,0)</f>
        <v>0</v>
      </c>
      <c r="ADI30" s="248">
        <f>IF(ADI$6=$AAP$5,成绩录入!DU33,0)</f>
        <v>0</v>
      </c>
      <c r="ADJ30" s="248">
        <f>IF(ADJ$6=$AAP$5,成绩录入!DV33,0)</f>
        <v>0</v>
      </c>
      <c r="ADK30" s="248">
        <f>IF(ADK$6=$AAP$5,成绩录入!DW33,0)</f>
        <v>0</v>
      </c>
      <c r="ADL30" s="248">
        <f>IF(ADL$6=$AAP$5,成绩录入!DX33,0)</f>
        <v>0</v>
      </c>
      <c r="ADM30" s="248">
        <f>IF(ADM$6=$AAP$5,成绩录入!DY33,0)</f>
        <v>0</v>
      </c>
      <c r="ADN30" s="248">
        <f>IF(ADN$6=$AAP$5,成绩录入!DZ33,0)</f>
        <v>0</v>
      </c>
      <c r="ADO30" s="248">
        <f>IF(ADO$6=$AAP$5,成绩录入!EA33,0)</f>
        <v>0</v>
      </c>
      <c r="ADP30" s="248">
        <f>IF(ADP$6=$AAP$5,成绩录入!EB33,0)</f>
        <v>0</v>
      </c>
      <c r="ADQ30" s="248">
        <f>IF(ADQ$6=$AAP$5,成绩录入!EC33,0)</f>
        <v>0</v>
      </c>
      <c r="ADR30" s="248">
        <f>IF(ADR$6=$AAP$5,成绩录入!ED33,0)</f>
        <v>0</v>
      </c>
      <c r="ADS30" s="248">
        <f>IF(ADS$6=$AAP$5,成绩录入!EE33,0)</f>
        <v>0</v>
      </c>
      <c r="ADT30" s="248">
        <f>IF(ADT$6=$AAP$5,成绩录入!EF33,0)</f>
        <v>0</v>
      </c>
      <c r="ADU30" s="248">
        <f>IF(ADU$6=$AAP$5,成绩录入!EG33,0)</f>
        <v>0</v>
      </c>
      <c r="ADV30" s="248">
        <f>IF(ADV$6=$AAP$5,成绩录入!EH33,0)</f>
        <v>0</v>
      </c>
      <c r="ADW30" s="248">
        <f>IF(ADW$6=$AAP$5,成绩录入!EI33,0)</f>
        <v>0</v>
      </c>
      <c r="ADX30" s="248">
        <f>IF(ADX$6=$AAP$5,成绩录入!EJ33,0)</f>
        <v>0</v>
      </c>
      <c r="ADY30" s="248">
        <f>IF(ADY$6=$AAP$5,成绩录入!EK33,0)</f>
        <v>0</v>
      </c>
      <c r="ADZ30" s="248">
        <f>IF(ADZ$6=$AAP$5,成绩录入!EL33,0)</f>
        <v>0</v>
      </c>
      <c r="AEA30" s="248">
        <f>IF(AEA$6=$AAP$5,成绩录入!EM33,0)</f>
        <v>0</v>
      </c>
      <c r="AEB30" s="248">
        <f>IF(AEB$6=$AAP$5,成绩录入!EN33,0)</f>
        <v>0</v>
      </c>
      <c r="AEC30" s="248">
        <f>IF(AEC$6=$AAP$5,成绩录入!EO33,0)</f>
        <v>0</v>
      </c>
      <c r="AED30" s="248">
        <f>IF(AED$6=$AAP$5,成绩录入!EP33,0)</f>
        <v>0</v>
      </c>
      <c r="AEE30" s="248">
        <f>IF(AEE$6=$AAP$5,成绩录入!EQ33,0)</f>
        <v>0</v>
      </c>
      <c r="AEF30" s="248">
        <f>IF(AEF$6=$AAP$5,成绩录入!ER33,0)</f>
        <v>0</v>
      </c>
      <c r="AEG30" s="248">
        <f>IF(AEG$6=$AAP$5,成绩录入!ES33,0)</f>
        <v>0</v>
      </c>
      <c r="AEH30" s="248">
        <f>IF(AEH$6=$AAP$5,成绩录入!ET33,0)</f>
        <v>0</v>
      </c>
      <c r="AEI30" s="248">
        <f>IF(AEI$6=$AAP$5,成绩录入!EU33,0)</f>
        <v>0</v>
      </c>
      <c r="AEJ30" s="248">
        <f>IF(AEJ$6=$AAP$5,成绩录入!EV33,0)</f>
        <v>0</v>
      </c>
      <c r="AEK30" s="248">
        <f>IF(AEK$6=$AAP$5,成绩录入!EW33,0)</f>
        <v>0</v>
      </c>
      <c r="AEL30" s="248">
        <f>IF(AEL$6=$AAP$5,成绩录入!EX33,0)</f>
        <v>0</v>
      </c>
      <c r="AEM30" s="218">
        <f t="shared" si="34"/>
        <v>0</v>
      </c>
      <c r="AEN30" s="166"/>
      <c r="AEO30" s="166"/>
      <c r="AEP30" s="247">
        <f>IF(AEP$6=$AEO$5,成绩录入!BC33,0)</f>
        <v>0</v>
      </c>
      <c r="AEQ30" s="248">
        <f>IF(AEQ$6=$AEO$5,成绩录入!BD33,0)</f>
        <v>0</v>
      </c>
      <c r="AER30" s="248">
        <f>IF(AER$6=$AEO$5,成绩录入!BE33,0)</f>
        <v>0</v>
      </c>
      <c r="AES30" s="248">
        <f>IF(AES$6=$AEO$5,成绩录入!BF33,0)</f>
        <v>0</v>
      </c>
      <c r="AET30" s="248">
        <f>IF(AET$6=$AEO$5,成绩录入!BG33,0)</f>
        <v>0</v>
      </c>
      <c r="AEU30" s="248">
        <f>IF(AEU$6=$AEO$5,成绩录入!BH33,0)</f>
        <v>0</v>
      </c>
      <c r="AEV30" s="248">
        <f>IF(AEV$6=$AEO$5,成绩录入!BI33,0)</f>
        <v>0</v>
      </c>
      <c r="AEW30" s="248">
        <f>IF(AEW$6=$AEO$5,成绩录入!BJ33,0)</f>
        <v>0</v>
      </c>
      <c r="AEX30" s="248">
        <f>IF(AEX$6=$AEO$5,成绩录入!BK33,0)</f>
        <v>0</v>
      </c>
      <c r="AEY30" s="248">
        <f>IF(AEY$6=$AEO$5,成绩录入!BL33,0)</f>
        <v>0</v>
      </c>
      <c r="AEZ30" s="248">
        <f>IF(AEZ$6=$AEO$5,成绩录入!BM33,0)</f>
        <v>0</v>
      </c>
      <c r="AFA30" s="248">
        <f>IF(AFA$6=$AEO$5,成绩录入!BN33,0)</f>
        <v>0</v>
      </c>
      <c r="AFB30" s="248">
        <f>IF(AFB$6=$AEO$5,成绩录入!BO33,0)</f>
        <v>0</v>
      </c>
      <c r="AFC30" s="248">
        <f>IF(AFC$6=$AEO$5,成绩录入!BP33,0)</f>
        <v>0</v>
      </c>
      <c r="AFD30" s="248">
        <f>IF(AFD$6=$AEO$5,成绩录入!BQ33,0)</f>
        <v>0</v>
      </c>
      <c r="AFE30" s="248">
        <f>IF(AFE$6=$AEO$5,成绩录入!BR33,0)</f>
        <v>0</v>
      </c>
      <c r="AFF30" s="248">
        <f>IF(AFF$6=$AEO$5,成绩录入!BS33,0)</f>
        <v>0</v>
      </c>
      <c r="AFG30" s="248">
        <f>IF(AFG$6=$AEO$5,成绩录入!BT33,0)</f>
        <v>0</v>
      </c>
      <c r="AFH30" s="248">
        <f>IF(AFH$6=$AEO$5,成绩录入!BU33,0)</f>
        <v>0</v>
      </c>
      <c r="AFI30" s="248">
        <f>IF(AFI$6=$AEO$5,成绩录入!BV33,0)</f>
        <v>0</v>
      </c>
      <c r="AFJ30" s="248">
        <f>IF(AFJ$6=$AEO$5,成绩录入!BW33,0)</f>
        <v>0</v>
      </c>
      <c r="AFK30" s="248">
        <f>IF(AFK$6=$AEO$5,成绩录入!BX33,0)</f>
        <v>0</v>
      </c>
      <c r="AFL30" s="248">
        <f>IF(AFL$6=$AEO$5,成绩录入!BY33,0)</f>
        <v>0</v>
      </c>
      <c r="AFM30" s="248">
        <f>IF(AFM$6=$AEO$5,成绩录入!BZ33,0)</f>
        <v>0</v>
      </c>
      <c r="AFN30" s="248">
        <f>IF(AFN$6=$AEO$5,成绩录入!CA33,0)</f>
        <v>0</v>
      </c>
      <c r="AFO30" s="248">
        <f>IF(AFO$6=$AEO$5,成绩录入!CB33,0)</f>
        <v>0</v>
      </c>
      <c r="AFP30" s="248">
        <f>IF(AFP$6=$AEO$5,成绩录入!CC33,0)</f>
        <v>0</v>
      </c>
      <c r="AFQ30" s="248">
        <f>IF(AFQ$6=$AEO$5,成绩录入!CD33,0)</f>
        <v>0</v>
      </c>
      <c r="AFR30" s="248">
        <f>IF(AFR$6=$AEO$5,成绩录入!CE33,0)</f>
        <v>0</v>
      </c>
      <c r="AFS30" s="248">
        <f>IF(AFS$6=$AEO$5,成绩录入!CF33,0)</f>
        <v>0</v>
      </c>
      <c r="AFT30" s="248">
        <f>IF(AFT$6=$AEO$5,成绩录入!CG33,0)</f>
        <v>0</v>
      </c>
      <c r="AFU30" s="248">
        <f>IF(AFU$6=$AEO$5,成绩录入!CH33,0)</f>
        <v>0</v>
      </c>
      <c r="AFV30" s="248">
        <f>IF(AFV$6=$AEO$5,成绩录入!CI33,0)</f>
        <v>0</v>
      </c>
      <c r="AFW30" s="248">
        <f>IF(AFW$6=$AEO$5,成绩录入!CJ33,0)</f>
        <v>0</v>
      </c>
      <c r="AFX30" s="248">
        <f>IF(AFX$6=$AEO$5,成绩录入!CK33,0)</f>
        <v>0</v>
      </c>
      <c r="AFY30" s="248">
        <f>IF(AFY$6=$AEO$5,成绩录入!CL33,0)</f>
        <v>0</v>
      </c>
      <c r="AFZ30" s="248">
        <f>IF(AFZ$6=$AEO$5,成绩录入!CM33,0)</f>
        <v>0</v>
      </c>
      <c r="AGA30" s="248">
        <f>IF(AGA$6=$AEO$5,成绩录入!CN33,0)</f>
        <v>0</v>
      </c>
      <c r="AGB30" s="248">
        <f>IF(AGB$6=$AEO$5,成绩录入!CO33,0)</f>
        <v>0</v>
      </c>
      <c r="AGC30" s="248">
        <f>IF(AGC$6=$AEO$5,成绩录入!CP33,0)</f>
        <v>0</v>
      </c>
      <c r="AGD30" s="248">
        <f>IF(AGD$6=$AEO$5,成绩录入!CQ33,0)</f>
        <v>0</v>
      </c>
      <c r="AGE30" s="248">
        <f>IF(AGE$6=$AEO$5,成绩录入!CR33,0)</f>
        <v>0</v>
      </c>
      <c r="AGF30" s="248">
        <f>IF(AGF$6=$AEO$5,成绩录入!CS33,0)</f>
        <v>0</v>
      </c>
      <c r="AGG30" s="248">
        <f>IF(AGG$6=$AEO$5,成绩录入!CT33,0)</f>
        <v>0</v>
      </c>
      <c r="AGH30" s="248">
        <f>IF(AGH$6=$AEO$5,成绩录入!CU33,0)</f>
        <v>0</v>
      </c>
      <c r="AGI30" s="248">
        <f>IF(AGI$6=$AEO$5,成绩录入!CV33,0)</f>
        <v>0</v>
      </c>
      <c r="AGJ30" s="248">
        <f>IF(AGJ$6=$AEO$5,成绩录入!CW33,0)</f>
        <v>0</v>
      </c>
      <c r="AGK30" s="248">
        <f>IF(AGK$6=$AEO$5,成绩录入!CX33,0)</f>
        <v>0</v>
      </c>
      <c r="AGL30" s="248">
        <f>IF(AGL$6=$AEO$5,成绩录入!CY33,0)</f>
        <v>0</v>
      </c>
      <c r="AGM30" s="248">
        <f>IF(AGM$6=$AEO$5,成绩录入!CZ33,0)</f>
        <v>0</v>
      </c>
      <c r="AGN30" s="248">
        <f>IF(AGN$6=$AEO$5,成绩录入!DA33,0)</f>
        <v>0</v>
      </c>
      <c r="AGO30" s="248">
        <f>IF(AGO$6=$AEO$5,成绩录入!DB33,0)</f>
        <v>0</v>
      </c>
      <c r="AGP30" s="248">
        <f>IF(AGP$6=$AEO$5,成绩录入!DC33,0)</f>
        <v>0</v>
      </c>
      <c r="AGQ30" s="248">
        <f>IF(AGQ$6=$AEO$5,成绩录入!DD33,0)</f>
        <v>0</v>
      </c>
      <c r="AGR30" s="248">
        <f>IF(AGR$6=$AEO$5,成绩录入!DE33,0)</f>
        <v>0</v>
      </c>
      <c r="AGS30" s="248">
        <f>IF(AGS$6=$AEO$5,成绩录入!DF33,0)</f>
        <v>0</v>
      </c>
      <c r="AGT30" s="248">
        <f>IF(AGT$6=$AEO$5,成绩录入!DG33,0)</f>
        <v>0</v>
      </c>
      <c r="AGU30" s="248">
        <f>IF(AGU$6=$AEO$5,成绩录入!DH33,0)</f>
        <v>0</v>
      </c>
      <c r="AGV30" s="248">
        <f>IF(AGV$6=$AEO$5,成绩录入!DI33,0)</f>
        <v>0</v>
      </c>
      <c r="AGW30" s="248">
        <f>IF(AGW$6=$AEO$5,成绩录入!DJ33,0)</f>
        <v>0</v>
      </c>
      <c r="AGX30" s="248">
        <f>IF(AGX$6=$AEO$5,成绩录入!DK33,0)</f>
        <v>0</v>
      </c>
      <c r="AGY30" s="248">
        <f>IF(AGY$6=$AEO$5,成绩录入!DL33,0)</f>
        <v>0</v>
      </c>
      <c r="AGZ30" s="248">
        <f>IF(AGZ$6=$AEO$5,成绩录入!DM33,0)</f>
        <v>0</v>
      </c>
      <c r="AHA30" s="248">
        <f>IF(AHA$6=$AEO$5,成绩录入!DN33,0)</f>
        <v>0</v>
      </c>
      <c r="AHB30" s="248">
        <f>IF(AHB$6=$AEO$5,成绩录入!DO33,0)</f>
        <v>0</v>
      </c>
      <c r="AHC30" s="248">
        <f>IF(AHC$6=$AEO$5,成绩录入!DP33,0)</f>
        <v>0</v>
      </c>
      <c r="AHD30" s="248">
        <f>IF(AHD$6=$AEO$5,成绩录入!DQ33,0)</f>
        <v>0</v>
      </c>
      <c r="AHE30" s="248">
        <f>IF(AHE$6=$AEO$5,成绩录入!DR33,0)</f>
        <v>0</v>
      </c>
      <c r="AHF30" s="248">
        <f>IF(AHF$6=$AEO$5,成绩录入!DS33,0)</f>
        <v>0</v>
      </c>
      <c r="AHG30" s="248">
        <f>IF(AHG$6=$AEO$5,成绩录入!DT33,0)</f>
        <v>0</v>
      </c>
      <c r="AHH30" s="248">
        <f>IF(AHH$6=$AEO$5,成绩录入!DU33,0)</f>
        <v>0</v>
      </c>
      <c r="AHI30" s="248">
        <f>IF(AHI$6=$AEO$5,成绩录入!DV33,0)</f>
        <v>0</v>
      </c>
      <c r="AHJ30" s="248">
        <f>IF(AHJ$6=$AEO$5,成绩录入!DW33,0)</f>
        <v>0</v>
      </c>
      <c r="AHK30" s="248">
        <f>IF(AHK$6=$AEO$5,成绩录入!DX33,0)</f>
        <v>0</v>
      </c>
      <c r="AHL30" s="248">
        <f>IF(AHL$6=$AEO$5,成绩录入!DY33,0)</f>
        <v>0</v>
      </c>
      <c r="AHM30" s="248">
        <f>IF(AHM$6=$AEO$5,成绩录入!DZ33,0)</f>
        <v>0</v>
      </c>
      <c r="AHN30" s="248">
        <f>IF(AHN$6=$AEO$5,成绩录入!EA33,0)</f>
        <v>0</v>
      </c>
      <c r="AHO30" s="248">
        <f>IF(AHO$6=$AEO$5,成绩录入!EB33,0)</f>
        <v>0</v>
      </c>
      <c r="AHP30" s="248">
        <f>IF(AHP$6=$AEO$5,成绩录入!EC33,0)</f>
        <v>0</v>
      </c>
      <c r="AHQ30" s="248">
        <f>IF(AHQ$6=$AEO$5,成绩录入!ED33,0)</f>
        <v>0</v>
      </c>
      <c r="AHR30" s="248">
        <f>IF(AHR$6=$AEO$5,成绩录入!EE33,0)</f>
        <v>0</v>
      </c>
      <c r="AHS30" s="248">
        <f>IF(AHS$6=$AEO$5,成绩录入!EF33,0)</f>
        <v>0</v>
      </c>
      <c r="AHT30" s="248">
        <f>IF(AHT$6=$AEO$5,成绩录入!EG33,0)</f>
        <v>0</v>
      </c>
      <c r="AHU30" s="248">
        <f>IF(AHU$6=$AEO$5,成绩录入!EH33,0)</f>
        <v>0</v>
      </c>
      <c r="AHV30" s="248">
        <f>IF(AHV$6=$AEO$5,成绩录入!EI33,0)</f>
        <v>0</v>
      </c>
      <c r="AHW30" s="248">
        <f>IF(AHW$6=$AEO$5,成绩录入!EJ33,0)</f>
        <v>0</v>
      </c>
      <c r="AHX30" s="248">
        <f>IF(AHX$6=$AEO$5,成绩录入!EK33,0)</f>
        <v>0</v>
      </c>
      <c r="AHY30" s="248">
        <f>IF(AHY$6=$AEO$5,成绩录入!EL33,0)</f>
        <v>0</v>
      </c>
      <c r="AHZ30" s="248">
        <f>IF(AHZ$6=$AEO$5,成绩录入!EM33,0)</f>
        <v>0</v>
      </c>
      <c r="AIA30" s="248">
        <f>IF(AIA$6=$AEO$5,成绩录入!EN33,0)</f>
        <v>0</v>
      </c>
      <c r="AIB30" s="248">
        <f>IF(AIB$6=$AEO$5,成绩录入!EO33,0)</f>
        <v>0</v>
      </c>
      <c r="AIC30" s="248">
        <f>IF(AIC$6=$AEO$5,成绩录入!EP33,0)</f>
        <v>0</v>
      </c>
      <c r="AID30" s="248">
        <f>IF(AID$6=$AEO$5,成绩录入!EQ33,0)</f>
        <v>0</v>
      </c>
      <c r="AIE30" s="248">
        <f>IF(AIE$6=$AEO$5,成绩录入!ER33,0)</f>
        <v>0</v>
      </c>
      <c r="AIF30" s="248">
        <f>IF(AIF$6=$AEO$5,成绩录入!ES33,0)</f>
        <v>0</v>
      </c>
      <c r="AIG30" s="248">
        <f>IF(AIG$6=$AEO$5,成绩录入!ET33,0)</f>
        <v>0</v>
      </c>
      <c r="AIH30" s="248">
        <f>IF(AIH$6=$AEO$5,成绩录入!EU33,0)</f>
        <v>0</v>
      </c>
      <c r="AII30" s="248">
        <f>IF(AII$6=$AEO$5,成绩录入!EV33,0)</f>
        <v>0</v>
      </c>
      <c r="AIJ30" s="248">
        <f>IF(AIJ$6=$AEO$5,成绩录入!EW33,0)</f>
        <v>0</v>
      </c>
      <c r="AIK30" s="248">
        <f>IF(AIK$6=$AEO$5,成绩录入!EX33,0)</f>
        <v>0</v>
      </c>
      <c r="AIL30" s="218">
        <f t="shared" si="35"/>
        <v>0</v>
      </c>
      <c r="AIN30" s="214" t="str">
        <f>初始录入!A35</f>
        <v/>
      </c>
      <c r="AIO30" s="215">
        <f>初始录入!B35</f>
        <v>0</v>
      </c>
      <c r="AIP30" s="216">
        <f>初始录入!C35</f>
        <v>0</v>
      </c>
      <c r="AIQ30" s="314">
        <f>IF(平时!D28&lt;&gt;"",平时!D28,0)</f>
        <v>0</v>
      </c>
      <c r="AIR30" s="324" t="str">
        <f t="shared" si="89"/>
        <v/>
      </c>
      <c r="AIS30" s="314">
        <f>IF(过程!D28&lt;&gt;"",过程!D28,0)</f>
        <v>0</v>
      </c>
      <c r="AIT30" s="324" t="str">
        <f t="shared" si="90"/>
        <v/>
      </c>
      <c r="AIU30" s="216">
        <f>IF(期末!D28&lt;&gt;"",期末!D28,0)</f>
        <v>0</v>
      </c>
      <c r="AIV30" s="324" t="str">
        <f t="shared" si="91"/>
        <v/>
      </c>
      <c r="AIW30" s="325">
        <f t="shared" si="92"/>
        <v>0</v>
      </c>
      <c r="AIX30" s="314">
        <f>IF(平时!E28&lt;&gt;"",平时!E28,0)</f>
        <v>0</v>
      </c>
      <c r="AIY30" s="324" t="str">
        <f t="shared" si="93"/>
        <v/>
      </c>
      <c r="AIZ30" s="314">
        <f>IF(过程!E28&lt;&gt;"",过程!E28,0)</f>
        <v>0</v>
      </c>
      <c r="AJA30" s="324" t="str">
        <f t="shared" si="94"/>
        <v/>
      </c>
      <c r="AJB30" s="216">
        <f>IF(期末!E28&lt;&gt;"",期末!E28,0)</f>
        <v>0</v>
      </c>
      <c r="AJC30" s="324" t="str">
        <f t="shared" si="95"/>
        <v/>
      </c>
      <c r="AJD30" s="325">
        <f t="shared" si="96"/>
        <v>0</v>
      </c>
      <c r="AJE30" s="314">
        <f>IF(平时!F28&lt;&gt;"",平时!F28,0)</f>
        <v>0</v>
      </c>
      <c r="AJF30" s="324" t="str">
        <f t="shared" si="97"/>
        <v/>
      </c>
      <c r="AJG30" s="314">
        <f>IF(过程!F28&lt;&gt;"",过程!F28,0)</f>
        <v>0</v>
      </c>
      <c r="AJH30" s="324" t="str">
        <f t="shared" si="98"/>
        <v/>
      </c>
      <c r="AJI30" s="216">
        <f>IF(期末!F28&lt;&gt;"",期末!F28,0)</f>
        <v>0</v>
      </c>
      <c r="AJJ30" s="324" t="str">
        <f t="shared" si="99"/>
        <v/>
      </c>
      <c r="AJK30" s="325">
        <f t="shared" si="100"/>
        <v>0</v>
      </c>
      <c r="AJL30" s="314">
        <f>IF(平时!G28&lt;&gt;"",平时!G28,0)</f>
        <v>0</v>
      </c>
      <c r="AJM30" s="324" t="str">
        <f t="shared" si="101"/>
        <v/>
      </c>
      <c r="AJN30" s="314">
        <f>IF(过程!G28&lt;&gt;"",过程!G28,0)</f>
        <v>0</v>
      </c>
      <c r="AJO30" s="324" t="str">
        <f t="shared" si="102"/>
        <v/>
      </c>
      <c r="AJP30" s="216">
        <f>IF(期末!G28&lt;&gt;"",期末!G28,0)</f>
        <v>0</v>
      </c>
      <c r="AJQ30" s="324" t="str">
        <f t="shared" si="103"/>
        <v/>
      </c>
      <c r="AJR30" s="325">
        <f t="shared" si="104"/>
        <v>0</v>
      </c>
      <c r="AJS30" s="314">
        <f>IF(平时!H28&lt;&gt;"",平时!H28,0)</f>
        <v>0</v>
      </c>
      <c r="AJT30" s="324" t="str">
        <f t="shared" si="105"/>
        <v/>
      </c>
      <c r="AJU30" s="314">
        <f>IF(过程!H28&lt;&gt;"",过程!H28,0)</f>
        <v>0</v>
      </c>
      <c r="AJV30" s="324" t="str">
        <f t="shared" si="106"/>
        <v/>
      </c>
      <c r="AJW30" s="216">
        <f>IF(期末!H28&lt;&gt;"",期末!H28,0)</f>
        <v>0</v>
      </c>
      <c r="AJX30" s="324" t="str">
        <f t="shared" si="107"/>
        <v/>
      </c>
      <c r="AJY30" s="326">
        <f t="shared" si="108"/>
        <v>0</v>
      </c>
      <c r="AKA30" s="216" t="str">
        <f>初始录入!A35</f>
        <v/>
      </c>
      <c r="AKB30" s="216">
        <f>初始录入!B35</f>
        <v>0</v>
      </c>
      <c r="AKC30" s="216">
        <f>初始录入!C35</f>
        <v>0</v>
      </c>
      <c r="AKD30" s="327" t="str">
        <f>IF(初始录入!$E35=初始录入!$K$2,达成度!$D43,"")</f>
        <v/>
      </c>
      <c r="AKE30" s="327" t="str">
        <f>IF(初始录入!$E35=初始录入!$K$3,达成度!D43,"")</f>
        <v/>
      </c>
      <c r="AKF30" s="216" t="str">
        <f>IF(初始录入!$E35=初始录入!$K$4,达成度!D43,"")</f>
        <v/>
      </c>
      <c r="AKG30" s="216" t="str">
        <f>IF(初始录入!$E35=初始录入!$K$5,达成度!D43,"")</f>
        <v/>
      </c>
      <c r="AKH30" s="327" t="str">
        <f>IF(初始录入!$E35=初始录入!$K$2,达成度!E43,"")</f>
        <v/>
      </c>
      <c r="AKI30" s="327" t="str">
        <f>IF(初始录入!$E35=初始录入!$K$3,达成度!E43,"")</f>
        <v/>
      </c>
      <c r="AKJ30" s="216" t="str">
        <f>IF(初始录入!$E35=初始录入!$K$4,达成度!E43,"")</f>
        <v/>
      </c>
      <c r="AKK30" s="216" t="str">
        <f>IF(初始录入!$E35=初始录入!$K$5,达成度!E43,"")</f>
        <v/>
      </c>
      <c r="AKL30" s="327" t="str">
        <f>IF(初始录入!$E35=初始录入!$K$2,达成度!F43,"")</f>
        <v/>
      </c>
      <c r="AKM30" s="327" t="str">
        <f>IF(初始录入!$E35=初始录入!$K$3,达成度!F43,"")</f>
        <v/>
      </c>
      <c r="AKN30" s="216" t="str">
        <f>IF(初始录入!$E35=初始录入!$K$4,达成度!F43,"")</f>
        <v/>
      </c>
      <c r="AKO30" s="216" t="str">
        <f>IF(初始录入!$E35=初始录入!$K$5,达成度!F43,"")</f>
        <v/>
      </c>
      <c r="AKP30" s="327" t="str">
        <f>IF(初始录入!$E35=初始录入!$K$2,达成度!H43,"")</f>
        <v/>
      </c>
      <c r="AKQ30" s="327" t="str">
        <f>IF(初始录入!$E35=初始录入!$K$3,达成度!H43,"")</f>
        <v/>
      </c>
      <c r="AKR30" s="216" t="str">
        <f>IF(初始录入!$E35=初始录入!$K$4,达成度!H43,"")</f>
        <v/>
      </c>
      <c r="AKS30" s="216" t="str">
        <f>IF(初始录入!$E35=初始录入!$K$5,达成度!H43,"")</f>
        <v/>
      </c>
      <c r="AKT30" s="327" t="str">
        <f>IF(初始录入!$E35=初始录入!$K$2,达成度!I43,"")</f>
        <v/>
      </c>
      <c r="AKU30" s="327" t="str">
        <f>IF(初始录入!$E35=初始录入!$K$3,达成度!I43,"")</f>
        <v/>
      </c>
      <c r="AKV30" s="216" t="str">
        <f>IF(初始录入!$E35=初始录入!$K$4,达成度!I43,"")</f>
        <v/>
      </c>
      <c r="AKW30" s="216" t="str">
        <f>IF(初始录入!$E35=初始录入!$K$5,达成度!I43,"")</f>
        <v/>
      </c>
      <c r="AKX30" s="327" t="str">
        <f>IF(初始录入!$E35=初始录入!$K$2,达成度!J43,"")</f>
        <v/>
      </c>
      <c r="AKY30" s="327" t="str">
        <f>IF(初始录入!$E35=初始录入!$K$3,达成度!J43,"")</f>
        <v/>
      </c>
      <c r="AKZ30" s="216" t="str">
        <f>IF(初始录入!$E35=初始录入!$K$4,达成度!J43,"")</f>
        <v/>
      </c>
      <c r="ALA30" s="216" t="str">
        <f>IF(初始录入!$E35=初始录入!$K$5,达成度!J43,"")</f>
        <v/>
      </c>
      <c r="ALB30" s="327" t="str">
        <f>IF(初始录入!$E35=初始录入!$K$2,达成度!L43,"")</f>
        <v/>
      </c>
      <c r="ALC30" s="327" t="str">
        <f>IF(初始录入!$E35=初始录入!$K$3,达成度!L43,"")</f>
        <v/>
      </c>
      <c r="ALD30" s="216" t="str">
        <f>IF(初始录入!$E35=初始录入!$K$4,达成度!L43,"")</f>
        <v/>
      </c>
      <c r="ALE30" s="216" t="str">
        <f>IF(初始录入!$E35=初始录入!$K$5,达成度!L43,"")</f>
        <v/>
      </c>
      <c r="ALF30" s="327" t="str">
        <f>IF(初始录入!$E35=初始录入!$K$2,达成度!M43,"")</f>
        <v/>
      </c>
      <c r="ALG30" s="327" t="str">
        <f>IF(初始录入!$E35=初始录入!$K$3,达成度!M43,"")</f>
        <v/>
      </c>
      <c r="ALH30" s="216" t="str">
        <f>IF(初始录入!$E35=初始录入!$K$4,达成度!M43,"")</f>
        <v/>
      </c>
      <c r="ALI30" s="216" t="str">
        <f>IF(初始录入!$E35=初始录入!$K$5,达成度!M43,"")</f>
        <v/>
      </c>
      <c r="ALJ30" s="327" t="str">
        <f>IF(初始录入!$E35=初始录入!$K$2,达成度!N43,"")</f>
        <v/>
      </c>
      <c r="ALK30" s="327" t="str">
        <f>IF(初始录入!$E35=初始录入!$K$3,达成度!N43,"")</f>
        <v/>
      </c>
      <c r="ALL30" s="216" t="str">
        <f>IF(初始录入!$E35=初始录入!$K$4,达成度!N43,"")</f>
        <v/>
      </c>
      <c r="ALM30" s="216" t="str">
        <f>IF(初始录入!$E35=初始录入!$K$5,达成度!N43,"")</f>
        <v/>
      </c>
      <c r="ALN30" s="327" t="str">
        <f>IF(初始录入!$E35=初始录入!$K$2,达成度!P43,"")</f>
        <v/>
      </c>
      <c r="ALO30" s="327" t="str">
        <f>IF(初始录入!$E35=初始录入!$K$3,达成度!P43,"")</f>
        <v/>
      </c>
      <c r="ALP30" s="216" t="str">
        <f>IF(初始录入!$E35=初始录入!$K$4,达成度!P43,"")</f>
        <v/>
      </c>
      <c r="ALQ30" s="216" t="str">
        <f>IF(初始录入!$E35=初始录入!$K$5,达成度!P43,"")</f>
        <v/>
      </c>
      <c r="ALR30" s="327" t="str">
        <f>IF(初始录入!$E35=初始录入!$K$2,达成度!Q43,"")</f>
        <v/>
      </c>
      <c r="ALS30" s="327" t="str">
        <f>IF(初始录入!$E35=初始录入!$K$3,达成度!Q43,"")</f>
        <v/>
      </c>
      <c r="ALT30" s="216" t="str">
        <f>IF(初始录入!$E35=初始录入!$K$4,达成度!Q43,"")</f>
        <v/>
      </c>
      <c r="ALU30" s="216" t="str">
        <f>IF(初始录入!$E35=初始录入!$K$5,达成度!Q43,"")</f>
        <v/>
      </c>
      <c r="ALV30" s="327" t="str">
        <f>IF(初始录入!$E35=初始录入!$K$2,达成度!R43,"")</f>
        <v/>
      </c>
      <c r="ALW30" s="327" t="str">
        <f>IF(初始录入!$E35=初始录入!$K$3,达成度!R43,"")</f>
        <v/>
      </c>
      <c r="ALX30" s="216" t="str">
        <f>IF(初始录入!$E35=初始录入!$K$4,达成度!R43,"")</f>
        <v/>
      </c>
      <c r="ALY30" s="216"/>
      <c r="ALZ30" s="327" t="str">
        <f>IF(初始录入!$E35=初始录入!$K$2,达成度!T43,"")</f>
        <v/>
      </c>
      <c r="AMA30" s="327" t="str">
        <f>IF(初始录入!$E35=初始录入!$K$3,达成度!T43,"")</f>
        <v/>
      </c>
      <c r="AMB30" s="216" t="str">
        <f>IF(初始录入!$E35=初始录入!$K$4,达成度!T43,"")</f>
        <v/>
      </c>
      <c r="AMC30" s="216" t="str">
        <f>IF(初始录入!$E35=初始录入!$K$5,达成度!T43,"")</f>
        <v/>
      </c>
      <c r="AMD30" s="327" t="str">
        <f>IF(初始录入!$E35=初始录入!$K$2,达成度!U43,"")</f>
        <v/>
      </c>
      <c r="AME30" s="327" t="str">
        <f>IF(初始录入!$E35=初始录入!$K$3,达成度!U43,"")</f>
        <v/>
      </c>
      <c r="AMF30" s="216" t="str">
        <f>IF(初始录入!$E35=初始录入!$K$4,达成度!U43,"")</f>
        <v/>
      </c>
      <c r="AMG30" s="216" t="str">
        <f>IF(初始录入!$E35=初始录入!$K$5,达成度!U43,"")</f>
        <v/>
      </c>
      <c r="AMH30" s="327" t="str">
        <f>IF(初始录入!$E35=初始录入!$K$2,达成度!V43,"")</f>
        <v/>
      </c>
      <c r="AMI30" s="327" t="str">
        <f>IF(初始录入!$E35=初始录入!$K$3,达成度!V43,"")</f>
        <v/>
      </c>
      <c r="AMJ30" s="216" t="str">
        <f>IF(初始录入!$E35=初始录入!$K$4,达成度!W43,"")</f>
        <v/>
      </c>
      <c r="AMK30" s="216" t="str">
        <f>IF(初始录入!$E35=初始录入!$K$5,达成度!W43,"")</f>
        <v/>
      </c>
      <c r="AMM30" s="215">
        <f t="shared" si="114"/>
        <v>23</v>
      </c>
      <c r="AMN30" s="222" t="str">
        <f t="shared" si="109"/>
        <v/>
      </c>
      <c r="AMO30" s="325" t="str">
        <f>IF($AMM30&lt;=$H$7,INDEX(达成度!$G$21:$G$170,$AMM30,1),"")</f>
        <v/>
      </c>
      <c r="AMP30" s="325" t="str">
        <f>IF($AMM30&lt;=$H$7,INDEX(达成度!$K$21:$K$170,$AMM30,1),"")</f>
        <v/>
      </c>
      <c r="AMQ30" s="325" t="str">
        <f>IF($AMM30&lt;=$H$7,INDEX(达成度!$O$21:$O$170,$AMM30,1),"")</f>
        <v/>
      </c>
      <c r="AMR30" s="325" t="str">
        <f>IF($AMM30&lt;=$H$7,INDEX(达成度!$S$21:$S$170,$AMM30,1),"")</f>
        <v/>
      </c>
      <c r="AMS30" s="326" t="str">
        <f>IF($AMM30&lt;=$H$7,INDEX(达成度!$W$21:$W$170,$AMM30,1),"")</f>
        <v/>
      </c>
      <c r="AMT30" s="328"/>
      <c r="AMU30" s="336"/>
      <c r="AMV30" s="222" t="str">
        <f t="shared" si="110"/>
        <v/>
      </c>
      <c r="AMW30" s="325" t="str">
        <f>IF($AMM30&lt;=$I$7,INDEX(达成度!$G$21:$G$170,$AMM30+$H$7,1),"")</f>
        <v/>
      </c>
      <c r="AMX30" s="325" t="str">
        <f>IF($AMM30&lt;=$I$7,INDEX(达成度!$K$21:$K$170,$AMM30+$H$7,1),"")</f>
        <v/>
      </c>
      <c r="AMY30" s="325" t="str">
        <f>IF($AMM30&lt;=$I$7,INDEX(达成度!$O$21:$O$170,$AMM30+$H$7,1),"")</f>
        <v/>
      </c>
      <c r="AMZ30" s="325" t="str">
        <f>IF($AMM30&lt;=$I$7,INDEX(达成度!$S$21:$S$170,$AMM30+$H$7,1),"")</f>
        <v/>
      </c>
      <c r="ANA30" s="326" t="str">
        <f>IF($AMM30&lt;=$I$7,INDEX(达成度!$W$21:$W$170,$AMM30+$H$7,1),"")</f>
        <v/>
      </c>
      <c r="ANB30" s="206"/>
      <c r="ANC30" s="215"/>
      <c r="AND30" s="216" t="str">
        <f t="shared" si="111"/>
        <v/>
      </c>
      <c r="ANE30" s="325" t="str">
        <f>IF($AMM30&lt;=$J$7,INDEX(达成度!$G$21:$G$170,$AMM30+$H$7+$I$7,1),"")</f>
        <v/>
      </c>
      <c r="ANF30" s="325" t="str">
        <f>IF($AMM30&lt;=$J$7,INDEX(达成度!$K$21:$K$170,$AMM30+$H$7+$I$7,1),"")</f>
        <v/>
      </c>
      <c r="ANG30" s="325" t="str">
        <f>IF($AMM30&lt;=$J$7,INDEX(达成度!$O$21:$O$170,$AMM30+$H$7+$I$7,1),"")</f>
        <v/>
      </c>
      <c r="ANH30" s="325" t="str">
        <f>IF($AMM30&lt;=$J$7,INDEX(达成度!$S$21:$S$170,$AMM30+$H$7+$I$7,1),"")</f>
        <v/>
      </c>
      <c r="ANI30" s="326" t="str">
        <f>IF($AMM30&lt;=$J$7,INDEX(达成度!$W$21:$W$170,$AMM30+$H$7+$I$7,1),"")</f>
        <v/>
      </c>
      <c r="ANK30" s="215"/>
      <c r="ANL30" s="216" t="str">
        <f t="shared" si="112"/>
        <v/>
      </c>
      <c r="ANM30" s="325" t="str">
        <f>IF($AMM30&lt;=$K$7,INDEX(达成度!$G$21:$G$170,$AMM30+$H$7+$I$7+$J$7,1),"")</f>
        <v/>
      </c>
      <c r="ANN30" s="325" t="str">
        <f>IF($AMM30&lt;=$K$7,INDEX(达成度!$K$21:$K$170,$AMM30+$H$7+$I$7+$J$7,1),"")</f>
        <v/>
      </c>
      <c r="ANO30" s="325" t="str">
        <f>IF($AMM30&lt;=$K$7,INDEX(达成度!$O$21:$O$170,$AMM30+$H$7+$I$7+$J$7,1),"")</f>
        <v/>
      </c>
      <c r="ANP30" s="325" t="str">
        <f>IF($AMM30&lt;=$K$7,INDEX(达成度!$S$21:$S$170,$AMM30+$H$7+$I$7+$J$7,1),"")</f>
        <v/>
      </c>
      <c r="ANQ30" s="326" t="str">
        <f>IF($AMM30&lt;=$K$7,INDEX(达成度!$W$21:$W$170,$AMM30+$H$7+$I$7+$J$7,1),"")</f>
        <v/>
      </c>
    </row>
    <row r="31" ht="18" customHeight="1" spans="1:1024 1025:1115">
      <c r="A31" s="215" t="str">
        <f>初始录入!A36</f>
        <v/>
      </c>
      <c r="B31" s="216" t="str">
        <f>IF(初始录入!B36&lt;&gt;"",初始录入!B36,"")</f>
        <v/>
      </c>
      <c r="C31" s="216" t="str">
        <f>IF(初始录入!C36&lt;&gt;"",初始录入!C36,"")</f>
        <v/>
      </c>
      <c r="D31" s="216" t="str">
        <f>IF(初始录入!D36&lt;&gt;"",初始录入!D36,"")</f>
        <v/>
      </c>
      <c r="E31" s="218" t="str">
        <f>IF(初始录入!E36&lt;&gt;"",初始录入!E36,"")</f>
        <v/>
      </c>
      <c r="G31" s="330"/>
      <c r="H31" s="295">
        <f>IF(初始录入!E36=H$6,1,0)</f>
        <v>0</v>
      </c>
      <c r="I31" s="295">
        <f>IF(初始录入!E36=I$6,1,0)</f>
        <v>0</v>
      </c>
      <c r="J31" s="295">
        <f>IF(初始录入!E36=J$6,1,0)</f>
        <v>0</v>
      </c>
      <c r="K31" s="321">
        <f>IF(初始录入!E36=K$6,1,0)</f>
        <v>0</v>
      </c>
      <c r="L31" s="28"/>
      <c r="X31" s="28"/>
      <c r="Y31" s="294">
        <v>100</v>
      </c>
      <c r="Z31" s="295">
        <f>成绩录入!$F$7</f>
        <v>0</v>
      </c>
      <c r="AA31" s="295">
        <f>成绩录入!F34</f>
        <v>0</v>
      </c>
      <c r="AB31" s="296">
        <f>IF(初始录入!$M$7&lt;&gt;"",IF(成绩录入!$F$7&lt;&gt;"",IF(初始录入!$P$7="次数",AA31/Z31*Y31,成绩录入!F34),0),0)</f>
        <v>0</v>
      </c>
      <c r="AC31" s="297">
        <f t="shared" si="36"/>
        <v>0</v>
      </c>
      <c r="AD31" s="297">
        <f t="shared" si="23"/>
        <v>0</v>
      </c>
      <c r="AE31" s="297">
        <f t="shared" si="24"/>
        <v>0</v>
      </c>
      <c r="AF31" s="297">
        <f t="shared" si="25"/>
        <v>0</v>
      </c>
      <c r="AG31" s="297">
        <f t="shared" si="26"/>
        <v>0</v>
      </c>
      <c r="AH31" s="298">
        <f t="shared" si="37"/>
        <v>0</v>
      </c>
      <c r="AI31" s="28"/>
      <c r="AJ31" s="260">
        <f>成绩录入!I34</f>
        <v>0</v>
      </c>
      <c r="AK31" s="248">
        <f>成绩录入!J34</f>
        <v>0</v>
      </c>
      <c r="AL31" s="248">
        <f>成绩录入!K34</f>
        <v>0</v>
      </c>
      <c r="AM31" s="248">
        <f>成绩录入!L34</f>
        <v>0</v>
      </c>
      <c r="AN31" s="248">
        <f>成绩录入!M34</f>
        <v>0</v>
      </c>
      <c r="AO31" s="298">
        <f t="shared" si="38"/>
        <v>0</v>
      </c>
      <c r="AP31" s="299"/>
      <c r="AQ31" s="260">
        <f>成绩录入!I34</f>
        <v>0</v>
      </c>
      <c r="AR31" s="248">
        <f>成绩录入!J34</f>
        <v>0</v>
      </c>
      <c r="AS31" s="248">
        <f>成绩录入!K34</f>
        <v>0</v>
      </c>
      <c r="AT31" s="248">
        <f>成绩录入!L34</f>
        <v>0</v>
      </c>
      <c r="AU31" s="248">
        <f>成绩录入!M34</f>
        <v>0</v>
      </c>
      <c r="AV31" s="298">
        <f t="shared" si="39"/>
        <v>0</v>
      </c>
      <c r="AW31" s="299"/>
      <c r="AX31" s="260">
        <f>成绩录入!I34</f>
        <v>0</v>
      </c>
      <c r="AY31" s="248">
        <f>成绩录入!J34</f>
        <v>0</v>
      </c>
      <c r="AZ31" s="248">
        <f>成绩录入!K34</f>
        <v>0</v>
      </c>
      <c r="BA31" s="248">
        <f>成绩录入!L34</f>
        <v>0</v>
      </c>
      <c r="BB31" s="248">
        <f>成绩录入!M34</f>
        <v>0</v>
      </c>
      <c r="BC31" s="298">
        <f t="shared" si="40"/>
        <v>0</v>
      </c>
      <c r="BD31" s="299"/>
      <c r="BE31" s="260">
        <f>成绩录入!I34</f>
        <v>0</v>
      </c>
      <c r="BF31" s="248">
        <f>成绩录入!J34</f>
        <v>0</v>
      </c>
      <c r="BG31" s="248">
        <f>成绩录入!K34</f>
        <v>0</v>
      </c>
      <c r="BH31" s="248">
        <f>成绩录入!L34</f>
        <v>0</v>
      </c>
      <c r="BI31" s="248">
        <f>成绩录入!M34</f>
        <v>0</v>
      </c>
      <c r="BJ31" s="298">
        <f t="shared" si="41"/>
        <v>0</v>
      </c>
      <c r="BK31" s="299"/>
      <c r="BL31" s="260">
        <f>成绩录入!I34</f>
        <v>0</v>
      </c>
      <c r="BM31" s="248">
        <f>成绩录入!J34</f>
        <v>0</v>
      </c>
      <c r="BN31" s="248">
        <f>成绩录入!K34</f>
        <v>0</v>
      </c>
      <c r="BO31" s="248">
        <f>成绩录入!L34</f>
        <v>0</v>
      </c>
      <c r="BP31" s="248">
        <f>成绩录入!M34</f>
        <v>0</v>
      </c>
      <c r="BQ31" s="298">
        <f t="shared" si="42"/>
        <v>0</v>
      </c>
      <c r="BR31" s="300"/>
      <c r="BS31" s="260">
        <f>成绩录入!P34</f>
        <v>0</v>
      </c>
      <c r="BT31" s="248">
        <f>成绩录入!Q34</f>
        <v>0</v>
      </c>
      <c r="BU31" s="248">
        <f>成绩录入!R34</f>
        <v>0</v>
      </c>
      <c r="BV31" s="248">
        <f>成绩录入!S34</f>
        <v>0</v>
      </c>
      <c r="BW31" s="248">
        <f>成绩录入!T34</f>
        <v>0</v>
      </c>
      <c r="BX31" s="248">
        <f>成绩录入!U34</f>
        <v>0</v>
      </c>
      <c r="BY31" s="248">
        <f>成绩录入!V34</f>
        <v>0</v>
      </c>
      <c r="BZ31" s="248">
        <f>成绩录入!W34</f>
        <v>0</v>
      </c>
      <c r="CA31" s="248">
        <f>成绩录入!X34</f>
        <v>0</v>
      </c>
      <c r="CB31" s="248">
        <f>成绩录入!Y34</f>
        <v>0</v>
      </c>
      <c r="CC31" s="298">
        <f t="shared" si="43"/>
        <v>0</v>
      </c>
      <c r="CD31" s="299"/>
      <c r="CE31" s="260">
        <f>成绩录入!P34</f>
        <v>0</v>
      </c>
      <c r="CF31" s="248">
        <f>成绩录入!Q34</f>
        <v>0</v>
      </c>
      <c r="CG31" s="248">
        <f>成绩录入!R34</f>
        <v>0</v>
      </c>
      <c r="CH31" s="248">
        <f>成绩录入!S34</f>
        <v>0</v>
      </c>
      <c r="CI31" s="248">
        <f>成绩录入!T34</f>
        <v>0</v>
      </c>
      <c r="CJ31" s="248">
        <f>成绩录入!U34</f>
        <v>0</v>
      </c>
      <c r="CK31" s="248">
        <f>成绩录入!V34</f>
        <v>0</v>
      </c>
      <c r="CL31" s="248">
        <f>成绩录入!W34</f>
        <v>0</v>
      </c>
      <c r="CM31" s="248">
        <f>成绩录入!X34</f>
        <v>0</v>
      </c>
      <c r="CN31" s="248">
        <f>成绩录入!Y34</f>
        <v>0</v>
      </c>
      <c r="CO31" s="298">
        <f t="shared" si="44"/>
        <v>0</v>
      </c>
      <c r="CP31" s="299"/>
      <c r="CQ31" s="260">
        <f>成绩录入!P34</f>
        <v>0</v>
      </c>
      <c r="CR31" s="248">
        <f>成绩录入!Q34</f>
        <v>0</v>
      </c>
      <c r="CS31" s="248">
        <f>成绩录入!R34</f>
        <v>0</v>
      </c>
      <c r="CT31" s="248">
        <f>成绩录入!S34</f>
        <v>0</v>
      </c>
      <c r="CU31" s="248">
        <f>成绩录入!T34</f>
        <v>0</v>
      </c>
      <c r="CV31" s="248">
        <f>成绩录入!U34</f>
        <v>0</v>
      </c>
      <c r="CW31" s="248">
        <f>成绩录入!V34</f>
        <v>0</v>
      </c>
      <c r="CX31" s="248">
        <f>成绩录入!W34</f>
        <v>0</v>
      </c>
      <c r="CY31" s="248">
        <f>成绩录入!X34</f>
        <v>0</v>
      </c>
      <c r="CZ31" s="248">
        <f>成绩录入!Y34</f>
        <v>0</v>
      </c>
      <c r="DA31" s="298">
        <f t="shared" si="45"/>
        <v>0</v>
      </c>
      <c r="DB31" s="299"/>
      <c r="DC31" s="260">
        <f>成绩录入!P34</f>
        <v>0</v>
      </c>
      <c r="DD31" s="248">
        <f>成绩录入!Q34</f>
        <v>0</v>
      </c>
      <c r="DE31" s="248">
        <f>成绩录入!R34</f>
        <v>0</v>
      </c>
      <c r="DF31" s="248">
        <f>成绩录入!S34</f>
        <v>0</v>
      </c>
      <c r="DG31" s="248">
        <f>成绩录入!T34</f>
        <v>0</v>
      </c>
      <c r="DH31" s="248">
        <f>成绩录入!U34</f>
        <v>0</v>
      </c>
      <c r="DI31" s="248">
        <f>成绩录入!V34</f>
        <v>0</v>
      </c>
      <c r="DJ31" s="248">
        <f>成绩录入!W34</f>
        <v>0</v>
      </c>
      <c r="DK31" s="248">
        <f>成绩录入!X34</f>
        <v>0</v>
      </c>
      <c r="DL31" s="248">
        <f>成绩录入!Y34</f>
        <v>0</v>
      </c>
      <c r="DM31" s="298">
        <f t="shared" si="46"/>
        <v>0</v>
      </c>
      <c r="DN31" s="299"/>
      <c r="DO31" s="260">
        <f>成绩录入!P34</f>
        <v>0</v>
      </c>
      <c r="DP31" s="248">
        <f>成绩录入!Q34</f>
        <v>0</v>
      </c>
      <c r="DQ31" s="248">
        <f>成绩录入!R34</f>
        <v>0</v>
      </c>
      <c r="DR31" s="248">
        <f>成绩录入!S34</f>
        <v>0</v>
      </c>
      <c r="DS31" s="248">
        <f>成绩录入!T34</f>
        <v>0</v>
      </c>
      <c r="DT31" s="248">
        <f>成绩录入!U34</f>
        <v>0</v>
      </c>
      <c r="DU31" s="248">
        <f>成绩录入!V34</f>
        <v>0</v>
      </c>
      <c r="DV31" s="248">
        <f>成绩录入!W34</f>
        <v>0</v>
      </c>
      <c r="DW31" s="248">
        <f>成绩录入!X34</f>
        <v>0</v>
      </c>
      <c r="DX31" s="248">
        <f>成绩录入!Y34</f>
        <v>0</v>
      </c>
      <c r="DY31" s="298">
        <f t="shared" si="47"/>
        <v>0</v>
      </c>
      <c r="DZ31" s="299"/>
      <c r="EA31" s="301" t="e">
        <f t="shared" si="48"/>
        <v>#DIV/0!</v>
      </c>
      <c r="EB31" s="297" t="e">
        <f t="shared" si="49"/>
        <v>#DIV/0!</v>
      </c>
      <c r="EC31" s="297" t="e">
        <f t="shared" si="50"/>
        <v>#DIV/0!</v>
      </c>
      <c r="ED31" s="297" t="e">
        <f t="shared" si="51"/>
        <v>#DIV/0!</v>
      </c>
      <c r="EE31" s="297" t="e">
        <f t="shared" si="52"/>
        <v>#DIV/0!</v>
      </c>
      <c r="EF31" s="302" t="e">
        <f t="shared" si="53"/>
        <v>#DIV/0!</v>
      </c>
      <c r="EG31" s="303"/>
      <c r="EH31" s="304">
        <f t="shared" si="54"/>
        <v>0</v>
      </c>
      <c r="EI31" s="296">
        <f>成绩录入!I34</f>
        <v>0</v>
      </c>
      <c r="EJ31" s="296">
        <f>成绩录入!J34</f>
        <v>0</v>
      </c>
      <c r="EK31" s="296">
        <f>成绩录入!K34</f>
        <v>0</v>
      </c>
      <c r="EL31" s="296">
        <f>成绩录入!L34</f>
        <v>0</v>
      </c>
      <c r="EM31" s="296">
        <f>成绩录入!M34</f>
        <v>0</v>
      </c>
      <c r="EN31" s="296">
        <f>成绩录入!P34</f>
        <v>0</v>
      </c>
      <c r="EO31" s="296">
        <f>成绩录入!Q34</f>
        <v>0</v>
      </c>
      <c r="EP31" s="296">
        <f>成绩录入!R34</f>
        <v>0</v>
      </c>
      <c r="EQ31" s="296">
        <f>成绩录入!S34</f>
        <v>0</v>
      </c>
      <c r="ER31" s="296">
        <f>成绩录入!T34</f>
        <v>0</v>
      </c>
      <c r="ES31" s="296">
        <f>成绩录入!U34</f>
        <v>0</v>
      </c>
      <c r="ET31" s="296">
        <f>成绩录入!V34</f>
        <v>0</v>
      </c>
      <c r="EU31" s="296">
        <f>成绩录入!W34</f>
        <v>0</v>
      </c>
      <c r="EV31" s="296">
        <f>成绩录入!X34</f>
        <v>0</v>
      </c>
      <c r="EW31" s="302">
        <f>成绩录入!Y34</f>
        <v>0</v>
      </c>
      <c r="EX31" s="303"/>
      <c r="EY31" s="304" t="str">
        <f t="shared" si="55"/>
        <v/>
      </c>
      <c r="EZ31" s="296" t="str">
        <f t="shared" si="55"/>
        <v/>
      </c>
      <c r="FA31" s="296" t="str">
        <f t="shared" si="55"/>
        <v/>
      </c>
      <c r="FB31" s="296" t="str">
        <f t="shared" si="55"/>
        <v/>
      </c>
      <c r="FC31" s="302">
        <f>成绩录入!AB34</f>
        <v>0</v>
      </c>
      <c r="FD31" s="303"/>
      <c r="FE31" s="304" t="str">
        <f t="shared" si="56"/>
        <v>√</v>
      </c>
      <c r="FF31" s="296" t="str">
        <f t="shared" si="57"/>
        <v>√</v>
      </c>
      <c r="FG31" s="296" t="str">
        <f t="shared" si="58"/>
        <v>√</v>
      </c>
      <c r="FH31" s="296" t="str">
        <f t="shared" si="59"/>
        <v>√</v>
      </c>
      <c r="FI31" s="302" t="str">
        <f t="shared" si="60"/>
        <v>√</v>
      </c>
      <c r="FJ31" s="299"/>
      <c r="FK31" s="260">
        <f>成绩录入!AB34</f>
        <v>0</v>
      </c>
      <c r="FL31" s="248">
        <f>成绩录入!AC34</f>
        <v>0</v>
      </c>
      <c r="FM31" s="248">
        <f>成绩录入!AD34</f>
        <v>0</v>
      </c>
      <c r="FN31" s="248">
        <f>成绩录入!AE34</f>
        <v>0</v>
      </c>
      <c r="FO31" s="248">
        <f>成绩录入!AF34</f>
        <v>0</v>
      </c>
      <c r="FP31" s="248">
        <f>成绩录入!AG34</f>
        <v>0</v>
      </c>
      <c r="FQ31" s="298">
        <f t="shared" si="61"/>
        <v>0</v>
      </c>
      <c r="FR31" s="299"/>
      <c r="FS31" s="260">
        <f>成绩录入!AB34</f>
        <v>0</v>
      </c>
      <c r="FT31" s="248">
        <f>成绩录入!AC34</f>
        <v>0</v>
      </c>
      <c r="FU31" s="248">
        <f>成绩录入!AD34</f>
        <v>0</v>
      </c>
      <c r="FV31" s="248">
        <f>成绩录入!AE34</f>
        <v>0</v>
      </c>
      <c r="FW31" s="248">
        <f>成绩录入!AF34</f>
        <v>0</v>
      </c>
      <c r="FX31" s="333">
        <f>成绩录入!AG34</f>
        <v>0</v>
      </c>
      <c r="FY31" s="298">
        <f t="shared" si="62"/>
        <v>0</v>
      </c>
      <c r="FZ31" s="299"/>
      <c r="GA31" s="260">
        <f>成绩录入!AB34</f>
        <v>0</v>
      </c>
      <c r="GB31" s="248">
        <f>成绩录入!AC34</f>
        <v>0</v>
      </c>
      <c r="GC31" s="248">
        <f>成绩录入!AD34</f>
        <v>0</v>
      </c>
      <c r="GD31" s="248">
        <f>成绩录入!AE34</f>
        <v>0</v>
      </c>
      <c r="GE31" s="248">
        <f>成绩录入!AF34</f>
        <v>0</v>
      </c>
      <c r="GF31" s="248">
        <f>成绩录入!AG34</f>
        <v>0</v>
      </c>
      <c r="GG31" s="298">
        <f t="shared" si="63"/>
        <v>0</v>
      </c>
      <c r="GH31" s="299"/>
      <c r="GI31" s="260">
        <f>成绩录入!AB34</f>
        <v>0</v>
      </c>
      <c r="GJ31" s="248">
        <f>成绩录入!AC34</f>
        <v>0</v>
      </c>
      <c r="GK31" s="248">
        <f>成绩录入!AD34</f>
        <v>0</v>
      </c>
      <c r="GL31" s="248">
        <f>成绩录入!AE34</f>
        <v>0</v>
      </c>
      <c r="GM31" s="248">
        <f>成绩录入!AF34</f>
        <v>0</v>
      </c>
      <c r="GN31" s="248">
        <f>成绩录入!AG34</f>
        <v>0</v>
      </c>
      <c r="GO31" s="298">
        <f t="shared" si="64"/>
        <v>0</v>
      </c>
      <c r="GP31" s="299"/>
      <c r="GQ31" s="260">
        <f>成绩录入!AB34</f>
        <v>0</v>
      </c>
      <c r="GR31" s="248">
        <f>成绩录入!AC34</f>
        <v>0</v>
      </c>
      <c r="GS31" s="248">
        <f>成绩录入!AD34</f>
        <v>0</v>
      </c>
      <c r="GT31" s="248">
        <f>成绩录入!AE34</f>
        <v>0</v>
      </c>
      <c r="GU31" s="248">
        <f>成绩录入!AF34</f>
        <v>0</v>
      </c>
      <c r="GV31" s="248">
        <f>成绩录入!AG34</f>
        <v>0</v>
      </c>
      <c r="GW31" s="298">
        <f t="shared" si="65"/>
        <v>0</v>
      </c>
      <c r="GX31" s="299"/>
      <c r="GY31" s="247">
        <f>成绩录入!AJ34</f>
        <v>0</v>
      </c>
      <c r="GZ31" s="248">
        <f>成绩录入!AK34</f>
        <v>0</v>
      </c>
      <c r="HA31" s="248">
        <f>成绩录入!AL34</f>
        <v>0</v>
      </c>
      <c r="HB31" s="248">
        <f>成绩录入!AM34</f>
        <v>0</v>
      </c>
      <c r="HC31" s="248">
        <f>成绩录入!AN34</f>
        <v>0</v>
      </c>
      <c r="HD31" s="248">
        <f>成绩录入!AO34</f>
        <v>0</v>
      </c>
      <c r="HE31" s="310">
        <f t="shared" si="66"/>
        <v>0</v>
      </c>
      <c r="HF31" s="299"/>
      <c r="HG31" s="247">
        <f>成绩录入!AJ34</f>
        <v>0</v>
      </c>
      <c r="HH31" s="248">
        <f>成绩录入!AK34</f>
        <v>0</v>
      </c>
      <c r="HI31" s="248">
        <f>成绩录入!AL34</f>
        <v>0</v>
      </c>
      <c r="HJ31" s="248">
        <f>成绩录入!AM34</f>
        <v>0</v>
      </c>
      <c r="HK31" s="248">
        <f>成绩录入!AN34</f>
        <v>0</v>
      </c>
      <c r="HL31" s="248">
        <f>成绩录入!AO34</f>
        <v>0</v>
      </c>
      <c r="HM31" s="310">
        <f t="shared" si="67"/>
        <v>0</v>
      </c>
      <c r="HN31" s="299"/>
      <c r="HO31" s="247">
        <f>成绩录入!AJ34</f>
        <v>0</v>
      </c>
      <c r="HP31" s="248">
        <f>成绩录入!AK34</f>
        <v>0</v>
      </c>
      <c r="HQ31" s="248">
        <f>成绩录入!AL34</f>
        <v>0</v>
      </c>
      <c r="HR31" s="248">
        <f>成绩录入!AM34</f>
        <v>0</v>
      </c>
      <c r="HS31" s="248">
        <f>成绩录入!AN34</f>
        <v>0</v>
      </c>
      <c r="HT31" s="248">
        <f>成绩录入!AO34</f>
        <v>0</v>
      </c>
      <c r="HU31" s="310">
        <f t="shared" si="68"/>
        <v>0</v>
      </c>
      <c r="HV31" s="299"/>
      <c r="HW31" s="247">
        <f>成绩录入!AJ34</f>
        <v>0</v>
      </c>
      <c r="HX31" s="248">
        <f>成绩录入!AK34</f>
        <v>0</v>
      </c>
      <c r="HY31" s="248">
        <f>成绩录入!AL34</f>
        <v>0</v>
      </c>
      <c r="HZ31" s="248">
        <f>成绩录入!AM34</f>
        <v>0</v>
      </c>
      <c r="IA31" s="248">
        <f>成绩录入!AN34</f>
        <v>0</v>
      </c>
      <c r="IB31" s="248">
        <f>成绩录入!AO34</f>
        <v>0</v>
      </c>
      <c r="IC31" s="310">
        <f t="shared" si="69"/>
        <v>0</v>
      </c>
      <c r="ID31" s="299"/>
      <c r="IE31" s="247">
        <f>成绩录入!AJ34</f>
        <v>0</v>
      </c>
      <c r="IF31" s="248">
        <f>成绩录入!AK34</f>
        <v>0</v>
      </c>
      <c r="IG31" s="248">
        <f>成绩录入!AL34</f>
        <v>0</v>
      </c>
      <c r="IH31" s="248">
        <f>成绩录入!AM34</f>
        <v>0</v>
      </c>
      <c r="II31" s="248">
        <f>成绩录入!AN34</f>
        <v>0</v>
      </c>
      <c r="IJ31" s="248">
        <f>成绩录入!AO34</f>
        <v>0</v>
      </c>
      <c r="IK31" s="310">
        <f t="shared" si="70"/>
        <v>0</v>
      </c>
      <c r="IL31" s="299"/>
      <c r="IM31" s="313" t="e">
        <f t="shared" si="71"/>
        <v>#DIV/0!</v>
      </c>
      <c r="IN31" s="314" t="e">
        <f t="shared" si="72"/>
        <v>#DIV/0!</v>
      </c>
      <c r="IO31" s="314" t="e">
        <f t="shared" si="73"/>
        <v>#DIV/0!</v>
      </c>
      <c r="IP31" s="314" t="e">
        <f t="shared" si="74"/>
        <v>#DIV/0!</v>
      </c>
      <c r="IQ31" s="314" t="e">
        <f t="shared" si="75"/>
        <v>#DIV/0!</v>
      </c>
      <c r="IR31" s="315" t="e">
        <f t="shared" si="76"/>
        <v>#DIV/0!</v>
      </c>
      <c r="IS31" s="316"/>
      <c r="IT31" s="214">
        <f>成绩录入!AR34</f>
        <v>0</v>
      </c>
      <c r="IU31" s="216">
        <f>成绩录入!AS34</f>
        <v>0</v>
      </c>
      <c r="IV31" s="216">
        <f>成绩录入!AT34</f>
        <v>0</v>
      </c>
      <c r="IW31" s="216">
        <f>成绩录入!AU34</f>
        <v>0</v>
      </c>
      <c r="IX31" s="216">
        <f>成绩录入!AV34</f>
        <v>0</v>
      </c>
      <c r="IY31" s="216">
        <f>成绩录入!AW34</f>
        <v>0</v>
      </c>
      <c r="IZ31" s="298">
        <f t="shared" si="77"/>
        <v>0</v>
      </c>
      <c r="JA31" s="299"/>
      <c r="JB31" s="317">
        <f>成绩录入!AR34</f>
        <v>0</v>
      </c>
      <c r="JC31" s="216">
        <f>成绩录入!AS34</f>
        <v>0</v>
      </c>
      <c r="JD31" s="216">
        <f>成绩录入!AT34</f>
        <v>0</v>
      </c>
      <c r="JE31" s="216">
        <f>成绩录入!AU34</f>
        <v>0</v>
      </c>
      <c r="JF31" s="216">
        <f>成绩录入!AV34</f>
        <v>0</v>
      </c>
      <c r="JG31" s="216">
        <f>成绩录入!AW34</f>
        <v>0</v>
      </c>
      <c r="JH31" s="298">
        <f t="shared" si="78"/>
        <v>0</v>
      </c>
      <c r="JI31" s="299"/>
      <c r="JJ31" s="248">
        <f>成绩录入!AR34</f>
        <v>0</v>
      </c>
      <c r="JK31" s="248">
        <f>成绩录入!AS34</f>
        <v>0</v>
      </c>
      <c r="JL31" s="248">
        <f>成绩录入!AT34</f>
        <v>0</v>
      </c>
      <c r="JM31" s="248">
        <f>成绩录入!AU34</f>
        <v>0</v>
      </c>
      <c r="JN31" s="248">
        <f>成绩录入!AV34</f>
        <v>0</v>
      </c>
      <c r="JO31" s="248">
        <f>成绩录入!AW34</f>
        <v>0</v>
      </c>
      <c r="JP31" s="298">
        <f t="shared" si="79"/>
        <v>0</v>
      </c>
      <c r="JQ31" s="299"/>
      <c r="JR31" s="308">
        <f>成绩录入!AR34</f>
        <v>0</v>
      </c>
      <c r="JS31" s="248">
        <f>成绩录入!AS34</f>
        <v>0</v>
      </c>
      <c r="JT31" s="248">
        <f>成绩录入!AT34</f>
        <v>0</v>
      </c>
      <c r="JU31" s="248">
        <f>成绩录入!AU34</f>
        <v>0</v>
      </c>
      <c r="JV31" s="248">
        <f>成绩录入!AV34</f>
        <v>0</v>
      </c>
      <c r="JW31" s="248">
        <f>成绩录入!AW34</f>
        <v>0</v>
      </c>
      <c r="JX31" s="298">
        <f t="shared" si="80"/>
        <v>0</v>
      </c>
      <c r="JY31" s="299"/>
      <c r="JZ31" s="308">
        <f>成绩录入!AR34</f>
        <v>0</v>
      </c>
      <c r="KA31" s="248">
        <f>成绩录入!AS34</f>
        <v>0</v>
      </c>
      <c r="KB31" s="248">
        <f>成绩录入!AT34</f>
        <v>0</v>
      </c>
      <c r="KC31" s="248">
        <f>成绩录入!AU34</f>
        <v>0</v>
      </c>
      <c r="KD31" s="248">
        <f>成绩录入!AV34</f>
        <v>0</v>
      </c>
      <c r="KE31" s="248">
        <f>成绩录入!AW34</f>
        <v>0</v>
      </c>
      <c r="KF31" s="298">
        <f t="shared" si="81"/>
        <v>0</v>
      </c>
      <c r="KG31" s="299"/>
      <c r="KH31" s="313">
        <f t="shared" si="28"/>
        <v>0</v>
      </c>
      <c r="KI31" s="314">
        <f t="shared" si="82"/>
        <v>0</v>
      </c>
      <c r="KJ31" s="314">
        <f t="shared" si="83"/>
        <v>0</v>
      </c>
      <c r="KK31" s="314">
        <f t="shared" si="84"/>
        <v>0</v>
      </c>
      <c r="KL31" s="314">
        <f t="shared" si="85"/>
        <v>0</v>
      </c>
      <c r="KM31" s="315">
        <f t="shared" si="86"/>
        <v>0</v>
      </c>
      <c r="KN31" s="90"/>
      <c r="KO31" s="294">
        <f>IF(总评!G29&lt;60,1,0)</f>
        <v>0</v>
      </c>
      <c r="KP31" s="295">
        <f t="shared" si="29"/>
        <v>0</v>
      </c>
      <c r="KQ31" s="295">
        <f t="shared" si="30"/>
        <v>0</v>
      </c>
      <c r="KR31" s="321">
        <f t="shared" si="31"/>
        <v>0</v>
      </c>
      <c r="KS31" s="321">
        <f t="shared" si="87"/>
        <v>0</v>
      </c>
      <c r="KT31" s="27"/>
      <c r="KU31" s="27"/>
      <c r="KV31" s="27"/>
      <c r="KW31" s="27"/>
      <c r="KX31" s="27"/>
      <c r="KY31" s="27"/>
      <c r="KZ31" s="27"/>
      <c r="LA31" s="27"/>
      <c r="LB31" s="27"/>
      <c r="LC31" s="27"/>
      <c r="LD31" s="27"/>
      <c r="LE31" s="27"/>
      <c r="LF31" s="27"/>
      <c r="LG31" s="27"/>
      <c r="LH31" s="27"/>
      <c r="LI31" s="27"/>
      <c r="LJ31" s="27"/>
      <c r="LK31" s="27"/>
      <c r="LL31" s="27"/>
      <c r="LM31" s="27"/>
      <c r="LN31" s="27"/>
      <c r="LO31" s="27"/>
      <c r="LP31" s="27"/>
      <c r="LQ31" s="27"/>
      <c r="LR31" s="27"/>
      <c r="LS31" s="27"/>
      <c r="LT31" s="27"/>
      <c r="LU31" s="27"/>
      <c r="LV31" s="27"/>
      <c r="LW31" s="27"/>
      <c r="LX31" s="27"/>
      <c r="LY31" s="27"/>
      <c r="LZ31" s="27"/>
      <c r="MA31" s="27"/>
      <c r="MB31" s="27"/>
      <c r="MC31" s="27"/>
      <c r="MD31" s="27"/>
      <c r="ME31" s="27"/>
      <c r="MF31" s="27"/>
      <c r="MG31" s="27"/>
      <c r="MH31" s="27"/>
      <c r="MI31" s="27"/>
      <c r="MJ31" s="27"/>
      <c r="MK31" s="27"/>
      <c r="ML31" s="27"/>
      <c r="MM31" s="27"/>
      <c r="MN31" s="27"/>
      <c r="MO31" s="27"/>
      <c r="MP31" s="27"/>
      <c r="MQ31" s="27"/>
      <c r="MR31" s="27"/>
      <c r="MS31" s="27"/>
      <c r="MT31" s="27"/>
      <c r="MU31" s="27"/>
      <c r="MV31" s="27"/>
      <c r="MW31" s="27"/>
      <c r="MX31" s="27"/>
      <c r="MY31" s="27"/>
      <c r="MZ31" s="27"/>
      <c r="NA31" s="27"/>
      <c r="NB31" s="27"/>
      <c r="NC31" s="27"/>
      <c r="ND31" s="27"/>
      <c r="NE31" s="27"/>
      <c r="NF31" s="27"/>
      <c r="NG31" s="27"/>
      <c r="NH31" s="27"/>
      <c r="NI31" s="27"/>
      <c r="NJ31" s="27"/>
      <c r="NK31" s="27"/>
      <c r="NL31" s="27"/>
      <c r="NM31" s="27"/>
      <c r="NN31" s="27"/>
      <c r="NO31" s="27"/>
      <c r="NP31" s="27"/>
      <c r="NQ31" s="27"/>
      <c r="NR31" s="27"/>
      <c r="NS31" s="27"/>
      <c r="NT31" s="27"/>
      <c r="NU31" s="27"/>
      <c r="NV31" s="27"/>
      <c r="NW31" s="27"/>
      <c r="NX31" s="27"/>
      <c r="NY31" s="27"/>
      <c r="NZ31" s="27"/>
      <c r="OA31" s="27"/>
      <c r="OB31" s="27"/>
      <c r="OC31" s="27"/>
      <c r="OD31" s="27"/>
      <c r="OE31" s="27"/>
      <c r="OF31" s="27"/>
      <c r="OG31" s="27"/>
      <c r="OH31" s="27"/>
      <c r="OI31" s="27"/>
      <c r="OJ31" s="27"/>
      <c r="OK31" s="27"/>
      <c r="OL31" s="27"/>
      <c r="OM31" s="27"/>
      <c r="ON31" s="27"/>
      <c r="OO31" s="27"/>
      <c r="OP31" s="27"/>
      <c r="OQ31" s="27"/>
      <c r="OT31" s="247">
        <f>IF(OT$6=$OS$5,成绩录入!BC34,0)</f>
        <v>0</v>
      </c>
      <c r="OU31" s="248">
        <f>IF(OU$6=$OS$5,成绩录入!BD34,0)</f>
        <v>0</v>
      </c>
      <c r="OV31" s="248">
        <f>IF(OV$6=$OS$5,成绩录入!BE34,0)</f>
        <v>0</v>
      </c>
      <c r="OW31" s="248">
        <f>IF(OW$6=$OS$5,成绩录入!BF34,0)</f>
        <v>0</v>
      </c>
      <c r="OX31" s="248">
        <f>IF(OX$6=$OS$5,成绩录入!BG34,0)</f>
        <v>0</v>
      </c>
      <c r="OY31" s="248">
        <f>IF(OY$6=$OS$5,成绩录入!BH34,0)</f>
        <v>0</v>
      </c>
      <c r="OZ31" s="248">
        <f>IF(OZ$6=$OS$5,成绩录入!BI34,0)</f>
        <v>0</v>
      </c>
      <c r="PA31" s="248">
        <f>IF(PA$6=$OS$5,成绩录入!BJ34,0)</f>
        <v>0</v>
      </c>
      <c r="PB31" s="248">
        <f>IF(PB$6=$OS$5,成绩录入!BK34,0)</f>
        <v>0</v>
      </c>
      <c r="PC31" s="248">
        <f>IF(PC$6=$OS$5,成绩录入!BL34,0)</f>
        <v>0</v>
      </c>
      <c r="PD31" s="248">
        <f>IF(PD$6=$OS$5,成绩录入!BM34,0)</f>
        <v>0</v>
      </c>
      <c r="PE31" s="248">
        <f>IF(PE$6=$OS$5,成绩录入!BN34,0)</f>
        <v>0</v>
      </c>
      <c r="PF31" s="248">
        <f>IF(PF$6=$OS$5,成绩录入!BO34,0)</f>
        <v>0</v>
      </c>
      <c r="PG31" s="248">
        <f>IF(PG$6=$OS$5,成绩录入!BP34,0)</f>
        <v>0</v>
      </c>
      <c r="PH31" s="248">
        <f>IF(PH$6=$OS$5,成绩录入!BQ34,0)</f>
        <v>0</v>
      </c>
      <c r="PI31" s="248">
        <f>IF(PI$6=$OS$5,成绩录入!BR34,0)</f>
        <v>0</v>
      </c>
      <c r="PJ31" s="248">
        <f>IF(PJ$6=$OS$5,成绩录入!BS34,0)</f>
        <v>0</v>
      </c>
      <c r="PK31" s="248">
        <f>IF(PK$6=$OS$5,成绩录入!BT34,0)</f>
        <v>0</v>
      </c>
      <c r="PL31" s="248">
        <f>IF(PL$6=$OS$5,成绩录入!BU34,0)</f>
        <v>0</v>
      </c>
      <c r="PM31" s="248">
        <f>IF(PM$6=$OS$5,成绩录入!BV34,0)</f>
        <v>0</v>
      </c>
      <c r="PN31" s="248">
        <f>IF(PN$6=$OS$5,成绩录入!BW34,0)</f>
        <v>0</v>
      </c>
      <c r="PO31" s="248">
        <f>IF(PO$6=$OS$5,成绩录入!BX34,0)</f>
        <v>0</v>
      </c>
      <c r="PP31" s="248">
        <f>IF(PP$6=$OS$5,成绩录入!BY34,0)</f>
        <v>0</v>
      </c>
      <c r="PQ31" s="248">
        <f>IF(PQ$6=$OS$5,成绩录入!BZ34,0)</f>
        <v>0</v>
      </c>
      <c r="PR31" s="248">
        <f>IF(PR$6=$OS$5,成绩录入!CA34,0)</f>
        <v>0</v>
      </c>
      <c r="PS31" s="248">
        <f>IF(PS$6=$OS$5,成绩录入!CB34,0)</f>
        <v>0</v>
      </c>
      <c r="PT31" s="248">
        <f>IF(PT$6=$OS$5,成绩录入!CC34,0)</f>
        <v>0</v>
      </c>
      <c r="PU31" s="248">
        <f>IF(PU$6=$OS$5,成绩录入!CD34,0)</f>
        <v>0</v>
      </c>
      <c r="PV31" s="248">
        <f>IF(PV$6=$OS$5,成绩录入!CE34,0)</f>
        <v>0</v>
      </c>
      <c r="PW31" s="248">
        <f>IF(PW$6=$OS$5,成绩录入!CF34,0)</f>
        <v>0</v>
      </c>
      <c r="PX31" s="248">
        <f>IF(PX$6=$OS$5,成绩录入!CG34,0)</f>
        <v>0</v>
      </c>
      <c r="PY31" s="248">
        <f>IF(PY$6=$OS$5,成绩录入!CH34,0)</f>
        <v>0</v>
      </c>
      <c r="PZ31" s="248">
        <f>IF(PZ$6=$OS$5,成绩录入!CI34,0)</f>
        <v>0</v>
      </c>
      <c r="QA31" s="248">
        <f>IF(QA$6=$OS$5,成绩录入!CJ34,0)</f>
        <v>0</v>
      </c>
      <c r="QB31" s="248">
        <f>IF(QB$6=$OS$5,成绩录入!CK34,0)</f>
        <v>0</v>
      </c>
      <c r="QC31" s="248">
        <f>IF(QC$6=$OS$5,成绩录入!CL34,0)</f>
        <v>0</v>
      </c>
      <c r="QD31" s="248">
        <f>IF(QD$6=$OS$5,成绩录入!CM34,0)</f>
        <v>0</v>
      </c>
      <c r="QE31" s="248">
        <f>IF(QE$6=$OS$5,成绩录入!CN34,0)</f>
        <v>0</v>
      </c>
      <c r="QF31" s="248">
        <f>IF(QF$6=$OS$5,成绩录入!CO34,0)</f>
        <v>0</v>
      </c>
      <c r="QG31" s="248">
        <f>IF(QG$6=$OS$5,成绩录入!CP34,0)</f>
        <v>0</v>
      </c>
      <c r="QH31" s="248">
        <f>IF(QH$6=$OS$5,成绩录入!CQ34,0)</f>
        <v>0</v>
      </c>
      <c r="QI31" s="248">
        <f>IF(QI$6=$OS$5,成绩录入!CR34,0)</f>
        <v>0</v>
      </c>
      <c r="QJ31" s="248">
        <f>IF(QJ$6=$OS$5,成绩录入!CS34,0)</f>
        <v>0</v>
      </c>
      <c r="QK31" s="248">
        <f>IF(QK$6=$OS$5,成绩录入!CT34,0)</f>
        <v>0</v>
      </c>
      <c r="QL31" s="248">
        <f>IF(QL$6=$OS$5,成绩录入!CU34,0)</f>
        <v>0</v>
      </c>
      <c r="QM31" s="248">
        <f>IF(QM$6=$OS$5,成绩录入!CV34,0)</f>
        <v>0</v>
      </c>
      <c r="QN31" s="248">
        <f>IF(QN$6=$OS$5,成绩录入!CW34,0)</f>
        <v>0</v>
      </c>
      <c r="QO31" s="248">
        <f>IF(QO$6=$OS$5,成绩录入!CX34,0)</f>
        <v>0</v>
      </c>
      <c r="QP31" s="248">
        <f>IF(QP$6=$OS$5,成绩录入!CY34,0)</f>
        <v>0</v>
      </c>
      <c r="QQ31" s="248">
        <f>IF(QQ$6=$OS$5,成绩录入!CZ34,0)</f>
        <v>0</v>
      </c>
      <c r="QR31" s="248">
        <f>IF(QR$6=$OS$5,成绩录入!DA34,0)</f>
        <v>0</v>
      </c>
      <c r="QS31" s="248">
        <f>IF(QS$6=$OS$5,成绩录入!DB34,0)</f>
        <v>0</v>
      </c>
      <c r="QT31" s="248">
        <f>IF(QT$6=$OS$5,成绩录入!DC34,0)</f>
        <v>0</v>
      </c>
      <c r="QU31" s="248">
        <f>IF(QU$6=$OS$5,成绩录入!DD34,0)</f>
        <v>0</v>
      </c>
      <c r="QV31" s="248">
        <f>IF(QV$6=$OS$5,成绩录入!DE34,0)</f>
        <v>0</v>
      </c>
      <c r="QW31" s="248">
        <f>IF(QW$6=$OS$5,成绩录入!DF34,0)</f>
        <v>0</v>
      </c>
      <c r="QX31" s="248">
        <f>IF(QX$6=$OS$5,成绩录入!DG34,0)</f>
        <v>0</v>
      </c>
      <c r="QY31" s="248">
        <f>IF(QY$6=$OS$5,成绩录入!DH34,0)</f>
        <v>0</v>
      </c>
      <c r="QZ31" s="248">
        <f>IF(QZ$6=$OS$5,成绩录入!DI34,0)</f>
        <v>0</v>
      </c>
      <c r="RA31" s="248">
        <f>IF(RA$6=$OS$5,成绩录入!DJ34,0)</f>
        <v>0</v>
      </c>
      <c r="RB31" s="248">
        <f>IF(RB$6=$OS$5,成绩录入!DK34,0)</f>
        <v>0</v>
      </c>
      <c r="RC31" s="248">
        <f>IF(RC$6=$OS$5,成绩录入!DL34,0)</f>
        <v>0</v>
      </c>
      <c r="RD31" s="248">
        <f>IF(RD$6=$OS$5,成绩录入!DM34,0)</f>
        <v>0</v>
      </c>
      <c r="RE31" s="248">
        <f>IF(RE$6=$OS$5,成绩录入!DN34,0)</f>
        <v>0</v>
      </c>
      <c r="RF31" s="248">
        <f>IF(RF$6=$OS$5,成绩录入!DO34,0)</f>
        <v>0</v>
      </c>
      <c r="RG31" s="248">
        <f>IF(RG$6=$OS$5,成绩录入!DP34,0)</f>
        <v>0</v>
      </c>
      <c r="RH31" s="248">
        <f>IF(RH$6=$OS$5,成绩录入!DQ34,0)</f>
        <v>0</v>
      </c>
      <c r="RI31" s="248">
        <f>IF(RI$6=$OS$5,成绩录入!DR34,0)</f>
        <v>0</v>
      </c>
      <c r="RJ31" s="248">
        <f>IF(RJ$6=$OS$5,成绩录入!DS34,0)</f>
        <v>0</v>
      </c>
      <c r="RK31" s="248">
        <f>IF(RK$6=$OS$5,成绩录入!DT34,0)</f>
        <v>0</v>
      </c>
      <c r="RL31" s="248">
        <f>IF(RL$6=$OS$5,成绩录入!DU34,0)</f>
        <v>0</v>
      </c>
      <c r="RM31" s="248">
        <f>IF(RM$6=$OS$5,成绩录入!DV34,0)</f>
        <v>0</v>
      </c>
      <c r="RN31" s="248">
        <f>IF(RN$6=$OS$5,成绩录入!DW34,0)</f>
        <v>0</v>
      </c>
      <c r="RO31" s="248">
        <f>IF(RO$6=$OS$5,成绩录入!DX34,0)</f>
        <v>0</v>
      </c>
      <c r="RP31" s="248">
        <f>IF(RP$6=$OS$5,成绩录入!DY34,0)</f>
        <v>0</v>
      </c>
      <c r="RQ31" s="248">
        <f>IF(RQ$6=$OS$5,成绩录入!DZ34,0)</f>
        <v>0</v>
      </c>
      <c r="RR31" s="248">
        <f>IF(RR$6=$OS$5,成绩录入!EA34,0)</f>
        <v>0</v>
      </c>
      <c r="RS31" s="248">
        <f>IF(RS$6=$OS$5,成绩录入!EB34,0)</f>
        <v>0</v>
      </c>
      <c r="RT31" s="248">
        <f>IF(RT$6=$OS$5,成绩录入!EC34,0)</f>
        <v>0</v>
      </c>
      <c r="RU31" s="248">
        <f>IF(RU$6=$OS$5,成绩录入!ED34,0)</f>
        <v>0</v>
      </c>
      <c r="RV31" s="248">
        <f>IF(RV$6=$OS$5,成绩录入!EE34,0)</f>
        <v>0</v>
      </c>
      <c r="RW31" s="248">
        <f>IF(RW$6=$OS$5,成绩录入!EF34,0)</f>
        <v>0</v>
      </c>
      <c r="RX31" s="248">
        <f>IF(RX$6=$OS$5,成绩录入!EG34,0)</f>
        <v>0</v>
      </c>
      <c r="RY31" s="248">
        <f>IF(RY$6=$OS$5,成绩录入!EH34,0)</f>
        <v>0</v>
      </c>
      <c r="RZ31" s="248">
        <f>IF(RZ$6=$OS$5,成绩录入!EI34,0)</f>
        <v>0</v>
      </c>
      <c r="SA31" s="248">
        <f>IF(SA$6=$OS$5,成绩录入!EJ34,0)</f>
        <v>0</v>
      </c>
      <c r="SB31" s="248">
        <f>IF(SB$6=$OS$5,成绩录入!EK34,0)</f>
        <v>0</v>
      </c>
      <c r="SC31" s="248">
        <f>IF(SC$6=$OS$5,成绩录入!EL34,0)</f>
        <v>0</v>
      </c>
      <c r="SD31" s="248">
        <f>IF(SD$6=$OS$5,成绩录入!EM34,0)</f>
        <v>0</v>
      </c>
      <c r="SE31" s="248">
        <f>IF(SE$6=$OS$5,成绩录入!EN34,0)</f>
        <v>0</v>
      </c>
      <c r="SF31" s="248">
        <f>IF(SF$6=$OS$5,成绩录入!EO34,0)</f>
        <v>0</v>
      </c>
      <c r="SG31" s="248">
        <f>IF(SG$6=$OS$5,成绩录入!EP34,0)</f>
        <v>0</v>
      </c>
      <c r="SH31" s="248">
        <f>IF(SH$6=$OS$5,成绩录入!EQ34,0)</f>
        <v>0</v>
      </c>
      <c r="SI31" s="248">
        <f>IF(SI$6=$OS$5,成绩录入!ER34,0)</f>
        <v>0</v>
      </c>
      <c r="SJ31" s="248">
        <f>IF(SJ$6=$OS$5,成绩录入!ES34,0)</f>
        <v>0</v>
      </c>
      <c r="SK31" s="248">
        <f>IF(SK$6=$OS$5,成绩录入!ET34,0)</f>
        <v>0</v>
      </c>
      <c r="SL31" s="248">
        <f>IF(SL$6=$OS$5,成绩录入!EU34,0)</f>
        <v>0</v>
      </c>
      <c r="SM31" s="248">
        <f>IF(SM$6=$OS$5,成绩录入!EV34,0)</f>
        <v>0</v>
      </c>
      <c r="SN31" s="248">
        <f>IF(SN$6=$OS$5,成绩录入!EW34,0)</f>
        <v>0</v>
      </c>
      <c r="SO31" s="248">
        <f>IF(SO$6=$OS$5,成绩录入!EX34,0)</f>
        <v>0</v>
      </c>
      <c r="SP31" s="218">
        <f t="shared" si="88"/>
        <v>0</v>
      </c>
      <c r="SQ31" s="166"/>
      <c r="SR31" s="166"/>
      <c r="SS31" s="247">
        <f>IF(SS$6=$SR$5,成绩录入!BC34,0)</f>
        <v>0</v>
      </c>
      <c r="ST31" s="248">
        <f>IF(ST$6=$SR$5,成绩录入!BD34,0)</f>
        <v>0</v>
      </c>
      <c r="SU31" s="248">
        <f>IF(SU$6=$SR$5,成绩录入!BE34,0)</f>
        <v>0</v>
      </c>
      <c r="SV31" s="248">
        <f>IF(SV$6=$SR$5,成绩录入!BF34,0)</f>
        <v>0</v>
      </c>
      <c r="SW31" s="248">
        <f>IF(SW$6=$SR$5,成绩录入!BG34,0)</f>
        <v>0</v>
      </c>
      <c r="SX31" s="248">
        <f>IF(SX$6=$SR$5,成绩录入!BH34,0)</f>
        <v>0</v>
      </c>
      <c r="SY31" s="248">
        <f>IF(SY$6=$SR$5,成绩录入!BI34,0)</f>
        <v>0</v>
      </c>
      <c r="SZ31" s="248">
        <f>IF(SZ$6=$SR$5,成绩录入!BJ34,0)</f>
        <v>0</v>
      </c>
      <c r="TA31" s="248">
        <f>IF(TA$6=$SR$5,成绩录入!BK34,0)</f>
        <v>0</v>
      </c>
      <c r="TB31" s="248">
        <f>IF(TB$6=$SR$5,成绩录入!BL34,0)</f>
        <v>0</v>
      </c>
      <c r="TC31" s="248">
        <f>IF(TC$6=$SR$5,成绩录入!BM34,0)</f>
        <v>0</v>
      </c>
      <c r="TD31" s="248">
        <f>IF(TD$6=$SR$5,成绩录入!BN34,0)</f>
        <v>0</v>
      </c>
      <c r="TE31" s="248">
        <f>IF(TE$6=$SR$5,成绩录入!BO34,0)</f>
        <v>0</v>
      </c>
      <c r="TF31" s="248">
        <f>IF(TF$6=$SR$5,成绩录入!BP34,0)</f>
        <v>0</v>
      </c>
      <c r="TG31" s="248">
        <f>IF(TG$6=$SR$5,成绩录入!BQ34,0)</f>
        <v>0</v>
      </c>
      <c r="TH31" s="248">
        <f>IF(TH$6=$SR$5,成绩录入!BR34,0)</f>
        <v>0</v>
      </c>
      <c r="TI31" s="248">
        <f>IF(TI$6=$SR$5,成绩录入!BS34,0)</f>
        <v>0</v>
      </c>
      <c r="TJ31" s="248">
        <f>IF(TJ$6=$SR$5,成绩录入!BT34,0)</f>
        <v>0</v>
      </c>
      <c r="TK31" s="248">
        <f>IF(TK$6=$SR$5,成绩录入!BU34,0)</f>
        <v>0</v>
      </c>
      <c r="TL31" s="248">
        <f>IF(TL$6=$SR$5,成绩录入!BV34,0)</f>
        <v>0</v>
      </c>
      <c r="TM31" s="248">
        <f>IF(TM$6=$SR$5,成绩录入!BW34,0)</f>
        <v>0</v>
      </c>
      <c r="TN31" s="248">
        <f>IF(TN$6=$SR$5,成绩录入!BX34,0)</f>
        <v>0</v>
      </c>
      <c r="TO31" s="248">
        <f>IF(TO$6=$SR$5,成绩录入!BY34,0)</f>
        <v>0</v>
      </c>
      <c r="TP31" s="248">
        <f>IF(TP$6=$SR$5,成绩录入!BZ34,0)</f>
        <v>0</v>
      </c>
      <c r="TQ31" s="248">
        <f>IF(TQ$6=$SR$5,成绩录入!CA34,0)</f>
        <v>0</v>
      </c>
      <c r="TR31" s="248">
        <f>IF(TR$6=$SR$5,成绩录入!CB34,0)</f>
        <v>0</v>
      </c>
      <c r="TS31" s="248">
        <f>IF(TS$6=$SR$5,成绩录入!CC34,0)</f>
        <v>0</v>
      </c>
      <c r="TT31" s="248">
        <f>IF(TT$6=$SR$5,成绩录入!CD34,0)</f>
        <v>0</v>
      </c>
      <c r="TU31" s="248">
        <f>IF(TU$6=$SR$5,成绩录入!CE34,0)</f>
        <v>0</v>
      </c>
      <c r="TV31" s="248">
        <f>IF(TV$6=$SR$5,成绩录入!CF34,0)</f>
        <v>0</v>
      </c>
      <c r="TW31" s="248">
        <f>IF(TW$6=$SR$5,成绩录入!CG34,0)</f>
        <v>0</v>
      </c>
      <c r="TX31" s="248">
        <f>IF(TX$6=$SR$5,成绩录入!CH34,0)</f>
        <v>0</v>
      </c>
      <c r="TY31" s="248">
        <f>IF(TY$6=$SR$5,成绩录入!CI34,0)</f>
        <v>0</v>
      </c>
      <c r="TZ31" s="248">
        <f>IF(TZ$6=$SR$5,成绩录入!CJ34,0)</f>
        <v>0</v>
      </c>
      <c r="UA31" s="248">
        <f>IF(UA$6=$SR$5,成绩录入!CK34,0)</f>
        <v>0</v>
      </c>
      <c r="UB31" s="248">
        <f>IF(UB$6=$SR$5,成绩录入!CL34,0)</f>
        <v>0</v>
      </c>
      <c r="UC31" s="248">
        <f>IF(UC$6=$SR$5,成绩录入!CM34,0)</f>
        <v>0</v>
      </c>
      <c r="UD31" s="248">
        <f>IF(UD$6=$SR$5,成绩录入!CN34,0)</f>
        <v>0</v>
      </c>
      <c r="UE31" s="248">
        <f>IF(UE$6=$SR$5,成绩录入!CO34,0)</f>
        <v>0</v>
      </c>
      <c r="UF31" s="248">
        <f>IF(UF$6=$SR$5,成绩录入!CP34,0)</f>
        <v>0</v>
      </c>
      <c r="UG31" s="248">
        <f>IF(UG$6=$SR$5,成绩录入!CQ34,0)</f>
        <v>0</v>
      </c>
      <c r="UH31" s="248">
        <f>IF(UH$6=$SR$5,成绩录入!CR34,0)</f>
        <v>0</v>
      </c>
      <c r="UI31" s="248">
        <f>IF(UI$6=$SR$5,成绩录入!CS34,0)</f>
        <v>0</v>
      </c>
      <c r="UJ31" s="248">
        <f>IF(UJ$6=$SR$5,成绩录入!CT34,0)</f>
        <v>0</v>
      </c>
      <c r="UK31" s="248">
        <f>IF(UK$6=$SR$5,成绩录入!CU34,0)</f>
        <v>0</v>
      </c>
      <c r="UL31" s="248">
        <f>IF(UL$6=$SR$5,成绩录入!CV34,0)</f>
        <v>0</v>
      </c>
      <c r="UM31" s="248">
        <f>IF(UM$6=$SR$5,成绩录入!CW34,0)</f>
        <v>0</v>
      </c>
      <c r="UN31" s="248">
        <f>IF(UN$6=$SR$5,成绩录入!CX34,0)</f>
        <v>0</v>
      </c>
      <c r="UO31" s="248">
        <f>IF(UO$6=$SR$5,成绩录入!CY34,0)</f>
        <v>0</v>
      </c>
      <c r="UP31" s="248">
        <f>IF(UP$6=$SR$5,成绩录入!CZ34,0)</f>
        <v>0</v>
      </c>
      <c r="UQ31" s="248">
        <f>IF(UQ$6=$SR$5,成绩录入!DA34,0)</f>
        <v>0</v>
      </c>
      <c r="UR31" s="248">
        <f>IF(UR$6=$SR$5,成绩录入!DB34,0)</f>
        <v>0</v>
      </c>
      <c r="US31" s="248">
        <f>IF(US$6=$SR$5,成绩录入!DC34,0)</f>
        <v>0</v>
      </c>
      <c r="UT31" s="248">
        <f>IF(UT$6=$SR$5,成绩录入!DD34,0)</f>
        <v>0</v>
      </c>
      <c r="UU31" s="248">
        <f>IF(UU$6=$SR$5,成绩录入!DE34,0)</f>
        <v>0</v>
      </c>
      <c r="UV31" s="248">
        <f>IF(UV$6=$SR$5,成绩录入!DF34,0)</f>
        <v>0</v>
      </c>
      <c r="UW31" s="248">
        <f>IF(UW$6=$SR$5,成绩录入!DG34,0)</f>
        <v>0</v>
      </c>
      <c r="UX31" s="248">
        <f>IF(UX$6=$SR$5,成绩录入!DH34,0)</f>
        <v>0</v>
      </c>
      <c r="UY31" s="248">
        <f>IF(UY$6=$SR$5,成绩录入!DI34,0)</f>
        <v>0</v>
      </c>
      <c r="UZ31" s="248">
        <f>IF(UZ$6=$SR$5,成绩录入!DJ34,0)</f>
        <v>0</v>
      </c>
      <c r="VA31" s="248">
        <f>IF(VA$6=$SR$5,成绩录入!DK34,0)</f>
        <v>0</v>
      </c>
      <c r="VB31" s="248">
        <f>IF(VB$6=$SR$5,成绩录入!DL34,0)</f>
        <v>0</v>
      </c>
      <c r="VC31" s="248">
        <f>IF(VC$6=$SR$5,成绩录入!DM34,0)</f>
        <v>0</v>
      </c>
      <c r="VD31" s="248">
        <f>IF(VD$6=$SR$5,成绩录入!DN34,0)</f>
        <v>0</v>
      </c>
      <c r="VE31" s="248">
        <f>IF(VE$6=$SR$5,成绩录入!DO34,0)</f>
        <v>0</v>
      </c>
      <c r="VF31" s="248">
        <f>IF(VF$6=$SR$5,成绩录入!DP34,0)</f>
        <v>0</v>
      </c>
      <c r="VG31" s="248">
        <f>IF(VG$6=$SR$5,成绩录入!DQ34,0)</f>
        <v>0</v>
      </c>
      <c r="VH31" s="248">
        <f>IF(VH$6=$SR$5,成绩录入!DR34,0)</f>
        <v>0</v>
      </c>
      <c r="VI31" s="248">
        <f>IF(VI$6=$SR$5,成绩录入!DS34,0)</f>
        <v>0</v>
      </c>
      <c r="VJ31" s="248">
        <f>IF(VJ$6=$SR$5,成绩录入!DT34,0)</f>
        <v>0</v>
      </c>
      <c r="VK31" s="248">
        <f>IF(VK$6=$SR$5,成绩录入!DU34,0)</f>
        <v>0</v>
      </c>
      <c r="VL31" s="248">
        <f>IF(VL$6=$SR$5,成绩录入!DV34,0)</f>
        <v>0</v>
      </c>
      <c r="VM31" s="248">
        <f>IF(VM$6=$SR$5,成绩录入!DW34,0)</f>
        <v>0</v>
      </c>
      <c r="VN31" s="248">
        <f>IF(VN$6=$SR$5,成绩录入!DX34,0)</f>
        <v>0</v>
      </c>
      <c r="VO31" s="248">
        <f>IF(VO$6=$SR$5,成绩录入!DY34,0)</f>
        <v>0</v>
      </c>
      <c r="VP31" s="248">
        <f>IF(VP$6=$SR$5,成绩录入!DZ34,0)</f>
        <v>0</v>
      </c>
      <c r="VQ31" s="248">
        <f>IF(VQ$6=$SR$5,成绩录入!EA34,0)</f>
        <v>0</v>
      </c>
      <c r="VR31" s="248">
        <f>IF(VR$6=$SR$5,成绩录入!EB34,0)</f>
        <v>0</v>
      </c>
      <c r="VS31" s="248">
        <f>IF(VS$6=$SR$5,成绩录入!EC34,0)</f>
        <v>0</v>
      </c>
      <c r="VT31" s="248">
        <f>IF(VT$6=$SR$5,成绩录入!ED34,0)</f>
        <v>0</v>
      </c>
      <c r="VU31" s="248">
        <f>IF(VU$6=$SR$5,成绩录入!EE34,0)</f>
        <v>0</v>
      </c>
      <c r="VV31" s="248">
        <f>IF(VV$6=$SR$5,成绩录入!EF34,0)</f>
        <v>0</v>
      </c>
      <c r="VW31" s="248">
        <f>IF(VW$6=$SR$5,成绩录入!EG34,0)</f>
        <v>0</v>
      </c>
      <c r="VX31" s="248">
        <f>IF(VX$6=$SR$5,成绩录入!EH34,0)</f>
        <v>0</v>
      </c>
      <c r="VY31" s="248">
        <f>IF(VY$6=$SR$5,成绩录入!EI34,0)</f>
        <v>0</v>
      </c>
      <c r="VZ31" s="248">
        <f>IF(VZ$6=$SR$5,成绩录入!EJ34,0)</f>
        <v>0</v>
      </c>
      <c r="WA31" s="248">
        <f>IF(WA$6=$SR$5,成绩录入!EK34,0)</f>
        <v>0</v>
      </c>
      <c r="WB31" s="248">
        <f>IF(WB$6=$SR$5,成绩录入!EL34,0)</f>
        <v>0</v>
      </c>
      <c r="WC31" s="248">
        <f>IF(WC$6=$SR$5,成绩录入!EM34,0)</f>
        <v>0</v>
      </c>
      <c r="WD31" s="248">
        <f>IF(WD$6=$SR$5,成绩录入!EN34,0)</f>
        <v>0</v>
      </c>
      <c r="WE31" s="248">
        <f>IF(WE$6=$SR$5,成绩录入!EO34,0)</f>
        <v>0</v>
      </c>
      <c r="WF31" s="248">
        <f>IF(WF$6=$SR$5,成绩录入!EP34,0)</f>
        <v>0</v>
      </c>
      <c r="WG31" s="248">
        <f>IF(WG$6=$SR$5,成绩录入!EQ34,0)</f>
        <v>0</v>
      </c>
      <c r="WH31" s="248">
        <f>IF(WH$6=$SR$5,成绩录入!ER34,0)</f>
        <v>0</v>
      </c>
      <c r="WI31" s="248">
        <f>IF(WI$6=$SR$5,成绩录入!ES34,0)</f>
        <v>0</v>
      </c>
      <c r="WJ31" s="248">
        <f>IF(WJ$6=$SR$5,成绩录入!ET34,0)</f>
        <v>0</v>
      </c>
      <c r="WK31" s="248">
        <f>IF(WK$6=$SR$5,成绩录入!EU34,0)</f>
        <v>0</v>
      </c>
      <c r="WL31" s="248">
        <f>IF(WL$6=$SR$5,成绩录入!EV34,0)</f>
        <v>0</v>
      </c>
      <c r="WM31" s="248">
        <f>IF(WM$6=$SR$5,成绩录入!EW34,0)</f>
        <v>0</v>
      </c>
      <c r="WN31" s="248">
        <f>IF(WN$6=$SR$5,成绩录入!EX34,0)</f>
        <v>0</v>
      </c>
      <c r="WO31" s="218">
        <f t="shared" si="32"/>
        <v>0</v>
      </c>
      <c r="WP31" s="166"/>
      <c r="WQ31" s="166"/>
      <c r="WR31" s="247">
        <f>IF(WR$6=$WQ$5,成绩录入!BC34,0)</f>
        <v>0</v>
      </c>
      <c r="WS31" s="248">
        <f>IF(WS$6=$WQ$5,成绩录入!BD34,0)</f>
        <v>0</v>
      </c>
      <c r="WT31" s="248">
        <f>IF(WT$6=$WQ$5,成绩录入!BE34,0)</f>
        <v>0</v>
      </c>
      <c r="WU31" s="248">
        <f>IF(WU$6=$WQ$5,成绩录入!BF34,0)</f>
        <v>0</v>
      </c>
      <c r="WV31" s="248">
        <f>IF(WV$6=$WQ$5,成绩录入!BG34,0)</f>
        <v>0</v>
      </c>
      <c r="WW31" s="248">
        <f>IF(WW$6=$WQ$5,成绩录入!BH34,0)</f>
        <v>0</v>
      </c>
      <c r="WX31" s="248">
        <f>IF(WX$6=$WQ$5,成绩录入!BI34,0)</f>
        <v>0</v>
      </c>
      <c r="WY31" s="248">
        <f>IF(WY$6=$WQ$5,成绩录入!BJ34,0)</f>
        <v>0</v>
      </c>
      <c r="WZ31" s="248">
        <f>IF(WZ$6=$WQ$5,成绩录入!BK34,0)</f>
        <v>0</v>
      </c>
      <c r="XA31" s="248">
        <f>IF(XA$6=$WQ$5,成绩录入!BL34,0)</f>
        <v>0</v>
      </c>
      <c r="XB31" s="248">
        <f>IF(XB$6=$WQ$5,成绩录入!BM34,0)</f>
        <v>0</v>
      </c>
      <c r="XC31" s="248">
        <f>IF(XC$6=$WQ$5,成绩录入!BN34,0)</f>
        <v>0</v>
      </c>
      <c r="XD31" s="248">
        <f>IF(XD$6=$WQ$5,成绩录入!BO34,0)</f>
        <v>0</v>
      </c>
      <c r="XE31" s="248">
        <f>IF(XE$6=$WQ$5,成绩录入!BP34,0)</f>
        <v>0</v>
      </c>
      <c r="XF31" s="248">
        <f>IF(XF$6=$WQ$5,成绩录入!BQ34,0)</f>
        <v>0</v>
      </c>
      <c r="XG31" s="248">
        <f>IF(XG$6=$WQ$5,成绩录入!BR34,0)</f>
        <v>0</v>
      </c>
      <c r="XH31" s="248">
        <f>IF(XH$6=$WQ$5,成绩录入!BS34,0)</f>
        <v>0</v>
      </c>
      <c r="XI31" s="248">
        <f>IF(XI$6=$WQ$5,成绩录入!BT34,0)</f>
        <v>0</v>
      </c>
      <c r="XJ31" s="248">
        <f>IF(XJ$6=$WQ$5,成绩录入!BU34,0)</f>
        <v>0</v>
      </c>
      <c r="XK31" s="248">
        <f>IF(XK$6=$WQ$5,成绩录入!BV34,0)</f>
        <v>0</v>
      </c>
      <c r="XL31" s="248">
        <f>IF(XL$6=$WQ$5,成绩录入!BW34,0)</f>
        <v>0</v>
      </c>
      <c r="XM31" s="248">
        <f>IF(XM$6=$WQ$5,成绩录入!BX34,0)</f>
        <v>0</v>
      </c>
      <c r="XN31" s="248">
        <f>IF(XN$6=$WQ$5,成绩录入!BY34,0)</f>
        <v>0</v>
      </c>
      <c r="XO31" s="248">
        <f>IF(XO$6=$WQ$5,成绩录入!BZ34,0)</f>
        <v>0</v>
      </c>
      <c r="XP31" s="248">
        <f>IF(XP$6=$WQ$5,成绩录入!CA34,0)</f>
        <v>0</v>
      </c>
      <c r="XQ31" s="248">
        <f>IF(XQ$6=$WQ$5,成绩录入!CB34,0)</f>
        <v>0</v>
      </c>
      <c r="XR31" s="248">
        <f>IF(XR$6=$WQ$5,成绩录入!CC34,0)</f>
        <v>0</v>
      </c>
      <c r="XS31" s="248">
        <f>IF(XS$6=$WQ$5,成绩录入!CD34,0)</f>
        <v>0</v>
      </c>
      <c r="XT31" s="248">
        <f>IF(XT$6=$WQ$5,成绩录入!CE34,0)</f>
        <v>0</v>
      </c>
      <c r="XU31" s="248">
        <f>IF(XU$6=$WQ$5,成绩录入!CF34,0)</f>
        <v>0</v>
      </c>
      <c r="XV31" s="248">
        <f>IF(XV$6=$WQ$5,成绩录入!CG34,0)</f>
        <v>0</v>
      </c>
      <c r="XW31" s="248">
        <f>IF(XW$6=$WQ$5,成绩录入!CH34,0)</f>
        <v>0</v>
      </c>
      <c r="XX31" s="248">
        <f>IF(XX$6=$WQ$5,成绩录入!CI34,0)</f>
        <v>0</v>
      </c>
      <c r="XY31" s="248">
        <f>IF(XY$6=$WQ$5,成绩录入!CJ34,0)</f>
        <v>0</v>
      </c>
      <c r="XZ31" s="248">
        <f>IF(XZ$6=$WQ$5,成绩录入!CK34,0)</f>
        <v>0</v>
      </c>
      <c r="YA31" s="248">
        <f>IF(YA$6=$WQ$5,成绩录入!CL34,0)</f>
        <v>0</v>
      </c>
      <c r="YB31" s="248">
        <f>IF(YB$6=$WQ$5,成绩录入!CM34,0)</f>
        <v>0</v>
      </c>
      <c r="YC31" s="248">
        <f>IF(YC$6=$WQ$5,成绩录入!CN34,0)</f>
        <v>0</v>
      </c>
      <c r="YD31" s="248">
        <f>IF(YD$6=$WQ$5,成绩录入!CO34,0)</f>
        <v>0</v>
      </c>
      <c r="YE31" s="248">
        <f>IF(YE$6=$WQ$5,成绩录入!CP34,0)</f>
        <v>0</v>
      </c>
      <c r="YF31" s="248">
        <f>IF(YF$6=$WQ$5,成绩录入!CQ34,0)</f>
        <v>0</v>
      </c>
      <c r="YG31" s="248">
        <f>IF(YG$6=$WQ$5,成绩录入!CR34,0)</f>
        <v>0</v>
      </c>
      <c r="YH31" s="248">
        <f>IF(YH$6=$WQ$5,成绩录入!CS34,0)</f>
        <v>0</v>
      </c>
      <c r="YI31" s="248">
        <f>IF(YI$6=$WQ$5,成绩录入!CT34,0)</f>
        <v>0</v>
      </c>
      <c r="YJ31" s="248">
        <f>IF(YJ$6=$WQ$5,成绩录入!CU34,0)</f>
        <v>0</v>
      </c>
      <c r="YK31" s="248">
        <f>IF(YK$6=$WQ$5,成绩录入!CV34,0)</f>
        <v>0</v>
      </c>
      <c r="YL31" s="248">
        <f>IF(YL$6=$WQ$5,成绩录入!CW34,0)</f>
        <v>0</v>
      </c>
      <c r="YM31" s="248">
        <f>IF(YM$6=$WQ$5,成绩录入!CX34,0)</f>
        <v>0</v>
      </c>
      <c r="YN31" s="248">
        <f>IF(YN$6=$WQ$5,成绩录入!CY34,0)</f>
        <v>0</v>
      </c>
      <c r="YO31" s="248">
        <f>IF(YO$6=$WQ$5,成绩录入!CZ34,0)</f>
        <v>0</v>
      </c>
      <c r="YP31" s="248">
        <f>IF(YP$6=$WQ$5,成绩录入!DA34,0)</f>
        <v>0</v>
      </c>
      <c r="YQ31" s="248">
        <f>IF(YQ$6=$WQ$5,成绩录入!DB34,0)</f>
        <v>0</v>
      </c>
      <c r="YR31" s="248">
        <f>IF(YR$6=$WQ$5,成绩录入!DC34,0)</f>
        <v>0</v>
      </c>
      <c r="YS31" s="248">
        <f>IF(YS$6=$WQ$5,成绩录入!DD34,0)</f>
        <v>0</v>
      </c>
      <c r="YT31" s="248">
        <f>IF(YT$6=$WQ$5,成绩录入!DE34,0)</f>
        <v>0</v>
      </c>
      <c r="YU31" s="248">
        <f>IF(YU$6=$WQ$5,成绩录入!DF34,0)</f>
        <v>0</v>
      </c>
      <c r="YV31" s="248">
        <f>IF(YV$6=$WQ$5,成绩录入!DG34,0)</f>
        <v>0</v>
      </c>
      <c r="YW31" s="248">
        <f>IF(YW$6=$WQ$5,成绩录入!DH34,0)</f>
        <v>0</v>
      </c>
      <c r="YX31" s="248">
        <f>IF(YX$6=$WQ$5,成绩录入!DI34,0)</f>
        <v>0</v>
      </c>
      <c r="YY31" s="248">
        <f>IF(YY$6=$WQ$5,成绩录入!DJ34,0)</f>
        <v>0</v>
      </c>
      <c r="YZ31" s="248">
        <f>IF(YZ$6=$WQ$5,成绩录入!DK34,0)</f>
        <v>0</v>
      </c>
      <c r="ZA31" s="248">
        <f>IF(ZA$6=$WQ$5,成绩录入!DL34,0)</f>
        <v>0</v>
      </c>
      <c r="ZB31" s="248">
        <f>IF(ZB$6=$WQ$5,成绩录入!DM34,0)</f>
        <v>0</v>
      </c>
      <c r="ZC31" s="248">
        <f>IF(ZC$6=$WQ$5,成绩录入!DN34,0)</f>
        <v>0</v>
      </c>
      <c r="ZD31" s="248">
        <f>IF(ZD$6=$WQ$5,成绩录入!DO34,0)</f>
        <v>0</v>
      </c>
      <c r="ZE31" s="248">
        <f>IF(ZE$6=$WQ$5,成绩录入!DP34,0)</f>
        <v>0</v>
      </c>
      <c r="ZF31" s="248">
        <f>IF(ZF$6=$WQ$5,成绩录入!DQ34,0)</f>
        <v>0</v>
      </c>
      <c r="ZG31" s="248">
        <f>IF(ZG$6=$WQ$5,成绩录入!DR34,0)</f>
        <v>0</v>
      </c>
      <c r="ZH31" s="248">
        <f>IF(ZH$6=$WQ$5,成绩录入!DS34,0)</f>
        <v>0</v>
      </c>
      <c r="ZI31" s="248">
        <f>IF(ZI$6=$WQ$5,成绩录入!DT34,0)</f>
        <v>0</v>
      </c>
      <c r="ZJ31" s="248">
        <f>IF(ZJ$6=$WQ$5,成绩录入!DU34,0)</f>
        <v>0</v>
      </c>
      <c r="ZK31" s="248">
        <f>IF(ZK$6=$WQ$5,成绩录入!DV34,0)</f>
        <v>0</v>
      </c>
      <c r="ZL31" s="248">
        <f>IF(ZL$6=$WQ$5,成绩录入!DW34,0)</f>
        <v>0</v>
      </c>
      <c r="ZM31" s="248">
        <f>IF(ZM$6=$WQ$5,成绩录入!DX34,0)</f>
        <v>0</v>
      </c>
      <c r="ZN31" s="248">
        <f>IF(ZN$6=$WQ$5,成绩录入!DY34,0)</f>
        <v>0</v>
      </c>
      <c r="ZO31" s="248">
        <f>IF(ZO$6=$WQ$5,成绩录入!DZ34,0)</f>
        <v>0</v>
      </c>
      <c r="ZP31" s="248">
        <f>IF(ZP$6=$WQ$5,成绩录入!EA34,0)</f>
        <v>0</v>
      </c>
      <c r="ZQ31" s="248">
        <f>IF(ZQ$6=$WQ$5,成绩录入!EB34,0)</f>
        <v>0</v>
      </c>
      <c r="ZR31" s="248">
        <f>IF(ZR$6=$WQ$5,成绩录入!EC34,0)</f>
        <v>0</v>
      </c>
      <c r="ZS31" s="248">
        <f>IF(ZS$6=$WQ$5,成绩录入!ED34,0)</f>
        <v>0</v>
      </c>
      <c r="ZT31" s="248">
        <f>IF(ZT$6=$WQ$5,成绩录入!EE34,0)</f>
        <v>0</v>
      </c>
      <c r="ZU31" s="248">
        <f>IF(ZU$6=$WQ$5,成绩录入!EF34,0)</f>
        <v>0</v>
      </c>
      <c r="ZV31" s="248">
        <f>IF(ZV$6=$WQ$5,成绩录入!EG34,0)</f>
        <v>0</v>
      </c>
      <c r="ZW31" s="248">
        <f>IF(ZW$6=$WQ$5,成绩录入!EH34,0)</f>
        <v>0</v>
      </c>
      <c r="ZX31" s="248">
        <f>IF(ZX$6=$WQ$5,成绩录入!EI34,0)</f>
        <v>0</v>
      </c>
      <c r="ZY31" s="248">
        <f>IF(ZY$6=$WQ$5,成绩录入!EJ34,0)</f>
        <v>0</v>
      </c>
      <c r="ZZ31" s="248">
        <f>IF(ZZ$6=$WQ$5,成绩录入!EK34,0)</f>
        <v>0</v>
      </c>
      <c r="AAA31" s="248">
        <f>IF(AAA$6=$WQ$5,成绩录入!EL34,0)</f>
        <v>0</v>
      </c>
      <c r="AAB31" s="248">
        <f>IF(AAB$6=$WQ$5,成绩录入!EM34,0)</f>
        <v>0</v>
      </c>
      <c r="AAC31" s="248">
        <f>IF(AAC$6=$WQ$5,成绩录入!EN34,0)</f>
        <v>0</v>
      </c>
      <c r="AAD31" s="248">
        <f>IF(AAD$6=$WQ$5,成绩录入!EO34,0)</f>
        <v>0</v>
      </c>
      <c r="AAE31" s="248">
        <f>IF(AAE$6=$WQ$5,成绩录入!EP34,0)</f>
        <v>0</v>
      </c>
      <c r="AAF31" s="248">
        <f>IF(AAF$6=$WQ$5,成绩录入!EQ34,0)</f>
        <v>0</v>
      </c>
      <c r="AAG31" s="248">
        <f>IF(AAG$6=$WQ$5,成绩录入!ER34,0)</f>
        <v>0</v>
      </c>
      <c r="AAH31" s="248">
        <f>IF(AAH$6=$WQ$5,成绩录入!ES34,0)</f>
        <v>0</v>
      </c>
      <c r="AAI31" s="248">
        <f>IF(AAI$6=$WQ$5,成绩录入!ET34,0)</f>
        <v>0</v>
      </c>
      <c r="AAJ31" s="248">
        <f>IF(AAJ$6=$WQ$5,成绩录入!EU34,0)</f>
        <v>0</v>
      </c>
      <c r="AAK31" s="248">
        <f>IF(AAK$6=$WQ$5,成绩录入!EV34,0)</f>
        <v>0</v>
      </c>
      <c r="AAL31" s="248">
        <f>IF(AAL$6=$WQ$5,成绩录入!EW34,0)</f>
        <v>0</v>
      </c>
      <c r="AAM31" s="248">
        <f>IF(AAM$6=$WQ$5,成绩录入!EX34,0)</f>
        <v>0</v>
      </c>
      <c r="AAN31" s="218">
        <f t="shared" si="33"/>
        <v>0</v>
      </c>
      <c r="AAO31" s="206"/>
      <c r="AAQ31" s="247">
        <f>IF(AAQ$6=$AAP$5,成绩录入!BC34,0)</f>
        <v>0</v>
      </c>
      <c r="AAR31" s="248">
        <f>IF(AAR$6=$AAP$5,成绩录入!BD34,0)</f>
        <v>0</v>
      </c>
      <c r="AAS31" s="248">
        <f>IF(AAS$6=$AAP$5,成绩录入!BE34,0)</f>
        <v>0</v>
      </c>
      <c r="AAT31" s="248">
        <f>IF(AAT$6=$AAP$5,成绩录入!BF34,0)</f>
        <v>0</v>
      </c>
      <c r="AAU31" s="248">
        <f>IF(AAU$6=$AAP$5,成绩录入!BG34,0)</f>
        <v>0</v>
      </c>
      <c r="AAV31" s="248">
        <f>IF(AAV$6=$AAP$5,成绩录入!BH34,0)</f>
        <v>0</v>
      </c>
      <c r="AAW31" s="248">
        <f>IF(AAW$6=$AAP$5,成绩录入!BI34,0)</f>
        <v>0</v>
      </c>
      <c r="AAX31" s="248">
        <f>IF(AAX$6=$AAP$5,成绩录入!BJ34,0)</f>
        <v>0</v>
      </c>
      <c r="AAY31" s="248">
        <f>IF(AAY$6=$AAP$5,成绩录入!BK34,0)</f>
        <v>0</v>
      </c>
      <c r="AAZ31" s="248">
        <f>IF(AAZ$6=$AAP$5,成绩录入!BL34,0)</f>
        <v>0</v>
      </c>
      <c r="ABA31" s="248">
        <f>IF(ABA$6=$AAP$5,成绩录入!BM34,0)</f>
        <v>0</v>
      </c>
      <c r="ABB31" s="248">
        <f>IF(ABB$6=$AAP$5,成绩录入!BN34,0)</f>
        <v>0</v>
      </c>
      <c r="ABC31" s="248">
        <f>IF(ABC$6=$AAP$5,成绩录入!BO34,0)</f>
        <v>0</v>
      </c>
      <c r="ABD31" s="248">
        <f>IF(ABD$6=$AAP$5,成绩录入!BP34,0)</f>
        <v>0</v>
      </c>
      <c r="ABE31" s="248">
        <f>IF(ABE$6=$AAP$5,成绩录入!BQ34,0)</f>
        <v>0</v>
      </c>
      <c r="ABF31" s="248">
        <f>IF(ABF$6=$AAP$5,成绩录入!BR34,0)</f>
        <v>0</v>
      </c>
      <c r="ABG31" s="248">
        <f>IF(ABG$6=$AAP$5,成绩录入!BS34,0)</f>
        <v>0</v>
      </c>
      <c r="ABH31" s="248">
        <f>IF(ABH$6=$AAP$5,成绩录入!BT34,0)</f>
        <v>0</v>
      </c>
      <c r="ABI31" s="248">
        <f>IF(ABI$6=$AAP$5,成绩录入!BU34,0)</f>
        <v>0</v>
      </c>
      <c r="ABJ31" s="248">
        <f>IF(ABJ$6=$AAP$5,成绩录入!BV34,0)</f>
        <v>0</v>
      </c>
      <c r="ABK31" s="248">
        <f>IF(ABK$6=$AAP$5,成绩录入!BW34,0)</f>
        <v>0</v>
      </c>
      <c r="ABL31" s="248">
        <f>IF(ABL$6=$AAP$5,成绩录入!BX34,0)</f>
        <v>0</v>
      </c>
      <c r="ABM31" s="248">
        <f>IF(ABM$6=$AAP$5,成绩录入!BY34,0)</f>
        <v>0</v>
      </c>
      <c r="ABN31" s="248">
        <f>IF(ABN$6=$AAP$5,成绩录入!BZ34,0)</f>
        <v>0</v>
      </c>
      <c r="ABO31" s="248">
        <f>IF(ABO$6=$AAP$5,成绩录入!CA34,0)</f>
        <v>0</v>
      </c>
      <c r="ABP31" s="248">
        <f>IF(ABP$6=$AAP$5,成绩录入!CB34,0)</f>
        <v>0</v>
      </c>
      <c r="ABQ31" s="248">
        <f>IF(ABQ$6=$AAP$5,成绩录入!CC34,0)</f>
        <v>0</v>
      </c>
      <c r="ABR31" s="248">
        <f>IF(ABR$6=$AAP$5,成绩录入!CD34,0)</f>
        <v>0</v>
      </c>
      <c r="ABS31" s="248">
        <f>IF(ABS$6=$AAP$5,成绩录入!CE34,0)</f>
        <v>0</v>
      </c>
      <c r="ABT31" s="248">
        <f>IF(ABT$6=$AAP$5,成绩录入!CF34,0)</f>
        <v>0</v>
      </c>
      <c r="ABU31" s="248">
        <f>IF(ABU$6=$AAP$5,成绩录入!CG34,0)</f>
        <v>0</v>
      </c>
      <c r="ABV31" s="248">
        <f>IF(ABV$6=$AAP$5,成绩录入!CH34,0)</f>
        <v>0</v>
      </c>
      <c r="ABW31" s="248">
        <f>IF(ABW$6=$AAP$5,成绩录入!CI34,0)</f>
        <v>0</v>
      </c>
      <c r="ABX31" s="248">
        <f>IF(ABX$6=$AAP$5,成绩录入!CJ34,0)</f>
        <v>0</v>
      </c>
      <c r="ABY31" s="248">
        <f>IF(ABY$6=$AAP$5,成绩录入!CK34,0)</f>
        <v>0</v>
      </c>
      <c r="ABZ31" s="248">
        <f>IF(ABZ$6=$AAP$5,成绩录入!CL34,0)</f>
        <v>0</v>
      </c>
      <c r="ACA31" s="248">
        <f>IF(ACA$6=$AAP$5,成绩录入!CM34,0)</f>
        <v>0</v>
      </c>
      <c r="ACB31" s="248">
        <f>IF(ACB$6=$AAP$5,成绩录入!CN34,0)</f>
        <v>0</v>
      </c>
      <c r="ACC31" s="248">
        <f>IF(ACC$6=$AAP$5,成绩录入!CO34,0)</f>
        <v>0</v>
      </c>
      <c r="ACD31" s="248">
        <f>IF(ACD$6=$AAP$5,成绩录入!CP34,0)</f>
        <v>0</v>
      </c>
      <c r="ACE31" s="248">
        <f>IF(ACE$6=$AAP$5,成绩录入!CQ34,0)</f>
        <v>0</v>
      </c>
      <c r="ACF31" s="248">
        <f>IF(ACF$6=$AAP$5,成绩录入!CR34,0)</f>
        <v>0</v>
      </c>
      <c r="ACG31" s="248">
        <f>IF(ACG$6=$AAP$5,成绩录入!CS34,0)</f>
        <v>0</v>
      </c>
      <c r="ACH31" s="248">
        <f>IF(ACH$6=$AAP$5,成绩录入!CT34,0)</f>
        <v>0</v>
      </c>
      <c r="ACI31" s="248">
        <f>IF(ACI$6=$AAP$5,成绩录入!CU34,0)</f>
        <v>0</v>
      </c>
      <c r="ACJ31" s="248">
        <f>IF(ACJ$6=$AAP$5,成绩录入!CV34,0)</f>
        <v>0</v>
      </c>
      <c r="ACK31" s="248">
        <f>IF(ACK$6=$AAP$5,成绩录入!CW34,0)</f>
        <v>0</v>
      </c>
      <c r="ACL31" s="248">
        <f>IF(ACL$6=$AAP$5,成绩录入!CX34,0)</f>
        <v>0</v>
      </c>
      <c r="ACM31" s="248">
        <f>IF(ACM$6=$AAP$5,成绩录入!CY34,0)</f>
        <v>0</v>
      </c>
      <c r="ACN31" s="248">
        <f>IF(ACN$6=$AAP$5,成绩录入!CZ34,0)</f>
        <v>0</v>
      </c>
      <c r="ACO31" s="248">
        <f>IF(ACO$6=$AAP$5,成绩录入!DA34,0)</f>
        <v>0</v>
      </c>
      <c r="ACP31" s="248">
        <f>IF(ACP$6=$AAP$5,成绩录入!DB34,0)</f>
        <v>0</v>
      </c>
      <c r="ACQ31" s="248">
        <f>IF(ACQ$6=$AAP$5,成绩录入!DC34,0)</f>
        <v>0</v>
      </c>
      <c r="ACR31" s="248">
        <f>IF(ACR$6=$AAP$5,成绩录入!DD34,0)</f>
        <v>0</v>
      </c>
      <c r="ACS31" s="248">
        <f>IF(ACS$6=$AAP$5,成绩录入!DE34,0)</f>
        <v>0</v>
      </c>
      <c r="ACT31" s="248">
        <f>IF(ACT$6=$AAP$5,成绩录入!DF34,0)</f>
        <v>0</v>
      </c>
      <c r="ACU31" s="248">
        <f>IF(ACU$6=$AAP$5,成绩录入!DG34,0)</f>
        <v>0</v>
      </c>
      <c r="ACV31" s="248">
        <f>IF(ACV$6=$AAP$5,成绩录入!DH34,0)</f>
        <v>0</v>
      </c>
      <c r="ACW31" s="248">
        <f>IF(ACW$6=$AAP$5,成绩录入!DI34,0)</f>
        <v>0</v>
      </c>
      <c r="ACX31" s="248">
        <f>IF(ACX$6=$AAP$5,成绩录入!DJ34,0)</f>
        <v>0</v>
      </c>
      <c r="ACY31" s="248">
        <f>IF(ACY$6=$AAP$5,成绩录入!DK34,0)</f>
        <v>0</v>
      </c>
      <c r="ACZ31" s="248">
        <f>IF(ACZ$6=$AAP$5,成绩录入!DL34,0)</f>
        <v>0</v>
      </c>
      <c r="ADA31" s="248">
        <f>IF(ADA$6=$AAP$5,成绩录入!DM34,0)</f>
        <v>0</v>
      </c>
      <c r="ADB31" s="248">
        <f>IF(ADB$6=$AAP$5,成绩录入!DN34,0)</f>
        <v>0</v>
      </c>
      <c r="ADC31" s="248">
        <f>IF(ADC$6=$AAP$5,成绩录入!DO34,0)</f>
        <v>0</v>
      </c>
      <c r="ADD31" s="248">
        <f>IF(ADD$6=$AAP$5,成绩录入!DP34,0)</f>
        <v>0</v>
      </c>
      <c r="ADE31" s="248">
        <f>IF(ADE$6=$AAP$5,成绩录入!DQ34,0)</f>
        <v>0</v>
      </c>
      <c r="ADF31" s="248">
        <f>IF(ADF$6=$AAP$5,成绩录入!DR34,0)</f>
        <v>0</v>
      </c>
      <c r="ADG31" s="248">
        <f>IF(ADG$6=$AAP$5,成绩录入!DS34,0)</f>
        <v>0</v>
      </c>
      <c r="ADH31" s="248">
        <f>IF(ADH$6=$AAP$5,成绩录入!DT34,0)</f>
        <v>0</v>
      </c>
      <c r="ADI31" s="248">
        <f>IF(ADI$6=$AAP$5,成绩录入!DU34,0)</f>
        <v>0</v>
      </c>
      <c r="ADJ31" s="248">
        <f>IF(ADJ$6=$AAP$5,成绩录入!DV34,0)</f>
        <v>0</v>
      </c>
      <c r="ADK31" s="248">
        <f>IF(ADK$6=$AAP$5,成绩录入!DW34,0)</f>
        <v>0</v>
      </c>
      <c r="ADL31" s="248">
        <f>IF(ADL$6=$AAP$5,成绩录入!DX34,0)</f>
        <v>0</v>
      </c>
      <c r="ADM31" s="248">
        <f>IF(ADM$6=$AAP$5,成绩录入!DY34,0)</f>
        <v>0</v>
      </c>
      <c r="ADN31" s="248">
        <f>IF(ADN$6=$AAP$5,成绩录入!DZ34,0)</f>
        <v>0</v>
      </c>
      <c r="ADO31" s="248">
        <f>IF(ADO$6=$AAP$5,成绩录入!EA34,0)</f>
        <v>0</v>
      </c>
      <c r="ADP31" s="248">
        <f>IF(ADP$6=$AAP$5,成绩录入!EB34,0)</f>
        <v>0</v>
      </c>
      <c r="ADQ31" s="248">
        <f>IF(ADQ$6=$AAP$5,成绩录入!EC34,0)</f>
        <v>0</v>
      </c>
      <c r="ADR31" s="248">
        <f>IF(ADR$6=$AAP$5,成绩录入!ED34,0)</f>
        <v>0</v>
      </c>
      <c r="ADS31" s="248">
        <f>IF(ADS$6=$AAP$5,成绩录入!EE34,0)</f>
        <v>0</v>
      </c>
      <c r="ADT31" s="248">
        <f>IF(ADT$6=$AAP$5,成绩录入!EF34,0)</f>
        <v>0</v>
      </c>
      <c r="ADU31" s="248">
        <f>IF(ADU$6=$AAP$5,成绩录入!EG34,0)</f>
        <v>0</v>
      </c>
      <c r="ADV31" s="248">
        <f>IF(ADV$6=$AAP$5,成绩录入!EH34,0)</f>
        <v>0</v>
      </c>
      <c r="ADW31" s="248">
        <f>IF(ADW$6=$AAP$5,成绩录入!EI34,0)</f>
        <v>0</v>
      </c>
      <c r="ADX31" s="248">
        <f>IF(ADX$6=$AAP$5,成绩录入!EJ34,0)</f>
        <v>0</v>
      </c>
      <c r="ADY31" s="248">
        <f>IF(ADY$6=$AAP$5,成绩录入!EK34,0)</f>
        <v>0</v>
      </c>
      <c r="ADZ31" s="248">
        <f>IF(ADZ$6=$AAP$5,成绩录入!EL34,0)</f>
        <v>0</v>
      </c>
      <c r="AEA31" s="248">
        <f>IF(AEA$6=$AAP$5,成绩录入!EM34,0)</f>
        <v>0</v>
      </c>
      <c r="AEB31" s="248">
        <f>IF(AEB$6=$AAP$5,成绩录入!EN34,0)</f>
        <v>0</v>
      </c>
      <c r="AEC31" s="248">
        <f>IF(AEC$6=$AAP$5,成绩录入!EO34,0)</f>
        <v>0</v>
      </c>
      <c r="AED31" s="248">
        <f>IF(AED$6=$AAP$5,成绩录入!EP34,0)</f>
        <v>0</v>
      </c>
      <c r="AEE31" s="248">
        <f>IF(AEE$6=$AAP$5,成绩录入!EQ34,0)</f>
        <v>0</v>
      </c>
      <c r="AEF31" s="248">
        <f>IF(AEF$6=$AAP$5,成绩录入!ER34,0)</f>
        <v>0</v>
      </c>
      <c r="AEG31" s="248">
        <f>IF(AEG$6=$AAP$5,成绩录入!ES34,0)</f>
        <v>0</v>
      </c>
      <c r="AEH31" s="248">
        <f>IF(AEH$6=$AAP$5,成绩录入!ET34,0)</f>
        <v>0</v>
      </c>
      <c r="AEI31" s="248">
        <f>IF(AEI$6=$AAP$5,成绩录入!EU34,0)</f>
        <v>0</v>
      </c>
      <c r="AEJ31" s="248">
        <f>IF(AEJ$6=$AAP$5,成绩录入!EV34,0)</f>
        <v>0</v>
      </c>
      <c r="AEK31" s="248">
        <f>IF(AEK$6=$AAP$5,成绩录入!EW34,0)</f>
        <v>0</v>
      </c>
      <c r="AEL31" s="248">
        <f>IF(AEL$6=$AAP$5,成绩录入!EX34,0)</f>
        <v>0</v>
      </c>
      <c r="AEM31" s="218">
        <f t="shared" si="34"/>
        <v>0</v>
      </c>
      <c r="AEN31" s="166"/>
      <c r="AEO31" s="166"/>
      <c r="AEP31" s="247">
        <f>IF(AEP$6=$AEO$5,成绩录入!BC34,0)</f>
        <v>0</v>
      </c>
      <c r="AEQ31" s="248">
        <f>IF(AEQ$6=$AEO$5,成绩录入!BD34,0)</f>
        <v>0</v>
      </c>
      <c r="AER31" s="248">
        <f>IF(AER$6=$AEO$5,成绩录入!BE34,0)</f>
        <v>0</v>
      </c>
      <c r="AES31" s="248">
        <f>IF(AES$6=$AEO$5,成绩录入!BF34,0)</f>
        <v>0</v>
      </c>
      <c r="AET31" s="248">
        <f>IF(AET$6=$AEO$5,成绩录入!BG34,0)</f>
        <v>0</v>
      </c>
      <c r="AEU31" s="248">
        <f>IF(AEU$6=$AEO$5,成绩录入!BH34,0)</f>
        <v>0</v>
      </c>
      <c r="AEV31" s="248">
        <f>IF(AEV$6=$AEO$5,成绩录入!BI34,0)</f>
        <v>0</v>
      </c>
      <c r="AEW31" s="248">
        <f>IF(AEW$6=$AEO$5,成绩录入!BJ34,0)</f>
        <v>0</v>
      </c>
      <c r="AEX31" s="248">
        <f>IF(AEX$6=$AEO$5,成绩录入!BK34,0)</f>
        <v>0</v>
      </c>
      <c r="AEY31" s="248">
        <f>IF(AEY$6=$AEO$5,成绩录入!BL34,0)</f>
        <v>0</v>
      </c>
      <c r="AEZ31" s="248">
        <f>IF(AEZ$6=$AEO$5,成绩录入!BM34,0)</f>
        <v>0</v>
      </c>
      <c r="AFA31" s="248">
        <f>IF(AFA$6=$AEO$5,成绩录入!BN34,0)</f>
        <v>0</v>
      </c>
      <c r="AFB31" s="248">
        <f>IF(AFB$6=$AEO$5,成绩录入!BO34,0)</f>
        <v>0</v>
      </c>
      <c r="AFC31" s="248">
        <f>IF(AFC$6=$AEO$5,成绩录入!BP34,0)</f>
        <v>0</v>
      </c>
      <c r="AFD31" s="248">
        <f>IF(AFD$6=$AEO$5,成绩录入!BQ34,0)</f>
        <v>0</v>
      </c>
      <c r="AFE31" s="248">
        <f>IF(AFE$6=$AEO$5,成绩录入!BR34,0)</f>
        <v>0</v>
      </c>
      <c r="AFF31" s="248">
        <f>IF(AFF$6=$AEO$5,成绩录入!BS34,0)</f>
        <v>0</v>
      </c>
      <c r="AFG31" s="248">
        <f>IF(AFG$6=$AEO$5,成绩录入!BT34,0)</f>
        <v>0</v>
      </c>
      <c r="AFH31" s="248">
        <f>IF(AFH$6=$AEO$5,成绩录入!BU34,0)</f>
        <v>0</v>
      </c>
      <c r="AFI31" s="248">
        <f>IF(AFI$6=$AEO$5,成绩录入!BV34,0)</f>
        <v>0</v>
      </c>
      <c r="AFJ31" s="248">
        <f>IF(AFJ$6=$AEO$5,成绩录入!BW34,0)</f>
        <v>0</v>
      </c>
      <c r="AFK31" s="248">
        <f>IF(AFK$6=$AEO$5,成绩录入!BX34,0)</f>
        <v>0</v>
      </c>
      <c r="AFL31" s="248">
        <f>IF(AFL$6=$AEO$5,成绩录入!BY34,0)</f>
        <v>0</v>
      </c>
      <c r="AFM31" s="248">
        <f>IF(AFM$6=$AEO$5,成绩录入!BZ34,0)</f>
        <v>0</v>
      </c>
      <c r="AFN31" s="248">
        <f>IF(AFN$6=$AEO$5,成绩录入!CA34,0)</f>
        <v>0</v>
      </c>
      <c r="AFO31" s="248">
        <f>IF(AFO$6=$AEO$5,成绩录入!CB34,0)</f>
        <v>0</v>
      </c>
      <c r="AFP31" s="248">
        <f>IF(AFP$6=$AEO$5,成绩录入!CC34,0)</f>
        <v>0</v>
      </c>
      <c r="AFQ31" s="248">
        <f>IF(AFQ$6=$AEO$5,成绩录入!CD34,0)</f>
        <v>0</v>
      </c>
      <c r="AFR31" s="248">
        <f>IF(AFR$6=$AEO$5,成绩录入!CE34,0)</f>
        <v>0</v>
      </c>
      <c r="AFS31" s="248">
        <f>IF(AFS$6=$AEO$5,成绩录入!CF34,0)</f>
        <v>0</v>
      </c>
      <c r="AFT31" s="248">
        <f>IF(AFT$6=$AEO$5,成绩录入!CG34,0)</f>
        <v>0</v>
      </c>
      <c r="AFU31" s="248">
        <f>IF(AFU$6=$AEO$5,成绩录入!CH34,0)</f>
        <v>0</v>
      </c>
      <c r="AFV31" s="248">
        <f>IF(AFV$6=$AEO$5,成绩录入!CI34,0)</f>
        <v>0</v>
      </c>
      <c r="AFW31" s="248">
        <f>IF(AFW$6=$AEO$5,成绩录入!CJ34,0)</f>
        <v>0</v>
      </c>
      <c r="AFX31" s="248">
        <f>IF(AFX$6=$AEO$5,成绩录入!CK34,0)</f>
        <v>0</v>
      </c>
      <c r="AFY31" s="248">
        <f>IF(AFY$6=$AEO$5,成绩录入!CL34,0)</f>
        <v>0</v>
      </c>
      <c r="AFZ31" s="248">
        <f>IF(AFZ$6=$AEO$5,成绩录入!CM34,0)</f>
        <v>0</v>
      </c>
      <c r="AGA31" s="248">
        <f>IF(AGA$6=$AEO$5,成绩录入!CN34,0)</f>
        <v>0</v>
      </c>
      <c r="AGB31" s="248">
        <f>IF(AGB$6=$AEO$5,成绩录入!CO34,0)</f>
        <v>0</v>
      </c>
      <c r="AGC31" s="248">
        <f>IF(AGC$6=$AEO$5,成绩录入!CP34,0)</f>
        <v>0</v>
      </c>
      <c r="AGD31" s="248">
        <f>IF(AGD$6=$AEO$5,成绩录入!CQ34,0)</f>
        <v>0</v>
      </c>
      <c r="AGE31" s="248">
        <f>IF(AGE$6=$AEO$5,成绩录入!CR34,0)</f>
        <v>0</v>
      </c>
      <c r="AGF31" s="248">
        <f>IF(AGF$6=$AEO$5,成绩录入!CS34,0)</f>
        <v>0</v>
      </c>
      <c r="AGG31" s="248">
        <f>IF(AGG$6=$AEO$5,成绩录入!CT34,0)</f>
        <v>0</v>
      </c>
      <c r="AGH31" s="248">
        <f>IF(AGH$6=$AEO$5,成绩录入!CU34,0)</f>
        <v>0</v>
      </c>
      <c r="AGI31" s="248">
        <f>IF(AGI$6=$AEO$5,成绩录入!CV34,0)</f>
        <v>0</v>
      </c>
      <c r="AGJ31" s="248">
        <f>IF(AGJ$6=$AEO$5,成绩录入!CW34,0)</f>
        <v>0</v>
      </c>
      <c r="AGK31" s="248">
        <f>IF(AGK$6=$AEO$5,成绩录入!CX34,0)</f>
        <v>0</v>
      </c>
      <c r="AGL31" s="248">
        <f>IF(AGL$6=$AEO$5,成绩录入!CY34,0)</f>
        <v>0</v>
      </c>
      <c r="AGM31" s="248">
        <f>IF(AGM$6=$AEO$5,成绩录入!CZ34,0)</f>
        <v>0</v>
      </c>
      <c r="AGN31" s="248">
        <f>IF(AGN$6=$AEO$5,成绩录入!DA34,0)</f>
        <v>0</v>
      </c>
      <c r="AGO31" s="248">
        <f>IF(AGO$6=$AEO$5,成绩录入!DB34,0)</f>
        <v>0</v>
      </c>
      <c r="AGP31" s="248">
        <f>IF(AGP$6=$AEO$5,成绩录入!DC34,0)</f>
        <v>0</v>
      </c>
      <c r="AGQ31" s="248">
        <f>IF(AGQ$6=$AEO$5,成绩录入!DD34,0)</f>
        <v>0</v>
      </c>
      <c r="AGR31" s="248">
        <f>IF(AGR$6=$AEO$5,成绩录入!DE34,0)</f>
        <v>0</v>
      </c>
      <c r="AGS31" s="248">
        <f>IF(AGS$6=$AEO$5,成绩录入!DF34,0)</f>
        <v>0</v>
      </c>
      <c r="AGT31" s="248">
        <f>IF(AGT$6=$AEO$5,成绩录入!DG34,0)</f>
        <v>0</v>
      </c>
      <c r="AGU31" s="248">
        <f>IF(AGU$6=$AEO$5,成绩录入!DH34,0)</f>
        <v>0</v>
      </c>
      <c r="AGV31" s="248">
        <f>IF(AGV$6=$AEO$5,成绩录入!DI34,0)</f>
        <v>0</v>
      </c>
      <c r="AGW31" s="248">
        <f>IF(AGW$6=$AEO$5,成绩录入!DJ34,0)</f>
        <v>0</v>
      </c>
      <c r="AGX31" s="248">
        <f>IF(AGX$6=$AEO$5,成绩录入!DK34,0)</f>
        <v>0</v>
      </c>
      <c r="AGY31" s="248">
        <f>IF(AGY$6=$AEO$5,成绩录入!DL34,0)</f>
        <v>0</v>
      </c>
      <c r="AGZ31" s="248">
        <f>IF(AGZ$6=$AEO$5,成绩录入!DM34,0)</f>
        <v>0</v>
      </c>
      <c r="AHA31" s="248">
        <f>IF(AHA$6=$AEO$5,成绩录入!DN34,0)</f>
        <v>0</v>
      </c>
      <c r="AHB31" s="248">
        <f>IF(AHB$6=$AEO$5,成绩录入!DO34,0)</f>
        <v>0</v>
      </c>
      <c r="AHC31" s="248">
        <f>IF(AHC$6=$AEO$5,成绩录入!DP34,0)</f>
        <v>0</v>
      </c>
      <c r="AHD31" s="248">
        <f>IF(AHD$6=$AEO$5,成绩录入!DQ34,0)</f>
        <v>0</v>
      </c>
      <c r="AHE31" s="248">
        <f>IF(AHE$6=$AEO$5,成绩录入!DR34,0)</f>
        <v>0</v>
      </c>
      <c r="AHF31" s="248">
        <f>IF(AHF$6=$AEO$5,成绩录入!DS34,0)</f>
        <v>0</v>
      </c>
      <c r="AHG31" s="248">
        <f>IF(AHG$6=$AEO$5,成绩录入!DT34,0)</f>
        <v>0</v>
      </c>
      <c r="AHH31" s="248">
        <f>IF(AHH$6=$AEO$5,成绩录入!DU34,0)</f>
        <v>0</v>
      </c>
      <c r="AHI31" s="248">
        <f>IF(AHI$6=$AEO$5,成绩录入!DV34,0)</f>
        <v>0</v>
      </c>
      <c r="AHJ31" s="248">
        <f>IF(AHJ$6=$AEO$5,成绩录入!DW34,0)</f>
        <v>0</v>
      </c>
      <c r="AHK31" s="248">
        <f>IF(AHK$6=$AEO$5,成绩录入!DX34,0)</f>
        <v>0</v>
      </c>
      <c r="AHL31" s="248">
        <f>IF(AHL$6=$AEO$5,成绩录入!DY34,0)</f>
        <v>0</v>
      </c>
      <c r="AHM31" s="248">
        <f>IF(AHM$6=$AEO$5,成绩录入!DZ34,0)</f>
        <v>0</v>
      </c>
      <c r="AHN31" s="248">
        <f>IF(AHN$6=$AEO$5,成绩录入!EA34,0)</f>
        <v>0</v>
      </c>
      <c r="AHO31" s="248">
        <f>IF(AHO$6=$AEO$5,成绩录入!EB34,0)</f>
        <v>0</v>
      </c>
      <c r="AHP31" s="248">
        <f>IF(AHP$6=$AEO$5,成绩录入!EC34,0)</f>
        <v>0</v>
      </c>
      <c r="AHQ31" s="248">
        <f>IF(AHQ$6=$AEO$5,成绩录入!ED34,0)</f>
        <v>0</v>
      </c>
      <c r="AHR31" s="248">
        <f>IF(AHR$6=$AEO$5,成绩录入!EE34,0)</f>
        <v>0</v>
      </c>
      <c r="AHS31" s="248">
        <f>IF(AHS$6=$AEO$5,成绩录入!EF34,0)</f>
        <v>0</v>
      </c>
      <c r="AHT31" s="248">
        <f>IF(AHT$6=$AEO$5,成绩录入!EG34,0)</f>
        <v>0</v>
      </c>
      <c r="AHU31" s="248">
        <f>IF(AHU$6=$AEO$5,成绩录入!EH34,0)</f>
        <v>0</v>
      </c>
      <c r="AHV31" s="248">
        <f>IF(AHV$6=$AEO$5,成绩录入!EI34,0)</f>
        <v>0</v>
      </c>
      <c r="AHW31" s="248">
        <f>IF(AHW$6=$AEO$5,成绩录入!EJ34,0)</f>
        <v>0</v>
      </c>
      <c r="AHX31" s="248">
        <f>IF(AHX$6=$AEO$5,成绩录入!EK34,0)</f>
        <v>0</v>
      </c>
      <c r="AHY31" s="248">
        <f>IF(AHY$6=$AEO$5,成绩录入!EL34,0)</f>
        <v>0</v>
      </c>
      <c r="AHZ31" s="248">
        <f>IF(AHZ$6=$AEO$5,成绩录入!EM34,0)</f>
        <v>0</v>
      </c>
      <c r="AIA31" s="248">
        <f>IF(AIA$6=$AEO$5,成绩录入!EN34,0)</f>
        <v>0</v>
      </c>
      <c r="AIB31" s="248">
        <f>IF(AIB$6=$AEO$5,成绩录入!EO34,0)</f>
        <v>0</v>
      </c>
      <c r="AIC31" s="248">
        <f>IF(AIC$6=$AEO$5,成绩录入!EP34,0)</f>
        <v>0</v>
      </c>
      <c r="AID31" s="248">
        <f>IF(AID$6=$AEO$5,成绩录入!EQ34,0)</f>
        <v>0</v>
      </c>
      <c r="AIE31" s="248">
        <f>IF(AIE$6=$AEO$5,成绩录入!ER34,0)</f>
        <v>0</v>
      </c>
      <c r="AIF31" s="248">
        <f>IF(AIF$6=$AEO$5,成绩录入!ES34,0)</f>
        <v>0</v>
      </c>
      <c r="AIG31" s="248">
        <f>IF(AIG$6=$AEO$5,成绩录入!ET34,0)</f>
        <v>0</v>
      </c>
      <c r="AIH31" s="248">
        <f>IF(AIH$6=$AEO$5,成绩录入!EU34,0)</f>
        <v>0</v>
      </c>
      <c r="AII31" s="248">
        <f>IF(AII$6=$AEO$5,成绩录入!EV34,0)</f>
        <v>0</v>
      </c>
      <c r="AIJ31" s="248">
        <f>IF(AIJ$6=$AEO$5,成绩录入!EW34,0)</f>
        <v>0</v>
      </c>
      <c r="AIK31" s="248">
        <f>IF(AIK$6=$AEO$5,成绩录入!EX34,0)</f>
        <v>0</v>
      </c>
      <c r="AIL31" s="218">
        <f t="shared" si="35"/>
        <v>0</v>
      </c>
      <c r="AIN31" s="214" t="str">
        <f>初始录入!A36</f>
        <v/>
      </c>
      <c r="AIO31" s="215">
        <f>初始录入!B36</f>
        <v>0</v>
      </c>
      <c r="AIP31" s="216">
        <f>初始录入!C36</f>
        <v>0</v>
      </c>
      <c r="AIQ31" s="314">
        <f>IF(平时!D29&lt;&gt;"",平时!D29,0)</f>
        <v>0</v>
      </c>
      <c r="AIR31" s="324" t="str">
        <f t="shared" si="89"/>
        <v/>
      </c>
      <c r="AIS31" s="314">
        <f>IF(过程!D29&lt;&gt;"",过程!D29,0)</f>
        <v>0</v>
      </c>
      <c r="AIT31" s="324" t="str">
        <f t="shared" si="90"/>
        <v/>
      </c>
      <c r="AIU31" s="216">
        <f>IF(期末!D29&lt;&gt;"",期末!D29,0)</f>
        <v>0</v>
      </c>
      <c r="AIV31" s="324" t="str">
        <f t="shared" si="91"/>
        <v/>
      </c>
      <c r="AIW31" s="325">
        <f t="shared" si="92"/>
        <v>0</v>
      </c>
      <c r="AIX31" s="314">
        <f>IF(平时!E29&lt;&gt;"",平时!E29,0)</f>
        <v>0</v>
      </c>
      <c r="AIY31" s="324" t="str">
        <f t="shared" si="93"/>
        <v/>
      </c>
      <c r="AIZ31" s="314">
        <f>IF(过程!E29&lt;&gt;"",过程!E29,0)</f>
        <v>0</v>
      </c>
      <c r="AJA31" s="324" t="str">
        <f t="shared" si="94"/>
        <v/>
      </c>
      <c r="AJB31" s="216">
        <f>IF(期末!E29&lt;&gt;"",期末!E29,0)</f>
        <v>0</v>
      </c>
      <c r="AJC31" s="324" t="str">
        <f t="shared" si="95"/>
        <v/>
      </c>
      <c r="AJD31" s="325">
        <f t="shared" si="96"/>
        <v>0</v>
      </c>
      <c r="AJE31" s="314">
        <f>IF(平时!F29&lt;&gt;"",平时!F29,0)</f>
        <v>0</v>
      </c>
      <c r="AJF31" s="324" t="str">
        <f t="shared" si="97"/>
        <v/>
      </c>
      <c r="AJG31" s="314">
        <f>IF(过程!F29&lt;&gt;"",过程!F29,0)</f>
        <v>0</v>
      </c>
      <c r="AJH31" s="324" t="str">
        <f t="shared" si="98"/>
        <v/>
      </c>
      <c r="AJI31" s="216">
        <f>IF(期末!F29&lt;&gt;"",期末!F29,0)</f>
        <v>0</v>
      </c>
      <c r="AJJ31" s="324" t="str">
        <f t="shared" si="99"/>
        <v/>
      </c>
      <c r="AJK31" s="325">
        <f t="shared" si="100"/>
        <v>0</v>
      </c>
      <c r="AJL31" s="314">
        <f>IF(平时!G29&lt;&gt;"",平时!G29,0)</f>
        <v>0</v>
      </c>
      <c r="AJM31" s="324" t="str">
        <f t="shared" si="101"/>
        <v/>
      </c>
      <c r="AJN31" s="314">
        <f>IF(过程!G29&lt;&gt;"",过程!G29,0)</f>
        <v>0</v>
      </c>
      <c r="AJO31" s="324" t="str">
        <f t="shared" si="102"/>
        <v/>
      </c>
      <c r="AJP31" s="216">
        <f>IF(期末!G29&lt;&gt;"",期末!G29,0)</f>
        <v>0</v>
      </c>
      <c r="AJQ31" s="324" t="str">
        <f t="shared" si="103"/>
        <v/>
      </c>
      <c r="AJR31" s="325">
        <f t="shared" si="104"/>
        <v>0</v>
      </c>
      <c r="AJS31" s="314">
        <f>IF(平时!H29&lt;&gt;"",平时!H29,0)</f>
        <v>0</v>
      </c>
      <c r="AJT31" s="324" t="str">
        <f t="shared" si="105"/>
        <v/>
      </c>
      <c r="AJU31" s="314">
        <f>IF(过程!H29&lt;&gt;"",过程!H29,0)</f>
        <v>0</v>
      </c>
      <c r="AJV31" s="324" t="str">
        <f t="shared" si="106"/>
        <v/>
      </c>
      <c r="AJW31" s="216">
        <f>IF(期末!H29&lt;&gt;"",期末!H29,0)</f>
        <v>0</v>
      </c>
      <c r="AJX31" s="324" t="str">
        <f t="shared" si="107"/>
        <v/>
      </c>
      <c r="AJY31" s="326">
        <f t="shared" si="108"/>
        <v>0</v>
      </c>
      <c r="AKA31" s="216" t="str">
        <f>初始录入!A36</f>
        <v/>
      </c>
      <c r="AKB31" s="216">
        <f>初始录入!B36</f>
        <v>0</v>
      </c>
      <c r="AKC31" s="216">
        <f>初始录入!C36</f>
        <v>0</v>
      </c>
      <c r="AKD31" s="327" t="str">
        <f>IF(初始录入!$E36=初始录入!$K$2,达成度!$D44,"")</f>
        <v/>
      </c>
      <c r="AKE31" s="327" t="str">
        <f>IF(初始录入!$E36=初始录入!$K$3,达成度!D44,"")</f>
        <v/>
      </c>
      <c r="AKF31" s="216" t="str">
        <f>IF(初始录入!$E36=初始录入!$K$4,达成度!D44,"")</f>
        <v/>
      </c>
      <c r="AKG31" s="216" t="str">
        <f>IF(初始录入!$E36=初始录入!$K$5,达成度!D44,"")</f>
        <v/>
      </c>
      <c r="AKH31" s="327" t="str">
        <f>IF(初始录入!$E36=初始录入!$K$2,达成度!E44,"")</f>
        <v/>
      </c>
      <c r="AKI31" s="327" t="str">
        <f>IF(初始录入!$E36=初始录入!$K$3,达成度!E44,"")</f>
        <v/>
      </c>
      <c r="AKJ31" s="216" t="str">
        <f>IF(初始录入!$E36=初始录入!$K$4,达成度!E44,"")</f>
        <v/>
      </c>
      <c r="AKK31" s="216" t="str">
        <f>IF(初始录入!$E36=初始录入!$K$5,达成度!E44,"")</f>
        <v/>
      </c>
      <c r="AKL31" s="327" t="str">
        <f>IF(初始录入!$E36=初始录入!$K$2,达成度!F44,"")</f>
        <v/>
      </c>
      <c r="AKM31" s="327" t="str">
        <f>IF(初始录入!$E36=初始录入!$K$3,达成度!F44,"")</f>
        <v/>
      </c>
      <c r="AKN31" s="216" t="str">
        <f>IF(初始录入!$E36=初始录入!$K$4,达成度!F44,"")</f>
        <v/>
      </c>
      <c r="AKO31" s="216" t="str">
        <f>IF(初始录入!$E36=初始录入!$K$5,达成度!F44,"")</f>
        <v/>
      </c>
      <c r="AKP31" s="327" t="str">
        <f>IF(初始录入!$E36=初始录入!$K$2,达成度!H44,"")</f>
        <v/>
      </c>
      <c r="AKQ31" s="327" t="str">
        <f>IF(初始录入!$E36=初始录入!$K$3,达成度!H44,"")</f>
        <v/>
      </c>
      <c r="AKR31" s="216" t="str">
        <f>IF(初始录入!$E36=初始录入!$K$4,达成度!H44,"")</f>
        <v/>
      </c>
      <c r="AKS31" s="216" t="str">
        <f>IF(初始录入!$E36=初始录入!$K$5,达成度!H44,"")</f>
        <v/>
      </c>
      <c r="AKT31" s="327" t="str">
        <f>IF(初始录入!$E36=初始录入!$K$2,达成度!I44,"")</f>
        <v/>
      </c>
      <c r="AKU31" s="327" t="str">
        <f>IF(初始录入!$E36=初始录入!$K$3,达成度!I44,"")</f>
        <v/>
      </c>
      <c r="AKV31" s="216" t="str">
        <f>IF(初始录入!$E36=初始录入!$K$4,达成度!I44,"")</f>
        <v/>
      </c>
      <c r="AKW31" s="216" t="str">
        <f>IF(初始录入!$E36=初始录入!$K$5,达成度!I44,"")</f>
        <v/>
      </c>
      <c r="AKX31" s="327" t="str">
        <f>IF(初始录入!$E36=初始录入!$K$2,达成度!J44,"")</f>
        <v/>
      </c>
      <c r="AKY31" s="327" t="str">
        <f>IF(初始录入!$E36=初始录入!$K$3,达成度!J44,"")</f>
        <v/>
      </c>
      <c r="AKZ31" s="216" t="str">
        <f>IF(初始录入!$E36=初始录入!$K$4,达成度!J44,"")</f>
        <v/>
      </c>
      <c r="ALA31" s="216" t="str">
        <f>IF(初始录入!$E36=初始录入!$K$5,达成度!J44,"")</f>
        <v/>
      </c>
      <c r="ALB31" s="327" t="str">
        <f>IF(初始录入!$E36=初始录入!$K$2,达成度!L44,"")</f>
        <v/>
      </c>
      <c r="ALC31" s="327" t="str">
        <f>IF(初始录入!$E36=初始录入!$K$3,达成度!L44,"")</f>
        <v/>
      </c>
      <c r="ALD31" s="216" t="str">
        <f>IF(初始录入!$E36=初始录入!$K$4,达成度!L44,"")</f>
        <v/>
      </c>
      <c r="ALE31" s="216" t="str">
        <f>IF(初始录入!$E36=初始录入!$K$5,达成度!L44,"")</f>
        <v/>
      </c>
      <c r="ALF31" s="327" t="str">
        <f>IF(初始录入!$E36=初始录入!$K$2,达成度!M44,"")</f>
        <v/>
      </c>
      <c r="ALG31" s="327" t="str">
        <f>IF(初始录入!$E36=初始录入!$K$3,达成度!M44,"")</f>
        <v/>
      </c>
      <c r="ALH31" s="216" t="str">
        <f>IF(初始录入!$E36=初始录入!$K$4,达成度!M44,"")</f>
        <v/>
      </c>
      <c r="ALI31" s="216" t="str">
        <f>IF(初始录入!$E36=初始录入!$K$5,达成度!M44,"")</f>
        <v/>
      </c>
      <c r="ALJ31" s="327" t="str">
        <f>IF(初始录入!$E36=初始录入!$K$2,达成度!N44,"")</f>
        <v/>
      </c>
      <c r="ALK31" s="327" t="str">
        <f>IF(初始录入!$E36=初始录入!$K$3,达成度!N44,"")</f>
        <v/>
      </c>
      <c r="ALL31" s="216" t="str">
        <f>IF(初始录入!$E36=初始录入!$K$4,达成度!N44,"")</f>
        <v/>
      </c>
      <c r="ALM31" s="216" t="str">
        <f>IF(初始录入!$E36=初始录入!$K$5,达成度!N44,"")</f>
        <v/>
      </c>
      <c r="ALN31" s="327" t="str">
        <f>IF(初始录入!$E36=初始录入!$K$2,达成度!P44,"")</f>
        <v/>
      </c>
      <c r="ALO31" s="327" t="str">
        <f>IF(初始录入!$E36=初始录入!$K$3,达成度!P44,"")</f>
        <v/>
      </c>
      <c r="ALP31" s="216" t="str">
        <f>IF(初始录入!$E36=初始录入!$K$4,达成度!P44,"")</f>
        <v/>
      </c>
      <c r="ALQ31" s="216" t="str">
        <f>IF(初始录入!$E36=初始录入!$K$5,达成度!P44,"")</f>
        <v/>
      </c>
      <c r="ALR31" s="327" t="str">
        <f>IF(初始录入!$E36=初始录入!$K$2,达成度!Q44,"")</f>
        <v/>
      </c>
      <c r="ALS31" s="327" t="str">
        <f>IF(初始录入!$E36=初始录入!$K$3,达成度!Q44,"")</f>
        <v/>
      </c>
      <c r="ALT31" s="216" t="str">
        <f>IF(初始录入!$E36=初始录入!$K$4,达成度!Q44,"")</f>
        <v/>
      </c>
      <c r="ALU31" s="216" t="str">
        <f>IF(初始录入!$E36=初始录入!$K$5,达成度!Q44,"")</f>
        <v/>
      </c>
      <c r="ALV31" s="327" t="str">
        <f>IF(初始录入!$E36=初始录入!$K$2,达成度!R44,"")</f>
        <v/>
      </c>
      <c r="ALW31" s="327" t="str">
        <f>IF(初始录入!$E36=初始录入!$K$3,达成度!R44,"")</f>
        <v/>
      </c>
      <c r="ALX31" s="216" t="str">
        <f>IF(初始录入!$E36=初始录入!$K$4,达成度!R44,"")</f>
        <v/>
      </c>
      <c r="ALY31" s="216"/>
      <c r="ALZ31" s="327" t="str">
        <f>IF(初始录入!$E36=初始录入!$K$2,达成度!T44,"")</f>
        <v/>
      </c>
      <c r="AMA31" s="327" t="str">
        <f>IF(初始录入!$E36=初始录入!$K$3,达成度!T44,"")</f>
        <v/>
      </c>
      <c r="AMB31" s="216" t="str">
        <f>IF(初始录入!$E36=初始录入!$K$4,达成度!T44,"")</f>
        <v/>
      </c>
      <c r="AMC31" s="216" t="str">
        <f>IF(初始录入!$E36=初始录入!$K$5,达成度!T44,"")</f>
        <v/>
      </c>
      <c r="AMD31" s="327" t="str">
        <f>IF(初始录入!$E36=初始录入!$K$2,达成度!U44,"")</f>
        <v/>
      </c>
      <c r="AME31" s="327" t="str">
        <f>IF(初始录入!$E36=初始录入!$K$3,达成度!U44,"")</f>
        <v/>
      </c>
      <c r="AMF31" s="216" t="str">
        <f>IF(初始录入!$E36=初始录入!$K$4,达成度!U44,"")</f>
        <v/>
      </c>
      <c r="AMG31" s="216" t="str">
        <f>IF(初始录入!$E36=初始录入!$K$5,达成度!U44,"")</f>
        <v/>
      </c>
      <c r="AMH31" s="327" t="str">
        <f>IF(初始录入!$E36=初始录入!$K$2,达成度!V44,"")</f>
        <v/>
      </c>
      <c r="AMI31" s="327" t="str">
        <f>IF(初始录入!$E36=初始录入!$K$3,达成度!V44,"")</f>
        <v/>
      </c>
      <c r="AMJ31" s="216" t="str">
        <f>IF(初始录入!$E36=初始录入!$K$4,达成度!W44,"")</f>
        <v/>
      </c>
      <c r="AMK31" s="216" t="str">
        <f>IF(初始录入!$E36=初始录入!$K$5,达成度!W44,"")</f>
        <v/>
      </c>
      <c r="AMM31" s="215">
        <f t="shared" si="114"/>
        <v>24</v>
      </c>
      <c r="AMN31" s="222" t="str">
        <f t="shared" si="109"/>
        <v/>
      </c>
      <c r="AMO31" s="325" t="str">
        <f>IF($AMM31&lt;=$H$7,INDEX(达成度!$G$21:$G$170,$AMM31,1),"")</f>
        <v/>
      </c>
      <c r="AMP31" s="325" t="str">
        <f>IF($AMM31&lt;=$H$7,INDEX(达成度!$K$21:$K$170,$AMM31,1),"")</f>
        <v/>
      </c>
      <c r="AMQ31" s="325" t="str">
        <f>IF($AMM31&lt;=$H$7,INDEX(达成度!$O$21:$O$170,$AMM31,1),"")</f>
        <v/>
      </c>
      <c r="AMR31" s="325" t="str">
        <f>IF($AMM31&lt;=$H$7,INDEX(达成度!$S$21:$S$170,$AMM31,1),"")</f>
        <v/>
      </c>
      <c r="AMS31" s="326" t="str">
        <f>IF($AMM31&lt;=$H$7,INDEX(达成度!$W$21:$W$170,$AMM31,1),"")</f>
        <v/>
      </c>
      <c r="AMT31" s="328"/>
      <c r="AMU31" s="336"/>
      <c r="AMV31" s="222" t="str">
        <f t="shared" si="110"/>
        <v/>
      </c>
      <c r="AMW31" s="325" t="str">
        <f>IF($AMM31&lt;=$I$7,INDEX(达成度!$G$21:$G$170,$AMM31+$H$7,1),"")</f>
        <v/>
      </c>
      <c r="AMX31" s="325" t="str">
        <f>IF($AMM31&lt;=$I$7,INDEX(达成度!$K$21:$K$170,$AMM31+$H$7,1),"")</f>
        <v/>
      </c>
      <c r="AMY31" s="325" t="str">
        <f>IF($AMM31&lt;=$I$7,INDEX(达成度!$O$21:$O$170,$AMM31+$H$7,1),"")</f>
        <v/>
      </c>
      <c r="AMZ31" s="325" t="str">
        <f>IF($AMM31&lt;=$I$7,INDEX(达成度!$S$21:$S$170,$AMM31+$H$7,1),"")</f>
        <v/>
      </c>
      <c r="ANA31" s="326" t="str">
        <f>IF($AMM31&lt;=$I$7,INDEX(达成度!$W$21:$W$170,$AMM31+$H$7,1),"")</f>
        <v/>
      </c>
      <c r="ANB31" s="206"/>
      <c r="ANC31" s="215"/>
      <c r="AND31" s="216" t="str">
        <f t="shared" si="111"/>
        <v/>
      </c>
      <c r="ANE31" s="325" t="str">
        <f>IF($AMM31&lt;=$J$7,INDEX(达成度!$G$21:$G$170,$AMM31+$H$7+$I$7,1),"")</f>
        <v/>
      </c>
      <c r="ANF31" s="325" t="str">
        <f>IF($AMM31&lt;=$J$7,INDEX(达成度!$K$21:$K$170,$AMM31+$H$7+$I$7,1),"")</f>
        <v/>
      </c>
      <c r="ANG31" s="325" t="str">
        <f>IF($AMM31&lt;=$J$7,INDEX(达成度!$O$21:$O$170,$AMM31+$H$7+$I$7,1),"")</f>
        <v/>
      </c>
      <c r="ANH31" s="325" t="str">
        <f>IF($AMM31&lt;=$J$7,INDEX(达成度!$S$21:$S$170,$AMM31+$H$7+$I$7,1),"")</f>
        <v/>
      </c>
      <c r="ANI31" s="326" t="str">
        <f>IF($AMM31&lt;=$J$7,INDEX(达成度!$W$21:$W$170,$AMM31+$H$7+$I$7,1),"")</f>
        <v/>
      </c>
      <c r="ANK31" s="215"/>
      <c r="ANL31" s="216" t="str">
        <f t="shared" si="112"/>
        <v/>
      </c>
      <c r="ANM31" s="325" t="str">
        <f>IF($AMM31&lt;=$K$7,INDEX(达成度!$G$21:$G$170,$AMM31+$H$7+$I$7+$J$7,1),"")</f>
        <v/>
      </c>
      <c r="ANN31" s="325" t="str">
        <f>IF($AMM31&lt;=$K$7,INDEX(达成度!$K$21:$K$170,$AMM31+$H$7+$I$7+$J$7,1),"")</f>
        <v/>
      </c>
      <c r="ANO31" s="325" t="str">
        <f>IF($AMM31&lt;=$K$7,INDEX(达成度!$O$21:$O$170,$AMM31+$H$7+$I$7+$J$7,1),"")</f>
        <v/>
      </c>
      <c r="ANP31" s="325" t="str">
        <f>IF($AMM31&lt;=$K$7,INDEX(达成度!$S$21:$S$170,$AMM31+$H$7+$I$7+$J$7,1),"")</f>
        <v/>
      </c>
      <c r="ANQ31" s="326" t="str">
        <f>IF($AMM31&lt;=$K$7,INDEX(达成度!$W$21:$W$170,$AMM31+$H$7+$I$7+$J$7,1),"")</f>
        <v/>
      </c>
    </row>
    <row r="32" ht="18" customHeight="1" spans="1:1024 1025:1115">
      <c r="A32" s="215" t="str">
        <f>初始录入!A37</f>
        <v/>
      </c>
      <c r="B32" s="216" t="str">
        <f>IF(初始录入!B37&lt;&gt;"",初始录入!B37,"")</f>
        <v/>
      </c>
      <c r="C32" s="216" t="str">
        <f>IF(初始录入!C37&lt;&gt;"",初始录入!C37,"")</f>
        <v/>
      </c>
      <c r="D32" s="216" t="str">
        <f>IF(初始录入!D37&lt;&gt;"",初始录入!D37,"")</f>
        <v/>
      </c>
      <c r="E32" s="218" t="str">
        <f>IF(初始录入!E37&lt;&gt;"",初始录入!E37,"")</f>
        <v/>
      </c>
      <c r="G32" s="330"/>
      <c r="H32" s="295">
        <f>IF(初始录入!E37=H$6,1,0)</f>
        <v>0</v>
      </c>
      <c r="I32" s="295">
        <f>IF(初始录入!E37=I$6,1,0)</f>
        <v>0</v>
      </c>
      <c r="J32" s="295">
        <f>IF(初始录入!E37=J$6,1,0)</f>
        <v>0</v>
      </c>
      <c r="K32" s="321">
        <f>IF(初始录入!E37=K$6,1,0)</f>
        <v>0</v>
      </c>
      <c r="L32" s="28"/>
      <c r="M32" s="362" t="s">
        <v>191</v>
      </c>
      <c r="N32" s="363"/>
      <c r="O32" s="363"/>
      <c r="P32" s="363"/>
      <c r="Q32" s="363"/>
      <c r="R32" s="364"/>
      <c r="X32" s="28"/>
      <c r="Y32" s="294">
        <v>100</v>
      </c>
      <c r="Z32" s="295">
        <f>成绩录入!$F$7</f>
        <v>0</v>
      </c>
      <c r="AA32" s="295">
        <f>成绩录入!F35</f>
        <v>0</v>
      </c>
      <c r="AB32" s="296">
        <f>IF(初始录入!$M$7&lt;&gt;"",IF(成绩录入!$F$7&lt;&gt;"",IF(初始录入!$P$7="次数",AA32/Z32*Y32,成绩录入!F35),0),0)</f>
        <v>0</v>
      </c>
      <c r="AC32" s="297">
        <f t="shared" si="36"/>
        <v>0</v>
      </c>
      <c r="AD32" s="297">
        <f t="shared" si="23"/>
        <v>0</v>
      </c>
      <c r="AE32" s="297">
        <f t="shared" si="24"/>
        <v>0</v>
      </c>
      <c r="AF32" s="297">
        <f t="shared" si="25"/>
        <v>0</v>
      </c>
      <c r="AG32" s="297">
        <f t="shared" si="26"/>
        <v>0</v>
      </c>
      <c r="AH32" s="298">
        <f t="shared" si="37"/>
        <v>0</v>
      </c>
      <c r="AI32" s="28"/>
      <c r="AJ32" s="260">
        <f>成绩录入!I35</f>
        <v>0</v>
      </c>
      <c r="AK32" s="248">
        <f>成绩录入!J35</f>
        <v>0</v>
      </c>
      <c r="AL32" s="248">
        <f>成绩录入!K35</f>
        <v>0</v>
      </c>
      <c r="AM32" s="248">
        <f>成绩录入!L35</f>
        <v>0</v>
      </c>
      <c r="AN32" s="248">
        <f>成绩录入!M35</f>
        <v>0</v>
      </c>
      <c r="AO32" s="298">
        <f t="shared" si="38"/>
        <v>0</v>
      </c>
      <c r="AP32" s="299"/>
      <c r="AQ32" s="260">
        <f>成绩录入!I35</f>
        <v>0</v>
      </c>
      <c r="AR32" s="248">
        <f>成绩录入!J35</f>
        <v>0</v>
      </c>
      <c r="AS32" s="248">
        <f>成绩录入!K35</f>
        <v>0</v>
      </c>
      <c r="AT32" s="248">
        <f>成绩录入!L35</f>
        <v>0</v>
      </c>
      <c r="AU32" s="248">
        <f>成绩录入!M35</f>
        <v>0</v>
      </c>
      <c r="AV32" s="298">
        <f t="shared" si="39"/>
        <v>0</v>
      </c>
      <c r="AW32" s="299"/>
      <c r="AX32" s="260">
        <f>成绩录入!I35</f>
        <v>0</v>
      </c>
      <c r="AY32" s="248">
        <f>成绩录入!J35</f>
        <v>0</v>
      </c>
      <c r="AZ32" s="248">
        <f>成绩录入!K35</f>
        <v>0</v>
      </c>
      <c r="BA32" s="248">
        <f>成绩录入!L35</f>
        <v>0</v>
      </c>
      <c r="BB32" s="248">
        <f>成绩录入!M35</f>
        <v>0</v>
      </c>
      <c r="BC32" s="298">
        <f t="shared" si="40"/>
        <v>0</v>
      </c>
      <c r="BD32" s="299"/>
      <c r="BE32" s="260">
        <f>成绩录入!I35</f>
        <v>0</v>
      </c>
      <c r="BF32" s="248">
        <f>成绩录入!J35</f>
        <v>0</v>
      </c>
      <c r="BG32" s="248">
        <f>成绩录入!K35</f>
        <v>0</v>
      </c>
      <c r="BH32" s="248">
        <f>成绩录入!L35</f>
        <v>0</v>
      </c>
      <c r="BI32" s="248">
        <f>成绩录入!M35</f>
        <v>0</v>
      </c>
      <c r="BJ32" s="298">
        <f t="shared" si="41"/>
        <v>0</v>
      </c>
      <c r="BK32" s="299"/>
      <c r="BL32" s="260">
        <f>成绩录入!I35</f>
        <v>0</v>
      </c>
      <c r="BM32" s="248">
        <f>成绩录入!J35</f>
        <v>0</v>
      </c>
      <c r="BN32" s="248">
        <f>成绩录入!K35</f>
        <v>0</v>
      </c>
      <c r="BO32" s="248">
        <f>成绩录入!L35</f>
        <v>0</v>
      </c>
      <c r="BP32" s="248">
        <f>成绩录入!M35</f>
        <v>0</v>
      </c>
      <c r="BQ32" s="298">
        <f t="shared" si="42"/>
        <v>0</v>
      </c>
      <c r="BR32" s="300"/>
      <c r="BS32" s="260">
        <f>成绩录入!P35</f>
        <v>0</v>
      </c>
      <c r="BT32" s="248">
        <f>成绩录入!Q35</f>
        <v>0</v>
      </c>
      <c r="BU32" s="248">
        <f>成绩录入!R35</f>
        <v>0</v>
      </c>
      <c r="BV32" s="248">
        <f>成绩录入!S35</f>
        <v>0</v>
      </c>
      <c r="BW32" s="248">
        <f>成绩录入!T35</f>
        <v>0</v>
      </c>
      <c r="BX32" s="248">
        <f>成绩录入!U35</f>
        <v>0</v>
      </c>
      <c r="BY32" s="248">
        <f>成绩录入!V35</f>
        <v>0</v>
      </c>
      <c r="BZ32" s="248">
        <f>成绩录入!W35</f>
        <v>0</v>
      </c>
      <c r="CA32" s="248">
        <f>成绩录入!X35</f>
        <v>0</v>
      </c>
      <c r="CB32" s="248">
        <f>成绩录入!Y35</f>
        <v>0</v>
      </c>
      <c r="CC32" s="298">
        <f t="shared" si="43"/>
        <v>0</v>
      </c>
      <c r="CD32" s="299"/>
      <c r="CE32" s="260">
        <f>成绩录入!P35</f>
        <v>0</v>
      </c>
      <c r="CF32" s="248">
        <f>成绩录入!Q35</f>
        <v>0</v>
      </c>
      <c r="CG32" s="248">
        <f>成绩录入!R35</f>
        <v>0</v>
      </c>
      <c r="CH32" s="248">
        <f>成绩录入!S35</f>
        <v>0</v>
      </c>
      <c r="CI32" s="248">
        <f>成绩录入!T35</f>
        <v>0</v>
      </c>
      <c r="CJ32" s="248">
        <f>成绩录入!U35</f>
        <v>0</v>
      </c>
      <c r="CK32" s="248">
        <f>成绩录入!V35</f>
        <v>0</v>
      </c>
      <c r="CL32" s="248">
        <f>成绩录入!W35</f>
        <v>0</v>
      </c>
      <c r="CM32" s="248">
        <f>成绩录入!X35</f>
        <v>0</v>
      </c>
      <c r="CN32" s="248">
        <f>成绩录入!Y35</f>
        <v>0</v>
      </c>
      <c r="CO32" s="298">
        <f t="shared" si="44"/>
        <v>0</v>
      </c>
      <c r="CP32" s="299"/>
      <c r="CQ32" s="260">
        <f>成绩录入!P35</f>
        <v>0</v>
      </c>
      <c r="CR32" s="248">
        <f>成绩录入!Q35</f>
        <v>0</v>
      </c>
      <c r="CS32" s="248">
        <f>成绩录入!R35</f>
        <v>0</v>
      </c>
      <c r="CT32" s="248">
        <f>成绩录入!S35</f>
        <v>0</v>
      </c>
      <c r="CU32" s="248">
        <f>成绩录入!T35</f>
        <v>0</v>
      </c>
      <c r="CV32" s="248">
        <f>成绩录入!U35</f>
        <v>0</v>
      </c>
      <c r="CW32" s="248">
        <f>成绩录入!V35</f>
        <v>0</v>
      </c>
      <c r="CX32" s="248">
        <f>成绩录入!W35</f>
        <v>0</v>
      </c>
      <c r="CY32" s="248">
        <f>成绩录入!X35</f>
        <v>0</v>
      </c>
      <c r="CZ32" s="248">
        <f>成绩录入!Y35</f>
        <v>0</v>
      </c>
      <c r="DA32" s="298">
        <f t="shared" si="45"/>
        <v>0</v>
      </c>
      <c r="DB32" s="299"/>
      <c r="DC32" s="260">
        <f>成绩录入!P35</f>
        <v>0</v>
      </c>
      <c r="DD32" s="248">
        <f>成绩录入!Q35</f>
        <v>0</v>
      </c>
      <c r="DE32" s="248">
        <f>成绩录入!R35</f>
        <v>0</v>
      </c>
      <c r="DF32" s="248">
        <f>成绩录入!S35</f>
        <v>0</v>
      </c>
      <c r="DG32" s="248">
        <f>成绩录入!T35</f>
        <v>0</v>
      </c>
      <c r="DH32" s="248">
        <f>成绩录入!U35</f>
        <v>0</v>
      </c>
      <c r="DI32" s="248">
        <f>成绩录入!V35</f>
        <v>0</v>
      </c>
      <c r="DJ32" s="248">
        <f>成绩录入!W35</f>
        <v>0</v>
      </c>
      <c r="DK32" s="248">
        <f>成绩录入!X35</f>
        <v>0</v>
      </c>
      <c r="DL32" s="248">
        <f>成绩录入!Y35</f>
        <v>0</v>
      </c>
      <c r="DM32" s="298">
        <f t="shared" si="46"/>
        <v>0</v>
      </c>
      <c r="DN32" s="299"/>
      <c r="DO32" s="260">
        <f>成绩录入!P35</f>
        <v>0</v>
      </c>
      <c r="DP32" s="248">
        <f>成绩录入!Q35</f>
        <v>0</v>
      </c>
      <c r="DQ32" s="248">
        <f>成绩录入!R35</f>
        <v>0</v>
      </c>
      <c r="DR32" s="248">
        <f>成绩录入!S35</f>
        <v>0</v>
      </c>
      <c r="DS32" s="248">
        <f>成绩录入!T35</f>
        <v>0</v>
      </c>
      <c r="DT32" s="248">
        <f>成绩录入!U35</f>
        <v>0</v>
      </c>
      <c r="DU32" s="248">
        <f>成绩录入!V35</f>
        <v>0</v>
      </c>
      <c r="DV32" s="248">
        <f>成绩录入!W35</f>
        <v>0</v>
      </c>
      <c r="DW32" s="248">
        <f>成绩录入!X35</f>
        <v>0</v>
      </c>
      <c r="DX32" s="248">
        <f>成绩录入!Y35</f>
        <v>0</v>
      </c>
      <c r="DY32" s="298">
        <f t="shared" si="47"/>
        <v>0</v>
      </c>
      <c r="DZ32" s="299"/>
      <c r="EA32" s="301" t="e">
        <f t="shared" si="48"/>
        <v>#DIV/0!</v>
      </c>
      <c r="EB32" s="297" t="e">
        <f t="shared" si="49"/>
        <v>#DIV/0!</v>
      </c>
      <c r="EC32" s="297" t="e">
        <f t="shared" si="50"/>
        <v>#DIV/0!</v>
      </c>
      <c r="ED32" s="297" t="e">
        <f t="shared" si="51"/>
        <v>#DIV/0!</v>
      </c>
      <c r="EE32" s="297" t="e">
        <f t="shared" si="52"/>
        <v>#DIV/0!</v>
      </c>
      <c r="EF32" s="302" t="e">
        <f t="shared" si="53"/>
        <v>#DIV/0!</v>
      </c>
      <c r="EG32" s="303"/>
      <c r="EH32" s="304">
        <f t="shared" si="54"/>
        <v>0</v>
      </c>
      <c r="EI32" s="296">
        <f>成绩录入!I35</f>
        <v>0</v>
      </c>
      <c r="EJ32" s="296">
        <f>成绩录入!J35</f>
        <v>0</v>
      </c>
      <c r="EK32" s="296">
        <f>成绩录入!K35</f>
        <v>0</v>
      </c>
      <c r="EL32" s="296">
        <f>成绩录入!L35</f>
        <v>0</v>
      </c>
      <c r="EM32" s="296">
        <f>成绩录入!M35</f>
        <v>0</v>
      </c>
      <c r="EN32" s="296">
        <f>成绩录入!P35</f>
        <v>0</v>
      </c>
      <c r="EO32" s="296">
        <f>成绩录入!Q35</f>
        <v>0</v>
      </c>
      <c r="EP32" s="296">
        <f>成绩录入!R35</f>
        <v>0</v>
      </c>
      <c r="EQ32" s="296">
        <f>成绩录入!S35</f>
        <v>0</v>
      </c>
      <c r="ER32" s="296">
        <f>成绩录入!T35</f>
        <v>0</v>
      </c>
      <c r="ES32" s="296">
        <f>成绩录入!U35</f>
        <v>0</v>
      </c>
      <c r="ET32" s="296">
        <f>成绩录入!V35</f>
        <v>0</v>
      </c>
      <c r="EU32" s="296">
        <f>成绩录入!W35</f>
        <v>0</v>
      </c>
      <c r="EV32" s="296">
        <f>成绩录入!X35</f>
        <v>0</v>
      </c>
      <c r="EW32" s="302">
        <f>成绩录入!Y35</f>
        <v>0</v>
      </c>
      <c r="EX32" s="303"/>
      <c r="EY32" s="304" t="str">
        <f t="shared" si="55"/>
        <v/>
      </c>
      <c r="EZ32" s="296" t="str">
        <f t="shared" si="55"/>
        <v/>
      </c>
      <c r="FA32" s="296" t="str">
        <f t="shared" si="55"/>
        <v/>
      </c>
      <c r="FB32" s="296" t="str">
        <f t="shared" si="55"/>
        <v/>
      </c>
      <c r="FC32" s="302">
        <f>成绩录入!AB35</f>
        <v>0</v>
      </c>
      <c r="FD32" s="303"/>
      <c r="FE32" s="304" t="str">
        <f t="shared" si="56"/>
        <v>√</v>
      </c>
      <c r="FF32" s="296" t="str">
        <f t="shared" si="57"/>
        <v>√</v>
      </c>
      <c r="FG32" s="296" t="str">
        <f t="shared" si="58"/>
        <v>√</v>
      </c>
      <c r="FH32" s="296" t="str">
        <f t="shared" si="59"/>
        <v>√</v>
      </c>
      <c r="FI32" s="302" t="str">
        <f t="shared" si="60"/>
        <v>√</v>
      </c>
      <c r="FJ32" s="299"/>
      <c r="FK32" s="260">
        <f>成绩录入!AB35</f>
        <v>0</v>
      </c>
      <c r="FL32" s="248">
        <f>成绩录入!AC35</f>
        <v>0</v>
      </c>
      <c r="FM32" s="248">
        <f>成绩录入!AD35</f>
        <v>0</v>
      </c>
      <c r="FN32" s="248">
        <f>成绩录入!AE35</f>
        <v>0</v>
      </c>
      <c r="FO32" s="248">
        <f>成绩录入!AF35</f>
        <v>0</v>
      </c>
      <c r="FP32" s="248">
        <f>成绩录入!AG35</f>
        <v>0</v>
      </c>
      <c r="FQ32" s="298">
        <f t="shared" si="61"/>
        <v>0</v>
      </c>
      <c r="FR32" s="299"/>
      <c r="FS32" s="260">
        <f>成绩录入!AB35</f>
        <v>0</v>
      </c>
      <c r="FT32" s="248">
        <f>成绩录入!AC35</f>
        <v>0</v>
      </c>
      <c r="FU32" s="248">
        <f>成绩录入!AD35</f>
        <v>0</v>
      </c>
      <c r="FV32" s="248">
        <f>成绩录入!AE35</f>
        <v>0</v>
      </c>
      <c r="FW32" s="248">
        <f>成绩录入!AF35</f>
        <v>0</v>
      </c>
      <c r="FX32" s="333">
        <f>成绩录入!AG35</f>
        <v>0</v>
      </c>
      <c r="FY32" s="298">
        <f t="shared" si="62"/>
        <v>0</v>
      </c>
      <c r="FZ32" s="299"/>
      <c r="GA32" s="260">
        <f>成绩录入!AB35</f>
        <v>0</v>
      </c>
      <c r="GB32" s="248">
        <f>成绩录入!AC35</f>
        <v>0</v>
      </c>
      <c r="GC32" s="248">
        <f>成绩录入!AD35</f>
        <v>0</v>
      </c>
      <c r="GD32" s="248">
        <f>成绩录入!AE35</f>
        <v>0</v>
      </c>
      <c r="GE32" s="248">
        <f>成绩录入!AF35</f>
        <v>0</v>
      </c>
      <c r="GF32" s="248">
        <f>成绩录入!AG35</f>
        <v>0</v>
      </c>
      <c r="GG32" s="298">
        <f t="shared" si="63"/>
        <v>0</v>
      </c>
      <c r="GH32" s="299"/>
      <c r="GI32" s="260">
        <f>成绩录入!AB35</f>
        <v>0</v>
      </c>
      <c r="GJ32" s="248">
        <f>成绩录入!AC35</f>
        <v>0</v>
      </c>
      <c r="GK32" s="248">
        <f>成绩录入!AD35</f>
        <v>0</v>
      </c>
      <c r="GL32" s="248">
        <f>成绩录入!AE35</f>
        <v>0</v>
      </c>
      <c r="GM32" s="248">
        <f>成绩录入!AF35</f>
        <v>0</v>
      </c>
      <c r="GN32" s="248">
        <f>成绩录入!AG35</f>
        <v>0</v>
      </c>
      <c r="GO32" s="298">
        <f t="shared" si="64"/>
        <v>0</v>
      </c>
      <c r="GP32" s="299"/>
      <c r="GQ32" s="260">
        <f>成绩录入!AB35</f>
        <v>0</v>
      </c>
      <c r="GR32" s="248">
        <f>成绩录入!AC35</f>
        <v>0</v>
      </c>
      <c r="GS32" s="248">
        <f>成绩录入!AD35</f>
        <v>0</v>
      </c>
      <c r="GT32" s="248">
        <f>成绩录入!AE35</f>
        <v>0</v>
      </c>
      <c r="GU32" s="248">
        <f>成绩录入!AF35</f>
        <v>0</v>
      </c>
      <c r="GV32" s="248">
        <f>成绩录入!AG35</f>
        <v>0</v>
      </c>
      <c r="GW32" s="298">
        <f t="shared" si="65"/>
        <v>0</v>
      </c>
      <c r="GX32" s="299"/>
      <c r="GY32" s="247">
        <f>成绩录入!AJ35</f>
        <v>0</v>
      </c>
      <c r="GZ32" s="248">
        <f>成绩录入!AK35</f>
        <v>0</v>
      </c>
      <c r="HA32" s="248">
        <f>成绩录入!AL35</f>
        <v>0</v>
      </c>
      <c r="HB32" s="248">
        <f>成绩录入!AM35</f>
        <v>0</v>
      </c>
      <c r="HC32" s="248">
        <f>成绩录入!AN35</f>
        <v>0</v>
      </c>
      <c r="HD32" s="248">
        <f>成绩录入!AO35</f>
        <v>0</v>
      </c>
      <c r="HE32" s="310">
        <f t="shared" si="66"/>
        <v>0</v>
      </c>
      <c r="HF32" s="299"/>
      <c r="HG32" s="247">
        <f>成绩录入!AJ35</f>
        <v>0</v>
      </c>
      <c r="HH32" s="248">
        <f>成绩录入!AK35</f>
        <v>0</v>
      </c>
      <c r="HI32" s="248">
        <f>成绩录入!AL35</f>
        <v>0</v>
      </c>
      <c r="HJ32" s="248">
        <f>成绩录入!AM35</f>
        <v>0</v>
      </c>
      <c r="HK32" s="248">
        <f>成绩录入!AN35</f>
        <v>0</v>
      </c>
      <c r="HL32" s="248">
        <f>成绩录入!AO35</f>
        <v>0</v>
      </c>
      <c r="HM32" s="310">
        <f t="shared" si="67"/>
        <v>0</v>
      </c>
      <c r="HN32" s="299"/>
      <c r="HO32" s="247">
        <f>成绩录入!AJ35</f>
        <v>0</v>
      </c>
      <c r="HP32" s="248">
        <f>成绩录入!AK35</f>
        <v>0</v>
      </c>
      <c r="HQ32" s="248">
        <f>成绩录入!AL35</f>
        <v>0</v>
      </c>
      <c r="HR32" s="248">
        <f>成绩录入!AM35</f>
        <v>0</v>
      </c>
      <c r="HS32" s="248">
        <f>成绩录入!AN35</f>
        <v>0</v>
      </c>
      <c r="HT32" s="248">
        <f>成绩录入!AO35</f>
        <v>0</v>
      </c>
      <c r="HU32" s="310">
        <f t="shared" si="68"/>
        <v>0</v>
      </c>
      <c r="HV32" s="299"/>
      <c r="HW32" s="247">
        <f>成绩录入!AJ35</f>
        <v>0</v>
      </c>
      <c r="HX32" s="248">
        <f>成绩录入!AK35</f>
        <v>0</v>
      </c>
      <c r="HY32" s="248">
        <f>成绩录入!AL35</f>
        <v>0</v>
      </c>
      <c r="HZ32" s="248">
        <f>成绩录入!AM35</f>
        <v>0</v>
      </c>
      <c r="IA32" s="248">
        <f>成绩录入!AN35</f>
        <v>0</v>
      </c>
      <c r="IB32" s="248">
        <f>成绩录入!AO35</f>
        <v>0</v>
      </c>
      <c r="IC32" s="310">
        <f t="shared" si="69"/>
        <v>0</v>
      </c>
      <c r="ID32" s="299"/>
      <c r="IE32" s="247">
        <f>成绩录入!AJ35</f>
        <v>0</v>
      </c>
      <c r="IF32" s="248">
        <f>成绩录入!AK35</f>
        <v>0</v>
      </c>
      <c r="IG32" s="248">
        <f>成绩录入!AL35</f>
        <v>0</v>
      </c>
      <c r="IH32" s="248">
        <f>成绩录入!AM35</f>
        <v>0</v>
      </c>
      <c r="II32" s="248">
        <f>成绩录入!AN35</f>
        <v>0</v>
      </c>
      <c r="IJ32" s="248">
        <f>成绩录入!AO35</f>
        <v>0</v>
      </c>
      <c r="IK32" s="310">
        <f t="shared" si="70"/>
        <v>0</v>
      </c>
      <c r="IL32" s="299"/>
      <c r="IM32" s="313" t="e">
        <f t="shared" si="71"/>
        <v>#DIV/0!</v>
      </c>
      <c r="IN32" s="314" t="e">
        <f t="shared" si="72"/>
        <v>#DIV/0!</v>
      </c>
      <c r="IO32" s="314" t="e">
        <f t="shared" si="73"/>
        <v>#DIV/0!</v>
      </c>
      <c r="IP32" s="314" t="e">
        <f t="shared" si="74"/>
        <v>#DIV/0!</v>
      </c>
      <c r="IQ32" s="314" t="e">
        <f t="shared" si="75"/>
        <v>#DIV/0!</v>
      </c>
      <c r="IR32" s="315" t="e">
        <f t="shared" si="76"/>
        <v>#DIV/0!</v>
      </c>
      <c r="IS32" s="316"/>
      <c r="IT32" s="214">
        <f>成绩录入!AR35</f>
        <v>0</v>
      </c>
      <c r="IU32" s="216">
        <f>成绩录入!AS35</f>
        <v>0</v>
      </c>
      <c r="IV32" s="216">
        <f>成绩录入!AT35</f>
        <v>0</v>
      </c>
      <c r="IW32" s="216">
        <f>成绩录入!AU35</f>
        <v>0</v>
      </c>
      <c r="IX32" s="216">
        <f>成绩录入!AV35</f>
        <v>0</v>
      </c>
      <c r="IY32" s="216">
        <f>成绩录入!AW35</f>
        <v>0</v>
      </c>
      <c r="IZ32" s="298">
        <f t="shared" si="77"/>
        <v>0</v>
      </c>
      <c r="JA32" s="299"/>
      <c r="JB32" s="317">
        <f>成绩录入!AR35</f>
        <v>0</v>
      </c>
      <c r="JC32" s="216">
        <f>成绩录入!AS35</f>
        <v>0</v>
      </c>
      <c r="JD32" s="216">
        <f>成绩录入!AT35</f>
        <v>0</v>
      </c>
      <c r="JE32" s="216">
        <f>成绩录入!AU35</f>
        <v>0</v>
      </c>
      <c r="JF32" s="216">
        <f>成绩录入!AV35</f>
        <v>0</v>
      </c>
      <c r="JG32" s="216">
        <f>成绩录入!AW35</f>
        <v>0</v>
      </c>
      <c r="JH32" s="298">
        <f t="shared" si="78"/>
        <v>0</v>
      </c>
      <c r="JI32" s="299"/>
      <c r="JJ32" s="248">
        <f>成绩录入!AR35</f>
        <v>0</v>
      </c>
      <c r="JK32" s="248">
        <f>成绩录入!AS35</f>
        <v>0</v>
      </c>
      <c r="JL32" s="248">
        <f>成绩录入!AT35</f>
        <v>0</v>
      </c>
      <c r="JM32" s="248">
        <f>成绩录入!AU35</f>
        <v>0</v>
      </c>
      <c r="JN32" s="248">
        <f>成绩录入!AV35</f>
        <v>0</v>
      </c>
      <c r="JO32" s="248">
        <f>成绩录入!AW35</f>
        <v>0</v>
      </c>
      <c r="JP32" s="298">
        <f t="shared" si="79"/>
        <v>0</v>
      </c>
      <c r="JQ32" s="299"/>
      <c r="JR32" s="308">
        <f>成绩录入!AR35</f>
        <v>0</v>
      </c>
      <c r="JS32" s="248">
        <f>成绩录入!AS35</f>
        <v>0</v>
      </c>
      <c r="JT32" s="248">
        <f>成绩录入!AT35</f>
        <v>0</v>
      </c>
      <c r="JU32" s="248">
        <f>成绩录入!AU35</f>
        <v>0</v>
      </c>
      <c r="JV32" s="248">
        <f>成绩录入!AV35</f>
        <v>0</v>
      </c>
      <c r="JW32" s="248">
        <f>成绩录入!AW35</f>
        <v>0</v>
      </c>
      <c r="JX32" s="298">
        <f t="shared" si="80"/>
        <v>0</v>
      </c>
      <c r="JY32" s="299"/>
      <c r="JZ32" s="308">
        <f>成绩录入!AR35</f>
        <v>0</v>
      </c>
      <c r="KA32" s="248">
        <f>成绩录入!AS35</f>
        <v>0</v>
      </c>
      <c r="KB32" s="248">
        <f>成绩录入!AT35</f>
        <v>0</v>
      </c>
      <c r="KC32" s="248">
        <f>成绩录入!AU35</f>
        <v>0</v>
      </c>
      <c r="KD32" s="248">
        <f>成绩录入!AV35</f>
        <v>0</v>
      </c>
      <c r="KE32" s="248">
        <f>成绩录入!AW35</f>
        <v>0</v>
      </c>
      <c r="KF32" s="298">
        <f t="shared" si="81"/>
        <v>0</v>
      </c>
      <c r="KG32" s="299"/>
      <c r="KH32" s="313">
        <f t="shared" si="28"/>
        <v>0</v>
      </c>
      <c r="KI32" s="314">
        <f t="shared" si="82"/>
        <v>0</v>
      </c>
      <c r="KJ32" s="314">
        <f t="shared" si="83"/>
        <v>0</v>
      </c>
      <c r="KK32" s="314">
        <f t="shared" si="84"/>
        <v>0</v>
      </c>
      <c r="KL32" s="314">
        <f t="shared" si="85"/>
        <v>0</v>
      </c>
      <c r="KM32" s="315">
        <f t="shared" si="86"/>
        <v>0</v>
      </c>
      <c r="KN32" s="90"/>
      <c r="KO32" s="294">
        <f>IF(总评!G30&lt;60,1,0)</f>
        <v>0</v>
      </c>
      <c r="KP32" s="295">
        <f t="shared" si="29"/>
        <v>0</v>
      </c>
      <c r="KQ32" s="295">
        <f t="shared" si="30"/>
        <v>0</v>
      </c>
      <c r="KR32" s="321">
        <f t="shared" si="31"/>
        <v>0</v>
      </c>
      <c r="KS32" s="321">
        <f t="shared" si="87"/>
        <v>0</v>
      </c>
      <c r="KT32" s="27"/>
      <c r="KU32" s="27"/>
      <c r="KV32" s="27"/>
      <c r="KW32" s="27"/>
      <c r="KX32" s="27"/>
      <c r="KY32" s="27"/>
      <c r="KZ32" s="27"/>
      <c r="LA32" s="27"/>
      <c r="LB32" s="27"/>
      <c r="LC32" s="27"/>
      <c r="OT32" s="247">
        <f>IF(OT$6=$OS$5,成绩录入!BC35,0)</f>
        <v>0</v>
      </c>
      <c r="OU32" s="248">
        <f>IF(OU$6=$OS$5,成绩录入!BD35,0)</f>
        <v>0</v>
      </c>
      <c r="OV32" s="248">
        <f>IF(OV$6=$OS$5,成绩录入!BE35,0)</f>
        <v>0</v>
      </c>
      <c r="OW32" s="248">
        <f>IF(OW$6=$OS$5,成绩录入!BF35,0)</f>
        <v>0</v>
      </c>
      <c r="OX32" s="248">
        <f>IF(OX$6=$OS$5,成绩录入!BG35,0)</f>
        <v>0</v>
      </c>
      <c r="OY32" s="248">
        <f>IF(OY$6=$OS$5,成绩录入!BH35,0)</f>
        <v>0</v>
      </c>
      <c r="OZ32" s="248">
        <f>IF(OZ$6=$OS$5,成绩录入!BI35,0)</f>
        <v>0</v>
      </c>
      <c r="PA32" s="248">
        <f>IF(PA$6=$OS$5,成绩录入!BJ35,0)</f>
        <v>0</v>
      </c>
      <c r="PB32" s="248">
        <f>IF(PB$6=$OS$5,成绩录入!BK35,0)</f>
        <v>0</v>
      </c>
      <c r="PC32" s="248">
        <f>IF(PC$6=$OS$5,成绩录入!BL35,0)</f>
        <v>0</v>
      </c>
      <c r="PD32" s="248">
        <f>IF(PD$6=$OS$5,成绩录入!BM35,0)</f>
        <v>0</v>
      </c>
      <c r="PE32" s="248">
        <f>IF(PE$6=$OS$5,成绩录入!BN35,0)</f>
        <v>0</v>
      </c>
      <c r="PF32" s="248">
        <f>IF(PF$6=$OS$5,成绩录入!BO35,0)</f>
        <v>0</v>
      </c>
      <c r="PG32" s="248">
        <f>IF(PG$6=$OS$5,成绩录入!BP35,0)</f>
        <v>0</v>
      </c>
      <c r="PH32" s="248">
        <f>IF(PH$6=$OS$5,成绩录入!BQ35,0)</f>
        <v>0</v>
      </c>
      <c r="PI32" s="248">
        <f>IF(PI$6=$OS$5,成绩录入!BR35,0)</f>
        <v>0</v>
      </c>
      <c r="PJ32" s="248">
        <f>IF(PJ$6=$OS$5,成绩录入!BS35,0)</f>
        <v>0</v>
      </c>
      <c r="PK32" s="248">
        <f>IF(PK$6=$OS$5,成绩录入!BT35,0)</f>
        <v>0</v>
      </c>
      <c r="PL32" s="248">
        <f>IF(PL$6=$OS$5,成绩录入!BU35,0)</f>
        <v>0</v>
      </c>
      <c r="PM32" s="248">
        <f>IF(PM$6=$OS$5,成绩录入!BV35,0)</f>
        <v>0</v>
      </c>
      <c r="PN32" s="248">
        <f>IF(PN$6=$OS$5,成绩录入!BW35,0)</f>
        <v>0</v>
      </c>
      <c r="PO32" s="248">
        <f>IF(PO$6=$OS$5,成绩录入!BX35,0)</f>
        <v>0</v>
      </c>
      <c r="PP32" s="248">
        <f>IF(PP$6=$OS$5,成绩录入!BY35,0)</f>
        <v>0</v>
      </c>
      <c r="PQ32" s="248">
        <f>IF(PQ$6=$OS$5,成绩录入!BZ35,0)</f>
        <v>0</v>
      </c>
      <c r="PR32" s="248">
        <f>IF(PR$6=$OS$5,成绩录入!CA35,0)</f>
        <v>0</v>
      </c>
      <c r="PS32" s="248">
        <f>IF(PS$6=$OS$5,成绩录入!CB35,0)</f>
        <v>0</v>
      </c>
      <c r="PT32" s="248">
        <f>IF(PT$6=$OS$5,成绩录入!CC35,0)</f>
        <v>0</v>
      </c>
      <c r="PU32" s="248">
        <f>IF(PU$6=$OS$5,成绩录入!CD35,0)</f>
        <v>0</v>
      </c>
      <c r="PV32" s="248">
        <f>IF(PV$6=$OS$5,成绩录入!CE35,0)</f>
        <v>0</v>
      </c>
      <c r="PW32" s="248">
        <f>IF(PW$6=$OS$5,成绩录入!CF35,0)</f>
        <v>0</v>
      </c>
      <c r="PX32" s="248">
        <f>IF(PX$6=$OS$5,成绩录入!CG35,0)</f>
        <v>0</v>
      </c>
      <c r="PY32" s="248">
        <f>IF(PY$6=$OS$5,成绩录入!CH35,0)</f>
        <v>0</v>
      </c>
      <c r="PZ32" s="248">
        <f>IF(PZ$6=$OS$5,成绩录入!CI35,0)</f>
        <v>0</v>
      </c>
      <c r="QA32" s="248">
        <f>IF(QA$6=$OS$5,成绩录入!CJ35,0)</f>
        <v>0</v>
      </c>
      <c r="QB32" s="248">
        <f>IF(QB$6=$OS$5,成绩录入!CK35,0)</f>
        <v>0</v>
      </c>
      <c r="QC32" s="248">
        <f>IF(QC$6=$OS$5,成绩录入!CL35,0)</f>
        <v>0</v>
      </c>
      <c r="QD32" s="248">
        <f>IF(QD$6=$OS$5,成绩录入!CM35,0)</f>
        <v>0</v>
      </c>
      <c r="QE32" s="248">
        <f>IF(QE$6=$OS$5,成绩录入!CN35,0)</f>
        <v>0</v>
      </c>
      <c r="QF32" s="248">
        <f>IF(QF$6=$OS$5,成绩录入!CO35,0)</f>
        <v>0</v>
      </c>
      <c r="QG32" s="248">
        <f>IF(QG$6=$OS$5,成绩录入!CP35,0)</f>
        <v>0</v>
      </c>
      <c r="QH32" s="248">
        <f>IF(QH$6=$OS$5,成绩录入!CQ35,0)</f>
        <v>0</v>
      </c>
      <c r="QI32" s="248">
        <f>IF(QI$6=$OS$5,成绩录入!CR35,0)</f>
        <v>0</v>
      </c>
      <c r="QJ32" s="248">
        <f>IF(QJ$6=$OS$5,成绩录入!CS35,0)</f>
        <v>0</v>
      </c>
      <c r="QK32" s="248">
        <f>IF(QK$6=$OS$5,成绩录入!CT35,0)</f>
        <v>0</v>
      </c>
      <c r="QL32" s="248">
        <f>IF(QL$6=$OS$5,成绩录入!CU35,0)</f>
        <v>0</v>
      </c>
      <c r="QM32" s="248">
        <f>IF(QM$6=$OS$5,成绩录入!CV35,0)</f>
        <v>0</v>
      </c>
      <c r="QN32" s="248">
        <f>IF(QN$6=$OS$5,成绩录入!CW35,0)</f>
        <v>0</v>
      </c>
      <c r="QO32" s="248">
        <f>IF(QO$6=$OS$5,成绩录入!CX35,0)</f>
        <v>0</v>
      </c>
      <c r="QP32" s="248">
        <f>IF(QP$6=$OS$5,成绩录入!CY35,0)</f>
        <v>0</v>
      </c>
      <c r="QQ32" s="248">
        <f>IF(QQ$6=$OS$5,成绩录入!CZ35,0)</f>
        <v>0</v>
      </c>
      <c r="QR32" s="248">
        <f>IF(QR$6=$OS$5,成绩录入!DA35,0)</f>
        <v>0</v>
      </c>
      <c r="QS32" s="248">
        <f>IF(QS$6=$OS$5,成绩录入!DB35,0)</f>
        <v>0</v>
      </c>
      <c r="QT32" s="248">
        <f>IF(QT$6=$OS$5,成绩录入!DC35,0)</f>
        <v>0</v>
      </c>
      <c r="QU32" s="248">
        <f>IF(QU$6=$OS$5,成绩录入!DD35,0)</f>
        <v>0</v>
      </c>
      <c r="QV32" s="248">
        <f>IF(QV$6=$OS$5,成绩录入!DE35,0)</f>
        <v>0</v>
      </c>
      <c r="QW32" s="248">
        <f>IF(QW$6=$OS$5,成绩录入!DF35,0)</f>
        <v>0</v>
      </c>
      <c r="QX32" s="248">
        <f>IF(QX$6=$OS$5,成绩录入!DG35,0)</f>
        <v>0</v>
      </c>
      <c r="QY32" s="248">
        <f>IF(QY$6=$OS$5,成绩录入!DH35,0)</f>
        <v>0</v>
      </c>
      <c r="QZ32" s="248">
        <f>IF(QZ$6=$OS$5,成绩录入!DI35,0)</f>
        <v>0</v>
      </c>
      <c r="RA32" s="248">
        <f>IF(RA$6=$OS$5,成绩录入!DJ35,0)</f>
        <v>0</v>
      </c>
      <c r="RB32" s="248">
        <f>IF(RB$6=$OS$5,成绩录入!DK35,0)</f>
        <v>0</v>
      </c>
      <c r="RC32" s="248">
        <f>IF(RC$6=$OS$5,成绩录入!DL35,0)</f>
        <v>0</v>
      </c>
      <c r="RD32" s="248">
        <f>IF(RD$6=$OS$5,成绩录入!DM35,0)</f>
        <v>0</v>
      </c>
      <c r="RE32" s="248">
        <f>IF(RE$6=$OS$5,成绩录入!DN35,0)</f>
        <v>0</v>
      </c>
      <c r="RF32" s="248">
        <f>IF(RF$6=$OS$5,成绩录入!DO35,0)</f>
        <v>0</v>
      </c>
      <c r="RG32" s="248">
        <f>IF(RG$6=$OS$5,成绩录入!DP35,0)</f>
        <v>0</v>
      </c>
      <c r="RH32" s="248">
        <f>IF(RH$6=$OS$5,成绩录入!DQ35,0)</f>
        <v>0</v>
      </c>
      <c r="RI32" s="248">
        <f>IF(RI$6=$OS$5,成绩录入!DR35,0)</f>
        <v>0</v>
      </c>
      <c r="RJ32" s="248">
        <f>IF(RJ$6=$OS$5,成绩录入!DS35,0)</f>
        <v>0</v>
      </c>
      <c r="RK32" s="248">
        <f>IF(RK$6=$OS$5,成绩录入!DT35,0)</f>
        <v>0</v>
      </c>
      <c r="RL32" s="248">
        <f>IF(RL$6=$OS$5,成绩录入!DU35,0)</f>
        <v>0</v>
      </c>
      <c r="RM32" s="248">
        <f>IF(RM$6=$OS$5,成绩录入!DV35,0)</f>
        <v>0</v>
      </c>
      <c r="RN32" s="248">
        <f>IF(RN$6=$OS$5,成绩录入!DW35,0)</f>
        <v>0</v>
      </c>
      <c r="RO32" s="248">
        <f>IF(RO$6=$OS$5,成绩录入!DX35,0)</f>
        <v>0</v>
      </c>
      <c r="RP32" s="248">
        <f>IF(RP$6=$OS$5,成绩录入!DY35,0)</f>
        <v>0</v>
      </c>
      <c r="RQ32" s="248">
        <f>IF(RQ$6=$OS$5,成绩录入!DZ35,0)</f>
        <v>0</v>
      </c>
      <c r="RR32" s="248">
        <f>IF(RR$6=$OS$5,成绩录入!EA35,0)</f>
        <v>0</v>
      </c>
      <c r="RS32" s="248">
        <f>IF(RS$6=$OS$5,成绩录入!EB35,0)</f>
        <v>0</v>
      </c>
      <c r="RT32" s="248">
        <f>IF(RT$6=$OS$5,成绩录入!EC35,0)</f>
        <v>0</v>
      </c>
      <c r="RU32" s="248">
        <f>IF(RU$6=$OS$5,成绩录入!ED35,0)</f>
        <v>0</v>
      </c>
      <c r="RV32" s="248">
        <f>IF(RV$6=$OS$5,成绩录入!EE35,0)</f>
        <v>0</v>
      </c>
      <c r="RW32" s="248">
        <f>IF(RW$6=$OS$5,成绩录入!EF35,0)</f>
        <v>0</v>
      </c>
      <c r="RX32" s="248">
        <f>IF(RX$6=$OS$5,成绩录入!EG35,0)</f>
        <v>0</v>
      </c>
      <c r="RY32" s="248">
        <f>IF(RY$6=$OS$5,成绩录入!EH35,0)</f>
        <v>0</v>
      </c>
      <c r="RZ32" s="248">
        <f>IF(RZ$6=$OS$5,成绩录入!EI35,0)</f>
        <v>0</v>
      </c>
      <c r="SA32" s="248">
        <f>IF(SA$6=$OS$5,成绩录入!EJ35,0)</f>
        <v>0</v>
      </c>
      <c r="SB32" s="248">
        <f>IF(SB$6=$OS$5,成绩录入!EK35,0)</f>
        <v>0</v>
      </c>
      <c r="SC32" s="248">
        <f>IF(SC$6=$OS$5,成绩录入!EL35,0)</f>
        <v>0</v>
      </c>
      <c r="SD32" s="248">
        <f>IF(SD$6=$OS$5,成绩录入!EM35,0)</f>
        <v>0</v>
      </c>
      <c r="SE32" s="248">
        <f>IF(SE$6=$OS$5,成绩录入!EN35,0)</f>
        <v>0</v>
      </c>
      <c r="SF32" s="248">
        <f>IF(SF$6=$OS$5,成绩录入!EO35,0)</f>
        <v>0</v>
      </c>
      <c r="SG32" s="248">
        <f>IF(SG$6=$OS$5,成绩录入!EP35,0)</f>
        <v>0</v>
      </c>
      <c r="SH32" s="248">
        <f>IF(SH$6=$OS$5,成绩录入!EQ35,0)</f>
        <v>0</v>
      </c>
      <c r="SI32" s="248">
        <f>IF(SI$6=$OS$5,成绩录入!ER35,0)</f>
        <v>0</v>
      </c>
      <c r="SJ32" s="248">
        <f>IF(SJ$6=$OS$5,成绩录入!ES35,0)</f>
        <v>0</v>
      </c>
      <c r="SK32" s="248">
        <f>IF(SK$6=$OS$5,成绩录入!ET35,0)</f>
        <v>0</v>
      </c>
      <c r="SL32" s="248">
        <f>IF(SL$6=$OS$5,成绩录入!EU35,0)</f>
        <v>0</v>
      </c>
      <c r="SM32" s="248">
        <f>IF(SM$6=$OS$5,成绩录入!EV35,0)</f>
        <v>0</v>
      </c>
      <c r="SN32" s="248">
        <f>IF(SN$6=$OS$5,成绩录入!EW35,0)</f>
        <v>0</v>
      </c>
      <c r="SO32" s="248">
        <f>IF(SO$6=$OS$5,成绩录入!EX35,0)</f>
        <v>0</v>
      </c>
      <c r="SP32" s="218">
        <f t="shared" si="88"/>
        <v>0</v>
      </c>
      <c r="SQ32" s="166"/>
      <c r="SR32" s="166"/>
      <c r="SS32" s="247">
        <f>IF(SS$6=$SR$5,成绩录入!BC35,0)</f>
        <v>0</v>
      </c>
      <c r="ST32" s="248">
        <f>IF(ST$6=$SR$5,成绩录入!BD35,0)</f>
        <v>0</v>
      </c>
      <c r="SU32" s="248">
        <f>IF(SU$6=$SR$5,成绩录入!BE35,0)</f>
        <v>0</v>
      </c>
      <c r="SV32" s="248">
        <f>IF(SV$6=$SR$5,成绩录入!BF35,0)</f>
        <v>0</v>
      </c>
      <c r="SW32" s="248">
        <f>IF(SW$6=$SR$5,成绩录入!BG35,0)</f>
        <v>0</v>
      </c>
      <c r="SX32" s="248">
        <f>IF(SX$6=$SR$5,成绩录入!BH35,0)</f>
        <v>0</v>
      </c>
      <c r="SY32" s="248">
        <f>IF(SY$6=$SR$5,成绩录入!BI35,0)</f>
        <v>0</v>
      </c>
      <c r="SZ32" s="248">
        <f>IF(SZ$6=$SR$5,成绩录入!BJ35,0)</f>
        <v>0</v>
      </c>
      <c r="TA32" s="248">
        <f>IF(TA$6=$SR$5,成绩录入!BK35,0)</f>
        <v>0</v>
      </c>
      <c r="TB32" s="248">
        <f>IF(TB$6=$SR$5,成绩录入!BL35,0)</f>
        <v>0</v>
      </c>
      <c r="TC32" s="248">
        <f>IF(TC$6=$SR$5,成绩录入!BM35,0)</f>
        <v>0</v>
      </c>
      <c r="TD32" s="248">
        <f>IF(TD$6=$SR$5,成绩录入!BN35,0)</f>
        <v>0</v>
      </c>
      <c r="TE32" s="248">
        <f>IF(TE$6=$SR$5,成绩录入!BO35,0)</f>
        <v>0</v>
      </c>
      <c r="TF32" s="248">
        <f>IF(TF$6=$SR$5,成绩录入!BP35,0)</f>
        <v>0</v>
      </c>
      <c r="TG32" s="248">
        <f>IF(TG$6=$SR$5,成绩录入!BQ35,0)</f>
        <v>0</v>
      </c>
      <c r="TH32" s="248">
        <f>IF(TH$6=$SR$5,成绩录入!BR35,0)</f>
        <v>0</v>
      </c>
      <c r="TI32" s="248">
        <f>IF(TI$6=$SR$5,成绩录入!BS35,0)</f>
        <v>0</v>
      </c>
      <c r="TJ32" s="248">
        <f>IF(TJ$6=$SR$5,成绩录入!BT35,0)</f>
        <v>0</v>
      </c>
      <c r="TK32" s="248">
        <f>IF(TK$6=$SR$5,成绩录入!BU35,0)</f>
        <v>0</v>
      </c>
      <c r="TL32" s="248">
        <f>IF(TL$6=$SR$5,成绩录入!BV35,0)</f>
        <v>0</v>
      </c>
      <c r="TM32" s="248">
        <f>IF(TM$6=$SR$5,成绩录入!BW35,0)</f>
        <v>0</v>
      </c>
      <c r="TN32" s="248">
        <f>IF(TN$6=$SR$5,成绩录入!BX35,0)</f>
        <v>0</v>
      </c>
      <c r="TO32" s="248">
        <f>IF(TO$6=$SR$5,成绩录入!BY35,0)</f>
        <v>0</v>
      </c>
      <c r="TP32" s="248">
        <f>IF(TP$6=$SR$5,成绩录入!BZ35,0)</f>
        <v>0</v>
      </c>
      <c r="TQ32" s="248">
        <f>IF(TQ$6=$SR$5,成绩录入!CA35,0)</f>
        <v>0</v>
      </c>
      <c r="TR32" s="248">
        <f>IF(TR$6=$SR$5,成绩录入!CB35,0)</f>
        <v>0</v>
      </c>
      <c r="TS32" s="248">
        <f>IF(TS$6=$SR$5,成绩录入!CC35,0)</f>
        <v>0</v>
      </c>
      <c r="TT32" s="248">
        <f>IF(TT$6=$SR$5,成绩录入!CD35,0)</f>
        <v>0</v>
      </c>
      <c r="TU32" s="248">
        <f>IF(TU$6=$SR$5,成绩录入!CE35,0)</f>
        <v>0</v>
      </c>
      <c r="TV32" s="248">
        <f>IF(TV$6=$SR$5,成绩录入!CF35,0)</f>
        <v>0</v>
      </c>
      <c r="TW32" s="248">
        <f>IF(TW$6=$SR$5,成绩录入!CG35,0)</f>
        <v>0</v>
      </c>
      <c r="TX32" s="248">
        <f>IF(TX$6=$SR$5,成绩录入!CH35,0)</f>
        <v>0</v>
      </c>
      <c r="TY32" s="248">
        <f>IF(TY$6=$SR$5,成绩录入!CI35,0)</f>
        <v>0</v>
      </c>
      <c r="TZ32" s="248">
        <f>IF(TZ$6=$SR$5,成绩录入!CJ35,0)</f>
        <v>0</v>
      </c>
      <c r="UA32" s="248">
        <f>IF(UA$6=$SR$5,成绩录入!CK35,0)</f>
        <v>0</v>
      </c>
      <c r="UB32" s="248">
        <f>IF(UB$6=$SR$5,成绩录入!CL35,0)</f>
        <v>0</v>
      </c>
      <c r="UC32" s="248">
        <f>IF(UC$6=$SR$5,成绩录入!CM35,0)</f>
        <v>0</v>
      </c>
      <c r="UD32" s="248">
        <f>IF(UD$6=$SR$5,成绩录入!CN35,0)</f>
        <v>0</v>
      </c>
      <c r="UE32" s="248">
        <f>IF(UE$6=$SR$5,成绩录入!CO35,0)</f>
        <v>0</v>
      </c>
      <c r="UF32" s="248">
        <f>IF(UF$6=$SR$5,成绩录入!CP35,0)</f>
        <v>0</v>
      </c>
      <c r="UG32" s="248">
        <f>IF(UG$6=$SR$5,成绩录入!CQ35,0)</f>
        <v>0</v>
      </c>
      <c r="UH32" s="248">
        <f>IF(UH$6=$SR$5,成绩录入!CR35,0)</f>
        <v>0</v>
      </c>
      <c r="UI32" s="248">
        <f>IF(UI$6=$SR$5,成绩录入!CS35,0)</f>
        <v>0</v>
      </c>
      <c r="UJ32" s="248">
        <f>IF(UJ$6=$SR$5,成绩录入!CT35,0)</f>
        <v>0</v>
      </c>
      <c r="UK32" s="248">
        <f>IF(UK$6=$SR$5,成绩录入!CU35,0)</f>
        <v>0</v>
      </c>
      <c r="UL32" s="248">
        <f>IF(UL$6=$SR$5,成绩录入!CV35,0)</f>
        <v>0</v>
      </c>
      <c r="UM32" s="248">
        <f>IF(UM$6=$SR$5,成绩录入!CW35,0)</f>
        <v>0</v>
      </c>
      <c r="UN32" s="248">
        <f>IF(UN$6=$SR$5,成绩录入!CX35,0)</f>
        <v>0</v>
      </c>
      <c r="UO32" s="248">
        <f>IF(UO$6=$SR$5,成绩录入!CY35,0)</f>
        <v>0</v>
      </c>
      <c r="UP32" s="248">
        <f>IF(UP$6=$SR$5,成绩录入!CZ35,0)</f>
        <v>0</v>
      </c>
      <c r="UQ32" s="248">
        <f>IF(UQ$6=$SR$5,成绩录入!DA35,0)</f>
        <v>0</v>
      </c>
      <c r="UR32" s="248">
        <f>IF(UR$6=$SR$5,成绩录入!DB35,0)</f>
        <v>0</v>
      </c>
      <c r="US32" s="248">
        <f>IF(US$6=$SR$5,成绩录入!DC35,0)</f>
        <v>0</v>
      </c>
      <c r="UT32" s="248">
        <f>IF(UT$6=$SR$5,成绩录入!DD35,0)</f>
        <v>0</v>
      </c>
      <c r="UU32" s="248">
        <f>IF(UU$6=$SR$5,成绩录入!DE35,0)</f>
        <v>0</v>
      </c>
      <c r="UV32" s="248">
        <f>IF(UV$6=$SR$5,成绩录入!DF35,0)</f>
        <v>0</v>
      </c>
      <c r="UW32" s="248">
        <f>IF(UW$6=$SR$5,成绩录入!DG35,0)</f>
        <v>0</v>
      </c>
      <c r="UX32" s="248">
        <f>IF(UX$6=$SR$5,成绩录入!DH35,0)</f>
        <v>0</v>
      </c>
      <c r="UY32" s="248">
        <f>IF(UY$6=$SR$5,成绩录入!DI35,0)</f>
        <v>0</v>
      </c>
      <c r="UZ32" s="248">
        <f>IF(UZ$6=$SR$5,成绩录入!DJ35,0)</f>
        <v>0</v>
      </c>
      <c r="VA32" s="248">
        <f>IF(VA$6=$SR$5,成绩录入!DK35,0)</f>
        <v>0</v>
      </c>
      <c r="VB32" s="248">
        <f>IF(VB$6=$SR$5,成绩录入!DL35,0)</f>
        <v>0</v>
      </c>
      <c r="VC32" s="248">
        <f>IF(VC$6=$SR$5,成绩录入!DM35,0)</f>
        <v>0</v>
      </c>
      <c r="VD32" s="248">
        <f>IF(VD$6=$SR$5,成绩录入!DN35,0)</f>
        <v>0</v>
      </c>
      <c r="VE32" s="248">
        <f>IF(VE$6=$SR$5,成绩录入!DO35,0)</f>
        <v>0</v>
      </c>
      <c r="VF32" s="248">
        <f>IF(VF$6=$SR$5,成绩录入!DP35,0)</f>
        <v>0</v>
      </c>
      <c r="VG32" s="248">
        <f>IF(VG$6=$SR$5,成绩录入!DQ35,0)</f>
        <v>0</v>
      </c>
      <c r="VH32" s="248">
        <f>IF(VH$6=$SR$5,成绩录入!DR35,0)</f>
        <v>0</v>
      </c>
      <c r="VI32" s="248">
        <f>IF(VI$6=$SR$5,成绩录入!DS35,0)</f>
        <v>0</v>
      </c>
      <c r="VJ32" s="248">
        <f>IF(VJ$6=$SR$5,成绩录入!DT35,0)</f>
        <v>0</v>
      </c>
      <c r="VK32" s="248">
        <f>IF(VK$6=$SR$5,成绩录入!DU35,0)</f>
        <v>0</v>
      </c>
      <c r="VL32" s="248">
        <f>IF(VL$6=$SR$5,成绩录入!DV35,0)</f>
        <v>0</v>
      </c>
      <c r="VM32" s="248">
        <f>IF(VM$6=$SR$5,成绩录入!DW35,0)</f>
        <v>0</v>
      </c>
      <c r="VN32" s="248">
        <f>IF(VN$6=$SR$5,成绩录入!DX35,0)</f>
        <v>0</v>
      </c>
      <c r="VO32" s="248">
        <f>IF(VO$6=$SR$5,成绩录入!DY35,0)</f>
        <v>0</v>
      </c>
      <c r="VP32" s="248">
        <f>IF(VP$6=$SR$5,成绩录入!DZ35,0)</f>
        <v>0</v>
      </c>
      <c r="VQ32" s="248">
        <f>IF(VQ$6=$SR$5,成绩录入!EA35,0)</f>
        <v>0</v>
      </c>
      <c r="VR32" s="248">
        <f>IF(VR$6=$SR$5,成绩录入!EB35,0)</f>
        <v>0</v>
      </c>
      <c r="VS32" s="248">
        <f>IF(VS$6=$SR$5,成绩录入!EC35,0)</f>
        <v>0</v>
      </c>
      <c r="VT32" s="248">
        <f>IF(VT$6=$SR$5,成绩录入!ED35,0)</f>
        <v>0</v>
      </c>
      <c r="VU32" s="248">
        <f>IF(VU$6=$SR$5,成绩录入!EE35,0)</f>
        <v>0</v>
      </c>
      <c r="VV32" s="248">
        <f>IF(VV$6=$SR$5,成绩录入!EF35,0)</f>
        <v>0</v>
      </c>
      <c r="VW32" s="248">
        <f>IF(VW$6=$SR$5,成绩录入!EG35,0)</f>
        <v>0</v>
      </c>
      <c r="VX32" s="248">
        <f>IF(VX$6=$SR$5,成绩录入!EH35,0)</f>
        <v>0</v>
      </c>
      <c r="VY32" s="248">
        <f>IF(VY$6=$SR$5,成绩录入!EI35,0)</f>
        <v>0</v>
      </c>
      <c r="VZ32" s="248">
        <f>IF(VZ$6=$SR$5,成绩录入!EJ35,0)</f>
        <v>0</v>
      </c>
      <c r="WA32" s="248">
        <f>IF(WA$6=$SR$5,成绩录入!EK35,0)</f>
        <v>0</v>
      </c>
      <c r="WB32" s="248">
        <f>IF(WB$6=$SR$5,成绩录入!EL35,0)</f>
        <v>0</v>
      </c>
      <c r="WC32" s="248">
        <f>IF(WC$6=$SR$5,成绩录入!EM35,0)</f>
        <v>0</v>
      </c>
      <c r="WD32" s="248">
        <f>IF(WD$6=$SR$5,成绩录入!EN35,0)</f>
        <v>0</v>
      </c>
      <c r="WE32" s="248">
        <f>IF(WE$6=$SR$5,成绩录入!EO35,0)</f>
        <v>0</v>
      </c>
      <c r="WF32" s="248">
        <f>IF(WF$6=$SR$5,成绩录入!EP35,0)</f>
        <v>0</v>
      </c>
      <c r="WG32" s="248">
        <f>IF(WG$6=$SR$5,成绩录入!EQ35,0)</f>
        <v>0</v>
      </c>
      <c r="WH32" s="248">
        <f>IF(WH$6=$SR$5,成绩录入!ER35,0)</f>
        <v>0</v>
      </c>
      <c r="WI32" s="248">
        <f>IF(WI$6=$SR$5,成绩录入!ES35,0)</f>
        <v>0</v>
      </c>
      <c r="WJ32" s="248">
        <f>IF(WJ$6=$SR$5,成绩录入!ET35,0)</f>
        <v>0</v>
      </c>
      <c r="WK32" s="248">
        <f>IF(WK$6=$SR$5,成绩录入!EU35,0)</f>
        <v>0</v>
      </c>
      <c r="WL32" s="248">
        <f>IF(WL$6=$SR$5,成绩录入!EV35,0)</f>
        <v>0</v>
      </c>
      <c r="WM32" s="248">
        <f>IF(WM$6=$SR$5,成绩录入!EW35,0)</f>
        <v>0</v>
      </c>
      <c r="WN32" s="248">
        <f>IF(WN$6=$SR$5,成绩录入!EX35,0)</f>
        <v>0</v>
      </c>
      <c r="WO32" s="218">
        <f t="shared" si="32"/>
        <v>0</v>
      </c>
      <c r="WP32" s="166"/>
      <c r="WQ32" s="166"/>
      <c r="WR32" s="247">
        <f>IF(WR$6=$WQ$5,成绩录入!BC35,0)</f>
        <v>0</v>
      </c>
      <c r="WS32" s="248">
        <f>IF(WS$6=$WQ$5,成绩录入!BD35,0)</f>
        <v>0</v>
      </c>
      <c r="WT32" s="248">
        <f>IF(WT$6=$WQ$5,成绩录入!BE35,0)</f>
        <v>0</v>
      </c>
      <c r="WU32" s="248">
        <f>IF(WU$6=$WQ$5,成绩录入!BF35,0)</f>
        <v>0</v>
      </c>
      <c r="WV32" s="248">
        <f>IF(WV$6=$WQ$5,成绩录入!BG35,0)</f>
        <v>0</v>
      </c>
      <c r="WW32" s="248">
        <f>IF(WW$6=$WQ$5,成绩录入!BH35,0)</f>
        <v>0</v>
      </c>
      <c r="WX32" s="248">
        <f>IF(WX$6=$WQ$5,成绩录入!BI35,0)</f>
        <v>0</v>
      </c>
      <c r="WY32" s="248">
        <f>IF(WY$6=$WQ$5,成绩录入!BJ35,0)</f>
        <v>0</v>
      </c>
      <c r="WZ32" s="248">
        <f>IF(WZ$6=$WQ$5,成绩录入!BK35,0)</f>
        <v>0</v>
      </c>
      <c r="XA32" s="248">
        <f>IF(XA$6=$WQ$5,成绩录入!BL35,0)</f>
        <v>0</v>
      </c>
      <c r="XB32" s="248">
        <f>IF(XB$6=$WQ$5,成绩录入!BM35,0)</f>
        <v>0</v>
      </c>
      <c r="XC32" s="248">
        <f>IF(XC$6=$WQ$5,成绩录入!BN35,0)</f>
        <v>0</v>
      </c>
      <c r="XD32" s="248">
        <f>IF(XD$6=$WQ$5,成绩录入!BO35,0)</f>
        <v>0</v>
      </c>
      <c r="XE32" s="248">
        <f>IF(XE$6=$WQ$5,成绩录入!BP35,0)</f>
        <v>0</v>
      </c>
      <c r="XF32" s="248">
        <f>IF(XF$6=$WQ$5,成绩录入!BQ35,0)</f>
        <v>0</v>
      </c>
      <c r="XG32" s="248">
        <f>IF(XG$6=$WQ$5,成绩录入!BR35,0)</f>
        <v>0</v>
      </c>
      <c r="XH32" s="248">
        <f>IF(XH$6=$WQ$5,成绩录入!BS35,0)</f>
        <v>0</v>
      </c>
      <c r="XI32" s="248">
        <f>IF(XI$6=$WQ$5,成绩录入!BT35,0)</f>
        <v>0</v>
      </c>
      <c r="XJ32" s="248">
        <f>IF(XJ$6=$WQ$5,成绩录入!BU35,0)</f>
        <v>0</v>
      </c>
      <c r="XK32" s="248">
        <f>IF(XK$6=$WQ$5,成绩录入!BV35,0)</f>
        <v>0</v>
      </c>
      <c r="XL32" s="248">
        <f>IF(XL$6=$WQ$5,成绩录入!BW35,0)</f>
        <v>0</v>
      </c>
      <c r="XM32" s="248">
        <f>IF(XM$6=$WQ$5,成绩录入!BX35,0)</f>
        <v>0</v>
      </c>
      <c r="XN32" s="248">
        <f>IF(XN$6=$WQ$5,成绩录入!BY35,0)</f>
        <v>0</v>
      </c>
      <c r="XO32" s="248">
        <f>IF(XO$6=$WQ$5,成绩录入!BZ35,0)</f>
        <v>0</v>
      </c>
      <c r="XP32" s="248">
        <f>IF(XP$6=$WQ$5,成绩录入!CA35,0)</f>
        <v>0</v>
      </c>
      <c r="XQ32" s="248">
        <f>IF(XQ$6=$WQ$5,成绩录入!CB35,0)</f>
        <v>0</v>
      </c>
      <c r="XR32" s="248">
        <f>IF(XR$6=$WQ$5,成绩录入!CC35,0)</f>
        <v>0</v>
      </c>
      <c r="XS32" s="248">
        <f>IF(XS$6=$WQ$5,成绩录入!CD35,0)</f>
        <v>0</v>
      </c>
      <c r="XT32" s="248">
        <f>IF(XT$6=$WQ$5,成绩录入!CE35,0)</f>
        <v>0</v>
      </c>
      <c r="XU32" s="248">
        <f>IF(XU$6=$WQ$5,成绩录入!CF35,0)</f>
        <v>0</v>
      </c>
      <c r="XV32" s="248">
        <f>IF(XV$6=$WQ$5,成绩录入!CG35,0)</f>
        <v>0</v>
      </c>
      <c r="XW32" s="248">
        <f>IF(XW$6=$WQ$5,成绩录入!CH35,0)</f>
        <v>0</v>
      </c>
      <c r="XX32" s="248">
        <f>IF(XX$6=$WQ$5,成绩录入!CI35,0)</f>
        <v>0</v>
      </c>
      <c r="XY32" s="248">
        <f>IF(XY$6=$WQ$5,成绩录入!CJ35,0)</f>
        <v>0</v>
      </c>
      <c r="XZ32" s="248">
        <f>IF(XZ$6=$WQ$5,成绩录入!CK35,0)</f>
        <v>0</v>
      </c>
      <c r="YA32" s="248">
        <f>IF(YA$6=$WQ$5,成绩录入!CL35,0)</f>
        <v>0</v>
      </c>
      <c r="YB32" s="248">
        <f>IF(YB$6=$WQ$5,成绩录入!CM35,0)</f>
        <v>0</v>
      </c>
      <c r="YC32" s="248">
        <f>IF(YC$6=$WQ$5,成绩录入!CN35,0)</f>
        <v>0</v>
      </c>
      <c r="YD32" s="248">
        <f>IF(YD$6=$WQ$5,成绩录入!CO35,0)</f>
        <v>0</v>
      </c>
      <c r="YE32" s="248">
        <f>IF(YE$6=$WQ$5,成绩录入!CP35,0)</f>
        <v>0</v>
      </c>
      <c r="YF32" s="248">
        <f>IF(YF$6=$WQ$5,成绩录入!CQ35,0)</f>
        <v>0</v>
      </c>
      <c r="YG32" s="248">
        <f>IF(YG$6=$WQ$5,成绩录入!CR35,0)</f>
        <v>0</v>
      </c>
      <c r="YH32" s="248">
        <f>IF(YH$6=$WQ$5,成绩录入!CS35,0)</f>
        <v>0</v>
      </c>
      <c r="YI32" s="248">
        <f>IF(YI$6=$WQ$5,成绩录入!CT35,0)</f>
        <v>0</v>
      </c>
      <c r="YJ32" s="248">
        <f>IF(YJ$6=$WQ$5,成绩录入!CU35,0)</f>
        <v>0</v>
      </c>
      <c r="YK32" s="248">
        <f>IF(YK$6=$WQ$5,成绩录入!CV35,0)</f>
        <v>0</v>
      </c>
      <c r="YL32" s="248">
        <f>IF(YL$6=$WQ$5,成绩录入!CW35,0)</f>
        <v>0</v>
      </c>
      <c r="YM32" s="248">
        <f>IF(YM$6=$WQ$5,成绩录入!CX35,0)</f>
        <v>0</v>
      </c>
      <c r="YN32" s="248">
        <f>IF(YN$6=$WQ$5,成绩录入!CY35,0)</f>
        <v>0</v>
      </c>
      <c r="YO32" s="248">
        <f>IF(YO$6=$WQ$5,成绩录入!CZ35,0)</f>
        <v>0</v>
      </c>
      <c r="YP32" s="248">
        <f>IF(YP$6=$WQ$5,成绩录入!DA35,0)</f>
        <v>0</v>
      </c>
      <c r="YQ32" s="248">
        <f>IF(YQ$6=$WQ$5,成绩录入!DB35,0)</f>
        <v>0</v>
      </c>
      <c r="YR32" s="248">
        <f>IF(YR$6=$WQ$5,成绩录入!DC35,0)</f>
        <v>0</v>
      </c>
      <c r="YS32" s="248">
        <f>IF(YS$6=$WQ$5,成绩录入!DD35,0)</f>
        <v>0</v>
      </c>
      <c r="YT32" s="248">
        <f>IF(YT$6=$WQ$5,成绩录入!DE35,0)</f>
        <v>0</v>
      </c>
      <c r="YU32" s="248">
        <f>IF(YU$6=$WQ$5,成绩录入!DF35,0)</f>
        <v>0</v>
      </c>
      <c r="YV32" s="248">
        <f>IF(YV$6=$WQ$5,成绩录入!DG35,0)</f>
        <v>0</v>
      </c>
      <c r="YW32" s="248">
        <f>IF(YW$6=$WQ$5,成绩录入!DH35,0)</f>
        <v>0</v>
      </c>
      <c r="YX32" s="248">
        <f>IF(YX$6=$WQ$5,成绩录入!DI35,0)</f>
        <v>0</v>
      </c>
      <c r="YY32" s="248">
        <f>IF(YY$6=$WQ$5,成绩录入!DJ35,0)</f>
        <v>0</v>
      </c>
      <c r="YZ32" s="248">
        <f>IF(YZ$6=$WQ$5,成绩录入!DK35,0)</f>
        <v>0</v>
      </c>
      <c r="ZA32" s="248">
        <f>IF(ZA$6=$WQ$5,成绩录入!DL35,0)</f>
        <v>0</v>
      </c>
      <c r="ZB32" s="248">
        <f>IF(ZB$6=$WQ$5,成绩录入!DM35,0)</f>
        <v>0</v>
      </c>
      <c r="ZC32" s="248">
        <f>IF(ZC$6=$WQ$5,成绩录入!DN35,0)</f>
        <v>0</v>
      </c>
      <c r="ZD32" s="248">
        <f>IF(ZD$6=$WQ$5,成绩录入!DO35,0)</f>
        <v>0</v>
      </c>
      <c r="ZE32" s="248">
        <f>IF(ZE$6=$WQ$5,成绩录入!DP35,0)</f>
        <v>0</v>
      </c>
      <c r="ZF32" s="248">
        <f>IF(ZF$6=$WQ$5,成绩录入!DQ35,0)</f>
        <v>0</v>
      </c>
      <c r="ZG32" s="248">
        <f>IF(ZG$6=$WQ$5,成绩录入!DR35,0)</f>
        <v>0</v>
      </c>
      <c r="ZH32" s="248">
        <f>IF(ZH$6=$WQ$5,成绩录入!DS35,0)</f>
        <v>0</v>
      </c>
      <c r="ZI32" s="248">
        <f>IF(ZI$6=$WQ$5,成绩录入!DT35,0)</f>
        <v>0</v>
      </c>
      <c r="ZJ32" s="248">
        <f>IF(ZJ$6=$WQ$5,成绩录入!DU35,0)</f>
        <v>0</v>
      </c>
      <c r="ZK32" s="248">
        <f>IF(ZK$6=$WQ$5,成绩录入!DV35,0)</f>
        <v>0</v>
      </c>
      <c r="ZL32" s="248">
        <f>IF(ZL$6=$WQ$5,成绩录入!DW35,0)</f>
        <v>0</v>
      </c>
      <c r="ZM32" s="248">
        <f>IF(ZM$6=$WQ$5,成绩录入!DX35,0)</f>
        <v>0</v>
      </c>
      <c r="ZN32" s="248">
        <f>IF(ZN$6=$WQ$5,成绩录入!DY35,0)</f>
        <v>0</v>
      </c>
      <c r="ZO32" s="248">
        <f>IF(ZO$6=$WQ$5,成绩录入!DZ35,0)</f>
        <v>0</v>
      </c>
      <c r="ZP32" s="248">
        <f>IF(ZP$6=$WQ$5,成绩录入!EA35,0)</f>
        <v>0</v>
      </c>
      <c r="ZQ32" s="248">
        <f>IF(ZQ$6=$WQ$5,成绩录入!EB35,0)</f>
        <v>0</v>
      </c>
      <c r="ZR32" s="248">
        <f>IF(ZR$6=$WQ$5,成绩录入!EC35,0)</f>
        <v>0</v>
      </c>
      <c r="ZS32" s="248">
        <f>IF(ZS$6=$WQ$5,成绩录入!ED35,0)</f>
        <v>0</v>
      </c>
      <c r="ZT32" s="248">
        <f>IF(ZT$6=$WQ$5,成绩录入!EE35,0)</f>
        <v>0</v>
      </c>
      <c r="ZU32" s="248">
        <f>IF(ZU$6=$WQ$5,成绩录入!EF35,0)</f>
        <v>0</v>
      </c>
      <c r="ZV32" s="248">
        <f>IF(ZV$6=$WQ$5,成绩录入!EG35,0)</f>
        <v>0</v>
      </c>
      <c r="ZW32" s="248">
        <f>IF(ZW$6=$WQ$5,成绩录入!EH35,0)</f>
        <v>0</v>
      </c>
      <c r="ZX32" s="248">
        <f>IF(ZX$6=$WQ$5,成绩录入!EI35,0)</f>
        <v>0</v>
      </c>
      <c r="ZY32" s="248">
        <f>IF(ZY$6=$WQ$5,成绩录入!EJ35,0)</f>
        <v>0</v>
      </c>
      <c r="ZZ32" s="248">
        <f>IF(ZZ$6=$WQ$5,成绩录入!EK35,0)</f>
        <v>0</v>
      </c>
      <c r="AAA32" s="248">
        <f>IF(AAA$6=$WQ$5,成绩录入!EL35,0)</f>
        <v>0</v>
      </c>
      <c r="AAB32" s="248">
        <f>IF(AAB$6=$WQ$5,成绩录入!EM35,0)</f>
        <v>0</v>
      </c>
      <c r="AAC32" s="248">
        <f>IF(AAC$6=$WQ$5,成绩录入!EN35,0)</f>
        <v>0</v>
      </c>
      <c r="AAD32" s="248">
        <f>IF(AAD$6=$WQ$5,成绩录入!EO35,0)</f>
        <v>0</v>
      </c>
      <c r="AAE32" s="248">
        <f>IF(AAE$6=$WQ$5,成绩录入!EP35,0)</f>
        <v>0</v>
      </c>
      <c r="AAF32" s="248">
        <f>IF(AAF$6=$WQ$5,成绩录入!EQ35,0)</f>
        <v>0</v>
      </c>
      <c r="AAG32" s="248">
        <f>IF(AAG$6=$WQ$5,成绩录入!ER35,0)</f>
        <v>0</v>
      </c>
      <c r="AAH32" s="248">
        <f>IF(AAH$6=$WQ$5,成绩录入!ES35,0)</f>
        <v>0</v>
      </c>
      <c r="AAI32" s="248">
        <f>IF(AAI$6=$WQ$5,成绩录入!ET35,0)</f>
        <v>0</v>
      </c>
      <c r="AAJ32" s="248">
        <f>IF(AAJ$6=$WQ$5,成绩录入!EU35,0)</f>
        <v>0</v>
      </c>
      <c r="AAK32" s="248">
        <f>IF(AAK$6=$WQ$5,成绩录入!EV35,0)</f>
        <v>0</v>
      </c>
      <c r="AAL32" s="248">
        <f>IF(AAL$6=$WQ$5,成绩录入!EW35,0)</f>
        <v>0</v>
      </c>
      <c r="AAM32" s="248">
        <f>IF(AAM$6=$WQ$5,成绩录入!EX35,0)</f>
        <v>0</v>
      </c>
      <c r="AAN32" s="218">
        <f t="shared" si="33"/>
        <v>0</v>
      </c>
      <c r="AAO32" s="206"/>
      <c r="AAQ32" s="247">
        <f>IF(AAQ$6=$AAP$5,成绩录入!BC35,0)</f>
        <v>0</v>
      </c>
      <c r="AAR32" s="248">
        <f>IF(AAR$6=$AAP$5,成绩录入!BD35,0)</f>
        <v>0</v>
      </c>
      <c r="AAS32" s="248">
        <f>IF(AAS$6=$AAP$5,成绩录入!BE35,0)</f>
        <v>0</v>
      </c>
      <c r="AAT32" s="248">
        <f>IF(AAT$6=$AAP$5,成绩录入!BF35,0)</f>
        <v>0</v>
      </c>
      <c r="AAU32" s="248">
        <f>IF(AAU$6=$AAP$5,成绩录入!BG35,0)</f>
        <v>0</v>
      </c>
      <c r="AAV32" s="248">
        <f>IF(AAV$6=$AAP$5,成绩录入!BH35,0)</f>
        <v>0</v>
      </c>
      <c r="AAW32" s="248">
        <f>IF(AAW$6=$AAP$5,成绩录入!BI35,0)</f>
        <v>0</v>
      </c>
      <c r="AAX32" s="248">
        <f>IF(AAX$6=$AAP$5,成绩录入!BJ35,0)</f>
        <v>0</v>
      </c>
      <c r="AAY32" s="248">
        <f>IF(AAY$6=$AAP$5,成绩录入!BK35,0)</f>
        <v>0</v>
      </c>
      <c r="AAZ32" s="248">
        <f>IF(AAZ$6=$AAP$5,成绩录入!BL35,0)</f>
        <v>0</v>
      </c>
      <c r="ABA32" s="248">
        <f>IF(ABA$6=$AAP$5,成绩录入!BM35,0)</f>
        <v>0</v>
      </c>
      <c r="ABB32" s="248">
        <f>IF(ABB$6=$AAP$5,成绩录入!BN35,0)</f>
        <v>0</v>
      </c>
      <c r="ABC32" s="248">
        <f>IF(ABC$6=$AAP$5,成绩录入!BO35,0)</f>
        <v>0</v>
      </c>
      <c r="ABD32" s="248">
        <f>IF(ABD$6=$AAP$5,成绩录入!BP35,0)</f>
        <v>0</v>
      </c>
      <c r="ABE32" s="248">
        <f>IF(ABE$6=$AAP$5,成绩录入!BQ35,0)</f>
        <v>0</v>
      </c>
      <c r="ABF32" s="248">
        <f>IF(ABF$6=$AAP$5,成绩录入!BR35,0)</f>
        <v>0</v>
      </c>
      <c r="ABG32" s="248">
        <f>IF(ABG$6=$AAP$5,成绩录入!BS35,0)</f>
        <v>0</v>
      </c>
      <c r="ABH32" s="248">
        <f>IF(ABH$6=$AAP$5,成绩录入!BT35,0)</f>
        <v>0</v>
      </c>
      <c r="ABI32" s="248">
        <f>IF(ABI$6=$AAP$5,成绩录入!BU35,0)</f>
        <v>0</v>
      </c>
      <c r="ABJ32" s="248">
        <f>IF(ABJ$6=$AAP$5,成绩录入!BV35,0)</f>
        <v>0</v>
      </c>
      <c r="ABK32" s="248">
        <f>IF(ABK$6=$AAP$5,成绩录入!BW35,0)</f>
        <v>0</v>
      </c>
      <c r="ABL32" s="248">
        <f>IF(ABL$6=$AAP$5,成绩录入!BX35,0)</f>
        <v>0</v>
      </c>
      <c r="ABM32" s="248">
        <f>IF(ABM$6=$AAP$5,成绩录入!BY35,0)</f>
        <v>0</v>
      </c>
      <c r="ABN32" s="248">
        <f>IF(ABN$6=$AAP$5,成绩录入!BZ35,0)</f>
        <v>0</v>
      </c>
      <c r="ABO32" s="248">
        <f>IF(ABO$6=$AAP$5,成绩录入!CA35,0)</f>
        <v>0</v>
      </c>
      <c r="ABP32" s="248">
        <f>IF(ABP$6=$AAP$5,成绩录入!CB35,0)</f>
        <v>0</v>
      </c>
      <c r="ABQ32" s="248">
        <f>IF(ABQ$6=$AAP$5,成绩录入!CC35,0)</f>
        <v>0</v>
      </c>
      <c r="ABR32" s="248">
        <f>IF(ABR$6=$AAP$5,成绩录入!CD35,0)</f>
        <v>0</v>
      </c>
      <c r="ABS32" s="248">
        <f>IF(ABS$6=$AAP$5,成绩录入!CE35,0)</f>
        <v>0</v>
      </c>
      <c r="ABT32" s="248">
        <f>IF(ABT$6=$AAP$5,成绩录入!CF35,0)</f>
        <v>0</v>
      </c>
      <c r="ABU32" s="248">
        <f>IF(ABU$6=$AAP$5,成绩录入!CG35,0)</f>
        <v>0</v>
      </c>
      <c r="ABV32" s="248">
        <f>IF(ABV$6=$AAP$5,成绩录入!CH35,0)</f>
        <v>0</v>
      </c>
      <c r="ABW32" s="248">
        <f>IF(ABW$6=$AAP$5,成绩录入!CI35,0)</f>
        <v>0</v>
      </c>
      <c r="ABX32" s="248">
        <f>IF(ABX$6=$AAP$5,成绩录入!CJ35,0)</f>
        <v>0</v>
      </c>
      <c r="ABY32" s="248">
        <f>IF(ABY$6=$AAP$5,成绩录入!CK35,0)</f>
        <v>0</v>
      </c>
      <c r="ABZ32" s="248">
        <f>IF(ABZ$6=$AAP$5,成绩录入!CL35,0)</f>
        <v>0</v>
      </c>
      <c r="ACA32" s="248">
        <f>IF(ACA$6=$AAP$5,成绩录入!CM35,0)</f>
        <v>0</v>
      </c>
      <c r="ACB32" s="248">
        <f>IF(ACB$6=$AAP$5,成绩录入!CN35,0)</f>
        <v>0</v>
      </c>
      <c r="ACC32" s="248">
        <f>IF(ACC$6=$AAP$5,成绩录入!CO35,0)</f>
        <v>0</v>
      </c>
      <c r="ACD32" s="248">
        <f>IF(ACD$6=$AAP$5,成绩录入!CP35,0)</f>
        <v>0</v>
      </c>
      <c r="ACE32" s="248">
        <f>IF(ACE$6=$AAP$5,成绩录入!CQ35,0)</f>
        <v>0</v>
      </c>
      <c r="ACF32" s="248">
        <f>IF(ACF$6=$AAP$5,成绩录入!CR35,0)</f>
        <v>0</v>
      </c>
      <c r="ACG32" s="248">
        <f>IF(ACG$6=$AAP$5,成绩录入!CS35,0)</f>
        <v>0</v>
      </c>
      <c r="ACH32" s="248">
        <f>IF(ACH$6=$AAP$5,成绩录入!CT35,0)</f>
        <v>0</v>
      </c>
      <c r="ACI32" s="248">
        <f>IF(ACI$6=$AAP$5,成绩录入!CU35,0)</f>
        <v>0</v>
      </c>
      <c r="ACJ32" s="248">
        <f>IF(ACJ$6=$AAP$5,成绩录入!CV35,0)</f>
        <v>0</v>
      </c>
      <c r="ACK32" s="248">
        <f>IF(ACK$6=$AAP$5,成绩录入!CW35,0)</f>
        <v>0</v>
      </c>
      <c r="ACL32" s="248">
        <f>IF(ACL$6=$AAP$5,成绩录入!CX35,0)</f>
        <v>0</v>
      </c>
      <c r="ACM32" s="248">
        <f>IF(ACM$6=$AAP$5,成绩录入!CY35,0)</f>
        <v>0</v>
      </c>
      <c r="ACN32" s="248">
        <f>IF(ACN$6=$AAP$5,成绩录入!CZ35,0)</f>
        <v>0</v>
      </c>
      <c r="ACO32" s="248">
        <f>IF(ACO$6=$AAP$5,成绩录入!DA35,0)</f>
        <v>0</v>
      </c>
      <c r="ACP32" s="248">
        <f>IF(ACP$6=$AAP$5,成绩录入!DB35,0)</f>
        <v>0</v>
      </c>
      <c r="ACQ32" s="248">
        <f>IF(ACQ$6=$AAP$5,成绩录入!DC35,0)</f>
        <v>0</v>
      </c>
      <c r="ACR32" s="248">
        <f>IF(ACR$6=$AAP$5,成绩录入!DD35,0)</f>
        <v>0</v>
      </c>
      <c r="ACS32" s="248">
        <f>IF(ACS$6=$AAP$5,成绩录入!DE35,0)</f>
        <v>0</v>
      </c>
      <c r="ACT32" s="248">
        <f>IF(ACT$6=$AAP$5,成绩录入!DF35,0)</f>
        <v>0</v>
      </c>
      <c r="ACU32" s="248">
        <f>IF(ACU$6=$AAP$5,成绩录入!DG35,0)</f>
        <v>0</v>
      </c>
      <c r="ACV32" s="248">
        <f>IF(ACV$6=$AAP$5,成绩录入!DH35,0)</f>
        <v>0</v>
      </c>
      <c r="ACW32" s="248">
        <f>IF(ACW$6=$AAP$5,成绩录入!DI35,0)</f>
        <v>0</v>
      </c>
      <c r="ACX32" s="248">
        <f>IF(ACX$6=$AAP$5,成绩录入!DJ35,0)</f>
        <v>0</v>
      </c>
      <c r="ACY32" s="248">
        <f>IF(ACY$6=$AAP$5,成绩录入!DK35,0)</f>
        <v>0</v>
      </c>
      <c r="ACZ32" s="248">
        <f>IF(ACZ$6=$AAP$5,成绩录入!DL35,0)</f>
        <v>0</v>
      </c>
      <c r="ADA32" s="248">
        <f>IF(ADA$6=$AAP$5,成绩录入!DM35,0)</f>
        <v>0</v>
      </c>
      <c r="ADB32" s="248">
        <f>IF(ADB$6=$AAP$5,成绩录入!DN35,0)</f>
        <v>0</v>
      </c>
      <c r="ADC32" s="248">
        <f>IF(ADC$6=$AAP$5,成绩录入!DO35,0)</f>
        <v>0</v>
      </c>
      <c r="ADD32" s="248">
        <f>IF(ADD$6=$AAP$5,成绩录入!DP35,0)</f>
        <v>0</v>
      </c>
      <c r="ADE32" s="248">
        <f>IF(ADE$6=$AAP$5,成绩录入!DQ35,0)</f>
        <v>0</v>
      </c>
      <c r="ADF32" s="248">
        <f>IF(ADF$6=$AAP$5,成绩录入!DR35,0)</f>
        <v>0</v>
      </c>
      <c r="ADG32" s="248">
        <f>IF(ADG$6=$AAP$5,成绩录入!DS35,0)</f>
        <v>0</v>
      </c>
      <c r="ADH32" s="248">
        <f>IF(ADH$6=$AAP$5,成绩录入!DT35,0)</f>
        <v>0</v>
      </c>
      <c r="ADI32" s="248">
        <f>IF(ADI$6=$AAP$5,成绩录入!DU35,0)</f>
        <v>0</v>
      </c>
      <c r="ADJ32" s="248">
        <f>IF(ADJ$6=$AAP$5,成绩录入!DV35,0)</f>
        <v>0</v>
      </c>
      <c r="ADK32" s="248">
        <f>IF(ADK$6=$AAP$5,成绩录入!DW35,0)</f>
        <v>0</v>
      </c>
      <c r="ADL32" s="248">
        <f>IF(ADL$6=$AAP$5,成绩录入!DX35,0)</f>
        <v>0</v>
      </c>
      <c r="ADM32" s="248">
        <f>IF(ADM$6=$AAP$5,成绩录入!DY35,0)</f>
        <v>0</v>
      </c>
      <c r="ADN32" s="248">
        <f>IF(ADN$6=$AAP$5,成绩录入!DZ35,0)</f>
        <v>0</v>
      </c>
      <c r="ADO32" s="248">
        <f>IF(ADO$6=$AAP$5,成绩录入!EA35,0)</f>
        <v>0</v>
      </c>
      <c r="ADP32" s="248">
        <f>IF(ADP$6=$AAP$5,成绩录入!EB35,0)</f>
        <v>0</v>
      </c>
      <c r="ADQ32" s="248">
        <f>IF(ADQ$6=$AAP$5,成绩录入!EC35,0)</f>
        <v>0</v>
      </c>
      <c r="ADR32" s="248">
        <f>IF(ADR$6=$AAP$5,成绩录入!ED35,0)</f>
        <v>0</v>
      </c>
      <c r="ADS32" s="248">
        <f>IF(ADS$6=$AAP$5,成绩录入!EE35,0)</f>
        <v>0</v>
      </c>
      <c r="ADT32" s="248">
        <f>IF(ADT$6=$AAP$5,成绩录入!EF35,0)</f>
        <v>0</v>
      </c>
      <c r="ADU32" s="248">
        <f>IF(ADU$6=$AAP$5,成绩录入!EG35,0)</f>
        <v>0</v>
      </c>
      <c r="ADV32" s="248">
        <f>IF(ADV$6=$AAP$5,成绩录入!EH35,0)</f>
        <v>0</v>
      </c>
      <c r="ADW32" s="248">
        <f>IF(ADW$6=$AAP$5,成绩录入!EI35,0)</f>
        <v>0</v>
      </c>
      <c r="ADX32" s="248">
        <f>IF(ADX$6=$AAP$5,成绩录入!EJ35,0)</f>
        <v>0</v>
      </c>
      <c r="ADY32" s="248">
        <f>IF(ADY$6=$AAP$5,成绩录入!EK35,0)</f>
        <v>0</v>
      </c>
      <c r="ADZ32" s="248">
        <f>IF(ADZ$6=$AAP$5,成绩录入!EL35,0)</f>
        <v>0</v>
      </c>
      <c r="AEA32" s="248">
        <f>IF(AEA$6=$AAP$5,成绩录入!EM35,0)</f>
        <v>0</v>
      </c>
      <c r="AEB32" s="248">
        <f>IF(AEB$6=$AAP$5,成绩录入!EN35,0)</f>
        <v>0</v>
      </c>
      <c r="AEC32" s="248">
        <f>IF(AEC$6=$AAP$5,成绩录入!EO35,0)</f>
        <v>0</v>
      </c>
      <c r="AED32" s="248">
        <f>IF(AED$6=$AAP$5,成绩录入!EP35,0)</f>
        <v>0</v>
      </c>
      <c r="AEE32" s="248">
        <f>IF(AEE$6=$AAP$5,成绩录入!EQ35,0)</f>
        <v>0</v>
      </c>
      <c r="AEF32" s="248">
        <f>IF(AEF$6=$AAP$5,成绩录入!ER35,0)</f>
        <v>0</v>
      </c>
      <c r="AEG32" s="248">
        <f>IF(AEG$6=$AAP$5,成绩录入!ES35,0)</f>
        <v>0</v>
      </c>
      <c r="AEH32" s="248">
        <f>IF(AEH$6=$AAP$5,成绩录入!ET35,0)</f>
        <v>0</v>
      </c>
      <c r="AEI32" s="248">
        <f>IF(AEI$6=$AAP$5,成绩录入!EU35,0)</f>
        <v>0</v>
      </c>
      <c r="AEJ32" s="248">
        <f>IF(AEJ$6=$AAP$5,成绩录入!EV35,0)</f>
        <v>0</v>
      </c>
      <c r="AEK32" s="248">
        <f>IF(AEK$6=$AAP$5,成绩录入!EW35,0)</f>
        <v>0</v>
      </c>
      <c r="AEL32" s="248">
        <f>IF(AEL$6=$AAP$5,成绩录入!EX35,0)</f>
        <v>0</v>
      </c>
      <c r="AEM32" s="218">
        <f t="shared" si="34"/>
        <v>0</v>
      </c>
      <c r="AEN32" s="166"/>
      <c r="AEO32" s="166"/>
      <c r="AEP32" s="247">
        <f>IF(AEP$6=$AEO$5,成绩录入!BC35,0)</f>
        <v>0</v>
      </c>
      <c r="AEQ32" s="248">
        <f>IF(AEQ$6=$AEO$5,成绩录入!BD35,0)</f>
        <v>0</v>
      </c>
      <c r="AER32" s="248">
        <f>IF(AER$6=$AEO$5,成绩录入!BE35,0)</f>
        <v>0</v>
      </c>
      <c r="AES32" s="248">
        <f>IF(AES$6=$AEO$5,成绩录入!BF35,0)</f>
        <v>0</v>
      </c>
      <c r="AET32" s="248">
        <f>IF(AET$6=$AEO$5,成绩录入!BG35,0)</f>
        <v>0</v>
      </c>
      <c r="AEU32" s="248">
        <f>IF(AEU$6=$AEO$5,成绩录入!BH35,0)</f>
        <v>0</v>
      </c>
      <c r="AEV32" s="248">
        <f>IF(AEV$6=$AEO$5,成绩录入!BI35,0)</f>
        <v>0</v>
      </c>
      <c r="AEW32" s="248">
        <f>IF(AEW$6=$AEO$5,成绩录入!BJ35,0)</f>
        <v>0</v>
      </c>
      <c r="AEX32" s="248">
        <f>IF(AEX$6=$AEO$5,成绩录入!BK35,0)</f>
        <v>0</v>
      </c>
      <c r="AEY32" s="248">
        <f>IF(AEY$6=$AEO$5,成绩录入!BL35,0)</f>
        <v>0</v>
      </c>
      <c r="AEZ32" s="248">
        <f>IF(AEZ$6=$AEO$5,成绩录入!BM35,0)</f>
        <v>0</v>
      </c>
      <c r="AFA32" s="248">
        <f>IF(AFA$6=$AEO$5,成绩录入!BN35,0)</f>
        <v>0</v>
      </c>
      <c r="AFB32" s="248">
        <f>IF(AFB$6=$AEO$5,成绩录入!BO35,0)</f>
        <v>0</v>
      </c>
      <c r="AFC32" s="248">
        <f>IF(AFC$6=$AEO$5,成绩录入!BP35,0)</f>
        <v>0</v>
      </c>
      <c r="AFD32" s="248">
        <f>IF(AFD$6=$AEO$5,成绩录入!BQ35,0)</f>
        <v>0</v>
      </c>
      <c r="AFE32" s="248">
        <f>IF(AFE$6=$AEO$5,成绩录入!BR35,0)</f>
        <v>0</v>
      </c>
      <c r="AFF32" s="248">
        <f>IF(AFF$6=$AEO$5,成绩录入!BS35,0)</f>
        <v>0</v>
      </c>
      <c r="AFG32" s="248">
        <f>IF(AFG$6=$AEO$5,成绩录入!BT35,0)</f>
        <v>0</v>
      </c>
      <c r="AFH32" s="248">
        <f>IF(AFH$6=$AEO$5,成绩录入!BU35,0)</f>
        <v>0</v>
      </c>
      <c r="AFI32" s="248">
        <f>IF(AFI$6=$AEO$5,成绩录入!BV35,0)</f>
        <v>0</v>
      </c>
      <c r="AFJ32" s="248">
        <f>IF(AFJ$6=$AEO$5,成绩录入!BW35,0)</f>
        <v>0</v>
      </c>
      <c r="AFK32" s="248">
        <f>IF(AFK$6=$AEO$5,成绩录入!BX35,0)</f>
        <v>0</v>
      </c>
      <c r="AFL32" s="248">
        <f>IF(AFL$6=$AEO$5,成绩录入!BY35,0)</f>
        <v>0</v>
      </c>
      <c r="AFM32" s="248">
        <f>IF(AFM$6=$AEO$5,成绩录入!BZ35,0)</f>
        <v>0</v>
      </c>
      <c r="AFN32" s="248">
        <f>IF(AFN$6=$AEO$5,成绩录入!CA35,0)</f>
        <v>0</v>
      </c>
      <c r="AFO32" s="248">
        <f>IF(AFO$6=$AEO$5,成绩录入!CB35,0)</f>
        <v>0</v>
      </c>
      <c r="AFP32" s="248">
        <f>IF(AFP$6=$AEO$5,成绩录入!CC35,0)</f>
        <v>0</v>
      </c>
      <c r="AFQ32" s="248">
        <f>IF(AFQ$6=$AEO$5,成绩录入!CD35,0)</f>
        <v>0</v>
      </c>
      <c r="AFR32" s="248">
        <f>IF(AFR$6=$AEO$5,成绩录入!CE35,0)</f>
        <v>0</v>
      </c>
      <c r="AFS32" s="248">
        <f>IF(AFS$6=$AEO$5,成绩录入!CF35,0)</f>
        <v>0</v>
      </c>
      <c r="AFT32" s="248">
        <f>IF(AFT$6=$AEO$5,成绩录入!CG35,0)</f>
        <v>0</v>
      </c>
      <c r="AFU32" s="248">
        <f>IF(AFU$6=$AEO$5,成绩录入!CH35,0)</f>
        <v>0</v>
      </c>
      <c r="AFV32" s="248">
        <f>IF(AFV$6=$AEO$5,成绩录入!CI35,0)</f>
        <v>0</v>
      </c>
      <c r="AFW32" s="248">
        <f>IF(AFW$6=$AEO$5,成绩录入!CJ35,0)</f>
        <v>0</v>
      </c>
      <c r="AFX32" s="248">
        <f>IF(AFX$6=$AEO$5,成绩录入!CK35,0)</f>
        <v>0</v>
      </c>
      <c r="AFY32" s="248">
        <f>IF(AFY$6=$AEO$5,成绩录入!CL35,0)</f>
        <v>0</v>
      </c>
      <c r="AFZ32" s="248">
        <f>IF(AFZ$6=$AEO$5,成绩录入!CM35,0)</f>
        <v>0</v>
      </c>
      <c r="AGA32" s="248">
        <f>IF(AGA$6=$AEO$5,成绩录入!CN35,0)</f>
        <v>0</v>
      </c>
      <c r="AGB32" s="248">
        <f>IF(AGB$6=$AEO$5,成绩录入!CO35,0)</f>
        <v>0</v>
      </c>
      <c r="AGC32" s="248">
        <f>IF(AGC$6=$AEO$5,成绩录入!CP35,0)</f>
        <v>0</v>
      </c>
      <c r="AGD32" s="248">
        <f>IF(AGD$6=$AEO$5,成绩录入!CQ35,0)</f>
        <v>0</v>
      </c>
      <c r="AGE32" s="248">
        <f>IF(AGE$6=$AEO$5,成绩录入!CR35,0)</f>
        <v>0</v>
      </c>
      <c r="AGF32" s="248">
        <f>IF(AGF$6=$AEO$5,成绩录入!CS35,0)</f>
        <v>0</v>
      </c>
      <c r="AGG32" s="248">
        <f>IF(AGG$6=$AEO$5,成绩录入!CT35,0)</f>
        <v>0</v>
      </c>
      <c r="AGH32" s="248">
        <f>IF(AGH$6=$AEO$5,成绩录入!CU35,0)</f>
        <v>0</v>
      </c>
      <c r="AGI32" s="248">
        <f>IF(AGI$6=$AEO$5,成绩录入!CV35,0)</f>
        <v>0</v>
      </c>
      <c r="AGJ32" s="248">
        <f>IF(AGJ$6=$AEO$5,成绩录入!CW35,0)</f>
        <v>0</v>
      </c>
      <c r="AGK32" s="248">
        <f>IF(AGK$6=$AEO$5,成绩录入!CX35,0)</f>
        <v>0</v>
      </c>
      <c r="AGL32" s="248">
        <f>IF(AGL$6=$AEO$5,成绩录入!CY35,0)</f>
        <v>0</v>
      </c>
      <c r="AGM32" s="248">
        <f>IF(AGM$6=$AEO$5,成绩录入!CZ35,0)</f>
        <v>0</v>
      </c>
      <c r="AGN32" s="248">
        <f>IF(AGN$6=$AEO$5,成绩录入!DA35,0)</f>
        <v>0</v>
      </c>
      <c r="AGO32" s="248">
        <f>IF(AGO$6=$AEO$5,成绩录入!DB35,0)</f>
        <v>0</v>
      </c>
      <c r="AGP32" s="248">
        <f>IF(AGP$6=$AEO$5,成绩录入!DC35,0)</f>
        <v>0</v>
      </c>
      <c r="AGQ32" s="248">
        <f>IF(AGQ$6=$AEO$5,成绩录入!DD35,0)</f>
        <v>0</v>
      </c>
      <c r="AGR32" s="248">
        <f>IF(AGR$6=$AEO$5,成绩录入!DE35,0)</f>
        <v>0</v>
      </c>
      <c r="AGS32" s="248">
        <f>IF(AGS$6=$AEO$5,成绩录入!DF35,0)</f>
        <v>0</v>
      </c>
      <c r="AGT32" s="248">
        <f>IF(AGT$6=$AEO$5,成绩录入!DG35,0)</f>
        <v>0</v>
      </c>
      <c r="AGU32" s="248">
        <f>IF(AGU$6=$AEO$5,成绩录入!DH35,0)</f>
        <v>0</v>
      </c>
      <c r="AGV32" s="248">
        <f>IF(AGV$6=$AEO$5,成绩录入!DI35,0)</f>
        <v>0</v>
      </c>
      <c r="AGW32" s="248">
        <f>IF(AGW$6=$AEO$5,成绩录入!DJ35,0)</f>
        <v>0</v>
      </c>
      <c r="AGX32" s="248">
        <f>IF(AGX$6=$AEO$5,成绩录入!DK35,0)</f>
        <v>0</v>
      </c>
      <c r="AGY32" s="248">
        <f>IF(AGY$6=$AEO$5,成绩录入!DL35,0)</f>
        <v>0</v>
      </c>
      <c r="AGZ32" s="248">
        <f>IF(AGZ$6=$AEO$5,成绩录入!DM35,0)</f>
        <v>0</v>
      </c>
      <c r="AHA32" s="248">
        <f>IF(AHA$6=$AEO$5,成绩录入!DN35,0)</f>
        <v>0</v>
      </c>
      <c r="AHB32" s="248">
        <f>IF(AHB$6=$AEO$5,成绩录入!DO35,0)</f>
        <v>0</v>
      </c>
      <c r="AHC32" s="248">
        <f>IF(AHC$6=$AEO$5,成绩录入!DP35,0)</f>
        <v>0</v>
      </c>
      <c r="AHD32" s="248">
        <f>IF(AHD$6=$AEO$5,成绩录入!DQ35,0)</f>
        <v>0</v>
      </c>
      <c r="AHE32" s="248">
        <f>IF(AHE$6=$AEO$5,成绩录入!DR35,0)</f>
        <v>0</v>
      </c>
      <c r="AHF32" s="248">
        <f>IF(AHF$6=$AEO$5,成绩录入!DS35,0)</f>
        <v>0</v>
      </c>
      <c r="AHG32" s="248">
        <f>IF(AHG$6=$AEO$5,成绩录入!DT35,0)</f>
        <v>0</v>
      </c>
      <c r="AHH32" s="248">
        <f>IF(AHH$6=$AEO$5,成绩录入!DU35,0)</f>
        <v>0</v>
      </c>
      <c r="AHI32" s="248">
        <f>IF(AHI$6=$AEO$5,成绩录入!DV35,0)</f>
        <v>0</v>
      </c>
      <c r="AHJ32" s="248">
        <f>IF(AHJ$6=$AEO$5,成绩录入!DW35,0)</f>
        <v>0</v>
      </c>
      <c r="AHK32" s="248">
        <f>IF(AHK$6=$AEO$5,成绩录入!DX35,0)</f>
        <v>0</v>
      </c>
      <c r="AHL32" s="248">
        <f>IF(AHL$6=$AEO$5,成绩录入!DY35,0)</f>
        <v>0</v>
      </c>
      <c r="AHM32" s="248">
        <f>IF(AHM$6=$AEO$5,成绩录入!DZ35,0)</f>
        <v>0</v>
      </c>
      <c r="AHN32" s="248">
        <f>IF(AHN$6=$AEO$5,成绩录入!EA35,0)</f>
        <v>0</v>
      </c>
      <c r="AHO32" s="248">
        <f>IF(AHO$6=$AEO$5,成绩录入!EB35,0)</f>
        <v>0</v>
      </c>
      <c r="AHP32" s="248">
        <f>IF(AHP$6=$AEO$5,成绩录入!EC35,0)</f>
        <v>0</v>
      </c>
      <c r="AHQ32" s="248">
        <f>IF(AHQ$6=$AEO$5,成绩录入!ED35,0)</f>
        <v>0</v>
      </c>
      <c r="AHR32" s="248">
        <f>IF(AHR$6=$AEO$5,成绩录入!EE35,0)</f>
        <v>0</v>
      </c>
      <c r="AHS32" s="248">
        <f>IF(AHS$6=$AEO$5,成绩录入!EF35,0)</f>
        <v>0</v>
      </c>
      <c r="AHT32" s="248">
        <f>IF(AHT$6=$AEO$5,成绩录入!EG35,0)</f>
        <v>0</v>
      </c>
      <c r="AHU32" s="248">
        <f>IF(AHU$6=$AEO$5,成绩录入!EH35,0)</f>
        <v>0</v>
      </c>
      <c r="AHV32" s="248">
        <f>IF(AHV$6=$AEO$5,成绩录入!EI35,0)</f>
        <v>0</v>
      </c>
      <c r="AHW32" s="248">
        <f>IF(AHW$6=$AEO$5,成绩录入!EJ35,0)</f>
        <v>0</v>
      </c>
      <c r="AHX32" s="248">
        <f>IF(AHX$6=$AEO$5,成绩录入!EK35,0)</f>
        <v>0</v>
      </c>
      <c r="AHY32" s="248">
        <f>IF(AHY$6=$AEO$5,成绩录入!EL35,0)</f>
        <v>0</v>
      </c>
      <c r="AHZ32" s="248">
        <f>IF(AHZ$6=$AEO$5,成绩录入!EM35,0)</f>
        <v>0</v>
      </c>
      <c r="AIA32" s="248">
        <f>IF(AIA$6=$AEO$5,成绩录入!EN35,0)</f>
        <v>0</v>
      </c>
      <c r="AIB32" s="248">
        <f>IF(AIB$6=$AEO$5,成绩录入!EO35,0)</f>
        <v>0</v>
      </c>
      <c r="AIC32" s="248">
        <f>IF(AIC$6=$AEO$5,成绩录入!EP35,0)</f>
        <v>0</v>
      </c>
      <c r="AID32" s="248">
        <f>IF(AID$6=$AEO$5,成绩录入!EQ35,0)</f>
        <v>0</v>
      </c>
      <c r="AIE32" s="248">
        <f>IF(AIE$6=$AEO$5,成绩录入!ER35,0)</f>
        <v>0</v>
      </c>
      <c r="AIF32" s="248">
        <f>IF(AIF$6=$AEO$5,成绩录入!ES35,0)</f>
        <v>0</v>
      </c>
      <c r="AIG32" s="248">
        <f>IF(AIG$6=$AEO$5,成绩录入!ET35,0)</f>
        <v>0</v>
      </c>
      <c r="AIH32" s="248">
        <f>IF(AIH$6=$AEO$5,成绩录入!EU35,0)</f>
        <v>0</v>
      </c>
      <c r="AII32" s="248">
        <f>IF(AII$6=$AEO$5,成绩录入!EV35,0)</f>
        <v>0</v>
      </c>
      <c r="AIJ32" s="248">
        <f>IF(AIJ$6=$AEO$5,成绩录入!EW35,0)</f>
        <v>0</v>
      </c>
      <c r="AIK32" s="248">
        <f>IF(AIK$6=$AEO$5,成绩录入!EX35,0)</f>
        <v>0</v>
      </c>
      <c r="AIL32" s="218">
        <f t="shared" si="35"/>
        <v>0</v>
      </c>
      <c r="AIN32" s="214" t="str">
        <f>初始录入!A37</f>
        <v/>
      </c>
      <c r="AIO32" s="215">
        <f>初始录入!B37</f>
        <v>0</v>
      </c>
      <c r="AIP32" s="216">
        <f>初始录入!C37</f>
        <v>0</v>
      </c>
      <c r="AIQ32" s="314">
        <f>IF(平时!D30&lt;&gt;"",平时!D30,0)</f>
        <v>0</v>
      </c>
      <c r="AIR32" s="324" t="str">
        <f t="shared" si="89"/>
        <v/>
      </c>
      <c r="AIS32" s="314">
        <f>IF(过程!D30&lt;&gt;"",过程!D30,0)</f>
        <v>0</v>
      </c>
      <c r="AIT32" s="324" t="str">
        <f t="shared" si="90"/>
        <v/>
      </c>
      <c r="AIU32" s="216">
        <f>IF(期末!D30&lt;&gt;"",期末!D30,0)</f>
        <v>0</v>
      </c>
      <c r="AIV32" s="324" t="str">
        <f t="shared" si="91"/>
        <v/>
      </c>
      <c r="AIW32" s="325">
        <f t="shared" si="92"/>
        <v>0</v>
      </c>
      <c r="AIX32" s="314">
        <f>IF(平时!E30&lt;&gt;"",平时!E30,0)</f>
        <v>0</v>
      </c>
      <c r="AIY32" s="324" t="str">
        <f t="shared" si="93"/>
        <v/>
      </c>
      <c r="AIZ32" s="314">
        <f>IF(过程!E30&lt;&gt;"",过程!E30,0)</f>
        <v>0</v>
      </c>
      <c r="AJA32" s="324" t="str">
        <f t="shared" si="94"/>
        <v/>
      </c>
      <c r="AJB32" s="216">
        <f>IF(期末!E30&lt;&gt;"",期末!E30,0)</f>
        <v>0</v>
      </c>
      <c r="AJC32" s="324" t="str">
        <f t="shared" si="95"/>
        <v/>
      </c>
      <c r="AJD32" s="325">
        <f t="shared" si="96"/>
        <v>0</v>
      </c>
      <c r="AJE32" s="314">
        <f>IF(平时!F30&lt;&gt;"",平时!F30,0)</f>
        <v>0</v>
      </c>
      <c r="AJF32" s="324" t="str">
        <f t="shared" si="97"/>
        <v/>
      </c>
      <c r="AJG32" s="314">
        <f>IF(过程!F30&lt;&gt;"",过程!F30,0)</f>
        <v>0</v>
      </c>
      <c r="AJH32" s="324" t="str">
        <f t="shared" si="98"/>
        <v/>
      </c>
      <c r="AJI32" s="216">
        <f>IF(期末!F30&lt;&gt;"",期末!F30,0)</f>
        <v>0</v>
      </c>
      <c r="AJJ32" s="324" t="str">
        <f t="shared" si="99"/>
        <v/>
      </c>
      <c r="AJK32" s="325">
        <f t="shared" si="100"/>
        <v>0</v>
      </c>
      <c r="AJL32" s="314">
        <f>IF(平时!G30&lt;&gt;"",平时!G30,0)</f>
        <v>0</v>
      </c>
      <c r="AJM32" s="324" t="str">
        <f t="shared" si="101"/>
        <v/>
      </c>
      <c r="AJN32" s="314">
        <f>IF(过程!G30&lt;&gt;"",过程!G30,0)</f>
        <v>0</v>
      </c>
      <c r="AJO32" s="324" t="str">
        <f t="shared" si="102"/>
        <v/>
      </c>
      <c r="AJP32" s="216">
        <f>IF(期末!G30&lt;&gt;"",期末!G30,0)</f>
        <v>0</v>
      </c>
      <c r="AJQ32" s="324" t="str">
        <f t="shared" si="103"/>
        <v/>
      </c>
      <c r="AJR32" s="325">
        <f t="shared" si="104"/>
        <v>0</v>
      </c>
      <c r="AJS32" s="314">
        <f>IF(平时!H30&lt;&gt;"",平时!H30,0)</f>
        <v>0</v>
      </c>
      <c r="AJT32" s="324" t="str">
        <f t="shared" si="105"/>
        <v/>
      </c>
      <c r="AJU32" s="314">
        <f>IF(过程!H30&lt;&gt;"",过程!H30,0)</f>
        <v>0</v>
      </c>
      <c r="AJV32" s="324" t="str">
        <f t="shared" si="106"/>
        <v/>
      </c>
      <c r="AJW32" s="216">
        <f>IF(期末!H30&lt;&gt;"",期末!H30,0)</f>
        <v>0</v>
      </c>
      <c r="AJX32" s="324" t="str">
        <f t="shared" si="107"/>
        <v/>
      </c>
      <c r="AJY32" s="326">
        <f t="shared" si="108"/>
        <v>0</v>
      </c>
      <c r="AKA32" s="216" t="str">
        <f>初始录入!A37</f>
        <v/>
      </c>
      <c r="AKB32" s="216">
        <f>初始录入!B37</f>
        <v>0</v>
      </c>
      <c r="AKC32" s="216">
        <f>初始录入!C37</f>
        <v>0</v>
      </c>
      <c r="AKD32" s="327" t="str">
        <f>IF(初始录入!$E37=初始录入!$K$2,达成度!$D45,"")</f>
        <v/>
      </c>
      <c r="AKE32" s="327" t="str">
        <f>IF(初始录入!$E37=初始录入!$K$3,达成度!D45,"")</f>
        <v/>
      </c>
      <c r="AKF32" s="216" t="str">
        <f>IF(初始录入!$E37=初始录入!$K$4,达成度!D45,"")</f>
        <v/>
      </c>
      <c r="AKG32" s="216" t="str">
        <f>IF(初始录入!$E37=初始录入!$K$5,达成度!D45,"")</f>
        <v/>
      </c>
      <c r="AKH32" s="327" t="str">
        <f>IF(初始录入!$E37=初始录入!$K$2,达成度!E45,"")</f>
        <v/>
      </c>
      <c r="AKI32" s="327" t="str">
        <f>IF(初始录入!$E37=初始录入!$K$3,达成度!E45,"")</f>
        <v/>
      </c>
      <c r="AKJ32" s="216" t="str">
        <f>IF(初始录入!$E37=初始录入!$K$4,达成度!E45,"")</f>
        <v/>
      </c>
      <c r="AKK32" s="216" t="str">
        <f>IF(初始录入!$E37=初始录入!$K$5,达成度!E45,"")</f>
        <v/>
      </c>
      <c r="AKL32" s="327" t="str">
        <f>IF(初始录入!$E37=初始录入!$K$2,达成度!F45,"")</f>
        <v/>
      </c>
      <c r="AKM32" s="327" t="str">
        <f>IF(初始录入!$E37=初始录入!$K$3,达成度!F45,"")</f>
        <v/>
      </c>
      <c r="AKN32" s="216" t="str">
        <f>IF(初始录入!$E37=初始录入!$K$4,达成度!F45,"")</f>
        <v/>
      </c>
      <c r="AKO32" s="216" t="str">
        <f>IF(初始录入!$E37=初始录入!$K$5,达成度!F45,"")</f>
        <v/>
      </c>
      <c r="AKP32" s="327" t="str">
        <f>IF(初始录入!$E37=初始录入!$K$2,达成度!H45,"")</f>
        <v/>
      </c>
      <c r="AKQ32" s="327" t="str">
        <f>IF(初始录入!$E37=初始录入!$K$3,达成度!H45,"")</f>
        <v/>
      </c>
      <c r="AKR32" s="216" t="str">
        <f>IF(初始录入!$E37=初始录入!$K$4,达成度!H45,"")</f>
        <v/>
      </c>
      <c r="AKS32" s="216" t="str">
        <f>IF(初始录入!$E37=初始录入!$K$5,达成度!H45,"")</f>
        <v/>
      </c>
      <c r="AKT32" s="327" t="str">
        <f>IF(初始录入!$E37=初始录入!$K$2,达成度!I45,"")</f>
        <v/>
      </c>
      <c r="AKU32" s="327" t="str">
        <f>IF(初始录入!$E37=初始录入!$K$3,达成度!I45,"")</f>
        <v/>
      </c>
      <c r="AKV32" s="216" t="str">
        <f>IF(初始录入!$E37=初始录入!$K$4,达成度!I45,"")</f>
        <v/>
      </c>
      <c r="AKW32" s="216" t="str">
        <f>IF(初始录入!$E37=初始录入!$K$5,达成度!I45,"")</f>
        <v/>
      </c>
      <c r="AKX32" s="327" t="str">
        <f>IF(初始录入!$E37=初始录入!$K$2,达成度!J45,"")</f>
        <v/>
      </c>
      <c r="AKY32" s="327" t="str">
        <f>IF(初始录入!$E37=初始录入!$K$3,达成度!J45,"")</f>
        <v/>
      </c>
      <c r="AKZ32" s="216" t="str">
        <f>IF(初始录入!$E37=初始录入!$K$4,达成度!J45,"")</f>
        <v/>
      </c>
      <c r="ALA32" s="216" t="str">
        <f>IF(初始录入!$E37=初始录入!$K$5,达成度!J45,"")</f>
        <v/>
      </c>
      <c r="ALB32" s="327" t="str">
        <f>IF(初始录入!$E37=初始录入!$K$2,达成度!L45,"")</f>
        <v/>
      </c>
      <c r="ALC32" s="327" t="str">
        <f>IF(初始录入!$E37=初始录入!$K$3,达成度!L45,"")</f>
        <v/>
      </c>
      <c r="ALD32" s="216" t="str">
        <f>IF(初始录入!$E37=初始录入!$K$4,达成度!L45,"")</f>
        <v/>
      </c>
      <c r="ALE32" s="216" t="str">
        <f>IF(初始录入!$E37=初始录入!$K$5,达成度!L45,"")</f>
        <v/>
      </c>
      <c r="ALF32" s="327" t="str">
        <f>IF(初始录入!$E37=初始录入!$K$2,达成度!M45,"")</f>
        <v/>
      </c>
      <c r="ALG32" s="327" t="str">
        <f>IF(初始录入!$E37=初始录入!$K$3,达成度!M45,"")</f>
        <v/>
      </c>
      <c r="ALH32" s="216" t="str">
        <f>IF(初始录入!$E37=初始录入!$K$4,达成度!M45,"")</f>
        <v/>
      </c>
      <c r="ALI32" s="216" t="str">
        <f>IF(初始录入!$E37=初始录入!$K$5,达成度!M45,"")</f>
        <v/>
      </c>
      <c r="ALJ32" s="327" t="str">
        <f>IF(初始录入!$E37=初始录入!$K$2,达成度!N45,"")</f>
        <v/>
      </c>
      <c r="ALK32" s="327" t="str">
        <f>IF(初始录入!$E37=初始录入!$K$3,达成度!N45,"")</f>
        <v/>
      </c>
      <c r="ALL32" s="216" t="str">
        <f>IF(初始录入!$E37=初始录入!$K$4,达成度!N45,"")</f>
        <v/>
      </c>
      <c r="ALM32" s="216" t="str">
        <f>IF(初始录入!$E37=初始录入!$K$5,达成度!N45,"")</f>
        <v/>
      </c>
      <c r="ALN32" s="327" t="str">
        <f>IF(初始录入!$E37=初始录入!$K$2,达成度!P45,"")</f>
        <v/>
      </c>
      <c r="ALO32" s="327" t="str">
        <f>IF(初始录入!$E37=初始录入!$K$3,达成度!P45,"")</f>
        <v/>
      </c>
      <c r="ALP32" s="216" t="str">
        <f>IF(初始录入!$E37=初始录入!$K$4,达成度!P45,"")</f>
        <v/>
      </c>
      <c r="ALQ32" s="216" t="str">
        <f>IF(初始录入!$E37=初始录入!$K$5,达成度!P45,"")</f>
        <v/>
      </c>
      <c r="ALR32" s="327" t="str">
        <f>IF(初始录入!$E37=初始录入!$K$2,达成度!Q45,"")</f>
        <v/>
      </c>
      <c r="ALS32" s="327" t="str">
        <f>IF(初始录入!$E37=初始录入!$K$3,达成度!Q45,"")</f>
        <v/>
      </c>
      <c r="ALT32" s="216" t="str">
        <f>IF(初始录入!$E37=初始录入!$K$4,达成度!Q45,"")</f>
        <v/>
      </c>
      <c r="ALU32" s="216" t="str">
        <f>IF(初始录入!$E37=初始录入!$K$5,达成度!Q45,"")</f>
        <v/>
      </c>
      <c r="ALV32" s="327" t="str">
        <f>IF(初始录入!$E37=初始录入!$K$2,达成度!R45,"")</f>
        <v/>
      </c>
      <c r="ALW32" s="327" t="str">
        <f>IF(初始录入!$E37=初始录入!$K$3,达成度!R45,"")</f>
        <v/>
      </c>
      <c r="ALX32" s="216" t="str">
        <f>IF(初始录入!$E37=初始录入!$K$4,达成度!R45,"")</f>
        <v/>
      </c>
      <c r="ALY32" s="216"/>
      <c r="ALZ32" s="327" t="str">
        <f>IF(初始录入!$E37=初始录入!$K$2,达成度!T45,"")</f>
        <v/>
      </c>
      <c r="AMA32" s="327" t="str">
        <f>IF(初始录入!$E37=初始录入!$K$3,达成度!T45,"")</f>
        <v/>
      </c>
      <c r="AMB32" s="216" t="str">
        <f>IF(初始录入!$E37=初始录入!$K$4,达成度!T45,"")</f>
        <v/>
      </c>
      <c r="AMC32" s="216" t="str">
        <f>IF(初始录入!$E37=初始录入!$K$5,达成度!T45,"")</f>
        <v/>
      </c>
      <c r="AMD32" s="327" t="str">
        <f>IF(初始录入!$E37=初始录入!$K$2,达成度!U45,"")</f>
        <v/>
      </c>
      <c r="AME32" s="327" t="str">
        <f>IF(初始录入!$E37=初始录入!$K$3,达成度!U45,"")</f>
        <v/>
      </c>
      <c r="AMF32" s="216" t="str">
        <f>IF(初始录入!$E37=初始录入!$K$4,达成度!U45,"")</f>
        <v/>
      </c>
      <c r="AMG32" s="216" t="str">
        <f>IF(初始录入!$E37=初始录入!$K$5,达成度!U45,"")</f>
        <v/>
      </c>
      <c r="AMH32" s="327" t="str">
        <f>IF(初始录入!$E37=初始录入!$K$2,达成度!V45,"")</f>
        <v/>
      </c>
      <c r="AMI32" s="327" t="str">
        <f>IF(初始录入!$E37=初始录入!$K$3,达成度!V45,"")</f>
        <v/>
      </c>
      <c r="AMJ32" s="216" t="str">
        <f>IF(初始录入!$E37=初始录入!$K$4,达成度!W45,"")</f>
        <v/>
      </c>
      <c r="AMK32" s="216" t="str">
        <f>IF(初始录入!$E37=初始录入!$K$5,达成度!W45,"")</f>
        <v/>
      </c>
      <c r="AMM32" s="215">
        <f t="shared" si="114"/>
        <v>25</v>
      </c>
      <c r="AMN32" s="222" t="str">
        <f t="shared" si="109"/>
        <v/>
      </c>
      <c r="AMO32" s="325" t="str">
        <f>IF($AMM32&lt;=$H$7,INDEX(达成度!$G$21:$G$170,$AMM32,1),"")</f>
        <v/>
      </c>
      <c r="AMP32" s="325" t="str">
        <f>IF($AMM32&lt;=$H$7,INDEX(达成度!$K$21:$K$170,$AMM32,1),"")</f>
        <v/>
      </c>
      <c r="AMQ32" s="325" t="str">
        <f>IF($AMM32&lt;=$H$7,INDEX(达成度!$O$21:$O$170,$AMM32,1),"")</f>
        <v/>
      </c>
      <c r="AMR32" s="325" t="str">
        <f>IF($AMM32&lt;=$H$7,INDEX(达成度!$S$21:$S$170,$AMM32,1),"")</f>
        <v/>
      </c>
      <c r="AMS32" s="326" t="str">
        <f>IF($AMM32&lt;=$H$7,INDEX(达成度!$W$21:$W$170,$AMM32,1),"")</f>
        <v/>
      </c>
      <c r="AMT32" s="328"/>
      <c r="AMU32" s="336"/>
      <c r="AMV32" s="222" t="str">
        <f t="shared" si="110"/>
        <v/>
      </c>
      <c r="AMW32" s="325" t="str">
        <f>IF($AMM32&lt;=$I$7,INDEX(达成度!$G$21:$G$170,$AMM32+$H$7,1),"")</f>
        <v/>
      </c>
      <c r="AMX32" s="325" t="str">
        <f>IF($AMM32&lt;=$I$7,INDEX(达成度!$K$21:$K$170,$AMM32+$H$7,1),"")</f>
        <v/>
      </c>
      <c r="AMY32" s="325" t="str">
        <f>IF($AMM32&lt;=$I$7,INDEX(达成度!$O$21:$O$170,$AMM32+$H$7,1),"")</f>
        <v/>
      </c>
      <c r="AMZ32" s="325" t="str">
        <f>IF($AMM32&lt;=$I$7,INDEX(达成度!$S$21:$S$170,$AMM32+$H$7,1),"")</f>
        <v/>
      </c>
      <c r="ANA32" s="326" t="str">
        <f>IF($AMM32&lt;=$I$7,INDEX(达成度!$W$21:$W$170,$AMM32+$H$7,1),"")</f>
        <v/>
      </c>
      <c r="ANB32" s="206"/>
      <c r="ANC32" s="215"/>
      <c r="AND32" s="216" t="str">
        <f t="shared" si="111"/>
        <v/>
      </c>
      <c r="ANE32" s="325" t="str">
        <f>IF($AMM32&lt;=$J$7,INDEX(达成度!$G$21:$G$170,$AMM32+$H$7+$I$7,1),"")</f>
        <v/>
      </c>
      <c r="ANF32" s="325" t="str">
        <f>IF($AMM32&lt;=$J$7,INDEX(达成度!$K$21:$K$170,$AMM32+$H$7+$I$7,1),"")</f>
        <v/>
      </c>
      <c r="ANG32" s="325" t="str">
        <f>IF($AMM32&lt;=$J$7,INDEX(达成度!$O$21:$O$170,$AMM32+$H$7+$I$7,1),"")</f>
        <v/>
      </c>
      <c r="ANH32" s="325" t="str">
        <f>IF($AMM32&lt;=$J$7,INDEX(达成度!$S$21:$S$170,$AMM32+$H$7+$I$7,1),"")</f>
        <v/>
      </c>
      <c r="ANI32" s="326" t="str">
        <f>IF($AMM32&lt;=$J$7,INDEX(达成度!$W$21:$W$170,$AMM32+$H$7+$I$7,1),"")</f>
        <v/>
      </c>
      <c r="ANK32" s="215"/>
      <c r="ANL32" s="216" t="str">
        <f t="shared" si="112"/>
        <v/>
      </c>
      <c r="ANM32" s="325" t="str">
        <f>IF($AMM32&lt;=$K$7,INDEX(达成度!$G$21:$G$170,$AMM32+$H$7+$I$7+$J$7,1),"")</f>
        <v/>
      </c>
      <c r="ANN32" s="325" t="str">
        <f>IF($AMM32&lt;=$K$7,INDEX(达成度!$K$21:$K$170,$AMM32+$H$7+$I$7+$J$7,1),"")</f>
        <v/>
      </c>
      <c r="ANO32" s="325" t="str">
        <f>IF($AMM32&lt;=$K$7,INDEX(达成度!$O$21:$O$170,$AMM32+$H$7+$I$7+$J$7,1),"")</f>
        <v/>
      </c>
      <c r="ANP32" s="325" t="str">
        <f>IF($AMM32&lt;=$K$7,INDEX(达成度!$S$21:$S$170,$AMM32+$H$7+$I$7+$J$7,1),"")</f>
        <v/>
      </c>
      <c r="ANQ32" s="326" t="str">
        <f>IF($AMM32&lt;=$K$7,INDEX(达成度!$W$21:$W$170,$AMM32+$H$7+$I$7+$J$7,1),"")</f>
        <v/>
      </c>
    </row>
    <row r="33" ht="18" customHeight="1" spans="1:1024 1025:1057">
      <c r="A33" s="215" t="str">
        <f>初始录入!A38</f>
        <v/>
      </c>
      <c r="B33" s="216" t="str">
        <f>IF(初始录入!B38&lt;&gt;"",初始录入!B38,"")</f>
        <v/>
      </c>
      <c r="C33" s="216" t="str">
        <f>IF(初始录入!C38&lt;&gt;"",初始录入!C38,"")</f>
        <v/>
      </c>
      <c r="D33" s="216" t="str">
        <f>IF(初始录入!D38&lt;&gt;"",初始录入!D38,"")</f>
        <v/>
      </c>
      <c r="E33" s="218" t="str">
        <f>IF(初始录入!E38&lt;&gt;"",初始录入!E38,"")</f>
        <v/>
      </c>
      <c r="G33" s="330"/>
      <c r="H33" s="295">
        <f>IF(初始录入!E38=H$6,1,0)</f>
        <v>0</v>
      </c>
      <c r="I33" s="295">
        <f>IF(初始录入!E38=I$6,1,0)</f>
        <v>0</v>
      </c>
      <c r="J33" s="295">
        <f>IF(初始录入!E38=J$6,1,0)</f>
        <v>0</v>
      </c>
      <c r="K33" s="321">
        <f>IF(初始录入!E38=K$6,1,0)</f>
        <v>0</v>
      </c>
      <c r="L33" s="28"/>
      <c r="M33" s="215">
        <f>初始录入!M8</f>
        <v>0</v>
      </c>
      <c r="N33" s="216">
        <f>成绩录入!L7</f>
        <v>0</v>
      </c>
      <c r="O33" s="216"/>
      <c r="P33" s="295"/>
      <c r="Q33" s="216"/>
      <c r="R33" s="218"/>
      <c r="X33" s="28"/>
      <c r="Y33" s="294">
        <v>100</v>
      </c>
      <c r="Z33" s="295">
        <f>成绩录入!$F$7</f>
        <v>0</v>
      </c>
      <c r="AA33" s="295">
        <f>成绩录入!F36</f>
        <v>0</v>
      </c>
      <c r="AB33" s="296">
        <f>IF(初始录入!$M$7&lt;&gt;"",IF(成绩录入!$F$7&lt;&gt;"",IF(初始录入!$P$7="次数",AA33/Z33*Y33,成绩录入!F36),0),0)</f>
        <v>0</v>
      </c>
      <c r="AC33" s="297">
        <f t="shared" si="36"/>
        <v>0</v>
      </c>
      <c r="AD33" s="297">
        <f t="shared" si="23"/>
        <v>0</v>
      </c>
      <c r="AE33" s="297">
        <f t="shared" si="24"/>
        <v>0</v>
      </c>
      <c r="AF33" s="297">
        <f t="shared" si="25"/>
        <v>0</v>
      </c>
      <c r="AG33" s="297">
        <f t="shared" si="26"/>
        <v>0</v>
      </c>
      <c r="AH33" s="298">
        <f t="shared" si="37"/>
        <v>0</v>
      </c>
      <c r="AI33" s="28"/>
      <c r="AJ33" s="260">
        <f>成绩录入!I36</f>
        <v>0</v>
      </c>
      <c r="AK33" s="248">
        <f>成绩录入!J36</f>
        <v>0</v>
      </c>
      <c r="AL33" s="248">
        <f>成绩录入!K36</f>
        <v>0</v>
      </c>
      <c r="AM33" s="248">
        <f>成绩录入!L36</f>
        <v>0</v>
      </c>
      <c r="AN33" s="248">
        <f>成绩录入!M36</f>
        <v>0</v>
      </c>
      <c r="AO33" s="298">
        <f t="shared" si="38"/>
        <v>0</v>
      </c>
      <c r="AP33" s="299"/>
      <c r="AQ33" s="260">
        <f>成绩录入!I36</f>
        <v>0</v>
      </c>
      <c r="AR33" s="248">
        <f>成绩录入!J36</f>
        <v>0</v>
      </c>
      <c r="AS33" s="248">
        <f>成绩录入!K36</f>
        <v>0</v>
      </c>
      <c r="AT33" s="248">
        <f>成绩录入!L36</f>
        <v>0</v>
      </c>
      <c r="AU33" s="248">
        <f>成绩录入!M36</f>
        <v>0</v>
      </c>
      <c r="AV33" s="298">
        <f t="shared" si="39"/>
        <v>0</v>
      </c>
      <c r="AW33" s="299"/>
      <c r="AX33" s="260">
        <f>成绩录入!I36</f>
        <v>0</v>
      </c>
      <c r="AY33" s="248">
        <f>成绩录入!J36</f>
        <v>0</v>
      </c>
      <c r="AZ33" s="248">
        <f>成绩录入!K36</f>
        <v>0</v>
      </c>
      <c r="BA33" s="248">
        <f>成绩录入!L36</f>
        <v>0</v>
      </c>
      <c r="BB33" s="248">
        <f>成绩录入!M36</f>
        <v>0</v>
      </c>
      <c r="BC33" s="298">
        <f t="shared" si="40"/>
        <v>0</v>
      </c>
      <c r="BD33" s="299"/>
      <c r="BE33" s="260">
        <f>成绩录入!I36</f>
        <v>0</v>
      </c>
      <c r="BF33" s="248">
        <f>成绩录入!J36</f>
        <v>0</v>
      </c>
      <c r="BG33" s="248">
        <f>成绩录入!K36</f>
        <v>0</v>
      </c>
      <c r="BH33" s="248">
        <f>成绩录入!L36</f>
        <v>0</v>
      </c>
      <c r="BI33" s="248">
        <f>成绩录入!M36</f>
        <v>0</v>
      </c>
      <c r="BJ33" s="298">
        <f t="shared" si="41"/>
        <v>0</v>
      </c>
      <c r="BK33" s="299"/>
      <c r="BL33" s="260">
        <f>成绩录入!I36</f>
        <v>0</v>
      </c>
      <c r="BM33" s="248">
        <f>成绩录入!J36</f>
        <v>0</v>
      </c>
      <c r="BN33" s="248">
        <f>成绩录入!K36</f>
        <v>0</v>
      </c>
      <c r="BO33" s="248">
        <f>成绩录入!L36</f>
        <v>0</v>
      </c>
      <c r="BP33" s="248">
        <f>成绩录入!M36</f>
        <v>0</v>
      </c>
      <c r="BQ33" s="298">
        <f t="shared" si="42"/>
        <v>0</v>
      </c>
      <c r="BR33" s="300"/>
      <c r="BS33" s="260">
        <f>成绩录入!P36</f>
        <v>0</v>
      </c>
      <c r="BT33" s="248">
        <f>成绩录入!Q36</f>
        <v>0</v>
      </c>
      <c r="BU33" s="248">
        <f>成绩录入!R36</f>
        <v>0</v>
      </c>
      <c r="BV33" s="248">
        <f>成绩录入!S36</f>
        <v>0</v>
      </c>
      <c r="BW33" s="248">
        <f>成绩录入!T36</f>
        <v>0</v>
      </c>
      <c r="BX33" s="248">
        <f>成绩录入!U36</f>
        <v>0</v>
      </c>
      <c r="BY33" s="248">
        <f>成绩录入!V36</f>
        <v>0</v>
      </c>
      <c r="BZ33" s="248">
        <f>成绩录入!W36</f>
        <v>0</v>
      </c>
      <c r="CA33" s="248">
        <f>成绩录入!X36</f>
        <v>0</v>
      </c>
      <c r="CB33" s="248">
        <f>成绩录入!Y36</f>
        <v>0</v>
      </c>
      <c r="CC33" s="298">
        <f t="shared" si="43"/>
        <v>0</v>
      </c>
      <c r="CD33" s="299"/>
      <c r="CE33" s="260">
        <f>成绩录入!P36</f>
        <v>0</v>
      </c>
      <c r="CF33" s="248">
        <f>成绩录入!Q36</f>
        <v>0</v>
      </c>
      <c r="CG33" s="248">
        <f>成绩录入!R36</f>
        <v>0</v>
      </c>
      <c r="CH33" s="248">
        <f>成绩录入!S36</f>
        <v>0</v>
      </c>
      <c r="CI33" s="248">
        <f>成绩录入!T36</f>
        <v>0</v>
      </c>
      <c r="CJ33" s="248">
        <f>成绩录入!U36</f>
        <v>0</v>
      </c>
      <c r="CK33" s="248">
        <f>成绩录入!V36</f>
        <v>0</v>
      </c>
      <c r="CL33" s="248">
        <f>成绩录入!W36</f>
        <v>0</v>
      </c>
      <c r="CM33" s="248">
        <f>成绩录入!X36</f>
        <v>0</v>
      </c>
      <c r="CN33" s="248">
        <f>成绩录入!Y36</f>
        <v>0</v>
      </c>
      <c r="CO33" s="298">
        <f t="shared" si="44"/>
        <v>0</v>
      </c>
      <c r="CP33" s="299"/>
      <c r="CQ33" s="260">
        <f>成绩录入!P36</f>
        <v>0</v>
      </c>
      <c r="CR33" s="248">
        <f>成绩录入!Q36</f>
        <v>0</v>
      </c>
      <c r="CS33" s="248">
        <f>成绩录入!R36</f>
        <v>0</v>
      </c>
      <c r="CT33" s="248">
        <f>成绩录入!S36</f>
        <v>0</v>
      </c>
      <c r="CU33" s="248">
        <f>成绩录入!T36</f>
        <v>0</v>
      </c>
      <c r="CV33" s="248">
        <f>成绩录入!U36</f>
        <v>0</v>
      </c>
      <c r="CW33" s="248">
        <f>成绩录入!V36</f>
        <v>0</v>
      </c>
      <c r="CX33" s="248">
        <f>成绩录入!W36</f>
        <v>0</v>
      </c>
      <c r="CY33" s="248">
        <f>成绩录入!X36</f>
        <v>0</v>
      </c>
      <c r="CZ33" s="248">
        <f>成绩录入!Y36</f>
        <v>0</v>
      </c>
      <c r="DA33" s="298">
        <f t="shared" si="45"/>
        <v>0</v>
      </c>
      <c r="DB33" s="299"/>
      <c r="DC33" s="260">
        <f>成绩录入!P36</f>
        <v>0</v>
      </c>
      <c r="DD33" s="248">
        <f>成绩录入!Q36</f>
        <v>0</v>
      </c>
      <c r="DE33" s="248">
        <f>成绩录入!R36</f>
        <v>0</v>
      </c>
      <c r="DF33" s="248">
        <f>成绩录入!S36</f>
        <v>0</v>
      </c>
      <c r="DG33" s="248">
        <f>成绩录入!T36</f>
        <v>0</v>
      </c>
      <c r="DH33" s="248">
        <f>成绩录入!U36</f>
        <v>0</v>
      </c>
      <c r="DI33" s="248">
        <f>成绩录入!V36</f>
        <v>0</v>
      </c>
      <c r="DJ33" s="248">
        <f>成绩录入!W36</f>
        <v>0</v>
      </c>
      <c r="DK33" s="248">
        <f>成绩录入!X36</f>
        <v>0</v>
      </c>
      <c r="DL33" s="248">
        <f>成绩录入!Y36</f>
        <v>0</v>
      </c>
      <c r="DM33" s="298">
        <f t="shared" si="46"/>
        <v>0</v>
      </c>
      <c r="DN33" s="299"/>
      <c r="DO33" s="260">
        <f>成绩录入!P36</f>
        <v>0</v>
      </c>
      <c r="DP33" s="248">
        <f>成绩录入!Q36</f>
        <v>0</v>
      </c>
      <c r="DQ33" s="248">
        <f>成绩录入!R36</f>
        <v>0</v>
      </c>
      <c r="DR33" s="248">
        <f>成绩录入!S36</f>
        <v>0</v>
      </c>
      <c r="DS33" s="248">
        <f>成绩录入!T36</f>
        <v>0</v>
      </c>
      <c r="DT33" s="248">
        <f>成绩录入!U36</f>
        <v>0</v>
      </c>
      <c r="DU33" s="248">
        <f>成绩录入!V36</f>
        <v>0</v>
      </c>
      <c r="DV33" s="248">
        <f>成绩录入!W36</f>
        <v>0</v>
      </c>
      <c r="DW33" s="248">
        <f>成绩录入!X36</f>
        <v>0</v>
      </c>
      <c r="DX33" s="248">
        <f>成绩录入!Y36</f>
        <v>0</v>
      </c>
      <c r="DY33" s="298">
        <f t="shared" si="47"/>
        <v>0</v>
      </c>
      <c r="DZ33" s="299"/>
      <c r="EA33" s="301" t="e">
        <f t="shared" si="48"/>
        <v>#DIV/0!</v>
      </c>
      <c r="EB33" s="297" t="e">
        <f t="shared" si="49"/>
        <v>#DIV/0!</v>
      </c>
      <c r="EC33" s="297" t="e">
        <f t="shared" si="50"/>
        <v>#DIV/0!</v>
      </c>
      <c r="ED33" s="297" t="e">
        <f t="shared" si="51"/>
        <v>#DIV/0!</v>
      </c>
      <c r="EE33" s="297" t="e">
        <f t="shared" si="52"/>
        <v>#DIV/0!</v>
      </c>
      <c r="EF33" s="302" t="e">
        <f t="shared" si="53"/>
        <v>#DIV/0!</v>
      </c>
      <c r="EG33" s="303"/>
      <c r="EH33" s="304">
        <f t="shared" si="54"/>
        <v>0</v>
      </c>
      <c r="EI33" s="296">
        <f>成绩录入!I36</f>
        <v>0</v>
      </c>
      <c r="EJ33" s="296">
        <f>成绩录入!J36</f>
        <v>0</v>
      </c>
      <c r="EK33" s="296">
        <f>成绩录入!K36</f>
        <v>0</v>
      </c>
      <c r="EL33" s="296">
        <f>成绩录入!L36</f>
        <v>0</v>
      </c>
      <c r="EM33" s="296">
        <f>成绩录入!M36</f>
        <v>0</v>
      </c>
      <c r="EN33" s="296">
        <f>成绩录入!P36</f>
        <v>0</v>
      </c>
      <c r="EO33" s="296">
        <f>成绩录入!Q36</f>
        <v>0</v>
      </c>
      <c r="EP33" s="296">
        <f>成绩录入!R36</f>
        <v>0</v>
      </c>
      <c r="EQ33" s="296">
        <f>成绩录入!S36</f>
        <v>0</v>
      </c>
      <c r="ER33" s="296">
        <f>成绩录入!T36</f>
        <v>0</v>
      </c>
      <c r="ES33" s="296">
        <f>成绩录入!U36</f>
        <v>0</v>
      </c>
      <c r="ET33" s="296">
        <f>成绩录入!V36</f>
        <v>0</v>
      </c>
      <c r="EU33" s="296">
        <f>成绩录入!W36</f>
        <v>0</v>
      </c>
      <c r="EV33" s="296">
        <f>成绩录入!X36</f>
        <v>0</v>
      </c>
      <c r="EW33" s="302">
        <f>成绩录入!Y36</f>
        <v>0</v>
      </c>
      <c r="EX33" s="303"/>
      <c r="EY33" s="304" t="str">
        <f t="shared" si="55"/>
        <v/>
      </c>
      <c r="EZ33" s="296" t="str">
        <f t="shared" si="55"/>
        <v/>
      </c>
      <c r="FA33" s="296" t="str">
        <f t="shared" si="55"/>
        <v/>
      </c>
      <c r="FB33" s="296" t="str">
        <f t="shared" si="55"/>
        <v/>
      </c>
      <c r="FC33" s="302">
        <f>成绩录入!AB36</f>
        <v>0</v>
      </c>
      <c r="FD33" s="303"/>
      <c r="FE33" s="304" t="str">
        <f t="shared" si="56"/>
        <v>√</v>
      </c>
      <c r="FF33" s="296" t="str">
        <f t="shared" si="57"/>
        <v>√</v>
      </c>
      <c r="FG33" s="296" t="str">
        <f t="shared" si="58"/>
        <v>√</v>
      </c>
      <c r="FH33" s="296" t="str">
        <f t="shared" si="59"/>
        <v>√</v>
      </c>
      <c r="FI33" s="302" t="str">
        <f t="shared" si="60"/>
        <v>√</v>
      </c>
      <c r="FJ33" s="299"/>
      <c r="FK33" s="260">
        <f>成绩录入!AB36</f>
        <v>0</v>
      </c>
      <c r="FL33" s="248">
        <f>成绩录入!AC36</f>
        <v>0</v>
      </c>
      <c r="FM33" s="248">
        <f>成绩录入!AD36</f>
        <v>0</v>
      </c>
      <c r="FN33" s="248">
        <f>成绩录入!AE36</f>
        <v>0</v>
      </c>
      <c r="FO33" s="248">
        <f>成绩录入!AF36</f>
        <v>0</v>
      </c>
      <c r="FP33" s="248">
        <f>成绩录入!AG36</f>
        <v>0</v>
      </c>
      <c r="FQ33" s="298">
        <f t="shared" si="61"/>
        <v>0</v>
      </c>
      <c r="FR33" s="299"/>
      <c r="FS33" s="260">
        <f>成绩录入!AB36</f>
        <v>0</v>
      </c>
      <c r="FT33" s="248">
        <f>成绩录入!AC36</f>
        <v>0</v>
      </c>
      <c r="FU33" s="248">
        <f>成绩录入!AD36</f>
        <v>0</v>
      </c>
      <c r="FV33" s="248">
        <f>成绩录入!AE36</f>
        <v>0</v>
      </c>
      <c r="FW33" s="248">
        <f>成绩录入!AF36</f>
        <v>0</v>
      </c>
      <c r="FX33" s="333">
        <f>成绩录入!AG36</f>
        <v>0</v>
      </c>
      <c r="FY33" s="298">
        <f t="shared" si="62"/>
        <v>0</v>
      </c>
      <c r="FZ33" s="299"/>
      <c r="GA33" s="260">
        <f>成绩录入!AB36</f>
        <v>0</v>
      </c>
      <c r="GB33" s="248">
        <f>成绩录入!AC36</f>
        <v>0</v>
      </c>
      <c r="GC33" s="248">
        <f>成绩录入!AD36</f>
        <v>0</v>
      </c>
      <c r="GD33" s="248">
        <f>成绩录入!AE36</f>
        <v>0</v>
      </c>
      <c r="GE33" s="248">
        <f>成绩录入!AF36</f>
        <v>0</v>
      </c>
      <c r="GF33" s="248">
        <f>成绩录入!AG36</f>
        <v>0</v>
      </c>
      <c r="GG33" s="298">
        <f t="shared" si="63"/>
        <v>0</v>
      </c>
      <c r="GH33" s="299"/>
      <c r="GI33" s="260">
        <f>成绩录入!AB36</f>
        <v>0</v>
      </c>
      <c r="GJ33" s="248">
        <f>成绩录入!AC36</f>
        <v>0</v>
      </c>
      <c r="GK33" s="248">
        <f>成绩录入!AD36</f>
        <v>0</v>
      </c>
      <c r="GL33" s="248">
        <f>成绩录入!AE36</f>
        <v>0</v>
      </c>
      <c r="GM33" s="248">
        <f>成绩录入!AF36</f>
        <v>0</v>
      </c>
      <c r="GN33" s="248">
        <f>成绩录入!AG36</f>
        <v>0</v>
      </c>
      <c r="GO33" s="298">
        <f t="shared" si="64"/>
        <v>0</v>
      </c>
      <c r="GP33" s="299"/>
      <c r="GQ33" s="260">
        <f>成绩录入!AB36</f>
        <v>0</v>
      </c>
      <c r="GR33" s="248">
        <f>成绩录入!AC36</f>
        <v>0</v>
      </c>
      <c r="GS33" s="248">
        <f>成绩录入!AD36</f>
        <v>0</v>
      </c>
      <c r="GT33" s="248">
        <f>成绩录入!AE36</f>
        <v>0</v>
      </c>
      <c r="GU33" s="248">
        <f>成绩录入!AF36</f>
        <v>0</v>
      </c>
      <c r="GV33" s="248">
        <f>成绩录入!AG36</f>
        <v>0</v>
      </c>
      <c r="GW33" s="298">
        <f t="shared" si="65"/>
        <v>0</v>
      </c>
      <c r="GX33" s="299"/>
      <c r="GY33" s="247">
        <f>成绩录入!AJ36</f>
        <v>0</v>
      </c>
      <c r="GZ33" s="248">
        <f>成绩录入!AK36</f>
        <v>0</v>
      </c>
      <c r="HA33" s="248">
        <f>成绩录入!AL36</f>
        <v>0</v>
      </c>
      <c r="HB33" s="248">
        <f>成绩录入!AM36</f>
        <v>0</v>
      </c>
      <c r="HC33" s="248">
        <f>成绩录入!AN36</f>
        <v>0</v>
      </c>
      <c r="HD33" s="248">
        <f>成绩录入!AO36</f>
        <v>0</v>
      </c>
      <c r="HE33" s="310">
        <f t="shared" si="66"/>
        <v>0</v>
      </c>
      <c r="HF33" s="299"/>
      <c r="HG33" s="247">
        <f>成绩录入!AJ36</f>
        <v>0</v>
      </c>
      <c r="HH33" s="248">
        <f>成绩录入!AK36</f>
        <v>0</v>
      </c>
      <c r="HI33" s="248">
        <f>成绩录入!AL36</f>
        <v>0</v>
      </c>
      <c r="HJ33" s="248">
        <f>成绩录入!AM36</f>
        <v>0</v>
      </c>
      <c r="HK33" s="248">
        <f>成绩录入!AN36</f>
        <v>0</v>
      </c>
      <c r="HL33" s="248">
        <f>成绩录入!AO36</f>
        <v>0</v>
      </c>
      <c r="HM33" s="310">
        <f t="shared" si="67"/>
        <v>0</v>
      </c>
      <c r="HN33" s="299"/>
      <c r="HO33" s="247">
        <f>成绩录入!AJ36</f>
        <v>0</v>
      </c>
      <c r="HP33" s="248">
        <f>成绩录入!AK36</f>
        <v>0</v>
      </c>
      <c r="HQ33" s="248">
        <f>成绩录入!AL36</f>
        <v>0</v>
      </c>
      <c r="HR33" s="248">
        <f>成绩录入!AM36</f>
        <v>0</v>
      </c>
      <c r="HS33" s="248">
        <f>成绩录入!AN36</f>
        <v>0</v>
      </c>
      <c r="HT33" s="248">
        <f>成绩录入!AO36</f>
        <v>0</v>
      </c>
      <c r="HU33" s="310">
        <f t="shared" si="68"/>
        <v>0</v>
      </c>
      <c r="HV33" s="299"/>
      <c r="HW33" s="247">
        <f>成绩录入!AJ36</f>
        <v>0</v>
      </c>
      <c r="HX33" s="248">
        <f>成绩录入!AK36</f>
        <v>0</v>
      </c>
      <c r="HY33" s="248">
        <f>成绩录入!AL36</f>
        <v>0</v>
      </c>
      <c r="HZ33" s="248">
        <f>成绩录入!AM36</f>
        <v>0</v>
      </c>
      <c r="IA33" s="248">
        <f>成绩录入!AN36</f>
        <v>0</v>
      </c>
      <c r="IB33" s="248">
        <f>成绩录入!AO36</f>
        <v>0</v>
      </c>
      <c r="IC33" s="310">
        <f t="shared" si="69"/>
        <v>0</v>
      </c>
      <c r="ID33" s="299"/>
      <c r="IE33" s="247">
        <f>成绩录入!AJ36</f>
        <v>0</v>
      </c>
      <c r="IF33" s="248">
        <f>成绩录入!AK36</f>
        <v>0</v>
      </c>
      <c r="IG33" s="248">
        <f>成绩录入!AL36</f>
        <v>0</v>
      </c>
      <c r="IH33" s="248">
        <f>成绩录入!AM36</f>
        <v>0</v>
      </c>
      <c r="II33" s="248">
        <f>成绩录入!AN36</f>
        <v>0</v>
      </c>
      <c r="IJ33" s="248">
        <f>成绩录入!AO36</f>
        <v>0</v>
      </c>
      <c r="IK33" s="310">
        <f t="shared" si="70"/>
        <v>0</v>
      </c>
      <c r="IL33" s="299"/>
      <c r="IM33" s="313" t="e">
        <f t="shared" si="71"/>
        <v>#DIV/0!</v>
      </c>
      <c r="IN33" s="314" t="e">
        <f t="shared" si="72"/>
        <v>#DIV/0!</v>
      </c>
      <c r="IO33" s="314" t="e">
        <f t="shared" si="73"/>
        <v>#DIV/0!</v>
      </c>
      <c r="IP33" s="314" t="e">
        <f t="shared" si="74"/>
        <v>#DIV/0!</v>
      </c>
      <c r="IQ33" s="314" t="e">
        <f t="shared" si="75"/>
        <v>#DIV/0!</v>
      </c>
      <c r="IR33" s="315" t="e">
        <f t="shared" si="76"/>
        <v>#DIV/0!</v>
      </c>
      <c r="IS33" s="316"/>
      <c r="IT33" s="214">
        <f>成绩录入!AR36</f>
        <v>0</v>
      </c>
      <c r="IU33" s="216">
        <f>成绩录入!AS36</f>
        <v>0</v>
      </c>
      <c r="IV33" s="216">
        <f>成绩录入!AT36</f>
        <v>0</v>
      </c>
      <c r="IW33" s="216">
        <f>成绩录入!AU36</f>
        <v>0</v>
      </c>
      <c r="IX33" s="216">
        <f>成绩录入!AV36</f>
        <v>0</v>
      </c>
      <c r="IY33" s="216">
        <f>成绩录入!AW36</f>
        <v>0</v>
      </c>
      <c r="IZ33" s="298">
        <f t="shared" si="77"/>
        <v>0</v>
      </c>
      <c r="JA33" s="299"/>
      <c r="JB33" s="317">
        <f>成绩录入!AR36</f>
        <v>0</v>
      </c>
      <c r="JC33" s="216">
        <f>成绩录入!AS36</f>
        <v>0</v>
      </c>
      <c r="JD33" s="216">
        <f>成绩录入!AT36</f>
        <v>0</v>
      </c>
      <c r="JE33" s="216">
        <f>成绩录入!AU36</f>
        <v>0</v>
      </c>
      <c r="JF33" s="216">
        <f>成绩录入!AV36</f>
        <v>0</v>
      </c>
      <c r="JG33" s="216">
        <f>成绩录入!AW36</f>
        <v>0</v>
      </c>
      <c r="JH33" s="298">
        <f t="shared" si="78"/>
        <v>0</v>
      </c>
      <c r="JI33" s="299"/>
      <c r="JJ33" s="248">
        <f>成绩录入!AR36</f>
        <v>0</v>
      </c>
      <c r="JK33" s="248">
        <f>成绩录入!AS36</f>
        <v>0</v>
      </c>
      <c r="JL33" s="248">
        <f>成绩录入!AT36</f>
        <v>0</v>
      </c>
      <c r="JM33" s="248">
        <f>成绩录入!AU36</f>
        <v>0</v>
      </c>
      <c r="JN33" s="248">
        <f>成绩录入!AV36</f>
        <v>0</v>
      </c>
      <c r="JO33" s="248">
        <f>成绩录入!AW36</f>
        <v>0</v>
      </c>
      <c r="JP33" s="298">
        <f t="shared" si="79"/>
        <v>0</v>
      </c>
      <c r="JQ33" s="299"/>
      <c r="JR33" s="308">
        <f>成绩录入!AR36</f>
        <v>0</v>
      </c>
      <c r="JS33" s="248">
        <f>成绩录入!AS36</f>
        <v>0</v>
      </c>
      <c r="JT33" s="248">
        <f>成绩录入!AT36</f>
        <v>0</v>
      </c>
      <c r="JU33" s="248">
        <f>成绩录入!AU36</f>
        <v>0</v>
      </c>
      <c r="JV33" s="248">
        <f>成绩录入!AV36</f>
        <v>0</v>
      </c>
      <c r="JW33" s="248">
        <f>成绩录入!AW36</f>
        <v>0</v>
      </c>
      <c r="JX33" s="298">
        <f t="shared" si="80"/>
        <v>0</v>
      </c>
      <c r="JY33" s="299"/>
      <c r="JZ33" s="308">
        <f>成绩录入!AR36</f>
        <v>0</v>
      </c>
      <c r="KA33" s="248">
        <f>成绩录入!AS36</f>
        <v>0</v>
      </c>
      <c r="KB33" s="248">
        <f>成绩录入!AT36</f>
        <v>0</v>
      </c>
      <c r="KC33" s="248">
        <f>成绩录入!AU36</f>
        <v>0</v>
      </c>
      <c r="KD33" s="248">
        <f>成绩录入!AV36</f>
        <v>0</v>
      </c>
      <c r="KE33" s="248">
        <f>成绩录入!AW36</f>
        <v>0</v>
      </c>
      <c r="KF33" s="298">
        <f t="shared" si="81"/>
        <v>0</v>
      </c>
      <c r="KG33" s="299"/>
      <c r="KH33" s="313">
        <f t="shared" si="28"/>
        <v>0</v>
      </c>
      <c r="KI33" s="314">
        <f t="shared" si="82"/>
        <v>0</v>
      </c>
      <c r="KJ33" s="314">
        <f t="shared" si="83"/>
        <v>0</v>
      </c>
      <c r="KK33" s="314">
        <f t="shared" si="84"/>
        <v>0</v>
      </c>
      <c r="KL33" s="314">
        <f t="shared" si="85"/>
        <v>0</v>
      </c>
      <c r="KM33" s="315">
        <f t="shared" si="86"/>
        <v>0</v>
      </c>
      <c r="KN33" s="90"/>
      <c r="KO33" s="294">
        <f>IF(总评!G31&lt;60,1,0)</f>
        <v>0</v>
      </c>
      <c r="KP33" s="295">
        <f t="shared" si="29"/>
        <v>0</v>
      </c>
      <c r="KQ33" s="295">
        <f t="shared" si="30"/>
        <v>0</v>
      </c>
      <c r="KR33" s="321">
        <f t="shared" si="31"/>
        <v>0</v>
      </c>
      <c r="KS33" s="321">
        <f t="shared" si="87"/>
        <v>0</v>
      </c>
      <c r="KT33" s="27"/>
      <c r="KU33" s="27"/>
      <c r="KV33" s="27"/>
      <c r="KW33" s="27"/>
      <c r="KX33" s="27"/>
      <c r="KY33" s="27"/>
      <c r="KZ33" s="27"/>
      <c r="LA33" s="27"/>
      <c r="LB33" s="27"/>
      <c r="LC33" s="27"/>
      <c r="OT33" s="247">
        <f>IF(OT$6=$OS$5,成绩录入!BC36,0)</f>
        <v>0</v>
      </c>
      <c r="OU33" s="248">
        <f>IF(OU$6=$OS$5,成绩录入!BD36,0)</f>
        <v>0</v>
      </c>
      <c r="OV33" s="248">
        <f>IF(OV$6=$OS$5,成绩录入!BE36,0)</f>
        <v>0</v>
      </c>
      <c r="OW33" s="248">
        <f>IF(OW$6=$OS$5,成绩录入!BF36,0)</f>
        <v>0</v>
      </c>
      <c r="OX33" s="248">
        <f>IF(OX$6=$OS$5,成绩录入!BG36,0)</f>
        <v>0</v>
      </c>
      <c r="OY33" s="248">
        <f>IF(OY$6=$OS$5,成绩录入!BH36,0)</f>
        <v>0</v>
      </c>
      <c r="OZ33" s="248">
        <f>IF(OZ$6=$OS$5,成绩录入!BI36,0)</f>
        <v>0</v>
      </c>
      <c r="PA33" s="248">
        <f>IF(PA$6=$OS$5,成绩录入!BJ36,0)</f>
        <v>0</v>
      </c>
      <c r="PB33" s="248">
        <f>IF(PB$6=$OS$5,成绩录入!BK36,0)</f>
        <v>0</v>
      </c>
      <c r="PC33" s="248">
        <f>IF(PC$6=$OS$5,成绩录入!BL36,0)</f>
        <v>0</v>
      </c>
      <c r="PD33" s="248">
        <f>IF(PD$6=$OS$5,成绩录入!BM36,0)</f>
        <v>0</v>
      </c>
      <c r="PE33" s="248">
        <f>IF(PE$6=$OS$5,成绩录入!BN36,0)</f>
        <v>0</v>
      </c>
      <c r="PF33" s="248">
        <f>IF(PF$6=$OS$5,成绩录入!BO36,0)</f>
        <v>0</v>
      </c>
      <c r="PG33" s="248">
        <f>IF(PG$6=$OS$5,成绩录入!BP36,0)</f>
        <v>0</v>
      </c>
      <c r="PH33" s="248">
        <f>IF(PH$6=$OS$5,成绩录入!BQ36,0)</f>
        <v>0</v>
      </c>
      <c r="PI33" s="248">
        <f>IF(PI$6=$OS$5,成绩录入!BR36,0)</f>
        <v>0</v>
      </c>
      <c r="PJ33" s="248">
        <f>IF(PJ$6=$OS$5,成绩录入!BS36,0)</f>
        <v>0</v>
      </c>
      <c r="PK33" s="248">
        <f>IF(PK$6=$OS$5,成绩录入!BT36,0)</f>
        <v>0</v>
      </c>
      <c r="PL33" s="248">
        <f>IF(PL$6=$OS$5,成绩录入!BU36,0)</f>
        <v>0</v>
      </c>
      <c r="PM33" s="248">
        <f>IF(PM$6=$OS$5,成绩录入!BV36,0)</f>
        <v>0</v>
      </c>
      <c r="PN33" s="248">
        <f>IF(PN$6=$OS$5,成绩录入!BW36,0)</f>
        <v>0</v>
      </c>
      <c r="PO33" s="248">
        <f>IF(PO$6=$OS$5,成绩录入!BX36,0)</f>
        <v>0</v>
      </c>
      <c r="PP33" s="248">
        <f>IF(PP$6=$OS$5,成绩录入!BY36,0)</f>
        <v>0</v>
      </c>
      <c r="PQ33" s="248">
        <f>IF(PQ$6=$OS$5,成绩录入!BZ36,0)</f>
        <v>0</v>
      </c>
      <c r="PR33" s="248">
        <f>IF(PR$6=$OS$5,成绩录入!CA36,0)</f>
        <v>0</v>
      </c>
      <c r="PS33" s="248">
        <f>IF(PS$6=$OS$5,成绩录入!CB36,0)</f>
        <v>0</v>
      </c>
      <c r="PT33" s="248">
        <f>IF(PT$6=$OS$5,成绩录入!CC36,0)</f>
        <v>0</v>
      </c>
      <c r="PU33" s="248">
        <f>IF(PU$6=$OS$5,成绩录入!CD36,0)</f>
        <v>0</v>
      </c>
      <c r="PV33" s="248">
        <f>IF(PV$6=$OS$5,成绩录入!CE36,0)</f>
        <v>0</v>
      </c>
      <c r="PW33" s="248">
        <f>IF(PW$6=$OS$5,成绩录入!CF36,0)</f>
        <v>0</v>
      </c>
      <c r="PX33" s="248">
        <f>IF(PX$6=$OS$5,成绩录入!CG36,0)</f>
        <v>0</v>
      </c>
      <c r="PY33" s="248">
        <f>IF(PY$6=$OS$5,成绩录入!CH36,0)</f>
        <v>0</v>
      </c>
      <c r="PZ33" s="248">
        <f>IF(PZ$6=$OS$5,成绩录入!CI36,0)</f>
        <v>0</v>
      </c>
      <c r="QA33" s="248">
        <f>IF(QA$6=$OS$5,成绩录入!CJ36,0)</f>
        <v>0</v>
      </c>
      <c r="QB33" s="248">
        <f>IF(QB$6=$OS$5,成绩录入!CK36,0)</f>
        <v>0</v>
      </c>
      <c r="QC33" s="248">
        <f>IF(QC$6=$OS$5,成绩录入!CL36,0)</f>
        <v>0</v>
      </c>
      <c r="QD33" s="248">
        <f>IF(QD$6=$OS$5,成绩录入!CM36,0)</f>
        <v>0</v>
      </c>
      <c r="QE33" s="248">
        <f>IF(QE$6=$OS$5,成绩录入!CN36,0)</f>
        <v>0</v>
      </c>
      <c r="QF33" s="248">
        <f>IF(QF$6=$OS$5,成绩录入!CO36,0)</f>
        <v>0</v>
      </c>
      <c r="QG33" s="248">
        <f>IF(QG$6=$OS$5,成绩录入!CP36,0)</f>
        <v>0</v>
      </c>
      <c r="QH33" s="248">
        <f>IF(QH$6=$OS$5,成绩录入!CQ36,0)</f>
        <v>0</v>
      </c>
      <c r="QI33" s="248">
        <f>IF(QI$6=$OS$5,成绩录入!CR36,0)</f>
        <v>0</v>
      </c>
      <c r="QJ33" s="248">
        <f>IF(QJ$6=$OS$5,成绩录入!CS36,0)</f>
        <v>0</v>
      </c>
      <c r="QK33" s="248">
        <f>IF(QK$6=$OS$5,成绩录入!CT36,0)</f>
        <v>0</v>
      </c>
      <c r="QL33" s="248">
        <f>IF(QL$6=$OS$5,成绩录入!CU36,0)</f>
        <v>0</v>
      </c>
      <c r="QM33" s="248">
        <f>IF(QM$6=$OS$5,成绩录入!CV36,0)</f>
        <v>0</v>
      </c>
      <c r="QN33" s="248">
        <f>IF(QN$6=$OS$5,成绩录入!CW36,0)</f>
        <v>0</v>
      </c>
      <c r="QO33" s="248">
        <f>IF(QO$6=$OS$5,成绩录入!CX36,0)</f>
        <v>0</v>
      </c>
      <c r="QP33" s="248">
        <f>IF(QP$6=$OS$5,成绩录入!CY36,0)</f>
        <v>0</v>
      </c>
      <c r="QQ33" s="248">
        <f>IF(QQ$6=$OS$5,成绩录入!CZ36,0)</f>
        <v>0</v>
      </c>
      <c r="QR33" s="248">
        <f>IF(QR$6=$OS$5,成绩录入!DA36,0)</f>
        <v>0</v>
      </c>
      <c r="QS33" s="248">
        <f>IF(QS$6=$OS$5,成绩录入!DB36,0)</f>
        <v>0</v>
      </c>
      <c r="QT33" s="248">
        <f>IF(QT$6=$OS$5,成绩录入!DC36,0)</f>
        <v>0</v>
      </c>
      <c r="QU33" s="248">
        <f>IF(QU$6=$OS$5,成绩录入!DD36,0)</f>
        <v>0</v>
      </c>
      <c r="QV33" s="248">
        <f>IF(QV$6=$OS$5,成绩录入!DE36,0)</f>
        <v>0</v>
      </c>
      <c r="QW33" s="248">
        <f>IF(QW$6=$OS$5,成绩录入!DF36,0)</f>
        <v>0</v>
      </c>
      <c r="QX33" s="248">
        <f>IF(QX$6=$OS$5,成绩录入!DG36,0)</f>
        <v>0</v>
      </c>
      <c r="QY33" s="248">
        <f>IF(QY$6=$OS$5,成绩录入!DH36,0)</f>
        <v>0</v>
      </c>
      <c r="QZ33" s="248">
        <f>IF(QZ$6=$OS$5,成绩录入!DI36,0)</f>
        <v>0</v>
      </c>
      <c r="RA33" s="248">
        <f>IF(RA$6=$OS$5,成绩录入!DJ36,0)</f>
        <v>0</v>
      </c>
      <c r="RB33" s="248">
        <f>IF(RB$6=$OS$5,成绩录入!DK36,0)</f>
        <v>0</v>
      </c>
      <c r="RC33" s="248">
        <f>IF(RC$6=$OS$5,成绩录入!DL36,0)</f>
        <v>0</v>
      </c>
      <c r="RD33" s="248">
        <f>IF(RD$6=$OS$5,成绩录入!DM36,0)</f>
        <v>0</v>
      </c>
      <c r="RE33" s="248">
        <f>IF(RE$6=$OS$5,成绩录入!DN36,0)</f>
        <v>0</v>
      </c>
      <c r="RF33" s="248">
        <f>IF(RF$6=$OS$5,成绩录入!DO36,0)</f>
        <v>0</v>
      </c>
      <c r="RG33" s="248">
        <f>IF(RG$6=$OS$5,成绩录入!DP36,0)</f>
        <v>0</v>
      </c>
      <c r="RH33" s="248">
        <f>IF(RH$6=$OS$5,成绩录入!DQ36,0)</f>
        <v>0</v>
      </c>
      <c r="RI33" s="248">
        <f>IF(RI$6=$OS$5,成绩录入!DR36,0)</f>
        <v>0</v>
      </c>
      <c r="RJ33" s="248">
        <f>IF(RJ$6=$OS$5,成绩录入!DS36,0)</f>
        <v>0</v>
      </c>
      <c r="RK33" s="248">
        <f>IF(RK$6=$OS$5,成绩录入!DT36,0)</f>
        <v>0</v>
      </c>
      <c r="RL33" s="248">
        <f>IF(RL$6=$OS$5,成绩录入!DU36,0)</f>
        <v>0</v>
      </c>
      <c r="RM33" s="248">
        <f>IF(RM$6=$OS$5,成绩录入!DV36,0)</f>
        <v>0</v>
      </c>
      <c r="RN33" s="248">
        <f>IF(RN$6=$OS$5,成绩录入!DW36,0)</f>
        <v>0</v>
      </c>
      <c r="RO33" s="248">
        <f>IF(RO$6=$OS$5,成绩录入!DX36,0)</f>
        <v>0</v>
      </c>
      <c r="RP33" s="248">
        <f>IF(RP$6=$OS$5,成绩录入!DY36,0)</f>
        <v>0</v>
      </c>
      <c r="RQ33" s="248">
        <f>IF(RQ$6=$OS$5,成绩录入!DZ36,0)</f>
        <v>0</v>
      </c>
      <c r="RR33" s="248">
        <f>IF(RR$6=$OS$5,成绩录入!EA36,0)</f>
        <v>0</v>
      </c>
      <c r="RS33" s="248">
        <f>IF(RS$6=$OS$5,成绩录入!EB36,0)</f>
        <v>0</v>
      </c>
      <c r="RT33" s="248">
        <f>IF(RT$6=$OS$5,成绩录入!EC36,0)</f>
        <v>0</v>
      </c>
      <c r="RU33" s="248">
        <f>IF(RU$6=$OS$5,成绩录入!ED36,0)</f>
        <v>0</v>
      </c>
      <c r="RV33" s="248">
        <f>IF(RV$6=$OS$5,成绩录入!EE36,0)</f>
        <v>0</v>
      </c>
      <c r="RW33" s="248">
        <f>IF(RW$6=$OS$5,成绩录入!EF36,0)</f>
        <v>0</v>
      </c>
      <c r="RX33" s="248">
        <f>IF(RX$6=$OS$5,成绩录入!EG36,0)</f>
        <v>0</v>
      </c>
      <c r="RY33" s="248">
        <f>IF(RY$6=$OS$5,成绩录入!EH36,0)</f>
        <v>0</v>
      </c>
      <c r="RZ33" s="248">
        <f>IF(RZ$6=$OS$5,成绩录入!EI36,0)</f>
        <v>0</v>
      </c>
      <c r="SA33" s="248">
        <f>IF(SA$6=$OS$5,成绩录入!EJ36,0)</f>
        <v>0</v>
      </c>
      <c r="SB33" s="248">
        <f>IF(SB$6=$OS$5,成绩录入!EK36,0)</f>
        <v>0</v>
      </c>
      <c r="SC33" s="248">
        <f>IF(SC$6=$OS$5,成绩录入!EL36,0)</f>
        <v>0</v>
      </c>
      <c r="SD33" s="248">
        <f>IF(SD$6=$OS$5,成绩录入!EM36,0)</f>
        <v>0</v>
      </c>
      <c r="SE33" s="248">
        <f>IF(SE$6=$OS$5,成绩录入!EN36,0)</f>
        <v>0</v>
      </c>
      <c r="SF33" s="248">
        <f>IF(SF$6=$OS$5,成绩录入!EO36,0)</f>
        <v>0</v>
      </c>
      <c r="SG33" s="248">
        <f>IF(SG$6=$OS$5,成绩录入!EP36,0)</f>
        <v>0</v>
      </c>
      <c r="SH33" s="248">
        <f>IF(SH$6=$OS$5,成绩录入!EQ36,0)</f>
        <v>0</v>
      </c>
      <c r="SI33" s="248">
        <f>IF(SI$6=$OS$5,成绩录入!ER36,0)</f>
        <v>0</v>
      </c>
      <c r="SJ33" s="248">
        <f>IF(SJ$6=$OS$5,成绩录入!ES36,0)</f>
        <v>0</v>
      </c>
      <c r="SK33" s="248">
        <f>IF(SK$6=$OS$5,成绩录入!ET36,0)</f>
        <v>0</v>
      </c>
      <c r="SL33" s="248">
        <f>IF(SL$6=$OS$5,成绩录入!EU36,0)</f>
        <v>0</v>
      </c>
      <c r="SM33" s="248">
        <f>IF(SM$6=$OS$5,成绩录入!EV36,0)</f>
        <v>0</v>
      </c>
      <c r="SN33" s="248">
        <f>IF(SN$6=$OS$5,成绩录入!EW36,0)</f>
        <v>0</v>
      </c>
      <c r="SO33" s="248">
        <f>IF(SO$6=$OS$5,成绩录入!EX36,0)</f>
        <v>0</v>
      </c>
      <c r="SP33" s="218">
        <f t="shared" si="88"/>
        <v>0</v>
      </c>
      <c r="SQ33" s="166"/>
      <c r="SR33" s="166"/>
      <c r="SS33" s="247">
        <f>IF(SS$6=$SR$5,成绩录入!BC36,0)</f>
        <v>0</v>
      </c>
      <c r="ST33" s="248">
        <f>IF(ST$6=$SR$5,成绩录入!BD36,0)</f>
        <v>0</v>
      </c>
      <c r="SU33" s="248">
        <f>IF(SU$6=$SR$5,成绩录入!BE36,0)</f>
        <v>0</v>
      </c>
      <c r="SV33" s="248">
        <f>IF(SV$6=$SR$5,成绩录入!BF36,0)</f>
        <v>0</v>
      </c>
      <c r="SW33" s="248">
        <f>IF(SW$6=$SR$5,成绩录入!BG36,0)</f>
        <v>0</v>
      </c>
      <c r="SX33" s="248">
        <f>IF(SX$6=$SR$5,成绩录入!BH36,0)</f>
        <v>0</v>
      </c>
      <c r="SY33" s="248">
        <f>IF(SY$6=$SR$5,成绩录入!BI36,0)</f>
        <v>0</v>
      </c>
      <c r="SZ33" s="248">
        <f>IF(SZ$6=$SR$5,成绩录入!BJ36,0)</f>
        <v>0</v>
      </c>
      <c r="TA33" s="248">
        <f>IF(TA$6=$SR$5,成绩录入!BK36,0)</f>
        <v>0</v>
      </c>
      <c r="TB33" s="248">
        <f>IF(TB$6=$SR$5,成绩录入!BL36,0)</f>
        <v>0</v>
      </c>
      <c r="TC33" s="248">
        <f>IF(TC$6=$SR$5,成绩录入!BM36,0)</f>
        <v>0</v>
      </c>
      <c r="TD33" s="248">
        <f>IF(TD$6=$SR$5,成绩录入!BN36,0)</f>
        <v>0</v>
      </c>
      <c r="TE33" s="248">
        <f>IF(TE$6=$SR$5,成绩录入!BO36,0)</f>
        <v>0</v>
      </c>
      <c r="TF33" s="248">
        <f>IF(TF$6=$SR$5,成绩录入!BP36,0)</f>
        <v>0</v>
      </c>
      <c r="TG33" s="248">
        <f>IF(TG$6=$SR$5,成绩录入!BQ36,0)</f>
        <v>0</v>
      </c>
      <c r="TH33" s="248">
        <f>IF(TH$6=$SR$5,成绩录入!BR36,0)</f>
        <v>0</v>
      </c>
      <c r="TI33" s="248">
        <f>IF(TI$6=$SR$5,成绩录入!BS36,0)</f>
        <v>0</v>
      </c>
      <c r="TJ33" s="248">
        <f>IF(TJ$6=$SR$5,成绩录入!BT36,0)</f>
        <v>0</v>
      </c>
      <c r="TK33" s="248">
        <f>IF(TK$6=$SR$5,成绩录入!BU36,0)</f>
        <v>0</v>
      </c>
      <c r="TL33" s="248">
        <f>IF(TL$6=$SR$5,成绩录入!BV36,0)</f>
        <v>0</v>
      </c>
      <c r="TM33" s="248">
        <f>IF(TM$6=$SR$5,成绩录入!BW36,0)</f>
        <v>0</v>
      </c>
      <c r="TN33" s="248">
        <f>IF(TN$6=$SR$5,成绩录入!BX36,0)</f>
        <v>0</v>
      </c>
      <c r="TO33" s="248">
        <f>IF(TO$6=$SR$5,成绩录入!BY36,0)</f>
        <v>0</v>
      </c>
      <c r="TP33" s="248">
        <f>IF(TP$6=$SR$5,成绩录入!BZ36,0)</f>
        <v>0</v>
      </c>
      <c r="TQ33" s="248">
        <f>IF(TQ$6=$SR$5,成绩录入!CA36,0)</f>
        <v>0</v>
      </c>
      <c r="TR33" s="248">
        <f>IF(TR$6=$SR$5,成绩录入!CB36,0)</f>
        <v>0</v>
      </c>
      <c r="TS33" s="248">
        <f>IF(TS$6=$SR$5,成绩录入!CC36,0)</f>
        <v>0</v>
      </c>
      <c r="TT33" s="248">
        <f>IF(TT$6=$SR$5,成绩录入!CD36,0)</f>
        <v>0</v>
      </c>
      <c r="TU33" s="248">
        <f>IF(TU$6=$SR$5,成绩录入!CE36,0)</f>
        <v>0</v>
      </c>
      <c r="TV33" s="248">
        <f>IF(TV$6=$SR$5,成绩录入!CF36,0)</f>
        <v>0</v>
      </c>
      <c r="TW33" s="248">
        <f>IF(TW$6=$SR$5,成绩录入!CG36,0)</f>
        <v>0</v>
      </c>
      <c r="TX33" s="248">
        <f>IF(TX$6=$SR$5,成绩录入!CH36,0)</f>
        <v>0</v>
      </c>
      <c r="TY33" s="248">
        <f>IF(TY$6=$SR$5,成绩录入!CI36,0)</f>
        <v>0</v>
      </c>
      <c r="TZ33" s="248">
        <f>IF(TZ$6=$SR$5,成绩录入!CJ36,0)</f>
        <v>0</v>
      </c>
      <c r="UA33" s="248">
        <f>IF(UA$6=$SR$5,成绩录入!CK36,0)</f>
        <v>0</v>
      </c>
      <c r="UB33" s="248">
        <f>IF(UB$6=$SR$5,成绩录入!CL36,0)</f>
        <v>0</v>
      </c>
      <c r="UC33" s="248">
        <f>IF(UC$6=$SR$5,成绩录入!CM36,0)</f>
        <v>0</v>
      </c>
      <c r="UD33" s="248">
        <f>IF(UD$6=$SR$5,成绩录入!CN36,0)</f>
        <v>0</v>
      </c>
      <c r="UE33" s="248">
        <f>IF(UE$6=$SR$5,成绩录入!CO36,0)</f>
        <v>0</v>
      </c>
      <c r="UF33" s="248">
        <f>IF(UF$6=$SR$5,成绩录入!CP36,0)</f>
        <v>0</v>
      </c>
      <c r="UG33" s="248">
        <f>IF(UG$6=$SR$5,成绩录入!CQ36,0)</f>
        <v>0</v>
      </c>
      <c r="UH33" s="248">
        <f>IF(UH$6=$SR$5,成绩录入!CR36,0)</f>
        <v>0</v>
      </c>
      <c r="UI33" s="248">
        <f>IF(UI$6=$SR$5,成绩录入!CS36,0)</f>
        <v>0</v>
      </c>
      <c r="UJ33" s="248">
        <f>IF(UJ$6=$SR$5,成绩录入!CT36,0)</f>
        <v>0</v>
      </c>
      <c r="UK33" s="248">
        <f>IF(UK$6=$SR$5,成绩录入!CU36,0)</f>
        <v>0</v>
      </c>
      <c r="UL33" s="248">
        <f>IF(UL$6=$SR$5,成绩录入!CV36,0)</f>
        <v>0</v>
      </c>
      <c r="UM33" s="248">
        <f>IF(UM$6=$SR$5,成绩录入!CW36,0)</f>
        <v>0</v>
      </c>
      <c r="UN33" s="248">
        <f>IF(UN$6=$SR$5,成绩录入!CX36,0)</f>
        <v>0</v>
      </c>
      <c r="UO33" s="248">
        <f>IF(UO$6=$SR$5,成绩录入!CY36,0)</f>
        <v>0</v>
      </c>
      <c r="UP33" s="248">
        <f>IF(UP$6=$SR$5,成绩录入!CZ36,0)</f>
        <v>0</v>
      </c>
      <c r="UQ33" s="248">
        <f>IF(UQ$6=$SR$5,成绩录入!DA36,0)</f>
        <v>0</v>
      </c>
      <c r="UR33" s="248">
        <f>IF(UR$6=$SR$5,成绩录入!DB36,0)</f>
        <v>0</v>
      </c>
      <c r="US33" s="248">
        <f>IF(US$6=$SR$5,成绩录入!DC36,0)</f>
        <v>0</v>
      </c>
      <c r="UT33" s="248">
        <f>IF(UT$6=$SR$5,成绩录入!DD36,0)</f>
        <v>0</v>
      </c>
      <c r="UU33" s="248">
        <f>IF(UU$6=$SR$5,成绩录入!DE36,0)</f>
        <v>0</v>
      </c>
      <c r="UV33" s="248">
        <f>IF(UV$6=$SR$5,成绩录入!DF36,0)</f>
        <v>0</v>
      </c>
      <c r="UW33" s="248">
        <f>IF(UW$6=$SR$5,成绩录入!DG36,0)</f>
        <v>0</v>
      </c>
      <c r="UX33" s="248">
        <f>IF(UX$6=$SR$5,成绩录入!DH36,0)</f>
        <v>0</v>
      </c>
      <c r="UY33" s="248">
        <f>IF(UY$6=$SR$5,成绩录入!DI36,0)</f>
        <v>0</v>
      </c>
      <c r="UZ33" s="248">
        <f>IF(UZ$6=$SR$5,成绩录入!DJ36,0)</f>
        <v>0</v>
      </c>
      <c r="VA33" s="248">
        <f>IF(VA$6=$SR$5,成绩录入!DK36,0)</f>
        <v>0</v>
      </c>
      <c r="VB33" s="248">
        <f>IF(VB$6=$SR$5,成绩录入!DL36,0)</f>
        <v>0</v>
      </c>
      <c r="VC33" s="248">
        <f>IF(VC$6=$SR$5,成绩录入!DM36,0)</f>
        <v>0</v>
      </c>
      <c r="VD33" s="248">
        <f>IF(VD$6=$SR$5,成绩录入!DN36,0)</f>
        <v>0</v>
      </c>
      <c r="VE33" s="248">
        <f>IF(VE$6=$SR$5,成绩录入!DO36,0)</f>
        <v>0</v>
      </c>
      <c r="VF33" s="248">
        <f>IF(VF$6=$SR$5,成绩录入!DP36,0)</f>
        <v>0</v>
      </c>
      <c r="VG33" s="248">
        <f>IF(VG$6=$SR$5,成绩录入!DQ36,0)</f>
        <v>0</v>
      </c>
      <c r="VH33" s="248">
        <f>IF(VH$6=$SR$5,成绩录入!DR36,0)</f>
        <v>0</v>
      </c>
      <c r="VI33" s="248">
        <f>IF(VI$6=$SR$5,成绩录入!DS36,0)</f>
        <v>0</v>
      </c>
      <c r="VJ33" s="248">
        <f>IF(VJ$6=$SR$5,成绩录入!DT36,0)</f>
        <v>0</v>
      </c>
      <c r="VK33" s="248">
        <f>IF(VK$6=$SR$5,成绩录入!DU36,0)</f>
        <v>0</v>
      </c>
      <c r="VL33" s="248">
        <f>IF(VL$6=$SR$5,成绩录入!DV36,0)</f>
        <v>0</v>
      </c>
      <c r="VM33" s="248">
        <f>IF(VM$6=$SR$5,成绩录入!DW36,0)</f>
        <v>0</v>
      </c>
      <c r="VN33" s="248">
        <f>IF(VN$6=$SR$5,成绩录入!DX36,0)</f>
        <v>0</v>
      </c>
      <c r="VO33" s="248">
        <f>IF(VO$6=$SR$5,成绩录入!DY36,0)</f>
        <v>0</v>
      </c>
      <c r="VP33" s="248">
        <f>IF(VP$6=$SR$5,成绩录入!DZ36,0)</f>
        <v>0</v>
      </c>
      <c r="VQ33" s="248">
        <f>IF(VQ$6=$SR$5,成绩录入!EA36,0)</f>
        <v>0</v>
      </c>
      <c r="VR33" s="248">
        <f>IF(VR$6=$SR$5,成绩录入!EB36,0)</f>
        <v>0</v>
      </c>
      <c r="VS33" s="248">
        <f>IF(VS$6=$SR$5,成绩录入!EC36,0)</f>
        <v>0</v>
      </c>
      <c r="VT33" s="248">
        <f>IF(VT$6=$SR$5,成绩录入!ED36,0)</f>
        <v>0</v>
      </c>
      <c r="VU33" s="248">
        <f>IF(VU$6=$SR$5,成绩录入!EE36,0)</f>
        <v>0</v>
      </c>
      <c r="VV33" s="248">
        <f>IF(VV$6=$SR$5,成绩录入!EF36,0)</f>
        <v>0</v>
      </c>
      <c r="VW33" s="248">
        <f>IF(VW$6=$SR$5,成绩录入!EG36,0)</f>
        <v>0</v>
      </c>
      <c r="VX33" s="248">
        <f>IF(VX$6=$SR$5,成绩录入!EH36,0)</f>
        <v>0</v>
      </c>
      <c r="VY33" s="248">
        <f>IF(VY$6=$SR$5,成绩录入!EI36,0)</f>
        <v>0</v>
      </c>
      <c r="VZ33" s="248">
        <f>IF(VZ$6=$SR$5,成绩录入!EJ36,0)</f>
        <v>0</v>
      </c>
      <c r="WA33" s="248">
        <f>IF(WA$6=$SR$5,成绩录入!EK36,0)</f>
        <v>0</v>
      </c>
      <c r="WB33" s="248">
        <f>IF(WB$6=$SR$5,成绩录入!EL36,0)</f>
        <v>0</v>
      </c>
      <c r="WC33" s="248">
        <f>IF(WC$6=$SR$5,成绩录入!EM36,0)</f>
        <v>0</v>
      </c>
      <c r="WD33" s="248">
        <f>IF(WD$6=$SR$5,成绩录入!EN36,0)</f>
        <v>0</v>
      </c>
      <c r="WE33" s="248">
        <f>IF(WE$6=$SR$5,成绩录入!EO36,0)</f>
        <v>0</v>
      </c>
      <c r="WF33" s="248">
        <f>IF(WF$6=$SR$5,成绩录入!EP36,0)</f>
        <v>0</v>
      </c>
      <c r="WG33" s="248">
        <f>IF(WG$6=$SR$5,成绩录入!EQ36,0)</f>
        <v>0</v>
      </c>
      <c r="WH33" s="248">
        <f>IF(WH$6=$SR$5,成绩录入!ER36,0)</f>
        <v>0</v>
      </c>
      <c r="WI33" s="248">
        <f>IF(WI$6=$SR$5,成绩录入!ES36,0)</f>
        <v>0</v>
      </c>
      <c r="WJ33" s="248">
        <f>IF(WJ$6=$SR$5,成绩录入!ET36,0)</f>
        <v>0</v>
      </c>
      <c r="WK33" s="248">
        <f>IF(WK$6=$SR$5,成绩录入!EU36,0)</f>
        <v>0</v>
      </c>
      <c r="WL33" s="248">
        <f>IF(WL$6=$SR$5,成绩录入!EV36,0)</f>
        <v>0</v>
      </c>
      <c r="WM33" s="248">
        <f>IF(WM$6=$SR$5,成绩录入!EW36,0)</f>
        <v>0</v>
      </c>
      <c r="WN33" s="248">
        <f>IF(WN$6=$SR$5,成绩录入!EX36,0)</f>
        <v>0</v>
      </c>
      <c r="WO33" s="218">
        <f t="shared" si="32"/>
        <v>0</v>
      </c>
      <c r="WP33" s="166"/>
      <c r="WQ33" s="166"/>
      <c r="WR33" s="247">
        <f>IF(WR$6=$WQ$5,成绩录入!BC36,0)</f>
        <v>0</v>
      </c>
      <c r="WS33" s="248">
        <f>IF(WS$6=$WQ$5,成绩录入!BD36,0)</f>
        <v>0</v>
      </c>
      <c r="WT33" s="248">
        <f>IF(WT$6=$WQ$5,成绩录入!BE36,0)</f>
        <v>0</v>
      </c>
      <c r="WU33" s="248">
        <f>IF(WU$6=$WQ$5,成绩录入!BF36,0)</f>
        <v>0</v>
      </c>
      <c r="WV33" s="248">
        <f>IF(WV$6=$WQ$5,成绩录入!BG36,0)</f>
        <v>0</v>
      </c>
      <c r="WW33" s="248">
        <f>IF(WW$6=$WQ$5,成绩录入!BH36,0)</f>
        <v>0</v>
      </c>
      <c r="WX33" s="248">
        <f>IF(WX$6=$WQ$5,成绩录入!BI36,0)</f>
        <v>0</v>
      </c>
      <c r="WY33" s="248">
        <f>IF(WY$6=$WQ$5,成绩录入!BJ36,0)</f>
        <v>0</v>
      </c>
      <c r="WZ33" s="248">
        <f>IF(WZ$6=$WQ$5,成绩录入!BK36,0)</f>
        <v>0</v>
      </c>
      <c r="XA33" s="248">
        <f>IF(XA$6=$WQ$5,成绩录入!BL36,0)</f>
        <v>0</v>
      </c>
      <c r="XB33" s="248">
        <f>IF(XB$6=$WQ$5,成绩录入!BM36,0)</f>
        <v>0</v>
      </c>
      <c r="XC33" s="248">
        <f>IF(XC$6=$WQ$5,成绩录入!BN36,0)</f>
        <v>0</v>
      </c>
      <c r="XD33" s="248">
        <f>IF(XD$6=$WQ$5,成绩录入!BO36,0)</f>
        <v>0</v>
      </c>
      <c r="XE33" s="248">
        <f>IF(XE$6=$WQ$5,成绩录入!BP36,0)</f>
        <v>0</v>
      </c>
      <c r="XF33" s="248">
        <f>IF(XF$6=$WQ$5,成绩录入!BQ36,0)</f>
        <v>0</v>
      </c>
      <c r="XG33" s="248">
        <f>IF(XG$6=$WQ$5,成绩录入!BR36,0)</f>
        <v>0</v>
      </c>
      <c r="XH33" s="248">
        <f>IF(XH$6=$WQ$5,成绩录入!BS36,0)</f>
        <v>0</v>
      </c>
      <c r="XI33" s="248">
        <f>IF(XI$6=$WQ$5,成绩录入!BT36,0)</f>
        <v>0</v>
      </c>
      <c r="XJ33" s="248">
        <f>IF(XJ$6=$WQ$5,成绩录入!BU36,0)</f>
        <v>0</v>
      </c>
      <c r="XK33" s="248">
        <f>IF(XK$6=$WQ$5,成绩录入!BV36,0)</f>
        <v>0</v>
      </c>
      <c r="XL33" s="248">
        <f>IF(XL$6=$WQ$5,成绩录入!BW36,0)</f>
        <v>0</v>
      </c>
      <c r="XM33" s="248">
        <f>IF(XM$6=$WQ$5,成绩录入!BX36,0)</f>
        <v>0</v>
      </c>
      <c r="XN33" s="248">
        <f>IF(XN$6=$WQ$5,成绩录入!BY36,0)</f>
        <v>0</v>
      </c>
      <c r="XO33" s="248">
        <f>IF(XO$6=$WQ$5,成绩录入!BZ36,0)</f>
        <v>0</v>
      </c>
      <c r="XP33" s="248">
        <f>IF(XP$6=$WQ$5,成绩录入!CA36,0)</f>
        <v>0</v>
      </c>
      <c r="XQ33" s="248">
        <f>IF(XQ$6=$WQ$5,成绩录入!CB36,0)</f>
        <v>0</v>
      </c>
      <c r="XR33" s="248">
        <f>IF(XR$6=$WQ$5,成绩录入!CC36,0)</f>
        <v>0</v>
      </c>
      <c r="XS33" s="248">
        <f>IF(XS$6=$WQ$5,成绩录入!CD36,0)</f>
        <v>0</v>
      </c>
      <c r="XT33" s="248">
        <f>IF(XT$6=$WQ$5,成绩录入!CE36,0)</f>
        <v>0</v>
      </c>
      <c r="XU33" s="248">
        <f>IF(XU$6=$WQ$5,成绩录入!CF36,0)</f>
        <v>0</v>
      </c>
      <c r="XV33" s="248">
        <f>IF(XV$6=$WQ$5,成绩录入!CG36,0)</f>
        <v>0</v>
      </c>
      <c r="XW33" s="248">
        <f>IF(XW$6=$WQ$5,成绩录入!CH36,0)</f>
        <v>0</v>
      </c>
      <c r="XX33" s="248">
        <f>IF(XX$6=$WQ$5,成绩录入!CI36,0)</f>
        <v>0</v>
      </c>
      <c r="XY33" s="248">
        <f>IF(XY$6=$WQ$5,成绩录入!CJ36,0)</f>
        <v>0</v>
      </c>
      <c r="XZ33" s="248">
        <f>IF(XZ$6=$WQ$5,成绩录入!CK36,0)</f>
        <v>0</v>
      </c>
      <c r="YA33" s="248">
        <f>IF(YA$6=$WQ$5,成绩录入!CL36,0)</f>
        <v>0</v>
      </c>
      <c r="YB33" s="248">
        <f>IF(YB$6=$WQ$5,成绩录入!CM36,0)</f>
        <v>0</v>
      </c>
      <c r="YC33" s="248">
        <f>IF(YC$6=$WQ$5,成绩录入!CN36,0)</f>
        <v>0</v>
      </c>
      <c r="YD33" s="248">
        <f>IF(YD$6=$WQ$5,成绩录入!CO36,0)</f>
        <v>0</v>
      </c>
      <c r="YE33" s="248">
        <f>IF(YE$6=$WQ$5,成绩录入!CP36,0)</f>
        <v>0</v>
      </c>
      <c r="YF33" s="248">
        <f>IF(YF$6=$WQ$5,成绩录入!CQ36,0)</f>
        <v>0</v>
      </c>
      <c r="YG33" s="248">
        <f>IF(YG$6=$WQ$5,成绩录入!CR36,0)</f>
        <v>0</v>
      </c>
      <c r="YH33" s="248">
        <f>IF(YH$6=$WQ$5,成绩录入!CS36,0)</f>
        <v>0</v>
      </c>
      <c r="YI33" s="248">
        <f>IF(YI$6=$WQ$5,成绩录入!CT36,0)</f>
        <v>0</v>
      </c>
      <c r="YJ33" s="248">
        <f>IF(YJ$6=$WQ$5,成绩录入!CU36,0)</f>
        <v>0</v>
      </c>
      <c r="YK33" s="248">
        <f>IF(YK$6=$WQ$5,成绩录入!CV36,0)</f>
        <v>0</v>
      </c>
      <c r="YL33" s="248">
        <f>IF(YL$6=$WQ$5,成绩录入!CW36,0)</f>
        <v>0</v>
      </c>
      <c r="YM33" s="248">
        <f>IF(YM$6=$WQ$5,成绩录入!CX36,0)</f>
        <v>0</v>
      </c>
      <c r="YN33" s="248">
        <f>IF(YN$6=$WQ$5,成绩录入!CY36,0)</f>
        <v>0</v>
      </c>
      <c r="YO33" s="248">
        <f>IF(YO$6=$WQ$5,成绩录入!CZ36,0)</f>
        <v>0</v>
      </c>
      <c r="YP33" s="248">
        <f>IF(YP$6=$WQ$5,成绩录入!DA36,0)</f>
        <v>0</v>
      </c>
      <c r="YQ33" s="248">
        <f>IF(YQ$6=$WQ$5,成绩录入!DB36,0)</f>
        <v>0</v>
      </c>
      <c r="YR33" s="248">
        <f>IF(YR$6=$WQ$5,成绩录入!DC36,0)</f>
        <v>0</v>
      </c>
      <c r="YS33" s="248">
        <f>IF(YS$6=$WQ$5,成绩录入!DD36,0)</f>
        <v>0</v>
      </c>
      <c r="YT33" s="248">
        <f>IF(YT$6=$WQ$5,成绩录入!DE36,0)</f>
        <v>0</v>
      </c>
      <c r="YU33" s="248">
        <f>IF(YU$6=$WQ$5,成绩录入!DF36,0)</f>
        <v>0</v>
      </c>
      <c r="YV33" s="248">
        <f>IF(YV$6=$WQ$5,成绩录入!DG36,0)</f>
        <v>0</v>
      </c>
      <c r="YW33" s="248">
        <f>IF(YW$6=$WQ$5,成绩录入!DH36,0)</f>
        <v>0</v>
      </c>
      <c r="YX33" s="248">
        <f>IF(YX$6=$WQ$5,成绩录入!DI36,0)</f>
        <v>0</v>
      </c>
      <c r="YY33" s="248">
        <f>IF(YY$6=$WQ$5,成绩录入!DJ36,0)</f>
        <v>0</v>
      </c>
      <c r="YZ33" s="248">
        <f>IF(YZ$6=$WQ$5,成绩录入!DK36,0)</f>
        <v>0</v>
      </c>
      <c r="ZA33" s="248">
        <f>IF(ZA$6=$WQ$5,成绩录入!DL36,0)</f>
        <v>0</v>
      </c>
      <c r="ZB33" s="248">
        <f>IF(ZB$6=$WQ$5,成绩录入!DM36,0)</f>
        <v>0</v>
      </c>
      <c r="ZC33" s="248">
        <f>IF(ZC$6=$WQ$5,成绩录入!DN36,0)</f>
        <v>0</v>
      </c>
      <c r="ZD33" s="248">
        <f>IF(ZD$6=$WQ$5,成绩录入!DO36,0)</f>
        <v>0</v>
      </c>
      <c r="ZE33" s="248">
        <f>IF(ZE$6=$WQ$5,成绩录入!DP36,0)</f>
        <v>0</v>
      </c>
      <c r="ZF33" s="248">
        <f>IF(ZF$6=$WQ$5,成绩录入!DQ36,0)</f>
        <v>0</v>
      </c>
      <c r="ZG33" s="248">
        <f>IF(ZG$6=$WQ$5,成绩录入!DR36,0)</f>
        <v>0</v>
      </c>
      <c r="ZH33" s="248">
        <f>IF(ZH$6=$WQ$5,成绩录入!DS36,0)</f>
        <v>0</v>
      </c>
      <c r="ZI33" s="248">
        <f>IF(ZI$6=$WQ$5,成绩录入!DT36,0)</f>
        <v>0</v>
      </c>
      <c r="ZJ33" s="248">
        <f>IF(ZJ$6=$WQ$5,成绩录入!DU36,0)</f>
        <v>0</v>
      </c>
      <c r="ZK33" s="248">
        <f>IF(ZK$6=$WQ$5,成绩录入!DV36,0)</f>
        <v>0</v>
      </c>
      <c r="ZL33" s="248">
        <f>IF(ZL$6=$WQ$5,成绩录入!DW36,0)</f>
        <v>0</v>
      </c>
      <c r="ZM33" s="248">
        <f>IF(ZM$6=$WQ$5,成绩录入!DX36,0)</f>
        <v>0</v>
      </c>
      <c r="ZN33" s="248">
        <f>IF(ZN$6=$WQ$5,成绩录入!DY36,0)</f>
        <v>0</v>
      </c>
      <c r="ZO33" s="248">
        <f>IF(ZO$6=$WQ$5,成绩录入!DZ36,0)</f>
        <v>0</v>
      </c>
      <c r="ZP33" s="248">
        <f>IF(ZP$6=$WQ$5,成绩录入!EA36,0)</f>
        <v>0</v>
      </c>
      <c r="ZQ33" s="248">
        <f>IF(ZQ$6=$WQ$5,成绩录入!EB36,0)</f>
        <v>0</v>
      </c>
      <c r="ZR33" s="248">
        <f>IF(ZR$6=$WQ$5,成绩录入!EC36,0)</f>
        <v>0</v>
      </c>
      <c r="ZS33" s="248">
        <f>IF(ZS$6=$WQ$5,成绩录入!ED36,0)</f>
        <v>0</v>
      </c>
      <c r="ZT33" s="248">
        <f>IF(ZT$6=$WQ$5,成绩录入!EE36,0)</f>
        <v>0</v>
      </c>
      <c r="ZU33" s="248">
        <f>IF(ZU$6=$WQ$5,成绩录入!EF36,0)</f>
        <v>0</v>
      </c>
      <c r="ZV33" s="248">
        <f>IF(ZV$6=$WQ$5,成绩录入!EG36,0)</f>
        <v>0</v>
      </c>
      <c r="ZW33" s="248">
        <f>IF(ZW$6=$WQ$5,成绩录入!EH36,0)</f>
        <v>0</v>
      </c>
      <c r="ZX33" s="248">
        <f>IF(ZX$6=$WQ$5,成绩录入!EI36,0)</f>
        <v>0</v>
      </c>
      <c r="ZY33" s="248">
        <f>IF(ZY$6=$WQ$5,成绩录入!EJ36,0)</f>
        <v>0</v>
      </c>
      <c r="ZZ33" s="248">
        <f>IF(ZZ$6=$WQ$5,成绩录入!EK36,0)</f>
        <v>0</v>
      </c>
      <c r="AAA33" s="248">
        <f>IF(AAA$6=$WQ$5,成绩录入!EL36,0)</f>
        <v>0</v>
      </c>
      <c r="AAB33" s="248">
        <f>IF(AAB$6=$WQ$5,成绩录入!EM36,0)</f>
        <v>0</v>
      </c>
      <c r="AAC33" s="248">
        <f>IF(AAC$6=$WQ$5,成绩录入!EN36,0)</f>
        <v>0</v>
      </c>
      <c r="AAD33" s="248">
        <f>IF(AAD$6=$WQ$5,成绩录入!EO36,0)</f>
        <v>0</v>
      </c>
      <c r="AAE33" s="248">
        <f>IF(AAE$6=$WQ$5,成绩录入!EP36,0)</f>
        <v>0</v>
      </c>
      <c r="AAF33" s="248">
        <f>IF(AAF$6=$WQ$5,成绩录入!EQ36,0)</f>
        <v>0</v>
      </c>
      <c r="AAG33" s="248">
        <f>IF(AAG$6=$WQ$5,成绩录入!ER36,0)</f>
        <v>0</v>
      </c>
      <c r="AAH33" s="248">
        <f>IF(AAH$6=$WQ$5,成绩录入!ES36,0)</f>
        <v>0</v>
      </c>
      <c r="AAI33" s="248">
        <f>IF(AAI$6=$WQ$5,成绩录入!ET36,0)</f>
        <v>0</v>
      </c>
      <c r="AAJ33" s="248">
        <f>IF(AAJ$6=$WQ$5,成绩录入!EU36,0)</f>
        <v>0</v>
      </c>
      <c r="AAK33" s="248">
        <f>IF(AAK$6=$WQ$5,成绩录入!EV36,0)</f>
        <v>0</v>
      </c>
      <c r="AAL33" s="248">
        <f>IF(AAL$6=$WQ$5,成绩录入!EW36,0)</f>
        <v>0</v>
      </c>
      <c r="AAM33" s="248">
        <f>IF(AAM$6=$WQ$5,成绩录入!EX36,0)</f>
        <v>0</v>
      </c>
      <c r="AAN33" s="218">
        <f t="shared" si="33"/>
        <v>0</v>
      </c>
      <c r="AAO33" s="206"/>
      <c r="AAQ33" s="247">
        <f>IF(AAQ$6=$AAP$5,成绩录入!BC36,0)</f>
        <v>0</v>
      </c>
      <c r="AAR33" s="248">
        <f>IF(AAR$6=$AAP$5,成绩录入!BD36,0)</f>
        <v>0</v>
      </c>
      <c r="AAS33" s="248">
        <f>IF(AAS$6=$AAP$5,成绩录入!BE36,0)</f>
        <v>0</v>
      </c>
      <c r="AAT33" s="248">
        <f>IF(AAT$6=$AAP$5,成绩录入!BF36,0)</f>
        <v>0</v>
      </c>
      <c r="AAU33" s="248">
        <f>IF(AAU$6=$AAP$5,成绩录入!BG36,0)</f>
        <v>0</v>
      </c>
      <c r="AAV33" s="248">
        <f>IF(AAV$6=$AAP$5,成绩录入!BH36,0)</f>
        <v>0</v>
      </c>
      <c r="AAW33" s="248">
        <f>IF(AAW$6=$AAP$5,成绩录入!BI36,0)</f>
        <v>0</v>
      </c>
      <c r="AAX33" s="248">
        <f>IF(AAX$6=$AAP$5,成绩录入!BJ36,0)</f>
        <v>0</v>
      </c>
      <c r="AAY33" s="248">
        <f>IF(AAY$6=$AAP$5,成绩录入!BK36,0)</f>
        <v>0</v>
      </c>
      <c r="AAZ33" s="248">
        <f>IF(AAZ$6=$AAP$5,成绩录入!BL36,0)</f>
        <v>0</v>
      </c>
      <c r="ABA33" s="248">
        <f>IF(ABA$6=$AAP$5,成绩录入!BM36,0)</f>
        <v>0</v>
      </c>
      <c r="ABB33" s="248">
        <f>IF(ABB$6=$AAP$5,成绩录入!BN36,0)</f>
        <v>0</v>
      </c>
      <c r="ABC33" s="248">
        <f>IF(ABC$6=$AAP$5,成绩录入!BO36,0)</f>
        <v>0</v>
      </c>
      <c r="ABD33" s="248">
        <f>IF(ABD$6=$AAP$5,成绩录入!BP36,0)</f>
        <v>0</v>
      </c>
      <c r="ABE33" s="248">
        <f>IF(ABE$6=$AAP$5,成绩录入!BQ36,0)</f>
        <v>0</v>
      </c>
      <c r="ABF33" s="248">
        <f>IF(ABF$6=$AAP$5,成绩录入!BR36,0)</f>
        <v>0</v>
      </c>
      <c r="ABG33" s="248">
        <f>IF(ABG$6=$AAP$5,成绩录入!BS36,0)</f>
        <v>0</v>
      </c>
      <c r="ABH33" s="248">
        <f>IF(ABH$6=$AAP$5,成绩录入!BT36,0)</f>
        <v>0</v>
      </c>
      <c r="ABI33" s="248">
        <f>IF(ABI$6=$AAP$5,成绩录入!BU36,0)</f>
        <v>0</v>
      </c>
      <c r="ABJ33" s="248">
        <f>IF(ABJ$6=$AAP$5,成绩录入!BV36,0)</f>
        <v>0</v>
      </c>
      <c r="ABK33" s="248">
        <f>IF(ABK$6=$AAP$5,成绩录入!BW36,0)</f>
        <v>0</v>
      </c>
      <c r="ABL33" s="248">
        <f>IF(ABL$6=$AAP$5,成绩录入!BX36,0)</f>
        <v>0</v>
      </c>
      <c r="ABM33" s="248">
        <f>IF(ABM$6=$AAP$5,成绩录入!BY36,0)</f>
        <v>0</v>
      </c>
      <c r="ABN33" s="248">
        <f>IF(ABN$6=$AAP$5,成绩录入!BZ36,0)</f>
        <v>0</v>
      </c>
      <c r="ABO33" s="248">
        <f>IF(ABO$6=$AAP$5,成绩录入!CA36,0)</f>
        <v>0</v>
      </c>
      <c r="ABP33" s="248">
        <f>IF(ABP$6=$AAP$5,成绩录入!CB36,0)</f>
        <v>0</v>
      </c>
      <c r="ABQ33" s="248">
        <f>IF(ABQ$6=$AAP$5,成绩录入!CC36,0)</f>
        <v>0</v>
      </c>
      <c r="ABR33" s="248">
        <f>IF(ABR$6=$AAP$5,成绩录入!CD36,0)</f>
        <v>0</v>
      </c>
      <c r="ABS33" s="248">
        <f>IF(ABS$6=$AAP$5,成绩录入!CE36,0)</f>
        <v>0</v>
      </c>
      <c r="ABT33" s="248">
        <f>IF(ABT$6=$AAP$5,成绩录入!CF36,0)</f>
        <v>0</v>
      </c>
      <c r="ABU33" s="248">
        <f>IF(ABU$6=$AAP$5,成绩录入!CG36,0)</f>
        <v>0</v>
      </c>
      <c r="ABV33" s="248">
        <f>IF(ABV$6=$AAP$5,成绩录入!CH36,0)</f>
        <v>0</v>
      </c>
      <c r="ABW33" s="248">
        <f>IF(ABW$6=$AAP$5,成绩录入!CI36,0)</f>
        <v>0</v>
      </c>
      <c r="ABX33" s="248">
        <f>IF(ABX$6=$AAP$5,成绩录入!CJ36,0)</f>
        <v>0</v>
      </c>
      <c r="ABY33" s="248">
        <f>IF(ABY$6=$AAP$5,成绩录入!CK36,0)</f>
        <v>0</v>
      </c>
      <c r="ABZ33" s="248">
        <f>IF(ABZ$6=$AAP$5,成绩录入!CL36,0)</f>
        <v>0</v>
      </c>
      <c r="ACA33" s="248">
        <f>IF(ACA$6=$AAP$5,成绩录入!CM36,0)</f>
        <v>0</v>
      </c>
      <c r="ACB33" s="248">
        <f>IF(ACB$6=$AAP$5,成绩录入!CN36,0)</f>
        <v>0</v>
      </c>
      <c r="ACC33" s="248">
        <f>IF(ACC$6=$AAP$5,成绩录入!CO36,0)</f>
        <v>0</v>
      </c>
      <c r="ACD33" s="248">
        <f>IF(ACD$6=$AAP$5,成绩录入!CP36,0)</f>
        <v>0</v>
      </c>
      <c r="ACE33" s="248">
        <f>IF(ACE$6=$AAP$5,成绩录入!CQ36,0)</f>
        <v>0</v>
      </c>
      <c r="ACF33" s="248">
        <f>IF(ACF$6=$AAP$5,成绩录入!CR36,0)</f>
        <v>0</v>
      </c>
      <c r="ACG33" s="248">
        <f>IF(ACG$6=$AAP$5,成绩录入!CS36,0)</f>
        <v>0</v>
      </c>
      <c r="ACH33" s="248">
        <f>IF(ACH$6=$AAP$5,成绩录入!CT36,0)</f>
        <v>0</v>
      </c>
      <c r="ACI33" s="248">
        <f>IF(ACI$6=$AAP$5,成绩录入!CU36,0)</f>
        <v>0</v>
      </c>
      <c r="ACJ33" s="248">
        <f>IF(ACJ$6=$AAP$5,成绩录入!CV36,0)</f>
        <v>0</v>
      </c>
      <c r="ACK33" s="248">
        <f>IF(ACK$6=$AAP$5,成绩录入!CW36,0)</f>
        <v>0</v>
      </c>
      <c r="ACL33" s="248">
        <f>IF(ACL$6=$AAP$5,成绩录入!CX36,0)</f>
        <v>0</v>
      </c>
      <c r="ACM33" s="248">
        <f>IF(ACM$6=$AAP$5,成绩录入!CY36,0)</f>
        <v>0</v>
      </c>
      <c r="ACN33" s="248">
        <f>IF(ACN$6=$AAP$5,成绩录入!CZ36,0)</f>
        <v>0</v>
      </c>
      <c r="ACO33" s="248">
        <f>IF(ACO$6=$AAP$5,成绩录入!DA36,0)</f>
        <v>0</v>
      </c>
      <c r="ACP33" s="248">
        <f>IF(ACP$6=$AAP$5,成绩录入!DB36,0)</f>
        <v>0</v>
      </c>
      <c r="ACQ33" s="248">
        <f>IF(ACQ$6=$AAP$5,成绩录入!DC36,0)</f>
        <v>0</v>
      </c>
      <c r="ACR33" s="248">
        <f>IF(ACR$6=$AAP$5,成绩录入!DD36,0)</f>
        <v>0</v>
      </c>
      <c r="ACS33" s="248">
        <f>IF(ACS$6=$AAP$5,成绩录入!DE36,0)</f>
        <v>0</v>
      </c>
      <c r="ACT33" s="248">
        <f>IF(ACT$6=$AAP$5,成绩录入!DF36,0)</f>
        <v>0</v>
      </c>
      <c r="ACU33" s="248">
        <f>IF(ACU$6=$AAP$5,成绩录入!DG36,0)</f>
        <v>0</v>
      </c>
      <c r="ACV33" s="248">
        <f>IF(ACV$6=$AAP$5,成绩录入!DH36,0)</f>
        <v>0</v>
      </c>
      <c r="ACW33" s="248">
        <f>IF(ACW$6=$AAP$5,成绩录入!DI36,0)</f>
        <v>0</v>
      </c>
      <c r="ACX33" s="248">
        <f>IF(ACX$6=$AAP$5,成绩录入!DJ36,0)</f>
        <v>0</v>
      </c>
      <c r="ACY33" s="248">
        <f>IF(ACY$6=$AAP$5,成绩录入!DK36,0)</f>
        <v>0</v>
      </c>
      <c r="ACZ33" s="248">
        <f>IF(ACZ$6=$AAP$5,成绩录入!DL36,0)</f>
        <v>0</v>
      </c>
      <c r="ADA33" s="248">
        <f>IF(ADA$6=$AAP$5,成绩录入!DM36,0)</f>
        <v>0</v>
      </c>
      <c r="ADB33" s="248">
        <f>IF(ADB$6=$AAP$5,成绩录入!DN36,0)</f>
        <v>0</v>
      </c>
      <c r="ADC33" s="248">
        <f>IF(ADC$6=$AAP$5,成绩录入!DO36,0)</f>
        <v>0</v>
      </c>
      <c r="ADD33" s="248">
        <f>IF(ADD$6=$AAP$5,成绩录入!DP36,0)</f>
        <v>0</v>
      </c>
      <c r="ADE33" s="248">
        <f>IF(ADE$6=$AAP$5,成绩录入!DQ36,0)</f>
        <v>0</v>
      </c>
      <c r="ADF33" s="248">
        <f>IF(ADF$6=$AAP$5,成绩录入!DR36,0)</f>
        <v>0</v>
      </c>
      <c r="ADG33" s="248">
        <f>IF(ADG$6=$AAP$5,成绩录入!DS36,0)</f>
        <v>0</v>
      </c>
      <c r="ADH33" s="248">
        <f>IF(ADH$6=$AAP$5,成绩录入!DT36,0)</f>
        <v>0</v>
      </c>
      <c r="ADI33" s="248">
        <f>IF(ADI$6=$AAP$5,成绩录入!DU36,0)</f>
        <v>0</v>
      </c>
      <c r="ADJ33" s="248">
        <f>IF(ADJ$6=$AAP$5,成绩录入!DV36,0)</f>
        <v>0</v>
      </c>
      <c r="ADK33" s="248">
        <f>IF(ADK$6=$AAP$5,成绩录入!DW36,0)</f>
        <v>0</v>
      </c>
      <c r="ADL33" s="248">
        <f>IF(ADL$6=$AAP$5,成绩录入!DX36,0)</f>
        <v>0</v>
      </c>
      <c r="ADM33" s="248">
        <f>IF(ADM$6=$AAP$5,成绩录入!DY36,0)</f>
        <v>0</v>
      </c>
      <c r="ADN33" s="248">
        <f>IF(ADN$6=$AAP$5,成绩录入!DZ36,0)</f>
        <v>0</v>
      </c>
      <c r="ADO33" s="248">
        <f>IF(ADO$6=$AAP$5,成绩录入!EA36,0)</f>
        <v>0</v>
      </c>
      <c r="ADP33" s="248">
        <f>IF(ADP$6=$AAP$5,成绩录入!EB36,0)</f>
        <v>0</v>
      </c>
      <c r="ADQ33" s="248">
        <f>IF(ADQ$6=$AAP$5,成绩录入!EC36,0)</f>
        <v>0</v>
      </c>
      <c r="ADR33" s="248">
        <f>IF(ADR$6=$AAP$5,成绩录入!ED36,0)</f>
        <v>0</v>
      </c>
      <c r="ADS33" s="248">
        <f>IF(ADS$6=$AAP$5,成绩录入!EE36,0)</f>
        <v>0</v>
      </c>
      <c r="ADT33" s="248">
        <f>IF(ADT$6=$AAP$5,成绩录入!EF36,0)</f>
        <v>0</v>
      </c>
      <c r="ADU33" s="248">
        <f>IF(ADU$6=$AAP$5,成绩录入!EG36,0)</f>
        <v>0</v>
      </c>
      <c r="ADV33" s="248">
        <f>IF(ADV$6=$AAP$5,成绩录入!EH36,0)</f>
        <v>0</v>
      </c>
      <c r="ADW33" s="248">
        <f>IF(ADW$6=$AAP$5,成绩录入!EI36,0)</f>
        <v>0</v>
      </c>
      <c r="ADX33" s="248">
        <f>IF(ADX$6=$AAP$5,成绩录入!EJ36,0)</f>
        <v>0</v>
      </c>
      <c r="ADY33" s="248">
        <f>IF(ADY$6=$AAP$5,成绩录入!EK36,0)</f>
        <v>0</v>
      </c>
      <c r="ADZ33" s="248">
        <f>IF(ADZ$6=$AAP$5,成绩录入!EL36,0)</f>
        <v>0</v>
      </c>
      <c r="AEA33" s="248">
        <f>IF(AEA$6=$AAP$5,成绩录入!EM36,0)</f>
        <v>0</v>
      </c>
      <c r="AEB33" s="248">
        <f>IF(AEB$6=$AAP$5,成绩录入!EN36,0)</f>
        <v>0</v>
      </c>
      <c r="AEC33" s="248">
        <f>IF(AEC$6=$AAP$5,成绩录入!EO36,0)</f>
        <v>0</v>
      </c>
      <c r="AED33" s="248">
        <f>IF(AED$6=$AAP$5,成绩录入!EP36,0)</f>
        <v>0</v>
      </c>
      <c r="AEE33" s="248">
        <f>IF(AEE$6=$AAP$5,成绩录入!EQ36,0)</f>
        <v>0</v>
      </c>
      <c r="AEF33" s="248">
        <f>IF(AEF$6=$AAP$5,成绩录入!ER36,0)</f>
        <v>0</v>
      </c>
      <c r="AEG33" s="248">
        <f>IF(AEG$6=$AAP$5,成绩录入!ES36,0)</f>
        <v>0</v>
      </c>
      <c r="AEH33" s="248">
        <f>IF(AEH$6=$AAP$5,成绩录入!ET36,0)</f>
        <v>0</v>
      </c>
      <c r="AEI33" s="248">
        <f>IF(AEI$6=$AAP$5,成绩录入!EU36,0)</f>
        <v>0</v>
      </c>
      <c r="AEJ33" s="248">
        <f>IF(AEJ$6=$AAP$5,成绩录入!EV36,0)</f>
        <v>0</v>
      </c>
      <c r="AEK33" s="248">
        <f>IF(AEK$6=$AAP$5,成绩录入!EW36,0)</f>
        <v>0</v>
      </c>
      <c r="AEL33" s="248">
        <f>IF(AEL$6=$AAP$5,成绩录入!EX36,0)</f>
        <v>0</v>
      </c>
      <c r="AEM33" s="218">
        <f t="shared" si="34"/>
        <v>0</v>
      </c>
      <c r="AEN33" s="166"/>
      <c r="AEO33" s="166"/>
      <c r="AEP33" s="247">
        <f>IF(AEP$6=$AEO$5,成绩录入!BC36,0)</f>
        <v>0</v>
      </c>
      <c r="AEQ33" s="248">
        <f>IF(AEQ$6=$AEO$5,成绩录入!BD36,0)</f>
        <v>0</v>
      </c>
      <c r="AER33" s="248">
        <f>IF(AER$6=$AEO$5,成绩录入!BE36,0)</f>
        <v>0</v>
      </c>
      <c r="AES33" s="248">
        <f>IF(AES$6=$AEO$5,成绩录入!BF36,0)</f>
        <v>0</v>
      </c>
      <c r="AET33" s="248">
        <f>IF(AET$6=$AEO$5,成绩录入!BG36,0)</f>
        <v>0</v>
      </c>
      <c r="AEU33" s="248">
        <f>IF(AEU$6=$AEO$5,成绩录入!BH36,0)</f>
        <v>0</v>
      </c>
      <c r="AEV33" s="248">
        <f>IF(AEV$6=$AEO$5,成绩录入!BI36,0)</f>
        <v>0</v>
      </c>
      <c r="AEW33" s="248">
        <f>IF(AEW$6=$AEO$5,成绩录入!BJ36,0)</f>
        <v>0</v>
      </c>
      <c r="AEX33" s="248">
        <f>IF(AEX$6=$AEO$5,成绩录入!BK36,0)</f>
        <v>0</v>
      </c>
      <c r="AEY33" s="248">
        <f>IF(AEY$6=$AEO$5,成绩录入!BL36,0)</f>
        <v>0</v>
      </c>
      <c r="AEZ33" s="248">
        <f>IF(AEZ$6=$AEO$5,成绩录入!BM36,0)</f>
        <v>0</v>
      </c>
      <c r="AFA33" s="248">
        <f>IF(AFA$6=$AEO$5,成绩录入!BN36,0)</f>
        <v>0</v>
      </c>
      <c r="AFB33" s="248">
        <f>IF(AFB$6=$AEO$5,成绩录入!BO36,0)</f>
        <v>0</v>
      </c>
      <c r="AFC33" s="248">
        <f>IF(AFC$6=$AEO$5,成绩录入!BP36,0)</f>
        <v>0</v>
      </c>
      <c r="AFD33" s="248">
        <f>IF(AFD$6=$AEO$5,成绩录入!BQ36,0)</f>
        <v>0</v>
      </c>
      <c r="AFE33" s="248">
        <f>IF(AFE$6=$AEO$5,成绩录入!BR36,0)</f>
        <v>0</v>
      </c>
      <c r="AFF33" s="248">
        <f>IF(AFF$6=$AEO$5,成绩录入!BS36,0)</f>
        <v>0</v>
      </c>
      <c r="AFG33" s="248">
        <f>IF(AFG$6=$AEO$5,成绩录入!BT36,0)</f>
        <v>0</v>
      </c>
      <c r="AFH33" s="248">
        <f>IF(AFH$6=$AEO$5,成绩录入!BU36,0)</f>
        <v>0</v>
      </c>
      <c r="AFI33" s="248">
        <f>IF(AFI$6=$AEO$5,成绩录入!BV36,0)</f>
        <v>0</v>
      </c>
      <c r="AFJ33" s="248">
        <f>IF(AFJ$6=$AEO$5,成绩录入!BW36,0)</f>
        <v>0</v>
      </c>
      <c r="AFK33" s="248">
        <f>IF(AFK$6=$AEO$5,成绩录入!BX36,0)</f>
        <v>0</v>
      </c>
      <c r="AFL33" s="248">
        <f>IF(AFL$6=$AEO$5,成绩录入!BY36,0)</f>
        <v>0</v>
      </c>
      <c r="AFM33" s="248">
        <f>IF(AFM$6=$AEO$5,成绩录入!BZ36,0)</f>
        <v>0</v>
      </c>
      <c r="AFN33" s="248">
        <f>IF(AFN$6=$AEO$5,成绩录入!CA36,0)</f>
        <v>0</v>
      </c>
      <c r="AFO33" s="248">
        <f>IF(AFO$6=$AEO$5,成绩录入!CB36,0)</f>
        <v>0</v>
      </c>
      <c r="AFP33" s="248">
        <f>IF(AFP$6=$AEO$5,成绩录入!CC36,0)</f>
        <v>0</v>
      </c>
      <c r="AFQ33" s="248">
        <f>IF(AFQ$6=$AEO$5,成绩录入!CD36,0)</f>
        <v>0</v>
      </c>
      <c r="AFR33" s="248">
        <f>IF(AFR$6=$AEO$5,成绩录入!CE36,0)</f>
        <v>0</v>
      </c>
      <c r="AFS33" s="248">
        <f>IF(AFS$6=$AEO$5,成绩录入!CF36,0)</f>
        <v>0</v>
      </c>
      <c r="AFT33" s="248">
        <f>IF(AFT$6=$AEO$5,成绩录入!CG36,0)</f>
        <v>0</v>
      </c>
      <c r="AFU33" s="248">
        <f>IF(AFU$6=$AEO$5,成绩录入!CH36,0)</f>
        <v>0</v>
      </c>
      <c r="AFV33" s="248">
        <f>IF(AFV$6=$AEO$5,成绩录入!CI36,0)</f>
        <v>0</v>
      </c>
      <c r="AFW33" s="248">
        <f>IF(AFW$6=$AEO$5,成绩录入!CJ36,0)</f>
        <v>0</v>
      </c>
      <c r="AFX33" s="248">
        <f>IF(AFX$6=$AEO$5,成绩录入!CK36,0)</f>
        <v>0</v>
      </c>
      <c r="AFY33" s="248">
        <f>IF(AFY$6=$AEO$5,成绩录入!CL36,0)</f>
        <v>0</v>
      </c>
      <c r="AFZ33" s="248">
        <f>IF(AFZ$6=$AEO$5,成绩录入!CM36,0)</f>
        <v>0</v>
      </c>
      <c r="AGA33" s="248">
        <f>IF(AGA$6=$AEO$5,成绩录入!CN36,0)</f>
        <v>0</v>
      </c>
      <c r="AGB33" s="248">
        <f>IF(AGB$6=$AEO$5,成绩录入!CO36,0)</f>
        <v>0</v>
      </c>
      <c r="AGC33" s="248">
        <f>IF(AGC$6=$AEO$5,成绩录入!CP36,0)</f>
        <v>0</v>
      </c>
      <c r="AGD33" s="248">
        <f>IF(AGD$6=$AEO$5,成绩录入!CQ36,0)</f>
        <v>0</v>
      </c>
      <c r="AGE33" s="248">
        <f>IF(AGE$6=$AEO$5,成绩录入!CR36,0)</f>
        <v>0</v>
      </c>
      <c r="AGF33" s="248">
        <f>IF(AGF$6=$AEO$5,成绩录入!CS36,0)</f>
        <v>0</v>
      </c>
      <c r="AGG33" s="248">
        <f>IF(AGG$6=$AEO$5,成绩录入!CT36,0)</f>
        <v>0</v>
      </c>
      <c r="AGH33" s="248">
        <f>IF(AGH$6=$AEO$5,成绩录入!CU36,0)</f>
        <v>0</v>
      </c>
      <c r="AGI33" s="248">
        <f>IF(AGI$6=$AEO$5,成绩录入!CV36,0)</f>
        <v>0</v>
      </c>
      <c r="AGJ33" s="248">
        <f>IF(AGJ$6=$AEO$5,成绩录入!CW36,0)</f>
        <v>0</v>
      </c>
      <c r="AGK33" s="248">
        <f>IF(AGK$6=$AEO$5,成绩录入!CX36,0)</f>
        <v>0</v>
      </c>
      <c r="AGL33" s="248">
        <f>IF(AGL$6=$AEO$5,成绩录入!CY36,0)</f>
        <v>0</v>
      </c>
      <c r="AGM33" s="248">
        <f>IF(AGM$6=$AEO$5,成绩录入!CZ36,0)</f>
        <v>0</v>
      </c>
      <c r="AGN33" s="248">
        <f>IF(AGN$6=$AEO$5,成绩录入!DA36,0)</f>
        <v>0</v>
      </c>
      <c r="AGO33" s="248">
        <f>IF(AGO$6=$AEO$5,成绩录入!DB36,0)</f>
        <v>0</v>
      </c>
      <c r="AGP33" s="248">
        <f>IF(AGP$6=$AEO$5,成绩录入!DC36,0)</f>
        <v>0</v>
      </c>
      <c r="AGQ33" s="248">
        <f>IF(AGQ$6=$AEO$5,成绩录入!DD36,0)</f>
        <v>0</v>
      </c>
      <c r="AGR33" s="248">
        <f>IF(AGR$6=$AEO$5,成绩录入!DE36,0)</f>
        <v>0</v>
      </c>
      <c r="AGS33" s="248">
        <f>IF(AGS$6=$AEO$5,成绩录入!DF36,0)</f>
        <v>0</v>
      </c>
      <c r="AGT33" s="248">
        <f>IF(AGT$6=$AEO$5,成绩录入!DG36,0)</f>
        <v>0</v>
      </c>
      <c r="AGU33" s="248">
        <f>IF(AGU$6=$AEO$5,成绩录入!DH36,0)</f>
        <v>0</v>
      </c>
      <c r="AGV33" s="248">
        <f>IF(AGV$6=$AEO$5,成绩录入!DI36,0)</f>
        <v>0</v>
      </c>
      <c r="AGW33" s="248">
        <f>IF(AGW$6=$AEO$5,成绩录入!DJ36,0)</f>
        <v>0</v>
      </c>
      <c r="AGX33" s="248">
        <f>IF(AGX$6=$AEO$5,成绩录入!DK36,0)</f>
        <v>0</v>
      </c>
      <c r="AGY33" s="248">
        <f>IF(AGY$6=$AEO$5,成绩录入!DL36,0)</f>
        <v>0</v>
      </c>
      <c r="AGZ33" s="248">
        <f>IF(AGZ$6=$AEO$5,成绩录入!DM36,0)</f>
        <v>0</v>
      </c>
      <c r="AHA33" s="248">
        <f>IF(AHA$6=$AEO$5,成绩录入!DN36,0)</f>
        <v>0</v>
      </c>
      <c r="AHB33" s="248">
        <f>IF(AHB$6=$AEO$5,成绩录入!DO36,0)</f>
        <v>0</v>
      </c>
      <c r="AHC33" s="248">
        <f>IF(AHC$6=$AEO$5,成绩录入!DP36,0)</f>
        <v>0</v>
      </c>
      <c r="AHD33" s="248">
        <f>IF(AHD$6=$AEO$5,成绩录入!DQ36,0)</f>
        <v>0</v>
      </c>
      <c r="AHE33" s="248">
        <f>IF(AHE$6=$AEO$5,成绩录入!DR36,0)</f>
        <v>0</v>
      </c>
      <c r="AHF33" s="248">
        <f>IF(AHF$6=$AEO$5,成绩录入!DS36,0)</f>
        <v>0</v>
      </c>
      <c r="AHG33" s="248">
        <f>IF(AHG$6=$AEO$5,成绩录入!DT36,0)</f>
        <v>0</v>
      </c>
      <c r="AHH33" s="248">
        <f>IF(AHH$6=$AEO$5,成绩录入!DU36,0)</f>
        <v>0</v>
      </c>
      <c r="AHI33" s="248">
        <f>IF(AHI$6=$AEO$5,成绩录入!DV36,0)</f>
        <v>0</v>
      </c>
      <c r="AHJ33" s="248">
        <f>IF(AHJ$6=$AEO$5,成绩录入!DW36,0)</f>
        <v>0</v>
      </c>
      <c r="AHK33" s="248">
        <f>IF(AHK$6=$AEO$5,成绩录入!DX36,0)</f>
        <v>0</v>
      </c>
      <c r="AHL33" s="248">
        <f>IF(AHL$6=$AEO$5,成绩录入!DY36,0)</f>
        <v>0</v>
      </c>
      <c r="AHM33" s="248">
        <f>IF(AHM$6=$AEO$5,成绩录入!DZ36,0)</f>
        <v>0</v>
      </c>
      <c r="AHN33" s="248">
        <f>IF(AHN$6=$AEO$5,成绩录入!EA36,0)</f>
        <v>0</v>
      </c>
      <c r="AHO33" s="248">
        <f>IF(AHO$6=$AEO$5,成绩录入!EB36,0)</f>
        <v>0</v>
      </c>
      <c r="AHP33" s="248">
        <f>IF(AHP$6=$AEO$5,成绩录入!EC36,0)</f>
        <v>0</v>
      </c>
      <c r="AHQ33" s="248">
        <f>IF(AHQ$6=$AEO$5,成绩录入!ED36,0)</f>
        <v>0</v>
      </c>
      <c r="AHR33" s="248">
        <f>IF(AHR$6=$AEO$5,成绩录入!EE36,0)</f>
        <v>0</v>
      </c>
      <c r="AHS33" s="248">
        <f>IF(AHS$6=$AEO$5,成绩录入!EF36,0)</f>
        <v>0</v>
      </c>
      <c r="AHT33" s="248">
        <f>IF(AHT$6=$AEO$5,成绩录入!EG36,0)</f>
        <v>0</v>
      </c>
      <c r="AHU33" s="248">
        <f>IF(AHU$6=$AEO$5,成绩录入!EH36,0)</f>
        <v>0</v>
      </c>
      <c r="AHV33" s="248">
        <f>IF(AHV$6=$AEO$5,成绩录入!EI36,0)</f>
        <v>0</v>
      </c>
      <c r="AHW33" s="248">
        <f>IF(AHW$6=$AEO$5,成绩录入!EJ36,0)</f>
        <v>0</v>
      </c>
      <c r="AHX33" s="248">
        <f>IF(AHX$6=$AEO$5,成绩录入!EK36,0)</f>
        <v>0</v>
      </c>
      <c r="AHY33" s="248">
        <f>IF(AHY$6=$AEO$5,成绩录入!EL36,0)</f>
        <v>0</v>
      </c>
      <c r="AHZ33" s="248">
        <f>IF(AHZ$6=$AEO$5,成绩录入!EM36,0)</f>
        <v>0</v>
      </c>
      <c r="AIA33" s="248">
        <f>IF(AIA$6=$AEO$5,成绩录入!EN36,0)</f>
        <v>0</v>
      </c>
      <c r="AIB33" s="248">
        <f>IF(AIB$6=$AEO$5,成绩录入!EO36,0)</f>
        <v>0</v>
      </c>
      <c r="AIC33" s="248">
        <f>IF(AIC$6=$AEO$5,成绩录入!EP36,0)</f>
        <v>0</v>
      </c>
      <c r="AID33" s="248">
        <f>IF(AID$6=$AEO$5,成绩录入!EQ36,0)</f>
        <v>0</v>
      </c>
      <c r="AIE33" s="248">
        <f>IF(AIE$6=$AEO$5,成绩录入!ER36,0)</f>
        <v>0</v>
      </c>
      <c r="AIF33" s="248">
        <f>IF(AIF$6=$AEO$5,成绩录入!ES36,0)</f>
        <v>0</v>
      </c>
      <c r="AIG33" s="248">
        <f>IF(AIG$6=$AEO$5,成绩录入!ET36,0)</f>
        <v>0</v>
      </c>
      <c r="AIH33" s="248">
        <f>IF(AIH$6=$AEO$5,成绩录入!EU36,0)</f>
        <v>0</v>
      </c>
      <c r="AII33" s="248">
        <f>IF(AII$6=$AEO$5,成绩录入!EV36,0)</f>
        <v>0</v>
      </c>
      <c r="AIJ33" s="248">
        <f>IF(AIJ$6=$AEO$5,成绩录入!EW36,0)</f>
        <v>0</v>
      </c>
      <c r="AIK33" s="248">
        <f>IF(AIK$6=$AEO$5,成绩录入!EX36,0)</f>
        <v>0</v>
      </c>
      <c r="AIL33" s="218">
        <f t="shared" si="35"/>
        <v>0</v>
      </c>
      <c r="AIN33" s="214" t="str">
        <f>初始录入!A38</f>
        <v/>
      </c>
      <c r="AIO33" s="215">
        <f>初始录入!B38</f>
        <v>0</v>
      </c>
      <c r="AIP33" s="216">
        <f>初始录入!C38</f>
        <v>0</v>
      </c>
      <c r="AIQ33" s="314">
        <f>IF(平时!D31&lt;&gt;"",平时!D31,0)</f>
        <v>0</v>
      </c>
      <c r="AIR33" s="324" t="str">
        <f t="shared" si="89"/>
        <v/>
      </c>
      <c r="AIS33" s="314">
        <f>IF(过程!D31&lt;&gt;"",过程!D31,0)</f>
        <v>0</v>
      </c>
      <c r="AIT33" s="324" t="str">
        <f t="shared" si="90"/>
        <v/>
      </c>
      <c r="AIU33" s="216">
        <f>IF(期末!D31&lt;&gt;"",期末!D31,0)</f>
        <v>0</v>
      </c>
      <c r="AIV33" s="324" t="str">
        <f t="shared" si="91"/>
        <v/>
      </c>
      <c r="AIW33" s="325">
        <f t="shared" si="92"/>
        <v>0</v>
      </c>
      <c r="AIX33" s="314">
        <f>IF(平时!E31&lt;&gt;"",平时!E31,0)</f>
        <v>0</v>
      </c>
      <c r="AIY33" s="324" t="str">
        <f t="shared" si="93"/>
        <v/>
      </c>
      <c r="AIZ33" s="314">
        <f>IF(过程!E31&lt;&gt;"",过程!E31,0)</f>
        <v>0</v>
      </c>
      <c r="AJA33" s="324" t="str">
        <f t="shared" si="94"/>
        <v/>
      </c>
      <c r="AJB33" s="216">
        <f>IF(期末!E31&lt;&gt;"",期末!E31,0)</f>
        <v>0</v>
      </c>
      <c r="AJC33" s="324" t="str">
        <f t="shared" si="95"/>
        <v/>
      </c>
      <c r="AJD33" s="325">
        <f t="shared" si="96"/>
        <v>0</v>
      </c>
      <c r="AJE33" s="314">
        <f>IF(平时!F31&lt;&gt;"",平时!F31,0)</f>
        <v>0</v>
      </c>
      <c r="AJF33" s="324" t="str">
        <f t="shared" si="97"/>
        <v/>
      </c>
      <c r="AJG33" s="314">
        <f>IF(过程!F31&lt;&gt;"",过程!F31,0)</f>
        <v>0</v>
      </c>
      <c r="AJH33" s="324" t="str">
        <f t="shared" si="98"/>
        <v/>
      </c>
      <c r="AJI33" s="216">
        <f>IF(期末!F31&lt;&gt;"",期末!F31,0)</f>
        <v>0</v>
      </c>
      <c r="AJJ33" s="324" t="str">
        <f t="shared" si="99"/>
        <v/>
      </c>
      <c r="AJK33" s="325">
        <f t="shared" si="100"/>
        <v>0</v>
      </c>
      <c r="AJL33" s="314">
        <f>IF(平时!G31&lt;&gt;"",平时!G31,0)</f>
        <v>0</v>
      </c>
      <c r="AJM33" s="324" t="str">
        <f t="shared" si="101"/>
        <v/>
      </c>
      <c r="AJN33" s="314">
        <f>IF(过程!G31&lt;&gt;"",过程!G31,0)</f>
        <v>0</v>
      </c>
      <c r="AJO33" s="324" t="str">
        <f t="shared" si="102"/>
        <v/>
      </c>
      <c r="AJP33" s="216">
        <f>IF(期末!G31&lt;&gt;"",期末!G31,0)</f>
        <v>0</v>
      </c>
      <c r="AJQ33" s="324" t="str">
        <f t="shared" si="103"/>
        <v/>
      </c>
      <c r="AJR33" s="325">
        <f t="shared" si="104"/>
        <v>0</v>
      </c>
      <c r="AJS33" s="314">
        <f>IF(平时!H31&lt;&gt;"",平时!H31,0)</f>
        <v>0</v>
      </c>
      <c r="AJT33" s="324" t="str">
        <f t="shared" si="105"/>
        <v/>
      </c>
      <c r="AJU33" s="314">
        <f>IF(过程!H31&lt;&gt;"",过程!H31,0)</f>
        <v>0</v>
      </c>
      <c r="AJV33" s="324" t="str">
        <f t="shared" si="106"/>
        <v/>
      </c>
      <c r="AJW33" s="216">
        <f>IF(期末!H31&lt;&gt;"",期末!H31,0)</f>
        <v>0</v>
      </c>
      <c r="AJX33" s="324" t="str">
        <f t="shared" si="107"/>
        <v/>
      </c>
      <c r="AJY33" s="326">
        <f t="shared" si="108"/>
        <v>0</v>
      </c>
      <c r="AKA33" s="216" t="str">
        <f>初始录入!A38</f>
        <v/>
      </c>
      <c r="AKB33" s="216">
        <f>初始录入!B38</f>
        <v>0</v>
      </c>
      <c r="AKC33" s="216">
        <f>初始录入!C38</f>
        <v>0</v>
      </c>
      <c r="AKD33" s="327" t="str">
        <f>IF(初始录入!$E38=初始录入!$K$2,达成度!$D46,"")</f>
        <v/>
      </c>
      <c r="AKE33" s="327" t="str">
        <f>IF(初始录入!$E38=初始录入!$K$3,达成度!D46,"")</f>
        <v/>
      </c>
      <c r="AKF33" s="216" t="str">
        <f>IF(初始录入!$E38=初始录入!$K$4,达成度!D46,"")</f>
        <v/>
      </c>
      <c r="AKG33" s="216" t="str">
        <f>IF(初始录入!$E38=初始录入!$K$5,达成度!D46,"")</f>
        <v/>
      </c>
      <c r="AKH33" s="327" t="str">
        <f>IF(初始录入!$E38=初始录入!$K$2,达成度!E46,"")</f>
        <v/>
      </c>
      <c r="AKI33" s="327" t="str">
        <f>IF(初始录入!$E38=初始录入!$K$3,达成度!E46,"")</f>
        <v/>
      </c>
      <c r="AKJ33" s="216" t="str">
        <f>IF(初始录入!$E38=初始录入!$K$4,达成度!E46,"")</f>
        <v/>
      </c>
      <c r="AKK33" s="216" t="str">
        <f>IF(初始录入!$E38=初始录入!$K$5,达成度!E46,"")</f>
        <v/>
      </c>
      <c r="AKL33" s="327" t="str">
        <f>IF(初始录入!$E38=初始录入!$K$2,达成度!F46,"")</f>
        <v/>
      </c>
      <c r="AKM33" s="327" t="str">
        <f>IF(初始录入!$E38=初始录入!$K$3,达成度!F46,"")</f>
        <v/>
      </c>
      <c r="AKN33" s="216" t="str">
        <f>IF(初始录入!$E38=初始录入!$K$4,达成度!F46,"")</f>
        <v/>
      </c>
      <c r="AKO33" s="216" t="str">
        <f>IF(初始录入!$E38=初始录入!$K$5,达成度!F46,"")</f>
        <v/>
      </c>
      <c r="AKP33" s="327" t="str">
        <f>IF(初始录入!$E38=初始录入!$K$2,达成度!H46,"")</f>
        <v/>
      </c>
      <c r="AKQ33" s="327" t="str">
        <f>IF(初始录入!$E38=初始录入!$K$3,达成度!H46,"")</f>
        <v/>
      </c>
      <c r="AKR33" s="216" t="str">
        <f>IF(初始录入!$E38=初始录入!$K$4,达成度!H46,"")</f>
        <v/>
      </c>
      <c r="AKS33" s="216" t="str">
        <f>IF(初始录入!$E38=初始录入!$K$5,达成度!H46,"")</f>
        <v/>
      </c>
      <c r="AKT33" s="327" t="str">
        <f>IF(初始录入!$E38=初始录入!$K$2,达成度!I46,"")</f>
        <v/>
      </c>
      <c r="AKU33" s="327" t="str">
        <f>IF(初始录入!$E38=初始录入!$K$3,达成度!I46,"")</f>
        <v/>
      </c>
      <c r="AKV33" s="216" t="str">
        <f>IF(初始录入!$E38=初始录入!$K$4,达成度!I46,"")</f>
        <v/>
      </c>
      <c r="AKW33" s="216" t="str">
        <f>IF(初始录入!$E38=初始录入!$K$5,达成度!I46,"")</f>
        <v/>
      </c>
      <c r="AKX33" s="327" t="str">
        <f>IF(初始录入!$E38=初始录入!$K$2,达成度!J46,"")</f>
        <v/>
      </c>
      <c r="AKY33" s="327" t="str">
        <f>IF(初始录入!$E38=初始录入!$K$3,达成度!J46,"")</f>
        <v/>
      </c>
      <c r="AKZ33" s="216" t="str">
        <f>IF(初始录入!$E38=初始录入!$K$4,达成度!J46,"")</f>
        <v/>
      </c>
      <c r="ALA33" s="216" t="str">
        <f>IF(初始录入!$E38=初始录入!$K$5,达成度!J46,"")</f>
        <v/>
      </c>
      <c r="ALB33" s="327" t="str">
        <f>IF(初始录入!$E38=初始录入!$K$2,达成度!L46,"")</f>
        <v/>
      </c>
      <c r="ALC33" s="327" t="str">
        <f>IF(初始录入!$E38=初始录入!$K$3,达成度!L46,"")</f>
        <v/>
      </c>
      <c r="ALD33" s="216" t="str">
        <f>IF(初始录入!$E38=初始录入!$K$4,达成度!L46,"")</f>
        <v/>
      </c>
      <c r="ALE33" s="216" t="str">
        <f>IF(初始录入!$E38=初始录入!$K$5,达成度!L46,"")</f>
        <v/>
      </c>
      <c r="ALF33" s="327" t="str">
        <f>IF(初始录入!$E38=初始录入!$K$2,达成度!M46,"")</f>
        <v/>
      </c>
      <c r="ALG33" s="327" t="str">
        <f>IF(初始录入!$E38=初始录入!$K$3,达成度!M46,"")</f>
        <v/>
      </c>
      <c r="ALH33" s="216" t="str">
        <f>IF(初始录入!$E38=初始录入!$K$4,达成度!M46,"")</f>
        <v/>
      </c>
      <c r="ALI33" s="216" t="str">
        <f>IF(初始录入!$E38=初始录入!$K$5,达成度!M46,"")</f>
        <v/>
      </c>
      <c r="ALJ33" s="327" t="str">
        <f>IF(初始录入!$E38=初始录入!$K$2,达成度!N46,"")</f>
        <v/>
      </c>
      <c r="ALK33" s="327" t="str">
        <f>IF(初始录入!$E38=初始录入!$K$3,达成度!N46,"")</f>
        <v/>
      </c>
      <c r="ALL33" s="216" t="str">
        <f>IF(初始录入!$E38=初始录入!$K$4,达成度!N46,"")</f>
        <v/>
      </c>
      <c r="ALM33" s="216" t="str">
        <f>IF(初始录入!$E38=初始录入!$K$5,达成度!N46,"")</f>
        <v/>
      </c>
      <c r="ALN33" s="327" t="str">
        <f>IF(初始录入!$E38=初始录入!$K$2,达成度!P46,"")</f>
        <v/>
      </c>
      <c r="ALO33" s="327" t="str">
        <f>IF(初始录入!$E38=初始录入!$K$3,达成度!P46,"")</f>
        <v/>
      </c>
      <c r="ALP33" s="216" t="str">
        <f>IF(初始录入!$E38=初始录入!$K$4,达成度!P46,"")</f>
        <v/>
      </c>
      <c r="ALQ33" s="216" t="str">
        <f>IF(初始录入!$E38=初始录入!$K$5,达成度!P46,"")</f>
        <v/>
      </c>
      <c r="ALR33" s="327" t="str">
        <f>IF(初始录入!$E38=初始录入!$K$2,达成度!Q46,"")</f>
        <v/>
      </c>
      <c r="ALS33" s="327" t="str">
        <f>IF(初始录入!$E38=初始录入!$K$3,达成度!Q46,"")</f>
        <v/>
      </c>
      <c r="ALT33" s="216" t="str">
        <f>IF(初始录入!$E38=初始录入!$K$4,达成度!Q46,"")</f>
        <v/>
      </c>
      <c r="ALU33" s="216" t="str">
        <f>IF(初始录入!$E38=初始录入!$K$5,达成度!Q46,"")</f>
        <v/>
      </c>
      <c r="ALV33" s="327" t="str">
        <f>IF(初始录入!$E38=初始录入!$K$2,达成度!R46,"")</f>
        <v/>
      </c>
      <c r="ALW33" s="327" t="str">
        <f>IF(初始录入!$E38=初始录入!$K$3,达成度!R46,"")</f>
        <v/>
      </c>
      <c r="ALX33" s="216" t="str">
        <f>IF(初始录入!$E38=初始录入!$K$4,达成度!R46,"")</f>
        <v/>
      </c>
      <c r="ALY33" s="216"/>
      <c r="ALZ33" s="327" t="str">
        <f>IF(初始录入!$E38=初始录入!$K$2,达成度!T46,"")</f>
        <v/>
      </c>
      <c r="AMA33" s="327" t="str">
        <f>IF(初始录入!$E38=初始录入!$K$3,达成度!T46,"")</f>
        <v/>
      </c>
      <c r="AMB33" s="216" t="str">
        <f>IF(初始录入!$E38=初始录入!$K$4,达成度!T46,"")</f>
        <v/>
      </c>
      <c r="AMC33" s="216" t="str">
        <f>IF(初始录入!$E38=初始录入!$K$5,达成度!T46,"")</f>
        <v/>
      </c>
      <c r="AMD33" s="327" t="str">
        <f>IF(初始录入!$E38=初始录入!$K$2,达成度!U46,"")</f>
        <v/>
      </c>
      <c r="AME33" s="327" t="str">
        <f>IF(初始录入!$E38=初始录入!$K$3,达成度!U46,"")</f>
        <v/>
      </c>
      <c r="AMF33" s="216" t="str">
        <f>IF(初始录入!$E38=初始录入!$K$4,达成度!U46,"")</f>
        <v/>
      </c>
      <c r="AMG33" s="216" t="str">
        <f>IF(初始录入!$E38=初始录入!$K$5,达成度!U46,"")</f>
        <v/>
      </c>
      <c r="AMH33" s="327" t="str">
        <f>IF(初始录入!$E38=初始录入!$K$2,达成度!V46,"")</f>
        <v/>
      </c>
      <c r="AMI33" s="327" t="str">
        <f>IF(初始录入!$E38=初始录入!$K$3,达成度!V46,"")</f>
        <v/>
      </c>
      <c r="AMJ33" s="216" t="str">
        <f>IF(初始录入!$E38=初始录入!$K$4,达成度!W46,"")</f>
        <v/>
      </c>
      <c r="AMK33" s="216" t="str">
        <f>IF(初始录入!$E38=初始录入!$K$5,达成度!W46,"")</f>
        <v/>
      </c>
      <c r="AMM33" s="215">
        <f t="shared" si="114"/>
        <v>26</v>
      </c>
      <c r="AMN33" s="222" t="str">
        <f t="shared" si="109"/>
        <v/>
      </c>
      <c r="AMO33" s="325" t="str">
        <f>IF($AMM33&lt;=$H$7,INDEX(达成度!$G$21:$G$170,$AMM33,1),"")</f>
        <v/>
      </c>
      <c r="AMP33" s="325" t="str">
        <f>IF($AMM33&lt;=$H$7,INDEX(达成度!$K$21:$K$170,$AMM33,1),"")</f>
        <v/>
      </c>
      <c r="AMQ33" s="325" t="str">
        <f>IF($AMM33&lt;=$H$7,INDEX(达成度!$O$21:$O$170,$AMM33,1),"")</f>
        <v/>
      </c>
      <c r="AMR33" s="325" t="str">
        <f>IF($AMM33&lt;=$H$7,INDEX(达成度!$S$21:$S$170,$AMM33,1),"")</f>
        <v/>
      </c>
      <c r="AMS33" s="326" t="str">
        <f>IF($AMM33&lt;=$H$7,INDEX(达成度!$W$21:$W$170,$AMM33,1),"")</f>
        <v/>
      </c>
      <c r="AMT33" s="328"/>
      <c r="AMU33" s="336"/>
      <c r="AMV33" s="222" t="str">
        <f t="shared" si="110"/>
        <v/>
      </c>
      <c r="AMW33" s="325" t="str">
        <f>IF($AMM33&lt;=$I$7,INDEX(达成度!$G$21:$G$170,$AMM33+$H$7,1),"")</f>
        <v/>
      </c>
      <c r="AMX33" s="325" t="str">
        <f>IF($AMM33&lt;=$I$7,INDEX(达成度!$K$21:$K$170,$AMM33+$H$7,1),"")</f>
        <v/>
      </c>
      <c r="AMY33" s="325" t="str">
        <f>IF($AMM33&lt;=$I$7,INDEX(达成度!$O$21:$O$170,$AMM33+$H$7,1),"")</f>
        <v/>
      </c>
      <c r="AMZ33" s="325" t="str">
        <f>IF($AMM33&lt;=$I$7,INDEX(达成度!$S$21:$S$170,$AMM33+$H$7,1),"")</f>
        <v/>
      </c>
      <c r="ANA33" s="326" t="str">
        <f>IF($AMM33&lt;=$I$7,INDEX(达成度!$W$21:$W$170,$AMM33+$H$7,1),"")</f>
        <v/>
      </c>
      <c r="ANB33" s="206"/>
      <c r="ANC33" s="215"/>
      <c r="AND33" s="216" t="str">
        <f t="shared" si="111"/>
        <v/>
      </c>
      <c r="ANE33" s="325" t="str">
        <f>IF($AMM33&lt;=$J$7,INDEX(达成度!$G$21:$G$170,$AMM33+$H$7+$I$7,1),"")</f>
        <v/>
      </c>
      <c r="ANF33" s="325" t="str">
        <f>IF($AMM33&lt;=$J$7,INDEX(达成度!$K$21:$K$170,$AMM33+$H$7+$I$7,1),"")</f>
        <v/>
      </c>
      <c r="ANG33" s="325" t="str">
        <f>IF($AMM33&lt;=$J$7,INDEX(达成度!$O$21:$O$170,$AMM33+$H$7+$I$7,1),"")</f>
        <v/>
      </c>
      <c r="ANH33" s="325" t="str">
        <f>IF($AMM33&lt;=$J$7,INDEX(达成度!$S$21:$S$170,$AMM33+$H$7+$I$7,1),"")</f>
        <v/>
      </c>
      <c r="ANI33" s="326" t="str">
        <f>IF($AMM33&lt;=$J$7,INDEX(达成度!$W$21:$W$170,$AMM33+$H$7+$I$7,1),"")</f>
        <v/>
      </c>
      <c r="ANK33" s="215"/>
      <c r="ANL33" s="216" t="str">
        <f t="shared" si="112"/>
        <v/>
      </c>
      <c r="ANM33" s="325" t="str">
        <f>IF($AMM33&lt;=$K$7,INDEX(达成度!$G$21:$G$170,$AMM33+$H$7+$I$7+$J$7,1),"")</f>
        <v/>
      </c>
      <c r="ANN33" s="325" t="str">
        <f>IF($AMM33&lt;=$K$7,INDEX(达成度!$K$21:$K$170,$AMM33+$H$7+$I$7+$J$7,1),"")</f>
        <v/>
      </c>
      <c r="ANO33" s="325" t="str">
        <f>IF($AMM33&lt;=$K$7,INDEX(达成度!$O$21:$O$170,$AMM33+$H$7+$I$7+$J$7,1),"")</f>
        <v/>
      </c>
      <c r="ANP33" s="325" t="str">
        <f>IF($AMM33&lt;=$K$7,INDEX(达成度!$S$21:$S$170,$AMM33+$H$7+$I$7+$J$7,1),"")</f>
        <v/>
      </c>
      <c r="ANQ33" s="326" t="str">
        <f>IF($AMM33&lt;=$K$7,INDEX(达成度!$W$21:$W$170,$AMM33+$H$7+$I$7+$J$7,1),"")</f>
        <v/>
      </c>
    </row>
    <row r="34" ht="18" customHeight="1" spans="1:1024 1025:1057">
      <c r="A34" s="215" t="str">
        <f>初始录入!A39</f>
        <v/>
      </c>
      <c r="B34" s="216" t="str">
        <f>IF(初始录入!B39&lt;&gt;"",初始录入!B39,"")</f>
        <v/>
      </c>
      <c r="C34" s="216" t="str">
        <f>IF(初始录入!C39&lt;&gt;"",初始录入!C39,"")</f>
        <v/>
      </c>
      <c r="D34" s="216" t="str">
        <f>IF(初始录入!D39&lt;&gt;"",初始录入!D39,"")</f>
        <v/>
      </c>
      <c r="E34" s="218" t="str">
        <f>IF(初始录入!E39&lt;&gt;"",初始录入!E39,"")</f>
        <v/>
      </c>
      <c r="G34" s="330"/>
      <c r="H34" s="295">
        <f>IF(初始录入!E39=H$6,1,0)</f>
        <v>0</v>
      </c>
      <c r="I34" s="295">
        <f>IF(初始录入!E39=I$6,1,0)</f>
        <v>0</v>
      </c>
      <c r="J34" s="295">
        <f>IF(初始录入!E39=J$6,1,0)</f>
        <v>0</v>
      </c>
      <c r="K34" s="321">
        <f>IF(初始录入!E39=K$6,1,0)</f>
        <v>0</v>
      </c>
      <c r="L34" s="28"/>
      <c r="M34" s="215" t="s">
        <v>30</v>
      </c>
      <c r="N34" s="295">
        <v>1</v>
      </c>
      <c r="O34" s="295">
        <v>2</v>
      </c>
      <c r="P34" s="295">
        <v>3</v>
      </c>
      <c r="Q34" s="295">
        <v>4</v>
      </c>
      <c r="R34" s="321">
        <v>5</v>
      </c>
      <c r="X34" s="28"/>
      <c r="Y34" s="294">
        <v>100</v>
      </c>
      <c r="Z34" s="295">
        <f>成绩录入!$F$7</f>
        <v>0</v>
      </c>
      <c r="AA34" s="295">
        <f>成绩录入!F37</f>
        <v>0</v>
      </c>
      <c r="AB34" s="296">
        <f>IF(初始录入!$M$7&lt;&gt;"",IF(成绩录入!$F$7&lt;&gt;"",IF(初始录入!$P$7="次数",AA34/Z34*Y34,成绩录入!F37),0),0)</f>
        <v>0</v>
      </c>
      <c r="AC34" s="297">
        <f t="shared" si="36"/>
        <v>0</v>
      </c>
      <c r="AD34" s="297">
        <f t="shared" si="23"/>
        <v>0</v>
      </c>
      <c r="AE34" s="297">
        <f t="shared" si="24"/>
        <v>0</v>
      </c>
      <c r="AF34" s="297">
        <f t="shared" si="25"/>
        <v>0</v>
      </c>
      <c r="AG34" s="297">
        <f t="shared" si="26"/>
        <v>0</v>
      </c>
      <c r="AH34" s="298">
        <f t="shared" si="37"/>
        <v>0</v>
      </c>
      <c r="AI34" s="28"/>
      <c r="AJ34" s="260">
        <f>成绩录入!I37</f>
        <v>0</v>
      </c>
      <c r="AK34" s="248">
        <f>成绩录入!J37</f>
        <v>0</v>
      </c>
      <c r="AL34" s="248">
        <f>成绩录入!K37</f>
        <v>0</v>
      </c>
      <c r="AM34" s="248">
        <f>成绩录入!L37</f>
        <v>0</v>
      </c>
      <c r="AN34" s="248">
        <f>成绩录入!M37</f>
        <v>0</v>
      </c>
      <c r="AO34" s="298">
        <f t="shared" si="38"/>
        <v>0</v>
      </c>
      <c r="AP34" s="299"/>
      <c r="AQ34" s="260">
        <f>成绩录入!I37</f>
        <v>0</v>
      </c>
      <c r="AR34" s="248">
        <f>成绩录入!J37</f>
        <v>0</v>
      </c>
      <c r="AS34" s="248">
        <f>成绩录入!K37</f>
        <v>0</v>
      </c>
      <c r="AT34" s="248">
        <f>成绩录入!L37</f>
        <v>0</v>
      </c>
      <c r="AU34" s="248">
        <f>成绩录入!M37</f>
        <v>0</v>
      </c>
      <c r="AV34" s="298">
        <f t="shared" si="39"/>
        <v>0</v>
      </c>
      <c r="AW34" s="299"/>
      <c r="AX34" s="260">
        <f>成绩录入!I37</f>
        <v>0</v>
      </c>
      <c r="AY34" s="248">
        <f>成绩录入!J37</f>
        <v>0</v>
      </c>
      <c r="AZ34" s="248">
        <f>成绩录入!K37</f>
        <v>0</v>
      </c>
      <c r="BA34" s="248">
        <f>成绩录入!L37</f>
        <v>0</v>
      </c>
      <c r="BB34" s="248">
        <f>成绩录入!M37</f>
        <v>0</v>
      </c>
      <c r="BC34" s="298">
        <f t="shared" si="40"/>
        <v>0</v>
      </c>
      <c r="BD34" s="299"/>
      <c r="BE34" s="260">
        <f>成绩录入!I37</f>
        <v>0</v>
      </c>
      <c r="BF34" s="248">
        <f>成绩录入!J37</f>
        <v>0</v>
      </c>
      <c r="BG34" s="248">
        <f>成绩录入!K37</f>
        <v>0</v>
      </c>
      <c r="BH34" s="248">
        <f>成绩录入!L37</f>
        <v>0</v>
      </c>
      <c r="BI34" s="248">
        <f>成绩录入!M37</f>
        <v>0</v>
      </c>
      <c r="BJ34" s="298">
        <f t="shared" si="41"/>
        <v>0</v>
      </c>
      <c r="BK34" s="299"/>
      <c r="BL34" s="260">
        <f>成绩录入!I37</f>
        <v>0</v>
      </c>
      <c r="BM34" s="248">
        <f>成绩录入!J37</f>
        <v>0</v>
      </c>
      <c r="BN34" s="248">
        <f>成绩录入!K37</f>
        <v>0</v>
      </c>
      <c r="BO34" s="248">
        <f>成绩录入!L37</f>
        <v>0</v>
      </c>
      <c r="BP34" s="248">
        <f>成绩录入!M37</f>
        <v>0</v>
      </c>
      <c r="BQ34" s="298">
        <f t="shared" si="42"/>
        <v>0</v>
      </c>
      <c r="BR34" s="300"/>
      <c r="BS34" s="260">
        <f>成绩录入!P37</f>
        <v>0</v>
      </c>
      <c r="BT34" s="248">
        <f>成绩录入!Q37</f>
        <v>0</v>
      </c>
      <c r="BU34" s="248">
        <f>成绩录入!R37</f>
        <v>0</v>
      </c>
      <c r="BV34" s="248">
        <f>成绩录入!S37</f>
        <v>0</v>
      </c>
      <c r="BW34" s="248">
        <f>成绩录入!T37</f>
        <v>0</v>
      </c>
      <c r="BX34" s="248">
        <f>成绩录入!U37</f>
        <v>0</v>
      </c>
      <c r="BY34" s="248">
        <f>成绩录入!V37</f>
        <v>0</v>
      </c>
      <c r="BZ34" s="248">
        <f>成绩录入!W37</f>
        <v>0</v>
      </c>
      <c r="CA34" s="248">
        <f>成绩录入!X37</f>
        <v>0</v>
      </c>
      <c r="CB34" s="248">
        <f>成绩录入!Y37</f>
        <v>0</v>
      </c>
      <c r="CC34" s="298">
        <f t="shared" si="43"/>
        <v>0</v>
      </c>
      <c r="CD34" s="299"/>
      <c r="CE34" s="260">
        <f>成绩录入!P37</f>
        <v>0</v>
      </c>
      <c r="CF34" s="248">
        <f>成绩录入!Q37</f>
        <v>0</v>
      </c>
      <c r="CG34" s="248">
        <f>成绩录入!R37</f>
        <v>0</v>
      </c>
      <c r="CH34" s="248">
        <f>成绩录入!S37</f>
        <v>0</v>
      </c>
      <c r="CI34" s="248">
        <f>成绩录入!T37</f>
        <v>0</v>
      </c>
      <c r="CJ34" s="248">
        <f>成绩录入!U37</f>
        <v>0</v>
      </c>
      <c r="CK34" s="248">
        <f>成绩录入!V37</f>
        <v>0</v>
      </c>
      <c r="CL34" s="248">
        <f>成绩录入!W37</f>
        <v>0</v>
      </c>
      <c r="CM34" s="248">
        <f>成绩录入!X37</f>
        <v>0</v>
      </c>
      <c r="CN34" s="248">
        <f>成绩录入!Y37</f>
        <v>0</v>
      </c>
      <c r="CO34" s="298">
        <f t="shared" si="44"/>
        <v>0</v>
      </c>
      <c r="CP34" s="299"/>
      <c r="CQ34" s="260">
        <f>成绩录入!P37</f>
        <v>0</v>
      </c>
      <c r="CR34" s="248">
        <f>成绩录入!Q37</f>
        <v>0</v>
      </c>
      <c r="CS34" s="248">
        <f>成绩录入!R37</f>
        <v>0</v>
      </c>
      <c r="CT34" s="248">
        <f>成绩录入!S37</f>
        <v>0</v>
      </c>
      <c r="CU34" s="248">
        <f>成绩录入!T37</f>
        <v>0</v>
      </c>
      <c r="CV34" s="248">
        <f>成绩录入!U37</f>
        <v>0</v>
      </c>
      <c r="CW34" s="248">
        <f>成绩录入!V37</f>
        <v>0</v>
      </c>
      <c r="CX34" s="248">
        <f>成绩录入!W37</f>
        <v>0</v>
      </c>
      <c r="CY34" s="248">
        <f>成绩录入!X37</f>
        <v>0</v>
      </c>
      <c r="CZ34" s="248">
        <f>成绩录入!Y37</f>
        <v>0</v>
      </c>
      <c r="DA34" s="298">
        <f t="shared" si="45"/>
        <v>0</v>
      </c>
      <c r="DB34" s="299"/>
      <c r="DC34" s="260">
        <f>成绩录入!P37</f>
        <v>0</v>
      </c>
      <c r="DD34" s="248">
        <f>成绩录入!Q37</f>
        <v>0</v>
      </c>
      <c r="DE34" s="248">
        <f>成绩录入!R37</f>
        <v>0</v>
      </c>
      <c r="DF34" s="248">
        <f>成绩录入!S37</f>
        <v>0</v>
      </c>
      <c r="DG34" s="248">
        <f>成绩录入!T37</f>
        <v>0</v>
      </c>
      <c r="DH34" s="248">
        <f>成绩录入!U37</f>
        <v>0</v>
      </c>
      <c r="DI34" s="248">
        <f>成绩录入!V37</f>
        <v>0</v>
      </c>
      <c r="DJ34" s="248">
        <f>成绩录入!W37</f>
        <v>0</v>
      </c>
      <c r="DK34" s="248">
        <f>成绩录入!X37</f>
        <v>0</v>
      </c>
      <c r="DL34" s="248">
        <f>成绩录入!Y37</f>
        <v>0</v>
      </c>
      <c r="DM34" s="298">
        <f t="shared" si="46"/>
        <v>0</v>
      </c>
      <c r="DN34" s="299"/>
      <c r="DO34" s="260">
        <f>成绩录入!P37</f>
        <v>0</v>
      </c>
      <c r="DP34" s="248">
        <f>成绩录入!Q37</f>
        <v>0</v>
      </c>
      <c r="DQ34" s="248">
        <f>成绩录入!R37</f>
        <v>0</v>
      </c>
      <c r="DR34" s="248">
        <f>成绩录入!S37</f>
        <v>0</v>
      </c>
      <c r="DS34" s="248">
        <f>成绩录入!T37</f>
        <v>0</v>
      </c>
      <c r="DT34" s="248">
        <f>成绩录入!U37</f>
        <v>0</v>
      </c>
      <c r="DU34" s="248">
        <f>成绩录入!V37</f>
        <v>0</v>
      </c>
      <c r="DV34" s="248">
        <f>成绩录入!W37</f>
        <v>0</v>
      </c>
      <c r="DW34" s="248">
        <f>成绩录入!X37</f>
        <v>0</v>
      </c>
      <c r="DX34" s="248">
        <f>成绩录入!Y37</f>
        <v>0</v>
      </c>
      <c r="DY34" s="298">
        <f t="shared" si="47"/>
        <v>0</v>
      </c>
      <c r="DZ34" s="299"/>
      <c r="EA34" s="301" t="e">
        <f t="shared" si="48"/>
        <v>#DIV/0!</v>
      </c>
      <c r="EB34" s="297" t="e">
        <f t="shared" si="49"/>
        <v>#DIV/0!</v>
      </c>
      <c r="EC34" s="297" t="e">
        <f t="shared" si="50"/>
        <v>#DIV/0!</v>
      </c>
      <c r="ED34" s="297" t="e">
        <f t="shared" si="51"/>
        <v>#DIV/0!</v>
      </c>
      <c r="EE34" s="297" t="e">
        <f t="shared" si="52"/>
        <v>#DIV/0!</v>
      </c>
      <c r="EF34" s="302" t="e">
        <f t="shared" si="53"/>
        <v>#DIV/0!</v>
      </c>
      <c r="EG34" s="303"/>
      <c r="EH34" s="304">
        <f t="shared" si="54"/>
        <v>0</v>
      </c>
      <c r="EI34" s="296">
        <f>成绩录入!I37</f>
        <v>0</v>
      </c>
      <c r="EJ34" s="296">
        <f>成绩录入!J37</f>
        <v>0</v>
      </c>
      <c r="EK34" s="296">
        <f>成绩录入!K37</f>
        <v>0</v>
      </c>
      <c r="EL34" s="296">
        <f>成绩录入!L37</f>
        <v>0</v>
      </c>
      <c r="EM34" s="296">
        <f>成绩录入!M37</f>
        <v>0</v>
      </c>
      <c r="EN34" s="296">
        <f>成绩录入!P37</f>
        <v>0</v>
      </c>
      <c r="EO34" s="296">
        <f>成绩录入!Q37</f>
        <v>0</v>
      </c>
      <c r="EP34" s="296">
        <f>成绩录入!R37</f>
        <v>0</v>
      </c>
      <c r="EQ34" s="296">
        <f>成绩录入!S37</f>
        <v>0</v>
      </c>
      <c r="ER34" s="296">
        <f>成绩录入!T37</f>
        <v>0</v>
      </c>
      <c r="ES34" s="296">
        <f>成绩录入!U37</f>
        <v>0</v>
      </c>
      <c r="ET34" s="296">
        <f>成绩录入!V37</f>
        <v>0</v>
      </c>
      <c r="EU34" s="296">
        <f>成绩录入!W37</f>
        <v>0</v>
      </c>
      <c r="EV34" s="296">
        <f>成绩录入!X37</f>
        <v>0</v>
      </c>
      <c r="EW34" s="302">
        <f>成绩录入!Y37</f>
        <v>0</v>
      </c>
      <c r="EX34" s="303"/>
      <c r="EY34" s="304" t="str">
        <f t="shared" si="55"/>
        <v/>
      </c>
      <c r="EZ34" s="296" t="str">
        <f t="shared" si="55"/>
        <v/>
      </c>
      <c r="FA34" s="296" t="str">
        <f t="shared" si="55"/>
        <v/>
      </c>
      <c r="FB34" s="296" t="str">
        <f t="shared" si="55"/>
        <v/>
      </c>
      <c r="FC34" s="302">
        <f>成绩录入!AB37</f>
        <v>0</v>
      </c>
      <c r="FD34" s="303"/>
      <c r="FE34" s="304" t="str">
        <f t="shared" si="56"/>
        <v>√</v>
      </c>
      <c r="FF34" s="296" t="str">
        <f t="shared" si="57"/>
        <v>√</v>
      </c>
      <c r="FG34" s="296" t="str">
        <f t="shared" si="58"/>
        <v>√</v>
      </c>
      <c r="FH34" s="296" t="str">
        <f t="shared" si="59"/>
        <v>√</v>
      </c>
      <c r="FI34" s="302" t="str">
        <f t="shared" si="60"/>
        <v>√</v>
      </c>
      <c r="FJ34" s="299"/>
      <c r="FK34" s="260">
        <f>成绩录入!AB37</f>
        <v>0</v>
      </c>
      <c r="FL34" s="248">
        <f>成绩录入!AC37</f>
        <v>0</v>
      </c>
      <c r="FM34" s="248">
        <f>成绩录入!AD37</f>
        <v>0</v>
      </c>
      <c r="FN34" s="248">
        <f>成绩录入!AE37</f>
        <v>0</v>
      </c>
      <c r="FO34" s="248">
        <f>成绩录入!AF37</f>
        <v>0</v>
      </c>
      <c r="FP34" s="248">
        <f>成绩录入!AG37</f>
        <v>0</v>
      </c>
      <c r="FQ34" s="298">
        <f t="shared" si="61"/>
        <v>0</v>
      </c>
      <c r="FR34" s="299"/>
      <c r="FS34" s="260">
        <f>成绩录入!AB37</f>
        <v>0</v>
      </c>
      <c r="FT34" s="248">
        <f>成绩录入!AC37</f>
        <v>0</v>
      </c>
      <c r="FU34" s="248">
        <f>成绩录入!AD37</f>
        <v>0</v>
      </c>
      <c r="FV34" s="248">
        <f>成绩录入!AE37</f>
        <v>0</v>
      </c>
      <c r="FW34" s="248">
        <f>成绩录入!AF37</f>
        <v>0</v>
      </c>
      <c r="FX34" s="333">
        <f>成绩录入!AG37</f>
        <v>0</v>
      </c>
      <c r="FY34" s="298">
        <f t="shared" si="62"/>
        <v>0</v>
      </c>
      <c r="FZ34" s="299"/>
      <c r="GA34" s="260">
        <f>成绩录入!AB37</f>
        <v>0</v>
      </c>
      <c r="GB34" s="248">
        <f>成绩录入!AC37</f>
        <v>0</v>
      </c>
      <c r="GC34" s="248">
        <f>成绩录入!AD37</f>
        <v>0</v>
      </c>
      <c r="GD34" s="248">
        <f>成绩录入!AE37</f>
        <v>0</v>
      </c>
      <c r="GE34" s="248">
        <f>成绩录入!AF37</f>
        <v>0</v>
      </c>
      <c r="GF34" s="248">
        <f>成绩录入!AG37</f>
        <v>0</v>
      </c>
      <c r="GG34" s="298">
        <f t="shared" si="63"/>
        <v>0</v>
      </c>
      <c r="GH34" s="299"/>
      <c r="GI34" s="260">
        <f>成绩录入!AB37</f>
        <v>0</v>
      </c>
      <c r="GJ34" s="248">
        <f>成绩录入!AC37</f>
        <v>0</v>
      </c>
      <c r="GK34" s="248">
        <f>成绩录入!AD37</f>
        <v>0</v>
      </c>
      <c r="GL34" s="248">
        <f>成绩录入!AE37</f>
        <v>0</v>
      </c>
      <c r="GM34" s="248">
        <f>成绩录入!AF37</f>
        <v>0</v>
      </c>
      <c r="GN34" s="248">
        <f>成绩录入!AG37</f>
        <v>0</v>
      </c>
      <c r="GO34" s="298">
        <f t="shared" si="64"/>
        <v>0</v>
      </c>
      <c r="GP34" s="299"/>
      <c r="GQ34" s="260">
        <f>成绩录入!AB37</f>
        <v>0</v>
      </c>
      <c r="GR34" s="248">
        <f>成绩录入!AC37</f>
        <v>0</v>
      </c>
      <c r="GS34" s="248">
        <f>成绩录入!AD37</f>
        <v>0</v>
      </c>
      <c r="GT34" s="248">
        <f>成绩录入!AE37</f>
        <v>0</v>
      </c>
      <c r="GU34" s="248">
        <f>成绩录入!AF37</f>
        <v>0</v>
      </c>
      <c r="GV34" s="248">
        <f>成绩录入!AG37</f>
        <v>0</v>
      </c>
      <c r="GW34" s="298">
        <f t="shared" si="65"/>
        <v>0</v>
      </c>
      <c r="GX34" s="299"/>
      <c r="GY34" s="247">
        <f>成绩录入!AJ37</f>
        <v>0</v>
      </c>
      <c r="GZ34" s="248">
        <f>成绩录入!AK37</f>
        <v>0</v>
      </c>
      <c r="HA34" s="248">
        <f>成绩录入!AL37</f>
        <v>0</v>
      </c>
      <c r="HB34" s="248">
        <f>成绩录入!AM37</f>
        <v>0</v>
      </c>
      <c r="HC34" s="248">
        <f>成绩录入!AN37</f>
        <v>0</v>
      </c>
      <c r="HD34" s="248">
        <f>成绩录入!AO37</f>
        <v>0</v>
      </c>
      <c r="HE34" s="310">
        <f t="shared" si="66"/>
        <v>0</v>
      </c>
      <c r="HF34" s="299"/>
      <c r="HG34" s="247">
        <f>成绩录入!AJ37</f>
        <v>0</v>
      </c>
      <c r="HH34" s="248">
        <f>成绩录入!AK37</f>
        <v>0</v>
      </c>
      <c r="HI34" s="248">
        <f>成绩录入!AL37</f>
        <v>0</v>
      </c>
      <c r="HJ34" s="248">
        <f>成绩录入!AM37</f>
        <v>0</v>
      </c>
      <c r="HK34" s="248">
        <f>成绩录入!AN37</f>
        <v>0</v>
      </c>
      <c r="HL34" s="248">
        <f>成绩录入!AO37</f>
        <v>0</v>
      </c>
      <c r="HM34" s="310">
        <f t="shared" si="67"/>
        <v>0</v>
      </c>
      <c r="HN34" s="299"/>
      <c r="HO34" s="247">
        <f>成绩录入!AJ37</f>
        <v>0</v>
      </c>
      <c r="HP34" s="248">
        <f>成绩录入!AK37</f>
        <v>0</v>
      </c>
      <c r="HQ34" s="248">
        <f>成绩录入!AL37</f>
        <v>0</v>
      </c>
      <c r="HR34" s="248">
        <f>成绩录入!AM37</f>
        <v>0</v>
      </c>
      <c r="HS34" s="248">
        <f>成绩录入!AN37</f>
        <v>0</v>
      </c>
      <c r="HT34" s="248">
        <f>成绩录入!AO37</f>
        <v>0</v>
      </c>
      <c r="HU34" s="310">
        <f t="shared" si="68"/>
        <v>0</v>
      </c>
      <c r="HV34" s="299"/>
      <c r="HW34" s="247">
        <f>成绩录入!AJ37</f>
        <v>0</v>
      </c>
      <c r="HX34" s="248">
        <f>成绩录入!AK37</f>
        <v>0</v>
      </c>
      <c r="HY34" s="248">
        <f>成绩录入!AL37</f>
        <v>0</v>
      </c>
      <c r="HZ34" s="248">
        <f>成绩录入!AM37</f>
        <v>0</v>
      </c>
      <c r="IA34" s="248">
        <f>成绩录入!AN37</f>
        <v>0</v>
      </c>
      <c r="IB34" s="248">
        <f>成绩录入!AO37</f>
        <v>0</v>
      </c>
      <c r="IC34" s="310">
        <f t="shared" si="69"/>
        <v>0</v>
      </c>
      <c r="ID34" s="299"/>
      <c r="IE34" s="247">
        <f>成绩录入!AJ37</f>
        <v>0</v>
      </c>
      <c r="IF34" s="248">
        <f>成绩录入!AK37</f>
        <v>0</v>
      </c>
      <c r="IG34" s="248">
        <f>成绩录入!AL37</f>
        <v>0</v>
      </c>
      <c r="IH34" s="248">
        <f>成绩录入!AM37</f>
        <v>0</v>
      </c>
      <c r="II34" s="248">
        <f>成绩录入!AN37</f>
        <v>0</v>
      </c>
      <c r="IJ34" s="248">
        <f>成绩录入!AO37</f>
        <v>0</v>
      </c>
      <c r="IK34" s="310">
        <f t="shared" si="70"/>
        <v>0</v>
      </c>
      <c r="IL34" s="299"/>
      <c r="IM34" s="313" t="e">
        <f t="shared" si="71"/>
        <v>#DIV/0!</v>
      </c>
      <c r="IN34" s="314" t="e">
        <f t="shared" si="72"/>
        <v>#DIV/0!</v>
      </c>
      <c r="IO34" s="314" t="e">
        <f t="shared" si="73"/>
        <v>#DIV/0!</v>
      </c>
      <c r="IP34" s="314" t="e">
        <f t="shared" si="74"/>
        <v>#DIV/0!</v>
      </c>
      <c r="IQ34" s="314" t="e">
        <f t="shared" si="75"/>
        <v>#DIV/0!</v>
      </c>
      <c r="IR34" s="315" t="e">
        <f t="shared" si="76"/>
        <v>#DIV/0!</v>
      </c>
      <c r="IS34" s="316"/>
      <c r="IT34" s="214">
        <f>成绩录入!AR37</f>
        <v>0</v>
      </c>
      <c r="IU34" s="216">
        <f>成绩录入!AS37</f>
        <v>0</v>
      </c>
      <c r="IV34" s="216">
        <f>成绩录入!AT37</f>
        <v>0</v>
      </c>
      <c r="IW34" s="216">
        <f>成绩录入!AU37</f>
        <v>0</v>
      </c>
      <c r="IX34" s="216">
        <f>成绩录入!AV37</f>
        <v>0</v>
      </c>
      <c r="IY34" s="216">
        <f>成绩录入!AW37</f>
        <v>0</v>
      </c>
      <c r="IZ34" s="298">
        <f t="shared" si="77"/>
        <v>0</v>
      </c>
      <c r="JA34" s="299"/>
      <c r="JB34" s="317">
        <f>成绩录入!AR37</f>
        <v>0</v>
      </c>
      <c r="JC34" s="216">
        <f>成绩录入!AS37</f>
        <v>0</v>
      </c>
      <c r="JD34" s="216">
        <f>成绩录入!AT37</f>
        <v>0</v>
      </c>
      <c r="JE34" s="216">
        <f>成绩录入!AU37</f>
        <v>0</v>
      </c>
      <c r="JF34" s="216">
        <f>成绩录入!AV37</f>
        <v>0</v>
      </c>
      <c r="JG34" s="216">
        <f>成绩录入!AW37</f>
        <v>0</v>
      </c>
      <c r="JH34" s="298">
        <f t="shared" si="78"/>
        <v>0</v>
      </c>
      <c r="JI34" s="299"/>
      <c r="JJ34" s="248">
        <f>成绩录入!AR37</f>
        <v>0</v>
      </c>
      <c r="JK34" s="248">
        <f>成绩录入!AS37</f>
        <v>0</v>
      </c>
      <c r="JL34" s="248">
        <f>成绩录入!AT37</f>
        <v>0</v>
      </c>
      <c r="JM34" s="248">
        <f>成绩录入!AU37</f>
        <v>0</v>
      </c>
      <c r="JN34" s="248">
        <f>成绩录入!AV37</f>
        <v>0</v>
      </c>
      <c r="JO34" s="248">
        <f>成绩录入!AW37</f>
        <v>0</v>
      </c>
      <c r="JP34" s="298">
        <f t="shared" si="79"/>
        <v>0</v>
      </c>
      <c r="JQ34" s="299"/>
      <c r="JR34" s="308">
        <f>成绩录入!AR37</f>
        <v>0</v>
      </c>
      <c r="JS34" s="248">
        <f>成绩录入!AS37</f>
        <v>0</v>
      </c>
      <c r="JT34" s="248">
        <f>成绩录入!AT37</f>
        <v>0</v>
      </c>
      <c r="JU34" s="248">
        <f>成绩录入!AU37</f>
        <v>0</v>
      </c>
      <c r="JV34" s="248">
        <f>成绩录入!AV37</f>
        <v>0</v>
      </c>
      <c r="JW34" s="248">
        <f>成绩录入!AW37</f>
        <v>0</v>
      </c>
      <c r="JX34" s="298">
        <f t="shared" si="80"/>
        <v>0</v>
      </c>
      <c r="JY34" s="299"/>
      <c r="JZ34" s="308">
        <f>成绩录入!AR37</f>
        <v>0</v>
      </c>
      <c r="KA34" s="248">
        <f>成绩录入!AS37</f>
        <v>0</v>
      </c>
      <c r="KB34" s="248">
        <f>成绩录入!AT37</f>
        <v>0</v>
      </c>
      <c r="KC34" s="248">
        <f>成绩录入!AU37</f>
        <v>0</v>
      </c>
      <c r="KD34" s="248">
        <f>成绩录入!AV37</f>
        <v>0</v>
      </c>
      <c r="KE34" s="248">
        <f>成绩录入!AW37</f>
        <v>0</v>
      </c>
      <c r="KF34" s="298">
        <f t="shared" si="81"/>
        <v>0</v>
      </c>
      <c r="KG34" s="299"/>
      <c r="KH34" s="313">
        <f t="shared" si="28"/>
        <v>0</v>
      </c>
      <c r="KI34" s="314">
        <f t="shared" si="82"/>
        <v>0</v>
      </c>
      <c r="KJ34" s="314">
        <f t="shared" si="83"/>
        <v>0</v>
      </c>
      <c r="KK34" s="314">
        <f t="shared" si="84"/>
        <v>0</v>
      </c>
      <c r="KL34" s="314">
        <f t="shared" si="85"/>
        <v>0</v>
      </c>
      <c r="KM34" s="315">
        <f t="shared" si="86"/>
        <v>0</v>
      </c>
      <c r="KN34" s="90"/>
      <c r="KO34" s="294">
        <f>IF(总评!G32&lt;60,1,0)</f>
        <v>0</v>
      </c>
      <c r="KP34" s="295">
        <f t="shared" si="29"/>
        <v>0</v>
      </c>
      <c r="KQ34" s="295">
        <f t="shared" si="30"/>
        <v>0</v>
      </c>
      <c r="KR34" s="321">
        <f t="shared" si="31"/>
        <v>0</v>
      </c>
      <c r="KS34" s="321">
        <f t="shared" si="87"/>
        <v>0</v>
      </c>
      <c r="KT34" s="27"/>
      <c r="KU34" s="27"/>
      <c r="KV34" s="27"/>
      <c r="KW34" s="27"/>
      <c r="KX34" s="27"/>
      <c r="KY34" s="27"/>
      <c r="KZ34" s="27"/>
      <c r="LA34" s="27"/>
      <c r="LB34" s="27"/>
      <c r="LC34" s="27"/>
      <c r="OT34" s="247">
        <f>IF(OT$6=$OS$5,成绩录入!BC37,0)</f>
        <v>0</v>
      </c>
      <c r="OU34" s="248">
        <f>IF(OU$6=$OS$5,成绩录入!BD37,0)</f>
        <v>0</v>
      </c>
      <c r="OV34" s="248">
        <f>IF(OV$6=$OS$5,成绩录入!BE37,0)</f>
        <v>0</v>
      </c>
      <c r="OW34" s="248">
        <f>IF(OW$6=$OS$5,成绩录入!BF37,0)</f>
        <v>0</v>
      </c>
      <c r="OX34" s="248">
        <f>IF(OX$6=$OS$5,成绩录入!BG37,0)</f>
        <v>0</v>
      </c>
      <c r="OY34" s="248">
        <f>IF(OY$6=$OS$5,成绩录入!BH37,0)</f>
        <v>0</v>
      </c>
      <c r="OZ34" s="248">
        <f>IF(OZ$6=$OS$5,成绩录入!BI37,0)</f>
        <v>0</v>
      </c>
      <c r="PA34" s="248">
        <f>IF(PA$6=$OS$5,成绩录入!BJ37,0)</f>
        <v>0</v>
      </c>
      <c r="PB34" s="248">
        <f>IF(PB$6=$OS$5,成绩录入!BK37,0)</f>
        <v>0</v>
      </c>
      <c r="PC34" s="248">
        <f>IF(PC$6=$OS$5,成绩录入!BL37,0)</f>
        <v>0</v>
      </c>
      <c r="PD34" s="248">
        <f>IF(PD$6=$OS$5,成绩录入!BM37,0)</f>
        <v>0</v>
      </c>
      <c r="PE34" s="248">
        <f>IF(PE$6=$OS$5,成绩录入!BN37,0)</f>
        <v>0</v>
      </c>
      <c r="PF34" s="248">
        <f>IF(PF$6=$OS$5,成绩录入!BO37,0)</f>
        <v>0</v>
      </c>
      <c r="PG34" s="248">
        <f>IF(PG$6=$OS$5,成绩录入!BP37,0)</f>
        <v>0</v>
      </c>
      <c r="PH34" s="248">
        <f>IF(PH$6=$OS$5,成绩录入!BQ37,0)</f>
        <v>0</v>
      </c>
      <c r="PI34" s="248">
        <f>IF(PI$6=$OS$5,成绩录入!BR37,0)</f>
        <v>0</v>
      </c>
      <c r="PJ34" s="248">
        <f>IF(PJ$6=$OS$5,成绩录入!BS37,0)</f>
        <v>0</v>
      </c>
      <c r="PK34" s="248">
        <f>IF(PK$6=$OS$5,成绩录入!BT37,0)</f>
        <v>0</v>
      </c>
      <c r="PL34" s="248">
        <f>IF(PL$6=$OS$5,成绩录入!BU37,0)</f>
        <v>0</v>
      </c>
      <c r="PM34" s="248">
        <f>IF(PM$6=$OS$5,成绩录入!BV37,0)</f>
        <v>0</v>
      </c>
      <c r="PN34" s="248">
        <f>IF(PN$6=$OS$5,成绩录入!BW37,0)</f>
        <v>0</v>
      </c>
      <c r="PO34" s="248">
        <f>IF(PO$6=$OS$5,成绩录入!BX37,0)</f>
        <v>0</v>
      </c>
      <c r="PP34" s="248">
        <f>IF(PP$6=$OS$5,成绩录入!BY37,0)</f>
        <v>0</v>
      </c>
      <c r="PQ34" s="248">
        <f>IF(PQ$6=$OS$5,成绩录入!BZ37,0)</f>
        <v>0</v>
      </c>
      <c r="PR34" s="248">
        <f>IF(PR$6=$OS$5,成绩录入!CA37,0)</f>
        <v>0</v>
      </c>
      <c r="PS34" s="248">
        <f>IF(PS$6=$OS$5,成绩录入!CB37,0)</f>
        <v>0</v>
      </c>
      <c r="PT34" s="248">
        <f>IF(PT$6=$OS$5,成绩录入!CC37,0)</f>
        <v>0</v>
      </c>
      <c r="PU34" s="248">
        <f>IF(PU$6=$OS$5,成绩录入!CD37,0)</f>
        <v>0</v>
      </c>
      <c r="PV34" s="248">
        <f>IF(PV$6=$OS$5,成绩录入!CE37,0)</f>
        <v>0</v>
      </c>
      <c r="PW34" s="248">
        <f>IF(PW$6=$OS$5,成绩录入!CF37,0)</f>
        <v>0</v>
      </c>
      <c r="PX34" s="248">
        <f>IF(PX$6=$OS$5,成绩录入!CG37,0)</f>
        <v>0</v>
      </c>
      <c r="PY34" s="248">
        <f>IF(PY$6=$OS$5,成绩录入!CH37,0)</f>
        <v>0</v>
      </c>
      <c r="PZ34" s="248">
        <f>IF(PZ$6=$OS$5,成绩录入!CI37,0)</f>
        <v>0</v>
      </c>
      <c r="QA34" s="248">
        <f>IF(QA$6=$OS$5,成绩录入!CJ37,0)</f>
        <v>0</v>
      </c>
      <c r="QB34" s="248">
        <f>IF(QB$6=$OS$5,成绩录入!CK37,0)</f>
        <v>0</v>
      </c>
      <c r="QC34" s="248">
        <f>IF(QC$6=$OS$5,成绩录入!CL37,0)</f>
        <v>0</v>
      </c>
      <c r="QD34" s="248">
        <f>IF(QD$6=$OS$5,成绩录入!CM37,0)</f>
        <v>0</v>
      </c>
      <c r="QE34" s="248">
        <f>IF(QE$6=$OS$5,成绩录入!CN37,0)</f>
        <v>0</v>
      </c>
      <c r="QF34" s="248">
        <f>IF(QF$6=$OS$5,成绩录入!CO37,0)</f>
        <v>0</v>
      </c>
      <c r="QG34" s="248">
        <f>IF(QG$6=$OS$5,成绩录入!CP37,0)</f>
        <v>0</v>
      </c>
      <c r="QH34" s="248">
        <f>IF(QH$6=$OS$5,成绩录入!CQ37,0)</f>
        <v>0</v>
      </c>
      <c r="QI34" s="248">
        <f>IF(QI$6=$OS$5,成绩录入!CR37,0)</f>
        <v>0</v>
      </c>
      <c r="QJ34" s="248">
        <f>IF(QJ$6=$OS$5,成绩录入!CS37,0)</f>
        <v>0</v>
      </c>
      <c r="QK34" s="248">
        <f>IF(QK$6=$OS$5,成绩录入!CT37,0)</f>
        <v>0</v>
      </c>
      <c r="QL34" s="248">
        <f>IF(QL$6=$OS$5,成绩录入!CU37,0)</f>
        <v>0</v>
      </c>
      <c r="QM34" s="248">
        <f>IF(QM$6=$OS$5,成绩录入!CV37,0)</f>
        <v>0</v>
      </c>
      <c r="QN34" s="248">
        <f>IF(QN$6=$OS$5,成绩录入!CW37,0)</f>
        <v>0</v>
      </c>
      <c r="QO34" s="248">
        <f>IF(QO$6=$OS$5,成绩录入!CX37,0)</f>
        <v>0</v>
      </c>
      <c r="QP34" s="248">
        <f>IF(QP$6=$OS$5,成绩录入!CY37,0)</f>
        <v>0</v>
      </c>
      <c r="QQ34" s="248">
        <f>IF(QQ$6=$OS$5,成绩录入!CZ37,0)</f>
        <v>0</v>
      </c>
      <c r="QR34" s="248">
        <f>IF(QR$6=$OS$5,成绩录入!DA37,0)</f>
        <v>0</v>
      </c>
      <c r="QS34" s="248">
        <f>IF(QS$6=$OS$5,成绩录入!DB37,0)</f>
        <v>0</v>
      </c>
      <c r="QT34" s="248">
        <f>IF(QT$6=$OS$5,成绩录入!DC37,0)</f>
        <v>0</v>
      </c>
      <c r="QU34" s="248">
        <f>IF(QU$6=$OS$5,成绩录入!DD37,0)</f>
        <v>0</v>
      </c>
      <c r="QV34" s="248">
        <f>IF(QV$6=$OS$5,成绩录入!DE37,0)</f>
        <v>0</v>
      </c>
      <c r="QW34" s="248">
        <f>IF(QW$6=$OS$5,成绩录入!DF37,0)</f>
        <v>0</v>
      </c>
      <c r="QX34" s="248">
        <f>IF(QX$6=$OS$5,成绩录入!DG37,0)</f>
        <v>0</v>
      </c>
      <c r="QY34" s="248">
        <f>IF(QY$6=$OS$5,成绩录入!DH37,0)</f>
        <v>0</v>
      </c>
      <c r="QZ34" s="248">
        <f>IF(QZ$6=$OS$5,成绩录入!DI37,0)</f>
        <v>0</v>
      </c>
      <c r="RA34" s="248">
        <f>IF(RA$6=$OS$5,成绩录入!DJ37,0)</f>
        <v>0</v>
      </c>
      <c r="RB34" s="248">
        <f>IF(RB$6=$OS$5,成绩录入!DK37,0)</f>
        <v>0</v>
      </c>
      <c r="RC34" s="248">
        <f>IF(RC$6=$OS$5,成绩录入!DL37,0)</f>
        <v>0</v>
      </c>
      <c r="RD34" s="248">
        <f>IF(RD$6=$OS$5,成绩录入!DM37,0)</f>
        <v>0</v>
      </c>
      <c r="RE34" s="248">
        <f>IF(RE$6=$OS$5,成绩录入!DN37,0)</f>
        <v>0</v>
      </c>
      <c r="RF34" s="248">
        <f>IF(RF$6=$OS$5,成绩录入!DO37,0)</f>
        <v>0</v>
      </c>
      <c r="RG34" s="248">
        <f>IF(RG$6=$OS$5,成绩录入!DP37,0)</f>
        <v>0</v>
      </c>
      <c r="RH34" s="248">
        <f>IF(RH$6=$OS$5,成绩录入!DQ37,0)</f>
        <v>0</v>
      </c>
      <c r="RI34" s="248">
        <f>IF(RI$6=$OS$5,成绩录入!DR37,0)</f>
        <v>0</v>
      </c>
      <c r="RJ34" s="248">
        <f>IF(RJ$6=$OS$5,成绩录入!DS37,0)</f>
        <v>0</v>
      </c>
      <c r="RK34" s="248">
        <f>IF(RK$6=$OS$5,成绩录入!DT37,0)</f>
        <v>0</v>
      </c>
      <c r="RL34" s="248">
        <f>IF(RL$6=$OS$5,成绩录入!DU37,0)</f>
        <v>0</v>
      </c>
      <c r="RM34" s="248">
        <f>IF(RM$6=$OS$5,成绩录入!DV37,0)</f>
        <v>0</v>
      </c>
      <c r="RN34" s="248">
        <f>IF(RN$6=$OS$5,成绩录入!DW37,0)</f>
        <v>0</v>
      </c>
      <c r="RO34" s="248">
        <f>IF(RO$6=$OS$5,成绩录入!DX37,0)</f>
        <v>0</v>
      </c>
      <c r="RP34" s="248">
        <f>IF(RP$6=$OS$5,成绩录入!DY37,0)</f>
        <v>0</v>
      </c>
      <c r="RQ34" s="248">
        <f>IF(RQ$6=$OS$5,成绩录入!DZ37,0)</f>
        <v>0</v>
      </c>
      <c r="RR34" s="248">
        <f>IF(RR$6=$OS$5,成绩录入!EA37,0)</f>
        <v>0</v>
      </c>
      <c r="RS34" s="248">
        <f>IF(RS$6=$OS$5,成绩录入!EB37,0)</f>
        <v>0</v>
      </c>
      <c r="RT34" s="248">
        <f>IF(RT$6=$OS$5,成绩录入!EC37,0)</f>
        <v>0</v>
      </c>
      <c r="RU34" s="248">
        <f>IF(RU$6=$OS$5,成绩录入!ED37,0)</f>
        <v>0</v>
      </c>
      <c r="RV34" s="248">
        <f>IF(RV$6=$OS$5,成绩录入!EE37,0)</f>
        <v>0</v>
      </c>
      <c r="RW34" s="248">
        <f>IF(RW$6=$OS$5,成绩录入!EF37,0)</f>
        <v>0</v>
      </c>
      <c r="RX34" s="248">
        <f>IF(RX$6=$OS$5,成绩录入!EG37,0)</f>
        <v>0</v>
      </c>
      <c r="RY34" s="248">
        <f>IF(RY$6=$OS$5,成绩录入!EH37,0)</f>
        <v>0</v>
      </c>
      <c r="RZ34" s="248">
        <f>IF(RZ$6=$OS$5,成绩录入!EI37,0)</f>
        <v>0</v>
      </c>
      <c r="SA34" s="248">
        <f>IF(SA$6=$OS$5,成绩录入!EJ37,0)</f>
        <v>0</v>
      </c>
      <c r="SB34" s="248">
        <f>IF(SB$6=$OS$5,成绩录入!EK37,0)</f>
        <v>0</v>
      </c>
      <c r="SC34" s="248">
        <f>IF(SC$6=$OS$5,成绩录入!EL37,0)</f>
        <v>0</v>
      </c>
      <c r="SD34" s="248">
        <f>IF(SD$6=$OS$5,成绩录入!EM37,0)</f>
        <v>0</v>
      </c>
      <c r="SE34" s="248">
        <f>IF(SE$6=$OS$5,成绩录入!EN37,0)</f>
        <v>0</v>
      </c>
      <c r="SF34" s="248">
        <f>IF(SF$6=$OS$5,成绩录入!EO37,0)</f>
        <v>0</v>
      </c>
      <c r="SG34" s="248">
        <f>IF(SG$6=$OS$5,成绩录入!EP37,0)</f>
        <v>0</v>
      </c>
      <c r="SH34" s="248">
        <f>IF(SH$6=$OS$5,成绩录入!EQ37,0)</f>
        <v>0</v>
      </c>
      <c r="SI34" s="248">
        <f>IF(SI$6=$OS$5,成绩录入!ER37,0)</f>
        <v>0</v>
      </c>
      <c r="SJ34" s="248">
        <f>IF(SJ$6=$OS$5,成绩录入!ES37,0)</f>
        <v>0</v>
      </c>
      <c r="SK34" s="248">
        <f>IF(SK$6=$OS$5,成绩录入!ET37,0)</f>
        <v>0</v>
      </c>
      <c r="SL34" s="248">
        <f>IF(SL$6=$OS$5,成绩录入!EU37,0)</f>
        <v>0</v>
      </c>
      <c r="SM34" s="248">
        <f>IF(SM$6=$OS$5,成绩录入!EV37,0)</f>
        <v>0</v>
      </c>
      <c r="SN34" s="248">
        <f>IF(SN$6=$OS$5,成绩录入!EW37,0)</f>
        <v>0</v>
      </c>
      <c r="SO34" s="248">
        <f>IF(SO$6=$OS$5,成绩录入!EX37,0)</f>
        <v>0</v>
      </c>
      <c r="SP34" s="218">
        <f t="shared" si="88"/>
        <v>0</v>
      </c>
      <c r="SQ34" s="166"/>
      <c r="SR34" s="166"/>
      <c r="SS34" s="247">
        <f>IF(SS$6=$SR$5,成绩录入!BC37,0)</f>
        <v>0</v>
      </c>
      <c r="ST34" s="248">
        <f>IF(ST$6=$SR$5,成绩录入!BD37,0)</f>
        <v>0</v>
      </c>
      <c r="SU34" s="248">
        <f>IF(SU$6=$SR$5,成绩录入!BE37,0)</f>
        <v>0</v>
      </c>
      <c r="SV34" s="248">
        <f>IF(SV$6=$SR$5,成绩录入!BF37,0)</f>
        <v>0</v>
      </c>
      <c r="SW34" s="248">
        <f>IF(SW$6=$SR$5,成绩录入!BG37,0)</f>
        <v>0</v>
      </c>
      <c r="SX34" s="248">
        <f>IF(SX$6=$SR$5,成绩录入!BH37,0)</f>
        <v>0</v>
      </c>
      <c r="SY34" s="248">
        <f>IF(SY$6=$SR$5,成绩录入!BI37,0)</f>
        <v>0</v>
      </c>
      <c r="SZ34" s="248">
        <f>IF(SZ$6=$SR$5,成绩录入!BJ37,0)</f>
        <v>0</v>
      </c>
      <c r="TA34" s="248">
        <f>IF(TA$6=$SR$5,成绩录入!BK37,0)</f>
        <v>0</v>
      </c>
      <c r="TB34" s="248">
        <f>IF(TB$6=$SR$5,成绩录入!BL37,0)</f>
        <v>0</v>
      </c>
      <c r="TC34" s="248">
        <f>IF(TC$6=$SR$5,成绩录入!BM37,0)</f>
        <v>0</v>
      </c>
      <c r="TD34" s="248">
        <f>IF(TD$6=$SR$5,成绩录入!BN37,0)</f>
        <v>0</v>
      </c>
      <c r="TE34" s="248">
        <f>IF(TE$6=$SR$5,成绩录入!BO37,0)</f>
        <v>0</v>
      </c>
      <c r="TF34" s="248">
        <f>IF(TF$6=$SR$5,成绩录入!BP37,0)</f>
        <v>0</v>
      </c>
      <c r="TG34" s="248">
        <f>IF(TG$6=$SR$5,成绩录入!BQ37,0)</f>
        <v>0</v>
      </c>
      <c r="TH34" s="248">
        <f>IF(TH$6=$SR$5,成绩录入!BR37,0)</f>
        <v>0</v>
      </c>
      <c r="TI34" s="248">
        <f>IF(TI$6=$SR$5,成绩录入!BS37,0)</f>
        <v>0</v>
      </c>
      <c r="TJ34" s="248">
        <f>IF(TJ$6=$SR$5,成绩录入!BT37,0)</f>
        <v>0</v>
      </c>
      <c r="TK34" s="248">
        <f>IF(TK$6=$SR$5,成绩录入!BU37,0)</f>
        <v>0</v>
      </c>
      <c r="TL34" s="248">
        <f>IF(TL$6=$SR$5,成绩录入!BV37,0)</f>
        <v>0</v>
      </c>
      <c r="TM34" s="248">
        <f>IF(TM$6=$SR$5,成绩录入!BW37,0)</f>
        <v>0</v>
      </c>
      <c r="TN34" s="248">
        <f>IF(TN$6=$SR$5,成绩录入!BX37,0)</f>
        <v>0</v>
      </c>
      <c r="TO34" s="248">
        <f>IF(TO$6=$SR$5,成绩录入!BY37,0)</f>
        <v>0</v>
      </c>
      <c r="TP34" s="248">
        <f>IF(TP$6=$SR$5,成绩录入!BZ37,0)</f>
        <v>0</v>
      </c>
      <c r="TQ34" s="248">
        <f>IF(TQ$6=$SR$5,成绩录入!CA37,0)</f>
        <v>0</v>
      </c>
      <c r="TR34" s="248">
        <f>IF(TR$6=$SR$5,成绩录入!CB37,0)</f>
        <v>0</v>
      </c>
      <c r="TS34" s="248">
        <f>IF(TS$6=$SR$5,成绩录入!CC37,0)</f>
        <v>0</v>
      </c>
      <c r="TT34" s="248">
        <f>IF(TT$6=$SR$5,成绩录入!CD37,0)</f>
        <v>0</v>
      </c>
      <c r="TU34" s="248">
        <f>IF(TU$6=$SR$5,成绩录入!CE37,0)</f>
        <v>0</v>
      </c>
      <c r="TV34" s="248">
        <f>IF(TV$6=$SR$5,成绩录入!CF37,0)</f>
        <v>0</v>
      </c>
      <c r="TW34" s="248">
        <f>IF(TW$6=$SR$5,成绩录入!CG37,0)</f>
        <v>0</v>
      </c>
      <c r="TX34" s="248">
        <f>IF(TX$6=$SR$5,成绩录入!CH37,0)</f>
        <v>0</v>
      </c>
      <c r="TY34" s="248">
        <f>IF(TY$6=$SR$5,成绩录入!CI37,0)</f>
        <v>0</v>
      </c>
      <c r="TZ34" s="248">
        <f>IF(TZ$6=$SR$5,成绩录入!CJ37,0)</f>
        <v>0</v>
      </c>
      <c r="UA34" s="248">
        <f>IF(UA$6=$SR$5,成绩录入!CK37,0)</f>
        <v>0</v>
      </c>
      <c r="UB34" s="248">
        <f>IF(UB$6=$SR$5,成绩录入!CL37,0)</f>
        <v>0</v>
      </c>
      <c r="UC34" s="248">
        <f>IF(UC$6=$SR$5,成绩录入!CM37,0)</f>
        <v>0</v>
      </c>
      <c r="UD34" s="248">
        <f>IF(UD$6=$SR$5,成绩录入!CN37,0)</f>
        <v>0</v>
      </c>
      <c r="UE34" s="248">
        <f>IF(UE$6=$SR$5,成绩录入!CO37,0)</f>
        <v>0</v>
      </c>
      <c r="UF34" s="248">
        <f>IF(UF$6=$SR$5,成绩录入!CP37,0)</f>
        <v>0</v>
      </c>
      <c r="UG34" s="248">
        <f>IF(UG$6=$SR$5,成绩录入!CQ37,0)</f>
        <v>0</v>
      </c>
      <c r="UH34" s="248">
        <f>IF(UH$6=$SR$5,成绩录入!CR37,0)</f>
        <v>0</v>
      </c>
      <c r="UI34" s="248">
        <f>IF(UI$6=$SR$5,成绩录入!CS37,0)</f>
        <v>0</v>
      </c>
      <c r="UJ34" s="248">
        <f>IF(UJ$6=$SR$5,成绩录入!CT37,0)</f>
        <v>0</v>
      </c>
      <c r="UK34" s="248">
        <f>IF(UK$6=$SR$5,成绩录入!CU37,0)</f>
        <v>0</v>
      </c>
      <c r="UL34" s="248">
        <f>IF(UL$6=$SR$5,成绩录入!CV37,0)</f>
        <v>0</v>
      </c>
      <c r="UM34" s="248">
        <f>IF(UM$6=$SR$5,成绩录入!CW37,0)</f>
        <v>0</v>
      </c>
      <c r="UN34" s="248">
        <f>IF(UN$6=$SR$5,成绩录入!CX37,0)</f>
        <v>0</v>
      </c>
      <c r="UO34" s="248">
        <f>IF(UO$6=$SR$5,成绩录入!CY37,0)</f>
        <v>0</v>
      </c>
      <c r="UP34" s="248">
        <f>IF(UP$6=$SR$5,成绩录入!CZ37,0)</f>
        <v>0</v>
      </c>
      <c r="UQ34" s="248">
        <f>IF(UQ$6=$SR$5,成绩录入!DA37,0)</f>
        <v>0</v>
      </c>
      <c r="UR34" s="248">
        <f>IF(UR$6=$SR$5,成绩录入!DB37,0)</f>
        <v>0</v>
      </c>
      <c r="US34" s="248">
        <f>IF(US$6=$SR$5,成绩录入!DC37,0)</f>
        <v>0</v>
      </c>
      <c r="UT34" s="248">
        <f>IF(UT$6=$SR$5,成绩录入!DD37,0)</f>
        <v>0</v>
      </c>
      <c r="UU34" s="248">
        <f>IF(UU$6=$SR$5,成绩录入!DE37,0)</f>
        <v>0</v>
      </c>
      <c r="UV34" s="248">
        <f>IF(UV$6=$SR$5,成绩录入!DF37,0)</f>
        <v>0</v>
      </c>
      <c r="UW34" s="248">
        <f>IF(UW$6=$SR$5,成绩录入!DG37,0)</f>
        <v>0</v>
      </c>
      <c r="UX34" s="248">
        <f>IF(UX$6=$SR$5,成绩录入!DH37,0)</f>
        <v>0</v>
      </c>
      <c r="UY34" s="248">
        <f>IF(UY$6=$SR$5,成绩录入!DI37,0)</f>
        <v>0</v>
      </c>
      <c r="UZ34" s="248">
        <f>IF(UZ$6=$SR$5,成绩录入!DJ37,0)</f>
        <v>0</v>
      </c>
      <c r="VA34" s="248">
        <f>IF(VA$6=$SR$5,成绩录入!DK37,0)</f>
        <v>0</v>
      </c>
      <c r="VB34" s="248">
        <f>IF(VB$6=$SR$5,成绩录入!DL37,0)</f>
        <v>0</v>
      </c>
      <c r="VC34" s="248">
        <f>IF(VC$6=$SR$5,成绩录入!DM37,0)</f>
        <v>0</v>
      </c>
      <c r="VD34" s="248">
        <f>IF(VD$6=$SR$5,成绩录入!DN37,0)</f>
        <v>0</v>
      </c>
      <c r="VE34" s="248">
        <f>IF(VE$6=$SR$5,成绩录入!DO37,0)</f>
        <v>0</v>
      </c>
      <c r="VF34" s="248">
        <f>IF(VF$6=$SR$5,成绩录入!DP37,0)</f>
        <v>0</v>
      </c>
      <c r="VG34" s="248">
        <f>IF(VG$6=$SR$5,成绩录入!DQ37,0)</f>
        <v>0</v>
      </c>
      <c r="VH34" s="248">
        <f>IF(VH$6=$SR$5,成绩录入!DR37,0)</f>
        <v>0</v>
      </c>
      <c r="VI34" s="248">
        <f>IF(VI$6=$SR$5,成绩录入!DS37,0)</f>
        <v>0</v>
      </c>
      <c r="VJ34" s="248">
        <f>IF(VJ$6=$SR$5,成绩录入!DT37,0)</f>
        <v>0</v>
      </c>
      <c r="VK34" s="248">
        <f>IF(VK$6=$SR$5,成绩录入!DU37,0)</f>
        <v>0</v>
      </c>
      <c r="VL34" s="248">
        <f>IF(VL$6=$SR$5,成绩录入!DV37,0)</f>
        <v>0</v>
      </c>
      <c r="VM34" s="248">
        <f>IF(VM$6=$SR$5,成绩录入!DW37,0)</f>
        <v>0</v>
      </c>
      <c r="VN34" s="248">
        <f>IF(VN$6=$SR$5,成绩录入!DX37,0)</f>
        <v>0</v>
      </c>
      <c r="VO34" s="248">
        <f>IF(VO$6=$SR$5,成绩录入!DY37,0)</f>
        <v>0</v>
      </c>
      <c r="VP34" s="248">
        <f>IF(VP$6=$SR$5,成绩录入!DZ37,0)</f>
        <v>0</v>
      </c>
      <c r="VQ34" s="248">
        <f>IF(VQ$6=$SR$5,成绩录入!EA37,0)</f>
        <v>0</v>
      </c>
      <c r="VR34" s="248">
        <f>IF(VR$6=$SR$5,成绩录入!EB37,0)</f>
        <v>0</v>
      </c>
      <c r="VS34" s="248">
        <f>IF(VS$6=$SR$5,成绩录入!EC37,0)</f>
        <v>0</v>
      </c>
      <c r="VT34" s="248">
        <f>IF(VT$6=$SR$5,成绩录入!ED37,0)</f>
        <v>0</v>
      </c>
      <c r="VU34" s="248">
        <f>IF(VU$6=$SR$5,成绩录入!EE37,0)</f>
        <v>0</v>
      </c>
      <c r="VV34" s="248">
        <f>IF(VV$6=$SR$5,成绩录入!EF37,0)</f>
        <v>0</v>
      </c>
      <c r="VW34" s="248">
        <f>IF(VW$6=$SR$5,成绩录入!EG37,0)</f>
        <v>0</v>
      </c>
      <c r="VX34" s="248">
        <f>IF(VX$6=$SR$5,成绩录入!EH37,0)</f>
        <v>0</v>
      </c>
      <c r="VY34" s="248">
        <f>IF(VY$6=$SR$5,成绩录入!EI37,0)</f>
        <v>0</v>
      </c>
      <c r="VZ34" s="248">
        <f>IF(VZ$6=$SR$5,成绩录入!EJ37,0)</f>
        <v>0</v>
      </c>
      <c r="WA34" s="248">
        <f>IF(WA$6=$SR$5,成绩录入!EK37,0)</f>
        <v>0</v>
      </c>
      <c r="WB34" s="248">
        <f>IF(WB$6=$SR$5,成绩录入!EL37,0)</f>
        <v>0</v>
      </c>
      <c r="WC34" s="248">
        <f>IF(WC$6=$SR$5,成绩录入!EM37,0)</f>
        <v>0</v>
      </c>
      <c r="WD34" s="248">
        <f>IF(WD$6=$SR$5,成绩录入!EN37,0)</f>
        <v>0</v>
      </c>
      <c r="WE34" s="248">
        <f>IF(WE$6=$SR$5,成绩录入!EO37,0)</f>
        <v>0</v>
      </c>
      <c r="WF34" s="248">
        <f>IF(WF$6=$SR$5,成绩录入!EP37,0)</f>
        <v>0</v>
      </c>
      <c r="WG34" s="248">
        <f>IF(WG$6=$SR$5,成绩录入!EQ37,0)</f>
        <v>0</v>
      </c>
      <c r="WH34" s="248">
        <f>IF(WH$6=$SR$5,成绩录入!ER37,0)</f>
        <v>0</v>
      </c>
      <c r="WI34" s="248">
        <f>IF(WI$6=$SR$5,成绩录入!ES37,0)</f>
        <v>0</v>
      </c>
      <c r="WJ34" s="248">
        <f>IF(WJ$6=$SR$5,成绩录入!ET37,0)</f>
        <v>0</v>
      </c>
      <c r="WK34" s="248">
        <f>IF(WK$6=$SR$5,成绩录入!EU37,0)</f>
        <v>0</v>
      </c>
      <c r="WL34" s="248">
        <f>IF(WL$6=$SR$5,成绩录入!EV37,0)</f>
        <v>0</v>
      </c>
      <c r="WM34" s="248">
        <f>IF(WM$6=$SR$5,成绩录入!EW37,0)</f>
        <v>0</v>
      </c>
      <c r="WN34" s="248">
        <f>IF(WN$6=$SR$5,成绩录入!EX37,0)</f>
        <v>0</v>
      </c>
      <c r="WO34" s="218">
        <f t="shared" si="32"/>
        <v>0</v>
      </c>
      <c r="WP34" s="166"/>
      <c r="WQ34" s="166"/>
      <c r="WR34" s="247">
        <f>IF(WR$6=$WQ$5,成绩录入!BC37,0)</f>
        <v>0</v>
      </c>
      <c r="WS34" s="248">
        <f>IF(WS$6=$WQ$5,成绩录入!BD37,0)</f>
        <v>0</v>
      </c>
      <c r="WT34" s="248">
        <f>IF(WT$6=$WQ$5,成绩录入!BE37,0)</f>
        <v>0</v>
      </c>
      <c r="WU34" s="248">
        <f>IF(WU$6=$WQ$5,成绩录入!BF37,0)</f>
        <v>0</v>
      </c>
      <c r="WV34" s="248">
        <f>IF(WV$6=$WQ$5,成绩录入!BG37,0)</f>
        <v>0</v>
      </c>
      <c r="WW34" s="248">
        <f>IF(WW$6=$WQ$5,成绩录入!BH37,0)</f>
        <v>0</v>
      </c>
      <c r="WX34" s="248">
        <f>IF(WX$6=$WQ$5,成绩录入!BI37,0)</f>
        <v>0</v>
      </c>
      <c r="WY34" s="248">
        <f>IF(WY$6=$WQ$5,成绩录入!BJ37,0)</f>
        <v>0</v>
      </c>
      <c r="WZ34" s="248">
        <f>IF(WZ$6=$WQ$5,成绩录入!BK37,0)</f>
        <v>0</v>
      </c>
      <c r="XA34" s="248">
        <f>IF(XA$6=$WQ$5,成绩录入!BL37,0)</f>
        <v>0</v>
      </c>
      <c r="XB34" s="248">
        <f>IF(XB$6=$WQ$5,成绩录入!BM37,0)</f>
        <v>0</v>
      </c>
      <c r="XC34" s="248">
        <f>IF(XC$6=$WQ$5,成绩录入!BN37,0)</f>
        <v>0</v>
      </c>
      <c r="XD34" s="248">
        <f>IF(XD$6=$WQ$5,成绩录入!BO37,0)</f>
        <v>0</v>
      </c>
      <c r="XE34" s="248">
        <f>IF(XE$6=$WQ$5,成绩录入!BP37,0)</f>
        <v>0</v>
      </c>
      <c r="XF34" s="248">
        <f>IF(XF$6=$WQ$5,成绩录入!BQ37,0)</f>
        <v>0</v>
      </c>
      <c r="XG34" s="248">
        <f>IF(XG$6=$WQ$5,成绩录入!BR37,0)</f>
        <v>0</v>
      </c>
      <c r="XH34" s="248">
        <f>IF(XH$6=$WQ$5,成绩录入!BS37,0)</f>
        <v>0</v>
      </c>
      <c r="XI34" s="248">
        <f>IF(XI$6=$WQ$5,成绩录入!BT37,0)</f>
        <v>0</v>
      </c>
      <c r="XJ34" s="248">
        <f>IF(XJ$6=$WQ$5,成绩录入!BU37,0)</f>
        <v>0</v>
      </c>
      <c r="XK34" s="248">
        <f>IF(XK$6=$WQ$5,成绩录入!BV37,0)</f>
        <v>0</v>
      </c>
      <c r="XL34" s="248">
        <f>IF(XL$6=$WQ$5,成绩录入!BW37,0)</f>
        <v>0</v>
      </c>
      <c r="XM34" s="248">
        <f>IF(XM$6=$WQ$5,成绩录入!BX37,0)</f>
        <v>0</v>
      </c>
      <c r="XN34" s="248">
        <f>IF(XN$6=$WQ$5,成绩录入!BY37,0)</f>
        <v>0</v>
      </c>
      <c r="XO34" s="248">
        <f>IF(XO$6=$WQ$5,成绩录入!BZ37,0)</f>
        <v>0</v>
      </c>
      <c r="XP34" s="248">
        <f>IF(XP$6=$WQ$5,成绩录入!CA37,0)</f>
        <v>0</v>
      </c>
      <c r="XQ34" s="248">
        <f>IF(XQ$6=$WQ$5,成绩录入!CB37,0)</f>
        <v>0</v>
      </c>
      <c r="XR34" s="248">
        <f>IF(XR$6=$WQ$5,成绩录入!CC37,0)</f>
        <v>0</v>
      </c>
      <c r="XS34" s="248">
        <f>IF(XS$6=$WQ$5,成绩录入!CD37,0)</f>
        <v>0</v>
      </c>
      <c r="XT34" s="248">
        <f>IF(XT$6=$WQ$5,成绩录入!CE37,0)</f>
        <v>0</v>
      </c>
      <c r="XU34" s="248">
        <f>IF(XU$6=$WQ$5,成绩录入!CF37,0)</f>
        <v>0</v>
      </c>
      <c r="XV34" s="248">
        <f>IF(XV$6=$WQ$5,成绩录入!CG37,0)</f>
        <v>0</v>
      </c>
      <c r="XW34" s="248">
        <f>IF(XW$6=$WQ$5,成绩录入!CH37,0)</f>
        <v>0</v>
      </c>
      <c r="XX34" s="248">
        <f>IF(XX$6=$WQ$5,成绩录入!CI37,0)</f>
        <v>0</v>
      </c>
      <c r="XY34" s="248">
        <f>IF(XY$6=$WQ$5,成绩录入!CJ37,0)</f>
        <v>0</v>
      </c>
      <c r="XZ34" s="248">
        <f>IF(XZ$6=$WQ$5,成绩录入!CK37,0)</f>
        <v>0</v>
      </c>
      <c r="YA34" s="248">
        <f>IF(YA$6=$WQ$5,成绩录入!CL37,0)</f>
        <v>0</v>
      </c>
      <c r="YB34" s="248">
        <f>IF(YB$6=$WQ$5,成绩录入!CM37,0)</f>
        <v>0</v>
      </c>
      <c r="YC34" s="248">
        <f>IF(YC$6=$WQ$5,成绩录入!CN37,0)</f>
        <v>0</v>
      </c>
      <c r="YD34" s="248">
        <f>IF(YD$6=$WQ$5,成绩录入!CO37,0)</f>
        <v>0</v>
      </c>
      <c r="YE34" s="248">
        <f>IF(YE$6=$WQ$5,成绩录入!CP37,0)</f>
        <v>0</v>
      </c>
      <c r="YF34" s="248">
        <f>IF(YF$6=$WQ$5,成绩录入!CQ37,0)</f>
        <v>0</v>
      </c>
      <c r="YG34" s="248">
        <f>IF(YG$6=$WQ$5,成绩录入!CR37,0)</f>
        <v>0</v>
      </c>
      <c r="YH34" s="248">
        <f>IF(YH$6=$WQ$5,成绩录入!CS37,0)</f>
        <v>0</v>
      </c>
      <c r="YI34" s="248">
        <f>IF(YI$6=$WQ$5,成绩录入!CT37,0)</f>
        <v>0</v>
      </c>
      <c r="YJ34" s="248">
        <f>IF(YJ$6=$WQ$5,成绩录入!CU37,0)</f>
        <v>0</v>
      </c>
      <c r="YK34" s="248">
        <f>IF(YK$6=$WQ$5,成绩录入!CV37,0)</f>
        <v>0</v>
      </c>
      <c r="YL34" s="248">
        <f>IF(YL$6=$WQ$5,成绩录入!CW37,0)</f>
        <v>0</v>
      </c>
      <c r="YM34" s="248">
        <f>IF(YM$6=$WQ$5,成绩录入!CX37,0)</f>
        <v>0</v>
      </c>
      <c r="YN34" s="248">
        <f>IF(YN$6=$WQ$5,成绩录入!CY37,0)</f>
        <v>0</v>
      </c>
      <c r="YO34" s="248">
        <f>IF(YO$6=$WQ$5,成绩录入!CZ37,0)</f>
        <v>0</v>
      </c>
      <c r="YP34" s="248">
        <f>IF(YP$6=$WQ$5,成绩录入!DA37,0)</f>
        <v>0</v>
      </c>
      <c r="YQ34" s="248">
        <f>IF(YQ$6=$WQ$5,成绩录入!DB37,0)</f>
        <v>0</v>
      </c>
      <c r="YR34" s="248">
        <f>IF(YR$6=$WQ$5,成绩录入!DC37,0)</f>
        <v>0</v>
      </c>
      <c r="YS34" s="248">
        <f>IF(YS$6=$WQ$5,成绩录入!DD37,0)</f>
        <v>0</v>
      </c>
      <c r="YT34" s="248">
        <f>IF(YT$6=$WQ$5,成绩录入!DE37,0)</f>
        <v>0</v>
      </c>
      <c r="YU34" s="248">
        <f>IF(YU$6=$WQ$5,成绩录入!DF37,0)</f>
        <v>0</v>
      </c>
      <c r="YV34" s="248">
        <f>IF(YV$6=$WQ$5,成绩录入!DG37,0)</f>
        <v>0</v>
      </c>
      <c r="YW34" s="248">
        <f>IF(YW$6=$WQ$5,成绩录入!DH37,0)</f>
        <v>0</v>
      </c>
      <c r="YX34" s="248">
        <f>IF(YX$6=$WQ$5,成绩录入!DI37,0)</f>
        <v>0</v>
      </c>
      <c r="YY34" s="248">
        <f>IF(YY$6=$WQ$5,成绩录入!DJ37,0)</f>
        <v>0</v>
      </c>
      <c r="YZ34" s="248">
        <f>IF(YZ$6=$WQ$5,成绩录入!DK37,0)</f>
        <v>0</v>
      </c>
      <c r="ZA34" s="248">
        <f>IF(ZA$6=$WQ$5,成绩录入!DL37,0)</f>
        <v>0</v>
      </c>
      <c r="ZB34" s="248">
        <f>IF(ZB$6=$WQ$5,成绩录入!DM37,0)</f>
        <v>0</v>
      </c>
      <c r="ZC34" s="248">
        <f>IF(ZC$6=$WQ$5,成绩录入!DN37,0)</f>
        <v>0</v>
      </c>
      <c r="ZD34" s="248">
        <f>IF(ZD$6=$WQ$5,成绩录入!DO37,0)</f>
        <v>0</v>
      </c>
      <c r="ZE34" s="248">
        <f>IF(ZE$6=$WQ$5,成绩录入!DP37,0)</f>
        <v>0</v>
      </c>
      <c r="ZF34" s="248">
        <f>IF(ZF$6=$WQ$5,成绩录入!DQ37,0)</f>
        <v>0</v>
      </c>
      <c r="ZG34" s="248">
        <f>IF(ZG$6=$WQ$5,成绩录入!DR37,0)</f>
        <v>0</v>
      </c>
      <c r="ZH34" s="248">
        <f>IF(ZH$6=$WQ$5,成绩录入!DS37,0)</f>
        <v>0</v>
      </c>
      <c r="ZI34" s="248">
        <f>IF(ZI$6=$WQ$5,成绩录入!DT37,0)</f>
        <v>0</v>
      </c>
      <c r="ZJ34" s="248">
        <f>IF(ZJ$6=$WQ$5,成绩录入!DU37,0)</f>
        <v>0</v>
      </c>
      <c r="ZK34" s="248">
        <f>IF(ZK$6=$WQ$5,成绩录入!DV37,0)</f>
        <v>0</v>
      </c>
      <c r="ZL34" s="248">
        <f>IF(ZL$6=$WQ$5,成绩录入!DW37,0)</f>
        <v>0</v>
      </c>
      <c r="ZM34" s="248">
        <f>IF(ZM$6=$WQ$5,成绩录入!DX37,0)</f>
        <v>0</v>
      </c>
      <c r="ZN34" s="248">
        <f>IF(ZN$6=$WQ$5,成绩录入!DY37,0)</f>
        <v>0</v>
      </c>
      <c r="ZO34" s="248">
        <f>IF(ZO$6=$WQ$5,成绩录入!DZ37,0)</f>
        <v>0</v>
      </c>
      <c r="ZP34" s="248">
        <f>IF(ZP$6=$WQ$5,成绩录入!EA37,0)</f>
        <v>0</v>
      </c>
      <c r="ZQ34" s="248">
        <f>IF(ZQ$6=$WQ$5,成绩录入!EB37,0)</f>
        <v>0</v>
      </c>
      <c r="ZR34" s="248">
        <f>IF(ZR$6=$WQ$5,成绩录入!EC37,0)</f>
        <v>0</v>
      </c>
      <c r="ZS34" s="248">
        <f>IF(ZS$6=$WQ$5,成绩录入!ED37,0)</f>
        <v>0</v>
      </c>
      <c r="ZT34" s="248">
        <f>IF(ZT$6=$WQ$5,成绩录入!EE37,0)</f>
        <v>0</v>
      </c>
      <c r="ZU34" s="248">
        <f>IF(ZU$6=$WQ$5,成绩录入!EF37,0)</f>
        <v>0</v>
      </c>
      <c r="ZV34" s="248">
        <f>IF(ZV$6=$WQ$5,成绩录入!EG37,0)</f>
        <v>0</v>
      </c>
      <c r="ZW34" s="248">
        <f>IF(ZW$6=$WQ$5,成绩录入!EH37,0)</f>
        <v>0</v>
      </c>
      <c r="ZX34" s="248">
        <f>IF(ZX$6=$WQ$5,成绩录入!EI37,0)</f>
        <v>0</v>
      </c>
      <c r="ZY34" s="248">
        <f>IF(ZY$6=$WQ$5,成绩录入!EJ37,0)</f>
        <v>0</v>
      </c>
      <c r="ZZ34" s="248">
        <f>IF(ZZ$6=$WQ$5,成绩录入!EK37,0)</f>
        <v>0</v>
      </c>
      <c r="AAA34" s="248">
        <f>IF(AAA$6=$WQ$5,成绩录入!EL37,0)</f>
        <v>0</v>
      </c>
      <c r="AAB34" s="248">
        <f>IF(AAB$6=$WQ$5,成绩录入!EM37,0)</f>
        <v>0</v>
      </c>
      <c r="AAC34" s="248">
        <f>IF(AAC$6=$WQ$5,成绩录入!EN37,0)</f>
        <v>0</v>
      </c>
      <c r="AAD34" s="248">
        <f>IF(AAD$6=$WQ$5,成绩录入!EO37,0)</f>
        <v>0</v>
      </c>
      <c r="AAE34" s="248">
        <f>IF(AAE$6=$WQ$5,成绩录入!EP37,0)</f>
        <v>0</v>
      </c>
      <c r="AAF34" s="248">
        <f>IF(AAF$6=$WQ$5,成绩录入!EQ37,0)</f>
        <v>0</v>
      </c>
      <c r="AAG34" s="248">
        <f>IF(AAG$6=$WQ$5,成绩录入!ER37,0)</f>
        <v>0</v>
      </c>
      <c r="AAH34" s="248">
        <f>IF(AAH$6=$WQ$5,成绩录入!ES37,0)</f>
        <v>0</v>
      </c>
      <c r="AAI34" s="248">
        <f>IF(AAI$6=$WQ$5,成绩录入!ET37,0)</f>
        <v>0</v>
      </c>
      <c r="AAJ34" s="248">
        <f>IF(AAJ$6=$WQ$5,成绩录入!EU37,0)</f>
        <v>0</v>
      </c>
      <c r="AAK34" s="248">
        <f>IF(AAK$6=$WQ$5,成绩录入!EV37,0)</f>
        <v>0</v>
      </c>
      <c r="AAL34" s="248">
        <f>IF(AAL$6=$WQ$5,成绩录入!EW37,0)</f>
        <v>0</v>
      </c>
      <c r="AAM34" s="248">
        <f>IF(AAM$6=$WQ$5,成绩录入!EX37,0)</f>
        <v>0</v>
      </c>
      <c r="AAN34" s="218">
        <f t="shared" si="33"/>
        <v>0</v>
      </c>
      <c r="AAO34" s="206"/>
      <c r="AAQ34" s="247">
        <f>IF(AAQ$6=$AAP$5,成绩录入!BC37,0)</f>
        <v>0</v>
      </c>
      <c r="AAR34" s="248">
        <f>IF(AAR$6=$AAP$5,成绩录入!BD37,0)</f>
        <v>0</v>
      </c>
      <c r="AAS34" s="248">
        <f>IF(AAS$6=$AAP$5,成绩录入!BE37,0)</f>
        <v>0</v>
      </c>
      <c r="AAT34" s="248">
        <f>IF(AAT$6=$AAP$5,成绩录入!BF37,0)</f>
        <v>0</v>
      </c>
      <c r="AAU34" s="248">
        <f>IF(AAU$6=$AAP$5,成绩录入!BG37,0)</f>
        <v>0</v>
      </c>
      <c r="AAV34" s="248">
        <f>IF(AAV$6=$AAP$5,成绩录入!BH37,0)</f>
        <v>0</v>
      </c>
      <c r="AAW34" s="248">
        <f>IF(AAW$6=$AAP$5,成绩录入!BI37,0)</f>
        <v>0</v>
      </c>
      <c r="AAX34" s="248">
        <f>IF(AAX$6=$AAP$5,成绩录入!BJ37,0)</f>
        <v>0</v>
      </c>
      <c r="AAY34" s="248">
        <f>IF(AAY$6=$AAP$5,成绩录入!BK37,0)</f>
        <v>0</v>
      </c>
      <c r="AAZ34" s="248">
        <f>IF(AAZ$6=$AAP$5,成绩录入!BL37,0)</f>
        <v>0</v>
      </c>
      <c r="ABA34" s="248">
        <f>IF(ABA$6=$AAP$5,成绩录入!BM37,0)</f>
        <v>0</v>
      </c>
      <c r="ABB34" s="248">
        <f>IF(ABB$6=$AAP$5,成绩录入!BN37,0)</f>
        <v>0</v>
      </c>
      <c r="ABC34" s="248">
        <f>IF(ABC$6=$AAP$5,成绩录入!BO37,0)</f>
        <v>0</v>
      </c>
      <c r="ABD34" s="248">
        <f>IF(ABD$6=$AAP$5,成绩录入!BP37,0)</f>
        <v>0</v>
      </c>
      <c r="ABE34" s="248">
        <f>IF(ABE$6=$AAP$5,成绩录入!BQ37,0)</f>
        <v>0</v>
      </c>
      <c r="ABF34" s="248">
        <f>IF(ABF$6=$AAP$5,成绩录入!BR37,0)</f>
        <v>0</v>
      </c>
      <c r="ABG34" s="248">
        <f>IF(ABG$6=$AAP$5,成绩录入!BS37,0)</f>
        <v>0</v>
      </c>
      <c r="ABH34" s="248">
        <f>IF(ABH$6=$AAP$5,成绩录入!BT37,0)</f>
        <v>0</v>
      </c>
      <c r="ABI34" s="248">
        <f>IF(ABI$6=$AAP$5,成绩录入!BU37,0)</f>
        <v>0</v>
      </c>
      <c r="ABJ34" s="248">
        <f>IF(ABJ$6=$AAP$5,成绩录入!BV37,0)</f>
        <v>0</v>
      </c>
      <c r="ABK34" s="248">
        <f>IF(ABK$6=$AAP$5,成绩录入!BW37,0)</f>
        <v>0</v>
      </c>
      <c r="ABL34" s="248">
        <f>IF(ABL$6=$AAP$5,成绩录入!BX37,0)</f>
        <v>0</v>
      </c>
      <c r="ABM34" s="248">
        <f>IF(ABM$6=$AAP$5,成绩录入!BY37,0)</f>
        <v>0</v>
      </c>
      <c r="ABN34" s="248">
        <f>IF(ABN$6=$AAP$5,成绩录入!BZ37,0)</f>
        <v>0</v>
      </c>
      <c r="ABO34" s="248">
        <f>IF(ABO$6=$AAP$5,成绩录入!CA37,0)</f>
        <v>0</v>
      </c>
      <c r="ABP34" s="248">
        <f>IF(ABP$6=$AAP$5,成绩录入!CB37,0)</f>
        <v>0</v>
      </c>
      <c r="ABQ34" s="248">
        <f>IF(ABQ$6=$AAP$5,成绩录入!CC37,0)</f>
        <v>0</v>
      </c>
      <c r="ABR34" s="248">
        <f>IF(ABR$6=$AAP$5,成绩录入!CD37,0)</f>
        <v>0</v>
      </c>
      <c r="ABS34" s="248">
        <f>IF(ABS$6=$AAP$5,成绩录入!CE37,0)</f>
        <v>0</v>
      </c>
      <c r="ABT34" s="248">
        <f>IF(ABT$6=$AAP$5,成绩录入!CF37,0)</f>
        <v>0</v>
      </c>
      <c r="ABU34" s="248">
        <f>IF(ABU$6=$AAP$5,成绩录入!CG37,0)</f>
        <v>0</v>
      </c>
      <c r="ABV34" s="248">
        <f>IF(ABV$6=$AAP$5,成绩录入!CH37,0)</f>
        <v>0</v>
      </c>
      <c r="ABW34" s="248">
        <f>IF(ABW$6=$AAP$5,成绩录入!CI37,0)</f>
        <v>0</v>
      </c>
      <c r="ABX34" s="248">
        <f>IF(ABX$6=$AAP$5,成绩录入!CJ37,0)</f>
        <v>0</v>
      </c>
      <c r="ABY34" s="248">
        <f>IF(ABY$6=$AAP$5,成绩录入!CK37,0)</f>
        <v>0</v>
      </c>
      <c r="ABZ34" s="248">
        <f>IF(ABZ$6=$AAP$5,成绩录入!CL37,0)</f>
        <v>0</v>
      </c>
      <c r="ACA34" s="248">
        <f>IF(ACA$6=$AAP$5,成绩录入!CM37,0)</f>
        <v>0</v>
      </c>
      <c r="ACB34" s="248">
        <f>IF(ACB$6=$AAP$5,成绩录入!CN37,0)</f>
        <v>0</v>
      </c>
      <c r="ACC34" s="248">
        <f>IF(ACC$6=$AAP$5,成绩录入!CO37,0)</f>
        <v>0</v>
      </c>
      <c r="ACD34" s="248">
        <f>IF(ACD$6=$AAP$5,成绩录入!CP37,0)</f>
        <v>0</v>
      </c>
      <c r="ACE34" s="248">
        <f>IF(ACE$6=$AAP$5,成绩录入!CQ37,0)</f>
        <v>0</v>
      </c>
      <c r="ACF34" s="248">
        <f>IF(ACF$6=$AAP$5,成绩录入!CR37,0)</f>
        <v>0</v>
      </c>
      <c r="ACG34" s="248">
        <f>IF(ACG$6=$AAP$5,成绩录入!CS37,0)</f>
        <v>0</v>
      </c>
      <c r="ACH34" s="248">
        <f>IF(ACH$6=$AAP$5,成绩录入!CT37,0)</f>
        <v>0</v>
      </c>
      <c r="ACI34" s="248">
        <f>IF(ACI$6=$AAP$5,成绩录入!CU37,0)</f>
        <v>0</v>
      </c>
      <c r="ACJ34" s="248">
        <f>IF(ACJ$6=$AAP$5,成绩录入!CV37,0)</f>
        <v>0</v>
      </c>
      <c r="ACK34" s="248">
        <f>IF(ACK$6=$AAP$5,成绩录入!CW37,0)</f>
        <v>0</v>
      </c>
      <c r="ACL34" s="248">
        <f>IF(ACL$6=$AAP$5,成绩录入!CX37,0)</f>
        <v>0</v>
      </c>
      <c r="ACM34" s="248">
        <f>IF(ACM$6=$AAP$5,成绩录入!CY37,0)</f>
        <v>0</v>
      </c>
      <c r="ACN34" s="248">
        <f>IF(ACN$6=$AAP$5,成绩录入!CZ37,0)</f>
        <v>0</v>
      </c>
      <c r="ACO34" s="248">
        <f>IF(ACO$6=$AAP$5,成绩录入!DA37,0)</f>
        <v>0</v>
      </c>
      <c r="ACP34" s="248">
        <f>IF(ACP$6=$AAP$5,成绩录入!DB37,0)</f>
        <v>0</v>
      </c>
      <c r="ACQ34" s="248">
        <f>IF(ACQ$6=$AAP$5,成绩录入!DC37,0)</f>
        <v>0</v>
      </c>
      <c r="ACR34" s="248">
        <f>IF(ACR$6=$AAP$5,成绩录入!DD37,0)</f>
        <v>0</v>
      </c>
      <c r="ACS34" s="248">
        <f>IF(ACS$6=$AAP$5,成绩录入!DE37,0)</f>
        <v>0</v>
      </c>
      <c r="ACT34" s="248">
        <f>IF(ACT$6=$AAP$5,成绩录入!DF37,0)</f>
        <v>0</v>
      </c>
      <c r="ACU34" s="248">
        <f>IF(ACU$6=$AAP$5,成绩录入!DG37,0)</f>
        <v>0</v>
      </c>
      <c r="ACV34" s="248">
        <f>IF(ACV$6=$AAP$5,成绩录入!DH37,0)</f>
        <v>0</v>
      </c>
      <c r="ACW34" s="248">
        <f>IF(ACW$6=$AAP$5,成绩录入!DI37,0)</f>
        <v>0</v>
      </c>
      <c r="ACX34" s="248">
        <f>IF(ACX$6=$AAP$5,成绩录入!DJ37,0)</f>
        <v>0</v>
      </c>
      <c r="ACY34" s="248">
        <f>IF(ACY$6=$AAP$5,成绩录入!DK37,0)</f>
        <v>0</v>
      </c>
      <c r="ACZ34" s="248">
        <f>IF(ACZ$6=$AAP$5,成绩录入!DL37,0)</f>
        <v>0</v>
      </c>
      <c r="ADA34" s="248">
        <f>IF(ADA$6=$AAP$5,成绩录入!DM37,0)</f>
        <v>0</v>
      </c>
      <c r="ADB34" s="248">
        <f>IF(ADB$6=$AAP$5,成绩录入!DN37,0)</f>
        <v>0</v>
      </c>
      <c r="ADC34" s="248">
        <f>IF(ADC$6=$AAP$5,成绩录入!DO37,0)</f>
        <v>0</v>
      </c>
      <c r="ADD34" s="248">
        <f>IF(ADD$6=$AAP$5,成绩录入!DP37,0)</f>
        <v>0</v>
      </c>
      <c r="ADE34" s="248">
        <f>IF(ADE$6=$AAP$5,成绩录入!DQ37,0)</f>
        <v>0</v>
      </c>
      <c r="ADF34" s="248">
        <f>IF(ADF$6=$AAP$5,成绩录入!DR37,0)</f>
        <v>0</v>
      </c>
      <c r="ADG34" s="248">
        <f>IF(ADG$6=$AAP$5,成绩录入!DS37,0)</f>
        <v>0</v>
      </c>
      <c r="ADH34" s="248">
        <f>IF(ADH$6=$AAP$5,成绩录入!DT37,0)</f>
        <v>0</v>
      </c>
      <c r="ADI34" s="248">
        <f>IF(ADI$6=$AAP$5,成绩录入!DU37,0)</f>
        <v>0</v>
      </c>
      <c r="ADJ34" s="248">
        <f>IF(ADJ$6=$AAP$5,成绩录入!DV37,0)</f>
        <v>0</v>
      </c>
      <c r="ADK34" s="248">
        <f>IF(ADK$6=$AAP$5,成绩录入!DW37,0)</f>
        <v>0</v>
      </c>
      <c r="ADL34" s="248">
        <f>IF(ADL$6=$AAP$5,成绩录入!DX37,0)</f>
        <v>0</v>
      </c>
      <c r="ADM34" s="248">
        <f>IF(ADM$6=$AAP$5,成绩录入!DY37,0)</f>
        <v>0</v>
      </c>
      <c r="ADN34" s="248">
        <f>IF(ADN$6=$AAP$5,成绩录入!DZ37,0)</f>
        <v>0</v>
      </c>
      <c r="ADO34" s="248">
        <f>IF(ADO$6=$AAP$5,成绩录入!EA37,0)</f>
        <v>0</v>
      </c>
      <c r="ADP34" s="248">
        <f>IF(ADP$6=$AAP$5,成绩录入!EB37,0)</f>
        <v>0</v>
      </c>
      <c r="ADQ34" s="248">
        <f>IF(ADQ$6=$AAP$5,成绩录入!EC37,0)</f>
        <v>0</v>
      </c>
      <c r="ADR34" s="248">
        <f>IF(ADR$6=$AAP$5,成绩录入!ED37,0)</f>
        <v>0</v>
      </c>
      <c r="ADS34" s="248">
        <f>IF(ADS$6=$AAP$5,成绩录入!EE37,0)</f>
        <v>0</v>
      </c>
      <c r="ADT34" s="248">
        <f>IF(ADT$6=$AAP$5,成绩录入!EF37,0)</f>
        <v>0</v>
      </c>
      <c r="ADU34" s="248">
        <f>IF(ADU$6=$AAP$5,成绩录入!EG37,0)</f>
        <v>0</v>
      </c>
      <c r="ADV34" s="248">
        <f>IF(ADV$6=$AAP$5,成绩录入!EH37,0)</f>
        <v>0</v>
      </c>
      <c r="ADW34" s="248">
        <f>IF(ADW$6=$AAP$5,成绩录入!EI37,0)</f>
        <v>0</v>
      </c>
      <c r="ADX34" s="248">
        <f>IF(ADX$6=$AAP$5,成绩录入!EJ37,0)</f>
        <v>0</v>
      </c>
      <c r="ADY34" s="248">
        <f>IF(ADY$6=$AAP$5,成绩录入!EK37,0)</f>
        <v>0</v>
      </c>
      <c r="ADZ34" s="248">
        <f>IF(ADZ$6=$AAP$5,成绩录入!EL37,0)</f>
        <v>0</v>
      </c>
      <c r="AEA34" s="248">
        <f>IF(AEA$6=$AAP$5,成绩录入!EM37,0)</f>
        <v>0</v>
      </c>
      <c r="AEB34" s="248">
        <f>IF(AEB$6=$AAP$5,成绩录入!EN37,0)</f>
        <v>0</v>
      </c>
      <c r="AEC34" s="248">
        <f>IF(AEC$6=$AAP$5,成绩录入!EO37,0)</f>
        <v>0</v>
      </c>
      <c r="AED34" s="248">
        <f>IF(AED$6=$AAP$5,成绩录入!EP37,0)</f>
        <v>0</v>
      </c>
      <c r="AEE34" s="248">
        <f>IF(AEE$6=$AAP$5,成绩录入!EQ37,0)</f>
        <v>0</v>
      </c>
      <c r="AEF34" s="248">
        <f>IF(AEF$6=$AAP$5,成绩录入!ER37,0)</f>
        <v>0</v>
      </c>
      <c r="AEG34" s="248">
        <f>IF(AEG$6=$AAP$5,成绩录入!ES37,0)</f>
        <v>0</v>
      </c>
      <c r="AEH34" s="248">
        <f>IF(AEH$6=$AAP$5,成绩录入!ET37,0)</f>
        <v>0</v>
      </c>
      <c r="AEI34" s="248">
        <f>IF(AEI$6=$AAP$5,成绩录入!EU37,0)</f>
        <v>0</v>
      </c>
      <c r="AEJ34" s="248">
        <f>IF(AEJ$6=$AAP$5,成绩录入!EV37,0)</f>
        <v>0</v>
      </c>
      <c r="AEK34" s="248">
        <f>IF(AEK$6=$AAP$5,成绩录入!EW37,0)</f>
        <v>0</v>
      </c>
      <c r="AEL34" s="248">
        <f>IF(AEL$6=$AAP$5,成绩录入!EX37,0)</f>
        <v>0</v>
      </c>
      <c r="AEM34" s="218">
        <f t="shared" si="34"/>
        <v>0</v>
      </c>
      <c r="AEN34" s="166"/>
      <c r="AEO34" s="166"/>
      <c r="AEP34" s="247">
        <f>IF(AEP$6=$AEO$5,成绩录入!BC37,0)</f>
        <v>0</v>
      </c>
      <c r="AEQ34" s="248">
        <f>IF(AEQ$6=$AEO$5,成绩录入!BD37,0)</f>
        <v>0</v>
      </c>
      <c r="AER34" s="248">
        <f>IF(AER$6=$AEO$5,成绩录入!BE37,0)</f>
        <v>0</v>
      </c>
      <c r="AES34" s="248">
        <f>IF(AES$6=$AEO$5,成绩录入!BF37,0)</f>
        <v>0</v>
      </c>
      <c r="AET34" s="248">
        <f>IF(AET$6=$AEO$5,成绩录入!BG37,0)</f>
        <v>0</v>
      </c>
      <c r="AEU34" s="248">
        <f>IF(AEU$6=$AEO$5,成绩录入!BH37,0)</f>
        <v>0</v>
      </c>
      <c r="AEV34" s="248">
        <f>IF(AEV$6=$AEO$5,成绩录入!BI37,0)</f>
        <v>0</v>
      </c>
      <c r="AEW34" s="248">
        <f>IF(AEW$6=$AEO$5,成绩录入!BJ37,0)</f>
        <v>0</v>
      </c>
      <c r="AEX34" s="248">
        <f>IF(AEX$6=$AEO$5,成绩录入!BK37,0)</f>
        <v>0</v>
      </c>
      <c r="AEY34" s="248">
        <f>IF(AEY$6=$AEO$5,成绩录入!BL37,0)</f>
        <v>0</v>
      </c>
      <c r="AEZ34" s="248">
        <f>IF(AEZ$6=$AEO$5,成绩录入!BM37,0)</f>
        <v>0</v>
      </c>
      <c r="AFA34" s="248">
        <f>IF(AFA$6=$AEO$5,成绩录入!BN37,0)</f>
        <v>0</v>
      </c>
      <c r="AFB34" s="248">
        <f>IF(AFB$6=$AEO$5,成绩录入!BO37,0)</f>
        <v>0</v>
      </c>
      <c r="AFC34" s="248">
        <f>IF(AFC$6=$AEO$5,成绩录入!BP37,0)</f>
        <v>0</v>
      </c>
      <c r="AFD34" s="248">
        <f>IF(AFD$6=$AEO$5,成绩录入!BQ37,0)</f>
        <v>0</v>
      </c>
      <c r="AFE34" s="248">
        <f>IF(AFE$6=$AEO$5,成绩录入!BR37,0)</f>
        <v>0</v>
      </c>
      <c r="AFF34" s="248">
        <f>IF(AFF$6=$AEO$5,成绩录入!BS37,0)</f>
        <v>0</v>
      </c>
      <c r="AFG34" s="248">
        <f>IF(AFG$6=$AEO$5,成绩录入!BT37,0)</f>
        <v>0</v>
      </c>
      <c r="AFH34" s="248">
        <f>IF(AFH$6=$AEO$5,成绩录入!BU37,0)</f>
        <v>0</v>
      </c>
      <c r="AFI34" s="248">
        <f>IF(AFI$6=$AEO$5,成绩录入!BV37,0)</f>
        <v>0</v>
      </c>
      <c r="AFJ34" s="248">
        <f>IF(AFJ$6=$AEO$5,成绩录入!BW37,0)</f>
        <v>0</v>
      </c>
      <c r="AFK34" s="248">
        <f>IF(AFK$6=$AEO$5,成绩录入!BX37,0)</f>
        <v>0</v>
      </c>
      <c r="AFL34" s="248">
        <f>IF(AFL$6=$AEO$5,成绩录入!BY37,0)</f>
        <v>0</v>
      </c>
      <c r="AFM34" s="248">
        <f>IF(AFM$6=$AEO$5,成绩录入!BZ37,0)</f>
        <v>0</v>
      </c>
      <c r="AFN34" s="248">
        <f>IF(AFN$6=$AEO$5,成绩录入!CA37,0)</f>
        <v>0</v>
      </c>
      <c r="AFO34" s="248">
        <f>IF(AFO$6=$AEO$5,成绩录入!CB37,0)</f>
        <v>0</v>
      </c>
      <c r="AFP34" s="248">
        <f>IF(AFP$6=$AEO$5,成绩录入!CC37,0)</f>
        <v>0</v>
      </c>
      <c r="AFQ34" s="248">
        <f>IF(AFQ$6=$AEO$5,成绩录入!CD37,0)</f>
        <v>0</v>
      </c>
      <c r="AFR34" s="248">
        <f>IF(AFR$6=$AEO$5,成绩录入!CE37,0)</f>
        <v>0</v>
      </c>
      <c r="AFS34" s="248">
        <f>IF(AFS$6=$AEO$5,成绩录入!CF37,0)</f>
        <v>0</v>
      </c>
      <c r="AFT34" s="248">
        <f>IF(AFT$6=$AEO$5,成绩录入!CG37,0)</f>
        <v>0</v>
      </c>
      <c r="AFU34" s="248">
        <f>IF(AFU$6=$AEO$5,成绩录入!CH37,0)</f>
        <v>0</v>
      </c>
      <c r="AFV34" s="248">
        <f>IF(AFV$6=$AEO$5,成绩录入!CI37,0)</f>
        <v>0</v>
      </c>
      <c r="AFW34" s="248">
        <f>IF(AFW$6=$AEO$5,成绩录入!CJ37,0)</f>
        <v>0</v>
      </c>
      <c r="AFX34" s="248">
        <f>IF(AFX$6=$AEO$5,成绩录入!CK37,0)</f>
        <v>0</v>
      </c>
      <c r="AFY34" s="248">
        <f>IF(AFY$6=$AEO$5,成绩录入!CL37,0)</f>
        <v>0</v>
      </c>
      <c r="AFZ34" s="248">
        <f>IF(AFZ$6=$AEO$5,成绩录入!CM37,0)</f>
        <v>0</v>
      </c>
      <c r="AGA34" s="248">
        <f>IF(AGA$6=$AEO$5,成绩录入!CN37,0)</f>
        <v>0</v>
      </c>
      <c r="AGB34" s="248">
        <f>IF(AGB$6=$AEO$5,成绩录入!CO37,0)</f>
        <v>0</v>
      </c>
      <c r="AGC34" s="248">
        <f>IF(AGC$6=$AEO$5,成绩录入!CP37,0)</f>
        <v>0</v>
      </c>
      <c r="AGD34" s="248">
        <f>IF(AGD$6=$AEO$5,成绩录入!CQ37,0)</f>
        <v>0</v>
      </c>
      <c r="AGE34" s="248">
        <f>IF(AGE$6=$AEO$5,成绩录入!CR37,0)</f>
        <v>0</v>
      </c>
      <c r="AGF34" s="248">
        <f>IF(AGF$6=$AEO$5,成绩录入!CS37,0)</f>
        <v>0</v>
      </c>
      <c r="AGG34" s="248">
        <f>IF(AGG$6=$AEO$5,成绩录入!CT37,0)</f>
        <v>0</v>
      </c>
      <c r="AGH34" s="248">
        <f>IF(AGH$6=$AEO$5,成绩录入!CU37,0)</f>
        <v>0</v>
      </c>
      <c r="AGI34" s="248">
        <f>IF(AGI$6=$AEO$5,成绩录入!CV37,0)</f>
        <v>0</v>
      </c>
      <c r="AGJ34" s="248">
        <f>IF(AGJ$6=$AEO$5,成绩录入!CW37,0)</f>
        <v>0</v>
      </c>
      <c r="AGK34" s="248">
        <f>IF(AGK$6=$AEO$5,成绩录入!CX37,0)</f>
        <v>0</v>
      </c>
      <c r="AGL34" s="248">
        <f>IF(AGL$6=$AEO$5,成绩录入!CY37,0)</f>
        <v>0</v>
      </c>
      <c r="AGM34" s="248">
        <f>IF(AGM$6=$AEO$5,成绩录入!CZ37,0)</f>
        <v>0</v>
      </c>
      <c r="AGN34" s="248">
        <f>IF(AGN$6=$AEO$5,成绩录入!DA37,0)</f>
        <v>0</v>
      </c>
      <c r="AGO34" s="248">
        <f>IF(AGO$6=$AEO$5,成绩录入!DB37,0)</f>
        <v>0</v>
      </c>
      <c r="AGP34" s="248">
        <f>IF(AGP$6=$AEO$5,成绩录入!DC37,0)</f>
        <v>0</v>
      </c>
      <c r="AGQ34" s="248">
        <f>IF(AGQ$6=$AEO$5,成绩录入!DD37,0)</f>
        <v>0</v>
      </c>
      <c r="AGR34" s="248">
        <f>IF(AGR$6=$AEO$5,成绩录入!DE37,0)</f>
        <v>0</v>
      </c>
      <c r="AGS34" s="248">
        <f>IF(AGS$6=$AEO$5,成绩录入!DF37,0)</f>
        <v>0</v>
      </c>
      <c r="AGT34" s="248">
        <f>IF(AGT$6=$AEO$5,成绩录入!DG37,0)</f>
        <v>0</v>
      </c>
      <c r="AGU34" s="248">
        <f>IF(AGU$6=$AEO$5,成绩录入!DH37,0)</f>
        <v>0</v>
      </c>
      <c r="AGV34" s="248">
        <f>IF(AGV$6=$AEO$5,成绩录入!DI37,0)</f>
        <v>0</v>
      </c>
      <c r="AGW34" s="248">
        <f>IF(AGW$6=$AEO$5,成绩录入!DJ37,0)</f>
        <v>0</v>
      </c>
      <c r="AGX34" s="248">
        <f>IF(AGX$6=$AEO$5,成绩录入!DK37,0)</f>
        <v>0</v>
      </c>
      <c r="AGY34" s="248">
        <f>IF(AGY$6=$AEO$5,成绩录入!DL37,0)</f>
        <v>0</v>
      </c>
      <c r="AGZ34" s="248">
        <f>IF(AGZ$6=$AEO$5,成绩录入!DM37,0)</f>
        <v>0</v>
      </c>
      <c r="AHA34" s="248">
        <f>IF(AHA$6=$AEO$5,成绩录入!DN37,0)</f>
        <v>0</v>
      </c>
      <c r="AHB34" s="248">
        <f>IF(AHB$6=$AEO$5,成绩录入!DO37,0)</f>
        <v>0</v>
      </c>
      <c r="AHC34" s="248">
        <f>IF(AHC$6=$AEO$5,成绩录入!DP37,0)</f>
        <v>0</v>
      </c>
      <c r="AHD34" s="248">
        <f>IF(AHD$6=$AEO$5,成绩录入!DQ37,0)</f>
        <v>0</v>
      </c>
      <c r="AHE34" s="248">
        <f>IF(AHE$6=$AEO$5,成绩录入!DR37,0)</f>
        <v>0</v>
      </c>
      <c r="AHF34" s="248">
        <f>IF(AHF$6=$AEO$5,成绩录入!DS37,0)</f>
        <v>0</v>
      </c>
      <c r="AHG34" s="248">
        <f>IF(AHG$6=$AEO$5,成绩录入!DT37,0)</f>
        <v>0</v>
      </c>
      <c r="AHH34" s="248">
        <f>IF(AHH$6=$AEO$5,成绩录入!DU37,0)</f>
        <v>0</v>
      </c>
      <c r="AHI34" s="248">
        <f>IF(AHI$6=$AEO$5,成绩录入!DV37,0)</f>
        <v>0</v>
      </c>
      <c r="AHJ34" s="248">
        <f>IF(AHJ$6=$AEO$5,成绩录入!DW37,0)</f>
        <v>0</v>
      </c>
      <c r="AHK34" s="248">
        <f>IF(AHK$6=$AEO$5,成绩录入!DX37,0)</f>
        <v>0</v>
      </c>
      <c r="AHL34" s="248">
        <f>IF(AHL$6=$AEO$5,成绩录入!DY37,0)</f>
        <v>0</v>
      </c>
      <c r="AHM34" s="248">
        <f>IF(AHM$6=$AEO$5,成绩录入!DZ37,0)</f>
        <v>0</v>
      </c>
      <c r="AHN34" s="248">
        <f>IF(AHN$6=$AEO$5,成绩录入!EA37,0)</f>
        <v>0</v>
      </c>
      <c r="AHO34" s="248">
        <f>IF(AHO$6=$AEO$5,成绩录入!EB37,0)</f>
        <v>0</v>
      </c>
      <c r="AHP34" s="248">
        <f>IF(AHP$6=$AEO$5,成绩录入!EC37,0)</f>
        <v>0</v>
      </c>
      <c r="AHQ34" s="248">
        <f>IF(AHQ$6=$AEO$5,成绩录入!ED37,0)</f>
        <v>0</v>
      </c>
      <c r="AHR34" s="248">
        <f>IF(AHR$6=$AEO$5,成绩录入!EE37,0)</f>
        <v>0</v>
      </c>
      <c r="AHS34" s="248">
        <f>IF(AHS$6=$AEO$5,成绩录入!EF37,0)</f>
        <v>0</v>
      </c>
      <c r="AHT34" s="248">
        <f>IF(AHT$6=$AEO$5,成绩录入!EG37,0)</f>
        <v>0</v>
      </c>
      <c r="AHU34" s="248">
        <f>IF(AHU$6=$AEO$5,成绩录入!EH37,0)</f>
        <v>0</v>
      </c>
      <c r="AHV34" s="248">
        <f>IF(AHV$6=$AEO$5,成绩录入!EI37,0)</f>
        <v>0</v>
      </c>
      <c r="AHW34" s="248">
        <f>IF(AHW$6=$AEO$5,成绩录入!EJ37,0)</f>
        <v>0</v>
      </c>
      <c r="AHX34" s="248">
        <f>IF(AHX$6=$AEO$5,成绩录入!EK37,0)</f>
        <v>0</v>
      </c>
      <c r="AHY34" s="248">
        <f>IF(AHY$6=$AEO$5,成绩录入!EL37,0)</f>
        <v>0</v>
      </c>
      <c r="AHZ34" s="248">
        <f>IF(AHZ$6=$AEO$5,成绩录入!EM37,0)</f>
        <v>0</v>
      </c>
      <c r="AIA34" s="248">
        <f>IF(AIA$6=$AEO$5,成绩录入!EN37,0)</f>
        <v>0</v>
      </c>
      <c r="AIB34" s="248">
        <f>IF(AIB$6=$AEO$5,成绩录入!EO37,0)</f>
        <v>0</v>
      </c>
      <c r="AIC34" s="248">
        <f>IF(AIC$6=$AEO$5,成绩录入!EP37,0)</f>
        <v>0</v>
      </c>
      <c r="AID34" s="248">
        <f>IF(AID$6=$AEO$5,成绩录入!EQ37,0)</f>
        <v>0</v>
      </c>
      <c r="AIE34" s="248">
        <f>IF(AIE$6=$AEO$5,成绩录入!ER37,0)</f>
        <v>0</v>
      </c>
      <c r="AIF34" s="248">
        <f>IF(AIF$6=$AEO$5,成绩录入!ES37,0)</f>
        <v>0</v>
      </c>
      <c r="AIG34" s="248">
        <f>IF(AIG$6=$AEO$5,成绩录入!ET37,0)</f>
        <v>0</v>
      </c>
      <c r="AIH34" s="248">
        <f>IF(AIH$6=$AEO$5,成绩录入!EU37,0)</f>
        <v>0</v>
      </c>
      <c r="AII34" s="248">
        <f>IF(AII$6=$AEO$5,成绩录入!EV37,0)</f>
        <v>0</v>
      </c>
      <c r="AIJ34" s="248">
        <f>IF(AIJ$6=$AEO$5,成绩录入!EW37,0)</f>
        <v>0</v>
      </c>
      <c r="AIK34" s="248">
        <f>IF(AIK$6=$AEO$5,成绩录入!EX37,0)</f>
        <v>0</v>
      </c>
      <c r="AIL34" s="218">
        <f t="shared" si="35"/>
        <v>0</v>
      </c>
      <c r="AIN34" s="214" t="str">
        <f>初始录入!A39</f>
        <v/>
      </c>
      <c r="AIO34" s="215">
        <f>初始录入!B39</f>
        <v>0</v>
      </c>
      <c r="AIP34" s="216">
        <f>初始录入!C39</f>
        <v>0</v>
      </c>
      <c r="AIQ34" s="314">
        <f>IF(平时!D32&lt;&gt;"",平时!D32,0)</f>
        <v>0</v>
      </c>
      <c r="AIR34" s="324" t="str">
        <f t="shared" si="89"/>
        <v/>
      </c>
      <c r="AIS34" s="314">
        <f>IF(过程!D32&lt;&gt;"",过程!D32,0)</f>
        <v>0</v>
      </c>
      <c r="AIT34" s="324" t="str">
        <f t="shared" si="90"/>
        <v/>
      </c>
      <c r="AIU34" s="216">
        <f>IF(期末!D32&lt;&gt;"",期末!D32,0)</f>
        <v>0</v>
      </c>
      <c r="AIV34" s="324" t="str">
        <f t="shared" si="91"/>
        <v/>
      </c>
      <c r="AIW34" s="325">
        <f t="shared" si="92"/>
        <v>0</v>
      </c>
      <c r="AIX34" s="314">
        <f>IF(平时!E32&lt;&gt;"",平时!E32,0)</f>
        <v>0</v>
      </c>
      <c r="AIY34" s="324" t="str">
        <f t="shared" si="93"/>
        <v/>
      </c>
      <c r="AIZ34" s="314">
        <f>IF(过程!E32&lt;&gt;"",过程!E32,0)</f>
        <v>0</v>
      </c>
      <c r="AJA34" s="324" t="str">
        <f t="shared" si="94"/>
        <v/>
      </c>
      <c r="AJB34" s="216">
        <f>IF(期末!E32&lt;&gt;"",期末!E32,0)</f>
        <v>0</v>
      </c>
      <c r="AJC34" s="324" t="str">
        <f t="shared" si="95"/>
        <v/>
      </c>
      <c r="AJD34" s="325">
        <f t="shared" si="96"/>
        <v>0</v>
      </c>
      <c r="AJE34" s="314">
        <f>IF(平时!F32&lt;&gt;"",平时!F32,0)</f>
        <v>0</v>
      </c>
      <c r="AJF34" s="324" t="str">
        <f t="shared" si="97"/>
        <v/>
      </c>
      <c r="AJG34" s="314">
        <f>IF(过程!F32&lt;&gt;"",过程!F32,0)</f>
        <v>0</v>
      </c>
      <c r="AJH34" s="324" t="str">
        <f t="shared" si="98"/>
        <v/>
      </c>
      <c r="AJI34" s="216">
        <f>IF(期末!F32&lt;&gt;"",期末!F32,0)</f>
        <v>0</v>
      </c>
      <c r="AJJ34" s="324" t="str">
        <f t="shared" si="99"/>
        <v/>
      </c>
      <c r="AJK34" s="325">
        <f t="shared" si="100"/>
        <v>0</v>
      </c>
      <c r="AJL34" s="314">
        <f>IF(平时!G32&lt;&gt;"",平时!G32,0)</f>
        <v>0</v>
      </c>
      <c r="AJM34" s="324" t="str">
        <f t="shared" si="101"/>
        <v/>
      </c>
      <c r="AJN34" s="314">
        <f>IF(过程!G32&lt;&gt;"",过程!G32,0)</f>
        <v>0</v>
      </c>
      <c r="AJO34" s="324" t="str">
        <f t="shared" si="102"/>
        <v/>
      </c>
      <c r="AJP34" s="216">
        <f>IF(期末!G32&lt;&gt;"",期末!G32,0)</f>
        <v>0</v>
      </c>
      <c r="AJQ34" s="324" t="str">
        <f t="shared" si="103"/>
        <v/>
      </c>
      <c r="AJR34" s="325">
        <f t="shared" si="104"/>
        <v>0</v>
      </c>
      <c r="AJS34" s="314">
        <f>IF(平时!H32&lt;&gt;"",平时!H32,0)</f>
        <v>0</v>
      </c>
      <c r="AJT34" s="324" t="str">
        <f t="shared" si="105"/>
        <v/>
      </c>
      <c r="AJU34" s="314">
        <f>IF(过程!H32&lt;&gt;"",过程!H32,0)</f>
        <v>0</v>
      </c>
      <c r="AJV34" s="324" t="str">
        <f t="shared" si="106"/>
        <v/>
      </c>
      <c r="AJW34" s="216">
        <f>IF(期末!H32&lt;&gt;"",期末!H32,0)</f>
        <v>0</v>
      </c>
      <c r="AJX34" s="324" t="str">
        <f t="shared" si="107"/>
        <v/>
      </c>
      <c r="AJY34" s="326">
        <f t="shared" si="108"/>
        <v>0</v>
      </c>
      <c r="AKA34" s="216" t="str">
        <f>初始录入!A39</f>
        <v/>
      </c>
      <c r="AKB34" s="216">
        <f>初始录入!B39</f>
        <v>0</v>
      </c>
      <c r="AKC34" s="216">
        <f>初始录入!C39</f>
        <v>0</v>
      </c>
      <c r="AKD34" s="327" t="str">
        <f>IF(初始录入!$E39=初始录入!$K$2,达成度!$D47,"")</f>
        <v/>
      </c>
      <c r="AKE34" s="327" t="str">
        <f>IF(初始录入!$E39=初始录入!$K$3,达成度!D47,"")</f>
        <v/>
      </c>
      <c r="AKF34" s="216" t="str">
        <f>IF(初始录入!$E39=初始录入!$K$4,达成度!D47,"")</f>
        <v/>
      </c>
      <c r="AKG34" s="216" t="str">
        <f>IF(初始录入!$E39=初始录入!$K$5,达成度!D47,"")</f>
        <v/>
      </c>
      <c r="AKH34" s="327" t="str">
        <f>IF(初始录入!$E39=初始录入!$K$2,达成度!E47,"")</f>
        <v/>
      </c>
      <c r="AKI34" s="327" t="str">
        <f>IF(初始录入!$E39=初始录入!$K$3,达成度!E47,"")</f>
        <v/>
      </c>
      <c r="AKJ34" s="216" t="str">
        <f>IF(初始录入!$E39=初始录入!$K$4,达成度!E47,"")</f>
        <v/>
      </c>
      <c r="AKK34" s="216" t="str">
        <f>IF(初始录入!$E39=初始录入!$K$5,达成度!E47,"")</f>
        <v/>
      </c>
      <c r="AKL34" s="327" t="str">
        <f>IF(初始录入!$E39=初始录入!$K$2,达成度!F47,"")</f>
        <v/>
      </c>
      <c r="AKM34" s="327" t="str">
        <f>IF(初始录入!$E39=初始录入!$K$3,达成度!F47,"")</f>
        <v/>
      </c>
      <c r="AKN34" s="216" t="str">
        <f>IF(初始录入!$E39=初始录入!$K$4,达成度!F47,"")</f>
        <v/>
      </c>
      <c r="AKO34" s="216" t="str">
        <f>IF(初始录入!$E39=初始录入!$K$5,达成度!F47,"")</f>
        <v/>
      </c>
      <c r="AKP34" s="327" t="str">
        <f>IF(初始录入!$E39=初始录入!$K$2,达成度!H47,"")</f>
        <v/>
      </c>
      <c r="AKQ34" s="327" t="str">
        <f>IF(初始录入!$E39=初始录入!$K$3,达成度!H47,"")</f>
        <v/>
      </c>
      <c r="AKR34" s="216" t="str">
        <f>IF(初始录入!$E39=初始录入!$K$4,达成度!H47,"")</f>
        <v/>
      </c>
      <c r="AKS34" s="216" t="str">
        <f>IF(初始录入!$E39=初始录入!$K$5,达成度!H47,"")</f>
        <v/>
      </c>
      <c r="AKT34" s="327" t="str">
        <f>IF(初始录入!$E39=初始录入!$K$2,达成度!I47,"")</f>
        <v/>
      </c>
      <c r="AKU34" s="327" t="str">
        <f>IF(初始录入!$E39=初始录入!$K$3,达成度!I47,"")</f>
        <v/>
      </c>
      <c r="AKV34" s="216" t="str">
        <f>IF(初始录入!$E39=初始录入!$K$4,达成度!I47,"")</f>
        <v/>
      </c>
      <c r="AKW34" s="216" t="str">
        <f>IF(初始录入!$E39=初始录入!$K$5,达成度!I47,"")</f>
        <v/>
      </c>
      <c r="AKX34" s="327" t="str">
        <f>IF(初始录入!$E39=初始录入!$K$2,达成度!J47,"")</f>
        <v/>
      </c>
      <c r="AKY34" s="327" t="str">
        <f>IF(初始录入!$E39=初始录入!$K$3,达成度!J47,"")</f>
        <v/>
      </c>
      <c r="AKZ34" s="216" t="str">
        <f>IF(初始录入!$E39=初始录入!$K$4,达成度!J47,"")</f>
        <v/>
      </c>
      <c r="ALA34" s="216" t="str">
        <f>IF(初始录入!$E39=初始录入!$K$5,达成度!J47,"")</f>
        <v/>
      </c>
      <c r="ALB34" s="327" t="str">
        <f>IF(初始录入!$E39=初始录入!$K$2,达成度!L47,"")</f>
        <v/>
      </c>
      <c r="ALC34" s="327" t="str">
        <f>IF(初始录入!$E39=初始录入!$K$3,达成度!L47,"")</f>
        <v/>
      </c>
      <c r="ALD34" s="216" t="str">
        <f>IF(初始录入!$E39=初始录入!$K$4,达成度!L47,"")</f>
        <v/>
      </c>
      <c r="ALE34" s="216" t="str">
        <f>IF(初始录入!$E39=初始录入!$K$5,达成度!L47,"")</f>
        <v/>
      </c>
      <c r="ALF34" s="327" t="str">
        <f>IF(初始录入!$E39=初始录入!$K$2,达成度!M47,"")</f>
        <v/>
      </c>
      <c r="ALG34" s="327" t="str">
        <f>IF(初始录入!$E39=初始录入!$K$3,达成度!M47,"")</f>
        <v/>
      </c>
      <c r="ALH34" s="216" t="str">
        <f>IF(初始录入!$E39=初始录入!$K$4,达成度!M47,"")</f>
        <v/>
      </c>
      <c r="ALI34" s="216" t="str">
        <f>IF(初始录入!$E39=初始录入!$K$5,达成度!M47,"")</f>
        <v/>
      </c>
      <c r="ALJ34" s="327" t="str">
        <f>IF(初始录入!$E39=初始录入!$K$2,达成度!N47,"")</f>
        <v/>
      </c>
      <c r="ALK34" s="327" t="str">
        <f>IF(初始录入!$E39=初始录入!$K$3,达成度!N47,"")</f>
        <v/>
      </c>
      <c r="ALL34" s="216" t="str">
        <f>IF(初始录入!$E39=初始录入!$K$4,达成度!N47,"")</f>
        <v/>
      </c>
      <c r="ALM34" s="216" t="str">
        <f>IF(初始录入!$E39=初始录入!$K$5,达成度!N47,"")</f>
        <v/>
      </c>
      <c r="ALN34" s="327" t="str">
        <f>IF(初始录入!$E39=初始录入!$K$2,达成度!P47,"")</f>
        <v/>
      </c>
      <c r="ALO34" s="327" t="str">
        <f>IF(初始录入!$E39=初始录入!$K$3,达成度!P47,"")</f>
        <v/>
      </c>
      <c r="ALP34" s="216" t="str">
        <f>IF(初始录入!$E39=初始录入!$K$4,达成度!P47,"")</f>
        <v/>
      </c>
      <c r="ALQ34" s="216" t="str">
        <f>IF(初始录入!$E39=初始录入!$K$5,达成度!P47,"")</f>
        <v/>
      </c>
      <c r="ALR34" s="327" t="str">
        <f>IF(初始录入!$E39=初始录入!$K$2,达成度!Q47,"")</f>
        <v/>
      </c>
      <c r="ALS34" s="327" t="str">
        <f>IF(初始录入!$E39=初始录入!$K$3,达成度!Q47,"")</f>
        <v/>
      </c>
      <c r="ALT34" s="216" t="str">
        <f>IF(初始录入!$E39=初始录入!$K$4,达成度!Q47,"")</f>
        <v/>
      </c>
      <c r="ALU34" s="216" t="str">
        <f>IF(初始录入!$E39=初始录入!$K$5,达成度!Q47,"")</f>
        <v/>
      </c>
      <c r="ALV34" s="327" t="str">
        <f>IF(初始录入!$E39=初始录入!$K$2,达成度!R47,"")</f>
        <v/>
      </c>
      <c r="ALW34" s="327" t="str">
        <f>IF(初始录入!$E39=初始录入!$K$3,达成度!R47,"")</f>
        <v/>
      </c>
      <c r="ALX34" s="216" t="str">
        <f>IF(初始录入!$E39=初始录入!$K$4,达成度!R47,"")</f>
        <v/>
      </c>
      <c r="ALY34" s="216"/>
      <c r="ALZ34" s="327" t="str">
        <f>IF(初始录入!$E39=初始录入!$K$2,达成度!T47,"")</f>
        <v/>
      </c>
      <c r="AMA34" s="327" t="str">
        <f>IF(初始录入!$E39=初始录入!$K$3,达成度!T47,"")</f>
        <v/>
      </c>
      <c r="AMB34" s="216" t="str">
        <f>IF(初始录入!$E39=初始录入!$K$4,达成度!T47,"")</f>
        <v/>
      </c>
      <c r="AMC34" s="216" t="str">
        <f>IF(初始录入!$E39=初始录入!$K$5,达成度!T47,"")</f>
        <v/>
      </c>
      <c r="AMD34" s="327" t="str">
        <f>IF(初始录入!$E39=初始录入!$K$2,达成度!U47,"")</f>
        <v/>
      </c>
      <c r="AME34" s="327" t="str">
        <f>IF(初始录入!$E39=初始录入!$K$3,达成度!U47,"")</f>
        <v/>
      </c>
      <c r="AMF34" s="216" t="str">
        <f>IF(初始录入!$E39=初始录入!$K$4,达成度!U47,"")</f>
        <v/>
      </c>
      <c r="AMG34" s="216" t="str">
        <f>IF(初始录入!$E39=初始录入!$K$5,达成度!U47,"")</f>
        <v/>
      </c>
      <c r="AMH34" s="327" t="str">
        <f>IF(初始录入!$E39=初始录入!$K$2,达成度!V47,"")</f>
        <v/>
      </c>
      <c r="AMI34" s="327" t="str">
        <f>IF(初始录入!$E39=初始录入!$K$3,达成度!V47,"")</f>
        <v/>
      </c>
      <c r="AMJ34" s="216" t="str">
        <f>IF(初始录入!$E39=初始录入!$K$4,达成度!W47,"")</f>
        <v/>
      </c>
      <c r="AMK34" s="216" t="str">
        <f>IF(初始录入!$E39=初始录入!$K$5,达成度!W47,"")</f>
        <v/>
      </c>
      <c r="AMM34" s="215">
        <f t="shared" si="114"/>
        <v>27</v>
      </c>
      <c r="AMN34" s="222" t="str">
        <f t="shared" si="109"/>
        <v/>
      </c>
      <c r="AMO34" s="325" t="str">
        <f>IF($AMM34&lt;=$H$7,INDEX(达成度!$G$21:$G$170,$AMM34,1),"")</f>
        <v/>
      </c>
      <c r="AMP34" s="325" t="str">
        <f>IF($AMM34&lt;=$H$7,INDEX(达成度!$K$21:$K$170,$AMM34,1),"")</f>
        <v/>
      </c>
      <c r="AMQ34" s="325" t="str">
        <f>IF($AMM34&lt;=$H$7,INDEX(达成度!$O$21:$O$170,$AMM34,1),"")</f>
        <v/>
      </c>
      <c r="AMR34" s="325" t="str">
        <f>IF($AMM34&lt;=$H$7,INDEX(达成度!$S$21:$S$170,$AMM34,1),"")</f>
        <v/>
      </c>
      <c r="AMS34" s="326" t="str">
        <f>IF($AMM34&lt;=$H$7,INDEX(达成度!$W$21:$W$170,$AMM34,1),"")</f>
        <v/>
      </c>
      <c r="AMT34" s="328"/>
      <c r="AMU34" s="336"/>
      <c r="AMV34" s="222" t="str">
        <f t="shared" si="110"/>
        <v/>
      </c>
      <c r="AMW34" s="325" t="str">
        <f>IF($AMM34&lt;=$I$7,INDEX(达成度!$G$21:$G$170,$AMM34+$H$7,1),"")</f>
        <v/>
      </c>
      <c r="AMX34" s="325" t="str">
        <f>IF($AMM34&lt;=$I$7,INDEX(达成度!$K$21:$K$170,$AMM34+$H$7,1),"")</f>
        <v/>
      </c>
      <c r="AMY34" s="325" t="str">
        <f>IF($AMM34&lt;=$I$7,INDEX(达成度!$O$21:$O$170,$AMM34+$H$7,1),"")</f>
        <v/>
      </c>
      <c r="AMZ34" s="325" t="str">
        <f>IF($AMM34&lt;=$I$7,INDEX(达成度!$S$21:$S$170,$AMM34+$H$7,1),"")</f>
        <v/>
      </c>
      <c r="ANA34" s="326" t="str">
        <f>IF($AMM34&lt;=$I$7,INDEX(达成度!$W$21:$W$170,$AMM34+$H$7,1),"")</f>
        <v/>
      </c>
      <c r="ANB34" s="206"/>
      <c r="ANC34" s="215"/>
      <c r="AND34" s="216" t="str">
        <f t="shared" si="111"/>
        <v/>
      </c>
      <c r="ANE34" s="325" t="str">
        <f>IF($AMM34&lt;=$J$7,INDEX(达成度!$G$21:$G$170,$AMM34+$H$7+$I$7,1),"")</f>
        <v/>
      </c>
      <c r="ANF34" s="325" t="str">
        <f>IF($AMM34&lt;=$J$7,INDEX(达成度!$K$21:$K$170,$AMM34+$H$7+$I$7,1),"")</f>
        <v/>
      </c>
      <c r="ANG34" s="325" t="str">
        <f>IF($AMM34&lt;=$J$7,INDEX(达成度!$O$21:$O$170,$AMM34+$H$7+$I$7,1),"")</f>
        <v/>
      </c>
      <c r="ANH34" s="325" t="str">
        <f>IF($AMM34&lt;=$J$7,INDEX(达成度!$S$21:$S$170,$AMM34+$H$7+$I$7,1),"")</f>
        <v/>
      </c>
      <c r="ANI34" s="326" t="str">
        <f>IF($AMM34&lt;=$J$7,INDEX(达成度!$W$21:$W$170,$AMM34+$H$7+$I$7,1),"")</f>
        <v/>
      </c>
      <c r="ANK34" s="215"/>
      <c r="ANL34" s="216" t="str">
        <f t="shared" si="112"/>
        <v/>
      </c>
      <c r="ANM34" s="325" t="str">
        <f>IF($AMM34&lt;=$K$7,INDEX(达成度!$G$21:$G$170,$AMM34+$H$7+$I$7+$J$7,1),"")</f>
        <v/>
      </c>
      <c r="ANN34" s="325" t="str">
        <f>IF($AMM34&lt;=$K$7,INDEX(达成度!$K$21:$K$170,$AMM34+$H$7+$I$7+$J$7,1),"")</f>
        <v/>
      </c>
      <c r="ANO34" s="325" t="str">
        <f>IF($AMM34&lt;=$K$7,INDEX(达成度!$O$21:$O$170,$AMM34+$H$7+$I$7+$J$7,1),"")</f>
        <v/>
      </c>
      <c r="ANP34" s="325" t="str">
        <f>IF($AMM34&lt;=$K$7,INDEX(达成度!$S$21:$S$170,$AMM34+$H$7+$I$7+$J$7,1),"")</f>
        <v/>
      </c>
      <c r="ANQ34" s="326" t="str">
        <f>IF($AMM34&lt;=$K$7,INDEX(达成度!$W$21:$W$170,$AMM34+$H$7+$I$7+$J$7,1),"")</f>
        <v/>
      </c>
    </row>
    <row r="35" ht="18" customHeight="1" spans="1:1024 1025:1057">
      <c r="A35" s="215" t="str">
        <f>初始录入!A40</f>
        <v/>
      </c>
      <c r="B35" s="216" t="str">
        <f>IF(初始录入!B40&lt;&gt;"",初始录入!B40,"")</f>
        <v/>
      </c>
      <c r="C35" s="216" t="str">
        <f>IF(初始录入!C40&lt;&gt;"",初始录入!C40,"")</f>
        <v/>
      </c>
      <c r="D35" s="216" t="str">
        <f>IF(初始录入!D40&lt;&gt;"",初始录入!D40,"")</f>
        <v/>
      </c>
      <c r="E35" s="218" t="str">
        <f>IF(初始录入!E40&lt;&gt;"",初始录入!E40,"")</f>
        <v/>
      </c>
      <c r="G35" s="330"/>
      <c r="H35" s="295">
        <f>IF(初始录入!E40=H$6,1,0)</f>
        <v>0</v>
      </c>
      <c r="I35" s="295">
        <f>IF(初始录入!E40=I$6,1,0)</f>
        <v>0</v>
      </c>
      <c r="J35" s="295">
        <f>IF(初始录入!E40=J$6,1,0)</f>
        <v>0</v>
      </c>
      <c r="K35" s="321">
        <f>IF(初始录入!E40=K$6,1,0)</f>
        <v>0</v>
      </c>
      <c r="L35" s="28"/>
      <c r="M35" s="270" t="s">
        <v>184</v>
      </c>
      <c r="N35" s="355" t="str">
        <f>IF(N33=1,M33,IF(N34&lt;=$N$33,CONCATENATE($M$33,N34),""))</f>
        <v/>
      </c>
      <c r="O35" s="355" t="str">
        <f t="shared" ref="O35:R35" si="159">IF(O34&lt;=$N$33,CONCATENATE($M$33,O34),"")</f>
        <v/>
      </c>
      <c r="P35" s="355" t="str">
        <f t="shared" si="159"/>
        <v/>
      </c>
      <c r="Q35" s="355" t="str">
        <f t="shared" si="159"/>
        <v/>
      </c>
      <c r="R35" s="356" t="str">
        <f t="shared" si="159"/>
        <v/>
      </c>
      <c r="X35" s="28"/>
      <c r="Y35" s="294">
        <v>100</v>
      </c>
      <c r="Z35" s="295">
        <f>成绩录入!$F$7</f>
        <v>0</v>
      </c>
      <c r="AA35" s="295">
        <f>成绩录入!F38</f>
        <v>0</v>
      </c>
      <c r="AB35" s="296">
        <f>IF(初始录入!$M$7&lt;&gt;"",IF(成绩录入!$F$7&lt;&gt;"",IF(初始录入!$P$7="次数",AA35/Z35*Y35,成绩录入!F38),0),0)</f>
        <v>0</v>
      </c>
      <c r="AC35" s="297">
        <f t="shared" si="36"/>
        <v>0</v>
      </c>
      <c r="AD35" s="297">
        <f t="shared" si="23"/>
        <v>0</v>
      </c>
      <c r="AE35" s="297">
        <f t="shared" si="24"/>
        <v>0</v>
      </c>
      <c r="AF35" s="297">
        <f t="shared" si="25"/>
        <v>0</v>
      </c>
      <c r="AG35" s="297">
        <f t="shared" si="26"/>
        <v>0</v>
      </c>
      <c r="AH35" s="298">
        <f t="shared" si="37"/>
        <v>0</v>
      </c>
      <c r="AI35" s="28"/>
      <c r="AJ35" s="260">
        <f>成绩录入!I38</f>
        <v>0</v>
      </c>
      <c r="AK35" s="248">
        <f>成绩录入!J38</f>
        <v>0</v>
      </c>
      <c r="AL35" s="248">
        <f>成绩录入!K38</f>
        <v>0</v>
      </c>
      <c r="AM35" s="248">
        <f>成绩录入!L38</f>
        <v>0</v>
      </c>
      <c r="AN35" s="248">
        <f>成绩录入!M38</f>
        <v>0</v>
      </c>
      <c r="AO35" s="298">
        <f t="shared" si="38"/>
        <v>0</v>
      </c>
      <c r="AP35" s="299"/>
      <c r="AQ35" s="260">
        <f>成绩录入!I38</f>
        <v>0</v>
      </c>
      <c r="AR35" s="248">
        <f>成绩录入!J38</f>
        <v>0</v>
      </c>
      <c r="AS35" s="248">
        <f>成绩录入!K38</f>
        <v>0</v>
      </c>
      <c r="AT35" s="248">
        <f>成绩录入!L38</f>
        <v>0</v>
      </c>
      <c r="AU35" s="248">
        <f>成绩录入!M38</f>
        <v>0</v>
      </c>
      <c r="AV35" s="298">
        <f t="shared" si="39"/>
        <v>0</v>
      </c>
      <c r="AW35" s="299"/>
      <c r="AX35" s="260">
        <f>成绩录入!I38</f>
        <v>0</v>
      </c>
      <c r="AY35" s="248">
        <f>成绩录入!J38</f>
        <v>0</v>
      </c>
      <c r="AZ35" s="248">
        <f>成绩录入!K38</f>
        <v>0</v>
      </c>
      <c r="BA35" s="248">
        <f>成绩录入!L38</f>
        <v>0</v>
      </c>
      <c r="BB35" s="248">
        <f>成绩录入!M38</f>
        <v>0</v>
      </c>
      <c r="BC35" s="298">
        <f t="shared" si="40"/>
        <v>0</v>
      </c>
      <c r="BD35" s="299"/>
      <c r="BE35" s="260">
        <f>成绩录入!I38</f>
        <v>0</v>
      </c>
      <c r="BF35" s="248">
        <f>成绩录入!J38</f>
        <v>0</v>
      </c>
      <c r="BG35" s="248">
        <f>成绩录入!K38</f>
        <v>0</v>
      </c>
      <c r="BH35" s="248">
        <f>成绩录入!L38</f>
        <v>0</v>
      </c>
      <c r="BI35" s="248">
        <f>成绩录入!M38</f>
        <v>0</v>
      </c>
      <c r="BJ35" s="298">
        <f t="shared" si="41"/>
        <v>0</v>
      </c>
      <c r="BK35" s="299"/>
      <c r="BL35" s="260">
        <f>成绩录入!I38</f>
        <v>0</v>
      </c>
      <c r="BM35" s="248">
        <f>成绩录入!J38</f>
        <v>0</v>
      </c>
      <c r="BN35" s="248">
        <f>成绩录入!K38</f>
        <v>0</v>
      </c>
      <c r="BO35" s="248">
        <f>成绩录入!L38</f>
        <v>0</v>
      </c>
      <c r="BP35" s="248">
        <f>成绩录入!M38</f>
        <v>0</v>
      </c>
      <c r="BQ35" s="298">
        <f t="shared" si="42"/>
        <v>0</v>
      </c>
      <c r="BR35" s="300"/>
      <c r="BS35" s="260">
        <f>成绩录入!P38</f>
        <v>0</v>
      </c>
      <c r="BT35" s="248">
        <f>成绩录入!Q38</f>
        <v>0</v>
      </c>
      <c r="BU35" s="248">
        <f>成绩录入!R38</f>
        <v>0</v>
      </c>
      <c r="BV35" s="248">
        <f>成绩录入!S38</f>
        <v>0</v>
      </c>
      <c r="BW35" s="248">
        <f>成绩录入!T38</f>
        <v>0</v>
      </c>
      <c r="BX35" s="248">
        <f>成绩录入!U38</f>
        <v>0</v>
      </c>
      <c r="BY35" s="248">
        <f>成绩录入!V38</f>
        <v>0</v>
      </c>
      <c r="BZ35" s="248">
        <f>成绩录入!W38</f>
        <v>0</v>
      </c>
      <c r="CA35" s="248">
        <f>成绩录入!X38</f>
        <v>0</v>
      </c>
      <c r="CB35" s="248">
        <f>成绩录入!Y38</f>
        <v>0</v>
      </c>
      <c r="CC35" s="298">
        <f t="shared" si="43"/>
        <v>0</v>
      </c>
      <c r="CD35" s="299"/>
      <c r="CE35" s="260">
        <f>成绩录入!P38</f>
        <v>0</v>
      </c>
      <c r="CF35" s="248">
        <f>成绩录入!Q38</f>
        <v>0</v>
      </c>
      <c r="CG35" s="248">
        <f>成绩录入!R38</f>
        <v>0</v>
      </c>
      <c r="CH35" s="248">
        <f>成绩录入!S38</f>
        <v>0</v>
      </c>
      <c r="CI35" s="248">
        <f>成绩录入!T38</f>
        <v>0</v>
      </c>
      <c r="CJ35" s="248">
        <f>成绩录入!U38</f>
        <v>0</v>
      </c>
      <c r="CK35" s="248">
        <f>成绩录入!V38</f>
        <v>0</v>
      </c>
      <c r="CL35" s="248">
        <f>成绩录入!W38</f>
        <v>0</v>
      </c>
      <c r="CM35" s="248">
        <f>成绩录入!X38</f>
        <v>0</v>
      </c>
      <c r="CN35" s="248">
        <f>成绩录入!Y38</f>
        <v>0</v>
      </c>
      <c r="CO35" s="298">
        <f t="shared" si="44"/>
        <v>0</v>
      </c>
      <c r="CP35" s="299"/>
      <c r="CQ35" s="260">
        <f>成绩录入!P38</f>
        <v>0</v>
      </c>
      <c r="CR35" s="248">
        <f>成绩录入!Q38</f>
        <v>0</v>
      </c>
      <c r="CS35" s="248">
        <f>成绩录入!R38</f>
        <v>0</v>
      </c>
      <c r="CT35" s="248">
        <f>成绩录入!S38</f>
        <v>0</v>
      </c>
      <c r="CU35" s="248">
        <f>成绩录入!T38</f>
        <v>0</v>
      </c>
      <c r="CV35" s="248">
        <f>成绩录入!U38</f>
        <v>0</v>
      </c>
      <c r="CW35" s="248">
        <f>成绩录入!V38</f>
        <v>0</v>
      </c>
      <c r="CX35" s="248">
        <f>成绩录入!W38</f>
        <v>0</v>
      </c>
      <c r="CY35" s="248">
        <f>成绩录入!X38</f>
        <v>0</v>
      </c>
      <c r="CZ35" s="248">
        <f>成绩录入!Y38</f>
        <v>0</v>
      </c>
      <c r="DA35" s="298">
        <f t="shared" si="45"/>
        <v>0</v>
      </c>
      <c r="DB35" s="299"/>
      <c r="DC35" s="260">
        <f>成绩录入!P38</f>
        <v>0</v>
      </c>
      <c r="DD35" s="248">
        <f>成绩录入!Q38</f>
        <v>0</v>
      </c>
      <c r="DE35" s="248">
        <f>成绩录入!R38</f>
        <v>0</v>
      </c>
      <c r="DF35" s="248">
        <f>成绩录入!S38</f>
        <v>0</v>
      </c>
      <c r="DG35" s="248">
        <f>成绩录入!T38</f>
        <v>0</v>
      </c>
      <c r="DH35" s="248">
        <f>成绩录入!U38</f>
        <v>0</v>
      </c>
      <c r="DI35" s="248">
        <f>成绩录入!V38</f>
        <v>0</v>
      </c>
      <c r="DJ35" s="248">
        <f>成绩录入!W38</f>
        <v>0</v>
      </c>
      <c r="DK35" s="248">
        <f>成绩录入!X38</f>
        <v>0</v>
      </c>
      <c r="DL35" s="248">
        <f>成绩录入!Y38</f>
        <v>0</v>
      </c>
      <c r="DM35" s="298">
        <f t="shared" si="46"/>
        <v>0</v>
      </c>
      <c r="DN35" s="299"/>
      <c r="DO35" s="260">
        <f>成绩录入!P38</f>
        <v>0</v>
      </c>
      <c r="DP35" s="248">
        <f>成绩录入!Q38</f>
        <v>0</v>
      </c>
      <c r="DQ35" s="248">
        <f>成绩录入!R38</f>
        <v>0</v>
      </c>
      <c r="DR35" s="248">
        <f>成绩录入!S38</f>
        <v>0</v>
      </c>
      <c r="DS35" s="248">
        <f>成绩录入!T38</f>
        <v>0</v>
      </c>
      <c r="DT35" s="248">
        <f>成绩录入!U38</f>
        <v>0</v>
      </c>
      <c r="DU35" s="248">
        <f>成绩录入!V38</f>
        <v>0</v>
      </c>
      <c r="DV35" s="248">
        <f>成绩录入!W38</f>
        <v>0</v>
      </c>
      <c r="DW35" s="248">
        <f>成绩录入!X38</f>
        <v>0</v>
      </c>
      <c r="DX35" s="248">
        <f>成绩录入!Y38</f>
        <v>0</v>
      </c>
      <c r="DY35" s="298">
        <f t="shared" si="47"/>
        <v>0</v>
      </c>
      <c r="DZ35" s="299"/>
      <c r="EA35" s="301" t="e">
        <f t="shared" si="48"/>
        <v>#DIV/0!</v>
      </c>
      <c r="EB35" s="297" t="e">
        <f t="shared" si="49"/>
        <v>#DIV/0!</v>
      </c>
      <c r="EC35" s="297" t="e">
        <f t="shared" si="50"/>
        <v>#DIV/0!</v>
      </c>
      <c r="ED35" s="297" t="e">
        <f t="shared" si="51"/>
        <v>#DIV/0!</v>
      </c>
      <c r="EE35" s="297" t="e">
        <f t="shared" si="52"/>
        <v>#DIV/0!</v>
      </c>
      <c r="EF35" s="302" t="e">
        <f t="shared" si="53"/>
        <v>#DIV/0!</v>
      </c>
      <c r="EG35" s="303"/>
      <c r="EH35" s="304">
        <f t="shared" si="54"/>
        <v>0</v>
      </c>
      <c r="EI35" s="296">
        <f>成绩录入!I38</f>
        <v>0</v>
      </c>
      <c r="EJ35" s="296">
        <f>成绩录入!J38</f>
        <v>0</v>
      </c>
      <c r="EK35" s="296">
        <f>成绩录入!K38</f>
        <v>0</v>
      </c>
      <c r="EL35" s="296">
        <f>成绩录入!L38</f>
        <v>0</v>
      </c>
      <c r="EM35" s="296">
        <f>成绩录入!M38</f>
        <v>0</v>
      </c>
      <c r="EN35" s="296">
        <f>成绩录入!P38</f>
        <v>0</v>
      </c>
      <c r="EO35" s="296">
        <f>成绩录入!Q38</f>
        <v>0</v>
      </c>
      <c r="EP35" s="296">
        <f>成绩录入!R38</f>
        <v>0</v>
      </c>
      <c r="EQ35" s="296">
        <f>成绩录入!S38</f>
        <v>0</v>
      </c>
      <c r="ER35" s="296">
        <f>成绩录入!T38</f>
        <v>0</v>
      </c>
      <c r="ES35" s="296">
        <f>成绩录入!U38</f>
        <v>0</v>
      </c>
      <c r="ET35" s="296">
        <f>成绩录入!V38</f>
        <v>0</v>
      </c>
      <c r="EU35" s="296">
        <f>成绩录入!W38</f>
        <v>0</v>
      </c>
      <c r="EV35" s="296">
        <f>成绩录入!X38</f>
        <v>0</v>
      </c>
      <c r="EW35" s="302">
        <f>成绩录入!Y38</f>
        <v>0</v>
      </c>
      <c r="EX35" s="303"/>
      <c r="EY35" s="304" t="str">
        <f t="shared" si="55"/>
        <v/>
      </c>
      <c r="EZ35" s="296" t="str">
        <f t="shared" si="55"/>
        <v/>
      </c>
      <c r="FA35" s="296" t="str">
        <f t="shared" si="55"/>
        <v/>
      </c>
      <c r="FB35" s="296" t="str">
        <f t="shared" si="55"/>
        <v/>
      </c>
      <c r="FC35" s="302">
        <f>成绩录入!AB38</f>
        <v>0</v>
      </c>
      <c r="FD35" s="303"/>
      <c r="FE35" s="304" t="str">
        <f t="shared" si="56"/>
        <v>√</v>
      </c>
      <c r="FF35" s="296" t="str">
        <f t="shared" si="57"/>
        <v>√</v>
      </c>
      <c r="FG35" s="296" t="str">
        <f t="shared" si="58"/>
        <v>√</v>
      </c>
      <c r="FH35" s="296" t="str">
        <f t="shared" si="59"/>
        <v>√</v>
      </c>
      <c r="FI35" s="302" t="str">
        <f t="shared" si="60"/>
        <v>√</v>
      </c>
      <c r="FJ35" s="299"/>
      <c r="FK35" s="260">
        <f>成绩录入!AB38</f>
        <v>0</v>
      </c>
      <c r="FL35" s="248">
        <f>成绩录入!AC38</f>
        <v>0</v>
      </c>
      <c r="FM35" s="248">
        <f>成绩录入!AD38</f>
        <v>0</v>
      </c>
      <c r="FN35" s="248">
        <f>成绩录入!AE38</f>
        <v>0</v>
      </c>
      <c r="FO35" s="248">
        <f>成绩录入!AF38</f>
        <v>0</v>
      </c>
      <c r="FP35" s="248">
        <f>成绩录入!AG38</f>
        <v>0</v>
      </c>
      <c r="FQ35" s="298">
        <f t="shared" si="61"/>
        <v>0</v>
      </c>
      <c r="FR35" s="299"/>
      <c r="FS35" s="260">
        <f>成绩录入!AB38</f>
        <v>0</v>
      </c>
      <c r="FT35" s="248">
        <f>成绩录入!AC38</f>
        <v>0</v>
      </c>
      <c r="FU35" s="248">
        <f>成绩录入!AD38</f>
        <v>0</v>
      </c>
      <c r="FV35" s="248">
        <f>成绩录入!AE38</f>
        <v>0</v>
      </c>
      <c r="FW35" s="248">
        <f>成绩录入!AF38</f>
        <v>0</v>
      </c>
      <c r="FX35" s="333">
        <f>成绩录入!AG38</f>
        <v>0</v>
      </c>
      <c r="FY35" s="298">
        <f t="shared" si="62"/>
        <v>0</v>
      </c>
      <c r="FZ35" s="299"/>
      <c r="GA35" s="260">
        <f>成绩录入!AB38</f>
        <v>0</v>
      </c>
      <c r="GB35" s="248">
        <f>成绩录入!AC38</f>
        <v>0</v>
      </c>
      <c r="GC35" s="248">
        <f>成绩录入!AD38</f>
        <v>0</v>
      </c>
      <c r="GD35" s="248">
        <f>成绩录入!AE38</f>
        <v>0</v>
      </c>
      <c r="GE35" s="248">
        <f>成绩录入!AF38</f>
        <v>0</v>
      </c>
      <c r="GF35" s="248">
        <f>成绩录入!AG38</f>
        <v>0</v>
      </c>
      <c r="GG35" s="298">
        <f t="shared" si="63"/>
        <v>0</v>
      </c>
      <c r="GH35" s="299"/>
      <c r="GI35" s="260">
        <f>成绩录入!AB38</f>
        <v>0</v>
      </c>
      <c r="GJ35" s="248">
        <f>成绩录入!AC38</f>
        <v>0</v>
      </c>
      <c r="GK35" s="248">
        <f>成绩录入!AD38</f>
        <v>0</v>
      </c>
      <c r="GL35" s="248">
        <f>成绩录入!AE38</f>
        <v>0</v>
      </c>
      <c r="GM35" s="248">
        <f>成绩录入!AF38</f>
        <v>0</v>
      </c>
      <c r="GN35" s="248">
        <f>成绩录入!AG38</f>
        <v>0</v>
      </c>
      <c r="GO35" s="298">
        <f t="shared" si="64"/>
        <v>0</v>
      </c>
      <c r="GP35" s="299"/>
      <c r="GQ35" s="260">
        <f>成绩录入!AB38</f>
        <v>0</v>
      </c>
      <c r="GR35" s="248">
        <f>成绩录入!AC38</f>
        <v>0</v>
      </c>
      <c r="GS35" s="248">
        <f>成绩录入!AD38</f>
        <v>0</v>
      </c>
      <c r="GT35" s="248">
        <f>成绩录入!AE38</f>
        <v>0</v>
      </c>
      <c r="GU35" s="248">
        <f>成绩录入!AF38</f>
        <v>0</v>
      </c>
      <c r="GV35" s="248">
        <f>成绩录入!AG38</f>
        <v>0</v>
      </c>
      <c r="GW35" s="298">
        <f t="shared" si="65"/>
        <v>0</v>
      </c>
      <c r="GX35" s="299"/>
      <c r="GY35" s="247">
        <f>成绩录入!AJ38</f>
        <v>0</v>
      </c>
      <c r="GZ35" s="248">
        <f>成绩录入!AK38</f>
        <v>0</v>
      </c>
      <c r="HA35" s="248">
        <f>成绩录入!AL38</f>
        <v>0</v>
      </c>
      <c r="HB35" s="248">
        <f>成绩录入!AM38</f>
        <v>0</v>
      </c>
      <c r="HC35" s="248">
        <f>成绩录入!AN38</f>
        <v>0</v>
      </c>
      <c r="HD35" s="248">
        <f>成绩录入!AO38</f>
        <v>0</v>
      </c>
      <c r="HE35" s="310">
        <f t="shared" si="66"/>
        <v>0</v>
      </c>
      <c r="HF35" s="299"/>
      <c r="HG35" s="247">
        <f>成绩录入!AJ38</f>
        <v>0</v>
      </c>
      <c r="HH35" s="248">
        <f>成绩录入!AK38</f>
        <v>0</v>
      </c>
      <c r="HI35" s="248">
        <f>成绩录入!AL38</f>
        <v>0</v>
      </c>
      <c r="HJ35" s="248">
        <f>成绩录入!AM38</f>
        <v>0</v>
      </c>
      <c r="HK35" s="248">
        <f>成绩录入!AN38</f>
        <v>0</v>
      </c>
      <c r="HL35" s="248">
        <f>成绩录入!AO38</f>
        <v>0</v>
      </c>
      <c r="HM35" s="310">
        <f t="shared" si="67"/>
        <v>0</v>
      </c>
      <c r="HN35" s="299"/>
      <c r="HO35" s="247">
        <f>成绩录入!AJ38</f>
        <v>0</v>
      </c>
      <c r="HP35" s="248">
        <f>成绩录入!AK38</f>
        <v>0</v>
      </c>
      <c r="HQ35" s="248">
        <f>成绩录入!AL38</f>
        <v>0</v>
      </c>
      <c r="HR35" s="248">
        <f>成绩录入!AM38</f>
        <v>0</v>
      </c>
      <c r="HS35" s="248">
        <f>成绩录入!AN38</f>
        <v>0</v>
      </c>
      <c r="HT35" s="248">
        <f>成绩录入!AO38</f>
        <v>0</v>
      </c>
      <c r="HU35" s="310">
        <f t="shared" si="68"/>
        <v>0</v>
      </c>
      <c r="HV35" s="299"/>
      <c r="HW35" s="247">
        <f>成绩录入!AJ38</f>
        <v>0</v>
      </c>
      <c r="HX35" s="248">
        <f>成绩录入!AK38</f>
        <v>0</v>
      </c>
      <c r="HY35" s="248">
        <f>成绩录入!AL38</f>
        <v>0</v>
      </c>
      <c r="HZ35" s="248">
        <f>成绩录入!AM38</f>
        <v>0</v>
      </c>
      <c r="IA35" s="248">
        <f>成绩录入!AN38</f>
        <v>0</v>
      </c>
      <c r="IB35" s="248">
        <f>成绩录入!AO38</f>
        <v>0</v>
      </c>
      <c r="IC35" s="310">
        <f t="shared" si="69"/>
        <v>0</v>
      </c>
      <c r="ID35" s="299"/>
      <c r="IE35" s="247">
        <f>成绩录入!AJ38</f>
        <v>0</v>
      </c>
      <c r="IF35" s="248">
        <f>成绩录入!AK38</f>
        <v>0</v>
      </c>
      <c r="IG35" s="248">
        <f>成绩录入!AL38</f>
        <v>0</v>
      </c>
      <c r="IH35" s="248">
        <f>成绩录入!AM38</f>
        <v>0</v>
      </c>
      <c r="II35" s="248">
        <f>成绩录入!AN38</f>
        <v>0</v>
      </c>
      <c r="IJ35" s="248">
        <f>成绩录入!AO38</f>
        <v>0</v>
      </c>
      <c r="IK35" s="310">
        <f t="shared" si="70"/>
        <v>0</v>
      </c>
      <c r="IL35" s="299"/>
      <c r="IM35" s="313" t="e">
        <f t="shared" si="71"/>
        <v>#DIV/0!</v>
      </c>
      <c r="IN35" s="314" t="e">
        <f t="shared" si="72"/>
        <v>#DIV/0!</v>
      </c>
      <c r="IO35" s="314" t="e">
        <f t="shared" si="73"/>
        <v>#DIV/0!</v>
      </c>
      <c r="IP35" s="314" t="e">
        <f t="shared" si="74"/>
        <v>#DIV/0!</v>
      </c>
      <c r="IQ35" s="314" t="e">
        <f t="shared" si="75"/>
        <v>#DIV/0!</v>
      </c>
      <c r="IR35" s="315" t="e">
        <f t="shared" si="76"/>
        <v>#DIV/0!</v>
      </c>
      <c r="IS35" s="316"/>
      <c r="IT35" s="214">
        <f>成绩录入!AR38</f>
        <v>0</v>
      </c>
      <c r="IU35" s="216">
        <f>成绩录入!AS38</f>
        <v>0</v>
      </c>
      <c r="IV35" s="216">
        <f>成绩录入!AT38</f>
        <v>0</v>
      </c>
      <c r="IW35" s="216">
        <f>成绩录入!AU38</f>
        <v>0</v>
      </c>
      <c r="IX35" s="216">
        <f>成绩录入!AV38</f>
        <v>0</v>
      </c>
      <c r="IY35" s="216">
        <f>成绩录入!AW38</f>
        <v>0</v>
      </c>
      <c r="IZ35" s="298">
        <f t="shared" si="77"/>
        <v>0</v>
      </c>
      <c r="JA35" s="299"/>
      <c r="JB35" s="317">
        <f>成绩录入!AR38</f>
        <v>0</v>
      </c>
      <c r="JC35" s="216">
        <f>成绩录入!AS38</f>
        <v>0</v>
      </c>
      <c r="JD35" s="216">
        <f>成绩录入!AT38</f>
        <v>0</v>
      </c>
      <c r="JE35" s="216">
        <f>成绩录入!AU38</f>
        <v>0</v>
      </c>
      <c r="JF35" s="216">
        <f>成绩录入!AV38</f>
        <v>0</v>
      </c>
      <c r="JG35" s="216">
        <f>成绩录入!AW38</f>
        <v>0</v>
      </c>
      <c r="JH35" s="298">
        <f t="shared" si="78"/>
        <v>0</v>
      </c>
      <c r="JI35" s="299"/>
      <c r="JJ35" s="248">
        <f>成绩录入!AR38</f>
        <v>0</v>
      </c>
      <c r="JK35" s="248">
        <f>成绩录入!AS38</f>
        <v>0</v>
      </c>
      <c r="JL35" s="248">
        <f>成绩录入!AT38</f>
        <v>0</v>
      </c>
      <c r="JM35" s="248">
        <f>成绩录入!AU38</f>
        <v>0</v>
      </c>
      <c r="JN35" s="248">
        <f>成绩录入!AV38</f>
        <v>0</v>
      </c>
      <c r="JO35" s="248">
        <f>成绩录入!AW38</f>
        <v>0</v>
      </c>
      <c r="JP35" s="298">
        <f t="shared" si="79"/>
        <v>0</v>
      </c>
      <c r="JQ35" s="299"/>
      <c r="JR35" s="308">
        <f>成绩录入!AR38</f>
        <v>0</v>
      </c>
      <c r="JS35" s="248">
        <f>成绩录入!AS38</f>
        <v>0</v>
      </c>
      <c r="JT35" s="248">
        <f>成绩录入!AT38</f>
        <v>0</v>
      </c>
      <c r="JU35" s="248">
        <f>成绩录入!AU38</f>
        <v>0</v>
      </c>
      <c r="JV35" s="248">
        <f>成绩录入!AV38</f>
        <v>0</v>
      </c>
      <c r="JW35" s="248">
        <f>成绩录入!AW38</f>
        <v>0</v>
      </c>
      <c r="JX35" s="298">
        <f t="shared" si="80"/>
        <v>0</v>
      </c>
      <c r="JY35" s="299"/>
      <c r="JZ35" s="308">
        <f>成绩录入!AR38</f>
        <v>0</v>
      </c>
      <c r="KA35" s="248">
        <f>成绩录入!AS38</f>
        <v>0</v>
      </c>
      <c r="KB35" s="248">
        <f>成绩录入!AT38</f>
        <v>0</v>
      </c>
      <c r="KC35" s="248">
        <f>成绩录入!AU38</f>
        <v>0</v>
      </c>
      <c r="KD35" s="248">
        <f>成绩录入!AV38</f>
        <v>0</v>
      </c>
      <c r="KE35" s="248">
        <f>成绩录入!AW38</f>
        <v>0</v>
      </c>
      <c r="KF35" s="298">
        <f t="shared" si="81"/>
        <v>0</v>
      </c>
      <c r="KG35" s="299"/>
      <c r="KH35" s="313">
        <f t="shared" si="28"/>
        <v>0</v>
      </c>
      <c r="KI35" s="314">
        <f t="shared" si="82"/>
        <v>0</v>
      </c>
      <c r="KJ35" s="314">
        <f t="shared" si="83"/>
        <v>0</v>
      </c>
      <c r="KK35" s="314">
        <f t="shared" si="84"/>
        <v>0</v>
      </c>
      <c r="KL35" s="314">
        <f t="shared" si="85"/>
        <v>0</v>
      </c>
      <c r="KM35" s="315">
        <f t="shared" si="86"/>
        <v>0</v>
      </c>
      <c r="KN35" s="90"/>
      <c r="KO35" s="294">
        <f>IF(总评!G33&lt;60,1,0)</f>
        <v>0</v>
      </c>
      <c r="KP35" s="295">
        <f t="shared" si="29"/>
        <v>0</v>
      </c>
      <c r="KQ35" s="295">
        <f t="shared" si="30"/>
        <v>0</v>
      </c>
      <c r="KR35" s="321">
        <f t="shared" si="31"/>
        <v>0</v>
      </c>
      <c r="KS35" s="321">
        <f t="shared" si="87"/>
        <v>0</v>
      </c>
      <c r="KT35" s="27"/>
      <c r="KU35" s="27"/>
      <c r="KV35" s="27"/>
      <c r="KW35" s="27"/>
      <c r="KX35" s="27"/>
      <c r="KY35" s="27"/>
      <c r="KZ35" s="27"/>
      <c r="LA35" s="27"/>
      <c r="LB35" s="27"/>
      <c r="LC35" s="27"/>
      <c r="OT35" s="247">
        <f>IF(OT$6=$OS$5,成绩录入!BC38,0)</f>
        <v>0</v>
      </c>
      <c r="OU35" s="248">
        <f>IF(OU$6=$OS$5,成绩录入!BD38,0)</f>
        <v>0</v>
      </c>
      <c r="OV35" s="248">
        <f>IF(OV$6=$OS$5,成绩录入!BE38,0)</f>
        <v>0</v>
      </c>
      <c r="OW35" s="248">
        <f>IF(OW$6=$OS$5,成绩录入!BF38,0)</f>
        <v>0</v>
      </c>
      <c r="OX35" s="248">
        <f>IF(OX$6=$OS$5,成绩录入!BG38,0)</f>
        <v>0</v>
      </c>
      <c r="OY35" s="248">
        <f>IF(OY$6=$OS$5,成绩录入!BH38,0)</f>
        <v>0</v>
      </c>
      <c r="OZ35" s="248">
        <f>IF(OZ$6=$OS$5,成绩录入!BI38,0)</f>
        <v>0</v>
      </c>
      <c r="PA35" s="248">
        <f>IF(PA$6=$OS$5,成绩录入!BJ38,0)</f>
        <v>0</v>
      </c>
      <c r="PB35" s="248">
        <f>IF(PB$6=$OS$5,成绩录入!BK38,0)</f>
        <v>0</v>
      </c>
      <c r="PC35" s="248">
        <f>IF(PC$6=$OS$5,成绩录入!BL38,0)</f>
        <v>0</v>
      </c>
      <c r="PD35" s="248">
        <f>IF(PD$6=$OS$5,成绩录入!BM38,0)</f>
        <v>0</v>
      </c>
      <c r="PE35" s="248">
        <f>IF(PE$6=$OS$5,成绩录入!BN38,0)</f>
        <v>0</v>
      </c>
      <c r="PF35" s="248">
        <f>IF(PF$6=$OS$5,成绩录入!BO38,0)</f>
        <v>0</v>
      </c>
      <c r="PG35" s="248">
        <f>IF(PG$6=$OS$5,成绩录入!BP38,0)</f>
        <v>0</v>
      </c>
      <c r="PH35" s="248">
        <f>IF(PH$6=$OS$5,成绩录入!BQ38,0)</f>
        <v>0</v>
      </c>
      <c r="PI35" s="248">
        <f>IF(PI$6=$OS$5,成绩录入!BR38,0)</f>
        <v>0</v>
      </c>
      <c r="PJ35" s="248">
        <f>IF(PJ$6=$OS$5,成绩录入!BS38,0)</f>
        <v>0</v>
      </c>
      <c r="PK35" s="248">
        <f>IF(PK$6=$OS$5,成绩录入!BT38,0)</f>
        <v>0</v>
      </c>
      <c r="PL35" s="248">
        <f>IF(PL$6=$OS$5,成绩录入!BU38,0)</f>
        <v>0</v>
      </c>
      <c r="PM35" s="248">
        <f>IF(PM$6=$OS$5,成绩录入!BV38,0)</f>
        <v>0</v>
      </c>
      <c r="PN35" s="248">
        <f>IF(PN$6=$OS$5,成绩录入!BW38,0)</f>
        <v>0</v>
      </c>
      <c r="PO35" s="248">
        <f>IF(PO$6=$OS$5,成绩录入!BX38,0)</f>
        <v>0</v>
      </c>
      <c r="PP35" s="248">
        <f>IF(PP$6=$OS$5,成绩录入!BY38,0)</f>
        <v>0</v>
      </c>
      <c r="PQ35" s="248">
        <f>IF(PQ$6=$OS$5,成绩录入!BZ38,0)</f>
        <v>0</v>
      </c>
      <c r="PR35" s="248">
        <f>IF(PR$6=$OS$5,成绩录入!CA38,0)</f>
        <v>0</v>
      </c>
      <c r="PS35" s="248">
        <f>IF(PS$6=$OS$5,成绩录入!CB38,0)</f>
        <v>0</v>
      </c>
      <c r="PT35" s="248">
        <f>IF(PT$6=$OS$5,成绩录入!CC38,0)</f>
        <v>0</v>
      </c>
      <c r="PU35" s="248">
        <f>IF(PU$6=$OS$5,成绩录入!CD38,0)</f>
        <v>0</v>
      </c>
      <c r="PV35" s="248">
        <f>IF(PV$6=$OS$5,成绩录入!CE38,0)</f>
        <v>0</v>
      </c>
      <c r="PW35" s="248">
        <f>IF(PW$6=$OS$5,成绩录入!CF38,0)</f>
        <v>0</v>
      </c>
      <c r="PX35" s="248">
        <f>IF(PX$6=$OS$5,成绩录入!CG38,0)</f>
        <v>0</v>
      </c>
      <c r="PY35" s="248">
        <f>IF(PY$6=$OS$5,成绩录入!CH38,0)</f>
        <v>0</v>
      </c>
      <c r="PZ35" s="248">
        <f>IF(PZ$6=$OS$5,成绩录入!CI38,0)</f>
        <v>0</v>
      </c>
      <c r="QA35" s="248">
        <f>IF(QA$6=$OS$5,成绩录入!CJ38,0)</f>
        <v>0</v>
      </c>
      <c r="QB35" s="248">
        <f>IF(QB$6=$OS$5,成绩录入!CK38,0)</f>
        <v>0</v>
      </c>
      <c r="QC35" s="248">
        <f>IF(QC$6=$OS$5,成绩录入!CL38,0)</f>
        <v>0</v>
      </c>
      <c r="QD35" s="248">
        <f>IF(QD$6=$OS$5,成绩录入!CM38,0)</f>
        <v>0</v>
      </c>
      <c r="QE35" s="248">
        <f>IF(QE$6=$OS$5,成绩录入!CN38,0)</f>
        <v>0</v>
      </c>
      <c r="QF35" s="248">
        <f>IF(QF$6=$OS$5,成绩录入!CO38,0)</f>
        <v>0</v>
      </c>
      <c r="QG35" s="248">
        <f>IF(QG$6=$OS$5,成绩录入!CP38,0)</f>
        <v>0</v>
      </c>
      <c r="QH35" s="248">
        <f>IF(QH$6=$OS$5,成绩录入!CQ38,0)</f>
        <v>0</v>
      </c>
      <c r="QI35" s="248">
        <f>IF(QI$6=$OS$5,成绩录入!CR38,0)</f>
        <v>0</v>
      </c>
      <c r="QJ35" s="248">
        <f>IF(QJ$6=$OS$5,成绩录入!CS38,0)</f>
        <v>0</v>
      </c>
      <c r="QK35" s="248">
        <f>IF(QK$6=$OS$5,成绩录入!CT38,0)</f>
        <v>0</v>
      </c>
      <c r="QL35" s="248">
        <f>IF(QL$6=$OS$5,成绩录入!CU38,0)</f>
        <v>0</v>
      </c>
      <c r="QM35" s="248">
        <f>IF(QM$6=$OS$5,成绩录入!CV38,0)</f>
        <v>0</v>
      </c>
      <c r="QN35" s="248">
        <f>IF(QN$6=$OS$5,成绩录入!CW38,0)</f>
        <v>0</v>
      </c>
      <c r="QO35" s="248">
        <f>IF(QO$6=$OS$5,成绩录入!CX38,0)</f>
        <v>0</v>
      </c>
      <c r="QP35" s="248">
        <f>IF(QP$6=$OS$5,成绩录入!CY38,0)</f>
        <v>0</v>
      </c>
      <c r="QQ35" s="248">
        <f>IF(QQ$6=$OS$5,成绩录入!CZ38,0)</f>
        <v>0</v>
      </c>
      <c r="QR35" s="248">
        <f>IF(QR$6=$OS$5,成绩录入!DA38,0)</f>
        <v>0</v>
      </c>
      <c r="QS35" s="248">
        <f>IF(QS$6=$OS$5,成绩录入!DB38,0)</f>
        <v>0</v>
      </c>
      <c r="QT35" s="248">
        <f>IF(QT$6=$OS$5,成绩录入!DC38,0)</f>
        <v>0</v>
      </c>
      <c r="QU35" s="248">
        <f>IF(QU$6=$OS$5,成绩录入!DD38,0)</f>
        <v>0</v>
      </c>
      <c r="QV35" s="248">
        <f>IF(QV$6=$OS$5,成绩录入!DE38,0)</f>
        <v>0</v>
      </c>
      <c r="QW35" s="248">
        <f>IF(QW$6=$OS$5,成绩录入!DF38,0)</f>
        <v>0</v>
      </c>
      <c r="QX35" s="248">
        <f>IF(QX$6=$OS$5,成绩录入!DG38,0)</f>
        <v>0</v>
      </c>
      <c r="QY35" s="248">
        <f>IF(QY$6=$OS$5,成绩录入!DH38,0)</f>
        <v>0</v>
      </c>
      <c r="QZ35" s="248">
        <f>IF(QZ$6=$OS$5,成绩录入!DI38,0)</f>
        <v>0</v>
      </c>
      <c r="RA35" s="248">
        <f>IF(RA$6=$OS$5,成绩录入!DJ38,0)</f>
        <v>0</v>
      </c>
      <c r="RB35" s="248">
        <f>IF(RB$6=$OS$5,成绩录入!DK38,0)</f>
        <v>0</v>
      </c>
      <c r="RC35" s="248">
        <f>IF(RC$6=$OS$5,成绩录入!DL38,0)</f>
        <v>0</v>
      </c>
      <c r="RD35" s="248">
        <f>IF(RD$6=$OS$5,成绩录入!DM38,0)</f>
        <v>0</v>
      </c>
      <c r="RE35" s="248">
        <f>IF(RE$6=$OS$5,成绩录入!DN38,0)</f>
        <v>0</v>
      </c>
      <c r="RF35" s="248">
        <f>IF(RF$6=$OS$5,成绩录入!DO38,0)</f>
        <v>0</v>
      </c>
      <c r="RG35" s="248">
        <f>IF(RG$6=$OS$5,成绩录入!DP38,0)</f>
        <v>0</v>
      </c>
      <c r="RH35" s="248">
        <f>IF(RH$6=$OS$5,成绩录入!DQ38,0)</f>
        <v>0</v>
      </c>
      <c r="RI35" s="248">
        <f>IF(RI$6=$OS$5,成绩录入!DR38,0)</f>
        <v>0</v>
      </c>
      <c r="RJ35" s="248">
        <f>IF(RJ$6=$OS$5,成绩录入!DS38,0)</f>
        <v>0</v>
      </c>
      <c r="RK35" s="248">
        <f>IF(RK$6=$OS$5,成绩录入!DT38,0)</f>
        <v>0</v>
      </c>
      <c r="RL35" s="248">
        <f>IF(RL$6=$OS$5,成绩录入!DU38,0)</f>
        <v>0</v>
      </c>
      <c r="RM35" s="248">
        <f>IF(RM$6=$OS$5,成绩录入!DV38,0)</f>
        <v>0</v>
      </c>
      <c r="RN35" s="248">
        <f>IF(RN$6=$OS$5,成绩录入!DW38,0)</f>
        <v>0</v>
      </c>
      <c r="RO35" s="248">
        <f>IF(RO$6=$OS$5,成绩录入!DX38,0)</f>
        <v>0</v>
      </c>
      <c r="RP35" s="248">
        <f>IF(RP$6=$OS$5,成绩录入!DY38,0)</f>
        <v>0</v>
      </c>
      <c r="RQ35" s="248">
        <f>IF(RQ$6=$OS$5,成绩录入!DZ38,0)</f>
        <v>0</v>
      </c>
      <c r="RR35" s="248">
        <f>IF(RR$6=$OS$5,成绩录入!EA38,0)</f>
        <v>0</v>
      </c>
      <c r="RS35" s="248">
        <f>IF(RS$6=$OS$5,成绩录入!EB38,0)</f>
        <v>0</v>
      </c>
      <c r="RT35" s="248">
        <f>IF(RT$6=$OS$5,成绩录入!EC38,0)</f>
        <v>0</v>
      </c>
      <c r="RU35" s="248">
        <f>IF(RU$6=$OS$5,成绩录入!ED38,0)</f>
        <v>0</v>
      </c>
      <c r="RV35" s="248">
        <f>IF(RV$6=$OS$5,成绩录入!EE38,0)</f>
        <v>0</v>
      </c>
      <c r="RW35" s="248">
        <f>IF(RW$6=$OS$5,成绩录入!EF38,0)</f>
        <v>0</v>
      </c>
      <c r="RX35" s="248">
        <f>IF(RX$6=$OS$5,成绩录入!EG38,0)</f>
        <v>0</v>
      </c>
      <c r="RY35" s="248">
        <f>IF(RY$6=$OS$5,成绩录入!EH38,0)</f>
        <v>0</v>
      </c>
      <c r="RZ35" s="248">
        <f>IF(RZ$6=$OS$5,成绩录入!EI38,0)</f>
        <v>0</v>
      </c>
      <c r="SA35" s="248">
        <f>IF(SA$6=$OS$5,成绩录入!EJ38,0)</f>
        <v>0</v>
      </c>
      <c r="SB35" s="248">
        <f>IF(SB$6=$OS$5,成绩录入!EK38,0)</f>
        <v>0</v>
      </c>
      <c r="SC35" s="248">
        <f>IF(SC$6=$OS$5,成绩录入!EL38,0)</f>
        <v>0</v>
      </c>
      <c r="SD35" s="248">
        <f>IF(SD$6=$OS$5,成绩录入!EM38,0)</f>
        <v>0</v>
      </c>
      <c r="SE35" s="248">
        <f>IF(SE$6=$OS$5,成绩录入!EN38,0)</f>
        <v>0</v>
      </c>
      <c r="SF35" s="248">
        <f>IF(SF$6=$OS$5,成绩录入!EO38,0)</f>
        <v>0</v>
      </c>
      <c r="SG35" s="248">
        <f>IF(SG$6=$OS$5,成绩录入!EP38,0)</f>
        <v>0</v>
      </c>
      <c r="SH35" s="248">
        <f>IF(SH$6=$OS$5,成绩录入!EQ38,0)</f>
        <v>0</v>
      </c>
      <c r="SI35" s="248">
        <f>IF(SI$6=$OS$5,成绩录入!ER38,0)</f>
        <v>0</v>
      </c>
      <c r="SJ35" s="248">
        <f>IF(SJ$6=$OS$5,成绩录入!ES38,0)</f>
        <v>0</v>
      </c>
      <c r="SK35" s="248">
        <f>IF(SK$6=$OS$5,成绩录入!ET38,0)</f>
        <v>0</v>
      </c>
      <c r="SL35" s="248">
        <f>IF(SL$6=$OS$5,成绩录入!EU38,0)</f>
        <v>0</v>
      </c>
      <c r="SM35" s="248">
        <f>IF(SM$6=$OS$5,成绩录入!EV38,0)</f>
        <v>0</v>
      </c>
      <c r="SN35" s="248">
        <f>IF(SN$6=$OS$5,成绩录入!EW38,0)</f>
        <v>0</v>
      </c>
      <c r="SO35" s="248">
        <f>IF(SO$6=$OS$5,成绩录入!EX38,0)</f>
        <v>0</v>
      </c>
      <c r="SP35" s="218">
        <f t="shared" si="88"/>
        <v>0</v>
      </c>
      <c r="SQ35" s="166"/>
      <c r="SR35" s="166"/>
      <c r="SS35" s="247">
        <f>IF(SS$6=$SR$5,成绩录入!BC38,0)</f>
        <v>0</v>
      </c>
      <c r="ST35" s="248">
        <f>IF(ST$6=$SR$5,成绩录入!BD38,0)</f>
        <v>0</v>
      </c>
      <c r="SU35" s="248">
        <f>IF(SU$6=$SR$5,成绩录入!BE38,0)</f>
        <v>0</v>
      </c>
      <c r="SV35" s="248">
        <f>IF(SV$6=$SR$5,成绩录入!BF38,0)</f>
        <v>0</v>
      </c>
      <c r="SW35" s="248">
        <f>IF(SW$6=$SR$5,成绩录入!BG38,0)</f>
        <v>0</v>
      </c>
      <c r="SX35" s="248">
        <f>IF(SX$6=$SR$5,成绩录入!BH38,0)</f>
        <v>0</v>
      </c>
      <c r="SY35" s="248">
        <f>IF(SY$6=$SR$5,成绩录入!BI38,0)</f>
        <v>0</v>
      </c>
      <c r="SZ35" s="248">
        <f>IF(SZ$6=$SR$5,成绩录入!BJ38,0)</f>
        <v>0</v>
      </c>
      <c r="TA35" s="248">
        <f>IF(TA$6=$SR$5,成绩录入!BK38,0)</f>
        <v>0</v>
      </c>
      <c r="TB35" s="248">
        <f>IF(TB$6=$SR$5,成绩录入!BL38,0)</f>
        <v>0</v>
      </c>
      <c r="TC35" s="248">
        <f>IF(TC$6=$SR$5,成绩录入!BM38,0)</f>
        <v>0</v>
      </c>
      <c r="TD35" s="248">
        <f>IF(TD$6=$SR$5,成绩录入!BN38,0)</f>
        <v>0</v>
      </c>
      <c r="TE35" s="248">
        <f>IF(TE$6=$SR$5,成绩录入!BO38,0)</f>
        <v>0</v>
      </c>
      <c r="TF35" s="248">
        <f>IF(TF$6=$SR$5,成绩录入!BP38,0)</f>
        <v>0</v>
      </c>
      <c r="TG35" s="248">
        <f>IF(TG$6=$SR$5,成绩录入!BQ38,0)</f>
        <v>0</v>
      </c>
      <c r="TH35" s="248">
        <f>IF(TH$6=$SR$5,成绩录入!BR38,0)</f>
        <v>0</v>
      </c>
      <c r="TI35" s="248">
        <f>IF(TI$6=$SR$5,成绩录入!BS38,0)</f>
        <v>0</v>
      </c>
      <c r="TJ35" s="248">
        <f>IF(TJ$6=$SR$5,成绩录入!BT38,0)</f>
        <v>0</v>
      </c>
      <c r="TK35" s="248">
        <f>IF(TK$6=$SR$5,成绩录入!BU38,0)</f>
        <v>0</v>
      </c>
      <c r="TL35" s="248">
        <f>IF(TL$6=$SR$5,成绩录入!BV38,0)</f>
        <v>0</v>
      </c>
      <c r="TM35" s="248">
        <f>IF(TM$6=$SR$5,成绩录入!BW38,0)</f>
        <v>0</v>
      </c>
      <c r="TN35" s="248">
        <f>IF(TN$6=$SR$5,成绩录入!BX38,0)</f>
        <v>0</v>
      </c>
      <c r="TO35" s="248">
        <f>IF(TO$6=$SR$5,成绩录入!BY38,0)</f>
        <v>0</v>
      </c>
      <c r="TP35" s="248">
        <f>IF(TP$6=$SR$5,成绩录入!BZ38,0)</f>
        <v>0</v>
      </c>
      <c r="TQ35" s="248">
        <f>IF(TQ$6=$SR$5,成绩录入!CA38,0)</f>
        <v>0</v>
      </c>
      <c r="TR35" s="248">
        <f>IF(TR$6=$SR$5,成绩录入!CB38,0)</f>
        <v>0</v>
      </c>
      <c r="TS35" s="248">
        <f>IF(TS$6=$SR$5,成绩录入!CC38,0)</f>
        <v>0</v>
      </c>
      <c r="TT35" s="248">
        <f>IF(TT$6=$SR$5,成绩录入!CD38,0)</f>
        <v>0</v>
      </c>
      <c r="TU35" s="248">
        <f>IF(TU$6=$SR$5,成绩录入!CE38,0)</f>
        <v>0</v>
      </c>
      <c r="TV35" s="248">
        <f>IF(TV$6=$SR$5,成绩录入!CF38,0)</f>
        <v>0</v>
      </c>
      <c r="TW35" s="248">
        <f>IF(TW$6=$SR$5,成绩录入!CG38,0)</f>
        <v>0</v>
      </c>
      <c r="TX35" s="248">
        <f>IF(TX$6=$SR$5,成绩录入!CH38,0)</f>
        <v>0</v>
      </c>
      <c r="TY35" s="248">
        <f>IF(TY$6=$SR$5,成绩录入!CI38,0)</f>
        <v>0</v>
      </c>
      <c r="TZ35" s="248">
        <f>IF(TZ$6=$SR$5,成绩录入!CJ38,0)</f>
        <v>0</v>
      </c>
      <c r="UA35" s="248">
        <f>IF(UA$6=$SR$5,成绩录入!CK38,0)</f>
        <v>0</v>
      </c>
      <c r="UB35" s="248">
        <f>IF(UB$6=$SR$5,成绩录入!CL38,0)</f>
        <v>0</v>
      </c>
      <c r="UC35" s="248">
        <f>IF(UC$6=$SR$5,成绩录入!CM38,0)</f>
        <v>0</v>
      </c>
      <c r="UD35" s="248">
        <f>IF(UD$6=$SR$5,成绩录入!CN38,0)</f>
        <v>0</v>
      </c>
      <c r="UE35" s="248">
        <f>IF(UE$6=$SR$5,成绩录入!CO38,0)</f>
        <v>0</v>
      </c>
      <c r="UF35" s="248">
        <f>IF(UF$6=$SR$5,成绩录入!CP38,0)</f>
        <v>0</v>
      </c>
      <c r="UG35" s="248">
        <f>IF(UG$6=$SR$5,成绩录入!CQ38,0)</f>
        <v>0</v>
      </c>
      <c r="UH35" s="248">
        <f>IF(UH$6=$SR$5,成绩录入!CR38,0)</f>
        <v>0</v>
      </c>
      <c r="UI35" s="248">
        <f>IF(UI$6=$SR$5,成绩录入!CS38,0)</f>
        <v>0</v>
      </c>
      <c r="UJ35" s="248">
        <f>IF(UJ$6=$SR$5,成绩录入!CT38,0)</f>
        <v>0</v>
      </c>
      <c r="UK35" s="248">
        <f>IF(UK$6=$SR$5,成绩录入!CU38,0)</f>
        <v>0</v>
      </c>
      <c r="UL35" s="248">
        <f>IF(UL$6=$SR$5,成绩录入!CV38,0)</f>
        <v>0</v>
      </c>
      <c r="UM35" s="248">
        <f>IF(UM$6=$SR$5,成绩录入!CW38,0)</f>
        <v>0</v>
      </c>
      <c r="UN35" s="248">
        <f>IF(UN$6=$SR$5,成绩录入!CX38,0)</f>
        <v>0</v>
      </c>
      <c r="UO35" s="248">
        <f>IF(UO$6=$SR$5,成绩录入!CY38,0)</f>
        <v>0</v>
      </c>
      <c r="UP35" s="248">
        <f>IF(UP$6=$SR$5,成绩录入!CZ38,0)</f>
        <v>0</v>
      </c>
      <c r="UQ35" s="248">
        <f>IF(UQ$6=$SR$5,成绩录入!DA38,0)</f>
        <v>0</v>
      </c>
      <c r="UR35" s="248">
        <f>IF(UR$6=$SR$5,成绩录入!DB38,0)</f>
        <v>0</v>
      </c>
      <c r="US35" s="248">
        <f>IF(US$6=$SR$5,成绩录入!DC38,0)</f>
        <v>0</v>
      </c>
      <c r="UT35" s="248">
        <f>IF(UT$6=$SR$5,成绩录入!DD38,0)</f>
        <v>0</v>
      </c>
      <c r="UU35" s="248">
        <f>IF(UU$6=$SR$5,成绩录入!DE38,0)</f>
        <v>0</v>
      </c>
      <c r="UV35" s="248">
        <f>IF(UV$6=$SR$5,成绩录入!DF38,0)</f>
        <v>0</v>
      </c>
      <c r="UW35" s="248">
        <f>IF(UW$6=$SR$5,成绩录入!DG38,0)</f>
        <v>0</v>
      </c>
      <c r="UX35" s="248">
        <f>IF(UX$6=$SR$5,成绩录入!DH38,0)</f>
        <v>0</v>
      </c>
      <c r="UY35" s="248">
        <f>IF(UY$6=$SR$5,成绩录入!DI38,0)</f>
        <v>0</v>
      </c>
      <c r="UZ35" s="248">
        <f>IF(UZ$6=$SR$5,成绩录入!DJ38,0)</f>
        <v>0</v>
      </c>
      <c r="VA35" s="248">
        <f>IF(VA$6=$SR$5,成绩录入!DK38,0)</f>
        <v>0</v>
      </c>
      <c r="VB35" s="248">
        <f>IF(VB$6=$SR$5,成绩录入!DL38,0)</f>
        <v>0</v>
      </c>
      <c r="VC35" s="248">
        <f>IF(VC$6=$SR$5,成绩录入!DM38,0)</f>
        <v>0</v>
      </c>
      <c r="VD35" s="248">
        <f>IF(VD$6=$SR$5,成绩录入!DN38,0)</f>
        <v>0</v>
      </c>
      <c r="VE35" s="248">
        <f>IF(VE$6=$SR$5,成绩录入!DO38,0)</f>
        <v>0</v>
      </c>
      <c r="VF35" s="248">
        <f>IF(VF$6=$SR$5,成绩录入!DP38,0)</f>
        <v>0</v>
      </c>
      <c r="VG35" s="248">
        <f>IF(VG$6=$SR$5,成绩录入!DQ38,0)</f>
        <v>0</v>
      </c>
      <c r="VH35" s="248">
        <f>IF(VH$6=$SR$5,成绩录入!DR38,0)</f>
        <v>0</v>
      </c>
      <c r="VI35" s="248">
        <f>IF(VI$6=$SR$5,成绩录入!DS38,0)</f>
        <v>0</v>
      </c>
      <c r="VJ35" s="248">
        <f>IF(VJ$6=$SR$5,成绩录入!DT38,0)</f>
        <v>0</v>
      </c>
      <c r="VK35" s="248">
        <f>IF(VK$6=$SR$5,成绩录入!DU38,0)</f>
        <v>0</v>
      </c>
      <c r="VL35" s="248">
        <f>IF(VL$6=$SR$5,成绩录入!DV38,0)</f>
        <v>0</v>
      </c>
      <c r="VM35" s="248">
        <f>IF(VM$6=$SR$5,成绩录入!DW38,0)</f>
        <v>0</v>
      </c>
      <c r="VN35" s="248">
        <f>IF(VN$6=$SR$5,成绩录入!DX38,0)</f>
        <v>0</v>
      </c>
      <c r="VO35" s="248">
        <f>IF(VO$6=$SR$5,成绩录入!DY38,0)</f>
        <v>0</v>
      </c>
      <c r="VP35" s="248">
        <f>IF(VP$6=$SR$5,成绩录入!DZ38,0)</f>
        <v>0</v>
      </c>
      <c r="VQ35" s="248">
        <f>IF(VQ$6=$SR$5,成绩录入!EA38,0)</f>
        <v>0</v>
      </c>
      <c r="VR35" s="248">
        <f>IF(VR$6=$SR$5,成绩录入!EB38,0)</f>
        <v>0</v>
      </c>
      <c r="VS35" s="248">
        <f>IF(VS$6=$SR$5,成绩录入!EC38,0)</f>
        <v>0</v>
      </c>
      <c r="VT35" s="248">
        <f>IF(VT$6=$SR$5,成绩录入!ED38,0)</f>
        <v>0</v>
      </c>
      <c r="VU35" s="248">
        <f>IF(VU$6=$SR$5,成绩录入!EE38,0)</f>
        <v>0</v>
      </c>
      <c r="VV35" s="248">
        <f>IF(VV$6=$SR$5,成绩录入!EF38,0)</f>
        <v>0</v>
      </c>
      <c r="VW35" s="248">
        <f>IF(VW$6=$SR$5,成绩录入!EG38,0)</f>
        <v>0</v>
      </c>
      <c r="VX35" s="248">
        <f>IF(VX$6=$SR$5,成绩录入!EH38,0)</f>
        <v>0</v>
      </c>
      <c r="VY35" s="248">
        <f>IF(VY$6=$SR$5,成绩录入!EI38,0)</f>
        <v>0</v>
      </c>
      <c r="VZ35" s="248">
        <f>IF(VZ$6=$SR$5,成绩录入!EJ38,0)</f>
        <v>0</v>
      </c>
      <c r="WA35" s="248">
        <f>IF(WA$6=$SR$5,成绩录入!EK38,0)</f>
        <v>0</v>
      </c>
      <c r="WB35" s="248">
        <f>IF(WB$6=$SR$5,成绩录入!EL38,0)</f>
        <v>0</v>
      </c>
      <c r="WC35" s="248">
        <f>IF(WC$6=$SR$5,成绩录入!EM38,0)</f>
        <v>0</v>
      </c>
      <c r="WD35" s="248">
        <f>IF(WD$6=$SR$5,成绩录入!EN38,0)</f>
        <v>0</v>
      </c>
      <c r="WE35" s="248">
        <f>IF(WE$6=$SR$5,成绩录入!EO38,0)</f>
        <v>0</v>
      </c>
      <c r="WF35" s="248">
        <f>IF(WF$6=$SR$5,成绩录入!EP38,0)</f>
        <v>0</v>
      </c>
      <c r="WG35" s="248">
        <f>IF(WG$6=$SR$5,成绩录入!EQ38,0)</f>
        <v>0</v>
      </c>
      <c r="WH35" s="248">
        <f>IF(WH$6=$SR$5,成绩录入!ER38,0)</f>
        <v>0</v>
      </c>
      <c r="WI35" s="248">
        <f>IF(WI$6=$SR$5,成绩录入!ES38,0)</f>
        <v>0</v>
      </c>
      <c r="WJ35" s="248">
        <f>IF(WJ$6=$SR$5,成绩录入!ET38,0)</f>
        <v>0</v>
      </c>
      <c r="WK35" s="248">
        <f>IF(WK$6=$SR$5,成绩录入!EU38,0)</f>
        <v>0</v>
      </c>
      <c r="WL35" s="248">
        <f>IF(WL$6=$SR$5,成绩录入!EV38,0)</f>
        <v>0</v>
      </c>
      <c r="WM35" s="248">
        <f>IF(WM$6=$SR$5,成绩录入!EW38,0)</f>
        <v>0</v>
      </c>
      <c r="WN35" s="248">
        <f>IF(WN$6=$SR$5,成绩录入!EX38,0)</f>
        <v>0</v>
      </c>
      <c r="WO35" s="218">
        <f t="shared" si="32"/>
        <v>0</v>
      </c>
      <c r="WP35" s="166"/>
      <c r="WQ35" s="166"/>
      <c r="WR35" s="247">
        <f>IF(WR$6=$WQ$5,成绩录入!BC38,0)</f>
        <v>0</v>
      </c>
      <c r="WS35" s="248">
        <f>IF(WS$6=$WQ$5,成绩录入!BD38,0)</f>
        <v>0</v>
      </c>
      <c r="WT35" s="248">
        <f>IF(WT$6=$WQ$5,成绩录入!BE38,0)</f>
        <v>0</v>
      </c>
      <c r="WU35" s="248">
        <f>IF(WU$6=$WQ$5,成绩录入!BF38,0)</f>
        <v>0</v>
      </c>
      <c r="WV35" s="248">
        <f>IF(WV$6=$WQ$5,成绩录入!BG38,0)</f>
        <v>0</v>
      </c>
      <c r="WW35" s="248">
        <f>IF(WW$6=$WQ$5,成绩录入!BH38,0)</f>
        <v>0</v>
      </c>
      <c r="WX35" s="248">
        <f>IF(WX$6=$WQ$5,成绩录入!BI38,0)</f>
        <v>0</v>
      </c>
      <c r="WY35" s="248">
        <f>IF(WY$6=$WQ$5,成绩录入!BJ38,0)</f>
        <v>0</v>
      </c>
      <c r="WZ35" s="248">
        <f>IF(WZ$6=$WQ$5,成绩录入!BK38,0)</f>
        <v>0</v>
      </c>
      <c r="XA35" s="248">
        <f>IF(XA$6=$WQ$5,成绩录入!BL38,0)</f>
        <v>0</v>
      </c>
      <c r="XB35" s="248">
        <f>IF(XB$6=$WQ$5,成绩录入!BM38,0)</f>
        <v>0</v>
      </c>
      <c r="XC35" s="248">
        <f>IF(XC$6=$WQ$5,成绩录入!BN38,0)</f>
        <v>0</v>
      </c>
      <c r="XD35" s="248">
        <f>IF(XD$6=$WQ$5,成绩录入!BO38,0)</f>
        <v>0</v>
      </c>
      <c r="XE35" s="248">
        <f>IF(XE$6=$WQ$5,成绩录入!BP38,0)</f>
        <v>0</v>
      </c>
      <c r="XF35" s="248">
        <f>IF(XF$6=$WQ$5,成绩录入!BQ38,0)</f>
        <v>0</v>
      </c>
      <c r="XG35" s="248">
        <f>IF(XG$6=$WQ$5,成绩录入!BR38,0)</f>
        <v>0</v>
      </c>
      <c r="XH35" s="248">
        <f>IF(XH$6=$WQ$5,成绩录入!BS38,0)</f>
        <v>0</v>
      </c>
      <c r="XI35" s="248">
        <f>IF(XI$6=$WQ$5,成绩录入!BT38,0)</f>
        <v>0</v>
      </c>
      <c r="XJ35" s="248">
        <f>IF(XJ$6=$WQ$5,成绩录入!BU38,0)</f>
        <v>0</v>
      </c>
      <c r="XK35" s="248">
        <f>IF(XK$6=$WQ$5,成绩录入!BV38,0)</f>
        <v>0</v>
      </c>
      <c r="XL35" s="248">
        <f>IF(XL$6=$WQ$5,成绩录入!BW38,0)</f>
        <v>0</v>
      </c>
      <c r="XM35" s="248">
        <f>IF(XM$6=$WQ$5,成绩录入!BX38,0)</f>
        <v>0</v>
      </c>
      <c r="XN35" s="248">
        <f>IF(XN$6=$WQ$5,成绩录入!BY38,0)</f>
        <v>0</v>
      </c>
      <c r="XO35" s="248">
        <f>IF(XO$6=$WQ$5,成绩录入!BZ38,0)</f>
        <v>0</v>
      </c>
      <c r="XP35" s="248">
        <f>IF(XP$6=$WQ$5,成绩录入!CA38,0)</f>
        <v>0</v>
      </c>
      <c r="XQ35" s="248">
        <f>IF(XQ$6=$WQ$5,成绩录入!CB38,0)</f>
        <v>0</v>
      </c>
      <c r="XR35" s="248">
        <f>IF(XR$6=$WQ$5,成绩录入!CC38,0)</f>
        <v>0</v>
      </c>
      <c r="XS35" s="248">
        <f>IF(XS$6=$WQ$5,成绩录入!CD38,0)</f>
        <v>0</v>
      </c>
      <c r="XT35" s="248">
        <f>IF(XT$6=$WQ$5,成绩录入!CE38,0)</f>
        <v>0</v>
      </c>
      <c r="XU35" s="248">
        <f>IF(XU$6=$WQ$5,成绩录入!CF38,0)</f>
        <v>0</v>
      </c>
      <c r="XV35" s="248">
        <f>IF(XV$6=$WQ$5,成绩录入!CG38,0)</f>
        <v>0</v>
      </c>
      <c r="XW35" s="248">
        <f>IF(XW$6=$WQ$5,成绩录入!CH38,0)</f>
        <v>0</v>
      </c>
      <c r="XX35" s="248">
        <f>IF(XX$6=$WQ$5,成绩录入!CI38,0)</f>
        <v>0</v>
      </c>
      <c r="XY35" s="248">
        <f>IF(XY$6=$WQ$5,成绩录入!CJ38,0)</f>
        <v>0</v>
      </c>
      <c r="XZ35" s="248">
        <f>IF(XZ$6=$WQ$5,成绩录入!CK38,0)</f>
        <v>0</v>
      </c>
      <c r="YA35" s="248">
        <f>IF(YA$6=$WQ$5,成绩录入!CL38,0)</f>
        <v>0</v>
      </c>
      <c r="YB35" s="248">
        <f>IF(YB$6=$WQ$5,成绩录入!CM38,0)</f>
        <v>0</v>
      </c>
      <c r="YC35" s="248">
        <f>IF(YC$6=$WQ$5,成绩录入!CN38,0)</f>
        <v>0</v>
      </c>
      <c r="YD35" s="248">
        <f>IF(YD$6=$WQ$5,成绩录入!CO38,0)</f>
        <v>0</v>
      </c>
      <c r="YE35" s="248">
        <f>IF(YE$6=$WQ$5,成绩录入!CP38,0)</f>
        <v>0</v>
      </c>
      <c r="YF35" s="248">
        <f>IF(YF$6=$WQ$5,成绩录入!CQ38,0)</f>
        <v>0</v>
      </c>
      <c r="YG35" s="248">
        <f>IF(YG$6=$WQ$5,成绩录入!CR38,0)</f>
        <v>0</v>
      </c>
      <c r="YH35" s="248">
        <f>IF(YH$6=$WQ$5,成绩录入!CS38,0)</f>
        <v>0</v>
      </c>
      <c r="YI35" s="248">
        <f>IF(YI$6=$WQ$5,成绩录入!CT38,0)</f>
        <v>0</v>
      </c>
      <c r="YJ35" s="248">
        <f>IF(YJ$6=$WQ$5,成绩录入!CU38,0)</f>
        <v>0</v>
      </c>
      <c r="YK35" s="248">
        <f>IF(YK$6=$WQ$5,成绩录入!CV38,0)</f>
        <v>0</v>
      </c>
      <c r="YL35" s="248">
        <f>IF(YL$6=$WQ$5,成绩录入!CW38,0)</f>
        <v>0</v>
      </c>
      <c r="YM35" s="248">
        <f>IF(YM$6=$WQ$5,成绩录入!CX38,0)</f>
        <v>0</v>
      </c>
      <c r="YN35" s="248">
        <f>IF(YN$6=$WQ$5,成绩录入!CY38,0)</f>
        <v>0</v>
      </c>
      <c r="YO35" s="248">
        <f>IF(YO$6=$WQ$5,成绩录入!CZ38,0)</f>
        <v>0</v>
      </c>
      <c r="YP35" s="248">
        <f>IF(YP$6=$WQ$5,成绩录入!DA38,0)</f>
        <v>0</v>
      </c>
      <c r="YQ35" s="248">
        <f>IF(YQ$6=$WQ$5,成绩录入!DB38,0)</f>
        <v>0</v>
      </c>
      <c r="YR35" s="248">
        <f>IF(YR$6=$WQ$5,成绩录入!DC38,0)</f>
        <v>0</v>
      </c>
      <c r="YS35" s="248">
        <f>IF(YS$6=$WQ$5,成绩录入!DD38,0)</f>
        <v>0</v>
      </c>
      <c r="YT35" s="248">
        <f>IF(YT$6=$WQ$5,成绩录入!DE38,0)</f>
        <v>0</v>
      </c>
      <c r="YU35" s="248">
        <f>IF(YU$6=$WQ$5,成绩录入!DF38,0)</f>
        <v>0</v>
      </c>
      <c r="YV35" s="248">
        <f>IF(YV$6=$WQ$5,成绩录入!DG38,0)</f>
        <v>0</v>
      </c>
      <c r="YW35" s="248">
        <f>IF(YW$6=$WQ$5,成绩录入!DH38,0)</f>
        <v>0</v>
      </c>
      <c r="YX35" s="248">
        <f>IF(YX$6=$WQ$5,成绩录入!DI38,0)</f>
        <v>0</v>
      </c>
      <c r="YY35" s="248">
        <f>IF(YY$6=$WQ$5,成绩录入!DJ38,0)</f>
        <v>0</v>
      </c>
      <c r="YZ35" s="248">
        <f>IF(YZ$6=$WQ$5,成绩录入!DK38,0)</f>
        <v>0</v>
      </c>
      <c r="ZA35" s="248">
        <f>IF(ZA$6=$WQ$5,成绩录入!DL38,0)</f>
        <v>0</v>
      </c>
      <c r="ZB35" s="248">
        <f>IF(ZB$6=$WQ$5,成绩录入!DM38,0)</f>
        <v>0</v>
      </c>
      <c r="ZC35" s="248">
        <f>IF(ZC$6=$WQ$5,成绩录入!DN38,0)</f>
        <v>0</v>
      </c>
      <c r="ZD35" s="248">
        <f>IF(ZD$6=$WQ$5,成绩录入!DO38,0)</f>
        <v>0</v>
      </c>
      <c r="ZE35" s="248">
        <f>IF(ZE$6=$WQ$5,成绩录入!DP38,0)</f>
        <v>0</v>
      </c>
      <c r="ZF35" s="248">
        <f>IF(ZF$6=$WQ$5,成绩录入!DQ38,0)</f>
        <v>0</v>
      </c>
      <c r="ZG35" s="248">
        <f>IF(ZG$6=$WQ$5,成绩录入!DR38,0)</f>
        <v>0</v>
      </c>
      <c r="ZH35" s="248">
        <f>IF(ZH$6=$WQ$5,成绩录入!DS38,0)</f>
        <v>0</v>
      </c>
      <c r="ZI35" s="248">
        <f>IF(ZI$6=$WQ$5,成绩录入!DT38,0)</f>
        <v>0</v>
      </c>
      <c r="ZJ35" s="248">
        <f>IF(ZJ$6=$WQ$5,成绩录入!DU38,0)</f>
        <v>0</v>
      </c>
      <c r="ZK35" s="248">
        <f>IF(ZK$6=$WQ$5,成绩录入!DV38,0)</f>
        <v>0</v>
      </c>
      <c r="ZL35" s="248">
        <f>IF(ZL$6=$WQ$5,成绩录入!DW38,0)</f>
        <v>0</v>
      </c>
      <c r="ZM35" s="248">
        <f>IF(ZM$6=$WQ$5,成绩录入!DX38,0)</f>
        <v>0</v>
      </c>
      <c r="ZN35" s="248">
        <f>IF(ZN$6=$WQ$5,成绩录入!DY38,0)</f>
        <v>0</v>
      </c>
      <c r="ZO35" s="248">
        <f>IF(ZO$6=$WQ$5,成绩录入!DZ38,0)</f>
        <v>0</v>
      </c>
      <c r="ZP35" s="248">
        <f>IF(ZP$6=$WQ$5,成绩录入!EA38,0)</f>
        <v>0</v>
      </c>
      <c r="ZQ35" s="248">
        <f>IF(ZQ$6=$WQ$5,成绩录入!EB38,0)</f>
        <v>0</v>
      </c>
      <c r="ZR35" s="248">
        <f>IF(ZR$6=$WQ$5,成绩录入!EC38,0)</f>
        <v>0</v>
      </c>
      <c r="ZS35" s="248">
        <f>IF(ZS$6=$WQ$5,成绩录入!ED38,0)</f>
        <v>0</v>
      </c>
      <c r="ZT35" s="248">
        <f>IF(ZT$6=$WQ$5,成绩录入!EE38,0)</f>
        <v>0</v>
      </c>
      <c r="ZU35" s="248">
        <f>IF(ZU$6=$WQ$5,成绩录入!EF38,0)</f>
        <v>0</v>
      </c>
      <c r="ZV35" s="248">
        <f>IF(ZV$6=$WQ$5,成绩录入!EG38,0)</f>
        <v>0</v>
      </c>
      <c r="ZW35" s="248">
        <f>IF(ZW$6=$WQ$5,成绩录入!EH38,0)</f>
        <v>0</v>
      </c>
      <c r="ZX35" s="248">
        <f>IF(ZX$6=$WQ$5,成绩录入!EI38,0)</f>
        <v>0</v>
      </c>
      <c r="ZY35" s="248">
        <f>IF(ZY$6=$WQ$5,成绩录入!EJ38,0)</f>
        <v>0</v>
      </c>
      <c r="ZZ35" s="248">
        <f>IF(ZZ$6=$WQ$5,成绩录入!EK38,0)</f>
        <v>0</v>
      </c>
      <c r="AAA35" s="248">
        <f>IF(AAA$6=$WQ$5,成绩录入!EL38,0)</f>
        <v>0</v>
      </c>
      <c r="AAB35" s="248">
        <f>IF(AAB$6=$WQ$5,成绩录入!EM38,0)</f>
        <v>0</v>
      </c>
      <c r="AAC35" s="248">
        <f>IF(AAC$6=$WQ$5,成绩录入!EN38,0)</f>
        <v>0</v>
      </c>
      <c r="AAD35" s="248">
        <f>IF(AAD$6=$WQ$5,成绩录入!EO38,0)</f>
        <v>0</v>
      </c>
      <c r="AAE35" s="248">
        <f>IF(AAE$6=$WQ$5,成绩录入!EP38,0)</f>
        <v>0</v>
      </c>
      <c r="AAF35" s="248">
        <f>IF(AAF$6=$WQ$5,成绩录入!EQ38,0)</f>
        <v>0</v>
      </c>
      <c r="AAG35" s="248">
        <f>IF(AAG$6=$WQ$5,成绩录入!ER38,0)</f>
        <v>0</v>
      </c>
      <c r="AAH35" s="248">
        <f>IF(AAH$6=$WQ$5,成绩录入!ES38,0)</f>
        <v>0</v>
      </c>
      <c r="AAI35" s="248">
        <f>IF(AAI$6=$WQ$5,成绩录入!ET38,0)</f>
        <v>0</v>
      </c>
      <c r="AAJ35" s="248">
        <f>IF(AAJ$6=$WQ$5,成绩录入!EU38,0)</f>
        <v>0</v>
      </c>
      <c r="AAK35" s="248">
        <f>IF(AAK$6=$WQ$5,成绩录入!EV38,0)</f>
        <v>0</v>
      </c>
      <c r="AAL35" s="248">
        <f>IF(AAL$6=$WQ$5,成绩录入!EW38,0)</f>
        <v>0</v>
      </c>
      <c r="AAM35" s="248">
        <f>IF(AAM$6=$WQ$5,成绩录入!EX38,0)</f>
        <v>0</v>
      </c>
      <c r="AAN35" s="218">
        <f t="shared" si="33"/>
        <v>0</v>
      </c>
      <c r="AAO35" s="206"/>
      <c r="AAQ35" s="247">
        <f>IF(AAQ$6=$AAP$5,成绩录入!BC38,0)</f>
        <v>0</v>
      </c>
      <c r="AAR35" s="248">
        <f>IF(AAR$6=$AAP$5,成绩录入!BD38,0)</f>
        <v>0</v>
      </c>
      <c r="AAS35" s="248">
        <f>IF(AAS$6=$AAP$5,成绩录入!BE38,0)</f>
        <v>0</v>
      </c>
      <c r="AAT35" s="248">
        <f>IF(AAT$6=$AAP$5,成绩录入!BF38,0)</f>
        <v>0</v>
      </c>
      <c r="AAU35" s="248">
        <f>IF(AAU$6=$AAP$5,成绩录入!BG38,0)</f>
        <v>0</v>
      </c>
      <c r="AAV35" s="248">
        <f>IF(AAV$6=$AAP$5,成绩录入!BH38,0)</f>
        <v>0</v>
      </c>
      <c r="AAW35" s="248">
        <f>IF(AAW$6=$AAP$5,成绩录入!BI38,0)</f>
        <v>0</v>
      </c>
      <c r="AAX35" s="248">
        <f>IF(AAX$6=$AAP$5,成绩录入!BJ38,0)</f>
        <v>0</v>
      </c>
      <c r="AAY35" s="248">
        <f>IF(AAY$6=$AAP$5,成绩录入!BK38,0)</f>
        <v>0</v>
      </c>
      <c r="AAZ35" s="248">
        <f>IF(AAZ$6=$AAP$5,成绩录入!BL38,0)</f>
        <v>0</v>
      </c>
      <c r="ABA35" s="248">
        <f>IF(ABA$6=$AAP$5,成绩录入!BM38,0)</f>
        <v>0</v>
      </c>
      <c r="ABB35" s="248">
        <f>IF(ABB$6=$AAP$5,成绩录入!BN38,0)</f>
        <v>0</v>
      </c>
      <c r="ABC35" s="248">
        <f>IF(ABC$6=$AAP$5,成绩录入!BO38,0)</f>
        <v>0</v>
      </c>
      <c r="ABD35" s="248">
        <f>IF(ABD$6=$AAP$5,成绩录入!BP38,0)</f>
        <v>0</v>
      </c>
      <c r="ABE35" s="248">
        <f>IF(ABE$6=$AAP$5,成绩录入!BQ38,0)</f>
        <v>0</v>
      </c>
      <c r="ABF35" s="248">
        <f>IF(ABF$6=$AAP$5,成绩录入!BR38,0)</f>
        <v>0</v>
      </c>
      <c r="ABG35" s="248">
        <f>IF(ABG$6=$AAP$5,成绩录入!BS38,0)</f>
        <v>0</v>
      </c>
      <c r="ABH35" s="248">
        <f>IF(ABH$6=$AAP$5,成绩录入!BT38,0)</f>
        <v>0</v>
      </c>
      <c r="ABI35" s="248">
        <f>IF(ABI$6=$AAP$5,成绩录入!BU38,0)</f>
        <v>0</v>
      </c>
      <c r="ABJ35" s="248">
        <f>IF(ABJ$6=$AAP$5,成绩录入!BV38,0)</f>
        <v>0</v>
      </c>
      <c r="ABK35" s="248">
        <f>IF(ABK$6=$AAP$5,成绩录入!BW38,0)</f>
        <v>0</v>
      </c>
      <c r="ABL35" s="248">
        <f>IF(ABL$6=$AAP$5,成绩录入!BX38,0)</f>
        <v>0</v>
      </c>
      <c r="ABM35" s="248">
        <f>IF(ABM$6=$AAP$5,成绩录入!BY38,0)</f>
        <v>0</v>
      </c>
      <c r="ABN35" s="248">
        <f>IF(ABN$6=$AAP$5,成绩录入!BZ38,0)</f>
        <v>0</v>
      </c>
      <c r="ABO35" s="248">
        <f>IF(ABO$6=$AAP$5,成绩录入!CA38,0)</f>
        <v>0</v>
      </c>
      <c r="ABP35" s="248">
        <f>IF(ABP$6=$AAP$5,成绩录入!CB38,0)</f>
        <v>0</v>
      </c>
      <c r="ABQ35" s="248">
        <f>IF(ABQ$6=$AAP$5,成绩录入!CC38,0)</f>
        <v>0</v>
      </c>
      <c r="ABR35" s="248">
        <f>IF(ABR$6=$AAP$5,成绩录入!CD38,0)</f>
        <v>0</v>
      </c>
      <c r="ABS35" s="248">
        <f>IF(ABS$6=$AAP$5,成绩录入!CE38,0)</f>
        <v>0</v>
      </c>
      <c r="ABT35" s="248">
        <f>IF(ABT$6=$AAP$5,成绩录入!CF38,0)</f>
        <v>0</v>
      </c>
      <c r="ABU35" s="248">
        <f>IF(ABU$6=$AAP$5,成绩录入!CG38,0)</f>
        <v>0</v>
      </c>
      <c r="ABV35" s="248">
        <f>IF(ABV$6=$AAP$5,成绩录入!CH38,0)</f>
        <v>0</v>
      </c>
      <c r="ABW35" s="248">
        <f>IF(ABW$6=$AAP$5,成绩录入!CI38,0)</f>
        <v>0</v>
      </c>
      <c r="ABX35" s="248">
        <f>IF(ABX$6=$AAP$5,成绩录入!CJ38,0)</f>
        <v>0</v>
      </c>
      <c r="ABY35" s="248">
        <f>IF(ABY$6=$AAP$5,成绩录入!CK38,0)</f>
        <v>0</v>
      </c>
      <c r="ABZ35" s="248">
        <f>IF(ABZ$6=$AAP$5,成绩录入!CL38,0)</f>
        <v>0</v>
      </c>
      <c r="ACA35" s="248">
        <f>IF(ACA$6=$AAP$5,成绩录入!CM38,0)</f>
        <v>0</v>
      </c>
      <c r="ACB35" s="248">
        <f>IF(ACB$6=$AAP$5,成绩录入!CN38,0)</f>
        <v>0</v>
      </c>
      <c r="ACC35" s="248">
        <f>IF(ACC$6=$AAP$5,成绩录入!CO38,0)</f>
        <v>0</v>
      </c>
      <c r="ACD35" s="248">
        <f>IF(ACD$6=$AAP$5,成绩录入!CP38,0)</f>
        <v>0</v>
      </c>
      <c r="ACE35" s="248">
        <f>IF(ACE$6=$AAP$5,成绩录入!CQ38,0)</f>
        <v>0</v>
      </c>
      <c r="ACF35" s="248">
        <f>IF(ACF$6=$AAP$5,成绩录入!CR38,0)</f>
        <v>0</v>
      </c>
      <c r="ACG35" s="248">
        <f>IF(ACG$6=$AAP$5,成绩录入!CS38,0)</f>
        <v>0</v>
      </c>
      <c r="ACH35" s="248">
        <f>IF(ACH$6=$AAP$5,成绩录入!CT38,0)</f>
        <v>0</v>
      </c>
      <c r="ACI35" s="248">
        <f>IF(ACI$6=$AAP$5,成绩录入!CU38,0)</f>
        <v>0</v>
      </c>
      <c r="ACJ35" s="248">
        <f>IF(ACJ$6=$AAP$5,成绩录入!CV38,0)</f>
        <v>0</v>
      </c>
      <c r="ACK35" s="248">
        <f>IF(ACK$6=$AAP$5,成绩录入!CW38,0)</f>
        <v>0</v>
      </c>
      <c r="ACL35" s="248">
        <f>IF(ACL$6=$AAP$5,成绩录入!CX38,0)</f>
        <v>0</v>
      </c>
      <c r="ACM35" s="248">
        <f>IF(ACM$6=$AAP$5,成绩录入!CY38,0)</f>
        <v>0</v>
      </c>
      <c r="ACN35" s="248">
        <f>IF(ACN$6=$AAP$5,成绩录入!CZ38,0)</f>
        <v>0</v>
      </c>
      <c r="ACO35" s="248">
        <f>IF(ACO$6=$AAP$5,成绩录入!DA38,0)</f>
        <v>0</v>
      </c>
      <c r="ACP35" s="248">
        <f>IF(ACP$6=$AAP$5,成绩录入!DB38,0)</f>
        <v>0</v>
      </c>
      <c r="ACQ35" s="248">
        <f>IF(ACQ$6=$AAP$5,成绩录入!DC38,0)</f>
        <v>0</v>
      </c>
      <c r="ACR35" s="248">
        <f>IF(ACR$6=$AAP$5,成绩录入!DD38,0)</f>
        <v>0</v>
      </c>
      <c r="ACS35" s="248">
        <f>IF(ACS$6=$AAP$5,成绩录入!DE38,0)</f>
        <v>0</v>
      </c>
      <c r="ACT35" s="248">
        <f>IF(ACT$6=$AAP$5,成绩录入!DF38,0)</f>
        <v>0</v>
      </c>
      <c r="ACU35" s="248">
        <f>IF(ACU$6=$AAP$5,成绩录入!DG38,0)</f>
        <v>0</v>
      </c>
      <c r="ACV35" s="248">
        <f>IF(ACV$6=$AAP$5,成绩录入!DH38,0)</f>
        <v>0</v>
      </c>
      <c r="ACW35" s="248">
        <f>IF(ACW$6=$AAP$5,成绩录入!DI38,0)</f>
        <v>0</v>
      </c>
      <c r="ACX35" s="248">
        <f>IF(ACX$6=$AAP$5,成绩录入!DJ38,0)</f>
        <v>0</v>
      </c>
      <c r="ACY35" s="248">
        <f>IF(ACY$6=$AAP$5,成绩录入!DK38,0)</f>
        <v>0</v>
      </c>
      <c r="ACZ35" s="248">
        <f>IF(ACZ$6=$AAP$5,成绩录入!DL38,0)</f>
        <v>0</v>
      </c>
      <c r="ADA35" s="248">
        <f>IF(ADA$6=$AAP$5,成绩录入!DM38,0)</f>
        <v>0</v>
      </c>
      <c r="ADB35" s="248">
        <f>IF(ADB$6=$AAP$5,成绩录入!DN38,0)</f>
        <v>0</v>
      </c>
      <c r="ADC35" s="248">
        <f>IF(ADC$6=$AAP$5,成绩录入!DO38,0)</f>
        <v>0</v>
      </c>
      <c r="ADD35" s="248">
        <f>IF(ADD$6=$AAP$5,成绩录入!DP38,0)</f>
        <v>0</v>
      </c>
      <c r="ADE35" s="248">
        <f>IF(ADE$6=$AAP$5,成绩录入!DQ38,0)</f>
        <v>0</v>
      </c>
      <c r="ADF35" s="248">
        <f>IF(ADF$6=$AAP$5,成绩录入!DR38,0)</f>
        <v>0</v>
      </c>
      <c r="ADG35" s="248">
        <f>IF(ADG$6=$AAP$5,成绩录入!DS38,0)</f>
        <v>0</v>
      </c>
      <c r="ADH35" s="248">
        <f>IF(ADH$6=$AAP$5,成绩录入!DT38,0)</f>
        <v>0</v>
      </c>
      <c r="ADI35" s="248">
        <f>IF(ADI$6=$AAP$5,成绩录入!DU38,0)</f>
        <v>0</v>
      </c>
      <c r="ADJ35" s="248">
        <f>IF(ADJ$6=$AAP$5,成绩录入!DV38,0)</f>
        <v>0</v>
      </c>
      <c r="ADK35" s="248">
        <f>IF(ADK$6=$AAP$5,成绩录入!DW38,0)</f>
        <v>0</v>
      </c>
      <c r="ADL35" s="248">
        <f>IF(ADL$6=$AAP$5,成绩录入!DX38,0)</f>
        <v>0</v>
      </c>
      <c r="ADM35" s="248">
        <f>IF(ADM$6=$AAP$5,成绩录入!DY38,0)</f>
        <v>0</v>
      </c>
      <c r="ADN35" s="248">
        <f>IF(ADN$6=$AAP$5,成绩录入!DZ38,0)</f>
        <v>0</v>
      </c>
      <c r="ADO35" s="248">
        <f>IF(ADO$6=$AAP$5,成绩录入!EA38,0)</f>
        <v>0</v>
      </c>
      <c r="ADP35" s="248">
        <f>IF(ADP$6=$AAP$5,成绩录入!EB38,0)</f>
        <v>0</v>
      </c>
      <c r="ADQ35" s="248">
        <f>IF(ADQ$6=$AAP$5,成绩录入!EC38,0)</f>
        <v>0</v>
      </c>
      <c r="ADR35" s="248">
        <f>IF(ADR$6=$AAP$5,成绩录入!ED38,0)</f>
        <v>0</v>
      </c>
      <c r="ADS35" s="248">
        <f>IF(ADS$6=$AAP$5,成绩录入!EE38,0)</f>
        <v>0</v>
      </c>
      <c r="ADT35" s="248">
        <f>IF(ADT$6=$AAP$5,成绩录入!EF38,0)</f>
        <v>0</v>
      </c>
      <c r="ADU35" s="248">
        <f>IF(ADU$6=$AAP$5,成绩录入!EG38,0)</f>
        <v>0</v>
      </c>
      <c r="ADV35" s="248">
        <f>IF(ADV$6=$AAP$5,成绩录入!EH38,0)</f>
        <v>0</v>
      </c>
      <c r="ADW35" s="248">
        <f>IF(ADW$6=$AAP$5,成绩录入!EI38,0)</f>
        <v>0</v>
      </c>
      <c r="ADX35" s="248">
        <f>IF(ADX$6=$AAP$5,成绩录入!EJ38,0)</f>
        <v>0</v>
      </c>
      <c r="ADY35" s="248">
        <f>IF(ADY$6=$AAP$5,成绩录入!EK38,0)</f>
        <v>0</v>
      </c>
      <c r="ADZ35" s="248">
        <f>IF(ADZ$6=$AAP$5,成绩录入!EL38,0)</f>
        <v>0</v>
      </c>
      <c r="AEA35" s="248">
        <f>IF(AEA$6=$AAP$5,成绩录入!EM38,0)</f>
        <v>0</v>
      </c>
      <c r="AEB35" s="248">
        <f>IF(AEB$6=$AAP$5,成绩录入!EN38,0)</f>
        <v>0</v>
      </c>
      <c r="AEC35" s="248">
        <f>IF(AEC$6=$AAP$5,成绩录入!EO38,0)</f>
        <v>0</v>
      </c>
      <c r="AED35" s="248">
        <f>IF(AED$6=$AAP$5,成绩录入!EP38,0)</f>
        <v>0</v>
      </c>
      <c r="AEE35" s="248">
        <f>IF(AEE$6=$AAP$5,成绩录入!EQ38,0)</f>
        <v>0</v>
      </c>
      <c r="AEF35" s="248">
        <f>IF(AEF$6=$AAP$5,成绩录入!ER38,0)</f>
        <v>0</v>
      </c>
      <c r="AEG35" s="248">
        <f>IF(AEG$6=$AAP$5,成绩录入!ES38,0)</f>
        <v>0</v>
      </c>
      <c r="AEH35" s="248">
        <f>IF(AEH$6=$AAP$5,成绩录入!ET38,0)</f>
        <v>0</v>
      </c>
      <c r="AEI35" s="248">
        <f>IF(AEI$6=$AAP$5,成绩录入!EU38,0)</f>
        <v>0</v>
      </c>
      <c r="AEJ35" s="248">
        <f>IF(AEJ$6=$AAP$5,成绩录入!EV38,0)</f>
        <v>0</v>
      </c>
      <c r="AEK35" s="248">
        <f>IF(AEK$6=$AAP$5,成绩录入!EW38,0)</f>
        <v>0</v>
      </c>
      <c r="AEL35" s="248">
        <f>IF(AEL$6=$AAP$5,成绩录入!EX38,0)</f>
        <v>0</v>
      </c>
      <c r="AEM35" s="218">
        <f t="shared" si="34"/>
        <v>0</v>
      </c>
      <c r="AEN35" s="166"/>
      <c r="AEO35" s="166"/>
      <c r="AEP35" s="247">
        <f>IF(AEP$6=$AEO$5,成绩录入!BC38,0)</f>
        <v>0</v>
      </c>
      <c r="AEQ35" s="248">
        <f>IF(AEQ$6=$AEO$5,成绩录入!BD38,0)</f>
        <v>0</v>
      </c>
      <c r="AER35" s="248">
        <f>IF(AER$6=$AEO$5,成绩录入!BE38,0)</f>
        <v>0</v>
      </c>
      <c r="AES35" s="248">
        <f>IF(AES$6=$AEO$5,成绩录入!BF38,0)</f>
        <v>0</v>
      </c>
      <c r="AET35" s="248">
        <f>IF(AET$6=$AEO$5,成绩录入!BG38,0)</f>
        <v>0</v>
      </c>
      <c r="AEU35" s="248">
        <f>IF(AEU$6=$AEO$5,成绩录入!BH38,0)</f>
        <v>0</v>
      </c>
      <c r="AEV35" s="248">
        <f>IF(AEV$6=$AEO$5,成绩录入!BI38,0)</f>
        <v>0</v>
      </c>
      <c r="AEW35" s="248">
        <f>IF(AEW$6=$AEO$5,成绩录入!BJ38,0)</f>
        <v>0</v>
      </c>
      <c r="AEX35" s="248">
        <f>IF(AEX$6=$AEO$5,成绩录入!BK38,0)</f>
        <v>0</v>
      </c>
      <c r="AEY35" s="248">
        <f>IF(AEY$6=$AEO$5,成绩录入!BL38,0)</f>
        <v>0</v>
      </c>
      <c r="AEZ35" s="248">
        <f>IF(AEZ$6=$AEO$5,成绩录入!BM38,0)</f>
        <v>0</v>
      </c>
      <c r="AFA35" s="248">
        <f>IF(AFA$6=$AEO$5,成绩录入!BN38,0)</f>
        <v>0</v>
      </c>
      <c r="AFB35" s="248">
        <f>IF(AFB$6=$AEO$5,成绩录入!BO38,0)</f>
        <v>0</v>
      </c>
      <c r="AFC35" s="248">
        <f>IF(AFC$6=$AEO$5,成绩录入!BP38,0)</f>
        <v>0</v>
      </c>
      <c r="AFD35" s="248">
        <f>IF(AFD$6=$AEO$5,成绩录入!BQ38,0)</f>
        <v>0</v>
      </c>
      <c r="AFE35" s="248">
        <f>IF(AFE$6=$AEO$5,成绩录入!BR38,0)</f>
        <v>0</v>
      </c>
      <c r="AFF35" s="248">
        <f>IF(AFF$6=$AEO$5,成绩录入!BS38,0)</f>
        <v>0</v>
      </c>
      <c r="AFG35" s="248">
        <f>IF(AFG$6=$AEO$5,成绩录入!BT38,0)</f>
        <v>0</v>
      </c>
      <c r="AFH35" s="248">
        <f>IF(AFH$6=$AEO$5,成绩录入!BU38,0)</f>
        <v>0</v>
      </c>
      <c r="AFI35" s="248">
        <f>IF(AFI$6=$AEO$5,成绩录入!BV38,0)</f>
        <v>0</v>
      </c>
      <c r="AFJ35" s="248">
        <f>IF(AFJ$6=$AEO$5,成绩录入!BW38,0)</f>
        <v>0</v>
      </c>
      <c r="AFK35" s="248">
        <f>IF(AFK$6=$AEO$5,成绩录入!BX38,0)</f>
        <v>0</v>
      </c>
      <c r="AFL35" s="248">
        <f>IF(AFL$6=$AEO$5,成绩录入!BY38,0)</f>
        <v>0</v>
      </c>
      <c r="AFM35" s="248">
        <f>IF(AFM$6=$AEO$5,成绩录入!BZ38,0)</f>
        <v>0</v>
      </c>
      <c r="AFN35" s="248">
        <f>IF(AFN$6=$AEO$5,成绩录入!CA38,0)</f>
        <v>0</v>
      </c>
      <c r="AFO35" s="248">
        <f>IF(AFO$6=$AEO$5,成绩录入!CB38,0)</f>
        <v>0</v>
      </c>
      <c r="AFP35" s="248">
        <f>IF(AFP$6=$AEO$5,成绩录入!CC38,0)</f>
        <v>0</v>
      </c>
      <c r="AFQ35" s="248">
        <f>IF(AFQ$6=$AEO$5,成绩录入!CD38,0)</f>
        <v>0</v>
      </c>
      <c r="AFR35" s="248">
        <f>IF(AFR$6=$AEO$5,成绩录入!CE38,0)</f>
        <v>0</v>
      </c>
      <c r="AFS35" s="248">
        <f>IF(AFS$6=$AEO$5,成绩录入!CF38,0)</f>
        <v>0</v>
      </c>
      <c r="AFT35" s="248">
        <f>IF(AFT$6=$AEO$5,成绩录入!CG38,0)</f>
        <v>0</v>
      </c>
      <c r="AFU35" s="248">
        <f>IF(AFU$6=$AEO$5,成绩录入!CH38,0)</f>
        <v>0</v>
      </c>
      <c r="AFV35" s="248">
        <f>IF(AFV$6=$AEO$5,成绩录入!CI38,0)</f>
        <v>0</v>
      </c>
      <c r="AFW35" s="248">
        <f>IF(AFW$6=$AEO$5,成绩录入!CJ38,0)</f>
        <v>0</v>
      </c>
      <c r="AFX35" s="248">
        <f>IF(AFX$6=$AEO$5,成绩录入!CK38,0)</f>
        <v>0</v>
      </c>
      <c r="AFY35" s="248">
        <f>IF(AFY$6=$AEO$5,成绩录入!CL38,0)</f>
        <v>0</v>
      </c>
      <c r="AFZ35" s="248">
        <f>IF(AFZ$6=$AEO$5,成绩录入!CM38,0)</f>
        <v>0</v>
      </c>
      <c r="AGA35" s="248">
        <f>IF(AGA$6=$AEO$5,成绩录入!CN38,0)</f>
        <v>0</v>
      </c>
      <c r="AGB35" s="248">
        <f>IF(AGB$6=$AEO$5,成绩录入!CO38,0)</f>
        <v>0</v>
      </c>
      <c r="AGC35" s="248">
        <f>IF(AGC$6=$AEO$5,成绩录入!CP38,0)</f>
        <v>0</v>
      </c>
      <c r="AGD35" s="248">
        <f>IF(AGD$6=$AEO$5,成绩录入!CQ38,0)</f>
        <v>0</v>
      </c>
      <c r="AGE35" s="248">
        <f>IF(AGE$6=$AEO$5,成绩录入!CR38,0)</f>
        <v>0</v>
      </c>
      <c r="AGF35" s="248">
        <f>IF(AGF$6=$AEO$5,成绩录入!CS38,0)</f>
        <v>0</v>
      </c>
      <c r="AGG35" s="248">
        <f>IF(AGG$6=$AEO$5,成绩录入!CT38,0)</f>
        <v>0</v>
      </c>
      <c r="AGH35" s="248">
        <f>IF(AGH$6=$AEO$5,成绩录入!CU38,0)</f>
        <v>0</v>
      </c>
      <c r="AGI35" s="248">
        <f>IF(AGI$6=$AEO$5,成绩录入!CV38,0)</f>
        <v>0</v>
      </c>
      <c r="AGJ35" s="248">
        <f>IF(AGJ$6=$AEO$5,成绩录入!CW38,0)</f>
        <v>0</v>
      </c>
      <c r="AGK35" s="248">
        <f>IF(AGK$6=$AEO$5,成绩录入!CX38,0)</f>
        <v>0</v>
      </c>
      <c r="AGL35" s="248">
        <f>IF(AGL$6=$AEO$5,成绩录入!CY38,0)</f>
        <v>0</v>
      </c>
      <c r="AGM35" s="248">
        <f>IF(AGM$6=$AEO$5,成绩录入!CZ38,0)</f>
        <v>0</v>
      </c>
      <c r="AGN35" s="248">
        <f>IF(AGN$6=$AEO$5,成绩录入!DA38,0)</f>
        <v>0</v>
      </c>
      <c r="AGO35" s="248">
        <f>IF(AGO$6=$AEO$5,成绩录入!DB38,0)</f>
        <v>0</v>
      </c>
      <c r="AGP35" s="248">
        <f>IF(AGP$6=$AEO$5,成绩录入!DC38,0)</f>
        <v>0</v>
      </c>
      <c r="AGQ35" s="248">
        <f>IF(AGQ$6=$AEO$5,成绩录入!DD38,0)</f>
        <v>0</v>
      </c>
      <c r="AGR35" s="248">
        <f>IF(AGR$6=$AEO$5,成绩录入!DE38,0)</f>
        <v>0</v>
      </c>
      <c r="AGS35" s="248">
        <f>IF(AGS$6=$AEO$5,成绩录入!DF38,0)</f>
        <v>0</v>
      </c>
      <c r="AGT35" s="248">
        <f>IF(AGT$6=$AEO$5,成绩录入!DG38,0)</f>
        <v>0</v>
      </c>
      <c r="AGU35" s="248">
        <f>IF(AGU$6=$AEO$5,成绩录入!DH38,0)</f>
        <v>0</v>
      </c>
      <c r="AGV35" s="248">
        <f>IF(AGV$6=$AEO$5,成绩录入!DI38,0)</f>
        <v>0</v>
      </c>
      <c r="AGW35" s="248">
        <f>IF(AGW$6=$AEO$5,成绩录入!DJ38,0)</f>
        <v>0</v>
      </c>
      <c r="AGX35" s="248">
        <f>IF(AGX$6=$AEO$5,成绩录入!DK38,0)</f>
        <v>0</v>
      </c>
      <c r="AGY35" s="248">
        <f>IF(AGY$6=$AEO$5,成绩录入!DL38,0)</f>
        <v>0</v>
      </c>
      <c r="AGZ35" s="248">
        <f>IF(AGZ$6=$AEO$5,成绩录入!DM38,0)</f>
        <v>0</v>
      </c>
      <c r="AHA35" s="248">
        <f>IF(AHA$6=$AEO$5,成绩录入!DN38,0)</f>
        <v>0</v>
      </c>
      <c r="AHB35" s="248">
        <f>IF(AHB$6=$AEO$5,成绩录入!DO38,0)</f>
        <v>0</v>
      </c>
      <c r="AHC35" s="248">
        <f>IF(AHC$6=$AEO$5,成绩录入!DP38,0)</f>
        <v>0</v>
      </c>
      <c r="AHD35" s="248">
        <f>IF(AHD$6=$AEO$5,成绩录入!DQ38,0)</f>
        <v>0</v>
      </c>
      <c r="AHE35" s="248">
        <f>IF(AHE$6=$AEO$5,成绩录入!DR38,0)</f>
        <v>0</v>
      </c>
      <c r="AHF35" s="248">
        <f>IF(AHF$6=$AEO$5,成绩录入!DS38,0)</f>
        <v>0</v>
      </c>
      <c r="AHG35" s="248">
        <f>IF(AHG$6=$AEO$5,成绩录入!DT38,0)</f>
        <v>0</v>
      </c>
      <c r="AHH35" s="248">
        <f>IF(AHH$6=$AEO$5,成绩录入!DU38,0)</f>
        <v>0</v>
      </c>
      <c r="AHI35" s="248">
        <f>IF(AHI$6=$AEO$5,成绩录入!DV38,0)</f>
        <v>0</v>
      </c>
      <c r="AHJ35" s="248">
        <f>IF(AHJ$6=$AEO$5,成绩录入!DW38,0)</f>
        <v>0</v>
      </c>
      <c r="AHK35" s="248">
        <f>IF(AHK$6=$AEO$5,成绩录入!DX38,0)</f>
        <v>0</v>
      </c>
      <c r="AHL35" s="248">
        <f>IF(AHL$6=$AEO$5,成绩录入!DY38,0)</f>
        <v>0</v>
      </c>
      <c r="AHM35" s="248">
        <f>IF(AHM$6=$AEO$5,成绩录入!DZ38,0)</f>
        <v>0</v>
      </c>
      <c r="AHN35" s="248">
        <f>IF(AHN$6=$AEO$5,成绩录入!EA38,0)</f>
        <v>0</v>
      </c>
      <c r="AHO35" s="248">
        <f>IF(AHO$6=$AEO$5,成绩录入!EB38,0)</f>
        <v>0</v>
      </c>
      <c r="AHP35" s="248">
        <f>IF(AHP$6=$AEO$5,成绩录入!EC38,0)</f>
        <v>0</v>
      </c>
      <c r="AHQ35" s="248">
        <f>IF(AHQ$6=$AEO$5,成绩录入!ED38,0)</f>
        <v>0</v>
      </c>
      <c r="AHR35" s="248">
        <f>IF(AHR$6=$AEO$5,成绩录入!EE38,0)</f>
        <v>0</v>
      </c>
      <c r="AHS35" s="248">
        <f>IF(AHS$6=$AEO$5,成绩录入!EF38,0)</f>
        <v>0</v>
      </c>
      <c r="AHT35" s="248">
        <f>IF(AHT$6=$AEO$5,成绩录入!EG38,0)</f>
        <v>0</v>
      </c>
      <c r="AHU35" s="248">
        <f>IF(AHU$6=$AEO$5,成绩录入!EH38,0)</f>
        <v>0</v>
      </c>
      <c r="AHV35" s="248">
        <f>IF(AHV$6=$AEO$5,成绩录入!EI38,0)</f>
        <v>0</v>
      </c>
      <c r="AHW35" s="248">
        <f>IF(AHW$6=$AEO$5,成绩录入!EJ38,0)</f>
        <v>0</v>
      </c>
      <c r="AHX35" s="248">
        <f>IF(AHX$6=$AEO$5,成绩录入!EK38,0)</f>
        <v>0</v>
      </c>
      <c r="AHY35" s="248">
        <f>IF(AHY$6=$AEO$5,成绩录入!EL38,0)</f>
        <v>0</v>
      </c>
      <c r="AHZ35" s="248">
        <f>IF(AHZ$6=$AEO$5,成绩录入!EM38,0)</f>
        <v>0</v>
      </c>
      <c r="AIA35" s="248">
        <f>IF(AIA$6=$AEO$5,成绩录入!EN38,0)</f>
        <v>0</v>
      </c>
      <c r="AIB35" s="248">
        <f>IF(AIB$6=$AEO$5,成绩录入!EO38,0)</f>
        <v>0</v>
      </c>
      <c r="AIC35" s="248">
        <f>IF(AIC$6=$AEO$5,成绩录入!EP38,0)</f>
        <v>0</v>
      </c>
      <c r="AID35" s="248">
        <f>IF(AID$6=$AEO$5,成绩录入!EQ38,0)</f>
        <v>0</v>
      </c>
      <c r="AIE35" s="248">
        <f>IF(AIE$6=$AEO$5,成绩录入!ER38,0)</f>
        <v>0</v>
      </c>
      <c r="AIF35" s="248">
        <f>IF(AIF$6=$AEO$5,成绩录入!ES38,0)</f>
        <v>0</v>
      </c>
      <c r="AIG35" s="248">
        <f>IF(AIG$6=$AEO$5,成绩录入!ET38,0)</f>
        <v>0</v>
      </c>
      <c r="AIH35" s="248">
        <f>IF(AIH$6=$AEO$5,成绩录入!EU38,0)</f>
        <v>0</v>
      </c>
      <c r="AII35" s="248">
        <f>IF(AII$6=$AEO$5,成绩录入!EV38,0)</f>
        <v>0</v>
      </c>
      <c r="AIJ35" s="248">
        <f>IF(AIJ$6=$AEO$5,成绩录入!EW38,0)</f>
        <v>0</v>
      </c>
      <c r="AIK35" s="248">
        <f>IF(AIK$6=$AEO$5,成绩录入!EX38,0)</f>
        <v>0</v>
      </c>
      <c r="AIL35" s="218">
        <f t="shared" si="35"/>
        <v>0</v>
      </c>
      <c r="AIN35" s="214" t="str">
        <f>初始录入!A40</f>
        <v/>
      </c>
      <c r="AIO35" s="215">
        <f>初始录入!B40</f>
        <v>0</v>
      </c>
      <c r="AIP35" s="216">
        <f>初始录入!C40</f>
        <v>0</v>
      </c>
      <c r="AIQ35" s="314">
        <f>IF(平时!D33&lt;&gt;"",平时!D33,0)</f>
        <v>0</v>
      </c>
      <c r="AIR35" s="324" t="str">
        <f t="shared" si="89"/>
        <v/>
      </c>
      <c r="AIS35" s="314">
        <f>IF(过程!D33&lt;&gt;"",过程!D33,0)</f>
        <v>0</v>
      </c>
      <c r="AIT35" s="324" t="str">
        <f t="shared" si="90"/>
        <v/>
      </c>
      <c r="AIU35" s="216">
        <f>IF(期末!D33&lt;&gt;"",期末!D33,0)</f>
        <v>0</v>
      </c>
      <c r="AIV35" s="324" t="str">
        <f t="shared" si="91"/>
        <v/>
      </c>
      <c r="AIW35" s="325">
        <f t="shared" si="92"/>
        <v>0</v>
      </c>
      <c r="AIX35" s="314">
        <f>IF(平时!E33&lt;&gt;"",平时!E33,0)</f>
        <v>0</v>
      </c>
      <c r="AIY35" s="324" t="str">
        <f t="shared" si="93"/>
        <v/>
      </c>
      <c r="AIZ35" s="314">
        <f>IF(过程!E33&lt;&gt;"",过程!E33,0)</f>
        <v>0</v>
      </c>
      <c r="AJA35" s="324" t="str">
        <f t="shared" si="94"/>
        <v/>
      </c>
      <c r="AJB35" s="216">
        <f>IF(期末!E33&lt;&gt;"",期末!E33,0)</f>
        <v>0</v>
      </c>
      <c r="AJC35" s="324" t="str">
        <f t="shared" si="95"/>
        <v/>
      </c>
      <c r="AJD35" s="325">
        <f t="shared" si="96"/>
        <v>0</v>
      </c>
      <c r="AJE35" s="314">
        <f>IF(平时!F33&lt;&gt;"",平时!F33,0)</f>
        <v>0</v>
      </c>
      <c r="AJF35" s="324" t="str">
        <f t="shared" si="97"/>
        <v/>
      </c>
      <c r="AJG35" s="314">
        <f>IF(过程!F33&lt;&gt;"",过程!F33,0)</f>
        <v>0</v>
      </c>
      <c r="AJH35" s="324" t="str">
        <f t="shared" si="98"/>
        <v/>
      </c>
      <c r="AJI35" s="216">
        <f>IF(期末!F33&lt;&gt;"",期末!F33,0)</f>
        <v>0</v>
      </c>
      <c r="AJJ35" s="324" t="str">
        <f t="shared" si="99"/>
        <v/>
      </c>
      <c r="AJK35" s="325">
        <f t="shared" si="100"/>
        <v>0</v>
      </c>
      <c r="AJL35" s="314">
        <f>IF(平时!G33&lt;&gt;"",平时!G33,0)</f>
        <v>0</v>
      </c>
      <c r="AJM35" s="324" t="str">
        <f t="shared" si="101"/>
        <v/>
      </c>
      <c r="AJN35" s="314">
        <f>IF(过程!G33&lt;&gt;"",过程!G33,0)</f>
        <v>0</v>
      </c>
      <c r="AJO35" s="324" t="str">
        <f t="shared" si="102"/>
        <v/>
      </c>
      <c r="AJP35" s="216">
        <f>IF(期末!G33&lt;&gt;"",期末!G33,0)</f>
        <v>0</v>
      </c>
      <c r="AJQ35" s="324" t="str">
        <f t="shared" si="103"/>
        <v/>
      </c>
      <c r="AJR35" s="325">
        <f t="shared" si="104"/>
        <v>0</v>
      </c>
      <c r="AJS35" s="314">
        <f>IF(平时!H33&lt;&gt;"",平时!H33,0)</f>
        <v>0</v>
      </c>
      <c r="AJT35" s="324" t="str">
        <f t="shared" si="105"/>
        <v/>
      </c>
      <c r="AJU35" s="314">
        <f>IF(过程!H33&lt;&gt;"",过程!H33,0)</f>
        <v>0</v>
      </c>
      <c r="AJV35" s="324" t="str">
        <f t="shared" si="106"/>
        <v/>
      </c>
      <c r="AJW35" s="216">
        <f>IF(期末!H33&lt;&gt;"",期末!H33,0)</f>
        <v>0</v>
      </c>
      <c r="AJX35" s="324" t="str">
        <f t="shared" si="107"/>
        <v/>
      </c>
      <c r="AJY35" s="326">
        <f t="shared" si="108"/>
        <v>0</v>
      </c>
      <c r="AKA35" s="216" t="str">
        <f>初始录入!A40</f>
        <v/>
      </c>
      <c r="AKB35" s="216">
        <f>初始录入!B40</f>
        <v>0</v>
      </c>
      <c r="AKC35" s="216">
        <f>初始录入!C40</f>
        <v>0</v>
      </c>
      <c r="AKD35" s="327" t="str">
        <f>IF(初始录入!$E40=初始录入!$K$2,达成度!$D48,"")</f>
        <v/>
      </c>
      <c r="AKE35" s="327" t="str">
        <f>IF(初始录入!$E40=初始录入!$K$3,达成度!D48,"")</f>
        <v/>
      </c>
      <c r="AKF35" s="216" t="str">
        <f>IF(初始录入!$E40=初始录入!$K$4,达成度!D48,"")</f>
        <v/>
      </c>
      <c r="AKG35" s="216" t="str">
        <f>IF(初始录入!$E40=初始录入!$K$5,达成度!D48,"")</f>
        <v/>
      </c>
      <c r="AKH35" s="327" t="str">
        <f>IF(初始录入!$E40=初始录入!$K$2,达成度!E48,"")</f>
        <v/>
      </c>
      <c r="AKI35" s="327" t="str">
        <f>IF(初始录入!$E40=初始录入!$K$3,达成度!E48,"")</f>
        <v/>
      </c>
      <c r="AKJ35" s="216" t="str">
        <f>IF(初始录入!$E40=初始录入!$K$4,达成度!E48,"")</f>
        <v/>
      </c>
      <c r="AKK35" s="216" t="str">
        <f>IF(初始录入!$E40=初始录入!$K$5,达成度!E48,"")</f>
        <v/>
      </c>
      <c r="AKL35" s="327" t="str">
        <f>IF(初始录入!$E40=初始录入!$K$2,达成度!F48,"")</f>
        <v/>
      </c>
      <c r="AKM35" s="327" t="str">
        <f>IF(初始录入!$E40=初始录入!$K$3,达成度!F48,"")</f>
        <v/>
      </c>
      <c r="AKN35" s="216" t="str">
        <f>IF(初始录入!$E40=初始录入!$K$4,达成度!F48,"")</f>
        <v/>
      </c>
      <c r="AKO35" s="216" t="str">
        <f>IF(初始录入!$E40=初始录入!$K$5,达成度!F48,"")</f>
        <v/>
      </c>
      <c r="AKP35" s="327" t="str">
        <f>IF(初始录入!$E40=初始录入!$K$2,达成度!H48,"")</f>
        <v/>
      </c>
      <c r="AKQ35" s="327" t="str">
        <f>IF(初始录入!$E40=初始录入!$K$3,达成度!H48,"")</f>
        <v/>
      </c>
      <c r="AKR35" s="216" t="str">
        <f>IF(初始录入!$E40=初始录入!$K$4,达成度!H48,"")</f>
        <v/>
      </c>
      <c r="AKS35" s="216" t="str">
        <f>IF(初始录入!$E40=初始录入!$K$5,达成度!H48,"")</f>
        <v/>
      </c>
      <c r="AKT35" s="327" t="str">
        <f>IF(初始录入!$E40=初始录入!$K$2,达成度!I48,"")</f>
        <v/>
      </c>
      <c r="AKU35" s="327" t="str">
        <f>IF(初始录入!$E40=初始录入!$K$3,达成度!I48,"")</f>
        <v/>
      </c>
      <c r="AKV35" s="216" t="str">
        <f>IF(初始录入!$E40=初始录入!$K$4,达成度!I48,"")</f>
        <v/>
      </c>
      <c r="AKW35" s="216" t="str">
        <f>IF(初始录入!$E40=初始录入!$K$5,达成度!I48,"")</f>
        <v/>
      </c>
      <c r="AKX35" s="327" t="str">
        <f>IF(初始录入!$E40=初始录入!$K$2,达成度!J48,"")</f>
        <v/>
      </c>
      <c r="AKY35" s="327" t="str">
        <f>IF(初始录入!$E40=初始录入!$K$3,达成度!J48,"")</f>
        <v/>
      </c>
      <c r="AKZ35" s="216" t="str">
        <f>IF(初始录入!$E40=初始录入!$K$4,达成度!J48,"")</f>
        <v/>
      </c>
      <c r="ALA35" s="216" t="str">
        <f>IF(初始录入!$E40=初始录入!$K$5,达成度!J48,"")</f>
        <v/>
      </c>
      <c r="ALB35" s="327" t="str">
        <f>IF(初始录入!$E40=初始录入!$K$2,达成度!L48,"")</f>
        <v/>
      </c>
      <c r="ALC35" s="327" t="str">
        <f>IF(初始录入!$E40=初始录入!$K$3,达成度!L48,"")</f>
        <v/>
      </c>
      <c r="ALD35" s="216" t="str">
        <f>IF(初始录入!$E40=初始录入!$K$4,达成度!L48,"")</f>
        <v/>
      </c>
      <c r="ALE35" s="216" t="str">
        <f>IF(初始录入!$E40=初始录入!$K$5,达成度!L48,"")</f>
        <v/>
      </c>
      <c r="ALF35" s="327" t="str">
        <f>IF(初始录入!$E40=初始录入!$K$2,达成度!M48,"")</f>
        <v/>
      </c>
      <c r="ALG35" s="327" t="str">
        <f>IF(初始录入!$E40=初始录入!$K$3,达成度!M48,"")</f>
        <v/>
      </c>
      <c r="ALH35" s="216" t="str">
        <f>IF(初始录入!$E40=初始录入!$K$4,达成度!M48,"")</f>
        <v/>
      </c>
      <c r="ALI35" s="216" t="str">
        <f>IF(初始录入!$E40=初始录入!$K$5,达成度!M48,"")</f>
        <v/>
      </c>
      <c r="ALJ35" s="327" t="str">
        <f>IF(初始录入!$E40=初始录入!$K$2,达成度!N48,"")</f>
        <v/>
      </c>
      <c r="ALK35" s="327" t="str">
        <f>IF(初始录入!$E40=初始录入!$K$3,达成度!N48,"")</f>
        <v/>
      </c>
      <c r="ALL35" s="216" t="str">
        <f>IF(初始录入!$E40=初始录入!$K$4,达成度!N48,"")</f>
        <v/>
      </c>
      <c r="ALM35" s="216" t="str">
        <f>IF(初始录入!$E40=初始录入!$K$5,达成度!N48,"")</f>
        <v/>
      </c>
      <c r="ALN35" s="327" t="str">
        <f>IF(初始录入!$E40=初始录入!$K$2,达成度!P48,"")</f>
        <v/>
      </c>
      <c r="ALO35" s="327" t="str">
        <f>IF(初始录入!$E40=初始录入!$K$3,达成度!P48,"")</f>
        <v/>
      </c>
      <c r="ALP35" s="216" t="str">
        <f>IF(初始录入!$E40=初始录入!$K$4,达成度!P48,"")</f>
        <v/>
      </c>
      <c r="ALQ35" s="216" t="str">
        <f>IF(初始录入!$E40=初始录入!$K$5,达成度!P48,"")</f>
        <v/>
      </c>
      <c r="ALR35" s="327" t="str">
        <f>IF(初始录入!$E40=初始录入!$K$2,达成度!Q48,"")</f>
        <v/>
      </c>
      <c r="ALS35" s="327" t="str">
        <f>IF(初始录入!$E40=初始录入!$K$3,达成度!Q48,"")</f>
        <v/>
      </c>
      <c r="ALT35" s="216" t="str">
        <f>IF(初始录入!$E40=初始录入!$K$4,达成度!Q48,"")</f>
        <v/>
      </c>
      <c r="ALU35" s="216" t="str">
        <f>IF(初始录入!$E40=初始录入!$K$5,达成度!Q48,"")</f>
        <v/>
      </c>
      <c r="ALV35" s="327" t="str">
        <f>IF(初始录入!$E40=初始录入!$K$2,达成度!R48,"")</f>
        <v/>
      </c>
      <c r="ALW35" s="327" t="str">
        <f>IF(初始录入!$E40=初始录入!$K$3,达成度!R48,"")</f>
        <v/>
      </c>
      <c r="ALX35" s="216" t="str">
        <f>IF(初始录入!$E40=初始录入!$K$4,达成度!R48,"")</f>
        <v/>
      </c>
      <c r="ALY35" s="216"/>
      <c r="ALZ35" s="327" t="str">
        <f>IF(初始录入!$E40=初始录入!$K$2,达成度!T48,"")</f>
        <v/>
      </c>
      <c r="AMA35" s="327" t="str">
        <f>IF(初始录入!$E40=初始录入!$K$3,达成度!T48,"")</f>
        <v/>
      </c>
      <c r="AMB35" s="216" t="str">
        <f>IF(初始录入!$E40=初始录入!$K$4,达成度!T48,"")</f>
        <v/>
      </c>
      <c r="AMC35" s="216" t="str">
        <f>IF(初始录入!$E40=初始录入!$K$5,达成度!T48,"")</f>
        <v/>
      </c>
      <c r="AMD35" s="327" t="str">
        <f>IF(初始录入!$E40=初始录入!$K$2,达成度!U48,"")</f>
        <v/>
      </c>
      <c r="AME35" s="327" t="str">
        <f>IF(初始录入!$E40=初始录入!$K$3,达成度!U48,"")</f>
        <v/>
      </c>
      <c r="AMF35" s="216" t="str">
        <f>IF(初始录入!$E40=初始录入!$K$4,达成度!U48,"")</f>
        <v/>
      </c>
      <c r="AMG35" s="216" t="str">
        <f>IF(初始录入!$E40=初始录入!$K$5,达成度!U48,"")</f>
        <v/>
      </c>
      <c r="AMH35" s="327" t="str">
        <f>IF(初始录入!$E40=初始录入!$K$2,达成度!V48,"")</f>
        <v/>
      </c>
      <c r="AMI35" s="327" t="str">
        <f>IF(初始录入!$E40=初始录入!$K$3,达成度!V48,"")</f>
        <v/>
      </c>
      <c r="AMJ35" s="216" t="str">
        <f>IF(初始录入!$E40=初始录入!$K$4,达成度!W48,"")</f>
        <v/>
      </c>
      <c r="AMK35" s="216" t="str">
        <f>IF(初始录入!$E40=初始录入!$K$5,达成度!W48,"")</f>
        <v/>
      </c>
      <c r="AMM35" s="215">
        <f t="shared" si="114"/>
        <v>28</v>
      </c>
      <c r="AMN35" s="222" t="str">
        <f t="shared" si="109"/>
        <v/>
      </c>
      <c r="AMO35" s="325" t="str">
        <f>IF($AMM35&lt;=$H$7,INDEX(达成度!$G$21:$G$170,$AMM35,1),"")</f>
        <v/>
      </c>
      <c r="AMP35" s="325" t="str">
        <f>IF($AMM35&lt;=$H$7,INDEX(达成度!$K$21:$K$170,$AMM35,1),"")</f>
        <v/>
      </c>
      <c r="AMQ35" s="325" t="str">
        <f>IF($AMM35&lt;=$H$7,INDEX(达成度!$O$21:$O$170,$AMM35,1),"")</f>
        <v/>
      </c>
      <c r="AMR35" s="325" t="str">
        <f>IF($AMM35&lt;=$H$7,INDEX(达成度!$S$21:$S$170,$AMM35,1),"")</f>
        <v/>
      </c>
      <c r="AMS35" s="326" t="str">
        <f>IF($AMM35&lt;=$H$7,INDEX(达成度!$W$21:$W$170,$AMM35,1),"")</f>
        <v/>
      </c>
      <c r="AMT35" s="328"/>
      <c r="AMU35" s="336"/>
      <c r="AMV35" s="222" t="str">
        <f t="shared" si="110"/>
        <v/>
      </c>
      <c r="AMW35" s="325" t="str">
        <f>IF($AMM35&lt;=$I$7,INDEX(达成度!$G$21:$G$170,$AMM35+$H$7,1),"")</f>
        <v/>
      </c>
      <c r="AMX35" s="325" t="str">
        <f>IF($AMM35&lt;=$I$7,INDEX(达成度!$K$21:$K$170,$AMM35+$H$7,1),"")</f>
        <v/>
      </c>
      <c r="AMY35" s="325" t="str">
        <f>IF($AMM35&lt;=$I$7,INDEX(达成度!$O$21:$O$170,$AMM35+$H$7,1),"")</f>
        <v/>
      </c>
      <c r="AMZ35" s="325" t="str">
        <f>IF($AMM35&lt;=$I$7,INDEX(达成度!$S$21:$S$170,$AMM35+$H$7,1),"")</f>
        <v/>
      </c>
      <c r="ANA35" s="326" t="str">
        <f>IF($AMM35&lt;=$I$7,INDEX(达成度!$W$21:$W$170,$AMM35+$H$7,1),"")</f>
        <v/>
      </c>
      <c r="ANB35" s="206"/>
      <c r="ANC35" s="215"/>
      <c r="AND35" s="216" t="str">
        <f t="shared" si="111"/>
        <v/>
      </c>
      <c r="ANE35" s="325" t="str">
        <f>IF($AMM35&lt;=$J$7,INDEX(达成度!$G$21:$G$170,$AMM35+$H$7+$I$7,1),"")</f>
        <v/>
      </c>
      <c r="ANF35" s="325" t="str">
        <f>IF($AMM35&lt;=$J$7,INDEX(达成度!$K$21:$K$170,$AMM35+$H$7+$I$7,1),"")</f>
        <v/>
      </c>
      <c r="ANG35" s="325" t="str">
        <f>IF($AMM35&lt;=$J$7,INDEX(达成度!$O$21:$O$170,$AMM35+$H$7+$I$7,1),"")</f>
        <v/>
      </c>
      <c r="ANH35" s="325" t="str">
        <f>IF($AMM35&lt;=$J$7,INDEX(达成度!$S$21:$S$170,$AMM35+$H$7+$I$7,1),"")</f>
        <v/>
      </c>
      <c r="ANI35" s="326" t="str">
        <f>IF($AMM35&lt;=$J$7,INDEX(达成度!$W$21:$W$170,$AMM35+$H$7+$I$7,1),"")</f>
        <v/>
      </c>
      <c r="ANK35" s="215"/>
      <c r="ANL35" s="216" t="str">
        <f t="shared" si="112"/>
        <v/>
      </c>
      <c r="ANM35" s="325" t="str">
        <f>IF($AMM35&lt;=$K$7,INDEX(达成度!$G$21:$G$170,$AMM35+$H$7+$I$7+$J$7,1),"")</f>
        <v/>
      </c>
      <c r="ANN35" s="325" t="str">
        <f>IF($AMM35&lt;=$K$7,INDEX(达成度!$K$21:$K$170,$AMM35+$H$7+$I$7+$J$7,1),"")</f>
        <v/>
      </c>
      <c r="ANO35" s="325" t="str">
        <f>IF($AMM35&lt;=$K$7,INDEX(达成度!$O$21:$O$170,$AMM35+$H$7+$I$7+$J$7,1),"")</f>
        <v/>
      </c>
      <c r="ANP35" s="325" t="str">
        <f>IF($AMM35&lt;=$K$7,INDEX(达成度!$S$21:$S$170,$AMM35+$H$7+$I$7+$J$7,1),"")</f>
        <v/>
      </c>
      <c r="ANQ35" s="326" t="str">
        <f>IF($AMM35&lt;=$K$7,INDEX(达成度!$W$21:$W$170,$AMM35+$H$7+$I$7+$J$7,1),"")</f>
        <v/>
      </c>
    </row>
    <row r="36" ht="18" customHeight="1" spans="1:1024 1025:1057">
      <c r="A36" s="215" t="str">
        <f>初始录入!A41</f>
        <v/>
      </c>
      <c r="B36" s="216" t="str">
        <f>IF(初始录入!B41&lt;&gt;"",初始录入!B41,"")</f>
        <v/>
      </c>
      <c r="C36" s="216" t="str">
        <f>IF(初始录入!C41&lt;&gt;"",初始录入!C41,"")</f>
        <v/>
      </c>
      <c r="D36" s="216" t="str">
        <f>IF(初始录入!D41&lt;&gt;"",初始录入!D41,"")</f>
        <v/>
      </c>
      <c r="E36" s="218" t="str">
        <f>IF(初始录入!E41&lt;&gt;"",初始录入!E41,"")</f>
        <v/>
      </c>
      <c r="G36" s="330"/>
      <c r="H36" s="295">
        <f>IF(初始录入!E41=H$6,1,0)</f>
        <v>0</v>
      </c>
      <c r="I36" s="295">
        <f>IF(初始录入!E41=I$6,1,0)</f>
        <v>0</v>
      </c>
      <c r="J36" s="295">
        <f>IF(初始录入!E41=J$6,1,0)</f>
        <v>0</v>
      </c>
      <c r="K36" s="321">
        <f>IF(初始录入!E41=K$6,1,0)</f>
        <v>0</v>
      </c>
      <c r="L36" s="28"/>
      <c r="X36" s="28"/>
      <c r="Y36" s="294">
        <v>100</v>
      </c>
      <c r="Z36" s="295">
        <f>成绩录入!$F$7</f>
        <v>0</v>
      </c>
      <c r="AA36" s="295">
        <f>成绩录入!F39</f>
        <v>0</v>
      </c>
      <c r="AB36" s="296">
        <f>IF(初始录入!$M$7&lt;&gt;"",IF(成绩录入!$F$7&lt;&gt;"",IF(初始录入!$P$7="次数",AA36/Z36*Y36,成绩录入!F39),0),0)</f>
        <v>0</v>
      </c>
      <c r="AC36" s="297">
        <f t="shared" si="36"/>
        <v>0</v>
      </c>
      <c r="AD36" s="297">
        <f t="shared" si="23"/>
        <v>0</v>
      </c>
      <c r="AE36" s="297">
        <f t="shared" si="24"/>
        <v>0</v>
      </c>
      <c r="AF36" s="297">
        <f t="shared" si="25"/>
        <v>0</v>
      </c>
      <c r="AG36" s="297">
        <f t="shared" si="26"/>
        <v>0</v>
      </c>
      <c r="AH36" s="298">
        <f t="shared" si="37"/>
        <v>0</v>
      </c>
      <c r="AI36" s="28"/>
      <c r="AJ36" s="260">
        <f>成绩录入!I39</f>
        <v>0</v>
      </c>
      <c r="AK36" s="248">
        <f>成绩录入!J39</f>
        <v>0</v>
      </c>
      <c r="AL36" s="248">
        <f>成绩录入!K39</f>
        <v>0</v>
      </c>
      <c r="AM36" s="248">
        <f>成绩录入!L39</f>
        <v>0</v>
      </c>
      <c r="AN36" s="248">
        <f>成绩录入!M39</f>
        <v>0</v>
      </c>
      <c r="AO36" s="298">
        <f t="shared" si="38"/>
        <v>0</v>
      </c>
      <c r="AP36" s="299"/>
      <c r="AQ36" s="260">
        <f>成绩录入!I39</f>
        <v>0</v>
      </c>
      <c r="AR36" s="248">
        <f>成绩录入!J39</f>
        <v>0</v>
      </c>
      <c r="AS36" s="248">
        <f>成绩录入!K39</f>
        <v>0</v>
      </c>
      <c r="AT36" s="248">
        <f>成绩录入!L39</f>
        <v>0</v>
      </c>
      <c r="AU36" s="248">
        <f>成绩录入!M39</f>
        <v>0</v>
      </c>
      <c r="AV36" s="298">
        <f t="shared" si="39"/>
        <v>0</v>
      </c>
      <c r="AW36" s="299"/>
      <c r="AX36" s="260">
        <f>成绩录入!I39</f>
        <v>0</v>
      </c>
      <c r="AY36" s="248">
        <f>成绩录入!J39</f>
        <v>0</v>
      </c>
      <c r="AZ36" s="248">
        <f>成绩录入!K39</f>
        <v>0</v>
      </c>
      <c r="BA36" s="248">
        <f>成绩录入!L39</f>
        <v>0</v>
      </c>
      <c r="BB36" s="248">
        <f>成绩录入!M39</f>
        <v>0</v>
      </c>
      <c r="BC36" s="298">
        <f t="shared" si="40"/>
        <v>0</v>
      </c>
      <c r="BD36" s="299"/>
      <c r="BE36" s="260">
        <f>成绩录入!I39</f>
        <v>0</v>
      </c>
      <c r="BF36" s="248">
        <f>成绩录入!J39</f>
        <v>0</v>
      </c>
      <c r="BG36" s="248">
        <f>成绩录入!K39</f>
        <v>0</v>
      </c>
      <c r="BH36" s="248">
        <f>成绩录入!L39</f>
        <v>0</v>
      </c>
      <c r="BI36" s="248">
        <f>成绩录入!M39</f>
        <v>0</v>
      </c>
      <c r="BJ36" s="298">
        <f t="shared" si="41"/>
        <v>0</v>
      </c>
      <c r="BK36" s="299"/>
      <c r="BL36" s="260">
        <f>成绩录入!I39</f>
        <v>0</v>
      </c>
      <c r="BM36" s="248">
        <f>成绩录入!J39</f>
        <v>0</v>
      </c>
      <c r="BN36" s="248">
        <f>成绩录入!K39</f>
        <v>0</v>
      </c>
      <c r="BO36" s="248">
        <f>成绩录入!L39</f>
        <v>0</v>
      </c>
      <c r="BP36" s="248">
        <f>成绩录入!M39</f>
        <v>0</v>
      </c>
      <c r="BQ36" s="298">
        <f t="shared" si="42"/>
        <v>0</v>
      </c>
      <c r="BR36" s="300"/>
      <c r="BS36" s="260">
        <f>成绩录入!P39</f>
        <v>0</v>
      </c>
      <c r="BT36" s="248">
        <f>成绩录入!Q39</f>
        <v>0</v>
      </c>
      <c r="BU36" s="248">
        <f>成绩录入!R39</f>
        <v>0</v>
      </c>
      <c r="BV36" s="248">
        <f>成绩录入!S39</f>
        <v>0</v>
      </c>
      <c r="BW36" s="248">
        <f>成绩录入!T39</f>
        <v>0</v>
      </c>
      <c r="BX36" s="248">
        <f>成绩录入!U39</f>
        <v>0</v>
      </c>
      <c r="BY36" s="248">
        <f>成绩录入!V39</f>
        <v>0</v>
      </c>
      <c r="BZ36" s="248">
        <f>成绩录入!W39</f>
        <v>0</v>
      </c>
      <c r="CA36" s="248">
        <f>成绩录入!X39</f>
        <v>0</v>
      </c>
      <c r="CB36" s="248">
        <f>成绩录入!Y39</f>
        <v>0</v>
      </c>
      <c r="CC36" s="298">
        <f t="shared" si="43"/>
        <v>0</v>
      </c>
      <c r="CD36" s="299"/>
      <c r="CE36" s="260">
        <f>成绩录入!P39</f>
        <v>0</v>
      </c>
      <c r="CF36" s="248">
        <f>成绩录入!Q39</f>
        <v>0</v>
      </c>
      <c r="CG36" s="248">
        <f>成绩录入!R39</f>
        <v>0</v>
      </c>
      <c r="CH36" s="248">
        <f>成绩录入!S39</f>
        <v>0</v>
      </c>
      <c r="CI36" s="248">
        <f>成绩录入!T39</f>
        <v>0</v>
      </c>
      <c r="CJ36" s="248">
        <f>成绩录入!U39</f>
        <v>0</v>
      </c>
      <c r="CK36" s="248">
        <f>成绩录入!V39</f>
        <v>0</v>
      </c>
      <c r="CL36" s="248">
        <f>成绩录入!W39</f>
        <v>0</v>
      </c>
      <c r="CM36" s="248">
        <f>成绩录入!X39</f>
        <v>0</v>
      </c>
      <c r="CN36" s="248">
        <f>成绩录入!Y39</f>
        <v>0</v>
      </c>
      <c r="CO36" s="298">
        <f t="shared" si="44"/>
        <v>0</v>
      </c>
      <c r="CP36" s="299"/>
      <c r="CQ36" s="260">
        <f>成绩录入!P39</f>
        <v>0</v>
      </c>
      <c r="CR36" s="248">
        <f>成绩录入!Q39</f>
        <v>0</v>
      </c>
      <c r="CS36" s="248">
        <f>成绩录入!R39</f>
        <v>0</v>
      </c>
      <c r="CT36" s="248">
        <f>成绩录入!S39</f>
        <v>0</v>
      </c>
      <c r="CU36" s="248">
        <f>成绩录入!T39</f>
        <v>0</v>
      </c>
      <c r="CV36" s="248">
        <f>成绩录入!U39</f>
        <v>0</v>
      </c>
      <c r="CW36" s="248">
        <f>成绩录入!V39</f>
        <v>0</v>
      </c>
      <c r="CX36" s="248">
        <f>成绩录入!W39</f>
        <v>0</v>
      </c>
      <c r="CY36" s="248">
        <f>成绩录入!X39</f>
        <v>0</v>
      </c>
      <c r="CZ36" s="248">
        <f>成绩录入!Y39</f>
        <v>0</v>
      </c>
      <c r="DA36" s="298">
        <f t="shared" si="45"/>
        <v>0</v>
      </c>
      <c r="DB36" s="299"/>
      <c r="DC36" s="260">
        <f>成绩录入!P39</f>
        <v>0</v>
      </c>
      <c r="DD36" s="248">
        <f>成绩录入!Q39</f>
        <v>0</v>
      </c>
      <c r="DE36" s="248">
        <f>成绩录入!R39</f>
        <v>0</v>
      </c>
      <c r="DF36" s="248">
        <f>成绩录入!S39</f>
        <v>0</v>
      </c>
      <c r="DG36" s="248">
        <f>成绩录入!T39</f>
        <v>0</v>
      </c>
      <c r="DH36" s="248">
        <f>成绩录入!U39</f>
        <v>0</v>
      </c>
      <c r="DI36" s="248">
        <f>成绩录入!V39</f>
        <v>0</v>
      </c>
      <c r="DJ36" s="248">
        <f>成绩录入!W39</f>
        <v>0</v>
      </c>
      <c r="DK36" s="248">
        <f>成绩录入!X39</f>
        <v>0</v>
      </c>
      <c r="DL36" s="248">
        <f>成绩录入!Y39</f>
        <v>0</v>
      </c>
      <c r="DM36" s="298">
        <f t="shared" si="46"/>
        <v>0</v>
      </c>
      <c r="DN36" s="299"/>
      <c r="DO36" s="260">
        <f>成绩录入!P39</f>
        <v>0</v>
      </c>
      <c r="DP36" s="248">
        <f>成绩录入!Q39</f>
        <v>0</v>
      </c>
      <c r="DQ36" s="248">
        <f>成绩录入!R39</f>
        <v>0</v>
      </c>
      <c r="DR36" s="248">
        <f>成绩录入!S39</f>
        <v>0</v>
      </c>
      <c r="DS36" s="248">
        <f>成绩录入!T39</f>
        <v>0</v>
      </c>
      <c r="DT36" s="248">
        <f>成绩录入!U39</f>
        <v>0</v>
      </c>
      <c r="DU36" s="248">
        <f>成绩录入!V39</f>
        <v>0</v>
      </c>
      <c r="DV36" s="248">
        <f>成绩录入!W39</f>
        <v>0</v>
      </c>
      <c r="DW36" s="248">
        <f>成绩录入!X39</f>
        <v>0</v>
      </c>
      <c r="DX36" s="248">
        <f>成绩录入!Y39</f>
        <v>0</v>
      </c>
      <c r="DY36" s="298">
        <f t="shared" si="47"/>
        <v>0</v>
      </c>
      <c r="DZ36" s="299"/>
      <c r="EA36" s="301" t="e">
        <f t="shared" si="48"/>
        <v>#DIV/0!</v>
      </c>
      <c r="EB36" s="297" t="e">
        <f t="shared" si="49"/>
        <v>#DIV/0!</v>
      </c>
      <c r="EC36" s="297" t="e">
        <f t="shared" si="50"/>
        <v>#DIV/0!</v>
      </c>
      <c r="ED36" s="297" t="e">
        <f t="shared" si="51"/>
        <v>#DIV/0!</v>
      </c>
      <c r="EE36" s="297" t="e">
        <f t="shared" si="52"/>
        <v>#DIV/0!</v>
      </c>
      <c r="EF36" s="302" t="e">
        <f t="shared" si="53"/>
        <v>#DIV/0!</v>
      </c>
      <c r="EG36" s="303"/>
      <c r="EH36" s="304">
        <f t="shared" si="54"/>
        <v>0</v>
      </c>
      <c r="EI36" s="296">
        <f>成绩录入!I39</f>
        <v>0</v>
      </c>
      <c r="EJ36" s="296">
        <f>成绩录入!J39</f>
        <v>0</v>
      </c>
      <c r="EK36" s="296">
        <f>成绩录入!K39</f>
        <v>0</v>
      </c>
      <c r="EL36" s="296">
        <f>成绩录入!L39</f>
        <v>0</v>
      </c>
      <c r="EM36" s="296">
        <f>成绩录入!M39</f>
        <v>0</v>
      </c>
      <c r="EN36" s="296">
        <f>成绩录入!P39</f>
        <v>0</v>
      </c>
      <c r="EO36" s="296">
        <f>成绩录入!Q39</f>
        <v>0</v>
      </c>
      <c r="EP36" s="296">
        <f>成绩录入!R39</f>
        <v>0</v>
      </c>
      <c r="EQ36" s="296">
        <f>成绩录入!S39</f>
        <v>0</v>
      </c>
      <c r="ER36" s="296">
        <f>成绩录入!T39</f>
        <v>0</v>
      </c>
      <c r="ES36" s="296">
        <f>成绩录入!U39</f>
        <v>0</v>
      </c>
      <c r="ET36" s="296">
        <f>成绩录入!V39</f>
        <v>0</v>
      </c>
      <c r="EU36" s="296">
        <f>成绩录入!W39</f>
        <v>0</v>
      </c>
      <c r="EV36" s="296">
        <f>成绩录入!X39</f>
        <v>0</v>
      </c>
      <c r="EW36" s="302">
        <f>成绩录入!Y39</f>
        <v>0</v>
      </c>
      <c r="EX36" s="303"/>
      <c r="EY36" s="304" t="str">
        <f t="shared" si="55"/>
        <v/>
      </c>
      <c r="EZ36" s="296" t="str">
        <f t="shared" si="55"/>
        <v/>
      </c>
      <c r="FA36" s="296" t="str">
        <f t="shared" si="55"/>
        <v/>
      </c>
      <c r="FB36" s="296" t="str">
        <f t="shared" si="55"/>
        <v/>
      </c>
      <c r="FC36" s="302">
        <f>成绩录入!AB39</f>
        <v>0</v>
      </c>
      <c r="FD36" s="303"/>
      <c r="FE36" s="304" t="str">
        <f t="shared" si="56"/>
        <v>√</v>
      </c>
      <c r="FF36" s="296" t="str">
        <f t="shared" si="57"/>
        <v>√</v>
      </c>
      <c r="FG36" s="296" t="str">
        <f t="shared" si="58"/>
        <v>√</v>
      </c>
      <c r="FH36" s="296" t="str">
        <f t="shared" si="59"/>
        <v>√</v>
      </c>
      <c r="FI36" s="302" t="str">
        <f t="shared" si="60"/>
        <v>√</v>
      </c>
      <c r="FJ36" s="299"/>
      <c r="FK36" s="260">
        <f>成绩录入!AB39</f>
        <v>0</v>
      </c>
      <c r="FL36" s="248">
        <f>成绩录入!AC39</f>
        <v>0</v>
      </c>
      <c r="FM36" s="248">
        <f>成绩录入!AD39</f>
        <v>0</v>
      </c>
      <c r="FN36" s="248">
        <f>成绩录入!AE39</f>
        <v>0</v>
      </c>
      <c r="FO36" s="248">
        <f>成绩录入!AF39</f>
        <v>0</v>
      </c>
      <c r="FP36" s="248">
        <f>成绩录入!AG39</f>
        <v>0</v>
      </c>
      <c r="FQ36" s="298">
        <f t="shared" si="61"/>
        <v>0</v>
      </c>
      <c r="FR36" s="299"/>
      <c r="FS36" s="260">
        <f>成绩录入!AB39</f>
        <v>0</v>
      </c>
      <c r="FT36" s="248">
        <f>成绩录入!AC39</f>
        <v>0</v>
      </c>
      <c r="FU36" s="248">
        <f>成绩录入!AD39</f>
        <v>0</v>
      </c>
      <c r="FV36" s="248">
        <f>成绩录入!AE39</f>
        <v>0</v>
      </c>
      <c r="FW36" s="248">
        <f>成绩录入!AF39</f>
        <v>0</v>
      </c>
      <c r="FX36" s="333">
        <f>成绩录入!AG39</f>
        <v>0</v>
      </c>
      <c r="FY36" s="298">
        <f t="shared" si="62"/>
        <v>0</v>
      </c>
      <c r="FZ36" s="299"/>
      <c r="GA36" s="260">
        <f>成绩录入!AB39</f>
        <v>0</v>
      </c>
      <c r="GB36" s="248">
        <f>成绩录入!AC39</f>
        <v>0</v>
      </c>
      <c r="GC36" s="248">
        <f>成绩录入!AD39</f>
        <v>0</v>
      </c>
      <c r="GD36" s="248">
        <f>成绩录入!AE39</f>
        <v>0</v>
      </c>
      <c r="GE36" s="248">
        <f>成绩录入!AF39</f>
        <v>0</v>
      </c>
      <c r="GF36" s="248">
        <f>成绩录入!AG39</f>
        <v>0</v>
      </c>
      <c r="GG36" s="298">
        <f t="shared" si="63"/>
        <v>0</v>
      </c>
      <c r="GH36" s="299"/>
      <c r="GI36" s="260">
        <f>成绩录入!AB39</f>
        <v>0</v>
      </c>
      <c r="GJ36" s="248">
        <f>成绩录入!AC39</f>
        <v>0</v>
      </c>
      <c r="GK36" s="248">
        <f>成绩录入!AD39</f>
        <v>0</v>
      </c>
      <c r="GL36" s="248">
        <f>成绩录入!AE39</f>
        <v>0</v>
      </c>
      <c r="GM36" s="248">
        <f>成绩录入!AF39</f>
        <v>0</v>
      </c>
      <c r="GN36" s="248">
        <f>成绩录入!AG39</f>
        <v>0</v>
      </c>
      <c r="GO36" s="298">
        <f t="shared" si="64"/>
        <v>0</v>
      </c>
      <c r="GP36" s="299"/>
      <c r="GQ36" s="260">
        <f>成绩录入!AB39</f>
        <v>0</v>
      </c>
      <c r="GR36" s="248">
        <f>成绩录入!AC39</f>
        <v>0</v>
      </c>
      <c r="GS36" s="248">
        <f>成绩录入!AD39</f>
        <v>0</v>
      </c>
      <c r="GT36" s="248">
        <f>成绩录入!AE39</f>
        <v>0</v>
      </c>
      <c r="GU36" s="248">
        <f>成绩录入!AF39</f>
        <v>0</v>
      </c>
      <c r="GV36" s="248">
        <f>成绩录入!AG39</f>
        <v>0</v>
      </c>
      <c r="GW36" s="298">
        <f t="shared" si="65"/>
        <v>0</v>
      </c>
      <c r="GX36" s="299"/>
      <c r="GY36" s="247">
        <f>成绩录入!AJ39</f>
        <v>0</v>
      </c>
      <c r="GZ36" s="248">
        <f>成绩录入!AK39</f>
        <v>0</v>
      </c>
      <c r="HA36" s="248">
        <f>成绩录入!AL39</f>
        <v>0</v>
      </c>
      <c r="HB36" s="248">
        <f>成绩录入!AM39</f>
        <v>0</v>
      </c>
      <c r="HC36" s="248">
        <f>成绩录入!AN39</f>
        <v>0</v>
      </c>
      <c r="HD36" s="248">
        <f>成绩录入!AO39</f>
        <v>0</v>
      </c>
      <c r="HE36" s="310">
        <f t="shared" si="66"/>
        <v>0</v>
      </c>
      <c r="HF36" s="299"/>
      <c r="HG36" s="247">
        <f>成绩录入!AJ39</f>
        <v>0</v>
      </c>
      <c r="HH36" s="248">
        <f>成绩录入!AK39</f>
        <v>0</v>
      </c>
      <c r="HI36" s="248">
        <f>成绩录入!AL39</f>
        <v>0</v>
      </c>
      <c r="HJ36" s="248">
        <f>成绩录入!AM39</f>
        <v>0</v>
      </c>
      <c r="HK36" s="248">
        <f>成绩录入!AN39</f>
        <v>0</v>
      </c>
      <c r="HL36" s="248">
        <f>成绩录入!AO39</f>
        <v>0</v>
      </c>
      <c r="HM36" s="310">
        <f t="shared" si="67"/>
        <v>0</v>
      </c>
      <c r="HN36" s="299"/>
      <c r="HO36" s="247">
        <f>成绩录入!AJ39</f>
        <v>0</v>
      </c>
      <c r="HP36" s="248">
        <f>成绩录入!AK39</f>
        <v>0</v>
      </c>
      <c r="HQ36" s="248">
        <f>成绩录入!AL39</f>
        <v>0</v>
      </c>
      <c r="HR36" s="248">
        <f>成绩录入!AM39</f>
        <v>0</v>
      </c>
      <c r="HS36" s="248">
        <f>成绩录入!AN39</f>
        <v>0</v>
      </c>
      <c r="HT36" s="248">
        <f>成绩录入!AO39</f>
        <v>0</v>
      </c>
      <c r="HU36" s="310">
        <f t="shared" si="68"/>
        <v>0</v>
      </c>
      <c r="HV36" s="299"/>
      <c r="HW36" s="247">
        <f>成绩录入!AJ39</f>
        <v>0</v>
      </c>
      <c r="HX36" s="248">
        <f>成绩录入!AK39</f>
        <v>0</v>
      </c>
      <c r="HY36" s="248">
        <f>成绩录入!AL39</f>
        <v>0</v>
      </c>
      <c r="HZ36" s="248">
        <f>成绩录入!AM39</f>
        <v>0</v>
      </c>
      <c r="IA36" s="248">
        <f>成绩录入!AN39</f>
        <v>0</v>
      </c>
      <c r="IB36" s="248">
        <f>成绩录入!AO39</f>
        <v>0</v>
      </c>
      <c r="IC36" s="310">
        <f t="shared" si="69"/>
        <v>0</v>
      </c>
      <c r="ID36" s="299"/>
      <c r="IE36" s="247">
        <f>成绩录入!AJ39</f>
        <v>0</v>
      </c>
      <c r="IF36" s="248">
        <f>成绩录入!AK39</f>
        <v>0</v>
      </c>
      <c r="IG36" s="248">
        <f>成绩录入!AL39</f>
        <v>0</v>
      </c>
      <c r="IH36" s="248">
        <f>成绩录入!AM39</f>
        <v>0</v>
      </c>
      <c r="II36" s="248">
        <f>成绩录入!AN39</f>
        <v>0</v>
      </c>
      <c r="IJ36" s="248">
        <f>成绩录入!AO39</f>
        <v>0</v>
      </c>
      <c r="IK36" s="310">
        <f t="shared" si="70"/>
        <v>0</v>
      </c>
      <c r="IL36" s="299"/>
      <c r="IM36" s="313" t="e">
        <f t="shared" si="71"/>
        <v>#DIV/0!</v>
      </c>
      <c r="IN36" s="314" t="e">
        <f t="shared" si="72"/>
        <v>#DIV/0!</v>
      </c>
      <c r="IO36" s="314" t="e">
        <f t="shared" si="73"/>
        <v>#DIV/0!</v>
      </c>
      <c r="IP36" s="314" t="e">
        <f t="shared" si="74"/>
        <v>#DIV/0!</v>
      </c>
      <c r="IQ36" s="314" t="e">
        <f t="shared" si="75"/>
        <v>#DIV/0!</v>
      </c>
      <c r="IR36" s="315" t="e">
        <f t="shared" si="76"/>
        <v>#DIV/0!</v>
      </c>
      <c r="IS36" s="316"/>
      <c r="IT36" s="214">
        <f>成绩录入!AR39</f>
        <v>0</v>
      </c>
      <c r="IU36" s="216">
        <f>成绩录入!AS39</f>
        <v>0</v>
      </c>
      <c r="IV36" s="216">
        <f>成绩录入!AT39</f>
        <v>0</v>
      </c>
      <c r="IW36" s="216">
        <f>成绩录入!AU39</f>
        <v>0</v>
      </c>
      <c r="IX36" s="216">
        <f>成绩录入!AV39</f>
        <v>0</v>
      </c>
      <c r="IY36" s="216">
        <f>成绩录入!AW39</f>
        <v>0</v>
      </c>
      <c r="IZ36" s="298">
        <f t="shared" si="77"/>
        <v>0</v>
      </c>
      <c r="JA36" s="299"/>
      <c r="JB36" s="317">
        <f>成绩录入!AR39</f>
        <v>0</v>
      </c>
      <c r="JC36" s="216">
        <f>成绩录入!AS39</f>
        <v>0</v>
      </c>
      <c r="JD36" s="216">
        <f>成绩录入!AT39</f>
        <v>0</v>
      </c>
      <c r="JE36" s="216">
        <f>成绩录入!AU39</f>
        <v>0</v>
      </c>
      <c r="JF36" s="216">
        <f>成绩录入!AV39</f>
        <v>0</v>
      </c>
      <c r="JG36" s="216">
        <f>成绩录入!AW39</f>
        <v>0</v>
      </c>
      <c r="JH36" s="298">
        <f t="shared" si="78"/>
        <v>0</v>
      </c>
      <c r="JI36" s="299"/>
      <c r="JJ36" s="248">
        <f>成绩录入!AR39</f>
        <v>0</v>
      </c>
      <c r="JK36" s="248">
        <f>成绩录入!AS39</f>
        <v>0</v>
      </c>
      <c r="JL36" s="248">
        <f>成绩录入!AT39</f>
        <v>0</v>
      </c>
      <c r="JM36" s="248">
        <f>成绩录入!AU39</f>
        <v>0</v>
      </c>
      <c r="JN36" s="248">
        <f>成绩录入!AV39</f>
        <v>0</v>
      </c>
      <c r="JO36" s="248">
        <f>成绩录入!AW39</f>
        <v>0</v>
      </c>
      <c r="JP36" s="298">
        <f t="shared" si="79"/>
        <v>0</v>
      </c>
      <c r="JQ36" s="299"/>
      <c r="JR36" s="308">
        <f>成绩录入!AR39</f>
        <v>0</v>
      </c>
      <c r="JS36" s="248">
        <f>成绩录入!AS39</f>
        <v>0</v>
      </c>
      <c r="JT36" s="248">
        <f>成绩录入!AT39</f>
        <v>0</v>
      </c>
      <c r="JU36" s="248">
        <f>成绩录入!AU39</f>
        <v>0</v>
      </c>
      <c r="JV36" s="248">
        <f>成绩录入!AV39</f>
        <v>0</v>
      </c>
      <c r="JW36" s="248">
        <f>成绩录入!AW39</f>
        <v>0</v>
      </c>
      <c r="JX36" s="298">
        <f t="shared" si="80"/>
        <v>0</v>
      </c>
      <c r="JY36" s="299"/>
      <c r="JZ36" s="308">
        <f>成绩录入!AR39</f>
        <v>0</v>
      </c>
      <c r="KA36" s="248">
        <f>成绩录入!AS39</f>
        <v>0</v>
      </c>
      <c r="KB36" s="248">
        <f>成绩录入!AT39</f>
        <v>0</v>
      </c>
      <c r="KC36" s="248">
        <f>成绩录入!AU39</f>
        <v>0</v>
      </c>
      <c r="KD36" s="248">
        <f>成绩录入!AV39</f>
        <v>0</v>
      </c>
      <c r="KE36" s="248">
        <f>成绩录入!AW39</f>
        <v>0</v>
      </c>
      <c r="KF36" s="298">
        <f t="shared" si="81"/>
        <v>0</v>
      </c>
      <c r="KG36" s="299"/>
      <c r="KH36" s="313">
        <f t="shared" si="28"/>
        <v>0</v>
      </c>
      <c r="KI36" s="314">
        <f t="shared" si="82"/>
        <v>0</v>
      </c>
      <c r="KJ36" s="314">
        <f t="shared" si="83"/>
        <v>0</v>
      </c>
      <c r="KK36" s="314">
        <f t="shared" si="84"/>
        <v>0</v>
      </c>
      <c r="KL36" s="314">
        <f t="shared" si="85"/>
        <v>0</v>
      </c>
      <c r="KM36" s="315">
        <f t="shared" si="86"/>
        <v>0</v>
      </c>
      <c r="KN36" s="90"/>
      <c r="KO36" s="294">
        <f>IF(总评!G34&lt;60,1,0)</f>
        <v>0</v>
      </c>
      <c r="KP36" s="295">
        <f t="shared" si="29"/>
        <v>0</v>
      </c>
      <c r="KQ36" s="295">
        <f t="shared" si="30"/>
        <v>0</v>
      </c>
      <c r="KR36" s="321">
        <f t="shared" si="31"/>
        <v>0</v>
      </c>
      <c r="KS36" s="321">
        <f t="shared" si="87"/>
        <v>0</v>
      </c>
      <c r="KT36" s="27"/>
      <c r="KU36" s="27"/>
      <c r="KV36" s="27"/>
      <c r="KW36" s="27"/>
      <c r="KX36" s="27"/>
      <c r="KY36" s="27"/>
      <c r="KZ36" s="27"/>
      <c r="LA36" s="27"/>
      <c r="LB36" s="27"/>
      <c r="LC36" s="27"/>
      <c r="OT36" s="247">
        <f>IF(OT$6=$OS$5,成绩录入!BC39,0)</f>
        <v>0</v>
      </c>
      <c r="OU36" s="248">
        <f>IF(OU$6=$OS$5,成绩录入!BD39,0)</f>
        <v>0</v>
      </c>
      <c r="OV36" s="248">
        <f>IF(OV$6=$OS$5,成绩录入!BE39,0)</f>
        <v>0</v>
      </c>
      <c r="OW36" s="248">
        <f>IF(OW$6=$OS$5,成绩录入!BF39,0)</f>
        <v>0</v>
      </c>
      <c r="OX36" s="248">
        <f>IF(OX$6=$OS$5,成绩录入!BG39,0)</f>
        <v>0</v>
      </c>
      <c r="OY36" s="248">
        <f>IF(OY$6=$OS$5,成绩录入!BH39,0)</f>
        <v>0</v>
      </c>
      <c r="OZ36" s="248">
        <f>IF(OZ$6=$OS$5,成绩录入!BI39,0)</f>
        <v>0</v>
      </c>
      <c r="PA36" s="248">
        <f>IF(PA$6=$OS$5,成绩录入!BJ39,0)</f>
        <v>0</v>
      </c>
      <c r="PB36" s="248">
        <f>IF(PB$6=$OS$5,成绩录入!BK39,0)</f>
        <v>0</v>
      </c>
      <c r="PC36" s="248">
        <f>IF(PC$6=$OS$5,成绩录入!BL39,0)</f>
        <v>0</v>
      </c>
      <c r="PD36" s="248">
        <f>IF(PD$6=$OS$5,成绩录入!BM39,0)</f>
        <v>0</v>
      </c>
      <c r="PE36" s="248">
        <f>IF(PE$6=$OS$5,成绩录入!BN39,0)</f>
        <v>0</v>
      </c>
      <c r="PF36" s="248">
        <f>IF(PF$6=$OS$5,成绩录入!BO39,0)</f>
        <v>0</v>
      </c>
      <c r="PG36" s="248">
        <f>IF(PG$6=$OS$5,成绩录入!BP39,0)</f>
        <v>0</v>
      </c>
      <c r="PH36" s="248">
        <f>IF(PH$6=$OS$5,成绩录入!BQ39,0)</f>
        <v>0</v>
      </c>
      <c r="PI36" s="248">
        <f>IF(PI$6=$OS$5,成绩录入!BR39,0)</f>
        <v>0</v>
      </c>
      <c r="PJ36" s="248">
        <f>IF(PJ$6=$OS$5,成绩录入!BS39,0)</f>
        <v>0</v>
      </c>
      <c r="PK36" s="248">
        <f>IF(PK$6=$OS$5,成绩录入!BT39,0)</f>
        <v>0</v>
      </c>
      <c r="PL36" s="248">
        <f>IF(PL$6=$OS$5,成绩录入!BU39,0)</f>
        <v>0</v>
      </c>
      <c r="PM36" s="248">
        <f>IF(PM$6=$OS$5,成绩录入!BV39,0)</f>
        <v>0</v>
      </c>
      <c r="PN36" s="248">
        <f>IF(PN$6=$OS$5,成绩录入!BW39,0)</f>
        <v>0</v>
      </c>
      <c r="PO36" s="248">
        <f>IF(PO$6=$OS$5,成绩录入!BX39,0)</f>
        <v>0</v>
      </c>
      <c r="PP36" s="248">
        <f>IF(PP$6=$OS$5,成绩录入!BY39,0)</f>
        <v>0</v>
      </c>
      <c r="PQ36" s="248">
        <f>IF(PQ$6=$OS$5,成绩录入!BZ39,0)</f>
        <v>0</v>
      </c>
      <c r="PR36" s="248">
        <f>IF(PR$6=$OS$5,成绩录入!CA39,0)</f>
        <v>0</v>
      </c>
      <c r="PS36" s="248">
        <f>IF(PS$6=$OS$5,成绩录入!CB39,0)</f>
        <v>0</v>
      </c>
      <c r="PT36" s="248">
        <f>IF(PT$6=$OS$5,成绩录入!CC39,0)</f>
        <v>0</v>
      </c>
      <c r="PU36" s="248">
        <f>IF(PU$6=$OS$5,成绩录入!CD39,0)</f>
        <v>0</v>
      </c>
      <c r="PV36" s="248">
        <f>IF(PV$6=$OS$5,成绩录入!CE39,0)</f>
        <v>0</v>
      </c>
      <c r="PW36" s="248">
        <f>IF(PW$6=$OS$5,成绩录入!CF39,0)</f>
        <v>0</v>
      </c>
      <c r="PX36" s="248">
        <f>IF(PX$6=$OS$5,成绩录入!CG39,0)</f>
        <v>0</v>
      </c>
      <c r="PY36" s="248">
        <f>IF(PY$6=$OS$5,成绩录入!CH39,0)</f>
        <v>0</v>
      </c>
      <c r="PZ36" s="248">
        <f>IF(PZ$6=$OS$5,成绩录入!CI39,0)</f>
        <v>0</v>
      </c>
      <c r="QA36" s="248">
        <f>IF(QA$6=$OS$5,成绩录入!CJ39,0)</f>
        <v>0</v>
      </c>
      <c r="QB36" s="248">
        <f>IF(QB$6=$OS$5,成绩录入!CK39,0)</f>
        <v>0</v>
      </c>
      <c r="QC36" s="248">
        <f>IF(QC$6=$OS$5,成绩录入!CL39,0)</f>
        <v>0</v>
      </c>
      <c r="QD36" s="248">
        <f>IF(QD$6=$OS$5,成绩录入!CM39,0)</f>
        <v>0</v>
      </c>
      <c r="QE36" s="248">
        <f>IF(QE$6=$OS$5,成绩录入!CN39,0)</f>
        <v>0</v>
      </c>
      <c r="QF36" s="248">
        <f>IF(QF$6=$OS$5,成绩录入!CO39,0)</f>
        <v>0</v>
      </c>
      <c r="QG36" s="248">
        <f>IF(QG$6=$OS$5,成绩录入!CP39,0)</f>
        <v>0</v>
      </c>
      <c r="QH36" s="248">
        <f>IF(QH$6=$OS$5,成绩录入!CQ39,0)</f>
        <v>0</v>
      </c>
      <c r="QI36" s="248">
        <f>IF(QI$6=$OS$5,成绩录入!CR39,0)</f>
        <v>0</v>
      </c>
      <c r="QJ36" s="248">
        <f>IF(QJ$6=$OS$5,成绩录入!CS39,0)</f>
        <v>0</v>
      </c>
      <c r="QK36" s="248">
        <f>IF(QK$6=$OS$5,成绩录入!CT39,0)</f>
        <v>0</v>
      </c>
      <c r="QL36" s="248">
        <f>IF(QL$6=$OS$5,成绩录入!CU39,0)</f>
        <v>0</v>
      </c>
      <c r="QM36" s="248">
        <f>IF(QM$6=$OS$5,成绩录入!CV39,0)</f>
        <v>0</v>
      </c>
      <c r="QN36" s="248">
        <f>IF(QN$6=$OS$5,成绩录入!CW39,0)</f>
        <v>0</v>
      </c>
      <c r="QO36" s="248">
        <f>IF(QO$6=$OS$5,成绩录入!CX39,0)</f>
        <v>0</v>
      </c>
      <c r="QP36" s="248">
        <f>IF(QP$6=$OS$5,成绩录入!CY39,0)</f>
        <v>0</v>
      </c>
      <c r="QQ36" s="248">
        <f>IF(QQ$6=$OS$5,成绩录入!CZ39,0)</f>
        <v>0</v>
      </c>
      <c r="QR36" s="248">
        <f>IF(QR$6=$OS$5,成绩录入!DA39,0)</f>
        <v>0</v>
      </c>
      <c r="QS36" s="248">
        <f>IF(QS$6=$OS$5,成绩录入!DB39,0)</f>
        <v>0</v>
      </c>
      <c r="QT36" s="248">
        <f>IF(QT$6=$OS$5,成绩录入!DC39,0)</f>
        <v>0</v>
      </c>
      <c r="QU36" s="248">
        <f>IF(QU$6=$OS$5,成绩录入!DD39,0)</f>
        <v>0</v>
      </c>
      <c r="QV36" s="248">
        <f>IF(QV$6=$OS$5,成绩录入!DE39,0)</f>
        <v>0</v>
      </c>
      <c r="QW36" s="248">
        <f>IF(QW$6=$OS$5,成绩录入!DF39,0)</f>
        <v>0</v>
      </c>
      <c r="QX36" s="248">
        <f>IF(QX$6=$OS$5,成绩录入!DG39,0)</f>
        <v>0</v>
      </c>
      <c r="QY36" s="248">
        <f>IF(QY$6=$OS$5,成绩录入!DH39,0)</f>
        <v>0</v>
      </c>
      <c r="QZ36" s="248">
        <f>IF(QZ$6=$OS$5,成绩录入!DI39,0)</f>
        <v>0</v>
      </c>
      <c r="RA36" s="248">
        <f>IF(RA$6=$OS$5,成绩录入!DJ39,0)</f>
        <v>0</v>
      </c>
      <c r="RB36" s="248">
        <f>IF(RB$6=$OS$5,成绩录入!DK39,0)</f>
        <v>0</v>
      </c>
      <c r="RC36" s="248">
        <f>IF(RC$6=$OS$5,成绩录入!DL39,0)</f>
        <v>0</v>
      </c>
      <c r="RD36" s="248">
        <f>IF(RD$6=$OS$5,成绩录入!DM39,0)</f>
        <v>0</v>
      </c>
      <c r="RE36" s="248">
        <f>IF(RE$6=$OS$5,成绩录入!DN39,0)</f>
        <v>0</v>
      </c>
      <c r="RF36" s="248">
        <f>IF(RF$6=$OS$5,成绩录入!DO39,0)</f>
        <v>0</v>
      </c>
      <c r="RG36" s="248">
        <f>IF(RG$6=$OS$5,成绩录入!DP39,0)</f>
        <v>0</v>
      </c>
      <c r="RH36" s="248">
        <f>IF(RH$6=$OS$5,成绩录入!DQ39,0)</f>
        <v>0</v>
      </c>
      <c r="RI36" s="248">
        <f>IF(RI$6=$OS$5,成绩录入!DR39,0)</f>
        <v>0</v>
      </c>
      <c r="RJ36" s="248">
        <f>IF(RJ$6=$OS$5,成绩录入!DS39,0)</f>
        <v>0</v>
      </c>
      <c r="RK36" s="248">
        <f>IF(RK$6=$OS$5,成绩录入!DT39,0)</f>
        <v>0</v>
      </c>
      <c r="RL36" s="248">
        <f>IF(RL$6=$OS$5,成绩录入!DU39,0)</f>
        <v>0</v>
      </c>
      <c r="RM36" s="248">
        <f>IF(RM$6=$OS$5,成绩录入!DV39,0)</f>
        <v>0</v>
      </c>
      <c r="RN36" s="248">
        <f>IF(RN$6=$OS$5,成绩录入!DW39,0)</f>
        <v>0</v>
      </c>
      <c r="RO36" s="248">
        <f>IF(RO$6=$OS$5,成绩录入!DX39,0)</f>
        <v>0</v>
      </c>
      <c r="RP36" s="248">
        <f>IF(RP$6=$OS$5,成绩录入!DY39,0)</f>
        <v>0</v>
      </c>
      <c r="RQ36" s="248">
        <f>IF(RQ$6=$OS$5,成绩录入!DZ39,0)</f>
        <v>0</v>
      </c>
      <c r="RR36" s="248">
        <f>IF(RR$6=$OS$5,成绩录入!EA39,0)</f>
        <v>0</v>
      </c>
      <c r="RS36" s="248">
        <f>IF(RS$6=$OS$5,成绩录入!EB39,0)</f>
        <v>0</v>
      </c>
      <c r="RT36" s="248">
        <f>IF(RT$6=$OS$5,成绩录入!EC39,0)</f>
        <v>0</v>
      </c>
      <c r="RU36" s="248">
        <f>IF(RU$6=$OS$5,成绩录入!ED39,0)</f>
        <v>0</v>
      </c>
      <c r="RV36" s="248">
        <f>IF(RV$6=$OS$5,成绩录入!EE39,0)</f>
        <v>0</v>
      </c>
      <c r="RW36" s="248">
        <f>IF(RW$6=$OS$5,成绩录入!EF39,0)</f>
        <v>0</v>
      </c>
      <c r="RX36" s="248">
        <f>IF(RX$6=$OS$5,成绩录入!EG39,0)</f>
        <v>0</v>
      </c>
      <c r="RY36" s="248">
        <f>IF(RY$6=$OS$5,成绩录入!EH39,0)</f>
        <v>0</v>
      </c>
      <c r="RZ36" s="248">
        <f>IF(RZ$6=$OS$5,成绩录入!EI39,0)</f>
        <v>0</v>
      </c>
      <c r="SA36" s="248">
        <f>IF(SA$6=$OS$5,成绩录入!EJ39,0)</f>
        <v>0</v>
      </c>
      <c r="SB36" s="248">
        <f>IF(SB$6=$OS$5,成绩录入!EK39,0)</f>
        <v>0</v>
      </c>
      <c r="SC36" s="248">
        <f>IF(SC$6=$OS$5,成绩录入!EL39,0)</f>
        <v>0</v>
      </c>
      <c r="SD36" s="248">
        <f>IF(SD$6=$OS$5,成绩录入!EM39,0)</f>
        <v>0</v>
      </c>
      <c r="SE36" s="248">
        <f>IF(SE$6=$OS$5,成绩录入!EN39,0)</f>
        <v>0</v>
      </c>
      <c r="SF36" s="248">
        <f>IF(SF$6=$OS$5,成绩录入!EO39,0)</f>
        <v>0</v>
      </c>
      <c r="SG36" s="248">
        <f>IF(SG$6=$OS$5,成绩录入!EP39,0)</f>
        <v>0</v>
      </c>
      <c r="SH36" s="248">
        <f>IF(SH$6=$OS$5,成绩录入!EQ39,0)</f>
        <v>0</v>
      </c>
      <c r="SI36" s="248">
        <f>IF(SI$6=$OS$5,成绩录入!ER39,0)</f>
        <v>0</v>
      </c>
      <c r="SJ36" s="248">
        <f>IF(SJ$6=$OS$5,成绩录入!ES39,0)</f>
        <v>0</v>
      </c>
      <c r="SK36" s="248">
        <f>IF(SK$6=$OS$5,成绩录入!ET39,0)</f>
        <v>0</v>
      </c>
      <c r="SL36" s="248">
        <f>IF(SL$6=$OS$5,成绩录入!EU39,0)</f>
        <v>0</v>
      </c>
      <c r="SM36" s="248">
        <f>IF(SM$6=$OS$5,成绩录入!EV39,0)</f>
        <v>0</v>
      </c>
      <c r="SN36" s="248">
        <f>IF(SN$6=$OS$5,成绩录入!EW39,0)</f>
        <v>0</v>
      </c>
      <c r="SO36" s="248">
        <f>IF(SO$6=$OS$5,成绩录入!EX39,0)</f>
        <v>0</v>
      </c>
      <c r="SP36" s="218">
        <f t="shared" si="88"/>
        <v>0</v>
      </c>
      <c r="SQ36" s="166"/>
      <c r="SR36" s="166"/>
      <c r="SS36" s="247">
        <f>IF(SS$6=$SR$5,成绩录入!BC39,0)</f>
        <v>0</v>
      </c>
      <c r="ST36" s="248">
        <f>IF(ST$6=$SR$5,成绩录入!BD39,0)</f>
        <v>0</v>
      </c>
      <c r="SU36" s="248">
        <f>IF(SU$6=$SR$5,成绩录入!BE39,0)</f>
        <v>0</v>
      </c>
      <c r="SV36" s="248">
        <f>IF(SV$6=$SR$5,成绩录入!BF39,0)</f>
        <v>0</v>
      </c>
      <c r="SW36" s="248">
        <f>IF(SW$6=$SR$5,成绩录入!BG39,0)</f>
        <v>0</v>
      </c>
      <c r="SX36" s="248">
        <f>IF(SX$6=$SR$5,成绩录入!BH39,0)</f>
        <v>0</v>
      </c>
      <c r="SY36" s="248">
        <f>IF(SY$6=$SR$5,成绩录入!BI39,0)</f>
        <v>0</v>
      </c>
      <c r="SZ36" s="248">
        <f>IF(SZ$6=$SR$5,成绩录入!BJ39,0)</f>
        <v>0</v>
      </c>
      <c r="TA36" s="248">
        <f>IF(TA$6=$SR$5,成绩录入!BK39,0)</f>
        <v>0</v>
      </c>
      <c r="TB36" s="248">
        <f>IF(TB$6=$SR$5,成绩录入!BL39,0)</f>
        <v>0</v>
      </c>
      <c r="TC36" s="248">
        <f>IF(TC$6=$SR$5,成绩录入!BM39,0)</f>
        <v>0</v>
      </c>
      <c r="TD36" s="248">
        <f>IF(TD$6=$SR$5,成绩录入!BN39,0)</f>
        <v>0</v>
      </c>
      <c r="TE36" s="248">
        <f>IF(TE$6=$SR$5,成绩录入!BO39,0)</f>
        <v>0</v>
      </c>
      <c r="TF36" s="248">
        <f>IF(TF$6=$SR$5,成绩录入!BP39,0)</f>
        <v>0</v>
      </c>
      <c r="TG36" s="248">
        <f>IF(TG$6=$SR$5,成绩录入!BQ39,0)</f>
        <v>0</v>
      </c>
      <c r="TH36" s="248">
        <f>IF(TH$6=$SR$5,成绩录入!BR39,0)</f>
        <v>0</v>
      </c>
      <c r="TI36" s="248">
        <f>IF(TI$6=$SR$5,成绩录入!BS39,0)</f>
        <v>0</v>
      </c>
      <c r="TJ36" s="248">
        <f>IF(TJ$6=$SR$5,成绩录入!BT39,0)</f>
        <v>0</v>
      </c>
      <c r="TK36" s="248">
        <f>IF(TK$6=$SR$5,成绩录入!BU39,0)</f>
        <v>0</v>
      </c>
      <c r="TL36" s="248">
        <f>IF(TL$6=$SR$5,成绩录入!BV39,0)</f>
        <v>0</v>
      </c>
      <c r="TM36" s="248">
        <f>IF(TM$6=$SR$5,成绩录入!BW39,0)</f>
        <v>0</v>
      </c>
      <c r="TN36" s="248">
        <f>IF(TN$6=$SR$5,成绩录入!BX39,0)</f>
        <v>0</v>
      </c>
      <c r="TO36" s="248">
        <f>IF(TO$6=$SR$5,成绩录入!BY39,0)</f>
        <v>0</v>
      </c>
      <c r="TP36" s="248">
        <f>IF(TP$6=$SR$5,成绩录入!BZ39,0)</f>
        <v>0</v>
      </c>
      <c r="TQ36" s="248">
        <f>IF(TQ$6=$SR$5,成绩录入!CA39,0)</f>
        <v>0</v>
      </c>
      <c r="TR36" s="248">
        <f>IF(TR$6=$SR$5,成绩录入!CB39,0)</f>
        <v>0</v>
      </c>
      <c r="TS36" s="248">
        <f>IF(TS$6=$SR$5,成绩录入!CC39,0)</f>
        <v>0</v>
      </c>
      <c r="TT36" s="248">
        <f>IF(TT$6=$SR$5,成绩录入!CD39,0)</f>
        <v>0</v>
      </c>
      <c r="TU36" s="248">
        <f>IF(TU$6=$SR$5,成绩录入!CE39,0)</f>
        <v>0</v>
      </c>
      <c r="TV36" s="248">
        <f>IF(TV$6=$SR$5,成绩录入!CF39,0)</f>
        <v>0</v>
      </c>
      <c r="TW36" s="248">
        <f>IF(TW$6=$SR$5,成绩录入!CG39,0)</f>
        <v>0</v>
      </c>
      <c r="TX36" s="248">
        <f>IF(TX$6=$SR$5,成绩录入!CH39,0)</f>
        <v>0</v>
      </c>
      <c r="TY36" s="248">
        <f>IF(TY$6=$SR$5,成绩录入!CI39,0)</f>
        <v>0</v>
      </c>
      <c r="TZ36" s="248">
        <f>IF(TZ$6=$SR$5,成绩录入!CJ39,0)</f>
        <v>0</v>
      </c>
      <c r="UA36" s="248">
        <f>IF(UA$6=$SR$5,成绩录入!CK39,0)</f>
        <v>0</v>
      </c>
      <c r="UB36" s="248">
        <f>IF(UB$6=$SR$5,成绩录入!CL39,0)</f>
        <v>0</v>
      </c>
      <c r="UC36" s="248">
        <f>IF(UC$6=$SR$5,成绩录入!CM39,0)</f>
        <v>0</v>
      </c>
      <c r="UD36" s="248">
        <f>IF(UD$6=$SR$5,成绩录入!CN39,0)</f>
        <v>0</v>
      </c>
      <c r="UE36" s="248">
        <f>IF(UE$6=$SR$5,成绩录入!CO39,0)</f>
        <v>0</v>
      </c>
      <c r="UF36" s="248">
        <f>IF(UF$6=$SR$5,成绩录入!CP39,0)</f>
        <v>0</v>
      </c>
      <c r="UG36" s="248">
        <f>IF(UG$6=$SR$5,成绩录入!CQ39,0)</f>
        <v>0</v>
      </c>
      <c r="UH36" s="248">
        <f>IF(UH$6=$SR$5,成绩录入!CR39,0)</f>
        <v>0</v>
      </c>
      <c r="UI36" s="248">
        <f>IF(UI$6=$SR$5,成绩录入!CS39,0)</f>
        <v>0</v>
      </c>
      <c r="UJ36" s="248">
        <f>IF(UJ$6=$SR$5,成绩录入!CT39,0)</f>
        <v>0</v>
      </c>
      <c r="UK36" s="248">
        <f>IF(UK$6=$SR$5,成绩录入!CU39,0)</f>
        <v>0</v>
      </c>
      <c r="UL36" s="248">
        <f>IF(UL$6=$SR$5,成绩录入!CV39,0)</f>
        <v>0</v>
      </c>
      <c r="UM36" s="248">
        <f>IF(UM$6=$SR$5,成绩录入!CW39,0)</f>
        <v>0</v>
      </c>
      <c r="UN36" s="248">
        <f>IF(UN$6=$SR$5,成绩录入!CX39,0)</f>
        <v>0</v>
      </c>
      <c r="UO36" s="248">
        <f>IF(UO$6=$SR$5,成绩录入!CY39,0)</f>
        <v>0</v>
      </c>
      <c r="UP36" s="248">
        <f>IF(UP$6=$SR$5,成绩录入!CZ39,0)</f>
        <v>0</v>
      </c>
      <c r="UQ36" s="248">
        <f>IF(UQ$6=$SR$5,成绩录入!DA39,0)</f>
        <v>0</v>
      </c>
      <c r="UR36" s="248">
        <f>IF(UR$6=$SR$5,成绩录入!DB39,0)</f>
        <v>0</v>
      </c>
      <c r="US36" s="248">
        <f>IF(US$6=$SR$5,成绩录入!DC39,0)</f>
        <v>0</v>
      </c>
      <c r="UT36" s="248">
        <f>IF(UT$6=$SR$5,成绩录入!DD39,0)</f>
        <v>0</v>
      </c>
      <c r="UU36" s="248">
        <f>IF(UU$6=$SR$5,成绩录入!DE39,0)</f>
        <v>0</v>
      </c>
      <c r="UV36" s="248">
        <f>IF(UV$6=$SR$5,成绩录入!DF39,0)</f>
        <v>0</v>
      </c>
      <c r="UW36" s="248">
        <f>IF(UW$6=$SR$5,成绩录入!DG39,0)</f>
        <v>0</v>
      </c>
      <c r="UX36" s="248">
        <f>IF(UX$6=$SR$5,成绩录入!DH39,0)</f>
        <v>0</v>
      </c>
      <c r="UY36" s="248">
        <f>IF(UY$6=$SR$5,成绩录入!DI39,0)</f>
        <v>0</v>
      </c>
      <c r="UZ36" s="248">
        <f>IF(UZ$6=$SR$5,成绩录入!DJ39,0)</f>
        <v>0</v>
      </c>
      <c r="VA36" s="248">
        <f>IF(VA$6=$SR$5,成绩录入!DK39,0)</f>
        <v>0</v>
      </c>
      <c r="VB36" s="248">
        <f>IF(VB$6=$SR$5,成绩录入!DL39,0)</f>
        <v>0</v>
      </c>
      <c r="VC36" s="248">
        <f>IF(VC$6=$SR$5,成绩录入!DM39,0)</f>
        <v>0</v>
      </c>
      <c r="VD36" s="248">
        <f>IF(VD$6=$SR$5,成绩录入!DN39,0)</f>
        <v>0</v>
      </c>
      <c r="VE36" s="248">
        <f>IF(VE$6=$SR$5,成绩录入!DO39,0)</f>
        <v>0</v>
      </c>
      <c r="VF36" s="248">
        <f>IF(VF$6=$SR$5,成绩录入!DP39,0)</f>
        <v>0</v>
      </c>
      <c r="VG36" s="248">
        <f>IF(VG$6=$SR$5,成绩录入!DQ39,0)</f>
        <v>0</v>
      </c>
      <c r="VH36" s="248">
        <f>IF(VH$6=$SR$5,成绩录入!DR39,0)</f>
        <v>0</v>
      </c>
      <c r="VI36" s="248">
        <f>IF(VI$6=$SR$5,成绩录入!DS39,0)</f>
        <v>0</v>
      </c>
      <c r="VJ36" s="248">
        <f>IF(VJ$6=$SR$5,成绩录入!DT39,0)</f>
        <v>0</v>
      </c>
      <c r="VK36" s="248">
        <f>IF(VK$6=$SR$5,成绩录入!DU39,0)</f>
        <v>0</v>
      </c>
      <c r="VL36" s="248">
        <f>IF(VL$6=$SR$5,成绩录入!DV39,0)</f>
        <v>0</v>
      </c>
      <c r="VM36" s="248">
        <f>IF(VM$6=$SR$5,成绩录入!DW39,0)</f>
        <v>0</v>
      </c>
      <c r="VN36" s="248">
        <f>IF(VN$6=$SR$5,成绩录入!DX39,0)</f>
        <v>0</v>
      </c>
      <c r="VO36" s="248">
        <f>IF(VO$6=$SR$5,成绩录入!DY39,0)</f>
        <v>0</v>
      </c>
      <c r="VP36" s="248">
        <f>IF(VP$6=$SR$5,成绩录入!DZ39,0)</f>
        <v>0</v>
      </c>
      <c r="VQ36" s="248">
        <f>IF(VQ$6=$SR$5,成绩录入!EA39,0)</f>
        <v>0</v>
      </c>
      <c r="VR36" s="248">
        <f>IF(VR$6=$SR$5,成绩录入!EB39,0)</f>
        <v>0</v>
      </c>
      <c r="VS36" s="248">
        <f>IF(VS$6=$SR$5,成绩录入!EC39,0)</f>
        <v>0</v>
      </c>
      <c r="VT36" s="248">
        <f>IF(VT$6=$SR$5,成绩录入!ED39,0)</f>
        <v>0</v>
      </c>
      <c r="VU36" s="248">
        <f>IF(VU$6=$SR$5,成绩录入!EE39,0)</f>
        <v>0</v>
      </c>
      <c r="VV36" s="248">
        <f>IF(VV$6=$SR$5,成绩录入!EF39,0)</f>
        <v>0</v>
      </c>
      <c r="VW36" s="248">
        <f>IF(VW$6=$SR$5,成绩录入!EG39,0)</f>
        <v>0</v>
      </c>
      <c r="VX36" s="248">
        <f>IF(VX$6=$SR$5,成绩录入!EH39,0)</f>
        <v>0</v>
      </c>
      <c r="VY36" s="248">
        <f>IF(VY$6=$SR$5,成绩录入!EI39,0)</f>
        <v>0</v>
      </c>
      <c r="VZ36" s="248">
        <f>IF(VZ$6=$SR$5,成绩录入!EJ39,0)</f>
        <v>0</v>
      </c>
      <c r="WA36" s="248">
        <f>IF(WA$6=$SR$5,成绩录入!EK39,0)</f>
        <v>0</v>
      </c>
      <c r="WB36" s="248">
        <f>IF(WB$6=$SR$5,成绩录入!EL39,0)</f>
        <v>0</v>
      </c>
      <c r="WC36" s="248">
        <f>IF(WC$6=$SR$5,成绩录入!EM39,0)</f>
        <v>0</v>
      </c>
      <c r="WD36" s="248">
        <f>IF(WD$6=$SR$5,成绩录入!EN39,0)</f>
        <v>0</v>
      </c>
      <c r="WE36" s="248">
        <f>IF(WE$6=$SR$5,成绩录入!EO39,0)</f>
        <v>0</v>
      </c>
      <c r="WF36" s="248">
        <f>IF(WF$6=$SR$5,成绩录入!EP39,0)</f>
        <v>0</v>
      </c>
      <c r="WG36" s="248">
        <f>IF(WG$6=$SR$5,成绩录入!EQ39,0)</f>
        <v>0</v>
      </c>
      <c r="WH36" s="248">
        <f>IF(WH$6=$SR$5,成绩录入!ER39,0)</f>
        <v>0</v>
      </c>
      <c r="WI36" s="248">
        <f>IF(WI$6=$SR$5,成绩录入!ES39,0)</f>
        <v>0</v>
      </c>
      <c r="WJ36" s="248">
        <f>IF(WJ$6=$SR$5,成绩录入!ET39,0)</f>
        <v>0</v>
      </c>
      <c r="WK36" s="248">
        <f>IF(WK$6=$SR$5,成绩录入!EU39,0)</f>
        <v>0</v>
      </c>
      <c r="WL36" s="248">
        <f>IF(WL$6=$SR$5,成绩录入!EV39,0)</f>
        <v>0</v>
      </c>
      <c r="WM36" s="248">
        <f>IF(WM$6=$SR$5,成绩录入!EW39,0)</f>
        <v>0</v>
      </c>
      <c r="WN36" s="248">
        <f>IF(WN$6=$SR$5,成绩录入!EX39,0)</f>
        <v>0</v>
      </c>
      <c r="WO36" s="218">
        <f t="shared" si="32"/>
        <v>0</v>
      </c>
      <c r="WP36" s="166"/>
      <c r="WQ36" s="166"/>
      <c r="WR36" s="247">
        <f>IF(WR$6=$WQ$5,成绩录入!BC39,0)</f>
        <v>0</v>
      </c>
      <c r="WS36" s="248">
        <f>IF(WS$6=$WQ$5,成绩录入!BD39,0)</f>
        <v>0</v>
      </c>
      <c r="WT36" s="248">
        <f>IF(WT$6=$WQ$5,成绩录入!BE39,0)</f>
        <v>0</v>
      </c>
      <c r="WU36" s="248">
        <f>IF(WU$6=$WQ$5,成绩录入!BF39,0)</f>
        <v>0</v>
      </c>
      <c r="WV36" s="248">
        <f>IF(WV$6=$WQ$5,成绩录入!BG39,0)</f>
        <v>0</v>
      </c>
      <c r="WW36" s="248">
        <f>IF(WW$6=$WQ$5,成绩录入!BH39,0)</f>
        <v>0</v>
      </c>
      <c r="WX36" s="248">
        <f>IF(WX$6=$WQ$5,成绩录入!BI39,0)</f>
        <v>0</v>
      </c>
      <c r="WY36" s="248">
        <f>IF(WY$6=$WQ$5,成绩录入!BJ39,0)</f>
        <v>0</v>
      </c>
      <c r="WZ36" s="248">
        <f>IF(WZ$6=$WQ$5,成绩录入!BK39,0)</f>
        <v>0</v>
      </c>
      <c r="XA36" s="248">
        <f>IF(XA$6=$WQ$5,成绩录入!BL39,0)</f>
        <v>0</v>
      </c>
      <c r="XB36" s="248">
        <f>IF(XB$6=$WQ$5,成绩录入!BM39,0)</f>
        <v>0</v>
      </c>
      <c r="XC36" s="248">
        <f>IF(XC$6=$WQ$5,成绩录入!BN39,0)</f>
        <v>0</v>
      </c>
      <c r="XD36" s="248">
        <f>IF(XD$6=$WQ$5,成绩录入!BO39,0)</f>
        <v>0</v>
      </c>
      <c r="XE36" s="248">
        <f>IF(XE$6=$WQ$5,成绩录入!BP39,0)</f>
        <v>0</v>
      </c>
      <c r="XF36" s="248">
        <f>IF(XF$6=$WQ$5,成绩录入!BQ39,0)</f>
        <v>0</v>
      </c>
      <c r="XG36" s="248">
        <f>IF(XG$6=$WQ$5,成绩录入!BR39,0)</f>
        <v>0</v>
      </c>
      <c r="XH36" s="248">
        <f>IF(XH$6=$WQ$5,成绩录入!BS39,0)</f>
        <v>0</v>
      </c>
      <c r="XI36" s="248">
        <f>IF(XI$6=$WQ$5,成绩录入!BT39,0)</f>
        <v>0</v>
      </c>
      <c r="XJ36" s="248">
        <f>IF(XJ$6=$WQ$5,成绩录入!BU39,0)</f>
        <v>0</v>
      </c>
      <c r="XK36" s="248">
        <f>IF(XK$6=$WQ$5,成绩录入!BV39,0)</f>
        <v>0</v>
      </c>
      <c r="XL36" s="248">
        <f>IF(XL$6=$WQ$5,成绩录入!BW39,0)</f>
        <v>0</v>
      </c>
      <c r="XM36" s="248">
        <f>IF(XM$6=$WQ$5,成绩录入!BX39,0)</f>
        <v>0</v>
      </c>
      <c r="XN36" s="248">
        <f>IF(XN$6=$WQ$5,成绩录入!BY39,0)</f>
        <v>0</v>
      </c>
      <c r="XO36" s="248">
        <f>IF(XO$6=$WQ$5,成绩录入!BZ39,0)</f>
        <v>0</v>
      </c>
      <c r="XP36" s="248">
        <f>IF(XP$6=$WQ$5,成绩录入!CA39,0)</f>
        <v>0</v>
      </c>
      <c r="XQ36" s="248">
        <f>IF(XQ$6=$WQ$5,成绩录入!CB39,0)</f>
        <v>0</v>
      </c>
      <c r="XR36" s="248">
        <f>IF(XR$6=$WQ$5,成绩录入!CC39,0)</f>
        <v>0</v>
      </c>
      <c r="XS36" s="248">
        <f>IF(XS$6=$WQ$5,成绩录入!CD39,0)</f>
        <v>0</v>
      </c>
      <c r="XT36" s="248">
        <f>IF(XT$6=$WQ$5,成绩录入!CE39,0)</f>
        <v>0</v>
      </c>
      <c r="XU36" s="248">
        <f>IF(XU$6=$WQ$5,成绩录入!CF39,0)</f>
        <v>0</v>
      </c>
      <c r="XV36" s="248">
        <f>IF(XV$6=$WQ$5,成绩录入!CG39,0)</f>
        <v>0</v>
      </c>
      <c r="XW36" s="248">
        <f>IF(XW$6=$WQ$5,成绩录入!CH39,0)</f>
        <v>0</v>
      </c>
      <c r="XX36" s="248">
        <f>IF(XX$6=$WQ$5,成绩录入!CI39,0)</f>
        <v>0</v>
      </c>
      <c r="XY36" s="248">
        <f>IF(XY$6=$WQ$5,成绩录入!CJ39,0)</f>
        <v>0</v>
      </c>
      <c r="XZ36" s="248">
        <f>IF(XZ$6=$WQ$5,成绩录入!CK39,0)</f>
        <v>0</v>
      </c>
      <c r="YA36" s="248">
        <f>IF(YA$6=$WQ$5,成绩录入!CL39,0)</f>
        <v>0</v>
      </c>
      <c r="YB36" s="248">
        <f>IF(YB$6=$WQ$5,成绩录入!CM39,0)</f>
        <v>0</v>
      </c>
      <c r="YC36" s="248">
        <f>IF(YC$6=$WQ$5,成绩录入!CN39,0)</f>
        <v>0</v>
      </c>
      <c r="YD36" s="248">
        <f>IF(YD$6=$WQ$5,成绩录入!CO39,0)</f>
        <v>0</v>
      </c>
      <c r="YE36" s="248">
        <f>IF(YE$6=$WQ$5,成绩录入!CP39,0)</f>
        <v>0</v>
      </c>
      <c r="YF36" s="248">
        <f>IF(YF$6=$WQ$5,成绩录入!CQ39,0)</f>
        <v>0</v>
      </c>
      <c r="YG36" s="248">
        <f>IF(YG$6=$WQ$5,成绩录入!CR39,0)</f>
        <v>0</v>
      </c>
      <c r="YH36" s="248">
        <f>IF(YH$6=$WQ$5,成绩录入!CS39,0)</f>
        <v>0</v>
      </c>
      <c r="YI36" s="248">
        <f>IF(YI$6=$WQ$5,成绩录入!CT39,0)</f>
        <v>0</v>
      </c>
      <c r="YJ36" s="248">
        <f>IF(YJ$6=$WQ$5,成绩录入!CU39,0)</f>
        <v>0</v>
      </c>
      <c r="YK36" s="248">
        <f>IF(YK$6=$WQ$5,成绩录入!CV39,0)</f>
        <v>0</v>
      </c>
      <c r="YL36" s="248">
        <f>IF(YL$6=$WQ$5,成绩录入!CW39,0)</f>
        <v>0</v>
      </c>
      <c r="YM36" s="248">
        <f>IF(YM$6=$WQ$5,成绩录入!CX39,0)</f>
        <v>0</v>
      </c>
      <c r="YN36" s="248">
        <f>IF(YN$6=$WQ$5,成绩录入!CY39,0)</f>
        <v>0</v>
      </c>
      <c r="YO36" s="248">
        <f>IF(YO$6=$WQ$5,成绩录入!CZ39,0)</f>
        <v>0</v>
      </c>
      <c r="YP36" s="248">
        <f>IF(YP$6=$WQ$5,成绩录入!DA39,0)</f>
        <v>0</v>
      </c>
      <c r="YQ36" s="248">
        <f>IF(YQ$6=$WQ$5,成绩录入!DB39,0)</f>
        <v>0</v>
      </c>
      <c r="YR36" s="248">
        <f>IF(YR$6=$WQ$5,成绩录入!DC39,0)</f>
        <v>0</v>
      </c>
      <c r="YS36" s="248">
        <f>IF(YS$6=$WQ$5,成绩录入!DD39,0)</f>
        <v>0</v>
      </c>
      <c r="YT36" s="248">
        <f>IF(YT$6=$WQ$5,成绩录入!DE39,0)</f>
        <v>0</v>
      </c>
      <c r="YU36" s="248">
        <f>IF(YU$6=$WQ$5,成绩录入!DF39,0)</f>
        <v>0</v>
      </c>
      <c r="YV36" s="248">
        <f>IF(YV$6=$WQ$5,成绩录入!DG39,0)</f>
        <v>0</v>
      </c>
      <c r="YW36" s="248">
        <f>IF(YW$6=$WQ$5,成绩录入!DH39,0)</f>
        <v>0</v>
      </c>
      <c r="YX36" s="248">
        <f>IF(YX$6=$WQ$5,成绩录入!DI39,0)</f>
        <v>0</v>
      </c>
      <c r="YY36" s="248">
        <f>IF(YY$6=$WQ$5,成绩录入!DJ39,0)</f>
        <v>0</v>
      </c>
      <c r="YZ36" s="248">
        <f>IF(YZ$6=$WQ$5,成绩录入!DK39,0)</f>
        <v>0</v>
      </c>
      <c r="ZA36" s="248">
        <f>IF(ZA$6=$WQ$5,成绩录入!DL39,0)</f>
        <v>0</v>
      </c>
      <c r="ZB36" s="248">
        <f>IF(ZB$6=$WQ$5,成绩录入!DM39,0)</f>
        <v>0</v>
      </c>
      <c r="ZC36" s="248">
        <f>IF(ZC$6=$WQ$5,成绩录入!DN39,0)</f>
        <v>0</v>
      </c>
      <c r="ZD36" s="248">
        <f>IF(ZD$6=$WQ$5,成绩录入!DO39,0)</f>
        <v>0</v>
      </c>
      <c r="ZE36" s="248">
        <f>IF(ZE$6=$WQ$5,成绩录入!DP39,0)</f>
        <v>0</v>
      </c>
      <c r="ZF36" s="248">
        <f>IF(ZF$6=$WQ$5,成绩录入!DQ39,0)</f>
        <v>0</v>
      </c>
      <c r="ZG36" s="248">
        <f>IF(ZG$6=$WQ$5,成绩录入!DR39,0)</f>
        <v>0</v>
      </c>
      <c r="ZH36" s="248">
        <f>IF(ZH$6=$WQ$5,成绩录入!DS39,0)</f>
        <v>0</v>
      </c>
      <c r="ZI36" s="248">
        <f>IF(ZI$6=$WQ$5,成绩录入!DT39,0)</f>
        <v>0</v>
      </c>
      <c r="ZJ36" s="248">
        <f>IF(ZJ$6=$WQ$5,成绩录入!DU39,0)</f>
        <v>0</v>
      </c>
      <c r="ZK36" s="248">
        <f>IF(ZK$6=$WQ$5,成绩录入!DV39,0)</f>
        <v>0</v>
      </c>
      <c r="ZL36" s="248">
        <f>IF(ZL$6=$WQ$5,成绩录入!DW39,0)</f>
        <v>0</v>
      </c>
      <c r="ZM36" s="248">
        <f>IF(ZM$6=$WQ$5,成绩录入!DX39,0)</f>
        <v>0</v>
      </c>
      <c r="ZN36" s="248">
        <f>IF(ZN$6=$WQ$5,成绩录入!DY39,0)</f>
        <v>0</v>
      </c>
      <c r="ZO36" s="248">
        <f>IF(ZO$6=$WQ$5,成绩录入!DZ39,0)</f>
        <v>0</v>
      </c>
      <c r="ZP36" s="248">
        <f>IF(ZP$6=$WQ$5,成绩录入!EA39,0)</f>
        <v>0</v>
      </c>
      <c r="ZQ36" s="248">
        <f>IF(ZQ$6=$WQ$5,成绩录入!EB39,0)</f>
        <v>0</v>
      </c>
      <c r="ZR36" s="248">
        <f>IF(ZR$6=$WQ$5,成绩录入!EC39,0)</f>
        <v>0</v>
      </c>
      <c r="ZS36" s="248">
        <f>IF(ZS$6=$WQ$5,成绩录入!ED39,0)</f>
        <v>0</v>
      </c>
      <c r="ZT36" s="248">
        <f>IF(ZT$6=$WQ$5,成绩录入!EE39,0)</f>
        <v>0</v>
      </c>
      <c r="ZU36" s="248">
        <f>IF(ZU$6=$WQ$5,成绩录入!EF39,0)</f>
        <v>0</v>
      </c>
      <c r="ZV36" s="248">
        <f>IF(ZV$6=$WQ$5,成绩录入!EG39,0)</f>
        <v>0</v>
      </c>
      <c r="ZW36" s="248">
        <f>IF(ZW$6=$WQ$5,成绩录入!EH39,0)</f>
        <v>0</v>
      </c>
      <c r="ZX36" s="248">
        <f>IF(ZX$6=$WQ$5,成绩录入!EI39,0)</f>
        <v>0</v>
      </c>
      <c r="ZY36" s="248">
        <f>IF(ZY$6=$WQ$5,成绩录入!EJ39,0)</f>
        <v>0</v>
      </c>
      <c r="ZZ36" s="248">
        <f>IF(ZZ$6=$WQ$5,成绩录入!EK39,0)</f>
        <v>0</v>
      </c>
      <c r="AAA36" s="248">
        <f>IF(AAA$6=$WQ$5,成绩录入!EL39,0)</f>
        <v>0</v>
      </c>
      <c r="AAB36" s="248">
        <f>IF(AAB$6=$WQ$5,成绩录入!EM39,0)</f>
        <v>0</v>
      </c>
      <c r="AAC36" s="248">
        <f>IF(AAC$6=$WQ$5,成绩录入!EN39,0)</f>
        <v>0</v>
      </c>
      <c r="AAD36" s="248">
        <f>IF(AAD$6=$WQ$5,成绩录入!EO39,0)</f>
        <v>0</v>
      </c>
      <c r="AAE36" s="248">
        <f>IF(AAE$6=$WQ$5,成绩录入!EP39,0)</f>
        <v>0</v>
      </c>
      <c r="AAF36" s="248">
        <f>IF(AAF$6=$WQ$5,成绩录入!EQ39,0)</f>
        <v>0</v>
      </c>
      <c r="AAG36" s="248">
        <f>IF(AAG$6=$WQ$5,成绩录入!ER39,0)</f>
        <v>0</v>
      </c>
      <c r="AAH36" s="248">
        <f>IF(AAH$6=$WQ$5,成绩录入!ES39,0)</f>
        <v>0</v>
      </c>
      <c r="AAI36" s="248">
        <f>IF(AAI$6=$WQ$5,成绩录入!ET39,0)</f>
        <v>0</v>
      </c>
      <c r="AAJ36" s="248">
        <f>IF(AAJ$6=$WQ$5,成绩录入!EU39,0)</f>
        <v>0</v>
      </c>
      <c r="AAK36" s="248">
        <f>IF(AAK$6=$WQ$5,成绩录入!EV39,0)</f>
        <v>0</v>
      </c>
      <c r="AAL36" s="248">
        <f>IF(AAL$6=$WQ$5,成绩录入!EW39,0)</f>
        <v>0</v>
      </c>
      <c r="AAM36" s="248">
        <f>IF(AAM$6=$WQ$5,成绩录入!EX39,0)</f>
        <v>0</v>
      </c>
      <c r="AAN36" s="218">
        <f t="shared" si="33"/>
        <v>0</v>
      </c>
      <c r="AAO36" s="206"/>
      <c r="AAQ36" s="247">
        <f>IF(AAQ$6=$AAP$5,成绩录入!BC39,0)</f>
        <v>0</v>
      </c>
      <c r="AAR36" s="248">
        <f>IF(AAR$6=$AAP$5,成绩录入!BD39,0)</f>
        <v>0</v>
      </c>
      <c r="AAS36" s="248">
        <f>IF(AAS$6=$AAP$5,成绩录入!BE39,0)</f>
        <v>0</v>
      </c>
      <c r="AAT36" s="248">
        <f>IF(AAT$6=$AAP$5,成绩录入!BF39,0)</f>
        <v>0</v>
      </c>
      <c r="AAU36" s="248">
        <f>IF(AAU$6=$AAP$5,成绩录入!BG39,0)</f>
        <v>0</v>
      </c>
      <c r="AAV36" s="248">
        <f>IF(AAV$6=$AAP$5,成绩录入!BH39,0)</f>
        <v>0</v>
      </c>
      <c r="AAW36" s="248">
        <f>IF(AAW$6=$AAP$5,成绩录入!BI39,0)</f>
        <v>0</v>
      </c>
      <c r="AAX36" s="248">
        <f>IF(AAX$6=$AAP$5,成绩录入!BJ39,0)</f>
        <v>0</v>
      </c>
      <c r="AAY36" s="248">
        <f>IF(AAY$6=$AAP$5,成绩录入!BK39,0)</f>
        <v>0</v>
      </c>
      <c r="AAZ36" s="248">
        <f>IF(AAZ$6=$AAP$5,成绩录入!BL39,0)</f>
        <v>0</v>
      </c>
      <c r="ABA36" s="248">
        <f>IF(ABA$6=$AAP$5,成绩录入!BM39,0)</f>
        <v>0</v>
      </c>
      <c r="ABB36" s="248">
        <f>IF(ABB$6=$AAP$5,成绩录入!BN39,0)</f>
        <v>0</v>
      </c>
      <c r="ABC36" s="248">
        <f>IF(ABC$6=$AAP$5,成绩录入!BO39,0)</f>
        <v>0</v>
      </c>
      <c r="ABD36" s="248">
        <f>IF(ABD$6=$AAP$5,成绩录入!BP39,0)</f>
        <v>0</v>
      </c>
      <c r="ABE36" s="248">
        <f>IF(ABE$6=$AAP$5,成绩录入!BQ39,0)</f>
        <v>0</v>
      </c>
      <c r="ABF36" s="248">
        <f>IF(ABF$6=$AAP$5,成绩录入!BR39,0)</f>
        <v>0</v>
      </c>
      <c r="ABG36" s="248">
        <f>IF(ABG$6=$AAP$5,成绩录入!BS39,0)</f>
        <v>0</v>
      </c>
      <c r="ABH36" s="248">
        <f>IF(ABH$6=$AAP$5,成绩录入!BT39,0)</f>
        <v>0</v>
      </c>
      <c r="ABI36" s="248">
        <f>IF(ABI$6=$AAP$5,成绩录入!BU39,0)</f>
        <v>0</v>
      </c>
      <c r="ABJ36" s="248">
        <f>IF(ABJ$6=$AAP$5,成绩录入!BV39,0)</f>
        <v>0</v>
      </c>
      <c r="ABK36" s="248">
        <f>IF(ABK$6=$AAP$5,成绩录入!BW39,0)</f>
        <v>0</v>
      </c>
      <c r="ABL36" s="248">
        <f>IF(ABL$6=$AAP$5,成绩录入!BX39,0)</f>
        <v>0</v>
      </c>
      <c r="ABM36" s="248">
        <f>IF(ABM$6=$AAP$5,成绩录入!BY39,0)</f>
        <v>0</v>
      </c>
      <c r="ABN36" s="248">
        <f>IF(ABN$6=$AAP$5,成绩录入!BZ39,0)</f>
        <v>0</v>
      </c>
      <c r="ABO36" s="248">
        <f>IF(ABO$6=$AAP$5,成绩录入!CA39,0)</f>
        <v>0</v>
      </c>
      <c r="ABP36" s="248">
        <f>IF(ABP$6=$AAP$5,成绩录入!CB39,0)</f>
        <v>0</v>
      </c>
      <c r="ABQ36" s="248">
        <f>IF(ABQ$6=$AAP$5,成绩录入!CC39,0)</f>
        <v>0</v>
      </c>
      <c r="ABR36" s="248">
        <f>IF(ABR$6=$AAP$5,成绩录入!CD39,0)</f>
        <v>0</v>
      </c>
      <c r="ABS36" s="248">
        <f>IF(ABS$6=$AAP$5,成绩录入!CE39,0)</f>
        <v>0</v>
      </c>
      <c r="ABT36" s="248">
        <f>IF(ABT$6=$AAP$5,成绩录入!CF39,0)</f>
        <v>0</v>
      </c>
      <c r="ABU36" s="248">
        <f>IF(ABU$6=$AAP$5,成绩录入!CG39,0)</f>
        <v>0</v>
      </c>
      <c r="ABV36" s="248">
        <f>IF(ABV$6=$AAP$5,成绩录入!CH39,0)</f>
        <v>0</v>
      </c>
      <c r="ABW36" s="248">
        <f>IF(ABW$6=$AAP$5,成绩录入!CI39,0)</f>
        <v>0</v>
      </c>
      <c r="ABX36" s="248">
        <f>IF(ABX$6=$AAP$5,成绩录入!CJ39,0)</f>
        <v>0</v>
      </c>
      <c r="ABY36" s="248">
        <f>IF(ABY$6=$AAP$5,成绩录入!CK39,0)</f>
        <v>0</v>
      </c>
      <c r="ABZ36" s="248">
        <f>IF(ABZ$6=$AAP$5,成绩录入!CL39,0)</f>
        <v>0</v>
      </c>
      <c r="ACA36" s="248">
        <f>IF(ACA$6=$AAP$5,成绩录入!CM39,0)</f>
        <v>0</v>
      </c>
      <c r="ACB36" s="248">
        <f>IF(ACB$6=$AAP$5,成绩录入!CN39,0)</f>
        <v>0</v>
      </c>
      <c r="ACC36" s="248">
        <f>IF(ACC$6=$AAP$5,成绩录入!CO39,0)</f>
        <v>0</v>
      </c>
      <c r="ACD36" s="248">
        <f>IF(ACD$6=$AAP$5,成绩录入!CP39,0)</f>
        <v>0</v>
      </c>
      <c r="ACE36" s="248">
        <f>IF(ACE$6=$AAP$5,成绩录入!CQ39,0)</f>
        <v>0</v>
      </c>
      <c r="ACF36" s="248">
        <f>IF(ACF$6=$AAP$5,成绩录入!CR39,0)</f>
        <v>0</v>
      </c>
      <c r="ACG36" s="248">
        <f>IF(ACG$6=$AAP$5,成绩录入!CS39,0)</f>
        <v>0</v>
      </c>
      <c r="ACH36" s="248">
        <f>IF(ACH$6=$AAP$5,成绩录入!CT39,0)</f>
        <v>0</v>
      </c>
      <c r="ACI36" s="248">
        <f>IF(ACI$6=$AAP$5,成绩录入!CU39,0)</f>
        <v>0</v>
      </c>
      <c r="ACJ36" s="248">
        <f>IF(ACJ$6=$AAP$5,成绩录入!CV39,0)</f>
        <v>0</v>
      </c>
      <c r="ACK36" s="248">
        <f>IF(ACK$6=$AAP$5,成绩录入!CW39,0)</f>
        <v>0</v>
      </c>
      <c r="ACL36" s="248">
        <f>IF(ACL$6=$AAP$5,成绩录入!CX39,0)</f>
        <v>0</v>
      </c>
      <c r="ACM36" s="248">
        <f>IF(ACM$6=$AAP$5,成绩录入!CY39,0)</f>
        <v>0</v>
      </c>
      <c r="ACN36" s="248">
        <f>IF(ACN$6=$AAP$5,成绩录入!CZ39,0)</f>
        <v>0</v>
      </c>
      <c r="ACO36" s="248">
        <f>IF(ACO$6=$AAP$5,成绩录入!DA39,0)</f>
        <v>0</v>
      </c>
      <c r="ACP36" s="248">
        <f>IF(ACP$6=$AAP$5,成绩录入!DB39,0)</f>
        <v>0</v>
      </c>
      <c r="ACQ36" s="248">
        <f>IF(ACQ$6=$AAP$5,成绩录入!DC39,0)</f>
        <v>0</v>
      </c>
      <c r="ACR36" s="248">
        <f>IF(ACR$6=$AAP$5,成绩录入!DD39,0)</f>
        <v>0</v>
      </c>
      <c r="ACS36" s="248">
        <f>IF(ACS$6=$AAP$5,成绩录入!DE39,0)</f>
        <v>0</v>
      </c>
      <c r="ACT36" s="248">
        <f>IF(ACT$6=$AAP$5,成绩录入!DF39,0)</f>
        <v>0</v>
      </c>
      <c r="ACU36" s="248">
        <f>IF(ACU$6=$AAP$5,成绩录入!DG39,0)</f>
        <v>0</v>
      </c>
      <c r="ACV36" s="248">
        <f>IF(ACV$6=$AAP$5,成绩录入!DH39,0)</f>
        <v>0</v>
      </c>
      <c r="ACW36" s="248">
        <f>IF(ACW$6=$AAP$5,成绩录入!DI39,0)</f>
        <v>0</v>
      </c>
      <c r="ACX36" s="248">
        <f>IF(ACX$6=$AAP$5,成绩录入!DJ39,0)</f>
        <v>0</v>
      </c>
      <c r="ACY36" s="248">
        <f>IF(ACY$6=$AAP$5,成绩录入!DK39,0)</f>
        <v>0</v>
      </c>
      <c r="ACZ36" s="248">
        <f>IF(ACZ$6=$AAP$5,成绩录入!DL39,0)</f>
        <v>0</v>
      </c>
      <c r="ADA36" s="248">
        <f>IF(ADA$6=$AAP$5,成绩录入!DM39,0)</f>
        <v>0</v>
      </c>
      <c r="ADB36" s="248">
        <f>IF(ADB$6=$AAP$5,成绩录入!DN39,0)</f>
        <v>0</v>
      </c>
      <c r="ADC36" s="248">
        <f>IF(ADC$6=$AAP$5,成绩录入!DO39,0)</f>
        <v>0</v>
      </c>
      <c r="ADD36" s="248">
        <f>IF(ADD$6=$AAP$5,成绩录入!DP39,0)</f>
        <v>0</v>
      </c>
      <c r="ADE36" s="248">
        <f>IF(ADE$6=$AAP$5,成绩录入!DQ39,0)</f>
        <v>0</v>
      </c>
      <c r="ADF36" s="248">
        <f>IF(ADF$6=$AAP$5,成绩录入!DR39,0)</f>
        <v>0</v>
      </c>
      <c r="ADG36" s="248">
        <f>IF(ADG$6=$AAP$5,成绩录入!DS39,0)</f>
        <v>0</v>
      </c>
      <c r="ADH36" s="248">
        <f>IF(ADH$6=$AAP$5,成绩录入!DT39,0)</f>
        <v>0</v>
      </c>
      <c r="ADI36" s="248">
        <f>IF(ADI$6=$AAP$5,成绩录入!DU39,0)</f>
        <v>0</v>
      </c>
      <c r="ADJ36" s="248">
        <f>IF(ADJ$6=$AAP$5,成绩录入!DV39,0)</f>
        <v>0</v>
      </c>
      <c r="ADK36" s="248">
        <f>IF(ADK$6=$AAP$5,成绩录入!DW39,0)</f>
        <v>0</v>
      </c>
      <c r="ADL36" s="248">
        <f>IF(ADL$6=$AAP$5,成绩录入!DX39,0)</f>
        <v>0</v>
      </c>
      <c r="ADM36" s="248">
        <f>IF(ADM$6=$AAP$5,成绩录入!DY39,0)</f>
        <v>0</v>
      </c>
      <c r="ADN36" s="248">
        <f>IF(ADN$6=$AAP$5,成绩录入!DZ39,0)</f>
        <v>0</v>
      </c>
      <c r="ADO36" s="248">
        <f>IF(ADO$6=$AAP$5,成绩录入!EA39,0)</f>
        <v>0</v>
      </c>
      <c r="ADP36" s="248">
        <f>IF(ADP$6=$AAP$5,成绩录入!EB39,0)</f>
        <v>0</v>
      </c>
      <c r="ADQ36" s="248">
        <f>IF(ADQ$6=$AAP$5,成绩录入!EC39,0)</f>
        <v>0</v>
      </c>
      <c r="ADR36" s="248">
        <f>IF(ADR$6=$AAP$5,成绩录入!ED39,0)</f>
        <v>0</v>
      </c>
      <c r="ADS36" s="248">
        <f>IF(ADS$6=$AAP$5,成绩录入!EE39,0)</f>
        <v>0</v>
      </c>
      <c r="ADT36" s="248">
        <f>IF(ADT$6=$AAP$5,成绩录入!EF39,0)</f>
        <v>0</v>
      </c>
      <c r="ADU36" s="248">
        <f>IF(ADU$6=$AAP$5,成绩录入!EG39,0)</f>
        <v>0</v>
      </c>
      <c r="ADV36" s="248">
        <f>IF(ADV$6=$AAP$5,成绩录入!EH39,0)</f>
        <v>0</v>
      </c>
      <c r="ADW36" s="248">
        <f>IF(ADW$6=$AAP$5,成绩录入!EI39,0)</f>
        <v>0</v>
      </c>
      <c r="ADX36" s="248">
        <f>IF(ADX$6=$AAP$5,成绩录入!EJ39,0)</f>
        <v>0</v>
      </c>
      <c r="ADY36" s="248">
        <f>IF(ADY$6=$AAP$5,成绩录入!EK39,0)</f>
        <v>0</v>
      </c>
      <c r="ADZ36" s="248">
        <f>IF(ADZ$6=$AAP$5,成绩录入!EL39,0)</f>
        <v>0</v>
      </c>
      <c r="AEA36" s="248">
        <f>IF(AEA$6=$AAP$5,成绩录入!EM39,0)</f>
        <v>0</v>
      </c>
      <c r="AEB36" s="248">
        <f>IF(AEB$6=$AAP$5,成绩录入!EN39,0)</f>
        <v>0</v>
      </c>
      <c r="AEC36" s="248">
        <f>IF(AEC$6=$AAP$5,成绩录入!EO39,0)</f>
        <v>0</v>
      </c>
      <c r="AED36" s="248">
        <f>IF(AED$6=$AAP$5,成绩录入!EP39,0)</f>
        <v>0</v>
      </c>
      <c r="AEE36" s="248">
        <f>IF(AEE$6=$AAP$5,成绩录入!EQ39,0)</f>
        <v>0</v>
      </c>
      <c r="AEF36" s="248">
        <f>IF(AEF$6=$AAP$5,成绩录入!ER39,0)</f>
        <v>0</v>
      </c>
      <c r="AEG36" s="248">
        <f>IF(AEG$6=$AAP$5,成绩录入!ES39,0)</f>
        <v>0</v>
      </c>
      <c r="AEH36" s="248">
        <f>IF(AEH$6=$AAP$5,成绩录入!ET39,0)</f>
        <v>0</v>
      </c>
      <c r="AEI36" s="248">
        <f>IF(AEI$6=$AAP$5,成绩录入!EU39,0)</f>
        <v>0</v>
      </c>
      <c r="AEJ36" s="248">
        <f>IF(AEJ$6=$AAP$5,成绩录入!EV39,0)</f>
        <v>0</v>
      </c>
      <c r="AEK36" s="248">
        <f>IF(AEK$6=$AAP$5,成绩录入!EW39,0)</f>
        <v>0</v>
      </c>
      <c r="AEL36" s="248">
        <f>IF(AEL$6=$AAP$5,成绩录入!EX39,0)</f>
        <v>0</v>
      </c>
      <c r="AEM36" s="218">
        <f t="shared" si="34"/>
        <v>0</v>
      </c>
      <c r="AEN36" s="166"/>
      <c r="AEO36" s="166"/>
      <c r="AEP36" s="247">
        <f>IF(AEP$6=$AEO$5,成绩录入!BC39,0)</f>
        <v>0</v>
      </c>
      <c r="AEQ36" s="248">
        <f>IF(AEQ$6=$AEO$5,成绩录入!BD39,0)</f>
        <v>0</v>
      </c>
      <c r="AER36" s="248">
        <f>IF(AER$6=$AEO$5,成绩录入!BE39,0)</f>
        <v>0</v>
      </c>
      <c r="AES36" s="248">
        <f>IF(AES$6=$AEO$5,成绩录入!BF39,0)</f>
        <v>0</v>
      </c>
      <c r="AET36" s="248">
        <f>IF(AET$6=$AEO$5,成绩录入!BG39,0)</f>
        <v>0</v>
      </c>
      <c r="AEU36" s="248">
        <f>IF(AEU$6=$AEO$5,成绩录入!BH39,0)</f>
        <v>0</v>
      </c>
      <c r="AEV36" s="248">
        <f>IF(AEV$6=$AEO$5,成绩录入!BI39,0)</f>
        <v>0</v>
      </c>
      <c r="AEW36" s="248">
        <f>IF(AEW$6=$AEO$5,成绩录入!BJ39,0)</f>
        <v>0</v>
      </c>
      <c r="AEX36" s="248">
        <f>IF(AEX$6=$AEO$5,成绩录入!BK39,0)</f>
        <v>0</v>
      </c>
      <c r="AEY36" s="248">
        <f>IF(AEY$6=$AEO$5,成绩录入!BL39,0)</f>
        <v>0</v>
      </c>
      <c r="AEZ36" s="248">
        <f>IF(AEZ$6=$AEO$5,成绩录入!BM39,0)</f>
        <v>0</v>
      </c>
      <c r="AFA36" s="248">
        <f>IF(AFA$6=$AEO$5,成绩录入!BN39,0)</f>
        <v>0</v>
      </c>
      <c r="AFB36" s="248">
        <f>IF(AFB$6=$AEO$5,成绩录入!BO39,0)</f>
        <v>0</v>
      </c>
      <c r="AFC36" s="248">
        <f>IF(AFC$6=$AEO$5,成绩录入!BP39,0)</f>
        <v>0</v>
      </c>
      <c r="AFD36" s="248">
        <f>IF(AFD$6=$AEO$5,成绩录入!BQ39,0)</f>
        <v>0</v>
      </c>
      <c r="AFE36" s="248">
        <f>IF(AFE$6=$AEO$5,成绩录入!BR39,0)</f>
        <v>0</v>
      </c>
      <c r="AFF36" s="248">
        <f>IF(AFF$6=$AEO$5,成绩录入!BS39,0)</f>
        <v>0</v>
      </c>
      <c r="AFG36" s="248">
        <f>IF(AFG$6=$AEO$5,成绩录入!BT39,0)</f>
        <v>0</v>
      </c>
      <c r="AFH36" s="248">
        <f>IF(AFH$6=$AEO$5,成绩录入!BU39,0)</f>
        <v>0</v>
      </c>
      <c r="AFI36" s="248">
        <f>IF(AFI$6=$AEO$5,成绩录入!BV39,0)</f>
        <v>0</v>
      </c>
      <c r="AFJ36" s="248">
        <f>IF(AFJ$6=$AEO$5,成绩录入!BW39,0)</f>
        <v>0</v>
      </c>
      <c r="AFK36" s="248">
        <f>IF(AFK$6=$AEO$5,成绩录入!BX39,0)</f>
        <v>0</v>
      </c>
      <c r="AFL36" s="248">
        <f>IF(AFL$6=$AEO$5,成绩录入!BY39,0)</f>
        <v>0</v>
      </c>
      <c r="AFM36" s="248">
        <f>IF(AFM$6=$AEO$5,成绩录入!BZ39,0)</f>
        <v>0</v>
      </c>
      <c r="AFN36" s="248">
        <f>IF(AFN$6=$AEO$5,成绩录入!CA39,0)</f>
        <v>0</v>
      </c>
      <c r="AFO36" s="248">
        <f>IF(AFO$6=$AEO$5,成绩录入!CB39,0)</f>
        <v>0</v>
      </c>
      <c r="AFP36" s="248">
        <f>IF(AFP$6=$AEO$5,成绩录入!CC39,0)</f>
        <v>0</v>
      </c>
      <c r="AFQ36" s="248">
        <f>IF(AFQ$6=$AEO$5,成绩录入!CD39,0)</f>
        <v>0</v>
      </c>
      <c r="AFR36" s="248">
        <f>IF(AFR$6=$AEO$5,成绩录入!CE39,0)</f>
        <v>0</v>
      </c>
      <c r="AFS36" s="248">
        <f>IF(AFS$6=$AEO$5,成绩录入!CF39,0)</f>
        <v>0</v>
      </c>
      <c r="AFT36" s="248">
        <f>IF(AFT$6=$AEO$5,成绩录入!CG39,0)</f>
        <v>0</v>
      </c>
      <c r="AFU36" s="248">
        <f>IF(AFU$6=$AEO$5,成绩录入!CH39,0)</f>
        <v>0</v>
      </c>
      <c r="AFV36" s="248">
        <f>IF(AFV$6=$AEO$5,成绩录入!CI39,0)</f>
        <v>0</v>
      </c>
      <c r="AFW36" s="248">
        <f>IF(AFW$6=$AEO$5,成绩录入!CJ39,0)</f>
        <v>0</v>
      </c>
      <c r="AFX36" s="248">
        <f>IF(AFX$6=$AEO$5,成绩录入!CK39,0)</f>
        <v>0</v>
      </c>
      <c r="AFY36" s="248">
        <f>IF(AFY$6=$AEO$5,成绩录入!CL39,0)</f>
        <v>0</v>
      </c>
      <c r="AFZ36" s="248">
        <f>IF(AFZ$6=$AEO$5,成绩录入!CM39,0)</f>
        <v>0</v>
      </c>
      <c r="AGA36" s="248">
        <f>IF(AGA$6=$AEO$5,成绩录入!CN39,0)</f>
        <v>0</v>
      </c>
      <c r="AGB36" s="248">
        <f>IF(AGB$6=$AEO$5,成绩录入!CO39,0)</f>
        <v>0</v>
      </c>
      <c r="AGC36" s="248">
        <f>IF(AGC$6=$AEO$5,成绩录入!CP39,0)</f>
        <v>0</v>
      </c>
      <c r="AGD36" s="248">
        <f>IF(AGD$6=$AEO$5,成绩录入!CQ39,0)</f>
        <v>0</v>
      </c>
      <c r="AGE36" s="248">
        <f>IF(AGE$6=$AEO$5,成绩录入!CR39,0)</f>
        <v>0</v>
      </c>
      <c r="AGF36" s="248">
        <f>IF(AGF$6=$AEO$5,成绩录入!CS39,0)</f>
        <v>0</v>
      </c>
      <c r="AGG36" s="248">
        <f>IF(AGG$6=$AEO$5,成绩录入!CT39,0)</f>
        <v>0</v>
      </c>
      <c r="AGH36" s="248">
        <f>IF(AGH$6=$AEO$5,成绩录入!CU39,0)</f>
        <v>0</v>
      </c>
      <c r="AGI36" s="248">
        <f>IF(AGI$6=$AEO$5,成绩录入!CV39,0)</f>
        <v>0</v>
      </c>
      <c r="AGJ36" s="248">
        <f>IF(AGJ$6=$AEO$5,成绩录入!CW39,0)</f>
        <v>0</v>
      </c>
      <c r="AGK36" s="248">
        <f>IF(AGK$6=$AEO$5,成绩录入!CX39,0)</f>
        <v>0</v>
      </c>
      <c r="AGL36" s="248">
        <f>IF(AGL$6=$AEO$5,成绩录入!CY39,0)</f>
        <v>0</v>
      </c>
      <c r="AGM36" s="248">
        <f>IF(AGM$6=$AEO$5,成绩录入!CZ39,0)</f>
        <v>0</v>
      </c>
      <c r="AGN36" s="248">
        <f>IF(AGN$6=$AEO$5,成绩录入!DA39,0)</f>
        <v>0</v>
      </c>
      <c r="AGO36" s="248">
        <f>IF(AGO$6=$AEO$5,成绩录入!DB39,0)</f>
        <v>0</v>
      </c>
      <c r="AGP36" s="248">
        <f>IF(AGP$6=$AEO$5,成绩录入!DC39,0)</f>
        <v>0</v>
      </c>
      <c r="AGQ36" s="248">
        <f>IF(AGQ$6=$AEO$5,成绩录入!DD39,0)</f>
        <v>0</v>
      </c>
      <c r="AGR36" s="248">
        <f>IF(AGR$6=$AEO$5,成绩录入!DE39,0)</f>
        <v>0</v>
      </c>
      <c r="AGS36" s="248">
        <f>IF(AGS$6=$AEO$5,成绩录入!DF39,0)</f>
        <v>0</v>
      </c>
      <c r="AGT36" s="248">
        <f>IF(AGT$6=$AEO$5,成绩录入!DG39,0)</f>
        <v>0</v>
      </c>
      <c r="AGU36" s="248">
        <f>IF(AGU$6=$AEO$5,成绩录入!DH39,0)</f>
        <v>0</v>
      </c>
      <c r="AGV36" s="248">
        <f>IF(AGV$6=$AEO$5,成绩录入!DI39,0)</f>
        <v>0</v>
      </c>
      <c r="AGW36" s="248">
        <f>IF(AGW$6=$AEO$5,成绩录入!DJ39,0)</f>
        <v>0</v>
      </c>
      <c r="AGX36" s="248">
        <f>IF(AGX$6=$AEO$5,成绩录入!DK39,0)</f>
        <v>0</v>
      </c>
      <c r="AGY36" s="248">
        <f>IF(AGY$6=$AEO$5,成绩录入!DL39,0)</f>
        <v>0</v>
      </c>
      <c r="AGZ36" s="248">
        <f>IF(AGZ$6=$AEO$5,成绩录入!DM39,0)</f>
        <v>0</v>
      </c>
      <c r="AHA36" s="248">
        <f>IF(AHA$6=$AEO$5,成绩录入!DN39,0)</f>
        <v>0</v>
      </c>
      <c r="AHB36" s="248">
        <f>IF(AHB$6=$AEO$5,成绩录入!DO39,0)</f>
        <v>0</v>
      </c>
      <c r="AHC36" s="248">
        <f>IF(AHC$6=$AEO$5,成绩录入!DP39,0)</f>
        <v>0</v>
      </c>
      <c r="AHD36" s="248">
        <f>IF(AHD$6=$AEO$5,成绩录入!DQ39,0)</f>
        <v>0</v>
      </c>
      <c r="AHE36" s="248">
        <f>IF(AHE$6=$AEO$5,成绩录入!DR39,0)</f>
        <v>0</v>
      </c>
      <c r="AHF36" s="248">
        <f>IF(AHF$6=$AEO$5,成绩录入!DS39,0)</f>
        <v>0</v>
      </c>
      <c r="AHG36" s="248">
        <f>IF(AHG$6=$AEO$5,成绩录入!DT39,0)</f>
        <v>0</v>
      </c>
      <c r="AHH36" s="248">
        <f>IF(AHH$6=$AEO$5,成绩录入!DU39,0)</f>
        <v>0</v>
      </c>
      <c r="AHI36" s="248">
        <f>IF(AHI$6=$AEO$5,成绩录入!DV39,0)</f>
        <v>0</v>
      </c>
      <c r="AHJ36" s="248">
        <f>IF(AHJ$6=$AEO$5,成绩录入!DW39,0)</f>
        <v>0</v>
      </c>
      <c r="AHK36" s="248">
        <f>IF(AHK$6=$AEO$5,成绩录入!DX39,0)</f>
        <v>0</v>
      </c>
      <c r="AHL36" s="248">
        <f>IF(AHL$6=$AEO$5,成绩录入!DY39,0)</f>
        <v>0</v>
      </c>
      <c r="AHM36" s="248">
        <f>IF(AHM$6=$AEO$5,成绩录入!DZ39,0)</f>
        <v>0</v>
      </c>
      <c r="AHN36" s="248">
        <f>IF(AHN$6=$AEO$5,成绩录入!EA39,0)</f>
        <v>0</v>
      </c>
      <c r="AHO36" s="248">
        <f>IF(AHO$6=$AEO$5,成绩录入!EB39,0)</f>
        <v>0</v>
      </c>
      <c r="AHP36" s="248">
        <f>IF(AHP$6=$AEO$5,成绩录入!EC39,0)</f>
        <v>0</v>
      </c>
      <c r="AHQ36" s="248">
        <f>IF(AHQ$6=$AEO$5,成绩录入!ED39,0)</f>
        <v>0</v>
      </c>
      <c r="AHR36" s="248">
        <f>IF(AHR$6=$AEO$5,成绩录入!EE39,0)</f>
        <v>0</v>
      </c>
      <c r="AHS36" s="248">
        <f>IF(AHS$6=$AEO$5,成绩录入!EF39,0)</f>
        <v>0</v>
      </c>
      <c r="AHT36" s="248">
        <f>IF(AHT$6=$AEO$5,成绩录入!EG39,0)</f>
        <v>0</v>
      </c>
      <c r="AHU36" s="248">
        <f>IF(AHU$6=$AEO$5,成绩录入!EH39,0)</f>
        <v>0</v>
      </c>
      <c r="AHV36" s="248">
        <f>IF(AHV$6=$AEO$5,成绩录入!EI39,0)</f>
        <v>0</v>
      </c>
      <c r="AHW36" s="248">
        <f>IF(AHW$6=$AEO$5,成绩录入!EJ39,0)</f>
        <v>0</v>
      </c>
      <c r="AHX36" s="248">
        <f>IF(AHX$6=$AEO$5,成绩录入!EK39,0)</f>
        <v>0</v>
      </c>
      <c r="AHY36" s="248">
        <f>IF(AHY$6=$AEO$5,成绩录入!EL39,0)</f>
        <v>0</v>
      </c>
      <c r="AHZ36" s="248">
        <f>IF(AHZ$6=$AEO$5,成绩录入!EM39,0)</f>
        <v>0</v>
      </c>
      <c r="AIA36" s="248">
        <f>IF(AIA$6=$AEO$5,成绩录入!EN39,0)</f>
        <v>0</v>
      </c>
      <c r="AIB36" s="248">
        <f>IF(AIB$6=$AEO$5,成绩录入!EO39,0)</f>
        <v>0</v>
      </c>
      <c r="AIC36" s="248">
        <f>IF(AIC$6=$AEO$5,成绩录入!EP39,0)</f>
        <v>0</v>
      </c>
      <c r="AID36" s="248">
        <f>IF(AID$6=$AEO$5,成绩录入!EQ39,0)</f>
        <v>0</v>
      </c>
      <c r="AIE36" s="248">
        <f>IF(AIE$6=$AEO$5,成绩录入!ER39,0)</f>
        <v>0</v>
      </c>
      <c r="AIF36" s="248">
        <f>IF(AIF$6=$AEO$5,成绩录入!ES39,0)</f>
        <v>0</v>
      </c>
      <c r="AIG36" s="248">
        <f>IF(AIG$6=$AEO$5,成绩录入!ET39,0)</f>
        <v>0</v>
      </c>
      <c r="AIH36" s="248">
        <f>IF(AIH$6=$AEO$5,成绩录入!EU39,0)</f>
        <v>0</v>
      </c>
      <c r="AII36" s="248">
        <f>IF(AII$6=$AEO$5,成绩录入!EV39,0)</f>
        <v>0</v>
      </c>
      <c r="AIJ36" s="248">
        <f>IF(AIJ$6=$AEO$5,成绩录入!EW39,0)</f>
        <v>0</v>
      </c>
      <c r="AIK36" s="248">
        <f>IF(AIK$6=$AEO$5,成绩录入!EX39,0)</f>
        <v>0</v>
      </c>
      <c r="AIL36" s="218">
        <f t="shared" si="35"/>
        <v>0</v>
      </c>
      <c r="AIN36" s="214" t="str">
        <f>初始录入!A41</f>
        <v/>
      </c>
      <c r="AIO36" s="215">
        <f>初始录入!B41</f>
        <v>0</v>
      </c>
      <c r="AIP36" s="216">
        <f>初始录入!C41</f>
        <v>0</v>
      </c>
      <c r="AIQ36" s="314">
        <f>IF(平时!D34&lt;&gt;"",平时!D34,0)</f>
        <v>0</v>
      </c>
      <c r="AIR36" s="324" t="str">
        <f t="shared" si="89"/>
        <v/>
      </c>
      <c r="AIS36" s="314">
        <f>IF(过程!D34&lt;&gt;"",过程!D34,0)</f>
        <v>0</v>
      </c>
      <c r="AIT36" s="324" t="str">
        <f t="shared" si="90"/>
        <v/>
      </c>
      <c r="AIU36" s="216">
        <f>IF(期末!D34&lt;&gt;"",期末!D34,0)</f>
        <v>0</v>
      </c>
      <c r="AIV36" s="324" t="str">
        <f t="shared" si="91"/>
        <v/>
      </c>
      <c r="AIW36" s="325">
        <f t="shared" si="92"/>
        <v>0</v>
      </c>
      <c r="AIX36" s="314">
        <f>IF(平时!E34&lt;&gt;"",平时!E34,0)</f>
        <v>0</v>
      </c>
      <c r="AIY36" s="324" t="str">
        <f t="shared" si="93"/>
        <v/>
      </c>
      <c r="AIZ36" s="314">
        <f>IF(过程!E34&lt;&gt;"",过程!E34,0)</f>
        <v>0</v>
      </c>
      <c r="AJA36" s="324" t="str">
        <f t="shared" si="94"/>
        <v/>
      </c>
      <c r="AJB36" s="216">
        <f>IF(期末!E34&lt;&gt;"",期末!E34,0)</f>
        <v>0</v>
      </c>
      <c r="AJC36" s="324" t="str">
        <f t="shared" si="95"/>
        <v/>
      </c>
      <c r="AJD36" s="325">
        <f t="shared" si="96"/>
        <v>0</v>
      </c>
      <c r="AJE36" s="314">
        <f>IF(平时!F34&lt;&gt;"",平时!F34,0)</f>
        <v>0</v>
      </c>
      <c r="AJF36" s="324" t="str">
        <f t="shared" si="97"/>
        <v/>
      </c>
      <c r="AJG36" s="314">
        <f>IF(过程!F34&lt;&gt;"",过程!F34,0)</f>
        <v>0</v>
      </c>
      <c r="AJH36" s="324" t="str">
        <f t="shared" si="98"/>
        <v/>
      </c>
      <c r="AJI36" s="216">
        <f>IF(期末!F34&lt;&gt;"",期末!F34,0)</f>
        <v>0</v>
      </c>
      <c r="AJJ36" s="324" t="str">
        <f t="shared" si="99"/>
        <v/>
      </c>
      <c r="AJK36" s="325">
        <f t="shared" si="100"/>
        <v>0</v>
      </c>
      <c r="AJL36" s="314">
        <f>IF(平时!G34&lt;&gt;"",平时!G34,0)</f>
        <v>0</v>
      </c>
      <c r="AJM36" s="324" t="str">
        <f t="shared" si="101"/>
        <v/>
      </c>
      <c r="AJN36" s="314">
        <f>IF(过程!G34&lt;&gt;"",过程!G34,0)</f>
        <v>0</v>
      </c>
      <c r="AJO36" s="324" t="str">
        <f t="shared" si="102"/>
        <v/>
      </c>
      <c r="AJP36" s="216">
        <f>IF(期末!G34&lt;&gt;"",期末!G34,0)</f>
        <v>0</v>
      </c>
      <c r="AJQ36" s="324" t="str">
        <f t="shared" si="103"/>
        <v/>
      </c>
      <c r="AJR36" s="325">
        <f t="shared" si="104"/>
        <v>0</v>
      </c>
      <c r="AJS36" s="314">
        <f>IF(平时!H34&lt;&gt;"",平时!H34,0)</f>
        <v>0</v>
      </c>
      <c r="AJT36" s="324" t="str">
        <f t="shared" si="105"/>
        <v/>
      </c>
      <c r="AJU36" s="314">
        <f>IF(过程!H34&lt;&gt;"",过程!H34,0)</f>
        <v>0</v>
      </c>
      <c r="AJV36" s="324" t="str">
        <f t="shared" si="106"/>
        <v/>
      </c>
      <c r="AJW36" s="216">
        <f>IF(期末!H34&lt;&gt;"",期末!H34,0)</f>
        <v>0</v>
      </c>
      <c r="AJX36" s="324" t="str">
        <f t="shared" si="107"/>
        <v/>
      </c>
      <c r="AJY36" s="326">
        <f t="shared" si="108"/>
        <v>0</v>
      </c>
      <c r="AKA36" s="216" t="str">
        <f>初始录入!A41</f>
        <v/>
      </c>
      <c r="AKB36" s="216">
        <f>初始录入!B41</f>
        <v>0</v>
      </c>
      <c r="AKC36" s="216">
        <f>初始录入!C41</f>
        <v>0</v>
      </c>
      <c r="AKD36" s="327" t="str">
        <f>IF(初始录入!$E41=初始录入!$K$2,达成度!$D49,"")</f>
        <v/>
      </c>
      <c r="AKE36" s="327" t="str">
        <f>IF(初始录入!$E41=初始录入!$K$3,达成度!D49,"")</f>
        <v/>
      </c>
      <c r="AKF36" s="216" t="str">
        <f>IF(初始录入!$E41=初始录入!$K$4,达成度!D49,"")</f>
        <v/>
      </c>
      <c r="AKG36" s="216" t="str">
        <f>IF(初始录入!$E41=初始录入!$K$5,达成度!D49,"")</f>
        <v/>
      </c>
      <c r="AKH36" s="327" t="str">
        <f>IF(初始录入!$E41=初始录入!$K$2,达成度!E49,"")</f>
        <v/>
      </c>
      <c r="AKI36" s="327" t="str">
        <f>IF(初始录入!$E41=初始录入!$K$3,达成度!E49,"")</f>
        <v/>
      </c>
      <c r="AKJ36" s="216" t="str">
        <f>IF(初始录入!$E41=初始录入!$K$4,达成度!E49,"")</f>
        <v/>
      </c>
      <c r="AKK36" s="216" t="str">
        <f>IF(初始录入!$E41=初始录入!$K$5,达成度!E49,"")</f>
        <v/>
      </c>
      <c r="AKL36" s="327" t="str">
        <f>IF(初始录入!$E41=初始录入!$K$2,达成度!F49,"")</f>
        <v/>
      </c>
      <c r="AKM36" s="327" t="str">
        <f>IF(初始录入!$E41=初始录入!$K$3,达成度!F49,"")</f>
        <v/>
      </c>
      <c r="AKN36" s="216" t="str">
        <f>IF(初始录入!$E41=初始录入!$K$4,达成度!F49,"")</f>
        <v/>
      </c>
      <c r="AKO36" s="216" t="str">
        <f>IF(初始录入!$E41=初始录入!$K$5,达成度!F49,"")</f>
        <v/>
      </c>
      <c r="AKP36" s="327" t="str">
        <f>IF(初始录入!$E41=初始录入!$K$2,达成度!H49,"")</f>
        <v/>
      </c>
      <c r="AKQ36" s="327" t="str">
        <f>IF(初始录入!$E41=初始录入!$K$3,达成度!H49,"")</f>
        <v/>
      </c>
      <c r="AKR36" s="216" t="str">
        <f>IF(初始录入!$E41=初始录入!$K$4,达成度!H49,"")</f>
        <v/>
      </c>
      <c r="AKS36" s="216" t="str">
        <f>IF(初始录入!$E41=初始录入!$K$5,达成度!H49,"")</f>
        <v/>
      </c>
      <c r="AKT36" s="327" t="str">
        <f>IF(初始录入!$E41=初始录入!$K$2,达成度!I49,"")</f>
        <v/>
      </c>
      <c r="AKU36" s="327" t="str">
        <f>IF(初始录入!$E41=初始录入!$K$3,达成度!I49,"")</f>
        <v/>
      </c>
      <c r="AKV36" s="216" t="str">
        <f>IF(初始录入!$E41=初始录入!$K$4,达成度!I49,"")</f>
        <v/>
      </c>
      <c r="AKW36" s="216" t="str">
        <f>IF(初始录入!$E41=初始录入!$K$5,达成度!I49,"")</f>
        <v/>
      </c>
      <c r="AKX36" s="327" t="str">
        <f>IF(初始录入!$E41=初始录入!$K$2,达成度!J49,"")</f>
        <v/>
      </c>
      <c r="AKY36" s="327" t="str">
        <f>IF(初始录入!$E41=初始录入!$K$3,达成度!J49,"")</f>
        <v/>
      </c>
      <c r="AKZ36" s="216" t="str">
        <f>IF(初始录入!$E41=初始录入!$K$4,达成度!J49,"")</f>
        <v/>
      </c>
      <c r="ALA36" s="216" t="str">
        <f>IF(初始录入!$E41=初始录入!$K$5,达成度!J49,"")</f>
        <v/>
      </c>
      <c r="ALB36" s="327" t="str">
        <f>IF(初始录入!$E41=初始录入!$K$2,达成度!L49,"")</f>
        <v/>
      </c>
      <c r="ALC36" s="327" t="str">
        <f>IF(初始录入!$E41=初始录入!$K$3,达成度!L49,"")</f>
        <v/>
      </c>
      <c r="ALD36" s="216" t="str">
        <f>IF(初始录入!$E41=初始录入!$K$4,达成度!L49,"")</f>
        <v/>
      </c>
      <c r="ALE36" s="216" t="str">
        <f>IF(初始录入!$E41=初始录入!$K$5,达成度!L49,"")</f>
        <v/>
      </c>
      <c r="ALF36" s="327" t="str">
        <f>IF(初始录入!$E41=初始录入!$K$2,达成度!M49,"")</f>
        <v/>
      </c>
      <c r="ALG36" s="327" t="str">
        <f>IF(初始录入!$E41=初始录入!$K$3,达成度!M49,"")</f>
        <v/>
      </c>
      <c r="ALH36" s="216" t="str">
        <f>IF(初始录入!$E41=初始录入!$K$4,达成度!M49,"")</f>
        <v/>
      </c>
      <c r="ALI36" s="216" t="str">
        <f>IF(初始录入!$E41=初始录入!$K$5,达成度!M49,"")</f>
        <v/>
      </c>
      <c r="ALJ36" s="327" t="str">
        <f>IF(初始录入!$E41=初始录入!$K$2,达成度!N49,"")</f>
        <v/>
      </c>
      <c r="ALK36" s="327" t="str">
        <f>IF(初始录入!$E41=初始录入!$K$3,达成度!N49,"")</f>
        <v/>
      </c>
      <c r="ALL36" s="216" t="str">
        <f>IF(初始录入!$E41=初始录入!$K$4,达成度!N49,"")</f>
        <v/>
      </c>
      <c r="ALM36" s="216" t="str">
        <f>IF(初始录入!$E41=初始录入!$K$5,达成度!N49,"")</f>
        <v/>
      </c>
      <c r="ALN36" s="327" t="str">
        <f>IF(初始录入!$E41=初始录入!$K$2,达成度!P49,"")</f>
        <v/>
      </c>
      <c r="ALO36" s="327" t="str">
        <f>IF(初始录入!$E41=初始录入!$K$3,达成度!P49,"")</f>
        <v/>
      </c>
      <c r="ALP36" s="216" t="str">
        <f>IF(初始录入!$E41=初始录入!$K$4,达成度!P49,"")</f>
        <v/>
      </c>
      <c r="ALQ36" s="216" t="str">
        <f>IF(初始录入!$E41=初始录入!$K$5,达成度!P49,"")</f>
        <v/>
      </c>
      <c r="ALR36" s="327" t="str">
        <f>IF(初始录入!$E41=初始录入!$K$2,达成度!Q49,"")</f>
        <v/>
      </c>
      <c r="ALS36" s="327" t="str">
        <f>IF(初始录入!$E41=初始录入!$K$3,达成度!Q49,"")</f>
        <v/>
      </c>
      <c r="ALT36" s="216" t="str">
        <f>IF(初始录入!$E41=初始录入!$K$4,达成度!Q49,"")</f>
        <v/>
      </c>
      <c r="ALU36" s="216" t="str">
        <f>IF(初始录入!$E41=初始录入!$K$5,达成度!Q49,"")</f>
        <v/>
      </c>
      <c r="ALV36" s="327" t="str">
        <f>IF(初始录入!$E41=初始录入!$K$2,达成度!R49,"")</f>
        <v/>
      </c>
      <c r="ALW36" s="327" t="str">
        <f>IF(初始录入!$E41=初始录入!$K$3,达成度!R49,"")</f>
        <v/>
      </c>
      <c r="ALX36" s="216" t="str">
        <f>IF(初始录入!$E41=初始录入!$K$4,达成度!R49,"")</f>
        <v/>
      </c>
      <c r="ALY36" s="216"/>
      <c r="ALZ36" s="327" t="str">
        <f>IF(初始录入!$E41=初始录入!$K$2,达成度!T49,"")</f>
        <v/>
      </c>
      <c r="AMA36" s="327" t="str">
        <f>IF(初始录入!$E41=初始录入!$K$3,达成度!T49,"")</f>
        <v/>
      </c>
      <c r="AMB36" s="216" t="str">
        <f>IF(初始录入!$E41=初始录入!$K$4,达成度!T49,"")</f>
        <v/>
      </c>
      <c r="AMC36" s="216" t="str">
        <f>IF(初始录入!$E41=初始录入!$K$5,达成度!T49,"")</f>
        <v/>
      </c>
      <c r="AMD36" s="327" t="str">
        <f>IF(初始录入!$E41=初始录入!$K$2,达成度!U49,"")</f>
        <v/>
      </c>
      <c r="AME36" s="327" t="str">
        <f>IF(初始录入!$E41=初始录入!$K$3,达成度!U49,"")</f>
        <v/>
      </c>
      <c r="AMF36" s="216" t="str">
        <f>IF(初始录入!$E41=初始录入!$K$4,达成度!U49,"")</f>
        <v/>
      </c>
      <c r="AMG36" s="216" t="str">
        <f>IF(初始录入!$E41=初始录入!$K$5,达成度!U49,"")</f>
        <v/>
      </c>
      <c r="AMH36" s="327" t="str">
        <f>IF(初始录入!$E41=初始录入!$K$2,达成度!V49,"")</f>
        <v/>
      </c>
      <c r="AMI36" s="327" t="str">
        <f>IF(初始录入!$E41=初始录入!$K$3,达成度!V49,"")</f>
        <v/>
      </c>
      <c r="AMJ36" s="216" t="str">
        <f>IF(初始录入!$E41=初始录入!$K$4,达成度!W49,"")</f>
        <v/>
      </c>
      <c r="AMK36" s="216" t="str">
        <f>IF(初始录入!$E41=初始录入!$K$5,达成度!W49,"")</f>
        <v/>
      </c>
      <c r="AMM36" s="215">
        <f t="shared" si="114"/>
        <v>29</v>
      </c>
      <c r="AMN36" s="222" t="str">
        <f t="shared" si="109"/>
        <v/>
      </c>
      <c r="AMO36" s="325" t="str">
        <f>IF($AMM36&lt;=$H$7,INDEX(达成度!$G$21:$G$170,$AMM36,1),"")</f>
        <v/>
      </c>
      <c r="AMP36" s="325" t="str">
        <f>IF($AMM36&lt;=$H$7,INDEX(达成度!$K$21:$K$170,$AMM36,1),"")</f>
        <v/>
      </c>
      <c r="AMQ36" s="325" t="str">
        <f>IF($AMM36&lt;=$H$7,INDEX(达成度!$O$21:$O$170,$AMM36,1),"")</f>
        <v/>
      </c>
      <c r="AMR36" s="325" t="str">
        <f>IF($AMM36&lt;=$H$7,INDEX(达成度!$S$21:$S$170,$AMM36,1),"")</f>
        <v/>
      </c>
      <c r="AMS36" s="326" t="str">
        <f>IF($AMM36&lt;=$H$7,INDEX(达成度!$W$21:$W$170,$AMM36,1),"")</f>
        <v/>
      </c>
      <c r="AMT36" s="328"/>
      <c r="AMU36" s="336"/>
      <c r="AMV36" s="222" t="str">
        <f t="shared" si="110"/>
        <v/>
      </c>
      <c r="AMW36" s="325" t="str">
        <f>IF($AMM36&lt;=$I$7,INDEX(达成度!$G$21:$G$170,$AMM36+$H$7,1),"")</f>
        <v/>
      </c>
      <c r="AMX36" s="325" t="str">
        <f>IF($AMM36&lt;=$I$7,INDEX(达成度!$K$21:$K$170,$AMM36+$H$7,1),"")</f>
        <v/>
      </c>
      <c r="AMY36" s="325" t="str">
        <f>IF($AMM36&lt;=$I$7,INDEX(达成度!$O$21:$O$170,$AMM36+$H$7,1),"")</f>
        <v/>
      </c>
      <c r="AMZ36" s="325" t="str">
        <f>IF($AMM36&lt;=$I$7,INDEX(达成度!$S$21:$S$170,$AMM36+$H$7,1),"")</f>
        <v/>
      </c>
      <c r="ANA36" s="326" t="str">
        <f>IF($AMM36&lt;=$I$7,INDEX(达成度!$W$21:$W$170,$AMM36+$H$7,1),"")</f>
        <v/>
      </c>
      <c r="ANB36" s="206"/>
      <c r="ANC36" s="215"/>
      <c r="AND36" s="216" t="str">
        <f t="shared" si="111"/>
        <v/>
      </c>
      <c r="ANE36" s="325" t="str">
        <f>IF($AMM36&lt;=$J$7,INDEX(达成度!$G$21:$G$170,$AMM36+$H$7+$I$7,1),"")</f>
        <v/>
      </c>
      <c r="ANF36" s="325" t="str">
        <f>IF($AMM36&lt;=$J$7,INDEX(达成度!$K$21:$K$170,$AMM36+$H$7+$I$7,1),"")</f>
        <v/>
      </c>
      <c r="ANG36" s="325" t="str">
        <f>IF($AMM36&lt;=$J$7,INDEX(达成度!$O$21:$O$170,$AMM36+$H$7+$I$7,1),"")</f>
        <v/>
      </c>
      <c r="ANH36" s="325" t="str">
        <f>IF($AMM36&lt;=$J$7,INDEX(达成度!$S$21:$S$170,$AMM36+$H$7+$I$7,1),"")</f>
        <v/>
      </c>
      <c r="ANI36" s="326" t="str">
        <f>IF($AMM36&lt;=$J$7,INDEX(达成度!$W$21:$W$170,$AMM36+$H$7+$I$7,1),"")</f>
        <v/>
      </c>
      <c r="ANK36" s="215"/>
      <c r="ANL36" s="216" t="str">
        <f t="shared" si="112"/>
        <v/>
      </c>
      <c r="ANM36" s="325" t="str">
        <f>IF($AMM36&lt;=$K$7,INDEX(达成度!$G$21:$G$170,$AMM36+$H$7+$I$7+$J$7,1),"")</f>
        <v/>
      </c>
      <c r="ANN36" s="325" t="str">
        <f>IF($AMM36&lt;=$K$7,INDEX(达成度!$K$21:$K$170,$AMM36+$H$7+$I$7+$J$7,1),"")</f>
        <v/>
      </c>
      <c r="ANO36" s="325" t="str">
        <f>IF($AMM36&lt;=$K$7,INDEX(达成度!$O$21:$O$170,$AMM36+$H$7+$I$7+$J$7,1),"")</f>
        <v/>
      </c>
      <c r="ANP36" s="325" t="str">
        <f>IF($AMM36&lt;=$K$7,INDEX(达成度!$S$21:$S$170,$AMM36+$H$7+$I$7+$J$7,1),"")</f>
        <v/>
      </c>
      <c r="ANQ36" s="326" t="str">
        <f>IF($AMM36&lt;=$K$7,INDEX(达成度!$W$21:$W$170,$AMM36+$H$7+$I$7+$J$7,1),"")</f>
        <v/>
      </c>
    </row>
    <row r="37" ht="18" customHeight="1" spans="1:1024 1025:1057">
      <c r="A37" s="215" t="str">
        <f>初始录入!A42</f>
        <v/>
      </c>
      <c r="B37" s="216" t="str">
        <f>IF(初始录入!B42&lt;&gt;"",初始录入!B42,"")</f>
        <v/>
      </c>
      <c r="C37" s="216" t="str">
        <f>IF(初始录入!C42&lt;&gt;"",初始录入!C42,"")</f>
        <v/>
      </c>
      <c r="D37" s="216" t="str">
        <f>IF(初始录入!D42&lt;&gt;"",初始录入!D42,"")</f>
        <v/>
      </c>
      <c r="E37" s="218" t="str">
        <f>IF(初始录入!E42&lt;&gt;"",初始录入!E42,"")</f>
        <v/>
      </c>
      <c r="G37" s="330"/>
      <c r="H37" s="295">
        <f>IF(初始录入!E42=H$6,1,0)</f>
        <v>0</v>
      </c>
      <c r="I37" s="295">
        <f>IF(初始录入!E42=I$6,1,0)</f>
        <v>0</v>
      </c>
      <c r="J37" s="295">
        <f>IF(初始录入!E42=J$6,1,0)</f>
        <v>0</v>
      </c>
      <c r="K37" s="321">
        <f>IF(初始录入!E42=K$6,1,0)</f>
        <v>0</v>
      </c>
      <c r="L37" s="28"/>
      <c r="M37" s="370" t="s">
        <v>192</v>
      </c>
      <c r="N37" s="371"/>
      <c r="O37" s="371"/>
      <c r="P37" s="371"/>
      <c r="Q37" s="371"/>
      <c r="R37" s="371"/>
      <c r="S37" s="371"/>
      <c r="T37" s="371"/>
      <c r="U37" s="371"/>
      <c r="V37" s="371"/>
      <c r="W37" s="372"/>
      <c r="X37" s="28"/>
      <c r="Y37" s="294">
        <v>100</v>
      </c>
      <c r="Z37" s="295">
        <f>成绩录入!$F$7</f>
        <v>0</v>
      </c>
      <c r="AA37" s="295">
        <f>成绩录入!F40</f>
        <v>0</v>
      </c>
      <c r="AB37" s="296">
        <f>IF(初始录入!$M$7&lt;&gt;"",IF(成绩录入!$F$7&lt;&gt;"",IF(初始录入!$P$7="次数",AA37/Z37*Y37,成绩录入!F40),0),0)</f>
        <v>0</v>
      </c>
      <c r="AC37" s="297">
        <f t="shared" si="36"/>
        <v>0</v>
      </c>
      <c r="AD37" s="297">
        <f t="shared" si="23"/>
        <v>0</v>
      </c>
      <c r="AE37" s="297">
        <f t="shared" si="24"/>
        <v>0</v>
      </c>
      <c r="AF37" s="297">
        <f t="shared" si="25"/>
        <v>0</v>
      </c>
      <c r="AG37" s="297">
        <f t="shared" si="26"/>
        <v>0</v>
      </c>
      <c r="AH37" s="298">
        <f t="shared" si="37"/>
        <v>0</v>
      </c>
      <c r="AI37" s="28"/>
      <c r="AJ37" s="260">
        <f>成绩录入!I40</f>
        <v>0</v>
      </c>
      <c r="AK37" s="248">
        <f>成绩录入!J40</f>
        <v>0</v>
      </c>
      <c r="AL37" s="248">
        <f>成绩录入!K40</f>
        <v>0</v>
      </c>
      <c r="AM37" s="248">
        <f>成绩录入!L40</f>
        <v>0</v>
      </c>
      <c r="AN37" s="248">
        <f>成绩录入!M40</f>
        <v>0</v>
      </c>
      <c r="AO37" s="298">
        <f t="shared" si="38"/>
        <v>0</v>
      </c>
      <c r="AP37" s="299"/>
      <c r="AQ37" s="260">
        <f>成绩录入!I40</f>
        <v>0</v>
      </c>
      <c r="AR37" s="248">
        <f>成绩录入!J40</f>
        <v>0</v>
      </c>
      <c r="AS37" s="248">
        <f>成绩录入!K40</f>
        <v>0</v>
      </c>
      <c r="AT37" s="248">
        <f>成绩录入!L40</f>
        <v>0</v>
      </c>
      <c r="AU37" s="248">
        <f>成绩录入!M40</f>
        <v>0</v>
      </c>
      <c r="AV37" s="298">
        <f t="shared" si="39"/>
        <v>0</v>
      </c>
      <c r="AW37" s="299"/>
      <c r="AX37" s="260">
        <f>成绩录入!I40</f>
        <v>0</v>
      </c>
      <c r="AY37" s="248">
        <f>成绩录入!J40</f>
        <v>0</v>
      </c>
      <c r="AZ37" s="248">
        <f>成绩录入!K40</f>
        <v>0</v>
      </c>
      <c r="BA37" s="248">
        <f>成绩录入!L40</f>
        <v>0</v>
      </c>
      <c r="BB37" s="248">
        <f>成绩录入!M40</f>
        <v>0</v>
      </c>
      <c r="BC37" s="298">
        <f t="shared" si="40"/>
        <v>0</v>
      </c>
      <c r="BD37" s="299"/>
      <c r="BE37" s="260">
        <f>成绩录入!I40</f>
        <v>0</v>
      </c>
      <c r="BF37" s="248">
        <f>成绩录入!J40</f>
        <v>0</v>
      </c>
      <c r="BG37" s="248">
        <f>成绩录入!K40</f>
        <v>0</v>
      </c>
      <c r="BH37" s="248">
        <f>成绩录入!L40</f>
        <v>0</v>
      </c>
      <c r="BI37" s="248">
        <f>成绩录入!M40</f>
        <v>0</v>
      </c>
      <c r="BJ37" s="298">
        <f t="shared" si="41"/>
        <v>0</v>
      </c>
      <c r="BK37" s="299"/>
      <c r="BL37" s="260">
        <f>成绩录入!I40</f>
        <v>0</v>
      </c>
      <c r="BM37" s="248">
        <f>成绩录入!J40</f>
        <v>0</v>
      </c>
      <c r="BN37" s="248">
        <f>成绩录入!K40</f>
        <v>0</v>
      </c>
      <c r="BO37" s="248">
        <f>成绩录入!L40</f>
        <v>0</v>
      </c>
      <c r="BP37" s="248">
        <f>成绩录入!M40</f>
        <v>0</v>
      </c>
      <c r="BQ37" s="298">
        <f t="shared" si="42"/>
        <v>0</v>
      </c>
      <c r="BR37" s="300"/>
      <c r="BS37" s="260">
        <f>成绩录入!P40</f>
        <v>0</v>
      </c>
      <c r="BT37" s="248">
        <f>成绩录入!Q40</f>
        <v>0</v>
      </c>
      <c r="BU37" s="248">
        <f>成绩录入!R40</f>
        <v>0</v>
      </c>
      <c r="BV37" s="248">
        <f>成绩录入!S40</f>
        <v>0</v>
      </c>
      <c r="BW37" s="248">
        <f>成绩录入!T40</f>
        <v>0</v>
      </c>
      <c r="BX37" s="248">
        <f>成绩录入!U40</f>
        <v>0</v>
      </c>
      <c r="BY37" s="248">
        <f>成绩录入!V40</f>
        <v>0</v>
      </c>
      <c r="BZ37" s="248">
        <f>成绩录入!W40</f>
        <v>0</v>
      </c>
      <c r="CA37" s="248">
        <f>成绩录入!X40</f>
        <v>0</v>
      </c>
      <c r="CB37" s="248">
        <f>成绩录入!Y40</f>
        <v>0</v>
      </c>
      <c r="CC37" s="298">
        <f t="shared" si="43"/>
        <v>0</v>
      </c>
      <c r="CD37" s="299"/>
      <c r="CE37" s="260">
        <f>成绩录入!P40</f>
        <v>0</v>
      </c>
      <c r="CF37" s="248">
        <f>成绩录入!Q40</f>
        <v>0</v>
      </c>
      <c r="CG37" s="248">
        <f>成绩录入!R40</f>
        <v>0</v>
      </c>
      <c r="CH37" s="248">
        <f>成绩录入!S40</f>
        <v>0</v>
      </c>
      <c r="CI37" s="248">
        <f>成绩录入!T40</f>
        <v>0</v>
      </c>
      <c r="CJ37" s="248">
        <f>成绩录入!U40</f>
        <v>0</v>
      </c>
      <c r="CK37" s="248">
        <f>成绩录入!V40</f>
        <v>0</v>
      </c>
      <c r="CL37" s="248">
        <f>成绩录入!W40</f>
        <v>0</v>
      </c>
      <c r="CM37" s="248">
        <f>成绩录入!X40</f>
        <v>0</v>
      </c>
      <c r="CN37" s="248">
        <f>成绩录入!Y40</f>
        <v>0</v>
      </c>
      <c r="CO37" s="298">
        <f t="shared" si="44"/>
        <v>0</v>
      </c>
      <c r="CP37" s="299"/>
      <c r="CQ37" s="260">
        <f>成绩录入!P40</f>
        <v>0</v>
      </c>
      <c r="CR37" s="248">
        <f>成绩录入!Q40</f>
        <v>0</v>
      </c>
      <c r="CS37" s="248">
        <f>成绩录入!R40</f>
        <v>0</v>
      </c>
      <c r="CT37" s="248">
        <f>成绩录入!S40</f>
        <v>0</v>
      </c>
      <c r="CU37" s="248">
        <f>成绩录入!T40</f>
        <v>0</v>
      </c>
      <c r="CV37" s="248">
        <f>成绩录入!U40</f>
        <v>0</v>
      </c>
      <c r="CW37" s="248">
        <f>成绩录入!V40</f>
        <v>0</v>
      </c>
      <c r="CX37" s="248">
        <f>成绩录入!W40</f>
        <v>0</v>
      </c>
      <c r="CY37" s="248">
        <f>成绩录入!X40</f>
        <v>0</v>
      </c>
      <c r="CZ37" s="248">
        <f>成绩录入!Y40</f>
        <v>0</v>
      </c>
      <c r="DA37" s="298">
        <f t="shared" si="45"/>
        <v>0</v>
      </c>
      <c r="DB37" s="299"/>
      <c r="DC37" s="260">
        <f>成绩录入!P40</f>
        <v>0</v>
      </c>
      <c r="DD37" s="248">
        <f>成绩录入!Q40</f>
        <v>0</v>
      </c>
      <c r="DE37" s="248">
        <f>成绩录入!R40</f>
        <v>0</v>
      </c>
      <c r="DF37" s="248">
        <f>成绩录入!S40</f>
        <v>0</v>
      </c>
      <c r="DG37" s="248">
        <f>成绩录入!T40</f>
        <v>0</v>
      </c>
      <c r="DH37" s="248">
        <f>成绩录入!U40</f>
        <v>0</v>
      </c>
      <c r="DI37" s="248">
        <f>成绩录入!V40</f>
        <v>0</v>
      </c>
      <c r="DJ37" s="248">
        <f>成绩录入!W40</f>
        <v>0</v>
      </c>
      <c r="DK37" s="248">
        <f>成绩录入!X40</f>
        <v>0</v>
      </c>
      <c r="DL37" s="248">
        <f>成绩录入!Y40</f>
        <v>0</v>
      </c>
      <c r="DM37" s="298">
        <f t="shared" si="46"/>
        <v>0</v>
      </c>
      <c r="DN37" s="299"/>
      <c r="DO37" s="260">
        <f>成绩录入!P40</f>
        <v>0</v>
      </c>
      <c r="DP37" s="248">
        <f>成绩录入!Q40</f>
        <v>0</v>
      </c>
      <c r="DQ37" s="248">
        <f>成绩录入!R40</f>
        <v>0</v>
      </c>
      <c r="DR37" s="248">
        <f>成绩录入!S40</f>
        <v>0</v>
      </c>
      <c r="DS37" s="248">
        <f>成绩录入!T40</f>
        <v>0</v>
      </c>
      <c r="DT37" s="248">
        <f>成绩录入!U40</f>
        <v>0</v>
      </c>
      <c r="DU37" s="248">
        <f>成绩录入!V40</f>
        <v>0</v>
      </c>
      <c r="DV37" s="248">
        <f>成绩录入!W40</f>
        <v>0</v>
      </c>
      <c r="DW37" s="248">
        <f>成绩录入!X40</f>
        <v>0</v>
      </c>
      <c r="DX37" s="248">
        <f>成绩录入!Y40</f>
        <v>0</v>
      </c>
      <c r="DY37" s="298">
        <f t="shared" si="47"/>
        <v>0</v>
      </c>
      <c r="DZ37" s="299"/>
      <c r="EA37" s="301" t="e">
        <f t="shared" si="48"/>
        <v>#DIV/0!</v>
      </c>
      <c r="EB37" s="297" t="e">
        <f t="shared" si="49"/>
        <v>#DIV/0!</v>
      </c>
      <c r="EC37" s="297" t="e">
        <f t="shared" si="50"/>
        <v>#DIV/0!</v>
      </c>
      <c r="ED37" s="297" t="e">
        <f t="shared" si="51"/>
        <v>#DIV/0!</v>
      </c>
      <c r="EE37" s="297" t="e">
        <f t="shared" si="52"/>
        <v>#DIV/0!</v>
      </c>
      <c r="EF37" s="302" t="e">
        <f t="shared" si="53"/>
        <v>#DIV/0!</v>
      </c>
      <c r="EG37" s="303"/>
      <c r="EH37" s="304">
        <f t="shared" si="54"/>
        <v>0</v>
      </c>
      <c r="EI37" s="296">
        <f>成绩录入!I40</f>
        <v>0</v>
      </c>
      <c r="EJ37" s="296">
        <f>成绩录入!J40</f>
        <v>0</v>
      </c>
      <c r="EK37" s="296">
        <f>成绩录入!K40</f>
        <v>0</v>
      </c>
      <c r="EL37" s="296">
        <f>成绩录入!L40</f>
        <v>0</v>
      </c>
      <c r="EM37" s="296">
        <f>成绩录入!M40</f>
        <v>0</v>
      </c>
      <c r="EN37" s="296">
        <f>成绩录入!P40</f>
        <v>0</v>
      </c>
      <c r="EO37" s="296">
        <f>成绩录入!Q40</f>
        <v>0</v>
      </c>
      <c r="EP37" s="296">
        <f>成绩录入!R40</f>
        <v>0</v>
      </c>
      <c r="EQ37" s="296">
        <f>成绩录入!S40</f>
        <v>0</v>
      </c>
      <c r="ER37" s="296">
        <f>成绩录入!T40</f>
        <v>0</v>
      </c>
      <c r="ES37" s="296">
        <f>成绩录入!U40</f>
        <v>0</v>
      </c>
      <c r="ET37" s="296">
        <f>成绩录入!V40</f>
        <v>0</v>
      </c>
      <c r="EU37" s="296">
        <f>成绩录入!W40</f>
        <v>0</v>
      </c>
      <c r="EV37" s="296">
        <f>成绩录入!X40</f>
        <v>0</v>
      </c>
      <c r="EW37" s="302">
        <f>成绩录入!Y40</f>
        <v>0</v>
      </c>
      <c r="EX37" s="303"/>
      <c r="EY37" s="304" t="str">
        <f t="shared" si="55"/>
        <v/>
      </c>
      <c r="EZ37" s="296" t="str">
        <f t="shared" si="55"/>
        <v/>
      </c>
      <c r="FA37" s="296" t="str">
        <f t="shared" si="55"/>
        <v/>
      </c>
      <c r="FB37" s="296" t="str">
        <f t="shared" si="55"/>
        <v/>
      </c>
      <c r="FC37" s="302">
        <f>成绩录入!AB40</f>
        <v>0</v>
      </c>
      <c r="FD37" s="303"/>
      <c r="FE37" s="304" t="str">
        <f t="shared" si="56"/>
        <v>√</v>
      </c>
      <c r="FF37" s="296" t="str">
        <f t="shared" si="57"/>
        <v>√</v>
      </c>
      <c r="FG37" s="296" t="str">
        <f t="shared" si="58"/>
        <v>√</v>
      </c>
      <c r="FH37" s="296" t="str">
        <f t="shared" si="59"/>
        <v>√</v>
      </c>
      <c r="FI37" s="302" t="str">
        <f t="shared" si="60"/>
        <v>√</v>
      </c>
      <c r="FJ37" s="299"/>
      <c r="FK37" s="260">
        <f>成绩录入!AB40</f>
        <v>0</v>
      </c>
      <c r="FL37" s="248">
        <f>成绩录入!AC40</f>
        <v>0</v>
      </c>
      <c r="FM37" s="248">
        <f>成绩录入!AD40</f>
        <v>0</v>
      </c>
      <c r="FN37" s="248">
        <f>成绩录入!AE40</f>
        <v>0</v>
      </c>
      <c r="FO37" s="248">
        <f>成绩录入!AF40</f>
        <v>0</v>
      </c>
      <c r="FP37" s="248">
        <f>成绩录入!AG40</f>
        <v>0</v>
      </c>
      <c r="FQ37" s="298">
        <f t="shared" si="61"/>
        <v>0</v>
      </c>
      <c r="FR37" s="299"/>
      <c r="FS37" s="260">
        <f>成绩录入!AB40</f>
        <v>0</v>
      </c>
      <c r="FT37" s="248">
        <f>成绩录入!AC40</f>
        <v>0</v>
      </c>
      <c r="FU37" s="248">
        <f>成绩录入!AD40</f>
        <v>0</v>
      </c>
      <c r="FV37" s="248">
        <f>成绩录入!AE40</f>
        <v>0</v>
      </c>
      <c r="FW37" s="248">
        <f>成绩录入!AF40</f>
        <v>0</v>
      </c>
      <c r="FX37" s="333">
        <f>成绩录入!AG40</f>
        <v>0</v>
      </c>
      <c r="FY37" s="298">
        <f t="shared" si="62"/>
        <v>0</v>
      </c>
      <c r="FZ37" s="299"/>
      <c r="GA37" s="260">
        <f>成绩录入!AB40</f>
        <v>0</v>
      </c>
      <c r="GB37" s="248">
        <f>成绩录入!AC40</f>
        <v>0</v>
      </c>
      <c r="GC37" s="248">
        <f>成绩录入!AD40</f>
        <v>0</v>
      </c>
      <c r="GD37" s="248">
        <f>成绩录入!AE40</f>
        <v>0</v>
      </c>
      <c r="GE37" s="248">
        <f>成绩录入!AF40</f>
        <v>0</v>
      </c>
      <c r="GF37" s="248">
        <f>成绩录入!AG40</f>
        <v>0</v>
      </c>
      <c r="GG37" s="298">
        <f t="shared" si="63"/>
        <v>0</v>
      </c>
      <c r="GH37" s="299"/>
      <c r="GI37" s="260">
        <f>成绩录入!AB40</f>
        <v>0</v>
      </c>
      <c r="GJ37" s="248">
        <f>成绩录入!AC40</f>
        <v>0</v>
      </c>
      <c r="GK37" s="248">
        <f>成绩录入!AD40</f>
        <v>0</v>
      </c>
      <c r="GL37" s="248">
        <f>成绩录入!AE40</f>
        <v>0</v>
      </c>
      <c r="GM37" s="248">
        <f>成绩录入!AF40</f>
        <v>0</v>
      </c>
      <c r="GN37" s="248">
        <f>成绩录入!AG40</f>
        <v>0</v>
      </c>
      <c r="GO37" s="298">
        <f t="shared" si="64"/>
        <v>0</v>
      </c>
      <c r="GP37" s="299"/>
      <c r="GQ37" s="260">
        <f>成绩录入!AB40</f>
        <v>0</v>
      </c>
      <c r="GR37" s="248">
        <f>成绩录入!AC40</f>
        <v>0</v>
      </c>
      <c r="GS37" s="248">
        <f>成绩录入!AD40</f>
        <v>0</v>
      </c>
      <c r="GT37" s="248">
        <f>成绩录入!AE40</f>
        <v>0</v>
      </c>
      <c r="GU37" s="248">
        <f>成绩录入!AF40</f>
        <v>0</v>
      </c>
      <c r="GV37" s="248">
        <f>成绩录入!AG40</f>
        <v>0</v>
      </c>
      <c r="GW37" s="298">
        <f t="shared" si="65"/>
        <v>0</v>
      </c>
      <c r="GX37" s="299"/>
      <c r="GY37" s="247">
        <f>成绩录入!AJ40</f>
        <v>0</v>
      </c>
      <c r="GZ37" s="248">
        <f>成绩录入!AK40</f>
        <v>0</v>
      </c>
      <c r="HA37" s="248">
        <f>成绩录入!AL40</f>
        <v>0</v>
      </c>
      <c r="HB37" s="248">
        <f>成绩录入!AM40</f>
        <v>0</v>
      </c>
      <c r="HC37" s="248">
        <f>成绩录入!AN40</f>
        <v>0</v>
      </c>
      <c r="HD37" s="248">
        <f>成绩录入!AO40</f>
        <v>0</v>
      </c>
      <c r="HE37" s="310">
        <f t="shared" si="66"/>
        <v>0</v>
      </c>
      <c r="HF37" s="299"/>
      <c r="HG37" s="247">
        <f>成绩录入!AJ40</f>
        <v>0</v>
      </c>
      <c r="HH37" s="248">
        <f>成绩录入!AK40</f>
        <v>0</v>
      </c>
      <c r="HI37" s="248">
        <f>成绩录入!AL40</f>
        <v>0</v>
      </c>
      <c r="HJ37" s="248">
        <f>成绩录入!AM40</f>
        <v>0</v>
      </c>
      <c r="HK37" s="248">
        <f>成绩录入!AN40</f>
        <v>0</v>
      </c>
      <c r="HL37" s="248">
        <f>成绩录入!AO40</f>
        <v>0</v>
      </c>
      <c r="HM37" s="310">
        <f t="shared" si="67"/>
        <v>0</v>
      </c>
      <c r="HN37" s="299"/>
      <c r="HO37" s="247">
        <f>成绩录入!AJ40</f>
        <v>0</v>
      </c>
      <c r="HP37" s="248">
        <f>成绩录入!AK40</f>
        <v>0</v>
      </c>
      <c r="HQ37" s="248">
        <f>成绩录入!AL40</f>
        <v>0</v>
      </c>
      <c r="HR37" s="248">
        <f>成绩录入!AM40</f>
        <v>0</v>
      </c>
      <c r="HS37" s="248">
        <f>成绩录入!AN40</f>
        <v>0</v>
      </c>
      <c r="HT37" s="248">
        <f>成绩录入!AO40</f>
        <v>0</v>
      </c>
      <c r="HU37" s="310">
        <f t="shared" si="68"/>
        <v>0</v>
      </c>
      <c r="HV37" s="299"/>
      <c r="HW37" s="247">
        <f>成绩录入!AJ40</f>
        <v>0</v>
      </c>
      <c r="HX37" s="248">
        <f>成绩录入!AK40</f>
        <v>0</v>
      </c>
      <c r="HY37" s="248">
        <f>成绩录入!AL40</f>
        <v>0</v>
      </c>
      <c r="HZ37" s="248">
        <f>成绩录入!AM40</f>
        <v>0</v>
      </c>
      <c r="IA37" s="248">
        <f>成绩录入!AN40</f>
        <v>0</v>
      </c>
      <c r="IB37" s="248">
        <f>成绩录入!AO40</f>
        <v>0</v>
      </c>
      <c r="IC37" s="310">
        <f t="shared" si="69"/>
        <v>0</v>
      </c>
      <c r="ID37" s="299"/>
      <c r="IE37" s="247">
        <f>成绩录入!AJ40</f>
        <v>0</v>
      </c>
      <c r="IF37" s="248">
        <f>成绩录入!AK40</f>
        <v>0</v>
      </c>
      <c r="IG37" s="248">
        <f>成绩录入!AL40</f>
        <v>0</v>
      </c>
      <c r="IH37" s="248">
        <f>成绩录入!AM40</f>
        <v>0</v>
      </c>
      <c r="II37" s="248">
        <f>成绩录入!AN40</f>
        <v>0</v>
      </c>
      <c r="IJ37" s="248">
        <f>成绩录入!AO40</f>
        <v>0</v>
      </c>
      <c r="IK37" s="310">
        <f t="shared" si="70"/>
        <v>0</v>
      </c>
      <c r="IL37" s="299"/>
      <c r="IM37" s="313" t="e">
        <f t="shared" si="71"/>
        <v>#DIV/0!</v>
      </c>
      <c r="IN37" s="314" t="e">
        <f t="shared" si="72"/>
        <v>#DIV/0!</v>
      </c>
      <c r="IO37" s="314" t="e">
        <f t="shared" si="73"/>
        <v>#DIV/0!</v>
      </c>
      <c r="IP37" s="314" t="e">
        <f t="shared" si="74"/>
        <v>#DIV/0!</v>
      </c>
      <c r="IQ37" s="314" t="e">
        <f t="shared" si="75"/>
        <v>#DIV/0!</v>
      </c>
      <c r="IR37" s="315" t="e">
        <f t="shared" si="76"/>
        <v>#DIV/0!</v>
      </c>
      <c r="IS37" s="316"/>
      <c r="IT37" s="214">
        <f>成绩录入!AR40</f>
        <v>0</v>
      </c>
      <c r="IU37" s="216">
        <f>成绩录入!AS40</f>
        <v>0</v>
      </c>
      <c r="IV37" s="216">
        <f>成绩录入!AT40</f>
        <v>0</v>
      </c>
      <c r="IW37" s="216">
        <f>成绩录入!AU40</f>
        <v>0</v>
      </c>
      <c r="IX37" s="216">
        <f>成绩录入!AV40</f>
        <v>0</v>
      </c>
      <c r="IY37" s="216">
        <f>成绩录入!AW40</f>
        <v>0</v>
      </c>
      <c r="IZ37" s="298">
        <f t="shared" si="77"/>
        <v>0</v>
      </c>
      <c r="JA37" s="299"/>
      <c r="JB37" s="317">
        <f>成绩录入!AR40</f>
        <v>0</v>
      </c>
      <c r="JC37" s="216">
        <f>成绩录入!AS40</f>
        <v>0</v>
      </c>
      <c r="JD37" s="216">
        <f>成绩录入!AT40</f>
        <v>0</v>
      </c>
      <c r="JE37" s="216">
        <f>成绩录入!AU40</f>
        <v>0</v>
      </c>
      <c r="JF37" s="216">
        <f>成绩录入!AV40</f>
        <v>0</v>
      </c>
      <c r="JG37" s="216">
        <f>成绩录入!AW40</f>
        <v>0</v>
      </c>
      <c r="JH37" s="298">
        <f t="shared" si="78"/>
        <v>0</v>
      </c>
      <c r="JI37" s="299"/>
      <c r="JJ37" s="248">
        <f>成绩录入!AR40</f>
        <v>0</v>
      </c>
      <c r="JK37" s="248">
        <f>成绩录入!AS40</f>
        <v>0</v>
      </c>
      <c r="JL37" s="248">
        <f>成绩录入!AT40</f>
        <v>0</v>
      </c>
      <c r="JM37" s="248">
        <f>成绩录入!AU40</f>
        <v>0</v>
      </c>
      <c r="JN37" s="248">
        <f>成绩录入!AV40</f>
        <v>0</v>
      </c>
      <c r="JO37" s="248">
        <f>成绩录入!AW40</f>
        <v>0</v>
      </c>
      <c r="JP37" s="298">
        <f t="shared" si="79"/>
        <v>0</v>
      </c>
      <c r="JQ37" s="299"/>
      <c r="JR37" s="308">
        <f>成绩录入!AR40</f>
        <v>0</v>
      </c>
      <c r="JS37" s="248">
        <f>成绩录入!AS40</f>
        <v>0</v>
      </c>
      <c r="JT37" s="248">
        <f>成绩录入!AT40</f>
        <v>0</v>
      </c>
      <c r="JU37" s="248">
        <f>成绩录入!AU40</f>
        <v>0</v>
      </c>
      <c r="JV37" s="248">
        <f>成绩录入!AV40</f>
        <v>0</v>
      </c>
      <c r="JW37" s="248">
        <f>成绩录入!AW40</f>
        <v>0</v>
      </c>
      <c r="JX37" s="298">
        <f t="shared" si="80"/>
        <v>0</v>
      </c>
      <c r="JY37" s="299"/>
      <c r="JZ37" s="308">
        <f>成绩录入!AR40</f>
        <v>0</v>
      </c>
      <c r="KA37" s="248">
        <f>成绩录入!AS40</f>
        <v>0</v>
      </c>
      <c r="KB37" s="248">
        <f>成绩录入!AT40</f>
        <v>0</v>
      </c>
      <c r="KC37" s="248">
        <f>成绩录入!AU40</f>
        <v>0</v>
      </c>
      <c r="KD37" s="248">
        <f>成绩录入!AV40</f>
        <v>0</v>
      </c>
      <c r="KE37" s="248">
        <f>成绩录入!AW40</f>
        <v>0</v>
      </c>
      <c r="KF37" s="298">
        <f t="shared" si="81"/>
        <v>0</v>
      </c>
      <c r="KG37" s="299"/>
      <c r="KH37" s="313">
        <f t="shared" si="28"/>
        <v>0</v>
      </c>
      <c r="KI37" s="314">
        <f t="shared" si="82"/>
        <v>0</v>
      </c>
      <c r="KJ37" s="314">
        <f t="shared" si="83"/>
        <v>0</v>
      </c>
      <c r="KK37" s="314">
        <f t="shared" si="84"/>
        <v>0</v>
      </c>
      <c r="KL37" s="314">
        <f t="shared" si="85"/>
        <v>0</v>
      </c>
      <c r="KM37" s="315">
        <f t="shared" si="86"/>
        <v>0</v>
      </c>
      <c r="KN37" s="90"/>
      <c r="KO37" s="294">
        <f>IF(总评!G35&lt;60,1,0)</f>
        <v>0</v>
      </c>
      <c r="KP37" s="295">
        <f t="shared" si="29"/>
        <v>0</v>
      </c>
      <c r="KQ37" s="295">
        <f t="shared" si="30"/>
        <v>0</v>
      </c>
      <c r="KR37" s="321">
        <f t="shared" si="31"/>
        <v>0</v>
      </c>
      <c r="KS37" s="321">
        <f t="shared" si="87"/>
        <v>0</v>
      </c>
      <c r="KT37" s="27"/>
      <c r="KU37" s="27"/>
      <c r="KV37" s="27"/>
      <c r="KW37" s="27"/>
      <c r="KX37" s="27"/>
      <c r="KY37" s="27"/>
      <c r="KZ37" s="27"/>
      <c r="LA37" s="27"/>
      <c r="LB37" s="27"/>
      <c r="LC37" s="27"/>
      <c r="OT37" s="247">
        <f>IF(OT$6=$OS$5,成绩录入!BC40,0)</f>
        <v>0</v>
      </c>
      <c r="OU37" s="248">
        <f>IF(OU$6=$OS$5,成绩录入!BD40,0)</f>
        <v>0</v>
      </c>
      <c r="OV37" s="248">
        <f>IF(OV$6=$OS$5,成绩录入!BE40,0)</f>
        <v>0</v>
      </c>
      <c r="OW37" s="248">
        <f>IF(OW$6=$OS$5,成绩录入!BF40,0)</f>
        <v>0</v>
      </c>
      <c r="OX37" s="248">
        <f>IF(OX$6=$OS$5,成绩录入!BG40,0)</f>
        <v>0</v>
      </c>
      <c r="OY37" s="248">
        <f>IF(OY$6=$OS$5,成绩录入!BH40,0)</f>
        <v>0</v>
      </c>
      <c r="OZ37" s="248">
        <f>IF(OZ$6=$OS$5,成绩录入!BI40,0)</f>
        <v>0</v>
      </c>
      <c r="PA37" s="248">
        <f>IF(PA$6=$OS$5,成绩录入!BJ40,0)</f>
        <v>0</v>
      </c>
      <c r="PB37" s="248">
        <f>IF(PB$6=$OS$5,成绩录入!BK40,0)</f>
        <v>0</v>
      </c>
      <c r="PC37" s="248">
        <f>IF(PC$6=$OS$5,成绩录入!BL40,0)</f>
        <v>0</v>
      </c>
      <c r="PD37" s="248">
        <f>IF(PD$6=$OS$5,成绩录入!BM40,0)</f>
        <v>0</v>
      </c>
      <c r="PE37" s="248">
        <f>IF(PE$6=$OS$5,成绩录入!BN40,0)</f>
        <v>0</v>
      </c>
      <c r="PF37" s="248">
        <f>IF(PF$6=$OS$5,成绩录入!BO40,0)</f>
        <v>0</v>
      </c>
      <c r="PG37" s="248">
        <f>IF(PG$6=$OS$5,成绩录入!BP40,0)</f>
        <v>0</v>
      </c>
      <c r="PH37" s="248">
        <f>IF(PH$6=$OS$5,成绩录入!BQ40,0)</f>
        <v>0</v>
      </c>
      <c r="PI37" s="248">
        <f>IF(PI$6=$OS$5,成绩录入!BR40,0)</f>
        <v>0</v>
      </c>
      <c r="PJ37" s="248">
        <f>IF(PJ$6=$OS$5,成绩录入!BS40,0)</f>
        <v>0</v>
      </c>
      <c r="PK37" s="248">
        <f>IF(PK$6=$OS$5,成绩录入!BT40,0)</f>
        <v>0</v>
      </c>
      <c r="PL37" s="248">
        <f>IF(PL$6=$OS$5,成绩录入!BU40,0)</f>
        <v>0</v>
      </c>
      <c r="PM37" s="248">
        <f>IF(PM$6=$OS$5,成绩录入!BV40,0)</f>
        <v>0</v>
      </c>
      <c r="PN37" s="248">
        <f>IF(PN$6=$OS$5,成绩录入!BW40,0)</f>
        <v>0</v>
      </c>
      <c r="PO37" s="248">
        <f>IF(PO$6=$OS$5,成绩录入!BX40,0)</f>
        <v>0</v>
      </c>
      <c r="PP37" s="248">
        <f>IF(PP$6=$OS$5,成绩录入!BY40,0)</f>
        <v>0</v>
      </c>
      <c r="PQ37" s="248">
        <f>IF(PQ$6=$OS$5,成绩录入!BZ40,0)</f>
        <v>0</v>
      </c>
      <c r="PR37" s="248">
        <f>IF(PR$6=$OS$5,成绩录入!CA40,0)</f>
        <v>0</v>
      </c>
      <c r="PS37" s="248">
        <f>IF(PS$6=$OS$5,成绩录入!CB40,0)</f>
        <v>0</v>
      </c>
      <c r="PT37" s="248">
        <f>IF(PT$6=$OS$5,成绩录入!CC40,0)</f>
        <v>0</v>
      </c>
      <c r="PU37" s="248">
        <f>IF(PU$6=$OS$5,成绩录入!CD40,0)</f>
        <v>0</v>
      </c>
      <c r="PV37" s="248">
        <f>IF(PV$6=$OS$5,成绩录入!CE40,0)</f>
        <v>0</v>
      </c>
      <c r="PW37" s="248">
        <f>IF(PW$6=$OS$5,成绩录入!CF40,0)</f>
        <v>0</v>
      </c>
      <c r="PX37" s="248">
        <f>IF(PX$6=$OS$5,成绩录入!CG40,0)</f>
        <v>0</v>
      </c>
      <c r="PY37" s="248">
        <f>IF(PY$6=$OS$5,成绩录入!CH40,0)</f>
        <v>0</v>
      </c>
      <c r="PZ37" s="248">
        <f>IF(PZ$6=$OS$5,成绩录入!CI40,0)</f>
        <v>0</v>
      </c>
      <c r="QA37" s="248">
        <f>IF(QA$6=$OS$5,成绩录入!CJ40,0)</f>
        <v>0</v>
      </c>
      <c r="QB37" s="248">
        <f>IF(QB$6=$OS$5,成绩录入!CK40,0)</f>
        <v>0</v>
      </c>
      <c r="QC37" s="248">
        <f>IF(QC$6=$OS$5,成绩录入!CL40,0)</f>
        <v>0</v>
      </c>
      <c r="QD37" s="248">
        <f>IF(QD$6=$OS$5,成绩录入!CM40,0)</f>
        <v>0</v>
      </c>
      <c r="QE37" s="248">
        <f>IF(QE$6=$OS$5,成绩录入!CN40,0)</f>
        <v>0</v>
      </c>
      <c r="QF37" s="248">
        <f>IF(QF$6=$OS$5,成绩录入!CO40,0)</f>
        <v>0</v>
      </c>
      <c r="QG37" s="248">
        <f>IF(QG$6=$OS$5,成绩录入!CP40,0)</f>
        <v>0</v>
      </c>
      <c r="QH37" s="248">
        <f>IF(QH$6=$OS$5,成绩录入!CQ40,0)</f>
        <v>0</v>
      </c>
      <c r="QI37" s="248">
        <f>IF(QI$6=$OS$5,成绩录入!CR40,0)</f>
        <v>0</v>
      </c>
      <c r="QJ37" s="248">
        <f>IF(QJ$6=$OS$5,成绩录入!CS40,0)</f>
        <v>0</v>
      </c>
      <c r="QK37" s="248">
        <f>IF(QK$6=$OS$5,成绩录入!CT40,0)</f>
        <v>0</v>
      </c>
      <c r="QL37" s="248">
        <f>IF(QL$6=$OS$5,成绩录入!CU40,0)</f>
        <v>0</v>
      </c>
      <c r="QM37" s="248">
        <f>IF(QM$6=$OS$5,成绩录入!CV40,0)</f>
        <v>0</v>
      </c>
      <c r="QN37" s="248">
        <f>IF(QN$6=$OS$5,成绩录入!CW40,0)</f>
        <v>0</v>
      </c>
      <c r="QO37" s="248">
        <f>IF(QO$6=$OS$5,成绩录入!CX40,0)</f>
        <v>0</v>
      </c>
      <c r="QP37" s="248">
        <f>IF(QP$6=$OS$5,成绩录入!CY40,0)</f>
        <v>0</v>
      </c>
      <c r="QQ37" s="248">
        <f>IF(QQ$6=$OS$5,成绩录入!CZ40,0)</f>
        <v>0</v>
      </c>
      <c r="QR37" s="248">
        <f>IF(QR$6=$OS$5,成绩录入!DA40,0)</f>
        <v>0</v>
      </c>
      <c r="QS37" s="248">
        <f>IF(QS$6=$OS$5,成绩录入!DB40,0)</f>
        <v>0</v>
      </c>
      <c r="QT37" s="248">
        <f>IF(QT$6=$OS$5,成绩录入!DC40,0)</f>
        <v>0</v>
      </c>
      <c r="QU37" s="248">
        <f>IF(QU$6=$OS$5,成绩录入!DD40,0)</f>
        <v>0</v>
      </c>
      <c r="QV37" s="248">
        <f>IF(QV$6=$OS$5,成绩录入!DE40,0)</f>
        <v>0</v>
      </c>
      <c r="QW37" s="248">
        <f>IF(QW$6=$OS$5,成绩录入!DF40,0)</f>
        <v>0</v>
      </c>
      <c r="QX37" s="248">
        <f>IF(QX$6=$OS$5,成绩录入!DG40,0)</f>
        <v>0</v>
      </c>
      <c r="QY37" s="248">
        <f>IF(QY$6=$OS$5,成绩录入!DH40,0)</f>
        <v>0</v>
      </c>
      <c r="QZ37" s="248">
        <f>IF(QZ$6=$OS$5,成绩录入!DI40,0)</f>
        <v>0</v>
      </c>
      <c r="RA37" s="248">
        <f>IF(RA$6=$OS$5,成绩录入!DJ40,0)</f>
        <v>0</v>
      </c>
      <c r="RB37" s="248">
        <f>IF(RB$6=$OS$5,成绩录入!DK40,0)</f>
        <v>0</v>
      </c>
      <c r="RC37" s="248">
        <f>IF(RC$6=$OS$5,成绩录入!DL40,0)</f>
        <v>0</v>
      </c>
      <c r="RD37" s="248">
        <f>IF(RD$6=$OS$5,成绩录入!DM40,0)</f>
        <v>0</v>
      </c>
      <c r="RE37" s="248">
        <f>IF(RE$6=$OS$5,成绩录入!DN40,0)</f>
        <v>0</v>
      </c>
      <c r="RF37" s="248">
        <f>IF(RF$6=$OS$5,成绩录入!DO40,0)</f>
        <v>0</v>
      </c>
      <c r="RG37" s="248">
        <f>IF(RG$6=$OS$5,成绩录入!DP40,0)</f>
        <v>0</v>
      </c>
      <c r="RH37" s="248">
        <f>IF(RH$6=$OS$5,成绩录入!DQ40,0)</f>
        <v>0</v>
      </c>
      <c r="RI37" s="248">
        <f>IF(RI$6=$OS$5,成绩录入!DR40,0)</f>
        <v>0</v>
      </c>
      <c r="RJ37" s="248">
        <f>IF(RJ$6=$OS$5,成绩录入!DS40,0)</f>
        <v>0</v>
      </c>
      <c r="RK37" s="248">
        <f>IF(RK$6=$OS$5,成绩录入!DT40,0)</f>
        <v>0</v>
      </c>
      <c r="RL37" s="248">
        <f>IF(RL$6=$OS$5,成绩录入!DU40,0)</f>
        <v>0</v>
      </c>
      <c r="RM37" s="248">
        <f>IF(RM$6=$OS$5,成绩录入!DV40,0)</f>
        <v>0</v>
      </c>
      <c r="RN37" s="248">
        <f>IF(RN$6=$OS$5,成绩录入!DW40,0)</f>
        <v>0</v>
      </c>
      <c r="RO37" s="248">
        <f>IF(RO$6=$OS$5,成绩录入!DX40,0)</f>
        <v>0</v>
      </c>
      <c r="RP37" s="248">
        <f>IF(RP$6=$OS$5,成绩录入!DY40,0)</f>
        <v>0</v>
      </c>
      <c r="RQ37" s="248">
        <f>IF(RQ$6=$OS$5,成绩录入!DZ40,0)</f>
        <v>0</v>
      </c>
      <c r="RR37" s="248">
        <f>IF(RR$6=$OS$5,成绩录入!EA40,0)</f>
        <v>0</v>
      </c>
      <c r="RS37" s="248">
        <f>IF(RS$6=$OS$5,成绩录入!EB40,0)</f>
        <v>0</v>
      </c>
      <c r="RT37" s="248">
        <f>IF(RT$6=$OS$5,成绩录入!EC40,0)</f>
        <v>0</v>
      </c>
      <c r="RU37" s="248">
        <f>IF(RU$6=$OS$5,成绩录入!ED40,0)</f>
        <v>0</v>
      </c>
      <c r="RV37" s="248">
        <f>IF(RV$6=$OS$5,成绩录入!EE40,0)</f>
        <v>0</v>
      </c>
      <c r="RW37" s="248">
        <f>IF(RW$6=$OS$5,成绩录入!EF40,0)</f>
        <v>0</v>
      </c>
      <c r="RX37" s="248">
        <f>IF(RX$6=$OS$5,成绩录入!EG40,0)</f>
        <v>0</v>
      </c>
      <c r="RY37" s="248">
        <f>IF(RY$6=$OS$5,成绩录入!EH40,0)</f>
        <v>0</v>
      </c>
      <c r="RZ37" s="248">
        <f>IF(RZ$6=$OS$5,成绩录入!EI40,0)</f>
        <v>0</v>
      </c>
      <c r="SA37" s="248">
        <f>IF(SA$6=$OS$5,成绩录入!EJ40,0)</f>
        <v>0</v>
      </c>
      <c r="SB37" s="248">
        <f>IF(SB$6=$OS$5,成绩录入!EK40,0)</f>
        <v>0</v>
      </c>
      <c r="SC37" s="248">
        <f>IF(SC$6=$OS$5,成绩录入!EL40,0)</f>
        <v>0</v>
      </c>
      <c r="SD37" s="248">
        <f>IF(SD$6=$OS$5,成绩录入!EM40,0)</f>
        <v>0</v>
      </c>
      <c r="SE37" s="248">
        <f>IF(SE$6=$OS$5,成绩录入!EN40,0)</f>
        <v>0</v>
      </c>
      <c r="SF37" s="248">
        <f>IF(SF$6=$OS$5,成绩录入!EO40,0)</f>
        <v>0</v>
      </c>
      <c r="SG37" s="248">
        <f>IF(SG$6=$OS$5,成绩录入!EP40,0)</f>
        <v>0</v>
      </c>
      <c r="SH37" s="248">
        <f>IF(SH$6=$OS$5,成绩录入!EQ40,0)</f>
        <v>0</v>
      </c>
      <c r="SI37" s="248">
        <f>IF(SI$6=$OS$5,成绩录入!ER40,0)</f>
        <v>0</v>
      </c>
      <c r="SJ37" s="248">
        <f>IF(SJ$6=$OS$5,成绩录入!ES40,0)</f>
        <v>0</v>
      </c>
      <c r="SK37" s="248">
        <f>IF(SK$6=$OS$5,成绩录入!ET40,0)</f>
        <v>0</v>
      </c>
      <c r="SL37" s="248">
        <f>IF(SL$6=$OS$5,成绩录入!EU40,0)</f>
        <v>0</v>
      </c>
      <c r="SM37" s="248">
        <f>IF(SM$6=$OS$5,成绩录入!EV40,0)</f>
        <v>0</v>
      </c>
      <c r="SN37" s="248">
        <f>IF(SN$6=$OS$5,成绩录入!EW40,0)</f>
        <v>0</v>
      </c>
      <c r="SO37" s="248">
        <f>IF(SO$6=$OS$5,成绩录入!EX40,0)</f>
        <v>0</v>
      </c>
      <c r="SP37" s="218">
        <f t="shared" si="88"/>
        <v>0</v>
      </c>
      <c r="SQ37" s="166"/>
      <c r="SR37" s="166"/>
      <c r="SS37" s="247">
        <f>IF(SS$6=$SR$5,成绩录入!BC40,0)</f>
        <v>0</v>
      </c>
      <c r="ST37" s="248">
        <f>IF(ST$6=$SR$5,成绩录入!BD40,0)</f>
        <v>0</v>
      </c>
      <c r="SU37" s="248">
        <f>IF(SU$6=$SR$5,成绩录入!BE40,0)</f>
        <v>0</v>
      </c>
      <c r="SV37" s="248">
        <f>IF(SV$6=$SR$5,成绩录入!BF40,0)</f>
        <v>0</v>
      </c>
      <c r="SW37" s="248">
        <f>IF(SW$6=$SR$5,成绩录入!BG40,0)</f>
        <v>0</v>
      </c>
      <c r="SX37" s="248">
        <f>IF(SX$6=$SR$5,成绩录入!BH40,0)</f>
        <v>0</v>
      </c>
      <c r="SY37" s="248">
        <f>IF(SY$6=$SR$5,成绩录入!BI40,0)</f>
        <v>0</v>
      </c>
      <c r="SZ37" s="248">
        <f>IF(SZ$6=$SR$5,成绩录入!BJ40,0)</f>
        <v>0</v>
      </c>
      <c r="TA37" s="248">
        <f>IF(TA$6=$SR$5,成绩录入!BK40,0)</f>
        <v>0</v>
      </c>
      <c r="TB37" s="248">
        <f>IF(TB$6=$SR$5,成绩录入!BL40,0)</f>
        <v>0</v>
      </c>
      <c r="TC37" s="248">
        <f>IF(TC$6=$SR$5,成绩录入!BM40,0)</f>
        <v>0</v>
      </c>
      <c r="TD37" s="248">
        <f>IF(TD$6=$SR$5,成绩录入!BN40,0)</f>
        <v>0</v>
      </c>
      <c r="TE37" s="248">
        <f>IF(TE$6=$SR$5,成绩录入!BO40,0)</f>
        <v>0</v>
      </c>
      <c r="TF37" s="248">
        <f>IF(TF$6=$SR$5,成绩录入!BP40,0)</f>
        <v>0</v>
      </c>
      <c r="TG37" s="248">
        <f>IF(TG$6=$SR$5,成绩录入!BQ40,0)</f>
        <v>0</v>
      </c>
      <c r="TH37" s="248">
        <f>IF(TH$6=$SR$5,成绩录入!BR40,0)</f>
        <v>0</v>
      </c>
      <c r="TI37" s="248">
        <f>IF(TI$6=$SR$5,成绩录入!BS40,0)</f>
        <v>0</v>
      </c>
      <c r="TJ37" s="248">
        <f>IF(TJ$6=$SR$5,成绩录入!BT40,0)</f>
        <v>0</v>
      </c>
      <c r="TK37" s="248">
        <f>IF(TK$6=$SR$5,成绩录入!BU40,0)</f>
        <v>0</v>
      </c>
      <c r="TL37" s="248">
        <f>IF(TL$6=$SR$5,成绩录入!BV40,0)</f>
        <v>0</v>
      </c>
      <c r="TM37" s="248">
        <f>IF(TM$6=$SR$5,成绩录入!BW40,0)</f>
        <v>0</v>
      </c>
      <c r="TN37" s="248">
        <f>IF(TN$6=$SR$5,成绩录入!BX40,0)</f>
        <v>0</v>
      </c>
      <c r="TO37" s="248">
        <f>IF(TO$6=$SR$5,成绩录入!BY40,0)</f>
        <v>0</v>
      </c>
      <c r="TP37" s="248">
        <f>IF(TP$6=$SR$5,成绩录入!BZ40,0)</f>
        <v>0</v>
      </c>
      <c r="TQ37" s="248">
        <f>IF(TQ$6=$SR$5,成绩录入!CA40,0)</f>
        <v>0</v>
      </c>
      <c r="TR37" s="248">
        <f>IF(TR$6=$SR$5,成绩录入!CB40,0)</f>
        <v>0</v>
      </c>
      <c r="TS37" s="248">
        <f>IF(TS$6=$SR$5,成绩录入!CC40,0)</f>
        <v>0</v>
      </c>
      <c r="TT37" s="248">
        <f>IF(TT$6=$SR$5,成绩录入!CD40,0)</f>
        <v>0</v>
      </c>
      <c r="TU37" s="248">
        <f>IF(TU$6=$SR$5,成绩录入!CE40,0)</f>
        <v>0</v>
      </c>
      <c r="TV37" s="248">
        <f>IF(TV$6=$SR$5,成绩录入!CF40,0)</f>
        <v>0</v>
      </c>
      <c r="TW37" s="248">
        <f>IF(TW$6=$SR$5,成绩录入!CG40,0)</f>
        <v>0</v>
      </c>
      <c r="TX37" s="248">
        <f>IF(TX$6=$SR$5,成绩录入!CH40,0)</f>
        <v>0</v>
      </c>
      <c r="TY37" s="248">
        <f>IF(TY$6=$SR$5,成绩录入!CI40,0)</f>
        <v>0</v>
      </c>
      <c r="TZ37" s="248">
        <f>IF(TZ$6=$SR$5,成绩录入!CJ40,0)</f>
        <v>0</v>
      </c>
      <c r="UA37" s="248">
        <f>IF(UA$6=$SR$5,成绩录入!CK40,0)</f>
        <v>0</v>
      </c>
      <c r="UB37" s="248">
        <f>IF(UB$6=$SR$5,成绩录入!CL40,0)</f>
        <v>0</v>
      </c>
      <c r="UC37" s="248">
        <f>IF(UC$6=$SR$5,成绩录入!CM40,0)</f>
        <v>0</v>
      </c>
      <c r="UD37" s="248">
        <f>IF(UD$6=$SR$5,成绩录入!CN40,0)</f>
        <v>0</v>
      </c>
      <c r="UE37" s="248">
        <f>IF(UE$6=$SR$5,成绩录入!CO40,0)</f>
        <v>0</v>
      </c>
      <c r="UF37" s="248">
        <f>IF(UF$6=$SR$5,成绩录入!CP40,0)</f>
        <v>0</v>
      </c>
      <c r="UG37" s="248">
        <f>IF(UG$6=$SR$5,成绩录入!CQ40,0)</f>
        <v>0</v>
      </c>
      <c r="UH37" s="248">
        <f>IF(UH$6=$SR$5,成绩录入!CR40,0)</f>
        <v>0</v>
      </c>
      <c r="UI37" s="248">
        <f>IF(UI$6=$SR$5,成绩录入!CS40,0)</f>
        <v>0</v>
      </c>
      <c r="UJ37" s="248">
        <f>IF(UJ$6=$SR$5,成绩录入!CT40,0)</f>
        <v>0</v>
      </c>
      <c r="UK37" s="248">
        <f>IF(UK$6=$SR$5,成绩录入!CU40,0)</f>
        <v>0</v>
      </c>
      <c r="UL37" s="248">
        <f>IF(UL$6=$SR$5,成绩录入!CV40,0)</f>
        <v>0</v>
      </c>
      <c r="UM37" s="248">
        <f>IF(UM$6=$SR$5,成绩录入!CW40,0)</f>
        <v>0</v>
      </c>
      <c r="UN37" s="248">
        <f>IF(UN$6=$SR$5,成绩录入!CX40,0)</f>
        <v>0</v>
      </c>
      <c r="UO37" s="248">
        <f>IF(UO$6=$SR$5,成绩录入!CY40,0)</f>
        <v>0</v>
      </c>
      <c r="UP37" s="248">
        <f>IF(UP$6=$SR$5,成绩录入!CZ40,0)</f>
        <v>0</v>
      </c>
      <c r="UQ37" s="248">
        <f>IF(UQ$6=$SR$5,成绩录入!DA40,0)</f>
        <v>0</v>
      </c>
      <c r="UR37" s="248">
        <f>IF(UR$6=$SR$5,成绩录入!DB40,0)</f>
        <v>0</v>
      </c>
      <c r="US37" s="248">
        <f>IF(US$6=$SR$5,成绩录入!DC40,0)</f>
        <v>0</v>
      </c>
      <c r="UT37" s="248">
        <f>IF(UT$6=$SR$5,成绩录入!DD40,0)</f>
        <v>0</v>
      </c>
      <c r="UU37" s="248">
        <f>IF(UU$6=$SR$5,成绩录入!DE40,0)</f>
        <v>0</v>
      </c>
      <c r="UV37" s="248">
        <f>IF(UV$6=$SR$5,成绩录入!DF40,0)</f>
        <v>0</v>
      </c>
      <c r="UW37" s="248">
        <f>IF(UW$6=$SR$5,成绩录入!DG40,0)</f>
        <v>0</v>
      </c>
      <c r="UX37" s="248">
        <f>IF(UX$6=$SR$5,成绩录入!DH40,0)</f>
        <v>0</v>
      </c>
      <c r="UY37" s="248">
        <f>IF(UY$6=$SR$5,成绩录入!DI40,0)</f>
        <v>0</v>
      </c>
      <c r="UZ37" s="248">
        <f>IF(UZ$6=$SR$5,成绩录入!DJ40,0)</f>
        <v>0</v>
      </c>
      <c r="VA37" s="248">
        <f>IF(VA$6=$SR$5,成绩录入!DK40,0)</f>
        <v>0</v>
      </c>
      <c r="VB37" s="248">
        <f>IF(VB$6=$SR$5,成绩录入!DL40,0)</f>
        <v>0</v>
      </c>
      <c r="VC37" s="248">
        <f>IF(VC$6=$SR$5,成绩录入!DM40,0)</f>
        <v>0</v>
      </c>
      <c r="VD37" s="248">
        <f>IF(VD$6=$SR$5,成绩录入!DN40,0)</f>
        <v>0</v>
      </c>
      <c r="VE37" s="248">
        <f>IF(VE$6=$SR$5,成绩录入!DO40,0)</f>
        <v>0</v>
      </c>
      <c r="VF37" s="248">
        <f>IF(VF$6=$SR$5,成绩录入!DP40,0)</f>
        <v>0</v>
      </c>
      <c r="VG37" s="248">
        <f>IF(VG$6=$SR$5,成绩录入!DQ40,0)</f>
        <v>0</v>
      </c>
      <c r="VH37" s="248">
        <f>IF(VH$6=$SR$5,成绩录入!DR40,0)</f>
        <v>0</v>
      </c>
      <c r="VI37" s="248">
        <f>IF(VI$6=$SR$5,成绩录入!DS40,0)</f>
        <v>0</v>
      </c>
      <c r="VJ37" s="248">
        <f>IF(VJ$6=$SR$5,成绩录入!DT40,0)</f>
        <v>0</v>
      </c>
      <c r="VK37" s="248">
        <f>IF(VK$6=$SR$5,成绩录入!DU40,0)</f>
        <v>0</v>
      </c>
      <c r="VL37" s="248">
        <f>IF(VL$6=$SR$5,成绩录入!DV40,0)</f>
        <v>0</v>
      </c>
      <c r="VM37" s="248">
        <f>IF(VM$6=$SR$5,成绩录入!DW40,0)</f>
        <v>0</v>
      </c>
      <c r="VN37" s="248">
        <f>IF(VN$6=$SR$5,成绩录入!DX40,0)</f>
        <v>0</v>
      </c>
      <c r="VO37" s="248">
        <f>IF(VO$6=$SR$5,成绩录入!DY40,0)</f>
        <v>0</v>
      </c>
      <c r="VP37" s="248">
        <f>IF(VP$6=$SR$5,成绩录入!DZ40,0)</f>
        <v>0</v>
      </c>
      <c r="VQ37" s="248">
        <f>IF(VQ$6=$SR$5,成绩录入!EA40,0)</f>
        <v>0</v>
      </c>
      <c r="VR37" s="248">
        <f>IF(VR$6=$SR$5,成绩录入!EB40,0)</f>
        <v>0</v>
      </c>
      <c r="VS37" s="248">
        <f>IF(VS$6=$SR$5,成绩录入!EC40,0)</f>
        <v>0</v>
      </c>
      <c r="VT37" s="248">
        <f>IF(VT$6=$SR$5,成绩录入!ED40,0)</f>
        <v>0</v>
      </c>
      <c r="VU37" s="248">
        <f>IF(VU$6=$SR$5,成绩录入!EE40,0)</f>
        <v>0</v>
      </c>
      <c r="VV37" s="248">
        <f>IF(VV$6=$SR$5,成绩录入!EF40,0)</f>
        <v>0</v>
      </c>
      <c r="VW37" s="248">
        <f>IF(VW$6=$SR$5,成绩录入!EG40,0)</f>
        <v>0</v>
      </c>
      <c r="VX37" s="248">
        <f>IF(VX$6=$SR$5,成绩录入!EH40,0)</f>
        <v>0</v>
      </c>
      <c r="VY37" s="248">
        <f>IF(VY$6=$SR$5,成绩录入!EI40,0)</f>
        <v>0</v>
      </c>
      <c r="VZ37" s="248">
        <f>IF(VZ$6=$SR$5,成绩录入!EJ40,0)</f>
        <v>0</v>
      </c>
      <c r="WA37" s="248">
        <f>IF(WA$6=$SR$5,成绩录入!EK40,0)</f>
        <v>0</v>
      </c>
      <c r="WB37" s="248">
        <f>IF(WB$6=$SR$5,成绩录入!EL40,0)</f>
        <v>0</v>
      </c>
      <c r="WC37" s="248">
        <f>IF(WC$6=$SR$5,成绩录入!EM40,0)</f>
        <v>0</v>
      </c>
      <c r="WD37" s="248">
        <f>IF(WD$6=$SR$5,成绩录入!EN40,0)</f>
        <v>0</v>
      </c>
      <c r="WE37" s="248">
        <f>IF(WE$6=$SR$5,成绩录入!EO40,0)</f>
        <v>0</v>
      </c>
      <c r="WF37" s="248">
        <f>IF(WF$6=$SR$5,成绩录入!EP40,0)</f>
        <v>0</v>
      </c>
      <c r="WG37" s="248">
        <f>IF(WG$6=$SR$5,成绩录入!EQ40,0)</f>
        <v>0</v>
      </c>
      <c r="WH37" s="248">
        <f>IF(WH$6=$SR$5,成绩录入!ER40,0)</f>
        <v>0</v>
      </c>
      <c r="WI37" s="248">
        <f>IF(WI$6=$SR$5,成绩录入!ES40,0)</f>
        <v>0</v>
      </c>
      <c r="WJ37" s="248">
        <f>IF(WJ$6=$SR$5,成绩录入!ET40,0)</f>
        <v>0</v>
      </c>
      <c r="WK37" s="248">
        <f>IF(WK$6=$SR$5,成绩录入!EU40,0)</f>
        <v>0</v>
      </c>
      <c r="WL37" s="248">
        <f>IF(WL$6=$SR$5,成绩录入!EV40,0)</f>
        <v>0</v>
      </c>
      <c r="WM37" s="248">
        <f>IF(WM$6=$SR$5,成绩录入!EW40,0)</f>
        <v>0</v>
      </c>
      <c r="WN37" s="248">
        <f>IF(WN$6=$SR$5,成绩录入!EX40,0)</f>
        <v>0</v>
      </c>
      <c r="WO37" s="218">
        <f t="shared" si="32"/>
        <v>0</v>
      </c>
      <c r="WP37" s="166"/>
      <c r="WQ37" s="166"/>
      <c r="WR37" s="247">
        <f>IF(WR$6=$WQ$5,成绩录入!BC40,0)</f>
        <v>0</v>
      </c>
      <c r="WS37" s="248">
        <f>IF(WS$6=$WQ$5,成绩录入!BD40,0)</f>
        <v>0</v>
      </c>
      <c r="WT37" s="248">
        <f>IF(WT$6=$WQ$5,成绩录入!BE40,0)</f>
        <v>0</v>
      </c>
      <c r="WU37" s="248">
        <f>IF(WU$6=$WQ$5,成绩录入!BF40,0)</f>
        <v>0</v>
      </c>
      <c r="WV37" s="248">
        <f>IF(WV$6=$WQ$5,成绩录入!BG40,0)</f>
        <v>0</v>
      </c>
      <c r="WW37" s="248">
        <f>IF(WW$6=$WQ$5,成绩录入!BH40,0)</f>
        <v>0</v>
      </c>
      <c r="WX37" s="248">
        <f>IF(WX$6=$WQ$5,成绩录入!BI40,0)</f>
        <v>0</v>
      </c>
      <c r="WY37" s="248">
        <f>IF(WY$6=$WQ$5,成绩录入!BJ40,0)</f>
        <v>0</v>
      </c>
      <c r="WZ37" s="248">
        <f>IF(WZ$6=$WQ$5,成绩录入!BK40,0)</f>
        <v>0</v>
      </c>
      <c r="XA37" s="248">
        <f>IF(XA$6=$WQ$5,成绩录入!BL40,0)</f>
        <v>0</v>
      </c>
      <c r="XB37" s="248">
        <f>IF(XB$6=$WQ$5,成绩录入!BM40,0)</f>
        <v>0</v>
      </c>
      <c r="XC37" s="248">
        <f>IF(XC$6=$WQ$5,成绩录入!BN40,0)</f>
        <v>0</v>
      </c>
      <c r="XD37" s="248">
        <f>IF(XD$6=$WQ$5,成绩录入!BO40,0)</f>
        <v>0</v>
      </c>
      <c r="XE37" s="248">
        <f>IF(XE$6=$WQ$5,成绩录入!BP40,0)</f>
        <v>0</v>
      </c>
      <c r="XF37" s="248">
        <f>IF(XF$6=$WQ$5,成绩录入!BQ40,0)</f>
        <v>0</v>
      </c>
      <c r="XG37" s="248">
        <f>IF(XG$6=$WQ$5,成绩录入!BR40,0)</f>
        <v>0</v>
      </c>
      <c r="XH37" s="248">
        <f>IF(XH$6=$WQ$5,成绩录入!BS40,0)</f>
        <v>0</v>
      </c>
      <c r="XI37" s="248">
        <f>IF(XI$6=$WQ$5,成绩录入!BT40,0)</f>
        <v>0</v>
      </c>
      <c r="XJ37" s="248">
        <f>IF(XJ$6=$WQ$5,成绩录入!BU40,0)</f>
        <v>0</v>
      </c>
      <c r="XK37" s="248">
        <f>IF(XK$6=$WQ$5,成绩录入!BV40,0)</f>
        <v>0</v>
      </c>
      <c r="XL37" s="248">
        <f>IF(XL$6=$WQ$5,成绩录入!BW40,0)</f>
        <v>0</v>
      </c>
      <c r="XM37" s="248">
        <f>IF(XM$6=$WQ$5,成绩录入!BX40,0)</f>
        <v>0</v>
      </c>
      <c r="XN37" s="248">
        <f>IF(XN$6=$WQ$5,成绩录入!BY40,0)</f>
        <v>0</v>
      </c>
      <c r="XO37" s="248">
        <f>IF(XO$6=$WQ$5,成绩录入!BZ40,0)</f>
        <v>0</v>
      </c>
      <c r="XP37" s="248">
        <f>IF(XP$6=$WQ$5,成绩录入!CA40,0)</f>
        <v>0</v>
      </c>
      <c r="XQ37" s="248">
        <f>IF(XQ$6=$WQ$5,成绩录入!CB40,0)</f>
        <v>0</v>
      </c>
      <c r="XR37" s="248">
        <f>IF(XR$6=$WQ$5,成绩录入!CC40,0)</f>
        <v>0</v>
      </c>
      <c r="XS37" s="248">
        <f>IF(XS$6=$WQ$5,成绩录入!CD40,0)</f>
        <v>0</v>
      </c>
      <c r="XT37" s="248">
        <f>IF(XT$6=$WQ$5,成绩录入!CE40,0)</f>
        <v>0</v>
      </c>
      <c r="XU37" s="248">
        <f>IF(XU$6=$WQ$5,成绩录入!CF40,0)</f>
        <v>0</v>
      </c>
      <c r="XV37" s="248">
        <f>IF(XV$6=$WQ$5,成绩录入!CG40,0)</f>
        <v>0</v>
      </c>
      <c r="XW37" s="248">
        <f>IF(XW$6=$WQ$5,成绩录入!CH40,0)</f>
        <v>0</v>
      </c>
      <c r="XX37" s="248">
        <f>IF(XX$6=$WQ$5,成绩录入!CI40,0)</f>
        <v>0</v>
      </c>
      <c r="XY37" s="248">
        <f>IF(XY$6=$WQ$5,成绩录入!CJ40,0)</f>
        <v>0</v>
      </c>
      <c r="XZ37" s="248">
        <f>IF(XZ$6=$WQ$5,成绩录入!CK40,0)</f>
        <v>0</v>
      </c>
      <c r="YA37" s="248">
        <f>IF(YA$6=$WQ$5,成绩录入!CL40,0)</f>
        <v>0</v>
      </c>
      <c r="YB37" s="248">
        <f>IF(YB$6=$WQ$5,成绩录入!CM40,0)</f>
        <v>0</v>
      </c>
      <c r="YC37" s="248">
        <f>IF(YC$6=$WQ$5,成绩录入!CN40,0)</f>
        <v>0</v>
      </c>
      <c r="YD37" s="248">
        <f>IF(YD$6=$WQ$5,成绩录入!CO40,0)</f>
        <v>0</v>
      </c>
      <c r="YE37" s="248">
        <f>IF(YE$6=$WQ$5,成绩录入!CP40,0)</f>
        <v>0</v>
      </c>
      <c r="YF37" s="248">
        <f>IF(YF$6=$WQ$5,成绩录入!CQ40,0)</f>
        <v>0</v>
      </c>
      <c r="YG37" s="248">
        <f>IF(YG$6=$WQ$5,成绩录入!CR40,0)</f>
        <v>0</v>
      </c>
      <c r="YH37" s="248">
        <f>IF(YH$6=$WQ$5,成绩录入!CS40,0)</f>
        <v>0</v>
      </c>
      <c r="YI37" s="248">
        <f>IF(YI$6=$WQ$5,成绩录入!CT40,0)</f>
        <v>0</v>
      </c>
      <c r="YJ37" s="248">
        <f>IF(YJ$6=$WQ$5,成绩录入!CU40,0)</f>
        <v>0</v>
      </c>
      <c r="YK37" s="248">
        <f>IF(YK$6=$WQ$5,成绩录入!CV40,0)</f>
        <v>0</v>
      </c>
      <c r="YL37" s="248">
        <f>IF(YL$6=$WQ$5,成绩录入!CW40,0)</f>
        <v>0</v>
      </c>
      <c r="YM37" s="248">
        <f>IF(YM$6=$WQ$5,成绩录入!CX40,0)</f>
        <v>0</v>
      </c>
      <c r="YN37" s="248">
        <f>IF(YN$6=$WQ$5,成绩录入!CY40,0)</f>
        <v>0</v>
      </c>
      <c r="YO37" s="248">
        <f>IF(YO$6=$WQ$5,成绩录入!CZ40,0)</f>
        <v>0</v>
      </c>
      <c r="YP37" s="248">
        <f>IF(YP$6=$WQ$5,成绩录入!DA40,0)</f>
        <v>0</v>
      </c>
      <c r="YQ37" s="248">
        <f>IF(YQ$6=$WQ$5,成绩录入!DB40,0)</f>
        <v>0</v>
      </c>
      <c r="YR37" s="248">
        <f>IF(YR$6=$WQ$5,成绩录入!DC40,0)</f>
        <v>0</v>
      </c>
      <c r="YS37" s="248">
        <f>IF(YS$6=$WQ$5,成绩录入!DD40,0)</f>
        <v>0</v>
      </c>
      <c r="YT37" s="248">
        <f>IF(YT$6=$WQ$5,成绩录入!DE40,0)</f>
        <v>0</v>
      </c>
      <c r="YU37" s="248">
        <f>IF(YU$6=$WQ$5,成绩录入!DF40,0)</f>
        <v>0</v>
      </c>
      <c r="YV37" s="248">
        <f>IF(YV$6=$WQ$5,成绩录入!DG40,0)</f>
        <v>0</v>
      </c>
      <c r="YW37" s="248">
        <f>IF(YW$6=$WQ$5,成绩录入!DH40,0)</f>
        <v>0</v>
      </c>
      <c r="YX37" s="248">
        <f>IF(YX$6=$WQ$5,成绩录入!DI40,0)</f>
        <v>0</v>
      </c>
      <c r="YY37" s="248">
        <f>IF(YY$6=$WQ$5,成绩录入!DJ40,0)</f>
        <v>0</v>
      </c>
      <c r="YZ37" s="248">
        <f>IF(YZ$6=$WQ$5,成绩录入!DK40,0)</f>
        <v>0</v>
      </c>
      <c r="ZA37" s="248">
        <f>IF(ZA$6=$WQ$5,成绩录入!DL40,0)</f>
        <v>0</v>
      </c>
      <c r="ZB37" s="248">
        <f>IF(ZB$6=$WQ$5,成绩录入!DM40,0)</f>
        <v>0</v>
      </c>
      <c r="ZC37" s="248">
        <f>IF(ZC$6=$WQ$5,成绩录入!DN40,0)</f>
        <v>0</v>
      </c>
      <c r="ZD37" s="248">
        <f>IF(ZD$6=$WQ$5,成绩录入!DO40,0)</f>
        <v>0</v>
      </c>
      <c r="ZE37" s="248">
        <f>IF(ZE$6=$WQ$5,成绩录入!DP40,0)</f>
        <v>0</v>
      </c>
      <c r="ZF37" s="248">
        <f>IF(ZF$6=$WQ$5,成绩录入!DQ40,0)</f>
        <v>0</v>
      </c>
      <c r="ZG37" s="248">
        <f>IF(ZG$6=$WQ$5,成绩录入!DR40,0)</f>
        <v>0</v>
      </c>
      <c r="ZH37" s="248">
        <f>IF(ZH$6=$WQ$5,成绩录入!DS40,0)</f>
        <v>0</v>
      </c>
      <c r="ZI37" s="248">
        <f>IF(ZI$6=$WQ$5,成绩录入!DT40,0)</f>
        <v>0</v>
      </c>
      <c r="ZJ37" s="248">
        <f>IF(ZJ$6=$WQ$5,成绩录入!DU40,0)</f>
        <v>0</v>
      </c>
      <c r="ZK37" s="248">
        <f>IF(ZK$6=$WQ$5,成绩录入!DV40,0)</f>
        <v>0</v>
      </c>
      <c r="ZL37" s="248">
        <f>IF(ZL$6=$WQ$5,成绩录入!DW40,0)</f>
        <v>0</v>
      </c>
      <c r="ZM37" s="248">
        <f>IF(ZM$6=$WQ$5,成绩录入!DX40,0)</f>
        <v>0</v>
      </c>
      <c r="ZN37" s="248">
        <f>IF(ZN$6=$WQ$5,成绩录入!DY40,0)</f>
        <v>0</v>
      </c>
      <c r="ZO37" s="248">
        <f>IF(ZO$6=$WQ$5,成绩录入!DZ40,0)</f>
        <v>0</v>
      </c>
      <c r="ZP37" s="248">
        <f>IF(ZP$6=$WQ$5,成绩录入!EA40,0)</f>
        <v>0</v>
      </c>
      <c r="ZQ37" s="248">
        <f>IF(ZQ$6=$WQ$5,成绩录入!EB40,0)</f>
        <v>0</v>
      </c>
      <c r="ZR37" s="248">
        <f>IF(ZR$6=$WQ$5,成绩录入!EC40,0)</f>
        <v>0</v>
      </c>
      <c r="ZS37" s="248">
        <f>IF(ZS$6=$WQ$5,成绩录入!ED40,0)</f>
        <v>0</v>
      </c>
      <c r="ZT37" s="248">
        <f>IF(ZT$6=$WQ$5,成绩录入!EE40,0)</f>
        <v>0</v>
      </c>
      <c r="ZU37" s="248">
        <f>IF(ZU$6=$WQ$5,成绩录入!EF40,0)</f>
        <v>0</v>
      </c>
      <c r="ZV37" s="248">
        <f>IF(ZV$6=$WQ$5,成绩录入!EG40,0)</f>
        <v>0</v>
      </c>
      <c r="ZW37" s="248">
        <f>IF(ZW$6=$WQ$5,成绩录入!EH40,0)</f>
        <v>0</v>
      </c>
      <c r="ZX37" s="248">
        <f>IF(ZX$6=$WQ$5,成绩录入!EI40,0)</f>
        <v>0</v>
      </c>
      <c r="ZY37" s="248">
        <f>IF(ZY$6=$WQ$5,成绩录入!EJ40,0)</f>
        <v>0</v>
      </c>
      <c r="ZZ37" s="248">
        <f>IF(ZZ$6=$WQ$5,成绩录入!EK40,0)</f>
        <v>0</v>
      </c>
      <c r="AAA37" s="248">
        <f>IF(AAA$6=$WQ$5,成绩录入!EL40,0)</f>
        <v>0</v>
      </c>
      <c r="AAB37" s="248">
        <f>IF(AAB$6=$WQ$5,成绩录入!EM40,0)</f>
        <v>0</v>
      </c>
      <c r="AAC37" s="248">
        <f>IF(AAC$6=$WQ$5,成绩录入!EN40,0)</f>
        <v>0</v>
      </c>
      <c r="AAD37" s="248">
        <f>IF(AAD$6=$WQ$5,成绩录入!EO40,0)</f>
        <v>0</v>
      </c>
      <c r="AAE37" s="248">
        <f>IF(AAE$6=$WQ$5,成绩录入!EP40,0)</f>
        <v>0</v>
      </c>
      <c r="AAF37" s="248">
        <f>IF(AAF$6=$WQ$5,成绩录入!EQ40,0)</f>
        <v>0</v>
      </c>
      <c r="AAG37" s="248">
        <f>IF(AAG$6=$WQ$5,成绩录入!ER40,0)</f>
        <v>0</v>
      </c>
      <c r="AAH37" s="248">
        <f>IF(AAH$6=$WQ$5,成绩录入!ES40,0)</f>
        <v>0</v>
      </c>
      <c r="AAI37" s="248">
        <f>IF(AAI$6=$WQ$5,成绩录入!ET40,0)</f>
        <v>0</v>
      </c>
      <c r="AAJ37" s="248">
        <f>IF(AAJ$6=$WQ$5,成绩录入!EU40,0)</f>
        <v>0</v>
      </c>
      <c r="AAK37" s="248">
        <f>IF(AAK$6=$WQ$5,成绩录入!EV40,0)</f>
        <v>0</v>
      </c>
      <c r="AAL37" s="248">
        <f>IF(AAL$6=$WQ$5,成绩录入!EW40,0)</f>
        <v>0</v>
      </c>
      <c r="AAM37" s="248">
        <f>IF(AAM$6=$WQ$5,成绩录入!EX40,0)</f>
        <v>0</v>
      </c>
      <c r="AAN37" s="218">
        <f t="shared" si="33"/>
        <v>0</v>
      </c>
      <c r="AAO37" s="206"/>
      <c r="AAQ37" s="247">
        <f>IF(AAQ$6=$AAP$5,成绩录入!BC40,0)</f>
        <v>0</v>
      </c>
      <c r="AAR37" s="248">
        <f>IF(AAR$6=$AAP$5,成绩录入!BD40,0)</f>
        <v>0</v>
      </c>
      <c r="AAS37" s="248">
        <f>IF(AAS$6=$AAP$5,成绩录入!BE40,0)</f>
        <v>0</v>
      </c>
      <c r="AAT37" s="248">
        <f>IF(AAT$6=$AAP$5,成绩录入!BF40,0)</f>
        <v>0</v>
      </c>
      <c r="AAU37" s="248">
        <f>IF(AAU$6=$AAP$5,成绩录入!BG40,0)</f>
        <v>0</v>
      </c>
      <c r="AAV37" s="248">
        <f>IF(AAV$6=$AAP$5,成绩录入!BH40,0)</f>
        <v>0</v>
      </c>
      <c r="AAW37" s="248">
        <f>IF(AAW$6=$AAP$5,成绩录入!BI40,0)</f>
        <v>0</v>
      </c>
      <c r="AAX37" s="248">
        <f>IF(AAX$6=$AAP$5,成绩录入!BJ40,0)</f>
        <v>0</v>
      </c>
      <c r="AAY37" s="248">
        <f>IF(AAY$6=$AAP$5,成绩录入!BK40,0)</f>
        <v>0</v>
      </c>
      <c r="AAZ37" s="248">
        <f>IF(AAZ$6=$AAP$5,成绩录入!BL40,0)</f>
        <v>0</v>
      </c>
      <c r="ABA37" s="248">
        <f>IF(ABA$6=$AAP$5,成绩录入!BM40,0)</f>
        <v>0</v>
      </c>
      <c r="ABB37" s="248">
        <f>IF(ABB$6=$AAP$5,成绩录入!BN40,0)</f>
        <v>0</v>
      </c>
      <c r="ABC37" s="248">
        <f>IF(ABC$6=$AAP$5,成绩录入!BO40,0)</f>
        <v>0</v>
      </c>
      <c r="ABD37" s="248">
        <f>IF(ABD$6=$AAP$5,成绩录入!BP40,0)</f>
        <v>0</v>
      </c>
      <c r="ABE37" s="248">
        <f>IF(ABE$6=$AAP$5,成绩录入!BQ40,0)</f>
        <v>0</v>
      </c>
      <c r="ABF37" s="248">
        <f>IF(ABF$6=$AAP$5,成绩录入!BR40,0)</f>
        <v>0</v>
      </c>
      <c r="ABG37" s="248">
        <f>IF(ABG$6=$AAP$5,成绩录入!BS40,0)</f>
        <v>0</v>
      </c>
      <c r="ABH37" s="248">
        <f>IF(ABH$6=$AAP$5,成绩录入!BT40,0)</f>
        <v>0</v>
      </c>
      <c r="ABI37" s="248">
        <f>IF(ABI$6=$AAP$5,成绩录入!BU40,0)</f>
        <v>0</v>
      </c>
      <c r="ABJ37" s="248">
        <f>IF(ABJ$6=$AAP$5,成绩录入!BV40,0)</f>
        <v>0</v>
      </c>
      <c r="ABK37" s="248">
        <f>IF(ABK$6=$AAP$5,成绩录入!BW40,0)</f>
        <v>0</v>
      </c>
      <c r="ABL37" s="248">
        <f>IF(ABL$6=$AAP$5,成绩录入!BX40,0)</f>
        <v>0</v>
      </c>
      <c r="ABM37" s="248">
        <f>IF(ABM$6=$AAP$5,成绩录入!BY40,0)</f>
        <v>0</v>
      </c>
      <c r="ABN37" s="248">
        <f>IF(ABN$6=$AAP$5,成绩录入!BZ40,0)</f>
        <v>0</v>
      </c>
      <c r="ABO37" s="248">
        <f>IF(ABO$6=$AAP$5,成绩录入!CA40,0)</f>
        <v>0</v>
      </c>
      <c r="ABP37" s="248">
        <f>IF(ABP$6=$AAP$5,成绩录入!CB40,0)</f>
        <v>0</v>
      </c>
      <c r="ABQ37" s="248">
        <f>IF(ABQ$6=$AAP$5,成绩录入!CC40,0)</f>
        <v>0</v>
      </c>
      <c r="ABR37" s="248">
        <f>IF(ABR$6=$AAP$5,成绩录入!CD40,0)</f>
        <v>0</v>
      </c>
      <c r="ABS37" s="248">
        <f>IF(ABS$6=$AAP$5,成绩录入!CE40,0)</f>
        <v>0</v>
      </c>
      <c r="ABT37" s="248">
        <f>IF(ABT$6=$AAP$5,成绩录入!CF40,0)</f>
        <v>0</v>
      </c>
      <c r="ABU37" s="248">
        <f>IF(ABU$6=$AAP$5,成绩录入!CG40,0)</f>
        <v>0</v>
      </c>
      <c r="ABV37" s="248">
        <f>IF(ABV$6=$AAP$5,成绩录入!CH40,0)</f>
        <v>0</v>
      </c>
      <c r="ABW37" s="248">
        <f>IF(ABW$6=$AAP$5,成绩录入!CI40,0)</f>
        <v>0</v>
      </c>
      <c r="ABX37" s="248">
        <f>IF(ABX$6=$AAP$5,成绩录入!CJ40,0)</f>
        <v>0</v>
      </c>
      <c r="ABY37" s="248">
        <f>IF(ABY$6=$AAP$5,成绩录入!CK40,0)</f>
        <v>0</v>
      </c>
      <c r="ABZ37" s="248">
        <f>IF(ABZ$6=$AAP$5,成绩录入!CL40,0)</f>
        <v>0</v>
      </c>
      <c r="ACA37" s="248">
        <f>IF(ACA$6=$AAP$5,成绩录入!CM40,0)</f>
        <v>0</v>
      </c>
      <c r="ACB37" s="248">
        <f>IF(ACB$6=$AAP$5,成绩录入!CN40,0)</f>
        <v>0</v>
      </c>
      <c r="ACC37" s="248">
        <f>IF(ACC$6=$AAP$5,成绩录入!CO40,0)</f>
        <v>0</v>
      </c>
      <c r="ACD37" s="248">
        <f>IF(ACD$6=$AAP$5,成绩录入!CP40,0)</f>
        <v>0</v>
      </c>
      <c r="ACE37" s="248">
        <f>IF(ACE$6=$AAP$5,成绩录入!CQ40,0)</f>
        <v>0</v>
      </c>
      <c r="ACF37" s="248">
        <f>IF(ACF$6=$AAP$5,成绩录入!CR40,0)</f>
        <v>0</v>
      </c>
      <c r="ACG37" s="248">
        <f>IF(ACG$6=$AAP$5,成绩录入!CS40,0)</f>
        <v>0</v>
      </c>
      <c r="ACH37" s="248">
        <f>IF(ACH$6=$AAP$5,成绩录入!CT40,0)</f>
        <v>0</v>
      </c>
      <c r="ACI37" s="248">
        <f>IF(ACI$6=$AAP$5,成绩录入!CU40,0)</f>
        <v>0</v>
      </c>
      <c r="ACJ37" s="248">
        <f>IF(ACJ$6=$AAP$5,成绩录入!CV40,0)</f>
        <v>0</v>
      </c>
      <c r="ACK37" s="248">
        <f>IF(ACK$6=$AAP$5,成绩录入!CW40,0)</f>
        <v>0</v>
      </c>
      <c r="ACL37" s="248">
        <f>IF(ACL$6=$AAP$5,成绩录入!CX40,0)</f>
        <v>0</v>
      </c>
      <c r="ACM37" s="248">
        <f>IF(ACM$6=$AAP$5,成绩录入!CY40,0)</f>
        <v>0</v>
      </c>
      <c r="ACN37" s="248">
        <f>IF(ACN$6=$AAP$5,成绩录入!CZ40,0)</f>
        <v>0</v>
      </c>
      <c r="ACO37" s="248">
        <f>IF(ACO$6=$AAP$5,成绩录入!DA40,0)</f>
        <v>0</v>
      </c>
      <c r="ACP37" s="248">
        <f>IF(ACP$6=$AAP$5,成绩录入!DB40,0)</f>
        <v>0</v>
      </c>
      <c r="ACQ37" s="248">
        <f>IF(ACQ$6=$AAP$5,成绩录入!DC40,0)</f>
        <v>0</v>
      </c>
      <c r="ACR37" s="248">
        <f>IF(ACR$6=$AAP$5,成绩录入!DD40,0)</f>
        <v>0</v>
      </c>
      <c r="ACS37" s="248">
        <f>IF(ACS$6=$AAP$5,成绩录入!DE40,0)</f>
        <v>0</v>
      </c>
      <c r="ACT37" s="248">
        <f>IF(ACT$6=$AAP$5,成绩录入!DF40,0)</f>
        <v>0</v>
      </c>
      <c r="ACU37" s="248">
        <f>IF(ACU$6=$AAP$5,成绩录入!DG40,0)</f>
        <v>0</v>
      </c>
      <c r="ACV37" s="248">
        <f>IF(ACV$6=$AAP$5,成绩录入!DH40,0)</f>
        <v>0</v>
      </c>
      <c r="ACW37" s="248">
        <f>IF(ACW$6=$AAP$5,成绩录入!DI40,0)</f>
        <v>0</v>
      </c>
      <c r="ACX37" s="248">
        <f>IF(ACX$6=$AAP$5,成绩录入!DJ40,0)</f>
        <v>0</v>
      </c>
      <c r="ACY37" s="248">
        <f>IF(ACY$6=$AAP$5,成绩录入!DK40,0)</f>
        <v>0</v>
      </c>
      <c r="ACZ37" s="248">
        <f>IF(ACZ$6=$AAP$5,成绩录入!DL40,0)</f>
        <v>0</v>
      </c>
      <c r="ADA37" s="248">
        <f>IF(ADA$6=$AAP$5,成绩录入!DM40,0)</f>
        <v>0</v>
      </c>
      <c r="ADB37" s="248">
        <f>IF(ADB$6=$AAP$5,成绩录入!DN40,0)</f>
        <v>0</v>
      </c>
      <c r="ADC37" s="248">
        <f>IF(ADC$6=$AAP$5,成绩录入!DO40,0)</f>
        <v>0</v>
      </c>
      <c r="ADD37" s="248">
        <f>IF(ADD$6=$AAP$5,成绩录入!DP40,0)</f>
        <v>0</v>
      </c>
      <c r="ADE37" s="248">
        <f>IF(ADE$6=$AAP$5,成绩录入!DQ40,0)</f>
        <v>0</v>
      </c>
      <c r="ADF37" s="248">
        <f>IF(ADF$6=$AAP$5,成绩录入!DR40,0)</f>
        <v>0</v>
      </c>
      <c r="ADG37" s="248">
        <f>IF(ADG$6=$AAP$5,成绩录入!DS40,0)</f>
        <v>0</v>
      </c>
      <c r="ADH37" s="248">
        <f>IF(ADH$6=$AAP$5,成绩录入!DT40,0)</f>
        <v>0</v>
      </c>
      <c r="ADI37" s="248">
        <f>IF(ADI$6=$AAP$5,成绩录入!DU40,0)</f>
        <v>0</v>
      </c>
      <c r="ADJ37" s="248">
        <f>IF(ADJ$6=$AAP$5,成绩录入!DV40,0)</f>
        <v>0</v>
      </c>
      <c r="ADK37" s="248">
        <f>IF(ADK$6=$AAP$5,成绩录入!DW40,0)</f>
        <v>0</v>
      </c>
      <c r="ADL37" s="248">
        <f>IF(ADL$6=$AAP$5,成绩录入!DX40,0)</f>
        <v>0</v>
      </c>
      <c r="ADM37" s="248">
        <f>IF(ADM$6=$AAP$5,成绩录入!DY40,0)</f>
        <v>0</v>
      </c>
      <c r="ADN37" s="248">
        <f>IF(ADN$6=$AAP$5,成绩录入!DZ40,0)</f>
        <v>0</v>
      </c>
      <c r="ADO37" s="248">
        <f>IF(ADO$6=$AAP$5,成绩录入!EA40,0)</f>
        <v>0</v>
      </c>
      <c r="ADP37" s="248">
        <f>IF(ADP$6=$AAP$5,成绩录入!EB40,0)</f>
        <v>0</v>
      </c>
      <c r="ADQ37" s="248">
        <f>IF(ADQ$6=$AAP$5,成绩录入!EC40,0)</f>
        <v>0</v>
      </c>
      <c r="ADR37" s="248">
        <f>IF(ADR$6=$AAP$5,成绩录入!ED40,0)</f>
        <v>0</v>
      </c>
      <c r="ADS37" s="248">
        <f>IF(ADS$6=$AAP$5,成绩录入!EE40,0)</f>
        <v>0</v>
      </c>
      <c r="ADT37" s="248">
        <f>IF(ADT$6=$AAP$5,成绩录入!EF40,0)</f>
        <v>0</v>
      </c>
      <c r="ADU37" s="248">
        <f>IF(ADU$6=$AAP$5,成绩录入!EG40,0)</f>
        <v>0</v>
      </c>
      <c r="ADV37" s="248">
        <f>IF(ADV$6=$AAP$5,成绩录入!EH40,0)</f>
        <v>0</v>
      </c>
      <c r="ADW37" s="248">
        <f>IF(ADW$6=$AAP$5,成绩录入!EI40,0)</f>
        <v>0</v>
      </c>
      <c r="ADX37" s="248">
        <f>IF(ADX$6=$AAP$5,成绩录入!EJ40,0)</f>
        <v>0</v>
      </c>
      <c r="ADY37" s="248">
        <f>IF(ADY$6=$AAP$5,成绩录入!EK40,0)</f>
        <v>0</v>
      </c>
      <c r="ADZ37" s="248">
        <f>IF(ADZ$6=$AAP$5,成绩录入!EL40,0)</f>
        <v>0</v>
      </c>
      <c r="AEA37" s="248">
        <f>IF(AEA$6=$AAP$5,成绩录入!EM40,0)</f>
        <v>0</v>
      </c>
      <c r="AEB37" s="248">
        <f>IF(AEB$6=$AAP$5,成绩录入!EN40,0)</f>
        <v>0</v>
      </c>
      <c r="AEC37" s="248">
        <f>IF(AEC$6=$AAP$5,成绩录入!EO40,0)</f>
        <v>0</v>
      </c>
      <c r="AED37" s="248">
        <f>IF(AED$6=$AAP$5,成绩录入!EP40,0)</f>
        <v>0</v>
      </c>
      <c r="AEE37" s="248">
        <f>IF(AEE$6=$AAP$5,成绩录入!EQ40,0)</f>
        <v>0</v>
      </c>
      <c r="AEF37" s="248">
        <f>IF(AEF$6=$AAP$5,成绩录入!ER40,0)</f>
        <v>0</v>
      </c>
      <c r="AEG37" s="248">
        <f>IF(AEG$6=$AAP$5,成绩录入!ES40,0)</f>
        <v>0</v>
      </c>
      <c r="AEH37" s="248">
        <f>IF(AEH$6=$AAP$5,成绩录入!ET40,0)</f>
        <v>0</v>
      </c>
      <c r="AEI37" s="248">
        <f>IF(AEI$6=$AAP$5,成绩录入!EU40,0)</f>
        <v>0</v>
      </c>
      <c r="AEJ37" s="248">
        <f>IF(AEJ$6=$AAP$5,成绩录入!EV40,0)</f>
        <v>0</v>
      </c>
      <c r="AEK37" s="248">
        <f>IF(AEK$6=$AAP$5,成绩录入!EW40,0)</f>
        <v>0</v>
      </c>
      <c r="AEL37" s="248">
        <f>IF(AEL$6=$AAP$5,成绩录入!EX40,0)</f>
        <v>0</v>
      </c>
      <c r="AEM37" s="218">
        <f t="shared" si="34"/>
        <v>0</v>
      </c>
      <c r="AEN37" s="166"/>
      <c r="AEO37" s="166"/>
      <c r="AEP37" s="247">
        <f>IF(AEP$6=$AEO$5,成绩录入!BC40,0)</f>
        <v>0</v>
      </c>
      <c r="AEQ37" s="248">
        <f>IF(AEQ$6=$AEO$5,成绩录入!BD40,0)</f>
        <v>0</v>
      </c>
      <c r="AER37" s="248">
        <f>IF(AER$6=$AEO$5,成绩录入!BE40,0)</f>
        <v>0</v>
      </c>
      <c r="AES37" s="248">
        <f>IF(AES$6=$AEO$5,成绩录入!BF40,0)</f>
        <v>0</v>
      </c>
      <c r="AET37" s="248">
        <f>IF(AET$6=$AEO$5,成绩录入!BG40,0)</f>
        <v>0</v>
      </c>
      <c r="AEU37" s="248">
        <f>IF(AEU$6=$AEO$5,成绩录入!BH40,0)</f>
        <v>0</v>
      </c>
      <c r="AEV37" s="248">
        <f>IF(AEV$6=$AEO$5,成绩录入!BI40,0)</f>
        <v>0</v>
      </c>
      <c r="AEW37" s="248">
        <f>IF(AEW$6=$AEO$5,成绩录入!BJ40,0)</f>
        <v>0</v>
      </c>
      <c r="AEX37" s="248">
        <f>IF(AEX$6=$AEO$5,成绩录入!BK40,0)</f>
        <v>0</v>
      </c>
      <c r="AEY37" s="248">
        <f>IF(AEY$6=$AEO$5,成绩录入!BL40,0)</f>
        <v>0</v>
      </c>
      <c r="AEZ37" s="248">
        <f>IF(AEZ$6=$AEO$5,成绩录入!BM40,0)</f>
        <v>0</v>
      </c>
      <c r="AFA37" s="248">
        <f>IF(AFA$6=$AEO$5,成绩录入!BN40,0)</f>
        <v>0</v>
      </c>
      <c r="AFB37" s="248">
        <f>IF(AFB$6=$AEO$5,成绩录入!BO40,0)</f>
        <v>0</v>
      </c>
      <c r="AFC37" s="248">
        <f>IF(AFC$6=$AEO$5,成绩录入!BP40,0)</f>
        <v>0</v>
      </c>
      <c r="AFD37" s="248">
        <f>IF(AFD$6=$AEO$5,成绩录入!BQ40,0)</f>
        <v>0</v>
      </c>
      <c r="AFE37" s="248">
        <f>IF(AFE$6=$AEO$5,成绩录入!BR40,0)</f>
        <v>0</v>
      </c>
      <c r="AFF37" s="248">
        <f>IF(AFF$6=$AEO$5,成绩录入!BS40,0)</f>
        <v>0</v>
      </c>
      <c r="AFG37" s="248">
        <f>IF(AFG$6=$AEO$5,成绩录入!BT40,0)</f>
        <v>0</v>
      </c>
      <c r="AFH37" s="248">
        <f>IF(AFH$6=$AEO$5,成绩录入!BU40,0)</f>
        <v>0</v>
      </c>
      <c r="AFI37" s="248">
        <f>IF(AFI$6=$AEO$5,成绩录入!BV40,0)</f>
        <v>0</v>
      </c>
      <c r="AFJ37" s="248">
        <f>IF(AFJ$6=$AEO$5,成绩录入!BW40,0)</f>
        <v>0</v>
      </c>
      <c r="AFK37" s="248">
        <f>IF(AFK$6=$AEO$5,成绩录入!BX40,0)</f>
        <v>0</v>
      </c>
      <c r="AFL37" s="248">
        <f>IF(AFL$6=$AEO$5,成绩录入!BY40,0)</f>
        <v>0</v>
      </c>
      <c r="AFM37" s="248">
        <f>IF(AFM$6=$AEO$5,成绩录入!BZ40,0)</f>
        <v>0</v>
      </c>
      <c r="AFN37" s="248">
        <f>IF(AFN$6=$AEO$5,成绩录入!CA40,0)</f>
        <v>0</v>
      </c>
      <c r="AFO37" s="248">
        <f>IF(AFO$6=$AEO$5,成绩录入!CB40,0)</f>
        <v>0</v>
      </c>
      <c r="AFP37" s="248">
        <f>IF(AFP$6=$AEO$5,成绩录入!CC40,0)</f>
        <v>0</v>
      </c>
      <c r="AFQ37" s="248">
        <f>IF(AFQ$6=$AEO$5,成绩录入!CD40,0)</f>
        <v>0</v>
      </c>
      <c r="AFR37" s="248">
        <f>IF(AFR$6=$AEO$5,成绩录入!CE40,0)</f>
        <v>0</v>
      </c>
      <c r="AFS37" s="248">
        <f>IF(AFS$6=$AEO$5,成绩录入!CF40,0)</f>
        <v>0</v>
      </c>
      <c r="AFT37" s="248">
        <f>IF(AFT$6=$AEO$5,成绩录入!CG40,0)</f>
        <v>0</v>
      </c>
      <c r="AFU37" s="248">
        <f>IF(AFU$6=$AEO$5,成绩录入!CH40,0)</f>
        <v>0</v>
      </c>
      <c r="AFV37" s="248">
        <f>IF(AFV$6=$AEO$5,成绩录入!CI40,0)</f>
        <v>0</v>
      </c>
      <c r="AFW37" s="248">
        <f>IF(AFW$6=$AEO$5,成绩录入!CJ40,0)</f>
        <v>0</v>
      </c>
      <c r="AFX37" s="248">
        <f>IF(AFX$6=$AEO$5,成绩录入!CK40,0)</f>
        <v>0</v>
      </c>
      <c r="AFY37" s="248">
        <f>IF(AFY$6=$AEO$5,成绩录入!CL40,0)</f>
        <v>0</v>
      </c>
      <c r="AFZ37" s="248">
        <f>IF(AFZ$6=$AEO$5,成绩录入!CM40,0)</f>
        <v>0</v>
      </c>
      <c r="AGA37" s="248">
        <f>IF(AGA$6=$AEO$5,成绩录入!CN40,0)</f>
        <v>0</v>
      </c>
      <c r="AGB37" s="248">
        <f>IF(AGB$6=$AEO$5,成绩录入!CO40,0)</f>
        <v>0</v>
      </c>
      <c r="AGC37" s="248">
        <f>IF(AGC$6=$AEO$5,成绩录入!CP40,0)</f>
        <v>0</v>
      </c>
      <c r="AGD37" s="248">
        <f>IF(AGD$6=$AEO$5,成绩录入!CQ40,0)</f>
        <v>0</v>
      </c>
      <c r="AGE37" s="248">
        <f>IF(AGE$6=$AEO$5,成绩录入!CR40,0)</f>
        <v>0</v>
      </c>
      <c r="AGF37" s="248">
        <f>IF(AGF$6=$AEO$5,成绩录入!CS40,0)</f>
        <v>0</v>
      </c>
      <c r="AGG37" s="248">
        <f>IF(AGG$6=$AEO$5,成绩录入!CT40,0)</f>
        <v>0</v>
      </c>
      <c r="AGH37" s="248">
        <f>IF(AGH$6=$AEO$5,成绩录入!CU40,0)</f>
        <v>0</v>
      </c>
      <c r="AGI37" s="248">
        <f>IF(AGI$6=$AEO$5,成绩录入!CV40,0)</f>
        <v>0</v>
      </c>
      <c r="AGJ37" s="248">
        <f>IF(AGJ$6=$AEO$5,成绩录入!CW40,0)</f>
        <v>0</v>
      </c>
      <c r="AGK37" s="248">
        <f>IF(AGK$6=$AEO$5,成绩录入!CX40,0)</f>
        <v>0</v>
      </c>
      <c r="AGL37" s="248">
        <f>IF(AGL$6=$AEO$5,成绩录入!CY40,0)</f>
        <v>0</v>
      </c>
      <c r="AGM37" s="248">
        <f>IF(AGM$6=$AEO$5,成绩录入!CZ40,0)</f>
        <v>0</v>
      </c>
      <c r="AGN37" s="248">
        <f>IF(AGN$6=$AEO$5,成绩录入!DA40,0)</f>
        <v>0</v>
      </c>
      <c r="AGO37" s="248">
        <f>IF(AGO$6=$AEO$5,成绩录入!DB40,0)</f>
        <v>0</v>
      </c>
      <c r="AGP37" s="248">
        <f>IF(AGP$6=$AEO$5,成绩录入!DC40,0)</f>
        <v>0</v>
      </c>
      <c r="AGQ37" s="248">
        <f>IF(AGQ$6=$AEO$5,成绩录入!DD40,0)</f>
        <v>0</v>
      </c>
      <c r="AGR37" s="248">
        <f>IF(AGR$6=$AEO$5,成绩录入!DE40,0)</f>
        <v>0</v>
      </c>
      <c r="AGS37" s="248">
        <f>IF(AGS$6=$AEO$5,成绩录入!DF40,0)</f>
        <v>0</v>
      </c>
      <c r="AGT37" s="248">
        <f>IF(AGT$6=$AEO$5,成绩录入!DG40,0)</f>
        <v>0</v>
      </c>
      <c r="AGU37" s="248">
        <f>IF(AGU$6=$AEO$5,成绩录入!DH40,0)</f>
        <v>0</v>
      </c>
      <c r="AGV37" s="248">
        <f>IF(AGV$6=$AEO$5,成绩录入!DI40,0)</f>
        <v>0</v>
      </c>
      <c r="AGW37" s="248">
        <f>IF(AGW$6=$AEO$5,成绩录入!DJ40,0)</f>
        <v>0</v>
      </c>
      <c r="AGX37" s="248">
        <f>IF(AGX$6=$AEO$5,成绩录入!DK40,0)</f>
        <v>0</v>
      </c>
      <c r="AGY37" s="248">
        <f>IF(AGY$6=$AEO$5,成绩录入!DL40,0)</f>
        <v>0</v>
      </c>
      <c r="AGZ37" s="248">
        <f>IF(AGZ$6=$AEO$5,成绩录入!DM40,0)</f>
        <v>0</v>
      </c>
      <c r="AHA37" s="248">
        <f>IF(AHA$6=$AEO$5,成绩录入!DN40,0)</f>
        <v>0</v>
      </c>
      <c r="AHB37" s="248">
        <f>IF(AHB$6=$AEO$5,成绩录入!DO40,0)</f>
        <v>0</v>
      </c>
      <c r="AHC37" s="248">
        <f>IF(AHC$6=$AEO$5,成绩录入!DP40,0)</f>
        <v>0</v>
      </c>
      <c r="AHD37" s="248">
        <f>IF(AHD$6=$AEO$5,成绩录入!DQ40,0)</f>
        <v>0</v>
      </c>
      <c r="AHE37" s="248">
        <f>IF(AHE$6=$AEO$5,成绩录入!DR40,0)</f>
        <v>0</v>
      </c>
      <c r="AHF37" s="248">
        <f>IF(AHF$6=$AEO$5,成绩录入!DS40,0)</f>
        <v>0</v>
      </c>
      <c r="AHG37" s="248">
        <f>IF(AHG$6=$AEO$5,成绩录入!DT40,0)</f>
        <v>0</v>
      </c>
      <c r="AHH37" s="248">
        <f>IF(AHH$6=$AEO$5,成绩录入!DU40,0)</f>
        <v>0</v>
      </c>
      <c r="AHI37" s="248">
        <f>IF(AHI$6=$AEO$5,成绩录入!DV40,0)</f>
        <v>0</v>
      </c>
      <c r="AHJ37" s="248">
        <f>IF(AHJ$6=$AEO$5,成绩录入!DW40,0)</f>
        <v>0</v>
      </c>
      <c r="AHK37" s="248">
        <f>IF(AHK$6=$AEO$5,成绩录入!DX40,0)</f>
        <v>0</v>
      </c>
      <c r="AHL37" s="248">
        <f>IF(AHL$6=$AEO$5,成绩录入!DY40,0)</f>
        <v>0</v>
      </c>
      <c r="AHM37" s="248">
        <f>IF(AHM$6=$AEO$5,成绩录入!DZ40,0)</f>
        <v>0</v>
      </c>
      <c r="AHN37" s="248">
        <f>IF(AHN$6=$AEO$5,成绩录入!EA40,0)</f>
        <v>0</v>
      </c>
      <c r="AHO37" s="248">
        <f>IF(AHO$6=$AEO$5,成绩录入!EB40,0)</f>
        <v>0</v>
      </c>
      <c r="AHP37" s="248">
        <f>IF(AHP$6=$AEO$5,成绩录入!EC40,0)</f>
        <v>0</v>
      </c>
      <c r="AHQ37" s="248">
        <f>IF(AHQ$6=$AEO$5,成绩录入!ED40,0)</f>
        <v>0</v>
      </c>
      <c r="AHR37" s="248">
        <f>IF(AHR$6=$AEO$5,成绩录入!EE40,0)</f>
        <v>0</v>
      </c>
      <c r="AHS37" s="248">
        <f>IF(AHS$6=$AEO$5,成绩录入!EF40,0)</f>
        <v>0</v>
      </c>
      <c r="AHT37" s="248">
        <f>IF(AHT$6=$AEO$5,成绩录入!EG40,0)</f>
        <v>0</v>
      </c>
      <c r="AHU37" s="248">
        <f>IF(AHU$6=$AEO$5,成绩录入!EH40,0)</f>
        <v>0</v>
      </c>
      <c r="AHV37" s="248">
        <f>IF(AHV$6=$AEO$5,成绩录入!EI40,0)</f>
        <v>0</v>
      </c>
      <c r="AHW37" s="248">
        <f>IF(AHW$6=$AEO$5,成绩录入!EJ40,0)</f>
        <v>0</v>
      </c>
      <c r="AHX37" s="248">
        <f>IF(AHX$6=$AEO$5,成绩录入!EK40,0)</f>
        <v>0</v>
      </c>
      <c r="AHY37" s="248">
        <f>IF(AHY$6=$AEO$5,成绩录入!EL40,0)</f>
        <v>0</v>
      </c>
      <c r="AHZ37" s="248">
        <f>IF(AHZ$6=$AEO$5,成绩录入!EM40,0)</f>
        <v>0</v>
      </c>
      <c r="AIA37" s="248">
        <f>IF(AIA$6=$AEO$5,成绩录入!EN40,0)</f>
        <v>0</v>
      </c>
      <c r="AIB37" s="248">
        <f>IF(AIB$6=$AEO$5,成绩录入!EO40,0)</f>
        <v>0</v>
      </c>
      <c r="AIC37" s="248">
        <f>IF(AIC$6=$AEO$5,成绩录入!EP40,0)</f>
        <v>0</v>
      </c>
      <c r="AID37" s="248">
        <f>IF(AID$6=$AEO$5,成绩录入!EQ40,0)</f>
        <v>0</v>
      </c>
      <c r="AIE37" s="248">
        <f>IF(AIE$6=$AEO$5,成绩录入!ER40,0)</f>
        <v>0</v>
      </c>
      <c r="AIF37" s="248">
        <f>IF(AIF$6=$AEO$5,成绩录入!ES40,0)</f>
        <v>0</v>
      </c>
      <c r="AIG37" s="248">
        <f>IF(AIG$6=$AEO$5,成绩录入!ET40,0)</f>
        <v>0</v>
      </c>
      <c r="AIH37" s="248">
        <f>IF(AIH$6=$AEO$5,成绩录入!EU40,0)</f>
        <v>0</v>
      </c>
      <c r="AII37" s="248">
        <f>IF(AII$6=$AEO$5,成绩录入!EV40,0)</f>
        <v>0</v>
      </c>
      <c r="AIJ37" s="248">
        <f>IF(AIJ$6=$AEO$5,成绩录入!EW40,0)</f>
        <v>0</v>
      </c>
      <c r="AIK37" s="248">
        <f>IF(AIK$6=$AEO$5,成绩录入!EX40,0)</f>
        <v>0</v>
      </c>
      <c r="AIL37" s="218">
        <f t="shared" si="35"/>
        <v>0</v>
      </c>
      <c r="AIN37" s="214" t="str">
        <f>初始录入!A42</f>
        <v/>
      </c>
      <c r="AIO37" s="215">
        <f>初始录入!B42</f>
        <v>0</v>
      </c>
      <c r="AIP37" s="216">
        <f>初始录入!C42</f>
        <v>0</v>
      </c>
      <c r="AIQ37" s="314">
        <f>IF(平时!D35&lt;&gt;"",平时!D35,0)</f>
        <v>0</v>
      </c>
      <c r="AIR37" s="324" t="str">
        <f t="shared" si="89"/>
        <v/>
      </c>
      <c r="AIS37" s="314">
        <f>IF(过程!D35&lt;&gt;"",过程!D35,0)</f>
        <v>0</v>
      </c>
      <c r="AIT37" s="324" t="str">
        <f t="shared" si="90"/>
        <v/>
      </c>
      <c r="AIU37" s="216">
        <f>IF(期末!D35&lt;&gt;"",期末!D35,0)</f>
        <v>0</v>
      </c>
      <c r="AIV37" s="324" t="str">
        <f t="shared" si="91"/>
        <v/>
      </c>
      <c r="AIW37" s="325">
        <f t="shared" si="92"/>
        <v>0</v>
      </c>
      <c r="AIX37" s="314">
        <f>IF(平时!E35&lt;&gt;"",平时!E35,0)</f>
        <v>0</v>
      </c>
      <c r="AIY37" s="324" t="str">
        <f t="shared" si="93"/>
        <v/>
      </c>
      <c r="AIZ37" s="314">
        <f>IF(过程!E35&lt;&gt;"",过程!E35,0)</f>
        <v>0</v>
      </c>
      <c r="AJA37" s="324" t="str">
        <f t="shared" si="94"/>
        <v/>
      </c>
      <c r="AJB37" s="216">
        <f>IF(期末!E35&lt;&gt;"",期末!E35,0)</f>
        <v>0</v>
      </c>
      <c r="AJC37" s="324" t="str">
        <f t="shared" si="95"/>
        <v/>
      </c>
      <c r="AJD37" s="325">
        <f t="shared" si="96"/>
        <v>0</v>
      </c>
      <c r="AJE37" s="314">
        <f>IF(平时!F35&lt;&gt;"",平时!F35,0)</f>
        <v>0</v>
      </c>
      <c r="AJF37" s="324" t="str">
        <f t="shared" si="97"/>
        <v/>
      </c>
      <c r="AJG37" s="314">
        <f>IF(过程!F35&lt;&gt;"",过程!F35,0)</f>
        <v>0</v>
      </c>
      <c r="AJH37" s="324" t="str">
        <f t="shared" si="98"/>
        <v/>
      </c>
      <c r="AJI37" s="216">
        <f>IF(期末!F35&lt;&gt;"",期末!F35,0)</f>
        <v>0</v>
      </c>
      <c r="AJJ37" s="324" t="str">
        <f t="shared" si="99"/>
        <v/>
      </c>
      <c r="AJK37" s="325">
        <f t="shared" si="100"/>
        <v>0</v>
      </c>
      <c r="AJL37" s="314">
        <f>IF(平时!G35&lt;&gt;"",平时!G35,0)</f>
        <v>0</v>
      </c>
      <c r="AJM37" s="324" t="str">
        <f t="shared" si="101"/>
        <v/>
      </c>
      <c r="AJN37" s="314">
        <f>IF(过程!G35&lt;&gt;"",过程!G35,0)</f>
        <v>0</v>
      </c>
      <c r="AJO37" s="324" t="str">
        <f t="shared" si="102"/>
        <v/>
      </c>
      <c r="AJP37" s="216">
        <f>IF(期末!G35&lt;&gt;"",期末!G35,0)</f>
        <v>0</v>
      </c>
      <c r="AJQ37" s="324" t="str">
        <f t="shared" si="103"/>
        <v/>
      </c>
      <c r="AJR37" s="325">
        <f t="shared" si="104"/>
        <v>0</v>
      </c>
      <c r="AJS37" s="314">
        <f>IF(平时!H35&lt;&gt;"",平时!H35,0)</f>
        <v>0</v>
      </c>
      <c r="AJT37" s="324" t="str">
        <f t="shared" si="105"/>
        <v/>
      </c>
      <c r="AJU37" s="314">
        <f>IF(过程!H35&lt;&gt;"",过程!H35,0)</f>
        <v>0</v>
      </c>
      <c r="AJV37" s="324" t="str">
        <f t="shared" si="106"/>
        <v/>
      </c>
      <c r="AJW37" s="216">
        <f>IF(期末!H35&lt;&gt;"",期末!H35,0)</f>
        <v>0</v>
      </c>
      <c r="AJX37" s="324" t="str">
        <f t="shared" si="107"/>
        <v/>
      </c>
      <c r="AJY37" s="326">
        <f t="shared" si="108"/>
        <v>0</v>
      </c>
      <c r="AKA37" s="216" t="str">
        <f>初始录入!A42</f>
        <v/>
      </c>
      <c r="AKB37" s="216">
        <f>初始录入!B42</f>
        <v>0</v>
      </c>
      <c r="AKC37" s="216">
        <f>初始录入!C42</f>
        <v>0</v>
      </c>
      <c r="AKD37" s="327" t="str">
        <f>IF(初始录入!$E42=初始录入!$K$2,达成度!$D50,"")</f>
        <v/>
      </c>
      <c r="AKE37" s="327" t="str">
        <f>IF(初始录入!$E42=初始录入!$K$3,达成度!D50,"")</f>
        <v/>
      </c>
      <c r="AKF37" s="216" t="str">
        <f>IF(初始录入!$E42=初始录入!$K$4,达成度!D50,"")</f>
        <v/>
      </c>
      <c r="AKG37" s="216" t="str">
        <f>IF(初始录入!$E42=初始录入!$K$5,达成度!D50,"")</f>
        <v/>
      </c>
      <c r="AKH37" s="327" t="str">
        <f>IF(初始录入!$E42=初始录入!$K$2,达成度!E50,"")</f>
        <v/>
      </c>
      <c r="AKI37" s="327" t="str">
        <f>IF(初始录入!$E42=初始录入!$K$3,达成度!E50,"")</f>
        <v/>
      </c>
      <c r="AKJ37" s="216" t="str">
        <f>IF(初始录入!$E42=初始录入!$K$4,达成度!E50,"")</f>
        <v/>
      </c>
      <c r="AKK37" s="216" t="str">
        <f>IF(初始录入!$E42=初始录入!$K$5,达成度!E50,"")</f>
        <v/>
      </c>
      <c r="AKL37" s="327" t="str">
        <f>IF(初始录入!$E42=初始录入!$K$2,达成度!F50,"")</f>
        <v/>
      </c>
      <c r="AKM37" s="327" t="str">
        <f>IF(初始录入!$E42=初始录入!$K$3,达成度!F50,"")</f>
        <v/>
      </c>
      <c r="AKN37" s="216" t="str">
        <f>IF(初始录入!$E42=初始录入!$K$4,达成度!F50,"")</f>
        <v/>
      </c>
      <c r="AKO37" s="216" t="str">
        <f>IF(初始录入!$E42=初始录入!$K$5,达成度!F50,"")</f>
        <v/>
      </c>
      <c r="AKP37" s="327" t="str">
        <f>IF(初始录入!$E42=初始录入!$K$2,达成度!H50,"")</f>
        <v/>
      </c>
      <c r="AKQ37" s="327" t="str">
        <f>IF(初始录入!$E42=初始录入!$K$3,达成度!H50,"")</f>
        <v/>
      </c>
      <c r="AKR37" s="216" t="str">
        <f>IF(初始录入!$E42=初始录入!$K$4,达成度!H50,"")</f>
        <v/>
      </c>
      <c r="AKS37" s="216" t="str">
        <f>IF(初始录入!$E42=初始录入!$K$5,达成度!H50,"")</f>
        <v/>
      </c>
      <c r="AKT37" s="327" t="str">
        <f>IF(初始录入!$E42=初始录入!$K$2,达成度!I50,"")</f>
        <v/>
      </c>
      <c r="AKU37" s="327" t="str">
        <f>IF(初始录入!$E42=初始录入!$K$3,达成度!I50,"")</f>
        <v/>
      </c>
      <c r="AKV37" s="216" t="str">
        <f>IF(初始录入!$E42=初始录入!$K$4,达成度!I50,"")</f>
        <v/>
      </c>
      <c r="AKW37" s="216" t="str">
        <f>IF(初始录入!$E42=初始录入!$K$5,达成度!I50,"")</f>
        <v/>
      </c>
      <c r="AKX37" s="327" t="str">
        <f>IF(初始录入!$E42=初始录入!$K$2,达成度!J50,"")</f>
        <v/>
      </c>
      <c r="AKY37" s="327" t="str">
        <f>IF(初始录入!$E42=初始录入!$K$3,达成度!J50,"")</f>
        <v/>
      </c>
      <c r="AKZ37" s="216" t="str">
        <f>IF(初始录入!$E42=初始录入!$K$4,达成度!J50,"")</f>
        <v/>
      </c>
      <c r="ALA37" s="216" t="str">
        <f>IF(初始录入!$E42=初始录入!$K$5,达成度!J50,"")</f>
        <v/>
      </c>
      <c r="ALB37" s="327" t="str">
        <f>IF(初始录入!$E42=初始录入!$K$2,达成度!L50,"")</f>
        <v/>
      </c>
      <c r="ALC37" s="327" t="str">
        <f>IF(初始录入!$E42=初始录入!$K$3,达成度!L50,"")</f>
        <v/>
      </c>
      <c r="ALD37" s="216" t="str">
        <f>IF(初始录入!$E42=初始录入!$K$4,达成度!L50,"")</f>
        <v/>
      </c>
      <c r="ALE37" s="216" t="str">
        <f>IF(初始录入!$E42=初始录入!$K$5,达成度!L50,"")</f>
        <v/>
      </c>
      <c r="ALF37" s="327" t="str">
        <f>IF(初始录入!$E42=初始录入!$K$2,达成度!M50,"")</f>
        <v/>
      </c>
      <c r="ALG37" s="327" t="str">
        <f>IF(初始录入!$E42=初始录入!$K$3,达成度!M50,"")</f>
        <v/>
      </c>
      <c r="ALH37" s="216" t="str">
        <f>IF(初始录入!$E42=初始录入!$K$4,达成度!M50,"")</f>
        <v/>
      </c>
      <c r="ALI37" s="216" t="str">
        <f>IF(初始录入!$E42=初始录入!$K$5,达成度!M50,"")</f>
        <v/>
      </c>
      <c r="ALJ37" s="327" t="str">
        <f>IF(初始录入!$E42=初始录入!$K$2,达成度!N50,"")</f>
        <v/>
      </c>
      <c r="ALK37" s="327" t="str">
        <f>IF(初始录入!$E42=初始录入!$K$3,达成度!N50,"")</f>
        <v/>
      </c>
      <c r="ALL37" s="216" t="str">
        <f>IF(初始录入!$E42=初始录入!$K$4,达成度!N50,"")</f>
        <v/>
      </c>
      <c r="ALM37" s="216" t="str">
        <f>IF(初始录入!$E42=初始录入!$K$5,达成度!N50,"")</f>
        <v/>
      </c>
      <c r="ALN37" s="327" t="str">
        <f>IF(初始录入!$E42=初始录入!$K$2,达成度!P50,"")</f>
        <v/>
      </c>
      <c r="ALO37" s="327" t="str">
        <f>IF(初始录入!$E42=初始录入!$K$3,达成度!P50,"")</f>
        <v/>
      </c>
      <c r="ALP37" s="216" t="str">
        <f>IF(初始录入!$E42=初始录入!$K$4,达成度!P50,"")</f>
        <v/>
      </c>
      <c r="ALQ37" s="216" t="str">
        <f>IF(初始录入!$E42=初始录入!$K$5,达成度!P50,"")</f>
        <v/>
      </c>
      <c r="ALR37" s="327" t="str">
        <f>IF(初始录入!$E42=初始录入!$K$2,达成度!Q50,"")</f>
        <v/>
      </c>
      <c r="ALS37" s="327" t="str">
        <f>IF(初始录入!$E42=初始录入!$K$3,达成度!Q50,"")</f>
        <v/>
      </c>
      <c r="ALT37" s="216" t="str">
        <f>IF(初始录入!$E42=初始录入!$K$4,达成度!Q50,"")</f>
        <v/>
      </c>
      <c r="ALU37" s="216" t="str">
        <f>IF(初始录入!$E42=初始录入!$K$5,达成度!Q50,"")</f>
        <v/>
      </c>
      <c r="ALV37" s="327" t="str">
        <f>IF(初始录入!$E42=初始录入!$K$2,达成度!R50,"")</f>
        <v/>
      </c>
      <c r="ALW37" s="327" t="str">
        <f>IF(初始录入!$E42=初始录入!$K$3,达成度!R50,"")</f>
        <v/>
      </c>
      <c r="ALX37" s="216" t="str">
        <f>IF(初始录入!$E42=初始录入!$K$4,达成度!R50,"")</f>
        <v/>
      </c>
      <c r="ALY37" s="216"/>
      <c r="ALZ37" s="327" t="str">
        <f>IF(初始录入!$E42=初始录入!$K$2,达成度!T50,"")</f>
        <v/>
      </c>
      <c r="AMA37" s="327" t="str">
        <f>IF(初始录入!$E42=初始录入!$K$3,达成度!T50,"")</f>
        <v/>
      </c>
      <c r="AMB37" s="216" t="str">
        <f>IF(初始录入!$E42=初始录入!$K$4,达成度!T50,"")</f>
        <v/>
      </c>
      <c r="AMC37" s="216" t="str">
        <f>IF(初始录入!$E42=初始录入!$K$5,达成度!T50,"")</f>
        <v/>
      </c>
      <c r="AMD37" s="327" t="str">
        <f>IF(初始录入!$E42=初始录入!$K$2,达成度!U50,"")</f>
        <v/>
      </c>
      <c r="AME37" s="327" t="str">
        <f>IF(初始录入!$E42=初始录入!$K$3,达成度!U50,"")</f>
        <v/>
      </c>
      <c r="AMF37" s="216" t="str">
        <f>IF(初始录入!$E42=初始录入!$K$4,达成度!U50,"")</f>
        <v/>
      </c>
      <c r="AMG37" s="216" t="str">
        <f>IF(初始录入!$E42=初始录入!$K$5,达成度!U50,"")</f>
        <v/>
      </c>
      <c r="AMH37" s="327" t="str">
        <f>IF(初始录入!$E42=初始录入!$K$2,达成度!V50,"")</f>
        <v/>
      </c>
      <c r="AMI37" s="327" t="str">
        <f>IF(初始录入!$E42=初始录入!$K$3,达成度!V50,"")</f>
        <v/>
      </c>
      <c r="AMJ37" s="216" t="str">
        <f>IF(初始录入!$E42=初始录入!$K$4,达成度!W50,"")</f>
        <v/>
      </c>
      <c r="AMK37" s="216" t="str">
        <f>IF(初始录入!$E42=初始录入!$K$5,达成度!W50,"")</f>
        <v/>
      </c>
      <c r="AMM37" s="215">
        <f t="shared" si="114"/>
        <v>30</v>
      </c>
      <c r="AMN37" s="222" t="str">
        <f t="shared" si="109"/>
        <v/>
      </c>
      <c r="AMO37" s="325" t="str">
        <f>IF($AMM37&lt;=$H$7,INDEX(达成度!$G$21:$G$170,$AMM37,1),"")</f>
        <v/>
      </c>
      <c r="AMP37" s="325" t="str">
        <f>IF($AMM37&lt;=$H$7,INDEX(达成度!$K$21:$K$170,$AMM37,1),"")</f>
        <v/>
      </c>
      <c r="AMQ37" s="325" t="str">
        <f>IF($AMM37&lt;=$H$7,INDEX(达成度!$O$21:$O$170,$AMM37,1),"")</f>
        <v/>
      </c>
      <c r="AMR37" s="325" t="str">
        <f>IF($AMM37&lt;=$H$7,INDEX(达成度!$S$21:$S$170,$AMM37,1),"")</f>
        <v/>
      </c>
      <c r="AMS37" s="326" t="str">
        <f>IF($AMM37&lt;=$H$7,INDEX(达成度!$W$21:$W$170,$AMM37,1),"")</f>
        <v/>
      </c>
      <c r="AMT37" s="328"/>
      <c r="AMU37" s="336"/>
      <c r="AMV37" s="222" t="str">
        <f t="shared" si="110"/>
        <v/>
      </c>
      <c r="AMW37" s="325" t="str">
        <f>IF($AMM37&lt;=$I$7,INDEX(达成度!$G$21:$G$170,$AMM37+$H$7,1),"")</f>
        <v/>
      </c>
      <c r="AMX37" s="325" t="str">
        <f>IF($AMM37&lt;=$I$7,INDEX(达成度!$K$21:$K$170,$AMM37+$H$7,1),"")</f>
        <v/>
      </c>
      <c r="AMY37" s="325" t="str">
        <f>IF($AMM37&lt;=$I$7,INDEX(达成度!$O$21:$O$170,$AMM37+$H$7,1),"")</f>
        <v/>
      </c>
      <c r="AMZ37" s="325" t="str">
        <f>IF($AMM37&lt;=$I$7,INDEX(达成度!$S$21:$S$170,$AMM37+$H$7,1),"")</f>
        <v/>
      </c>
      <c r="ANA37" s="326" t="str">
        <f>IF($AMM37&lt;=$I$7,INDEX(达成度!$W$21:$W$170,$AMM37+$H$7,1),"")</f>
        <v/>
      </c>
      <c r="ANB37" s="206"/>
      <c r="ANC37" s="215"/>
      <c r="AND37" s="216" t="str">
        <f t="shared" si="111"/>
        <v/>
      </c>
      <c r="ANE37" s="325" t="str">
        <f>IF($AMM37&lt;=$J$7,INDEX(达成度!$G$21:$G$170,$AMM37+$H$7+$I$7,1),"")</f>
        <v/>
      </c>
      <c r="ANF37" s="325" t="str">
        <f>IF($AMM37&lt;=$J$7,INDEX(达成度!$K$21:$K$170,$AMM37+$H$7+$I$7,1),"")</f>
        <v/>
      </c>
      <c r="ANG37" s="325" t="str">
        <f>IF($AMM37&lt;=$J$7,INDEX(达成度!$O$21:$O$170,$AMM37+$H$7+$I$7,1),"")</f>
        <v/>
      </c>
      <c r="ANH37" s="325" t="str">
        <f>IF($AMM37&lt;=$J$7,INDEX(达成度!$S$21:$S$170,$AMM37+$H$7+$I$7,1),"")</f>
        <v/>
      </c>
      <c r="ANI37" s="326" t="str">
        <f>IF($AMM37&lt;=$J$7,INDEX(达成度!$W$21:$W$170,$AMM37+$H$7+$I$7,1),"")</f>
        <v/>
      </c>
      <c r="ANK37" s="215"/>
      <c r="ANL37" s="216" t="str">
        <f t="shared" si="112"/>
        <v/>
      </c>
      <c r="ANM37" s="325" t="str">
        <f>IF($AMM37&lt;=$K$7,INDEX(达成度!$G$21:$G$170,$AMM37+$H$7+$I$7+$J$7,1),"")</f>
        <v/>
      </c>
      <c r="ANN37" s="325" t="str">
        <f>IF($AMM37&lt;=$K$7,INDEX(达成度!$K$21:$K$170,$AMM37+$H$7+$I$7+$J$7,1),"")</f>
        <v/>
      </c>
      <c r="ANO37" s="325" t="str">
        <f>IF($AMM37&lt;=$K$7,INDEX(达成度!$O$21:$O$170,$AMM37+$H$7+$I$7+$J$7,1),"")</f>
        <v/>
      </c>
      <c r="ANP37" s="325" t="str">
        <f>IF($AMM37&lt;=$K$7,INDEX(达成度!$S$21:$S$170,$AMM37+$H$7+$I$7+$J$7,1),"")</f>
        <v/>
      </c>
      <c r="ANQ37" s="326" t="str">
        <f>IF($AMM37&lt;=$K$7,INDEX(达成度!$W$21:$W$170,$AMM37+$H$7+$I$7+$J$7,1),"")</f>
        <v/>
      </c>
    </row>
    <row r="38" ht="18" customHeight="1" spans="1:1024 1025:1057">
      <c r="A38" s="215" t="str">
        <f>初始录入!A43</f>
        <v/>
      </c>
      <c r="B38" s="216" t="str">
        <f>IF(初始录入!B43&lt;&gt;"",初始录入!B43,"")</f>
        <v/>
      </c>
      <c r="C38" s="216" t="str">
        <f>IF(初始录入!C43&lt;&gt;"",初始录入!C43,"")</f>
        <v/>
      </c>
      <c r="D38" s="216" t="str">
        <f>IF(初始录入!D43&lt;&gt;"",初始录入!D43,"")</f>
        <v/>
      </c>
      <c r="E38" s="218" t="str">
        <f>IF(初始录入!E43&lt;&gt;"",初始录入!E43,"")</f>
        <v/>
      </c>
      <c r="G38" s="330"/>
      <c r="H38" s="295">
        <f>IF(初始录入!E43=H$6,1,0)</f>
        <v>0</v>
      </c>
      <c r="I38" s="295">
        <f>IF(初始录入!E43=I$6,1,0)</f>
        <v>0</v>
      </c>
      <c r="J38" s="295">
        <f>IF(初始录入!E43=J$6,1,0)</f>
        <v>0</v>
      </c>
      <c r="K38" s="321">
        <f>IF(初始录入!E43=K$6,1,0)</f>
        <v>0</v>
      </c>
      <c r="L38" s="28"/>
      <c r="M38" s="282">
        <f>初始录入!M9</f>
        <v>0</v>
      </c>
      <c r="N38" s="216">
        <f>成绩录入!V7</f>
        <v>0</v>
      </c>
      <c r="O38" s="216"/>
      <c r="P38" s="295"/>
      <c r="Q38" s="216"/>
      <c r="R38" s="216"/>
      <c r="S38" s="216"/>
      <c r="T38" s="216"/>
      <c r="U38" s="216"/>
      <c r="V38" s="216"/>
      <c r="W38" s="218"/>
      <c r="X38" s="28"/>
      <c r="Y38" s="294">
        <v>100</v>
      </c>
      <c r="Z38" s="295">
        <f>成绩录入!$F$7</f>
        <v>0</v>
      </c>
      <c r="AA38" s="295">
        <f>成绩录入!F41</f>
        <v>0</v>
      </c>
      <c r="AB38" s="296">
        <f>IF(初始录入!$M$7&lt;&gt;"",IF(成绩录入!$F$7&lt;&gt;"",IF(初始录入!$P$7="次数",AA38/Z38*Y38,成绩录入!F41),0),0)</f>
        <v>0</v>
      </c>
      <c r="AC38" s="297">
        <f t="shared" si="36"/>
        <v>0</v>
      </c>
      <c r="AD38" s="297">
        <f t="shared" si="23"/>
        <v>0</v>
      </c>
      <c r="AE38" s="297">
        <f t="shared" si="24"/>
        <v>0</v>
      </c>
      <c r="AF38" s="297">
        <f t="shared" si="25"/>
        <v>0</v>
      </c>
      <c r="AG38" s="297">
        <f t="shared" si="26"/>
        <v>0</v>
      </c>
      <c r="AH38" s="298">
        <f t="shared" si="37"/>
        <v>0</v>
      </c>
      <c r="AI38" s="28"/>
      <c r="AJ38" s="260">
        <f>成绩录入!I41</f>
        <v>0</v>
      </c>
      <c r="AK38" s="248">
        <f>成绩录入!J41</f>
        <v>0</v>
      </c>
      <c r="AL38" s="248">
        <f>成绩录入!K41</f>
        <v>0</v>
      </c>
      <c r="AM38" s="248">
        <f>成绩录入!L41</f>
        <v>0</v>
      </c>
      <c r="AN38" s="248">
        <f>成绩录入!M41</f>
        <v>0</v>
      </c>
      <c r="AO38" s="298">
        <f t="shared" si="38"/>
        <v>0</v>
      </c>
      <c r="AP38" s="299"/>
      <c r="AQ38" s="260">
        <f>成绩录入!I41</f>
        <v>0</v>
      </c>
      <c r="AR38" s="248">
        <f>成绩录入!J41</f>
        <v>0</v>
      </c>
      <c r="AS38" s="248">
        <f>成绩录入!K41</f>
        <v>0</v>
      </c>
      <c r="AT38" s="248">
        <f>成绩录入!L41</f>
        <v>0</v>
      </c>
      <c r="AU38" s="248">
        <f>成绩录入!M41</f>
        <v>0</v>
      </c>
      <c r="AV38" s="298">
        <f t="shared" si="39"/>
        <v>0</v>
      </c>
      <c r="AW38" s="299"/>
      <c r="AX38" s="260">
        <f>成绩录入!I41</f>
        <v>0</v>
      </c>
      <c r="AY38" s="248">
        <f>成绩录入!J41</f>
        <v>0</v>
      </c>
      <c r="AZ38" s="248">
        <f>成绩录入!K41</f>
        <v>0</v>
      </c>
      <c r="BA38" s="248">
        <f>成绩录入!L41</f>
        <v>0</v>
      </c>
      <c r="BB38" s="248">
        <f>成绩录入!M41</f>
        <v>0</v>
      </c>
      <c r="BC38" s="298">
        <f t="shared" si="40"/>
        <v>0</v>
      </c>
      <c r="BD38" s="299"/>
      <c r="BE38" s="260">
        <f>成绩录入!I41</f>
        <v>0</v>
      </c>
      <c r="BF38" s="248">
        <f>成绩录入!J41</f>
        <v>0</v>
      </c>
      <c r="BG38" s="248">
        <f>成绩录入!K41</f>
        <v>0</v>
      </c>
      <c r="BH38" s="248">
        <f>成绩录入!L41</f>
        <v>0</v>
      </c>
      <c r="BI38" s="248">
        <f>成绩录入!M41</f>
        <v>0</v>
      </c>
      <c r="BJ38" s="298">
        <f t="shared" si="41"/>
        <v>0</v>
      </c>
      <c r="BK38" s="299"/>
      <c r="BL38" s="260">
        <f>成绩录入!I41</f>
        <v>0</v>
      </c>
      <c r="BM38" s="248">
        <f>成绩录入!J41</f>
        <v>0</v>
      </c>
      <c r="BN38" s="248">
        <f>成绩录入!K41</f>
        <v>0</v>
      </c>
      <c r="BO38" s="248">
        <f>成绩录入!L41</f>
        <v>0</v>
      </c>
      <c r="BP38" s="248">
        <f>成绩录入!M41</f>
        <v>0</v>
      </c>
      <c r="BQ38" s="298">
        <f t="shared" si="42"/>
        <v>0</v>
      </c>
      <c r="BR38" s="300"/>
      <c r="BS38" s="260">
        <f>成绩录入!P41</f>
        <v>0</v>
      </c>
      <c r="BT38" s="248">
        <f>成绩录入!Q41</f>
        <v>0</v>
      </c>
      <c r="BU38" s="248">
        <f>成绩录入!R41</f>
        <v>0</v>
      </c>
      <c r="BV38" s="248">
        <f>成绩录入!S41</f>
        <v>0</v>
      </c>
      <c r="BW38" s="248">
        <f>成绩录入!T41</f>
        <v>0</v>
      </c>
      <c r="BX38" s="248">
        <f>成绩录入!U41</f>
        <v>0</v>
      </c>
      <c r="BY38" s="248">
        <f>成绩录入!V41</f>
        <v>0</v>
      </c>
      <c r="BZ38" s="248">
        <f>成绩录入!W41</f>
        <v>0</v>
      </c>
      <c r="CA38" s="248">
        <f>成绩录入!X41</f>
        <v>0</v>
      </c>
      <c r="CB38" s="248">
        <f>成绩录入!Y41</f>
        <v>0</v>
      </c>
      <c r="CC38" s="298">
        <f t="shared" si="43"/>
        <v>0</v>
      </c>
      <c r="CD38" s="299"/>
      <c r="CE38" s="260">
        <f>成绩录入!P41</f>
        <v>0</v>
      </c>
      <c r="CF38" s="248">
        <f>成绩录入!Q41</f>
        <v>0</v>
      </c>
      <c r="CG38" s="248">
        <f>成绩录入!R41</f>
        <v>0</v>
      </c>
      <c r="CH38" s="248">
        <f>成绩录入!S41</f>
        <v>0</v>
      </c>
      <c r="CI38" s="248">
        <f>成绩录入!T41</f>
        <v>0</v>
      </c>
      <c r="CJ38" s="248">
        <f>成绩录入!U41</f>
        <v>0</v>
      </c>
      <c r="CK38" s="248">
        <f>成绩录入!V41</f>
        <v>0</v>
      </c>
      <c r="CL38" s="248">
        <f>成绩录入!W41</f>
        <v>0</v>
      </c>
      <c r="CM38" s="248">
        <f>成绩录入!X41</f>
        <v>0</v>
      </c>
      <c r="CN38" s="248">
        <f>成绩录入!Y41</f>
        <v>0</v>
      </c>
      <c r="CO38" s="298">
        <f t="shared" si="44"/>
        <v>0</v>
      </c>
      <c r="CP38" s="299"/>
      <c r="CQ38" s="260">
        <f>成绩录入!P41</f>
        <v>0</v>
      </c>
      <c r="CR38" s="248">
        <f>成绩录入!Q41</f>
        <v>0</v>
      </c>
      <c r="CS38" s="248">
        <f>成绩录入!R41</f>
        <v>0</v>
      </c>
      <c r="CT38" s="248">
        <f>成绩录入!S41</f>
        <v>0</v>
      </c>
      <c r="CU38" s="248">
        <f>成绩录入!T41</f>
        <v>0</v>
      </c>
      <c r="CV38" s="248">
        <f>成绩录入!U41</f>
        <v>0</v>
      </c>
      <c r="CW38" s="248">
        <f>成绩录入!V41</f>
        <v>0</v>
      </c>
      <c r="CX38" s="248">
        <f>成绩录入!W41</f>
        <v>0</v>
      </c>
      <c r="CY38" s="248">
        <f>成绩录入!X41</f>
        <v>0</v>
      </c>
      <c r="CZ38" s="248">
        <f>成绩录入!Y41</f>
        <v>0</v>
      </c>
      <c r="DA38" s="298">
        <f t="shared" si="45"/>
        <v>0</v>
      </c>
      <c r="DB38" s="299"/>
      <c r="DC38" s="260">
        <f>成绩录入!P41</f>
        <v>0</v>
      </c>
      <c r="DD38" s="248">
        <f>成绩录入!Q41</f>
        <v>0</v>
      </c>
      <c r="DE38" s="248">
        <f>成绩录入!R41</f>
        <v>0</v>
      </c>
      <c r="DF38" s="248">
        <f>成绩录入!S41</f>
        <v>0</v>
      </c>
      <c r="DG38" s="248">
        <f>成绩录入!T41</f>
        <v>0</v>
      </c>
      <c r="DH38" s="248">
        <f>成绩录入!U41</f>
        <v>0</v>
      </c>
      <c r="DI38" s="248">
        <f>成绩录入!V41</f>
        <v>0</v>
      </c>
      <c r="DJ38" s="248">
        <f>成绩录入!W41</f>
        <v>0</v>
      </c>
      <c r="DK38" s="248">
        <f>成绩录入!X41</f>
        <v>0</v>
      </c>
      <c r="DL38" s="248">
        <f>成绩录入!Y41</f>
        <v>0</v>
      </c>
      <c r="DM38" s="298">
        <f t="shared" si="46"/>
        <v>0</v>
      </c>
      <c r="DN38" s="299"/>
      <c r="DO38" s="260">
        <f>成绩录入!P41</f>
        <v>0</v>
      </c>
      <c r="DP38" s="248">
        <f>成绩录入!Q41</f>
        <v>0</v>
      </c>
      <c r="DQ38" s="248">
        <f>成绩录入!R41</f>
        <v>0</v>
      </c>
      <c r="DR38" s="248">
        <f>成绩录入!S41</f>
        <v>0</v>
      </c>
      <c r="DS38" s="248">
        <f>成绩录入!T41</f>
        <v>0</v>
      </c>
      <c r="DT38" s="248">
        <f>成绩录入!U41</f>
        <v>0</v>
      </c>
      <c r="DU38" s="248">
        <f>成绩录入!V41</f>
        <v>0</v>
      </c>
      <c r="DV38" s="248">
        <f>成绩录入!W41</f>
        <v>0</v>
      </c>
      <c r="DW38" s="248">
        <f>成绩录入!X41</f>
        <v>0</v>
      </c>
      <c r="DX38" s="248">
        <f>成绩录入!Y41</f>
        <v>0</v>
      </c>
      <c r="DY38" s="298">
        <f t="shared" si="47"/>
        <v>0</v>
      </c>
      <c r="DZ38" s="299"/>
      <c r="EA38" s="301" t="e">
        <f t="shared" si="48"/>
        <v>#DIV/0!</v>
      </c>
      <c r="EB38" s="297" t="e">
        <f t="shared" si="49"/>
        <v>#DIV/0!</v>
      </c>
      <c r="EC38" s="297" t="e">
        <f t="shared" si="50"/>
        <v>#DIV/0!</v>
      </c>
      <c r="ED38" s="297" t="e">
        <f t="shared" si="51"/>
        <v>#DIV/0!</v>
      </c>
      <c r="EE38" s="297" t="e">
        <f t="shared" si="52"/>
        <v>#DIV/0!</v>
      </c>
      <c r="EF38" s="302" t="e">
        <f t="shared" si="53"/>
        <v>#DIV/0!</v>
      </c>
      <c r="EG38" s="303"/>
      <c r="EH38" s="304">
        <f t="shared" si="54"/>
        <v>0</v>
      </c>
      <c r="EI38" s="296">
        <f>成绩录入!I41</f>
        <v>0</v>
      </c>
      <c r="EJ38" s="296">
        <f>成绩录入!J41</f>
        <v>0</v>
      </c>
      <c r="EK38" s="296">
        <f>成绩录入!K41</f>
        <v>0</v>
      </c>
      <c r="EL38" s="296">
        <f>成绩录入!L41</f>
        <v>0</v>
      </c>
      <c r="EM38" s="296">
        <f>成绩录入!M41</f>
        <v>0</v>
      </c>
      <c r="EN38" s="296">
        <f>成绩录入!P41</f>
        <v>0</v>
      </c>
      <c r="EO38" s="296">
        <f>成绩录入!Q41</f>
        <v>0</v>
      </c>
      <c r="EP38" s="296">
        <f>成绩录入!R41</f>
        <v>0</v>
      </c>
      <c r="EQ38" s="296">
        <f>成绩录入!S41</f>
        <v>0</v>
      </c>
      <c r="ER38" s="296">
        <f>成绩录入!T41</f>
        <v>0</v>
      </c>
      <c r="ES38" s="296">
        <f>成绩录入!U41</f>
        <v>0</v>
      </c>
      <c r="ET38" s="296">
        <f>成绩录入!V41</f>
        <v>0</v>
      </c>
      <c r="EU38" s="296">
        <f>成绩录入!W41</f>
        <v>0</v>
      </c>
      <c r="EV38" s="296">
        <f>成绩录入!X41</f>
        <v>0</v>
      </c>
      <c r="EW38" s="302">
        <f>成绩录入!Y41</f>
        <v>0</v>
      </c>
      <c r="EX38" s="303"/>
      <c r="EY38" s="304" t="str">
        <f t="shared" si="55"/>
        <v/>
      </c>
      <c r="EZ38" s="296" t="str">
        <f t="shared" si="55"/>
        <v/>
      </c>
      <c r="FA38" s="296" t="str">
        <f t="shared" si="55"/>
        <v/>
      </c>
      <c r="FB38" s="296" t="str">
        <f t="shared" si="55"/>
        <v/>
      </c>
      <c r="FC38" s="302">
        <f>成绩录入!AB41</f>
        <v>0</v>
      </c>
      <c r="FD38" s="303"/>
      <c r="FE38" s="304" t="str">
        <f t="shared" si="56"/>
        <v>√</v>
      </c>
      <c r="FF38" s="296" t="str">
        <f t="shared" si="57"/>
        <v>√</v>
      </c>
      <c r="FG38" s="296" t="str">
        <f t="shared" si="58"/>
        <v>√</v>
      </c>
      <c r="FH38" s="296" t="str">
        <f t="shared" si="59"/>
        <v>√</v>
      </c>
      <c r="FI38" s="302" t="str">
        <f t="shared" si="60"/>
        <v>√</v>
      </c>
      <c r="FJ38" s="299"/>
      <c r="FK38" s="260">
        <f>成绩录入!AB41</f>
        <v>0</v>
      </c>
      <c r="FL38" s="248">
        <f>成绩录入!AC41</f>
        <v>0</v>
      </c>
      <c r="FM38" s="248">
        <f>成绩录入!AD41</f>
        <v>0</v>
      </c>
      <c r="FN38" s="248">
        <f>成绩录入!AE41</f>
        <v>0</v>
      </c>
      <c r="FO38" s="248">
        <f>成绩录入!AF41</f>
        <v>0</v>
      </c>
      <c r="FP38" s="248">
        <f>成绩录入!AG41</f>
        <v>0</v>
      </c>
      <c r="FQ38" s="298">
        <f t="shared" si="61"/>
        <v>0</v>
      </c>
      <c r="FR38" s="299"/>
      <c r="FS38" s="260">
        <f>成绩录入!AB41</f>
        <v>0</v>
      </c>
      <c r="FT38" s="248">
        <f>成绩录入!AC41</f>
        <v>0</v>
      </c>
      <c r="FU38" s="248">
        <f>成绩录入!AD41</f>
        <v>0</v>
      </c>
      <c r="FV38" s="248">
        <f>成绩录入!AE41</f>
        <v>0</v>
      </c>
      <c r="FW38" s="248">
        <f>成绩录入!AF41</f>
        <v>0</v>
      </c>
      <c r="FX38" s="333">
        <f>成绩录入!AG41</f>
        <v>0</v>
      </c>
      <c r="FY38" s="298">
        <f t="shared" si="62"/>
        <v>0</v>
      </c>
      <c r="FZ38" s="299"/>
      <c r="GA38" s="260">
        <f>成绩录入!AB41</f>
        <v>0</v>
      </c>
      <c r="GB38" s="248">
        <f>成绩录入!AC41</f>
        <v>0</v>
      </c>
      <c r="GC38" s="248">
        <f>成绩录入!AD41</f>
        <v>0</v>
      </c>
      <c r="GD38" s="248">
        <f>成绩录入!AE41</f>
        <v>0</v>
      </c>
      <c r="GE38" s="248">
        <f>成绩录入!AF41</f>
        <v>0</v>
      </c>
      <c r="GF38" s="248">
        <f>成绩录入!AG41</f>
        <v>0</v>
      </c>
      <c r="GG38" s="298">
        <f t="shared" si="63"/>
        <v>0</v>
      </c>
      <c r="GH38" s="299"/>
      <c r="GI38" s="260">
        <f>成绩录入!AB41</f>
        <v>0</v>
      </c>
      <c r="GJ38" s="248">
        <f>成绩录入!AC41</f>
        <v>0</v>
      </c>
      <c r="GK38" s="248">
        <f>成绩录入!AD41</f>
        <v>0</v>
      </c>
      <c r="GL38" s="248">
        <f>成绩录入!AE41</f>
        <v>0</v>
      </c>
      <c r="GM38" s="248">
        <f>成绩录入!AF41</f>
        <v>0</v>
      </c>
      <c r="GN38" s="248">
        <f>成绩录入!AG41</f>
        <v>0</v>
      </c>
      <c r="GO38" s="298">
        <f t="shared" si="64"/>
        <v>0</v>
      </c>
      <c r="GP38" s="299"/>
      <c r="GQ38" s="260">
        <f>成绩录入!AB41</f>
        <v>0</v>
      </c>
      <c r="GR38" s="248">
        <f>成绩录入!AC41</f>
        <v>0</v>
      </c>
      <c r="GS38" s="248">
        <f>成绩录入!AD41</f>
        <v>0</v>
      </c>
      <c r="GT38" s="248">
        <f>成绩录入!AE41</f>
        <v>0</v>
      </c>
      <c r="GU38" s="248">
        <f>成绩录入!AF41</f>
        <v>0</v>
      </c>
      <c r="GV38" s="248">
        <f>成绩录入!AG41</f>
        <v>0</v>
      </c>
      <c r="GW38" s="298">
        <f t="shared" si="65"/>
        <v>0</v>
      </c>
      <c r="GX38" s="299"/>
      <c r="GY38" s="247">
        <f>成绩录入!AJ41</f>
        <v>0</v>
      </c>
      <c r="GZ38" s="248">
        <f>成绩录入!AK41</f>
        <v>0</v>
      </c>
      <c r="HA38" s="248">
        <f>成绩录入!AL41</f>
        <v>0</v>
      </c>
      <c r="HB38" s="248">
        <f>成绩录入!AM41</f>
        <v>0</v>
      </c>
      <c r="HC38" s="248">
        <f>成绩录入!AN41</f>
        <v>0</v>
      </c>
      <c r="HD38" s="248">
        <f>成绩录入!AO41</f>
        <v>0</v>
      </c>
      <c r="HE38" s="310">
        <f t="shared" si="66"/>
        <v>0</v>
      </c>
      <c r="HF38" s="299"/>
      <c r="HG38" s="247">
        <f>成绩录入!AJ41</f>
        <v>0</v>
      </c>
      <c r="HH38" s="248">
        <f>成绩录入!AK41</f>
        <v>0</v>
      </c>
      <c r="HI38" s="248">
        <f>成绩录入!AL41</f>
        <v>0</v>
      </c>
      <c r="HJ38" s="248">
        <f>成绩录入!AM41</f>
        <v>0</v>
      </c>
      <c r="HK38" s="248">
        <f>成绩录入!AN41</f>
        <v>0</v>
      </c>
      <c r="HL38" s="248">
        <f>成绩录入!AO41</f>
        <v>0</v>
      </c>
      <c r="HM38" s="310">
        <f t="shared" si="67"/>
        <v>0</v>
      </c>
      <c r="HN38" s="299"/>
      <c r="HO38" s="247">
        <f>成绩录入!AJ41</f>
        <v>0</v>
      </c>
      <c r="HP38" s="248">
        <f>成绩录入!AK41</f>
        <v>0</v>
      </c>
      <c r="HQ38" s="248">
        <f>成绩录入!AL41</f>
        <v>0</v>
      </c>
      <c r="HR38" s="248">
        <f>成绩录入!AM41</f>
        <v>0</v>
      </c>
      <c r="HS38" s="248">
        <f>成绩录入!AN41</f>
        <v>0</v>
      </c>
      <c r="HT38" s="248">
        <f>成绩录入!AO41</f>
        <v>0</v>
      </c>
      <c r="HU38" s="310">
        <f t="shared" si="68"/>
        <v>0</v>
      </c>
      <c r="HV38" s="299"/>
      <c r="HW38" s="247">
        <f>成绩录入!AJ41</f>
        <v>0</v>
      </c>
      <c r="HX38" s="248">
        <f>成绩录入!AK41</f>
        <v>0</v>
      </c>
      <c r="HY38" s="248">
        <f>成绩录入!AL41</f>
        <v>0</v>
      </c>
      <c r="HZ38" s="248">
        <f>成绩录入!AM41</f>
        <v>0</v>
      </c>
      <c r="IA38" s="248">
        <f>成绩录入!AN41</f>
        <v>0</v>
      </c>
      <c r="IB38" s="248">
        <f>成绩录入!AO41</f>
        <v>0</v>
      </c>
      <c r="IC38" s="310">
        <f t="shared" si="69"/>
        <v>0</v>
      </c>
      <c r="ID38" s="299"/>
      <c r="IE38" s="247">
        <f>成绩录入!AJ41</f>
        <v>0</v>
      </c>
      <c r="IF38" s="248">
        <f>成绩录入!AK41</f>
        <v>0</v>
      </c>
      <c r="IG38" s="248">
        <f>成绩录入!AL41</f>
        <v>0</v>
      </c>
      <c r="IH38" s="248">
        <f>成绩录入!AM41</f>
        <v>0</v>
      </c>
      <c r="II38" s="248">
        <f>成绩录入!AN41</f>
        <v>0</v>
      </c>
      <c r="IJ38" s="248">
        <f>成绩录入!AO41</f>
        <v>0</v>
      </c>
      <c r="IK38" s="310">
        <f t="shared" si="70"/>
        <v>0</v>
      </c>
      <c r="IL38" s="299"/>
      <c r="IM38" s="313" t="e">
        <f t="shared" si="71"/>
        <v>#DIV/0!</v>
      </c>
      <c r="IN38" s="314" t="e">
        <f t="shared" si="72"/>
        <v>#DIV/0!</v>
      </c>
      <c r="IO38" s="314" t="e">
        <f t="shared" si="73"/>
        <v>#DIV/0!</v>
      </c>
      <c r="IP38" s="314" t="e">
        <f t="shared" si="74"/>
        <v>#DIV/0!</v>
      </c>
      <c r="IQ38" s="314" t="e">
        <f t="shared" si="75"/>
        <v>#DIV/0!</v>
      </c>
      <c r="IR38" s="315" t="e">
        <f t="shared" si="76"/>
        <v>#DIV/0!</v>
      </c>
      <c r="IS38" s="316"/>
      <c r="IT38" s="214">
        <f>成绩录入!AR41</f>
        <v>0</v>
      </c>
      <c r="IU38" s="216">
        <f>成绩录入!AS41</f>
        <v>0</v>
      </c>
      <c r="IV38" s="216">
        <f>成绩录入!AT41</f>
        <v>0</v>
      </c>
      <c r="IW38" s="216">
        <f>成绩录入!AU41</f>
        <v>0</v>
      </c>
      <c r="IX38" s="216">
        <f>成绩录入!AV41</f>
        <v>0</v>
      </c>
      <c r="IY38" s="216">
        <f>成绩录入!AW41</f>
        <v>0</v>
      </c>
      <c r="IZ38" s="298">
        <f t="shared" si="77"/>
        <v>0</v>
      </c>
      <c r="JA38" s="299"/>
      <c r="JB38" s="317">
        <f>成绩录入!AR41</f>
        <v>0</v>
      </c>
      <c r="JC38" s="216">
        <f>成绩录入!AS41</f>
        <v>0</v>
      </c>
      <c r="JD38" s="216">
        <f>成绩录入!AT41</f>
        <v>0</v>
      </c>
      <c r="JE38" s="216">
        <f>成绩录入!AU41</f>
        <v>0</v>
      </c>
      <c r="JF38" s="216">
        <f>成绩录入!AV41</f>
        <v>0</v>
      </c>
      <c r="JG38" s="216">
        <f>成绩录入!AW41</f>
        <v>0</v>
      </c>
      <c r="JH38" s="298">
        <f t="shared" si="78"/>
        <v>0</v>
      </c>
      <c r="JI38" s="299"/>
      <c r="JJ38" s="248">
        <f>成绩录入!AR41</f>
        <v>0</v>
      </c>
      <c r="JK38" s="248">
        <f>成绩录入!AS41</f>
        <v>0</v>
      </c>
      <c r="JL38" s="248">
        <f>成绩录入!AT41</f>
        <v>0</v>
      </c>
      <c r="JM38" s="248">
        <f>成绩录入!AU41</f>
        <v>0</v>
      </c>
      <c r="JN38" s="248">
        <f>成绩录入!AV41</f>
        <v>0</v>
      </c>
      <c r="JO38" s="248">
        <f>成绩录入!AW41</f>
        <v>0</v>
      </c>
      <c r="JP38" s="298">
        <f t="shared" si="79"/>
        <v>0</v>
      </c>
      <c r="JQ38" s="299"/>
      <c r="JR38" s="308">
        <f>成绩录入!AR41</f>
        <v>0</v>
      </c>
      <c r="JS38" s="248">
        <f>成绩录入!AS41</f>
        <v>0</v>
      </c>
      <c r="JT38" s="248">
        <f>成绩录入!AT41</f>
        <v>0</v>
      </c>
      <c r="JU38" s="248">
        <f>成绩录入!AU41</f>
        <v>0</v>
      </c>
      <c r="JV38" s="248">
        <f>成绩录入!AV41</f>
        <v>0</v>
      </c>
      <c r="JW38" s="248">
        <f>成绩录入!AW41</f>
        <v>0</v>
      </c>
      <c r="JX38" s="298">
        <f t="shared" si="80"/>
        <v>0</v>
      </c>
      <c r="JY38" s="299"/>
      <c r="JZ38" s="308">
        <f>成绩录入!AR41</f>
        <v>0</v>
      </c>
      <c r="KA38" s="248">
        <f>成绩录入!AS41</f>
        <v>0</v>
      </c>
      <c r="KB38" s="248">
        <f>成绩录入!AT41</f>
        <v>0</v>
      </c>
      <c r="KC38" s="248">
        <f>成绩录入!AU41</f>
        <v>0</v>
      </c>
      <c r="KD38" s="248">
        <f>成绩录入!AV41</f>
        <v>0</v>
      </c>
      <c r="KE38" s="248">
        <f>成绩录入!AW41</f>
        <v>0</v>
      </c>
      <c r="KF38" s="298">
        <f t="shared" si="81"/>
        <v>0</v>
      </c>
      <c r="KG38" s="299"/>
      <c r="KH38" s="313">
        <f t="shared" si="28"/>
        <v>0</v>
      </c>
      <c r="KI38" s="314">
        <f t="shared" si="82"/>
        <v>0</v>
      </c>
      <c r="KJ38" s="314">
        <f t="shared" si="83"/>
        <v>0</v>
      </c>
      <c r="KK38" s="314">
        <f t="shared" si="84"/>
        <v>0</v>
      </c>
      <c r="KL38" s="314">
        <f t="shared" si="85"/>
        <v>0</v>
      </c>
      <c r="KM38" s="315">
        <f t="shared" si="86"/>
        <v>0</v>
      </c>
      <c r="KN38" s="90"/>
      <c r="KO38" s="294">
        <f>IF(总评!G36&lt;60,1,0)</f>
        <v>0</v>
      </c>
      <c r="KP38" s="295">
        <f t="shared" si="29"/>
        <v>0</v>
      </c>
      <c r="KQ38" s="295">
        <f t="shared" si="30"/>
        <v>0</v>
      </c>
      <c r="KR38" s="321">
        <f t="shared" si="31"/>
        <v>0</v>
      </c>
      <c r="KS38" s="321">
        <f t="shared" si="87"/>
        <v>0</v>
      </c>
      <c r="KT38" s="27"/>
      <c r="KU38" s="27"/>
      <c r="KV38" s="27"/>
      <c r="KW38" s="27"/>
      <c r="KX38" s="27"/>
      <c r="KY38" s="27"/>
      <c r="KZ38" s="27"/>
      <c r="LA38" s="27"/>
      <c r="LB38" s="27"/>
      <c r="LC38" s="27"/>
      <c r="OT38" s="247">
        <f>IF(OT$6=$OS$5,成绩录入!BC41,0)</f>
        <v>0</v>
      </c>
      <c r="OU38" s="248">
        <f>IF(OU$6=$OS$5,成绩录入!BD41,0)</f>
        <v>0</v>
      </c>
      <c r="OV38" s="248">
        <f>IF(OV$6=$OS$5,成绩录入!BE41,0)</f>
        <v>0</v>
      </c>
      <c r="OW38" s="248">
        <f>IF(OW$6=$OS$5,成绩录入!BF41,0)</f>
        <v>0</v>
      </c>
      <c r="OX38" s="248">
        <f>IF(OX$6=$OS$5,成绩录入!BG41,0)</f>
        <v>0</v>
      </c>
      <c r="OY38" s="248">
        <f>IF(OY$6=$OS$5,成绩录入!BH41,0)</f>
        <v>0</v>
      </c>
      <c r="OZ38" s="248">
        <f>IF(OZ$6=$OS$5,成绩录入!BI41,0)</f>
        <v>0</v>
      </c>
      <c r="PA38" s="248">
        <f>IF(PA$6=$OS$5,成绩录入!BJ41,0)</f>
        <v>0</v>
      </c>
      <c r="PB38" s="248">
        <f>IF(PB$6=$OS$5,成绩录入!BK41,0)</f>
        <v>0</v>
      </c>
      <c r="PC38" s="248">
        <f>IF(PC$6=$OS$5,成绩录入!BL41,0)</f>
        <v>0</v>
      </c>
      <c r="PD38" s="248">
        <f>IF(PD$6=$OS$5,成绩录入!BM41,0)</f>
        <v>0</v>
      </c>
      <c r="PE38" s="248">
        <f>IF(PE$6=$OS$5,成绩录入!BN41,0)</f>
        <v>0</v>
      </c>
      <c r="PF38" s="248">
        <f>IF(PF$6=$OS$5,成绩录入!BO41,0)</f>
        <v>0</v>
      </c>
      <c r="PG38" s="248">
        <f>IF(PG$6=$OS$5,成绩录入!BP41,0)</f>
        <v>0</v>
      </c>
      <c r="PH38" s="248">
        <f>IF(PH$6=$OS$5,成绩录入!BQ41,0)</f>
        <v>0</v>
      </c>
      <c r="PI38" s="248">
        <f>IF(PI$6=$OS$5,成绩录入!BR41,0)</f>
        <v>0</v>
      </c>
      <c r="PJ38" s="248">
        <f>IF(PJ$6=$OS$5,成绩录入!BS41,0)</f>
        <v>0</v>
      </c>
      <c r="PK38" s="248">
        <f>IF(PK$6=$OS$5,成绩录入!BT41,0)</f>
        <v>0</v>
      </c>
      <c r="PL38" s="248">
        <f>IF(PL$6=$OS$5,成绩录入!BU41,0)</f>
        <v>0</v>
      </c>
      <c r="PM38" s="248">
        <f>IF(PM$6=$OS$5,成绩录入!BV41,0)</f>
        <v>0</v>
      </c>
      <c r="PN38" s="248">
        <f>IF(PN$6=$OS$5,成绩录入!BW41,0)</f>
        <v>0</v>
      </c>
      <c r="PO38" s="248">
        <f>IF(PO$6=$OS$5,成绩录入!BX41,0)</f>
        <v>0</v>
      </c>
      <c r="PP38" s="248">
        <f>IF(PP$6=$OS$5,成绩录入!BY41,0)</f>
        <v>0</v>
      </c>
      <c r="PQ38" s="248">
        <f>IF(PQ$6=$OS$5,成绩录入!BZ41,0)</f>
        <v>0</v>
      </c>
      <c r="PR38" s="248">
        <f>IF(PR$6=$OS$5,成绩录入!CA41,0)</f>
        <v>0</v>
      </c>
      <c r="PS38" s="248">
        <f>IF(PS$6=$OS$5,成绩录入!CB41,0)</f>
        <v>0</v>
      </c>
      <c r="PT38" s="248">
        <f>IF(PT$6=$OS$5,成绩录入!CC41,0)</f>
        <v>0</v>
      </c>
      <c r="PU38" s="248">
        <f>IF(PU$6=$OS$5,成绩录入!CD41,0)</f>
        <v>0</v>
      </c>
      <c r="PV38" s="248">
        <f>IF(PV$6=$OS$5,成绩录入!CE41,0)</f>
        <v>0</v>
      </c>
      <c r="PW38" s="248">
        <f>IF(PW$6=$OS$5,成绩录入!CF41,0)</f>
        <v>0</v>
      </c>
      <c r="PX38" s="248">
        <f>IF(PX$6=$OS$5,成绩录入!CG41,0)</f>
        <v>0</v>
      </c>
      <c r="PY38" s="248">
        <f>IF(PY$6=$OS$5,成绩录入!CH41,0)</f>
        <v>0</v>
      </c>
      <c r="PZ38" s="248">
        <f>IF(PZ$6=$OS$5,成绩录入!CI41,0)</f>
        <v>0</v>
      </c>
      <c r="QA38" s="248">
        <f>IF(QA$6=$OS$5,成绩录入!CJ41,0)</f>
        <v>0</v>
      </c>
      <c r="QB38" s="248">
        <f>IF(QB$6=$OS$5,成绩录入!CK41,0)</f>
        <v>0</v>
      </c>
      <c r="QC38" s="248">
        <f>IF(QC$6=$OS$5,成绩录入!CL41,0)</f>
        <v>0</v>
      </c>
      <c r="QD38" s="248">
        <f>IF(QD$6=$OS$5,成绩录入!CM41,0)</f>
        <v>0</v>
      </c>
      <c r="QE38" s="248">
        <f>IF(QE$6=$OS$5,成绩录入!CN41,0)</f>
        <v>0</v>
      </c>
      <c r="QF38" s="248">
        <f>IF(QF$6=$OS$5,成绩录入!CO41,0)</f>
        <v>0</v>
      </c>
      <c r="QG38" s="248">
        <f>IF(QG$6=$OS$5,成绩录入!CP41,0)</f>
        <v>0</v>
      </c>
      <c r="QH38" s="248">
        <f>IF(QH$6=$OS$5,成绩录入!CQ41,0)</f>
        <v>0</v>
      </c>
      <c r="QI38" s="248">
        <f>IF(QI$6=$OS$5,成绩录入!CR41,0)</f>
        <v>0</v>
      </c>
      <c r="QJ38" s="248">
        <f>IF(QJ$6=$OS$5,成绩录入!CS41,0)</f>
        <v>0</v>
      </c>
      <c r="QK38" s="248">
        <f>IF(QK$6=$OS$5,成绩录入!CT41,0)</f>
        <v>0</v>
      </c>
      <c r="QL38" s="248">
        <f>IF(QL$6=$OS$5,成绩录入!CU41,0)</f>
        <v>0</v>
      </c>
      <c r="QM38" s="248">
        <f>IF(QM$6=$OS$5,成绩录入!CV41,0)</f>
        <v>0</v>
      </c>
      <c r="QN38" s="248">
        <f>IF(QN$6=$OS$5,成绩录入!CW41,0)</f>
        <v>0</v>
      </c>
      <c r="QO38" s="248">
        <f>IF(QO$6=$OS$5,成绩录入!CX41,0)</f>
        <v>0</v>
      </c>
      <c r="QP38" s="248">
        <f>IF(QP$6=$OS$5,成绩录入!CY41,0)</f>
        <v>0</v>
      </c>
      <c r="QQ38" s="248">
        <f>IF(QQ$6=$OS$5,成绩录入!CZ41,0)</f>
        <v>0</v>
      </c>
      <c r="QR38" s="248">
        <f>IF(QR$6=$OS$5,成绩录入!DA41,0)</f>
        <v>0</v>
      </c>
      <c r="QS38" s="248">
        <f>IF(QS$6=$OS$5,成绩录入!DB41,0)</f>
        <v>0</v>
      </c>
      <c r="QT38" s="248">
        <f>IF(QT$6=$OS$5,成绩录入!DC41,0)</f>
        <v>0</v>
      </c>
      <c r="QU38" s="248">
        <f>IF(QU$6=$OS$5,成绩录入!DD41,0)</f>
        <v>0</v>
      </c>
      <c r="QV38" s="248">
        <f>IF(QV$6=$OS$5,成绩录入!DE41,0)</f>
        <v>0</v>
      </c>
      <c r="QW38" s="248">
        <f>IF(QW$6=$OS$5,成绩录入!DF41,0)</f>
        <v>0</v>
      </c>
      <c r="QX38" s="248">
        <f>IF(QX$6=$OS$5,成绩录入!DG41,0)</f>
        <v>0</v>
      </c>
      <c r="QY38" s="248">
        <f>IF(QY$6=$OS$5,成绩录入!DH41,0)</f>
        <v>0</v>
      </c>
      <c r="QZ38" s="248">
        <f>IF(QZ$6=$OS$5,成绩录入!DI41,0)</f>
        <v>0</v>
      </c>
      <c r="RA38" s="248">
        <f>IF(RA$6=$OS$5,成绩录入!DJ41,0)</f>
        <v>0</v>
      </c>
      <c r="RB38" s="248">
        <f>IF(RB$6=$OS$5,成绩录入!DK41,0)</f>
        <v>0</v>
      </c>
      <c r="RC38" s="248">
        <f>IF(RC$6=$OS$5,成绩录入!DL41,0)</f>
        <v>0</v>
      </c>
      <c r="RD38" s="248">
        <f>IF(RD$6=$OS$5,成绩录入!DM41,0)</f>
        <v>0</v>
      </c>
      <c r="RE38" s="248">
        <f>IF(RE$6=$OS$5,成绩录入!DN41,0)</f>
        <v>0</v>
      </c>
      <c r="RF38" s="248">
        <f>IF(RF$6=$OS$5,成绩录入!DO41,0)</f>
        <v>0</v>
      </c>
      <c r="RG38" s="248">
        <f>IF(RG$6=$OS$5,成绩录入!DP41,0)</f>
        <v>0</v>
      </c>
      <c r="RH38" s="248">
        <f>IF(RH$6=$OS$5,成绩录入!DQ41,0)</f>
        <v>0</v>
      </c>
      <c r="RI38" s="248">
        <f>IF(RI$6=$OS$5,成绩录入!DR41,0)</f>
        <v>0</v>
      </c>
      <c r="RJ38" s="248">
        <f>IF(RJ$6=$OS$5,成绩录入!DS41,0)</f>
        <v>0</v>
      </c>
      <c r="RK38" s="248">
        <f>IF(RK$6=$OS$5,成绩录入!DT41,0)</f>
        <v>0</v>
      </c>
      <c r="RL38" s="248">
        <f>IF(RL$6=$OS$5,成绩录入!DU41,0)</f>
        <v>0</v>
      </c>
      <c r="RM38" s="248">
        <f>IF(RM$6=$OS$5,成绩录入!DV41,0)</f>
        <v>0</v>
      </c>
      <c r="RN38" s="248">
        <f>IF(RN$6=$OS$5,成绩录入!DW41,0)</f>
        <v>0</v>
      </c>
      <c r="RO38" s="248">
        <f>IF(RO$6=$OS$5,成绩录入!DX41,0)</f>
        <v>0</v>
      </c>
      <c r="RP38" s="248">
        <f>IF(RP$6=$OS$5,成绩录入!DY41,0)</f>
        <v>0</v>
      </c>
      <c r="RQ38" s="248">
        <f>IF(RQ$6=$OS$5,成绩录入!DZ41,0)</f>
        <v>0</v>
      </c>
      <c r="RR38" s="248">
        <f>IF(RR$6=$OS$5,成绩录入!EA41,0)</f>
        <v>0</v>
      </c>
      <c r="RS38" s="248">
        <f>IF(RS$6=$OS$5,成绩录入!EB41,0)</f>
        <v>0</v>
      </c>
      <c r="RT38" s="248">
        <f>IF(RT$6=$OS$5,成绩录入!EC41,0)</f>
        <v>0</v>
      </c>
      <c r="RU38" s="248">
        <f>IF(RU$6=$OS$5,成绩录入!ED41,0)</f>
        <v>0</v>
      </c>
      <c r="RV38" s="248">
        <f>IF(RV$6=$OS$5,成绩录入!EE41,0)</f>
        <v>0</v>
      </c>
      <c r="RW38" s="248">
        <f>IF(RW$6=$OS$5,成绩录入!EF41,0)</f>
        <v>0</v>
      </c>
      <c r="RX38" s="248">
        <f>IF(RX$6=$OS$5,成绩录入!EG41,0)</f>
        <v>0</v>
      </c>
      <c r="RY38" s="248">
        <f>IF(RY$6=$OS$5,成绩录入!EH41,0)</f>
        <v>0</v>
      </c>
      <c r="RZ38" s="248">
        <f>IF(RZ$6=$OS$5,成绩录入!EI41,0)</f>
        <v>0</v>
      </c>
      <c r="SA38" s="248">
        <f>IF(SA$6=$OS$5,成绩录入!EJ41,0)</f>
        <v>0</v>
      </c>
      <c r="SB38" s="248">
        <f>IF(SB$6=$OS$5,成绩录入!EK41,0)</f>
        <v>0</v>
      </c>
      <c r="SC38" s="248">
        <f>IF(SC$6=$OS$5,成绩录入!EL41,0)</f>
        <v>0</v>
      </c>
      <c r="SD38" s="248">
        <f>IF(SD$6=$OS$5,成绩录入!EM41,0)</f>
        <v>0</v>
      </c>
      <c r="SE38" s="248">
        <f>IF(SE$6=$OS$5,成绩录入!EN41,0)</f>
        <v>0</v>
      </c>
      <c r="SF38" s="248">
        <f>IF(SF$6=$OS$5,成绩录入!EO41,0)</f>
        <v>0</v>
      </c>
      <c r="SG38" s="248">
        <f>IF(SG$6=$OS$5,成绩录入!EP41,0)</f>
        <v>0</v>
      </c>
      <c r="SH38" s="248">
        <f>IF(SH$6=$OS$5,成绩录入!EQ41,0)</f>
        <v>0</v>
      </c>
      <c r="SI38" s="248">
        <f>IF(SI$6=$OS$5,成绩录入!ER41,0)</f>
        <v>0</v>
      </c>
      <c r="SJ38" s="248">
        <f>IF(SJ$6=$OS$5,成绩录入!ES41,0)</f>
        <v>0</v>
      </c>
      <c r="SK38" s="248">
        <f>IF(SK$6=$OS$5,成绩录入!ET41,0)</f>
        <v>0</v>
      </c>
      <c r="SL38" s="248">
        <f>IF(SL$6=$OS$5,成绩录入!EU41,0)</f>
        <v>0</v>
      </c>
      <c r="SM38" s="248">
        <f>IF(SM$6=$OS$5,成绩录入!EV41,0)</f>
        <v>0</v>
      </c>
      <c r="SN38" s="248">
        <f>IF(SN$6=$OS$5,成绩录入!EW41,0)</f>
        <v>0</v>
      </c>
      <c r="SO38" s="248">
        <f>IF(SO$6=$OS$5,成绩录入!EX41,0)</f>
        <v>0</v>
      </c>
      <c r="SP38" s="218">
        <f t="shared" si="88"/>
        <v>0</v>
      </c>
      <c r="SQ38" s="166"/>
      <c r="SR38" s="166"/>
      <c r="SS38" s="247">
        <f>IF(SS$6=$SR$5,成绩录入!BC41,0)</f>
        <v>0</v>
      </c>
      <c r="ST38" s="248">
        <f>IF(ST$6=$SR$5,成绩录入!BD41,0)</f>
        <v>0</v>
      </c>
      <c r="SU38" s="248">
        <f>IF(SU$6=$SR$5,成绩录入!BE41,0)</f>
        <v>0</v>
      </c>
      <c r="SV38" s="248">
        <f>IF(SV$6=$SR$5,成绩录入!BF41,0)</f>
        <v>0</v>
      </c>
      <c r="SW38" s="248">
        <f>IF(SW$6=$SR$5,成绩录入!BG41,0)</f>
        <v>0</v>
      </c>
      <c r="SX38" s="248">
        <f>IF(SX$6=$SR$5,成绩录入!BH41,0)</f>
        <v>0</v>
      </c>
      <c r="SY38" s="248">
        <f>IF(SY$6=$SR$5,成绩录入!BI41,0)</f>
        <v>0</v>
      </c>
      <c r="SZ38" s="248">
        <f>IF(SZ$6=$SR$5,成绩录入!BJ41,0)</f>
        <v>0</v>
      </c>
      <c r="TA38" s="248">
        <f>IF(TA$6=$SR$5,成绩录入!BK41,0)</f>
        <v>0</v>
      </c>
      <c r="TB38" s="248">
        <f>IF(TB$6=$SR$5,成绩录入!BL41,0)</f>
        <v>0</v>
      </c>
      <c r="TC38" s="248">
        <f>IF(TC$6=$SR$5,成绩录入!BM41,0)</f>
        <v>0</v>
      </c>
      <c r="TD38" s="248">
        <f>IF(TD$6=$SR$5,成绩录入!BN41,0)</f>
        <v>0</v>
      </c>
      <c r="TE38" s="248">
        <f>IF(TE$6=$SR$5,成绩录入!BO41,0)</f>
        <v>0</v>
      </c>
      <c r="TF38" s="248">
        <f>IF(TF$6=$SR$5,成绩录入!BP41,0)</f>
        <v>0</v>
      </c>
      <c r="TG38" s="248">
        <f>IF(TG$6=$SR$5,成绩录入!BQ41,0)</f>
        <v>0</v>
      </c>
      <c r="TH38" s="248">
        <f>IF(TH$6=$SR$5,成绩录入!BR41,0)</f>
        <v>0</v>
      </c>
      <c r="TI38" s="248">
        <f>IF(TI$6=$SR$5,成绩录入!BS41,0)</f>
        <v>0</v>
      </c>
      <c r="TJ38" s="248">
        <f>IF(TJ$6=$SR$5,成绩录入!BT41,0)</f>
        <v>0</v>
      </c>
      <c r="TK38" s="248">
        <f>IF(TK$6=$SR$5,成绩录入!BU41,0)</f>
        <v>0</v>
      </c>
      <c r="TL38" s="248">
        <f>IF(TL$6=$SR$5,成绩录入!BV41,0)</f>
        <v>0</v>
      </c>
      <c r="TM38" s="248">
        <f>IF(TM$6=$SR$5,成绩录入!BW41,0)</f>
        <v>0</v>
      </c>
      <c r="TN38" s="248">
        <f>IF(TN$6=$SR$5,成绩录入!BX41,0)</f>
        <v>0</v>
      </c>
      <c r="TO38" s="248">
        <f>IF(TO$6=$SR$5,成绩录入!BY41,0)</f>
        <v>0</v>
      </c>
      <c r="TP38" s="248">
        <f>IF(TP$6=$SR$5,成绩录入!BZ41,0)</f>
        <v>0</v>
      </c>
      <c r="TQ38" s="248">
        <f>IF(TQ$6=$SR$5,成绩录入!CA41,0)</f>
        <v>0</v>
      </c>
      <c r="TR38" s="248">
        <f>IF(TR$6=$SR$5,成绩录入!CB41,0)</f>
        <v>0</v>
      </c>
      <c r="TS38" s="248">
        <f>IF(TS$6=$SR$5,成绩录入!CC41,0)</f>
        <v>0</v>
      </c>
      <c r="TT38" s="248">
        <f>IF(TT$6=$SR$5,成绩录入!CD41,0)</f>
        <v>0</v>
      </c>
      <c r="TU38" s="248">
        <f>IF(TU$6=$SR$5,成绩录入!CE41,0)</f>
        <v>0</v>
      </c>
      <c r="TV38" s="248">
        <f>IF(TV$6=$SR$5,成绩录入!CF41,0)</f>
        <v>0</v>
      </c>
      <c r="TW38" s="248">
        <f>IF(TW$6=$SR$5,成绩录入!CG41,0)</f>
        <v>0</v>
      </c>
      <c r="TX38" s="248">
        <f>IF(TX$6=$SR$5,成绩录入!CH41,0)</f>
        <v>0</v>
      </c>
      <c r="TY38" s="248">
        <f>IF(TY$6=$SR$5,成绩录入!CI41,0)</f>
        <v>0</v>
      </c>
      <c r="TZ38" s="248">
        <f>IF(TZ$6=$SR$5,成绩录入!CJ41,0)</f>
        <v>0</v>
      </c>
      <c r="UA38" s="248">
        <f>IF(UA$6=$SR$5,成绩录入!CK41,0)</f>
        <v>0</v>
      </c>
      <c r="UB38" s="248">
        <f>IF(UB$6=$SR$5,成绩录入!CL41,0)</f>
        <v>0</v>
      </c>
      <c r="UC38" s="248">
        <f>IF(UC$6=$SR$5,成绩录入!CM41,0)</f>
        <v>0</v>
      </c>
      <c r="UD38" s="248">
        <f>IF(UD$6=$SR$5,成绩录入!CN41,0)</f>
        <v>0</v>
      </c>
      <c r="UE38" s="248">
        <f>IF(UE$6=$SR$5,成绩录入!CO41,0)</f>
        <v>0</v>
      </c>
      <c r="UF38" s="248">
        <f>IF(UF$6=$SR$5,成绩录入!CP41,0)</f>
        <v>0</v>
      </c>
      <c r="UG38" s="248">
        <f>IF(UG$6=$SR$5,成绩录入!CQ41,0)</f>
        <v>0</v>
      </c>
      <c r="UH38" s="248">
        <f>IF(UH$6=$SR$5,成绩录入!CR41,0)</f>
        <v>0</v>
      </c>
      <c r="UI38" s="248">
        <f>IF(UI$6=$SR$5,成绩录入!CS41,0)</f>
        <v>0</v>
      </c>
      <c r="UJ38" s="248">
        <f>IF(UJ$6=$SR$5,成绩录入!CT41,0)</f>
        <v>0</v>
      </c>
      <c r="UK38" s="248">
        <f>IF(UK$6=$SR$5,成绩录入!CU41,0)</f>
        <v>0</v>
      </c>
      <c r="UL38" s="248">
        <f>IF(UL$6=$SR$5,成绩录入!CV41,0)</f>
        <v>0</v>
      </c>
      <c r="UM38" s="248">
        <f>IF(UM$6=$SR$5,成绩录入!CW41,0)</f>
        <v>0</v>
      </c>
      <c r="UN38" s="248">
        <f>IF(UN$6=$SR$5,成绩录入!CX41,0)</f>
        <v>0</v>
      </c>
      <c r="UO38" s="248">
        <f>IF(UO$6=$SR$5,成绩录入!CY41,0)</f>
        <v>0</v>
      </c>
      <c r="UP38" s="248">
        <f>IF(UP$6=$SR$5,成绩录入!CZ41,0)</f>
        <v>0</v>
      </c>
      <c r="UQ38" s="248">
        <f>IF(UQ$6=$SR$5,成绩录入!DA41,0)</f>
        <v>0</v>
      </c>
      <c r="UR38" s="248">
        <f>IF(UR$6=$SR$5,成绩录入!DB41,0)</f>
        <v>0</v>
      </c>
      <c r="US38" s="248">
        <f>IF(US$6=$SR$5,成绩录入!DC41,0)</f>
        <v>0</v>
      </c>
      <c r="UT38" s="248">
        <f>IF(UT$6=$SR$5,成绩录入!DD41,0)</f>
        <v>0</v>
      </c>
      <c r="UU38" s="248">
        <f>IF(UU$6=$SR$5,成绩录入!DE41,0)</f>
        <v>0</v>
      </c>
      <c r="UV38" s="248">
        <f>IF(UV$6=$SR$5,成绩录入!DF41,0)</f>
        <v>0</v>
      </c>
      <c r="UW38" s="248">
        <f>IF(UW$6=$SR$5,成绩录入!DG41,0)</f>
        <v>0</v>
      </c>
      <c r="UX38" s="248">
        <f>IF(UX$6=$SR$5,成绩录入!DH41,0)</f>
        <v>0</v>
      </c>
      <c r="UY38" s="248">
        <f>IF(UY$6=$SR$5,成绩录入!DI41,0)</f>
        <v>0</v>
      </c>
      <c r="UZ38" s="248">
        <f>IF(UZ$6=$SR$5,成绩录入!DJ41,0)</f>
        <v>0</v>
      </c>
      <c r="VA38" s="248">
        <f>IF(VA$6=$SR$5,成绩录入!DK41,0)</f>
        <v>0</v>
      </c>
      <c r="VB38" s="248">
        <f>IF(VB$6=$SR$5,成绩录入!DL41,0)</f>
        <v>0</v>
      </c>
      <c r="VC38" s="248">
        <f>IF(VC$6=$SR$5,成绩录入!DM41,0)</f>
        <v>0</v>
      </c>
      <c r="VD38" s="248">
        <f>IF(VD$6=$SR$5,成绩录入!DN41,0)</f>
        <v>0</v>
      </c>
      <c r="VE38" s="248">
        <f>IF(VE$6=$SR$5,成绩录入!DO41,0)</f>
        <v>0</v>
      </c>
      <c r="VF38" s="248">
        <f>IF(VF$6=$SR$5,成绩录入!DP41,0)</f>
        <v>0</v>
      </c>
      <c r="VG38" s="248">
        <f>IF(VG$6=$SR$5,成绩录入!DQ41,0)</f>
        <v>0</v>
      </c>
      <c r="VH38" s="248">
        <f>IF(VH$6=$SR$5,成绩录入!DR41,0)</f>
        <v>0</v>
      </c>
      <c r="VI38" s="248">
        <f>IF(VI$6=$SR$5,成绩录入!DS41,0)</f>
        <v>0</v>
      </c>
      <c r="VJ38" s="248">
        <f>IF(VJ$6=$SR$5,成绩录入!DT41,0)</f>
        <v>0</v>
      </c>
      <c r="VK38" s="248">
        <f>IF(VK$6=$SR$5,成绩录入!DU41,0)</f>
        <v>0</v>
      </c>
      <c r="VL38" s="248">
        <f>IF(VL$6=$SR$5,成绩录入!DV41,0)</f>
        <v>0</v>
      </c>
      <c r="VM38" s="248">
        <f>IF(VM$6=$SR$5,成绩录入!DW41,0)</f>
        <v>0</v>
      </c>
      <c r="VN38" s="248">
        <f>IF(VN$6=$SR$5,成绩录入!DX41,0)</f>
        <v>0</v>
      </c>
      <c r="VO38" s="248">
        <f>IF(VO$6=$SR$5,成绩录入!DY41,0)</f>
        <v>0</v>
      </c>
      <c r="VP38" s="248">
        <f>IF(VP$6=$SR$5,成绩录入!DZ41,0)</f>
        <v>0</v>
      </c>
      <c r="VQ38" s="248">
        <f>IF(VQ$6=$SR$5,成绩录入!EA41,0)</f>
        <v>0</v>
      </c>
      <c r="VR38" s="248">
        <f>IF(VR$6=$SR$5,成绩录入!EB41,0)</f>
        <v>0</v>
      </c>
      <c r="VS38" s="248">
        <f>IF(VS$6=$SR$5,成绩录入!EC41,0)</f>
        <v>0</v>
      </c>
      <c r="VT38" s="248">
        <f>IF(VT$6=$SR$5,成绩录入!ED41,0)</f>
        <v>0</v>
      </c>
      <c r="VU38" s="248">
        <f>IF(VU$6=$SR$5,成绩录入!EE41,0)</f>
        <v>0</v>
      </c>
      <c r="VV38" s="248">
        <f>IF(VV$6=$SR$5,成绩录入!EF41,0)</f>
        <v>0</v>
      </c>
      <c r="VW38" s="248">
        <f>IF(VW$6=$SR$5,成绩录入!EG41,0)</f>
        <v>0</v>
      </c>
      <c r="VX38" s="248">
        <f>IF(VX$6=$SR$5,成绩录入!EH41,0)</f>
        <v>0</v>
      </c>
      <c r="VY38" s="248">
        <f>IF(VY$6=$SR$5,成绩录入!EI41,0)</f>
        <v>0</v>
      </c>
      <c r="VZ38" s="248">
        <f>IF(VZ$6=$SR$5,成绩录入!EJ41,0)</f>
        <v>0</v>
      </c>
      <c r="WA38" s="248">
        <f>IF(WA$6=$SR$5,成绩录入!EK41,0)</f>
        <v>0</v>
      </c>
      <c r="WB38" s="248">
        <f>IF(WB$6=$SR$5,成绩录入!EL41,0)</f>
        <v>0</v>
      </c>
      <c r="WC38" s="248">
        <f>IF(WC$6=$SR$5,成绩录入!EM41,0)</f>
        <v>0</v>
      </c>
      <c r="WD38" s="248">
        <f>IF(WD$6=$SR$5,成绩录入!EN41,0)</f>
        <v>0</v>
      </c>
      <c r="WE38" s="248">
        <f>IF(WE$6=$SR$5,成绩录入!EO41,0)</f>
        <v>0</v>
      </c>
      <c r="WF38" s="248">
        <f>IF(WF$6=$SR$5,成绩录入!EP41,0)</f>
        <v>0</v>
      </c>
      <c r="WG38" s="248">
        <f>IF(WG$6=$SR$5,成绩录入!EQ41,0)</f>
        <v>0</v>
      </c>
      <c r="WH38" s="248">
        <f>IF(WH$6=$SR$5,成绩录入!ER41,0)</f>
        <v>0</v>
      </c>
      <c r="WI38" s="248">
        <f>IF(WI$6=$SR$5,成绩录入!ES41,0)</f>
        <v>0</v>
      </c>
      <c r="WJ38" s="248">
        <f>IF(WJ$6=$SR$5,成绩录入!ET41,0)</f>
        <v>0</v>
      </c>
      <c r="WK38" s="248">
        <f>IF(WK$6=$SR$5,成绩录入!EU41,0)</f>
        <v>0</v>
      </c>
      <c r="WL38" s="248">
        <f>IF(WL$6=$SR$5,成绩录入!EV41,0)</f>
        <v>0</v>
      </c>
      <c r="WM38" s="248">
        <f>IF(WM$6=$SR$5,成绩录入!EW41,0)</f>
        <v>0</v>
      </c>
      <c r="WN38" s="248">
        <f>IF(WN$6=$SR$5,成绩录入!EX41,0)</f>
        <v>0</v>
      </c>
      <c r="WO38" s="218">
        <f t="shared" si="32"/>
        <v>0</v>
      </c>
      <c r="WP38" s="166"/>
      <c r="WQ38" s="166"/>
      <c r="WR38" s="247">
        <f>IF(WR$6=$WQ$5,成绩录入!BC41,0)</f>
        <v>0</v>
      </c>
      <c r="WS38" s="248">
        <f>IF(WS$6=$WQ$5,成绩录入!BD41,0)</f>
        <v>0</v>
      </c>
      <c r="WT38" s="248">
        <f>IF(WT$6=$WQ$5,成绩录入!BE41,0)</f>
        <v>0</v>
      </c>
      <c r="WU38" s="248">
        <f>IF(WU$6=$WQ$5,成绩录入!BF41,0)</f>
        <v>0</v>
      </c>
      <c r="WV38" s="248">
        <f>IF(WV$6=$WQ$5,成绩录入!BG41,0)</f>
        <v>0</v>
      </c>
      <c r="WW38" s="248">
        <f>IF(WW$6=$WQ$5,成绩录入!BH41,0)</f>
        <v>0</v>
      </c>
      <c r="WX38" s="248">
        <f>IF(WX$6=$WQ$5,成绩录入!BI41,0)</f>
        <v>0</v>
      </c>
      <c r="WY38" s="248">
        <f>IF(WY$6=$WQ$5,成绩录入!BJ41,0)</f>
        <v>0</v>
      </c>
      <c r="WZ38" s="248">
        <f>IF(WZ$6=$WQ$5,成绩录入!BK41,0)</f>
        <v>0</v>
      </c>
      <c r="XA38" s="248">
        <f>IF(XA$6=$WQ$5,成绩录入!BL41,0)</f>
        <v>0</v>
      </c>
      <c r="XB38" s="248">
        <f>IF(XB$6=$WQ$5,成绩录入!BM41,0)</f>
        <v>0</v>
      </c>
      <c r="XC38" s="248">
        <f>IF(XC$6=$WQ$5,成绩录入!BN41,0)</f>
        <v>0</v>
      </c>
      <c r="XD38" s="248">
        <f>IF(XD$6=$WQ$5,成绩录入!BO41,0)</f>
        <v>0</v>
      </c>
      <c r="XE38" s="248">
        <f>IF(XE$6=$WQ$5,成绩录入!BP41,0)</f>
        <v>0</v>
      </c>
      <c r="XF38" s="248">
        <f>IF(XF$6=$WQ$5,成绩录入!BQ41,0)</f>
        <v>0</v>
      </c>
      <c r="XG38" s="248">
        <f>IF(XG$6=$WQ$5,成绩录入!BR41,0)</f>
        <v>0</v>
      </c>
      <c r="XH38" s="248">
        <f>IF(XH$6=$WQ$5,成绩录入!BS41,0)</f>
        <v>0</v>
      </c>
      <c r="XI38" s="248">
        <f>IF(XI$6=$WQ$5,成绩录入!BT41,0)</f>
        <v>0</v>
      </c>
      <c r="XJ38" s="248">
        <f>IF(XJ$6=$WQ$5,成绩录入!BU41,0)</f>
        <v>0</v>
      </c>
      <c r="XK38" s="248">
        <f>IF(XK$6=$WQ$5,成绩录入!BV41,0)</f>
        <v>0</v>
      </c>
      <c r="XL38" s="248">
        <f>IF(XL$6=$WQ$5,成绩录入!BW41,0)</f>
        <v>0</v>
      </c>
      <c r="XM38" s="248">
        <f>IF(XM$6=$WQ$5,成绩录入!BX41,0)</f>
        <v>0</v>
      </c>
      <c r="XN38" s="248">
        <f>IF(XN$6=$WQ$5,成绩录入!BY41,0)</f>
        <v>0</v>
      </c>
      <c r="XO38" s="248">
        <f>IF(XO$6=$WQ$5,成绩录入!BZ41,0)</f>
        <v>0</v>
      </c>
      <c r="XP38" s="248">
        <f>IF(XP$6=$WQ$5,成绩录入!CA41,0)</f>
        <v>0</v>
      </c>
      <c r="XQ38" s="248">
        <f>IF(XQ$6=$WQ$5,成绩录入!CB41,0)</f>
        <v>0</v>
      </c>
      <c r="XR38" s="248">
        <f>IF(XR$6=$WQ$5,成绩录入!CC41,0)</f>
        <v>0</v>
      </c>
      <c r="XS38" s="248">
        <f>IF(XS$6=$WQ$5,成绩录入!CD41,0)</f>
        <v>0</v>
      </c>
      <c r="XT38" s="248">
        <f>IF(XT$6=$WQ$5,成绩录入!CE41,0)</f>
        <v>0</v>
      </c>
      <c r="XU38" s="248">
        <f>IF(XU$6=$WQ$5,成绩录入!CF41,0)</f>
        <v>0</v>
      </c>
      <c r="XV38" s="248">
        <f>IF(XV$6=$WQ$5,成绩录入!CG41,0)</f>
        <v>0</v>
      </c>
      <c r="XW38" s="248">
        <f>IF(XW$6=$WQ$5,成绩录入!CH41,0)</f>
        <v>0</v>
      </c>
      <c r="XX38" s="248">
        <f>IF(XX$6=$WQ$5,成绩录入!CI41,0)</f>
        <v>0</v>
      </c>
      <c r="XY38" s="248">
        <f>IF(XY$6=$WQ$5,成绩录入!CJ41,0)</f>
        <v>0</v>
      </c>
      <c r="XZ38" s="248">
        <f>IF(XZ$6=$WQ$5,成绩录入!CK41,0)</f>
        <v>0</v>
      </c>
      <c r="YA38" s="248">
        <f>IF(YA$6=$WQ$5,成绩录入!CL41,0)</f>
        <v>0</v>
      </c>
      <c r="YB38" s="248">
        <f>IF(YB$6=$WQ$5,成绩录入!CM41,0)</f>
        <v>0</v>
      </c>
      <c r="YC38" s="248">
        <f>IF(YC$6=$WQ$5,成绩录入!CN41,0)</f>
        <v>0</v>
      </c>
      <c r="YD38" s="248">
        <f>IF(YD$6=$WQ$5,成绩录入!CO41,0)</f>
        <v>0</v>
      </c>
      <c r="YE38" s="248">
        <f>IF(YE$6=$WQ$5,成绩录入!CP41,0)</f>
        <v>0</v>
      </c>
      <c r="YF38" s="248">
        <f>IF(YF$6=$WQ$5,成绩录入!CQ41,0)</f>
        <v>0</v>
      </c>
      <c r="YG38" s="248">
        <f>IF(YG$6=$WQ$5,成绩录入!CR41,0)</f>
        <v>0</v>
      </c>
      <c r="YH38" s="248">
        <f>IF(YH$6=$WQ$5,成绩录入!CS41,0)</f>
        <v>0</v>
      </c>
      <c r="YI38" s="248">
        <f>IF(YI$6=$WQ$5,成绩录入!CT41,0)</f>
        <v>0</v>
      </c>
      <c r="YJ38" s="248">
        <f>IF(YJ$6=$WQ$5,成绩录入!CU41,0)</f>
        <v>0</v>
      </c>
      <c r="YK38" s="248">
        <f>IF(YK$6=$WQ$5,成绩录入!CV41,0)</f>
        <v>0</v>
      </c>
      <c r="YL38" s="248">
        <f>IF(YL$6=$WQ$5,成绩录入!CW41,0)</f>
        <v>0</v>
      </c>
      <c r="YM38" s="248">
        <f>IF(YM$6=$WQ$5,成绩录入!CX41,0)</f>
        <v>0</v>
      </c>
      <c r="YN38" s="248">
        <f>IF(YN$6=$WQ$5,成绩录入!CY41,0)</f>
        <v>0</v>
      </c>
      <c r="YO38" s="248">
        <f>IF(YO$6=$WQ$5,成绩录入!CZ41,0)</f>
        <v>0</v>
      </c>
      <c r="YP38" s="248">
        <f>IF(YP$6=$WQ$5,成绩录入!DA41,0)</f>
        <v>0</v>
      </c>
      <c r="YQ38" s="248">
        <f>IF(YQ$6=$WQ$5,成绩录入!DB41,0)</f>
        <v>0</v>
      </c>
      <c r="YR38" s="248">
        <f>IF(YR$6=$WQ$5,成绩录入!DC41,0)</f>
        <v>0</v>
      </c>
      <c r="YS38" s="248">
        <f>IF(YS$6=$WQ$5,成绩录入!DD41,0)</f>
        <v>0</v>
      </c>
      <c r="YT38" s="248">
        <f>IF(YT$6=$WQ$5,成绩录入!DE41,0)</f>
        <v>0</v>
      </c>
      <c r="YU38" s="248">
        <f>IF(YU$6=$WQ$5,成绩录入!DF41,0)</f>
        <v>0</v>
      </c>
      <c r="YV38" s="248">
        <f>IF(YV$6=$WQ$5,成绩录入!DG41,0)</f>
        <v>0</v>
      </c>
      <c r="YW38" s="248">
        <f>IF(YW$6=$WQ$5,成绩录入!DH41,0)</f>
        <v>0</v>
      </c>
      <c r="YX38" s="248">
        <f>IF(YX$6=$WQ$5,成绩录入!DI41,0)</f>
        <v>0</v>
      </c>
      <c r="YY38" s="248">
        <f>IF(YY$6=$WQ$5,成绩录入!DJ41,0)</f>
        <v>0</v>
      </c>
      <c r="YZ38" s="248">
        <f>IF(YZ$6=$WQ$5,成绩录入!DK41,0)</f>
        <v>0</v>
      </c>
      <c r="ZA38" s="248">
        <f>IF(ZA$6=$WQ$5,成绩录入!DL41,0)</f>
        <v>0</v>
      </c>
      <c r="ZB38" s="248">
        <f>IF(ZB$6=$WQ$5,成绩录入!DM41,0)</f>
        <v>0</v>
      </c>
      <c r="ZC38" s="248">
        <f>IF(ZC$6=$WQ$5,成绩录入!DN41,0)</f>
        <v>0</v>
      </c>
      <c r="ZD38" s="248">
        <f>IF(ZD$6=$WQ$5,成绩录入!DO41,0)</f>
        <v>0</v>
      </c>
      <c r="ZE38" s="248">
        <f>IF(ZE$6=$WQ$5,成绩录入!DP41,0)</f>
        <v>0</v>
      </c>
      <c r="ZF38" s="248">
        <f>IF(ZF$6=$WQ$5,成绩录入!DQ41,0)</f>
        <v>0</v>
      </c>
      <c r="ZG38" s="248">
        <f>IF(ZG$6=$WQ$5,成绩录入!DR41,0)</f>
        <v>0</v>
      </c>
      <c r="ZH38" s="248">
        <f>IF(ZH$6=$WQ$5,成绩录入!DS41,0)</f>
        <v>0</v>
      </c>
      <c r="ZI38" s="248">
        <f>IF(ZI$6=$WQ$5,成绩录入!DT41,0)</f>
        <v>0</v>
      </c>
      <c r="ZJ38" s="248">
        <f>IF(ZJ$6=$WQ$5,成绩录入!DU41,0)</f>
        <v>0</v>
      </c>
      <c r="ZK38" s="248">
        <f>IF(ZK$6=$WQ$5,成绩录入!DV41,0)</f>
        <v>0</v>
      </c>
      <c r="ZL38" s="248">
        <f>IF(ZL$6=$WQ$5,成绩录入!DW41,0)</f>
        <v>0</v>
      </c>
      <c r="ZM38" s="248">
        <f>IF(ZM$6=$WQ$5,成绩录入!DX41,0)</f>
        <v>0</v>
      </c>
      <c r="ZN38" s="248">
        <f>IF(ZN$6=$WQ$5,成绩录入!DY41,0)</f>
        <v>0</v>
      </c>
      <c r="ZO38" s="248">
        <f>IF(ZO$6=$WQ$5,成绩录入!DZ41,0)</f>
        <v>0</v>
      </c>
      <c r="ZP38" s="248">
        <f>IF(ZP$6=$WQ$5,成绩录入!EA41,0)</f>
        <v>0</v>
      </c>
      <c r="ZQ38" s="248">
        <f>IF(ZQ$6=$WQ$5,成绩录入!EB41,0)</f>
        <v>0</v>
      </c>
      <c r="ZR38" s="248">
        <f>IF(ZR$6=$WQ$5,成绩录入!EC41,0)</f>
        <v>0</v>
      </c>
      <c r="ZS38" s="248">
        <f>IF(ZS$6=$WQ$5,成绩录入!ED41,0)</f>
        <v>0</v>
      </c>
      <c r="ZT38" s="248">
        <f>IF(ZT$6=$WQ$5,成绩录入!EE41,0)</f>
        <v>0</v>
      </c>
      <c r="ZU38" s="248">
        <f>IF(ZU$6=$WQ$5,成绩录入!EF41,0)</f>
        <v>0</v>
      </c>
      <c r="ZV38" s="248">
        <f>IF(ZV$6=$WQ$5,成绩录入!EG41,0)</f>
        <v>0</v>
      </c>
      <c r="ZW38" s="248">
        <f>IF(ZW$6=$WQ$5,成绩录入!EH41,0)</f>
        <v>0</v>
      </c>
      <c r="ZX38" s="248">
        <f>IF(ZX$6=$WQ$5,成绩录入!EI41,0)</f>
        <v>0</v>
      </c>
      <c r="ZY38" s="248">
        <f>IF(ZY$6=$WQ$5,成绩录入!EJ41,0)</f>
        <v>0</v>
      </c>
      <c r="ZZ38" s="248">
        <f>IF(ZZ$6=$WQ$5,成绩录入!EK41,0)</f>
        <v>0</v>
      </c>
      <c r="AAA38" s="248">
        <f>IF(AAA$6=$WQ$5,成绩录入!EL41,0)</f>
        <v>0</v>
      </c>
      <c r="AAB38" s="248">
        <f>IF(AAB$6=$WQ$5,成绩录入!EM41,0)</f>
        <v>0</v>
      </c>
      <c r="AAC38" s="248">
        <f>IF(AAC$6=$WQ$5,成绩录入!EN41,0)</f>
        <v>0</v>
      </c>
      <c r="AAD38" s="248">
        <f>IF(AAD$6=$WQ$5,成绩录入!EO41,0)</f>
        <v>0</v>
      </c>
      <c r="AAE38" s="248">
        <f>IF(AAE$6=$WQ$5,成绩录入!EP41,0)</f>
        <v>0</v>
      </c>
      <c r="AAF38" s="248">
        <f>IF(AAF$6=$WQ$5,成绩录入!EQ41,0)</f>
        <v>0</v>
      </c>
      <c r="AAG38" s="248">
        <f>IF(AAG$6=$WQ$5,成绩录入!ER41,0)</f>
        <v>0</v>
      </c>
      <c r="AAH38" s="248">
        <f>IF(AAH$6=$WQ$5,成绩录入!ES41,0)</f>
        <v>0</v>
      </c>
      <c r="AAI38" s="248">
        <f>IF(AAI$6=$WQ$5,成绩录入!ET41,0)</f>
        <v>0</v>
      </c>
      <c r="AAJ38" s="248">
        <f>IF(AAJ$6=$WQ$5,成绩录入!EU41,0)</f>
        <v>0</v>
      </c>
      <c r="AAK38" s="248">
        <f>IF(AAK$6=$WQ$5,成绩录入!EV41,0)</f>
        <v>0</v>
      </c>
      <c r="AAL38" s="248">
        <f>IF(AAL$6=$WQ$5,成绩录入!EW41,0)</f>
        <v>0</v>
      </c>
      <c r="AAM38" s="248">
        <f>IF(AAM$6=$WQ$5,成绩录入!EX41,0)</f>
        <v>0</v>
      </c>
      <c r="AAN38" s="218">
        <f t="shared" si="33"/>
        <v>0</v>
      </c>
      <c r="AAO38" s="206"/>
      <c r="AAQ38" s="247">
        <f>IF(AAQ$6=$AAP$5,成绩录入!BC41,0)</f>
        <v>0</v>
      </c>
      <c r="AAR38" s="248">
        <f>IF(AAR$6=$AAP$5,成绩录入!BD41,0)</f>
        <v>0</v>
      </c>
      <c r="AAS38" s="248">
        <f>IF(AAS$6=$AAP$5,成绩录入!BE41,0)</f>
        <v>0</v>
      </c>
      <c r="AAT38" s="248">
        <f>IF(AAT$6=$AAP$5,成绩录入!BF41,0)</f>
        <v>0</v>
      </c>
      <c r="AAU38" s="248">
        <f>IF(AAU$6=$AAP$5,成绩录入!BG41,0)</f>
        <v>0</v>
      </c>
      <c r="AAV38" s="248">
        <f>IF(AAV$6=$AAP$5,成绩录入!BH41,0)</f>
        <v>0</v>
      </c>
      <c r="AAW38" s="248">
        <f>IF(AAW$6=$AAP$5,成绩录入!BI41,0)</f>
        <v>0</v>
      </c>
      <c r="AAX38" s="248">
        <f>IF(AAX$6=$AAP$5,成绩录入!BJ41,0)</f>
        <v>0</v>
      </c>
      <c r="AAY38" s="248">
        <f>IF(AAY$6=$AAP$5,成绩录入!BK41,0)</f>
        <v>0</v>
      </c>
      <c r="AAZ38" s="248">
        <f>IF(AAZ$6=$AAP$5,成绩录入!BL41,0)</f>
        <v>0</v>
      </c>
      <c r="ABA38" s="248">
        <f>IF(ABA$6=$AAP$5,成绩录入!BM41,0)</f>
        <v>0</v>
      </c>
      <c r="ABB38" s="248">
        <f>IF(ABB$6=$AAP$5,成绩录入!BN41,0)</f>
        <v>0</v>
      </c>
      <c r="ABC38" s="248">
        <f>IF(ABC$6=$AAP$5,成绩录入!BO41,0)</f>
        <v>0</v>
      </c>
      <c r="ABD38" s="248">
        <f>IF(ABD$6=$AAP$5,成绩录入!BP41,0)</f>
        <v>0</v>
      </c>
      <c r="ABE38" s="248">
        <f>IF(ABE$6=$AAP$5,成绩录入!BQ41,0)</f>
        <v>0</v>
      </c>
      <c r="ABF38" s="248">
        <f>IF(ABF$6=$AAP$5,成绩录入!BR41,0)</f>
        <v>0</v>
      </c>
      <c r="ABG38" s="248">
        <f>IF(ABG$6=$AAP$5,成绩录入!BS41,0)</f>
        <v>0</v>
      </c>
      <c r="ABH38" s="248">
        <f>IF(ABH$6=$AAP$5,成绩录入!BT41,0)</f>
        <v>0</v>
      </c>
      <c r="ABI38" s="248">
        <f>IF(ABI$6=$AAP$5,成绩录入!BU41,0)</f>
        <v>0</v>
      </c>
      <c r="ABJ38" s="248">
        <f>IF(ABJ$6=$AAP$5,成绩录入!BV41,0)</f>
        <v>0</v>
      </c>
      <c r="ABK38" s="248">
        <f>IF(ABK$6=$AAP$5,成绩录入!BW41,0)</f>
        <v>0</v>
      </c>
      <c r="ABL38" s="248">
        <f>IF(ABL$6=$AAP$5,成绩录入!BX41,0)</f>
        <v>0</v>
      </c>
      <c r="ABM38" s="248">
        <f>IF(ABM$6=$AAP$5,成绩录入!BY41,0)</f>
        <v>0</v>
      </c>
      <c r="ABN38" s="248">
        <f>IF(ABN$6=$AAP$5,成绩录入!BZ41,0)</f>
        <v>0</v>
      </c>
      <c r="ABO38" s="248">
        <f>IF(ABO$6=$AAP$5,成绩录入!CA41,0)</f>
        <v>0</v>
      </c>
      <c r="ABP38" s="248">
        <f>IF(ABP$6=$AAP$5,成绩录入!CB41,0)</f>
        <v>0</v>
      </c>
      <c r="ABQ38" s="248">
        <f>IF(ABQ$6=$AAP$5,成绩录入!CC41,0)</f>
        <v>0</v>
      </c>
      <c r="ABR38" s="248">
        <f>IF(ABR$6=$AAP$5,成绩录入!CD41,0)</f>
        <v>0</v>
      </c>
      <c r="ABS38" s="248">
        <f>IF(ABS$6=$AAP$5,成绩录入!CE41,0)</f>
        <v>0</v>
      </c>
      <c r="ABT38" s="248">
        <f>IF(ABT$6=$AAP$5,成绩录入!CF41,0)</f>
        <v>0</v>
      </c>
      <c r="ABU38" s="248">
        <f>IF(ABU$6=$AAP$5,成绩录入!CG41,0)</f>
        <v>0</v>
      </c>
      <c r="ABV38" s="248">
        <f>IF(ABV$6=$AAP$5,成绩录入!CH41,0)</f>
        <v>0</v>
      </c>
      <c r="ABW38" s="248">
        <f>IF(ABW$6=$AAP$5,成绩录入!CI41,0)</f>
        <v>0</v>
      </c>
      <c r="ABX38" s="248">
        <f>IF(ABX$6=$AAP$5,成绩录入!CJ41,0)</f>
        <v>0</v>
      </c>
      <c r="ABY38" s="248">
        <f>IF(ABY$6=$AAP$5,成绩录入!CK41,0)</f>
        <v>0</v>
      </c>
      <c r="ABZ38" s="248">
        <f>IF(ABZ$6=$AAP$5,成绩录入!CL41,0)</f>
        <v>0</v>
      </c>
      <c r="ACA38" s="248">
        <f>IF(ACA$6=$AAP$5,成绩录入!CM41,0)</f>
        <v>0</v>
      </c>
      <c r="ACB38" s="248">
        <f>IF(ACB$6=$AAP$5,成绩录入!CN41,0)</f>
        <v>0</v>
      </c>
      <c r="ACC38" s="248">
        <f>IF(ACC$6=$AAP$5,成绩录入!CO41,0)</f>
        <v>0</v>
      </c>
      <c r="ACD38" s="248">
        <f>IF(ACD$6=$AAP$5,成绩录入!CP41,0)</f>
        <v>0</v>
      </c>
      <c r="ACE38" s="248">
        <f>IF(ACE$6=$AAP$5,成绩录入!CQ41,0)</f>
        <v>0</v>
      </c>
      <c r="ACF38" s="248">
        <f>IF(ACF$6=$AAP$5,成绩录入!CR41,0)</f>
        <v>0</v>
      </c>
      <c r="ACG38" s="248">
        <f>IF(ACG$6=$AAP$5,成绩录入!CS41,0)</f>
        <v>0</v>
      </c>
      <c r="ACH38" s="248">
        <f>IF(ACH$6=$AAP$5,成绩录入!CT41,0)</f>
        <v>0</v>
      </c>
      <c r="ACI38" s="248">
        <f>IF(ACI$6=$AAP$5,成绩录入!CU41,0)</f>
        <v>0</v>
      </c>
      <c r="ACJ38" s="248">
        <f>IF(ACJ$6=$AAP$5,成绩录入!CV41,0)</f>
        <v>0</v>
      </c>
      <c r="ACK38" s="248">
        <f>IF(ACK$6=$AAP$5,成绩录入!CW41,0)</f>
        <v>0</v>
      </c>
      <c r="ACL38" s="248">
        <f>IF(ACL$6=$AAP$5,成绩录入!CX41,0)</f>
        <v>0</v>
      </c>
      <c r="ACM38" s="248">
        <f>IF(ACM$6=$AAP$5,成绩录入!CY41,0)</f>
        <v>0</v>
      </c>
      <c r="ACN38" s="248">
        <f>IF(ACN$6=$AAP$5,成绩录入!CZ41,0)</f>
        <v>0</v>
      </c>
      <c r="ACO38" s="248">
        <f>IF(ACO$6=$AAP$5,成绩录入!DA41,0)</f>
        <v>0</v>
      </c>
      <c r="ACP38" s="248">
        <f>IF(ACP$6=$AAP$5,成绩录入!DB41,0)</f>
        <v>0</v>
      </c>
      <c r="ACQ38" s="248">
        <f>IF(ACQ$6=$AAP$5,成绩录入!DC41,0)</f>
        <v>0</v>
      </c>
      <c r="ACR38" s="248">
        <f>IF(ACR$6=$AAP$5,成绩录入!DD41,0)</f>
        <v>0</v>
      </c>
      <c r="ACS38" s="248">
        <f>IF(ACS$6=$AAP$5,成绩录入!DE41,0)</f>
        <v>0</v>
      </c>
      <c r="ACT38" s="248">
        <f>IF(ACT$6=$AAP$5,成绩录入!DF41,0)</f>
        <v>0</v>
      </c>
      <c r="ACU38" s="248">
        <f>IF(ACU$6=$AAP$5,成绩录入!DG41,0)</f>
        <v>0</v>
      </c>
      <c r="ACV38" s="248">
        <f>IF(ACV$6=$AAP$5,成绩录入!DH41,0)</f>
        <v>0</v>
      </c>
      <c r="ACW38" s="248">
        <f>IF(ACW$6=$AAP$5,成绩录入!DI41,0)</f>
        <v>0</v>
      </c>
      <c r="ACX38" s="248">
        <f>IF(ACX$6=$AAP$5,成绩录入!DJ41,0)</f>
        <v>0</v>
      </c>
      <c r="ACY38" s="248">
        <f>IF(ACY$6=$AAP$5,成绩录入!DK41,0)</f>
        <v>0</v>
      </c>
      <c r="ACZ38" s="248">
        <f>IF(ACZ$6=$AAP$5,成绩录入!DL41,0)</f>
        <v>0</v>
      </c>
      <c r="ADA38" s="248">
        <f>IF(ADA$6=$AAP$5,成绩录入!DM41,0)</f>
        <v>0</v>
      </c>
      <c r="ADB38" s="248">
        <f>IF(ADB$6=$AAP$5,成绩录入!DN41,0)</f>
        <v>0</v>
      </c>
      <c r="ADC38" s="248">
        <f>IF(ADC$6=$AAP$5,成绩录入!DO41,0)</f>
        <v>0</v>
      </c>
      <c r="ADD38" s="248">
        <f>IF(ADD$6=$AAP$5,成绩录入!DP41,0)</f>
        <v>0</v>
      </c>
      <c r="ADE38" s="248">
        <f>IF(ADE$6=$AAP$5,成绩录入!DQ41,0)</f>
        <v>0</v>
      </c>
      <c r="ADF38" s="248">
        <f>IF(ADF$6=$AAP$5,成绩录入!DR41,0)</f>
        <v>0</v>
      </c>
      <c r="ADG38" s="248">
        <f>IF(ADG$6=$AAP$5,成绩录入!DS41,0)</f>
        <v>0</v>
      </c>
      <c r="ADH38" s="248">
        <f>IF(ADH$6=$AAP$5,成绩录入!DT41,0)</f>
        <v>0</v>
      </c>
      <c r="ADI38" s="248">
        <f>IF(ADI$6=$AAP$5,成绩录入!DU41,0)</f>
        <v>0</v>
      </c>
      <c r="ADJ38" s="248">
        <f>IF(ADJ$6=$AAP$5,成绩录入!DV41,0)</f>
        <v>0</v>
      </c>
      <c r="ADK38" s="248">
        <f>IF(ADK$6=$AAP$5,成绩录入!DW41,0)</f>
        <v>0</v>
      </c>
      <c r="ADL38" s="248">
        <f>IF(ADL$6=$AAP$5,成绩录入!DX41,0)</f>
        <v>0</v>
      </c>
      <c r="ADM38" s="248">
        <f>IF(ADM$6=$AAP$5,成绩录入!DY41,0)</f>
        <v>0</v>
      </c>
      <c r="ADN38" s="248">
        <f>IF(ADN$6=$AAP$5,成绩录入!DZ41,0)</f>
        <v>0</v>
      </c>
      <c r="ADO38" s="248">
        <f>IF(ADO$6=$AAP$5,成绩录入!EA41,0)</f>
        <v>0</v>
      </c>
      <c r="ADP38" s="248">
        <f>IF(ADP$6=$AAP$5,成绩录入!EB41,0)</f>
        <v>0</v>
      </c>
      <c r="ADQ38" s="248">
        <f>IF(ADQ$6=$AAP$5,成绩录入!EC41,0)</f>
        <v>0</v>
      </c>
      <c r="ADR38" s="248">
        <f>IF(ADR$6=$AAP$5,成绩录入!ED41,0)</f>
        <v>0</v>
      </c>
      <c r="ADS38" s="248">
        <f>IF(ADS$6=$AAP$5,成绩录入!EE41,0)</f>
        <v>0</v>
      </c>
      <c r="ADT38" s="248">
        <f>IF(ADT$6=$AAP$5,成绩录入!EF41,0)</f>
        <v>0</v>
      </c>
      <c r="ADU38" s="248">
        <f>IF(ADU$6=$AAP$5,成绩录入!EG41,0)</f>
        <v>0</v>
      </c>
      <c r="ADV38" s="248">
        <f>IF(ADV$6=$AAP$5,成绩录入!EH41,0)</f>
        <v>0</v>
      </c>
      <c r="ADW38" s="248">
        <f>IF(ADW$6=$AAP$5,成绩录入!EI41,0)</f>
        <v>0</v>
      </c>
      <c r="ADX38" s="248">
        <f>IF(ADX$6=$AAP$5,成绩录入!EJ41,0)</f>
        <v>0</v>
      </c>
      <c r="ADY38" s="248">
        <f>IF(ADY$6=$AAP$5,成绩录入!EK41,0)</f>
        <v>0</v>
      </c>
      <c r="ADZ38" s="248">
        <f>IF(ADZ$6=$AAP$5,成绩录入!EL41,0)</f>
        <v>0</v>
      </c>
      <c r="AEA38" s="248">
        <f>IF(AEA$6=$AAP$5,成绩录入!EM41,0)</f>
        <v>0</v>
      </c>
      <c r="AEB38" s="248">
        <f>IF(AEB$6=$AAP$5,成绩录入!EN41,0)</f>
        <v>0</v>
      </c>
      <c r="AEC38" s="248">
        <f>IF(AEC$6=$AAP$5,成绩录入!EO41,0)</f>
        <v>0</v>
      </c>
      <c r="AED38" s="248">
        <f>IF(AED$6=$AAP$5,成绩录入!EP41,0)</f>
        <v>0</v>
      </c>
      <c r="AEE38" s="248">
        <f>IF(AEE$6=$AAP$5,成绩录入!EQ41,0)</f>
        <v>0</v>
      </c>
      <c r="AEF38" s="248">
        <f>IF(AEF$6=$AAP$5,成绩录入!ER41,0)</f>
        <v>0</v>
      </c>
      <c r="AEG38" s="248">
        <f>IF(AEG$6=$AAP$5,成绩录入!ES41,0)</f>
        <v>0</v>
      </c>
      <c r="AEH38" s="248">
        <f>IF(AEH$6=$AAP$5,成绩录入!ET41,0)</f>
        <v>0</v>
      </c>
      <c r="AEI38" s="248">
        <f>IF(AEI$6=$AAP$5,成绩录入!EU41,0)</f>
        <v>0</v>
      </c>
      <c r="AEJ38" s="248">
        <f>IF(AEJ$6=$AAP$5,成绩录入!EV41,0)</f>
        <v>0</v>
      </c>
      <c r="AEK38" s="248">
        <f>IF(AEK$6=$AAP$5,成绩录入!EW41,0)</f>
        <v>0</v>
      </c>
      <c r="AEL38" s="248">
        <f>IF(AEL$6=$AAP$5,成绩录入!EX41,0)</f>
        <v>0</v>
      </c>
      <c r="AEM38" s="218">
        <f t="shared" si="34"/>
        <v>0</v>
      </c>
      <c r="AEN38" s="166"/>
      <c r="AEO38" s="166"/>
      <c r="AEP38" s="247">
        <f>IF(AEP$6=$AEO$5,成绩录入!BC41,0)</f>
        <v>0</v>
      </c>
      <c r="AEQ38" s="248">
        <f>IF(AEQ$6=$AEO$5,成绩录入!BD41,0)</f>
        <v>0</v>
      </c>
      <c r="AER38" s="248">
        <f>IF(AER$6=$AEO$5,成绩录入!BE41,0)</f>
        <v>0</v>
      </c>
      <c r="AES38" s="248">
        <f>IF(AES$6=$AEO$5,成绩录入!BF41,0)</f>
        <v>0</v>
      </c>
      <c r="AET38" s="248">
        <f>IF(AET$6=$AEO$5,成绩录入!BG41,0)</f>
        <v>0</v>
      </c>
      <c r="AEU38" s="248">
        <f>IF(AEU$6=$AEO$5,成绩录入!BH41,0)</f>
        <v>0</v>
      </c>
      <c r="AEV38" s="248">
        <f>IF(AEV$6=$AEO$5,成绩录入!BI41,0)</f>
        <v>0</v>
      </c>
      <c r="AEW38" s="248">
        <f>IF(AEW$6=$AEO$5,成绩录入!BJ41,0)</f>
        <v>0</v>
      </c>
      <c r="AEX38" s="248">
        <f>IF(AEX$6=$AEO$5,成绩录入!BK41,0)</f>
        <v>0</v>
      </c>
      <c r="AEY38" s="248">
        <f>IF(AEY$6=$AEO$5,成绩录入!BL41,0)</f>
        <v>0</v>
      </c>
      <c r="AEZ38" s="248">
        <f>IF(AEZ$6=$AEO$5,成绩录入!BM41,0)</f>
        <v>0</v>
      </c>
      <c r="AFA38" s="248">
        <f>IF(AFA$6=$AEO$5,成绩录入!BN41,0)</f>
        <v>0</v>
      </c>
      <c r="AFB38" s="248">
        <f>IF(AFB$6=$AEO$5,成绩录入!BO41,0)</f>
        <v>0</v>
      </c>
      <c r="AFC38" s="248">
        <f>IF(AFC$6=$AEO$5,成绩录入!BP41,0)</f>
        <v>0</v>
      </c>
      <c r="AFD38" s="248">
        <f>IF(AFD$6=$AEO$5,成绩录入!BQ41,0)</f>
        <v>0</v>
      </c>
      <c r="AFE38" s="248">
        <f>IF(AFE$6=$AEO$5,成绩录入!BR41,0)</f>
        <v>0</v>
      </c>
      <c r="AFF38" s="248">
        <f>IF(AFF$6=$AEO$5,成绩录入!BS41,0)</f>
        <v>0</v>
      </c>
      <c r="AFG38" s="248">
        <f>IF(AFG$6=$AEO$5,成绩录入!BT41,0)</f>
        <v>0</v>
      </c>
      <c r="AFH38" s="248">
        <f>IF(AFH$6=$AEO$5,成绩录入!BU41,0)</f>
        <v>0</v>
      </c>
      <c r="AFI38" s="248">
        <f>IF(AFI$6=$AEO$5,成绩录入!BV41,0)</f>
        <v>0</v>
      </c>
      <c r="AFJ38" s="248">
        <f>IF(AFJ$6=$AEO$5,成绩录入!BW41,0)</f>
        <v>0</v>
      </c>
      <c r="AFK38" s="248">
        <f>IF(AFK$6=$AEO$5,成绩录入!BX41,0)</f>
        <v>0</v>
      </c>
      <c r="AFL38" s="248">
        <f>IF(AFL$6=$AEO$5,成绩录入!BY41,0)</f>
        <v>0</v>
      </c>
      <c r="AFM38" s="248">
        <f>IF(AFM$6=$AEO$5,成绩录入!BZ41,0)</f>
        <v>0</v>
      </c>
      <c r="AFN38" s="248">
        <f>IF(AFN$6=$AEO$5,成绩录入!CA41,0)</f>
        <v>0</v>
      </c>
      <c r="AFO38" s="248">
        <f>IF(AFO$6=$AEO$5,成绩录入!CB41,0)</f>
        <v>0</v>
      </c>
      <c r="AFP38" s="248">
        <f>IF(AFP$6=$AEO$5,成绩录入!CC41,0)</f>
        <v>0</v>
      </c>
      <c r="AFQ38" s="248">
        <f>IF(AFQ$6=$AEO$5,成绩录入!CD41,0)</f>
        <v>0</v>
      </c>
      <c r="AFR38" s="248">
        <f>IF(AFR$6=$AEO$5,成绩录入!CE41,0)</f>
        <v>0</v>
      </c>
      <c r="AFS38" s="248">
        <f>IF(AFS$6=$AEO$5,成绩录入!CF41,0)</f>
        <v>0</v>
      </c>
      <c r="AFT38" s="248">
        <f>IF(AFT$6=$AEO$5,成绩录入!CG41,0)</f>
        <v>0</v>
      </c>
      <c r="AFU38" s="248">
        <f>IF(AFU$6=$AEO$5,成绩录入!CH41,0)</f>
        <v>0</v>
      </c>
      <c r="AFV38" s="248">
        <f>IF(AFV$6=$AEO$5,成绩录入!CI41,0)</f>
        <v>0</v>
      </c>
      <c r="AFW38" s="248">
        <f>IF(AFW$6=$AEO$5,成绩录入!CJ41,0)</f>
        <v>0</v>
      </c>
      <c r="AFX38" s="248">
        <f>IF(AFX$6=$AEO$5,成绩录入!CK41,0)</f>
        <v>0</v>
      </c>
      <c r="AFY38" s="248">
        <f>IF(AFY$6=$AEO$5,成绩录入!CL41,0)</f>
        <v>0</v>
      </c>
      <c r="AFZ38" s="248">
        <f>IF(AFZ$6=$AEO$5,成绩录入!CM41,0)</f>
        <v>0</v>
      </c>
      <c r="AGA38" s="248">
        <f>IF(AGA$6=$AEO$5,成绩录入!CN41,0)</f>
        <v>0</v>
      </c>
      <c r="AGB38" s="248">
        <f>IF(AGB$6=$AEO$5,成绩录入!CO41,0)</f>
        <v>0</v>
      </c>
      <c r="AGC38" s="248">
        <f>IF(AGC$6=$AEO$5,成绩录入!CP41,0)</f>
        <v>0</v>
      </c>
      <c r="AGD38" s="248">
        <f>IF(AGD$6=$AEO$5,成绩录入!CQ41,0)</f>
        <v>0</v>
      </c>
      <c r="AGE38" s="248">
        <f>IF(AGE$6=$AEO$5,成绩录入!CR41,0)</f>
        <v>0</v>
      </c>
      <c r="AGF38" s="248">
        <f>IF(AGF$6=$AEO$5,成绩录入!CS41,0)</f>
        <v>0</v>
      </c>
      <c r="AGG38" s="248">
        <f>IF(AGG$6=$AEO$5,成绩录入!CT41,0)</f>
        <v>0</v>
      </c>
      <c r="AGH38" s="248">
        <f>IF(AGH$6=$AEO$5,成绩录入!CU41,0)</f>
        <v>0</v>
      </c>
      <c r="AGI38" s="248">
        <f>IF(AGI$6=$AEO$5,成绩录入!CV41,0)</f>
        <v>0</v>
      </c>
      <c r="AGJ38" s="248">
        <f>IF(AGJ$6=$AEO$5,成绩录入!CW41,0)</f>
        <v>0</v>
      </c>
      <c r="AGK38" s="248">
        <f>IF(AGK$6=$AEO$5,成绩录入!CX41,0)</f>
        <v>0</v>
      </c>
      <c r="AGL38" s="248">
        <f>IF(AGL$6=$AEO$5,成绩录入!CY41,0)</f>
        <v>0</v>
      </c>
      <c r="AGM38" s="248">
        <f>IF(AGM$6=$AEO$5,成绩录入!CZ41,0)</f>
        <v>0</v>
      </c>
      <c r="AGN38" s="248">
        <f>IF(AGN$6=$AEO$5,成绩录入!DA41,0)</f>
        <v>0</v>
      </c>
      <c r="AGO38" s="248">
        <f>IF(AGO$6=$AEO$5,成绩录入!DB41,0)</f>
        <v>0</v>
      </c>
      <c r="AGP38" s="248">
        <f>IF(AGP$6=$AEO$5,成绩录入!DC41,0)</f>
        <v>0</v>
      </c>
      <c r="AGQ38" s="248">
        <f>IF(AGQ$6=$AEO$5,成绩录入!DD41,0)</f>
        <v>0</v>
      </c>
      <c r="AGR38" s="248">
        <f>IF(AGR$6=$AEO$5,成绩录入!DE41,0)</f>
        <v>0</v>
      </c>
      <c r="AGS38" s="248">
        <f>IF(AGS$6=$AEO$5,成绩录入!DF41,0)</f>
        <v>0</v>
      </c>
      <c r="AGT38" s="248">
        <f>IF(AGT$6=$AEO$5,成绩录入!DG41,0)</f>
        <v>0</v>
      </c>
      <c r="AGU38" s="248">
        <f>IF(AGU$6=$AEO$5,成绩录入!DH41,0)</f>
        <v>0</v>
      </c>
      <c r="AGV38" s="248">
        <f>IF(AGV$6=$AEO$5,成绩录入!DI41,0)</f>
        <v>0</v>
      </c>
      <c r="AGW38" s="248">
        <f>IF(AGW$6=$AEO$5,成绩录入!DJ41,0)</f>
        <v>0</v>
      </c>
      <c r="AGX38" s="248">
        <f>IF(AGX$6=$AEO$5,成绩录入!DK41,0)</f>
        <v>0</v>
      </c>
      <c r="AGY38" s="248">
        <f>IF(AGY$6=$AEO$5,成绩录入!DL41,0)</f>
        <v>0</v>
      </c>
      <c r="AGZ38" s="248">
        <f>IF(AGZ$6=$AEO$5,成绩录入!DM41,0)</f>
        <v>0</v>
      </c>
      <c r="AHA38" s="248">
        <f>IF(AHA$6=$AEO$5,成绩录入!DN41,0)</f>
        <v>0</v>
      </c>
      <c r="AHB38" s="248">
        <f>IF(AHB$6=$AEO$5,成绩录入!DO41,0)</f>
        <v>0</v>
      </c>
      <c r="AHC38" s="248">
        <f>IF(AHC$6=$AEO$5,成绩录入!DP41,0)</f>
        <v>0</v>
      </c>
      <c r="AHD38" s="248">
        <f>IF(AHD$6=$AEO$5,成绩录入!DQ41,0)</f>
        <v>0</v>
      </c>
      <c r="AHE38" s="248">
        <f>IF(AHE$6=$AEO$5,成绩录入!DR41,0)</f>
        <v>0</v>
      </c>
      <c r="AHF38" s="248">
        <f>IF(AHF$6=$AEO$5,成绩录入!DS41,0)</f>
        <v>0</v>
      </c>
      <c r="AHG38" s="248">
        <f>IF(AHG$6=$AEO$5,成绩录入!DT41,0)</f>
        <v>0</v>
      </c>
      <c r="AHH38" s="248">
        <f>IF(AHH$6=$AEO$5,成绩录入!DU41,0)</f>
        <v>0</v>
      </c>
      <c r="AHI38" s="248">
        <f>IF(AHI$6=$AEO$5,成绩录入!DV41,0)</f>
        <v>0</v>
      </c>
      <c r="AHJ38" s="248">
        <f>IF(AHJ$6=$AEO$5,成绩录入!DW41,0)</f>
        <v>0</v>
      </c>
      <c r="AHK38" s="248">
        <f>IF(AHK$6=$AEO$5,成绩录入!DX41,0)</f>
        <v>0</v>
      </c>
      <c r="AHL38" s="248">
        <f>IF(AHL$6=$AEO$5,成绩录入!DY41,0)</f>
        <v>0</v>
      </c>
      <c r="AHM38" s="248">
        <f>IF(AHM$6=$AEO$5,成绩录入!DZ41,0)</f>
        <v>0</v>
      </c>
      <c r="AHN38" s="248">
        <f>IF(AHN$6=$AEO$5,成绩录入!EA41,0)</f>
        <v>0</v>
      </c>
      <c r="AHO38" s="248">
        <f>IF(AHO$6=$AEO$5,成绩录入!EB41,0)</f>
        <v>0</v>
      </c>
      <c r="AHP38" s="248">
        <f>IF(AHP$6=$AEO$5,成绩录入!EC41,0)</f>
        <v>0</v>
      </c>
      <c r="AHQ38" s="248">
        <f>IF(AHQ$6=$AEO$5,成绩录入!ED41,0)</f>
        <v>0</v>
      </c>
      <c r="AHR38" s="248">
        <f>IF(AHR$6=$AEO$5,成绩录入!EE41,0)</f>
        <v>0</v>
      </c>
      <c r="AHS38" s="248">
        <f>IF(AHS$6=$AEO$5,成绩录入!EF41,0)</f>
        <v>0</v>
      </c>
      <c r="AHT38" s="248">
        <f>IF(AHT$6=$AEO$5,成绩录入!EG41,0)</f>
        <v>0</v>
      </c>
      <c r="AHU38" s="248">
        <f>IF(AHU$6=$AEO$5,成绩录入!EH41,0)</f>
        <v>0</v>
      </c>
      <c r="AHV38" s="248">
        <f>IF(AHV$6=$AEO$5,成绩录入!EI41,0)</f>
        <v>0</v>
      </c>
      <c r="AHW38" s="248">
        <f>IF(AHW$6=$AEO$5,成绩录入!EJ41,0)</f>
        <v>0</v>
      </c>
      <c r="AHX38" s="248">
        <f>IF(AHX$6=$AEO$5,成绩录入!EK41,0)</f>
        <v>0</v>
      </c>
      <c r="AHY38" s="248">
        <f>IF(AHY$6=$AEO$5,成绩录入!EL41,0)</f>
        <v>0</v>
      </c>
      <c r="AHZ38" s="248">
        <f>IF(AHZ$6=$AEO$5,成绩录入!EM41,0)</f>
        <v>0</v>
      </c>
      <c r="AIA38" s="248">
        <f>IF(AIA$6=$AEO$5,成绩录入!EN41,0)</f>
        <v>0</v>
      </c>
      <c r="AIB38" s="248">
        <f>IF(AIB$6=$AEO$5,成绩录入!EO41,0)</f>
        <v>0</v>
      </c>
      <c r="AIC38" s="248">
        <f>IF(AIC$6=$AEO$5,成绩录入!EP41,0)</f>
        <v>0</v>
      </c>
      <c r="AID38" s="248">
        <f>IF(AID$6=$AEO$5,成绩录入!EQ41,0)</f>
        <v>0</v>
      </c>
      <c r="AIE38" s="248">
        <f>IF(AIE$6=$AEO$5,成绩录入!ER41,0)</f>
        <v>0</v>
      </c>
      <c r="AIF38" s="248">
        <f>IF(AIF$6=$AEO$5,成绩录入!ES41,0)</f>
        <v>0</v>
      </c>
      <c r="AIG38" s="248">
        <f>IF(AIG$6=$AEO$5,成绩录入!ET41,0)</f>
        <v>0</v>
      </c>
      <c r="AIH38" s="248">
        <f>IF(AIH$6=$AEO$5,成绩录入!EU41,0)</f>
        <v>0</v>
      </c>
      <c r="AII38" s="248">
        <f>IF(AII$6=$AEO$5,成绩录入!EV41,0)</f>
        <v>0</v>
      </c>
      <c r="AIJ38" s="248">
        <f>IF(AIJ$6=$AEO$5,成绩录入!EW41,0)</f>
        <v>0</v>
      </c>
      <c r="AIK38" s="248">
        <f>IF(AIK$6=$AEO$5,成绩录入!EX41,0)</f>
        <v>0</v>
      </c>
      <c r="AIL38" s="218">
        <f t="shared" si="35"/>
        <v>0</v>
      </c>
      <c r="AIN38" s="214" t="str">
        <f>初始录入!A43</f>
        <v/>
      </c>
      <c r="AIO38" s="215">
        <f>初始录入!B43</f>
        <v>0</v>
      </c>
      <c r="AIP38" s="216">
        <f>初始录入!C43</f>
        <v>0</v>
      </c>
      <c r="AIQ38" s="314">
        <f>IF(平时!D36&lt;&gt;"",平时!D36,0)</f>
        <v>0</v>
      </c>
      <c r="AIR38" s="324" t="str">
        <f t="shared" si="89"/>
        <v/>
      </c>
      <c r="AIS38" s="314">
        <f>IF(过程!D36&lt;&gt;"",过程!D36,0)</f>
        <v>0</v>
      </c>
      <c r="AIT38" s="324" t="str">
        <f t="shared" si="90"/>
        <v/>
      </c>
      <c r="AIU38" s="216">
        <f>IF(期末!D36&lt;&gt;"",期末!D36,0)</f>
        <v>0</v>
      </c>
      <c r="AIV38" s="324" t="str">
        <f t="shared" si="91"/>
        <v/>
      </c>
      <c r="AIW38" s="325">
        <f t="shared" si="92"/>
        <v>0</v>
      </c>
      <c r="AIX38" s="314">
        <f>IF(平时!E36&lt;&gt;"",平时!E36,0)</f>
        <v>0</v>
      </c>
      <c r="AIY38" s="324" t="str">
        <f t="shared" si="93"/>
        <v/>
      </c>
      <c r="AIZ38" s="314">
        <f>IF(过程!E36&lt;&gt;"",过程!E36,0)</f>
        <v>0</v>
      </c>
      <c r="AJA38" s="324" t="str">
        <f t="shared" si="94"/>
        <v/>
      </c>
      <c r="AJB38" s="216">
        <f>IF(期末!E36&lt;&gt;"",期末!E36,0)</f>
        <v>0</v>
      </c>
      <c r="AJC38" s="324" t="str">
        <f t="shared" si="95"/>
        <v/>
      </c>
      <c r="AJD38" s="325">
        <f t="shared" si="96"/>
        <v>0</v>
      </c>
      <c r="AJE38" s="314">
        <f>IF(平时!F36&lt;&gt;"",平时!F36,0)</f>
        <v>0</v>
      </c>
      <c r="AJF38" s="324" t="str">
        <f t="shared" si="97"/>
        <v/>
      </c>
      <c r="AJG38" s="314">
        <f>IF(过程!F36&lt;&gt;"",过程!F36,0)</f>
        <v>0</v>
      </c>
      <c r="AJH38" s="324" t="str">
        <f t="shared" si="98"/>
        <v/>
      </c>
      <c r="AJI38" s="216">
        <f>IF(期末!F36&lt;&gt;"",期末!F36,0)</f>
        <v>0</v>
      </c>
      <c r="AJJ38" s="324" t="str">
        <f t="shared" si="99"/>
        <v/>
      </c>
      <c r="AJK38" s="325">
        <f t="shared" si="100"/>
        <v>0</v>
      </c>
      <c r="AJL38" s="314">
        <f>IF(平时!G36&lt;&gt;"",平时!G36,0)</f>
        <v>0</v>
      </c>
      <c r="AJM38" s="324" t="str">
        <f t="shared" si="101"/>
        <v/>
      </c>
      <c r="AJN38" s="314">
        <f>IF(过程!G36&lt;&gt;"",过程!G36,0)</f>
        <v>0</v>
      </c>
      <c r="AJO38" s="324" t="str">
        <f t="shared" si="102"/>
        <v/>
      </c>
      <c r="AJP38" s="216">
        <f>IF(期末!G36&lt;&gt;"",期末!G36,0)</f>
        <v>0</v>
      </c>
      <c r="AJQ38" s="324" t="str">
        <f t="shared" si="103"/>
        <v/>
      </c>
      <c r="AJR38" s="325">
        <f t="shared" si="104"/>
        <v>0</v>
      </c>
      <c r="AJS38" s="314">
        <f>IF(平时!H36&lt;&gt;"",平时!H36,0)</f>
        <v>0</v>
      </c>
      <c r="AJT38" s="324" t="str">
        <f t="shared" si="105"/>
        <v/>
      </c>
      <c r="AJU38" s="314">
        <f>IF(过程!H36&lt;&gt;"",过程!H36,0)</f>
        <v>0</v>
      </c>
      <c r="AJV38" s="324" t="str">
        <f t="shared" si="106"/>
        <v/>
      </c>
      <c r="AJW38" s="216">
        <f>IF(期末!H36&lt;&gt;"",期末!H36,0)</f>
        <v>0</v>
      </c>
      <c r="AJX38" s="324" t="str">
        <f t="shared" si="107"/>
        <v/>
      </c>
      <c r="AJY38" s="326">
        <f t="shared" si="108"/>
        <v>0</v>
      </c>
      <c r="AKA38" s="216" t="str">
        <f>初始录入!A43</f>
        <v/>
      </c>
      <c r="AKB38" s="216">
        <f>初始录入!B43</f>
        <v>0</v>
      </c>
      <c r="AKC38" s="216">
        <f>初始录入!C43</f>
        <v>0</v>
      </c>
      <c r="AKD38" s="327" t="str">
        <f>IF(初始录入!$E43=初始录入!$K$2,达成度!$D51,"")</f>
        <v/>
      </c>
      <c r="AKE38" s="327" t="str">
        <f>IF(初始录入!$E43=初始录入!$K$3,达成度!D51,"")</f>
        <v/>
      </c>
      <c r="AKF38" s="216" t="str">
        <f>IF(初始录入!$E43=初始录入!$K$4,达成度!D51,"")</f>
        <v/>
      </c>
      <c r="AKG38" s="216" t="str">
        <f>IF(初始录入!$E43=初始录入!$K$5,达成度!D51,"")</f>
        <v/>
      </c>
      <c r="AKH38" s="327" t="str">
        <f>IF(初始录入!$E43=初始录入!$K$2,达成度!E51,"")</f>
        <v/>
      </c>
      <c r="AKI38" s="327" t="str">
        <f>IF(初始录入!$E43=初始录入!$K$3,达成度!E51,"")</f>
        <v/>
      </c>
      <c r="AKJ38" s="216" t="str">
        <f>IF(初始录入!$E43=初始录入!$K$4,达成度!E51,"")</f>
        <v/>
      </c>
      <c r="AKK38" s="216" t="str">
        <f>IF(初始录入!$E43=初始录入!$K$5,达成度!E51,"")</f>
        <v/>
      </c>
      <c r="AKL38" s="327" t="str">
        <f>IF(初始录入!$E43=初始录入!$K$2,达成度!F51,"")</f>
        <v/>
      </c>
      <c r="AKM38" s="327" t="str">
        <f>IF(初始录入!$E43=初始录入!$K$3,达成度!F51,"")</f>
        <v/>
      </c>
      <c r="AKN38" s="216" t="str">
        <f>IF(初始录入!$E43=初始录入!$K$4,达成度!F51,"")</f>
        <v/>
      </c>
      <c r="AKO38" s="216" t="str">
        <f>IF(初始录入!$E43=初始录入!$K$5,达成度!F51,"")</f>
        <v/>
      </c>
      <c r="AKP38" s="327" t="str">
        <f>IF(初始录入!$E43=初始录入!$K$2,达成度!H51,"")</f>
        <v/>
      </c>
      <c r="AKQ38" s="327" t="str">
        <f>IF(初始录入!$E43=初始录入!$K$3,达成度!H51,"")</f>
        <v/>
      </c>
      <c r="AKR38" s="216" t="str">
        <f>IF(初始录入!$E43=初始录入!$K$4,达成度!H51,"")</f>
        <v/>
      </c>
      <c r="AKS38" s="216" t="str">
        <f>IF(初始录入!$E43=初始录入!$K$5,达成度!H51,"")</f>
        <v/>
      </c>
      <c r="AKT38" s="327" t="str">
        <f>IF(初始录入!$E43=初始录入!$K$2,达成度!I51,"")</f>
        <v/>
      </c>
      <c r="AKU38" s="327" t="str">
        <f>IF(初始录入!$E43=初始录入!$K$3,达成度!I51,"")</f>
        <v/>
      </c>
      <c r="AKV38" s="216" t="str">
        <f>IF(初始录入!$E43=初始录入!$K$4,达成度!I51,"")</f>
        <v/>
      </c>
      <c r="AKW38" s="216" t="str">
        <f>IF(初始录入!$E43=初始录入!$K$5,达成度!I51,"")</f>
        <v/>
      </c>
      <c r="AKX38" s="327" t="str">
        <f>IF(初始录入!$E43=初始录入!$K$2,达成度!J51,"")</f>
        <v/>
      </c>
      <c r="AKY38" s="327" t="str">
        <f>IF(初始录入!$E43=初始录入!$K$3,达成度!J51,"")</f>
        <v/>
      </c>
      <c r="AKZ38" s="216" t="str">
        <f>IF(初始录入!$E43=初始录入!$K$4,达成度!J51,"")</f>
        <v/>
      </c>
      <c r="ALA38" s="216" t="str">
        <f>IF(初始录入!$E43=初始录入!$K$5,达成度!J51,"")</f>
        <v/>
      </c>
      <c r="ALB38" s="327" t="str">
        <f>IF(初始录入!$E43=初始录入!$K$2,达成度!L51,"")</f>
        <v/>
      </c>
      <c r="ALC38" s="327" t="str">
        <f>IF(初始录入!$E43=初始录入!$K$3,达成度!L51,"")</f>
        <v/>
      </c>
      <c r="ALD38" s="216" t="str">
        <f>IF(初始录入!$E43=初始录入!$K$4,达成度!L51,"")</f>
        <v/>
      </c>
      <c r="ALE38" s="216" t="str">
        <f>IF(初始录入!$E43=初始录入!$K$5,达成度!L51,"")</f>
        <v/>
      </c>
      <c r="ALF38" s="327" t="str">
        <f>IF(初始录入!$E43=初始录入!$K$2,达成度!M51,"")</f>
        <v/>
      </c>
      <c r="ALG38" s="327" t="str">
        <f>IF(初始录入!$E43=初始录入!$K$3,达成度!M51,"")</f>
        <v/>
      </c>
      <c r="ALH38" s="216" t="str">
        <f>IF(初始录入!$E43=初始录入!$K$4,达成度!M51,"")</f>
        <v/>
      </c>
      <c r="ALI38" s="216" t="str">
        <f>IF(初始录入!$E43=初始录入!$K$5,达成度!M51,"")</f>
        <v/>
      </c>
      <c r="ALJ38" s="327" t="str">
        <f>IF(初始录入!$E43=初始录入!$K$2,达成度!N51,"")</f>
        <v/>
      </c>
      <c r="ALK38" s="327" t="str">
        <f>IF(初始录入!$E43=初始录入!$K$3,达成度!N51,"")</f>
        <v/>
      </c>
      <c r="ALL38" s="216" t="str">
        <f>IF(初始录入!$E43=初始录入!$K$4,达成度!N51,"")</f>
        <v/>
      </c>
      <c r="ALM38" s="216" t="str">
        <f>IF(初始录入!$E43=初始录入!$K$5,达成度!N51,"")</f>
        <v/>
      </c>
      <c r="ALN38" s="327" t="str">
        <f>IF(初始录入!$E43=初始录入!$K$2,达成度!P51,"")</f>
        <v/>
      </c>
      <c r="ALO38" s="327" t="str">
        <f>IF(初始录入!$E43=初始录入!$K$3,达成度!P51,"")</f>
        <v/>
      </c>
      <c r="ALP38" s="216" t="str">
        <f>IF(初始录入!$E43=初始录入!$K$4,达成度!P51,"")</f>
        <v/>
      </c>
      <c r="ALQ38" s="216" t="str">
        <f>IF(初始录入!$E43=初始录入!$K$5,达成度!P51,"")</f>
        <v/>
      </c>
      <c r="ALR38" s="327" t="str">
        <f>IF(初始录入!$E43=初始录入!$K$2,达成度!Q51,"")</f>
        <v/>
      </c>
      <c r="ALS38" s="327" t="str">
        <f>IF(初始录入!$E43=初始录入!$K$3,达成度!Q51,"")</f>
        <v/>
      </c>
      <c r="ALT38" s="216" t="str">
        <f>IF(初始录入!$E43=初始录入!$K$4,达成度!Q51,"")</f>
        <v/>
      </c>
      <c r="ALU38" s="216" t="str">
        <f>IF(初始录入!$E43=初始录入!$K$5,达成度!Q51,"")</f>
        <v/>
      </c>
      <c r="ALV38" s="327" t="str">
        <f>IF(初始录入!$E43=初始录入!$K$2,达成度!R51,"")</f>
        <v/>
      </c>
      <c r="ALW38" s="327" t="str">
        <f>IF(初始录入!$E43=初始录入!$K$3,达成度!R51,"")</f>
        <v/>
      </c>
      <c r="ALX38" s="216" t="str">
        <f>IF(初始录入!$E43=初始录入!$K$4,达成度!R51,"")</f>
        <v/>
      </c>
      <c r="ALY38" s="216"/>
      <c r="ALZ38" s="327" t="str">
        <f>IF(初始录入!$E43=初始录入!$K$2,达成度!T51,"")</f>
        <v/>
      </c>
      <c r="AMA38" s="327" t="str">
        <f>IF(初始录入!$E43=初始录入!$K$3,达成度!T51,"")</f>
        <v/>
      </c>
      <c r="AMB38" s="216" t="str">
        <f>IF(初始录入!$E43=初始录入!$K$4,达成度!T51,"")</f>
        <v/>
      </c>
      <c r="AMC38" s="216" t="str">
        <f>IF(初始录入!$E43=初始录入!$K$5,达成度!T51,"")</f>
        <v/>
      </c>
      <c r="AMD38" s="327" t="str">
        <f>IF(初始录入!$E43=初始录入!$K$2,达成度!U51,"")</f>
        <v/>
      </c>
      <c r="AME38" s="327" t="str">
        <f>IF(初始录入!$E43=初始录入!$K$3,达成度!U51,"")</f>
        <v/>
      </c>
      <c r="AMF38" s="216" t="str">
        <f>IF(初始录入!$E43=初始录入!$K$4,达成度!U51,"")</f>
        <v/>
      </c>
      <c r="AMG38" s="216" t="str">
        <f>IF(初始录入!$E43=初始录入!$K$5,达成度!U51,"")</f>
        <v/>
      </c>
      <c r="AMH38" s="327" t="str">
        <f>IF(初始录入!$E43=初始录入!$K$2,达成度!V51,"")</f>
        <v/>
      </c>
      <c r="AMI38" s="327" t="str">
        <f>IF(初始录入!$E43=初始录入!$K$3,达成度!V51,"")</f>
        <v/>
      </c>
      <c r="AMJ38" s="216" t="str">
        <f>IF(初始录入!$E43=初始录入!$K$4,达成度!W51,"")</f>
        <v/>
      </c>
      <c r="AMK38" s="216" t="str">
        <f>IF(初始录入!$E43=初始录入!$K$5,达成度!W51,"")</f>
        <v/>
      </c>
      <c r="AMM38" s="215">
        <f t="shared" si="114"/>
        <v>31</v>
      </c>
      <c r="AMN38" s="222" t="str">
        <f t="shared" si="109"/>
        <v/>
      </c>
      <c r="AMO38" s="325" t="str">
        <f>IF($AMM38&lt;=$H$7,INDEX(达成度!$G$21:$G$170,$AMM38,1),"")</f>
        <v/>
      </c>
      <c r="AMP38" s="325" t="str">
        <f>IF($AMM38&lt;=$H$7,INDEX(达成度!$K$21:$K$170,$AMM38,1),"")</f>
        <v/>
      </c>
      <c r="AMQ38" s="325" t="str">
        <f>IF($AMM38&lt;=$H$7,INDEX(达成度!$O$21:$O$170,$AMM38,1),"")</f>
        <v/>
      </c>
      <c r="AMR38" s="325" t="str">
        <f>IF($AMM38&lt;=$H$7,INDEX(达成度!$S$21:$S$170,$AMM38,1),"")</f>
        <v/>
      </c>
      <c r="AMS38" s="326" t="str">
        <f>IF($AMM38&lt;=$H$7,INDEX(达成度!$W$21:$W$170,$AMM38,1),"")</f>
        <v/>
      </c>
      <c r="AMT38" s="328"/>
      <c r="AMU38" s="336"/>
      <c r="AMV38" s="222" t="str">
        <f t="shared" si="110"/>
        <v/>
      </c>
      <c r="AMW38" s="325" t="str">
        <f>IF($AMM38&lt;=$I$7,INDEX(达成度!$G$21:$G$170,$AMM38+$H$7,1),"")</f>
        <v/>
      </c>
      <c r="AMX38" s="325" t="str">
        <f>IF($AMM38&lt;=$I$7,INDEX(达成度!$K$21:$K$170,$AMM38+$H$7,1),"")</f>
        <v/>
      </c>
      <c r="AMY38" s="325" t="str">
        <f>IF($AMM38&lt;=$I$7,INDEX(达成度!$O$21:$O$170,$AMM38+$H$7,1),"")</f>
        <v/>
      </c>
      <c r="AMZ38" s="325" t="str">
        <f>IF($AMM38&lt;=$I$7,INDEX(达成度!$S$21:$S$170,$AMM38+$H$7,1),"")</f>
        <v/>
      </c>
      <c r="ANA38" s="326" t="str">
        <f>IF($AMM38&lt;=$I$7,INDEX(达成度!$W$21:$W$170,$AMM38+$H$7,1),"")</f>
        <v/>
      </c>
      <c r="ANB38" s="206"/>
      <c r="ANC38" s="215"/>
      <c r="AND38" s="216" t="str">
        <f t="shared" si="111"/>
        <v/>
      </c>
      <c r="ANE38" s="325" t="str">
        <f>IF($AMM38&lt;=$J$7,INDEX(达成度!$G$21:$G$170,$AMM38+$H$7+$I$7,1),"")</f>
        <v/>
      </c>
      <c r="ANF38" s="325" t="str">
        <f>IF($AMM38&lt;=$J$7,INDEX(达成度!$K$21:$K$170,$AMM38+$H$7+$I$7,1),"")</f>
        <v/>
      </c>
      <c r="ANG38" s="325" t="str">
        <f>IF($AMM38&lt;=$J$7,INDEX(达成度!$O$21:$O$170,$AMM38+$H$7+$I$7,1),"")</f>
        <v/>
      </c>
      <c r="ANH38" s="325" t="str">
        <f>IF($AMM38&lt;=$J$7,INDEX(达成度!$S$21:$S$170,$AMM38+$H$7+$I$7,1),"")</f>
        <v/>
      </c>
      <c r="ANI38" s="326" t="str">
        <f>IF($AMM38&lt;=$J$7,INDEX(达成度!$W$21:$W$170,$AMM38+$H$7+$I$7,1),"")</f>
        <v/>
      </c>
      <c r="ANK38" s="215"/>
      <c r="ANL38" s="216" t="str">
        <f t="shared" si="112"/>
        <v/>
      </c>
      <c r="ANM38" s="325" t="str">
        <f>IF($AMM38&lt;=$K$7,INDEX(达成度!$G$21:$G$170,$AMM38+$H$7+$I$7+$J$7,1),"")</f>
        <v/>
      </c>
      <c r="ANN38" s="325" t="str">
        <f>IF($AMM38&lt;=$K$7,INDEX(达成度!$K$21:$K$170,$AMM38+$H$7+$I$7+$J$7,1),"")</f>
        <v/>
      </c>
      <c r="ANO38" s="325" t="str">
        <f>IF($AMM38&lt;=$K$7,INDEX(达成度!$O$21:$O$170,$AMM38+$H$7+$I$7+$J$7,1),"")</f>
        <v/>
      </c>
      <c r="ANP38" s="325" t="str">
        <f>IF($AMM38&lt;=$K$7,INDEX(达成度!$S$21:$S$170,$AMM38+$H$7+$I$7+$J$7,1),"")</f>
        <v/>
      </c>
      <c r="ANQ38" s="326" t="str">
        <f>IF($AMM38&lt;=$K$7,INDEX(达成度!$W$21:$W$170,$AMM38+$H$7+$I$7+$J$7,1),"")</f>
        <v/>
      </c>
    </row>
    <row r="39" ht="18" customHeight="1" spans="1:1024 1025:1057">
      <c r="A39" s="215" t="str">
        <f>初始录入!A44</f>
        <v/>
      </c>
      <c r="B39" s="216" t="str">
        <f>IF(初始录入!B44&lt;&gt;"",初始录入!B44,"")</f>
        <v/>
      </c>
      <c r="C39" s="216" t="str">
        <f>IF(初始录入!C44&lt;&gt;"",初始录入!C44,"")</f>
        <v/>
      </c>
      <c r="D39" s="216" t="str">
        <f>IF(初始录入!D44&lt;&gt;"",初始录入!D44,"")</f>
        <v/>
      </c>
      <c r="E39" s="218" t="str">
        <f>IF(初始录入!E44&lt;&gt;"",初始录入!E44,"")</f>
        <v/>
      </c>
      <c r="G39" s="330"/>
      <c r="H39" s="295">
        <f>IF(初始录入!E44=H$6,1,0)</f>
        <v>0</v>
      </c>
      <c r="I39" s="295">
        <f>IF(初始录入!E44=I$6,1,0)</f>
        <v>0</v>
      </c>
      <c r="J39" s="295">
        <f>IF(初始录入!E44=J$6,1,0)</f>
        <v>0</v>
      </c>
      <c r="K39" s="321">
        <f>IF(初始录入!E44=K$6,1,0)</f>
        <v>0</v>
      </c>
      <c r="L39" s="28"/>
      <c r="M39" s="282" t="s">
        <v>30</v>
      </c>
      <c r="N39" s="295">
        <v>1</v>
      </c>
      <c r="O39" s="295">
        <v>2</v>
      </c>
      <c r="P39" s="295">
        <v>3</v>
      </c>
      <c r="Q39" s="295">
        <v>4</v>
      </c>
      <c r="R39" s="295">
        <v>5</v>
      </c>
      <c r="S39" s="295">
        <v>6</v>
      </c>
      <c r="T39" s="295">
        <v>7</v>
      </c>
      <c r="U39" s="295">
        <v>8</v>
      </c>
      <c r="V39" s="295">
        <v>9</v>
      </c>
      <c r="W39" s="321">
        <v>10</v>
      </c>
      <c r="X39" s="28"/>
      <c r="Y39" s="294">
        <v>100</v>
      </c>
      <c r="Z39" s="295">
        <f>成绩录入!$F$7</f>
        <v>0</v>
      </c>
      <c r="AA39" s="295">
        <f>成绩录入!F42</f>
        <v>0</v>
      </c>
      <c r="AB39" s="296">
        <f>IF(初始录入!$M$7&lt;&gt;"",IF(成绩录入!$F$7&lt;&gt;"",IF(初始录入!$P$7="次数",AA39/Z39*Y39,成绩录入!F42),0),0)</f>
        <v>0</v>
      </c>
      <c r="AC39" s="297">
        <f t="shared" si="36"/>
        <v>0</v>
      </c>
      <c r="AD39" s="297">
        <f t="shared" si="23"/>
        <v>0</v>
      </c>
      <c r="AE39" s="297">
        <f t="shared" si="24"/>
        <v>0</v>
      </c>
      <c r="AF39" s="297">
        <f t="shared" si="25"/>
        <v>0</v>
      </c>
      <c r="AG39" s="297">
        <f t="shared" si="26"/>
        <v>0</v>
      </c>
      <c r="AH39" s="298">
        <f t="shared" si="37"/>
        <v>0</v>
      </c>
      <c r="AI39" s="28"/>
      <c r="AJ39" s="260">
        <f>成绩录入!I42</f>
        <v>0</v>
      </c>
      <c r="AK39" s="248">
        <f>成绩录入!J42</f>
        <v>0</v>
      </c>
      <c r="AL39" s="248">
        <f>成绩录入!K42</f>
        <v>0</v>
      </c>
      <c r="AM39" s="248">
        <f>成绩录入!L42</f>
        <v>0</v>
      </c>
      <c r="AN39" s="248">
        <f>成绩录入!M42</f>
        <v>0</v>
      </c>
      <c r="AO39" s="298">
        <f t="shared" si="38"/>
        <v>0</v>
      </c>
      <c r="AP39" s="299"/>
      <c r="AQ39" s="260">
        <f>成绩录入!I42</f>
        <v>0</v>
      </c>
      <c r="AR39" s="248">
        <f>成绩录入!J42</f>
        <v>0</v>
      </c>
      <c r="AS39" s="248">
        <f>成绩录入!K42</f>
        <v>0</v>
      </c>
      <c r="AT39" s="248">
        <f>成绩录入!L42</f>
        <v>0</v>
      </c>
      <c r="AU39" s="248">
        <f>成绩录入!M42</f>
        <v>0</v>
      </c>
      <c r="AV39" s="298">
        <f t="shared" si="39"/>
        <v>0</v>
      </c>
      <c r="AW39" s="299"/>
      <c r="AX39" s="260">
        <f>成绩录入!I42</f>
        <v>0</v>
      </c>
      <c r="AY39" s="248">
        <f>成绩录入!J42</f>
        <v>0</v>
      </c>
      <c r="AZ39" s="248">
        <f>成绩录入!K42</f>
        <v>0</v>
      </c>
      <c r="BA39" s="248">
        <f>成绩录入!L42</f>
        <v>0</v>
      </c>
      <c r="BB39" s="248">
        <f>成绩录入!M42</f>
        <v>0</v>
      </c>
      <c r="BC39" s="298">
        <f t="shared" si="40"/>
        <v>0</v>
      </c>
      <c r="BD39" s="299"/>
      <c r="BE39" s="260">
        <f>成绩录入!I42</f>
        <v>0</v>
      </c>
      <c r="BF39" s="248">
        <f>成绩录入!J42</f>
        <v>0</v>
      </c>
      <c r="BG39" s="248">
        <f>成绩录入!K42</f>
        <v>0</v>
      </c>
      <c r="BH39" s="248">
        <f>成绩录入!L42</f>
        <v>0</v>
      </c>
      <c r="BI39" s="248">
        <f>成绩录入!M42</f>
        <v>0</v>
      </c>
      <c r="BJ39" s="298">
        <f t="shared" si="41"/>
        <v>0</v>
      </c>
      <c r="BK39" s="299"/>
      <c r="BL39" s="260">
        <f>成绩录入!I42</f>
        <v>0</v>
      </c>
      <c r="BM39" s="248">
        <f>成绩录入!J42</f>
        <v>0</v>
      </c>
      <c r="BN39" s="248">
        <f>成绩录入!K42</f>
        <v>0</v>
      </c>
      <c r="BO39" s="248">
        <f>成绩录入!L42</f>
        <v>0</v>
      </c>
      <c r="BP39" s="248">
        <f>成绩录入!M42</f>
        <v>0</v>
      </c>
      <c r="BQ39" s="298">
        <f t="shared" si="42"/>
        <v>0</v>
      </c>
      <c r="BR39" s="300"/>
      <c r="BS39" s="260">
        <f>成绩录入!P42</f>
        <v>0</v>
      </c>
      <c r="BT39" s="248">
        <f>成绩录入!Q42</f>
        <v>0</v>
      </c>
      <c r="BU39" s="248">
        <f>成绩录入!R42</f>
        <v>0</v>
      </c>
      <c r="BV39" s="248">
        <f>成绩录入!S42</f>
        <v>0</v>
      </c>
      <c r="BW39" s="248">
        <f>成绩录入!T42</f>
        <v>0</v>
      </c>
      <c r="BX39" s="248">
        <f>成绩录入!U42</f>
        <v>0</v>
      </c>
      <c r="BY39" s="248">
        <f>成绩录入!V42</f>
        <v>0</v>
      </c>
      <c r="BZ39" s="248">
        <f>成绩录入!W42</f>
        <v>0</v>
      </c>
      <c r="CA39" s="248">
        <f>成绩录入!X42</f>
        <v>0</v>
      </c>
      <c r="CB39" s="248">
        <f>成绩录入!Y42</f>
        <v>0</v>
      </c>
      <c r="CC39" s="298">
        <f t="shared" si="43"/>
        <v>0</v>
      </c>
      <c r="CD39" s="299"/>
      <c r="CE39" s="260">
        <f>成绩录入!P42</f>
        <v>0</v>
      </c>
      <c r="CF39" s="248">
        <f>成绩录入!Q42</f>
        <v>0</v>
      </c>
      <c r="CG39" s="248">
        <f>成绩录入!R42</f>
        <v>0</v>
      </c>
      <c r="CH39" s="248">
        <f>成绩录入!S42</f>
        <v>0</v>
      </c>
      <c r="CI39" s="248">
        <f>成绩录入!T42</f>
        <v>0</v>
      </c>
      <c r="CJ39" s="248">
        <f>成绩录入!U42</f>
        <v>0</v>
      </c>
      <c r="CK39" s="248">
        <f>成绩录入!V42</f>
        <v>0</v>
      </c>
      <c r="CL39" s="248">
        <f>成绩录入!W42</f>
        <v>0</v>
      </c>
      <c r="CM39" s="248">
        <f>成绩录入!X42</f>
        <v>0</v>
      </c>
      <c r="CN39" s="248">
        <f>成绩录入!Y42</f>
        <v>0</v>
      </c>
      <c r="CO39" s="298">
        <f t="shared" si="44"/>
        <v>0</v>
      </c>
      <c r="CP39" s="299"/>
      <c r="CQ39" s="260">
        <f>成绩录入!P42</f>
        <v>0</v>
      </c>
      <c r="CR39" s="248">
        <f>成绩录入!Q42</f>
        <v>0</v>
      </c>
      <c r="CS39" s="248">
        <f>成绩录入!R42</f>
        <v>0</v>
      </c>
      <c r="CT39" s="248">
        <f>成绩录入!S42</f>
        <v>0</v>
      </c>
      <c r="CU39" s="248">
        <f>成绩录入!T42</f>
        <v>0</v>
      </c>
      <c r="CV39" s="248">
        <f>成绩录入!U42</f>
        <v>0</v>
      </c>
      <c r="CW39" s="248">
        <f>成绩录入!V42</f>
        <v>0</v>
      </c>
      <c r="CX39" s="248">
        <f>成绩录入!W42</f>
        <v>0</v>
      </c>
      <c r="CY39" s="248">
        <f>成绩录入!X42</f>
        <v>0</v>
      </c>
      <c r="CZ39" s="248">
        <f>成绩录入!Y42</f>
        <v>0</v>
      </c>
      <c r="DA39" s="298">
        <f t="shared" si="45"/>
        <v>0</v>
      </c>
      <c r="DB39" s="299"/>
      <c r="DC39" s="260">
        <f>成绩录入!P42</f>
        <v>0</v>
      </c>
      <c r="DD39" s="248">
        <f>成绩录入!Q42</f>
        <v>0</v>
      </c>
      <c r="DE39" s="248">
        <f>成绩录入!R42</f>
        <v>0</v>
      </c>
      <c r="DF39" s="248">
        <f>成绩录入!S42</f>
        <v>0</v>
      </c>
      <c r="DG39" s="248">
        <f>成绩录入!T42</f>
        <v>0</v>
      </c>
      <c r="DH39" s="248">
        <f>成绩录入!U42</f>
        <v>0</v>
      </c>
      <c r="DI39" s="248">
        <f>成绩录入!V42</f>
        <v>0</v>
      </c>
      <c r="DJ39" s="248">
        <f>成绩录入!W42</f>
        <v>0</v>
      </c>
      <c r="DK39" s="248">
        <f>成绩录入!X42</f>
        <v>0</v>
      </c>
      <c r="DL39" s="248">
        <f>成绩录入!Y42</f>
        <v>0</v>
      </c>
      <c r="DM39" s="298">
        <f t="shared" si="46"/>
        <v>0</v>
      </c>
      <c r="DN39" s="299"/>
      <c r="DO39" s="260">
        <f>成绩录入!P42</f>
        <v>0</v>
      </c>
      <c r="DP39" s="248">
        <f>成绩录入!Q42</f>
        <v>0</v>
      </c>
      <c r="DQ39" s="248">
        <f>成绩录入!R42</f>
        <v>0</v>
      </c>
      <c r="DR39" s="248">
        <f>成绩录入!S42</f>
        <v>0</v>
      </c>
      <c r="DS39" s="248">
        <f>成绩录入!T42</f>
        <v>0</v>
      </c>
      <c r="DT39" s="248">
        <f>成绩录入!U42</f>
        <v>0</v>
      </c>
      <c r="DU39" s="248">
        <f>成绩录入!V42</f>
        <v>0</v>
      </c>
      <c r="DV39" s="248">
        <f>成绩录入!W42</f>
        <v>0</v>
      </c>
      <c r="DW39" s="248">
        <f>成绩录入!X42</f>
        <v>0</v>
      </c>
      <c r="DX39" s="248">
        <f>成绩录入!Y42</f>
        <v>0</v>
      </c>
      <c r="DY39" s="298">
        <f t="shared" si="47"/>
        <v>0</v>
      </c>
      <c r="DZ39" s="299"/>
      <c r="EA39" s="301" t="e">
        <f t="shared" si="48"/>
        <v>#DIV/0!</v>
      </c>
      <c r="EB39" s="297" t="e">
        <f t="shared" si="49"/>
        <v>#DIV/0!</v>
      </c>
      <c r="EC39" s="297" t="e">
        <f t="shared" si="50"/>
        <v>#DIV/0!</v>
      </c>
      <c r="ED39" s="297" t="e">
        <f t="shared" si="51"/>
        <v>#DIV/0!</v>
      </c>
      <c r="EE39" s="297" t="e">
        <f t="shared" si="52"/>
        <v>#DIV/0!</v>
      </c>
      <c r="EF39" s="302" t="e">
        <f t="shared" si="53"/>
        <v>#DIV/0!</v>
      </c>
      <c r="EG39" s="303"/>
      <c r="EH39" s="304">
        <f t="shared" si="54"/>
        <v>0</v>
      </c>
      <c r="EI39" s="296">
        <f>成绩录入!I42</f>
        <v>0</v>
      </c>
      <c r="EJ39" s="296">
        <f>成绩录入!J42</f>
        <v>0</v>
      </c>
      <c r="EK39" s="296">
        <f>成绩录入!K42</f>
        <v>0</v>
      </c>
      <c r="EL39" s="296">
        <f>成绩录入!L42</f>
        <v>0</v>
      </c>
      <c r="EM39" s="296">
        <f>成绩录入!M42</f>
        <v>0</v>
      </c>
      <c r="EN39" s="296">
        <f>成绩录入!P42</f>
        <v>0</v>
      </c>
      <c r="EO39" s="296">
        <f>成绩录入!Q42</f>
        <v>0</v>
      </c>
      <c r="EP39" s="296">
        <f>成绩录入!R42</f>
        <v>0</v>
      </c>
      <c r="EQ39" s="296">
        <f>成绩录入!S42</f>
        <v>0</v>
      </c>
      <c r="ER39" s="296">
        <f>成绩录入!T42</f>
        <v>0</v>
      </c>
      <c r="ES39" s="296">
        <f>成绩录入!U42</f>
        <v>0</v>
      </c>
      <c r="ET39" s="296">
        <f>成绩录入!V42</f>
        <v>0</v>
      </c>
      <c r="EU39" s="296">
        <f>成绩录入!W42</f>
        <v>0</v>
      </c>
      <c r="EV39" s="296">
        <f>成绩录入!X42</f>
        <v>0</v>
      </c>
      <c r="EW39" s="302">
        <f>成绩录入!Y42</f>
        <v>0</v>
      </c>
      <c r="EX39" s="303"/>
      <c r="EY39" s="304" t="str">
        <f t="shared" si="55"/>
        <v/>
      </c>
      <c r="EZ39" s="296" t="str">
        <f t="shared" si="55"/>
        <v/>
      </c>
      <c r="FA39" s="296" t="str">
        <f t="shared" si="55"/>
        <v/>
      </c>
      <c r="FB39" s="296" t="str">
        <f t="shared" si="55"/>
        <v/>
      </c>
      <c r="FC39" s="302">
        <f>成绩录入!AB42</f>
        <v>0</v>
      </c>
      <c r="FD39" s="303"/>
      <c r="FE39" s="304" t="str">
        <f t="shared" si="56"/>
        <v>√</v>
      </c>
      <c r="FF39" s="296" t="str">
        <f t="shared" si="57"/>
        <v>√</v>
      </c>
      <c r="FG39" s="296" t="str">
        <f t="shared" si="58"/>
        <v>√</v>
      </c>
      <c r="FH39" s="296" t="str">
        <f t="shared" si="59"/>
        <v>√</v>
      </c>
      <c r="FI39" s="302" t="str">
        <f t="shared" si="60"/>
        <v>√</v>
      </c>
      <c r="FJ39" s="299"/>
      <c r="FK39" s="260">
        <f>成绩录入!AB42</f>
        <v>0</v>
      </c>
      <c r="FL39" s="248">
        <f>成绩录入!AC42</f>
        <v>0</v>
      </c>
      <c r="FM39" s="248">
        <f>成绩录入!AD42</f>
        <v>0</v>
      </c>
      <c r="FN39" s="248">
        <f>成绩录入!AE42</f>
        <v>0</v>
      </c>
      <c r="FO39" s="248">
        <f>成绩录入!AF42</f>
        <v>0</v>
      </c>
      <c r="FP39" s="248">
        <f>成绩录入!AG42</f>
        <v>0</v>
      </c>
      <c r="FQ39" s="298">
        <f t="shared" si="61"/>
        <v>0</v>
      </c>
      <c r="FR39" s="299"/>
      <c r="FS39" s="260">
        <f>成绩录入!AB42</f>
        <v>0</v>
      </c>
      <c r="FT39" s="248">
        <f>成绩录入!AC42</f>
        <v>0</v>
      </c>
      <c r="FU39" s="248">
        <f>成绩录入!AD42</f>
        <v>0</v>
      </c>
      <c r="FV39" s="248">
        <f>成绩录入!AE42</f>
        <v>0</v>
      </c>
      <c r="FW39" s="248">
        <f>成绩录入!AF42</f>
        <v>0</v>
      </c>
      <c r="FX39" s="333">
        <f>成绩录入!AG42</f>
        <v>0</v>
      </c>
      <c r="FY39" s="298">
        <f t="shared" si="62"/>
        <v>0</v>
      </c>
      <c r="FZ39" s="299"/>
      <c r="GA39" s="260">
        <f>成绩录入!AB42</f>
        <v>0</v>
      </c>
      <c r="GB39" s="248">
        <f>成绩录入!AC42</f>
        <v>0</v>
      </c>
      <c r="GC39" s="248">
        <f>成绩录入!AD42</f>
        <v>0</v>
      </c>
      <c r="GD39" s="248">
        <f>成绩录入!AE42</f>
        <v>0</v>
      </c>
      <c r="GE39" s="248">
        <f>成绩录入!AF42</f>
        <v>0</v>
      </c>
      <c r="GF39" s="248">
        <f>成绩录入!AG42</f>
        <v>0</v>
      </c>
      <c r="GG39" s="298">
        <f t="shared" si="63"/>
        <v>0</v>
      </c>
      <c r="GH39" s="299"/>
      <c r="GI39" s="260">
        <f>成绩录入!AB42</f>
        <v>0</v>
      </c>
      <c r="GJ39" s="248">
        <f>成绩录入!AC42</f>
        <v>0</v>
      </c>
      <c r="GK39" s="248">
        <f>成绩录入!AD42</f>
        <v>0</v>
      </c>
      <c r="GL39" s="248">
        <f>成绩录入!AE42</f>
        <v>0</v>
      </c>
      <c r="GM39" s="248">
        <f>成绩录入!AF42</f>
        <v>0</v>
      </c>
      <c r="GN39" s="248">
        <f>成绩录入!AG42</f>
        <v>0</v>
      </c>
      <c r="GO39" s="298">
        <f t="shared" si="64"/>
        <v>0</v>
      </c>
      <c r="GP39" s="299"/>
      <c r="GQ39" s="260">
        <f>成绩录入!AB42</f>
        <v>0</v>
      </c>
      <c r="GR39" s="248">
        <f>成绩录入!AC42</f>
        <v>0</v>
      </c>
      <c r="GS39" s="248">
        <f>成绩录入!AD42</f>
        <v>0</v>
      </c>
      <c r="GT39" s="248">
        <f>成绩录入!AE42</f>
        <v>0</v>
      </c>
      <c r="GU39" s="248">
        <f>成绩录入!AF42</f>
        <v>0</v>
      </c>
      <c r="GV39" s="248">
        <f>成绩录入!AG42</f>
        <v>0</v>
      </c>
      <c r="GW39" s="298">
        <f t="shared" si="65"/>
        <v>0</v>
      </c>
      <c r="GX39" s="299"/>
      <c r="GY39" s="247">
        <f>成绩录入!AJ42</f>
        <v>0</v>
      </c>
      <c r="GZ39" s="248">
        <f>成绩录入!AK42</f>
        <v>0</v>
      </c>
      <c r="HA39" s="248">
        <f>成绩录入!AL42</f>
        <v>0</v>
      </c>
      <c r="HB39" s="248">
        <f>成绩录入!AM42</f>
        <v>0</v>
      </c>
      <c r="HC39" s="248">
        <f>成绩录入!AN42</f>
        <v>0</v>
      </c>
      <c r="HD39" s="248">
        <f>成绩录入!AO42</f>
        <v>0</v>
      </c>
      <c r="HE39" s="310">
        <f t="shared" si="66"/>
        <v>0</v>
      </c>
      <c r="HF39" s="299"/>
      <c r="HG39" s="247">
        <f>成绩录入!AJ42</f>
        <v>0</v>
      </c>
      <c r="HH39" s="248">
        <f>成绩录入!AK42</f>
        <v>0</v>
      </c>
      <c r="HI39" s="248">
        <f>成绩录入!AL42</f>
        <v>0</v>
      </c>
      <c r="HJ39" s="248">
        <f>成绩录入!AM42</f>
        <v>0</v>
      </c>
      <c r="HK39" s="248">
        <f>成绩录入!AN42</f>
        <v>0</v>
      </c>
      <c r="HL39" s="248">
        <f>成绩录入!AO42</f>
        <v>0</v>
      </c>
      <c r="HM39" s="310">
        <f t="shared" si="67"/>
        <v>0</v>
      </c>
      <c r="HN39" s="299"/>
      <c r="HO39" s="247">
        <f>成绩录入!AJ42</f>
        <v>0</v>
      </c>
      <c r="HP39" s="248">
        <f>成绩录入!AK42</f>
        <v>0</v>
      </c>
      <c r="HQ39" s="248">
        <f>成绩录入!AL42</f>
        <v>0</v>
      </c>
      <c r="HR39" s="248">
        <f>成绩录入!AM42</f>
        <v>0</v>
      </c>
      <c r="HS39" s="248">
        <f>成绩录入!AN42</f>
        <v>0</v>
      </c>
      <c r="HT39" s="248">
        <f>成绩录入!AO42</f>
        <v>0</v>
      </c>
      <c r="HU39" s="310">
        <f t="shared" si="68"/>
        <v>0</v>
      </c>
      <c r="HV39" s="299"/>
      <c r="HW39" s="247">
        <f>成绩录入!AJ42</f>
        <v>0</v>
      </c>
      <c r="HX39" s="248">
        <f>成绩录入!AK42</f>
        <v>0</v>
      </c>
      <c r="HY39" s="248">
        <f>成绩录入!AL42</f>
        <v>0</v>
      </c>
      <c r="HZ39" s="248">
        <f>成绩录入!AM42</f>
        <v>0</v>
      </c>
      <c r="IA39" s="248">
        <f>成绩录入!AN42</f>
        <v>0</v>
      </c>
      <c r="IB39" s="248">
        <f>成绩录入!AO42</f>
        <v>0</v>
      </c>
      <c r="IC39" s="310">
        <f t="shared" si="69"/>
        <v>0</v>
      </c>
      <c r="ID39" s="299"/>
      <c r="IE39" s="247">
        <f>成绩录入!AJ42</f>
        <v>0</v>
      </c>
      <c r="IF39" s="248">
        <f>成绩录入!AK42</f>
        <v>0</v>
      </c>
      <c r="IG39" s="248">
        <f>成绩录入!AL42</f>
        <v>0</v>
      </c>
      <c r="IH39" s="248">
        <f>成绩录入!AM42</f>
        <v>0</v>
      </c>
      <c r="II39" s="248">
        <f>成绩录入!AN42</f>
        <v>0</v>
      </c>
      <c r="IJ39" s="248">
        <f>成绩录入!AO42</f>
        <v>0</v>
      </c>
      <c r="IK39" s="310">
        <f t="shared" si="70"/>
        <v>0</v>
      </c>
      <c r="IL39" s="299"/>
      <c r="IM39" s="313" t="e">
        <f t="shared" si="71"/>
        <v>#DIV/0!</v>
      </c>
      <c r="IN39" s="314" t="e">
        <f t="shared" si="72"/>
        <v>#DIV/0!</v>
      </c>
      <c r="IO39" s="314" t="e">
        <f t="shared" si="73"/>
        <v>#DIV/0!</v>
      </c>
      <c r="IP39" s="314" t="e">
        <f t="shared" si="74"/>
        <v>#DIV/0!</v>
      </c>
      <c r="IQ39" s="314" t="e">
        <f t="shared" si="75"/>
        <v>#DIV/0!</v>
      </c>
      <c r="IR39" s="315" t="e">
        <f t="shared" si="76"/>
        <v>#DIV/0!</v>
      </c>
      <c r="IS39" s="316"/>
      <c r="IT39" s="214">
        <f>成绩录入!AR42</f>
        <v>0</v>
      </c>
      <c r="IU39" s="216">
        <f>成绩录入!AS42</f>
        <v>0</v>
      </c>
      <c r="IV39" s="216">
        <f>成绩录入!AT42</f>
        <v>0</v>
      </c>
      <c r="IW39" s="216">
        <f>成绩录入!AU42</f>
        <v>0</v>
      </c>
      <c r="IX39" s="216">
        <f>成绩录入!AV42</f>
        <v>0</v>
      </c>
      <c r="IY39" s="216">
        <f>成绩录入!AW42</f>
        <v>0</v>
      </c>
      <c r="IZ39" s="298">
        <f t="shared" si="77"/>
        <v>0</v>
      </c>
      <c r="JA39" s="299"/>
      <c r="JB39" s="317">
        <f>成绩录入!AR42</f>
        <v>0</v>
      </c>
      <c r="JC39" s="216">
        <f>成绩录入!AS42</f>
        <v>0</v>
      </c>
      <c r="JD39" s="216">
        <f>成绩录入!AT42</f>
        <v>0</v>
      </c>
      <c r="JE39" s="216">
        <f>成绩录入!AU42</f>
        <v>0</v>
      </c>
      <c r="JF39" s="216">
        <f>成绩录入!AV42</f>
        <v>0</v>
      </c>
      <c r="JG39" s="216">
        <f>成绩录入!AW42</f>
        <v>0</v>
      </c>
      <c r="JH39" s="298">
        <f t="shared" si="78"/>
        <v>0</v>
      </c>
      <c r="JI39" s="299"/>
      <c r="JJ39" s="248">
        <f>成绩录入!AR42</f>
        <v>0</v>
      </c>
      <c r="JK39" s="248">
        <f>成绩录入!AS42</f>
        <v>0</v>
      </c>
      <c r="JL39" s="248">
        <f>成绩录入!AT42</f>
        <v>0</v>
      </c>
      <c r="JM39" s="248">
        <f>成绩录入!AU42</f>
        <v>0</v>
      </c>
      <c r="JN39" s="248">
        <f>成绩录入!AV42</f>
        <v>0</v>
      </c>
      <c r="JO39" s="248">
        <f>成绩录入!AW42</f>
        <v>0</v>
      </c>
      <c r="JP39" s="298">
        <f t="shared" si="79"/>
        <v>0</v>
      </c>
      <c r="JQ39" s="299"/>
      <c r="JR39" s="308">
        <f>成绩录入!AR42</f>
        <v>0</v>
      </c>
      <c r="JS39" s="248">
        <f>成绩录入!AS42</f>
        <v>0</v>
      </c>
      <c r="JT39" s="248">
        <f>成绩录入!AT42</f>
        <v>0</v>
      </c>
      <c r="JU39" s="248">
        <f>成绩录入!AU42</f>
        <v>0</v>
      </c>
      <c r="JV39" s="248">
        <f>成绩录入!AV42</f>
        <v>0</v>
      </c>
      <c r="JW39" s="248">
        <f>成绩录入!AW42</f>
        <v>0</v>
      </c>
      <c r="JX39" s="298">
        <f t="shared" si="80"/>
        <v>0</v>
      </c>
      <c r="JY39" s="299"/>
      <c r="JZ39" s="308">
        <f>成绩录入!AR42</f>
        <v>0</v>
      </c>
      <c r="KA39" s="248">
        <f>成绩录入!AS42</f>
        <v>0</v>
      </c>
      <c r="KB39" s="248">
        <f>成绩录入!AT42</f>
        <v>0</v>
      </c>
      <c r="KC39" s="248">
        <f>成绩录入!AU42</f>
        <v>0</v>
      </c>
      <c r="KD39" s="248">
        <f>成绩录入!AV42</f>
        <v>0</v>
      </c>
      <c r="KE39" s="248">
        <f>成绩录入!AW42</f>
        <v>0</v>
      </c>
      <c r="KF39" s="298">
        <f t="shared" si="81"/>
        <v>0</v>
      </c>
      <c r="KG39" s="299"/>
      <c r="KH39" s="313">
        <f t="shared" si="28"/>
        <v>0</v>
      </c>
      <c r="KI39" s="314">
        <f t="shared" si="82"/>
        <v>0</v>
      </c>
      <c r="KJ39" s="314">
        <f t="shared" si="83"/>
        <v>0</v>
      </c>
      <c r="KK39" s="314">
        <f t="shared" si="84"/>
        <v>0</v>
      </c>
      <c r="KL39" s="314">
        <f t="shared" si="85"/>
        <v>0</v>
      </c>
      <c r="KM39" s="315">
        <f t="shared" si="86"/>
        <v>0</v>
      </c>
      <c r="KN39" s="90"/>
      <c r="KO39" s="294">
        <f>IF(总评!G37&lt;60,1,0)</f>
        <v>0</v>
      </c>
      <c r="KP39" s="295">
        <f t="shared" si="29"/>
        <v>0</v>
      </c>
      <c r="KQ39" s="295">
        <f t="shared" si="30"/>
        <v>0</v>
      </c>
      <c r="KR39" s="321">
        <f t="shared" si="31"/>
        <v>0</v>
      </c>
      <c r="KS39" s="321">
        <f t="shared" si="87"/>
        <v>0</v>
      </c>
      <c r="KT39" s="27"/>
      <c r="KU39" s="27"/>
      <c r="KV39" s="27"/>
      <c r="KW39" s="27"/>
      <c r="KX39" s="27"/>
      <c r="KY39" s="27"/>
      <c r="KZ39" s="27"/>
      <c r="LA39" s="27"/>
      <c r="LB39" s="27"/>
      <c r="LC39" s="27"/>
      <c r="OT39" s="247">
        <f>IF(OT$6=$OS$5,成绩录入!BC42,0)</f>
        <v>0</v>
      </c>
      <c r="OU39" s="248">
        <f>IF(OU$6=$OS$5,成绩录入!BD42,0)</f>
        <v>0</v>
      </c>
      <c r="OV39" s="248">
        <f>IF(OV$6=$OS$5,成绩录入!BE42,0)</f>
        <v>0</v>
      </c>
      <c r="OW39" s="248">
        <f>IF(OW$6=$OS$5,成绩录入!BF42,0)</f>
        <v>0</v>
      </c>
      <c r="OX39" s="248">
        <f>IF(OX$6=$OS$5,成绩录入!BG42,0)</f>
        <v>0</v>
      </c>
      <c r="OY39" s="248">
        <f>IF(OY$6=$OS$5,成绩录入!BH42,0)</f>
        <v>0</v>
      </c>
      <c r="OZ39" s="248">
        <f>IF(OZ$6=$OS$5,成绩录入!BI42,0)</f>
        <v>0</v>
      </c>
      <c r="PA39" s="248">
        <f>IF(PA$6=$OS$5,成绩录入!BJ42,0)</f>
        <v>0</v>
      </c>
      <c r="PB39" s="248">
        <f>IF(PB$6=$OS$5,成绩录入!BK42,0)</f>
        <v>0</v>
      </c>
      <c r="PC39" s="248">
        <f>IF(PC$6=$OS$5,成绩录入!BL42,0)</f>
        <v>0</v>
      </c>
      <c r="PD39" s="248">
        <f>IF(PD$6=$OS$5,成绩录入!BM42,0)</f>
        <v>0</v>
      </c>
      <c r="PE39" s="248">
        <f>IF(PE$6=$OS$5,成绩录入!BN42,0)</f>
        <v>0</v>
      </c>
      <c r="PF39" s="248">
        <f>IF(PF$6=$OS$5,成绩录入!BO42,0)</f>
        <v>0</v>
      </c>
      <c r="PG39" s="248">
        <f>IF(PG$6=$OS$5,成绩录入!BP42,0)</f>
        <v>0</v>
      </c>
      <c r="PH39" s="248">
        <f>IF(PH$6=$OS$5,成绩录入!BQ42,0)</f>
        <v>0</v>
      </c>
      <c r="PI39" s="248">
        <f>IF(PI$6=$OS$5,成绩录入!BR42,0)</f>
        <v>0</v>
      </c>
      <c r="PJ39" s="248">
        <f>IF(PJ$6=$OS$5,成绩录入!BS42,0)</f>
        <v>0</v>
      </c>
      <c r="PK39" s="248">
        <f>IF(PK$6=$OS$5,成绩录入!BT42,0)</f>
        <v>0</v>
      </c>
      <c r="PL39" s="248">
        <f>IF(PL$6=$OS$5,成绩录入!BU42,0)</f>
        <v>0</v>
      </c>
      <c r="PM39" s="248">
        <f>IF(PM$6=$OS$5,成绩录入!BV42,0)</f>
        <v>0</v>
      </c>
      <c r="PN39" s="248">
        <f>IF(PN$6=$OS$5,成绩录入!BW42,0)</f>
        <v>0</v>
      </c>
      <c r="PO39" s="248">
        <f>IF(PO$6=$OS$5,成绩录入!BX42,0)</f>
        <v>0</v>
      </c>
      <c r="PP39" s="248">
        <f>IF(PP$6=$OS$5,成绩录入!BY42,0)</f>
        <v>0</v>
      </c>
      <c r="PQ39" s="248">
        <f>IF(PQ$6=$OS$5,成绩录入!BZ42,0)</f>
        <v>0</v>
      </c>
      <c r="PR39" s="248">
        <f>IF(PR$6=$OS$5,成绩录入!CA42,0)</f>
        <v>0</v>
      </c>
      <c r="PS39" s="248">
        <f>IF(PS$6=$OS$5,成绩录入!CB42,0)</f>
        <v>0</v>
      </c>
      <c r="PT39" s="248">
        <f>IF(PT$6=$OS$5,成绩录入!CC42,0)</f>
        <v>0</v>
      </c>
      <c r="PU39" s="248">
        <f>IF(PU$6=$OS$5,成绩录入!CD42,0)</f>
        <v>0</v>
      </c>
      <c r="PV39" s="248">
        <f>IF(PV$6=$OS$5,成绩录入!CE42,0)</f>
        <v>0</v>
      </c>
      <c r="PW39" s="248">
        <f>IF(PW$6=$OS$5,成绩录入!CF42,0)</f>
        <v>0</v>
      </c>
      <c r="PX39" s="248">
        <f>IF(PX$6=$OS$5,成绩录入!CG42,0)</f>
        <v>0</v>
      </c>
      <c r="PY39" s="248">
        <f>IF(PY$6=$OS$5,成绩录入!CH42,0)</f>
        <v>0</v>
      </c>
      <c r="PZ39" s="248">
        <f>IF(PZ$6=$OS$5,成绩录入!CI42,0)</f>
        <v>0</v>
      </c>
      <c r="QA39" s="248">
        <f>IF(QA$6=$OS$5,成绩录入!CJ42,0)</f>
        <v>0</v>
      </c>
      <c r="QB39" s="248">
        <f>IF(QB$6=$OS$5,成绩录入!CK42,0)</f>
        <v>0</v>
      </c>
      <c r="QC39" s="248">
        <f>IF(QC$6=$OS$5,成绩录入!CL42,0)</f>
        <v>0</v>
      </c>
      <c r="QD39" s="248">
        <f>IF(QD$6=$OS$5,成绩录入!CM42,0)</f>
        <v>0</v>
      </c>
      <c r="QE39" s="248">
        <f>IF(QE$6=$OS$5,成绩录入!CN42,0)</f>
        <v>0</v>
      </c>
      <c r="QF39" s="248">
        <f>IF(QF$6=$OS$5,成绩录入!CO42,0)</f>
        <v>0</v>
      </c>
      <c r="QG39" s="248">
        <f>IF(QG$6=$OS$5,成绩录入!CP42,0)</f>
        <v>0</v>
      </c>
      <c r="QH39" s="248">
        <f>IF(QH$6=$OS$5,成绩录入!CQ42,0)</f>
        <v>0</v>
      </c>
      <c r="QI39" s="248">
        <f>IF(QI$6=$OS$5,成绩录入!CR42,0)</f>
        <v>0</v>
      </c>
      <c r="QJ39" s="248">
        <f>IF(QJ$6=$OS$5,成绩录入!CS42,0)</f>
        <v>0</v>
      </c>
      <c r="QK39" s="248">
        <f>IF(QK$6=$OS$5,成绩录入!CT42,0)</f>
        <v>0</v>
      </c>
      <c r="QL39" s="248">
        <f>IF(QL$6=$OS$5,成绩录入!CU42,0)</f>
        <v>0</v>
      </c>
      <c r="QM39" s="248">
        <f>IF(QM$6=$OS$5,成绩录入!CV42,0)</f>
        <v>0</v>
      </c>
      <c r="QN39" s="248">
        <f>IF(QN$6=$OS$5,成绩录入!CW42,0)</f>
        <v>0</v>
      </c>
      <c r="QO39" s="248">
        <f>IF(QO$6=$OS$5,成绩录入!CX42,0)</f>
        <v>0</v>
      </c>
      <c r="QP39" s="248">
        <f>IF(QP$6=$OS$5,成绩录入!CY42,0)</f>
        <v>0</v>
      </c>
      <c r="QQ39" s="248">
        <f>IF(QQ$6=$OS$5,成绩录入!CZ42,0)</f>
        <v>0</v>
      </c>
      <c r="QR39" s="248">
        <f>IF(QR$6=$OS$5,成绩录入!DA42,0)</f>
        <v>0</v>
      </c>
      <c r="QS39" s="248">
        <f>IF(QS$6=$OS$5,成绩录入!DB42,0)</f>
        <v>0</v>
      </c>
      <c r="QT39" s="248">
        <f>IF(QT$6=$OS$5,成绩录入!DC42,0)</f>
        <v>0</v>
      </c>
      <c r="QU39" s="248">
        <f>IF(QU$6=$OS$5,成绩录入!DD42,0)</f>
        <v>0</v>
      </c>
      <c r="QV39" s="248">
        <f>IF(QV$6=$OS$5,成绩录入!DE42,0)</f>
        <v>0</v>
      </c>
      <c r="QW39" s="248">
        <f>IF(QW$6=$OS$5,成绩录入!DF42,0)</f>
        <v>0</v>
      </c>
      <c r="QX39" s="248">
        <f>IF(QX$6=$OS$5,成绩录入!DG42,0)</f>
        <v>0</v>
      </c>
      <c r="QY39" s="248">
        <f>IF(QY$6=$OS$5,成绩录入!DH42,0)</f>
        <v>0</v>
      </c>
      <c r="QZ39" s="248">
        <f>IF(QZ$6=$OS$5,成绩录入!DI42,0)</f>
        <v>0</v>
      </c>
      <c r="RA39" s="248">
        <f>IF(RA$6=$OS$5,成绩录入!DJ42,0)</f>
        <v>0</v>
      </c>
      <c r="RB39" s="248">
        <f>IF(RB$6=$OS$5,成绩录入!DK42,0)</f>
        <v>0</v>
      </c>
      <c r="RC39" s="248">
        <f>IF(RC$6=$OS$5,成绩录入!DL42,0)</f>
        <v>0</v>
      </c>
      <c r="RD39" s="248">
        <f>IF(RD$6=$OS$5,成绩录入!DM42,0)</f>
        <v>0</v>
      </c>
      <c r="RE39" s="248">
        <f>IF(RE$6=$OS$5,成绩录入!DN42,0)</f>
        <v>0</v>
      </c>
      <c r="RF39" s="248">
        <f>IF(RF$6=$OS$5,成绩录入!DO42,0)</f>
        <v>0</v>
      </c>
      <c r="RG39" s="248">
        <f>IF(RG$6=$OS$5,成绩录入!DP42,0)</f>
        <v>0</v>
      </c>
      <c r="RH39" s="248">
        <f>IF(RH$6=$OS$5,成绩录入!DQ42,0)</f>
        <v>0</v>
      </c>
      <c r="RI39" s="248">
        <f>IF(RI$6=$OS$5,成绩录入!DR42,0)</f>
        <v>0</v>
      </c>
      <c r="RJ39" s="248">
        <f>IF(RJ$6=$OS$5,成绩录入!DS42,0)</f>
        <v>0</v>
      </c>
      <c r="RK39" s="248">
        <f>IF(RK$6=$OS$5,成绩录入!DT42,0)</f>
        <v>0</v>
      </c>
      <c r="RL39" s="248">
        <f>IF(RL$6=$OS$5,成绩录入!DU42,0)</f>
        <v>0</v>
      </c>
      <c r="RM39" s="248">
        <f>IF(RM$6=$OS$5,成绩录入!DV42,0)</f>
        <v>0</v>
      </c>
      <c r="RN39" s="248">
        <f>IF(RN$6=$OS$5,成绩录入!DW42,0)</f>
        <v>0</v>
      </c>
      <c r="RO39" s="248">
        <f>IF(RO$6=$OS$5,成绩录入!DX42,0)</f>
        <v>0</v>
      </c>
      <c r="RP39" s="248">
        <f>IF(RP$6=$OS$5,成绩录入!DY42,0)</f>
        <v>0</v>
      </c>
      <c r="RQ39" s="248">
        <f>IF(RQ$6=$OS$5,成绩录入!DZ42,0)</f>
        <v>0</v>
      </c>
      <c r="RR39" s="248">
        <f>IF(RR$6=$OS$5,成绩录入!EA42,0)</f>
        <v>0</v>
      </c>
      <c r="RS39" s="248">
        <f>IF(RS$6=$OS$5,成绩录入!EB42,0)</f>
        <v>0</v>
      </c>
      <c r="RT39" s="248">
        <f>IF(RT$6=$OS$5,成绩录入!EC42,0)</f>
        <v>0</v>
      </c>
      <c r="RU39" s="248">
        <f>IF(RU$6=$OS$5,成绩录入!ED42,0)</f>
        <v>0</v>
      </c>
      <c r="RV39" s="248">
        <f>IF(RV$6=$OS$5,成绩录入!EE42,0)</f>
        <v>0</v>
      </c>
      <c r="RW39" s="248">
        <f>IF(RW$6=$OS$5,成绩录入!EF42,0)</f>
        <v>0</v>
      </c>
      <c r="RX39" s="248">
        <f>IF(RX$6=$OS$5,成绩录入!EG42,0)</f>
        <v>0</v>
      </c>
      <c r="RY39" s="248">
        <f>IF(RY$6=$OS$5,成绩录入!EH42,0)</f>
        <v>0</v>
      </c>
      <c r="RZ39" s="248">
        <f>IF(RZ$6=$OS$5,成绩录入!EI42,0)</f>
        <v>0</v>
      </c>
      <c r="SA39" s="248">
        <f>IF(SA$6=$OS$5,成绩录入!EJ42,0)</f>
        <v>0</v>
      </c>
      <c r="SB39" s="248">
        <f>IF(SB$6=$OS$5,成绩录入!EK42,0)</f>
        <v>0</v>
      </c>
      <c r="SC39" s="248">
        <f>IF(SC$6=$OS$5,成绩录入!EL42,0)</f>
        <v>0</v>
      </c>
      <c r="SD39" s="248">
        <f>IF(SD$6=$OS$5,成绩录入!EM42,0)</f>
        <v>0</v>
      </c>
      <c r="SE39" s="248">
        <f>IF(SE$6=$OS$5,成绩录入!EN42,0)</f>
        <v>0</v>
      </c>
      <c r="SF39" s="248">
        <f>IF(SF$6=$OS$5,成绩录入!EO42,0)</f>
        <v>0</v>
      </c>
      <c r="SG39" s="248">
        <f>IF(SG$6=$OS$5,成绩录入!EP42,0)</f>
        <v>0</v>
      </c>
      <c r="SH39" s="248">
        <f>IF(SH$6=$OS$5,成绩录入!EQ42,0)</f>
        <v>0</v>
      </c>
      <c r="SI39" s="248">
        <f>IF(SI$6=$OS$5,成绩录入!ER42,0)</f>
        <v>0</v>
      </c>
      <c r="SJ39" s="248">
        <f>IF(SJ$6=$OS$5,成绩录入!ES42,0)</f>
        <v>0</v>
      </c>
      <c r="SK39" s="248">
        <f>IF(SK$6=$OS$5,成绩录入!ET42,0)</f>
        <v>0</v>
      </c>
      <c r="SL39" s="248">
        <f>IF(SL$6=$OS$5,成绩录入!EU42,0)</f>
        <v>0</v>
      </c>
      <c r="SM39" s="248">
        <f>IF(SM$6=$OS$5,成绩录入!EV42,0)</f>
        <v>0</v>
      </c>
      <c r="SN39" s="248">
        <f>IF(SN$6=$OS$5,成绩录入!EW42,0)</f>
        <v>0</v>
      </c>
      <c r="SO39" s="248">
        <f>IF(SO$6=$OS$5,成绩录入!EX42,0)</f>
        <v>0</v>
      </c>
      <c r="SP39" s="218">
        <f t="shared" si="88"/>
        <v>0</v>
      </c>
      <c r="SQ39" s="166"/>
      <c r="SR39" s="166"/>
      <c r="SS39" s="247">
        <f>IF(SS$6=$SR$5,成绩录入!BC42,0)</f>
        <v>0</v>
      </c>
      <c r="ST39" s="248">
        <f>IF(ST$6=$SR$5,成绩录入!BD42,0)</f>
        <v>0</v>
      </c>
      <c r="SU39" s="248">
        <f>IF(SU$6=$SR$5,成绩录入!BE42,0)</f>
        <v>0</v>
      </c>
      <c r="SV39" s="248">
        <f>IF(SV$6=$SR$5,成绩录入!BF42,0)</f>
        <v>0</v>
      </c>
      <c r="SW39" s="248">
        <f>IF(SW$6=$SR$5,成绩录入!BG42,0)</f>
        <v>0</v>
      </c>
      <c r="SX39" s="248">
        <f>IF(SX$6=$SR$5,成绩录入!BH42,0)</f>
        <v>0</v>
      </c>
      <c r="SY39" s="248">
        <f>IF(SY$6=$SR$5,成绩录入!BI42,0)</f>
        <v>0</v>
      </c>
      <c r="SZ39" s="248">
        <f>IF(SZ$6=$SR$5,成绩录入!BJ42,0)</f>
        <v>0</v>
      </c>
      <c r="TA39" s="248">
        <f>IF(TA$6=$SR$5,成绩录入!BK42,0)</f>
        <v>0</v>
      </c>
      <c r="TB39" s="248">
        <f>IF(TB$6=$SR$5,成绩录入!BL42,0)</f>
        <v>0</v>
      </c>
      <c r="TC39" s="248">
        <f>IF(TC$6=$SR$5,成绩录入!BM42,0)</f>
        <v>0</v>
      </c>
      <c r="TD39" s="248">
        <f>IF(TD$6=$SR$5,成绩录入!BN42,0)</f>
        <v>0</v>
      </c>
      <c r="TE39" s="248">
        <f>IF(TE$6=$SR$5,成绩录入!BO42,0)</f>
        <v>0</v>
      </c>
      <c r="TF39" s="248">
        <f>IF(TF$6=$SR$5,成绩录入!BP42,0)</f>
        <v>0</v>
      </c>
      <c r="TG39" s="248">
        <f>IF(TG$6=$SR$5,成绩录入!BQ42,0)</f>
        <v>0</v>
      </c>
      <c r="TH39" s="248">
        <f>IF(TH$6=$SR$5,成绩录入!BR42,0)</f>
        <v>0</v>
      </c>
      <c r="TI39" s="248">
        <f>IF(TI$6=$SR$5,成绩录入!BS42,0)</f>
        <v>0</v>
      </c>
      <c r="TJ39" s="248">
        <f>IF(TJ$6=$SR$5,成绩录入!BT42,0)</f>
        <v>0</v>
      </c>
      <c r="TK39" s="248">
        <f>IF(TK$6=$SR$5,成绩录入!BU42,0)</f>
        <v>0</v>
      </c>
      <c r="TL39" s="248">
        <f>IF(TL$6=$SR$5,成绩录入!BV42,0)</f>
        <v>0</v>
      </c>
      <c r="TM39" s="248">
        <f>IF(TM$6=$SR$5,成绩录入!BW42,0)</f>
        <v>0</v>
      </c>
      <c r="TN39" s="248">
        <f>IF(TN$6=$SR$5,成绩录入!BX42,0)</f>
        <v>0</v>
      </c>
      <c r="TO39" s="248">
        <f>IF(TO$6=$SR$5,成绩录入!BY42,0)</f>
        <v>0</v>
      </c>
      <c r="TP39" s="248">
        <f>IF(TP$6=$SR$5,成绩录入!BZ42,0)</f>
        <v>0</v>
      </c>
      <c r="TQ39" s="248">
        <f>IF(TQ$6=$SR$5,成绩录入!CA42,0)</f>
        <v>0</v>
      </c>
      <c r="TR39" s="248">
        <f>IF(TR$6=$SR$5,成绩录入!CB42,0)</f>
        <v>0</v>
      </c>
      <c r="TS39" s="248">
        <f>IF(TS$6=$SR$5,成绩录入!CC42,0)</f>
        <v>0</v>
      </c>
      <c r="TT39" s="248">
        <f>IF(TT$6=$SR$5,成绩录入!CD42,0)</f>
        <v>0</v>
      </c>
      <c r="TU39" s="248">
        <f>IF(TU$6=$SR$5,成绩录入!CE42,0)</f>
        <v>0</v>
      </c>
      <c r="TV39" s="248">
        <f>IF(TV$6=$SR$5,成绩录入!CF42,0)</f>
        <v>0</v>
      </c>
      <c r="TW39" s="248">
        <f>IF(TW$6=$SR$5,成绩录入!CG42,0)</f>
        <v>0</v>
      </c>
      <c r="TX39" s="248">
        <f>IF(TX$6=$SR$5,成绩录入!CH42,0)</f>
        <v>0</v>
      </c>
      <c r="TY39" s="248">
        <f>IF(TY$6=$SR$5,成绩录入!CI42,0)</f>
        <v>0</v>
      </c>
      <c r="TZ39" s="248">
        <f>IF(TZ$6=$SR$5,成绩录入!CJ42,0)</f>
        <v>0</v>
      </c>
      <c r="UA39" s="248">
        <f>IF(UA$6=$SR$5,成绩录入!CK42,0)</f>
        <v>0</v>
      </c>
      <c r="UB39" s="248">
        <f>IF(UB$6=$SR$5,成绩录入!CL42,0)</f>
        <v>0</v>
      </c>
      <c r="UC39" s="248">
        <f>IF(UC$6=$SR$5,成绩录入!CM42,0)</f>
        <v>0</v>
      </c>
      <c r="UD39" s="248">
        <f>IF(UD$6=$SR$5,成绩录入!CN42,0)</f>
        <v>0</v>
      </c>
      <c r="UE39" s="248">
        <f>IF(UE$6=$SR$5,成绩录入!CO42,0)</f>
        <v>0</v>
      </c>
      <c r="UF39" s="248">
        <f>IF(UF$6=$SR$5,成绩录入!CP42,0)</f>
        <v>0</v>
      </c>
      <c r="UG39" s="248">
        <f>IF(UG$6=$SR$5,成绩录入!CQ42,0)</f>
        <v>0</v>
      </c>
      <c r="UH39" s="248">
        <f>IF(UH$6=$SR$5,成绩录入!CR42,0)</f>
        <v>0</v>
      </c>
      <c r="UI39" s="248">
        <f>IF(UI$6=$SR$5,成绩录入!CS42,0)</f>
        <v>0</v>
      </c>
      <c r="UJ39" s="248">
        <f>IF(UJ$6=$SR$5,成绩录入!CT42,0)</f>
        <v>0</v>
      </c>
      <c r="UK39" s="248">
        <f>IF(UK$6=$SR$5,成绩录入!CU42,0)</f>
        <v>0</v>
      </c>
      <c r="UL39" s="248">
        <f>IF(UL$6=$SR$5,成绩录入!CV42,0)</f>
        <v>0</v>
      </c>
      <c r="UM39" s="248">
        <f>IF(UM$6=$SR$5,成绩录入!CW42,0)</f>
        <v>0</v>
      </c>
      <c r="UN39" s="248">
        <f>IF(UN$6=$SR$5,成绩录入!CX42,0)</f>
        <v>0</v>
      </c>
      <c r="UO39" s="248">
        <f>IF(UO$6=$SR$5,成绩录入!CY42,0)</f>
        <v>0</v>
      </c>
      <c r="UP39" s="248">
        <f>IF(UP$6=$SR$5,成绩录入!CZ42,0)</f>
        <v>0</v>
      </c>
      <c r="UQ39" s="248">
        <f>IF(UQ$6=$SR$5,成绩录入!DA42,0)</f>
        <v>0</v>
      </c>
      <c r="UR39" s="248">
        <f>IF(UR$6=$SR$5,成绩录入!DB42,0)</f>
        <v>0</v>
      </c>
      <c r="US39" s="248">
        <f>IF(US$6=$SR$5,成绩录入!DC42,0)</f>
        <v>0</v>
      </c>
      <c r="UT39" s="248">
        <f>IF(UT$6=$SR$5,成绩录入!DD42,0)</f>
        <v>0</v>
      </c>
      <c r="UU39" s="248">
        <f>IF(UU$6=$SR$5,成绩录入!DE42,0)</f>
        <v>0</v>
      </c>
      <c r="UV39" s="248">
        <f>IF(UV$6=$SR$5,成绩录入!DF42,0)</f>
        <v>0</v>
      </c>
      <c r="UW39" s="248">
        <f>IF(UW$6=$SR$5,成绩录入!DG42,0)</f>
        <v>0</v>
      </c>
      <c r="UX39" s="248">
        <f>IF(UX$6=$SR$5,成绩录入!DH42,0)</f>
        <v>0</v>
      </c>
      <c r="UY39" s="248">
        <f>IF(UY$6=$SR$5,成绩录入!DI42,0)</f>
        <v>0</v>
      </c>
      <c r="UZ39" s="248">
        <f>IF(UZ$6=$SR$5,成绩录入!DJ42,0)</f>
        <v>0</v>
      </c>
      <c r="VA39" s="248">
        <f>IF(VA$6=$SR$5,成绩录入!DK42,0)</f>
        <v>0</v>
      </c>
      <c r="VB39" s="248">
        <f>IF(VB$6=$SR$5,成绩录入!DL42,0)</f>
        <v>0</v>
      </c>
      <c r="VC39" s="248">
        <f>IF(VC$6=$SR$5,成绩录入!DM42,0)</f>
        <v>0</v>
      </c>
      <c r="VD39" s="248">
        <f>IF(VD$6=$SR$5,成绩录入!DN42,0)</f>
        <v>0</v>
      </c>
      <c r="VE39" s="248">
        <f>IF(VE$6=$SR$5,成绩录入!DO42,0)</f>
        <v>0</v>
      </c>
      <c r="VF39" s="248">
        <f>IF(VF$6=$SR$5,成绩录入!DP42,0)</f>
        <v>0</v>
      </c>
      <c r="VG39" s="248">
        <f>IF(VG$6=$SR$5,成绩录入!DQ42,0)</f>
        <v>0</v>
      </c>
      <c r="VH39" s="248">
        <f>IF(VH$6=$SR$5,成绩录入!DR42,0)</f>
        <v>0</v>
      </c>
      <c r="VI39" s="248">
        <f>IF(VI$6=$SR$5,成绩录入!DS42,0)</f>
        <v>0</v>
      </c>
      <c r="VJ39" s="248">
        <f>IF(VJ$6=$SR$5,成绩录入!DT42,0)</f>
        <v>0</v>
      </c>
      <c r="VK39" s="248">
        <f>IF(VK$6=$SR$5,成绩录入!DU42,0)</f>
        <v>0</v>
      </c>
      <c r="VL39" s="248">
        <f>IF(VL$6=$SR$5,成绩录入!DV42,0)</f>
        <v>0</v>
      </c>
      <c r="VM39" s="248">
        <f>IF(VM$6=$SR$5,成绩录入!DW42,0)</f>
        <v>0</v>
      </c>
      <c r="VN39" s="248">
        <f>IF(VN$6=$SR$5,成绩录入!DX42,0)</f>
        <v>0</v>
      </c>
      <c r="VO39" s="248">
        <f>IF(VO$6=$SR$5,成绩录入!DY42,0)</f>
        <v>0</v>
      </c>
      <c r="VP39" s="248">
        <f>IF(VP$6=$SR$5,成绩录入!DZ42,0)</f>
        <v>0</v>
      </c>
      <c r="VQ39" s="248">
        <f>IF(VQ$6=$SR$5,成绩录入!EA42,0)</f>
        <v>0</v>
      </c>
      <c r="VR39" s="248">
        <f>IF(VR$6=$SR$5,成绩录入!EB42,0)</f>
        <v>0</v>
      </c>
      <c r="VS39" s="248">
        <f>IF(VS$6=$SR$5,成绩录入!EC42,0)</f>
        <v>0</v>
      </c>
      <c r="VT39" s="248">
        <f>IF(VT$6=$SR$5,成绩录入!ED42,0)</f>
        <v>0</v>
      </c>
      <c r="VU39" s="248">
        <f>IF(VU$6=$SR$5,成绩录入!EE42,0)</f>
        <v>0</v>
      </c>
      <c r="VV39" s="248">
        <f>IF(VV$6=$SR$5,成绩录入!EF42,0)</f>
        <v>0</v>
      </c>
      <c r="VW39" s="248">
        <f>IF(VW$6=$SR$5,成绩录入!EG42,0)</f>
        <v>0</v>
      </c>
      <c r="VX39" s="248">
        <f>IF(VX$6=$SR$5,成绩录入!EH42,0)</f>
        <v>0</v>
      </c>
      <c r="VY39" s="248">
        <f>IF(VY$6=$SR$5,成绩录入!EI42,0)</f>
        <v>0</v>
      </c>
      <c r="VZ39" s="248">
        <f>IF(VZ$6=$SR$5,成绩录入!EJ42,0)</f>
        <v>0</v>
      </c>
      <c r="WA39" s="248">
        <f>IF(WA$6=$SR$5,成绩录入!EK42,0)</f>
        <v>0</v>
      </c>
      <c r="WB39" s="248">
        <f>IF(WB$6=$SR$5,成绩录入!EL42,0)</f>
        <v>0</v>
      </c>
      <c r="WC39" s="248">
        <f>IF(WC$6=$SR$5,成绩录入!EM42,0)</f>
        <v>0</v>
      </c>
      <c r="WD39" s="248">
        <f>IF(WD$6=$SR$5,成绩录入!EN42,0)</f>
        <v>0</v>
      </c>
      <c r="WE39" s="248">
        <f>IF(WE$6=$SR$5,成绩录入!EO42,0)</f>
        <v>0</v>
      </c>
      <c r="WF39" s="248">
        <f>IF(WF$6=$SR$5,成绩录入!EP42,0)</f>
        <v>0</v>
      </c>
      <c r="WG39" s="248">
        <f>IF(WG$6=$SR$5,成绩录入!EQ42,0)</f>
        <v>0</v>
      </c>
      <c r="WH39" s="248">
        <f>IF(WH$6=$SR$5,成绩录入!ER42,0)</f>
        <v>0</v>
      </c>
      <c r="WI39" s="248">
        <f>IF(WI$6=$SR$5,成绩录入!ES42,0)</f>
        <v>0</v>
      </c>
      <c r="WJ39" s="248">
        <f>IF(WJ$6=$SR$5,成绩录入!ET42,0)</f>
        <v>0</v>
      </c>
      <c r="WK39" s="248">
        <f>IF(WK$6=$SR$5,成绩录入!EU42,0)</f>
        <v>0</v>
      </c>
      <c r="WL39" s="248">
        <f>IF(WL$6=$SR$5,成绩录入!EV42,0)</f>
        <v>0</v>
      </c>
      <c r="WM39" s="248">
        <f>IF(WM$6=$SR$5,成绩录入!EW42,0)</f>
        <v>0</v>
      </c>
      <c r="WN39" s="248">
        <f>IF(WN$6=$SR$5,成绩录入!EX42,0)</f>
        <v>0</v>
      </c>
      <c r="WO39" s="218">
        <f t="shared" si="32"/>
        <v>0</v>
      </c>
      <c r="WP39" s="166"/>
      <c r="WQ39" s="166"/>
      <c r="WR39" s="247">
        <f>IF(WR$6=$WQ$5,成绩录入!BC42,0)</f>
        <v>0</v>
      </c>
      <c r="WS39" s="248">
        <f>IF(WS$6=$WQ$5,成绩录入!BD42,0)</f>
        <v>0</v>
      </c>
      <c r="WT39" s="248">
        <f>IF(WT$6=$WQ$5,成绩录入!BE42,0)</f>
        <v>0</v>
      </c>
      <c r="WU39" s="248">
        <f>IF(WU$6=$WQ$5,成绩录入!BF42,0)</f>
        <v>0</v>
      </c>
      <c r="WV39" s="248">
        <f>IF(WV$6=$WQ$5,成绩录入!BG42,0)</f>
        <v>0</v>
      </c>
      <c r="WW39" s="248">
        <f>IF(WW$6=$WQ$5,成绩录入!BH42,0)</f>
        <v>0</v>
      </c>
      <c r="WX39" s="248">
        <f>IF(WX$6=$WQ$5,成绩录入!BI42,0)</f>
        <v>0</v>
      </c>
      <c r="WY39" s="248">
        <f>IF(WY$6=$WQ$5,成绩录入!BJ42,0)</f>
        <v>0</v>
      </c>
      <c r="WZ39" s="248">
        <f>IF(WZ$6=$WQ$5,成绩录入!BK42,0)</f>
        <v>0</v>
      </c>
      <c r="XA39" s="248">
        <f>IF(XA$6=$WQ$5,成绩录入!BL42,0)</f>
        <v>0</v>
      </c>
      <c r="XB39" s="248">
        <f>IF(XB$6=$WQ$5,成绩录入!BM42,0)</f>
        <v>0</v>
      </c>
      <c r="XC39" s="248">
        <f>IF(XC$6=$WQ$5,成绩录入!BN42,0)</f>
        <v>0</v>
      </c>
      <c r="XD39" s="248">
        <f>IF(XD$6=$WQ$5,成绩录入!BO42,0)</f>
        <v>0</v>
      </c>
      <c r="XE39" s="248">
        <f>IF(XE$6=$WQ$5,成绩录入!BP42,0)</f>
        <v>0</v>
      </c>
      <c r="XF39" s="248">
        <f>IF(XF$6=$WQ$5,成绩录入!BQ42,0)</f>
        <v>0</v>
      </c>
      <c r="XG39" s="248">
        <f>IF(XG$6=$WQ$5,成绩录入!BR42,0)</f>
        <v>0</v>
      </c>
      <c r="XH39" s="248">
        <f>IF(XH$6=$WQ$5,成绩录入!BS42,0)</f>
        <v>0</v>
      </c>
      <c r="XI39" s="248">
        <f>IF(XI$6=$WQ$5,成绩录入!BT42,0)</f>
        <v>0</v>
      </c>
      <c r="XJ39" s="248">
        <f>IF(XJ$6=$WQ$5,成绩录入!BU42,0)</f>
        <v>0</v>
      </c>
      <c r="XK39" s="248">
        <f>IF(XK$6=$WQ$5,成绩录入!BV42,0)</f>
        <v>0</v>
      </c>
      <c r="XL39" s="248">
        <f>IF(XL$6=$WQ$5,成绩录入!BW42,0)</f>
        <v>0</v>
      </c>
      <c r="XM39" s="248">
        <f>IF(XM$6=$WQ$5,成绩录入!BX42,0)</f>
        <v>0</v>
      </c>
      <c r="XN39" s="248">
        <f>IF(XN$6=$WQ$5,成绩录入!BY42,0)</f>
        <v>0</v>
      </c>
      <c r="XO39" s="248">
        <f>IF(XO$6=$WQ$5,成绩录入!BZ42,0)</f>
        <v>0</v>
      </c>
      <c r="XP39" s="248">
        <f>IF(XP$6=$WQ$5,成绩录入!CA42,0)</f>
        <v>0</v>
      </c>
      <c r="XQ39" s="248">
        <f>IF(XQ$6=$WQ$5,成绩录入!CB42,0)</f>
        <v>0</v>
      </c>
      <c r="XR39" s="248">
        <f>IF(XR$6=$WQ$5,成绩录入!CC42,0)</f>
        <v>0</v>
      </c>
      <c r="XS39" s="248">
        <f>IF(XS$6=$WQ$5,成绩录入!CD42,0)</f>
        <v>0</v>
      </c>
      <c r="XT39" s="248">
        <f>IF(XT$6=$WQ$5,成绩录入!CE42,0)</f>
        <v>0</v>
      </c>
      <c r="XU39" s="248">
        <f>IF(XU$6=$WQ$5,成绩录入!CF42,0)</f>
        <v>0</v>
      </c>
      <c r="XV39" s="248">
        <f>IF(XV$6=$WQ$5,成绩录入!CG42,0)</f>
        <v>0</v>
      </c>
      <c r="XW39" s="248">
        <f>IF(XW$6=$WQ$5,成绩录入!CH42,0)</f>
        <v>0</v>
      </c>
      <c r="XX39" s="248">
        <f>IF(XX$6=$WQ$5,成绩录入!CI42,0)</f>
        <v>0</v>
      </c>
      <c r="XY39" s="248">
        <f>IF(XY$6=$WQ$5,成绩录入!CJ42,0)</f>
        <v>0</v>
      </c>
      <c r="XZ39" s="248">
        <f>IF(XZ$6=$WQ$5,成绩录入!CK42,0)</f>
        <v>0</v>
      </c>
      <c r="YA39" s="248">
        <f>IF(YA$6=$WQ$5,成绩录入!CL42,0)</f>
        <v>0</v>
      </c>
      <c r="YB39" s="248">
        <f>IF(YB$6=$WQ$5,成绩录入!CM42,0)</f>
        <v>0</v>
      </c>
      <c r="YC39" s="248">
        <f>IF(YC$6=$WQ$5,成绩录入!CN42,0)</f>
        <v>0</v>
      </c>
      <c r="YD39" s="248">
        <f>IF(YD$6=$WQ$5,成绩录入!CO42,0)</f>
        <v>0</v>
      </c>
      <c r="YE39" s="248">
        <f>IF(YE$6=$WQ$5,成绩录入!CP42,0)</f>
        <v>0</v>
      </c>
      <c r="YF39" s="248">
        <f>IF(YF$6=$WQ$5,成绩录入!CQ42,0)</f>
        <v>0</v>
      </c>
      <c r="YG39" s="248">
        <f>IF(YG$6=$WQ$5,成绩录入!CR42,0)</f>
        <v>0</v>
      </c>
      <c r="YH39" s="248">
        <f>IF(YH$6=$WQ$5,成绩录入!CS42,0)</f>
        <v>0</v>
      </c>
      <c r="YI39" s="248">
        <f>IF(YI$6=$WQ$5,成绩录入!CT42,0)</f>
        <v>0</v>
      </c>
      <c r="YJ39" s="248">
        <f>IF(YJ$6=$WQ$5,成绩录入!CU42,0)</f>
        <v>0</v>
      </c>
      <c r="YK39" s="248">
        <f>IF(YK$6=$WQ$5,成绩录入!CV42,0)</f>
        <v>0</v>
      </c>
      <c r="YL39" s="248">
        <f>IF(YL$6=$WQ$5,成绩录入!CW42,0)</f>
        <v>0</v>
      </c>
      <c r="YM39" s="248">
        <f>IF(YM$6=$WQ$5,成绩录入!CX42,0)</f>
        <v>0</v>
      </c>
      <c r="YN39" s="248">
        <f>IF(YN$6=$WQ$5,成绩录入!CY42,0)</f>
        <v>0</v>
      </c>
      <c r="YO39" s="248">
        <f>IF(YO$6=$WQ$5,成绩录入!CZ42,0)</f>
        <v>0</v>
      </c>
      <c r="YP39" s="248">
        <f>IF(YP$6=$WQ$5,成绩录入!DA42,0)</f>
        <v>0</v>
      </c>
      <c r="YQ39" s="248">
        <f>IF(YQ$6=$WQ$5,成绩录入!DB42,0)</f>
        <v>0</v>
      </c>
      <c r="YR39" s="248">
        <f>IF(YR$6=$WQ$5,成绩录入!DC42,0)</f>
        <v>0</v>
      </c>
      <c r="YS39" s="248">
        <f>IF(YS$6=$WQ$5,成绩录入!DD42,0)</f>
        <v>0</v>
      </c>
      <c r="YT39" s="248">
        <f>IF(YT$6=$WQ$5,成绩录入!DE42,0)</f>
        <v>0</v>
      </c>
      <c r="YU39" s="248">
        <f>IF(YU$6=$WQ$5,成绩录入!DF42,0)</f>
        <v>0</v>
      </c>
      <c r="YV39" s="248">
        <f>IF(YV$6=$WQ$5,成绩录入!DG42,0)</f>
        <v>0</v>
      </c>
      <c r="YW39" s="248">
        <f>IF(YW$6=$WQ$5,成绩录入!DH42,0)</f>
        <v>0</v>
      </c>
      <c r="YX39" s="248">
        <f>IF(YX$6=$WQ$5,成绩录入!DI42,0)</f>
        <v>0</v>
      </c>
      <c r="YY39" s="248">
        <f>IF(YY$6=$WQ$5,成绩录入!DJ42,0)</f>
        <v>0</v>
      </c>
      <c r="YZ39" s="248">
        <f>IF(YZ$6=$WQ$5,成绩录入!DK42,0)</f>
        <v>0</v>
      </c>
      <c r="ZA39" s="248">
        <f>IF(ZA$6=$WQ$5,成绩录入!DL42,0)</f>
        <v>0</v>
      </c>
      <c r="ZB39" s="248">
        <f>IF(ZB$6=$WQ$5,成绩录入!DM42,0)</f>
        <v>0</v>
      </c>
      <c r="ZC39" s="248">
        <f>IF(ZC$6=$WQ$5,成绩录入!DN42,0)</f>
        <v>0</v>
      </c>
      <c r="ZD39" s="248">
        <f>IF(ZD$6=$WQ$5,成绩录入!DO42,0)</f>
        <v>0</v>
      </c>
      <c r="ZE39" s="248">
        <f>IF(ZE$6=$WQ$5,成绩录入!DP42,0)</f>
        <v>0</v>
      </c>
      <c r="ZF39" s="248">
        <f>IF(ZF$6=$WQ$5,成绩录入!DQ42,0)</f>
        <v>0</v>
      </c>
      <c r="ZG39" s="248">
        <f>IF(ZG$6=$WQ$5,成绩录入!DR42,0)</f>
        <v>0</v>
      </c>
      <c r="ZH39" s="248">
        <f>IF(ZH$6=$WQ$5,成绩录入!DS42,0)</f>
        <v>0</v>
      </c>
      <c r="ZI39" s="248">
        <f>IF(ZI$6=$WQ$5,成绩录入!DT42,0)</f>
        <v>0</v>
      </c>
      <c r="ZJ39" s="248">
        <f>IF(ZJ$6=$WQ$5,成绩录入!DU42,0)</f>
        <v>0</v>
      </c>
      <c r="ZK39" s="248">
        <f>IF(ZK$6=$WQ$5,成绩录入!DV42,0)</f>
        <v>0</v>
      </c>
      <c r="ZL39" s="248">
        <f>IF(ZL$6=$WQ$5,成绩录入!DW42,0)</f>
        <v>0</v>
      </c>
      <c r="ZM39" s="248">
        <f>IF(ZM$6=$WQ$5,成绩录入!DX42,0)</f>
        <v>0</v>
      </c>
      <c r="ZN39" s="248">
        <f>IF(ZN$6=$WQ$5,成绩录入!DY42,0)</f>
        <v>0</v>
      </c>
      <c r="ZO39" s="248">
        <f>IF(ZO$6=$WQ$5,成绩录入!DZ42,0)</f>
        <v>0</v>
      </c>
      <c r="ZP39" s="248">
        <f>IF(ZP$6=$WQ$5,成绩录入!EA42,0)</f>
        <v>0</v>
      </c>
      <c r="ZQ39" s="248">
        <f>IF(ZQ$6=$WQ$5,成绩录入!EB42,0)</f>
        <v>0</v>
      </c>
      <c r="ZR39" s="248">
        <f>IF(ZR$6=$WQ$5,成绩录入!EC42,0)</f>
        <v>0</v>
      </c>
      <c r="ZS39" s="248">
        <f>IF(ZS$6=$WQ$5,成绩录入!ED42,0)</f>
        <v>0</v>
      </c>
      <c r="ZT39" s="248">
        <f>IF(ZT$6=$WQ$5,成绩录入!EE42,0)</f>
        <v>0</v>
      </c>
      <c r="ZU39" s="248">
        <f>IF(ZU$6=$WQ$5,成绩录入!EF42,0)</f>
        <v>0</v>
      </c>
      <c r="ZV39" s="248">
        <f>IF(ZV$6=$WQ$5,成绩录入!EG42,0)</f>
        <v>0</v>
      </c>
      <c r="ZW39" s="248">
        <f>IF(ZW$6=$WQ$5,成绩录入!EH42,0)</f>
        <v>0</v>
      </c>
      <c r="ZX39" s="248">
        <f>IF(ZX$6=$WQ$5,成绩录入!EI42,0)</f>
        <v>0</v>
      </c>
      <c r="ZY39" s="248">
        <f>IF(ZY$6=$WQ$5,成绩录入!EJ42,0)</f>
        <v>0</v>
      </c>
      <c r="ZZ39" s="248">
        <f>IF(ZZ$6=$WQ$5,成绩录入!EK42,0)</f>
        <v>0</v>
      </c>
      <c r="AAA39" s="248">
        <f>IF(AAA$6=$WQ$5,成绩录入!EL42,0)</f>
        <v>0</v>
      </c>
      <c r="AAB39" s="248">
        <f>IF(AAB$6=$WQ$5,成绩录入!EM42,0)</f>
        <v>0</v>
      </c>
      <c r="AAC39" s="248">
        <f>IF(AAC$6=$WQ$5,成绩录入!EN42,0)</f>
        <v>0</v>
      </c>
      <c r="AAD39" s="248">
        <f>IF(AAD$6=$WQ$5,成绩录入!EO42,0)</f>
        <v>0</v>
      </c>
      <c r="AAE39" s="248">
        <f>IF(AAE$6=$WQ$5,成绩录入!EP42,0)</f>
        <v>0</v>
      </c>
      <c r="AAF39" s="248">
        <f>IF(AAF$6=$WQ$5,成绩录入!EQ42,0)</f>
        <v>0</v>
      </c>
      <c r="AAG39" s="248">
        <f>IF(AAG$6=$WQ$5,成绩录入!ER42,0)</f>
        <v>0</v>
      </c>
      <c r="AAH39" s="248">
        <f>IF(AAH$6=$WQ$5,成绩录入!ES42,0)</f>
        <v>0</v>
      </c>
      <c r="AAI39" s="248">
        <f>IF(AAI$6=$WQ$5,成绩录入!ET42,0)</f>
        <v>0</v>
      </c>
      <c r="AAJ39" s="248">
        <f>IF(AAJ$6=$WQ$5,成绩录入!EU42,0)</f>
        <v>0</v>
      </c>
      <c r="AAK39" s="248">
        <f>IF(AAK$6=$WQ$5,成绩录入!EV42,0)</f>
        <v>0</v>
      </c>
      <c r="AAL39" s="248">
        <f>IF(AAL$6=$WQ$5,成绩录入!EW42,0)</f>
        <v>0</v>
      </c>
      <c r="AAM39" s="248">
        <f>IF(AAM$6=$WQ$5,成绩录入!EX42,0)</f>
        <v>0</v>
      </c>
      <c r="AAN39" s="218">
        <f t="shared" si="33"/>
        <v>0</v>
      </c>
      <c r="AAO39" s="206"/>
      <c r="AAQ39" s="247">
        <f>IF(AAQ$6=$AAP$5,成绩录入!BC42,0)</f>
        <v>0</v>
      </c>
      <c r="AAR39" s="248">
        <f>IF(AAR$6=$AAP$5,成绩录入!BD42,0)</f>
        <v>0</v>
      </c>
      <c r="AAS39" s="248">
        <f>IF(AAS$6=$AAP$5,成绩录入!BE42,0)</f>
        <v>0</v>
      </c>
      <c r="AAT39" s="248">
        <f>IF(AAT$6=$AAP$5,成绩录入!BF42,0)</f>
        <v>0</v>
      </c>
      <c r="AAU39" s="248">
        <f>IF(AAU$6=$AAP$5,成绩录入!BG42,0)</f>
        <v>0</v>
      </c>
      <c r="AAV39" s="248">
        <f>IF(AAV$6=$AAP$5,成绩录入!BH42,0)</f>
        <v>0</v>
      </c>
      <c r="AAW39" s="248">
        <f>IF(AAW$6=$AAP$5,成绩录入!BI42,0)</f>
        <v>0</v>
      </c>
      <c r="AAX39" s="248">
        <f>IF(AAX$6=$AAP$5,成绩录入!BJ42,0)</f>
        <v>0</v>
      </c>
      <c r="AAY39" s="248">
        <f>IF(AAY$6=$AAP$5,成绩录入!BK42,0)</f>
        <v>0</v>
      </c>
      <c r="AAZ39" s="248">
        <f>IF(AAZ$6=$AAP$5,成绩录入!BL42,0)</f>
        <v>0</v>
      </c>
      <c r="ABA39" s="248">
        <f>IF(ABA$6=$AAP$5,成绩录入!BM42,0)</f>
        <v>0</v>
      </c>
      <c r="ABB39" s="248">
        <f>IF(ABB$6=$AAP$5,成绩录入!BN42,0)</f>
        <v>0</v>
      </c>
      <c r="ABC39" s="248">
        <f>IF(ABC$6=$AAP$5,成绩录入!BO42,0)</f>
        <v>0</v>
      </c>
      <c r="ABD39" s="248">
        <f>IF(ABD$6=$AAP$5,成绩录入!BP42,0)</f>
        <v>0</v>
      </c>
      <c r="ABE39" s="248">
        <f>IF(ABE$6=$AAP$5,成绩录入!BQ42,0)</f>
        <v>0</v>
      </c>
      <c r="ABF39" s="248">
        <f>IF(ABF$6=$AAP$5,成绩录入!BR42,0)</f>
        <v>0</v>
      </c>
      <c r="ABG39" s="248">
        <f>IF(ABG$6=$AAP$5,成绩录入!BS42,0)</f>
        <v>0</v>
      </c>
      <c r="ABH39" s="248">
        <f>IF(ABH$6=$AAP$5,成绩录入!BT42,0)</f>
        <v>0</v>
      </c>
      <c r="ABI39" s="248">
        <f>IF(ABI$6=$AAP$5,成绩录入!BU42,0)</f>
        <v>0</v>
      </c>
      <c r="ABJ39" s="248">
        <f>IF(ABJ$6=$AAP$5,成绩录入!BV42,0)</f>
        <v>0</v>
      </c>
      <c r="ABK39" s="248">
        <f>IF(ABK$6=$AAP$5,成绩录入!BW42,0)</f>
        <v>0</v>
      </c>
      <c r="ABL39" s="248">
        <f>IF(ABL$6=$AAP$5,成绩录入!BX42,0)</f>
        <v>0</v>
      </c>
      <c r="ABM39" s="248">
        <f>IF(ABM$6=$AAP$5,成绩录入!BY42,0)</f>
        <v>0</v>
      </c>
      <c r="ABN39" s="248">
        <f>IF(ABN$6=$AAP$5,成绩录入!BZ42,0)</f>
        <v>0</v>
      </c>
      <c r="ABO39" s="248">
        <f>IF(ABO$6=$AAP$5,成绩录入!CA42,0)</f>
        <v>0</v>
      </c>
      <c r="ABP39" s="248">
        <f>IF(ABP$6=$AAP$5,成绩录入!CB42,0)</f>
        <v>0</v>
      </c>
      <c r="ABQ39" s="248">
        <f>IF(ABQ$6=$AAP$5,成绩录入!CC42,0)</f>
        <v>0</v>
      </c>
      <c r="ABR39" s="248">
        <f>IF(ABR$6=$AAP$5,成绩录入!CD42,0)</f>
        <v>0</v>
      </c>
      <c r="ABS39" s="248">
        <f>IF(ABS$6=$AAP$5,成绩录入!CE42,0)</f>
        <v>0</v>
      </c>
      <c r="ABT39" s="248">
        <f>IF(ABT$6=$AAP$5,成绩录入!CF42,0)</f>
        <v>0</v>
      </c>
      <c r="ABU39" s="248">
        <f>IF(ABU$6=$AAP$5,成绩录入!CG42,0)</f>
        <v>0</v>
      </c>
      <c r="ABV39" s="248">
        <f>IF(ABV$6=$AAP$5,成绩录入!CH42,0)</f>
        <v>0</v>
      </c>
      <c r="ABW39" s="248">
        <f>IF(ABW$6=$AAP$5,成绩录入!CI42,0)</f>
        <v>0</v>
      </c>
      <c r="ABX39" s="248">
        <f>IF(ABX$6=$AAP$5,成绩录入!CJ42,0)</f>
        <v>0</v>
      </c>
      <c r="ABY39" s="248">
        <f>IF(ABY$6=$AAP$5,成绩录入!CK42,0)</f>
        <v>0</v>
      </c>
      <c r="ABZ39" s="248">
        <f>IF(ABZ$6=$AAP$5,成绩录入!CL42,0)</f>
        <v>0</v>
      </c>
      <c r="ACA39" s="248">
        <f>IF(ACA$6=$AAP$5,成绩录入!CM42,0)</f>
        <v>0</v>
      </c>
      <c r="ACB39" s="248">
        <f>IF(ACB$6=$AAP$5,成绩录入!CN42,0)</f>
        <v>0</v>
      </c>
      <c r="ACC39" s="248">
        <f>IF(ACC$6=$AAP$5,成绩录入!CO42,0)</f>
        <v>0</v>
      </c>
      <c r="ACD39" s="248">
        <f>IF(ACD$6=$AAP$5,成绩录入!CP42,0)</f>
        <v>0</v>
      </c>
      <c r="ACE39" s="248">
        <f>IF(ACE$6=$AAP$5,成绩录入!CQ42,0)</f>
        <v>0</v>
      </c>
      <c r="ACF39" s="248">
        <f>IF(ACF$6=$AAP$5,成绩录入!CR42,0)</f>
        <v>0</v>
      </c>
      <c r="ACG39" s="248">
        <f>IF(ACG$6=$AAP$5,成绩录入!CS42,0)</f>
        <v>0</v>
      </c>
      <c r="ACH39" s="248">
        <f>IF(ACH$6=$AAP$5,成绩录入!CT42,0)</f>
        <v>0</v>
      </c>
      <c r="ACI39" s="248">
        <f>IF(ACI$6=$AAP$5,成绩录入!CU42,0)</f>
        <v>0</v>
      </c>
      <c r="ACJ39" s="248">
        <f>IF(ACJ$6=$AAP$5,成绩录入!CV42,0)</f>
        <v>0</v>
      </c>
      <c r="ACK39" s="248">
        <f>IF(ACK$6=$AAP$5,成绩录入!CW42,0)</f>
        <v>0</v>
      </c>
      <c r="ACL39" s="248">
        <f>IF(ACL$6=$AAP$5,成绩录入!CX42,0)</f>
        <v>0</v>
      </c>
      <c r="ACM39" s="248">
        <f>IF(ACM$6=$AAP$5,成绩录入!CY42,0)</f>
        <v>0</v>
      </c>
      <c r="ACN39" s="248">
        <f>IF(ACN$6=$AAP$5,成绩录入!CZ42,0)</f>
        <v>0</v>
      </c>
      <c r="ACO39" s="248">
        <f>IF(ACO$6=$AAP$5,成绩录入!DA42,0)</f>
        <v>0</v>
      </c>
      <c r="ACP39" s="248">
        <f>IF(ACP$6=$AAP$5,成绩录入!DB42,0)</f>
        <v>0</v>
      </c>
      <c r="ACQ39" s="248">
        <f>IF(ACQ$6=$AAP$5,成绩录入!DC42,0)</f>
        <v>0</v>
      </c>
      <c r="ACR39" s="248">
        <f>IF(ACR$6=$AAP$5,成绩录入!DD42,0)</f>
        <v>0</v>
      </c>
      <c r="ACS39" s="248">
        <f>IF(ACS$6=$AAP$5,成绩录入!DE42,0)</f>
        <v>0</v>
      </c>
      <c r="ACT39" s="248">
        <f>IF(ACT$6=$AAP$5,成绩录入!DF42,0)</f>
        <v>0</v>
      </c>
      <c r="ACU39" s="248">
        <f>IF(ACU$6=$AAP$5,成绩录入!DG42,0)</f>
        <v>0</v>
      </c>
      <c r="ACV39" s="248">
        <f>IF(ACV$6=$AAP$5,成绩录入!DH42,0)</f>
        <v>0</v>
      </c>
      <c r="ACW39" s="248">
        <f>IF(ACW$6=$AAP$5,成绩录入!DI42,0)</f>
        <v>0</v>
      </c>
      <c r="ACX39" s="248">
        <f>IF(ACX$6=$AAP$5,成绩录入!DJ42,0)</f>
        <v>0</v>
      </c>
      <c r="ACY39" s="248">
        <f>IF(ACY$6=$AAP$5,成绩录入!DK42,0)</f>
        <v>0</v>
      </c>
      <c r="ACZ39" s="248">
        <f>IF(ACZ$6=$AAP$5,成绩录入!DL42,0)</f>
        <v>0</v>
      </c>
      <c r="ADA39" s="248">
        <f>IF(ADA$6=$AAP$5,成绩录入!DM42,0)</f>
        <v>0</v>
      </c>
      <c r="ADB39" s="248">
        <f>IF(ADB$6=$AAP$5,成绩录入!DN42,0)</f>
        <v>0</v>
      </c>
      <c r="ADC39" s="248">
        <f>IF(ADC$6=$AAP$5,成绩录入!DO42,0)</f>
        <v>0</v>
      </c>
      <c r="ADD39" s="248">
        <f>IF(ADD$6=$AAP$5,成绩录入!DP42,0)</f>
        <v>0</v>
      </c>
      <c r="ADE39" s="248">
        <f>IF(ADE$6=$AAP$5,成绩录入!DQ42,0)</f>
        <v>0</v>
      </c>
      <c r="ADF39" s="248">
        <f>IF(ADF$6=$AAP$5,成绩录入!DR42,0)</f>
        <v>0</v>
      </c>
      <c r="ADG39" s="248">
        <f>IF(ADG$6=$AAP$5,成绩录入!DS42,0)</f>
        <v>0</v>
      </c>
      <c r="ADH39" s="248">
        <f>IF(ADH$6=$AAP$5,成绩录入!DT42,0)</f>
        <v>0</v>
      </c>
      <c r="ADI39" s="248">
        <f>IF(ADI$6=$AAP$5,成绩录入!DU42,0)</f>
        <v>0</v>
      </c>
      <c r="ADJ39" s="248">
        <f>IF(ADJ$6=$AAP$5,成绩录入!DV42,0)</f>
        <v>0</v>
      </c>
      <c r="ADK39" s="248">
        <f>IF(ADK$6=$AAP$5,成绩录入!DW42,0)</f>
        <v>0</v>
      </c>
      <c r="ADL39" s="248">
        <f>IF(ADL$6=$AAP$5,成绩录入!DX42,0)</f>
        <v>0</v>
      </c>
      <c r="ADM39" s="248">
        <f>IF(ADM$6=$AAP$5,成绩录入!DY42,0)</f>
        <v>0</v>
      </c>
      <c r="ADN39" s="248">
        <f>IF(ADN$6=$AAP$5,成绩录入!DZ42,0)</f>
        <v>0</v>
      </c>
      <c r="ADO39" s="248">
        <f>IF(ADO$6=$AAP$5,成绩录入!EA42,0)</f>
        <v>0</v>
      </c>
      <c r="ADP39" s="248">
        <f>IF(ADP$6=$AAP$5,成绩录入!EB42,0)</f>
        <v>0</v>
      </c>
      <c r="ADQ39" s="248">
        <f>IF(ADQ$6=$AAP$5,成绩录入!EC42,0)</f>
        <v>0</v>
      </c>
      <c r="ADR39" s="248">
        <f>IF(ADR$6=$AAP$5,成绩录入!ED42,0)</f>
        <v>0</v>
      </c>
      <c r="ADS39" s="248">
        <f>IF(ADS$6=$AAP$5,成绩录入!EE42,0)</f>
        <v>0</v>
      </c>
      <c r="ADT39" s="248">
        <f>IF(ADT$6=$AAP$5,成绩录入!EF42,0)</f>
        <v>0</v>
      </c>
      <c r="ADU39" s="248">
        <f>IF(ADU$6=$AAP$5,成绩录入!EG42,0)</f>
        <v>0</v>
      </c>
      <c r="ADV39" s="248">
        <f>IF(ADV$6=$AAP$5,成绩录入!EH42,0)</f>
        <v>0</v>
      </c>
      <c r="ADW39" s="248">
        <f>IF(ADW$6=$AAP$5,成绩录入!EI42,0)</f>
        <v>0</v>
      </c>
      <c r="ADX39" s="248">
        <f>IF(ADX$6=$AAP$5,成绩录入!EJ42,0)</f>
        <v>0</v>
      </c>
      <c r="ADY39" s="248">
        <f>IF(ADY$6=$AAP$5,成绩录入!EK42,0)</f>
        <v>0</v>
      </c>
      <c r="ADZ39" s="248">
        <f>IF(ADZ$6=$AAP$5,成绩录入!EL42,0)</f>
        <v>0</v>
      </c>
      <c r="AEA39" s="248">
        <f>IF(AEA$6=$AAP$5,成绩录入!EM42,0)</f>
        <v>0</v>
      </c>
      <c r="AEB39" s="248">
        <f>IF(AEB$6=$AAP$5,成绩录入!EN42,0)</f>
        <v>0</v>
      </c>
      <c r="AEC39" s="248">
        <f>IF(AEC$6=$AAP$5,成绩录入!EO42,0)</f>
        <v>0</v>
      </c>
      <c r="AED39" s="248">
        <f>IF(AED$6=$AAP$5,成绩录入!EP42,0)</f>
        <v>0</v>
      </c>
      <c r="AEE39" s="248">
        <f>IF(AEE$6=$AAP$5,成绩录入!EQ42,0)</f>
        <v>0</v>
      </c>
      <c r="AEF39" s="248">
        <f>IF(AEF$6=$AAP$5,成绩录入!ER42,0)</f>
        <v>0</v>
      </c>
      <c r="AEG39" s="248">
        <f>IF(AEG$6=$AAP$5,成绩录入!ES42,0)</f>
        <v>0</v>
      </c>
      <c r="AEH39" s="248">
        <f>IF(AEH$6=$AAP$5,成绩录入!ET42,0)</f>
        <v>0</v>
      </c>
      <c r="AEI39" s="248">
        <f>IF(AEI$6=$AAP$5,成绩录入!EU42,0)</f>
        <v>0</v>
      </c>
      <c r="AEJ39" s="248">
        <f>IF(AEJ$6=$AAP$5,成绩录入!EV42,0)</f>
        <v>0</v>
      </c>
      <c r="AEK39" s="248">
        <f>IF(AEK$6=$AAP$5,成绩录入!EW42,0)</f>
        <v>0</v>
      </c>
      <c r="AEL39" s="248">
        <f>IF(AEL$6=$AAP$5,成绩录入!EX42,0)</f>
        <v>0</v>
      </c>
      <c r="AEM39" s="218">
        <f t="shared" si="34"/>
        <v>0</v>
      </c>
      <c r="AEN39" s="166"/>
      <c r="AEO39" s="166"/>
      <c r="AEP39" s="247">
        <f>IF(AEP$6=$AEO$5,成绩录入!BC42,0)</f>
        <v>0</v>
      </c>
      <c r="AEQ39" s="248">
        <f>IF(AEQ$6=$AEO$5,成绩录入!BD42,0)</f>
        <v>0</v>
      </c>
      <c r="AER39" s="248">
        <f>IF(AER$6=$AEO$5,成绩录入!BE42,0)</f>
        <v>0</v>
      </c>
      <c r="AES39" s="248">
        <f>IF(AES$6=$AEO$5,成绩录入!BF42,0)</f>
        <v>0</v>
      </c>
      <c r="AET39" s="248">
        <f>IF(AET$6=$AEO$5,成绩录入!BG42,0)</f>
        <v>0</v>
      </c>
      <c r="AEU39" s="248">
        <f>IF(AEU$6=$AEO$5,成绩录入!BH42,0)</f>
        <v>0</v>
      </c>
      <c r="AEV39" s="248">
        <f>IF(AEV$6=$AEO$5,成绩录入!BI42,0)</f>
        <v>0</v>
      </c>
      <c r="AEW39" s="248">
        <f>IF(AEW$6=$AEO$5,成绩录入!BJ42,0)</f>
        <v>0</v>
      </c>
      <c r="AEX39" s="248">
        <f>IF(AEX$6=$AEO$5,成绩录入!BK42,0)</f>
        <v>0</v>
      </c>
      <c r="AEY39" s="248">
        <f>IF(AEY$6=$AEO$5,成绩录入!BL42,0)</f>
        <v>0</v>
      </c>
      <c r="AEZ39" s="248">
        <f>IF(AEZ$6=$AEO$5,成绩录入!BM42,0)</f>
        <v>0</v>
      </c>
      <c r="AFA39" s="248">
        <f>IF(AFA$6=$AEO$5,成绩录入!BN42,0)</f>
        <v>0</v>
      </c>
      <c r="AFB39" s="248">
        <f>IF(AFB$6=$AEO$5,成绩录入!BO42,0)</f>
        <v>0</v>
      </c>
      <c r="AFC39" s="248">
        <f>IF(AFC$6=$AEO$5,成绩录入!BP42,0)</f>
        <v>0</v>
      </c>
      <c r="AFD39" s="248">
        <f>IF(AFD$6=$AEO$5,成绩录入!BQ42,0)</f>
        <v>0</v>
      </c>
      <c r="AFE39" s="248">
        <f>IF(AFE$6=$AEO$5,成绩录入!BR42,0)</f>
        <v>0</v>
      </c>
      <c r="AFF39" s="248">
        <f>IF(AFF$6=$AEO$5,成绩录入!BS42,0)</f>
        <v>0</v>
      </c>
      <c r="AFG39" s="248">
        <f>IF(AFG$6=$AEO$5,成绩录入!BT42,0)</f>
        <v>0</v>
      </c>
      <c r="AFH39" s="248">
        <f>IF(AFH$6=$AEO$5,成绩录入!BU42,0)</f>
        <v>0</v>
      </c>
      <c r="AFI39" s="248">
        <f>IF(AFI$6=$AEO$5,成绩录入!BV42,0)</f>
        <v>0</v>
      </c>
      <c r="AFJ39" s="248">
        <f>IF(AFJ$6=$AEO$5,成绩录入!BW42,0)</f>
        <v>0</v>
      </c>
      <c r="AFK39" s="248">
        <f>IF(AFK$6=$AEO$5,成绩录入!BX42,0)</f>
        <v>0</v>
      </c>
      <c r="AFL39" s="248">
        <f>IF(AFL$6=$AEO$5,成绩录入!BY42,0)</f>
        <v>0</v>
      </c>
      <c r="AFM39" s="248">
        <f>IF(AFM$6=$AEO$5,成绩录入!BZ42,0)</f>
        <v>0</v>
      </c>
      <c r="AFN39" s="248">
        <f>IF(AFN$6=$AEO$5,成绩录入!CA42,0)</f>
        <v>0</v>
      </c>
      <c r="AFO39" s="248">
        <f>IF(AFO$6=$AEO$5,成绩录入!CB42,0)</f>
        <v>0</v>
      </c>
      <c r="AFP39" s="248">
        <f>IF(AFP$6=$AEO$5,成绩录入!CC42,0)</f>
        <v>0</v>
      </c>
      <c r="AFQ39" s="248">
        <f>IF(AFQ$6=$AEO$5,成绩录入!CD42,0)</f>
        <v>0</v>
      </c>
      <c r="AFR39" s="248">
        <f>IF(AFR$6=$AEO$5,成绩录入!CE42,0)</f>
        <v>0</v>
      </c>
      <c r="AFS39" s="248">
        <f>IF(AFS$6=$AEO$5,成绩录入!CF42,0)</f>
        <v>0</v>
      </c>
      <c r="AFT39" s="248">
        <f>IF(AFT$6=$AEO$5,成绩录入!CG42,0)</f>
        <v>0</v>
      </c>
      <c r="AFU39" s="248">
        <f>IF(AFU$6=$AEO$5,成绩录入!CH42,0)</f>
        <v>0</v>
      </c>
      <c r="AFV39" s="248">
        <f>IF(AFV$6=$AEO$5,成绩录入!CI42,0)</f>
        <v>0</v>
      </c>
      <c r="AFW39" s="248">
        <f>IF(AFW$6=$AEO$5,成绩录入!CJ42,0)</f>
        <v>0</v>
      </c>
      <c r="AFX39" s="248">
        <f>IF(AFX$6=$AEO$5,成绩录入!CK42,0)</f>
        <v>0</v>
      </c>
      <c r="AFY39" s="248">
        <f>IF(AFY$6=$AEO$5,成绩录入!CL42,0)</f>
        <v>0</v>
      </c>
      <c r="AFZ39" s="248">
        <f>IF(AFZ$6=$AEO$5,成绩录入!CM42,0)</f>
        <v>0</v>
      </c>
      <c r="AGA39" s="248">
        <f>IF(AGA$6=$AEO$5,成绩录入!CN42,0)</f>
        <v>0</v>
      </c>
      <c r="AGB39" s="248">
        <f>IF(AGB$6=$AEO$5,成绩录入!CO42,0)</f>
        <v>0</v>
      </c>
      <c r="AGC39" s="248">
        <f>IF(AGC$6=$AEO$5,成绩录入!CP42,0)</f>
        <v>0</v>
      </c>
      <c r="AGD39" s="248">
        <f>IF(AGD$6=$AEO$5,成绩录入!CQ42,0)</f>
        <v>0</v>
      </c>
      <c r="AGE39" s="248">
        <f>IF(AGE$6=$AEO$5,成绩录入!CR42,0)</f>
        <v>0</v>
      </c>
      <c r="AGF39" s="248">
        <f>IF(AGF$6=$AEO$5,成绩录入!CS42,0)</f>
        <v>0</v>
      </c>
      <c r="AGG39" s="248">
        <f>IF(AGG$6=$AEO$5,成绩录入!CT42,0)</f>
        <v>0</v>
      </c>
      <c r="AGH39" s="248">
        <f>IF(AGH$6=$AEO$5,成绩录入!CU42,0)</f>
        <v>0</v>
      </c>
      <c r="AGI39" s="248">
        <f>IF(AGI$6=$AEO$5,成绩录入!CV42,0)</f>
        <v>0</v>
      </c>
      <c r="AGJ39" s="248">
        <f>IF(AGJ$6=$AEO$5,成绩录入!CW42,0)</f>
        <v>0</v>
      </c>
      <c r="AGK39" s="248">
        <f>IF(AGK$6=$AEO$5,成绩录入!CX42,0)</f>
        <v>0</v>
      </c>
      <c r="AGL39" s="248">
        <f>IF(AGL$6=$AEO$5,成绩录入!CY42,0)</f>
        <v>0</v>
      </c>
      <c r="AGM39" s="248">
        <f>IF(AGM$6=$AEO$5,成绩录入!CZ42,0)</f>
        <v>0</v>
      </c>
      <c r="AGN39" s="248">
        <f>IF(AGN$6=$AEO$5,成绩录入!DA42,0)</f>
        <v>0</v>
      </c>
      <c r="AGO39" s="248">
        <f>IF(AGO$6=$AEO$5,成绩录入!DB42,0)</f>
        <v>0</v>
      </c>
      <c r="AGP39" s="248">
        <f>IF(AGP$6=$AEO$5,成绩录入!DC42,0)</f>
        <v>0</v>
      </c>
      <c r="AGQ39" s="248">
        <f>IF(AGQ$6=$AEO$5,成绩录入!DD42,0)</f>
        <v>0</v>
      </c>
      <c r="AGR39" s="248">
        <f>IF(AGR$6=$AEO$5,成绩录入!DE42,0)</f>
        <v>0</v>
      </c>
      <c r="AGS39" s="248">
        <f>IF(AGS$6=$AEO$5,成绩录入!DF42,0)</f>
        <v>0</v>
      </c>
      <c r="AGT39" s="248">
        <f>IF(AGT$6=$AEO$5,成绩录入!DG42,0)</f>
        <v>0</v>
      </c>
      <c r="AGU39" s="248">
        <f>IF(AGU$6=$AEO$5,成绩录入!DH42,0)</f>
        <v>0</v>
      </c>
      <c r="AGV39" s="248">
        <f>IF(AGV$6=$AEO$5,成绩录入!DI42,0)</f>
        <v>0</v>
      </c>
      <c r="AGW39" s="248">
        <f>IF(AGW$6=$AEO$5,成绩录入!DJ42,0)</f>
        <v>0</v>
      </c>
      <c r="AGX39" s="248">
        <f>IF(AGX$6=$AEO$5,成绩录入!DK42,0)</f>
        <v>0</v>
      </c>
      <c r="AGY39" s="248">
        <f>IF(AGY$6=$AEO$5,成绩录入!DL42,0)</f>
        <v>0</v>
      </c>
      <c r="AGZ39" s="248">
        <f>IF(AGZ$6=$AEO$5,成绩录入!DM42,0)</f>
        <v>0</v>
      </c>
      <c r="AHA39" s="248">
        <f>IF(AHA$6=$AEO$5,成绩录入!DN42,0)</f>
        <v>0</v>
      </c>
      <c r="AHB39" s="248">
        <f>IF(AHB$6=$AEO$5,成绩录入!DO42,0)</f>
        <v>0</v>
      </c>
      <c r="AHC39" s="248">
        <f>IF(AHC$6=$AEO$5,成绩录入!DP42,0)</f>
        <v>0</v>
      </c>
      <c r="AHD39" s="248">
        <f>IF(AHD$6=$AEO$5,成绩录入!DQ42,0)</f>
        <v>0</v>
      </c>
      <c r="AHE39" s="248">
        <f>IF(AHE$6=$AEO$5,成绩录入!DR42,0)</f>
        <v>0</v>
      </c>
      <c r="AHF39" s="248">
        <f>IF(AHF$6=$AEO$5,成绩录入!DS42,0)</f>
        <v>0</v>
      </c>
      <c r="AHG39" s="248">
        <f>IF(AHG$6=$AEO$5,成绩录入!DT42,0)</f>
        <v>0</v>
      </c>
      <c r="AHH39" s="248">
        <f>IF(AHH$6=$AEO$5,成绩录入!DU42,0)</f>
        <v>0</v>
      </c>
      <c r="AHI39" s="248">
        <f>IF(AHI$6=$AEO$5,成绩录入!DV42,0)</f>
        <v>0</v>
      </c>
      <c r="AHJ39" s="248">
        <f>IF(AHJ$6=$AEO$5,成绩录入!DW42,0)</f>
        <v>0</v>
      </c>
      <c r="AHK39" s="248">
        <f>IF(AHK$6=$AEO$5,成绩录入!DX42,0)</f>
        <v>0</v>
      </c>
      <c r="AHL39" s="248">
        <f>IF(AHL$6=$AEO$5,成绩录入!DY42,0)</f>
        <v>0</v>
      </c>
      <c r="AHM39" s="248">
        <f>IF(AHM$6=$AEO$5,成绩录入!DZ42,0)</f>
        <v>0</v>
      </c>
      <c r="AHN39" s="248">
        <f>IF(AHN$6=$AEO$5,成绩录入!EA42,0)</f>
        <v>0</v>
      </c>
      <c r="AHO39" s="248">
        <f>IF(AHO$6=$AEO$5,成绩录入!EB42,0)</f>
        <v>0</v>
      </c>
      <c r="AHP39" s="248">
        <f>IF(AHP$6=$AEO$5,成绩录入!EC42,0)</f>
        <v>0</v>
      </c>
      <c r="AHQ39" s="248">
        <f>IF(AHQ$6=$AEO$5,成绩录入!ED42,0)</f>
        <v>0</v>
      </c>
      <c r="AHR39" s="248">
        <f>IF(AHR$6=$AEO$5,成绩录入!EE42,0)</f>
        <v>0</v>
      </c>
      <c r="AHS39" s="248">
        <f>IF(AHS$6=$AEO$5,成绩录入!EF42,0)</f>
        <v>0</v>
      </c>
      <c r="AHT39" s="248">
        <f>IF(AHT$6=$AEO$5,成绩录入!EG42,0)</f>
        <v>0</v>
      </c>
      <c r="AHU39" s="248">
        <f>IF(AHU$6=$AEO$5,成绩录入!EH42,0)</f>
        <v>0</v>
      </c>
      <c r="AHV39" s="248">
        <f>IF(AHV$6=$AEO$5,成绩录入!EI42,0)</f>
        <v>0</v>
      </c>
      <c r="AHW39" s="248">
        <f>IF(AHW$6=$AEO$5,成绩录入!EJ42,0)</f>
        <v>0</v>
      </c>
      <c r="AHX39" s="248">
        <f>IF(AHX$6=$AEO$5,成绩录入!EK42,0)</f>
        <v>0</v>
      </c>
      <c r="AHY39" s="248">
        <f>IF(AHY$6=$AEO$5,成绩录入!EL42,0)</f>
        <v>0</v>
      </c>
      <c r="AHZ39" s="248">
        <f>IF(AHZ$6=$AEO$5,成绩录入!EM42,0)</f>
        <v>0</v>
      </c>
      <c r="AIA39" s="248">
        <f>IF(AIA$6=$AEO$5,成绩录入!EN42,0)</f>
        <v>0</v>
      </c>
      <c r="AIB39" s="248">
        <f>IF(AIB$6=$AEO$5,成绩录入!EO42,0)</f>
        <v>0</v>
      </c>
      <c r="AIC39" s="248">
        <f>IF(AIC$6=$AEO$5,成绩录入!EP42,0)</f>
        <v>0</v>
      </c>
      <c r="AID39" s="248">
        <f>IF(AID$6=$AEO$5,成绩录入!EQ42,0)</f>
        <v>0</v>
      </c>
      <c r="AIE39" s="248">
        <f>IF(AIE$6=$AEO$5,成绩录入!ER42,0)</f>
        <v>0</v>
      </c>
      <c r="AIF39" s="248">
        <f>IF(AIF$6=$AEO$5,成绩录入!ES42,0)</f>
        <v>0</v>
      </c>
      <c r="AIG39" s="248">
        <f>IF(AIG$6=$AEO$5,成绩录入!ET42,0)</f>
        <v>0</v>
      </c>
      <c r="AIH39" s="248">
        <f>IF(AIH$6=$AEO$5,成绩录入!EU42,0)</f>
        <v>0</v>
      </c>
      <c r="AII39" s="248">
        <f>IF(AII$6=$AEO$5,成绩录入!EV42,0)</f>
        <v>0</v>
      </c>
      <c r="AIJ39" s="248">
        <f>IF(AIJ$6=$AEO$5,成绩录入!EW42,0)</f>
        <v>0</v>
      </c>
      <c r="AIK39" s="248">
        <f>IF(AIK$6=$AEO$5,成绩录入!EX42,0)</f>
        <v>0</v>
      </c>
      <c r="AIL39" s="218">
        <f t="shared" si="35"/>
        <v>0</v>
      </c>
      <c r="AIN39" s="214" t="str">
        <f>初始录入!A44</f>
        <v/>
      </c>
      <c r="AIO39" s="215">
        <f>初始录入!B44</f>
        <v>0</v>
      </c>
      <c r="AIP39" s="216">
        <f>初始录入!C44</f>
        <v>0</v>
      </c>
      <c r="AIQ39" s="314">
        <f>IF(平时!D37&lt;&gt;"",平时!D37,0)</f>
        <v>0</v>
      </c>
      <c r="AIR39" s="324" t="str">
        <f t="shared" si="89"/>
        <v/>
      </c>
      <c r="AIS39" s="314">
        <f>IF(过程!D37&lt;&gt;"",过程!D37,0)</f>
        <v>0</v>
      </c>
      <c r="AIT39" s="324" t="str">
        <f t="shared" si="90"/>
        <v/>
      </c>
      <c r="AIU39" s="216">
        <f>IF(期末!D37&lt;&gt;"",期末!D37,0)</f>
        <v>0</v>
      </c>
      <c r="AIV39" s="324" t="str">
        <f t="shared" si="91"/>
        <v/>
      </c>
      <c r="AIW39" s="325">
        <f t="shared" si="92"/>
        <v>0</v>
      </c>
      <c r="AIX39" s="314">
        <f>IF(平时!E37&lt;&gt;"",平时!E37,0)</f>
        <v>0</v>
      </c>
      <c r="AIY39" s="324" t="str">
        <f t="shared" si="93"/>
        <v/>
      </c>
      <c r="AIZ39" s="314">
        <f>IF(过程!E37&lt;&gt;"",过程!E37,0)</f>
        <v>0</v>
      </c>
      <c r="AJA39" s="324" t="str">
        <f t="shared" si="94"/>
        <v/>
      </c>
      <c r="AJB39" s="216">
        <f>IF(期末!E37&lt;&gt;"",期末!E37,0)</f>
        <v>0</v>
      </c>
      <c r="AJC39" s="324" t="str">
        <f t="shared" si="95"/>
        <v/>
      </c>
      <c r="AJD39" s="325">
        <f t="shared" si="96"/>
        <v>0</v>
      </c>
      <c r="AJE39" s="314">
        <f>IF(平时!F37&lt;&gt;"",平时!F37,0)</f>
        <v>0</v>
      </c>
      <c r="AJF39" s="324" t="str">
        <f t="shared" si="97"/>
        <v/>
      </c>
      <c r="AJG39" s="314">
        <f>IF(过程!F37&lt;&gt;"",过程!F37,0)</f>
        <v>0</v>
      </c>
      <c r="AJH39" s="324" t="str">
        <f t="shared" si="98"/>
        <v/>
      </c>
      <c r="AJI39" s="216">
        <f>IF(期末!F37&lt;&gt;"",期末!F37,0)</f>
        <v>0</v>
      </c>
      <c r="AJJ39" s="324" t="str">
        <f t="shared" si="99"/>
        <v/>
      </c>
      <c r="AJK39" s="325">
        <f t="shared" si="100"/>
        <v>0</v>
      </c>
      <c r="AJL39" s="314">
        <f>IF(平时!G37&lt;&gt;"",平时!G37,0)</f>
        <v>0</v>
      </c>
      <c r="AJM39" s="324" t="str">
        <f t="shared" si="101"/>
        <v/>
      </c>
      <c r="AJN39" s="314">
        <f>IF(过程!G37&lt;&gt;"",过程!G37,0)</f>
        <v>0</v>
      </c>
      <c r="AJO39" s="324" t="str">
        <f t="shared" si="102"/>
        <v/>
      </c>
      <c r="AJP39" s="216">
        <f>IF(期末!G37&lt;&gt;"",期末!G37,0)</f>
        <v>0</v>
      </c>
      <c r="AJQ39" s="324" t="str">
        <f t="shared" si="103"/>
        <v/>
      </c>
      <c r="AJR39" s="325">
        <f t="shared" si="104"/>
        <v>0</v>
      </c>
      <c r="AJS39" s="314">
        <f>IF(平时!H37&lt;&gt;"",平时!H37,0)</f>
        <v>0</v>
      </c>
      <c r="AJT39" s="324" t="str">
        <f t="shared" si="105"/>
        <v/>
      </c>
      <c r="AJU39" s="314">
        <f>IF(过程!H37&lt;&gt;"",过程!H37,0)</f>
        <v>0</v>
      </c>
      <c r="AJV39" s="324" t="str">
        <f t="shared" si="106"/>
        <v/>
      </c>
      <c r="AJW39" s="216">
        <f>IF(期末!H37&lt;&gt;"",期末!H37,0)</f>
        <v>0</v>
      </c>
      <c r="AJX39" s="324" t="str">
        <f t="shared" si="107"/>
        <v/>
      </c>
      <c r="AJY39" s="326">
        <f t="shared" si="108"/>
        <v>0</v>
      </c>
      <c r="AKA39" s="216" t="str">
        <f>初始录入!A44</f>
        <v/>
      </c>
      <c r="AKB39" s="216">
        <f>初始录入!B44</f>
        <v>0</v>
      </c>
      <c r="AKC39" s="216">
        <f>初始录入!C44</f>
        <v>0</v>
      </c>
      <c r="AKD39" s="327" t="str">
        <f>IF(初始录入!$E44=初始录入!$K$2,达成度!$D52,"")</f>
        <v/>
      </c>
      <c r="AKE39" s="327" t="str">
        <f>IF(初始录入!$E44=初始录入!$K$3,达成度!D52,"")</f>
        <v/>
      </c>
      <c r="AKF39" s="216" t="str">
        <f>IF(初始录入!$E44=初始录入!$K$4,达成度!D52,"")</f>
        <v/>
      </c>
      <c r="AKG39" s="216" t="str">
        <f>IF(初始录入!$E44=初始录入!$K$5,达成度!D52,"")</f>
        <v/>
      </c>
      <c r="AKH39" s="327" t="str">
        <f>IF(初始录入!$E44=初始录入!$K$2,达成度!E52,"")</f>
        <v/>
      </c>
      <c r="AKI39" s="327" t="str">
        <f>IF(初始录入!$E44=初始录入!$K$3,达成度!E52,"")</f>
        <v/>
      </c>
      <c r="AKJ39" s="216" t="str">
        <f>IF(初始录入!$E44=初始录入!$K$4,达成度!E52,"")</f>
        <v/>
      </c>
      <c r="AKK39" s="216" t="str">
        <f>IF(初始录入!$E44=初始录入!$K$5,达成度!E52,"")</f>
        <v/>
      </c>
      <c r="AKL39" s="327" t="str">
        <f>IF(初始录入!$E44=初始录入!$K$2,达成度!F52,"")</f>
        <v/>
      </c>
      <c r="AKM39" s="327" t="str">
        <f>IF(初始录入!$E44=初始录入!$K$3,达成度!F52,"")</f>
        <v/>
      </c>
      <c r="AKN39" s="216" t="str">
        <f>IF(初始录入!$E44=初始录入!$K$4,达成度!F52,"")</f>
        <v/>
      </c>
      <c r="AKO39" s="216" t="str">
        <f>IF(初始录入!$E44=初始录入!$K$5,达成度!F52,"")</f>
        <v/>
      </c>
      <c r="AKP39" s="327" t="str">
        <f>IF(初始录入!$E44=初始录入!$K$2,达成度!H52,"")</f>
        <v/>
      </c>
      <c r="AKQ39" s="327" t="str">
        <f>IF(初始录入!$E44=初始录入!$K$3,达成度!H52,"")</f>
        <v/>
      </c>
      <c r="AKR39" s="216" t="str">
        <f>IF(初始录入!$E44=初始录入!$K$4,达成度!H52,"")</f>
        <v/>
      </c>
      <c r="AKS39" s="216" t="str">
        <f>IF(初始录入!$E44=初始录入!$K$5,达成度!H52,"")</f>
        <v/>
      </c>
      <c r="AKT39" s="327" t="str">
        <f>IF(初始录入!$E44=初始录入!$K$2,达成度!I52,"")</f>
        <v/>
      </c>
      <c r="AKU39" s="327" t="str">
        <f>IF(初始录入!$E44=初始录入!$K$3,达成度!I52,"")</f>
        <v/>
      </c>
      <c r="AKV39" s="216" t="str">
        <f>IF(初始录入!$E44=初始录入!$K$4,达成度!I52,"")</f>
        <v/>
      </c>
      <c r="AKW39" s="216" t="str">
        <f>IF(初始录入!$E44=初始录入!$K$5,达成度!I52,"")</f>
        <v/>
      </c>
      <c r="AKX39" s="327" t="str">
        <f>IF(初始录入!$E44=初始录入!$K$2,达成度!J52,"")</f>
        <v/>
      </c>
      <c r="AKY39" s="327" t="str">
        <f>IF(初始录入!$E44=初始录入!$K$3,达成度!J52,"")</f>
        <v/>
      </c>
      <c r="AKZ39" s="216" t="str">
        <f>IF(初始录入!$E44=初始录入!$K$4,达成度!J52,"")</f>
        <v/>
      </c>
      <c r="ALA39" s="216" t="str">
        <f>IF(初始录入!$E44=初始录入!$K$5,达成度!J52,"")</f>
        <v/>
      </c>
      <c r="ALB39" s="327" t="str">
        <f>IF(初始录入!$E44=初始录入!$K$2,达成度!L52,"")</f>
        <v/>
      </c>
      <c r="ALC39" s="327" t="str">
        <f>IF(初始录入!$E44=初始录入!$K$3,达成度!L52,"")</f>
        <v/>
      </c>
      <c r="ALD39" s="216" t="str">
        <f>IF(初始录入!$E44=初始录入!$K$4,达成度!L52,"")</f>
        <v/>
      </c>
      <c r="ALE39" s="216" t="str">
        <f>IF(初始录入!$E44=初始录入!$K$5,达成度!L52,"")</f>
        <v/>
      </c>
      <c r="ALF39" s="327" t="str">
        <f>IF(初始录入!$E44=初始录入!$K$2,达成度!M52,"")</f>
        <v/>
      </c>
      <c r="ALG39" s="327" t="str">
        <f>IF(初始录入!$E44=初始录入!$K$3,达成度!M52,"")</f>
        <v/>
      </c>
      <c r="ALH39" s="216" t="str">
        <f>IF(初始录入!$E44=初始录入!$K$4,达成度!M52,"")</f>
        <v/>
      </c>
      <c r="ALI39" s="216" t="str">
        <f>IF(初始录入!$E44=初始录入!$K$5,达成度!M52,"")</f>
        <v/>
      </c>
      <c r="ALJ39" s="327" t="str">
        <f>IF(初始录入!$E44=初始录入!$K$2,达成度!N52,"")</f>
        <v/>
      </c>
      <c r="ALK39" s="327" t="str">
        <f>IF(初始录入!$E44=初始录入!$K$3,达成度!N52,"")</f>
        <v/>
      </c>
      <c r="ALL39" s="216" t="str">
        <f>IF(初始录入!$E44=初始录入!$K$4,达成度!N52,"")</f>
        <v/>
      </c>
      <c r="ALM39" s="216" t="str">
        <f>IF(初始录入!$E44=初始录入!$K$5,达成度!N52,"")</f>
        <v/>
      </c>
      <c r="ALN39" s="327" t="str">
        <f>IF(初始录入!$E44=初始录入!$K$2,达成度!P52,"")</f>
        <v/>
      </c>
      <c r="ALO39" s="327" t="str">
        <f>IF(初始录入!$E44=初始录入!$K$3,达成度!P52,"")</f>
        <v/>
      </c>
      <c r="ALP39" s="216" t="str">
        <f>IF(初始录入!$E44=初始录入!$K$4,达成度!P52,"")</f>
        <v/>
      </c>
      <c r="ALQ39" s="216" t="str">
        <f>IF(初始录入!$E44=初始录入!$K$5,达成度!P52,"")</f>
        <v/>
      </c>
      <c r="ALR39" s="327" t="str">
        <f>IF(初始录入!$E44=初始录入!$K$2,达成度!Q52,"")</f>
        <v/>
      </c>
      <c r="ALS39" s="327" t="str">
        <f>IF(初始录入!$E44=初始录入!$K$3,达成度!Q52,"")</f>
        <v/>
      </c>
      <c r="ALT39" s="216" t="str">
        <f>IF(初始录入!$E44=初始录入!$K$4,达成度!Q52,"")</f>
        <v/>
      </c>
      <c r="ALU39" s="216" t="str">
        <f>IF(初始录入!$E44=初始录入!$K$5,达成度!Q52,"")</f>
        <v/>
      </c>
      <c r="ALV39" s="327" t="str">
        <f>IF(初始录入!$E44=初始录入!$K$2,达成度!R52,"")</f>
        <v/>
      </c>
      <c r="ALW39" s="327" t="str">
        <f>IF(初始录入!$E44=初始录入!$K$3,达成度!R52,"")</f>
        <v/>
      </c>
      <c r="ALX39" s="216" t="str">
        <f>IF(初始录入!$E44=初始录入!$K$4,达成度!R52,"")</f>
        <v/>
      </c>
      <c r="ALY39" s="216"/>
      <c r="ALZ39" s="327" t="str">
        <f>IF(初始录入!$E44=初始录入!$K$2,达成度!T52,"")</f>
        <v/>
      </c>
      <c r="AMA39" s="327" t="str">
        <f>IF(初始录入!$E44=初始录入!$K$3,达成度!T52,"")</f>
        <v/>
      </c>
      <c r="AMB39" s="216" t="str">
        <f>IF(初始录入!$E44=初始录入!$K$4,达成度!T52,"")</f>
        <v/>
      </c>
      <c r="AMC39" s="216" t="str">
        <f>IF(初始录入!$E44=初始录入!$K$5,达成度!T52,"")</f>
        <v/>
      </c>
      <c r="AMD39" s="327" t="str">
        <f>IF(初始录入!$E44=初始录入!$K$2,达成度!U52,"")</f>
        <v/>
      </c>
      <c r="AME39" s="327" t="str">
        <f>IF(初始录入!$E44=初始录入!$K$3,达成度!U52,"")</f>
        <v/>
      </c>
      <c r="AMF39" s="216" t="str">
        <f>IF(初始录入!$E44=初始录入!$K$4,达成度!U52,"")</f>
        <v/>
      </c>
      <c r="AMG39" s="216" t="str">
        <f>IF(初始录入!$E44=初始录入!$K$5,达成度!U52,"")</f>
        <v/>
      </c>
      <c r="AMH39" s="327" t="str">
        <f>IF(初始录入!$E44=初始录入!$K$2,达成度!V52,"")</f>
        <v/>
      </c>
      <c r="AMI39" s="327" t="str">
        <f>IF(初始录入!$E44=初始录入!$K$3,达成度!V52,"")</f>
        <v/>
      </c>
      <c r="AMJ39" s="216" t="str">
        <f>IF(初始录入!$E44=初始录入!$K$4,达成度!W52,"")</f>
        <v/>
      </c>
      <c r="AMK39" s="216" t="str">
        <f>IF(初始录入!$E44=初始录入!$K$5,达成度!W52,"")</f>
        <v/>
      </c>
      <c r="AMM39" s="215">
        <f t="shared" si="114"/>
        <v>32</v>
      </c>
      <c r="AMN39" s="222" t="str">
        <f t="shared" si="109"/>
        <v/>
      </c>
      <c r="AMO39" s="325" t="str">
        <f>IF($AMM39&lt;=$H$7,INDEX(达成度!$G$21:$G$170,$AMM39,1),"")</f>
        <v/>
      </c>
      <c r="AMP39" s="325" t="str">
        <f>IF($AMM39&lt;=$H$7,INDEX(达成度!$K$21:$K$170,$AMM39,1),"")</f>
        <v/>
      </c>
      <c r="AMQ39" s="325" t="str">
        <f>IF($AMM39&lt;=$H$7,INDEX(达成度!$O$21:$O$170,$AMM39,1),"")</f>
        <v/>
      </c>
      <c r="AMR39" s="325" t="str">
        <f>IF($AMM39&lt;=$H$7,INDEX(达成度!$S$21:$S$170,$AMM39,1),"")</f>
        <v/>
      </c>
      <c r="AMS39" s="326" t="str">
        <f>IF($AMM39&lt;=$H$7,INDEX(达成度!$W$21:$W$170,$AMM39,1),"")</f>
        <v/>
      </c>
      <c r="AMT39" s="328"/>
      <c r="AMU39" s="336"/>
      <c r="AMV39" s="222" t="str">
        <f t="shared" si="110"/>
        <v/>
      </c>
      <c r="AMW39" s="325" t="str">
        <f>IF($AMM39&lt;=$I$7,INDEX(达成度!$G$21:$G$170,$AMM39+$H$7,1),"")</f>
        <v/>
      </c>
      <c r="AMX39" s="325" t="str">
        <f>IF($AMM39&lt;=$I$7,INDEX(达成度!$K$21:$K$170,$AMM39+$H$7,1),"")</f>
        <v/>
      </c>
      <c r="AMY39" s="325" t="str">
        <f>IF($AMM39&lt;=$I$7,INDEX(达成度!$O$21:$O$170,$AMM39+$H$7,1),"")</f>
        <v/>
      </c>
      <c r="AMZ39" s="325" t="str">
        <f>IF($AMM39&lt;=$I$7,INDEX(达成度!$S$21:$S$170,$AMM39+$H$7,1),"")</f>
        <v/>
      </c>
      <c r="ANA39" s="326" t="str">
        <f>IF($AMM39&lt;=$I$7,INDEX(达成度!$W$21:$W$170,$AMM39+$H$7,1),"")</f>
        <v/>
      </c>
      <c r="ANB39" s="206"/>
      <c r="ANC39" s="215"/>
      <c r="AND39" s="216" t="str">
        <f t="shared" si="111"/>
        <v/>
      </c>
      <c r="ANE39" s="325" t="str">
        <f>IF($AMM39&lt;=$J$7,INDEX(达成度!$G$21:$G$170,$AMM39+$H$7+$I$7,1),"")</f>
        <v/>
      </c>
      <c r="ANF39" s="325" t="str">
        <f>IF($AMM39&lt;=$J$7,INDEX(达成度!$K$21:$K$170,$AMM39+$H$7+$I$7,1),"")</f>
        <v/>
      </c>
      <c r="ANG39" s="325" t="str">
        <f>IF($AMM39&lt;=$J$7,INDEX(达成度!$O$21:$O$170,$AMM39+$H$7+$I$7,1),"")</f>
        <v/>
      </c>
      <c r="ANH39" s="325" t="str">
        <f>IF($AMM39&lt;=$J$7,INDEX(达成度!$S$21:$S$170,$AMM39+$H$7+$I$7,1),"")</f>
        <v/>
      </c>
      <c r="ANI39" s="326" t="str">
        <f>IF($AMM39&lt;=$J$7,INDEX(达成度!$W$21:$W$170,$AMM39+$H$7+$I$7,1),"")</f>
        <v/>
      </c>
      <c r="ANK39" s="215"/>
      <c r="ANL39" s="216" t="str">
        <f t="shared" si="112"/>
        <v/>
      </c>
      <c r="ANM39" s="325" t="str">
        <f>IF($AMM39&lt;=$K$7,INDEX(达成度!$G$21:$G$170,$AMM39+$H$7+$I$7+$J$7,1),"")</f>
        <v/>
      </c>
      <c r="ANN39" s="325" t="str">
        <f>IF($AMM39&lt;=$K$7,INDEX(达成度!$K$21:$K$170,$AMM39+$H$7+$I$7+$J$7,1),"")</f>
        <v/>
      </c>
      <c r="ANO39" s="325" t="str">
        <f>IF($AMM39&lt;=$K$7,INDEX(达成度!$O$21:$O$170,$AMM39+$H$7+$I$7+$J$7,1),"")</f>
        <v/>
      </c>
      <c r="ANP39" s="325" t="str">
        <f>IF($AMM39&lt;=$K$7,INDEX(达成度!$S$21:$S$170,$AMM39+$H$7+$I$7+$J$7,1),"")</f>
        <v/>
      </c>
      <c r="ANQ39" s="326" t="str">
        <f>IF($AMM39&lt;=$K$7,INDEX(达成度!$W$21:$W$170,$AMM39+$H$7+$I$7+$J$7,1),"")</f>
        <v/>
      </c>
    </row>
    <row r="40" ht="18" customHeight="1" spans="1:1024 1025:1057">
      <c r="A40" s="215" t="str">
        <f>初始录入!A45</f>
        <v/>
      </c>
      <c r="B40" s="216" t="str">
        <f>IF(初始录入!B45&lt;&gt;"",初始录入!B45,"")</f>
        <v/>
      </c>
      <c r="C40" s="216" t="str">
        <f>IF(初始录入!C45&lt;&gt;"",初始录入!C45,"")</f>
        <v/>
      </c>
      <c r="D40" s="216" t="str">
        <f>IF(初始录入!D45&lt;&gt;"",初始录入!D45,"")</f>
        <v/>
      </c>
      <c r="E40" s="218" t="str">
        <f>IF(初始录入!E45&lt;&gt;"",初始录入!E45,"")</f>
        <v/>
      </c>
      <c r="G40" s="330"/>
      <c r="H40" s="295">
        <f>IF(初始录入!E45=H$6,1,0)</f>
        <v>0</v>
      </c>
      <c r="I40" s="295">
        <f>IF(初始录入!E45=I$6,1,0)</f>
        <v>0</v>
      </c>
      <c r="J40" s="295">
        <f>IF(初始录入!E45=J$6,1,0)</f>
        <v>0</v>
      </c>
      <c r="K40" s="321">
        <f>IF(初始录入!E45=K$6,1,0)</f>
        <v>0</v>
      </c>
      <c r="L40" s="28"/>
      <c r="M40" s="339" t="s">
        <v>184</v>
      </c>
      <c r="N40" s="355" t="str">
        <f>IF(N38=1,M38,IF(N39&lt;=$N$38,CONCATENATE($M$38,N39),""))</f>
        <v/>
      </c>
      <c r="O40" s="355" t="str">
        <f t="shared" ref="O40:W40" si="160">IF(O39&lt;=$N$38,CONCATENATE($M$38,O39),"")</f>
        <v/>
      </c>
      <c r="P40" s="355" t="str">
        <f t="shared" si="160"/>
        <v/>
      </c>
      <c r="Q40" s="355" t="str">
        <f t="shared" si="160"/>
        <v/>
      </c>
      <c r="R40" s="355" t="str">
        <f t="shared" si="160"/>
        <v/>
      </c>
      <c r="S40" s="355" t="str">
        <f t="shared" si="160"/>
        <v/>
      </c>
      <c r="T40" s="355" t="str">
        <f t="shared" si="160"/>
        <v/>
      </c>
      <c r="U40" s="355" t="str">
        <f t="shared" si="160"/>
        <v/>
      </c>
      <c r="V40" s="355" t="str">
        <f t="shared" si="160"/>
        <v/>
      </c>
      <c r="W40" s="356" t="str">
        <f t="shared" si="160"/>
        <v/>
      </c>
      <c r="X40" s="28"/>
      <c r="Y40" s="294">
        <v>100</v>
      </c>
      <c r="Z40" s="295">
        <f>成绩录入!$F$7</f>
        <v>0</v>
      </c>
      <c r="AA40" s="295">
        <f>成绩录入!F43</f>
        <v>0</v>
      </c>
      <c r="AB40" s="296">
        <f>IF(初始录入!$M$7&lt;&gt;"",IF(成绩录入!$F$7&lt;&gt;"",IF(初始录入!$P$7="次数",AA40/Z40*Y40,成绩录入!F43),0),0)</f>
        <v>0</v>
      </c>
      <c r="AC40" s="297">
        <f t="shared" ref="AC40:AC71" si="161">IF($R$20&lt;&gt;0,$AB40*M$20/$R$20*$V$7,0)</f>
        <v>0</v>
      </c>
      <c r="AD40" s="297">
        <f t="shared" ref="AD40:AD71" si="162">IF($R$20&lt;&gt;0,$AB40*N$20/$R$20*$V$7,0)</f>
        <v>0</v>
      </c>
      <c r="AE40" s="297">
        <f t="shared" ref="AE40:AE71" si="163">IF($R$20&lt;&gt;0,$AB40*O$20/$R$20*$V$7,0)</f>
        <v>0</v>
      </c>
      <c r="AF40" s="297">
        <f t="shared" ref="AF40:AF71" si="164">IF($R$20&lt;&gt;0,$AB40*P$20/$R$20*$V$7,0)</f>
        <v>0</v>
      </c>
      <c r="AG40" s="297">
        <f t="shared" ref="AG40:AG71" si="165">IF($R$20&lt;&gt;0,$AB40*Q$20/$R$20*$V$7,0)</f>
        <v>0</v>
      </c>
      <c r="AH40" s="298">
        <f t="shared" si="37"/>
        <v>0</v>
      </c>
      <c r="AI40" s="28"/>
      <c r="AJ40" s="260">
        <f>成绩录入!I43</f>
        <v>0</v>
      </c>
      <c r="AK40" s="248">
        <f>成绩录入!J43</f>
        <v>0</v>
      </c>
      <c r="AL40" s="248">
        <f>成绩录入!K43</f>
        <v>0</v>
      </c>
      <c r="AM40" s="248">
        <f>成绩录入!L43</f>
        <v>0</v>
      </c>
      <c r="AN40" s="248">
        <f>成绩录入!M43</f>
        <v>0</v>
      </c>
      <c r="AO40" s="298">
        <f t="shared" si="38"/>
        <v>0</v>
      </c>
      <c r="AP40" s="299"/>
      <c r="AQ40" s="260">
        <f>成绩录入!I43</f>
        <v>0</v>
      </c>
      <c r="AR40" s="248">
        <f>成绩录入!J43</f>
        <v>0</v>
      </c>
      <c r="AS40" s="248">
        <f>成绩录入!K43</f>
        <v>0</v>
      </c>
      <c r="AT40" s="248">
        <f>成绩录入!L43</f>
        <v>0</v>
      </c>
      <c r="AU40" s="248">
        <f>成绩录入!M43</f>
        <v>0</v>
      </c>
      <c r="AV40" s="298">
        <f t="shared" si="39"/>
        <v>0</v>
      </c>
      <c r="AW40" s="299"/>
      <c r="AX40" s="260">
        <f>成绩录入!I43</f>
        <v>0</v>
      </c>
      <c r="AY40" s="248">
        <f>成绩录入!J43</f>
        <v>0</v>
      </c>
      <c r="AZ40" s="248">
        <f>成绩录入!K43</f>
        <v>0</v>
      </c>
      <c r="BA40" s="248">
        <f>成绩录入!L43</f>
        <v>0</v>
      </c>
      <c r="BB40" s="248">
        <f>成绩录入!M43</f>
        <v>0</v>
      </c>
      <c r="BC40" s="298">
        <f t="shared" si="40"/>
        <v>0</v>
      </c>
      <c r="BD40" s="299"/>
      <c r="BE40" s="260">
        <f>成绩录入!I43</f>
        <v>0</v>
      </c>
      <c r="BF40" s="248">
        <f>成绩录入!J43</f>
        <v>0</v>
      </c>
      <c r="BG40" s="248">
        <f>成绩录入!K43</f>
        <v>0</v>
      </c>
      <c r="BH40" s="248">
        <f>成绩录入!L43</f>
        <v>0</v>
      </c>
      <c r="BI40" s="248">
        <f>成绩录入!M43</f>
        <v>0</v>
      </c>
      <c r="BJ40" s="298">
        <f t="shared" si="41"/>
        <v>0</v>
      </c>
      <c r="BK40" s="299"/>
      <c r="BL40" s="260">
        <f>成绩录入!I43</f>
        <v>0</v>
      </c>
      <c r="BM40" s="248">
        <f>成绩录入!J43</f>
        <v>0</v>
      </c>
      <c r="BN40" s="248">
        <f>成绩录入!K43</f>
        <v>0</v>
      </c>
      <c r="BO40" s="248">
        <f>成绩录入!L43</f>
        <v>0</v>
      </c>
      <c r="BP40" s="248">
        <f>成绩录入!M43</f>
        <v>0</v>
      </c>
      <c r="BQ40" s="298">
        <f t="shared" si="42"/>
        <v>0</v>
      </c>
      <c r="BR40" s="300"/>
      <c r="BS40" s="260">
        <f>成绩录入!P43</f>
        <v>0</v>
      </c>
      <c r="BT40" s="248">
        <f>成绩录入!Q43</f>
        <v>0</v>
      </c>
      <c r="BU40" s="248">
        <f>成绩录入!R43</f>
        <v>0</v>
      </c>
      <c r="BV40" s="248">
        <f>成绩录入!S43</f>
        <v>0</v>
      </c>
      <c r="BW40" s="248">
        <f>成绩录入!T43</f>
        <v>0</v>
      </c>
      <c r="BX40" s="248">
        <f>成绩录入!U43</f>
        <v>0</v>
      </c>
      <c r="BY40" s="248">
        <f>成绩录入!V43</f>
        <v>0</v>
      </c>
      <c r="BZ40" s="248">
        <f>成绩录入!W43</f>
        <v>0</v>
      </c>
      <c r="CA40" s="248">
        <f>成绩录入!X43</f>
        <v>0</v>
      </c>
      <c r="CB40" s="248">
        <f>成绩录入!Y43</f>
        <v>0</v>
      </c>
      <c r="CC40" s="298">
        <f t="shared" si="43"/>
        <v>0</v>
      </c>
      <c r="CD40" s="299"/>
      <c r="CE40" s="260">
        <f>成绩录入!P43</f>
        <v>0</v>
      </c>
      <c r="CF40" s="248">
        <f>成绩录入!Q43</f>
        <v>0</v>
      </c>
      <c r="CG40" s="248">
        <f>成绩录入!R43</f>
        <v>0</v>
      </c>
      <c r="CH40" s="248">
        <f>成绩录入!S43</f>
        <v>0</v>
      </c>
      <c r="CI40" s="248">
        <f>成绩录入!T43</f>
        <v>0</v>
      </c>
      <c r="CJ40" s="248">
        <f>成绩录入!U43</f>
        <v>0</v>
      </c>
      <c r="CK40" s="248">
        <f>成绩录入!V43</f>
        <v>0</v>
      </c>
      <c r="CL40" s="248">
        <f>成绩录入!W43</f>
        <v>0</v>
      </c>
      <c r="CM40" s="248">
        <f>成绩录入!X43</f>
        <v>0</v>
      </c>
      <c r="CN40" s="248">
        <f>成绩录入!Y43</f>
        <v>0</v>
      </c>
      <c r="CO40" s="298">
        <f t="shared" si="44"/>
        <v>0</v>
      </c>
      <c r="CP40" s="299"/>
      <c r="CQ40" s="260">
        <f>成绩录入!P43</f>
        <v>0</v>
      </c>
      <c r="CR40" s="248">
        <f>成绩录入!Q43</f>
        <v>0</v>
      </c>
      <c r="CS40" s="248">
        <f>成绩录入!R43</f>
        <v>0</v>
      </c>
      <c r="CT40" s="248">
        <f>成绩录入!S43</f>
        <v>0</v>
      </c>
      <c r="CU40" s="248">
        <f>成绩录入!T43</f>
        <v>0</v>
      </c>
      <c r="CV40" s="248">
        <f>成绩录入!U43</f>
        <v>0</v>
      </c>
      <c r="CW40" s="248">
        <f>成绩录入!V43</f>
        <v>0</v>
      </c>
      <c r="CX40" s="248">
        <f>成绩录入!W43</f>
        <v>0</v>
      </c>
      <c r="CY40" s="248">
        <f>成绩录入!X43</f>
        <v>0</v>
      </c>
      <c r="CZ40" s="248">
        <f>成绩录入!Y43</f>
        <v>0</v>
      </c>
      <c r="DA40" s="298">
        <f t="shared" si="45"/>
        <v>0</v>
      </c>
      <c r="DB40" s="299"/>
      <c r="DC40" s="260">
        <f>成绩录入!P43</f>
        <v>0</v>
      </c>
      <c r="DD40" s="248">
        <f>成绩录入!Q43</f>
        <v>0</v>
      </c>
      <c r="DE40" s="248">
        <f>成绩录入!R43</f>
        <v>0</v>
      </c>
      <c r="DF40" s="248">
        <f>成绩录入!S43</f>
        <v>0</v>
      </c>
      <c r="DG40" s="248">
        <f>成绩录入!T43</f>
        <v>0</v>
      </c>
      <c r="DH40" s="248">
        <f>成绩录入!U43</f>
        <v>0</v>
      </c>
      <c r="DI40" s="248">
        <f>成绩录入!V43</f>
        <v>0</v>
      </c>
      <c r="DJ40" s="248">
        <f>成绩录入!W43</f>
        <v>0</v>
      </c>
      <c r="DK40" s="248">
        <f>成绩录入!X43</f>
        <v>0</v>
      </c>
      <c r="DL40" s="248">
        <f>成绩录入!Y43</f>
        <v>0</v>
      </c>
      <c r="DM40" s="298">
        <f t="shared" si="46"/>
        <v>0</v>
      </c>
      <c r="DN40" s="299"/>
      <c r="DO40" s="260">
        <f>成绩录入!P43</f>
        <v>0</v>
      </c>
      <c r="DP40" s="248">
        <f>成绩录入!Q43</f>
        <v>0</v>
      </c>
      <c r="DQ40" s="248">
        <f>成绩录入!R43</f>
        <v>0</v>
      </c>
      <c r="DR40" s="248">
        <f>成绩录入!S43</f>
        <v>0</v>
      </c>
      <c r="DS40" s="248">
        <f>成绩录入!T43</f>
        <v>0</v>
      </c>
      <c r="DT40" s="248">
        <f>成绩录入!U43</f>
        <v>0</v>
      </c>
      <c r="DU40" s="248">
        <f>成绩录入!V43</f>
        <v>0</v>
      </c>
      <c r="DV40" s="248">
        <f>成绩录入!W43</f>
        <v>0</v>
      </c>
      <c r="DW40" s="248">
        <f>成绩录入!X43</f>
        <v>0</v>
      </c>
      <c r="DX40" s="248">
        <f>成绩录入!Y43</f>
        <v>0</v>
      </c>
      <c r="DY40" s="298">
        <f t="shared" si="47"/>
        <v>0</v>
      </c>
      <c r="DZ40" s="299"/>
      <c r="EA40" s="301" t="e">
        <f t="shared" si="48"/>
        <v>#DIV/0!</v>
      </c>
      <c r="EB40" s="297" t="e">
        <f t="shared" si="49"/>
        <v>#DIV/0!</v>
      </c>
      <c r="EC40" s="297" t="e">
        <f t="shared" si="50"/>
        <v>#DIV/0!</v>
      </c>
      <c r="ED40" s="297" t="e">
        <f t="shared" si="51"/>
        <v>#DIV/0!</v>
      </c>
      <c r="EE40" s="297" t="e">
        <f t="shared" si="52"/>
        <v>#DIV/0!</v>
      </c>
      <c r="EF40" s="302" t="e">
        <f t="shared" si="53"/>
        <v>#DIV/0!</v>
      </c>
      <c r="EG40" s="303"/>
      <c r="EH40" s="304">
        <f t="shared" si="54"/>
        <v>0</v>
      </c>
      <c r="EI40" s="296">
        <f>成绩录入!I43</f>
        <v>0</v>
      </c>
      <c r="EJ40" s="296">
        <f>成绩录入!J43</f>
        <v>0</v>
      </c>
      <c r="EK40" s="296">
        <f>成绩录入!K43</f>
        <v>0</v>
      </c>
      <c r="EL40" s="296">
        <f>成绩录入!L43</f>
        <v>0</v>
      </c>
      <c r="EM40" s="296">
        <f>成绩录入!M43</f>
        <v>0</v>
      </c>
      <c r="EN40" s="296">
        <f>成绩录入!P43</f>
        <v>0</v>
      </c>
      <c r="EO40" s="296">
        <f>成绩录入!Q43</f>
        <v>0</v>
      </c>
      <c r="EP40" s="296">
        <f>成绩录入!R43</f>
        <v>0</v>
      </c>
      <c r="EQ40" s="296">
        <f>成绩录入!S43</f>
        <v>0</v>
      </c>
      <c r="ER40" s="296">
        <f>成绩录入!T43</f>
        <v>0</v>
      </c>
      <c r="ES40" s="296">
        <f>成绩录入!U43</f>
        <v>0</v>
      </c>
      <c r="ET40" s="296">
        <f>成绩录入!V43</f>
        <v>0</v>
      </c>
      <c r="EU40" s="296">
        <f>成绩录入!W43</f>
        <v>0</v>
      </c>
      <c r="EV40" s="296">
        <f>成绩录入!X43</f>
        <v>0</v>
      </c>
      <c r="EW40" s="302">
        <f>成绩录入!Y43</f>
        <v>0</v>
      </c>
      <c r="EX40" s="303"/>
      <c r="EY40" s="304" t="str">
        <f t="shared" si="55"/>
        <v/>
      </c>
      <c r="EZ40" s="296" t="str">
        <f t="shared" si="55"/>
        <v/>
      </c>
      <c r="FA40" s="296" t="str">
        <f t="shared" si="55"/>
        <v/>
      </c>
      <c r="FB40" s="296" t="str">
        <f t="shared" si="55"/>
        <v/>
      </c>
      <c r="FC40" s="302">
        <f>成绩录入!AB43</f>
        <v>0</v>
      </c>
      <c r="FD40" s="303"/>
      <c r="FE40" s="304" t="str">
        <f t="shared" si="56"/>
        <v>√</v>
      </c>
      <c r="FF40" s="296" t="str">
        <f t="shared" si="57"/>
        <v>√</v>
      </c>
      <c r="FG40" s="296" t="str">
        <f t="shared" si="58"/>
        <v>√</v>
      </c>
      <c r="FH40" s="296" t="str">
        <f t="shared" si="59"/>
        <v>√</v>
      </c>
      <c r="FI40" s="302" t="str">
        <f t="shared" si="60"/>
        <v>√</v>
      </c>
      <c r="FJ40" s="299"/>
      <c r="FK40" s="260">
        <f>成绩录入!AB43</f>
        <v>0</v>
      </c>
      <c r="FL40" s="248">
        <f>成绩录入!AC43</f>
        <v>0</v>
      </c>
      <c r="FM40" s="248">
        <f>成绩录入!AD43</f>
        <v>0</v>
      </c>
      <c r="FN40" s="248">
        <f>成绩录入!AE43</f>
        <v>0</v>
      </c>
      <c r="FO40" s="248">
        <f>成绩录入!AF43</f>
        <v>0</v>
      </c>
      <c r="FP40" s="248">
        <f>成绩录入!AG43</f>
        <v>0</v>
      </c>
      <c r="FQ40" s="298">
        <f t="shared" si="61"/>
        <v>0</v>
      </c>
      <c r="FR40" s="299"/>
      <c r="FS40" s="260">
        <f>成绩录入!AB43</f>
        <v>0</v>
      </c>
      <c r="FT40" s="248">
        <f>成绩录入!AC43</f>
        <v>0</v>
      </c>
      <c r="FU40" s="248">
        <f>成绩录入!AD43</f>
        <v>0</v>
      </c>
      <c r="FV40" s="248">
        <f>成绩录入!AE43</f>
        <v>0</v>
      </c>
      <c r="FW40" s="248">
        <f>成绩录入!AF43</f>
        <v>0</v>
      </c>
      <c r="FX40" s="333">
        <f>成绩录入!AG43</f>
        <v>0</v>
      </c>
      <c r="FY40" s="298">
        <f t="shared" si="62"/>
        <v>0</v>
      </c>
      <c r="FZ40" s="299"/>
      <c r="GA40" s="260">
        <f>成绩录入!AB43</f>
        <v>0</v>
      </c>
      <c r="GB40" s="248">
        <f>成绩录入!AC43</f>
        <v>0</v>
      </c>
      <c r="GC40" s="248">
        <f>成绩录入!AD43</f>
        <v>0</v>
      </c>
      <c r="GD40" s="248">
        <f>成绩录入!AE43</f>
        <v>0</v>
      </c>
      <c r="GE40" s="248">
        <f>成绩录入!AF43</f>
        <v>0</v>
      </c>
      <c r="GF40" s="248">
        <f>成绩录入!AG43</f>
        <v>0</v>
      </c>
      <c r="GG40" s="298">
        <f t="shared" si="63"/>
        <v>0</v>
      </c>
      <c r="GH40" s="299"/>
      <c r="GI40" s="260">
        <f>成绩录入!AB43</f>
        <v>0</v>
      </c>
      <c r="GJ40" s="248">
        <f>成绩录入!AC43</f>
        <v>0</v>
      </c>
      <c r="GK40" s="248">
        <f>成绩录入!AD43</f>
        <v>0</v>
      </c>
      <c r="GL40" s="248">
        <f>成绩录入!AE43</f>
        <v>0</v>
      </c>
      <c r="GM40" s="248">
        <f>成绩录入!AF43</f>
        <v>0</v>
      </c>
      <c r="GN40" s="248">
        <f>成绩录入!AG43</f>
        <v>0</v>
      </c>
      <c r="GO40" s="298">
        <f t="shared" si="64"/>
        <v>0</v>
      </c>
      <c r="GP40" s="299"/>
      <c r="GQ40" s="260">
        <f>成绩录入!AB43</f>
        <v>0</v>
      </c>
      <c r="GR40" s="248">
        <f>成绩录入!AC43</f>
        <v>0</v>
      </c>
      <c r="GS40" s="248">
        <f>成绩录入!AD43</f>
        <v>0</v>
      </c>
      <c r="GT40" s="248">
        <f>成绩录入!AE43</f>
        <v>0</v>
      </c>
      <c r="GU40" s="248">
        <f>成绩录入!AF43</f>
        <v>0</v>
      </c>
      <c r="GV40" s="248">
        <f>成绩录入!AG43</f>
        <v>0</v>
      </c>
      <c r="GW40" s="298">
        <f t="shared" si="65"/>
        <v>0</v>
      </c>
      <c r="GX40" s="299"/>
      <c r="GY40" s="247">
        <f>成绩录入!AJ43</f>
        <v>0</v>
      </c>
      <c r="GZ40" s="248">
        <f>成绩录入!AK43</f>
        <v>0</v>
      </c>
      <c r="HA40" s="248">
        <f>成绩录入!AL43</f>
        <v>0</v>
      </c>
      <c r="HB40" s="248">
        <f>成绩录入!AM43</f>
        <v>0</v>
      </c>
      <c r="HC40" s="248">
        <f>成绩录入!AN43</f>
        <v>0</v>
      </c>
      <c r="HD40" s="248">
        <f>成绩录入!AO43</f>
        <v>0</v>
      </c>
      <c r="HE40" s="310">
        <f t="shared" si="66"/>
        <v>0</v>
      </c>
      <c r="HF40" s="299"/>
      <c r="HG40" s="247">
        <f>成绩录入!AJ43</f>
        <v>0</v>
      </c>
      <c r="HH40" s="248">
        <f>成绩录入!AK43</f>
        <v>0</v>
      </c>
      <c r="HI40" s="248">
        <f>成绩录入!AL43</f>
        <v>0</v>
      </c>
      <c r="HJ40" s="248">
        <f>成绩录入!AM43</f>
        <v>0</v>
      </c>
      <c r="HK40" s="248">
        <f>成绩录入!AN43</f>
        <v>0</v>
      </c>
      <c r="HL40" s="248">
        <f>成绩录入!AO43</f>
        <v>0</v>
      </c>
      <c r="HM40" s="310">
        <f t="shared" si="67"/>
        <v>0</v>
      </c>
      <c r="HN40" s="299"/>
      <c r="HO40" s="247">
        <f>成绩录入!AJ43</f>
        <v>0</v>
      </c>
      <c r="HP40" s="248">
        <f>成绩录入!AK43</f>
        <v>0</v>
      </c>
      <c r="HQ40" s="248">
        <f>成绩录入!AL43</f>
        <v>0</v>
      </c>
      <c r="HR40" s="248">
        <f>成绩录入!AM43</f>
        <v>0</v>
      </c>
      <c r="HS40" s="248">
        <f>成绩录入!AN43</f>
        <v>0</v>
      </c>
      <c r="HT40" s="248">
        <f>成绩录入!AO43</f>
        <v>0</v>
      </c>
      <c r="HU40" s="310">
        <f t="shared" si="68"/>
        <v>0</v>
      </c>
      <c r="HV40" s="299"/>
      <c r="HW40" s="247">
        <f>成绩录入!AJ43</f>
        <v>0</v>
      </c>
      <c r="HX40" s="248">
        <f>成绩录入!AK43</f>
        <v>0</v>
      </c>
      <c r="HY40" s="248">
        <f>成绩录入!AL43</f>
        <v>0</v>
      </c>
      <c r="HZ40" s="248">
        <f>成绩录入!AM43</f>
        <v>0</v>
      </c>
      <c r="IA40" s="248">
        <f>成绩录入!AN43</f>
        <v>0</v>
      </c>
      <c r="IB40" s="248">
        <f>成绩录入!AO43</f>
        <v>0</v>
      </c>
      <c r="IC40" s="310">
        <f t="shared" si="69"/>
        <v>0</v>
      </c>
      <c r="ID40" s="299"/>
      <c r="IE40" s="247">
        <f>成绩录入!AJ43</f>
        <v>0</v>
      </c>
      <c r="IF40" s="248">
        <f>成绩录入!AK43</f>
        <v>0</v>
      </c>
      <c r="IG40" s="248">
        <f>成绩录入!AL43</f>
        <v>0</v>
      </c>
      <c r="IH40" s="248">
        <f>成绩录入!AM43</f>
        <v>0</v>
      </c>
      <c r="II40" s="248">
        <f>成绩录入!AN43</f>
        <v>0</v>
      </c>
      <c r="IJ40" s="248">
        <f>成绩录入!AO43</f>
        <v>0</v>
      </c>
      <c r="IK40" s="310">
        <f t="shared" si="70"/>
        <v>0</v>
      </c>
      <c r="IL40" s="299"/>
      <c r="IM40" s="313" t="e">
        <f t="shared" si="71"/>
        <v>#DIV/0!</v>
      </c>
      <c r="IN40" s="314" t="e">
        <f t="shared" si="72"/>
        <v>#DIV/0!</v>
      </c>
      <c r="IO40" s="314" t="e">
        <f t="shared" si="73"/>
        <v>#DIV/0!</v>
      </c>
      <c r="IP40" s="314" t="e">
        <f t="shared" si="74"/>
        <v>#DIV/0!</v>
      </c>
      <c r="IQ40" s="314" t="e">
        <f t="shared" si="75"/>
        <v>#DIV/0!</v>
      </c>
      <c r="IR40" s="315" t="e">
        <f t="shared" si="76"/>
        <v>#DIV/0!</v>
      </c>
      <c r="IS40" s="316"/>
      <c r="IT40" s="214">
        <f>成绩录入!AR43</f>
        <v>0</v>
      </c>
      <c r="IU40" s="216">
        <f>成绩录入!AS43</f>
        <v>0</v>
      </c>
      <c r="IV40" s="216">
        <f>成绩录入!AT43</f>
        <v>0</v>
      </c>
      <c r="IW40" s="216">
        <f>成绩录入!AU43</f>
        <v>0</v>
      </c>
      <c r="IX40" s="216">
        <f>成绩录入!AV43</f>
        <v>0</v>
      </c>
      <c r="IY40" s="216">
        <f>成绩录入!AW43</f>
        <v>0</v>
      </c>
      <c r="IZ40" s="298">
        <f t="shared" si="77"/>
        <v>0</v>
      </c>
      <c r="JA40" s="299"/>
      <c r="JB40" s="317">
        <f>成绩录入!AR43</f>
        <v>0</v>
      </c>
      <c r="JC40" s="216">
        <f>成绩录入!AS43</f>
        <v>0</v>
      </c>
      <c r="JD40" s="216">
        <f>成绩录入!AT43</f>
        <v>0</v>
      </c>
      <c r="JE40" s="216">
        <f>成绩录入!AU43</f>
        <v>0</v>
      </c>
      <c r="JF40" s="216">
        <f>成绩录入!AV43</f>
        <v>0</v>
      </c>
      <c r="JG40" s="216">
        <f>成绩录入!AW43</f>
        <v>0</v>
      </c>
      <c r="JH40" s="298">
        <f t="shared" si="78"/>
        <v>0</v>
      </c>
      <c r="JI40" s="299"/>
      <c r="JJ40" s="248">
        <f>成绩录入!AR43</f>
        <v>0</v>
      </c>
      <c r="JK40" s="248">
        <f>成绩录入!AS43</f>
        <v>0</v>
      </c>
      <c r="JL40" s="248">
        <f>成绩录入!AT43</f>
        <v>0</v>
      </c>
      <c r="JM40" s="248">
        <f>成绩录入!AU43</f>
        <v>0</v>
      </c>
      <c r="JN40" s="248">
        <f>成绩录入!AV43</f>
        <v>0</v>
      </c>
      <c r="JO40" s="248">
        <f>成绩录入!AW43</f>
        <v>0</v>
      </c>
      <c r="JP40" s="298">
        <f t="shared" si="79"/>
        <v>0</v>
      </c>
      <c r="JQ40" s="299"/>
      <c r="JR40" s="308">
        <f>成绩录入!AR43</f>
        <v>0</v>
      </c>
      <c r="JS40" s="248">
        <f>成绩录入!AS43</f>
        <v>0</v>
      </c>
      <c r="JT40" s="248">
        <f>成绩录入!AT43</f>
        <v>0</v>
      </c>
      <c r="JU40" s="248">
        <f>成绩录入!AU43</f>
        <v>0</v>
      </c>
      <c r="JV40" s="248">
        <f>成绩录入!AV43</f>
        <v>0</v>
      </c>
      <c r="JW40" s="248">
        <f>成绩录入!AW43</f>
        <v>0</v>
      </c>
      <c r="JX40" s="298">
        <f t="shared" si="80"/>
        <v>0</v>
      </c>
      <c r="JY40" s="299"/>
      <c r="JZ40" s="308">
        <f>成绩录入!AR43</f>
        <v>0</v>
      </c>
      <c r="KA40" s="248">
        <f>成绩录入!AS43</f>
        <v>0</v>
      </c>
      <c r="KB40" s="248">
        <f>成绩录入!AT43</f>
        <v>0</v>
      </c>
      <c r="KC40" s="248">
        <f>成绩录入!AU43</f>
        <v>0</v>
      </c>
      <c r="KD40" s="248">
        <f>成绩录入!AV43</f>
        <v>0</v>
      </c>
      <c r="KE40" s="248">
        <f>成绩录入!AW43</f>
        <v>0</v>
      </c>
      <c r="KF40" s="298">
        <f t="shared" si="81"/>
        <v>0</v>
      </c>
      <c r="KG40" s="299"/>
      <c r="KH40" s="313">
        <f t="shared" ref="KH40:KH71" si="166">IF($R$28&lt;&gt;0,IZ40*M$28/$R$28,0)</f>
        <v>0</v>
      </c>
      <c r="KI40" s="314">
        <f t="shared" si="82"/>
        <v>0</v>
      </c>
      <c r="KJ40" s="314">
        <f t="shared" si="83"/>
        <v>0</v>
      </c>
      <c r="KK40" s="314">
        <f t="shared" si="84"/>
        <v>0</v>
      </c>
      <c r="KL40" s="314">
        <f t="shared" si="85"/>
        <v>0</v>
      </c>
      <c r="KM40" s="315">
        <f t="shared" si="86"/>
        <v>0</v>
      </c>
      <c r="KN40" s="90"/>
      <c r="KO40" s="294">
        <f>IF(总评!G38&lt;60,1,0)</f>
        <v>0</v>
      </c>
      <c r="KP40" s="295">
        <f t="shared" ref="KP40:KP71" si="167">H40*KO40</f>
        <v>0</v>
      </c>
      <c r="KQ40" s="295">
        <f t="shared" ref="KQ40:KQ71" si="168">I40*KO40</f>
        <v>0</v>
      </c>
      <c r="KR40" s="321">
        <f t="shared" ref="KR40:KR71" si="169">J40*KO40</f>
        <v>0</v>
      </c>
      <c r="KS40" s="321">
        <f t="shared" si="87"/>
        <v>0</v>
      </c>
      <c r="KT40" s="27"/>
      <c r="KU40" s="27"/>
      <c r="KV40" s="27"/>
      <c r="KW40" s="27"/>
      <c r="KX40" s="27"/>
      <c r="KY40" s="27"/>
      <c r="KZ40" s="27"/>
      <c r="LA40" s="27"/>
      <c r="LB40" s="27"/>
      <c r="LC40" s="27"/>
      <c r="OT40" s="247">
        <f>IF(OT$6=$OS$5,成绩录入!BC43,0)</f>
        <v>0</v>
      </c>
      <c r="OU40" s="248">
        <f>IF(OU$6=$OS$5,成绩录入!BD43,0)</f>
        <v>0</v>
      </c>
      <c r="OV40" s="248">
        <f>IF(OV$6=$OS$5,成绩录入!BE43,0)</f>
        <v>0</v>
      </c>
      <c r="OW40" s="248">
        <f>IF(OW$6=$OS$5,成绩录入!BF43,0)</f>
        <v>0</v>
      </c>
      <c r="OX40" s="248">
        <f>IF(OX$6=$OS$5,成绩录入!BG43,0)</f>
        <v>0</v>
      </c>
      <c r="OY40" s="248">
        <f>IF(OY$6=$OS$5,成绩录入!BH43,0)</f>
        <v>0</v>
      </c>
      <c r="OZ40" s="248">
        <f>IF(OZ$6=$OS$5,成绩录入!BI43,0)</f>
        <v>0</v>
      </c>
      <c r="PA40" s="248">
        <f>IF(PA$6=$OS$5,成绩录入!BJ43,0)</f>
        <v>0</v>
      </c>
      <c r="PB40" s="248">
        <f>IF(PB$6=$OS$5,成绩录入!BK43,0)</f>
        <v>0</v>
      </c>
      <c r="PC40" s="248">
        <f>IF(PC$6=$OS$5,成绩录入!BL43,0)</f>
        <v>0</v>
      </c>
      <c r="PD40" s="248">
        <f>IF(PD$6=$OS$5,成绩录入!BM43,0)</f>
        <v>0</v>
      </c>
      <c r="PE40" s="248">
        <f>IF(PE$6=$OS$5,成绩录入!BN43,0)</f>
        <v>0</v>
      </c>
      <c r="PF40" s="248">
        <f>IF(PF$6=$OS$5,成绩录入!BO43,0)</f>
        <v>0</v>
      </c>
      <c r="PG40" s="248">
        <f>IF(PG$6=$OS$5,成绩录入!BP43,0)</f>
        <v>0</v>
      </c>
      <c r="PH40" s="248">
        <f>IF(PH$6=$OS$5,成绩录入!BQ43,0)</f>
        <v>0</v>
      </c>
      <c r="PI40" s="248">
        <f>IF(PI$6=$OS$5,成绩录入!BR43,0)</f>
        <v>0</v>
      </c>
      <c r="PJ40" s="248">
        <f>IF(PJ$6=$OS$5,成绩录入!BS43,0)</f>
        <v>0</v>
      </c>
      <c r="PK40" s="248">
        <f>IF(PK$6=$OS$5,成绩录入!BT43,0)</f>
        <v>0</v>
      </c>
      <c r="PL40" s="248">
        <f>IF(PL$6=$OS$5,成绩录入!BU43,0)</f>
        <v>0</v>
      </c>
      <c r="PM40" s="248">
        <f>IF(PM$6=$OS$5,成绩录入!BV43,0)</f>
        <v>0</v>
      </c>
      <c r="PN40" s="248">
        <f>IF(PN$6=$OS$5,成绩录入!BW43,0)</f>
        <v>0</v>
      </c>
      <c r="PO40" s="248">
        <f>IF(PO$6=$OS$5,成绩录入!BX43,0)</f>
        <v>0</v>
      </c>
      <c r="PP40" s="248">
        <f>IF(PP$6=$OS$5,成绩录入!BY43,0)</f>
        <v>0</v>
      </c>
      <c r="PQ40" s="248">
        <f>IF(PQ$6=$OS$5,成绩录入!BZ43,0)</f>
        <v>0</v>
      </c>
      <c r="PR40" s="248">
        <f>IF(PR$6=$OS$5,成绩录入!CA43,0)</f>
        <v>0</v>
      </c>
      <c r="PS40" s="248">
        <f>IF(PS$6=$OS$5,成绩录入!CB43,0)</f>
        <v>0</v>
      </c>
      <c r="PT40" s="248">
        <f>IF(PT$6=$OS$5,成绩录入!CC43,0)</f>
        <v>0</v>
      </c>
      <c r="PU40" s="248">
        <f>IF(PU$6=$OS$5,成绩录入!CD43,0)</f>
        <v>0</v>
      </c>
      <c r="PV40" s="248">
        <f>IF(PV$6=$OS$5,成绩录入!CE43,0)</f>
        <v>0</v>
      </c>
      <c r="PW40" s="248">
        <f>IF(PW$6=$OS$5,成绩录入!CF43,0)</f>
        <v>0</v>
      </c>
      <c r="PX40" s="248">
        <f>IF(PX$6=$OS$5,成绩录入!CG43,0)</f>
        <v>0</v>
      </c>
      <c r="PY40" s="248">
        <f>IF(PY$6=$OS$5,成绩录入!CH43,0)</f>
        <v>0</v>
      </c>
      <c r="PZ40" s="248">
        <f>IF(PZ$6=$OS$5,成绩录入!CI43,0)</f>
        <v>0</v>
      </c>
      <c r="QA40" s="248">
        <f>IF(QA$6=$OS$5,成绩录入!CJ43,0)</f>
        <v>0</v>
      </c>
      <c r="QB40" s="248">
        <f>IF(QB$6=$OS$5,成绩录入!CK43,0)</f>
        <v>0</v>
      </c>
      <c r="QC40" s="248">
        <f>IF(QC$6=$OS$5,成绩录入!CL43,0)</f>
        <v>0</v>
      </c>
      <c r="QD40" s="248">
        <f>IF(QD$6=$OS$5,成绩录入!CM43,0)</f>
        <v>0</v>
      </c>
      <c r="QE40" s="248">
        <f>IF(QE$6=$OS$5,成绩录入!CN43,0)</f>
        <v>0</v>
      </c>
      <c r="QF40" s="248">
        <f>IF(QF$6=$OS$5,成绩录入!CO43,0)</f>
        <v>0</v>
      </c>
      <c r="QG40" s="248">
        <f>IF(QG$6=$OS$5,成绩录入!CP43,0)</f>
        <v>0</v>
      </c>
      <c r="QH40" s="248">
        <f>IF(QH$6=$OS$5,成绩录入!CQ43,0)</f>
        <v>0</v>
      </c>
      <c r="QI40" s="248">
        <f>IF(QI$6=$OS$5,成绩录入!CR43,0)</f>
        <v>0</v>
      </c>
      <c r="QJ40" s="248">
        <f>IF(QJ$6=$OS$5,成绩录入!CS43,0)</f>
        <v>0</v>
      </c>
      <c r="QK40" s="248">
        <f>IF(QK$6=$OS$5,成绩录入!CT43,0)</f>
        <v>0</v>
      </c>
      <c r="QL40" s="248">
        <f>IF(QL$6=$OS$5,成绩录入!CU43,0)</f>
        <v>0</v>
      </c>
      <c r="QM40" s="248">
        <f>IF(QM$6=$OS$5,成绩录入!CV43,0)</f>
        <v>0</v>
      </c>
      <c r="QN40" s="248">
        <f>IF(QN$6=$OS$5,成绩录入!CW43,0)</f>
        <v>0</v>
      </c>
      <c r="QO40" s="248">
        <f>IF(QO$6=$OS$5,成绩录入!CX43,0)</f>
        <v>0</v>
      </c>
      <c r="QP40" s="248">
        <f>IF(QP$6=$OS$5,成绩录入!CY43,0)</f>
        <v>0</v>
      </c>
      <c r="QQ40" s="248">
        <f>IF(QQ$6=$OS$5,成绩录入!CZ43,0)</f>
        <v>0</v>
      </c>
      <c r="QR40" s="248">
        <f>IF(QR$6=$OS$5,成绩录入!DA43,0)</f>
        <v>0</v>
      </c>
      <c r="QS40" s="248">
        <f>IF(QS$6=$OS$5,成绩录入!DB43,0)</f>
        <v>0</v>
      </c>
      <c r="QT40" s="248">
        <f>IF(QT$6=$OS$5,成绩录入!DC43,0)</f>
        <v>0</v>
      </c>
      <c r="QU40" s="248">
        <f>IF(QU$6=$OS$5,成绩录入!DD43,0)</f>
        <v>0</v>
      </c>
      <c r="QV40" s="248">
        <f>IF(QV$6=$OS$5,成绩录入!DE43,0)</f>
        <v>0</v>
      </c>
      <c r="QW40" s="248">
        <f>IF(QW$6=$OS$5,成绩录入!DF43,0)</f>
        <v>0</v>
      </c>
      <c r="QX40" s="248">
        <f>IF(QX$6=$OS$5,成绩录入!DG43,0)</f>
        <v>0</v>
      </c>
      <c r="QY40" s="248">
        <f>IF(QY$6=$OS$5,成绩录入!DH43,0)</f>
        <v>0</v>
      </c>
      <c r="QZ40" s="248">
        <f>IF(QZ$6=$OS$5,成绩录入!DI43,0)</f>
        <v>0</v>
      </c>
      <c r="RA40" s="248">
        <f>IF(RA$6=$OS$5,成绩录入!DJ43,0)</f>
        <v>0</v>
      </c>
      <c r="RB40" s="248">
        <f>IF(RB$6=$OS$5,成绩录入!DK43,0)</f>
        <v>0</v>
      </c>
      <c r="RC40" s="248">
        <f>IF(RC$6=$OS$5,成绩录入!DL43,0)</f>
        <v>0</v>
      </c>
      <c r="RD40" s="248">
        <f>IF(RD$6=$OS$5,成绩录入!DM43,0)</f>
        <v>0</v>
      </c>
      <c r="RE40" s="248">
        <f>IF(RE$6=$OS$5,成绩录入!DN43,0)</f>
        <v>0</v>
      </c>
      <c r="RF40" s="248">
        <f>IF(RF$6=$OS$5,成绩录入!DO43,0)</f>
        <v>0</v>
      </c>
      <c r="RG40" s="248">
        <f>IF(RG$6=$OS$5,成绩录入!DP43,0)</f>
        <v>0</v>
      </c>
      <c r="RH40" s="248">
        <f>IF(RH$6=$OS$5,成绩录入!DQ43,0)</f>
        <v>0</v>
      </c>
      <c r="RI40" s="248">
        <f>IF(RI$6=$OS$5,成绩录入!DR43,0)</f>
        <v>0</v>
      </c>
      <c r="RJ40" s="248">
        <f>IF(RJ$6=$OS$5,成绩录入!DS43,0)</f>
        <v>0</v>
      </c>
      <c r="RK40" s="248">
        <f>IF(RK$6=$OS$5,成绩录入!DT43,0)</f>
        <v>0</v>
      </c>
      <c r="RL40" s="248">
        <f>IF(RL$6=$OS$5,成绩录入!DU43,0)</f>
        <v>0</v>
      </c>
      <c r="RM40" s="248">
        <f>IF(RM$6=$OS$5,成绩录入!DV43,0)</f>
        <v>0</v>
      </c>
      <c r="RN40" s="248">
        <f>IF(RN$6=$OS$5,成绩录入!DW43,0)</f>
        <v>0</v>
      </c>
      <c r="RO40" s="248">
        <f>IF(RO$6=$OS$5,成绩录入!DX43,0)</f>
        <v>0</v>
      </c>
      <c r="RP40" s="248">
        <f>IF(RP$6=$OS$5,成绩录入!DY43,0)</f>
        <v>0</v>
      </c>
      <c r="RQ40" s="248">
        <f>IF(RQ$6=$OS$5,成绩录入!DZ43,0)</f>
        <v>0</v>
      </c>
      <c r="RR40" s="248">
        <f>IF(RR$6=$OS$5,成绩录入!EA43,0)</f>
        <v>0</v>
      </c>
      <c r="RS40" s="248">
        <f>IF(RS$6=$OS$5,成绩录入!EB43,0)</f>
        <v>0</v>
      </c>
      <c r="RT40" s="248">
        <f>IF(RT$6=$OS$5,成绩录入!EC43,0)</f>
        <v>0</v>
      </c>
      <c r="RU40" s="248">
        <f>IF(RU$6=$OS$5,成绩录入!ED43,0)</f>
        <v>0</v>
      </c>
      <c r="RV40" s="248">
        <f>IF(RV$6=$OS$5,成绩录入!EE43,0)</f>
        <v>0</v>
      </c>
      <c r="RW40" s="248">
        <f>IF(RW$6=$OS$5,成绩录入!EF43,0)</f>
        <v>0</v>
      </c>
      <c r="RX40" s="248">
        <f>IF(RX$6=$OS$5,成绩录入!EG43,0)</f>
        <v>0</v>
      </c>
      <c r="RY40" s="248">
        <f>IF(RY$6=$OS$5,成绩录入!EH43,0)</f>
        <v>0</v>
      </c>
      <c r="RZ40" s="248">
        <f>IF(RZ$6=$OS$5,成绩录入!EI43,0)</f>
        <v>0</v>
      </c>
      <c r="SA40" s="248">
        <f>IF(SA$6=$OS$5,成绩录入!EJ43,0)</f>
        <v>0</v>
      </c>
      <c r="SB40" s="248">
        <f>IF(SB$6=$OS$5,成绩录入!EK43,0)</f>
        <v>0</v>
      </c>
      <c r="SC40" s="248">
        <f>IF(SC$6=$OS$5,成绩录入!EL43,0)</f>
        <v>0</v>
      </c>
      <c r="SD40" s="248">
        <f>IF(SD$6=$OS$5,成绩录入!EM43,0)</f>
        <v>0</v>
      </c>
      <c r="SE40" s="248">
        <f>IF(SE$6=$OS$5,成绩录入!EN43,0)</f>
        <v>0</v>
      </c>
      <c r="SF40" s="248">
        <f>IF(SF$6=$OS$5,成绩录入!EO43,0)</f>
        <v>0</v>
      </c>
      <c r="SG40" s="248">
        <f>IF(SG$6=$OS$5,成绩录入!EP43,0)</f>
        <v>0</v>
      </c>
      <c r="SH40" s="248">
        <f>IF(SH$6=$OS$5,成绩录入!EQ43,0)</f>
        <v>0</v>
      </c>
      <c r="SI40" s="248">
        <f>IF(SI$6=$OS$5,成绩录入!ER43,0)</f>
        <v>0</v>
      </c>
      <c r="SJ40" s="248">
        <f>IF(SJ$6=$OS$5,成绩录入!ES43,0)</f>
        <v>0</v>
      </c>
      <c r="SK40" s="248">
        <f>IF(SK$6=$OS$5,成绩录入!ET43,0)</f>
        <v>0</v>
      </c>
      <c r="SL40" s="248">
        <f>IF(SL$6=$OS$5,成绩录入!EU43,0)</f>
        <v>0</v>
      </c>
      <c r="SM40" s="248">
        <f>IF(SM$6=$OS$5,成绩录入!EV43,0)</f>
        <v>0</v>
      </c>
      <c r="SN40" s="248">
        <f>IF(SN$6=$OS$5,成绩录入!EW43,0)</f>
        <v>0</v>
      </c>
      <c r="SO40" s="248">
        <f>IF(SO$6=$OS$5,成绩录入!EX43,0)</f>
        <v>0</v>
      </c>
      <c r="SP40" s="218">
        <f t="shared" si="88"/>
        <v>0</v>
      </c>
      <c r="SQ40" s="166"/>
      <c r="SR40" s="166"/>
      <c r="SS40" s="247">
        <f>IF(SS$6=$SR$5,成绩录入!BC43,0)</f>
        <v>0</v>
      </c>
      <c r="ST40" s="248">
        <f>IF(ST$6=$SR$5,成绩录入!BD43,0)</f>
        <v>0</v>
      </c>
      <c r="SU40" s="248">
        <f>IF(SU$6=$SR$5,成绩录入!BE43,0)</f>
        <v>0</v>
      </c>
      <c r="SV40" s="248">
        <f>IF(SV$6=$SR$5,成绩录入!BF43,0)</f>
        <v>0</v>
      </c>
      <c r="SW40" s="248">
        <f>IF(SW$6=$SR$5,成绩录入!BG43,0)</f>
        <v>0</v>
      </c>
      <c r="SX40" s="248">
        <f>IF(SX$6=$SR$5,成绩录入!BH43,0)</f>
        <v>0</v>
      </c>
      <c r="SY40" s="248">
        <f>IF(SY$6=$SR$5,成绩录入!BI43,0)</f>
        <v>0</v>
      </c>
      <c r="SZ40" s="248">
        <f>IF(SZ$6=$SR$5,成绩录入!BJ43,0)</f>
        <v>0</v>
      </c>
      <c r="TA40" s="248">
        <f>IF(TA$6=$SR$5,成绩录入!BK43,0)</f>
        <v>0</v>
      </c>
      <c r="TB40" s="248">
        <f>IF(TB$6=$SR$5,成绩录入!BL43,0)</f>
        <v>0</v>
      </c>
      <c r="TC40" s="248">
        <f>IF(TC$6=$SR$5,成绩录入!BM43,0)</f>
        <v>0</v>
      </c>
      <c r="TD40" s="248">
        <f>IF(TD$6=$SR$5,成绩录入!BN43,0)</f>
        <v>0</v>
      </c>
      <c r="TE40" s="248">
        <f>IF(TE$6=$SR$5,成绩录入!BO43,0)</f>
        <v>0</v>
      </c>
      <c r="TF40" s="248">
        <f>IF(TF$6=$SR$5,成绩录入!BP43,0)</f>
        <v>0</v>
      </c>
      <c r="TG40" s="248">
        <f>IF(TG$6=$SR$5,成绩录入!BQ43,0)</f>
        <v>0</v>
      </c>
      <c r="TH40" s="248">
        <f>IF(TH$6=$SR$5,成绩录入!BR43,0)</f>
        <v>0</v>
      </c>
      <c r="TI40" s="248">
        <f>IF(TI$6=$SR$5,成绩录入!BS43,0)</f>
        <v>0</v>
      </c>
      <c r="TJ40" s="248">
        <f>IF(TJ$6=$SR$5,成绩录入!BT43,0)</f>
        <v>0</v>
      </c>
      <c r="TK40" s="248">
        <f>IF(TK$6=$SR$5,成绩录入!BU43,0)</f>
        <v>0</v>
      </c>
      <c r="TL40" s="248">
        <f>IF(TL$6=$SR$5,成绩录入!BV43,0)</f>
        <v>0</v>
      </c>
      <c r="TM40" s="248">
        <f>IF(TM$6=$SR$5,成绩录入!BW43,0)</f>
        <v>0</v>
      </c>
      <c r="TN40" s="248">
        <f>IF(TN$6=$SR$5,成绩录入!BX43,0)</f>
        <v>0</v>
      </c>
      <c r="TO40" s="248">
        <f>IF(TO$6=$SR$5,成绩录入!BY43,0)</f>
        <v>0</v>
      </c>
      <c r="TP40" s="248">
        <f>IF(TP$6=$SR$5,成绩录入!BZ43,0)</f>
        <v>0</v>
      </c>
      <c r="TQ40" s="248">
        <f>IF(TQ$6=$SR$5,成绩录入!CA43,0)</f>
        <v>0</v>
      </c>
      <c r="TR40" s="248">
        <f>IF(TR$6=$SR$5,成绩录入!CB43,0)</f>
        <v>0</v>
      </c>
      <c r="TS40" s="248">
        <f>IF(TS$6=$SR$5,成绩录入!CC43,0)</f>
        <v>0</v>
      </c>
      <c r="TT40" s="248">
        <f>IF(TT$6=$SR$5,成绩录入!CD43,0)</f>
        <v>0</v>
      </c>
      <c r="TU40" s="248">
        <f>IF(TU$6=$SR$5,成绩录入!CE43,0)</f>
        <v>0</v>
      </c>
      <c r="TV40" s="248">
        <f>IF(TV$6=$SR$5,成绩录入!CF43,0)</f>
        <v>0</v>
      </c>
      <c r="TW40" s="248">
        <f>IF(TW$6=$SR$5,成绩录入!CG43,0)</f>
        <v>0</v>
      </c>
      <c r="TX40" s="248">
        <f>IF(TX$6=$SR$5,成绩录入!CH43,0)</f>
        <v>0</v>
      </c>
      <c r="TY40" s="248">
        <f>IF(TY$6=$SR$5,成绩录入!CI43,0)</f>
        <v>0</v>
      </c>
      <c r="TZ40" s="248">
        <f>IF(TZ$6=$SR$5,成绩录入!CJ43,0)</f>
        <v>0</v>
      </c>
      <c r="UA40" s="248">
        <f>IF(UA$6=$SR$5,成绩录入!CK43,0)</f>
        <v>0</v>
      </c>
      <c r="UB40" s="248">
        <f>IF(UB$6=$SR$5,成绩录入!CL43,0)</f>
        <v>0</v>
      </c>
      <c r="UC40" s="248">
        <f>IF(UC$6=$SR$5,成绩录入!CM43,0)</f>
        <v>0</v>
      </c>
      <c r="UD40" s="248">
        <f>IF(UD$6=$SR$5,成绩录入!CN43,0)</f>
        <v>0</v>
      </c>
      <c r="UE40" s="248">
        <f>IF(UE$6=$SR$5,成绩录入!CO43,0)</f>
        <v>0</v>
      </c>
      <c r="UF40" s="248">
        <f>IF(UF$6=$SR$5,成绩录入!CP43,0)</f>
        <v>0</v>
      </c>
      <c r="UG40" s="248">
        <f>IF(UG$6=$SR$5,成绩录入!CQ43,0)</f>
        <v>0</v>
      </c>
      <c r="UH40" s="248">
        <f>IF(UH$6=$SR$5,成绩录入!CR43,0)</f>
        <v>0</v>
      </c>
      <c r="UI40" s="248">
        <f>IF(UI$6=$SR$5,成绩录入!CS43,0)</f>
        <v>0</v>
      </c>
      <c r="UJ40" s="248">
        <f>IF(UJ$6=$SR$5,成绩录入!CT43,0)</f>
        <v>0</v>
      </c>
      <c r="UK40" s="248">
        <f>IF(UK$6=$SR$5,成绩录入!CU43,0)</f>
        <v>0</v>
      </c>
      <c r="UL40" s="248">
        <f>IF(UL$6=$SR$5,成绩录入!CV43,0)</f>
        <v>0</v>
      </c>
      <c r="UM40" s="248">
        <f>IF(UM$6=$SR$5,成绩录入!CW43,0)</f>
        <v>0</v>
      </c>
      <c r="UN40" s="248">
        <f>IF(UN$6=$SR$5,成绩录入!CX43,0)</f>
        <v>0</v>
      </c>
      <c r="UO40" s="248">
        <f>IF(UO$6=$SR$5,成绩录入!CY43,0)</f>
        <v>0</v>
      </c>
      <c r="UP40" s="248">
        <f>IF(UP$6=$SR$5,成绩录入!CZ43,0)</f>
        <v>0</v>
      </c>
      <c r="UQ40" s="248">
        <f>IF(UQ$6=$SR$5,成绩录入!DA43,0)</f>
        <v>0</v>
      </c>
      <c r="UR40" s="248">
        <f>IF(UR$6=$SR$5,成绩录入!DB43,0)</f>
        <v>0</v>
      </c>
      <c r="US40" s="248">
        <f>IF(US$6=$SR$5,成绩录入!DC43,0)</f>
        <v>0</v>
      </c>
      <c r="UT40" s="248">
        <f>IF(UT$6=$SR$5,成绩录入!DD43,0)</f>
        <v>0</v>
      </c>
      <c r="UU40" s="248">
        <f>IF(UU$6=$SR$5,成绩录入!DE43,0)</f>
        <v>0</v>
      </c>
      <c r="UV40" s="248">
        <f>IF(UV$6=$SR$5,成绩录入!DF43,0)</f>
        <v>0</v>
      </c>
      <c r="UW40" s="248">
        <f>IF(UW$6=$SR$5,成绩录入!DG43,0)</f>
        <v>0</v>
      </c>
      <c r="UX40" s="248">
        <f>IF(UX$6=$SR$5,成绩录入!DH43,0)</f>
        <v>0</v>
      </c>
      <c r="UY40" s="248">
        <f>IF(UY$6=$SR$5,成绩录入!DI43,0)</f>
        <v>0</v>
      </c>
      <c r="UZ40" s="248">
        <f>IF(UZ$6=$SR$5,成绩录入!DJ43,0)</f>
        <v>0</v>
      </c>
      <c r="VA40" s="248">
        <f>IF(VA$6=$SR$5,成绩录入!DK43,0)</f>
        <v>0</v>
      </c>
      <c r="VB40" s="248">
        <f>IF(VB$6=$SR$5,成绩录入!DL43,0)</f>
        <v>0</v>
      </c>
      <c r="VC40" s="248">
        <f>IF(VC$6=$SR$5,成绩录入!DM43,0)</f>
        <v>0</v>
      </c>
      <c r="VD40" s="248">
        <f>IF(VD$6=$SR$5,成绩录入!DN43,0)</f>
        <v>0</v>
      </c>
      <c r="VE40" s="248">
        <f>IF(VE$6=$SR$5,成绩录入!DO43,0)</f>
        <v>0</v>
      </c>
      <c r="VF40" s="248">
        <f>IF(VF$6=$SR$5,成绩录入!DP43,0)</f>
        <v>0</v>
      </c>
      <c r="VG40" s="248">
        <f>IF(VG$6=$SR$5,成绩录入!DQ43,0)</f>
        <v>0</v>
      </c>
      <c r="VH40" s="248">
        <f>IF(VH$6=$SR$5,成绩录入!DR43,0)</f>
        <v>0</v>
      </c>
      <c r="VI40" s="248">
        <f>IF(VI$6=$SR$5,成绩录入!DS43,0)</f>
        <v>0</v>
      </c>
      <c r="VJ40" s="248">
        <f>IF(VJ$6=$SR$5,成绩录入!DT43,0)</f>
        <v>0</v>
      </c>
      <c r="VK40" s="248">
        <f>IF(VK$6=$SR$5,成绩录入!DU43,0)</f>
        <v>0</v>
      </c>
      <c r="VL40" s="248">
        <f>IF(VL$6=$SR$5,成绩录入!DV43,0)</f>
        <v>0</v>
      </c>
      <c r="VM40" s="248">
        <f>IF(VM$6=$SR$5,成绩录入!DW43,0)</f>
        <v>0</v>
      </c>
      <c r="VN40" s="248">
        <f>IF(VN$6=$SR$5,成绩录入!DX43,0)</f>
        <v>0</v>
      </c>
      <c r="VO40" s="248">
        <f>IF(VO$6=$SR$5,成绩录入!DY43,0)</f>
        <v>0</v>
      </c>
      <c r="VP40" s="248">
        <f>IF(VP$6=$SR$5,成绩录入!DZ43,0)</f>
        <v>0</v>
      </c>
      <c r="VQ40" s="248">
        <f>IF(VQ$6=$SR$5,成绩录入!EA43,0)</f>
        <v>0</v>
      </c>
      <c r="VR40" s="248">
        <f>IF(VR$6=$SR$5,成绩录入!EB43,0)</f>
        <v>0</v>
      </c>
      <c r="VS40" s="248">
        <f>IF(VS$6=$SR$5,成绩录入!EC43,0)</f>
        <v>0</v>
      </c>
      <c r="VT40" s="248">
        <f>IF(VT$6=$SR$5,成绩录入!ED43,0)</f>
        <v>0</v>
      </c>
      <c r="VU40" s="248">
        <f>IF(VU$6=$SR$5,成绩录入!EE43,0)</f>
        <v>0</v>
      </c>
      <c r="VV40" s="248">
        <f>IF(VV$6=$SR$5,成绩录入!EF43,0)</f>
        <v>0</v>
      </c>
      <c r="VW40" s="248">
        <f>IF(VW$6=$SR$5,成绩录入!EG43,0)</f>
        <v>0</v>
      </c>
      <c r="VX40" s="248">
        <f>IF(VX$6=$SR$5,成绩录入!EH43,0)</f>
        <v>0</v>
      </c>
      <c r="VY40" s="248">
        <f>IF(VY$6=$SR$5,成绩录入!EI43,0)</f>
        <v>0</v>
      </c>
      <c r="VZ40" s="248">
        <f>IF(VZ$6=$SR$5,成绩录入!EJ43,0)</f>
        <v>0</v>
      </c>
      <c r="WA40" s="248">
        <f>IF(WA$6=$SR$5,成绩录入!EK43,0)</f>
        <v>0</v>
      </c>
      <c r="WB40" s="248">
        <f>IF(WB$6=$SR$5,成绩录入!EL43,0)</f>
        <v>0</v>
      </c>
      <c r="WC40" s="248">
        <f>IF(WC$6=$SR$5,成绩录入!EM43,0)</f>
        <v>0</v>
      </c>
      <c r="WD40" s="248">
        <f>IF(WD$6=$SR$5,成绩录入!EN43,0)</f>
        <v>0</v>
      </c>
      <c r="WE40" s="248">
        <f>IF(WE$6=$SR$5,成绩录入!EO43,0)</f>
        <v>0</v>
      </c>
      <c r="WF40" s="248">
        <f>IF(WF$6=$SR$5,成绩录入!EP43,0)</f>
        <v>0</v>
      </c>
      <c r="WG40" s="248">
        <f>IF(WG$6=$SR$5,成绩录入!EQ43,0)</f>
        <v>0</v>
      </c>
      <c r="WH40" s="248">
        <f>IF(WH$6=$SR$5,成绩录入!ER43,0)</f>
        <v>0</v>
      </c>
      <c r="WI40" s="248">
        <f>IF(WI$6=$SR$5,成绩录入!ES43,0)</f>
        <v>0</v>
      </c>
      <c r="WJ40" s="248">
        <f>IF(WJ$6=$SR$5,成绩录入!ET43,0)</f>
        <v>0</v>
      </c>
      <c r="WK40" s="248">
        <f>IF(WK$6=$SR$5,成绩录入!EU43,0)</f>
        <v>0</v>
      </c>
      <c r="WL40" s="248">
        <f>IF(WL$6=$SR$5,成绩录入!EV43,0)</f>
        <v>0</v>
      </c>
      <c r="WM40" s="248">
        <f>IF(WM$6=$SR$5,成绩录入!EW43,0)</f>
        <v>0</v>
      </c>
      <c r="WN40" s="248">
        <f>IF(WN$6=$SR$5,成绩录入!EX43,0)</f>
        <v>0</v>
      </c>
      <c r="WO40" s="218">
        <f t="shared" si="32"/>
        <v>0</v>
      </c>
      <c r="WP40" s="166"/>
      <c r="WQ40" s="166"/>
      <c r="WR40" s="247">
        <f>IF(WR$6=$WQ$5,成绩录入!BC43,0)</f>
        <v>0</v>
      </c>
      <c r="WS40" s="248">
        <f>IF(WS$6=$WQ$5,成绩录入!BD43,0)</f>
        <v>0</v>
      </c>
      <c r="WT40" s="248">
        <f>IF(WT$6=$WQ$5,成绩录入!BE43,0)</f>
        <v>0</v>
      </c>
      <c r="WU40" s="248">
        <f>IF(WU$6=$WQ$5,成绩录入!BF43,0)</f>
        <v>0</v>
      </c>
      <c r="WV40" s="248">
        <f>IF(WV$6=$WQ$5,成绩录入!BG43,0)</f>
        <v>0</v>
      </c>
      <c r="WW40" s="248">
        <f>IF(WW$6=$WQ$5,成绩录入!BH43,0)</f>
        <v>0</v>
      </c>
      <c r="WX40" s="248">
        <f>IF(WX$6=$WQ$5,成绩录入!BI43,0)</f>
        <v>0</v>
      </c>
      <c r="WY40" s="248">
        <f>IF(WY$6=$WQ$5,成绩录入!BJ43,0)</f>
        <v>0</v>
      </c>
      <c r="WZ40" s="248">
        <f>IF(WZ$6=$WQ$5,成绩录入!BK43,0)</f>
        <v>0</v>
      </c>
      <c r="XA40" s="248">
        <f>IF(XA$6=$WQ$5,成绩录入!BL43,0)</f>
        <v>0</v>
      </c>
      <c r="XB40" s="248">
        <f>IF(XB$6=$WQ$5,成绩录入!BM43,0)</f>
        <v>0</v>
      </c>
      <c r="XC40" s="248">
        <f>IF(XC$6=$WQ$5,成绩录入!BN43,0)</f>
        <v>0</v>
      </c>
      <c r="XD40" s="248">
        <f>IF(XD$6=$WQ$5,成绩录入!BO43,0)</f>
        <v>0</v>
      </c>
      <c r="XE40" s="248">
        <f>IF(XE$6=$WQ$5,成绩录入!BP43,0)</f>
        <v>0</v>
      </c>
      <c r="XF40" s="248">
        <f>IF(XF$6=$WQ$5,成绩录入!BQ43,0)</f>
        <v>0</v>
      </c>
      <c r="XG40" s="248">
        <f>IF(XG$6=$WQ$5,成绩录入!BR43,0)</f>
        <v>0</v>
      </c>
      <c r="XH40" s="248">
        <f>IF(XH$6=$WQ$5,成绩录入!BS43,0)</f>
        <v>0</v>
      </c>
      <c r="XI40" s="248">
        <f>IF(XI$6=$WQ$5,成绩录入!BT43,0)</f>
        <v>0</v>
      </c>
      <c r="XJ40" s="248">
        <f>IF(XJ$6=$WQ$5,成绩录入!BU43,0)</f>
        <v>0</v>
      </c>
      <c r="XK40" s="248">
        <f>IF(XK$6=$WQ$5,成绩录入!BV43,0)</f>
        <v>0</v>
      </c>
      <c r="XL40" s="248">
        <f>IF(XL$6=$WQ$5,成绩录入!BW43,0)</f>
        <v>0</v>
      </c>
      <c r="XM40" s="248">
        <f>IF(XM$6=$WQ$5,成绩录入!BX43,0)</f>
        <v>0</v>
      </c>
      <c r="XN40" s="248">
        <f>IF(XN$6=$WQ$5,成绩录入!BY43,0)</f>
        <v>0</v>
      </c>
      <c r="XO40" s="248">
        <f>IF(XO$6=$WQ$5,成绩录入!BZ43,0)</f>
        <v>0</v>
      </c>
      <c r="XP40" s="248">
        <f>IF(XP$6=$WQ$5,成绩录入!CA43,0)</f>
        <v>0</v>
      </c>
      <c r="XQ40" s="248">
        <f>IF(XQ$6=$WQ$5,成绩录入!CB43,0)</f>
        <v>0</v>
      </c>
      <c r="XR40" s="248">
        <f>IF(XR$6=$WQ$5,成绩录入!CC43,0)</f>
        <v>0</v>
      </c>
      <c r="XS40" s="248">
        <f>IF(XS$6=$WQ$5,成绩录入!CD43,0)</f>
        <v>0</v>
      </c>
      <c r="XT40" s="248">
        <f>IF(XT$6=$WQ$5,成绩录入!CE43,0)</f>
        <v>0</v>
      </c>
      <c r="XU40" s="248">
        <f>IF(XU$6=$WQ$5,成绩录入!CF43,0)</f>
        <v>0</v>
      </c>
      <c r="XV40" s="248">
        <f>IF(XV$6=$WQ$5,成绩录入!CG43,0)</f>
        <v>0</v>
      </c>
      <c r="XW40" s="248">
        <f>IF(XW$6=$WQ$5,成绩录入!CH43,0)</f>
        <v>0</v>
      </c>
      <c r="XX40" s="248">
        <f>IF(XX$6=$WQ$5,成绩录入!CI43,0)</f>
        <v>0</v>
      </c>
      <c r="XY40" s="248">
        <f>IF(XY$6=$WQ$5,成绩录入!CJ43,0)</f>
        <v>0</v>
      </c>
      <c r="XZ40" s="248">
        <f>IF(XZ$6=$WQ$5,成绩录入!CK43,0)</f>
        <v>0</v>
      </c>
      <c r="YA40" s="248">
        <f>IF(YA$6=$WQ$5,成绩录入!CL43,0)</f>
        <v>0</v>
      </c>
      <c r="YB40" s="248">
        <f>IF(YB$6=$WQ$5,成绩录入!CM43,0)</f>
        <v>0</v>
      </c>
      <c r="YC40" s="248">
        <f>IF(YC$6=$WQ$5,成绩录入!CN43,0)</f>
        <v>0</v>
      </c>
      <c r="YD40" s="248">
        <f>IF(YD$6=$WQ$5,成绩录入!CO43,0)</f>
        <v>0</v>
      </c>
      <c r="YE40" s="248">
        <f>IF(YE$6=$WQ$5,成绩录入!CP43,0)</f>
        <v>0</v>
      </c>
      <c r="YF40" s="248">
        <f>IF(YF$6=$WQ$5,成绩录入!CQ43,0)</f>
        <v>0</v>
      </c>
      <c r="YG40" s="248">
        <f>IF(YG$6=$WQ$5,成绩录入!CR43,0)</f>
        <v>0</v>
      </c>
      <c r="YH40" s="248">
        <f>IF(YH$6=$WQ$5,成绩录入!CS43,0)</f>
        <v>0</v>
      </c>
      <c r="YI40" s="248">
        <f>IF(YI$6=$WQ$5,成绩录入!CT43,0)</f>
        <v>0</v>
      </c>
      <c r="YJ40" s="248">
        <f>IF(YJ$6=$WQ$5,成绩录入!CU43,0)</f>
        <v>0</v>
      </c>
      <c r="YK40" s="248">
        <f>IF(YK$6=$WQ$5,成绩录入!CV43,0)</f>
        <v>0</v>
      </c>
      <c r="YL40" s="248">
        <f>IF(YL$6=$WQ$5,成绩录入!CW43,0)</f>
        <v>0</v>
      </c>
      <c r="YM40" s="248">
        <f>IF(YM$6=$WQ$5,成绩录入!CX43,0)</f>
        <v>0</v>
      </c>
      <c r="YN40" s="248">
        <f>IF(YN$6=$WQ$5,成绩录入!CY43,0)</f>
        <v>0</v>
      </c>
      <c r="YO40" s="248">
        <f>IF(YO$6=$WQ$5,成绩录入!CZ43,0)</f>
        <v>0</v>
      </c>
      <c r="YP40" s="248">
        <f>IF(YP$6=$WQ$5,成绩录入!DA43,0)</f>
        <v>0</v>
      </c>
      <c r="YQ40" s="248">
        <f>IF(YQ$6=$WQ$5,成绩录入!DB43,0)</f>
        <v>0</v>
      </c>
      <c r="YR40" s="248">
        <f>IF(YR$6=$WQ$5,成绩录入!DC43,0)</f>
        <v>0</v>
      </c>
      <c r="YS40" s="248">
        <f>IF(YS$6=$WQ$5,成绩录入!DD43,0)</f>
        <v>0</v>
      </c>
      <c r="YT40" s="248">
        <f>IF(YT$6=$WQ$5,成绩录入!DE43,0)</f>
        <v>0</v>
      </c>
      <c r="YU40" s="248">
        <f>IF(YU$6=$WQ$5,成绩录入!DF43,0)</f>
        <v>0</v>
      </c>
      <c r="YV40" s="248">
        <f>IF(YV$6=$WQ$5,成绩录入!DG43,0)</f>
        <v>0</v>
      </c>
      <c r="YW40" s="248">
        <f>IF(YW$6=$WQ$5,成绩录入!DH43,0)</f>
        <v>0</v>
      </c>
      <c r="YX40" s="248">
        <f>IF(YX$6=$WQ$5,成绩录入!DI43,0)</f>
        <v>0</v>
      </c>
      <c r="YY40" s="248">
        <f>IF(YY$6=$WQ$5,成绩录入!DJ43,0)</f>
        <v>0</v>
      </c>
      <c r="YZ40" s="248">
        <f>IF(YZ$6=$WQ$5,成绩录入!DK43,0)</f>
        <v>0</v>
      </c>
      <c r="ZA40" s="248">
        <f>IF(ZA$6=$WQ$5,成绩录入!DL43,0)</f>
        <v>0</v>
      </c>
      <c r="ZB40" s="248">
        <f>IF(ZB$6=$WQ$5,成绩录入!DM43,0)</f>
        <v>0</v>
      </c>
      <c r="ZC40" s="248">
        <f>IF(ZC$6=$WQ$5,成绩录入!DN43,0)</f>
        <v>0</v>
      </c>
      <c r="ZD40" s="248">
        <f>IF(ZD$6=$WQ$5,成绩录入!DO43,0)</f>
        <v>0</v>
      </c>
      <c r="ZE40" s="248">
        <f>IF(ZE$6=$WQ$5,成绩录入!DP43,0)</f>
        <v>0</v>
      </c>
      <c r="ZF40" s="248">
        <f>IF(ZF$6=$WQ$5,成绩录入!DQ43,0)</f>
        <v>0</v>
      </c>
      <c r="ZG40" s="248">
        <f>IF(ZG$6=$WQ$5,成绩录入!DR43,0)</f>
        <v>0</v>
      </c>
      <c r="ZH40" s="248">
        <f>IF(ZH$6=$WQ$5,成绩录入!DS43,0)</f>
        <v>0</v>
      </c>
      <c r="ZI40" s="248">
        <f>IF(ZI$6=$WQ$5,成绩录入!DT43,0)</f>
        <v>0</v>
      </c>
      <c r="ZJ40" s="248">
        <f>IF(ZJ$6=$WQ$5,成绩录入!DU43,0)</f>
        <v>0</v>
      </c>
      <c r="ZK40" s="248">
        <f>IF(ZK$6=$WQ$5,成绩录入!DV43,0)</f>
        <v>0</v>
      </c>
      <c r="ZL40" s="248">
        <f>IF(ZL$6=$WQ$5,成绩录入!DW43,0)</f>
        <v>0</v>
      </c>
      <c r="ZM40" s="248">
        <f>IF(ZM$6=$WQ$5,成绩录入!DX43,0)</f>
        <v>0</v>
      </c>
      <c r="ZN40" s="248">
        <f>IF(ZN$6=$WQ$5,成绩录入!DY43,0)</f>
        <v>0</v>
      </c>
      <c r="ZO40" s="248">
        <f>IF(ZO$6=$WQ$5,成绩录入!DZ43,0)</f>
        <v>0</v>
      </c>
      <c r="ZP40" s="248">
        <f>IF(ZP$6=$WQ$5,成绩录入!EA43,0)</f>
        <v>0</v>
      </c>
      <c r="ZQ40" s="248">
        <f>IF(ZQ$6=$WQ$5,成绩录入!EB43,0)</f>
        <v>0</v>
      </c>
      <c r="ZR40" s="248">
        <f>IF(ZR$6=$WQ$5,成绩录入!EC43,0)</f>
        <v>0</v>
      </c>
      <c r="ZS40" s="248">
        <f>IF(ZS$6=$WQ$5,成绩录入!ED43,0)</f>
        <v>0</v>
      </c>
      <c r="ZT40" s="248">
        <f>IF(ZT$6=$WQ$5,成绩录入!EE43,0)</f>
        <v>0</v>
      </c>
      <c r="ZU40" s="248">
        <f>IF(ZU$6=$WQ$5,成绩录入!EF43,0)</f>
        <v>0</v>
      </c>
      <c r="ZV40" s="248">
        <f>IF(ZV$6=$WQ$5,成绩录入!EG43,0)</f>
        <v>0</v>
      </c>
      <c r="ZW40" s="248">
        <f>IF(ZW$6=$WQ$5,成绩录入!EH43,0)</f>
        <v>0</v>
      </c>
      <c r="ZX40" s="248">
        <f>IF(ZX$6=$WQ$5,成绩录入!EI43,0)</f>
        <v>0</v>
      </c>
      <c r="ZY40" s="248">
        <f>IF(ZY$6=$WQ$5,成绩录入!EJ43,0)</f>
        <v>0</v>
      </c>
      <c r="ZZ40" s="248">
        <f>IF(ZZ$6=$WQ$5,成绩录入!EK43,0)</f>
        <v>0</v>
      </c>
      <c r="AAA40" s="248">
        <f>IF(AAA$6=$WQ$5,成绩录入!EL43,0)</f>
        <v>0</v>
      </c>
      <c r="AAB40" s="248">
        <f>IF(AAB$6=$WQ$5,成绩录入!EM43,0)</f>
        <v>0</v>
      </c>
      <c r="AAC40" s="248">
        <f>IF(AAC$6=$WQ$5,成绩录入!EN43,0)</f>
        <v>0</v>
      </c>
      <c r="AAD40" s="248">
        <f>IF(AAD$6=$WQ$5,成绩录入!EO43,0)</f>
        <v>0</v>
      </c>
      <c r="AAE40" s="248">
        <f>IF(AAE$6=$WQ$5,成绩录入!EP43,0)</f>
        <v>0</v>
      </c>
      <c r="AAF40" s="248">
        <f>IF(AAF$6=$WQ$5,成绩录入!EQ43,0)</f>
        <v>0</v>
      </c>
      <c r="AAG40" s="248">
        <f>IF(AAG$6=$WQ$5,成绩录入!ER43,0)</f>
        <v>0</v>
      </c>
      <c r="AAH40" s="248">
        <f>IF(AAH$6=$WQ$5,成绩录入!ES43,0)</f>
        <v>0</v>
      </c>
      <c r="AAI40" s="248">
        <f>IF(AAI$6=$WQ$5,成绩录入!ET43,0)</f>
        <v>0</v>
      </c>
      <c r="AAJ40" s="248">
        <f>IF(AAJ$6=$WQ$5,成绩录入!EU43,0)</f>
        <v>0</v>
      </c>
      <c r="AAK40" s="248">
        <f>IF(AAK$6=$WQ$5,成绩录入!EV43,0)</f>
        <v>0</v>
      </c>
      <c r="AAL40" s="248">
        <f>IF(AAL$6=$WQ$5,成绩录入!EW43,0)</f>
        <v>0</v>
      </c>
      <c r="AAM40" s="248">
        <f>IF(AAM$6=$WQ$5,成绩录入!EX43,0)</f>
        <v>0</v>
      </c>
      <c r="AAN40" s="218">
        <f t="shared" si="33"/>
        <v>0</v>
      </c>
      <c r="AAO40" s="206"/>
      <c r="AAQ40" s="247">
        <f>IF(AAQ$6=$AAP$5,成绩录入!BC43,0)</f>
        <v>0</v>
      </c>
      <c r="AAR40" s="248">
        <f>IF(AAR$6=$AAP$5,成绩录入!BD43,0)</f>
        <v>0</v>
      </c>
      <c r="AAS40" s="248">
        <f>IF(AAS$6=$AAP$5,成绩录入!BE43,0)</f>
        <v>0</v>
      </c>
      <c r="AAT40" s="248">
        <f>IF(AAT$6=$AAP$5,成绩录入!BF43,0)</f>
        <v>0</v>
      </c>
      <c r="AAU40" s="248">
        <f>IF(AAU$6=$AAP$5,成绩录入!BG43,0)</f>
        <v>0</v>
      </c>
      <c r="AAV40" s="248">
        <f>IF(AAV$6=$AAP$5,成绩录入!BH43,0)</f>
        <v>0</v>
      </c>
      <c r="AAW40" s="248">
        <f>IF(AAW$6=$AAP$5,成绩录入!BI43,0)</f>
        <v>0</v>
      </c>
      <c r="AAX40" s="248">
        <f>IF(AAX$6=$AAP$5,成绩录入!BJ43,0)</f>
        <v>0</v>
      </c>
      <c r="AAY40" s="248">
        <f>IF(AAY$6=$AAP$5,成绩录入!BK43,0)</f>
        <v>0</v>
      </c>
      <c r="AAZ40" s="248">
        <f>IF(AAZ$6=$AAP$5,成绩录入!BL43,0)</f>
        <v>0</v>
      </c>
      <c r="ABA40" s="248">
        <f>IF(ABA$6=$AAP$5,成绩录入!BM43,0)</f>
        <v>0</v>
      </c>
      <c r="ABB40" s="248">
        <f>IF(ABB$6=$AAP$5,成绩录入!BN43,0)</f>
        <v>0</v>
      </c>
      <c r="ABC40" s="248">
        <f>IF(ABC$6=$AAP$5,成绩录入!BO43,0)</f>
        <v>0</v>
      </c>
      <c r="ABD40" s="248">
        <f>IF(ABD$6=$AAP$5,成绩录入!BP43,0)</f>
        <v>0</v>
      </c>
      <c r="ABE40" s="248">
        <f>IF(ABE$6=$AAP$5,成绩录入!BQ43,0)</f>
        <v>0</v>
      </c>
      <c r="ABF40" s="248">
        <f>IF(ABF$6=$AAP$5,成绩录入!BR43,0)</f>
        <v>0</v>
      </c>
      <c r="ABG40" s="248">
        <f>IF(ABG$6=$AAP$5,成绩录入!BS43,0)</f>
        <v>0</v>
      </c>
      <c r="ABH40" s="248">
        <f>IF(ABH$6=$AAP$5,成绩录入!BT43,0)</f>
        <v>0</v>
      </c>
      <c r="ABI40" s="248">
        <f>IF(ABI$6=$AAP$5,成绩录入!BU43,0)</f>
        <v>0</v>
      </c>
      <c r="ABJ40" s="248">
        <f>IF(ABJ$6=$AAP$5,成绩录入!BV43,0)</f>
        <v>0</v>
      </c>
      <c r="ABK40" s="248">
        <f>IF(ABK$6=$AAP$5,成绩录入!BW43,0)</f>
        <v>0</v>
      </c>
      <c r="ABL40" s="248">
        <f>IF(ABL$6=$AAP$5,成绩录入!BX43,0)</f>
        <v>0</v>
      </c>
      <c r="ABM40" s="248">
        <f>IF(ABM$6=$AAP$5,成绩录入!BY43,0)</f>
        <v>0</v>
      </c>
      <c r="ABN40" s="248">
        <f>IF(ABN$6=$AAP$5,成绩录入!BZ43,0)</f>
        <v>0</v>
      </c>
      <c r="ABO40" s="248">
        <f>IF(ABO$6=$AAP$5,成绩录入!CA43,0)</f>
        <v>0</v>
      </c>
      <c r="ABP40" s="248">
        <f>IF(ABP$6=$AAP$5,成绩录入!CB43,0)</f>
        <v>0</v>
      </c>
      <c r="ABQ40" s="248">
        <f>IF(ABQ$6=$AAP$5,成绩录入!CC43,0)</f>
        <v>0</v>
      </c>
      <c r="ABR40" s="248">
        <f>IF(ABR$6=$AAP$5,成绩录入!CD43,0)</f>
        <v>0</v>
      </c>
      <c r="ABS40" s="248">
        <f>IF(ABS$6=$AAP$5,成绩录入!CE43,0)</f>
        <v>0</v>
      </c>
      <c r="ABT40" s="248">
        <f>IF(ABT$6=$AAP$5,成绩录入!CF43,0)</f>
        <v>0</v>
      </c>
      <c r="ABU40" s="248">
        <f>IF(ABU$6=$AAP$5,成绩录入!CG43,0)</f>
        <v>0</v>
      </c>
      <c r="ABV40" s="248">
        <f>IF(ABV$6=$AAP$5,成绩录入!CH43,0)</f>
        <v>0</v>
      </c>
      <c r="ABW40" s="248">
        <f>IF(ABW$6=$AAP$5,成绩录入!CI43,0)</f>
        <v>0</v>
      </c>
      <c r="ABX40" s="248">
        <f>IF(ABX$6=$AAP$5,成绩录入!CJ43,0)</f>
        <v>0</v>
      </c>
      <c r="ABY40" s="248">
        <f>IF(ABY$6=$AAP$5,成绩录入!CK43,0)</f>
        <v>0</v>
      </c>
      <c r="ABZ40" s="248">
        <f>IF(ABZ$6=$AAP$5,成绩录入!CL43,0)</f>
        <v>0</v>
      </c>
      <c r="ACA40" s="248">
        <f>IF(ACA$6=$AAP$5,成绩录入!CM43,0)</f>
        <v>0</v>
      </c>
      <c r="ACB40" s="248">
        <f>IF(ACB$6=$AAP$5,成绩录入!CN43,0)</f>
        <v>0</v>
      </c>
      <c r="ACC40" s="248">
        <f>IF(ACC$6=$AAP$5,成绩录入!CO43,0)</f>
        <v>0</v>
      </c>
      <c r="ACD40" s="248">
        <f>IF(ACD$6=$AAP$5,成绩录入!CP43,0)</f>
        <v>0</v>
      </c>
      <c r="ACE40" s="248">
        <f>IF(ACE$6=$AAP$5,成绩录入!CQ43,0)</f>
        <v>0</v>
      </c>
      <c r="ACF40" s="248">
        <f>IF(ACF$6=$AAP$5,成绩录入!CR43,0)</f>
        <v>0</v>
      </c>
      <c r="ACG40" s="248">
        <f>IF(ACG$6=$AAP$5,成绩录入!CS43,0)</f>
        <v>0</v>
      </c>
      <c r="ACH40" s="248">
        <f>IF(ACH$6=$AAP$5,成绩录入!CT43,0)</f>
        <v>0</v>
      </c>
      <c r="ACI40" s="248">
        <f>IF(ACI$6=$AAP$5,成绩录入!CU43,0)</f>
        <v>0</v>
      </c>
      <c r="ACJ40" s="248">
        <f>IF(ACJ$6=$AAP$5,成绩录入!CV43,0)</f>
        <v>0</v>
      </c>
      <c r="ACK40" s="248">
        <f>IF(ACK$6=$AAP$5,成绩录入!CW43,0)</f>
        <v>0</v>
      </c>
      <c r="ACL40" s="248">
        <f>IF(ACL$6=$AAP$5,成绩录入!CX43,0)</f>
        <v>0</v>
      </c>
      <c r="ACM40" s="248">
        <f>IF(ACM$6=$AAP$5,成绩录入!CY43,0)</f>
        <v>0</v>
      </c>
      <c r="ACN40" s="248">
        <f>IF(ACN$6=$AAP$5,成绩录入!CZ43,0)</f>
        <v>0</v>
      </c>
      <c r="ACO40" s="248">
        <f>IF(ACO$6=$AAP$5,成绩录入!DA43,0)</f>
        <v>0</v>
      </c>
      <c r="ACP40" s="248">
        <f>IF(ACP$6=$AAP$5,成绩录入!DB43,0)</f>
        <v>0</v>
      </c>
      <c r="ACQ40" s="248">
        <f>IF(ACQ$6=$AAP$5,成绩录入!DC43,0)</f>
        <v>0</v>
      </c>
      <c r="ACR40" s="248">
        <f>IF(ACR$6=$AAP$5,成绩录入!DD43,0)</f>
        <v>0</v>
      </c>
      <c r="ACS40" s="248">
        <f>IF(ACS$6=$AAP$5,成绩录入!DE43,0)</f>
        <v>0</v>
      </c>
      <c r="ACT40" s="248">
        <f>IF(ACT$6=$AAP$5,成绩录入!DF43,0)</f>
        <v>0</v>
      </c>
      <c r="ACU40" s="248">
        <f>IF(ACU$6=$AAP$5,成绩录入!DG43,0)</f>
        <v>0</v>
      </c>
      <c r="ACV40" s="248">
        <f>IF(ACV$6=$AAP$5,成绩录入!DH43,0)</f>
        <v>0</v>
      </c>
      <c r="ACW40" s="248">
        <f>IF(ACW$6=$AAP$5,成绩录入!DI43,0)</f>
        <v>0</v>
      </c>
      <c r="ACX40" s="248">
        <f>IF(ACX$6=$AAP$5,成绩录入!DJ43,0)</f>
        <v>0</v>
      </c>
      <c r="ACY40" s="248">
        <f>IF(ACY$6=$AAP$5,成绩录入!DK43,0)</f>
        <v>0</v>
      </c>
      <c r="ACZ40" s="248">
        <f>IF(ACZ$6=$AAP$5,成绩录入!DL43,0)</f>
        <v>0</v>
      </c>
      <c r="ADA40" s="248">
        <f>IF(ADA$6=$AAP$5,成绩录入!DM43,0)</f>
        <v>0</v>
      </c>
      <c r="ADB40" s="248">
        <f>IF(ADB$6=$AAP$5,成绩录入!DN43,0)</f>
        <v>0</v>
      </c>
      <c r="ADC40" s="248">
        <f>IF(ADC$6=$AAP$5,成绩录入!DO43,0)</f>
        <v>0</v>
      </c>
      <c r="ADD40" s="248">
        <f>IF(ADD$6=$AAP$5,成绩录入!DP43,0)</f>
        <v>0</v>
      </c>
      <c r="ADE40" s="248">
        <f>IF(ADE$6=$AAP$5,成绩录入!DQ43,0)</f>
        <v>0</v>
      </c>
      <c r="ADF40" s="248">
        <f>IF(ADF$6=$AAP$5,成绩录入!DR43,0)</f>
        <v>0</v>
      </c>
      <c r="ADG40" s="248">
        <f>IF(ADG$6=$AAP$5,成绩录入!DS43,0)</f>
        <v>0</v>
      </c>
      <c r="ADH40" s="248">
        <f>IF(ADH$6=$AAP$5,成绩录入!DT43,0)</f>
        <v>0</v>
      </c>
      <c r="ADI40" s="248">
        <f>IF(ADI$6=$AAP$5,成绩录入!DU43,0)</f>
        <v>0</v>
      </c>
      <c r="ADJ40" s="248">
        <f>IF(ADJ$6=$AAP$5,成绩录入!DV43,0)</f>
        <v>0</v>
      </c>
      <c r="ADK40" s="248">
        <f>IF(ADK$6=$AAP$5,成绩录入!DW43,0)</f>
        <v>0</v>
      </c>
      <c r="ADL40" s="248">
        <f>IF(ADL$6=$AAP$5,成绩录入!DX43,0)</f>
        <v>0</v>
      </c>
      <c r="ADM40" s="248">
        <f>IF(ADM$6=$AAP$5,成绩录入!DY43,0)</f>
        <v>0</v>
      </c>
      <c r="ADN40" s="248">
        <f>IF(ADN$6=$AAP$5,成绩录入!DZ43,0)</f>
        <v>0</v>
      </c>
      <c r="ADO40" s="248">
        <f>IF(ADO$6=$AAP$5,成绩录入!EA43,0)</f>
        <v>0</v>
      </c>
      <c r="ADP40" s="248">
        <f>IF(ADP$6=$AAP$5,成绩录入!EB43,0)</f>
        <v>0</v>
      </c>
      <c r="ADQ40" s="248">
        <f>IF(ADQ$6=$AAP$5,成绩录入!EC43,0)</f>
        <v>0</v>
      </c>
      <c r="ADR40" s="248">
        <f>IF(ADR$6=$AAP$5,成绩录入!ED43,0)</f>
        <v>0</v>
      </c>
      <c r="ADS40" s="248">
        <f>IF(ADS$6=$AAP$5,成绩录入!EE43,0)</f>
        <v>0</v>
      </c>
      <c r="ADT40" s="248">
        <f>IF(ADT$6=$AAP$5,成绩录入!EF43,0)</f>
        <v>0</v>
      </c>
      <c r="ADU40" s="248">
        <f>IF(ADU$6=$AAP$5,成绩录入!EG43,0)</f>
        <v>0</v>
      </c>
      <c r="ADV40" s="248">
        <f>IF(ADV$6=$AAP$5,成绩录入!EH43,0)</f>
        <v>0</v>
      </c>
      <c r="ADW40" s="248">
        <f>IF(ADW$6=$AAP$5,成绩录入!EI43,0)</f>
        <v>0</v>
      </c>
      <c r="ADX40" s="248">
        <f>IF(ADX$6=$AAP$5,成绩录入!EJ43,0)</f>
        <v>0</v>
      </c>
      <c r="ADY40" s="248">
        <f>IF(ADY$6=$AAP$5,成绩录入!EK43,0)</f>
        <v>0</v>
      </c>
      <c r="ADZ40" s="248">
        <f>IF(ADZ$6=$AAP$5,成绩录入!EL43,0)</f>
        <v>0</v>
      </c>
      <c r="AEA40" s="248">
        <f>IF(AEA$6=$AAP$5,成绩录入!EM43,0)</f>
        <v>0</v>
      </c>
      <c r="AEB40" s="248">
        <f>IF(AEB$6=$AAP$5,成绩录入!EN43,0)</f>
        <v>0</v>
      </c>
      <c r="AEC40" s="248">
        <f>IF(AEC$6=$AAP$5,成绩录入!EO43,0)</f>
        <v>0</v>
      </c>
      <c r="AED40" s="248">
        <f>IF(AED$6=$AAP$5,成绩录入!EP43,0)</f>
        <v>0</v>
      </c>
      <c r="AEE40" s="248">
        <f>IF(AEE$6=$AAP$5,成绩录入!EQ43,0)</f>
        <v>0</v>
      </c>
      <c r="AEF40" s="248">
        <f>IF(AEF$6=$AAP$5,成绩录入!ER43,0)</f>
        <v>0</v>
      </c>
      <c r="AEG40" s="248">
        <f>IF(AEG$6=$AAP$5,成绩录入!ES43,0)</f>
        <v>0</v>
      </c>
      <c r="AEH40" s="248">
        <f>IF(AEH$6=$AAP$5,成绩录入!ET43,0)</f>
        <v>0</v>
      </c>
      <c r="AEI40" s="248">
        <f>IF(AEI$6=$AAP$5,成绩录入!EU43,0)</f>
        <v>0</v>
      </c>
      <c r="AEJ40" s="248">
        <f>IF(AEJ$6=$AAP$5,成绩录入!EV43,0)</f>
        <v>0</v>
      </c>
      <c r="AEK40" s="248">
        <f>IF(AEK$6=$AAP$5,成绩录入!EW43,0)</f>
        <v>0</v>
      </c>
      <c r="AEL40" s="248">
        <f>IF(AEL$6=$AAP$5,成绩录入!EX43,0)</f>
        <v>0</v>
      </c>
      <c r="AEM40" s="218">
        <f t="shared" si="34"/>
        <v>0</v>
      </c>
      <c r="AEN40" s="166"/>
      <c r="AEO40" s="166"/>
      <c r="AEP40" s="247">
        <f>IF(AEP$6=$AEO$5,成绩录入!BC43,0)</f>
        <v>0</v>
      </c>
      <c r="AEQ40" s="248">
        <f>IF(AEQ$6=$AEO$5,成绩录入!BD43,0)</f>
        <v>0</v>
      </c>
      <c r="AER40" s="248">
        <f>IF(AER$6=$AEO$5,成绩录入!BE43,0)</f>
        <v>0</v>
      </c>
      <c r="AES40" s="248">
        <f>IF(AES$6=$AEO$5,成绩录入!BF43,0)</f>
        <v>0</v>
      </c>
      <c r="AET40" s="248">
        <f>IF(AET$6=$AEO$5,成绩录入!BG43,0)</f>
        <v>0</v>
      </c>
      <c r="AEU40" s="248">
        <f>IF(AEU$6=$AEO$5,成绩录入!BH43,0)</f>
        <v>0</v>
      </c>
      <c r="AEV40" s="248">
        <f>IF(AEV$6=$AEO$5,成绩录入!BI43,0)</f>
        <v>0</v>
      </c>
      <c r="AEW40" s="248">
        <f>IF(AEW$6=$AEO$5,成绩录入!BJ43,0)</f>
        <v>0</v>
      </c>
      <c r="AEX40" s="248">
        <f>IF(AEX$6=$AEO$5,成绩录入!BK43,0)</f>
        <v>0</v>
      </c>
      <c r="AEY40" s="248">
        <f>IF(AEY$6=$AEO$5,成绩录入!BL43,0)</f>
        <v>0</v>
      </c>
      <c r="AEZ40" s="248">
        <f>IF(AEZ$6=$AEO$5,成绩录入!BM43,0)</f>
        <v>0</v>
      </c>
      <c r="AFA40" s="248">
        <f>IF(AFA$6=$AEO$5,成绩录入!BN43,0)</f>
        <v>0</v>
      </c>
      <c r="AFB40" s="248">
        <f>IF(AFB$6=$AEO$5,成绩录入!BO43,0)</f>
        <v>0</v>
      </c>
      <c r="AFC40" s="248">
        <f>IF(AFC$6=$AEO$5,成绩录入!BP43,0)</f>
        <v>0</v>
      </c>
      <c r="AFD40" s="248">
        <f>IF(AFD$6=$AEO$5,成绩录入!BQ43,0)</f>
        <v>0</v>
      </c>
      <c r="AFE40" s="248">
        <f>IF(AFE$6=$AEO$5,成绩录入!BR43,0)</f>
        <v>0</v>
      </c>
      <c r="AFF40" s="248">
        <f>IF(AFF$6=$AEO$5,成绩录入!BS43,0)</f>
        <v>0</v>
      </c>
      <c r="AFG40" s="248">
        <f>IF(AFG$6=$AEO$5,成绩录入!BT43,0)</f>
        <v>0</v>
      </c>
      <c r="AFH40" s="248">
        <f>IF(AFH$6=$AEO$5,成绩录入!BU43,0)</f>
        <v>0</v>
      </c>
      <c r="AFI40" s="248">
        <f>IF(AFI$6=$AEO$5,成绩录入!BV43,0)</f>
        <v>0</v>
      </c>
      <c r="AFJ40" s="248">
        <f>IF(AFJ$6=$AEO$5,成绩录入!BW43,0)</f>
        <v>0</v>
      </c>
      <c r="AFK40" s="248">
        <f>IF(AFK$6=$AEO$5,成绩录入!BX43,0)</f>
        <v>0</v>
      </c>
      <c r="AFL40" s="248">
        <f>IF(AFL$6=$AEO$5,成绩录入!BY43,0)</f>
        <v>0</v>
      </c>
      <c r="AFM40" s="248">
        <f>IF(AFM$6=$AEO$5,成绩录入!BZ43,0)</f>
        <v>0</v>
      </c>
      <c r="AFN40" s="248">
        <f>IF(AFN$6=$AEO$5,成绩录入!CA43,0)</f>
        <v>0</v>
      </c>
      <c r="AFO40" s="248">
        <f>IF(AFO$6=$AEO$5,成绩录入!CB43,0)</f>
        <v>0</v>
      </c>
      <c r="AFP40" s="248">
        <f>IF(AFP$6=$AEO$5,成绩录入!CC43,0)</f>
        <v>0</v>
      </c>
      <c r="AFQ40" s="248">
        <f>IF(AFQ$6=$AEO$5,成绩录入!CD43,0)</f>
        <v>0</v>
      </c>
      <c r="AFR40" s="248">
        <f>IF(AFR$6=$AEO$5,成绩录入!CE43,0)</f>
        <v>0</v>
      </c>
      <c r="AFS40" s="248">
        <f>IF(AFS$6=$AEO$5,成绩录入!CF43,0)</f>
        <v>0</v>
      </c>
      <c r="AFT40" s="248">
        <f>IF(AFT$6=$AEO$5,成绩录入!CG43,0)</f>
        <v>0</v>
      </c>
      <c r="AFU40" s="248">
        <f>IF(AFU$6=$AEO$5,成绩录入!CH43,0)</f>
        <v>0</v>
      </c>
      <c r="AFV40" s="248">
        <f>IF(AFV$6=$AEO$5,成绩录入!CI43,0)</f>
        <v>0</v>
      </c>
      <c r="AFW40" s="248">
        <f>IF(AFW$6=$AEO$5,成绩录入!CJ43,0)</f>
        <v>0</v>
      </c>
      <c r="AFX40" s="248">
        <f>IF(AFX$6=$AEO$5,成绩录入!CK43,0)</f>
        <v>0</v>
      </c>
      <c r="AFY40" s="248">
        <f>IF(AFY$6=$AEO$5,成绩录入!CL43,0)</f>
        <v>0</v>
      </c>
      <c r="AFZ40" s="248">
        <f>IF(AFZ$6=$AEO$5,成绩录入!CM43,0)</f>
        <v>0</v>
      </c>
      <c r="AGA40" s="248">
        <f>IF(AGA$6=$AEO$5,成绩录入!CN43,0)</f>
        <v>0</v>
      </c>
      <c r="AGB40" s="248">
        <f>IF(AGB$6=$AEO$5,成绩录入!CO43,0)</f>
        <v>0</v>
      </c>
      <c r="AGC40" s="248">
        <f>IF(AGC$6=$AEO$5,成绩录入!CP43,0)</f>
        <v>0</v>
      </c>
      <c r="AGD40" s="248">
        <f>IF(AGD$6=$AEO$5,成绩录入!CQ43,0)</f>
        <v>0</v>
      </c>
      <c r="AGE40" s="248">
        <f>IF(AGE$6=$AEO$5,成绩录入!CR43,0)</f>
        <v>0</v>
      </c>
      <c r="AGF40" s="248">
        <f>IF(AGF$6=$AEO$5,成绩录入!CS43,0)</f>
        <v>0</v>
      </c>
      <c r="AGG40" s="248">
        <f>IF(AGG$6=$AEO$5,成绩录入!CT43,0)</f>
        <v>0</v>
      </c>
      <c r="AGH40" s="248">
        <f>IF(AGH$6=$AEO$5,成绩录入!CU43,0)</f>
        <v>0</v>
      </c>
      <c r="AGI40" s="248">
        <f>IF(AGI$6=$AEO$5,成绩录入!CV43,0)</f>
        <v>0</v>
      </c>
      <c r="AGJ40" s="248">
        <f>IF(AGJ$6=$AEO$5,成绩录入!CW43,0)</f>
        <v>0</v>
      </c>
      <c r="AGK40" s="248">
        <f>IF(AGK$6=$AEO$5,成绩录入!CX43,0)</f>
        <v>0</v>
      </c>
      <c r="AGL40" s="248">
        <f>IF(AGL$6=$AEO$5,成绩录入!CY43,0)</f>
        <v>0</v>
      </c>
      <c r="AGM40" s="248">
        <f>IF(AGM$6=$AEO$5,成绩录入!CZ43,0)</f>
        <v>0</v>
      </c>
      <c r="AGN40" s="248">
        <f>IF(AGN$6=$AEO$5,成绩录入!DA43,0)</f>
        <v>0</v>
      </c>
      <c r="AGO40" s="248">
        <f>IF(AGO$6=$AEO$5,成绩录入!DB43,0)</f>
        <v>0</v>
      </c>
      <c r="AGP40" s="248">
        <f>IF(AGP$6=$AEO$5,成绩录入!DC43,0)</f>
        <v>0</v>
      </c>
      <c r="AGQ40" s="248">
        <f>IF(AGQ$6=$AEO$5,成绩录入!DD43,0)</f>
        <v>0</v>
      </c>
      <c r="AGR40" s="248">
        <f>IF(AGR$6=$AEO$5,成绩录入!DE43,0)</f>
        <v>0</v>
      </c>
      <c r="AGS40" s="248">
        <f>IF(AGS$6=$AEO$5,成绩录入!DF43,0)</f>
        <v>0</v>
      </c>
      <c r="AGT40" s="248">
        <f>IF(AGT$6=$AEO$5,成绩录入!DG43,0)</f>
        <v>0</v>
      </c>
      <c r="AGU40" s="248">
        <f>IF(AGU$6=$AEO$5,成绩录入!DH43,0)</f>
        <v>0</v>
      </c>
      <c r="AGV40" s="248">
        <f>IF(AGV$6=$AEO$5,成绩录入!DI43,0)</f>
        <v>0</v>
      </c>
      <c r="AGW40" s="248">
        <f>IF(AGW$6=$AEO$5,成绩录入!DJ43,0)</f>
        <v>0</v>
      </c>
      <c r="AGX40" s="248">
        <f>IF(AGX$6=$AEO$5,成绩录入!DK43,0)</f>
        <v>0</v>
      </c>
      <c r="AGY40" s="248">
        <f>IF(AGY$6=$AEO$5,成绩录入!DL43,0)</f>
        <v>0</v>
      </c>
      <c r="AGZ40" s="248">
        <f>IF(AGZ$6=$AEO$5,成绩录入!DM43,0)</f>
        <v>0</v>
      </c>
      <c r="AHA40" s="248">
        <f>IF(AHA$6=$AEO$5,成绩录入!DN43,0)</f>
        <v>0</v>
      </c>
      <c r="AHB40" s="248">
        <f>IF(AHB$6=$AEO$5,成绩录入!DO43,0)</f>
        <v>0</v>
      </c>
      <c r="AHC40" s="248">
        <f>IF(AHC$6=$AEO$5,成绩录入!DP43,0)</f>
        <v>0</v>
      </c>
      <c r="AHD40" s="248">
        <f>IF(AHD$6=$AEO$5,成绩录入!DQ43,0)</f>
        <v>0</v>
      </c>
      <c r="AHE40" s="248">
        <f>IF(AHE$6=$AEO$5,成绩录入!DR43,0)</f>
        <v>0</v>
      </c>
      <c r="AHF40" s="248">
        <f>IF(AHF$6=$AEO$5,成绩录入!DS43,0)</f>
        <v>0</v>
      </c>
      <c r="AHG40" s="248">
        <f>IF(AHG$6=$AEO$5,成绩录入!DT43,0)</f>
        <v>0</v>
      </c>
      <c r="AHH40" s="248">
        <f>IF(AHH$6=$AEO$5,成绩录入!DU43,0)</f>
        <v>0</v>
      </c>
      <c r="AHI40" s="248">
        <f>IF(AHI$6=$AEO$5,成绩录入!DV43,0)</f>
        <v>0</v>
      </c>
      <c r="AHJ40" s="248">
        <f>IF(AHJ$6=$AEO$5,成绩录入!DW43,0)</f>
        <v>0</v>
      </c>
      <c r="AHK40" s="248">
        <f>IF(AHK$6=$AEO$5,成绩录入!DX43,0)</f>
        <v>0</v>
      </c>
      <c r="AHL40" s="248">
        <f>IF(AHL$6=$AEO$5,成绩录入!DY43,0)</f>
        <v>0</v>
      </c>
      <c r="AHM40" s="248">
        <f>IF(AHM$6=$AEO$5,成绩录入!DZ43,0)</f>
        <v>0</v>
      </c>
      <c r="AHN40" s="248">
        <f>IF(AHN$6=$AEO$5,成绩录入!EA43,0)</f>
        <v>0</v>
      </c>
      <c r="AHO40" s="248">
        <f>IF(AHO$6=$AEO$5,成绩录入!EB43,0)</f>
        <v>0</v>
      </c>
      <c r="AHP40" s="248">
        <f>IF(AHP$6=$AEO$5,成绩录入!EC43,0)</f>
        <v>0</v>
      </c>
      <c r="AHQ40" s="248">
        <f>IF(AHQ$6=$AEO$5,成绩录入!ED43,0)</f>
        <v>0</v>
      </c>
      <c r="AHR40" s="248">
        <f>IF(AHR$6=$AEO$5,成绩录入!EE43,0)</f>
        <v>0</v>
      </c>
      <c r="AHS40" s="248">
        <f>IF(AHS$6=$AEO$5,成绩录入!EF43,0)</f>
        <v>0</v>
      </c>
      <c r="AHT40" s="248">
        <f>IF(AHT$6=$AEO$5,成绩录入!EG43,0)</f>
        <v>0</v>
      </c>
      <c r="AHU40" s="248">
        <f>IF(AHU$6=$AEO$5,成绩录入!EH43,0)</f>
        <v>0</v>
      </c>
      <c r="AHV40" s="248">
        <f>IF(AHV$6=$AEO$5,成绩录入!EI43,0)</f>
        <v>0</v>
      </c>
      <c r="AHW40" s="248">
        <f>IF(AHW$6=$AEO$5,成绩录入!EJ43,0)</f>
        <v>0</v>
      </c>
      <c r="AHX40" s="248">
        <f>IF(AHX$6=$AEO$5,成绩录入!EK43,0)</f>
        <v>0</v>
      </c>
      <c r="AHY40" s="248">
        <f>IF(AHY$6=$AEO$5,成绩录入!EL43,0)</f>
        <v>0</v>
      </c>
      <c r="AHZ40" s="248">
        <f>IF(AHZ$6=$AEO$5,成绩录入!EM43,0)</f>
        <v>0</v>
      </c>
      <c r="AIA40" s="248">
        <f>IF(AIA$6=$AEO$5,成绩录入!EN43,0)</f>
        <v>0</v>
      </c>
      <c r="AIB40" s="248">
        <f>IF(AIB$6=$AEO$5,成绩录入!EO43,0)</f>
        <v>0</v>
      </c>
      <c r="AIC40" s="248">
        <f>IF(AIC$6=$AEO$5,成绩录入!EP43,0)</f>
        <v>0</v>
      </c>
      <c r="AID40" s="248">
        <f>IF(AID$6=$AEO$5,成绩录入!EQ43,0)</f>
        <v>0</v>
      </c>
      <c r="AIE40" s="248">
        <f>IF(AIE$6=$AEO$5,成绩录入!ER43,0)</f>
        <v>0</v>
      </c>
      <c r="AIF40" s="248">
        <f>IF(AIF$6=$AEO$5,成绩录入!ES43,0)</f>
        <v>0</v>
      </c>
      <c r="AIG40" s="248">
        <f>IF(AIG$6=$AEO$5,成绩录入!ET43,0)</f>
        <v>0</v>
      </c>
      <c r="AIH40" s="248">
        <f>IF(AIH$6=$AEO$5,成绩录入!EU43,0)</f>
        <v>0</v>
      </c>
      <c r="AII40" s="248">
        <f>IF(AII$6=$AEO$5,成绩录入!EV43,0)</f>
        <v>0</v>
      </c>
      <c r="AIJ40" s="248">
        <f>IF(AIJ$6=$AEO$5,成绩录入!EW43,0)</f>
        <v>0</v>
      </c>
      <c r="AIK40" s="248">
        <f>IF(AIK$6=$AEO$5,成绩录入!EX43,0)</f>
        <v>0</v>
      </c>
      <c r="AIL40" s="218">
        <f t="shared" si="35"/>
        <v>0</v>
      </c>
      <c r="AIN40" s="214" t="str">
        <f>初始录入!A45</f>
        <v/>
      </c>
      <c r="AIO40" s="215">
        <f>初始录入!B45</f>
        <v>0</v>
      </c>
      <c r="AIP40" s="216">
        <f>初始录入!C45</f>
        <v>0</v>
      </c>
      <c r="AIQ40" s="314">
        <f>IF(平时!D38&lt;&gt;"",平时!D38,0)</f>
        <v>0</v>
      </c>
      <c r="AIR40" s="324" t="str">
        <f t="shared" si="89"/>
        <v/>
      </c>
      <c r="AIS40" s="314">
        <f>IF(过程!D38&lt;&gt;"",过程!D38,0)</f>
        <v>0</v>
      </c>
      <c r="AIT40" s="324" t="str">
        <f t="shared" si="90"/>
        <v/>
      </c>
      <c r="AIU40" s="216">
        <f>IF(期末!D38&lt;&gt;"",期末!D38,0)</f>
        <v>0</v>
      </c>
      <c r="AIV40" s="324" t="str">
        <f t="shared" si="91"/>
        <v/>
      </c>
      <c r="AIW40" s="325">
        <f t="shared" si="92"/>
        <v>0</v>
      </c>
      <c r="AIX40" s="314">
        <f>IF(平时!E38&lt;&gt;"",平时!E38,0)</f>
        <v>0</v>
      </c>
      <c r="AIY40" s="324" t="str">
        <f t="shared" si="93"/>
        <v/>
      </c>
      <c r="AIZ40" s="314">
        <f>IF(过程!E38&lt;&gt;"",过程!E38,0)</f>
        <v>0</v>
      </c>
      <c r="AJA40" s="324" t="str">
        <f t="shared" si="94"/>
        <v/>
      </c>
      <c r="AJB40" s="216">
        <f>IF(期末!E38&lt;&gt;"",期末!E38,0)</f>
        <v>0</v>
      </c>
      <c r="AJC40" s="324" t="str">
        <f t="shared" si="95"/>
        <v/>
      </c>
      <c r="AJD40" s="325">
        <f t="shared" si="96"/>
        <v>0</v>
      </c>
      <c r="AJE40" s="314">
        <f>IF(平时!F38&lt;&gt;"",平时!F38,0)</f>
        <v>0</v>
      </c>
      <c r="AJF40" s="324" t="str">
        <f t="shared" si="97"/>
        <v/>
      </c>
      <c r="AJG40" s="314">
        <f>IF(过程!F38&lt;&gt;"",过程!F38,0)</f>
        <v>0</v>
      </c>
      <c r="AJH40" s="324" t="str">
        <f t="shared" si="98"/>
        <v/>
      </c>
      <c r="AJI40" s="216">
        <f>IF(期末!F38&lt;&gt;"",期末!F38,0)</f>
        <v>0</v>
      </c>
      <c r="AJJ40" s="324" t="str">
        <f t="shared" si="99"/>
        <v/>
      </c>
      <c r="AJK40" s="325">
        <f t="shared" si="100"/>
        <v>0</v>
      </c>
      <c r="AJL40" s="314">
        <f>IF(平时!G38&lt;&gt;"",平时!G38,0)</f>
        <v>0</v>
      </c>
      <c r="AJM40" s="324" t="str">
        <f t="shared" si="101"/>
        <v/>
      </c>
      <c r="AJN40" s="314">
        <f>IF(过程!G38&lt;&gt;"",过程!G38,0)</f>
        <v>0</v>
      </c>
      <c r="AJO40" s="324" t="str">
        <f t="shared" si="102"/>
        <v/>
      </c>
      <c r="AJP40" s="216">
        <f>IF(期末!G38&lt;&gt;"",期末!G38,0)</f>
        <v>0</v>
      </c>
      <c r="AJQ40" s="324" t="str">
        <f t="shared" si="103"/>
        <v/>
      </c>
      <c r="AJR40" s="325">
        <f t="shared" si="104"/>
        <v>0</v>
      </c>
      <c r="AJS40" s="314">
        <f>IF(平时!H38&lt;&gt;"",平时!H38,0)</f>
        <v>0</v>
      </c>
      <c r="AJT40" s="324" t="str">
        <f t="shared" si="105"/>
        <v/>
      </c>
      <c r="AJU40" s="314">
        <f>IF(过程!H38&lt;&gt;"",过程!H38,0)</f>
        <v>0</v>
      </c>
      <c r="AJV40" s="324" t="str">
        <f t="shared" si="106"/>
        <v/>
      </c>
      <c r="AJW40" s="216">
        <f>IF(期末!H38&lt;&gt;"",期末!H38,0)</f>
        <v>0</v>
      </c>
      <c r="AJX40" s="324" t="str">
        <f t="shared" si="107"/>
        <v/>
      </c>
      <c r="AJY40" s="326">
        <f t="shared" si="108"/>
        <v>0</v>
      </c>
      <c r="AKA40" s="216" t="str">
        <f>初始录入!A45</f>
        <v/>
      </c>
      <c r="AKB40" s="216">
        <f>初始录入!B45</f>
        <v>0</v>
      </c>
      <c r="AKC40" s="216">
        <f>初始录入!C45</f>
        <v>0</v>
      </c>
      <c r="AKD40" s="327" t="str">
        <f>IF(初始录入!$E45=初始录入!$K$2,达成度!$D53,"")</f>
        <v/>
      </c>
      <c r="AKE40" s="327" t="str">
        <f>IF(初始录入!$E45=初始录入!$K$3,达成度!D53,"")</f>
        <v/>
      </c>
      <c r="AKF40" s="216" t="str">
        <f>IF(初始录入!$E45=初始录入!$K$4,达成度!D53,"")</f>
        <v/>
      </c>
      <c r="AKG40" s="216" t="str">
        <f>IF(初始录入!$E45=初始录入!$K$5,达成度!D53,"")</f>
        <v/>
      </c>
      <c r="AKH40" s="327" t="str">
        <f>IF(初始录入!$E45=初始录入!$K$2,达成度!E53,"")</f>
        <v/>
      </c>
      <c r="AKI40" s="327" t="str">
        <f>IF(初始录入!$E45=初始录入!$K$3,达成度!E53,"")</f>
        <v/>
      </c>
      <c r="AKJ40" s="216" t="str">
        <f>IF(初始录入!$E45=初始录入!$K$4,达成度!E53,"")</f>
        <v/>
      </c>
      <c r="AKK40" s="216" t="str">
        <f>IF(初始录入!$E45=初始录入!$K$5,达成度!E53,"")</f>
        <v/>
      </c>
      <c r="AKL40" s="327" t="str">
        <f>IF(初始录入!$E45=初始录入!$K$2,达成度!F53,"")</f>
        <v/>
      </c>
      <c r="AKM40" s="327" t="str">
        <f>IF(初始录入!$E45=初始录入!$K$3,达成度!F53,"")</f>
        <v/>
      </c>
      <c r="AKN40" s="216" t="str">
        <f>IF(初始录入!$E45=初始录入!$K$4,达成度!F53,"")</f>
        <v/>
      </c>
      <c r="AKO40" s="216" t="str">
        <f>IF(初始录入!$E45=初始录入!$K$5,达成度!F53,"")</f>
        <v/>
      </c>
      <c r="AKP40" s="327" t="str">
        <f>IF(初始录入!$E45=初始录入!$K$2,达成度!H53,"")</f>
        <v/>
      </c>
      <c r="AKQ40" s="327" t="str">
        <f>IF(初始录入!$E45=初始录入!$K$3,达成度!H53,"")</f>
        <v/>
      </c>
      <c r="AKR40" s="216" t="str">
        <f>IF(初始录入!$E45=初始录入!$K$4,达成度!H53,"")</f>
        <v/>
      </c>
      <c r="AKS40" s="216" t="str">
        <f>IF(初始录入!$E45=初始录入!$K$5,达成度!H53,"")</f>
        <v/>
      </c>
      <c r="AKT40" s="327" t="str">
        <f>IF(初始录入!$E45=初始录入!$K$2,达成度!I53,"")</f>
        <v/>
      </c>
      <c r="AKU40" s="327" t="str">
        <f>IF(初始录入!$E45=初始录入!$K$3,达成度!I53,"")</f>
        <v/>
      </c>
      <c r="AKV40" s="216" t="str">
        <f>IF(初始录入!$E45=初始录入!$K$4,达成度!I53,"")</f>
        <v/>
      </c>
      <c r="AKW40" s="216" t="str">
        <f>IF(初始录入!$E45=初始录入!$K$5,达成度!I53,"")</f>
        <v/>
      </c>
      <c r="AKX40" s="327" t="str">
        <f>IF(初始录入!$E45=初始录入!$K$2,达成度!J53,"")</f>
        <v/>
      </c>
      <c r="AKY40" s="327" t="str">
        <f>IF(初始录入!$E45=初始录入!$K$3,达成度!J53,"")</f>
        <v/>
      </c>
      <c r="AKZ40" s="216" t="str">
        <f>IF(初始录入!$E45=初始录入!$K$4,达成度!J53,"")</f>
        <v/>
      </c>
      <c r="ALA40" s="216" t="str">
        <f>IF(初始录入!$E45=初始录入!$K$5,达成度!J53,"")</f>
        <v/>
      </c>
      <c r="ALB40" s="327" t="str">
        <f>IF(初始录入!$E45=初始录入!$K$2,达成度!L53,"")</f>
        <v/>
      </c>
      <c r="ALC40" s="327" t="str">
        <f>IF(初始录入!$E45=初始录入!$K$3,达成度!L53,"")</f>
        <v/>
      </c>
      <c r="ALD40" s="216" t="str">
        <f>IF(初始录入!$E45=初始录入!$K$4,达成度!L53,"")</f>
        <v/>
      </c>
      <c r="ALE40" s="216" t="str">
        <f>IF(初始录入!$E45=初始录入!$K$5,达成度!L53,"")</f>
        <v/>
      </c>
      <c r="ALF40" s="327" t="str">
        <f>IF(初始录入!$E45=初始录入!$K$2,达成度!M53,"")</f>
        <v/>
      </c>
      <c r="ALG40" s="327" t="str">
        <f>IF(初始录入!$E45=初始录入!$K$3,达成度!M53,"")</f>
        <v/>
      </c>
      <c r="ALH40" s="216" t="str">
        <f>IF(初始录入!$E45=初始录入!$K$4,达成度!M53,"")</f>
        <v/>
      </c>
      <c r="ALI40" s="216" t="str">
        <f>IF(初始录入!$E45=初始录入!$K$5,达成度!M53,"")</f>
        <v/>
      </c>
      <c r="ALJ40" s="327" t="str">
        <f>IF(初始录入!$E45=初始录入!$K$2,达成度!N53,"")</f>
        <v/>
      </c>
      <c r="ALK40" s="327" t="str">
        <f>IF(初始录入!$E45=初始录入!$K$3,达成度!N53,"")</f>
        <v/>
      </c>
      <c r="ALL40" s="216" t="str">
        <f>IF(初始录入!$E45=初始录入!$K$4,达成度!N53,"")</f>
        <v/>
      </c>
      <c r="ALM40" s="216" t="str">
        <f>IF(初始录入!$E45=初始录入!$K$5,达成度!N53,"")</f>
        <v/>
      </c>
      <c r="ALN40" s="327" t="str">
        <f>IF(初始录入!$E45=初始录入!$K$2,达成度!P53,"")</f>
        <v/>
      </c>
      <c r="ALO40" s="327" t="str">
        <f>IF(初始录入!$E45=初始录入!$K$3,达成度!P53,"")</f>
        <v/>
      </c>
      <c r="ALP40" s="216" t="str">
        <f>IF(初始录入!$E45=初始录入!$K$4,达成度!P53,"")</f>
        <v/>
      </c>
      <c r="ALQ40" s="216" t="str">
        <f>IF(初始录入!$E45=初始录入!$K$5,达成度!P53,"")</f>
        <v/>
      </c>
      <c r="ALR40" s="327" t="str">
        <f>IF(初始录入!$E45=初始录入!$K$2,达成度!Q53,"")</f>
        <v/>
      </c>
      <c r="ALS40" s="327" t="str">
        <f>IF(初始录入!$E45=初始录入!$K$3,达成度!Q53,"")</f>
        <v/>
      </c>
      <c r="ALT40" s="216" t="str">
        <f>IF(初始录入!$E45=初始录入!$K$4,达成度!Q53,"")</f>
        <v/>
      </c>
      <c r="ALU40" s="216" t="str">
        <f>IF(初始录入!$E45=初始录入!$K$5,达成度!Q53,"")</f>
        <v/>
      </c>
      <c r="ALV40" s="327" t="str">
        <f>IF(初始录入!$E45=初始录入!$K$2,达成度!R53,"")</f>
        <v/>
      </c>
      <c r="ALW40" s="327" t="str">
        <f>IF(初始录入!$E45=初始录入!$K$3,达成度!R53,"")</f>
        <v/>
      </c>
      <c r="ALX40" s="216" t="str">
        <f>IF(初始录入!$E45=初始录入!$K$4,达成度!R53,"")</f>
        <v/>
      </c>
      <c r="ALY40" s="216"/>
      <c r="ALZ40" s="327" t="str">
        <f>IF(初始录入!$E45=初始录入!$K$2,达成度!T53,"")</f>
        <v/>
      </c>
      <c r="AMA40" s="327" t="str">
        <f>IF(初始录入!$E45=初始录入!$K$3,达成度!T53,"")</f>
        <v/>
      </c>
      <c r="AMB40" s="216" t="str">
        <f>IF(初始录入!$E45=初始录入!$K$4,达成度!T53,"")</f>
        <v/>
      </c>
      <c r="AMC40" s="216" t="str">
        <f>IF(初始录入!$E45=初始录入!$K$5,达成度!T53,"")</f>
        <v/>
      </c>
      <c r="AMD40" s="327" t="str">
        <f>IF(初始录入!$E45=初始录入!$K$2,达成度!U53,"")</f>
        <v/>
      </c>
      <c r="AME40" s="327" t="str">
        <f>IF(初始录入!$E45=初始录入!$K$3,达成度!U53,"")</f>
        <v/>
      </c>
      <c r="AMF40" s="216" t="str">
        <f>IF(初始录入!$E45=初始录入!$K$4,达成度!U53,"")</f>
        <v/>
      </c>
      <c r="AMG40" s="216" t="str">
        <f>IF(初始录入!$E45=初始录入!$K$5,达成度!U53,"")</f>
        <v/>
      </c>
      <c r="AMH40" s="327" t="str">
        <f>IF(初始录入!$E45=初始录入!$K$2,达成度!V53,"")</f>
        <v/>
      </c>
      <c r="AMI40" s="327" t="str">
        <f>IF(初始录入!$E45=初始录入!$K$3,达成度!V53,"")</f>
        <v/>
      </c>
      <c r="AMJ40" s="216" t="str">
        <f>IF(初始录入!$E45=初始录入!$K$4,达成度!W53,"")</f>
        <v/>
      </c>
      <c r="AMK40" s="216" t="str">
        <f>IF(初始录入!$E45=初始录入!$K$5,达成度!W53,"")</f>
        <v/>
      </c>
      <c r="AMM40" s="215">
        <f t="shared" si="114"/>
        <v>33</v>
      </c>
      <c r="AMN40" s="222" t="str">
        <f t="shared" si="109"/>
        <v/>
      </c>
      <c r="AMO40" s="325" t="str">
        <f>IF($AMM40&lt;=$H$7,INDEX(达成度!$G$21:$G$170,$AMM40,1),"")</f>
        <v/>
      </c>
      <c r="AMP40" s="325" t="str">
        <f>IF($AMM40&lt;=$H$7,INDEX(达成度!$K$21:$K$170,$AMM40,1),"")</f>
        <v/>
      </c>
      <c r="AMQ40" s="325" t="str">
        <f>IF($AMM40&lt;=$H$7,INDEX(达成度!$O$21:$O$170,$AMM40,1),"")</f>
        <v/>
      </c>
      <c r="AMR40" s="325" t="str">
        <f>IF($AMM40&lt;=$H$7,INDEX(达成度!$S$21:$S$170,$AMM40,1),"")</f>
        <v/>
      </c>
      <c r="AMS40" s="326" t="str">
        <f>IF($AMM40&lt;=$H$7,INDEX(达成度!$W$21:$W$170,$AMM40,1),"")</f>
        <v/>
      </c>
      <c r="AMT40" s="328"/>
      <c r="AMU40" s="336"/>
      <c r="AMV40" s="222" t="str">
        <f t="shared" si="110"/>
        <v/>
      </c>
      <c r="AMW40" s="325" t="str">
        <f>IF($AMM40&lt;=$I$7,INDEX(达成度!$G$21:$G$170,$AMM40+$H$7,1),"")</f>
        <v/>
      </c>
      <c r="AMX40" s="325" t="str">
        <f>IF($AMM40&lt;=$I$7,INDEX(达成度!$K$21:$K$170,$AMM40+$H$7,1),"")</f>
        <v/>
      </c>
      <c r="AMY40" s="325" t="str">
        <f>IF($AMM40&lt;=$I$7,INDEX(达成度!$O$21:$O$170,$AMM40+$H$7,1),"")</f>
        <v/>
      </c>
      <c r="AMZ40" s="325" t="str">
        <f>IF($AMM40&lt;=$I$7,INDEX(达成度!$S$21:$S$170,$AMM40+$H$7,1),"")</f>
        <v/>
      </c>
      <c r="ANA40" s="326" t="str">
        <f>IF($AMM40&lt;=$I$7,INDEX(达成度!$W$21:$W$170,$AMM40+$H$7,1),"")</f>
        <v/>
      </c>
      <c r="ANB40" s="206"/>
      <c r="ANC40" s="215"/>
      <c r="AND40" s="216" t="str">
        <f t="shared" si="111"/>
        <v/>
      </c>
      <c r="ANE40" s="325" t="str">
        <f>IF($AMM40&lt;=$J$7,INDEX(达成度!$G$21:$G$170,$AMM40+$H$7+$I$7,1),"")</f>
        <v/>
      </c>
      <c r="ANF40" s="325" t="str">
        <f>IF($AMM40&lt;=$J$7,INDEX(达成度!$K$21:$K$170,$AMM40+$H$7+$I$7,1),"")</f>
        <v/>
      </c>
      <c r="ANG40" s="325" t="str">
        <f>IF($AMM40&lt;=$J$7,INDEX(达成度!$O$21:$O$170,$AMM40+$H$7+$I$7,1),"")</f>
        <v/>
      </c>
      <c r="ANH40" s="325" t="str">
        <f>IF($AMM40&lt;=$J$7,INDEX(达成度!$S$21:$S$170,$AMM40+$H$7+$I$7,1),"")</f>
        <v/>
      </c>
      <c r="ANI40" s="326" t="str">
        <f>IF($AMM40&lt;=$J$7,INDEX(达成度!$W$21:$W$170,$AMM40+$H$7+$I$7,1),"")</f>
        <v/>
      </c>
      <c r="ANK40" s="215"/>
      <c r="ANL40" s="216" t="str">
        <f t="shared" si="112"/>
        <v/>
      </c>
      <c r="ANM40" s="325" t="str">
        <f>IF($AMM40&lt;=$K$7,INDEX(达成度!$G$21:$G$170,$AMM40+$H$7+$I$7+$J$7,1),"")</f>
        <v/>
      </c>
      <c r="ANN40" s="325" t="str">
        <f>IF($AMM40&lt;=$K$7,INDEX(达成度!$K$21:$K$170,$AMM40+$H$7+$I$7+$J$7,1),"")</f>
        <v/>
      </c>
      <c r="ANO40" s="325" t="str">
        <f>IF($AMM40&lt;=$K$7,INDEX(达成度!$O$21:$O$170,$AMM40+$H$7+$I$7+$J$7,1),"")</f>
        <v/>
      </c>
      <c r="ANP40" s="325" t="str">
        <f>IF($AMM40&lt;=$K$7,INDEX(达成度!$S$21:$S$170,$AMM40+$H$7+$I$7+$J$7,1),"")</f>
        <v/>
      </c>
      <c r="ANQ40" s="326" t="str">
        <f>IF($AMM40&lt;=$K$7,INDEX(达成度!$W$21:$W$170,$AMM40+$H$7+$I$7+$J$7,1),"")</f>
        <v/>
      </c>
    </row>
    <row r="41" ht="18" customHeight="1" spans="1:1024 1025:1057">
      <c r="A41" s="215" t="str">
        <f>初始录入!A46</f>
        <v/>
      </c>
      <c r="B41" s="216" t="str">
        <f>IF(初始录入!B46&lt;&gt;"",初始录入!B46,"")</f>
        <v/>
      </c>
      <c r="C41" s="216" t="str">
        <f>IF(初始录入!C46&lt;&gt;"",初始录入!C46,"")</f>
        <v/>
      </c>
      <c r="D41" s="216" t="str">
        <f>IF(初始录入!D46&lt;&gt;"",初始录入!D46,"")</f>
        <v/>
      </c>
      <c r="E41" s="218" t="str">
        <f>IF(初始录入!E46&lt;&gt;"",初始录入!E46,"")</f>
        <v/>
      </c>
      <c r="G41" s="330"/>
      <c r="H41" s="295">
        <f>IF(初始录入!E46=H$6,1,0)</f>
        <v>0</v>
      </c>
      <c r="I41" s="295">
        <f>IF(初始录入!E46=I$6,1,0)</f>
        <v>0</v>
      </c>
      <c r="J41" s="295">
        <f>IF(初始录入!E46=J$6,1,0)</f>
        <v>0</v>
      </c>
      <c r="K41" s="321">
        <f>IF(初始录入!E46=K$6,1,0)</f>
        <v>0</v>
      </c>
      <c r="L41" s="28"/>
      <c r="X41" s="28"/>
      <c r="Y41" s="294">
        <v>100</v>
      </c>
      <c r="Z41" s="295">
        <f>成绩录入!$F$7</f>
        <v>0</v>
      </c>
      <c r="AA41" s="295">
        <f>成绩录入!F44</f>
        <v>0</v>
      </c>
      <c r="AB41" s="296">
        <f>IF(初始录入!$M$7&lt;&gt;"",IF(成绩录入!$F$7&lt;&gt;"",IF(初始录入!$P$7="次数",AA41/Z41*Y41,成绩录入!F44),0),0)</f>
        <v>0</v>
      </c>
      <c r="AC41" s="297">
        <f t="shared" si="161"/>
        <v>0</v>
      </c>
      <c r="AD41" s="297">
        <f t="shared" si="162"/>
        <v>0</v>
      </c>
      <c r="AE41" s="297">
        <f t="shared" si="163"/>
        <v>0</v>
      </c>
      <c r="AF41" s="297">
        <f t="shared" si="164"/>
        <v>0</v>
      </c>
      <c r="AG41" s="297">
        <f t="shared" si="165"/>
        <v>0</v>
      </c>
      <c r="AH41" s="298">
        <f t="shared" si="37"/>
        <v>0</v>
      </c>
      <c r="AI41" s="28"/>
      <c r="AJ41" s="260">
        <f>成绩录入!I44</f>
        <v>0</v>
      </c>
      <c r="AK41" s="248">
        <f>成绩录入!J44</f>
        <v>0</v>
      </c>
      <c r="AL41" s="248">
        <f>成绩录入!K44</f>
        <v>0</v>
      </c>
      <c r="AM41" s="248">
        <f>成绩录入!L44</f>
        <v>0</v>
      </c>
      <c r="AN41" s="248">
        <f>成绩录入!M44</f>
        <v>0</v>
      </c>
      <c r="AO41" s="298">
        <f t="shared" si="38"/>
        <v>0</v>
      </c>
      <c r="AP41" s="299"/>
      <c r="AQ41" s="260">
        <f>成绩录入!I44</f>
        <v>0</v>
      </c>
      <c r="AR41" s="248">
        <f>成绩录入!J44</f>
        <v>0</v>
      </c>
      <c r="AS41" s="248">
        <f>成绩录入!K44</f>
        <v>0</v>
      </c>
      <c r="AT41" s="248">
        <f>成绩录入!L44</f>
        <v>0</v>
      </c>
      <c r="AU41" s="248">
        <f>成绩录入!M44</f>
        <v>0</v>
      </c>
      <c r="AV41" s="298">
        <f t="shared" si="39"/>
        <v>0</v>
      </c>
      <c r="AW41" s="299"/>
      <c r="AX41" s="260">
        <f>成绩录入!I44</f>
        <v>0</v>
      </c>
      <c r="AY41" s="248">
        <f>成绩录入!J44</f>
        <v>0</v>
      </c>
      <c r="AZ41" s="248">
        <f>成绩录入!K44</f>
        <v>0</v>
      </c>
      <c r="BA41" s="248">
        <f>成绩录入!L44</f>
        <v>0</v>
      </c>
      <c r="BB41" s="248">
        <f>成绩录入!M44</f>
        <v>0</v>
      </c>
      <c r="BC41" s="298">
        <f t="shared" si="40"/>
        <v>0</v>
      </c>
      <c r="BD41" s="299"/>
      <c r="BE41" s="260">
        <f>成绩录入!I44</f>
        <v>0</v>
      </c>
      <c r="BF41" s="248">
        <f>成绩录入!J44</f>
        <v>0</v>
      </c>
      <c r="BG41" s="248">
        <f>成绩录入!K44</f>
        <v>0</v>
      </c>
      <c r="BH41" s="248">
        <f>成绩录入!L44</f>
        <v>0</v>
      </c>
      <c r="BI41" s="248">
        <f>成绩录入!M44</f>
        <v>0</v>
      </c>
      <c r="BJ41" s="298">
        <f t="shared" si="41"/>
        <v>0</v>
      </c>
      <c r="BK41" s="299"/>
      <c r="BL41" s="260">
        <f>成绩录入!I44</f>
        <v>0</v>
      </c>
      <c r="BM41" s="248">
        <f>成绩录入!J44</f>
        <v>0</v>
      </c>
      <c r="BN41" s="248">
        <f>成绩录入!K44</f>
        <v>0</v>
      </c>
      <c r="BO41" s="248">
        <f>成绩录入!L44</f>
        <v>0</v>
      </c>
      <c r="BP41" s="248">
        <f>成绩录入!M44</f>
        <v>0</v>
      </c>
      <c r="BQ41" s="298">
        <f t="shared" si="42"/>
        <v>0</v>
      </c>
      <c r="BR41" s="300"/>
      <c r="BS41" s="260">
        <f>成绩录入!P44</f>
        <v>0</v>
      </c>
      <c r="BT41" s="248">
        <f>成绩录入!Q44</f>
        <v>0</v>
      </c>
      <c r="BU41" s="248">
        <f>成绩录入!R44</f>
        <v>0</v>
      </c>
      <c r="BV41" s="248">
        <f>成绩录入!S44</f>
        <v>0</v>
      </c>
      <c r="BW41" s="248">
        <f>成绩录入!T44</f>
        <v>0</v>
      </c>
      <c r="BX41" s="248">
        <f>成绩录入!U44</f>
        <v>0</v>
      </c>
      <c r="BY41" s="248">
        <f>成绩录入!V44</f>
        <v>0</v>
      </c>
      <c r="BZ41" s="248">
        <f>成绩录入!W44</f>
        <v>0</v>
      </c>
      <c r="CA41" s="248">
        <f>成绩录入!X44</f>
        <v>0</v>
      </c>
      <c r="CB41" s="248">
        <f>成绩录入!Y44</f>
        <v>0</v>
      </c>
      <c r="CC41" s="298">
        <f t="shared" si="43"/>
        <v>0</v>
      </c>
      <c r="CD41" s="299"/>
      <c r="CE41" s="260">
        <f>成绩录入!P44</f>
        <v>0</v>
      </c>
      <c r="CF41" s="248">
        <f>成绩录入!Q44</f>
        <v>0</v>
      </c>
      <c r="CG41" s="248">
        <f>成绩录入!R44</f>
        <v>0</v>
      </c>
      <c r="CH41" s="248">
        <f>成绩录入!S44</f>
        <v>0</v>
      </c>
      <c r="CI41" s="248">
        <f>成绩录入!T44</f>
        <v>0</v>
      </c>
      <c r="CJ41" s="248">
        <f>成绩录入!U44</f>
        <v>0</v>
      </c>
      <c r="CK41" s="248">
        <f>成绩录入!V44</f>
        <v>0</v>
      </c>
      <c r="CL41" s="248">
        <f>成绩录入!W44</f>
        <v>0</v>
      </c>
      <c r="CM41" s="248">
        <f>成绩录入!X44</f>
        <v>0</v>
      </c>
      <c r="CN41" s="248">
        <f>成绩录入!Y44</f>
        <v>0</v>
      </c>
      <c r="CO41" s="298">
        <f t="shared" si="44"/>
        <v>0</v>
      </c>
      <c r="CP41" s="299"/>
      <c r="CQ41" s="260">
        <f>成绩录入!P44</f>
        <v>0</v>
      </c>
      <c r="CR41" s="248">
        <f>成绩录入!Q44</f>
        <v>0</v>
      </c>
      <c r="CS41" s="248">
        <f>成绩录入!R44</f>
        <v>0</v>
      </c>
      <c r="CT41" s="248">
        <f>成绩录入!S44</f>
        <v>0</v>
      </c>
      <c r="CU41" s="248">
        <f>成绩录入!T44</f>
        <v>0</v>
      </c>
      <c r="CV41" s="248">
        <f>成绩录入!U44</f>
        <v>0</v>
      </c>
      <c r="CW41" s="248">
        <f>成绩录入!V44</f>
        <v>0</v>
      </c>
      <c r="CX41" s="248">
        <f>成绩录入!W44</f>
        <v>0</v>
      </c>
      <c r="CY41" s="248">
        <f>成绩录入!X44</f>
        <v>0</v>
      </c>
      <c r="CZ41" s="248">
        <f>成绩录入!Y44</f>
        <v>0</v>
      </c>
      <c r="DA41" s="298">
        <f t="shared" si="45"/>
        <v>0</v>
      </c>
      <c r="DB41" s="299"/>
      <c r="DC41" s="260">
        <f>成绩录入!P44</f>
        <v>0</v>
      </c>
      <c r="DD41" s="248">
        <f>成绩录入!Q44</f>
        <v>0</v>
      </c>
      <c r="DE41" s="248">
        <f>成绩录入!R44</f>
        <v>0</v>
      </c>
      <c r="DF41" s="248">
        <f>成绩录入!S44</f>
        <v>0</v>
      </c>
      <c r="DG41" s="248">
        <f>成绩录入!T44</f>
        <v>0</v>
      </c>
      <c r="DH41" s="248">
        <f>成绩录入!U44</f>
        <v>0</v>
      </c>
      <c r="DI41" s="248">
        <f>成绩录入!V44</f>
        <v>0</v>
      </c>
      <c r="DJ41" s="248">
        <f>成绩录入!W44</f>
        <v>0</v>
      </c>
      <c r="DK41" s="248">
        <f>成绩录入!X44</f>
        <v>0</v>
      </c>
      <c r="DL41" s="248">
        <f>成绩录入!Y44</f>
        <v>0</v>
      </c>
      <c r="DM41" s="298">
        <f t="shared" si="46"/>
        <v>0</v>
      </c>
      <c r="DN41" s="299"/>
      <c r="DO41" s="260">
        <f>成绩录入!P44</f>
        <v>0</v>
      </c>
      <c r="DP41" s="248">
        <f>成绩录入!Q44</f>
        <v>0</v>
      </c>
      <c r="DQ41" s="248">
        <f>成绩录入!R44</f>
        <v>0</v>
      </c>
      <c r="DR41" s="248">
        <f>成绩录入!S44</f>
        <v>0</v>
      </c>
      <c r="DS41" s="248">
        <f>成绩录入!T44</f>
        <v>0</v>
      </c>
      <c r="DT41" s="248">
        <f>成绩录入!U44</f>
        <v>0</v>
      </c>
      <c r="DU41" s="248">
        <f>成绩录入!V44</f>
        <v>0</v>
      </c>
      <c r="DV41" s="248">
        <f>成绩录入!W44</f>
        <v>0</v>
      </c>
      <c r="DW41" s="248">
        <f>成绩录入!X44</f>
        <v>0</v>
      </c>
      <c r="DX41" s="248">
        <f>成绩录入!Y44</f>
        <v>0</v>
      </c>
      <c r="DY41" s="298">
        <f t="shared" si="47"/>
        <v>0</v>
      </c>
      <c r="DZ41" s="299"/>
      <c r="EA41" s="301" t="e">
        <f t="shared" si="48"/>
        <v>#DIV/0!</v>
      </c>
      <c r="EB41" s="297" t="e">
        <f t="shared" si="49"/>
        <v>#DIV/0!</v>
      </c>
      <c r="EC41" s="297" t="e">
        <f t="shared" si="50"/>
        <v>#DIV/0!</v>
      </c>
      <c r="ED41" s="297" t="e">
        <f t="shared" si="51"/>
        <v>#DIV/0!</v>
      </c>
      <c r="EE41" s="297" t="e">
        <f t="shared" si="52"/>
        <v>#DIV/0!</v>
      </c>
      <c r="EF41" s="302" t="e">
        <f t="shared" si="53"/>
        <v>#DIV/0!</v>
      </c>
      <c r="EG41" s="303"/>
      <c r="EH41" s="304">
        <f t="shared" si="54"/>
        <v>0</v>
      </c>
      <c r="EI41" s="296">
        <f>成绩录入!I44</f>
        <v>0</v>
      </c>
      <c r="EJ41" s="296">
        <f>成绩录入!J44</f>
        <v>0</v>
      </c>
      <c r="EK41" s="296">
        <f>成绩录入!K44</f>
        <v>0</v>
      </c>
      <c r="EL41" s="296">
        <f>成绩录入!L44</f>
        <v>0</v>
      </c>
      <c r="EM41" s="296">
        <f>成绩录入!M44</f>
        <v>0</v>
      </c>
      <c r="EN41" s="296">
        <f>成绩录入!P44</f>
        <v>0</v>
      </c>
      <c r="EO41" s="296">
        <f>成绩录入!Q44</f>
        <v>0</v>
      </c>
      <c r="EP41" s="296">
        <f>成绩录入!R44</f>
        <v>0</v>
      </c>
      <c r="EQ41" s="296">
        <f>成绩录入!S44</f>
        <v>0</v>
      </c>
      <c r="ER41" s="296">
        <f>成绩录入!T44</f>
        <v>0</v>
      </c>
      <c r="ES41" s="296">
        <f>成绩录入!U44</f>
        <v>0</v>
      </c>
      <c r="ET41" s="296">
        <f>成绩录入!V44</f>
        <v>0</v>
      </c>
      <c r="EU41" s="296">
        <f>成绩录入!W44</f>
        <v>0</v>
      </c>
      <c r="EV41" s="296">
        <f>成绩录入!X44</f>
        <v>0</v>
      </c>
      <c r="EW41" s="302">
        <f>成绩录入!Y44</f>
        <v>0</v>
      </c>
      <c r="EX41" s="303"/>
      <c r="EY41" s="304" t="str">
        <f t="shared" ref="EY41:FB72" si="170">IF(EY$7&lt;&gt;"",INDEX($EH$8:$EW$157,,MATCH(EY$7,$EH$6:$EW$6)),"")</f>
        <v/>
      </c>
      <c r="EZ41" s="296" t="str">
        <f t="shared" si="170"/>
        <v/>
      </c>
      <c r="FA41" s="296" t="str">
        <f t="shared" si="170"/>
        <v/>
      </c>
      <c r="FB41" s="296" t="str">
        <f t="shared" si="170"/>
        <v/>
      </c>
      <c r="FC41" s="302">
        <f>成绩录入!AB44</f>
        <v>0</v>
      </c>
      <c r="FD41" s="303"/>
      <c r="FE41" s="304" t="str">
        <f t="shared" si="56"/>
        <v>√</v>
      </c>
      <c r="FF41" s="296" t="str">
        <f t="shared" si="57"/>
        <v>√</v>
      </c>
      <c r="FG41" s="296" t="str">
        <f t="shared" si="58"/>
        <v>√</v>
      </c>
      <c r="FH41" s="296" t="str">
        <f t="shared" si="59"/>
        <v>√</v>
      </c>
      <c r="FI41" s="302" t="str">
        <f t="shared" si="60"/>
        <v>√</v>
      </c>
      <c r="FJ41" s="299"/>
      <c r="FK41" s="260">
        <f>成绩录入!AB44</f>
        <v>0</v>
      </c>
      <c r="FL41" s="248">
        <f>成绩录入!AC44</f>
        <v>0</v>
      </c>
      <c r="FM41" s="248">
        <f>成绩录入!AD44</f>
        <v>0</v>
      </c>
      <c r="FN41" s="248">
        <f>成绩录入!AE44</f>
        <v>0</v>
      </c>
      <c r="FO41" s="248">
        <f>成绩录入!AF44</f>
        <v>0</v>
      </c>
      <c r="FP41" s="248">
        <f>成绩录入!AG44</f>
        <v>0</v>
      </c>
      <c r="FQ41" s="298">
        <f t="shared" si="61"/>
        <v>0</v>
      </c>
      <c r="FR41" s="299"/>
      <c r="FS41" s="260">
        <f>成绩录入!AB44</f>
        <v>0</v>
      </c>
      <c r="FT41" s="248">
        <f>成绩录入!AC44</f>
        <v>0</v>
      </c>
      <c r="FU41" s="248">
        <f>成绩录入!AD44</f>
        <v>0</v>
      </c>
      <c r="FV41" s="248">
        <f>成绩录入!AE44</f>
        <v>0</v>
      </c>
      <c r="FW41" s="248">
        <f>成绩录入!AF44</f>
        <v>0</v>
      </c>
      <c r="FX41" s="333">
        <f>成绩录入!AG44</f>
        <v>0</v>
      </c>
      <c r="FY41" s="298">
        <f t="shared" si="62"/>
        <v>0</v>
      </c>
      <c r="FZ41" s="299"/>
      <c r="GA41" s="260">
        <f>成绩录入!AB44</f>
        <v>0</v>
      </c>
      <c r="GB41" s="248">
        <f>成绩录入!AC44</f>
        <v>0</v>
      </c>
      <c r="GC41" s="248">
        <f>成绩录入!AD44</f>
        <v>0</v>
      </c>
      <c r="GD41" s="248">
        <f>成绩录入!AE44</f>
        <v>0</v>
      </c>
      <c r="GE41" s="248">
        <f>成绩录入!AF44</f>
        <v>0</v>
      </c>
      <c r="GF41" s="248">
        <f>成绩录入!AG44</f>
        <v>0</v>
      </c>
      <c r="GG41" s="298">
        <f t="shared" si="63"/>
        <v>0</v>
      </c>
      <c r="GH41" s="299"/>
      <c r="GI41" s="260">
        <f>成绩录入!AB44</f>
        <v>0</v>
      </c>
      <c r="GJ41" s="248">
        <f>成绩录入!AC44</f>
        <v>0</v>
      </c>
      <c r="GK41" s="248">
        <f>成绩录入!AD44</f>
        <v>0</v>
      </c>
      <c r="GL41" s="248">
        <f>成绩录入!AE44</f>
        <v>0</v>
      </c>
      <c r="GM41" s="248">
        <f>成绩录入!AF44</f>
        <v>0</v>
      </c>
      <c r="GN41" s="248">
        <f>成绩录入!AG44</f>
        <v>0</v>
      </c>
      <c r="GO41" s="298">
        <f t="shared" si="64"/>
        <v>0</v>
      </c>
      <c r="GP41" s="299"/>
      <c r="GQ41" s="260">
        <f>成绩录入!AB44</f>
        <v>0</v>
      </c>
      <c r="GR41" s="248">
        <f>成绩录入!AC44</f>
        <v>0</v>
      </c>
      <c r="GS41" s="248">
        <f>成绩录入!AD44</f>
        <v>0</v>
      </c>
      <c r="GT41" s="248">
        <f>成绩录入!AE44</f>
        <v>0</v>
      </c>
      <c r="GU41" s="248">
        <f>成绩录入!AF44</f>
        <v>0</v>
      </c>
      <c r="GV41" s="248">
        <f>成绩录入!AG44</f>
        <v>0</v>
      </c>
      <c r="GW41" s="298">
        <f t="shared" si="65"/>
        <v>0</v>
      </c>
      <c r="GX41" s="299"/>
      <c r="GY41" s="247">
        <f>成绩录入!AJ44</f>
        <v>0</v>
      </c>
      <c r="GZ41" s="248">
        <f>成绩录入!AK44</f>
        <v>0</v>
      </c>
      <c r="HA41" s="248">
        <f>成绩录入!AL44</f>
        <v>0</v>
      </c>
      <c r="HB41" s="248">
        <f>成绩录入!AM44</f>
        <v>0</v>
      </c>
      <c r="HC41" s="248">
        <f>成绩录入!AN44</f>
        <v>0</v>
      </c>
      <c r="HD41" s="248">
        <f>成绩录入!AO44</f>
        <v>0</v>
      </c>
      <c r="HE41" s="310">
        <f t="shared" ref="HE41:HE72" si="171">IF($HE$7&lt;&gt;0,SUM(GY41*GY$7,GZ41*GZ$7,HA41*HA$7,HB41*HB$7,HC41*HC$7,HD41*HD$7)/$HE$7,0)</f>
        <v>0</v>
      </c>
      <c r="HF41" s="299"/>
      <c r="HG41" s="247">
        <f>成绩录入!AJ44</f>
        <v>0</v>
      </c>
      <c r="HH41" s="248">
        <f>成绩录入!AK44</f>
        <v>0</v>
      </c>
      <c r="HI41" s="248">
        <f>成绩录入!AL44</f>
        <v>0</v>
      </c>
      <c r="HJ41" s="248">
        <f>成绩录入!AM44</f>
        <v>0</v>
      </c>
      <c r="HK41" s="248">
        <f>成绩录入!AN44</f>
        <v>0</v>
      </c>
      <c r="HL41" s="248">
        <f>成绩录入!AO44</f>
        <v>0</v>
      </c>
      <c r="HM41" s="310">
        <f t="shared" ref="HM41:HM72" si="172">IF($HM$7&lt;&gt;0,SUM(HG41*HG$7,HH41*HH$7,HI41*HI$7,HJ41*HJ$7,HK41*HK$7,HL41*HL$7)/$HM$7,0)</f>
        <v>0</v>
      </c>
      <c r="HN41" s="299"/>
      <c r="HO41" s="247">
        <f>成绩录入!AJ44</f>
        <v>0</v>
      </c>
      <c r="HP41" s="248">
        <f>成绩录入!AK44</f>
        <v>0</v>
      </c>
      <c r="HQ41" s="248">
        <f>成绩录入!AL44</f>
        <v>0</v>
      </c>
      <c r="HR41" s="248">
        <f>成绩录入!AM44</f>
        <v>0</v>
      </c>
      <c r="HS41" s="248">
        <f>成绩录入!AN44</f>
        <v>0</v>
      </c>
      <c r="HT41" s="248">
        <f>成绩录入!AO44</f>
        <v>0</v>
      </c>
      <c r="HU41" s="310">
        <f t="shared" ref="HU41:HU72" si="173">IF($HU$7&lt;&gt;0,SUM(HO41*HO$7,HP41*HP$7,HQ41*HQ$7,HR41*HR$7,HS41*HS$7,HT41*HT$7)/$HU$7,0)</f>
        <v>0</v>
      </c>
      <c r="HV41" s="299"/>
      <c r="HW41" s="247">
        <f>成绩录入!AJ44</f>
        <v>0</v>
      </c>
      <c r="HX41" s="248">
        <f>成绩录入!AK44</f>
        <v>0</v>
      </c>
      <c r="HY41" s="248">
        <f>成绩录入!AL44</f>
        <v>0</v>
      </c>
      <c r="HZ41" s="248">
        <f>成绩录入!AM44</f>
        <v>0</v>
      </c>
      <c r="IA41" s="248">
        <f>成绩录入!AN44</f>
        <v>0</v>
      </c>
      <c r="IB41" s="248">
        <f>成绩录入!AO44</f>
        <v>0</v>
      </c>
      <c r="IC41" s="310">
        <f t="shared" ref="IC41:IC72" si="174">IF($IC$7&lt;&gt;0,SUM(HW41*HW$7,HX41*HX$7,HY41*HY$7,HZ41*HZ$7,IA41*IA$7,IB41*IB$7)/$IC$7,0)</f>
        <v>0</v>
      </c>
      <c r="ID41" s="299"/>
      <c r="IE41" s="247">
        <f>成绩录入!AJ44</f>
        <v>0</v>
      </c>
      <c r="IF41" s="248">
        <f>成绩录入!AK44</f>
        <v>0</v>
      </c>
      <c r="IG41" s="248">
        <f>成绩录入!AL44</f>
        <v>0</v>
      </c>
      <c r="IH41" s="248">
        <f>成绩录入!AM44</f>
        <v>0</v>
      </c>
      <c r="II41" s="248">
        <f>成绩录入!AN44</f>
        <v>0</v>
      </c>
      <c r="IJ41" s="248">
        <f>成绩录入!AO44</f>
        <v>0</v>
      </c>
      <c r="IK41" s="310">
        <f t="shared" ref="IK41:IK72" si="175">IF($IK$7&lt;&gt;0,SUM(IE41*IE$7,IF41*IF$7,IG41*IG$7,IH41*IH$7,II41*II$7,IJ41*IJ$7)/$IK$7,0)</f>
        <v>0</v>
      </c>
      <c r="IL41" s="299"/>
      <c r="IM41" s="313" t="e">
        <f t="shared" si="71"/>
        <v>#DIV/0!</v>
      </c>
      <c r="IN41" s="314" t="e">
        <f t="shared" si="72"/>
        <v>#DIV/0!</v>
      </c>
      <c r="IO41" s="314" t="e">
        <f t="shared" si="73"/>
        <v>#DIV/0!</v>
      </c>
      <c r="IP41" s="314" t="e">
        <f t="shared" si="74"/>
        <v>#DIV/0!</v>
      </c>
      <c r="IQ41" s="314" t="e">
        <f t="shared" si="75"/>
        <v>#DIV/0!</v>
      </c>
      <c r="IR41" s="315" t="e">
        <f t="shared" si="76"/>
        <v>#DIV/0!</v>
      </c>
      <c r="IS41" s="316"/>
      <c r="IT41" s="214">
        <f>成绩录入!AR44</f>
        <v>0</v>
      </c>
      <c r="IU41" s="216">
        <f>成绩录入!AS44</f>
        <v>0</v>
      </c>
      <c r="IV41" s="216">
        <f>成绩录入!AT44</f>
        <v>0</v>
      </c>
      <c r="IW41" s="216">
        <f>成绩录入!AU44</f>
        <v>0</v>
      </c>
      <c r="IX41" s="216">
        <f>成绩录入!AV44</f>
        <v>0</v>
      </c>
      <c r="IY41" s="216">
        <f>成绩录入!AW44</f>
        <v>0</v>
      </c>
      <c r="IZ41" s="298">
        <f t="shared" si="77"/>
        <v>0</v>
      </c>
      <c r="JA41" s="299"/>
      <c r="JB41" s="317">
        <f>成绩录入!AR44</f>
        <v>0</v>
      </c>
      <c r="JC41" s="216">
        <f>成绩录入!AS44</f>
        <v>0</v>
      </c>
      <c r="JD41" s="216">
        <f>成绩录入!AT44</f>
        <v>0</v>
      </c>
      <c r="JE41" s="216">
        <f>成绩录入!AU44</f>
        <v>0</v>
      </c>
      <c r="JF41" s="216">
        <f>成绩录入!AV44</f>
        <v>0</v>
      </c>
      <c r="JG41" s="216">
        <f>成绩录入!AW44</f>
        <v>0</v>
      </c>
      <c r="JH41" s="298">
        <f t="shared" si="78"/>
        <v>0</v>
      </c>
      <c r="JI41" s="299"/>
      <c r="JJ41" s="248">
        <f>成绩录入!AR44</f>
        <v>0</v>
      </c>
      <c r="JK41" s="248">
        <f>成绩录入!AS44</f>
        <v>0</v>
      </c>
      <c r="JL41" s="248">
        <f>成绩录入!AT44</f>
        <v>0</v>
      </c>
      <c r="JM41" s="248">
        <f>成绩录入!AU44</f>
        <v>0</v>
      </c>
      <c r="JN41" s="248">
        <f>成绩录入!AV44</f>
        <v>0</v>
      </c>
      <c r="JO41" s="248">
        <f>成绩录入!AW44</f>
        <v>0</v>
      </c>
      <c r="JP41" s="298">
        <f t="shared" si="79"/>
        <v>0</v>
      </c>
      <c r="JQ41" s="299"/>
      <c r="JR41" s="308">
        <f>成绩录入!AR44</f>
        <v>0</v>
      </c>
      <c r="JS41" s="248">
        <f>成绩录入!AS44</f>
        <v>0</v>
      </c>
      <c r="JT41" s="248">
        <f>成绩录入!AT44</f>
        <v>0</v>
      </c>
      <c r="JU41" s="248">
        <f>成绩录入!AU44</f>
        <v>0</v>
      </c>
      <c r="JV41" s="248">
        <f>成绩录入!AV44</f>
        <v>0</v>
      </c>
      <c r="JW41" s="248">
        <f>成绩录入!AW44</f>
        <v>0</v>
      </c>
      <c r="JX41" s="298">
        <f t="shared" si="80"/>
        <v>0</v>
      </c>
      <c r="JY41" s="299"/>
      <c r="JZ41" s="308">
        <f>成绩录入!AR44</f>
        <v>0</v>
      </c>
      <c r="KA41" s="248">
        <f>成绩录入!AS44</f>
        <v>0</v>
      </c>
      <c r="KB41" s="248">
        <f>成绩录入!AT44</f>
        <v>0</v>
      </c>
      <c r="KC41" s="248">
        <f>成绩录入!AU44</f>
        <v>0</v>
      </c>
      <c r="KD41" s="248">
        <f>成绩录入!AV44</f>
        <v>0</v>
      </c>
      <c r="KE41" s="248">
        <f>成绩录入!AW44</f>
        <v>0</v>
      </c>
      <c r="KF41" s="298">
        <f t="shared" si="81"/>
        <v>0</v>
      </c>
      <c r="KG41" s="299"/>
      <c r="KH41" s="313">
        <f t="shared" si="166"/>
        <v>0</v>
      </c>
      <c r="KI41" s="314">
        <f t="shared" si="82"/>
        <v>0</v>
      </c>
      <c r="KJ41" s="314">
        <f t="shared" si="83"/>
        <v>0</v>
      </c>
      <c r="KK41" s="314">
        <f t="shared" si="84"/>
        <v>0</v>
      </c>
      <c r="KL41" s="314">
        <f t="shared" si="85"/>
        <v>0</v>
      </c>
      <c r="KM41" s="315">
        <f t="shared" si="86"/>
        <v>0</v>
      </c>
      <c r="KN41" s="90"/>
      <c r="KO41" s="294">
        <f>IF(总评!G39&lt;60,1,0)</f>
        <v>0</v>
      </c>
      <c r="KP41" s="295">
        <f t="shared" si="167"/>
        <v>0</v>
      </c>
      <c r="KQ41" s="295">
        <f t="shared" si="168"/>
        <v>0</v>
      </c>
      <c r="KR41" s="321">
        <f t="shared" si="169"/>
        <v>0</v>
      </c>
      <c r="KS41" s="321">
        <f t="shared" si="87"/>
        <v>0</v>
      </c>
      <c r="KT41" s="27"/>
      <c r="KU41" s="27"/>
      <c r="KV41" s="27"/>
      <c r="KW41" s="27"/>
      <c r="KX41" s="27"/>
      <c r="KY41" s="27"/>
      <c r="KZ41" s="27"/>
      <c r="LA41" s="27"/>
      <c r="LB41" s="27"/>
      <c r="LC41" s="27"/>
      <c r="OT41" s="247">
        <f>IF(OT$6=$OS$5,成绩录入!BC44,0)</f>
        <v>0</v>
      </c>
      <c r="OU41" s="248">
        <f>IF(OU$6=$OS$5,成绩录入!BD44,0)</f>
        <v>0</v>
      </c>
      <c r="OV41" s="248">
        <f>IF(OV$6=$OS$5,成绩录入!BE44,0)</f>
        <v>0</v>
      </c>
      <c r="OW41" s="248">
        <f>IF(OW$6=$OS$5,成绩录入!BF44,0)</f>
        <v>0</v>
      </c>
      <c r="OX41" s="248">
        <f>IF(OX$6=$OS$5,成绩录入!BG44,0)</f>
        <v>0</v>
      </c>
      <c r="OY41" s="248">
        <f>IF(OY$6=$OS$5,成绩录入!BH44,0)</f>
        <v>0</v>
      </c>
      <c r="OZ41" s="248">
        <f>IF(OZ$6=$OS$5,成绩录入!BI44,0)</f>
        <v>0</v>
      </c>
      <c r="PA41" s="248">
        <f>IF(PA$6=$OS$5,成绩录入!BJ44,0)</f>
        <v>0</v>
      </c>
      <c r="PB41" s="248">
        <f>IF(PB$6=$OS$5,成绩录入!BK44,0)</f>
        <v>0</v>
      </c>
      <c r="PC41" s="248">
        <f>IF(PC$6=$OS$5,成绩录入!BL44,0)</f>
        <v>0</v>
      </c>
      <c r="PD41" s="248">
        <f>IF(PD$6=$OS$5,成绩录入!BM44,0)</f>
        <v>0</v>
      </c>
      <c r="PE41" s="248">
        <f>IF(PE$6=$OS$5,成绩录入!BN44,0)</f>
        <v>0</v>
      </c>
      <c r="PF41" s="248">
        <f>IF(PF$6=$OS$5,成绩录入!BO44,0)</f>
        <v>0</v>
      </c>
      <c r="PG41" s="248">
        <f>IF(PG$6=$OS$5,成绩录入!BP44,0)</f>
        <v>0</v>
      </c>
      <c r="PH41" s="248">
        <f>IF(PH$6=$OS$5,成绩录入!BQ44,0)</f>
        <v>0</v>
      </c>
      <c r="PI41" s="248">
        <f>IF(PI$6=$OS$5,成绩录入!BR44,0)</f>
        <v>0</v>
      </c>
      <c r="PJ41" s="248">
        <f>IF(PJ$6=$OS$5,成绩录入!BS44,0)</f>
        <v>0</v>
      </c>
      <c r="PK41" s="248">
        <f>IF(PK$6=$OS$5,成绩录入!BT44,0)</f>
        <v>0</v>
      </c>
      <c r="PL41" s="248">
        <f>IF(PL$6=$OS$5,成绩录入!BU44,0)</f>
        <v>0</v>
      </c>
      <c r="PM41" s="248">
        <f>IF(PM$6=$OS$5,成绩录入!BV44,0)</f>
        <v>0</v>
      </c>
      <c r="PN41" s="248">
        <f>IF(PN$6=$OS$5,成绩录入!BW44,0)</f>
        <v>0</v>
      </c>
      <c r="PO41" s="248">
        <f>IF(PO$6=$OS$5,成绩录入!BX44,0)</f>
        <v>0</v>
      </c>
      <c r="PP41" s="248">
        <f>IF(PP$6=$OS$5,成绩录入!BY44,0)</f>
        <v>0</v>
      </c>
      <c r="PQ41" s="248">
        <f>IF(PQ$6=$OS$5,成绩录入!BZ44,0)</f>
        <v>0</v>
      </c>
      <c r="PR41" s="248">
        <f>IF(PR$6=$OS$5,成绩录入!CA44,0)</f>
        <v>0</v>
      </c>
      <c r="PS41" s="248">
        <f>IF(PS$6=$OS$5,成绩录入!CB44,0)</f>
        <v>0</v>
      </c>
      <c r="PT41" s="248">
        <f>IF(PT$6=$OS$5,成绩录入!CC44,0)</f>
        <v>0</v>
      </c>
      <c r="PU41" s="248">
        <f>IF(PU$6=$OS$5,成绩录入!CD44,0)</f>
        <v>0</v>
      </c>
      <c r="PV41" s="248">
        <f>IF(PV$6=$OS$5,成绩录入!CE44,0)</f>
        <v>0</v>
      </c>
      <c r="PW41" s="248">
        <f>IF(PW$6=$OS$5,成绩录入!CF44,0)</f>
        <v>0</v>
      </c>
      <c r="PX41" s="248">
        <f>IF(PX$6=$OS$5,成绩录入!CG44,0)</f>
        <v>0</v>
      </c>
      <c r="PY41" s="248">
        <f>IF(PY$6=$OS$5,成绩录入!CH44,0)</f>
        <v>0</v>
      </c>
      <c r="PZ41" s="248">
        <f>IF(PZ$6=$OS$5,成绩录入!CI44,0)</f>
        <v>0</v>
      </c>
      <c r="QA41" s="248">
        <f>IF(QA$6=$OS$5,成绩录入!CJ44,0)</f>
        <v>0</v>
      </c>
      <c r="QB41" s="248">
        <f>IF(QB$6=$OS$5,成绩录入!CK44,0)</f>
        <v>0</v>
      </c>
      <c r="QC41" s="248">
        <f>IF(QC$6=$OS$5,成绩录入!CL44,0)</f>
        <v>0</v>
      </c>
      <c r="QD41" s="248">
        <f>IF(QD$6=$OS$5,成绩录入!CM44,0)</f>
        <v>0</v>
      </c>
      <c r="QE41" s="248">
        <f>IF(QE$6=$OS$5,成绩录入!CN44,0)</f>
        <v>0</v>
      </c>
      <c r="QF41" s="248">
        <f>IF(QF$6=$OS$5,成绩录入!CO44,0)</f>
        <v>0</v>
      </c>
      <c r="QG41" s="248">
        <f>IF(QG$6=$OS$5,成绩录入!CP44,0)</f>
        <v>0</v>
      </c>
      <c r="QH41" s="248">
        <f>IF(QH$6=$OS$5,成绩录入!CQ44,0)</f>
        <v>0</v>
      </c>
      <c r="QI41" s="248">
        <f>IF(QI$6=$OS$5,成绩录入!CR44,0)</f>
        <v>0</v>
      </c>
      <c r="QJ41" s="248">
        <f>IF(QJ$6=$OS$5,成绩录入!CS44,0)</f>
        <v>0</v>
      </c>
      <c r="QK41" s="248">
        <f>IF(QK$6=$OS$5,成绩录入!CT44,0)</f>
        <v>0</v>
      </c>
      <c r="QL41" s="248">
        <f>IF(QL$6=$OS$5,成绩录入!CU44,0)</f>
        <v>0</v>
      </c>
      <c r="QM41" s="248">
        <f>IF(QM$6=$OS$5,成绩录入!CV44,0)</f>
        <v>0</v>
      </c>
      <c r="QN41" s="248">
        <f>IF(QN$6=$OS$5,成绩录入!CW44,0)</f>
        <v>0</v>
      </c>
      <c r="QO41" s="248">
        <f>IF(QO$6=$OS$5,成绩录入!CX44,0)</f>
        <v>0</v>
      </c>
      <c r="QP41" s="248">
        <f>IF(QP$6=$OS$5,成绩录入!CY44,0)</f>
        <v>0</v>
      </c>
      <c r="QQ41" s="248">
        <f>IF(QQ$6=$OS$5,成绩录入!CZ44,0)</f>
        <v>0</v>
      </c>
      <c r="QR41" s="248">
        <f>IF(QR$6=$OS$5,成绩录入!DA44,0)</f>
        <v>0</v>
      </c>
      <c r="QS41" s="248">
        <f>IF(QS$6=$OS$5,成绩录入!DB44,0)</f>
        <v>0</v>
      </c>
      <c r="QT41" s="248">
        <f>IF(QT$6=$OS$5,成绩录入!DC44,0)</f>
        <v>0</v>
      </c>
      <c r="QU41" s="248">
        <f>IF(QU$6=$OS$5,成绩录入!DD44,0)</f>
        <v>0</v>
      </c>
      <c r="QV41" s="248">
        <f>IF(QV$6=$OS$5,成绩录入!DE44,0)</f>
        <v>0</v>
      </c>
      <c r="QW41" s="248">
        <f>IF(QW$6=$OS$5,成绩录入!DF44,0)</f>
        <v>0</v>
      </c>
      <c r="QX41" s="248">
        <f>IF(QX$6=$OS$5,成绩录入!DG44,0)</f>
        <v>0</v>
      </c>
      <c r="QY41" s="248">
        <f>IF(QY$6=$OS$5,成绩录入!DH44,0)</f>
        <v>0</v>
      </c>
      <c r="QZ41" s="248">
        <f>IF(QZ$6=$OS$5,成绩录入!DI44,0)</f>
        <v>0</v>
      </c>
      <c r="RA41" s="248">
        <f>IF(RA$6=$OS$5,成绩录入!DJ44,0)</f>
        <v>0</v>
      </c>
      <c r="RB41" s="248">
        <f>IF(RB$6=$OS$5,成绩录入!DK44,0)</f>
        <v>0</v>
      </c>
      <c r="RC41" s="248">
        <f>IF(RC$6=$OS$5,成绩录入!DL44,0)</f>
        <v>0</v>
      </c>
      <c r="RD41" s="248">
        <f>IF(RD$6=$OS$5,成绩录入!DM44,0)</f>
        <v>0</v>
      </c>
      <c r="RE41" s="248">
        <f>IF(RE$6=$OS$5,成绩录入!DN44,0)</f>
        <v>0</v>
      </c>
      <c r="RF41" s="248">
        <f>IF(RF$6=$OS$5,成绩录入!DO44,0)</f>
        <v>0</v>
      </c>
      <c r="RG41" s="248">
        <f>IF(RG$6=$OS$5,成绩录入!DP44,0)</f>
        <v>0</v>
      </c>
      <c r="RH41" s="248">
        <f>IF(RH$6=$OS$5,成绩录入!DQ44,0)</f>
        <v>0</v>
      </c>
      <c r="RI41" s="248">
        <f>IF(RI$6=$OS$5,成绩录入!DR44,0)</f>
        <v>0</v>
      </c>
      <c r="RJ41" s="248">
        <f>IF(RJ$6=$OS$5,成绩录入!DS44,0)</f>
        <v>0</v>
      </c>
      <c r="RK41" s="248">
        <f>IF(RK$6=$OS$5,成绩录入!DT44,0)</f>
        <v>0</v>
      </c>
      <c r="RL41" s="248">
        <f>IF(RL$6=$OS$5,成绩录入!DU44,0)</f>
        <v>0</v>
      </c>
      <c r="RM41" s="248">
        <f>IF(RM$6=$OS$5,成绩录入!DV44,0)</f>
        <v>0</v>
      </c>
      <c r="RN41" s="248">
        <f>IF(RN$6=$OS$5,成绩录入!DW44,0)</f>
        <v>0</v>
      </c>
      <c r="RO41" s="248">
        <f>IF(RO$6=$OS$5,成绩录入!DX44,0)</f>
        <v>0</v>
      </c>
      <c r="RP41" s="248">
        <f>IF(RP$6=$OS$5,成绩录入!DY44,0)</f>
        <v>0</v>
      </c>
      <c r="RQ41" s="248">
        <f>IF(RQ$6=$OS$5,成绩录入!DZ44,0)</f>
        <v>0</v>
      </c>
      <c r="RR41" s="248">
        <f>IF(RR$6=$OS$5,成绩录入!EA44,0)</f>
        <v>0</v>
      </c>
      <c r="RS41" s="248">
        <f>IF(RS$6=$OS$5,成绩录入!EB44,0)</f>
        <v>0</v>
      </c>
      <c r="RT41" s="248">
        <f>IF(RT$6=$OS$5,成绩录入!EC44,0)</f>
        <v>0</v>
      </c>
      <c r="RU41" s="248">
        <f>IF(RU$6=$OS$5,成绩录入!ED44,0)</f>
        <v>0</v>
      </c>
      <c r="RV41" s="248">
        <f>IF(RV$6=$OS$5,成绩录入!EE44,0)</f>
        <v>0</v>
      </c>
      <c r="RW41" s="248">
        <f>IF(RW$6=$OS$5,成绩录入!EF44,0)</f>
        <v>0</v>
      </c>
      <c r="RX41" s="248">
        <f>IF(RX$6=$OS$5,成绩录入!EG44,0)</f>
        <v>0</v>
      </c>
      <c r="RY41" s="248">
        <f>IF(RY$6=$OS$5,成绩录入!EH44,0)</f>
        <v>0</v>
      </c>
      <c r="RZ41" s="248">
        <f>IF(RZ$6=$OS$5,成绩录入!EI44,0)</f>
        <v>0</v>
      </c>
      <c r="SA41" s="248">
        <f>IF(SA$6=$OS$5,成绩录入!EJ44,0)</f>
        <v>0</v>
      </c>
      <c r="SB41" s="248">
        <f>IF(SB$6=$OS$5,成绩录入!EK44,0)</f>
        <v>0</v>
      </c>
      <c r="SC41" s="248">
        <f>IF(SC$6=$OS$5,成绩录入!EL44,0)</f>
        <v>0</v>
      </c>
      <c r="SD41" s="248">
        <f>IF(SD$6=$OS$5,成绩录入!EM44,0)</f>
        <v>0</v>
      </c>
      <c r="SE41" s="248">
        <f>IF(SE$6=$OS$5,成绩录入!EN44,0)</f>
        <v>0</v>
      </c>
      <c r="SF41" s="248">
        <f>IF(SF$6=$OS$5,成绩录入!EO44,0)</f>
        <v>0</v>
      </c>
      <c r="SG41" s="248">
        <f>IF(SG$6=$OS$5,成绩录入!EP44,0)</f>
        <v>0</v>
      </c>
      <c r="SH41" s="248">
        <f>IF(SH$6=$OS$5,成绩录入!EQ44,0)</f>
        <v>0</v>
      </c>
      <c r="SI41" s="248">
        <f>IF(SI$6=$OS$5,成绩录入!ER44,0)</f>
        <v>0</v>
      </c>
      <c r="SJ41" s="248">
        <f>IF(SJ$6=$OS$5,成绩录入!ES44,0)</f>
        <v>0</v>
      </c>
      <c r="SK41" s="248">
        <f>IF(SK$6=$OS$5,成绩录入!ET44,0)</f>
        <v>0</v>
      </c>
      <c r="SL41" s="248">
        <f>IF(SL$6=$OS$5,成绩录入!EU44,0)</f>
        <v>0</v>
      </c>
      <c r="SM41" s="248">
        <f>IF(SM$6=$OS$5,成绩录入!EV44,0)</f>
        <v>0</v>
      </c>
      <c r="SN41" s="248">
        <f>IF(SN$6=$OS$5,成绩录入!EW44,0)</f>
        <v>0</v>
      </c>
      <c r="SO41" s="248">
        <f>IF(SO$6=$OS$5,成绩录入!EX44,0)</f>
        <v>0</v>
      </c>
      <c r="SP41" s="218">
        <f t="shared" si="88"/>
        <v>0</v>
      </c>
      <c r="SQ41" s="166"/>
      <c r="SR41" s="166"/>
      <c r="SS41" s="247">
        <f>IF(SS$6=$SR$5,成绩录入!BC44,0)</f>
        <v>0</v>
      </c>
      <c r="ST41" s="248">
        <f>IF(ST$6=$SR$5,成绩录入!BD44,0)</f>
        <v>0</v>
      </c>
      <c r="SU41" s="248">
        <f>IF(SU$6=$SR$5,成绩录入!BE44,0)</f>
        <v>0</v>
      </c>
      <c r="SV41" s="248">
        <f>IF(SV$6=$SR$5,成绩录入!BF44,0)</f>
        <v>0</v>
      </c>
      <c r="SW41" s="248">
        <f>IF(SW$6=$SR$5,成绩录入!BG44,0)</f>
        <v>0</v>
      </c>
      <c r="SX41" s="248">
        <f>IF(SX$6=$SR$5,成绩录入!BH44,0)</f>
        <v>0</v>
      </c>
      <c r="SY41" s="248">
        <f>IF(SY$6=$SR$5,成绩录入!BI44,0)</f>
        <v>0</v>
      </c>
      <c r="SZ41" s="248">
        <f>IF(SZ$6=$SR$5,成绩录入!BJ44,0)</f>
        <v>0</v>
      </c>
      <c r="TA41" s="248">
        <f>IF(TA$6=$SR$5,成绩录入!BK44,0)</f>
        <v>0</v>
      </c>
      <c r="TB41" s="248">
        <f>IF(TB$6=$SR$5,成绩录入!BL44,0)</f>
        <v>0</v>
      </c>
      <c r="TC41" s="248">
        <f>IF(TC$6=$SR$5,成绩录入!BM44,0)</f>
        <v>0</v>
      </c>
      <c r="TD41" s="248">
        <f>IF(TD$6=$SR$5,成绩录入!BN44,0)</f>
        <v>0</v>
      </c>
      <c r="TE41" s="248">
        <f>IF(TE$6=$SR$5,成绩录入!BO44,0)</f>
        <v>0</v>
      </c>
      <c r="TF41" s="248">
        <f>IF(TF$6=$SR$5,成绩录入!BP44,0)</f>
        <v>0</v>
      </c>
      <c r="TG41" s="248">
        <f>IF(TG$6=$SR$5,成绩录入!BQ44,0)</f>
        <v>0</v>
      </c>
      <c r="TH41" s="248">
        <f>IF(TH$6=$SR$5,成绩录入!BR44,0)</f>
        <v>0</v>
      </c>
      <c r="TI41" s="248">
        <f>IF(TI$6=$SR$5,成绩录入!BS44,0)</f>
        <v>0</v>
      </c>
      <c r="TJ41" s="248">
        <f>IF(TJ$6=$SR$5,成绩录入!BT44,0)</f>
        <v>0</v>
      </c>
      <c r="TK41" s="248">
        <f>IF(TK$6=$SR$5,成绩录入!BU44,0)</f>
        <v>0</v>
      </c>
      <c r="TL41" s="248">
        <f>IF(TL$6=$SR$5,成绩录入!BV44,0)</f>
        <v>0</v>
      </c>
      <c r="TM41" s="248">
        <f>IF(TM$6=$SR$5,成绩录入!BW44,0)</f>
        <v>0</v>
      </c>
      <c r="TN41" s="248">
        <f>IF(TN$6=$SR$5,成绩录入!BX44,0)</f>
        <v>0</v>
      </c>
      <c r="TO41" s="248">
        <f>IF(TO$6=$SR$5,成绩录入!BY44,0)</f>
        <v>0</v>
      </c>
      <c r="TP41" s="248">
        <f>IF(TP$6=$SR$5,成绩录入!BZ44,0)</f>
        <v>0</v>
      </c>
      <c r="TQ41" s="248">
        <f>IF(TQ$6=$SR$5,成绩录入!CA44,0)</f>
        <v>0</v>
      </c>
      <c r="TR41" s="248">
        <f>IF(TR$6=$SR$5,成绩录入!CB44,0)</f>
        <v>0</v>
      </c>
      <c r="TS41" s="248">
        <f>IF(TS$6=$SR$5,成绩录入!CC44,0)</f>
        <v>0</v>
      </c>
      <c r="TT41" s="248">
        <f>IF(TT$6=$SR$5,成绩录入!CD44,0)</f>
        <v>0</v>
      </c>
      <c r="TU41" s="248">
        <f>IF(TU$6=$SR$5,成绩录入!CE44,0)</f>
        <v>0</v>
      </c>
      <c r="TV41" s="248">
        <f>IF(TV$6=$SR$5,成绩录入!CF44,0)</f>
        <v>0</v>
      </c>
      <c r="TW41" s="248">
        <f>IF(TW$6=$SR$5,成绩录入!CG44,0)</f>
        <v>0</v>
      </c>
      <c r="TX41" s="248">
        <f>IF(TX$6=$SR$5,成绩录入!CH44,0)</f>
        <v>0</v>
      </c>
      <c r="TY41" s="248">
        <f>IF(TY$6=$SR$5,成绩录入!CI44,0)</f>
        <v>0</v>
      </c>
      <c r="TZ41" s="248">
        <f>IF(TZ$6=$SR$5,成绩录入!CJ44,0)</f>
        <v>0</v>
      </c>
      <c r="UA41" s="248">
        <f>IF(UA$6=$SR$5,成绩录入!CK44,0)</f>
        <v>0</v>
      </c>
      <c r="UB41" s="248">
        <f>IF(UB$6=$SR$5,成绩录入!CL44,0)</f>
        <v>0</v>
      </c>
      <c r="UC41" s="248">
        <f>IF(UC$6=$SR$5,成绩录入!CM44,0)</f>
        <v>0</v>
      </c>
      <c r="UD41" s="248">
        <f>IF(UD$6=$SR$5,成绩录入!CN44,0)</f>
        <v>0</v>
      </c>
      <c r="UE41" s="248">
        <f>IF(UE$6=$SR$5,成绩录入!CO44,0)</f>
        <v>0</v>
      </c>
      <c r="UF41" s="248">
        <f>IF(UF$6=$SR$5,成绩录入!CP44,0)</f>
        <v>0</v>
      </c>
      <c r="UG41" s="248">
        <f>IF(UG$6=$SR$5,成绩录入!CQ44,0)</f>
        <v>0</v>
      </c>
      <c r="UH41" s="248">
        <f>IF(UH$6=$SR$5,成绩录入!CR44,0)</f>
        <v>0</v>
      </c>
      <c r="UI41" s="248">
        <f>IF(UI$6=$SR$5,成绩录入!CS44,0)</f>
        <v>0</v>
      </c>
      <c r="UJ41" s="248">
        <f>IF(UJ$6=$SR$5,成绩录入!CT44,0)</f>
        <v>0</v>
      </c>
      <c r="UK41" s="248">
        <f>IF(UK$6=$SR$5,成绩录入!CU44,0)</f>
        <v>0</v>
      </c>
      <c r="UL41" s="248">
        <f>IF(UL$6=$SR$5,成绩录入!CV44,0)</f>
        <v>0</v>
      </c>
      <c r="UM41" s="248">
        <f>IF(UM$6=$SR$5,成绩录入!CW44,0)</f>
        <v>0</v>
      </c>
      <c r="UN41" s="248">
        <f>IF(UN$6=$SR$5,成绩录入!CX44,0)</f>
        <v>0</v>
      </c>
      <c r="UO41" s="248">
        <f>IF(UO$6=$SR$5,成绩录入!CY44,0)</f>
        <v>0</v>
      </c>
      <c r="UP41" s="248">
        <f>IF(UP$6=$SR$5,成绩录入!CZ44,0)</f>
        <v>0</v>
      </c>
      <c r="UQ41" s="248">
        <f>IF(UQ$6=$SR$5,成绩录入!DA44,0)</f>
        <v>0</v>
      </c>
      <c r="UR41" s="248">
        <f>IF(UR$6=$SR$5,成绩录入!DB44,0)</f>
        <v>0</v>
      </c>
      <c r="US41" s="248">
        <f>IF(US$6=$SR$5,成绩录入!DC44,0)</f>
        <v>0</v>
      </c>
      <c r="UT41" s="248">
        <f>IF(UT$6=$SR$5,成绩录入!DD44,0)</f>
        <v>0</v>
      </c>
      <c r="UU41" s="248">
        <f>IF(UU$6=$SR$5,成绩录入!DE44,0)</f>
        <v>0</v>
      </c>
      <c r="UV41" s="248">
        <f>IF(UV$6=$SR$5,成绩录入!DF44,0)</f>
        <v>0</v>
      </c>
      <c r="UW41" s="248">
        <f>IF(UW$6=$SR$5,成绩录入!DG44,0)</f>
        <v>0</v>
      </c>
      <c r="UX41" s="248">
        <f>IF(UX$6=$SR$5,成绩录入!DH44,0)</f>
        <v>0</v>
      </c>
      <c r="UY41" s="248">
        <f>IF(UY$6=$SR$5,成绩录入!DI44,0)</f>
        <v>0</v>
      </c>
      <c r="UZ41" s="248">
        <f>IF(UZ$6=$SR$5,成绩录入!DJ44,0)</f>
        <v>0</v>
      </c>
      <c r="VA41" s="248">
        <f>IF(VA$6=$SR$5,成绩录入!DK44,0)</f>
        <v>0</v>
      </c>
      <c r="VB41" s="248">
        <f>IF(VB$6=$SR$5,成绩录入!DL44,0)</f>
        <v>0</v>
      </c>
      <c r="VC41" s="248">
        <f>IF(VC$6=$SR$5,成绩录入!DM44,0)</f>
        <v>0</v>
      </c>
      <c r="VD41" s="248">
        <f>IF(VD$6=$SR$5,成绩录入!DN44,0)</f>
        <v>0</v>
      </c>
      <c r="VE41" s="248">
        <f>IF(VE$6=$SR$5,成绩录入!DO44,0)</f>
        <v>0</v>
      </c>
      <c r="VF41" s="248">
        <f>IF(VF$6=$SR$5,成绩录入!DP44,0)</f>
        <v>0</v>
      </c>
      <c r="VG41" s="248">
        <f>IF(VG$6=$SR$5,成绩录入!DQ44,0)</f>
        <v>0</v>
      </c>
      <c r="VH41" s="248">
        <f>IF(VH$6=$SR$5,成绩录入!DR44,0)</f>
        <v>0</v>
      </c>
      <c r="VI41" s="248">
        <f>IF(VI$6=$SR$5,成绩录入!DS44,0)</f>
        <v>0</v>
      </c>
      <c r="VJ41" s="248">
        <f>IF(VJ$6=$SR$5,成绩录入!DT44,0)</f>
        <v>0</v>
      </c>
      <c r="VK41" s="248">
        <f>IF(VK$6=$SR$5,成绩录入!DU44,0)</f>
        <v>0</v>
      </c>
      <c r="VL41" s="248">
        <f>IF(VL$6=$SR$5,成绩录入!DV44,0)</f>
        <v>0</v>
      </c>
      <c r="VM41" s="248">
        <f>IF(VM$6=$SR$5,成绩录入!DW44,0)</f>
        <v>0</v>
      </c>
      <c r="VN41" s="248">
        <f>IF(VN$6=$SR$5,成绩录入!DX44,0)</f>
        <v>0</v>
      </c>
      <c r="VO41" s="248">
        <f>IF(VO$6=$SR$5,成绩录入!DY44,0)</f>
        <v>0</v>
      </c>
      <c r="VP41" s="248">
        <f>IF(VP$6=$SR$5,成绩录入!DZ44,0)</f>
        <v>0</v>
      </c>
      <c r="VQ41" s="248">
        <f>IF(VQ$6=$SR$5,成绩录入!EA44,0)</f>
        <v>0</v>
      </c>
      <c r="VR41" s="248">
        <f>IF(VR$6=$SR$5,成绩录入!EB44,0)</f>
        <v>0</v>
      </c>
      <c r="VS41" s="248">
        <f>IF(VS$6=$SR$5,成绩录入!EC44,0)</f>
        <v>0</v>
      </c>
      <c r="VT41" s="248">
        <f>IF(VT$6=$SR$5,成绩录入!ED44,0)</f>
        <v>0</v>
      </c>
      <c r="VU41" s="248">
        <f>IF(VU$6=$SR$5,成绩录入!EE44,0)</f>
        <v>0</v>
      </c>
      <c r="VV41" s="248">
        <f>IF(VV$6=$SR$5,成绩录入!EF44,0)</f>
        <v>0</v>
      </c>
      <c r="VW41" s="248">
        <f>IF(VW$6=$SR$5,成绩录入!EG44,0)</f>
        <v>0</v>
      </c>
      <c r="VX41" s="248">
        <f>IF(VX$6=$SR$5,成绩录入!EH44,0)</f>
        <v>0</v>
      </c>
      <c r="VY41" s="248">
        <f>IF(VY$6=$SR$5,成绩录入!EI44,0)</f>
        <v>0</v>
      </c>
      <c r="VZ41" s="248">
        <f>IF(VZ$6=$SR$5,成绩录入!EJ44,0)</f>
        <v>0</v>
      </c>
      <c r="WA41" s="248">
        <f>IF(WA$6=$SR$5,成绩录入!EK44,0)</f>
        <v>0</v>
      </c>
      <c r="WB41" s="248">
        <f>IF(WB$6=$SR$5,成绩录入!EL44,0)</f>
        <v>0</v>
      </c>
      <c r="WC41" s="248">
        <f>IF(WC$6=$SR$5,成绩录入!EM44,0)</f>
        <v>0</v>
      </c>
      <c r="WD41" s="248">
        <f>IF(WD$6=$SR$5,成绩录入!EN44,0)</f>
        <v>0</v>
      </c>
      <c r="WE41" s="248">
        <f>IF(WE$6=$SR$5,成绩录入!EO44,0)</f>
        <v>0</v>
      </c>
      <c r="WF41" s="248">
        <f>IF(WF$6=$SR$5,成绩录入!EP44,0)</f>
        <v>0</v>
      </c>
      <c r="WG41" s="248">
        <f>IF(WG$6=$SR$5,成绩录入!EQ44,0)</f>
        <v>0</v>
      </c>
      <c r="WH41" s="248">
        <f>IF(WH$6=$SR$5,成绩录入!ER44,0)</f>
        <v>0</v>
      </c>
      <c r="WI41" s="248">
        <f>IF(WI$6=$SR$5,成绩录入!ES44,0)</f>
        <v>0</v>
      </c>
      <c r="WJ41" s="248">
        <f>IF(WJ$6=$SR$5,成绩录入!ET44,0)</f>
        <v>0</v>
      </c>
      <c r="WK41" s="248">
        <f>IF(WK$6=$SR$5,成绩录入!EU44,0)</f>
        <v>0</v>
      </c>
      <c r="WL41" s="248">
        <f>IF(WL$6=$SR$5,成绩录入!EV44,0)</f>
        <v>0</v>
      </c>
      <c r="WM41" s="248">
        <f>IF(WM$6=$SR$5,成绩录入!EW44,0)</f>
        <v>0</v>
      </c>
      <c r="WN41" s="248">
        <f>IF(WN$6=$SR$5,成绩录入!EX44,0)</f>
        <v>0</v>
      </c>
      <c r="WO41" s="218">
        <f t="shared" si="32"/>
        <v>0</v>
      </c>
      <c r="WP41" s="166"/>
      <c r="WQ41" s="166"/>
      <c r="WR41" s="247">
        <f>IF(WR$6=$WQ$5,成绩录入!BC44,0)</f>
        <v>0</v>
      </c>
      <c r="WS41" s="248">
        <f>IF(WS$6=$WQ$5,成绩录入!BD44,0)</f>
        <v>0</v>
      </c>
      <c r="WT41" s="248">
        <f>IF(WT$6=$WQ$5,成绩录入!BE44,0)</f>
        <v>0</v>
      </c>
      <c r="WU41" s="248">
        <f>IF(WU$6=$WQ$5,成绩录入!BF44,0)</f>
        <v>0</v>
      </c>
      <c r="WV41" s="248">
        <f>IF(WV$6=$WQ$5,成绩录入!BG44,0)</f>
        <v>0</v>
      </c>
      <c r="WW41" s="248">
        <f>IF(WW$6=$WQ$5,成绩录入!BH44,0)</f>
        <v>0</v>
      </c>
      <c r="WX41" s="248">
        <f>IF(WX$6=$WQ$5,成绩录入!BI44,0)</f>
        <v>0</v>
      </c>
      <c r="WY41" s="248">
        <f>IF(WY$6=$WQ$5,成绩录入!BJ44,0)</f>
        <v>0</v>
      </c>
      <c r="WZ41" s="248">
        <f>IF(WZ$6=$WQ$5,成绩录入!BK44,0)</f>
        <v>0</v>
      </c>
      <c r="XA41" s="248">
        <f>IF(XA$6=$WQ$5,成绩录入!BL44,0)</f>
        <v>0</v>
      </c>
      <c r="XB41" s="248">
        <f>IF(XB$6=$WQ$5,成绩录入!BM44,0)</f>
        <v>0</v>
      </c>
      <c r="XC41" s="248">
        <f>IF(XC$6=$WQ$5,成绩录入!BN44,0)</f>
        <v>0</v>
      </c>
      <c r="XD41" s="248">
        <f>IF(XD$6=$WQ$5,成绩录入!BO44,0)</f>
        <v>0</v>
      </c>
      <c r="XE41" s="248">
        <f>IF(XE$6=$WQ$5,成绩录入!BP44,0)</f>
        <v>0</v>
      </c>
      <c r="XF41" s="248">
        <f>IF(XF$6=$WQ$5,成绩录入!BQ44,0)</f>
        <v>0</v>
      </c>
      <c r="XG41" s="248">
        <f>IF(XG$6=$WQ$5,成绩录入!BR44,0)</f>
        <v>0</v>
      </c>
      <c r="XH41" s="248">
        <f>IF(XH$6=$WQ$5,成绩录入!BS44,0)</f>
        <v>0</v>
      </c>
      <c r="XI41" s="248">
        <f>IF(XI$6=$WQ$5,成绩录入!BT44,0)</f>
        <v>0</v>
      </c>
      <c r="XJ41" s="248">
        <f>IF(XJ$6=$WQ$5,成绩录入!BU44,0)</f>
        <v>0</v>
      </c>
      <c r="XK41" s="248">
        <f>IF(XK$6=$WQ$5,成绩录入!BV44,0)</f>
        <v>0</v>
      </c>
      <c r="XL41" s="248">
        <f>IF(XL$6=$WQ$5,成绩录入!BW44,0)</f>
        <v>0</v>
      </c>
      <c r="XM41" s="248">
        <f>IF(XM$6=$WQ$5,成绩录入!BX44,0)</f>
        <v>0</v>
      </c>
      <c r="XN41" s="248">
        <f>IF(XN$6=$WQ$5,成绩录入!BY44,0)</f>
        <v>0</v>
      </c>
      <c r="XO41" s="248">
        <f>IF(XO$6=$WQ$5,成绩录入!BZ44,0)</f>
        <v>0</v>
      </c>
      <c r="XP41" s="248">
        <f>IF(XP$6=$WQ$5,成绩录入!CA44,0)</f>
        <v>0</v>
      </c>
      <c r="XQ41" s="248">
        <f>IF(XQ$6=$WQ$5,成绩录入!CB44,0)</f>
        <v>0</v>
      </c>
      <c r="XR41" s="248">
        <f>IF(XR$6=$WQ$5,成绩录入!CC44,0)</f>
        <v>0</v>
      </c>
      <c r="XS41" s="248">
        <f>IF(XS$6=$WQ$5,成绩录入!CD44,0)</f>
        <v>0</v>
      </c>
      <c r="XT41" s="248">
        <f>IF(XT$6=$WQ$5,成绩录入!CE44,0)</f>
        <v>0</v>
      </c>
      <c r="XU41" s="248">
        <f>IF(XU$6=$WQ$5,成绩录入!CF44,0)</f>
        <v>0</v>
      </c>
      <c r="XV41" s="248">
        <f>IF(XV$6=$WQ$5,成绩录入!CG44,0)</f>
        <v>0</v>
      </c>
      <c r="XW41" s="248">
        <f>IF(XW$6=$WQ$5,成绩录入!CH44,0)</f>
        <v>0</v>
      </c>
      <c r="XX41" s="248">
        <f>IF(XX$6=$WQ$5,成绩录入!CI44,0)</f>
        <v>0</v>
      </c>
      <c r="XY41" s="248">
        <f>IF(XY$6=$WQ$5,成绩录入!CJ44,0)</f>
        <v>0</v>
      </c>
      <c r="XZ41" s="248">
        <f>IF(XZ$6=$WQ$5,成绩录入!CK44,0)</f>
        <v>0</v>
      </c>
      <c r="YA41" s="248">
        <f>IF(YA$6=$WQ$5,成绩录入!CL44,0)</f>
        <v>0</v>
      </c>
      <c r="YB41" s="248">
        <f>IF(YB$6=$WQ$5,成绩录入!CM44,0)</f>
        <v>0</v>
      </c>
      <c r="YC41" s="248">
        <f>IF(YC$6=$WQ$5,成绩录入!CN44,0)</f>
        <v>0</v>
      </c>
      <c r="YD41" s="248">
        <f>IF(YD$6=$WQ$5,成绩录入!CO44,0)</f>
        <v>0</v>
      </c>
      <c r="YE41" s="248">
        <f>IF(YE$6=$WQ$5,成绩录入!CP44,0)</f>
        <v>0</v>
      </c>
      <c r="YF41" s="248">
        <f>IF(YF$6=$WQ$5,成绩录入!CQ44,0)</f>
        <v>0</v>
      </c>
      <c r="YG41" s="248">
        <f>IF(YG$6=$WQ$5,成绩录入!CR44,0)</f>
        <v>0</v>
      </c>
      <c r="YH41" s="248">
        <f>IF(YH$6=$WQ$5,成绩录入!CS44,0)</f>
        <v>0</v>
      </c>
      <c r="YI41" s="248">
        <f>IF(YI$6=$WQ$5,成绩录入!CT44,0)</f>
        <v>0</v>
      </c>
      <c r="YJ41" s="248">
        <f>IF(YJ$6=$WQ$5,成绩录入!CU44,0)</f>
        <v>0</v>
      </c>
      <c r="YK41" s="248">
        <f>IF(YK$6=$WQ$5,成绩录入!CV44,0)</f>
        <v>0</v>
      </c>
      <c r="YL41" s="248">
        <f>IF(YL$6=$WQ$5,成绩录入!CW44,0)</f>
        <v>0</v>
      </c>
      <c r="YM41" s="248">
        <f>IF(YM$6=$WQ$5,成绩录入!CX44,0)</f>
        <v>0</v>
      </c>
      <c r="YN41" s="248">
        <f>IF(YN$6=$WQ$5,成绩录入!CY44,0)</f>
        <v>0</v>
      </c>
      <c r="YO41" s="248">
        <f>IF(YO$6=$WQ$5,成绩录入!CZ44,0)</f>
        <v>0</v>
      </c>
      <c r="YP41" s="248">
        <f>IF(YP$6=$WQ$5,成绩录入!DA44,0)</f>
        <v>0</v>
      </c>
      <c r="YQ41" s="248">
        <f>IF(YQ$6=$WQ$5,成绩录入!DB44,0)</f>
        <v>0</v>
      </c>
      <c r="YR41" s="248">
        <f>IF(YR$6=$WQ$5,成绩录入!DC44,0)</f>
        <v>0</v>
      </c>
      <c r="YS41" s="248">
        <f>IF(YS$6=$WQ$5,成绩录入!DD44,0)</f>
        <v>0</v>
      </c>
      <c r="YT41" s="248">
        <f>IF(YT$6=$WQ$5,成绩录入!DE44,0)</f>
        <v>0</v>
      </c>
      <c r="YU41" s="248">
        <f>IF(YU$6=$WQ$5,成绩录入!DF44,0)</f>
        <v>0</v>
      </c>
      <c r="YV41" s="248">
        <f>IF(YV$6=$WQ$5,成绩录入!DG44,0)</f>
        <v>0</v>
      </c>
      <c r="YW41" s="248">
        <f>IF(YW$6=$WQ$5,成绩录入!DH44,0)</f>
        <v>0</v>
      </c>
      <c r="YX41" s="248">
        <f>IF(YX$6=$WQ$5,成绩录入!DI44,0)</f>
        <v>0</v>
      </c>
      <c r="YY41" s="248">
        <f>IF(YY$6=$WQ$5,成绩录入!DJ44,0)</f>
        <v>0</v>
      </c>
      <c r="YZ41" s="248">
        <f>IF(YZ$6=$WQ$5,成绩录入!DK44,0)</f>
        <v>0</v>
      </c>
      <c r="ZA41" s="248">
        <f>IF(ZA$6=$WQ$5,成绩录入!DL44,0)</f>
        <v>0</v>
      </c>
      <c r="ZB41" s="248">
        <f>IF(ZB$6=$WQ$5,成绩录入!DM44,0)</f>
        <v>0</v>
      </c>
      <c r="ZC41" s="248">
        <f>IF(ZC$6=$WQ$5,成绩录入!DN44,0)</f>
        <v>0</v>
      </c>
      <c r="ZD41" s="248">
        <f>IF(ZD$6=$WQ$5,成绩录入!DO44,0)</f>
        <v>0</v>
      </c>
      <c r="ZE41" s="248">
        <f>IF(ZE$6=$WQ$5,成绩录入!DP44,0)</f>
        <v>0</v>
      </c>
      <c r="ZF41" s="248">
        <f>IF(ZF$6=$WQ$5,成绩录入!DQ44,0)</f>
        <v>0</v>
      </c>
      <c r="ZG41" s="248">
        <f>IF(ZG$6=$WQ$5,成绩录入!DR44,0)</f>
        <v>0</v>
      </c>
      <c r="ZH41" s="248">
        <f>IF(ZH$6=$WQ$5,成绩录入!DS44,0)</f>
        <v>0</v>
      </c>
      <c r="ZI41" s="248">
        <f>IF(ZI$6=$WQ$5,成绩录入!DT44,0)</f>
        <v>0</v>
      </c>
      <c r="ZJ41" s="248">
        <f>IF(ZJ$6=$WQ$5,成绩录入!DU44,0)</f>
        <v>0</v>
      </c>
      <c r="ZK41" s="248">
        <f>IF(ZK$6=$WQ$5,成绩录入!DV44,0)</f>
        <v>0</v>
      </c>
      <c r="ZL41" s="248">
        <f>IF(ZL$6=$WQ$5,成绩录入!DW44,0)</f>
        <v>0</v>
      </c>
      <c r="ZM41" s="248">
        <f>IF(ZM$6=$WQ$5,成绩录入!DX44,0)</f>
        <v>0</v>
      </c>
      <c r="ZN41" s="248">
        <f>IF(ZN$6=$WQ$5,成绩录入!DY44,0)</f>
        <v>0</v>
      </c>
      <c r="ZO41" s="248">
        <f>IF(ZO$6=$WQ$5,成绩录入!DZ44,0)</f>
        <v>0</v>
      </c>
      <c r="ZP41" s="248">
        <f>IF(ZP$6=$WQ$5,成绩录入!EA44,0)</f>
        <v>0</v>
      </c>
      <c r="ZQ41" s="248">
        <f>IF(ZQ$6=$WQ$5,成绩录入!EB44,0)</f>
        <v>0</v>
      </c>
      <c r="ZR41" s="248">
        <f>IF(ZR$6=$WQ$5,成绩录入!EC44,0)</f>
        <v>0</v>
      </c>
      <c r="ZS41" s="248">
        <f>IF(ZS$6=$WQ$5,成绩录入!ED44,0)</f>
        <v>0</v>
      </c>
      <c r="ZT41" s="248">
        <f>IF(ZT$6=$WQ$5,成绩录入!EE44,0)</f>
        <v>0</v>
      </c>
      <c r="ZU41" s="248">
        <f>IF(ZU$6=$WQ$5,成绩录入!EF44,0)</f>
        <v>0</v>
      </c>
      <c r="ZV41" s="248">
        <f>IF(ZV$6=$WQ$5,成绩录入!EG44,0)</f>
        <v>0</v>
      </c>
      <c r="ZW41" s="248">
        <f>IF(ZW$6=$WQ$5,成绩录入!EH44,0)</f>
        <v>0</v>
      </c>
      <c r="ZX41" s="248">
        <f>IF(ZX$6=$WQ$5,成绩录入!EI44,0)</f>
        <v>0</v>
      </c>
      <c r="ZY41" s="248">
        <f>IF(ZY$6=$WQ$5,成绩录入!EJ44,0)</f>
        <v>0</v>
      </c>
      <c r="ZZ41" s="248">
        <f>IF(ZZ$6=$WQ$5,成绩录入!EK44,0)</f>
        <v>0</v>
      </c>
      <c r="AAA41" s="248">
        <f>IF(AAA$6=$WQ$5,成绩录入!EL44,0)</f>
        <v>0</v>
      </c>
      <c r="AAB41" s="248">
        <f>IF(AAB$6=$WQ$5,成绩录入!EM44,0)</f>
        <v>0</v>
      </c>
      <c r="AAC41" s="248">
        <f>IF(AAC$6=$WQ$5,成绩录入!EN44,0)</f>
        <v>0</v>
      </c>
      <c r="AAD41" s="248">
        <f>IF(AAD$6=$WQ$5,成绩录入!EO44,0)</f>
        <v>0</v>
      </c>
      <c r="AAE41" s="248">
        <f>IF(AAE$6=$WQ$5,成绩录入!EP44,0)</f>
        <v>0</v>
      </c>
      <c r="AAF41" s="248">
        <f>IF(AAF$6=$WQ$5,成绩录入!EQ44,0)</f>
        <v>0</v>
      </c>
      <c r="AAG41" s="248">
        <f>IF(AAG$6=$WQ$5,成绩录入!ER44,0)</f>
        <v>0</v>
      </c>
      <c r="AAH41" s="248">
        <f>IF(AAH$6=$WQ$5,成绩录入!ES44,0)</f>
        <v>0</v>
      </c>
      <c r="AAI41" s="248">
        <f>IF(AAI$6=$WQ$5,成绩录入!ET44,0)</f>
        <v>0</v>
      </c>
      <c r="AAJ41" s="248">
        <f>IF(AAJ$6=$WQ$5,成绩录入!EU44,0)</f>
        <v>0</v>
      </c>
      <c r="AAK41" s="248">
        <f>IF(AAK$6=$WQ$5,成绩录入!EV44,0)</f>
        <v>0</v>
      </c>
      <c r="AAL41" s="248">
        <f>IF(AAL$6=$WQ$5,成绩录入!EW44,0)</f>
        <v>0</v>
      </c>
      <c r="AAM41" s="248">
        <f>IF(AAM$6=$WQ$5,成绩录入!EX44,0)</f>
        <v>0</v>
      </c>
      <c r="AAN41" s="218">
        <f t="shared" si="33"/>
        <v>0</v>
      </c>
      <c r="AAO41" s="206"/>
      <c r="AAQ41" s="247">
        <f>IF(AAQ$6=$AAP$5,成绩录入!BC44,0)</f>
        <v>0</v>
      </c>
      <c r="AAR41" s="248">
        <f>IF(AAR$6=$AAP$5,成绩录入!BD44,0)</f>
        <v>0</v>
      </c>
      <c r="AAS41" s="248">
        <f>IF(AAS$6=$AAP$5,成绩录入!BE44,0)</f>
        <v>0</v>
      </c>
      <c r="AAT41" s="248">
        <f>IF(AAT$6=$AAP$5,成绩录入!BF44,0)</f>
        <v>0</v>
      </c>
      <c r="AAU41" s="248">
        <f>IF(AAU$6=$AAP$5,成绩录入!BG44,0)</f>
        <v>0</v>
      </c>
      <c r="AAV41" s="248">
        <f>IF(AAV$6=$AAP$5,成绩录入!BH44,0)</f>
        <v>0</v>
      </c>
      <c r="AAW41" s="248">
        <f>IF(AAW$6=$AAP$5,成绩录入!BI44,0)</f>
        <v>0</v>
      </c>
      <c r="AAX41" s="248">
        <f>IF(AAX$6=$AAP$5,成绩录入!BJ44,0)</f>
        <v>0</v>
      </c>
      <c r="AAY41" s="248">
        <f>IF(AAY$6=$AAP$5,成绩录入!BK44,0)</f>
        <v>0</v>
      </c>
      <c r="AAZ41" s="248">
        <f>IF(AAZ$6=$AAP$5,成绩录入!BL44,0)</f>
        <v>0</v>
      </c>
      <c r="ABA41" s="248">
        <f>IF(ABA$6=$AAP$5,成绩录入!BM44,0)</f>
        <v>0</v>
      </c>
      <c r="ABB41" s="248">
        <f>IF(ABB$6=$AAP$5,成绩录入!BN44,0)</f>
        <v>0</v>
      </c>
      <c r="ABC41" s="248">
        <f>IF(ABC$6=$AAP$5,成绩录入!BO44,0)</f>
        <v>0</v>
      </c>
      <c r="ABD41" s="248">
        <f>IF(ABD$6=$AAP$5,成绩录入!BP44,0)</f>
        <v>0</v>
      </c>
      <c r="ABE41" s="248">
        <f>IF(ABE$6=$AAP$5,成绩录入!BQ44,0)</f>
        <v>0</v>
      </c>
      <c r="ABF41" s="248">
        <f>IF(ABF$6=$AAP$5,成绩录入!BR44,0)</f>
        <v>0</v>
      </c>
      <c r="ABG41" s="248">
        <f>IF(ABG$6=$AAP$5,成绩录入!BS44,0)</f>
        <v>0</v>
      </c>
      <c r="ABH41" s="248">
        <f>IF(ABH$6=$AAP$5,成绩录入!BT44,0)</f>
        <v>0</v>
      </c>
      <c r="ABI41" s="248">
        <f>IF(ABI$6=$AAP$5,成绩录入!BU44,0)</f>
        <v>0</v>
      </c>
      <c r="ABJ41" s="248">
        <f>IF(ABJ$6=$AAP$5,成绩录入!BV44,0)</f>
        <v>0</v>
      </c>
      <c r="ABK41" s="248">
        <f>IF(ABK$6=$AAP$5,成绩录入!BW44,0)</f>
        <v>0</v>
      </c>
      <c r="ABL41" s="248">
        <f>IF(ABL$6=$AAP$5,成绩录入!BX44,0)</f>
        <v>0</v>
      </c>
      <c r="ABM41" s="248">
        <f>IF(ABM$6=$AAP$5,成绩录入!BY44,0)</f>
        <v>0</v>
      </c>
      <c r="ABN41" s="248">
        <f>IF(ABN$6=$AAP$5,成绩录入!BZ44,0)</f>
        <v>0</v>
      </c>
      <c r="ABO41" s="248">
        <f>IF(ABO$6=$AAP$5,成绩录入!CA44,0)</f>
        <v>0</v>
      </c>
      <c r="ABP41" s="248">
        <f>IF(ABP$6=$AAP$5,成绩录入!CB44,0)</f>
        <v>0</v>
      </c>
      <c r="ABQ41" s="248">
        <f>IF(ABQ$6=$AAP$5,成绩录入!CC44,0)</f>
        <v>0</v>
      </c>
      <c r="ABR41" s="248">
        <f>IF(ABR$6=$AAP$5,成绩录入!CD44,0)</f>
        <v>0</v>
      </c>
      <c r="ABS41" s="248">
        <f>IF(ABS$6=$AAP$5,成绩录入!CE44,0)</f>
        <v>0</v>
      </c>
      <c r="ABT41" s="248">
        <f>IF(ABT$6=$AAP$5,成绩录入!CF44,0)</f>
        <v>0</v>
      </c>
      <c r="ABU41" s="248">
        <f>IF(ABU$6=$AAP$5,成绩录入!CG44,0)</f>
        <v>0</v>
      </c>
      <c r="ABV41" s="248">
        <f>IF(ABV$6=$AAP$5,成绩录入!CH44,0)</f>
        <v>0</v>
      </c>
      <c r="ABW41" s="248">
        <f>IF(ABW$6=$AAP$5,成绩录入!CI44,0)</f>
        <v>0</v>
      </c>
      <c r="ABX41" s="248">
        <f>IF(ABX$6=$AAP$5,成绩录入!CJ44,0)</f>
        <v>0</v>
      </c>
      <c r="ABY41" s="248">
        <f>IF(ABY$6=$AAP$5,成绩录入!CK44,0)</f>
        <v>0</v>
      </c>
      <c r="ABZ41" s="248">
        <f>IF(ABZ$6=$AAP$5,成绩录入!CL44,0)</f>
        <v>0</v>
      </c>
      <c r="ACA41" s="248">
        <f>IF(ACA$6=$AAP$5,成绩录入!CM44,0)</f>
        <v>0</v>
      </c>
      <c r="ACB41" s="248">
        <f>IF(ACB$6=$AAP$5,成绩录入!CN44,0)</f>
        <v>0</v>
      </c>
      <c r="ACC41" s="248">
        <f>IF(ACC$6=$AAP$5,成绩录入!CO44,0)</f>
        <v>0</v>
      </c>
      <c r="ACD41" s="248">
        <f>IF(ACD$6=$AAP$5,成绩录入!CP44,0)</f>
        <v>0</v>
      </c>
      <c r="ACE41" s="248">
        <f>IF(ACE$6=$AAP$5,成绩录入!CQ44,0)</f>
        <v>0</v>
      </c>
      <c r="ACF41" s="248">
        <f>IF(ACF$6=$AAP$5,成绩录入!CR44,0)</f>
        <v>0</v>
      </c>
      <c r="ACG41" s="248">
        <f>IF(ACG$6=$AAP$5,成绩录入!CS44,0)</f>
        <v>0</v>
      </c>
      <c r="ACH41" s="248">
        <f>IF(ACH$6=$AAP$5,成绩录入!CT44,0)</f>
        <v>0</v>
      </c>
      <c r="ACI41" s="248">
        <f>IF(ACI$6=$AAP$5,成绩录入!CU44,0)</f>
        <v>0</v>
      </c>
      <c r="ACJ41" s="248">
        <f>IF(ACJ$6=$AAP$5,成绩录入!CV44,0)</f>
        <v>0</v>
      </c>
      <c r="ACK41" s="248">
        <f>IF(ACK$6=$AAP$5,成绩录入!CW44,0)</f>
        <v>0</v>
      </c>
      <c r="ACL41" s="248">
        <f>IF(ACL$6=$AAP$5,成绩录入!CX44,0)</f>
        <v>0</v>
      </c>
      <c r="ACM41" s="248">
        <f>IF(ACM$6=$AAP$5,成绩录入!CY44,0)</f>
        <v>0</v>
      </c>
      <c r="ACN41" s="248">
        <f>IF(ACN$6=$AAP$5,成绩录入!CZ44,0)</f>
        <v>0</v>
      </c>
      <c r="ACO41" s="248">
        <f>IF(ACO$6=$AAP$5,成绩录入!DA44,0)</f>
        <v>0</v>
      </c>
      <c r="ACP41" s="248">
        <f>IF(ACP$6=$AAP$5,成绩录入!DB44,0)</f>
        <v>0</v>
      </c>
      <c r="ACQ41" s="248">
        <f>IF(ACQ$6=$AAP$5,成绩录入!DC44,0)</f>
        <v>0</v>
      </c>
      <c r="ACR41" s="248">
        <f>IF(ACR$6=$AAP$5,成绩录入!DD44,0)</f>
        <v>0</v>
      </c>
      <c r="ACS41" s="248">
        <f>IF(ACS$6=$AAP$5,成绩录入!DE44,0)</f>
        <v>0</v>
      </c>
      <c r="ACT41" s="248">
        <f>IF(ACT$6=$AAP$5,成绩录入!DF44,0)</f>
        <v>0</v>
      </c>
      <c r="ACU41" s="248">
        <f>IF(ACU$6=$AAP$5,成绩录入!DG44,0)</f>
        <v>0</v>
      </c>
      <c r="ACV41" s="248">
        <f>IF(ACV$6=$AAP$5,成绩录入!DH44,0)</f>
        <v>0</v>
      </c>
      <c r="ACW41" s="248">
        <f>IF(ACW$6=$AAP$5,成绩录入!DI44,0)</f>
        <v>0</v>
      </c>
      <c r="ACX41" s="248">
        <f>IF(ACX$6=$AAP$5,成绩录入!DJ44,0)</f>
        <v>0</v>
      </c>
      <c r="ACY41" s="248">
        <f>IF(ACY$6=$AAP$5,成绩录入!DK44,0)</f>
        <v>0</v>
      </c>
      <c r="ACZ41" s="248">
        <f>IF(ACZ$6=$AAP$5,成绩录入!DL44,0)</f>
        <v>0</v>
      </c>
      <c r="ADA41" s="248">
        <f>IF(ADA$6=$AAP$5,成绩录入!DM44,0)</f>
        <v>0</v>
      </c>
      <c r="ADB41" s="248">
        <f>IF(ADB$6=$AAP$5,成绩录入!DN44,0)</f>
        <v>0</v>
      </c>
      <c r="ADC41" s="248">
        <f>IF(ADC$6=$AAP$5,成绩录入!DO44,0)</f>
        <v>0</v>
      </c>
      <c r="ADD41" s="248">
        <f>IF(ADD$6=$AAP$5,成绩录入!DP44,0)</f>
        <v>0</v>
      </c>
      <c r="ADE41" s="248">
        <f>IF(ADE$6=$AAP$5,成绩录入!DQ44,0)</f>
        <v>0</v>
      </c>
      <c r="ADF41" s="248">
        <f>IF(ADF$6=$AAP$5,成绩录入!DR44,0)</f>
        <v>0</v>
      </c>
      <c r="ADG41" s="248">
        <f>IF(ADG$6=$AAP$5,成绩录入!DS44,0)</f>
        <v>0</v>
      </c>
      <c r="ADH41" s="248">
        <f>IF(ADH$6=$AAP$5,成绩录入!DT44,0)</f>
        <v>0</v>
      </c>
      <c r="ADI41" s="248">
        <f>IF(ADI$6=$AAP$5,成绩录入!DU44,0)</f>
        <v>0</v>
      </c>
      <c r="ADJ41" s="248">
        <f>IF(ADJ$6=$AAP$5,成绩录入!DV44,0)</f>
        <v>0</v>
      </c>
      <c r="ADK41" s="248">
        <f>IF(ADK$6=$AAP$5,成绩录入!DW44,0)</f>
        <v>0</v>
      </c>
      <c r="ADL41" s="248">
        <f>IF(ADL$6=$AAP$5,成绩录入!DX44,0)</f>
        <v>0</v>
      </c>
      <c r="ADM41" s="248">
        <f>IF(ADM$6=$AAP$5,成绩录入!DY44,0)</f>
        <v>0</v>
      </c>
      <c r="ADN41" s="248">
        <f>IF(ADN$6=$AAP$5,成绩录入!DZ44,0)</f>
        <v>0</v>
      </c>
      <c r="ADO41" s="248">
        <f>IF(ADO$6=$AAP$5,成绩录入!EA44,0)</f>
        <v>0</v>
      </c>
      <c r="ADP41" s="248">
        <f>IF(ADP$6=$AAP$5,成绩录入!EB44,0)</f>
        <v>0</v>
      </c>
      <c r="ADQ41" s="248">
        <f>IF(ADQ$6=$AAP$5,成绩录入!EC44,0)</f>
        <v>0</v>
      </c>
      <c r="ADR41" s="248">
        <f>IF(ADR$6=$AAP$5,成绩录入!ED44,0)</f>
        <v>0</v>
      </c>
      <c r="ADS41" s="248">
        <f>IF(ADS$6=$AAP$5,成绩录入!EE44,0)</f>
        <v>0</v>
      </c>
      <c r="ADT41" s="248">
        <f>IF(ADT$6=$AAP$5,成绩录入!EF44,0)</f>
        <v>0</v>
      </c>
      <c r="ADU41" s="248">
        <f>IF(ADU$6=$AAP$5,成绩录入!EG44,0)</f>
        <v>0</v>
      </c>
      <c r="ADV41" s="248">
        <f>IF(ADV$6=$AAP$5,成绩录入!EH44,0)</f>
        <v>0</v>
      </c>
      <c r="ADW41" s="248">
        <f>IF(ADW$6=$AAP$5,成绩录入!EI44,0)</f>
        <v>0</v>
      </c>
      <c r="ADX41" s="248">
        <f>IF(ADX$6=$AAP$5,成绩录入!EJ44,0)</f>
        <v>0</v>
      </c>
      <c r="ADY41" s="248">
        <f>IF(ADY$6=$AAP$5,成绩录入!EK44,0)</f>
        <v>0</v>
      </c>
      <c r="ADZ41" s="248">
        <f>IF(ADZ$6=$AAP$5,成绩录入!EL44,0)</f>
        <v>0</v>
      </c>
      <c r="AEA41" s="248">
        <f>IF(AEA$6=$AAP$5,成绩录入!EM44,0)</f>
        <v>0</v>
      </c>
      <c r="AEB41" s="248">
        <f>IF(AEB$6=$AAP$5,成绩录入!EN44,0)</f>
        <v>0</v>
      </c>
      <c r="AEC41" s="248">
        <f>IF(AEC$6=$AAP$5,成绩录入!EO44,0)</f>
        <v>0</v>
      </c>
      <c r="AED41" s="248">
        <f>IF(AED$6=$AAP$5,成绩录入!EP44,0)</f>
        <v>0</v>
      </c>
      <c r="AEE41" s="248">
        <f>IF(AEE$6=$AAP$5,成绩录入!EQ44,0)</f>
        <v>0</v>
      </c>
      <c r="AEF41" s="248">
        <f>IF(AEF$6=$AAP$5,成绩录入!ER44,0)</f>
        <v>0</v>
      </c>
      <c r="AEG41" s="248">
        <f>IF(AEG$6=$AAP$5,成绩录入!ES44,0)</f>
        <v>0</v>
      </c>
      <c r="AEH41" s="248">
        <f>IF(AEH$6=$AAP$5,成绩录入!ET44,0)</f>
        <v>0</v>
      </c>
      <c r="AEI41" s="248">
        <f>IF(AEI$6=$AAP$5,成绩录入!EU44,0)</f>
        <v>0</v>
      </c>
      <c r="AEJ41" s="248">
        <f>IF(AEJ$6=$AAP$5,成绩录入!EV44,0)</f>
        <v>0</v>
      </c>
      <c r="AEK41" s="248">
        <f>IF(AEK$6=$AAP$5,成绩录入!EW44,0)</f>
        <v>0</v>
      </c>
      <c r="AEL41" s="248">
        <f>IF(AEL$6=$AAP$5,成绩录入!EX44,0)</f>
        <v>0</v>
      </c>
      <c r="AEM41" s="218">
        <f t="shared" si="34"/>
        <v>0</v>
      </c>
      <c r="AEN41" s="166"/>
      <c r="AEO41" s="166"/>
      <c r="AEP41" s="247">
        <f>IF(AEP$6=$AEO$5,成绩录入!BC44,0)</f>
        <v>0</v>
      </c>
      <c r="AEQ41" s="248">
        <f>IF(AEQ$6=$AEO$5,成绩录入!BD44,0)</f>
        <v>0</v>
      </c>
      <c r="AER41" s="248">
        <f>IF(AER$6=$AEO$5,成绩录入!BE44,0)</f>
        <v>0</v>
      </c>
      <c r="AES41" s="248">
        <f>IF(AES$6=$AEO$5,成绩录入!BF44,0)</f>
        <v>0</v>
      </c>
      <c r="AET41" s="248">
        <f>IF(AET$6=$AEO$5,成绩录入!BG44,0)</f>
        <v>0</v>
      </c>
      <c r="AEU41" s="248">
        <f>IF(AEU$6=$AEO$5,成绩录入!BH44,0)</f>
        <v>0</v>
      </c>
      <c r="AEV41" s="248">
        <f>IF(AEV$6=$AEO$5,成绩录入!BI44,0)</f>
        <v>0</v>
      </c>
      <c r="AEW41" s="248">
        <f>IF(AEW$6=$AEO$5,成绩录入!BJ44,0)</f>
        <v>0</v>
      </c>
      <c r="AEX41" s="248">
        <f>IF(AEX$6=$AEO$5,成绩录入!BK44,0)</f>
        <v>0</v>
      </c>
      <c r="AEY41" s="248">
        <f>IF(AEY$6=$AEO$5,成绩录入!BL44,0)</f>
        <v>0</v>
      </c>
      <c r="AEZ41" s="248">
        <f>IF(AEZ$6=$AEO$5,成绩录入!BM44,0)</f>
        <v>0</v>
      </c>
      <c r="AFA41" s="248">
        <f>IF(AFA$6=$AEO$5,成绩录入!BN44,0)</f>
        <v>0</v>
      </c>
      <c r="AFB41" s="248">
        <f>IF(AFB$6=$AEO$5,成绩录入!BO44,0)</f>
        <v>0</v>
      </c>
      <c r="AFC41" s="248">
        <f>IF(AFC$6=$AEO$5,成绩录入!BP44,0)</f>
        <v>0</v>
      </c>
      <c r="AFD41" s="248">
        <f>IF(AFD$6=$AEO$5,成绩录入!BQ44,0)</f>
        <v>0</v>
      </c>
      <c r="AFE41" s="248">
        <f>IF(AFE$6=$AEO$5,成绩录入!BR44,0)</f>
        <v>0</v>
      </c>
      <c r="AFF41" s="248">
        <f>IF(AFF$6=$AEO$5,成绩录入!BS44,0)</f>
        <v>0</v>
      </c>
      <c r="AFG41" s="248">
        <f>IF(AFG$6=$AEO$5,成绩录入!BT44,0)</f>
        <v>0</v>
      </c>
      <c r="AFH41" s="248">
        <f>IF(AFH$6=$AEO$5,成绩录入!BU44,0)</f>
        <v>0</v>
      </c>
      <c r="AFI41" s="248">
        <f>IF(AFI$6=$AEO$5,成绩录入!BV44,0)</f>
        <v>0</v>
      </c>
      <c r="AFJ41" s="248">
        <f>IF(AFJ$6=$AEO$5,成绩录入!BW44,0)</f>
        <v>0</v>
      </c>
      <c r="AFK41" s="248">
        <f>IF(AFK$6=$AEO$5,成绩录入!BX44,0)</f>
        <v>0</v>
      </c>
      <c r="AFL41" s="248">
        <f>IF(AFL$6=$AEO$5,成绩录入!BY44,0)</f>
        <v>0</v>
      </c>
      <c r="AFM41" s="248">
        <f>IF(AFM$6=$AEO$5,成绩录入!BZ44,0)</f>
        <v>0</v>
      </c>
      <c r="AFN41" s="248">
        <f>IF(AFN$6=$AEO$5,成绩录入!CA44,0)</f>
        <v>0</v>
      </c>
      <c r="AFO41" s="248">
        <f>IF(AFO$6=$AEO$5,成绩录入!CB44,0)</f>
        <v>0</v>
      </c>
      <c r="AFP41" s="248">
        <f>IF(AFP$6=$AEO$5,成绩录入!CC44,0)</f>
        <v>0</v>
      </c>
      <c r="AFQ41" s="248">
        <f>IF(AFQ$6=$AEO$5,成绩录入!CD44,0)</f>
        <v>0</v>
      </c>
      <c r="AFR41" s="248">
        <f>IF(AFR$6=$AEO$5,成绩录入!CE44,0)</f>
        <v>0</v>
      </c>
      <c r="AFS41" s="248">
        <f>IF(AFS$6=$AEO$5,成绩录入!CF44,0)</f>
        <v>0</v>
      </c>
      <c r="AFT41" s="248">
        <f>IF(AFT$6=$AEO$5,成绩录入!CG44,0)</f>
        <v>0</v>
      </c>
      <c r="AFU41" s="248">
        <f>IF(AFU$6=$AEO$5,成绩录入!CH44,0)</f>
        <v>0</v>
      </c>
      <c r="AFV41" s="248">
        <f>IF(AFV$6=$AEO$5,成绩录入!CI44,0)</f>
        <v>0</v>
      </c>
      <c r="AFW41" s="248">
        <f>IF(AFW$6=$AEO$5,成绩录入!CJ44,0)</f>
        <v>0</v>
      </c>
      <c r="AFX41" s="248">
        <f>IF(AFX$6=$AEO$5,成绩录入!CK44,0)</f>
        <v>0</v>
      </c>
      <c r="AFY41" s="248">
        <f>IF(AFY$6=$AEO$5,成绩录入!CL44,0)</f>
        <v>0</v>
      </c>
      <c r="AFZ41" s="248">
        <f>IF(AFZ$6=$AEO$5,成绩录入!CM44,0)</f>
        <v>0</v>
      </c>
      <c r="AGA41" s="248">
        <f>IF(AGA$6=$AEO$5,成绩录入!CN44,0)</f>
        <v>0</v>
      </c>
      <c r="AGB41" s="248">
        <f>IF(AGB$6=$AEO$5,成绩录入!CO44,0)</f>
        <v>0</v>
      </c>
      <c r="AGC41" s="248">
        <f>IF(AGC$6=$AEO$5,成绩录入!CP44,0)</f>
        <v>0</v>
      </c>
      <c r="AGD41" s="248">
        <f>IF(AGD$6=$AEO$5,成绩录入!CQ44,0)</f>
        <v>0</v>
      </c>
      <c r="AGE41" s="248">
        <f>IF(AGE$6=$AEO$5,成绩录入!CR44,0)</f>
        <v>0</v>
      </c>
      <c r="AGF41" s="248">
        <f>IF(AGF$6=$AEO$5,成绩录入!CS44,0)</f>
        <v>0</v>
      </c>
      <c r="AGG41" s="248">
        <f>IF(AGG$6=$AEO$5,成绩录入!CT44,0)</f>
        <v>0</v>
      </c>
      <c r="AGH41" s="248">
        <f>IF(AGH$6=$AEO$5,成绩录入!CU44,0)</f>
        <v>0</v>
      </c>
      <c r="AGI41" s="248">
        <f>IF(AGI$6=$AEO$5,成绩录入!CV44,0)</f>
        <v>0</v>
      </c>
      <c r="AGJ41" s="248">
        <f>IF(AGJ$6=$AEO$5,成绩录入!CW44,0)</f>
        <v>0</v>
      </c>
      <c r="AGK41" s="248">
        <f>IF(AGK$6=$AEO$5,成绩录入!CX44,0)</f>
        <v>0</v>
      </c>
      <c r="AGL41" s="248">
        <f>IF(AGL$6=$AEO$5,成绩录入!CY44,0)</f>
        <v>0</v>
      </c>
      <c r="AGM41" s="248">
        <f>IF(AGM$6=$AEO$5,成绩录入!CZ44,0)</f>
        <v>0</v>
      </c>
      <c r="AGN41" s="248">
        <f>IF(AGN$6=$AEO$5,成绩录入!DA44,0)</f>
        <v>0</v>
      </c>
      <c r="AGO41" s="248">
        <f>IF(AGO$6=$AEO$5,成绩录入!DB44,0)</f>
        <v>0</v>
      </c>
      <c r="AGP41" s="248">
        <f>IF(AGP$6=$AEO$5,成绩录入!DC44,0)</f>
        <v>0</v>
      </c>
      <c r="AGQ41" s="248">
        <f>IF(AGQ$6=$AEO$5,成绩录入!DD44,0)</f>
        <v>0</v>
      </c>
      <c r="AGR41" s="248">
        <f>IF(AGR$6=$AEO$5,成绩录入!DE44,0)</f>
        <v>0</v>
      </c>
      <c r="AGS41" s="248">
        <f>IF(AGS$6=$AEO$5,成绩录入!DF44,0)</f>
        <v>0</v>
      </c>
      <c r="AGT41" s="248">
        <f>IF(AGT$6=$AEO$5,成绩录入!DG44,0)</f>
        <v>0</v>
      </c>
      <c r="AGU41" s="248">
        <f>IF(AGU$6=$AEO$5,成绩录入!DH44,0)</f>
        <v>0</v>
      </c>
      <c r="AGV41" s="248">
        <f>IF(AGV$6=$AEO$5,成绩录入!DI44,0)</f>
        <v>0</v>
      </c>
      <c r="AGW41" s="248">
        <f>IF(AGW$6=$AEO$5,成绩录入!DJ44,0)</f>
        <v>0</v>
      </c>
      <c r="AGX41" s="248">
        <f>IF(AGX$6=$AEO$5,成绩录入!DK44,0)</f>
        <v>0</v>
      </c>
      <c r="AGY41" s="248">
        <f>IF(AGY$6=$AEO$5,成绩录入!DL44,0)</f>
        <v>0</v>
      </c>
      <c r="AGZ41" s="248">
        <f>IF(AGZ$6=$AEO$5,成绩录入!DM44,0)</f>
        <v>0</v>
      </c>
      <c r="AHA41" s="248">
        <f>IF(AHA$6=$AEO$5,成绩录入!DN44,0)</f>
        <v>0</v>
      </c>
      <c r="AHB41" s="248">
        <f>IF(AHB$6=$AEO$5,成绩录入!DO44,0)</f>
        <v>0</v>
      </c>
      <c r="AHC41" s="248">
        <f>IF(AHC$6=$AEO$5,成绩录入!DP44,0)</f>
        <v>0</v>
      </c>
      <c r="AHD41" s="248">
        <f>IF(AHD$6=$AEO$5,成绩录入!DQ44,0)</f>
        <v>0</v>
      </c>
      <c r="AHE41" s="248">
        <f>IF(AHE$6=$AEO$5,成绩录入!DR44,0)</f>
        <v>0</v>
      </c>
      <c r="AHF41" s="248">
        <f>IF(AHF$6=$AEO$5,成绩录入!DS44,0)</f>
        <v>0</v>
      </c>
      <c r="AHG41" s="248">
        <f>IF(AHG$6=$AEO$5,成绩录入!DT44,0)</f>
        <v>0</v>
      </c>
      <c r="AHH41" s="248">
        <f>IF(AHH$6=$AEO$5,成绩录入!DU44,0)</f>
        <v>0</v>
      </c>
      <c r="AHI41" s="248">
        <f>IF(AHI$6=$AEO$5,成绩录入!DV44,0)</f>
        <v>0</v>
      </c>
      <c r="AHJ41" s="248">
        <f>IF(AHJ$6=$AEO$5,成绩录入!DW44,0)</f>
        <v>0</v>
      </c>
      <c r="AHK41" s="248">
        <f>IF(AHK$6=$AEO$5,成绩录入!DX44,0)</f>
        <v>0</v>
      </c>
      <c r="AHL41" s="248">
        <f>IF(AHL$6=$AEO$5,成绩录入!DY44,0)</f>
        <v>0</v>
      </c>
      <c r="AHM41" s="248">
        <f>IF(AHM$6=$AEO$5,成绩录入!DZ44,0)</f>
        <v>0</v>
      </c>
      <c r="AHN41" s="248">
        <f>IF(AHN$6=$AEO$5,成绩录入!EA44,0)</f>
        <v>0</v>
      </c>
      <c r="AHO41" s="248">
        <f>IF(AHO$6=$AEO$5,成绩录入!EB44,0)</f>
        <v>0</v>
      </c>
      <c r="AHP41" s="248">
        <f>IF(AHP$6=$AEO$5,成绩录入!EC44,0)</f>
        <v>0</v>
      </c>
      <c r="AHQ41" s="248">
        <f>IF(AHQ$6=$AEO$5,成绩录入!ED44,0)</f>
        <v>0</v>
      </c>
      <c r="AHR41" s="248">
        <f>IF(AHR$6=$AEO$5,成绩录入!EE44,0)</f>
        <v>0</v>
      </c>
      <c r="AHS41" s="248">
        <f>IF(AHS$6=$AEO$5,成绩录入!EF44,0)</f>
        <v>0</v>
      </c>
      <c r="AHT41" s="248">
        <f>IF(AHT$6=$AEO$5,成绩录入!EG44,0)</f>
        <v>0</v>
      </c>
      <c r="AHU41" s="248">
        <f>IF(AHU$6=$AEO$5,成绩录入!EH44,0)</f>
        <v>0</v>
      </c>
      <c r="AHV41" s="248">
        <f>IF(AHV$6=$AEO$5,成绩录入!EI44,0)</f>
        <v>0</v>
      </c>
      <c r="AHW41" s="248">
        <f>IF(AHW$6=$AEO$5,成绩录入!EJ44,0)</f>
        <v>0</v>
      </c>
      <c r="AHX41" s="248">
        <f>IF(AHX$6=$AEO$5,成绩录入!EK44,0)</f>
        <v>0</v>
      </c>
      <c r="AHY41" s="248">
        <f>IF(AHY$6=$AEO$5,成绩录入!EL44,0)</f>
        <v>0</v>
      </c>
      <c r="AHZ41" s="248">
        <f>IF(AHZ$6=$AEO$5,成绩录入!EM44,0)</f>
        <v>0</v>
      </c>
      <c r="AIA41" s="248">
        <f>IF(AIA$6=$AEO$5,成绩录入!EN44,0)</f>
        <v>0</v>
      </c>
      <c r="AIB41" s="248">
        <f>IF(AIB$6=$AEO$5,成绩录入!EO44,0)</f>
        <v>0</v>
      </c>
      <c r="AIC41" s="248">
        <f>IF(AIC$6=$AEO$5,成绩录入!EP44,0)</f>
        <v>0</v>
      </c>
      <c r="AID41" s="248">
        <f>IF(AID$6=$AEO$5,成绩录入!EQ44,0)</f>
        <v>0</v>
      </c>
      <c r="AIE41" s="248">
        <f>IF(AIE$6=$AEO$5,成绩录入!ER44,0)</f>
        <v>0</v>
      </c>
      <c r="AIF41" s="248">
        <f>IF(AIF$6=$AEO$5,成绩录入!ES44,0)</f>
        <v>0</v>
      </c>
      <c r="AIG41" s="248">
        <f>IF(AIG$6=$AEO$5,成绩录入!ET44,0)</f>
        <v>0</v>
      </c>
      <c r="AIH41" s="248">
        <f>IF(AIH$6=$AEO$5,成绩录入!EU44,0)</f>
        <v>0</v>
      </c>
      <c r="AII41" s="248">
        <f>IF(AII$6=$AEO$5,成绩录入!EV44,0)</f>
        <v>0</v>
      </c>
      <c r="AIJ41" s="248">
        <f>IF(AIJ$6=$AEO$5,成绩录入!EW44,0)</f>
        <v>0</v>
      </c>
      <c r="AIK41" s="248">
        <f>IF(AIK$6=$AEO$5,成绩录入!EX44,0)</f>
        <v>0</v>
      </c>
      <c r="AIL41" s="218">
        <f t="shared" si="35"/>
        <v>0</v>
      </c>
      <c r="AIN41" s="214" t="str">
        <f>初始录入!A46</f>
        <v/>
      </c>
      <c r="AIO41" s="215">
        <f>初始录入!B46</f>
        <v>0</v>
      </c>
      <c r="AIP41" s="216">
        <f>初始录入!C46</f>
        <v>0</v>
      </c>
      <c r="AIQ41" s="314">
        <f>IF(平时!D39&lt;&gt;"",平时!D39,0)</f>
        <v>0</v>
      </c>
      <c r="AIR41" s="324" t="str">
        <f t="shared" si="89"/>
        <v/>
      </c>
      <c r="AIS41" s="314">
        <f>IF(过程!D39&lt;&gt;"",过程!D39,0)</f>
        <v>0</v>
      </c>
      <c r="AIT41" s="324" t="str">
        <f t="shared" si="90"/>
        <v/>
      </c>
      <c r="AIU41" s="216">
        <f>IF(期末!D39&lt;&gt;"",期末!D39,0)</f>
        <v>0</v>
      </c>
      <c r="AIV41" s="324" t="str">
        <f t="shared" si="91"/>
        <v/>
      </c>
      <c r="AIW41" s="325">
        <f t="shared" si="92"/>
        <v>0</v>
      </c>
      <c r="AIX41" s="314">
        <f>IF(平时!E39&lt;&gt;"",平时!E39,0)</f>
        <v>0</v>
      </c>
      <c r="AIY41" s="324" t="str">
        <f t="shared" si="93"/>
        <v/>
      </c>
      <c r="AIZ41" s="314">
        <f>IF(过程!E39&lt;&gt;"",过程!E39,0)</f>
        <v>0</v>
      </c>
      <c r="AJA41" s="324" t="str">
        <f t="shared" si="94"/>
        <v/>
      </c>
      <c r="AJB41" s="216">
        <f>IF(期末!E39&lt;&gt;"",期末!E39,0)</f>
        <v>0</v>
      </c>
      <c r="AJC41" s="324" t="str">
        <f t="shared" si="95"/>
        <v/>
      </c>
      <c r="AJD41" s="325">
        <f t="shared" si="96"/>
        <v>0</v>
      </c>
      <c r="AJE41" s="314">
        <f>IF(平时!F39&lt;&gt;"",平时!F39,0)</f>
        <v>0</v>
      </c>
      <c r="AJF41" s="324" t="str">
        <f t="shared" si="97"/>
        <v/>
      </c>
      <c r="AJG41" s="314">
        <f>IF(过程!F39&lt;&gt;"",过程!F39,0)</f>
        <v>0</v>
      </c>
      <c r="AJH41" s="324" t="str">
        <f t="shared" si="98"/>
        <v/>
      </c>
      <c r="AJI41" s="216">
        <f>IF(期末!F39&lt;&gt;"",期末!F39,0)</f>
        <v>0</v>
      </c>
      <c r="AJJ41" s="324" t="str">
        <f t="shared" si="99"/>
        <v/>
      </c>
      <c r="AJK41" s="325">
        <f t="shared" si="100"/>
        <v>0</v>
      </c>
      <c r="AJL41" s="314">
        <f>IF(平时!G39&lt;&gt;"",平时!G39,0)</f>
        <v>0</v>
      </c>
      <c r="AJM41" s="324" t="str">
        <f t="shared" si="101"/>
        <v/>
      </c>
      <c r="AJN41" s="314">
        <f>IF(过程!G39&lt;&gt;"",过程!G39,0)</f>
        <v>0</v>
      </c>
      <c r="AJO41" s="324" t="str">
        <f t="shared" si="102"/>
        <v/>
      </c>
      <c r="AJP41" s="216">
        <f>IF(期末!G39&lt;&gt;"",期末!G39,0)</f>
        <v>0</v>
      </c>
      <c r="AJQ41" s="324" t="str">
        <f t="shared" si="103"/>
        <v/>
      </c>
      <c r="AJR41" s="325">
        <f t="shared" si="104"/>
        <v>0</v>
      </c>
      <c r="AJS41" s="314">
        <f>IF(平时!H39&lt;&gt;"",平时!H39,0)</f>
        <v>0</v>
      </c>
      <c r="AJT41" s="324" t="str">
        <f t="shared" si="105"/>
        <v/>
      </c>
      <c r="AJU41" s="314">
        <f>IF(过程!H39&lt;&gt;"",过程!H39,0)</f>
        <v>0</v>
      </c>
      <c r="AJV41" s="324" t="str">
        <f t="shared" si="106"/>
        <v/>
      </c>
      <c r="AJW41" s="216">
        <f>IF(期末!H39&lt;&gt;"",期末!H39,0)</f>
        <v>0</v>
      </c>
      <c r="AJX41" s="324" t="str">
        <f t="shared" si="107"/>
        <v/>
      </c>
      <c r="AJY41" s="326">
        <f t="shared" si="108"/>
        <v>0</v>
      </c>
      <c r="AKA41" s="216" t="str">
        <f>初始录入!A46</f>
        <v/>
      </c>
      <c r="AKB41" s="216">
        <f>初始录入!B46</f>
        <v>0</v>
      </c>
      <c r="AKC41" s="216">
        <f>初始录入!C46</f>
        <v>0</v>
      </c>
      <c r="AKD41" s="327" t="str">
        <f>IF(初始录入!$E46=初始录入!$K$2,达成度!$D54,"")</f>
        <v/>
      </c>
      <c r="AKE41" s="327" t="str">
        <f>IF(初始录入!$E46=初始录入!$K$3,达成度!D54,"")</f>
        <v/>
      </c>
      <c r="AKF41" s="216" t="str">
        <f>IF(初始录入!$E46=初始录入!$K$4,达成度!D54,"")</f>
        <v/>
      </c>
      <c r="AKG41" s="216" t="str">
        <f>IF(初始录入!$E46=初始录入!$K$5,达成度!D54,"")</f>
        <v/>
      </c>
      <c r="AKH41" s="327" t="str">
        <f>IF(初始录入!$E46=初始录入!$K$2,达成度!E54,"")</f>
        <v/>
      </c>
      <c r="AKI41" s="327" t="str">
        <f>IF(初始录入!$E46=初始录入!$K$3,达成度!E54,"")</f>
        <v/>
      </c>
      <c r="AKJ41" s="216" t="str">
        <f>IF(初始录入!$E46=初始录入!$K$4,达成度!E54,"")</f>
        <v/>
      </c>
      <c r="AKK41" s="216" t="str">
        <f>IF(初始录入!$E46=初始录入!$K$5,达成度!E54,"")</f>
        <v/>
      </c>
      <c r="AKL41" s="327" t="str">
        <f>IF(初始录入!$E46=初始录入!$K$2,达成度!F54,"")</f>
        <v/>
      </c>
      <c r="AKM41" s="327" t="str">
        <f>IF(初始录入!$E46=初始录入!$K$3,达成度!F54,"")</f>
        <v/>
      </c>
      <c r="AKN41" s="216" t="str">
        <f>IF(初始录入!$E46=初始录入!$K$4,达成度!F54,"")</f>
        <v/>
      </c>
      <c r="AKO41" s="216" t="str">
        <f>IF(初始录入!$E46=初始录入!$K$5,达成度!F54,"")</f>
        <v/>
      </c>
      <c r="AKP41" s="327" t="str">
        <f>IF(初始录入!$E46=初始录入!$K$2,达成度!H54,"")</f>
        <v/>
      </c>
      <c r="AKQ41" s="327" t="str">
        <f>IF(初始录入!$E46=初始录入!$K$3,达成度!H54,"")</f>
        <v/>
      </c>
      <c r="AKR41" s="216" t="str">
        <f>IF(初始录入!$E46=初始录入!$K$4,达成度!H54,"")</f>
        <v/>
      </c>
      <c r="AKS41" s="216" t="str">
        <f>IF(初始录入!$E46=初始录入!$K$5,达成度!H54,"")</f>
        <v/>
      </c>
      <c r="AKT41" s="327" t="str">
        <f>IF(初始录入!$E46=初始录入!$K$2,达成度!I54,"")</f>
        <v/>
      </c>
      <c r="AKU41" s="327" t="str">
        <f>IF(初始录入!$E46=初始录入!$K$3,达成度!I54,"")</f>
        <v/>
      </c>
      <c r="AKV41" s="216" t="str">
        <f>IF(初始录入!$E46=初始录入!$K$4,达成度!I54,"")</f>
        <v/>
      </c>
      <c r="AKW41" s="216" t="str">
        <f>IF(初始录入!$E46=初始录入!$K$5,达成度!I54,"")</f>
        <v/>
      </c>
      <c r="AKX41" s="327" t="str">
        <f>IF(初始录入!$E46=初始录入!$K$2,达成度!J54,"")</f>
        <v/>
      </c>
      <c r="AKY41" s="327" t="str">
        <f>IF(初始录入!$E46=初始录入!$K$3,达成度!J54,"")</f>
        <v/>
      </c>
      <c r="AKZ41" s="216" t="str">
        <f>IF(初始录入!$E46=初始录入!$K$4,达成度!J54,"")</f>
        <v/>
      </c>
      <c r="ALA41" s="216" t="str">
        <f>IF(初始录入!$E46=初始录入!$K$5,达成度!J54,"")</f>
        <v/>
      </c>
      <c r="ALB41" s="327" t="str">
        <f>IF(初始录入!$E46=初始录入!$K$2,达成度!L54,"")</f>
        <v/>
      </c>
      <c r="ALC41" s="327" t="str">
        <f>IF(初始录入!$E46=初始录入!$K$3,达成度!L54,"")</f>
        <v/>
      </c>
      <c r="ALD41" s="216" t="str">
        <f>IF(初始录入!$E46=初始录入!$K$4,达成度!L54,"")</f>
        <v/>
      </c>
      <c r="ALE41" s="216" t="str">
        <f>IF(初始录入!$E46=初始录入!$K$5,达成度!L54,"")</f>
        <v/>
      </c>
      <c r="ALF41" s="327" t="str">
        <f>IF(初始录入!$E46=初始录入!$K$2,达成度!M54,"")</f>
        <v/>
      </c>
      <c r="ALG41" s="327" t="str">
        <f>IF(初始录入!$E46=初始录入!$K$3,达成度!M54,"")</f>
        <v/>
      </c>
      <c r="ALH41" s="216" t="str">
        <f>IF(初始录入!$E46=初始录入!$K$4,达成度!M54,"")</f>
        <v/>
      </c>
      <c r="ALI41" s="216" t="str">
        <f>IF(初始录入!$E46=初始录入!$K$5,达成度!M54,"")</f>
        <v/>
      </c>
      <c r="ALJ41" s="327" t="str">
        <f>IF(初始录入!$E46=初始录入!$K$2,达成度!N54,"")</f>
        <v/>
      </c>
      <c r="ALK41" s="327" t="str">
        <f>IF(初始录入!$E46=初始录入!$K$3,达成度!N54,"")</f>
        <v/>
      </c>
      <c r="ALL41" s="216" t="str">
        <f>IF(初始录入!$E46=初始录入!$K$4,达成度!N54,"")</f>
        <v/>
      </c>
      <c r="ALM41" s="216" t="str">
        <f>IF(初始录入!$E46=初始录入!$K$5,达成度!N54,"")</f>
        <v/>
      </c>
      <c r="ALN41" s="327" t="str">
        <f>IF(初始录入!$E46=初始录入!$K$2,达成度!P54,"")</f>
        <v/>
      </c>
      <c r="ALO41" s="327" t="str">
        <f>IF(初始录入!$E46=初始录入!$K$3,达成度!P54,"")</f>
        <v/>
      </c>
      <c r="ALP41" s="216" t="str">
        <f>IF(初始录入!$E46=初始录入!$K$4,达成度!P54,"")</f>
        <v/>
      </c>
      <c r="ALQ41" s="216" t="str">
        <f>IF(初始录入!$E46=初始录入!$K$5,达成度!P54,"")</f>
        <v/>
      </c>
      <c r="ALR41" s="327" t="str">
        <f>IF(初始录入!$E46=初始录入!$K$2,达成度!Q54,"")</f>
        <v/>
      </c>
      <c r="ALS41" s="327" t="str">
        <f>IF(初始录入!$E46=初始录入!$K$3,达成度!Q54,"")</f>
        <v/>
      </c>
      <c r="ALT41" s="216" t="str">
        <f>IF(初始录入!$E46=初始录入!$K$4,达成度!Q54,"")</f>
        <v/>
      </c>
      <c r="ALU41" s="216" t="str">
        <f>IF(初始录入!$E46=初始录入!$K$5,达成度!Q54,"")</f>
        <v/>
      </c>
      <c r="ALV41" s="327" t="str">
        <f>IF(初始录入!$E46=初始录入!$K$2,达成度!R54,"")</f>
        <v/>
      </c>
      <c r="ALW41" s="327" t="str">
        <f>IF(初始录入!$E46=初始录入!$K$3,达成度!R54,"")</f>
        <v/>
      </c>
      <c r="ALX41" s="216" t="str">
        <f>IF(初始录入!$E46=初始录入!$K$4,达成度!R54,"")</f>
        <v/>
      </c>
      <c r="ALY41" s="216"/>
      <c r="ALZ41" s="327" t="str">
        <f>IF(初始录入!$E46=初始录入!$K$2,达成度!T54,"")</f>
        <v/>
      </c>
      <c r="AMA41" s="327" t="str">
        <f>IF(初始录入!$E46=初始录入!$K$3,达成度!T54,"")</f>
        <v/>
      </c>
      <c r="AMB41" s="216" t="str">
        <f>IF(初始录入!$E46=初始录入!$K$4,达成度!T54,"")</f>
        <v/>
      </c>
      <c r="AMC41" s="216" t="str">
        <f>IF(初始录入!$E46=初始录入!$K$5,达成度!T54,"")</f>
        <v/>
      </c>
      <c r="AMD41" s="327" t="str">
        <f>IF(初始录入!$E46=初始录入!$K$2,达成度!U54,"")</f>
        <v/>
      </c>
      <c r="AME41" s="327" t="str">
        <f>IF(初始录入!$E46=初始录入!$K$3,达成度!U54,"")</f>
        <v/>
      </c>
      <c r="AMF41" s="216" t="str">
        <f>IF(初始录入!$E46=初始录入!$K$4,达成度!U54,"")</f>
        <v/>
      </c>
      <c r="AMG41" s="216" t="str">
        <f>IF(初始录入!$E46=初始录入!$K$5,达成度!U54,"")</f>
        <v/>
      </c>
      <c r="AMH41" s="327" t="str">
        <f>IF(初始录入!$E46=初始录入!$K$2,达成度!V54,"")</f>
        <v/>
      </c>
      <c r="AMI41" s="327" t="str">
        <f>IF(初始录入!$E46=初始录入!$K$3,达成度!V54,"")</f>
        <v/>
      </c>
      <c r="AMJ41" s="216" t="str">
        <f>IF(初始录入!$E46=初始录入!$K$4,达成度!W54,"")</f>
        <v/>
      </c>
      <c r="AMK41" s="216" t="str">
        <f>IF(初始录入!$E46=初始录入!$K$5,达成度!W54,"")</f>
        <v/>
      </c>
      <c r="AMM41" s="215">
        <f t="shared" si="114"/>
        <v>34</v>
      </c>
      <c r="AMN41" s="222" t="str">
        <f t="shared" si="109"/>
        <v/>
      </c>
      <c r="AMO41" s="325" t="str">
        <f>IF($AMM41&lt;=$H$7,INDEX(达成度!$G$21:$G$170,$AMM41,1),"")</f>
        <v/>
      </c>
      <c r="AMP41" s="325" t="str">
        <f>IF($AMM41&lt;=$H$7,INDEX(达成度!$K$21:$K$170,$AMM41,1),"")</f>
        <v/>
      </c>
      <c r="AMQ41" s="325" t="str">
        <f>IF($AMM41&lt;=$H$7,INDEX(达成度!$O$21:$O$170,$AMM41,1),"")</f>
        <v/>
      </c>
      <c r="AMR41" s="325" t="str">
        <f>IF($AMM41&lt;=$H$7,INDEX(达成度!$S$21:$S$170,$AMM41,1),"")</f>
        <v/>
      </c>
      <c r="AMS41" s="326" t="str">
        <f>IF($AMM41&lt;=$H$7,INDEX(达成度!$W$21:$W$170,$AMM41,1),"")</f>
        <v/>
      </c>
      <c r="AMT41" s="328"/>
      <c r="AMU41" s="336"/>
      <c r="AMV41" s="222" t="str">
        <f t="shared" si="110"/>
        <v/>
      </c>
      <c r="AMW41" s="325" t="str">
        <f>IF($AMM41&lt;=$I$7,INDEX(达成度!$G$21:$G$170,$AMM41+$H$7,1),"")</f>
        <v/>
      </c>
      <c r="AMX41" s="325" t="str">
        <f>IF($AMM41&lt;=$I$7,INDEX(达成度!$K$21:$K$170,$AMM41+$H$7,1),"")</f>
        <v/>
      </c>
      <c r="AMY41" s="325" t="str">
        <f>IF($AMM41&lt;=$I$7,INDEX(达成度!$O$21:$O$170,$AMM41+$H$7,1),"")</f>
        <v/>
      </c>
      <c r="AMZ41" s="325" t="str">
        <f>IF($AMM41&lt;=$I$7,INDEX(达成度!$S$21:$S$170,$AMM41+$H$7,1),"")</f>
        <v/>
      </c>
      <c r="ANA41" s="326" t="str">
        <f>IF($AMM41&lt;=$I$7,INDEX(达成度!$W$21:$W$170,$AMM41+$H$7,1),"")</f>
        <v/>
      </c>
      <c r="ANB41" s="206"/>
      <c r="ANC41" s="215"/>
      <c r="AND41" s="216" t="str">
        <f t="shared" si="111"/>
        <v/>
      </c>
      <c r="ANE41" s="325" t="str">
        <f>IF($AMM41&lt;=$J$7,INDEX(达成度!$G$21:$G$170,$AMM41+$H$7+$I$7,1),"")</f>
        <v/>
      </c>
      <c r="ANF41" s="325" t="str">
        <f>IF($AMM41&lt;=$J$7,INDEX(达成度!$K$21:$K$170,$AMM41+$H$7+$I$7,1),"")</f>
        <v/>
      </c>
      <c r="ANG41" s="325" t="str">
        <f>IF($AMM41&lt;=$J$7,INDEX(达成度!$O$21:$O$170,$AMM41+$H$7+$I$7,1),"")</f>
        <v/>
      </c>
      <c r="ANH41" s="325" t="str">
        <f>IF($AMM41&lt;=$J$7,INDEX(达成度!$S$21:$S$170,$AMM41+$H$7+$I$7,1),"")</f>
        <v/>
      </c>
      <c r="ANI41" s="326" t="str">
        <f>IF($AMM41&lt;=$J$7,INDEX(达成度!$W$21:$W$170,$AMM41+$H$7+$I$7,1),"")</f>
        <v/>
      </c>
      <c r="ANK41" s="215"/>
      <c r="ANL41" s="216" t="str">
        <f t="shared" si="112"/>
        <v/>
      </c>
      <c r="ANM41" s="325" t="str">
        <f>IF($AMM41&lt;=$K$7,INDEX(达成度!$G$21:$G$170,$AMM41+$H$7+$I$7+$J$7,1),"")</f>
        <v/>
      </c>
      <c r="ANN41" s="325" t="str">
        <f>IF($AMM41&lt;=$K$7,INDEX(达成度!$K$21:$K$170,$AMM41+$H$7+$I$7+$J$7,1),"")</f>
        <v/>
      </c>
      <c r="ANO41" s="325" t="str">
        <f>IF($AMM41&lt;=$K$7,INDEX(达成度!$O$21:$O$170,$AMM41+$H$7+$I$7+$J$7,1),"")</f>
        <v/>
      </c>
      <c r="ANP41" s="325" t="str">
        <f>IF($AMM41&lt;=$K$7,INDEX(达成度!$S$21:$S$170,$AMM41+$H$7+$I$7+$J$7,1),"")</f>
        <v/>
      </c>
      <c r="ANQ41" s="326" t="str">
        <f>IF($AMM41&lt;=$K$7,INDEX(达成度!$W$21:$W$170,$AMM41+$H$7+$I$7+$J$7,1),"")</f>
        <v/>
      </c>
    </row>
    <row r="42" ht="18" customHeight="1" spans="1:1024 1025:1057">
      <c r="A42" s="215" t="str">
        <f>初始录入!A47</f>
        <v/>
      </c>
      <c r="B42" s="216" t="str">
        <f>IF(初始录入!B47&lt;&gt;"",初始录入!B47,"")</f>
        <v/>
      </c>
      <c r="C42" s="216" t="str">
        <f>IF(初始录入!C47&lt;&gt;"",初始录入!C47,"")</f>
        <v/>
      </c>
      <c r="D42" s="216" t="str">
        <f>IF(初始录入!D47&lt;&gt;"",初始录入!D47,"")</f>
        <v/>
      </c>
      <c r="E42" s="218" t="str">
        <f>IF(初始录入!E47&lt;&gt;"",初始录入!E47,"")</f>
        <v/>
      </c>
      <c r="G42" s="330"/>
      <c r="H42" s="295">
        <f>IF(初始录入!E47=H$6,1,0)</f>
        <v>0</v>
      </c>
      <c r="I42" s="295">
        <f>IF(初始录入!E47=I$6,1,0)</f>
        <v>0</v>
      </c>
      <c r="J42" s="295">
        <f>IF(初始录入!E47=J$6,1,0)</f>
        <v>0</v>
      </c>
      <c r="K42" s="321">
        <f>IF(初始录入!E47=K$6,1,0)</f>
        <v>0</v>
      </c>
      <c r="L42" s="28"/>
      <c r="M42" s="370" t="s">
        <v>193</v>
      </c>
      <c r="N42" s="371"/>
      <c r="O42" s="371"/>
      <c r="P42" s="371"/>
      <c r="Q42" s="371"/>
      <c r="R42" s="371"/>
      <c r="S42" s="372"/>
      <c r="X42" s="28"/>
      <c r="Y42" s="294">
        <v>100</v>
      </c>
      <c r="Z42" s="295">
        <f>成绩录入!$F$7</f>
        <v>0</v>
      </c>
      <c r="AA42" s="295">
        <f>成绩录入!F45</f>
        <v>0</v>
      </c>
      <c r="AB42" s="296">
        <f>IF(初始录入!$M$7&lt;&gt;"",IF(成绩录入!$F$7&lt;&gt;"",IF(初始录入!$P$7="次数",AA42/Z42*Y42,成绩录入!F45),0),0)</f>
        <v>0</v>
      </c>
      <c r="AC42" s="297">
        <f t="shared" si="161"/>
        <v>0</v>
      </c>
      <c r="AD42" s="297">
        <f t="shared" si="162"/>
        <v>0</v>
      </c>
      <c r="AE42" s="297">
        <f t="shared" si="163"/>
        <v>0</v>
      </c>
      <c r="AF42" s="297">
        <f t="shared" si="164"/>
        <v>0</v>
      </c>
      <c r="AG42" s="297">
        <f t="shared" si="165"/>
        <v>0</v>
      </c>
      <c r="AH42" s="298">
        <f t="shared" si="37"/>
        <v>0</v>
      </c>
      <c r="AI42" s="28"/>
      <c r="AJ42" s="260">
        <f>成绩录入!I45</f>
        <v>0</v>
      </c>
      <c r="AK42" s="248">
        <f>成绩录入!J45</f>
        <v>0</v>
      </c>
      <c r="AL42" s="248">
        <f>成绩录入!K45</f>
        <v>0</v>
      </c>
      <c r="AM42" s="248">
        <f>成绩录入!L45</f>
        <v>0</v>
      </c>
      <c r="AN42" s="248">
        <f>成绩录入!M45</f>
        <v>0</v>
      </c>
      <c r="AO42" s="298">
        <f t="shared" si="38"/>
        <v>0</v>
      </c>
      <c r="AP42" s="299"/>
      <c r="AQ42" s="260">
        <f>成绩录入!I45</f>
        <v>0</v>
      </c>
      <c r="AR42" s="248">
        <f>成绩录入!J45</f>
        <v>0</v>
      </c>
      <c r="AS42" s="248">
        <f>成绩录入!K45</f>
        <v>0</v>
      </c>
      <c r="AT42" s="248">
        <f>成绩录入!L45</f>
        <v>0</v>
      </c>
      <c r="AU42" s="248">
        <f>成绩录入!M45</f>
        <v>0</v>
      </c>
      <c r="AV42" s="298">
        <f t="shared" si="39"/>
        <v>0</v>
      </c>
      <c r="AW42" s="299"/>
      <c r="AX42" s="260">
        <f>成绩录入!I45</f>
        <v>0</v>
      </c>
      <c r="AY42" s="248">
        <f>成绩录入!J45</f>
        <v>0</v>
      </c>
      <c r="AZ42" s="248">
        <f>成绩录入!K45</f>
        <v>0</v>
      </c>
      <c r="BA42" s="248">
        <f>成绩录入!L45</f>
        <v>0</v>
      </c>
      <c r="BB42" s="248">
        <f>成绩录入!M45</f>
        <v>0</v>
      </c>
      <c r="BC42" s="298">
        <f t="shared" si="40"/>
        <v>0</v>
      </c>
      <c r="BD42" s="299"/>
      <c r="BE42" s="260">
        <f>成绩录入!I45</f>
        <v>0</v>
      </c>
      <c r="BF42" s="248">
        <f>成绩录入!J45</f>
        <v>0</v>
      </c>
      <c r="BG42" s="248">
        <f>成绩录入!K45</f>
        <v>0</v>
      </c>
      <c r="BH42" s="248">
        <f>成绩录入!L45</f>
        <v>0</v>
      </c>
      <c r="BI42" s="248">
        <f>成绩录入!M45</f>
        <v>0</v>
      </c>
      <c r="BJ42" s="298">
        <f t="shared" si="41"/>
        <v>0</v>
      </c>
      <c r="BK42" s="299"/>
      <c r="BL42" s="260">
        <f>成绩录入!I45</f>
        <v>0</v>
      </c>
      <c r="BM42" s="248">
        <f>成绩录入!J45</f>
        <v>0</v>
      </c>
      <c r="BN42" s="248">
        <f>成绩录入!K45</f>
        <v>0</v>
      </c>
      <c r="BO42" s="248">
        <f>成绩录入!L45</f>
        <v>0</v>
      </c>
      <c r="BP42" s="248">
        <f>成绩录入!M45</f>
        <v>0</v>
      </c>
      <c r="BQ42" s="298">
        <f t="shared" si="42"/>
        <v>0</v>
      </c>
      <c r="BR42" s="300"/>
      <c r="BS42" s="260">
        <f>成绩录入!P45</f>
        <v>0</v>
      </c>
      <c r="BT42" s="248">
        <f>成绩录入!Q45</f>
        <v>0</v>
      </c>
      <c r="BU42" s="248">
        <f>成绩录入!R45</f>
        <v>0</v>
      </c>
      <c r="BV42" s="248">
        <f>成绩录入!S45</f>
        <v>0</v>
      </c>
      <c r="BW42" s="248">
        <f>成绩录入!T45</f>
        <v>0</v>
      </c>
      <c r="BX42" s="248">
        <f>成绩录入!U45</f>
        <v>0</v>
      </c>
      <c r="BY42" s="248">
        <f>成绩录入!V45</f>
        <v>0</v>
      </c>
      <c r="BZ42" s="248">
        <f>成绩录入!W45</f>
        <v>0</v>
      </c>
      <c r="CA42" s="248">
        <f>成绩录入!X45</f>
        <v>0</v>
      </c>
      <c r="CB42" s="248">
        <f>成绩录入!Y45</f>
        <v>0</v>
      </c>
      <c r="CC42" s="298">
        <f t="shared" si="43"/>
        <v>0</v>
      </c>
      <c r="CD42" s="299"/>
      <c r="CE42" s="260">
        <f>成绩录入!P45</f>
        <v>0</v>
      </c>
      <c r="CF42" s="248">
        <f>成绩录入!Q45</f>
        <v>0</v>
      </c>
      <c r="CG42" s="248">
        <f>成绩录入!R45</f>
        <v>0</v>
      </c>
      <c r="CH42" s="248">
        <f>成绩录入!S45</f>
        <v>0</v>
      </c>
      <c r="CI42" s="248">
        <f>成绩录入!T45</f>
        <v>0</v>
      </c>
      <c r="CJ42" s="248">
        <f>成绩录入!U45</f>
        <v>0</v>
      </c>
      <c r="CK42" s="248">
        <f>成绩录入!V45</f>
        <v>0</v>
      </c>
      <c r="CL42" s="248">
        <f>成绩录入!W45</f>
        <v>0</v>
      </c>
      <c r="CM42" s="248">
        <f>成绩录入!X45</f>
        <v>0</v>
      </c>
      <c r="CN42" s="248">
        <f>成绩录入!Y45</f>
        <v>0</v>
      </c>
      <c r="CO42" s="298">
        <f t="shared" si="44"/>
        <v>0</v>
      </c>
      <c r="CP42" s="299"/>
      <c r="CQ42" s="260">
        <f>成绩录入!P45</f>
        <v>0</v>
      </c>
      <c r="CR42" s="248">
        <f>成绩录入!Q45</f>
        <v>0</v>
      </c>
      <c r="CS42" s="248">
        <f>成绩录入!R45</f>
        <v>0</v>
      </c>
      <c r="CT42" s="248">
        <f>成绩录入!S45</f>
        <v>0</v>
      </c>
      <c r="CU42" s="248">
        <f>成绩录入!T45</f>
        <v>0</v>
      </c>
      <c r="CV42" s="248">
        <f>成绩录入!U45</f>
        <v>0</v>
      </c>
      <c r="CW42" s="248">
        <f>成绩录入!V45</f>
        <v>0</v>
      </c>
      <c r="CX42" s="248">
        <f>成绩录入!W45</f>
        <v>0</v>
      </c>
      <c r="CY42" s="248">
        <f>成绩录入!X45</f>
        <v>0</v>
      </c>
      <c r="CZ42" s="248">
        <f>成绩录入!Y45</f>
        <v>0</v>
      </c>
      <c r="DA42" s="298">
        <f t="shared" si="45"/>
        <v>0</v>
      </c>
      <c r="DB42" s="299"/>
      <c r="DC42" s="260">
        <f>成绩录入!P45</f>
        <v>0</v>
      </c>
      <c r="DD42" s="248">
        <f>成绩录入!Q45</f>
        <v>0</v>
      </c>
      <c r="DE42" s="248">
        <f>成绩录入!R45</f>
        <v>0</v>
      </c>
      <c r="DF42" s="248">
        <f>成绩录入!S45</f>
        <v>0</v>
      </c>
      <c r="DG42" s="248">
        <f>成绩录入!T45</f>
        <v>0</v>
      </c>
      <c r="DH42" s="248">
        <f>成绩录入!U45</f>
        <v>0</v>
      </c>
      <c r="DI42" s="248">
        <f>成绩录入!V45</f>
        <v>0</v>
      </c>
      <c r="DJ42" s="248">
        <f>成绩录入!W45</f>
        <v>0</v>
      </c>
      <c r="DK42" s="248">
        <f>成绩录入!X45</f>
        <v>0</v>
      </c>
      <c r="DL42" s="248">
        <f>成绩录入!Y45</f>
        <v>0</v>
      </c>
      <c r="DM42" s="298">
        <f t="shared" si="46"/>
        <v>0</v>
      </c>
      <c r="DN42" s="299"/>
      <c r="DO42" s="260">
        <f>成绩录入!P45</f>
        <v>0</v>
      </c>
      <c r="DP42" s="248">
        <f>成绩录入!Q45</f>
        <v>0</v>
      </c>
      <c r="DQ42" s="248">
        <f>成绩录入!R45</f>
        <v>0</v>
      </c>
      <c r="DR42" s="248">
        <f>成绩录入!S45</f>
        <v>0</v>
      </c>
      <c r="DS42" s="248">
        <f>成绩录入!T45</f>
        <v>0</v>
      </c>
      <c r="DT42" s="248">
        <f>成绩录入!U45</f>
        <v>0</v>
      </c>
      <c r="DU42" s="248">
        <f>成绩录入!V45</f>
        <v>0</v>
      </c>
      <c r="DV42" s="248">
        <f>成绩录入!W45</f>
        <v>0</v>
      </c>
      <c r="DW42" s="248">
        <f>成绩录入!X45</f>
        <v>0</v>
      </c>
      <c r="DX42" s="248">
        <f>成绩录入!Y45</f>
        <v>0</v>
      </c>
      <c r="DY42" s="298">
        <f t="shared" si="47"/>
        <v>0</v>
      </c>
      <c r="DZ42" s="299"/>
      <c r="EA42" s="301" t="e">
        <f t="shared" si="48"/>
        <v>#DIV/0!</v>
      </c>
      <c r="EB42" s="297" t="e">
        <f t="shared" si="49"/>
        <v>#DIV/0!</v>
      </c>
      <c r="EC42" s="297" t="e">
        <f t="shared" si="50"/>
        <v>#DIV/0!</v>
      </c>
      <c r="ED42" s="297" t="e">
        <f t="shared" si="51"/>
        <v>#DIV/0!</v>
      </c>
      <c r="EE42" s="297" t="e">
        <f t="shared" si="52"/>
        <v>#DIV/0!</v>
      </c>
      <c r="EF42" s="302" t="e">
        <f t="shared" si="53"/>
        <v>#DIV/0!</v>
      </c>
      <c r="EG42" s="303"/>
      <c r="EH42" s="304">
        <f t="shared" si="54"/>
        <v>0</v>
      </c>
      <c r="EI42" s="296">
        <f>成绩录入!I45</f>
        <v>0</v>
      </c>
      <c r="EJ42" s="296">
        <f>成绩录入!J45</f>
        <v>0</v>
      </c>
      <c r="EK42" s="296">
        <f>成绩录入!K45</f>
        <v>0</v>
      </c>
      <c r="EL42" s="296">
        <f>成绩录入!L45</f>
        <v>0</v>
      </c>
      <c r="EM42" s="296">
        <f>成绩录入!M45</f>
        <v>0</v>
      </c>
      <c r="EN42" s="296">
        <f>成绩录入!P45</f>
        <v>0</v>
      </c>
      <c r="EO42" s="296">
        <f>成绩录入!Q45</f>
        <v>0</v>
      </c>
      <c r="EP42" s="296">
        <f>成绩录入!R45</f>
        <v>0</v>
      </c>
      <c r="EQ42" s="296">
        <f>成绩录入!S45</f>
        <v>0</v>
      </c>
      <c r="ER42" s="296">
        <f>成绩录入!T45</f>
        <v>0</v>
      </c>
      <c r="ES42" s="296">
        <f>成绩录入!U45</f>
        <v>0</v>
      </c>
      <c r="ET42" s="296">
        <f>成绩录入!V45</f>
        <v>0</v>
      </c>
      <c r="EU42" s="296">
        <f>成绩录入!W45</f>
        <v>0</v>
      </c>
      <c r="EV42" s="296">
        <f>成绩录入!X45</f>
        <v>0</v>
      </c>
      <c r="EW42" s="302">
        <f>成绩录入!Y45</f>
        <v>0</v>
      </c>
      <c r="EX42" s="303"/>
      <c r="EY42" s="304" t="str">
        <f t="shared" si="170"/>
        <v/>
      </c>
      <c r="EZ42" s="296" t="str">
        <f t="shared" si="170"/>
        <v/>
      </c>
      <c r="FA42" s="296" t="str">
        <f t="shared" si="170"/>
        <v/>
      </c>
      <c r="FB42" s="296" t="str">
        <f t="shared" si="170"/>
        <v/>
      </c>
      <c r="FC42" s="302">
        <f>成绩录入!AB45</f>
        <v>0</v>
      </c>
      <c r="FD42" s="303"/>
      <c r="FE42" s="304" t="str">
        <f t="shared" si="56"/>
        <v>√</v>
      </c>
      <c r="FF42" s="296" t="str">
        <f t="shared" si="57"/>
        <v>√</v>
      </c>
      <c r="FG42" s="296" t="str">
        <f t="shared" si="58"/>
        <v>√</v>
      </c>
      <c r="FH42" s="296" t="str">
        <f t="shared" si="59"/>
        <v>√</v>
      </c>
      <c r="FI42" s="302" t="str">
        <f t="shared" si="60"/>
        <v>√</v>
      </c>
      <c r="FJ42" s="299"/>
      <c r="FK42" s="260">
        <f>成绩录入!AB45</f>
        <v>0</v>
      </c>
      <c r="FL42" s="248">
        <f>成绩录入!AC45</f>
        <v>0</v>
      </c>
      <c r="FM42" s="248">
        <f>成绩录入!AD45</f>
        <v>0</v>
      </c>
      <c r="FN42" s="248">
        <f>成绩录入!AE45</f>
        <v>0</v>
      </c>
      <c r="FO42" s="248">
        <f>成绩录入!AF45</f>
        <v>0</v>
      </c>
      <c r="FP42" s="248">
        <f>成绩录入!AG45</f>
        <v>0</v>
      </c>
      <c r="FQ42" s="298">
        <f t="shared" si="61"/>
        <v>0</v>
      </c>
      <c r="FR42" s="299"/>
      <c r="FS42" s="260">
        <f>成绩录入!AB45</f>
        <v>0</v>
      </c>
      <c r="FT42" s="248">
        <f>成绩录入!AC45</f>
        <v>0</v>
      </c>
      <c r="FU42" s="248">
        <f>成绩录入!AD45</f>
        <v>0</v>
      </c>
      <c r="FV42" s="248">
        <f>成绩录入!AE45</f>
        <v>0</v>
      </c>
      <c r="FW42" s="248">
        <f>成绩录入!AF45</f>
        <v>0</v>
      </c>
      <c r="FX42" s="333">
        <f>成绩录入!AG45</f>
        <v>0</v>
      </c>
      <c r="FY42" s="298">
        <f t="shared" si="62"/>
        <v>0</v>
      </c>
      <c r="FZ42" s="299"/>
      <c r="GA42" s="260">
        <f>成绩录入!AB45</f>
        <v>0</v>
      </c>
      <c r="GB42" s="248">
        <f>成绩录入!AC45</f>
        <v>0</v>
      </c>
      <c r="GC42" s="248">
        <f>成绩录入!AD45</f>
        <v>0</v>
      </c>
      <c r="GD42" s="248">
        <f>成绩录入!AE45</f>
        <v>0</v>
      </c>
      <c r="GE42" s="248">
        <f>成绩录入!AF45</f>
        <v>0</v>
      </c>
      <c r="GF42" s="248">
        <f>成绩录入!AG45</f>
        <v>0</v>
      </c>
      <c r="GG42" s="298">
        <f t="shared" si="63"/>
        <v>0</v>
      </c>
      <c r="GH42" s="299"/>
      <c r="GI42" s="260">
        <f>成绩录入!AB45</f>
        <v>0</v>
      </c>
      <c r="GJ42" s="248">
        <f>成绩录入!AC45</f>
        <v>0</v>
      </c>
      <c r="GK42" s="248">
        <f>成绩录入!AD45</f>
        <v>0</v>
      </c>
      <c r="GL42" s="248">
        <f>成绩录入!AE45</f>
        <v>0</v>
      </c>
      <c r="GM42" s="248">
        <f>成绩录入!AF45</f>
        <v>0</v>
      </c>
      <c r="GN42" s="248">
        <f>成绩录入!AG45</f>
        <v>0</v>
      </c>
      <c r="GO42" s="298">
        <f t="shared" si="64"/>
        <v>0</v>
      </c>
      <c r="GP42" s="299"/>
      <c r="GQ42" s="260">
        <f>成绩录入!AB45</f>
        <v>0</v>
      </c>
      <c r="GR42" s="248">
        <f>成绩录入!AC45</f>
        <v>0</v>
      </c>
      <c r="GS42" s="248">
        <f>成绩录入!AD45</f>
        <v>0</v>
      </c>
      <c r="GT42" s="248">
        <f>成绩录入!AE45</f>
        <v>0</v>
      </c>
      <c r="GU42" s="248">
        <f>成绩录入!AF45</f>
        <v>0</v>
      </c>
      <c r="GV42" s="248">
        <f>成绩录入!AG45</f>
        <v>0</v>
      </c>
      <c r="GW42" s="298">
        <f t="shared" si="65"/>
        <v>0</v>
      </c>
      <c r="GX42" s="299"/>
      <c r="GY42" s="247">
        <f>成绩录入!AJ45</f>
        <v>0</v>
      </c>
      <c r="GZ42" s="248">
        <f>成绩录入!AK45</f>
        <v>0</v>
      </c>
      <c r="HA42" s="248">
        <f>成绩录入!AL45</f>
        <v>0</v>
      </c>
      <c r="HB42" s="248">
        <f>成绩录入!AM45</f>
        <v>0</v>
      </c>
      <c r="HC42" s="248">
        <f>成绩录入!AN45</f>
        <v>0</v>
      </c>
      <c r="HD42" s="248">
        <f>成绩录入!AO45</f>
        <v>0</v>
      </c>
      <c r="HE42" s="310">
        <f t="shared" si="171"/>
        <v>0</v>
      </c>
      <c r="HF42" s="299"/>
      <c r="HG42" s="247">
        <f>成绩录入!AJ45</f>
        <v>0</v>
      </c>
      <c r="HH42" s="248">
        <f>成绩录入!AK45</f>
        <v>0</v>
      </c>
      <c r="HI42" s="248">
        <f>成绩录入!AL45</f>
        <v>0</v>
      </c>
      <c r="HJ42" s="248">
        <f>成绩录入!AM45</f>
        <v>0</v>
      </c>
      <c r="HK42" s="248">
        <f>成绩录入!AN45</f>
        <v>0</v>
      </c>
      <c r="HL42" s="248">
        <f>成绩录入!AO45</f>
        <v>0</v>
      </c>
      <c r="HM42" s="310">
        <f t="shared" si="172"/>
        <v>0</v>
      </c>
      <c r="HN42" s="299"/>
      <c r="HO42" s="247">
        <f>成绩录入!AJ45</f>
        <v>0</v>
      </c>
      <c r="HP42" s="248">
        <f>成绩录入!AK45</f>
        <v>0</v>
      </c>
      <c r="HQ42" s="248">
        <f>成绩录入!AL45</f>
        <v>0</v>
      </c>
      <c r="HR42" s="248">
        <f>成绩录入!AM45</f>
        <v>0</v>
      </c>
      <c r="HS42" s="248">
        <f>成绩录入!AN45</f>
        <v>0</v>
      </c>
      <c r="HT42" s="248">
        <f>成绩录入!AO45</f>
        <v>0</v>
      </c>
      <c r="HU42" s="310">
        <f t="shared" si="173"/>
        <v>0</v>
      </c>
      <c r="HV42" s="299"/>
      <c r="HW42" s="247">
        <f>成绩录入!AJ45</f>
        <v>0</v>
      </c>
      <c r="HX42" s="248">
        <f>成绩录入!AK45</f>
        <v>0</v>
      </c>
      <c r="HY42" s="248">
        <f>成绩录入!AL45</f>
        <v>0</v>
      </c>
      <c r="HZ42" s="248">
        <f>成绩录入!AM45</f>
        <v>0</v>
      </c>
      <c r="IA42" s="248">
        <f>成绩录入!AN45</f>
        <v>0</v>
      </c>
      <c r="IB42" s="248">
        <f>成绩录入!AO45</f>
        <v>0</v>
      </c>
      <c r="IC42" s="310">
        <f t="shared" si="174"/>
        <v>0</v>
      </c>
      <c r="ID42" s="299"/>
      <c r="IE42" s="247">
        <f>成绩录入!AJ45</f>
        <v>0</v>
      </c>
      <c r="IF42" s="248">
        <f>成绩录入!AK45</f>
        <v>0</v>
      </c>
      <c r="IG42" s="248">
        <f>成绩录入!AL45</f>
        <v>0</v>
      </c>
      <c r="IH42" s="248">
        <f>成绩录入!AM45</f>
        <v>0</v>
      </c>
      <c r="II42" s="248">
        <f>成绩录入!AN45</f>
        <v>0</v>
      </c>
      <c r="IJ42" s="248">
        <f>成绩录入!AO45</f>
        <v>0</v>
      </c>
      <c r="IK42" s="310">
        <f t="shared" si="175"/>
        <v>0</v>
      </c>
      <c r="IL42" s="299"/>
      <c r="IM42" s="313" t="e">
        <f t="shared" si="71"/>
        <v>#DIV/0!</v>
      </c>
      <c r="IN42" s="314" t="e">
        <f t="shared" si="72"/>
        <v>#DIV/0!</v>
      </c>
      <c r="IO42" s="314" t="e">
        <f t="shared" si="73"/>
        <v>#DIV/0!</v>
      </c>
      <c r="IP42" s="314" t="e">
        <f t="shared" si="74"/>
        <v>#DIV/0!</v>
      </c>
      <c r="IQ42" s="314" t="e">
        <f t="shared" si="75"/>
        <v>#DIV/0!</v>
      </c>
      <c r="IR42" s="315" t="e">
        <f t="shared" si="76"/>
        <v>#DIV/0!</v>
      </c>
      <c r="IS42" s="316"/>
      <c r="IT42" s="214">
        <f>成绩录入!AR45</f>
        <v>0</v>
      </c>
      <c r="IU42" s="216">
        <f>成绩录入!AS45</f>
        <v>0</v>
      </c>
      <c r="IV42" s="216">
        <f>成绩录入!AT45</f>
        <v>0</v>
      </c>
      <c r="IW42" s="216">
        <f>成绩录入!AU45</f>
        <v>0</v>
      </c>
      <c r="IX42" s="216">
        <f>成绩录入!AV45</f>
        <v>0</v>
      </c>
      <c r="IY42" s="216">
        <f>成绩录入!AW45</f>
        <v>0</v>
      </c>
      <c r="IZ42" s="298">
        <f t="shared" si="77"/>
        <v>0</v>
      </c>
      <c r="JA42" s="299"/>
      <c r="JB42" s="317">
        <f>成绩录入!AR45</f>
        <v>0</v>
      </c>
      <c r="JC42" s="216">
        <f>成绩录入!AS45</f>
        <v>0</v>
      </c>
      <c r="JD42" s="216">
        <f>成绩录入!AT45</f>
        <v>0</v>
      </c>
      <c r="JE42" s="216">
        <f>成绩录入!AU45</f>
        <v>0</v>
      </c>
      <c r="JF42" s="216">
        <f>成绩录入!AV45</f>
        <v>0</v>
      </c>
      <c r="JG42" s="216">
        <f>成绩录入!AW45</f>
        <v>0</v>
      </c>
      <c r="JH42" s="298">
        <f t="shared" si="78"/>
        <v>0</v>
      </c>
      <c r="JI42" s="299"/>
      <c r="JJ42" s="248">
        <f>成绩录入!AR45</f>
        <v>0</v>
      </c>
      <c r="JK42" s="248">
        <f>成绩录入!AS45</f>
        <v>0</v>
      </c>
      <c r="JL42" s="248">
        <f>成绩录入!AT45</f>
        <v>0</v>
      </c>
      <c r="JM42" s="248">
        <f>成绩录入!AU45</f>
        <v>0</v>
      </c>
      <c r="JN42" s="248">
        <f>成绩录入!AV45</f>
        <v>0</v>
      </c>
      <c r="JO42" s="248">
        <f>成绩录入!AW45</f>
        <v>0</v>
      </c>
      <c r="JP42" s="298">
        <f t="shared" si="79"/>
        <v>0</v>
      </c>
      <c r="JQ42" s="299"/>
      <c r="JR42" s="308">
        <f>成绩录入!AR45</f>
        <v>0</v>
      </c>
      <c r="JS42" s="248">
        <f>成绩录入!AS45</f>
        <v>0</v>
      </c>
      <c r="JT42" s="248">
        <f>成绩录入!AT45</f>
        <v>0</v>
      </c>
      <c r="JU42" s="248">
        <f>成绩录入!AU45</f>
        <v>0</v>
      </c>
      <c r="JV42" s="248">
        <f>成绩录入!AV45</f>
        <v>0</v>
      </c>
      <c r="JW42" s="248">
        <f>成绩录入!AW45</f>
        <v>0</v>
      </c>
      <c r="JX42" s="298">
        <f t="shared" si="80"/>
        <v>0</v>
      </c>
      <c r="JY42" s="299"/>
      <c r="JZ42" s="308">
        <f>成绩录入!AR45</f>
        <v>0</v>
      </c>
      <c r="KA42" s="248">
        <f>成绩录入!AS45</f>
        <v>0</v>
      </c>
      <c r="KB42" s="248">
        <f>成绩录入!AT45</f>
        <v>0</v>
      </c>
      <c r="KC42" s="248">
        <f>成绩录入!AU45</f>
        <v>0</v>
      </c>
      <c r="KD42" s="248">
        <f>成绩录入!AV45</f>
        <v>0</v>
      </c>
      <c r="KE42" s="248">
        <f>成绩录入!AW45</f>
        <v>0</v>
      </c>
      <c r="KF42" s="298">
        <f t="shared" si="81"/>
        <v>0</v>
      </c>
      <c r="KG42" s="299"/>
      <c r="KH42" s="313">
        <f t="shared" si="166"/>
        <v>0</v>
      </c>
      <c r="KI42" s="314">
        <f t="shared" si="82"/>
        <v>0</v>
      </c>
      <c r="KJ42" s="314">
        <f t="shared" si="83"/>
        <v>0</v>
      </c>
      <c r="KK42" s="314">
        <f t="shared" si="84"/>
        <v>0</v>
      </c>
      <c r="KL42" s="314">
        <f t="shared" si="85"/>
        <v>0</v>
      </c>
      <c r="KM42" s="315">
        <f t="shared" si="86"/>
        <v>0</v>
      </c>
      <c r="KN42" s="90"/>
      <c r="KO42" s="294">
        <f>IF(总评!G40&lt;60,1,0)</f>
        <v>0</v>
      </c>
      <c r="KP42" s="295">
        <f t="shared" si="167"/>
        <v>0</v>
      </c>
      <c r="KQ42" s="295">
        <f t="shared" si="168"/>
        <v>0</v>
      </c>
      <c r="KR42" s="321">
        <f t="shared" si="169"/>
        <v>0</v>
      </c>
      <c r="KS42" s="321">
        <f t="shared" si="87"/>
        <v>0</v>
      </c>
      <c r="KT42" s="27"/>
      <c r="KU42" s="27"/>
      <c r="KV42" s="27"/>
      <c r="KW42" s="27"/>
      <c r="KX42" s="27"/>
      <c r="KY42" s="27"/>
      <c r="KZ42" s="27"/>
      <c r="LA42" s="27"/>
      <c r="LB42" s="27"/>
      <c r="LC42" s="27"/>
      <c r="OT42" s="247">
        <f>IF(OT$6=$OS$5,成绩录入!BC45,0)</f>
        <v>0</v>
      </c>
      <c r="OU42" s="248">
        <f>IF(OU$6=$OS$5,成绩录入!BD45,0)</f>
        <v>0</v>
      </c>
      <c r="OV42" s="248">
        <f>IF(OV$6=$OS$5,成绩录入!BE45,0)</f>
        <v>0</v>
      </c>
      <c r="OW42" s="248">
        <f>IF(OW$6=$OS$5,成绩录入!BF45,0)</f>
        <v>0</v>
      </c>
      <c r="OX42" s="248">
        <f>IF(OX$6=$OS$5,成绩录入!BG45,0)</f>
        <v>0</v>
      </c>
      <c r="OY42" s="248">
        <f>IF(OY$6=$OS$5,成绩录入!BH45,0)</f>
        <v>0</v>
      </c>
      <c r="OZ42" s="248">
        <f>IF(OZ$6=$OS$5,成绩录入!BI45,0)</f>
        <v>0</v>
      </c>
      <c r="PA42" s="248">
        <f>IF(PA$6=$OS$5,成绩录入!BJ45,0)</f>
        <v>0</v>
      </c>
      <c r="PB42" s="248">
        <f>IF(PB$6=$OS$5,成绩录入!BK45,0)</f>
        <v>0</v>
      </c>
      <c r="PC42" s="248">
        <f>IF(PC$6=$OS$5,成绩录入!BL45,0)</f>
        <v>0</v>
      </c>
      <c r="PD42" s="248">
        <f>IF(PD$6=$OS$5,成绩录入!BM45,0)</f>
        <v>0</v>
      </c>
      <c r="PE42" s="248">
        <f>IF(PE$6=$OS$5,成绩录入!BN45,0)</f>
        <v>0</v>
      </c>
      <c r="PF42" s="248">
        <f>IF(PF$6=$OS$5,成绩录入!BO45,0)</f>
        <v>0</v>
      </c>
      <c r="PG42" s="248">
        <f>IF(PG$6=$OS$5,成绩录入!BP45,0)</f>
        <v>0</v>
      </c>
      <c r="PH42" s="248">
        <f>IF(PH$6=$OS$5,成绩录入!BQ45,0)</f>
        <v>0</v>
      </c>
      <c r="PI42" s="248">
        <f>IF(PI$6=$OS$5,成绩录入!BR45,0)</f>
        <v>0</v>
      </c>
      <c r="PJ42" s="248">
        <f>IF(PJ$6=$OS$5,成绩录入!BS45,0)</f>
        <v>0</v>
      </c>
      <c r="PK42" s="248">
        <f>IF(PK$6=$OS$5,成绩录入!BT45,0)</f>
        <v>0</v>
      </c>
      <c r="PL42" s="248">
        <f>IF(PL$6=$OS$5,成绩录入!BU45,0)</f>
        <v>0</v>
      </c>
      <c r="PM42" s="248">
        <f>IF(PM$6=$OS$5,成绩录入!BV45,0)</f>
        <v>0</v>
      </c>
      <c r="PN42" s="248">
        <f>IF(PN$6=$OS$5,成绩录入!BW45,0)</f>
        <v>0</v>
      </c>
      <c r="PO42" s="248">
        <f>IF(PO$6=$OS$5,成绩录入!BX45,0)</f>
        <v>0</v>
      </c>
      <c r="PP42" s="248">
        <f>IF(PP$6=$OS$5,成绩录入!BY45,0)</f>
        <v>0</v>
      </c>
      <c r="PQ42" s="248">
        <f>IF(PQ$6=$OS$5,成绩录入!BZ45,0)</f>
        <v>0</v>
      </c>
      <c r="PR42" s="248">
        <f>IF(PR$6=$OS$5,成绩录入!CA45,0)</f>
        <v>0</v>
      </c>
      <c r="PS42" s="248">
        <f>IF(PS$6=$OS$5,成绩录入!CB45,0)</f>
        <v>0</v>
      </c>
      <c r="PT42" s="248">
        <f>IF(PT$6=$OS$5,成绩录入!CC45,0)</f>
        <v>0</v>
      </c>
      <c r="PU42" s="248">
        <f>IF(PU$6=$OS$5,成绩录入!CD45,0)</f>
        <v>0</v>
      </c>
      <c r="PV42" s="248">
        <f>IF(PV$6=$OS$5,成绩录入!CE45,0)</f>
        <v>0</v>
      </c>
      <c r="PW42" s="248">
        <f>IF(PW$6=$OS$5,成绩录入!CF45,0)</f>
        <v>0</v>
      </c>
      <c r="PX42" s="248">
        <f>IF(PX$6=$OS$5,成绩录入!CG45,0)</f>
        <v>0</v>
      </c>
      <c r="PY42" s="248">
        <f>IF(PY$6=$OS$5,成绩录入!CH45,0)</f>
        <v>0</v>
      </c>
      <c r="PZ42" s="248">
        <f>IF(PZ$6=$OS$5,成绩录入!CI45,0)</f>
        <v>0</v>
      </c>
      <c r="QA42" s="248">
        <f>IF(QA$6=$OS$5,成绩录入!CJ45,0)</f>
        <v>0</v>
      </c>
      <c r="QB42" s="248">
        <f>IF(QB$6=$OS$5,成绩录入!CK45,0)</f>
        <v>0</v>
      </c>
      <c r="QC42" s="248">
        <f>IF(QC$6=$OS$5,成绩录入!CL45,0)</f>
        <v>0</v>
      </c>
      <c r="QD42" s="248">
        <f>IF(QD$6=$OS$5,成绩录入!CM45,0)</f>
        <v>0</v>
      </c>
      <c r="QE42" s="248">
        <f>IF(QE$6=$OS$5,成绩录入!CN45,0)</f>
        <v>0</v>
      </c>
      <c r="QF42" s="248">
        <f>IF(QF$6=$OS$5,成绩录入!CO45,0)</f>
        <v>0</v>
      </c>
      <c r="QG42" s="248">
        <f>IF(QG$6=$OS$5,成绩录入!CP45,0)</f>
        <v>0</v>
      </c>
      <c r="QH42" s="248">
        <f>IF(QH$6=$OS$5,成绩录入!CQ45,0)</f>
        <v>0</v>
      </c>
      <c r="QI42" s="248">
        <f>IF(QI$6=$OS$5,成绩录入!CR45,0)</f>
        <v>0</v>
      </c>
      <c r="QJ42" s="248">
        <f>IF(QJ$6=$OS$5,成绩录入!CS45,0)</f>
        <v>0</v>
      </c>
      <c r="QK42" s="248">
        <f>IF(QK$6=$OS$5,成绩录入!CT45,0)</f>
        <v>0</v>
      </c>
      <c r="QL42" s="248">
        <f>IF(QL$6=$OS$5,成绩录入!CU45,0)</f>
        <v>0</v>
      </c>
      <c r="QM42" s="248">
        <f>IF(QM$6=$OS$5,成绩录入!CV45,0)</f>
        <v>0</v>
      </c>
      <c r="QN42" s="248">
        <f>IF(QN$6=$OS$5,成绩录入!CW45,0)</f>
        <v>0</v>
      </c>
      <c r="QO42" s="248">
        <f>IF(QO$6=$OS$5,成绩录入!CX45,0)</f>
        <v>0</v>
      </c>
      <c r="QP42" s="248">
        <f>IF(QP$6=$OS$5,成绩录入!CY45,0)</f>
        <v>0</v>
      </c>
      <c r="QQ42" s="248">
        <f>IF(QQ$6=$OS$5,成绩录入!CZ45,0)</f>
        <v>0</v>
      </c>
      <c r="QR42" s="248">
        <f>IF(QR$6=$OS$5,成绩录入!DA45,0)</f>
        <v>0</v>
      </c>
      <c r="QS42" s="248">
        <f>IF(QS$6=$OS$5,成绩录入!DB45,0)</f>
        <v>0</v>
      </c>
      <c r="QT42" s="248">
        <f>IF(QT$6=$OS$5,成绩录入!DC45,0)</f>
        <v>0</v>
      </c>
      <c r="QU42" s="248">
        <f>IF(QU$6=$OS$5,成绩录入!DD45,0)</f>
        <v>0</v>
      </c>
      <c r="QV42" s="248">
        <f>IF(QV$6=$OS$5,成绩录入!DE45,0)</f>
        <v>0</v>
      </c>
      <c r="QW42" s="248">
        <f>IF(QW$6=$OS$5,成绩录入!DF45,0)</f>
        <v>0</v>
      </c>
      <c r="QX42" s="248">
        <f>IF(QX$6=$OS$5,成绩录入!DG45,0)</f>
        <v>0</v>
      </c>
      <c r="QY42" s="248">
        <f>IF(QY$6=$OS$5,成绩录入!DH45,0)</f>
        <v>0</v>
      </c>
      <c r="QZ42" s="248">
        <f>IF(QZ$6=$OS$5,成绩录入!DI45,0)</f>
        <v>0</v>
      </c>
      <c r="RA42" s="248">
        <f>IF(RA$6=$OS$5,成绩录入!DJ45,0)</f>
        <v>0</v>
      </c>
      <c r="RB42" s="248">
        <f>IF(RB$6=$OS$5,成绩录入!DK45,0)</f>
        <v>0</v>
      </c>
      <c r="RC42" s="248">
        <f>IF(RC$6=$OS$5,成绩录入!DL45,0)</f>
        <v>0</v>
      </c>
      <c r="RD42" s="248">
        <f>IF(RD$6=$OS$5,成绩录入!DM45,0)</f>
        <v>0</v>
      </c>
      <c r="RE42" s="248">
        <f>IF(RE$6=$OS$5,成绩录入!DN45,0)</f>
        <v>0</v>
      </c>
      <c r="RF42" s="248">
        <f>IF(RF$6=$OS$5,成绩录入!DO45,0)</f>
        <v>0</v>
      </c>
      <c r="RG42" s="248">
        <f>IF(RG$6=$OS$5,成绩录入!DP45,0)</f>
        <v>0</v>
      </c>
      <c r="RH42" s="248">
        <f>IF(RH$6=$OS$5,成绩录入!DQ45,0)</f>
        <v>0</v>
      </c>
      <c r="RI42" s="248">
        <f>IF(RI$6=$OS$5,成绩录入!DR45,0)</f>
        <v>0</v>
      </c>
      <c r="RJ42" s="248">
        <f>IF(RJ$6=$OS$5,成绩录入!DS45,0)</f>
        <v>0</v>
      </c>
      <c r="RK42" s="248">
        <f>IF(RK$6=$OS$5,成绩录入!DT45,0)</f>
        <v>0</v>
      </c>
      <c r="RL42" s="248">
        <f>IF(RL$6=$OS$5,成绩录入!DU45,0)</f>
        <v>0</v>
      </c>
      <c r="RM42" s="248">
        <f>IF(RM$6=$OS$5,成绩录入!DV45,0)</f>
        <v>0</v>
      </c>
      <c r="RN42" s="248">
        <f>IF(RN$6=$OS$5,成绩录入!DW45,0)</f>
        <v>0</v>
      </c>
      <c r="RO42" s="248">
        <f>IF(RO$6=$OS$5,成绩录入!DX45,0)</f>
        <v>0</v>
      </c>
      <c r="RP42" s="248">
        <f>IF(RP$6=$OS$5,成绩录入!DY45,0)</f>
        <v>0</v>
      </c>
      <c r="RQ42" s="248">
        <f>IF(RQ$6=$OS$5,成绩录入!DZ45,0)</f>
        <v>0</v>
      </c>
      <c r="RR42" s="248">
        <f>IF(RR$6=$OS$5,成绩录入!EA45,0)</f>
        <v>0</v>
      </c>
      <c r="RS42" s="248">
        <f>IF(RS$6=$OS$5,成绩录入!EB45,0)</f>
        <v>0</v>
      </c>
      <c r="RT42" s="248">
        <f>IF(RT$6=$OS$5,成绩录入!EC45,0)</f>
        <v>0</v>
      </c>
      <c r="RU42" s="248">
        <f>IF(RU$6=$OS$5,成绩录入!ED45,0)</f>
        <v>0</v>
      </c>
      <c r="RV42" s="248">
        <f>IF(RV$6=$OS$5,成绩录入!EE45,0)</f>
        <v>0</v>
      </c>
      <c r="RW42" s="248">
        <f>IF(RW$6=$OS$5,成绩录入!EF45,0)</f>
        <v>0</v>
      </c>
      <c r="RX42" s="248">
        <f>IF(RX$6=$OS$5,成绩录入!EG45,0)</f>
        <v>0</v>
      </c>
      <c r="RY42" s="248">
        <f>IF(RY$6=$OS$5,成绩录入!EH45,0)</f>
        <v>0</v>
      </c>
      <c r="RZ42" s="248">
        <f>IF(RZ$6=$OS$5,成绩录入!EI45,0)</f>
        <v>0</v>
      </c>
      <c r="SA42" s="248">
        <f>IF(SA$6=$OS$5,成绩录入!EJ45,0)</f>
        <v>0</v>
      </c>
      <c r="SB42" s="248">
        <f>IF(SB$6=$OS$5,成绩录入!EK45,0)</f>
        <v>0</v>
      </c>
      <c r="SC42" s="248">
        <f>IF(SC$6=$OS$5,成绩录入!EL45,0)</f>
        <v>0</v>
      </c>
      <c r="SD42" s="248">
        <f>IF(SD$6=$OS$5,成绩录入!EM45,0)</f>
        <v>0</v>
      </c>
      <c r="SE42" s="248">
        <f>IF(SE$6=$OS$5,成绩录入!EN45,0)</f>
        <v>0</v>
      </c>
      <c r="SF42" s="248">
        <f>IF(SF$6=$OS$5,成绩录入!EO45,0)</f>
        <v>0</v>
      </c>
      <c r="SG42" s="248">
        <f>IF(SG$6=$OS$5,成绩录入!EP45,0)</f>
        <v>0</v>
      </c>
      <c r="SH42" s="248">
        <f>IF(SH$6=$OS$5,成绩录入!EQ45,0)</f>
        <v>0</v>
      </c>
      <c r="SI42" s="248">
        <f>IF(SI$6=$OS$5,成绩录入!ER45,0)</f>
        <v>0</v>
      </c>
      <c r="SJ42" s="248">
        <f>IF(SJ$6=$OS$5,成绩录入!ES45,0)</f>
        <v>0</v>
      </c>
      <c r="SK42" s="248">
        <f>IF(SK$6=$OS$5,成绩录入!ET45,0)</f>
        <v>0</v>
      </c>
      <c r="SL42" s="248">
        <f>IF(SL$6=$OS$5,成绩录入!EU45,0)</f>
        <v>0</v>
      </c>
      <c r="SM42" s="248">
        <f>IF(SM$6=$OS$5,成绩录入!EV45,0)</f>
        <v>0</v>
      </c>
      <c r="SN42" s="248">
        <f>IF(SN$6=$OS$5,成绩录入!EW45,0)</f>
        <v>0</v>
      </c>
      <c r="SO42" s="248">
        <f>IF(SO$6=$OS$5,成绩录入!EX45,0)</f>
        <v>0</v>
      </c>
      <c r="SP42" s="218">
        <f t="shared" si="88"/>
        <v>0</v>
      </c>
      <c r="SQ42" s="166"/>
      <c r="SR42" s="166"/>
      <c r="SS42" s="247">
        <f>IF(SS$6=$SR$5,成绩录入!BC45,0)</f>
        <v>0</v>
      </c>
      <c r="ST42" s="248">
        <f>IF(ST$6=$SR$5,成绩录入!BD45,0)</f>
        <v>0</v>
      </c>
      <c r="SU42" s="248">
        <f>IF(SU$6=$SR$5,成绩录入!BE45,0)</f>
        <v>0</v>
      </c>
      <c r="SV42" s="248">
        <f>IF(SV$6=$SR$5,成绩录入!BF45,0)</f>
        <v>0</v>
      </c>
      <c r="SW42" s="248">
        <f>IF(SW$6=$SR$5,成绩录入!BG45,0)</f>
        <v>0</v>
      </c>
      <c r="SX42" s="248">
        <f>IF(SX$6=$SR$5,成绩录入!BH45,0)</f>
        <v>0</v>
      </c>
      <c r="SY42" s="248">
        <f>IF(SY$6=$SR$5,成绩录入!BI45,0)</f>
        <v>0</v>
      </c>
      <c r="SZ42" s="248">
        <f>IF(SZ$6=$SR$5,成绩录入!BJ45,0)</f>
        <v>0</v>
      </c>
      <c r="TA42" s="248">
        <f>IF(TA$6=$SR$5,成绩录入!BK45,0)</f>
        <v>0</v>
      </c>
      <c r="TB42" s="248">
        <f>IF(TB$6=$SR$5,成绩录入!BL45,0)</f>
        <v>0</v>
      </c>
      <c r="TC42" s="248">
        <f>IF(TC$6=$SR$5,成绩录入!BM45,0)</f>
        <v>0</v>
      </c>
      <c r="TD42" s="248">
        <f>IF(TD$6=$SR$5,成绩录入!BN45,0)</f>
        <v>0</v>
      </c>
      <c r="TE42" s="248">
        <f>IF(TE$6=$SR$5,成绩录入!BO45,0)</f>
        <v>0</v>
      </c>
      <c r="TF42" s="248">
        <f>IF(TF$6=$SR$5,成绩录入!BP45,0)</f>
        <v>0</v>
      </c>
      <c r="TG42" s="248">
        <f>IF(TG$6=$SR$5,成绩录入!BQ45,0)</f>
        <v>0</v>
      </c>
      <c r="TH42" s="248">
        <f>IF(TH$6=$SR$5,成绩录入!BR45,0)</f>
        <v>0</v>
      </c>
      <c r="TI42" s="248">
        <f>IF(TI$6=$SR$5,成绩录入!BS45,0)</f>
        <v>0</v>
      </c>
      <c r="TJ42" s="248">
        <f>IF(TJ$6=$SR$5,成绩录入!BT45,0)</f>
        <v>0</v>
      </c>
      <c r="TK42" s="248">
        <f>IF(TK$6=$SR$5,成绩录入!BU45,0)</f>
        <v>0</v>
      </c>
      <c r="TL42" s="248">
        <f>IF(TL$6=$SR$5,成绩录入!BV45,0)</f>
        <v>0</v>
      </c>
      <c r="TM42" s="248">
        <f>IF(TM$6=$SR$5,成绩录入!BW45,0)</f>
        <v>0</v>
      </c>
      <c r="TN42" s="248">
        <f>IF(TN$6=$SR$5,成绩录入!BX45,0)</f>
        <v>0</v>
      </c>
      <c r="TO42" s="248">
        <f>IF(TO$6=$SR$5,成绩录入!BY45,0)</f>
        <v>0</v>
      </c>
      <c r="TP42" s="248">
        <f>IF(TP$6=$SR$5,成绩录入!BZ45,0)</f>
        <v>0</v>
      </c>
      <c r="TQ42" s="248">
        <f>IF(TQ$6=$SR$5,成绩录入!CA45,0)</f>
        <v>0</v>
      </c>
      <c r="TR42" s="248">
        <f>IF(TR$6=$SR$5,成绩录入!CB45,0)</f>
        <v>0</v>
      </c>
      <c r="TS42" s="248">
        <f>IF(TS$6=$SR$5,成绩录入!CC45,0)</f>
        <v>0</v>
      </c>
      <c r="TT42" s="248">
        <f>IF(TT$6=$SR$5,成绩录入!CD45,0)</f>
        <v>0</v>
      </c>
      <c r="TU42" s="248">
        <f>IF(TU$6=$SR$5,成绩录入!CE45,0)</f>
        <v>0</v>
      </c>
      <c r="TV42" s="248">
        <f>IF(TV$6=$SR$5,成绩录入!CF45,0)</f>
        <v>0</v>
      </c>
      <c r="TW42" s="248">
        <f>IF(TW$6=$SR$5,成绩录入!CG45,0)</f>
        <v>0</v>
      </c>
      <c r="TX42" s="248">
        <f>IF(TX$6=$SR$5,成绩录入!CH45,0)</f>
        <v>0</v>
      </c>
      <c r="TY42" s="248">
        <f>IF(TY$6=$SR$5,成绩录入!CI45,0)</f>
        <v>0</v>
      </c>
      <c r="TZ42" s="248">
        <f>IF(TZ$6=$SR$5,成绩录入!CJ45,0)</f>
        <v>0</v>
      </c>
      <c r="UA42" s="248">
        <f>IF(UA$6=$SR$5,成绩录入!CK45,0)</f>
        <v>0</v>
      </c>
      <c r="UB42" s="248">
        <f>IF(UB$6=$SR$5,成绩录入!CL45,0)</f>
        <v>0</v>
      </c>
      <c r="UC42" s="248">
        <f>IF(UC$6=$SR$5,成绩录入!CM45,0)</f>
        <v>0</v>
      </c>
      <c r="UD42" s="248">
        <f>IF(UD$6=$SR$5,成绩录入!CN45,0)</f>
        <v>0</v>
      </c>
      <c r="UE42" s="248">
        <f>IF(UE$6=$SR$5,成绩录入!CO45,0)</f>
        <v>0</v>
      </c>
      <c r="UF42" s="248">
        <f>IF(UF$6=$SR$5,成绩录入!CP45,0)</f>
        <v>0</v>
      </c>
      <c r="UG42" s="248">
        <f>IF(UG$6=$SR$5,成绩录入!CQ45,0)</f>
        <v>0</v>
      </c>
      <c r="UH42" s="248">
        <f>IF(UH$6=$SR$5,成绩录入!CR45,0)</f>
        <v>0</v>
      </c>
      <c r="UI42" s="248">
        <f>IF(UI$6=$SR$5,成绩录入!CS45,0)</f>
        <v>0</v>
      </c>
      <c r="UJ42" s="248">
        <f>IF(UJ$6=$SR$5,成绩录入!CT45,0)</f>
        <v>0</v>
      </c>
      <c r="UK42" s="248">
        <f>IF(UK$6=$SR$5,成绩录入!CU45,0)</f>
        <v>0</v>
      </c>
      <c r="UL42" s="248">
        <f>IF(UL$6=$SR$5,成绩录入!CV45,0)</f>
        <v>0</v>
      </c>
      <c r="UM42" s="248">
        <f>IF(UM$6=$SR$5,成绩录入!CW45,0)</f>
        <v>0</v>
      </c>
      <c r="UN42" s="248">
        <f>IF(UN$6=$SR$5,成绩录入!CX45,0)</f>
        <v>0</v>
      </c>
      <c r="UO42" s="248">
        <f>IF(UO$6=$SR$5,成绩录入!CY45,0)</f>
        <v>0</v>
      </c>
      <c r="UP42" s="248">
        <f>IF(UP$6=$SR$5,成绩录入!CZ45,0)</f>
        <v>0</v>
      </c>
      <c r="UQ42" s="248">
        <f>IF(UQ$6=$SR$5,成绩录入!DA45,0)</f>
        <v>0</v>
      </c>
      <c r="UR42" s="248">
        <f>IF(UR$6=$SR$5,成绩录入!DB45,0)</f>
        <v>0</v>
      </c>
      <c r="US42" s="248">
        <f>IF(US$6=$SR$5,成绩录入!DC45,0)</f>
        <v>0</v>
      </c>
      <c r="UT42" s="248">
        <f>IF(UT$6=$SR$5,成绩录入!DD45,0)</f>
        <v>0</v>
      </c>
      <c r="UU42" s="248">
        <f>IF(UU$6=$SR$5,成绩录入!DE45,0)</f>
        <v>0</v>
      </c>
      <c r="UV42" s="248">
        <f>IF(UV$6=$SR$5,成绩录入!DF45,0)</f>
        <v>0</v>
      </c>
      <c r="UW42" s="248">
        <f>IF(UW$6=$SR$5,成绩录入!DG45,0)</f>
        <v>0</v>
      </c>
      <c r="UX42" s="248">
        <f>IF(UX$6=$SR$5,成绩录入!DH45,0)</f>
        <v>0</v>
      </c>
      <c r="UY42" s="248">
        <f>IF(UY$6=$SR$5,成绩录入!DI45,0)</f>
        <v>0</v>
      </c>
      <c r="UZ42" s="248">
        <f>IF(UZ$6=$SR$5,成绩录入!DJ45,0)</f>
        <v>0</v>
      </c>
      <c r="VA42" s="248">
        <f>IF(VA$6=$SR$5,成绩录入!DK45,0)</f>
        <v>0</v>
      </c>
      <c r="VB42" s="248">
        <f>IF(VB$6=$SR$5,成绩录入!DL45,0)</f>
        <v>0</v>
      </c>
      <c r="VC42" s="248">
        <f>IF(VC$6=$SR$5,成绩录入!DM45,0)</f>
        <v>0</v>
      </c>
      <c r="VD42" s="248">
        <f>IF(VD$6=$SR$5,成绩录入!DN45,0)</f>
        <v>0</v>
      </c>
      <c r="VE42" s="248">
        <f>IF(VE$6=$SR$5,成绩录入!DO45,0)</f>
        <v>0</v>
      </c>
      <c r="VF42" s="248">
        <f>IF(VF$6=$SR$5,成绩录入!DP45,0)</f>
        <v>0</v>
      </c>
      <c r="VG42" s="248">
        <f>IF(VG$6=$SR$5,成绩录入!DQ45,0)</f>
        <v>0</v>
      </c>
      <c r="VH42" s="248">
        <f>IF(VH$6=$SR$5,成绩录入!DR45,0)</f>
        <v>0</v>
      </c>
      <c r="VI42" s="248">
        <f>IF(VI$6=$SR$5,成绩录入!DS45,0)</f>
        <v>0</v>
      </c>
      <c r="VJ42" s="248">
        <f>IF(VJ$6=$SR$5,成绩录入!DT45,0)</f>
        <v>0</v>
      </c>
      <c r="VK42" s="248">
        <f>IF(VK$6=$SR$5,成绩录入!DU45,0)</f>
        <v>0</v>
      </c>
      <c r="VL42" s="248">
        <f>IF(VL$6=$SR$5,成绩录入!DV45,0)</f>
        <v>0</v>
      </c>
      <c r="VM42" s="248">
        <f>IF(VM$6=$SR$5,成绩录入!DW45,0)</f>
        <v>0</v>
      </c>
      <c r="VN42" s="248">
        <f>IF(VN$6=$SR$5,成绩录入!DX45,0)</f>
        <v>0</v>
      </c>
      <c r="VO42" s="248">
        <f>IF(VO$6=$SR$5,成绩录入!DY45,0)</f>
        <v>0</v>
      </c>
      <c r="VP42" s="248">
        <f>IF(VP$6=$SR$5,成绩录入!DZ45,0)</f>
        <v>0</v>
      </c>
      <c r="VQ42" s="248">
        <f>IF(VQ$6=$SR$5,成绩录入!EA45,0)</f>
        <v>0</v>
      </c>
      <c r="VR42" s="248">
        <f>IF(VR$6=$SR$5,成绩录入!EB45,0)</f>
        <v>0</v>
      </c>
      <c r="VS42" s="248">
        <f>IF(VS$6=$SR$5,成绩录入!EC45,0)</f>
        <v>0</v>
      </c>
      <c r="VT42" s="248">
        <f>IF(VT$6=$SR$5,成绩录入!ED45,0)</f>
        <v>0</v>
      </c>
      <c r="VU42" s="248">
        <f>IF(VU$6=$SR$5,成绩录入!EE45,0)</f>
        <v>0</v>
      </c>
      <c r="VV42" s="248">
        <f>IF(VV$6=$SR$5,成绩录入!EF45,0)</f>
        <v>0</v>
      </c>
      <c r="VW42" s="248">
        <f>IF(VW$6=$SR$5,成绩录入!EG45,0)</f>
        <v>0</v>
      </c>
      <c r="VX42" s="248">
        <f>IF(VX$6=$SR$5,成绩录入!EH45,0)</f>
        <v>0</v>
      </c>
      <c r="VY42" s="248">
        <f>IF(VY$6=$SR$5,成绩录入!EI45,0)</f>
        <v>0</v>
      </c>
      <c r="VZ42" s="248">
        <f>IF(VZ$6=$SR$5,成绩录入!EJ45,0)</f>
        <v>0</v>
      </c>
      <c r="WA42" s="248">
        <f>IF(WA$6=$SR$5,成绩录入!EK45,0)</f>
        <v>0</v>
      </c>
      <c r="WB42" s="248">
        <f>IF(WB$6=$SR$5,成绩录入!EL45,0)</f>
        <v>0</v>
      </c>
      <c r="WC42" s="248">
        <f>IF(WC$6=$SR$5,成绩录入!EM45,0)</f>
        <v>0</v>
      </c>
      <c r="WD42" s="248">
        <f>IF(WD$6=$SR$5,成绩录入!EN45,0)</f>
        <v>0</v>
      </c>
      <c r="WE42" s="248">
        <f>IF(WE$6=$SR$5,成绩录入!EO45,0)</f>
        <v>0</v>
      </c>
      <c r="WF42" s="248">
        <f>IF(WF$6=$SR$5,成绩录入!EP45,0)</f>
        <v>0</v>
      </c>
      <c r="WG42" s="248">
        <f>IF(WG$6=$SR$5,成绩录入!EQ45,0)</f>
        <v>0</v>
      </c>
      <c r="WH42" s="248">
        <f>IF(WH$6=$SR$5,成绩录入!ER45,0)</f>
        <v>0</v>
      </c>
      <c r="WI42" s="248">
        <f>IF(WI$6=$SR$5,成绩录入!ES45,0)</f>
        <v>0</v>
      </c>
      <c r="WJ42" s="248">
        <f>IF(WJ$6=$SR$5,成绩录入!ET45,0)</f>
        <v>0</v>
      </c>
      <c r="WK42" s="248">
        <f>IF(WK$6=$SR$5,成绩录入!EU45,0)</f>
        <v>0</v>
      </c>
      <c r="WL42" s="248">
        <f>IF(WL$6=$SR$5,成绩录入!EV45,0)</f>
        <v>0</v>
      </c>
      <c r="WM42" s="248">
        <f>IF(WM$6=$SR$5,成绩录入!EW45,0)</f>
        <v>0</v>
      </c>
      <c r="WN42" s="248">
        <f>IF(WN$6=$SR$5,成绩录入!EX45,0)</f>
        <v>0</v>
      </c>
      <c r="WO42" s="218">
        <f t="shared" si="32"/>
        <v>0</v>
      </c>
      <c r="WP42" s="166"/>
      <c r="WQ42" s="166"/>
      <c r="WR42" s="247">
        <f>IF(WR$6=$WQ$5,成绩录入!BC45,0)</f>
        <v>0</v>
      </c>
      <c r="WS42" s="248">
        <f>IF(WS$6=$WQ$5,成绩录入!BD45,0)</f>
        <v>0</v>
      </c>
      <c r="WT42" s="248">
        <f>IF(WT$6=$WQ$5,成绩录入!BE45,0)</f>
        <v>0</v>
      </c>
      <c r="WU42" s="248">
        <f>IF(WU$6=$WQ$5,成绩录入!BF45,0)</f>
        <v>0</v>
      </c>
      <c r="WV42" s="248">
        <f>IF(WV$6=$WQ$5,成绩录入!BG45,0)</f>
        <v>0</v>
      </c>
      <c r="WW42" s="248">
        <f>IF(WW$6=$WQ$5,成绩录入!BH45,0)</f>
        <v>0</v>
      </c>
      <c r="WX42" s="248">
        <f>IF(WX$6=$WQ$5,成绩录入!BI45,0)</f>
        <v>0</v>
      </c>
      <c r="WY42" s="248">
        <f>IF(WY$6=$WQ$5,成绩录入!BJ45,0)</f>
        <v>0</v>
      </c>
      <c r="WZ42" s="248">
        <f>IF(WZ$6=$WQ$5,成绩录入!BK45,0)</f>
        <v>0</v>
      </c>
      <c r="XA42" s="248">
        <f>IF(XA$6=$WQ$5,成绩录入!BL45,0)</f>
        <v>0</v>
      </c>
      <c r="XB42" s="248">
        <f>IF(XB$6=$WQ$5,成绩录入!BM45,0)</f>
        <v>0</v>
      </c>
      <c r="XC42" s="248">
        <f>IF(XC$6=$WQ$5,成绩录入!BN45,0)</f>
        <v>0</v>
      </c>
      <c r="XD42" s="248">
        <f>IF(XD$6=$WQ$5,成绩录入!BO45,0)</f>
        <v>0</v>
      </c>
      <c r="XE42" s="248">
        <f>IF(XE$6=$WQ$5,成绩录入!BP45,0)</f>
        <v>0</v>
      </c>
      <c r="XF42" s="248">
        <f>IF(XF$6=$WQ$5,成绩录入!BQ45,0)</f>
        <v>0</v>
      </c>
      <c r="XG42" s="248">
        <f>IF(XG$6=$WQ$5,成绩录入!BR45,0)</f>
        <v>0</v>
      </c>
      <c r="XH42" s="248">
        <f>IF(XH$6=$WQ$5,成绩录入!BS45,0)</f>
        <v>0</v>
      </c>
      <c r="XI42" s="248">
        <f>IF(XI$6=$WQ$5,成绩录入!BT45,0)</f>
        <v>0</v>
      </c>
      <c r="XJ42" s="248">
        <f>IF(XJ$6=$WQ$5,成绩录入!BU45,0)</f>
        <v>0</v>
      </c>
      <c r="XK42" s="248">
        <f>IF(XK$6=$WQ$5,成绩录入!BV45,0)</f>
        <v>0</v>
      </c>
      <c r="XL42" s="248">
        <f>IF(XL$6=$WQ$5,成绩录入!BW45,0)</f>
        <v>0</v>
      </c>
      <c r="XM42" s="248">
        <f>IF(XM$6=$WQ$5,成绩录入!BX45,0)</f>
        <v>0</v>
      </c>
      <c r="XN42" s="248">
        <f>IF(XN$6=$WQ$5,成绩录入!BY45,0)</f>
        <v>0</v>
      </c>
      <c r="XO42" s="248">
        <f>IF(XO$6=$WQ$5,成绩录入!BZ45,0)</f>
        <v>0</v>
      </c>
      <c r="XP42" s="248">
        <f>IF(XP$6=$WQ$5,成绩录入!CA45,0)</f>
        <v>0</v>
      </c>
      <c r="XQ42" s="248">
        <f>IF(XQ$6=$WQ$5,成绩录入!CB45,0)</f>
        <v>0</v>
      </c>
      <c r="XR42" s="248">
        <f>IF(XR$6=$WQ$5,成绩录入!CC45,0)</f>
        <v>0</v>
      </c>
      <c r="XS42" s="248">
        <f>IF(XS$6=$WQ$5,成绩录入!CD45,0)</f>
        <v>0</v>
      </c>
      <c r="XT42" s="248">
        <f>IF(XT$6=$WQ$5,成绩录入!CE45,0)</f>
        <v>0</v>
      </c>
      <c r="XU42" s="248">
        <f>IF(XU$6=$WQ$5,成绩录入!CF45,0)</f>
        <v>0</v>
      </c>
      <c r="XV42" s="248">
        <f>IF(XV$6=$WQ$5,成绩录入!CG45,0)</f>
        <v>0</v>
      </c>
      <c r="XW42" s="248">
        <f>IF(XW$6=$WQ$5,成绩录入!CH45,0)</f>
        <v>0</v>
      </c>
      <c r="XX42" s="248">
        <f>IF(XX$6=$WQ$5,成绩录入!CI45,0)</f>
        <v>0</v>
      </c>
      <c r="XY42" s="248">
        <f>IF(XY$6=$WQ$5,成绩录入!CJ45,0)</f>
        <v>0</v>
      </c>
      <c r="XZ42" s="248">
        <f>IF(XZ$6=$WQ$5,成绩录入!CK45,0)</f>
        <v>0</v>
      </c>
      <c r="YA42" s="248">
        <f>IF(YA$6=$WQ$5,成绩录入!CL45,0)</f>
        <v>0</v>
      </c>
      <c r="YB42" s="248">
        <f>IF(YB$6=$WQ$5,成绩录入!CM45,0)</f>
        <v>0</v>
      </c>
      <c r="YC42" s="248">
        <f>IF(YC$6=$WQ$5,成绩录入!CN45,0)</f>
        <v>0</v>
      </c>
      <c r="YD42" s="248">
        <f>IF(YD$6=$WQ$5,成绩录入!CO45,0)</f>
        <v>0</v>
      </c>
      <c r="YE42" s="248">
        <f>IF(YE$6=$WQ$5,成绩录入!CP45,0)</f>
        <v>0</v>
      </c>
      <c r="YF42" s="248">
        <f>IF(YF$6=$WQ$5,成绩录入!CQ45,0)</f>
        <v>0</v>
      </c>
      <c r="YG42" s="248">
        <f>IF(YG$6=$WQ$5,成绩录入!CR45,0)</f>
        <v>0</v>
      </c>
      <c r="YH42" s="248">
        <f>IF(YH$6=$WQ$5,成绩录入!CS45,0)</f>
        <v>0</v>
      </c>
      <c r="YI42" s="248">
        <f>IF(YI$6=$WQ$5,成绩录入!CT45,0)</f>
        <v>0</v>
      </c>
      <c r="YJ42" s="248">
        <f>IF(YJ$6=$WQ$5,成绩录入!CU45,0)</f>
        <v>0</v>
      </c>
      <c r="YK42" s="248">
        <f>IF(YK$6=$WQ$5,成绩录入!CV45,0)</f>
        <v>0</v>
      </c>
      <c r="YL42" s="248">
        <f>IF(YL$6=$WQ$5,成绩录入!CW45,0)</f>
        <v>0</v>
      </c>
      <c r="YM42" s="248">
        <f>IF(YM$6=$WQ$5,成绩录入!CX45,0)</f>
        <v>0</v>
      </c>
      <c r="YN42" s="248">
        <f>IF(YN$6=$WQ$5,成绩录入!CY45,0)</f>
        <v>0</v>
      </c>
      <c r="YO42" s="248">
        <f>IF(YO$6=$WQ$5,成绩录入!CZ45,0)</f>
        <v>0</v>
      </c>
      <c r="YP42" s="248">
        <f>IF(YP$6=$WQ$5,成绩录入!DA45,0)</f>
        <v>0</v>
      </c>
      <c r="YQ42" s="248">
        <f>IF(YQ$6=$WQ$5,成绩录入!DB45,0)</f>
        <v>0</v>
      </c>
      <c r="YR42" s="248">
        <f>IF(YR$6=$WQ$5,成绩录入!DC45,0)</f>
        <v>0</v>
      </c>
      <c r="YS42" s="248">
        <f>IF(YS$6=$WQ$5,成绩录入!DD45,0)</f>
        <v>0</v>
      </c>
      <c r="YT42" s="248">
        <f>IF(YT$6=$WQ$5,成绩录入!DE45,0)</f>
        <v>0</v>
      </c>
      <c r="YU42" s="248">
        <f>IF(YU$6=$WQ$5,成绩录入!DF45,0)</f>
        <v>0</v>
      </c>
      <c r="YV42" s="248">
        <f>IF(YV$6=$WQ$5,成绩录入!DG45,0)</f>
        <v>0</v>
      </c>
      <c r="YW42" s="248">
        <f>IF(YW$6=$WQ$5,成绩录入!DH45,0)</f>
        <v>0</v>
      </c>
      <c r="YX42" s="248">
        <f>IF(YX$6=$WQ$5,成绩录入!DI45,0)</f>
        <v>0</v>
      </c>
      <c r="YY42" s="248">
        <f>IF(YY$6=$WQ$5,成绩录入!DJ45,0)</f>
        <v>0</v>
      </c>
      <c r="YZ42" s="248">
        <f>IF(YZ$6=$WQ$5,成绩录入!DK45,0)</f>
        <v>0</v>
      </c>
      <c r="ZA42" s="248">
        <f>IF(ZA$6=$WQ$5,成绩录入!DL45,0)</f>
        <v>0</v>
      </c>
      <c r="ZB42" s="248">
        <f>IF(ZB$6=$WQ$5,成绩录入!DM45,0)</f>
        <v>0</v>
      </c>
      <c r="ZC42" s="248">
        <f>IF(ZC$6=$WQ$5,成绩录入!DN45,0)</f>
        <v>0</v>
      </c>
      <c r="ZD42" s="248">
        <f>IF(ZD$6=$WQ$5,成绩录入!DO45,0)</f>
        <v>0</v>
      </c>
      <c r="ZE42" s="248">
        <f>IF(ZE$6=$WQ$5,成绩录入!DP45,0)</f>
        <v>0</v>
      </c>
      <c r="ZF42" s="248">
        <f>IF(ZF$6=$WQ$5,成绩录入!DQ45,0)</f>
        <v>0</v>
      </c>
      <c r="ZG42" s="248">
        <f>IF(ZG$6=$WQ$5,成绩录入!DR45,0)</f>
        <v>0</v>
      </c>
      <c r="ZH42" s="248">
        <f>IF(ZH$6=$WQ$5,成绩录入!DS45,0)</f>
        <v>0</v>
      </c>
      <c r="ZI42" s="248">
        <f>IF(ZI$6=$WQ$5,成绩录入!DT45,0)</f>
        <v>0</v>
      </c>
      <c r="ZJ42" s="248">
        <f>IF(ZJ$6=$WQ$5,成绩录入!DU45,0)</f>
        <v>0</v>
      </c>
      <c r="ZK42" s="248">
        <f>IF(ZK$6=$WQ$5,成绩录入!DV45,0)</f>
        <v>0</v>
      </c>
      <c r="ZL42" s="248">
        <f>IF(ZL$6=$WQ$5,成绩录入!DW45,0)</f>
        <v>0</v>
      </c>
      <c r="ZM42" s="248">
        <f>IF(ZM$6=$WQ$5,成绩录入!DX45,0)</f>
        <v>0</v>
      </c>
      <c r="ZN42" s="248">
        <f>IF(ZN$6=$WQ$5,成绩录入!DY45,0)</f>
        <v>0</v>
      </c>
      <c r="ZO42" s="248">
        <f>IF(ZO$6=$WQ$5,成绩录入!DZ45,0)</f>
        <v>0</v>
      </c>
      <c r="ZP42" s="248">
        <f>IF(ZP$6=$WQ$5,成绩录入!EA45,0)</f>
        <v>0</v>
      </c>
      <c r="ZQ42" s="248">
        <f>IF(ZQ$6=$WQ$5,成绩录入!EB45,0)</f>
        <v>0</v>
      </c>
      <c r="ZR42" s="248">
        <f>IF(ZR$6=$WQ$5,成绩录入!EC45,0)</f>
        <v>0</v>
      </c>
      <c r="ZS42" s="248">
        <f>IF(ZS$6=$WQ$5,成绩录入!ED45,0)</f>
        <v>0</v>
      </c>
      <c r="ZT42" s="248">
        <f>IF(ZT$6=$WQ$5,成绩录入!EE45,0)</f>
        <v>0</v>
      </c>
      <c r="ZU42" s="248">
        <f>IF(ZU$6=$WQ$5,成绩录入!EF45,0)</f>
        <v>0</v>
      </c>
      <c r="ZV42" s="248">
        <f>IF(ZV$6=$WQ$5,成绩录入!EG45,0)</f>
        <v>0</v>
      </c>
      <c r="ZW42" s="248">
        <f>IF(ZW$6=$WQ$5,成绩录入!EH45,0)</f>
        <v>0</v>
      </c>
      <c r="ZX42" s="248">
        <f>IF(ZX$6=$WQ$5,成绩录入!EI45,0)</f>
        <v>0</v>
      </c>
      <c r="ZY42" s="248">
        <f>IF(ZY$6=$WQ$5,成绩录入!EJ45,0)</f>
        <v>0</v>
      </c>
      <c r="ZZ42" s="248">
        <f>IF(ZZ$6=$WQ$5,成绩录入!EK45,0)</f>
        <v>0</v>
      </c>
      <c r="AAA42" s="248">
        <f>IF(AAA$6=$WQ$5,成绩录入!EL45,0)</f>
        <v>0</v>
      </c>
      <c r="AAB42" s="248">
        <f>IF(AAB$6=$WQ$5,成绩录入!EM45,0)</f>
        <v>0</v>
      </c>
      <c r="AAC42" s="248">
        <f>IF(AAC$6=$WQ$5,成绩录入!EN45,0)</f>
        <v>0</v>
      </c>
      <c r="AAD42" s="248">
        <f>IF(AAD$6=$WQ$5,成绩录入!EO45,0)</f>
        <v>0</v>
      </c>
      <c r="AAE42" s="248">
        <f>IF(AAE$6=$WQ$5,成绩录入!EP45,0)</f>
        <v>0</v>
      </c>
      <c r="AAF42" s="248">
        <f>IF(AAF$6=$WQ$5,成绩录入!EQ45,0)</f>
        <v>0</v>
      </c>
      <c r="AAG42" s="248">
        <f>IF(AAG$6=$WQ$5,成绩录入!ER45,0)</f>
        <v>0</v>
      </c>
      <c r="AAH42" s="248">
        <f>IF(AAH$6=$WQ$5,成绩录入!ES45,0)</f>
        <v>0</v>
      </c>
      <c r="AAI42" s="248">
        <f>IF(AAI$6=$WQ$5,成绩录入!ET45,0)</f>
        <v>0</v>
      </c>
      <c r="AAJ42" s="248">
        <f>IF(AAJ$6=$WQ$5,成绩录入!EU45,0)</f>
        <v>0</v>
      </c>
      <c r="AAK42" s="248">
        <f>IF(AAK$6=$WQ$5,成绩录入!EV45,0)</f>
        <v>0</v>
      </c>
      <c r="AAL42" s="248">
        <f>IF(AAL$6=$WQ$5,成绩录入!EW45,0)</f>
        <v>0</v>
      </c>
      <c r="AAM42" s="248">
        <f>IF(AAM$6=$WQ$5,成绩录入!EX45,0)</f>
        <v>0</v>
      </c>
      <c r="AAN42" s="218">
        <f t="shared" si="33"/>
        <v>0</v>
      </c>
      <c r="AAO42" s="206"/>
      <c r="AAQ42" s="247">
        <f>IF(AAQ$6=$AAP$5,成绩录入!BC45,0)</f>
        <v>0</v>
      </c>
      <c r="AAR42" s="248">
        <f>IF(AAR$6=$AAP$5,成绩录入!BD45,0)</f>
        <v>0</v>
      </c>
      <c r="AAS42" s="248">
        <f>IF(AAS$6=$AAP$5,成绩录入!BE45,0)</f>
        <v>0</v>
      </c>
      <c r="AAT42" s="248">
        <f>IF(AAT$6=$AAP$5,成绩录入!BF45,0)</f>
        <v>0</v>
      </c>
      <c r="AAU42" s="248">
        <f>IF(AAU$6=$AAP$5,成绩录入!BG45,0)</f>
        <v>0</v>
      </c>
      <c r="AAV42" s="248">
        <f>IF(AAV$6=$AAP$5,成绩录入!BH45,0)</f>
        <v>0</v>
      </c>
      <c r="AAW42" s="248">
        <f>IF(AAW$6=$AAP$5,成绩录入!BI45,0)</f>
        <v>0</v>
      </c>
      <c r="AAX42" s="248">
        <f>IF(AAX$6=$AAP$5,成绩录入!BJ45,0)</f>
        <v>0</v>
      </c>
      <c r="AAY42" s="248">
        <f>IF(AAY$6=$AAP$5,成绩录入!BK45,0)</f>
        <v>0</v>
      </c>
      <c r="AAZ42" s="248">
        <f>IF(AAZ$6=$AAP$5,成绩录入!BL45,0)</f>
        <v>0</v>
      </c>
      <c r="ABA42" s="248">
        <f>IF(ABA$6=$AAP$5,成绩录入!BM45,0)</f>
        <v>0</v>
      </c>
      <c r="ABB42" s="248">
        <f>IF(ABB$6=$AAP$5,成绩录入!BN45,0)</f>
        <v>0</v>
      </c>
      <c r="ABC42" s="248">
        <f>IF(ABC$6=$AAP$5,成绩录入!BO45,0)</f>
        <v>0</v>
      </c>
      <c r="ABD42" s="248">
        <f>IF(ABD$6=$AAP$5,成绩录入!BP45,0)</f>
        <v>0</v>
      </c>
      <c r="ABE42" s="248">
        <f>IF(ABE$6=$AAP$5,成绩录入!BQ45,0)</f>
        <v>0</v>
      </c>
      <c r="ABF42" s="248">
        <f>IF(ABF$6=$AAP$5,成绩录入!BR45,0)</f>
        <v>0</v>
      </c>
      <c r="ABG42" s="248">
        <f>IF(ABG$6=$AAP$5,成绩录入!BS45,0)</f>
        <v>0</v>
      </c>
      <c r="ABH42" s="248">
        <f>IF(ABH$6=$AAP$5,成绩录入!BT45,0)</f>
        <v>0</v>
      </c>
      <c r="ABI42" s="248">
        <f>IF(ABI$6=$AAP$5,成绩录入!BU45,0)</f>
        <v>0</v>
      </c>
      <c r="ABJ42" s="248">
        <f>IF(ABJ$6=$AAP$5,成绩录入!BV45,0)</f>
        <v>0</v>
      </c>
      <c r="ABK42" s="248">
        <f>IF(ABK$6=$AAP$5,成绩录入!BW45,0)</f>
        <v>0</v>
      </c>
      <c r="ABL42" s="248">
        <f>IF(ABL$6=$AAP$5,成绩录入!BX45,0)</f>
        <v>0</v>
      </c>
      <c r="ABM42" s="248">
        <f>IF(ABM$6=$AAP$5,成绩录入!BY45,0)</f>
        <v>0</v>
      </c>
      <c r="ABN42" s="248">
        <f>IF(ABN$6=$AAP$5,成绩录入!BZ45,0)</f>
        <v>0</v>
      </c>
      <c r="ABO42" s="248">
        <f>IF(ABO$6=$AAP$5,成绩录入!CA45,0)</f>
        <v>0</v>
      </c>
      <c r="ABP42" s="248">
        <f>IF(ABP$6=$AAP$5,成绩录入!CB45,0)</f>
        <v>0</v>
      </c>
      <c r="ABQ42" s="248">
        <f>IF(ABQ$6=$AAP$5,成绩录入!CC45,0)</f>
        <v>0</v>
      </c>
      <c r="ABR42" s="248">
        <f>IF(ABR$6=$AAP$5,成绩录入!CD45,0)</f>
        <v>0</v>
      </c>
      <c r="ABS42" s="248">
        <f>IF(ABS$6=$AAP$5,成绩录入!CE45,0)</f>
        <v>0</v>
      </c>
      <c r="ABT42" s="248">
        <f>IF(ABT$6=$AAP$5,成绩录入!CF45,0)</f>
        <v>0</v>
      </c>
      <c r="ABU42" s="248">
        <f>IF(ABU$6=$AAP$5,成绩录入!CG45,0)</f>
        <v>0</v>
      </c>
      <c r="ABV42" s="248">
        <f>IF(ABV$6=$AAP$5,成绩录入!CH45,0)</f>
        <v>0</v>
      </c>
      <c r="ABW42" s="248">
        <f>IF(ABW$6=$AAP$5,成绩录入!CI45,0)</f>
        <v>0</v>
      </c>
      <c r="ABX42" s="248">
        <f>IF(ABX$6=$AAP$5,成绩录入!CJ45,0)</f>
        <v>0</v>
      </c>
      <c r="ABY42" s="248">
        <f>IF(ABY$6=$AAP$5,成绩录入!CK45,0)</f>
        <v>0</v>
      </c>
      <c r="ABZ42" s="248">
        <f>IF(ABZ$6=$AAP$5,成绩录入!CL45,0)</f>
        <v>0</v>
      </c>
      <c r="ACA42" s="248">
        <f>IF(ACA$6=$AAP$5,成绩录入!CM45,0)</f>
        <v>0</v>
      </c>
      <c r="ACB42" s="248">
        <f>IF(ACB$6=$AAP$5,成绩录入!CN45,0)</f>
        <v>0</v>
      </c>
      <c r="ACC42" s="248">
        <f>IF(ACC$6=$AAP$5,成绩录入!CO45,0)</f>
        <v>0</v>
      </c>
      <c r="ACD42" s="248">
        <f>IF(ACD$6=$AAP$5,成绩录入!CP45,0)</f>
        <v>0</v>
      </c>
      <c r="ACE42" s="248">
        <f>IF(ACE$6=$AAP$5,成绩录入!CQ45,0)</f>
        <v>0</v>
      </c>
      <c r="ACF42" s="248">
        <f>IF(ACF$6=$AAP$5,成绩录入!CR45,0)</f>
        <v>0</v>
      </c>
      <c r="ACG42" s="248">
        <f>IF(ACG$6=$AAP$5,成绩录入!CS45,0)</f>
        <v>0</v>
      </c>
      <c r="ACH42" s="248">
        <f>IF(ACH$6=$AAP$5,成绩录入!CT45,0)</f>
        <v>0</v>
      </c>
      <c r="ACI42" s="248">
        <f>IF(ACI$6=$AAP$5,成绩录入!CU45,0)</f>
        <v>0</v>
      </c>
      <c r="ACJ42" s="248">
        <f>IF(ACJ$6=$AAP$5,成绩录入!CV45,0)</f>
        <v>0</v>
      </c>
      <c r="ACK42" s="248">
        <f>IF(ACK$6=$AAP$5,成绩录入!CW45,0)</f>
        <v>0</v>
      </c>
      <c r="ACL42" s="248">
        <f>IF(ACL$6=$AAP$5,成绩录入!CX45,0)</f>
        <v>0</v>
      </c>
      <c r="ACM42" s="248">
        <f>IF(ACM$6=$AAP$5,成绩录入!CY45,0)</f>
        <v>0</v>
      </c>
      <c r="ACN42" s="248">
        <f>IF(ACN$6=$AAP$5,成绩录入!CZ45,0)</f>
        <v>0</v>
      </c>
      <c r="ACO42" s="248">
        <f>IF(ACO$6=$AAP$5,成绩录入!DA45,0)</f>
        <v>0</v>
      </c>
      <c r="ACP42" s="248">
        <f>IF(ACP$6=$AAP$5,成绩录入!DB45,0)</f>
        <v>0</v>
      </c>
      <c r="ACQ42" s="248">
        <f>IF(ACQ$6=$AAP$5,成绩录入!DC45,0)</f>
        <v>0</v>
      </c>
      <c r="ACR42" s="248">
        <f>IF(ACR$6=$AAP$5,成绩录入!DD45,0)</f>
        <v>0</v>
      </c>
      <c r="ACS42" s="248">
        <f>IF(ACS$6=$AAP$5,成绩录入!DE45,0)</f>
        <v>0</v>
      </c>
      <c r="ACT42" s="248">
        <f>IF(ACT$6=$AAP$5,成绩录入!DF45,0)</f>
        <v>0</v>
      </c>
      <c r="ACU42" s="248">
        <f>IF(ACU$6=$AAP$5,成绩录入!DG45,0)</f>
        <v>0</v>
      </c>
      <c r="ACV42" s="248">
        <f>IF(ACV$6=$AAP$5,成绩录入!DH45,0)</f>
        <v>0</v>
      </c>
      <c r="ACW42" s="248">
        <f>IF(ACW$6=$AAP$5,成绩录入!DI45,0)</f>
        <v>0</v>
      </c>
      <c r="ACX42" s="248">
        <f>IF(ACX$6=$AAP$5,成绩录入!DJ45,0)</f>
        <v>0</v>
      </c>
      <c r="ACY42" s="248">
        <f>IF(ACY$6=$AAP$5,成绩录入!DK45,0)</f>
        <v>0</v>
      </c>
      <c r="ACZ42" s="248">
        <f>IF(ACZ$6=$AAP$5,成绩录入!DL45,0)</f>
        <v>0</v>
      </c>
      <c r="ADA42" s="248">
        <f>IF(ADA$6=$AAP$5,成绩录入!DM45,0)</f>
        <v>0</v>
      </c>
      <c r="ADB42" s="248">
        <f>IF(ADB$6=$AAP$5,成绩录入!DN45,0)</f>
        <v>0</v>
      </c>
      <c r="ADC42" s="248">
        <f>IF(ADC$6=$AAP$5,成绩录入!DO45,0)</f>
        <v>0</v>
      </c>
      <c r="ADD42" s="248">
        <f>IF(ADD$6=$AAP$5,成绩录入!DP45,0)</f>
        <v>0</v>
      </c>
      <c r="ADE42" s="248">
        <f>IF(ADE$6=$AAP$5,成绩录入!DQ45,0)</f>
        <v>0</v>
      </c>
      <c r="ADF42" s="248">
        <f>IF(ADF$6=$AAP$5,成绩录入!DR45,0)</f>
        <v>0</v>
      </c>
      <c r="ADG42" s="248">
        <f>IF(ADG$6=$AAP$5,成绩录入!DS45,0)</f>
        <v>0</v>
      </c>
      <c r="ADH42" s="248">
        <f>IF(ADH$6=$AAP$5,成绩录入!DT45,0)</f>
        <v>0</v>
      </c>
      <c r="ADI42" s="248">
        <f>IF(ADI$6=$AAP$5,成绩录入!DU45,0)</f>
        <v>0</v>
      </c>
      <c r="ADJ42" s="248">
        <f>IF(ADJ$6=$AAP$5,成绩录入!DV45,0)</f>
        <v>0</v>
      </c>
      <c r="ADK42" s="248">
        <f>IF(ADK$6=$AAP$5,成绩录入!DW45,0)</f>
        <v>0</v>
      </c>
      <c r="ADL42" s="248">
        <f>IF(ADL$6=$AAP$5,成绩录入!DX45,0)</f>
        <v>0</v>
      </c>
      <c r="ADM42" s="248">
        <f>IF(ADM$6=$AAP$5,成绩录入!DY45,0)</f>
        <v>0</v>
      </c>
      <c r="ADN42" s="248">
        <f>IF(ADN$6=$AAP$5,成绩录入!DZ45,0)</f>
        <v>0</v>
      </c>
      <c r="ADO42" s="248">
        <f>IF(ADO$6=$AAP$5,成绩录入!EA45,0)</f>
        <v>0</v>
      </c>
      <c r="ADP42" s="248">
        <f>IF(ADP$6=$AAP$5,成绩录入!EB45,0)</f>
        <v>0</v>
      </c>
      <c r="ADQ42" s="248">
        <f>IF(ADQ$6=$AAP$5,成绩录入!EC45,0)</f>
        <v>0</v>
      </c>
      <c r="ADR42" s="248">
        <f>IF(ADR$6=$AAP$5,成绩录入!ED45,0)</f>
        <v>0</v>
      </c>
      <c r="ADS42" s="248">
        <f>IF(ADS$6=$AAP$5,成绩录入!EE45,0)</f>
        <v>0</v>
      </c>
      <c r="ADT42" s="248">
        <f>IF(ADT$6=$AAP$5,成绩录入!EF45,0)</f>
        <v>0</v>
      </c>
      <c r="ADU42" s="248">
        <f>IF(ADU$6=$AAP$5,成绩录入!EG45,0)</f>
        <v>0</v>
      </c>
      <c r="ADV42" s="248">
        <f>IF(ADV$6=$AAP$5,成绩录入!EH45,0)</f>
        <v>0</v>
      </c>
      <c r="ADW42" s="248">
        <f>IF(ADW$6=$AAP$5,成绩录入!EI45,0)</f>
        <v>0</v>
      </c>
      <c r="ADX42" s="248">
        <f>IF(ADX$6=$AAP$5,成绩录入!EJ45,0)</f>
        <v>0</v>
      </c>
      <c r="ADY42" s="248">
        <f>IF(ADY$6=$AAP$5,成绩录入!EK45,0)</f>
        <v>0</v>
      </c>
      <c r="ADZ42" s="248">
        <f>IF(ADZ$6=$AAP$5,成绩录入!EL45,0)</f>
        <v>0</v>
      </c>
      <c r="AEA42" s="248">
        <f>IF(AEA$6=$AAP$5,成绩录入!EM45,0)</f>
        <v>0</v>
      </c>
      <c r="AEB42" s="248">
        <f>IF(AEB$6=$AAP$5,成绩录入!EN45,0)</f>
        <v>0</v>
      </c>
      <c r="AEC42" s="248">
        <f>IF(AEC$6=$AAP$5,成绩录入!EO45,0)</f>
        <v>0</v>
      </c>
      <c r="AED42" s="248">
        <f>IF(AED$6=$AAP$5,成绩录入!EP45,0)</f>
        <v>0</v>
      </c>
      <c r="AEE42" s="248">
        <f>IF(AEE$6=$AAP$5,成绩录入!EQ45,0)</f>
        <v>0</v>
      </c>
      <c r="AEF42" s="248">
        <f>IF(AEF$6=$AAP$5,成绩录入!ER45,0)</f>
        <v>0</v>
      </c>
      <c r="AEG42" s="248">
        <f>IF(AEG$6=$AAP$5,成绩录入!ES45,0)</f>
        <v>0</v>
      </c>
      <c r="AEH42" s="248">
        <f>IF(AEH$6=$AAP$5,成绩录入!ET45,0)</f>
        <v>0</v>
      </c>
      <c r="AEI42" s="248">
        <f>IF(AEI$6=$AAP$5,成绩录入!EU45,0)</f>
        <v>0</v>
      </c>
      <c r="AEJ42" s="248">
        <f>IF(AEJ$6=$AAP$5,成绩录入!EV45,0)</f>
        <v>0</v>
      </c>
      <c r="AEK42" s="248">
        <f>IF(AEK$6=$AAP$5,成绩录入!EW45,0)</f>
        <v>0</v>
      </c>
      <c r="AEL42" s="248">
        <f>IF(AEL$6=$AAP$5,成绩录入!EX45,0)</f>
        <v>0</v>
      </c>
      <c r="AEM42" s="218">
        <f t="shared" si="34"/>
        <v>0</v>
      </c>
      <c r="AEN42" s="166"/>
      <c r="AEO42" s="166"/>
      <c r="AEP42" s="247">
        <f>IF(AEP$6=$AEO$5,成绩录入!BC45,0)</f>
        <v>0</v>
      </c>
      <c r="AEQ42" s="248">
        <f>IF(AEQ$6=$AEO$5,成绩录入!BD45,0)</f>
        <v>0</v>
      </c>
      <c r="AER42" s="248">
        <f>IF(AER$6=$AEO$5,成绩录入!BE45,0)</f>
        <v>0</v>
      </c>
      <c r="AES42" s="248">
        <f>IF(AES$6=$AEO$5,成绩录入!BF45,0)</f>
        <v>0</v>
      </c>
      <c r="AET42" s="248">
        <f>IF(AET$6=$AEO$5,成绩录入!BG45,0)</f>
        <v>0</v>
      </c>
      <c r="AEU42" s="248">
        <f>IF(AEU$6=$AEO$5,成绩录入!BH45,0)</f>
        <v>0</v>
      </c>
      <c r="AEV42" s="248">
        <f>IF(AEV$6=$AEO$5,成绩录入!BI45,0)</f>
        <v>0</v>
      </c>
      <c r="AEW42" s="248">
        <f>IF(AEW$6=$AEO$5,成绩录入!BJ45,0)</f>
        <v>0</v>
      </c>
      <c r="AEX42" s="248">
        <f>IF(AEX$6=$AEO$5,成绩录入!BK45,0)</f>
        <v>0</v>
      </c>
      <c r="AEY42" s="248">
        <f>IF(AEY$6=$AEO$5,成绩录入!BL45,0)</f>
        <v>0</v>
      </c>
      <c r="AEZ42" s="248">
        <f>IF(AEZ$6=$AEO$5,成绩录入!BM45,0)</f>
        <v>0</v>
      </c>
      <c r="AFA42" s="248">
        <f>IF(AFA$6=$AEO$5,成绩录入!BN45,0)</f>
        <v>0</v>
      </c>
      <c r="AFB42" s="248">
        <f>IF(AFB$6=$AEO$5,成绩录入!BO45,0)</f>
        <v>0</v>
      </c>
      <c r="AFC42" s="248">
        <f>IF(AFC$6=$AEO$5,成绩录入!BP45,0)</f>
        <v>0</v>
      </c>
      <c r="AFD42" s="248">
        <f>IF(AFD$6=$AEO$5,成绩录入!BQ45,0)</f>
        <v>0</v>
      </c>
      <c r="AFE42" s="248">
        <f>IF(AFE$6=$AEO$5,成绩录入!BR45,0)</f>
        <v>0</v>
      </c>
      <c r="AFF42" s="248">
        <f>IF(AFF$6=$AEO$5,成绩录入!BS45,0)</f>
        <v>0</v>
      </c>
      <c r="AFG42" s="248">
        <f>IF(AFG$6=$AEO$5,成绩录入!BT45,0)</f>
        <v>0</v>
      </c>
      <c r="AFH42" s="248">
        <f>IF(AFH$6=$AEO$5,成绩录入!BU45,0)</f>
        <v>0</v>
      </c>
      <c r="AFI42" s="248">
        <f>IF(AFI$6=$AEO$5,成绩录入!BV45,0)</f>
        <v>0</v>
      </c>
      <c r="AFJ42" s="248">
        <f>IF(AFJ$6=$AEO$5,成绩录入!BW45,0)</f>
        <v>0</v>
      </c>
      <c r="AFK42" s="248">
        <f>IF(AFK$6=$AEO$5,成绩录入!BX45,0)</f>
        <v>0</v>
      </c>
      <c r="AFL42" s="248">
        <f>IF(AFL$6=$AEO$5,成绩录入!BY45,0)</f>
        <v>0</v>
      </c>
      <c r="AFM42" s="248">
        <f>IF(AFM$6=$AEO$5,成绩录入!BZ45,0)</f>
        <v>0</v>
      </c>
      <c r="AFN42" s="248">
        <f>IF(AFN$6=$AEO$5,成绩录入!CA45,0)</f>
        <v>0</v>
      </c>
      <c r="AFO42" s="248">
        <f>IF(AFO$6=$AEO$5,成绩录入!CB45,0)</f>
        <v>0</v>
      </c>
      <c r="AFP42" s="248">
        <f>IF(AFP$6=$AEO$5,成绩录入!CC45,0)</f>
        <v>0</v>
      </c>
      <c r="AFQ42" s="248">
        <f>IF(AFQ$6=$AEO$5,成绩录入!CD45,0)</f>
        <v>0</v>
      </c>
      <c r="AFR42" s="248">
        <f>IF(AFR$6=$AEO$5,成绩录入!CE45,0)</f>
        <v>0</v>
      </c>
      <c r="AFS42" s="248">
        <f>IF(AFS$6=$AEO$5,成绩录入!CF45,0)</f>
        <v>0</v>
      </c>
      <c r="AFT42" s="248">
        <f>IF(AFT$6=$AEO$5,成绩录入!CG45,0)</f>
        <v>0</v>
      </c>
      <c r="AFU42" s="248">
        <f>IF(AFU$6=$AEO$5,成绩录入!CH45,0)</f>
        <v>0</v>
      </c>
      <c r="AFV42" s="248">
        <f>IF(AFV$6=$AEO$5,成绩录入!CI45,0)</f>
        <v>0</v>
      </c>
      <c r="AFW42" s="248">
        <f>IF(AFW$6=$AEO$5,成绩录入!CJ45,0)</f>
        <v>0</v>
      </c>
      <c r="AFX42" s="248">
        <f>IF(AFX$6=$AEO$5,成绩录入!CK45,0)</f>
        <v>0</v>
      </c>
      <c r="AFY42" s="248">
        <f>IF(AFY$6=$AEO$5,成绩录入!CL45,0)</f>
        <v>0</v>
      </c>
      <c r="AFZ42" s="248">
        <f>IF(AFZ$6=$AEO$5,成绩录入!CM45,0)</f>
        <v>0</v>
      </c>
      <c r="AGA42" s="248">
        <f>IF(AGA$6=$AEO$5,成绩录入!CN45,0)</f>
        <v>0</v>
      </c>
      <c r="AGB42" s="248">
        <f>IF(AGB$6=$AEO$5,成绩录入!CO45,0)</f>
        <v>0</v>
      </c>
      <c r="AGC42" s="248">
        <f>IF(AGC$6=$AEO$5,成绩录入!CP45,0)</f>
        <v>0</v>
      </c>
      <c r="AGD42" s="248">
        <f>IF(AGD$6=$AEO$5,成绩录入!CQ45,0)</f>
        <v>0</v>
      </c>
      <c r="AGE42" s="248">
        <f>IF(AGE$6=$AEO$5,成绩录入!CR45,0)</f>
        <v>0</v>
      </c>
      <c r="AGF42" s="248">
        <f>IF(AGF$6=$AEO$5,成绩录入!CS45,0)</f>
        <v>0</v>
      </c>
      <c r="AGG42" s="248">
        <f>IF(AGG$6=$AEO$5,成绩录入!CT45,0)</f>
        <v>0</v>
      </c>
      <c r="AGH42" s="248">
        <f>IF(AGH$6=$AEO$5,成绩录入!CU45,0)</f>
        <v>0</v>
      </c>
      <c r="AGI42" s="248">
        <f>IF(AGI$6=$AEO$5,成绩录入!CV45,0)</f>
        <v>0</v>
      </c>
      <c r="AGJ42" s="248">
        <f>IF(AGJ$6=$AEO$5,成绩录入!CW45,0)</f>
        <v>0</v>
      </c>
      <c r="AGK42" s="248">
        <f>IF(AGK$6=$AEO$5,成绩录入!CX45,0)</f>
        <v>0</v>
      </c>
      <c r="AGL42" s="248">
        <f>IF(AGL$6=$AEO$5,成绩录入!CY45,0)</f>
        <v>0</v>
      </c>
      <c r="AGM42" s="248">
        <f>IF(AGM$6=$AEO$5,成绩录入!CZ45,0)</f>
        <v>0</v>
      </c>
      <c r="AGN42" s="248">
        <f>IF(AGN$6=$AEO$5,成绩录入!DA45,0)</f>
        <v>0</v>
      </c>
      <c r="AGO42" s="248">
        <f>IF(AGO$6=$AEO$5,成绩录入!DB45,0)</f>
        <v>0</v>
      </c>
      <c r="AGP42" s="248">
        <f>IF(AGP$6=$AEO$5,成绩录入!DC45,0)</f>
        <v>0</v>
      </c>
      <c r="AGQ42" s="248">
        <f>IF(AGQ$6=$AEO$5,成绩录入!DD45,0)</f>
        <v>0</v>
      </c>
      <c r="AGR42" s="248">
        <f>IF(AGR$6=$AEO$5,成绩录入!DE45,0)</f>
        <v>0</v>
      </c>
      <c r="AGS42" s="248">
        <f>IF(AGS$6=$AEO$5,成绩录入!DF45,0)</f>
        <v>0</v>
      </c>
      <c r="AGT42" s="248">
        <f>IF(AGT$6=$AEO$5,成绩录入!DG45,0)</f>
        <v>0</v>
      </c>
      <c r="AGU42" s="248">
        <f>IF(AGU$6=$AEO$5,成绩录入!DH45,0)</f>
        <v>0</v>
      </c>
      <c r="AGV42" s="248">
        <f>IF(AGV$6=$AEO$5,成绩录入!DI45,0)</f>
        <v>0</v>
      </c>
      <c r="AGW42" s="248">
        <f>IF(AGW$6=$AEO$5,成绩录入!DJ45,0)</f>
        <v>0</v>
      </c>
      <c r="AGX42" s="248">
        <f>IF(AGX$6=$AEO$5,成绩录入!DK45,0)</f>
        <v>0</v>
      </c>
      <c r="AGY42" s="248">
        <f>IF(AGY$6=$AEO$5,成绩录入!DL45,0)</f>
        <v>0</v>
      </c>
      <c r="AGZ42" s="248">
        <f>IF(AGZ$6=$AEO$5,成绩录入!DM45,0)</f>
        <v>0</v>
      </c>
      <c r="AHA42" s="248">
        <f>IF(AHA$6=$AEO$5,成绩录入!DN45,0)</f>
        <v>0</v>
      </c>
      <c r="AHB42" s="248">
        <f>IF(AHB$6=$AEO$5,成绩录入!DO45,0)</f>
        <v>0</v>
      </c>
      <c r="AHC42" s="248">
        <f>IF(AHC$6=$AEO$5,成绩录入!DP45,0)</f>
        <v>0</v>
      </c>
      <c r="AHD42" s="248">
        <f>IF(AHD$6=$AEO$5,成绩录入!DQ45,0)</f>
        <v>0</v>
      </c>
      <c r="AHE42" s="248">
        <f>IF(AHE$6=$AEO$5,成绩录入!DR45,0)</f>
        <v>0</v>
      </c>
      <c r="AHF42" s="248">
        <f>IF(AHF$6=$AEO$5,成绩录入!DS45,0)</f>
        <v>0</v>
      </c>
      <c r="AHG42" s="248">
        <f>IF(AHG$6=$AEO$5,成绩录入!DT45,0)</f>
        <v>0</v>
      </c>
      <c r="AHH42" s="248">
        <f>IF(AHH$6=$AEO$5,成绩录入!DU45,0)</f>
        <v>0</v>
      </c>
      <c r="AHI42" s="248">
        <f>IF(AHI$6=$AEO$5,成绩录入!DV45,0)</f>
        <v>0</v>
      </c>
      <c r="AHJ42" s="248">
        <f>IF(AHJ$6=$AEO$5,成绩录入!DW45,0)</f>
        <v>0</v>
      </c>
      <c r="AHK42" s="248">
        <f>IF(AHK$6=$AEO$5,成绩录入!DX45,0)</f>
        <v>0</v>
      </c>
      <c r="AHL42" s="248">
        <f>IF(AHL$6=$AEO$5,成绩录入!DY45,0)</f>
        <v>0</v>
      </c>
      <c r="AHM42" s="248">
        <f>IF(AHM$6=$AEO$5,成绩录入!DZ45,0)</f>
        <v>0</v>
      </c>
      <c r="AHN42" s="248">
        <f>IF(AHN$6=$AEO$5,成绩录入!EA45,0)</f>
        <v>0</v>
      </c>
      <c r="AHO42" s="248">
        <f>IF(AHO$6=$AEO$5,成绩录入!EB45,0)</f>
        <v>0</v>
      </c>
      <c r="AHP42" s="248">
        <f>IF(AHP$6=$AEO$5,成绩录入!EC45,0)</f>
        <v>0</v>
      </c>
      <c r="AHQ42" s="248">
        <f>IF(AHQ$6=$AEO$5,成绩录入!ED45,0)</f>
        <v>0</v>
      </c>
      <c r="AHR42" s="248">
        <f>IF(AHR$6=$AEO$5,成绩录入!EE45,0)</f>
        <v>0</v>
      </c>
      <c r="AHS42" s="248">
        <f>IF(AHS$6=$AEO$5,成绩录入!EF45,0)</f>
        <v>0</v>
      </c>
      <c r="AHT42" s="248">
        <f>IF(AHT$6=$AEO$5,成绩录入!EG45,0)</f>
        <v>0</v>
      </c>
      <c r="AHU42" s="248">
        <f>IF(AHU$6=$AEO$5,成绩录入!EH45,0)</f>
        <v>0</v>
      </c>
      <c r="AHV42" s="248">
        <f>IF(AHV$6=$AEO$5,成绩录入!EI45,0)</f>
        <v>0</v>
      </c>
      <c r="AHW42" s="248">
        <f>IF(AHW$6=$AEO$5,成绩录入!EJ45,0)</f>
        <v>0</v>
      </c>
      <c r="AHX42" s="248">
        <f>IF(AHX$6=$AEO$5,成绩录入!EK45,0)</f>
        <v>0</v>
      </c>
      <c r="AHY42" s="248">
        <f>IF(AHY$6=$AEO$5,成绩录入!EL45,0)</f>
        <v>0</v>
      </c>
      <c r="AHZ42" s="248">
        <f>IF(AHZ$6=$AEO$5,成绩录入!EM45,0)</f>
        <v>0</v>
      </c>
      <c r="AIA42" s="248">
        <f>IF(AIA$6=$AEO$5,成绩录入!EN45,0)</f>
        <v>0</v>
      </c>
      <c r="AIB42" s="248">
        <f>IF(AIB$6=$AEO$5,成绩录入!EO45,0)</f>
        <v>0</v>
      </c>
      <c r="AIC42" s="248">
        <f>IF(AIC$6=$AEO$5,成绩录入!EP45,0)</f>
        <v>0</v>
      </c>
      <c r="AID42" s="248">
        <f>IF(AID$6=$AEO$5,成绩录入!EQ45,0)</f>
        <v>0</v>
      </c>
      <c r="AIE42" s="248">
        <f>IF(AIE$6=$AEO$5,成绩录入!ER45,0)</f>
        <v>0</v>
      </c>
      <c r="AIF42" s="248">
        <f>IF(AIF$6=$AEO$5,成绩录入!ES45,0)</f>
        <v>0</v>
      </c>
      <c r="AIG42" s="248">
        <f>IF(AIG$6=$AEO$5,成绩录入!ET45,0)</f>
        <v>0</v>
      </c>
      <c r="AIH42" s="248">
        <f>IF(AIH$6=$AEO$5,成绩录入!EU45,0)</f>
        <v>0</v>
      </c>
      <c r="AII42" s="248">
        <f>IF(AII$6=$AEO$5,成绩录入!EV45,0)</f>
        <v>0</v>
      </c>
      <c r="AIJ42" s="248">
        <f>IF(AIJ$6=$AEO$5,成绩录入!EW45,0)</f>
        <v>0</v>
      </c>
      <c r="AIK42" s="248">
        <f>IF(AIK$6=$AEO$5,成绩录入!EX45,0)</f>
        <v>0</v>
      </c>
      <c r="AIL42" s="218">
        <f t="shared" si="35"/>
        <v>0</v>
      </c>
      <c r="AIN42" s="214" t="str">
        <f>初始录入!A47</f>
        <v/>
      </c>
      <c r="AIO42" s="215">
        <f>初始录入!B47</f>
        <v>0</v>
      </c>
      <c r="AIP42" s="216">
        <f>初始录入!C47</f>
        <v>0</v>
      </c>
      <c r="AIQ42" s="314">
        <f>IF(平时!D40&lt;&gt;"",平时!D40,0)</f>
        <v>0</v>
      </c>
      <c r="AIR42" s="324" t="str">
        <f t="shared" si="89"/>
        <v/>
      </c>
      <c r="AIS42" s="314">
        <f>IF(过程!D40&lt;&gt;"",过程!D40,0)</f>
        <v>0</v>
      </c>
      <c r="AIT42" s="324" t="str">
        <f t="shared" si="90"/>
        <v/>
      </c>
      <c r="AIU42" s="216">
        <f>IF(期末!D40&lt;&gt;"",期末!D40,0)</f>
        <v>0</v>
      </c>
      <c r="AIV42" s="324" t="str">
        <f t="shared" si="91"/>
        <v/>
      </c>
      <c r="AIW42" s="325">
        <f t="shared" si="92"/>
        <v>0</v>
      </c>
      <c r="AIX42" s="314">
        <f>IF(平时!E40&lt;&gt;"",平时!E40,0)</f>
        <v>0</v>
      </c>
      <c r="AIY42" s="324" t="str">
        <f t="shared" si="93"/>
        <v/>
      </c>
      <c r="AIZ42" s="314">
        <f>IF(过程!E40&lt;&gt;"",过程!E40,0)</f>
        <v>0</v>
      </c>
      <c r="AJA42" s="324" t="str">
        <f t="shared" si="94"/>
        <v/>
      </c>
      <c r="AJB42" s="216">
        <f>IF(期末!E40&lt;&gt;"",期末!E40,0)</f>
        <v>0</v>
      </c>
      <c r="AJC42" s="324" t="str">
        <f t="shared" si="95"/>
        <v/>
      </c>
      <c r="AJD42" s="325">
        <f t="shared" si="96"/>
        <v>0</v>
      </c>
      <c r="AJE42" s="314">
        <f>IF(平时!F40&lt;&gt;"",平时!F40,0)</f>
        <v>0</v>
      </c>
      <c r="AJF42" s="324" t="str">
        <f t="shared" si="97"/>
        <v/>
      </c>
      <c r="AJG42" s="314">
        <f>IF(过程!F40&lt;&gt;"",过程!F40,0)</f>
        <v>0</v>
      </c>
      <c r="AJH42" s="324" t="str">
        <f t="shared" si="98"/>
        <v/>
      </c>
      <c r="AJI42" s="216">
        <f>IF(期末!F40&lt;&gt;"",期末!F40,0)</f>
        <v>0</v>
      </c>
      <c r="AJJ42" s="324" t="str">
        <f t="shared" si="99"/>
        <v/>
      </c>
      <c r="AJK42" s="325">
        <f t="shared" si="100"/>
        <v>0</v>
      </c>
      <c r="AJL42" s="314">
        <f>IF(平时!G40&lt;&gt;"",平时!G40,0)</f>
        <v>0</v>
      </c>
      <c r="AJM42" s="324" t="str">
        <f t="shared" si="101"/>
        <v/>
      </c>
      <c r="AJN42" s="314">
        <f>IF(过程!G40&lt;&gt;"",过程!G40,0)</f>
        <v>0</v>
      </c>
      <c r="AJO42" s="324" t="str">
        <f t="shared" si="102"/>
        <v/>
      </c>
      <c r="AJP42" s="216">
        <f>IF(期末!G40&lt;&gt;"",期末!G40,0)</f>
        <v>0</v>
      </c>
      <c r="AJQ42" s="324" t="str">
        <f t="shared" si="103"/>
        <v/>
      </c>
      <c r="AJR42" s="325">
        <f t="shared" si="104"/>
        <v>0</v>
      </c>
      <c r="AJS42" s="314">
        <f>IF(平时!H40&lt;&gt;"",平时!H40,0)</f>
        <v>0</v>
      </c>
      <c r="AJT42" s="324" t="str">
        <f t="shared" si="105"/>
        <v/>
      </c>
      <c r="AJU42" s="314">
        <f>IF(过程!H40&lt;&gt;"",过程!H40,0)</f>
        <v>0</v>
      </c>
      <c r="AJV42" s="324" t="str">
        <f t="shared" si="106"/>
        <v/>
      </c>
      <c r="AJW42" s="216">
        <f>IF(期末!H40&lt;&gt;"",期末!H40,0)</f>
        <v>0</v>
      </c>
      <c r="AJX42" s="324" t="str">
        <f t="shared" si="107"/>
        <v/>
      </c>
      <c r="AJY42" s="326">
        <f t="shared" si="108"/>
        <v>0</v>
      </c>
      <c r="AKA42" s="216" t="str">
        <f>初始录入!A47</f>
        <v/>
      </c>
      <c r="AKB42" s="216">
        <f>初始录入!B47</f>
        <v>0</v>
      </c>
      <c r="AKC42" s="216">
        <f>初始录入!C47</f>
        <v>0</v>
      </c>
      <c r="AKD42" s="327" t="str">
        <f>IF(初始录入!$E47=初始录入!$K$2,达成度!$D55,"")</f>
        <v/>
      </c>
      <c r="AKE42" s="327" t="str">
        <f>IF(初始录入!$E47=初始录入!$K$3,达成度!D55,"")</f>
        <v/>
      </c>
      <c r="AKF42" s="216" t="str">
        <f>IF(初始录入!$E47=初始录入!$K$4,达成度!D55,"")</f>
        <v/>
      </c>
      <c r="AKG42" s="216" t="str">
        <f>IF(初始录入!$E47=初始录入!$K$5,达成度!D55,"")</f>
        <v/>
      </c>
      <c r="AKH42" s="327" t="str">
        <f>IF(初始录入!$E47=初始录入!$K$2,达成度!E55,"")</f>
        <v/>
      </c>
      <c r="AKI42" s="327" t="str">
        <f>IF(初始录入!$E47=初始录入!$K$3,达成度!E55,"")</f>
        <v/>
      </c>
      <c r="AKJ42" s="216" t="str">
        <f>IF(初始录入!$E47=初始录入!$K$4,达成度!E55,"")</f>
        <v/>
      </c>
      <c r="AKK42" s="216" t="str">
        <f>IF(初始录入!$E47=初始录入!$K$5,达成度!E55,"")</f>
        <v/>
      </c>
      <c r="AKL42" s="327" t="str">
        <f>IF(初始录入!$E47=初始录入!$K$2,达成度!F55,"")</f>
        <v/>
      </c>
      <c r="AKM42" s="327" t="str">
        <f>IF(初始录入!$E47=初始录入!$K$3,达成度!F55,"")</f>
        <v/>
      </c>
      <c r="AKN42" s="216" t="str">
        <f>IF(初始录入!$E47=初始录入!$K$4,达成度!F55,"")</f>
        <v/>
      </c>
      <c r="AKO42" s="216" t="str">
        <f>IF(初始录入!$E47=初始录入!$K$5,达成度!F55,"")</f>
        <v/>
      </c>
      <c r="AKP42" s="327" t="str">
        <f>IF(初始录入!$E47=初始录入!$K$2,达成度!H55,"")</f>
        <v/>
      </c>
      <c r="AKQ42" s="327" t="str">
        <f>IF(初始录入!$E47=初始录入!$K$3,达成度!H55,"")</f>
        <v/>
      </c>
      <c r="AKR42" s="216" t="str">
        <f>IF(初始录入!$E47=初始录入!$K$4,达成度!H55,"")</f>
        <v/>
      </c>
      <c r="AKS42" s="216" t="str">
        <f>IF(初始录入!$E47=初始录入!$K$5,达成度!H55,"")</f>
        <v/>
      </c>
      <c r="AKT42" s="327" t="str">
        <f>IF(初始录入!$E47=初始录入!$K$2,达成度!I55,"")</f>
        <v/>
      </c>
      <c r="AKU42" s="327" t="str">
        <f>IF(初始录入!$E47=初始录入!$K$3,达成度!I55,"")</f>
        <v/>
      </c>
      <c r="AKV42" s="216" t="str">
        <f>IF(初始录入!$E47=初始录入!$K$4,达成度!I55,"")</f>
        <v/>
      </c>
      <c r="AKW42" s="216" t="str">
        <f>IF(初始录入!$E47=初始录入!$K$5,达成度!I55,"")</f>
        <v/>
      </c>
      <c r="AKX42" s="327" t="str">
        <f>IF(初始录入!$E47=初始录入!$K$2,达成度!J55,"")</f>
        <v/>
      </c>
      <c r="AKY42" s="327" t="str">
        <f>IF(初始录入!$E47=初始录入!$K$3,达成度!J55,"")</f>
        <v/>
      </c>
      <c r="AKZ42" s="216" t="str">
        <f>IF(初始录入!$E47=初始录入!$K$4,达成度!J55,"")</f>
        <v/>
      </c>
      <c r="ALA42" s="216" t="str">
        <f>IF(初始录入!$E47=初始录入!$K$5,达成度!J55,"")</f>
        <v/>
      </c>
      <c r="ALB42" s="327" t="str">
        <f>IF(初始录入!$E47=初始录入!$K$2,达成度!L55,"")</f>
        <v/>
      </c>
      <c r="ALC42" s="327" t="str">
        <f>IF(初始录入!$E47=初始录入!$K$3,达成度!L55,"")</f>
        <v/>
      </c>
      <c r="ALD42" s="216" t="str">
        <f>IF(初始录入!$E47=初始录入!$K$4,达成度!L55,"")</f>
        <v/>
      </c>
      <c r="ALE42" s="216" t="str">
        <f>IF(初始录入!$E47=初始录入!$K$5,达成度!L55,"")</f>
        <v/>
      </c>
      <c r="ALF42" s="327" t="str">
        <f>IF(初始录入!$E47=初始录入!$K$2,达成度!M55,"")</f>
        <v/>
      </c>
      <c r="ALG42" s="327" t="str">
        <f>IF(初始录入!$E47=初始录入!$K$3,达成度!M55,"")</f>
        <v/>
      </c>
      <c r="ALH42" s="216" t="str">
        <f>IF(初始录入!$E47=初始录入!$K$4,达成度!M55,"")</f>
        <v/>
      </c>
      <c r="ALI42" s="216" t="str">
        <f>IF(初始录入!$E47=初始录入!$K$5,达成度!M55,"")</f>
        <v/>
      </c>
      <c r="ALJ42" s="327" t="str">
        <f>IF(初始录入!$E47=初始录入!$K$2,达成度!N55,"")</f>
        <v/>
      </c>
      <c r="ALK42" s="327" t="str">
        <f>IF(初始录入!$E47=初始录入!$K$3,达成度!N55,"")</f>
        <v/>
      </c>
      <c r="ALL42" s="216" t="str">
        <f>IF(初始录入!$E47=初始录入!$K$4,达成度!N55,"")</f>
        <v/>
      </c>
      <c r="ALM42" s="216" t="str">
        <f>IF(初始录入!$E47=初始录入!$K$5,达成度!N55,"")</f>
        <v/>
      </c>
      <c r="ALN42" s="327" t="str">
        <f>IF(初始录入!$E47=初始录入!$K$2,达成度!P55,"")</f>
        <v/>
      </c>
      <c r="ALO42" s="327" t="str">
        <f>IF(初始录入!$E47=初始录入!$K$3,达成度!P55,"")</f>
        <v/>
      </c>
      <c r="ALP42" s="216" t="str">
        <f>IF(初始录入!$E47=初始录入!$K$4,达成度!P55,"")</f>
        <v/>
      </c>
      <c r="ALQ42" s="216" t="str">
        <f>IF(初始录入!$E47=初始录入!$K$5,达成度!P55,"")</f>
        <v/>
      </c>
      <c r="ALR42" s="327" t="str">
        <f>IF(初始录入!$E47=初始录入!$K$2,达成度!Q55,"")</f>
        <v/>
      </c>
      <c r="ALS42" s="327" t="str">
        <f>IF(初始录入!$E47=初始录入!$K$3,达成度!Q55,"")</f>
        <v/>
      </c>
      <c r="ALT42" s="216" t="str">
        <f>IF(初始录入!$E47=初始录入!$K$4,达成度!Q55,"")</f>
        <v/>
      </c>
      <c r="ALU42" s="216" t="str">
        <f>IF(初始录入!$E47=初始录入!$K$5,达成度!Q55,"")</f>
        <v/>
      </c>
      <c r="ALV42" s="327" t="str">
        <f>IF(初始录入!$E47=初始录入!$K$2,达成度!R55,"")</f>
        <v/>
      </c>
      <c r="ALW42" s="327" t="str">
        <f>IF(初始录入!$E47=初始录入!$K$3,达成度!R55,"")</f>
        <v/>
      </c>
      <c r="ALX42" s="216" t="str">
        <f>IF(初始录入!$E47=初始录入!$K$4,达成度!R55,"")</f>
        <v/>
      </c>
      <c r="ALY42" s="216"/>
      <c r="ALZ42" s="327" t="str">
        <f>IF(初始录入!$E47=初始录入!$K$2,达成度!T55,"")</f>
        <v/>
      </c>
      <c r="AMA42" s="327" t="str">
        <f>IF(初始录入!$E47=初始录入!$K$3,达成度!T55,"")</f>
        <v/>
      </c>
      <c r="AMB42" s="216" t="str">
        <f>IF(初始录入!$E47=初始录入!$K$4,达成度!T55,"")</f>
        <v/>
      </c>
      <c r="AMC42" s="216" t="str">
        <f>IF(初始录入!$E47=初始录入!$K$5,达成度!T55,"")</f>
        <v/>
      </c>
      <c r="AMD42" s="327" t="str">
        <f>IF(初始录入!$E47=初始录入!$K$2,达成度!U55,"")</f>
        <v/>
      </c>
      <c r="AME42" s="327" t="str">
        <f>IF(初始录入!$E47=初始录入!$K$3,达成度!U55,"")</f>
        <v/>
      </c>
      <c r="AMF42" s="216" t="str">
        <f>IF(初始录入!$E47=初始录入!$K$4,达成度!U55,"")</f>
        <v/>
      </c>
      <c r="AMG42" s="216" t="str">
        <f>IF(初始录入!$E47=初始录入!$K$5,达成度!U55,"")</f>
        <v/>
      </c>
      <c r="AMH42" s="327" t="str">
        <f>IF(初始录入!$E47=初始录入!$K$2,达成度!V55,"")</f>
        <v/>
      </c>
      <c r="AMI42" s="327" t="str">
        <f>IF(初始录入!$E47=初始录入!$K$3,达成度!V55,"")</f>
        <v/>
      </c>
      <c r="AMJ42" s="216" t="str">
        <f>IF(初始录入!$E47=初始录入!$K$4,达成度!W55,"")</f>
        <v/>
      </c>
      <c r="AMK42" s="216" t="str">
        <f>IF(初始录入!$E47=初始录入!$K$5,达成度!W55,"")</f>
        <v/>
      </c>
      <c r="AMM42" s="215">
        <f t="shared" si="114"/>
        <v>35</v>
      </c>
      <c r="AMN42" s="222" t="str">
        <f t="shared" si="109"/>
        <v/>
      </c>
      <c r="AMO42" s="325" t="str">
        <f>IF($AMM42&lt;=$H$7,INDEX(达成度!$G$21:$G$170,$AMM42,1),"")</f>
        <v/>
      </c>
      <c r="AMP42" s="325" t="str">
        <f>IF($AMM42&lt;=$H$7,INDEX(达成度!$K$21:$K$170,$AMM42,1),"")</f>
        <v/>
      </c>
      <c r="AMQ42" s="325" t="str">
        <f>IF($AMM42&lt;=$H$7,INDEX(达成度!$O$21:$O$170,$AMM42,1),"")</f>
        <v/>
      </c>
      <c r="AMR42" s="325" t="str">
        <f>IF($AMM42&lt;=$H$7,INDEX(达成度!$S$21:$S$170,$AMM42,1),"")</f>
        <v/>
      </c>
      <c r="AMS42" s="326" t="str">
        <f>IF($AMM42&lt;=$H$7,INDEX(达成度!$W$21:$W$170,$AMM42,1),"")</f>
        <v/>
      </c>
      <c r="AMT42" s="328"/>
      <c r="AMU42" s="336"/>
      <c r="AMV42" s="222" t="str">
        <f t="shared" si="110"/>
        <v/>
      </c>
      <c r="AMW42" s="325" t="str">
        <f>IF($AMM42&lt;=$I$7,INDEX(达成度!$G$21:$G$170,$AMM42+$H$7,1),"")</f>
        <v/>
      </c>
      <c r="AMX42" s="325" t="str">
        <f>IF($AMM42&lt;=$I$7,INDEX(达成度!$K$21:$K$170,$AMM42+$H$7,1),"")</f>
        <v/>
      </c>
      <c r="AMY42" s="325" t="str">
        <f>IF($AMM42&lt;=$I$7,INDEX(达成度!$O$21:$O$170,$AMM42+$H$7,1),"")</f>
        <v/>
      </c>
      <c r="AMZ42" s="325" t="str">
        <f>IF($AMM42&lt;=$I$7,INDEX(达成度!$S$21:$S$170,$AMM42+$H$7,1),"")</f>
        <v/>
      </c>
      <c r="ANA42" s="326" t="str">
        <f>IF($AMM42&lt;=$I$7,INDEX(达成度!$W$21:$W$170,$AMM42+$H$7,1),"")</f>
        <v/>
      </c>
      <c r="ANB42" s="206"/>
      <c r="ANC42" s="215"/>
      <c r="AND42" s="216" t="str">
        <f t="shared" si="111"/>
        <v/>
      </c>
      <c r="ANE42" s="325" t="str">
        <f>IF($AMM42&lt;=$J$7,INDEX(达成度!$G$21:$G$170,$AMM42+$H$7+$I$7,1),"")</f>
        <v/>
      </c>
      <c r="ANF42" s="325" t="str">
        <f>IF($AMM42&lt;=$J$7,INDEX(达成度!$K$21:$K$170,$AMM42+$H$7+$I$7,1),"")</f>
        <v/>
      </c>
      <c r="ANG42" s="325" t="str">
        <f>IF($AMM42&lt;=$J$7,INDEX(达成度!$O$21:$O$170,$AMM42+$H$7+$I$7,1),"")</f>
        <v/>
      </c>
      <c r="ANH42" s="325" t="str">
        <f>IF($AMM42&lt;=$J$7,INDEX(达成度!$S$21:$S$170,$AMM42+$H$7+$I$7,1),"")</f>
        <v/>
      </c>
      <c r="ANI42" s="326" t="str">
        <f>IF($AMM42&lt;=$J$7,INDEX(达成度!$W$21:$W$170,$AMM42+$H$7+$I$7,1),"")</f>
        <v/>
      </c>
      <c r="ANK42" s="215"/>
      <c r="ANL42" s="216" t="str">
        <f t="shared" si="112"/>
        <v/>
      </c>
      <c r="ANM42" s="325" t="str">
        <f>IF($AMM42&lt;=$K$7,INDEX(达成度!$G$21:$G$170,$AMM42+$H$7+$I$7+$J$7,1),"")</f>
        <v/>
      </c>
      <c r="ANN42" s="325" t="str">
        <f>IF($AMM42&lt;=$K$7,INDEX(达成度!$K$21:$K$170,$AMM42+$H$7+$I$7+$J$7,1),"")</f>
        <v/>
      </c>
      <c r="ANO42" s="325" t="str">
        <f>IF($AMM42&lt;=$K$7,INDEX(达成度!$O$21:$O$170,$AMM42+$H$7+$I$7+$J$7,1),"")</f>
        <v/>
      </c>
      <c r="ANP42" s="325" t="str">
        <f>IF($AMM42&lt;=$K$7,INDEX(达成度!$S$21:$S$170,$AMM42+$H$7+$I$7+$J$7,1),"")</f>
        <v/>
      </c>
      <c r="ANQ42" s="326" t="str">
        <f>IF($AMM42&lt;=$K$7,INDEX(达成度!$W$21:$W$170,$AMM42+$H$7+$I$7+$J$7,1),"")</f>
        <v/>
      </c>
    </row>
    <row r="43" ht="18" customHeight="1" spans="1:1024 1025:1057">
      <c r="A43" s="215" t="str">
        <f>初始录入!A48</f>
        <v/>
      </c>
      <c r="B43" s="216" t="str">
        <f>IF(初始录入!B48&lt;&gt;"",初始录入!B48,"")</f>
        <v/>
      </c>
      <c r="C43" s="216" t="str">
        <f>IF(初始录入!C48&lt;&gt;"",初始录入!C48,"")</f>
        <v/>
      </c>
      <c r="D43" s="216" t="str">
        <f>IF(初始录入!D48&lt;&gt;"",初始录入!D48,"")</f>
        <v/>
      </c>
      <c r="E43" s="218" t="str">
        <f>IF(初始录入!E48&lt;&gt;"",初始录入!E48,"")</f>
        <v/>
      </c>
      <c r="G43" s="330"/>
      <c r="H43" s="295">
        <f>IF(初始录入!E48=H$6,1,0)</f>
        <v>0</v>
      </c>
      <c r="I43" s="295">
        <f>IF(初始录入!E48=I$6,1,0)</f>
        <v>0</v>
      </c>
      <c r="J43" s="295">
        <f>IF(初始录入!E48=J$6,1,0)</f>
        <v>0</v>
      </c>
      <c r="K43" s="321">
        <f>IF(初始录入!E48=K$6,1,0)</f>
        <v>0</v>
      </c>
      <c r="L43" s="28"/>
      <c r="M43" s="282">
        <f>初始录入!M10</f>
        <v>0</v>
      </c>
      <c r="N43" s="216">
        <f>成绩录入!AE7</f>
        <v>0</v>
      </c>
      <c r="O43" s="216"/>
      <c r="P43" s="295"/>
      <c r="Q43" s="216"/>
      <c r="R43" s="216"/>
      <c r="S43" s="218"/>
      <c r="X43" s="28"/>
      <c r="Y43" s="294">
        <v>100</v>
      </c>
      <c r="Z43" s="295">
        <f>成绩录入!$F$7</f>
        <v>0</v>
      </c>
      <c r="AA43" s="295">
        <f>成绩录入!F46</f>
        <v>0</v>
      </c>
      <c r="AB43" s="296">
        <f>IF(初始录入!$M$7&lt;&gt;"",IF(成绩录入!$F$7&lt;&gt;"",IF(初始录入!$P$7="次数",AA43/Z43*Y43,成绩录入!F46),0),0)</f>
        <v>0</v>
      </c>
      <c r="AC43" s="297">
        <f t="shared" si="161"/>
        <v>0</v>
      </c>
      <c r="AD43" s="297">
        <f t="shared" si="162"/>
        <v>0</v>
      </c>
      <c r="AE43" s="297">
        <f t="shared" si="163"/>
        <v>0</v>
      </c>
      <c r="AF43" s="297">
        <f t="shared" si="164"/>
        <v>0</v>
      </c>
      <c r="AG43" s="297">
        <f t="shared" si="165"/>
        <v>0</v>
      </c>
      <c r="AH43" s="298">
        <f t="shared" si="37"/>
        <v>0</v>
      </c>
      <c r="AI43" s="28"/>
      <c r="AJ43" s="260">
        <f>成绩录入!I46</f>
        <v>0</v>
      </c>
      <c r="AK43" s="248">
        <f>成绩录入!J46</f>
        <v>0</v>
      </c>
      <c r="AL43" s="248">
        <f>成绩录入!K46</f>
        <v>0</v>
      </c>
      <c r="AM43" s="248">
        <f>成绩录入!L46</f>
        <v>0</v>
      </c>
      <c r="AN43" s="248">
        <f>成绩录入!M46</f>
        <v>0</v>
      </c>
      <c r="AO43" s="298">
        <f t="shared" si="38"/>
        <v>0</v>
      </c>
      <c r="AP43" s="299"/>
      <c r="AQ43" s="260">
        <f>成绩录入!I46</f>
        <v>0</v>
      </c>
      <c r="AR43" s="248">
        <f>成绩录入!J46</f>
        <v>0</v>
      </c>
      <c r="AS43" s="248">
        <f>成绩录入!K46</f>
        <v>0</v>
      </c>
      <c r="AT43" s="248">
        <f>成绩录入!L46</f>
        <v>0</v>
      </c>
      <c r="AU43" s="248">
        <f>成绩录入!M46</f>
        <v>0</v>
      </c>
      <c r="AV43" s="298">
        <f t="shared" si="39"/>
        <v>0</v>
      </c>
      <c r="AW43" s="299"/>
      <c r="AX43" s="260">
        <f>成绩录入!I46</f>
        <v>0</v>
      </c>
      <c r="AY43" s="248">
        <f>成绩录入!J46</f>
        <v>0</v>
      </c>
      <c r="AZ43" s="248">
        <f>成绩录入!K46</f>
        <v>0</v>
      </c>
      <c r="BA43" s="248">
        <f>成绩录入!L46</f>
        <v>0</v>
      </c>
      <c r="BB43" s="248">
        <f>成绩录入!M46</f>
        <v>0</v>
      </c>
      <c r="BC43" s="298">
        <f t="shared" si="40"/>
        <v>0</v>
      </c>
      <c r="BD43" s="299"/>
      <c r="BE43" s="260">
        <f>成绩录入!I46</f>
        <v>0</v>
      </c>
      <c r="BF43" s="248">
        <f>成绩录入!J46</f>
        <v>0</v>
      </c>
      <c r="BG43" s="248">
        <f>成绩录入!K46</f>
        <v>0</v>
      </c>
      <c r="BH43" s="248">
        <f>成绩录入!L46</f>
        <v>0</v>
      </c>
      <c r="BI43" s="248">
        <f>成绩录入!M46</f>
        <v>0</v>
      </c>
      <c r="BJ43" s="298">
        <f t="shared" si="41"/>
        <v>0</v>
      </c>
      <c r="BK43" s="299"/>
      <c r="BL43" s="260">
        <f>成绩录入!I46</f>
        <v>0</v>
      </c>
      <c r="BM43" s="248">
        <f>成绩录入!J46</f>
        <v>0</v>
      </c>
      <c r="BN43" s="248">
        <f>成绩录入!K46</f>
        <v>0</v>
      </c>
      <c r="BO43" s="248">
        <f>成绩录入!L46</f>
        <v>0</v>
      </c>
      <c r="BP43" s="248">
        <f>成绩录入!M46</f>
        <v>0</v>
      </c>
      <c r="BQ43" s="298">
        <f t="shared" si="42"/>
        <v>0</v>
      </c>
      <c r="BR43" s="300"/>
      <c r="BS43" s="260">
        <f>成绩录入!P46</f>
        <v>0</v>
      </c>
      <c r="BT43" s="248">
        <f>成绩录入!Q46</f>
        <v>0</v>
      </c>
      <c r="BU43" s="248">
        <f>成绩录入!R46</f>
        <v>0</v>
      </c>
      <c r="BV43" s="248">
        <f>成绩录入!S46</f>
        <v>0</v>
      </c>
      <c r="BW43" s="248">
        <f>成绩录入!T46</f>
        <v>0</v>
      </c>
      <c r="BX43" s="248">
        <f>成绩录入!U46</f>
        <v>0</v>
      </c>
      <c r="BY43" s="248">
        <f>成绩录入!V46</f>
        <v>0</v>
      </c>
      <c r="BZ43" s="248">
        <f>成绩录入!W46</f>
        <v>0</v>
      </c>
      <c r="CA43" s="248">
        <f>成绩录入!X46</f>
        <v>0</v>
      </c>
      <c r="CB43" s="248">
        <f>成绩录入!Y46</f>
        <v>0</v>
      </c>
      <c r="CC43" s="298">
        <f t="shared" si="43"/>
        <v>0</v>
      </c>
      <c r="CD43" s="299"/>
      <c r="CE43" s="260">
        <f>成绩录入!P46</f>
        <v>0</v>
      </c>
      <c r="CF43" s="248">
        <f>成绩录入!Q46</f>
        <v>0</v>
      </c>
      <c r="CG43" s="248">
        <f>成绩录入!R46</f>
        <v>0</v>
      </c>
      <c r="CH43" s="248">
        <f>成绩录入!S46</f>
        <v>0</v>
      </c>
      <c r="CI43" s="248">
        <f>成绩录入!T46</f>
        <v>0</v>
      </c>
      <c r="CJ43" s="248">
        <f>成绩录入!U46</f>
        <v>0</v>
      </c>
      <c r="CK43" s="248">
        <f>成绩录入!V46</f>
        <v>0</v>
      </c>
      <c r="CL43" s="248">
        <f>成绩录入!W46</f>
        <v>0</v>
      </c>
      <c r="CM43" s="248">
        <f>成绩录入!X46</f>
        <v>0</v>
      </c>
      <c r="CN43" s="248">
        <f>成绩录入!Y46</f>
        <v>0</v>
      </c>
      <c r="CO43" s="298">
        <f t="shared" si="44"/>
        <v>0</v>
      </c>
      <c r="CP43" s="299"/>
      <c r="CQ43" s="260">
        <f>成绩录入!P46</f>
        <v>0</v>
      </c>
      <c r="CR43" s="248">
        <f>成绩录入!Q46</f>
        <v>0</v>
      </c>
      <c r="CS43" s="248">
        <f>成绩录入!R46</f>
        <v>0</v>
      </c>
      <c r="CT43" s="248">
        <f>成绩录入!S46</f>
        <v>0</v>
      </c>
      <c r="CU43" s="248">
        <f>成绩录入!T46</f>
        <v>0</v>
      </c>
      <c r="CV43" s="248">
        <f>成绩录入!U46</f>
        <v>0</v>
      </c>
      <c r="CW43" s="248">
        <f>成绩录入!V46</f>
        <v>0</v>
      </c>
      <c r="CX43" s="248">
        <f>成绩录入!W46</f>
        <v>0</v>
      </c>
      <c r="CY43" s="248">
        <f>成绩录入!X46</f>
        <v>0</v>
      </c>
      <c r="CZ43" s="248">
        <f>成绩录入!Y46</f>
        <v>0</v>
      </c>
      <c r="DA43" s="298">
        <f t="shared" si="45"/>
        <v>0</v>
      </c>
      <c r="DB43" s="299"/>
      <c r="DC43" s="260">
        <f>成绩录入!P46</f>
        <v>0</v>
      </c>
      <c r="DD43" s="248">
        <f>成绩录入!Q46</f>
        <v>0</v>
      </c>
      <c r="DE43" s="248">
        <f>成绩录入!R46</f>
        <v>0</v>
      </c>
      <c r="DF43" s="248">
        <f>成绩录入!S46</f>
        <v>0</v>
      </c>
      <c r="DG43" s="248">
        <f>成绩录入!T46</f>
        <v>0</v>
      </c>
      <c r="DH43" s="248">
        <f>成绩录入!U46</f>
        <v>0</v>
      </c>
      <c r="DI43" s="248">
        <f>成绩录入!V46</f>
        <v>0</v>
      </c>
      <c r="DJ43" s="248">
        <f>成绩录入!W46</f>
        <v>0</v>
      </c>
      <c r="DK43" s="248">
        <f>成绩录入!X46</f>
        <v>0</v>
      </c>
      <c r="DL43" s="248">
        <f>成绩录入!Y46</f>
        <v>0</v>
      </c>
      <c r="DM43" s="298">
        <f t="shared" si="46"/>
        <v>0</v>
      </c>
      <c r="DN43" s="299"/>
      <c r="DO43" s="260">
        <f>成绩录入!P46</f>
        <v>0</v>
      </c>
      <c r="DP43" s="248">
        <f>成绩录入!Q46</f>
        <v>0</v>
      </c>
      <c r="DQ43" s="248">
        <f>成绩录入!R46</f>
        <v>0</v>
      </c>
      <c r="DR43" s="248">
        <f>成绩录入!S46</f>
        <v>0</v>
      </c>
      <c r="DS43" s="248">
        <f>成绩录入!T46</f>
        <v>0</v>
      </c>
      <c r="DT43" s="248">
        <f>成绩录入!U46</f>
        <v>0</v>
      </c>
      <c r="DU43" s="248">
        <f>成绩录入!V46</f>
        <v>0</v>
      </c>
      <c r="DV43" s="248">
        <f>成绩录入!W46</f>
        <v>0</v>
      </c>
      <c r="DW43" s="248">
        <f>成绩录入!X46</f>
        <v>0</v>
      </c>
      <c r="DX43" s="248">
        <f>成绩录入!Y46</f>
        <v>0</v>
      </c>
      <c r="DY43" s="298">
        <f t="shared" si="47"/>
        <v>0</v>
      </c>
      <c r="DZ43" s="299"/>
      <c r="EA43" s="301" t="e">
        <f t="shared" si="48"/>
        <v>#DIV/0!</v>
      </c>
      <c r="EB43" s="297" t="e">
        <f t="shared" si="49"/>
        <v>#DIV/0!</v>
      </c>
      <c r="EC43" s="297" t="e">
        <f t="shared" si="50"/>
        <v>#DIV/0!</v>
      </c>
      <c r="ED43" s="297" t="e">
        <f t="shared" si="51"/>
        <v>#DIV/0!</v>
      </c>
      <c r="EE43" s="297" t="e">
        <f t="shared" si="52"/>
        <v>#DIV/0!</v>
      </c>
      <c r="EF43" s="302" t="e">
        <f t="shared" si="53"/>
        <v>#DIV/0!</v>
      </c>
      <c r="EG43" s="303"/>
      <c r="EH43" s="304">
        <f t="shared" si="54"/>
        <v>0</v>
      </c>
      <c r="EI43" s="296">
        <f>成绩录入!I46</f>
        <v>0</v>
      </c>
      <c r="EJ43" s="296">
        <f>成绩录入!J46</f>
        <v>0</v>
      </c>
      <c r="EK43" s="296">
        <f>成绩录入!K46</f>
        <v>0</v>
      </c>
      <c r="EL43" s="296">
        <f>成绩录入!L46</f>
        <v>0</v>
      </c>
      <c r="EM43" s="296">
        <f>成绩录入!M46</f>
        <v>0</v>
      </c>
      <c r="EN43" s="296">
        <f>成绩录入!P46</f>
        <v>0</v>
      </c>
      <c r="EO43" s="296">
        <f>成绩录入!Q46</f>
        <v>0</v>
      </c>
      <c r="EP43" s="296">
        <f>成绩录入!R46</f>
        <v>0</v>
      </c>
      <c r="EQ43" s="296">
        <f>成绩录入!S46</f>
        <v>0</v>
      </c>
      <c r="ER43" s="296">
        <f>成绩录入!T46</f>
        <v>0</v>
      </c>
      <c r="ES43" s="296">
        <f>成绩录入!U46</f>
        <v>0</v>
      </c>
      <c r="ET43" s="296">
        <f>成绩录入!V46</f>
        <v>0</v>
      </c>
      <c r="EU43" s="296">
        <f>成绩录入!W46</f>
        <v>0</v>
      </c>
      <c r="EV43" s="296">
        <f>成绩录入!X46</f>
        <v>0</v>
      </c>
      <c r="EW43" s="302">
        <f>成绩录入!Y46</f>
        <v>0</v>
      </c>
      <c r="EX43" s="303"/>
      <c r="EY43" s="304" t="str">
        <f t="shared" si="170"/>
        <v/>
      </c>
      <c r="EZ43" s="296" t="str">
        <f t="shared" si="170"/>
        <v/>
      </c>
      <c r="FA43" s="296" t="str">
        <f t="shared" si="170"/>
        <v/>
      </c>
      <c r="FB43" s="296" t="str">
        <f t="shared" si="170"/>
        <v/>
      </c>
      <c r="FC43" s="302">
        <f>成绩录入!AB46</f>
        <v>0</v>
      </c>
      <c r="FD43" s="303"/>
      <c r="FE43" s="304" t="str">
        <f t="shared" si="56"/>
        <v>√</v>
      </c>
      <c r="FF43" s="296" t="str">
        <f t="shared" si="57"/>
        <v>√</v>
      </c>
      <c r="FG43" s="296" t="str">
        <f t="shared" si="58"/>
        <v>√</v>
      </c>
      <c r="FH43" s="296" t="str">
        <f t="shared" si="59"/>
        <v>√</v>
      </c>
      <c r="FI43" s="302" t="str">
        <f t="shared" si="60"/>
        <v>√</v>
      </c>
      <c r="FJ43" s="299"/>
      <c r="FK43" s="260">
        <f>成绩录入!AB46</f>
        <v>0</v>
      </c>
      <c r="FL43" s="248">
        <f>成绩录入!AC46</f>
        <v>0</v>
      </c>
      <c r="FM43" s="248">
        <f>成绩录入!AD46</f>
        <v>0</v>
      </c>
      <c r="FN43" s="248">
        <f>成绩录入!AE46</f>
        <v>0</v>
      </c>
      <c r="FO43" s="248">
        <f>成绩录入!AF46</f>
        <v>0</v>
      </c>
      <c r="FP43" s="248">
        <f>成绩录入!AG46</f>
        <v>0</v>
      </c>
      <c r="FQ43" s="298">
        <f t="shared" si="61"/>
        <v>0</v>
      </c>
      <c r="FR43" s="299"/>
      <c r="FS43" s="260">
        <f>成绩录入!AB46</f>
        <v>0</v>
      </c>
      <c r="FT43" s="248">
        <f>成绩录入!AC46</f>
        <v>0</v>
      </c>
      <c r="FU43" s="248">
        <f>成绩录入!AD46</f>
        <v>0</v>
      </c>
      <c r="FV43" s="248">
        <f>成绩录入!AE46</f>
        <v>0</v>
      </c>
      <c r="FW43" s="248">
        <f>成绩录入!AF46</f>
        <v>0</v>
      </c>
      <c r="FX43" s="333">
        <f>成绩录入!AG46</f>
        <v>0</v>
      </c>
      <c r="FY43" s="298">
        <f t="shared" si="62"/>
        <v>0</v>
      </c>
      <c r="FZ43" s="299"/>
      <c r="GA43" s="260">
        <f>成绩录入!AB46</f>
        <v>0</v>
      </c>
      <c r="GB43" s="248">
        <f>成绩录入!AC46</f>
        <v>0</v>
      </c>
      <c r="GC43" s="248">
        <f>成绩录入!AD46</f>
        <v>0</v>
      </c>
      <c r="GD43" s="248">
        <f>成绩录入!AE46</f>
        <v>0</v>
      </c>
      <c r="GE43" s="248">
        <f>成绩录入!AF46</f>
        <v>0</v>
      </c>
      <c r="GF43" s="248">
        <f>成绩录入!AG46</f>
        <v>0</v>
      </c>
      <c r="GG43" s="298">
        <f t="shared" si="63"/>
        <v>0</v>
      </c>
      <c r="GH43" s="299"/>
      <c r="GI43" s="260">
        <f>成绩录入!AB46</f>
        <v>0</v>
      </c>
      <c r="GJ43" s="248">
        <f>成绩录入!AC46</f>
        <v>0</v>
      </c>
      <c r="GK43" s="248">
        <f>成绩录入!AD46</f>
        <v>0</v>
      </c>
      <c r="GL43" s="248">
        <f>成绩录入!AE46</f>
        <v>0</v>
      </c>
      <c r="GM43" s="248">
        <f>成绩录入!AF46</f>
        <v>0</v>
      </c>
      <c r="GN43" s="248">
        <f>成绩录入!AG46</f>
        <v>0</v>
      </c>
      <c r="GO43" s="298">
        <f t="shared" si="64"/>
        <v>0</v>
      </c>
      <c r="GP43" s="299"/>
      <c r="GQ43" s="260">
        <f>成绩录入!AB46</f>
        <v>0</v>
      </c>
      <c r="GR43" s="248">
        <f>成绩录入!AC46</f>
        <v>0</v>
      </c>
      <c r="GS43" s="248">
        <f>成绩录入!AD46</f>
        <v>0</v>
      </c>
      <c r="GT43" s="248">
        <f>成绩录入!AE46</f>
        <v>0</v>
      </c>
      <c r="GU43" s="248">
        <f>成绩录入!AF46</f>
        <v>0</v>
      </c>
      <c r="GV43" s="248">
        <f>成绩录入!AG46</f>
        <v>0</v>
      </c>
      <c r="GW43" s="298">
        <f t="shared" si="65"/>
        <v>0</v>
      </c>
      <c r="GX43" s="299"/>
      <c r="GY43" s="247">
        <f>成绩录入!AJ46</f>
        <v>0</v>
      </c>
      <c r="GZ43" s="248">
        <f>成绩录入!AK46</f>
        <v>0</v>
      </c>
      <c r="HA43" s="248">
        <f>成绩录入!AL46</f>
        <v>0</v>
      </c>
      <c r="HB43" s="248">
        <f>成绩录入!AM46</f>
        <v>0</v>
      </c>
      <c r="HC43" s="248">
        <f>成绩录入!AN46</f>
        <v>0</v>
      </c>
      <c r="HD43" s="248">
        <f>成绩录入!AO46</f>
        <v>0</v>
      </c>
      <c r="HE43" s="310">
        <f t="shared" si="171"/>
        <v>0</v>
      </c>
      <c r="HF43" s="299"/>
      <c r="HG43" s="247">
        <f>成绩录入!AJ46</f>
        <v>0</v>
      </c>
      <c r="HH43" s="248">
        <f>成绩录入!AK46</f>
        <v>0</v>
      </c>
      <c r="HI43" s="248">
        <f>成绩录入!AL46</f>
        <v>0</v>
      </c>
      <c r="HJ43" s="248">
        <f>成绩录入!AM46</f>
        <v>0</v>
      </c>
      <c r="HK43" s="248">
        <f>成绩录入!AN46</f>
        <v>0</v>
      </c>
      <c r="HL43" s="248">
        <f>成绩录入!AO46</f>
        <v>0</v>
      </c>
      <c r="HM43" s="310">
        <f t="shared" si="172"/>
        <v>0</v>
      </c>
      <c r="HN43" s="299"/>
      <c r="HO43" s="247">
        <f>成绩录入!AJ46</f>
        <v>0</v>
      </c>
      <c r="HP43" s="248">
        <f>成绩录入!AK46</f>
        <v>0</v>
      </c>
      <c r="HQ43" s="248">
        <f>成绩录入!AL46</f>
        <v>0</v>
      </c>
      <c r="HR43" s="248">
        <f>成绩录入!AM46</f>
        <v>0</v>
      </c>
      <c r="HS43" s="248">
        <f>成绩录入!AN46</f>
        <v>0</v>
      </c>
      <c r="HT43" s="248">
        <f>成绩录入!AO46</f>
        <v>0</v>
      </c>
      <c r="HU43" s="310">
        <f t="shared" si="173"/>
        <v>0</v>
      </c>
      <c r="HV43" s="299"/>
      <c r="HW43" s="247">
        <f>成绩录入!AJ46</f>
        <v>0</v>
      </c>
      <c r="HX43" s="248">
        <f>成绩录入!AK46</f>
        <v>0</v>
      </c>
      <c r="HY43" s="248">
        <f>成绩录入!AL46</f>
        <v>0</v>
      </c>
      <c r="HZ43" s="248">
        <f>成绩录入!AM46</f>
        <v>0</v>
      </c>
      <c r="IA43" s="248">
        <f>成绩录入!AN46</f>
        <v>0</v>
      </c>
      <c r="IB43" s="248">
        <f>成绩录入!AO46</f>
        <v>0</v>
      </c>
      <c r="IC43" s="310">
        <f t="shared" si="174"/>
        <v>0</v>
      </c>
      <c r="ID43" s="299"/>
      <c r="IE43" s="247">
        <f>成绩录入!AJ46</f>
        <v>0</v>
      </c>
      <c r="IF43" s="248">
        <f>成绩录入!AK46</f>
        <v>0</v>
      </c>
      <c r="IG43" s="248">
        <f>成绩录入!AL46</f>
        <v>0</v>
      </c>
      <c r="IH43" s="248">
        <f>成绩录入!AM46</f>
        <v>0</v>
      </c>
      <c r="II43" s="248">
        <f>成绩录入!AN46</f>
        <v>0</v>
      </c>
      <c r="IJ43" s="248">
        <f>成绩录入!AO46</f>
        <v>0</v>
      </c>
      <c r="IK43" s="310">
        <f t="shared" si="175"/>
        <v>0</v>
      </c>
      <c r="IL43" s="299"/>
      <c r="IM43" s="313" t="e">
        <f t="shared" si="71"/>
        <v>#DIV/0!</v>
      </c>
      <c r="IN43" s="314" t="e">
        <f t="shared" si="72"/>
        <v>#DIV/0!</v>
      </c>
      <c r="IO43" s="314" t="e">
        <f t="shared" si="73"/>
        <v>#DIV/0!</v>
      </c>
      <c r="IP43" s="314" t="e">
        <f t="shared" si="74"/>
        <v>#DIV/0!</v>
      </c>
      <c r="IQ43" s="314" t="e">
        <f t="shared" si="75"/>
        <v>#DIV/0!</v>
      </c>
      <c r="IR43" s="315" t="e">
        <f t="shared" si="76"/>
        <v>#DIV/0!</v>
      </c>
      <c r="IS43" s="316"/>
      <c r="IT43" s="214">
        <f>成绩录入!AR46</f>
        <v>0</v>
      </c>
      <c r="IU43" s="216">
        <f>成绩录入!AS46</f>
        <v>0</v>
      </c>
      <c r="IV43" s="216">
        <f>成绩录入!AT46</f>
        <v>0</v>
      </c>
      <c r="IW43" s="216">
        <f>成绩录入!AU46</f>
        <v>0</v>
      </c>
      <c r="IX43" s="216">
        <f>成绩录入!AV46</f>
        <v>0</v>
      </c>
      <c r="IY43" s="216">
        <f>成绩录入!AW46</f>
        <v>0</v>
      </c>
      <c r="IZ43" s="298">
        <f t="shared" si="77"/>
        <v>0</v>
      </c>
      <c r="JA43" s="299"/>
      <c r="JB43" s="317">
        <f>成绩录入!AR46</f>
        <v>0</v>
      </c>
      <c r="JC43" s="216">
        <f>成绩录入!AS46</f>
        <v>0</v>
      </c>
      <c r="JD43" s="216">
        <f>成绩录入!AT46</f>
        <v>0</v>
      </c>
      <c r="JE43" s="216">
        <f>成绩录入!AU46</f>
        <v>0</v>
      </c>
      <c r="JF43" s="216">
        <f>成绩录入!AV46</f>
        <v>0</v>
      </c>
      <c r="JG43" s="216">
        <f>成绩录入!AW46</f>
        <v>0</v>
      </c>
      <c r="JH43" s="298">
        <f t="shared" si="78"/>
        <v>0</v>
      </c>
      <c r="JI43" s="299"/>
      <c r="JJ43" s="248">
        <f>成绩录入!AR46</f>
        <v>0</v>
      </c>
      <c r="JK43" s="248">
        <f>成绩录入!AS46</f>
        <v>0</v>
      </c>
      <c r="JL43" s="248">
        <f>成绩录入!AT46</f>
        <v>0</v>
      </c>
      <c r="JM43" s="248">
        <f>成绩录入!AU46</f>
        <v>0</v>
      </c>
      <c r="JN43" s="248">
        <f>成绩录入!AV46</f>
        <v>0</v>
      </c>
      <c r="JO43" s="248">
        <f>成绩录入!AW46</f>
        <v>0</v>
      </c>
      <c r="JP43" s="298">
        <f t="shared" si="79"/>
        <v>0</v>
      </c>
      <c r="JQ43" s="299"/>
      <c r="JR43" s="308">
        <f>成绩录入!AR46</f>
        <v>0</v>
      </c>
      <c r="JS43" s="248">
        <f>成绩录入!AS46</f>
        <v>0</v>
      </c>
      <c r="JT43" s="248">
        <f>成绩录入!AT46</f>
        <v>0</v>
      </c>
      <c r="JU43" s="248">
        <f>成绩录入!AU46</f>
        <v>0</v>
      </c>
      <c r="JV43" s="248">
        <f>成绩录入!AV46</f>
        <v>0</v>
      </c>
      <c r="JW43" s="248">
        <f>成绩录入!AW46</f>
        <v>0</v>
      </c>
      <c r="JX43" s="298">
        <f t="shared" si="80"/>
        <v>0</v>
      </c>
      <c r="JY43" s="299"/>
      <c r="JZ43" s="308">
        <f>成绩录入!AR46</f>
        <v>0</v>
      </c>
      <c r="KA43" s="248">
        <f>成绩录入!AS46</f>
        <v>0</v>
      </c>
      <c r="KB43" s="248">
        <f>成绩录入!AT46</f>
        <v>0</v>
      </c>
      <c r="KC43" s="248">
        <f>成绩录入!AU46</f>
        <v>0</v>
      </c>
      <c r="KD43" s="248">
        <f>成绩录入!AV46</f>
        <v>0</v>
      </c>
      <c r="KE43" s="248">
        <f>成绩录入!AW46</f>
        <v>0</v>
      </c>
      <c r="KF43" s="298">
        <f t="shared" si="81"/>
        <v>0</v>
      </c>
      <c r="KG43" s="299"/>
      <c r="KH43" s="313">
        <f t="shared" si="166"/>
        <v>0</v>
      </c>
      <c r="KI43" s="314">
        <f t="shared" si="82"/>
        <v>0</v>
      </c>
      <c r="KJ43" s="314">
        <f t="shared" si="83"/>
        <v>0</v>
      </c>
      <c r="KK43" s="314">
        <f t="shared" si="84"/>
        <v>0</v>
      </c>
      <c r="KL43" s="314">
        <f t="shared" si="85"/>
        <v>0</v>
      </c>
      <c r="KM43" s="315">
        <f t="shared" si="86"/>
        <v>0</v>
      </c>
      <c r="KN43" s="90"/>
      <c r="KO43" s="294">
        <f>IF(总评!G41&lt;60,1,0)</f>
        <v>0</v>
      </c>
      <c r="KP43" s="295">
        <f t="shared" si="167"/>
        <v>0</v>
      </c>
      <c r="KQ43" s="295">
        <f t="shared" si="168"/>
        <v>0</v>
      </c>
      <c r="KR43" s="321">
        <f t="shared" si="169"/>
        <v>0</v>
      </c>
      <c r="KS43" s="321">
        <f t="shared" si="87"/>
        <v>0</v>
      </c>
      <c r="KT43" s="27"/>
      <c r="KU43" s="27"/>
      <c r="KV43" s="27"/>
      <c r="KW43" s="27"/>
      <c r="KX43" s="27"/>
      <c r="KY43" s="27"/>
      <c r="KZ43" s="27"/>
      <c r="LA43" s="27"/>
      <c r="LB43" s="27"/>
      <c r="LC43" s="27"/>
      <c r="OT43" s="247">
        <f>IF(OT$6=$OS$5,成绩录入!BC46,0)</f>
        <v>0</v>
      </c>
      <c r="OU43" s="248">
        <f>IF(OU$6=$OS$5,成绩录入!BD46,0)</f>
        <v>0</v>
      </c>
      <c r="OV43" s="248">
        <f>IF(OV$6=$OS$5,成绩录入!BE46,0)</f>
        <v>0</v>
      </c>
      <c r="OW43" s="248">
        <f>IF(OW$6=$OS$5,成绩录入!BF46,0)</f>
        <v>0</v>
      </c>
      <c r="OX43" s="248">
        <f>IF(OX$6=$OS$5,成绩录入!BG46,0)</f>
        <v>0</v>
      </c>
      <c r="OY43" s="248">
        <f>IF(OY$6=$OS$5,成绩录入!BH46,0)</f>
        <v>0</v>
      </c>
      <c r="OZ43" s="248">
        <f>IF(OZ$6=$OS$5,成绩录入!BI46,0)</f>
        <v>0</v>
      </c>
      <c r="PA43" s="248">
        <f>IF(PA$6=$OS$5,成绩录入!BJ46,0)</f>
        <v>0</v>
      </c>
      <c r="PB43" s="248">
        <f>IF(PB$6=$OS$5,成绩录入!BK46,0)</f>
        <v>0</v>
      </c>
      <c r="PC43" s="248">
        <f>IF(PC$6=$OS$5,成绩录入!BL46,0)</f>
        <v>0</v>
      </c>
      <c r="PD43" s="248">
        <f>IF(PD$6=$OS$5,成绩录入!BM46,0)</f>
        <v>0</v>
      </c>
      <c r="PE43" s="248">
        <f>IF(PE$6=$OS$5,成绩录入!BN46,0)</f>
        <v>0</v>
      </c>
      <c r="PF43" s="248">
        <f>IF(PF$6=$OS$5,成绩录入!BO46,0)</f>
        <v>0</v>
      </c>
      <c r="PG43" s="248">
        <f>IF(PG$6=$OS$5,成绩录入!BP46,0)</f>
        <v>0</v>
      </c>
      <c r="PH43" s="248">
        <f>IF(PH$6=$OS$5,成绩录入!BQ46,0)</f>
        <v>0</v>
      </c>
      <c r="PI43" s="248">
        <f>IF(PI$6=$OS$5,成绩录入!BR46,0)</f>
        <v>0</v>
      </c>
      <c r="PJ43" s="248">
        <f>IF(PJ$6=$OS$5,成绩录入!BS46,0)</f>
        <v>0</v>
      </c>
      <c r="PK43" s="248">
        <f>IF(PK$6=$OS$5,成绩录入!BT46,0)</f>
        <v>0</v>
      </c>
      <c r="PL43" s="248">
        <f>IF(PL$6=$OS$5,成绩录入!BU46,0)</f>
        <v>0</v>
      </c>
      <c r="PM43" s="248">
        <f>IF(PM$6=$OS$5,成绩录入!BV46,0)</f>
        <v>0</v>
      </c>
      <c r="PN43" s="248">
        <f>IF(PN$6=$OS$5,成绩录入!BW46,0)</f>
        <v>0</v>
      </c>
      <c r="PO43" s="248">
        <f>IF(PO$6=$OS$5,成绩录入!BX46,0)</f>
        <v>0</v>
      </c>
      <c r="PP43" s="248">
        <f>IF(PP$6=$OS$5,成绩录入!BY46,0)</f>
        <v>0</v>
      </c>
      <c r="PQ43" s="248">
        <f>IF(PQ$6=$OS$5,成绩录入!BZ46,0)</f>
        <v>0</v>
      </c>
      <c r="PR43" s="248">
        <f>IF(PR$6=$OS$5,成绩录入!CA46,0)</f>
        <v>0</v>
      </c>
      <c r="PS43" s="248">
        <f>IF(PS$6=$OS$5,成绩录入!CB46,0)</f>
        <v>0</v>
      </c>
      <c r="PT43" s="248">
        <f>IF(PT$6=$OS$5,成绩录入!CC46,0)</f>
        <v>0</v>
      </c>
      <c r="PU43" s="248">
        <f>IF(PU$6=$OS$5,成绩录入!CD46,0)</f>
        <v>0</v>
      </c>
      <c r="PV43" s="248">
        <f>IF(PV$6=$OS$5,成绩录入!CE46,0)</f>
        <v>0</v>
      </c>
      <c r="PW43" s="248">
        <f>IF(PW$6=$OS$5,成绩录入!CF46,0)</f>
        <v>0</v>
      </c>
      <c r="PX43" s="248">
        <f>IF(PX$6=$OS$5,成绩录入!CG46,0)</f>
        <v>0</v>
      </c>
      <c r="PY43" s="248">
        <f>IF(PY$6=$OS$5,成绩录入!CH46,0)</f>
        <v>0</v>
      </c>
      <c r="PZ43" s="248">
        <f>IF(PZ$6=$OS$5,成绩录入!CI46,0)</f>
        <v>0</v>
      </c>
      <c r="QA43" s="248">
        <f>IF(QA$6=$OS$5,成绩录入!CJ46,0)</f>
        <v>0</v>
      </c>
      <c r="QB43" s="248">
        <f>IF(QB$6=$OS$5,成绩录入!CK46,0)</f>
        <v>0</v>
      </c>
      <c r="QC43" s="248">
        <f>IF(QC$6=$OS$5,成绩录入!CL46,0)</f>
        <v>0</v>
      </c>
      <c r="QD43" s="248">
        <f>IF(QD$6=$OS$5,成绩录入!CM46,0)</f>
        <v>0</v>
      </c>
      <c r="QE43" s="248">
        <f>IF(QE$6=$OS$5,成绩录入!CN46,0)</f>
        <v>0</v>
      </c>
      <c r="QF43" s="248">
        <f>IF(QF$6=$OS$5,成绩录入!CO46,0)</f>
        <v>0</v>
      </c>
      <c r="QG43" s="248">
        <f>IF(QG$6=$OS$5,成绩录入!CP46,0)</f>
        <v>0</v>
      </c>
      <c r="QH43" s="248">
        <f>IF(QH$6=$OS$5,成绩录入!CQ46,0)</f>
        <v>0</v>
      </c>
      <c r="QI43" s="248">
        <f>IF(QI$6=$OS$5,成绩录入!CR46,0)</f>
        <v>0</v>
      </c>
      <c r="QJ43" s="248">
        <f>IF(QJ$6=$OS$5,成绩录入!CS46,0)</f>
        <v>0</v>
      </c>
      <c r="QK43" s="248">
        <f>IF(QK$6=$OS$5,成绩录入!CT46,0)</f>
        <v>0</v>
      </c>
      <c r="QL43" s="248">
        <f>IF(QL$6=$OS$5,成绩录入!CU46,0)</f>
        <v>0</v>
      </c>
      <c r="QM43" s="248">
        <f>IF(QM$6=$OS$5,成绩录入!CV46,0)</f>
        <v>0</v>
      </c>
      <c r="QN43" s="248">
        <f>IF(QN$6=$OS$5,成绩录入!CW46,0)</f>
        <v>0</v>
      </c>
      <c r="QO43" s="248">
        <f>IF(QO$6=$OS$5,成绩录入!CX46,0)</f>
        <v>0</v>
      </c>
      <c r="QP43" s="248">
        <f>IF(QP$6=$OS$5,成绩录入!CY46,0)</f>
        <v>0</v>
      </c>
      <c r="QQ43" s="248">
        <f>IF(QQ$6=$OS$5,成绩录入!CZ46,0)</f>
        <v>0</v>
      </c>
      <c r="QR43" s="248">
        <f>IF(QR$6=$OS$5,成绩录入!DA46,0)</f>
        <v>0</v>
      </c>
      <c r="QS43" s="248">
        <f>IF(QS$6=$OS$5,成绩录入!DB46,0)</f>
        <v>0</v>
      </c>
      <c r="QT43" s="248">
        <f>IF(QT$6=$OS$5,成绩录入!DC46,0)</f>
        <v>0</v>
      </c>
      <c r="QU43" s="248">
        <f>IF(QU$6=$OS$5,成绩录入!DD46,0)</f>
        <v>0</v>
      </c>
      <c r="QV43" s="248">
        <f>IF(QV$6=$OS$5,成绩录入!DE46,0)</f>
        <v>0</v>
      </c>
      <c r="QW43" s="248">
        <f>IF(QW$6=$OS$5,成绩录入!DF46,0)</f>
        <v>0</v>
      </c>
      <c r="QX43" s="248">
        <f>IF(QX$6=$OS$5,成绩录入!DG46,0)</f>
        <v>0</v>
      </c>
      <c r="QY43" s="248">
        <f>IF(QY$6=$OS$5,成绩录入!DH46,0)</f>
        <v>0</v>
      </c>
      <c r="QZ43" s="248">
        <f>IF(QZ$6=$OS$5,成绩录入!DI46,0)</f>
        <v>0</v>
      </c>
      <c r="RA43" s="248">
        <f>IF(RA$6=$OS$5,成绩录入!DJ46,0)</f>
        <v>0</v>
      </c>
      <c r="RB43" s="248">
        <f>IF(RB$6=$OS$5,成绩录入!DK46,0)</f>
        <v>0</v>
      </c>
      <c r="RC43" s="248">
        <f>IF(RC$6=$OS$5,成绩录入!DL46,0)</f>
        <v>0</v>
      </c>
      <c r="RD43" s="248">
        <f>IF(RD$6=$OS$5,成绩录入!DM46,0)</f>
        <v>0</v>
      </c>
      <c r="RE43" s="248">
        <f>IF(RE$6=$OS$5,成绩录入!DN46,0)</f>
        <v>0</v>
      </c>
      <c r="RF43" s="248">
        <f>IF(RF$6=$OS$5,成绩录入!DO46,0)</f>
        <v>0</v>
      </c>
      <c r="RG43" s="248">
        <f>IF(RG$6=$OS$5,成绩录入!DP46,0)</f>
        <v>0</v>
      </c>
      <c r="RH43" s="248">
        <f>IF(RH$6=$OS$5,成绩录入!DQ46,0)</f>
        <v>0</v>
      </c>
      <c r="RI43" s="248">
        <f>IF(RI$6=$OS$5,成绩录入!DR46,0)</f>
        <v>0</v>
      </c>
      <c r="RJ43" s="248">
        <f>IF(RJ$6=$OS$5,成绩录入!DS46,0)</f>
        <v>0</v>
      </c>
      <c r="RK43" s="248">
        <f>IF(RK$6=$OS$5,成绩录入!DT46,0)</f>
        <v>0</v>
      </c>
      <c r="RL43" s="248">
        <f>IF(RL$6=$OS$5,成绩录入!DU46,0)</f>
        <v>0</v>
      </c>
      <c r="RM43" s="248">
        <f>IF(RM$6=$OS$5,成绩录入!DV46,0)</f>
        <v>0</v>
      </c>
      <c r="RN43" s="248">
        <f>IF(RN$6=$OS$5,成绩录入!DW46,0)</f>
        <v>0</v>
      </c>
      <c r="RO43" s="248">
        <f>IF(RO$6=$OS$5,成绩录入!DX46,0)</f>
        <v>0</v>
      </c>
      <c r="RP43" s="248">
        <f>IF(RP$6=$OS$5,成绩录入!DY46,0)</f>
        <v>0</v>
      </c>
      <c r="RQ43" s="248">
        <f>IF(RQ$6=$OS$5,成绩录入!DZ46,0)</f>
        <v>0</v>
      </c>
      <c r="RR43" s="248">
        <f>IF(RR$6=$OS$5,成绩录入!EA46,0)</f>
        <v>0</v>
      </c>
      <c r="RS43" s="248">
        <f>IF(RS$6=$OS$5,成绩录入!EB46,0)</f>
        <v>0</v>
      </c>
      <c r="RT43" s="248">
        <f>IF(RT$6=$OS$5,成绩录入!EC46,0)</f>
        <v>0</v>
      </c>
      <c r="RU43" s="248">
        <f>IF(RU$6=$OS$5,成绩录入!ED46,0)</f>
        <v>0</v>
      </c>
      <c r="RV43" s="248">
        <f>IF(RV$6=$OS$5,成绩录入!EE46,0)</f>
        <v>0</v>
      </c>
      <c r="RW43" s="248">
        <f>IF(RW$6=$OS$5,成绩录入!EF46,0)</f>
        <v>0</v>
      </c>
      <c r="RX43" s="248">
        <f>IF(RX$6=$OS$5,成绩录入!EG46,0)</f>
        <v>0</v>
      </c>
      <c r="RY43" s="248">
        <f>IF(RY$6=$OS$5,成绩录入!EH46,0)</f>
        <v>0</v>
      </c>
      <c r="RZ43" s="248">
        <f>IF(RZ$6=$OS$5,成绩录入!EI46,0)</f>
        <v>0</v>
      </c>
      <c r="SA43" s="248">
        <f>IF(SA$6=$OS$5,成绩录入!EJ46,0)</f>
        <v>0</v>
      </c>
      <c r="SB43" s="248">
        <f>IF(SB$6=$OS$5,成绩录入!EK46,0)</f>
        <v>0</v>
      </c>
      <c r="SC43" s="248">
        <f>IF(SC$6=$OS$5,成绩录入!EL46,0)</f>
        <v>0</v>
      </c>
      <c r="SD43" s="248">
        <f>IF(SD$6=$OS$5,成绩录入!EM46,0)</f>
        <v>0</v>
      </c>
      <c r="SE43" s="248">
        <f>IF(SE$6=$OS$5,成绩录入!EN46,0)</f>
        <v>0</v>
      </c>
      <c r="SF43" s="248">
        <f>IF(SF$6=$OS$5,成绩录入!EO46,0)</f>
        <v>0</v>
      </c>
      <c r="SG43" s="248">
        <f>IF(SG$6=$OS$5,成绩录入!EP46,0)</f>
        <v>0</v>
      </c>
      <c r="SH43" s="248">
        <f>IF(SH$6=$OS$5,成绩录入!EQ46,0)</f>
        <v>0</v>
      </c>
      <c r="SI43" s="248">
        <f>IF(SI$6=$OS$5,成绩录入!ER46,0)</f>
        <v>0</v>
      </c>
      <c r="SJ43" s="248">
        <f>IF(SJ$6=$OS$5,成绩录入!ES46,0)</f>
        <v>0</v>
      </c>
      <c r="SK43" s="248">
        <f>IF(SK$6=$OS$5,成绩录入!ET46,0)</f>
        <v>0</v>
      </c>
      <c r="SL43" s="248">
        <f>IF(SL$6=$OS$5,成绩录入!EU46,0)</f>
        <v>0</v>
      </c>
      <c r="SM43" s="248">
        <f>IF(SM$6=$OS$5,成绩录入!EV46,0)</f>
        <v>0</v>
      </c>
      <c r="SN43" s="248">
        <f>IF(SN$6=$OS$5,成绩录入!EW46,0)</f>
        <v>0</v>
      </c>
      <c r="SO43" s="248">
        <f>IF(SO$6=$OS$5,成绩录入!EX46,0)</f>
        <v>0</v>
      </c>
      <c r="SP43" s="218">
        <f t="shared" si="88"/>
        <v>0</v>
      </c>
      <c r="SQ43" s="166"/>
      <c r="SR43" s="166"/>
      <c r="SS43" s="247">
        <f>IF(SS$6=$SR$5,成绩录入!BC46,0)</f>
        <v>0</v>
      </c>
      <c r="ST43" s="248">
        <f>IF(ST$6=$SR$5,成绩录入!BD46,0)</f>
        <v>0</v>
      </c>
      <c r="SU43" s="248">
        <f>IF(SU$6=$SR$5,成绩录入!BE46,0)</f>
        <v>0</v>
      </c>
      <c r="SV43" s="248">
        <f>IF(SV$6=$SR$5,成绩录入!BF46,0)</f>
        <v>0</v>
      </c>
      <c r="SW43" s="248">
        <f>IF(SW$6=$SR$5,成绩录入!BG46,0)</f>
        <v>0</v>
      </c>
      <c r="SX43" s="248">
        <f>IF(SX$6=$SR$5,成绩录入!BH46,0)</f>
        <v>0</v>
      </c>
      <c r="SY43" s="248">
        <f>IF(SY$6=$SR$5,成绩录入!BI46,0)</f>
        <v>0</v>
      </c>
      <c r="SZ43" s="248">
        <f>IF(SZ$6=$SR$5,成绩录入!BJ46,0)</f>
        <v>0</v>
      </c>
      <c r="TA43" s="248">
        <f>IF(TA$6=$SR$5,成绩录入!BK46,0)</f>
        <v>0</v>
      </c>
      <c r="TB43" s="248">
        <f>IF(TB$6=$SR$5,成绩录入!BL46,0)</f>
        <v>0</v>
      </c>
      <c r="TC43" s="248">
        <f>IF(TC$6=$SR$5,成绩录入!BM46,0)</f>
        <v>0</v>
      </c>
      <c r="TD43" s="248">
        <f>IF(TD$6=$SR$5,成绩录入!BN46,0)</f>
        <v>0</v>
      </c>
      <c r="TE43" s="248">
        <f>IF(TE$6=$SR$5,成绩录入!BO46,0)</f>
        <v>0</v>
      </c>
      <c r="TF43" s="248">
        <f>IF(TF$6=$SR$5,成绩录入!BP46,0)</f>
        <v>0</v>
      </c>
      <c r="TG43" s="248">
        <f>IF(TG$6=$SR$5,成绩录入!BQ46,0)</f>
        <v>0</v>
      </c>
      <c r="TH43" s="248">
        <f>IF(TH$6=$SR$5,成绩录入!BR46,0)</f>
        <v>0</v>
      </c>
      <c r="TI43" s="248">
        <f>IF(TI$6=$SR$5,成绩录入!BS46,0)</f>
        <v>0</v>
      </c>
      <c r="TJ43" s="248">
        <f>IF(TJ$6=$SR$5,成绩录入!BT46,0)</f>
        <v>0</v>
      </c>
      <c r="TK43" s="248">
        <f>IF(TK$6=$SR$5,成绩录入!BU46,0)</f>
        <v>0</v>
      </c>
      <c r="TL43" s="248">
        <f>IF(TL$6=$SR$5,成绩录入!BV46,0)</f>
        <v>0</v>
      </c>
      <c r="TM43" s="248">
        <f>IF(TM$6=$SR$5,成绩录入!BW46,0)</f>
        <v>0</v>
      </c>
      <c r="TN43" s="248">
        <f>IF(TN$6=$SR$5,成绩录入!BX46,0)</f>
        <v>0</v>
      </c>
      <c r="TO43" s="248">
        <f>IF(TO$6=$SR$5,成绩录入!BY46,0)</f>
        <v>0</v>
      </c>
      <c r="TP43" s="248">
        <f>IF(TP$6=$SR$5,成绩录入!BZ46,0)</f>
        <v>0</v>
      </c>
      <c r="TQ43" s="248">
        <f>IF(TQ$6=$SR$5,成绩录入!CA46,0)</f>
        <v>0</v>
      </c>
      <c r="TR43" s="248">
        <f>IF(TR$6=$SR$5,成绩录入!CB46,0)</f>
        <v>0</v>
      </c>
      <c r="TS43" s="248">
        <f>IF(TS$6=$SR$5,成绩录入!CC46,0)</f>
        <v>0</v>
      </c>
      <c r="TT43" s="248">
        <f>IF(TT$6=$SR$5,成绩录入!CD46,0)</f>
        <v>0</v>
      </c>
      <c r="TU43" s="248">
        <f>IF(TU$6=$SR$5,成绩录入!CE46,0)</f>
        <v>0</v>
      </c>
      <c r="TV43" s="248">
        <f>IF(TV$6=$SR$5,成绩录入!CF46,0)</f>
        <v>0</v>
      </c>
      <c r="TW43" s="248">
        <f>IF(TW$6=$SR$5,成绩录入!CG46,0)</f>
        <v>0</v>
      </c>
      <c r="TX43" s="248">
        <f>IF(TX$6=$SR$5,成绩录入!CH46,0)</f>
        <v>0</v>
      </c>
      <c r="TY43" s="248">
        <f>IF(TY$6=$SR$5,成绩录入!CI46,0)</f>
        <v>0</v>
      </c>
      <c r="TZ43" s="248">
        <f>IF(TZ$6=$SR$5,成绩录入!CJ46,0)</f>
        <v>0</v>
      </c>
      <c r="UA43" s="248">
        <f>IF(UA$6=$SR$5,成绩录入!CK46,0)</f>
        <v>0</v>
      </c>
      <c r="UB43" s="248">
        <f>IF(UB$6=$SR$5,成绩录入!CL46,0)</f>
        <v>0</v>
      </c>
      <c r="UC43" s="248">
        <f>IF(UC$6=$SR$5,成绩录入!CM46,0)</f>
        <v>0</v>
      </c>
      <c r="UD43" s="248">
        <f>IF(UD$6=$SR$5,成绩录入!CN46,0)</f>
        <v>0</v>
      </c>
      <c r="UE43" s="248">
        <f>IF(UE$6=$SR$5,成绩录入!CO46,0)</f>
        <v>0</v>
      </c>
      <c r="UF43" s="248">
        <f>IF(UF$6=$SR$5,成绩录入!CP46,0)</f>
        <v>0</v>
      </c>
      <c r="UG43" s="248">
        <f>IF(UG$6=$SR$5,成绩录入!CQ46,0)</f>
        <v>0</v>
      </c>
      <c r="UH43" s="248">
        <f>IF(UH$6=$SR$5,成绩录入!CR46,0)</f>
        <v>0</v>
      </c>
      <c r="UI43" s="248">
        <f>IF(UI$6=$SR$5,成绩录入!CS46,0)</f>
        <v>0</v>
      </c>
      <c r="UJ43" s="248">
        <f>IF(UJ$6=$SR$5,成绩录入!CT46,0)</f>
        <v>0</v>
      </c>
      <c r="UK43" s="248">
        <f>IF(UK$6=$SR$5,成绩录入!CU46,0)</f>
        <v>0</v>
      </c>
      <c r="UL43" s="248">
        <f>IF(UL$6=$SR$5,成绩录入!CV46,0)</f>
        <v>0</v>
      </c>
      <c r="UM43" s="248">
        <f>IF(UM$6=$SR$5,成绩录入!CW46,0)</f>
        <v>0</v>
      </c>
      <c r="UN43" s="248">
        <f>IF(UN$6=$SR$5,成绩录入!CX46,0)</f>
        <v>0</v>
      </c>
      <c r="UO43" s="248">
        <f>IF(UO$6=$SR$5,成绩录入!CY46,0)</f>
        <v>0</v>
      </c>
      <c r="UP43" s="248">
        <f>IF(UP$6=$SR$5,成绩录入!CZ46,0)</f>
        <v>0</v>
      </c>
      <c r="UQ43" s="248">
        <f>IF(UQ$6=$SR$5,成绩录入!DA46,0)</f>
        <v>0</v>
      </c>
      <c r="UR43" s="248">
        <f>IF(UR$6=$SR$5,成绩录入!DB46,0)</f>
        <v>0</v>
      </c>
      <c r="US43" s="248">
        <f>IF(US$6=$SR$5,成绩录入!DC46,0)</f>
        <v>0</v>
      </c>
      <c r="UT43" s="248">
        <f>IF(UT$6=$SR$5,成绩录入!DD46,0)</f>
        <v>0</v>
      </c>
      <c r="UU43" s="248">
        <f>IF(UU$6=$SR$5,成绩录入!DE46,0)</f>
        <v>0</v>
      </c>
      <c r="UV43" s="248">
        <f>IF(UV$6=$SR$5,成绩录入!DF46,0)</f>
        <v>0</v>
      </c>
      <c r="UW43" s="248">
        <f>IF(UW$6=$SR$5,成绩录入!DG46,0)</f>
        <v>0</v>
      </c>
      <c r="UX43" s="248">
        <f>IF(UX$6=$SR$5,成绩录入!DH46,0)</f>
        <v>0</v>
      </c>
      <c r="UY43" s="248">
        <f>IF(UY$6=$SR$5,成绩录入!DI46,0)</f>
        <v>0</v>
      </c>
      <c r="UZ43" s="248">
        <f>IF(UZ$6=$SR$5,成绩录入!DJ46,0)</f>
        <v>0</v>
      </c>
      <c r="VA43" s="248">
        <f>IF(VA$6=$SR$5,成绩录入!DK46,0)</f>
        <v>0</v>
      </c>
      <c r="VB43" s="248">
        <f>IF(VB$6=$SR$5,成绩录入!DL46,0)</f>
        <v>0</v>
      </c>
      <c r="VC43" s="248">
        <f>IF(VC$6=$SR$5,成绩录入!DM46,0)</f>
        <v>0</v>
      </c>
      <c r="VD43" s="248">
        <f>IF(VD$6=$SR$5,成绩录入!DN46,0)</f>
        <v>0</v>
      </c>
      <c r="VE43" s="248">
        <f>IF(VE$6=$SR$5,成绩录入!DO46,0)</f>
        <v>0</v>
      </c>
      <c r="VF43" s="248">
        <f>IF(VF$6=$SR$5,成绩录入!DP46,0)</f>
        <v>0</v>
      </c>
      <c r="VG43" s="248">
        <f>IF(VG$6=$SR$5,成绩录入!DQ46,0)</f>
        <v>0</v>
      </c>
      <c r="VH43" s="248">
        <f>IF(VH$6=$SR$5,成绩录入!DR46,0)</f>
        <v>0</v>
      </c>
      <c r="VI43" s="248">
        <f>IF(VI$6=$SR$5,成绩录入!DS46,0)</f>
        <v>0</v>
      </c>
      <c r="VJ43" s="248">
        <f>IF(VJ$6=$SR$5,成绩录入!DT46,0)</f>
        <v>0</v>
      </c>
      <c r="VK43" s="248">
        <f>IF(VK$6=$SR$5,成绩录入!DU46,0)</f>
        <v>0</v>
      </c>
      <c r="VL43" s="248">
        <f>IF(VL$6=$SR$5,成绩录入!DV46,0)</f>
        <v>0</v>
      </c>
      <c r="VM43" s="248">
        <f>IF(VM$6=$SR$5,成绩录入!DW46,0)</f>
        <v>0</v>
      </c>
      <c r="VN43" s="248">
        <f>IF(VN$6=$SR$5,成绩录入!DX46,0)</f>
        <v>0</v>
      </c>
      <c r="VO43" s="248">
        <f>IF(VO$6=$SR$5,成绩录入!DY46,0)</f>
        <v>0</v>
      </c>
      <c r="VP43" s="248">
        <f>IF(VP$6=$SR$5,成绩录入!DZ46,0)</f>
        <v>0</v>
      </c>
      <c r="VQ43" s="248">
        <f>IF(VQ$6=$SR$5,成绩录入!EA46,0)</f>
        <v>0</v>
      </c>
      <c r="VR43" s="248">
        <f>IF(VR$6=$SR$5,成绩录入!EB46,0)</f>
        <v>0</v>
      </c>
      <c r="VS43" s="248">
        <f>IF(VS$6=$SR$5,成绩录入!EC46,0)</f>
        <v>0</v>
      </c>
      <c r="VT43" s="248">
        <f>IF(VT$6=$SR$5,成绩录入!ED46,0)</f>
        <v>0</v>
      </c>
      <c r="VU43" s="248">
        <f>IF(VU$6=$SR$5,成绩录入!EE46,0)</f>
        <v>0</v>
      </c>
      <c r="VV43" s="248">
        <f>IF(VV$6=$SR$5,成绩录入!EF46,0)</f>
        <v>0</v>
      </c>
      <c r="VW43" s="248">
        <f>IF(VW$6=$SR$5,成绩录入!EG46,0)</f>
        <v>0</v>
      </c>
      <c r="VX43" s="248">
        <f>IF(VX$6=$SR$5,成绩录入!EH46,0)</f>
        <v>0</v>
      </c>
      <c r="VY43" s="248">
        <f>IF(VY$6=$SR$5,成绩录入!EI46,0)</f>
        <v>0</v>
      </c>
      <c r="VZ43" s="248">
        <f>IF(VZ$6=$SR$5,成绩录入!EJ46,0)</f>
        <v>0</v>
      </c>
      <c r="WA43" s="248">
        <f>IF(WA$6=$SR$5,成绩录入!EK46,0)</f>
        <v>0</v>
      </c>
      <c r="WB43" s="248">
        <f>IF(WB$6=$SR$5,成绩录入!EL46,0)</f>
        <v>0</v>
      </c>
      <c r="WC43" s="248">
        <f>IF(WC$6=$SR$5,成绩录入!EM46,0)</f>
        <v>0</v>
      </c>
      <c r="WD43" s="248">
        <f>IF(WD$6=$SR$5,成绩录入!EN46,0)</f>
        <v>0</v>
      </c>
      <c r="WE43" s="248">
        <f>IF(WE$6=$SR$5,成绩录入!EO46,0)</f>
        <v>0</v>
      </c>
      <c r="WF43" s="248">
        <f>IF(WF$6=$SR$5,成绩录入!EP46,0)</f>
        <v>0</v>
      </c>
      <c r="WG43" s="248">
        <f>IF(WG$6=$SR$5,成绩录入!EQ46,0)</f>
        <v>0</v>
      </c>
      <c r="WH43" s="248">
        <f>IF(WH$6=$SR$5,成绩录入!ER46,0)</f>
        <v>0</v>
      </c>
      <c r="WI43" s="248">
        <f>IF(WI$6=$SR$5,成绩录入!ES46,0)</f>
        <v>0</v>
      </c>
      <c r="WJ43" s="248">
        <f>IF(WJ$6=$SR$5,成绩录入!ET46,0)</f>
        <v>0</v>
      </c>
      <c r="WK43" s="248">
        <f>IF(WK$6=$SR$5,成绩录入!EU46,0)</f>
        <v>0</v>
      </c>
      <c r="WL43" s="248">
        <f>IF(WL$6=$SR$5,成绩录入!EV46,0)</f>
        <v>0</v>
      </c>
      <c r="WM43" s="248">
        <f>IF(WM$6=$SR$5,成绩录入!EW46,0)</f>
        <v>0</v>
      </c>
      <c r="WN43" s="248">
        <f>IF(WN$6=$SR$5,成绩录入!EX46,0)</f>
        <v>0</v>
      </c>
      <c r="WO43" s="218">
        <f t="shared" si="32"/>
        <v>0</v>
      </c>
      <c r="WP43" s="166"/>
      <c r="WQ43" s="166"/>
      <c r="WR43" s="247">
        <f>IF(WR$6=$WQ$5,成绩录入!BC46,0)</f>
        <v>0</v>
      </c>
      <c r="WS43" s="248">
        <f>IF(WS$6=$WQ$5,成绩录入!BD46,0)</f>
        <v>0</v>
      </c>
      <c r="WT43" s="248">
        <f>IF(WT$6=$WQ$5,成绩录入!BE46,0)</f>
        <v>0</v>
      </c>
      <c r="WU43" s="248">
        <f>IF(WU$6=$WQ$5,成绩录入!BF46,0)</f>
        <v>0</v>
      </c>
      <c r="WV43" s="248">
        <f>IF(WV$6=$WQ$5,成绩录入!BG46,0)</f>
        <v>0</v>
      </c>
      <c r="WW43" s="248">
        <f>IF(WW$6=$WQ$5,成绩录入!BH46,0)</f>
        <v>0</v>
      </c>
      <c r="WX43" s="248">
        <f>IF(WX$6=$WQ$5,成绩录入!BI46,0)</f>
        <v>0</v>
      </c>
      <c r="WY43" s="248">
        <f>IF(WY$6=$WQ$5,成绩录入!BJ46,0)</f>
        <v>0</v>
      </c>
      <c r="WZ43" s="248">
        <f>IF(WZ$6=$WQ$5,成绩录入!BK46,0)</f>
        <v>0</v>
      </c>
      <c r="XA43" s="248">
        <f>IF(XA$6=$WQ$5,成绩录入!BL46,0)</f>
        <v>0</v>
      </c>
      <c r="XB43" s="248">
        <f>IF(XB$6=$WQ$5,成绩录入!BM46,0)</f>
        <v>0</v>
      </c>
      <c r="XC43" s="248">
        <f>IF(XC$6=$WQ$5,成绩录入!BN46,0)</f>
        <v>0</v>
      </c>
      <c r="XD43" s="248">
        <f>IF(XD$6=$WQ$5,成绩录入!BO46,0)</f>
        <v>0</v>
      </c>
      <c r="XE43" s="248">
        <f>IF(XE$6=$WQ$5,成绩录入!BP46,0)</f>
        <v>0</v>
      </c>
      <c r="XF43" s="248">
        <f>IF(XF$6=$WQ$5,成绩录入!BQ46,0)</f>
        <v>0</v>
      </c>
      <c r="XG43" s="248">
        <f>IF(XG$6=$WQ$5,成绩录入!BR46,0)</f>
        <v>0</v>
      </c>
      <c r="XH43" s="248">
        <f>IF(XH$6=$WQ$5,成绩录入!BS46,0)</f>
        <v>0</v>
      </c>
      <c r="XI43" s="248">
        <f>IF(XI$6=$WQ$5,成绩录入!BT46,0)</f>
        <v>0</v>
      </c>
      <c r="XJ43" s="248">
        <f>IF(XJ$6=$WQ$5,成绩录入!BU46,0)</f>
        <v>0</v>
      </c>
      <c r="XK43" s="248">
        <f>IF(XK$6=$WQ$5,成绩录入!BV46,0)</f>
        <v>0</v>
      </c>
      <c r="XL43" s="248">
        <f>IF(XL$6=$WQ$5,成绩录入!BW46,0)</f>
        <v>0</v>
      </c>
      <c r="XM43" s="248">
        <f>IF(XM$6=$WQ$5,成绩录入!BX46,0)</f>
        <v>0</v>
      </c>
      <c r="XN43" s="248">
        <f>IF(XN$6=$WQ$5,成绩录入!BY46,0)</f>
        <v>0</v>
      </c>
      <c r="XO43" s="248">
        <f>IF(XO$6=$WQ$5,成绩录入!BZ46,0)</f>
        <v>0</v>
      </c>
      <c r="XP43" s="248">
        <f>IF(XP$6=$WQ$5,成绩录入!CA46,0)</f>
        <v>0</v>
      </c>
      <c r="XQ43" s="248">
        <f>IF(XQ$6=$WQ$5,成绩录入!CB46,0)</f>
        <v>0</v>
      </c>
      <c r="XR43" s="248">
        <f>IF(XR$6=$WQ$5,成绩录入!CC46,0)</f>
        <v>0</v>
      </c>
      <c r="XS43" s="248">
        <f>IF(XS$6=$WQ$5,成绩录入!CD46,0)</f>
        <v>0</v>
      </c>
      <c r="XT43" s="248">
        <f>IF(XT$6=$WQ$5,成绩录入!CE46,0)</f>
        <v>0</v>
      </c>
      <c r="XU43" s="248">
        <f>IF(XU$6=$WQ$5,成绩录入!CF46,0)</f>
        <v>0</v>
      </c>
      <c r="XV43" s="248">
        <f>IF(XV$6=$WQ$5,成绩录入!CG46,0)</f>
        <v>0</v>
      </c>
      <c r="XW43" s="248">
        <f>IF(XW$6=$WQ$5,成绩录入!CH46,0)</f>
        <v>0</v>
      </c>
      <c r="XX43" s="248">
        <f>IF(XX$6=$WQ$5,成绩录入!CI46,0)</f>
        <v>0</v>
      </c>
      <c r="XY43" s="248">
        <f>IF(XY$6=$WQ$5,成绩录入!CJ46,0)</f>
        <v>0</v>
      </c>
      <c r="XZ43" s="248">
        <f>IF(XZ$6=$WQ$5,成绩录入!CK46,0)</f>
        <v>0</v>
      </c>
      <c r="YA43" s="248">
        <f>IF(YA$6=$WQ$5,成绩录入!CL46,0)</f>
        <v>0</v>
      </c>
      <c r="YB43" s="248">
        <f>IF(YB$6=$WQ$5,成绩录入!CM46,0)</f>
        <v>0</v>
      </c>
      <c r="YC43" s="248">
        <f>IF(YC$6=$WQ$5,成绩录入!CN46,0)</f>
        <v>0</v>
      </c>
      <c r="YD43" s="248">
        <f>IF(YD$6=$WQ$5,成绩录入!CO46,0)</f>
        <v>0</v>
      </c>
      <c r="YE43" s="248">
        <f>IF(YE$6=$WQ$5,成绩录入!CP46,0)</f>
        <v>0</v>
      </c>
      <c r="YF43" s="248">
        <f>IF(YF$6=$WQ$5,成绩录入!CQ46,0)</f>
        <v>0</v>
      </c>
      <c r="YG43" s="248">
        <f>IF(YG$6=$WQ$5,成绩录入!CR46,0)</f>
        <v>0</v>
      </c>
      <c r="YH43" s="248">
        <f>IF(YH$6=$WQ$5,成绩录入!CS46,0)</f>
        <v>0</v>
      </c>
      <c r="YI43" s="248">
        <f>IF(YI$6=$WQ$5,成绩录入!CT46,0)</f>
        <v>0</v>
      </c>
      <c r="YJ43" s="248">
        <f>IF(YJ$6=$WQ$5,成绩录入!CU46,0)</f>
        <v>0</v>
      </c>
      <c r="YK43" s="248">
        <f>IF(YK$6=$WQ$5,成绩录入!CV46,0)</f>
        <v>0</v>
      </c>
      <c r="YL43" s="248">
        <f>IF(YL$6=$WQ$5,成绩录入!CW46,0)</f>
        <v>0</v>
      </c>
      <c r="YM43" s="248">
        <f>IF(YM$6=$WQ$5,成绩录入!CX46,0)</f>
        <v>0</v>
      </c>
      <c r="YN43" s="248">
        <f>IF(YN$6=$WQ$5,成绩录入!CY46,0)</f>
        <v>0</v>
      </c>
      <c r="YO43" s="248">
        <f>IF(YO$6=$WQ$5,成绩录入!CZ46,0)</f>
        <v>0</v>
      </c>
      <c r="YP43" s="248">
        <f>IF(YP$6=$WQ$5,成绩录入!DA46,0)</f>
        <v>0</v>
      </c>
      <c r="YQ43" s="248">
        <f>IF(YQ$6=$WQ$5,成绩录入!DB46,0)</f>
        <v>0</v>
      </c>
      <c r="YR43" s="248">
        <f>IF(YR$6=$WQ$5,成绩录入!DC46,0)</f>
        <v>0</v>
      </c>
      <c r="YS43" s="248">
        <f>IF(YS$6=$WQ$5,成绩录入!DD46,0)</f>
        <v>0</v>
      </c>
      <c r="YT43" s="248">
        <f>IF(YT$6=$WQ$5,成绩录入!DE46,0)</f>
        <v>0</v>
      </c>
      <c r="YU43" s="248">
        <f>IF(YU$6=$WQ$5,成绩录入!DF46,0)</f>
        <v>0</v>
      </c>
      <c r="YV43" s="248">
        <f>IF(YV$6=$WQ$5,成绩录入!DG46,0)</f>
        <v>0</v>
      </c>
      <c r="YW43" s="248">
        <f>IF(YW$6=$WQ$5,成绩录入!DH46,0)</f>
        <v>0</v>
      </c>
      <c r="YX43" s="248">
        <f>IF(YX$6=$WQ$5,成绩录入!DI46,0)</f>
        <v>0</v>
      </c>
      <c r="YY43" s="248">
        <f>IF(YY$6=$WQ$5,成绩录入!DJ46,0)</f>
        <v>0</v>
      </c>
      <c r="YZ43" s="248">
        <f>IF(YZ$6=$WQ$5,成绩录入!DK46,0)</f>
        <v>0</v>
      </c>
      <c r="ZA43" s="248">
        <f>IF(ZA$6=$WQ$5,成绩录入!DL46,0)</f>
        <v>0</v>
      </c>
      <c r="ZB43" s="248">
        <f>IF(ZB$6=$WQ$5,成绩录入!DM46,0)</f>
        <v>0</v>
      </c>
      <c r="ZC43" s="248">
        <f>IF(ZC$6=$WQ$5,成绩录入!DN46,0)</f>
        <v>0</v>
      </c>
      <c r="ZD43" s="248">
        <f>IF(ZD$6=$WQ$5,成绩录入!DO46,0)</f>
        <v>0</v>
      </c>
      <c r="ZE43" s="248">
        <f>IF(ZE$6=$WQ$5,成绩录入!DP46,0)</f>
        <v>0</v>
      </c>
      <c r="ZF43" s="248">
        <f>IF(ZF$6=$WQ$5,成绩录入!DQ46,0)</f>
        <v>0</v>
      </c>
      <c r="ZG43" s="248">
        <f>IF(ZG$6=$WQ$5,成绩录入!DR46,0)</f>
        <v>0</v>
      </c>
      <c r="ZH43" s="248">
        <f>IF(ZH$6=$WQ$5,成绩录入!DS46,0)</f>
        <v>0</v>
      </c>
      <c r="ZI43" s="248">
        <f>IF(ZI$6=$WQ$5,成绩录入!DT46,0)</f>
        <v>0</v>
      </c>
      <c r="ZJ43" s="248">
        <f>IF(ZJ$6=$WQ$5,成绩录入!DU46,0)</f>
        <v>0</v>
      </c>
      <c r="ZK43" s="248">
        <f>IF(ZK$6=$WQ$5,成绩录入!DV46,0)</f>
        <v>0</v>
      </c>
      <c r="ZL43" s="248">
        <f>IF(ZL$6=$WQ$5,成绩录入!DW46,0)</f>
        <v>0</v>
      </c>
      <c r="ZM43" s="248">
        <f>IF(ZM$6=$WQ$5,成绩录入!DX46,0)</f>
        <v>0</v>
      </c>
      <c r="ZN43" s="248">
        <f>IF(ZN$6=$WQ$5,成绩录入!DY46,0)</f>
        <v>0</v>
      </c>
      <c r="ZO43" s="248">
        <f>IF(ZO$6=$WQ$5,成绩录入!DZ46,0)</f>
        <v>0</v>
      </c>
      <c r="ZP43" s="248">
        <f>IF(ZP$6=$WQ$5,成绩录入!EA46,0)</f>
        <v>0</v>
      </c>
      <c r="ZQ43" s="248">
        <f>IF(ZQ$6=$WQ$5,成绩录入!EB46,0)</f>
        <v>0</v>
      </c>
      <c r="ZR43" s="248">
        <f>IF(ZR$6=$WQ$5,成绩录入!EC46,0)</f>
        <v>0</v>
      </c>
      <c r="ZS43" s="248">
        <f>IF(ZS$6=$WQ$5,成绩录入!ED46,0)</f>
        <v>0</v>
      </c>
      <c r="ZT43" s="248">
        <f>IF(ZT$6=$WQ$5,成绩录入!EE46,0)</f>
        <v>0</v>
      </c>
      <c r="ZU43" s="248">
        <f>IF(ZU$6=$WQ$5,成绩录入!EF46,0)</f>
        <v>0</v>
      </c>
      <c r="ZV43" s="248">
        <f>IF(ZV$6=$WQ$5,成绩录入!EG46,0)</f>
        <v>0</v>
      </c>
      <c r="ZW43" s="248">
        <f>IF(ZW$6=$WQ$5,成绩录入!EH46,0)</f>
        <v>0</v>
      </c>
      <c r="ZX43" s="248">
        <f>IF(ZX$6=$WQ$5,成绩录入!EI46,0)</f>
        <v>0</v>
      </c>
      <c r="ZY43" s="248">
        <f>IF(ZY$6=$WQ$5,成绩录入!EJ46,0)</f>
        <v>0</v>
      </c>
      <c r="ZZ43" s="248">
        <f>IF(ZZ$6=$WQ$5,成绩录入!EK46,0)</f>
        <v>0</v>
      </c>
      <c r="AAA43" s="248">
        <f>IF(AAA$6=$WQ$5,成绩录入!EL46,0)</f>
        <v>0</v>
      </c>
      <c r="AAB43" s="248">
        <f>IF(AAB$6=$WQ$5,成绩录入!EM46,0)</f>
        <v>0</v>
      </c>
      <c r="AAC43" s="248">
        <f>IF(AAC$6=$WQ$5,成绩录入!EN46,0)</f>
        <v>0</v>
      </c>
      <c r="AAD43" s="248">
        <f>IF(AAD$6=$WQ$5,成绩录入!EO46,0)</f>
        <v>0</v>
      </c>
      <c r="AAE43" s="248">
        <f>IF(AAE$6=$WQ$5,成绩录入!EP46,0)</f>
        <v>0</v>
      </c>
      <c r="AAF43" s="248">
        <f>IF(AAF$6=$WQ$5,成绩录入!EQ46,0)</f>
        <v>0</v>
      </c>
      <c r="AAG43" s="248">
        <f>IF(AAG$6=$WQ$5,成绩录入!ER46,0)</f>
        <v>0</v>
      </c>
      <c r="AAH43" s="248">
        <f>IF(AAH$6=$WQ$5,成绩录入!ES46,0)</f>
        <v>0</v>
      </c>
      <c r="AAI43" s="248">
        <f>IF(AAI$6=$WQ$5,成绩录入!ET46,0)</f>
        <v>0</v>
      </c>
      <c r="AAJ43" s="248">
        <f>IF(AAJ$6=$WQ$5,成绩录入!EU46,0)</f>
        <v>0</v>
      </c>
      <c r="AAK43" s="248">
        <f>IF(AAK$6=$WQ$5,成绩录入!EV46,0)</f>
        <v>0</v>
      </c>
      <c r="AAL43" s="248">
        <f>IF(AAL$6=$WQ$5,成绩录入!EW46,0)</f>
        <v>0</v>
      </c>
      <c r="AAM43" s="248">
        <f>IF(AAM$6=$WQ$5,成绩录入!EX46,0)</f>
        <v>0</v>
      </c>
      <c r="AAN43" s="218">
        <f t="shared" si="33"/>
        <v>0</v>
      </c>
      <c r="AAO43" s="206"/>
      <c r="AAQ43" s="247">
        <f>IF(AAQ$6=$AAP$5,成绩录入!BC46,0)</f>
        <v>0</v>
      </c>
      <c r="AAR43" s="248">
        <f>IF(AAR$6=$AAP$5,成绩录入!BD46,0)</f>
        <v>0</v>
      </c>
      <c r="AAS43" s="248">
        <f>IF(AAS$6=$AAP$5,成绩录入!BE46,0)</f>
        <v>0</v>
      </c>
      <c r="AAT43" s="248">
        <f>IF(AAT$6=$AAP$5,成绩录入!BF46,0)</f>
        <v>0</v>
      </c>
      <c r="AAU43" s="248">
        <f>IF(AAU$6=$AAP$5,成绩录入!BG46,0)</f>
        <v>0</v>
      </c>
      <c r="AAV43" s="248">
        <f>IF(AAV$6=$AAP$5,成绩录入!BH46,0)</f>
        <v>0</v>
      </c>
      <c r="AAW43" s="248">
        <f>IF(AAW$6=$AAP$5,成绩录入!BI46,0)</f>
        <v>0</v>
      </c>
      <c r="AAX43" s="248">
        <f>IF(AAX$6=$AAP$5,成绩录入!BJ46,0)</f>
        <v>0</v>
      </c>
      <c r="AAY43" s="248">
        <f>IF(AAY$6=$AAP$5,成绩录入!BK46,0)</f>
        <v>0</v>
      </c>
      <c r="AAZ43" s="248">
        <f>IF(AAZ$6=$AAP$5,成绩录入!BL46,0)</f>
        <v>0</v>
      </c>
      <c r="ABA43" s="248">
        <f>IF(ABA$6=$AAP$5,成绩录入!BM46,0)</f>
        <v>0</v>
      </c>
      <c r="ABB43" s="248">
        <f>IF(ABB$6=$AAP$5,成绩录入!BN46,0)</f>
        <v>0</v>
      </c>
      <c r="ABC43" s="248">
        <f>IF(ABC$6=$AAP$5,成绩录入!BO46,0)</f>
        <v>0</v>
      </c>
      <c r="ABD43" s="248">
        <f>IF(ABD$6=$AAP$5,成绩录入!BP46,0)</f>
        <v>0</v>
      </c>
      <c r="ABE43" s="248">
        <f>IF(ABE$6=$AAP$5,成绩录入!BQ46,0)</f>
        <v>0</v>
      </c>
      <c r="ABF43" s="248">
        <f>IF(ABF$6=$AAP$5,成绩录入!BR46,0)</f>
        <v>0</v>
      </c>
      <c r="ABG43" s="248">
        <f>IF(ABG$6=$AAP$5,成绩录入!BS46,0)</f>
        <v>0</v>
      </c>
      <c r="ABH43" s="248">
        <f>IF(ABH$6=$AAP$5,成绩录入!BT46,0)</f>
        <v>0</v>
      </c>
      <c r="ABI43" s="248">
        <f>IF(ABI$6=$AAP$5,成绩录入!BU46,0)</f>
        <v>0</v>
      </c>
      <c r="ABJ43" s="248">
        <f>IF(ABJ$6=$AAP$5,成绩录入!BV46,0)</f>
        <v>0</v>
      </c>
      <c r="ABK43" s="248">
        <f>IF(ABK$6=$AAP$5,成绩录入!BW46,0)</f>
        <v>0</v>
      </c>
      <c r="ABL43" s="248">
        <f>IF(ABL$6=$AAP$5,成绩录入!BX46,0)</f>
        <v>0</v>
      </c>
      <c r="ABM43" s="248">
        <f>IF(ABM$6=$AAP$5,成绩录入!BY46,0)</f>
        <v>0</v>
      </c>
      <c r="ABN43" s="248">
        <f>IF(ABN$6=$AAP$5,成绩录入!BZ46,0)</f>
        <v>0</v>
      </c>
      <c r="ABO43" s="248">
        <f>IF(ABO$6=$AAP$5,成绩录入!CA46,0)</f>
        <v>0</v>
      </c>
      <c r="ABP43" s="248">
        <f>IF(ABP$6=$AAP$5,成绩录入!CB46,0)</f>
        <v>0</v>
      </c>
      <c r="ABQ43" s="248">
        <f>IF(ABQ$6=$AAP$5,成绩录入!CC46,0)</f>
        <v>0</v>
      </c>
      <c r="ABR43" s="248">
        <f>IF(ABR$6=$AAP$5,成绩录入!CD46,0)</f>
        <v>0</v>
      </c>
      <c r="ABS43" s="248">
        <f>IF(ABS$6=$AAP$5,成绩录入!CE46,0)</f>
        <v>0</v>
      </c>
      <c r="ABT43" s="248">
        <f>IF(ABT$6=$AAP$5,成绩录入!CF46,0)</f>
        <v>0</v>
      </c>
      <c r="ABU43" s="248">
        <f>IF(ABU$6=$AAP$5,成绩录入!CG46,0)</f>
        <v>0</v>
      </c>
      <c r="ABV43" s="248">
        <f>IF(ABV$6=$AAP$5,成绩录入!CH46,0)</f>
        <v>0</v>
      </c>
      <c r="ABW43" s="248">
        <f>IF(ABW$6=$AAP$5,成绩录入!CI46,0)</f>
        <v>0</v>
      </c>
      <c r="ABX43" s="248">
        <f>IF(ABX$6=$AAP$5,成绩录入!CJ46,0)</f>
        <v>0</v>
      </c>
      <c r="ABY43" s="248">
        <f>IF(ABY$6=$AAP$5,成绩录入!CK46,0)</f>
        <v>0</v>
      </c>
      <c r="ABZ43" s="248">
        <f>IF(ABZ$6=$AAP$5,成绩录入!CL46,0)</f>
        <v>0</v>
      </c>
      <c r="ACA43" s="248">
        <f>IF(ACA$6=$AAP$5,成绩录入!CM46,0)</f>
        <v>0</v>
      </c>
      <c r="ACB43" s="248">
        <f>IF(ACB$6=$AAP$5,成绩录入!CN46,0)</f>
        <v>0</v>
      </c>
      <c r="ACC43" s="248">
        <f>IF(ACC$6=$AAP$5,成绩录入!CO46,0)</f>
        <v>0</v>
      </c>
      <c r="ACD43" s="248">
        <f>IF(ACD$6=$AAP$5,成绩录入!CP46,0)</f>
        <v>0</v>
      </c>
      <c r="ACE43" s="248">
        <f>IF(ACE$6=$AAP$5,成绩录入!CQ46,0)</f>
        <v>0</v>
      </c>
      <c r="ACF43" s="248">
        <f>IF(ACF$6=$AAP$5,成绩录入!CR46,0)</f>
        <v>0</v>
      </c>
      <c r="ACG43" s="248">
        <f>IF(ACG$6=$AAP$5,成绩录入!CS46,0)</f>
        <v>0</v>
      </c>
      <c r="ACH43" s="248">
        <f>IF(ACH$6=$AAP$5,成绩录入!CT46,0)</f>
        <v>0</v>
      </c>
      <c r="ACI43" s="248">
        <f>IF(ACI$6=$AAP$5,成绩录入!CU46,0)</f>
        <v>0</v>
      </c>
      <c r="ACJ43" s="248">
        <f>IF(ACJ$6=$AAP$5,成绩录入!CV46,0)</f>
        <v>0</v>
      </c>
      <c r="ACK43" s="248">
        <f>IF(ACK$6=$AAP$5,成绩录入!CW46,0)</f>
        <v>0</v>
      </c>
      <c r="ACL43" s="248">
        <f>IF(ACL$6=$AAP$5,成绩录入!CX46,0)</f>
        <v>0</v>
      </c>
      <c r="ACM43" s="248">
        <f>IF(ACM$6=$AAP$5,成绩录入!CY46,0)</f>
        <v>0</v>
      </c>
      <c r="ACN43" s="248">
        <f>IF(ACN$6=$AAP$5,成绩录入!CZ46,0)</f>
        <v>0</v>
      </c>
      <c r="ACO43" s="248">
        <f>IF(ACO$6=$AAP$5,成绩录入!DA46,0)</f>
        <v>0</v>
      </c>
      <c r="ACP43" s="248">
        <f>IF(ACP$6=$AAP$5,成绩录入!DB46,0)</f>
        <v>0</v>
      </c>
      <c r="ACQ43" s="248">
        <f>IF(ACQ$6=$AAP$5,成绩录入!DC46,0)</f>
        <v>0</v>
      </c>
      <c r="ACR43" s="248">
        <f>IF(ACR$6=$AAP$5,成绩录入!DD46,0)</f>
        <v>0</v>
      </c>
      <c r="ACS43" s="248">
        <f>IF(ACS$6=$AAP$5,成绩录入!DE46,0)</f>
        <v>0</v>
      </c>
      <c r="ACT43" s="248">
        <f>IF(ACT$6=$AAP$5,成绩录入!DF46,0)</f>
        <v>0</v>
      </c>
      <c r="ACU43" s="248">
        <f>IF(ACU$6=$AAP$5,成绩录入!DG46,0)</f>
        <v>0</v>
      </c>
      <c r="ACV43" s="248">
        <f>IF(ACV$6=$AAP$5,成绩录入!DH46,0)</f>
        <v>0</v>
      </c>
      <c r="ACW43" s="248">
        <f>IF(ACW$6=$AAP$5,成绩录入!DI46,0)</f>
        <v>0</v>
      </c>
      <c r="ACX43" s="248">
        <f>IF(ACX$6=$AAP$5,成绩录入!DJ46,0)</f>
        <v>0</v>
      </c>
      <c r="ACY43" s="248">
        <f>IF(ACY$6=$AAP$5,成绩录入!DK46,0)</f>
        <v>0</v>
      </c>
      <c r="ACZ43" s="248">
        <f>IF(ACZ$6=$AAP$5,成绩录入!DL46,0)</f>
        <v>0</v>
      </c>
      <c r="ADA43" s="248">
        <f>IF(ADA$6=$AAP$5,成绩录入!DM46,0)</f>
        <v>0</v>
      </c>
      <c r="ADB43" s="248">
        <f>IF(ADB$6=$AAP$5,成绩录入!DN46,0)</f>
        <v>0</v>
      </c>
      <c r="ADC43" s="248">
        <f>IF(ADC$6=$AAP$5,成绩录入!DO46,0)</f>
        <v>0</v>
      </c>
      <c r="ADD43" s="248">
        <f>IF(ADD$6=$AAP$5,成绩录入!DP46,0)</f>
        <v>0</v>
      </c>
      <c r="ADE43" s="248">
        <f>IF(ADE$6=$AAP$5,成绩录入!DQ46,0)</f>
        <v>0</v>
      </c>
      <c r="ADF43" s="248">
        <f>IF(ADF$6=$AAP$5,成绩录入!DR46,0)</f>
        <v>0</v>
      </c>
      <c r="ADG43" s="248">
        <f>IF(ADG$6=$AAP$5,成绩录入!DS46,0)</f>
        <v>0</v>
      </c>
      <c r="ADH43" s="248">
        <f>IF(ADH$6=$AAP$5,成绩录入!DT46,0)</f>
        <v>0</v>
      </c>
      <c r="ADI43" s="248">
        <f>IF(ADI$6=$AAP$5,成绩录入!DU46,0)</f>
        <v>0</v>
      </c>
      <c r="ADJ43" s="248">
        <f>IF(ADJ$6=$AAP$5,成绩录入!DV46,0)</f>
        <v>0</v>
      </c>
      <c r="ADK43" s="248">
        <f>IF(ADK$6=$AAP$5,成绩录入!DW46,0)</f>
        <v>0</v>
      </c>
      <c r="ADL43" s="248">
        <f>IF(ADL$6=$AAP$5,成绩录入!DX46,0)</f>
        <v>0</v>
      </c>
      <c r="ADM43" s="248">
        <f>IF(ADM$6=$AAP$5,成绩录入!DY46,0)</f>
        <v>0</v>
      </c>
      <c r="ADN43" s="248">
        <f>IF(ADN$6=$AAP$5,成绩录入!DZ46,0)</f>
        <v>0</v>
      </c>
      <c r="ADO43" s="248">
        <f>IF(ADO$6=$AAP$5,成绩录入!EA46,0)</f>
        <v>0</v>
      </c>
      <c r="ADP43" s="248">
        <f>IF(ADP$6=$AAP$5,成绩录入!EB46,0)</f>
        <v>0</v>
      </c>
      <c r="ADQ43" s="248">
        <f>IF(ADQ$6=$AAP$5,成绩录入!EC46,0)</f>
        <v>0</v>
      </c>
      <c r="ADR43" s="248">
        <f>IF(ADR$6=$AAP$5,成绩录入!ED46,0)</f>
        <v>0</v>
      </c>
      <c r="ADS43" s="248">
        <f>IF(ADS$6=$AAP$5,成绩录入!EE46,0)</f>
        <v>0</v>
      </c>
      <c r="ADT43" s="248">
        <f>IF(ADT$6=$AAP$5,成绩录入!EF46,0)</f>
        <v>0</v>
      </c>
      <c r="ADU43" s="248">
        <f>IF(ADU$6=$AAP$5,成绩录入!EG46,0)</f>
        <v>0</v>
      </c>
      <c r="ADV43" s="248">
        <f>IF(ADV$6=$AAP$5,成绩录入!EH46,0)</f>
        <v>0</v>
      </c>
      <c r="ADW43" s="248">
        <f>IF(ADW$6=$AAP$5,成绩录入!EI46,0)</f>
        <v>0</v>
      </c>
      <c r="ADX43" s="248">
        <f>IF(ADX$6=$AAP$5,成绩录入!EJ46,0)</f>
        <v>0</v>
      </c>
      <c r="ADY43" s="248">
        <f>IF(ADY$6=$AAP$5,成绩录入!EK46,0)</f>
        <v>0</v>
      </c>
      <c r="ADZ43" s="248">
        <f>IF(ADZ$6=$AAP$5,成绩录入!EL46,0)</f>
        <v>0</v>
      </c>
      <c r="AEA43" s="248">
        <f>IF(AEA$6=$AAP$5,成绩录入!EM46,0)</f>
        <v>0</v>
      </c>
      <c r="AEB43" s="248">
        <f>IF(AEB$6=$AAP$5,成绩录入!EN46,0)</f>
        <v>0</v>
      </c>
      <c r="AEC43" s="248">
        <f>IF(AEC$6=$AAP$5,成绩录入!EO46,0)</f>
        <v>0</v>
      </c>
      <c r="AED43" s="248">
        <f>IF(AED$6=$AAP$5,成绩录入!EP46,0)</f>
        <v>0</v>
      </c>
      <c r="AEE43" s="248">
        <f>IF(AEE$6=$AAP$5,成绩录入!EQ46,0)</f>
        <v>0</v>
      </c>
      <c r="AEF43" s="248">
        <f>IF(AEF$6=$AAP$5,成绩录入!ER46,0)</f>
        <v>0</v>
      </c>
      <c r="AEG43" s="248">
        <f>IF(AEG$6=$AAP$5,成绩录入!ES46,0)</f>
        <v>0</v>
      </c>
      <c r="AEH43" s="248">
        <f>IF(AEH$6=$AAP$5,成绩录入!ET46,0)</f>
        <v>0</v>
      </c>
      <c r="AEI43" s="248">
        <f>IF(AEI$6=$AAP$5,成绩录入!EU46,0)</f>
        <v>0</v>
      </c>
      <c r="AEJ43" s="248">
        <f>IF(AEJ$6=$AAP$5,成绩录入!EV46,0)</f>
        <v>0</v>
      </c>
      <c r="AEK43" s="248">
        <f>IF(AEK$6=$AAP$5,成绩录入!EW46,0)</f>
        <v>0</v>
      </c>
      <c r="AEL43" s="248">
        <f>IF(AEL$6=$AAP$5,成绩录入!EX46,0)</f>
        <v>0</v>
      </c>
      <c r="AEM43" s="218">
        <f t="shared" si="34"/>
        <v>0</v>
      </c>
      <c r="AEN43" s="166"/>
      <c r="AEO43" s="166"/>
      <c r="AEP43" s="247">
        <f>IF(AEP$6=$AEO$5,成绩录入!BC46,0)</f>
        <v>0</v>
      </c>
      <c r="AEQ43" s="248">
        <f>IF(AEQ$6=$AEO$5,成绩录入!BD46,0)</f>
        <v>0</v>
      </c>
      <c r="AER43" s="248">
        <f>IF(AER$6=$AEO$5,成绩录入!BE46,0)</f>
        <v>0</v>
      </c>
      <c r="AES43" s="248">
        <f>IF(AES$6=$AEO$5,成绩录入!BF46,0)</f>
        <v>0</v>
      </c>
      <c r="AET43" s="248">
        <f>IF(AET$6=$AEO$5,成绩录入!BG46,0)</f>
        <v>0</v>
      </c>
      <c r="AEU43" s="248">
        <f>IF(AEU$6=$AEO$5,成绩录入!BH46,0)</f>
        <v>0</v>
      </c>
      <c r="AEV43" s="248">
        <f>IF(AEV$6=$AEO$5,成绩录入!BI46,0)</f>
        <v>0</v>
      </c>
      <c r="AEW43" s="248">
        <f>IF(AEW$6=$AEO$5,成绩录入!BJ46,0)</f>
        <v>0</v>
      </c>
      <c r="AEX43" s="248">
        <f>IF(AEX$6=$AEO$5,成绩录入!BK46,0)</f>
        <v>0</v>
      </c>
      <c r="AEY43" s="248">
        <f>IF(AEY$6=$AEO$5,成绩录入!BL46,0)</f>
        <v>0</v>
      </c>
      <c r="AEZ43" s="248">
        <f>IF(AEZ$6=$AEO$5,成绩录入!BM46,0)</f>
        <v>0</v>
      </c>
      <c r="AFA43" s="248">
        <f>IF(AFA$6=$AEO$5,成绩录入!BN46,0)</f>
        <v>0</v>
      </c>
      <c r="AFB43" s="248">
        <f>IF(AFB$6=$AEO$5,成绩录入!BO46,0)</f>
        <v>0</v>
      </c>
      <c r="AFC43" s="248">
        <f>IF(AFC$6=$AEO$5,成绩录入!BP46,0)</f>
        <v>0</v>
      </c>
      <c r="AFD43" s="248">
        <f>IF(AFD$6=$AEO$5,成绩录入!BQ46,0)</f>
        <v>0</v>
      </c>
      <c r="AFE43" s="248">
        <f>IF(AFE$6=$AEO$5,成绩录入!BR46,0)</f>
        <v>0</v>
      </c>
      <c r="AFF43" s="248">
        <f>IF(AFF$6=$AEO$5,成绩录入!BS46,0)</f>
        <v>0</v>
      </c>
      <c r="AFG43" s="248">
        <f>IF(AFG$6=$AEO$5,成绩录入!BT46,0)</f>
        <v>0</v>
      </c>
      <c r="AFH43" s="248">
        <f>IF(AFH$6=$AEO$5,成绩录入!BU46,0)</f>
        <v>0</v>
      </c>
      <c r="AFI43" s="248">
        <f>IF(AFI$6=$AEO$5,成绩录入!BV46,0)</f>
        <v>0</v>
      </c>
      <c r="AFJ43" s="248">
        <f>IF(AFJ$6=$AEO$5,成绩录入!BW46,0)</f>
        <v>0</v>
      </c>
      <c r="AFK43" s="248">
        <f>IF(AFK$6=$AEO$5,成绩录入!BX46,0)</f>
        <v>0</v>
      </c>
      <c r="AFL43" s="248">
        <f>IF(AFL$6=$AEO$5,成绩录入!BY46,0)</f>
        <v>0</v>
      </c>
      <c r="AFM43" s="248">
        <f>IF(AFM$6=$AEO$5,成绩录入!BZ46,0)</f>
        <v>0</v>
      </c>
      <c r="AFN43" s="248">
        <f>IF(AFN$6=$AEO$5,成绩录入!CA46,0)</f>
        <v>0</v>
      </c>
      <c r="AFO43" s="248">
        <f>IF(AFO$6=$AEO$5,成绩录入!CB46,0)</f>
        <v>0</v>
      </c>
      <c r="AFP43" s="248">
        <f>IF(AFP$6=$AEO$5,成绩录入!CC46,0)</f>
        <v>0</v>
      </c>
      <c r="AFQ43" s="248">
        <f>IF(AFQ$6=$AEO$5,成绩录入!CD46,0)</f>
        <v>0</v>
      </c>
      <c r="AFR43" s="248">
        <f>IF(AFR$6=$AEO$5,成绩录入!CE46,0)</f>
        <v>0</v>
      </c>
      <c r="AFS43" s="248">
        <f>IF(AFS$6=$AEO$5,成绩录入!CF46,0)</f>
        <v>0</v>
      </c>
      <c r="AFT43" s="248">
        <f>IF(AFT$6=$AEO$5,成绩录入!CG46,0)</f>
        <v>0</v>
      </c>
      <c r="AFU43" s="248">
        <f>IF(AFU$6=$AEO$5,成绩录入!CH46,0)</f>
        <v>0</v>
      </c>
      <c r="AFV43" s="248">
        <f>IF(AFV$6=$AEO$5,成绩录入!CI46,0)</f>
        <v>0</v>
      </c>
      <c r="AFW43" s="248">
        <f>IF(AFW$6=$AEO$5,成绩录入!CJ46,0)</f>
        <v>0</v>
      </c>
      <c r="AFX43" s="248">
        <f>IF(AFX$6=$AEO$5,成绩录入!CK46,0)</f>
        <v>0</v>
      </c>
      <c r="AFY43" s="248">
        <f>IF(AFY$6=$AEO$5,成绩录入!CL46,0)</f>
        <v>0</v>
      </c>
      <c r="AFZ43" s="248">
        <f>IF(AFZ$6=$AEO$5,成绩录入!CM46,0)</f>
        <v>0</v>
      </c>
      <c r="AGA43" s="248">
        <f>IF(AGA$6=$AEO$5,成绩录入!CN46,0)</f>
        <v>0</v>
      </c>
      <c r="AGB43" s="248">
        <f>IF(AGB$6=$AEO$5,成绩录入!CO46,0)</f>
        <v>0</v>
      </c>
      <c r="AGC43" s="248">
        <f>IF(AGC$6=$AEO$5,成绩录入!CP46,0)</f>
        <v>0</v>
      </c>
      <c r="AGD43" s="248">
        <f>IF(AGD$6=$AEO$5,成绩录入!CQ46,0)</f>
        <v>0</v>
      </c>
      <c r="AGE43" s="248">
        <f>IF(AGE$6=$AEO$5,成绩录入!CR46,0)</f>
        <v>0</v>
      </c>
      <c r="AGF43" s="248">
        <f>IF(AGF$6=$AEO$5,成绩录入!CS46,0)</f>
        <v>0</v>
      </c>
      <c r="AGG43" s="248">
        <f>IF(AGG$6=$AEO$5,成绩录入!CT46,0)</f>
        <v>0</v>
      </c>
      <c r="AGH43" s="248">
        <f>IF(AGH$6=$AEO$5,成绩录入!CU46,0)</f>
        <v>0</v>
      </c>
      <c r="AGI43" s="248">
        <f>IF(AGI$6=$AEO$5,成绩录入!CV46,0)</f>
        <v>0</v>
      </c>
      <c r="AGJ43" s="248">
        <f>IF(AGJ$6=$AEO$5,成绩录入!CW46,0)</f>
        <v>0</v>
      </c>
      <c r="AGK43" s="248">
        <f>IF(AGK$6=$AEO$5,成绩录入!CX46,0)</f>
        <v>0</v>
      </c>
      <c r="AGL43" s="248">
        <f>IF(AGL$6=$AEO$5,成绩录入!CY46,0)</f>
        <v>0</v>
      </c>
      <c r="AGM43" s="248">
        <f>IF(AGM$6=$AEO$5,成绩录入!CZ46,0)</f>
        <v>0</v>
      </c>
      <c r="AGN43" s="248">
        <f>IF(AGN$6=$AEO$5,成绩录入!DA46,0)</f>
        <v>0</v>
      </c>
      <c r="AGO43" s="248">
        <f>IF(AGO$6=$AEO$5,成绩录入!DB46,0)</f>
        <v>0</v>
      </c>
      <c r="AGP43" s="248">
        <f>IF(AGP$6=$AEO$5,成绩录入!DC46,0)</f>
        <v>0</v>
      </c>
      <c r="AGQ43" s="248">
        <f>IF(AGQ$6=$AEO$5,成绩录入!DD46,0)</f>
        <v>0</v>
      </c>
      <c r="AGR43" s="248">
        <f>IF(AGR$6=$AEO$5,成绩录入!DE46,0)</f>
        <v>0</v>
      </c>
      <c r="AGS43" s="248">
        <f>IF(AGS$6=$AEO$5,成绩录入!DF46,0)</f>
        <v>0</v>
      </c>
      <c r="AGT43" s="248">
        <f>IF(AGT$6=$AEO$5,成绩录入!DG46,0)</f>
        <v>0</v>
      </c>
      <c r="AGU43" s="248">
        <f>IF(AGU$6=$AEO$5,成绩录入!DH46,0)</f>
        <v>0</v>
      </c>
      <c r="AGV43" s="248">
        <f>IF(AGV$6=$AEO$5,成绩录入!DI46,0)</f>
        <v>0</v>
      </c>
      <c r="AGW43" s="248">
        <f>IF(AGW$6=$AEO$5,成绩录入!DJ46,0)</f>
        <v>0</v>
      </c>
      <c r="AGX43" s="248">
        <f>IF(AGX$6=$AEO$5,成绩录入!DK46,0)</f>
        <v>0</v>
      </c>
      <c r="AGY43" s="248">
        <f>IF(AGY$6=$AEO$5,成绩录入!DL46,0)</f>
        <v>0</v>
      </c>
      <c r="AGZ43" s="248">
        <f>IF(AGZ$6=$AEO$5,成绩录入!DM46,0)</f>
        <v>0</v>
      </c>
      <c r="AHA43" s="248">
        <f>IF(AHA$6=$AEO$5,成绩录入!DN46,0)</f>
        <v>0</v>
      </c>
      <c r="AHB43" s="248">
        <f>IF(AHB$6=$AEO$5,成绩录入!DO46,0)</f>
        <v>0</v>
      </c>
      <c r="AHC43" s="248">
        <f>IF(AHC$6=$AEO$5,成绩录入!DP46,0)</f>
        <v>0</v>
      </c>
      <c r="AHD43" s="248">
        <f>IF(AHD$6=$AEO$5,成绩录入!DQ46,0)</f>
        <v>0</v>
      </c>
      <c r="AHE43" s="248">
        <f>IF(AHE$6=$AEO$5,成绩录入!DR46,0)</f>
        <v>0</v>
      </c>
      <c r="AHF43" s="248">
        <f>IF(AHF$6=$AEO$5,成绩录入!DS46,0)</f>
        <v>0</v>
      </c>
      <c r="AHG43" s="248">
        <f>IF(AHG$6=$AEO$5,成绩录入!DT46,0)</f>
        <v>0</v>
      </c>
      <c r="AHH43" s="248">
        <f>IF(AHH$6=$AEO$5,成绩录入!DU46,0)</f>
        <v>0</v>
      </c>
      <c r="AHI43" s="248">
        <f>IF(AHI$6=$AEO$5,成绩录入!DV46,0)</f>
        <v>0</v>
      </c>
      <c r="AHJ43" s="248">
        <f>IF(AHJ$6=$AEO$5,成绩录入!DW46,0)</f>
        <v>0</v>
      </c>
      <c r="AHK43" s="248">
        <f>IF(AHK$6=$AEO$5,成绩录入!DX46,0)</f>
        <v>0</v>
      </c>
      <c r="AHL43" s="248">
        <f>IF(AHL$6=$AEO$5,成绩录入!DY46,0)</f>
        <v>0</v>
      </c>
      <c r="AHM43" s="248">
        <f>IF(AHM$6=$AEO$5,成绩录入!DZ46,0)</f>
        <v>0</v>
      </c>
      <c r="AHN43" s="248">
        <f>IF(AHN$6=$AEO$5,成绩录入!EA46,0)</f>
        <v>0</v>
      </c>
      <c r="AHO43" s="248">
        <f>IF(AHO$6=$AEO$5,成绩录入!EB46,0)</f>
        <v>0</v>
      </c>
      <c r="AHP43" s="248">
        <f>IF(AHP$6=$AEO$5,成绩录入!EC46,0)</f>
        <v>0</v>
      </c>
      <c r="AHQ43" s="248">
        <f>IF(AHQ$6=$AEO$5,成绩录入!ED46,0)</f>
        <v>0</v>
      </c>
      <c r="AHR43" s="248">
        <f>IF(AHR$6=$AEO$5,成绩录入!EE46,0)</f>
        <v>0</v>
      </c>
      <c r="AHS43" s="248">
        <f>IF(AHS$6=$AEO$5,成绩录入!EF46,0)</f>
        <v>0</v>
      </c>
      <c r="AHT43" s="248">
        <f>IF(AHT$6=$AEO$5,成绩录入!EG46,0)</f>
        <v>0</v>
      </c>
      <c r="AHU43" s="248">
        <f>IF(AHU$6=$AEO$5,成绩录入!EH46,0)</f>
        <v>0</v>
      </c>
      <c r="AHV43" s="248">
        <f>IF(AHV$6=$AEO$5,成绩录入!EI46,0)</f>
        <v>0</v>
      </c>
      <c r="AHW43" s="248">
        <f>IF(AHW$6=$AEO$5,成绩录入!EJ46,0)</f>
        <v>0</v>
      </c>
      <c r="AHX43" s="248">
        <f>IF(AHX$6=$AEO$5,成绩录入!EK46,0)</f>
        <v>0</v>
      </c>
      <c r="AHY43" s="248">
        <f>IF(AHY$6=$AEO$5,成绩录入!EL46,0)</f>
        <v>0</v>
      </c>
      <c r="AHZ43" s="248">
        <f>IF(AHZ$6=$AEO$5,成绩录入!EM46,0)</f>
        <v>0</v>
      </c>
      <c r="AIA43" s="248">
        <f>IF(AIA$6=$AEO$5,成绩录入!EN46,0)</f>
        <v>0</v>
      </c>
      <c r="AIB43" s="248">
        <f>IF(AIB$6=$AEO$5,成绩录入!EO46,0)</f>
        <v>0</v>
      </c>
      <c r="AIC43" s="248">
        <f>IF(AIC$6=$AEO$5,成绩录入!EP46,0)</f>
        <v>0</v>
      </c>
      <c r="AID43" s="248">
        <f>IF(AID$6=$AEO$5,成绩录入!EQ46,0)</f>
        <v>0</v>
      </c>
      <c r="AIE43" s="248">
        <f>IF(AIE$6=$AEO$5,成绩录入!ER46,0)</f>
        <v>0</v>
      </c>
      <c r="AIF43" s="248">
        <f>IF(AIF$6=$AEO$5,成绩录入!ES46,0)</f>
        <v>0</v>
      </c>
      <c r="AIG43" s="248">
        <f>IF(AIG$6=$AEO$5,成绩录入!ET46,0)</f>
        <v>0</v>
      </c>
      <c r="AIH43" s="248">
        <f>IF(AIH$6=$AEO$5,成绩录入!EU46,0)</f>
        <v>0</v>
      </c>
      <c r="AII43" s="248">
        <f>IF(AII$6=$AEO$5,成绩录入!EV46,0)</f>
        <v>0</v>
      </c>
      <c r="AIJ43" s="248">
        <f>IF(AIJ$6=$AEO$5,成绩录入!EW46,0)</f>
        <v>0</v>
      </c>
      <c r="AIK43" s="248">
        <f>IF(AIK$6=$AEO$5,成绩录入!EX46,0)</f>
        <v>0</v>
      </c>
      <c r="AIL43" s="218">
        <f t="shared" si="35"/>
        <v>0</v>
      </c>
      <c r="AIN43" s="214" t="str">
        <f>初始录入!A48</f>
        <v/>
      </c>
      <c r="AIO43" s="215">
        <f>初始录入!B48</f>
        <v>0</v>
      </c>
      <c r="AIP43" s="216">
        <f>初始录入!C48</f>
        <v>0</v>
      </c>
      <c r="AIQ43" s="314">
        <f>IF(平时!D41&lt;&gt;"",平时!D41,0)</f>
        <v>0</v>
      </c>
      <c r="AIR43" s="324" t="str">
        <f t="shared" si="89"/>
        <v/>
      </c>
      <c r="AIS43" s="314">
        <f>IF(过程!D41&lt;&gt;"",过程!D41,0)</f>
        <v>0</v>
      </c>
      <c r="AIT43" s="324" t="str">
        <f t="shared" si="90"/>
        <v/>
      </c>
      <c r="AIU43" s="216">
        <f>IF(期末!D41&lt;&gt;"",期末!D41,0)</f>
        <v>0</v>
      </c>
      <c r="AIV43" s="324" t="str">
        <f t="shared" si="91"/>
        <v/>
      </c>
      <c r="AIW43" s="325">
        <f t="shared" si="92"/>
        <v>0</v>
      </c>
      <c r="AIX43" s="314">
        <f>IF(平时!E41&lt;&gt;"",平时!E41,0)</f>
        <v>0</v>
      </c>
      <c r="AIY43" s="324" t="str">
        <f t="shared" si="93"/>
        <v/>
      </c>
      <c r="AIZ43" s="314">
        <f>IF(过程!E41&lt;&gt;"",过程!E41,0)</f>
        <v>0</v>
      </c>
      <c r="AJA43" s="324" t="str">
        <f t="shared" si="94"/>
        <v/>
      </c>
      <c r="AJB43" s="216">
        <f>IF(期末!E41&lt;&gt;"",期末!E41,0)</f>
        <v>0</v>
      </c>
      <c r="AJC43" s="324" t="str">
        <f t="shared" si="95"/>
        <v/>
      </c>
      <c r="AJD43" s="325">
        <f t="shared" si="96"/>
        <v>0</v>
      </c>
      <c r="AJE43" s="314">
        <f>IF(平时!F41&lt;&gt;"",平时!F41,0)</f>
        <v>0</v>
      </c>
      <c r="AJF43" s="324" t="str">
        <f t="shared" si="97"/>
        <v/>
      </c>
      <c r="AJG43" s="314">
        <f>IF(过程!F41&lt;&gt;"",过程!F41,0)</f>
        <v>0</v>
      </c>
      <c r="AJH43" s="324" t="str">
        <f t="shared" si="98"/>
        <v/>
      </c>
      <c r="AJI43" s="216">
        <f>IF(期末!F41&lt;&gt;"",期末!F41,0)</f>
        <v>0</v>
      </c>
      <c r="AJJ43" s="324" t="str">
        <f t="shared" si="99"/>
        <v/>
      </c>
      <c r="AJK43" s="325">
        <f t="shared" si="100"/>
        <v>0</v>
      </c>
      <c r="AJL43" s="314">
        <f>IF(平时!G41&lt;&gt;"",平时!G41,0)</f>
        <v>0</v>
      </c>
      <c r="AJM43" s="324" t="str">
        <f t="shared" si="101"/>
        <v/>
      </c>
      <c r="AJN43" s="314">
        <f>IF(过程!G41&lt;&gt;"",过程!G41,0)</f>
        <v>0</v>
      </c>
      <c r="AJO43" s="324" t="str">
        <f t="shared" si="102"/>
        <v/>
      </c>
      <c r="AJP43" s="216">
        <f>IF(期末!G41&lt;&gt;"",期末!G41,0)</f>
        <v>0</v>
      </c>
      <c r="AJQ43" s="324" t="str">
        <f t="shared" si="103"/>
        <v/>
      </c>
      <c r="AJR43" s="325">
        <f t="shared" si="104"/>
        <v>0</v>
      </c>
      <c r="AJS43" s="314">
        <f>IF(平时!H41&lt;&gt;"",平时!H41,0)</f>
        <v>0</v>
      </c>
      <c r="AJT43" s="324" t="str">
        <f t="shared" si="105"/>
        <v/>
      </c>
      <c r="AJU43" s="314">
        <f>IF(过程!H41&lt;&gt;"",过程!H41,0)</f>
        <v>0</v>
      </c>
      <c r="AJV43" s="324" t="str">
        <f t="shared" si="106"/>
        <v/>
      </c>
      <c r="AJW43" s="216">
        <f>IF(期末!H41&lt;&gt;"",期末!H41,0)</f>
        <v>0</v>
      </c>
      <c r="AJX43" s="324" t="str">
        <f t="shared" si="107"/>
        <v/>
      </c>
      <c r="AJY43" s="326">
        <f t="shared" si="108"/>
        <v>0</v>
      </c>
      <c r="AKA43" s="216" t="str">
        <f>初始录入!A48</f>
        <v/>
      </c>
      <c r="AKB43" s="216">
        <f>初始录入!B48</f>
        <v>0</v>
      </c>
      <c r="AKC43" s="216">
        <f>初始录入!C48</f>
        <v>0</v>
      </c>
      <c r="AKD43" s="327" t="str">
        <f>IF(初始录入!$E48=初始录入!$K$2,达成度!$D56,"")</f>
        <v/>
      </c>
      <c r="AKE43" s="327" t="str">
        <f>IF(初始录入!$E48=初始录入!$K$3,达成度!D56,"")</f>
        <v/>
      </c>
      <c r="AKF43" s="216" t="str">
        <f>IF(初始录入!$E48=初始录入!$K$4,达成度!D56,"")</f>
        <v/>
      </c>
      <c r="AKG43" s="216" t="str">
        <f>IF(初始录入!$E48=初始录入!$K$5,达成度!D56,"")</f>
        <v/>
      </c>
      <c r="AKH43" s="327" t="str">
        <f>IF(初始录入!$E48=初始录入!$K$2,达成度!E56,"")</f>
        <v/>
      </c>
      <c r="AKI43" s="327" t="str">
        <f>IF(初始录入!$E48=初始录入!$K$3,达成度!E56,"")</f>
        <v/>
      </c>
      <c r="AKJ43" s="216" t="str">
        <f>IF(初始录入!$E48=初始录入!$K$4,达成度!E56,"")</f>
        <v/>
      </c>
      <c r="AKK43" s="216" t="str">
        <f>IF(初始录入!$E48=初始录入!$K$5,达成度!E56,"")</f>
        <v/>
      </c>
      <c r="AKL43" s="327" t="str">
        <f>IF(初始录入!$E48=初始录入!$K$2,达成度!F56,"")</f>
        <v/>
      </c>
      <c r="AKM43" s="327" t="str">
        <f>IF(初始录入!$E48=初始录入!$K$3,达成度!F56,"")</f>
        <v/>
      </c>
      <c r="AKN43" s="216" t="str">
        <f>IF(初始录入!$E48=初始录入!$K$4,达成度!F56,"")</f>
        <v/>
      </c>
      <c r="AKO43" s="216" t="str">
        <f>IF(初始录入!$E48=初始录入!$K$5,达成度!F56,"")</f>
        <v/>
      </c>
      <c r="AKP43" s="327" t="str">
        <f>IF(初始录入!$E48=初始录入!$K$2,达成度!H56,"")</f>
        <v/>
      </c>
      <c r="AKQ43" s="327" t="str">
        <f>IF(初始录入!$E48=初始录入!$K$3,达成度!H56,"")</f>
        <v/>
      </c>
      <c r="AKR43" s="216" t="str">
        <f>IF(初始录入!$E48=初始录入!$K$4,达成度!H56,"")</f>
        <v/>
      </c>
      <c r="AKS43" s="216" t="str">
        <f>IF(初始录入!$E48=初始录入!$K$5,达成度!H56,"")</f>
        <v/>
      </c>
      <c r="AKT43" s="327" t="str">
        <f>IF(初始录入!$E48=初始录入!$K$2,达成度!I56,"")</f>
        <v/>
      </c>
      <c r="AKU43" s="327" t="str">
        <f>IF(初始录入!$E48=初始录入!$K$3,达成度!I56,"")</f>
        <v/>
      </c>
      <c r="AKV43" s="216" t="str">
        <f>IF(初始录入!$E48=初始录入!$K$4,达成度!I56,"")</f>
        <v/>
      </c>
      <c r="AKW43" s="216" t="str">
        <f>IF(初始录入!$E48=初始录入!$K$5,达成度!I56,"")</f>
        <v/>
      </c>
      <c r="AKX43" s="327" t="str">
        <f>IF(初始录入!$E48=初始录入!$K$2,达成度!J56,"")</f>
        <v/>
      </c>
      <c r="AKY43" s="327" t="str">
        <f>IF(初始录入!$E48=初始录入!$K$3,达成度!J56,"")</f>
        <v/>
      </c>
      <c r="AKZ43" s="216" t="str">
        <f>IF(初始录入!$E48=初始录入!$K$4,达成度!J56,"")</f>
        <v/>
      </c>
      <c r="ALA43" s="216" t="str">
        <f>IF(初始录入!$E48=初始录入!$K$5,达成度!J56,"")</f>
        <v/>
      </c>
      <c r="ALB43" s="327" t="str">
        <f>IF(初始录入!$E48=初始录入!$K$2,达成度!L56,"")</f>
        <v/>
      </c>
      <c r="ALC43" s="327" t="str">
        <f>IF(初始录入!$E48=初始录入!$K$3,达成度!L56,"")</f>
        <v/>
      </c>
      <c r="ALD43" s="216" t="str">
        <f>IF(初始录入!$E48=初始录入!$K$4,达成度!L56,"")</f>
        <v/>
      </c>
      <c r="ALE43" s="216" t="str">
        <f>IF(初始录入!$E48=初始录入!$K$5,达成度!L56,"")</f>
        <v/>
      </c>
      <c r="ALF43" s="327" t="str">
        <f>IF(初始录入!$E48=初始录入!$K$2,达成度!M56,"")</f>
        <v/>
      </c>
      <c r="ALG43" s="327" t="str">
        <f>IF(初始录入!$E48=初始录入!$K$3,达成度!M56,"")</f>
        <v/>
      </c>
      <c r="ALH43" s="216" t="str">
        <f>IF(初始录入!$E48=初始录入!$K$4,达成度!M56,"")</f>
        <v/>
      </c>
      <c r="ALI43" s="216" t="str">
        <f>IF(初始录入!$E48=初始录入!$K$5,达成度!M56,"")</f>
        <v/>
      </c>
      <c r="ALJ43" s="327" t="str">
        <f>IF(初始录入!$E48=初始录入!$K$2,达成度!N56,"")</f>
        <v/>
      </c>
      <c r="ALK43" s="327" t="str">
        <f>IF(初始录入!$E48=初始录入!$K$3,达成度!N56,"")</f>
        <v/>
      </c>
      <c r="ALL43" s="216" t="str">
        <f>IF(初始录入!$E48=初始录入!$K$4,达成度!N56,"")</f>
        <v/>
      </c>
      <c r="ALM43" s="216" t="str">
        <f>IF(初始录入!$E48=初始录入!$K$5,达成度!N56,"")</f>
        <v/>
      </c>
      <c r="ALN43" s="327" t="str">
        <f>IF(初始录入!$E48=初始录入!$K$2,达成度!P56,"")</f>
        <v/>
      </c>
      <c r="ALO43" s="327" t="str">
        <f>IF(初始录入!$E48=初始录入!$K$3,达成度!P56,"")</f>
        <v/>
      </c>
      <c r="ALP43" s="216" t="str">
        <f>IF(初始录入!$E48=初始录入!$K$4,达成度!P56,"")</f>
        <v/>
      </c>
      <c r="ALQ43" s="216" t="str">
        <f>IF(初始录入!$E48=初始录入!$K$5,达成度!P56,"")</f>
        <v/>
      </c>
      <c r="ALR43" s="327" t="str">
        <f>IF(初始录入!$E48=初始录入!$K$2,达成度!Q56,"")</f>
        <v/>
      </c>
      <c r="ALS43" s="327" t="str">
        <f>IF(初始录入!$E48=初始录入!$K$3,达成度!Q56,"")</f>
        <v/>
      </c>
      <c r="ALT43" s="216" t="str">
        <f>IF(初始录入!$E48=初始录入!$K$4,达成度!Q56,"")</f>
        <v/>
      </c>
      <c r="ALU43" s="216" t="str">
        <f>IF(初始录入!$E48=初始录入!$K$5,达成度!Q56,"")</f>
        <v/>
      </c>
      <c r="ALV43" s="327" t="str">
        <f>IF(初始录入!$E48=初始录入!$K$2,达成度!R56,"")</f>
        <v/>
      </c>
      <c r="ALW43" s="327" t="str">
        <f>IF(初始录入!$E48=初始录入!$K$3,达成度!R56,"")</f>
        <v/>
      </c>
      <c r="ALX43" s="216" t="str">
        <f>IF(初始录入!$E48=初始录入!$K$4,达成度!R56,"")</f>
        <v/>
      </c>
      <c r="ALY43" s="216"/>
      <c r="ALZ43" s="327" t="str">
        <f>IF(初始录入!$E48=初始录入!$K$2,达成度!T56,"")</f>
        <v/>
      </c>
      <c r="AMA43" s="327" t="str">
        <f>IF(初始录入!$E48=初始录入!$K$3,达成度!T56,"")</f>
        <v/>
      </c>
      <c r="AMB43" s="216" t="str">
        <f>IF(初始录入!$E48=初始录入!$K$4,达成度!T56,"")</f>
        <v/>
      </c>
      <c r="AMC43" s="216" t="str">
        <f>IF(初始录入!$E48=初始录入!$K$5,达成度!T56,"")</f>
        <v/>
      </c>
      <c r="AMD43" s="327" t="str">
        <f>IF(初始录入!$E48=初始录入!$K$2,达成度!U56,"")</f>
        <v/>
      </c>
      <c r="AME43" s="327" t="str">
        <f>IF(初始录入!$E48=初始录入!$K$3,达成度!U56,"")</f>
        <v/>
      </c>
      <c r="AMF43" s="216" t="str">
        <f>IF(初始录入!$E48=初始录入!$K$4,达成度!U56,"")</f>
        <v/>
      </c>
      <c r="AMG43" s="216" t="str">
        <f>IF(初始录入!$E48=初始录入!$K$5,达成度!U56,"")</f>
        <v/>
      </c>
      <c r="AMH43" s="327" t="str">
        <f>IF(初始录入!$E48=初始录入!$K$2,达成度!V56,"")</f>
        <v/>
      </c>
      <c r="AMI43" s="327" t="str">
        <f>IF(初始录入!$E48=初始录入!$K$3,达成度!V56,"")</f>
        <v/>
      </c>
      <c r="AMJ43" s="216" t="str">
        <f>IF(初始录入!$E48=初始录入!$K$4,达成度!W56,"")</f>
        <v/>
      </c>
      <c r="AMK43" s="216" t="str">
        <f>IF(初始录入!$E48=初始录入!$K$5,达成度!W56,"")</f>
        <v/>
      </c>
      <c r="AMM43" s="215">
        <f t="shared" si="114"/>
        <v>36</v>
      </c>
      <c r="AMN43" s="222" t="str">
        <f t="shared" si="109"/>
        <v/>
      </c>
      <c r="AMO43" s="325" t="str">
        <f>IF($AMM43&lt;=$H$7,INDEX(达成度!$G$21:$G$170,$AMM43,1),"")</f>
        <v/>
      </c>
      <c r="AMP43" s="325" t="str">
        <f>IF($AMM43&lt;=$H$7,INDEX(达成度!$K$21:$K$170,$AMM43,1),"")</f>
        <v/>
      </c>
      <c r="AMQ43" s="325" t="str">
        <f>IF($AMM43&lt;=$H$7,INDEX(达成度!$O$21:$O$170,$AMM43,1),"")</f>
        <v/>
      </c>
      <c r="AMR43" s="325" t="str">
        <f>IF($AMM43&lt;=$H$7,INDEX(达成度!$S$21:$S$170,$AMM43,1),"")</f>
        <v/>
      </c>
      <c r="AMS43" s="326" t="str">
        <f>IF($AMM43&lt;=$H$7,INDEX(达成度!$W$21:$W$170,$AMM43,1),"")</f>
        <v/>
      </c>
      <c r="AMT43" s="328"/>
      <c r="AMU43" s="336"/>
      <c r="AMV43" s="222" t="str">
        <f t="shared" si="110"/>
        <v/>
      </c>
      <c r="AMW43" s="325" t="str">
        <f>IF($AMM43&lt;=$I$7,INDEX(达成度!$G$21:$G$170,$AMM43+$H$7,1),"")</f>
        <v/>
      </c>
      <c r="AMX43" s="325" t="str">
        <f>IF($AMM43&lt;=$I$7,INDEX(达成度!$K$21:$K$170,$AMM43+$H$7,1),"")</f>
        <v/>
      </c>
      <c r="AMY43" s="325" t="str">
        <f>IF($AMM43&lt;=$I$7,INDEX(达成度!$O$21:$O$170,$AMM43+$H$7,1),"")</f>
        <v/>
      </c>
      <c r="AMZ43" s="325" t="str">
        <f>IF($AMM43&lt;=$I$7,INDEX(达成度!$S$21:$S$170,$AMM43+$H$7,1),"")</f>
        <v/>
      </c>
      <c r="ANA43" s="326" t="str">
        <f>IF($AMM43&lt;=$I$7,INDEX(达成度!$W$21:$W$170,$AMM43+$H$7,1),"")</f>
        <v/>
      </c>
      <c r="ANB43" s="206"/>
      <c r="ANC43" s="215"/>
      <c r="AND43" s="216" t="str">
        <f t="shared" si="111"/>
        <v/>
      </c>
      <c r="ANE43" s="325" t="str">
        <f>IF($AMM43&lt;=$J$7,INDEX(达成度!$G$21:$G$170,$AMM43+$H$7+$I$7,1),"")</f>
        <v/>
      </c>
      <c r="ANF43" s="325" t="str">
        <f>IF($AMM43&lt;=$J$7,INDEX(达成度!$K$21:$K$170,$AMM43+$H$7+$I$7,1),"")</f>
        <v/>
      </c>
      <c r="ANG43" s="325" t="str">
        <f>IF($AMM43&lt;=$J$7,INDEX(达成度!$O$21:$O$170,$AMM43+$H$7+$I$7,1),"")</f>
        <v/>
      </c>
      <c r="ANH43" s="325" t="str">
        <f>IF($AMM43&lt;=$J$7,INDEX(达成度!$S$21:$S$170,$AMM43+$H$7+$I$7,1),"")</f>
        <v/>
      </c>
      <c r="ANI43" s="326" t="str">
        <f>IF($AMM43&lt;=$J$7,INDEX(达成度!$W$21:$W$170,$AMM43+$H$7+$I$7,1),"")</f>
        <v/>
      </c>
      <c r="ANK43" s="215"/>
      <c r="ANL43" s="216" t="str">
        <f t="shared" si="112"/>
        <v/>
      </c>
      <c r="ANM43" s="325" t="str">
        <f>IF($AMM43&lt;=$K$7,INDEX(达成度!$G$21:$G$170,$AMM43+$H$7+$I$7+$J$7,1),"")</f>
        <v/>
      </c>
      <c r="ANN43" s="325" t="str">
        <f>IF($AMM43&lt;=$K$7,INDEX(达成度!$K$21:$K$170,$AMM43+$H$7+$I$7+$J$7,1),"")</f>
        <v/>
      </c>
      <c r="ANO43" s="325" t="str">
        <f>IF($AMM43&lt;=$K$7,INDEX(达成度!$O$21:$O$170,$AMM43+$H$7+$I$7+$J$7,1),"")</f>
        <v/>
      </c>
      <c r="ANP43" s="325" t="str">
        <f>IF($AMM43&lt;=$K$7,INDEX(达成度!$S$21:$S$170,$AMM43+$H$7+$I$7+$J$7,1),"")</f>
        <v/>
      </c>
      <c r="ANQ43" s="326" t="str">
        <f>IF($AMM43&lt;=$K$7,INDEX(达成度!$W$21:$W$170,$AMM43+$H$7+$I$7+$J$7,1),"")</f>
        <v/>
      </c>
    </row>
    <row r="44" ht="18" customHeight="1" spans="1:1024 1025:1057">
      <c r="A44" s="215" t="str">
        <f>初始录入!A49</f>
        <v/>
      </c>
      <c r="B44" s="216" t="str">
        <f>IF(初始录入!B49&lt;&gt;"",初始录入!B49,"")</f>
        <v/>
      </c>
      <c r="C44" s="216" t="str">
        <f>IF(初始录入!C49&lt;&gt;"",初始录入!C49,"")</f>
        <v/>
      </c>
      <c r="D44" s="216" t="str">
        <f>IF(初始录入!D49&lt;&gt;"",初始录入!D49,"")</f>
        <v/>
      </c>
      <c r="E44" s="218" t="str">
        <f>IF(初始录入!E49&lt;&gt;"",初始录入!E49,"")</f>
        <v/>
      </c>
      <c r="G44" s="330"/>
      <c r="H44" s="295">
        <f>IF(初始录入!E49=H$6,1,0)</f>
        <v>0</v>
      </c>
      <c r="I44" s="295">
        <f>IF(初始录入!E49=I$6,1,0)</f>
        <v>0</v>
      </c>
      <c r="J44" s="295">
        <f>IF(初始录入!E49=J$6,1,0)</f>
        <v>0</v>
      </c>
      <c r="K44" s="321">
        <f>IF(初始录入!E49=K$6,1,0)</f>
        <v>0</v>
      </c>
      <c r="L44" s="28"/>
      <c r="M44" s="282" t="s">
        <v>30</v>
      </c>
      <c r="N44" s="295">
        <v>1</v>
      </c>
      <c r="O44" s="295">
        <v>2</v>
      </c>
      <c r="P44" s="295">
        <v>3</v>
      </c>
      <c r="Q44" s="295">
        <v>4</v>
      </c>
      <c r="R44" s="295">
        <v>5</v>
      </c>
      <c r="S44" s="321">
        <v>6</v>
      </c>
      <c r="X44" s="28"/>
      <c r="Y44" s="294">
        <v>100</v>
      </c>
      <c r="Z44" s="295">
        <f>成绩录入!$F$7</f>
        <v>0</v>
      </c>
      <c r="AA44" s="295">
        <f>成绩录入!F47</f>
        <v>0</v>
      </c>
      <c r="AB44" s="296">
        <f>IF(初始录入!$M$7&lt;&gt;"",IF(成绩录入!$F$7&lt;&gt;"",IF(初始录入!$P$7="次数",AA44/Z44*Y44,成绩录入!F47),0),0)</f>
        <v>0</v>
      </c>
      <c r="AC44" s="297">
        <f t="shared" si="161"/>
        <v>0</v>
      </c>
      <c r="AD44" s="297">
        <f t="shared" si="162"/>
        <v>0</v>
      </c>
      <c r="AE44" s="297">
        <f t="shared" si="163"/>
        <v>0</v>
      </c>
      <c r="AF44" s="297">
        <f t="shared" si="164"/>
        <v>0</v>
      </c>
      <c r="AG44" s="297">
        <f t="shared" si="165"/>
        <v>0</v>
      </c>
      <c r="AH44" s="298">
        <f t="shared" si="37"/>
        <v>0</v>
      </c>
      <c r="AI44" s="28"/>
      <c r="AJ44" s="260">
        <f>成绩录入!I47</f>
        <v>0</v>
      </c>
      <c r="AK44" s="248">
        <f>成绩录入!J47</f>
        <v>0</v>
      </c>
      <c r="AL44" s="248">
        <f>成绩录入!K47</f>
        <v>0</v>
      </c>
      <c r="AM44" s="248">
        <f>成绩录入!L47</f>
        <v>0</v>
      </c>
      <c r="AN44" s="248">
        <f>成绩录入!M47</f>
        <v>0</v>
      </c>
      <c r="AO44" s="298">
        <f t="shared" si="38"/>
        <v>0</v>
      </c>
      <c r="AP44" s="299"/>
      <c r="AQ44" s="260">
        <f>成绩录入!I47</f>
        <v>0</v>
      </c>
      <c r="AR44" s="248">
        <f>成绩录入!J47</f>
        <v>0</v>
      </c>
      <c r="AS44" s="248">
        <f>成绩录入!K47</f>
        <v>0</v>
      </c>
      <c r="AT44" s="248">
        <f>成绩录入!L47</f>
        <v>0</v>
      </c>
      <c r="AU44" s="248">
        <f>成绩录入!M47</f>
        <v>0</v>
      </c>
      <c r="AV44" s="298">
        <f t="shared" si="39"/>
        <v>0</v>
      </c>
      <c r="AW44" s="299"/>
      <c r="AX44" s="260">
        <f>成绩录入!I47</f>
        <v>0</v>
      </c>
      <c r="AY44" s="248">
        <f>成绩录入!J47</f>
        <v>0</v>
      </c>
      <c r="AZ44" s="248">
        <f>成绩录入!K47</f>
        <v>0</v>
      </c>
      <c r="BA44" s="248">
        <f>成绩录入!L47</f>
        <v>0</v>
      </c>
      <c r="BB44" s="248">
        <f>成绩录入!M47</f>
        <v>0</v>
      </c>
      <c r="BC44" s="298">
        <f t="shared" si="40"/>
        <v>0</v>
      </c>
      <c r="BD44" s="299"/>
      <c r="BE44" s="260">
        <f>成绩录入!I47</f>
        <v>0</v>
      </c>
      <c r="BF44" s="248">
        <f>成绩录入!J47</f>
        <v>0</v>
      </c>
      <c r="BG44" s="248">
        <f>成绩录入!K47</f>
        <v>0</v>
      </c>
      <c r="BH44" s="248">
        <f>成绩录入!L47</f>
        <v>0</v>
      </c>
      <c r="BI44" s="248">
        <f>成绩录入!M47</f>
        <v>0</v>
      </c>
      <c r="BJ44" s="298">
        <f t="shared" si="41"/>
        <v>0</v>
      </c>
      <c r="BK44" s="299"/>
      <c r="BL44" s="260">
        <f>成绩录入!I47</f>
        <v>0</v>
      </c>
      <c r="BM44" s="248">
        <f>成绩录入!J47</f>
        <v>0</v>
      </c>
      <c r="BN44" s="248">
        <f>成绩录入!K47</f>
        <v>0</v>
      </c>
      <c r="BO44" s="248">
        <f>成绩录入!L47</f>
        <v>0</v>
      </c>
      <c r="BP44" s="248">
        <f>成绩录入!M47</f>
        <v>0</v>
      </c>
      <c r="BQ44" s="298">
        <f t="shared" si="42"/>
        <v>0</v>
      </c>
      <c r="BR44" s="300"/>
      <c r="BS44" s="260">
        <f>成绩录入!P47</f>
        <v>0</v>
      </c>
      <c r="BT44" s="248">
        <f>成绩录入!Q47</f>
        <v>0</v>
      </c>
      <c r="BU44" s="248">
        <f>成绩录入!R47</f>
        <v>0</v>
      </c>
      <c r="BV44" s="248">
        <f>成绩录入!S47</f>
        <v>0</v>
      </c>
      <c r="BW44" s="248">
        <f>成绩录入!T47</f>
        <v>0</v>
      </c>
      <c r="BX44" s="248">
        <f>成绩录入!U47</f>
        <v>0</v>
      </c>
      <c r="BY44" s="248">
        <f>成绩录入!V47</f>
        <v>0</v>
      </c>
      <c r="BZ44" s="248">
        <f>成绩录入!W47</f>
        <v>0</v>
      </c>
      <c r="CA44" s="248">
        <f>成绩录入!X47</f>
        <v>0</v>
      </c>
      <c r="CB44" s="248">
        <f>成绩录入!Y47</f>
        <v>0</v>
      </c>
      <c r="CC44" s="298">
        <f t="shared" si="43"/>
        <v>0</v>
      </c>
      <c r="CD44" s="299"/>
      <c r="CE44" s="260">
        <f>成绩录入!P47</f>
        <v>0</v>
      </c>
      <c r="CF44" s="248">
        <f>成绩录入!Q47</f>
        <v>0</v>
      </c>
      <c r="CG44" s="248">
        <f>成绩录入!R47</f>
        <v>0</v>
      </c>
      <c r="CH44" s="248">
        <f>成绩录入!S47</f>
        <v>0</v>
      </c>
      <c r="CI44" s="248">
        <f>成绩录入!T47</f>
        <v>0</v>
      </c>
      <c r="CJ44" s="248">
        <f>成绩录入!U47</f>
        <v>0</v>
      </c>
      <c r="CK44" s="248">
        <f>成绩录入!V47</f>
        <v>0</v>
      </c>
      <c r="CL44" s="248">
        <f>成绩录入!W47</f>
        <v>0</v>
      </c>
      <c r="CM44" s="248">
        <f>成绩录入!X47</f>
        <v>0</v>
      </c>
      <c r="CN44" s="248">
        <f>成绩录入!Y47</f>
        <v>0</v>
      </c>
      <c r="CO44" s="298">
        <f t="shared" si="44"/>
        <v>0</v>
      </c>
      <c r="CP44" s="299"/>
      <c r="CQ44" s="260">
        <f>成绩录入!P47</f>
        <v>0</v>
      </c>
      <c r="CR44" s="248">
        <f>成绩录入!Q47</f>
        <v>0</v>
      </c>
      <c r="CS44" s="248">
        <f>成绩录入!R47</f>
        <v>0</v>
      </c>
      <c r="CT44" s="248">
        <f>成绩录入!S47</f>
        <v>0</v>
      </c>
      <c r="CU44" s="248">
        <f>成绩录入!T47</f>
        <v>0</v>
      </c>
      <c r="CV44" s="248">
        <f>成绩录入!U47</f>
        <v>0</v>
      </c>
      <c r="CW44" s="248">
        <f>成绩录入!V47</f>
        <v>0</v>
      </c>
      <c r="CX44" s="248">
        <f>成绩录入!W47</f>
        <v>0</v>
      </c>
      <c r="CY44" s="248">
        <f>成绩录入!X47</f>
        <v>0</v>
      </c>
      <c r="CZ44" s="248">
        <f>成绩录入!Y47</f>
        <v>0</v>
      </c>
      <c r="DA44" s="298">
        <f t="shared" si="45"/>
        <v>0</v>
      </c>
      <c r="DB44" s="299"/>
      <c r="DC44" s="260">
        <f>成绩录入!P47</f>
        <v>0</v>
      </c>
      <c r="DD44" s="248">
        <f>成绩录入!Q47</f>
        <v>0</v>
      </c>
      <c r="DE44" s="248">
        <f>成绩录入!R47</f>
        <v>0</v>
      </c>
      <c r="DF44" s="248">
        <f>成绩录入!S47</f>
        <v>0</v>
      </c>
      <c r="DG44" s="248">
        <f>成绩录入!T47</f>
        <v>0</v>
      </c>
      <c r="DH44" s="248">
        <f>成绩录入!U47</f>
        <v>0</v>
      </c>
      <c r="DI44" s="248">
        <f>成绩录入!V47</f>
        <v>0</v>
      </c>
      <c r="DJ44" s="248">
        <f>成绩录入!W47</f>
        <v>0</v>
      </c>
      <c r="DK44" s="248">
        <f>成绩录入!X47</f>
        <v>0</v>
      </c>
      <c r="DL44" s="248">
        <f>成绩录入!Y47</f>
        <v>0</v>
      </c>
      <c r="DM44" s="298">
        <f t="shared" si="46"/>
        <v>0</v>
      </c>
      <c r="DN44" s="299"/>
      <c r="DO44" s="260">
        <f>成绩录入!P47</f>
        <v>0</v>
      </c>
      <c r="DP44" s="248">
        <f>成绩录入!Q47</f>
        <v>0</v>
      </c>
      <c r="DQ44" s="248">
        <f>成绩录入!R47</f>
        <v>0</v>
      </c>
      <c r="DR44" s="248">
        <f>成绩录入!S47</f>
        <v>0</v>
      </c>
      <c r="DS44" s="248">
        <f>成绩录入!T47</f>
        <v>0</v>
      </c>
      <c r="DT44" s="248">
        <f>成绩录入!U47</f>
        <v>0</v>
      </c>
      <c r="DU44" s="248">
        <f>成绩录入!V47</f>
        <v>0</v>
      </c>
      <c r="DV44" s="248">
        <f>成绩录入!W47</f>
        <v>0</v>
      </c>
      <c r="DW44" s="248">
        <f>成绩录入!X47</f>
        <v>0</v>
      </c>
      <c r="DX44" s="248">
        <f>成绩录入!Y47</f>
        <v>0</v>
      </c>
      <c r="DY44" s="298">
        <f t="shared" si="47"/>
        <v>0</v>
      </c>
      <c r="DZ44" s="299"/>
      <c r="EA44" s="301" t="e">
        <f t="shared" si="48"/>
        <v>#DIV/0!</v>
      </c>
      <c r="EB44" s="297" t="e">
        <f t="shared" si="49"/>
        <v>#DIV/0!</v>
      </c>
      <c r="EC44" s="297" t="e">
        <f t="shared" si="50"/>
        <v>#DIV/0!</v>
      </c>
      <c r="ED44" s="297" t="e">
        <f t="shared" si="51"/>
        <v>#DIV/0!</v>
      </c>
      <c r="EE44" s="297" t="e">
        <f t="shared" si="52"/>
        <v>#DIV/0!</v>
      </c>
      <c r="EF44" s="302" t="e">
        <f t="shared" si="53"/>
        <v>#DIV/0!</v>
      </c>
      <c r="EG44" s="303"/>
      <c r="EH44" s="304">
        <f t="shared" si="54"/>
        <v>0</v>
      </c>
      <c r="EI44" s="296">
        <f>成绩录入!I47</f>
        <v>0</v>
      </c>
      <c r="EJ44" s="296">
        <f>成绩录入!J47</f>
        <v>0</v>
      </c>
      <c r="EK44" s="296">
        <f>成绩录入!K47</f>
        <v>0</v>
      </c>
      <c r="EL44" s="296">
        <f>成绩录入!L47</f>
        <v>0</v>
      </c>
      <c r="EM44" s="296">
        <f>成绩录入!M47</f>
        <v>0</v>
      </c>
      <c r="EN44" s="296">
        <f>成绩录入!P47</f>
        <v>0</v>
      </c>
      <c r="EO44" s="296">
        <f>成绩录入!Q47</f>
        <v>0</v>
      </c>
      <c r="EP44" s="296">
        <f>成绩录入!R47</f>
        <v>0</v>
      </c>
      <c r="EQ44" s="296">
        <f>成绩录入!S47</f>
        <v>0</v>
      </c>
      <c r="ER44" s="296">
        <f>成绩录入!T47</f>
        <v>0</v>
      </c>
      <c r="ES44" s="296">
        <f>成绩录入!U47</f>
        <v>0</v>
      </c>
      <c r="ET44" s="296">
        <f>成绩录入!V47</f>
        <v>0</v>
      </c>
      <c r="EU44" s="296">
        <f>成绩录入!W47</f>
        <v>0</v>
      </c>
      <c r="EV44" s="296">
        <f>成绩录入!X47</f>
        <v>0</v>
      </c>
      <c r="EW44" s="302">
        <f>成绩录入!Y47</f>
        <v>0</v>
      </c>
      <c r="EX44" s="303"/>
      <c r="EY44" s="304" t="str">
        <f t="shared" si="170"/>
        <v/>
      </c>
      <c r="EZ44" s="296" t="str">
        <f t="shared" si="170"/>
        <v/>
      </c>
      <c r="FA44" s="296" t="str">
        <f t="shared" si="170"/>
        <v/>
      </c>
      <c r="FB44" s="296" t="str">
        <f t="shared" si="170"/>
        <v/>
      </c>
      <c r="FC44" s="302">
        <f>成绩录入!AB47</f>
        <v>0</v>
      </c>
      <c r="FD44" s="303"/>
      <c r="FE44" s="304" t="str">
        <f t="shared" si="56"/>
        <v>√</v>
      </c>
      <c r="FF44" s="296" t="str">
        <f t="shared" si="57"/>
        <v>√</v>
      </c>
      <c r="FG44" s="296" t="str">
        <f t="shared" si="58"/>
        <v>√</v>
      </c>
      <c r="FH44" s="296" t="str">
        <f t="shared" si="59"/>
        <v>√</v>
      </c>
      <c r="FI44" s="302" t="str">
        <f t="shared" si="60"/>
        <v>√</v>
      </c>
      <c r="FJ44" s="299"/>
      <c r="FK44" s="260">
        <f>成绩录入!AB47</f>
        <v>0</v>
      </c>
      <c r="FL44" s="248">
        <f>成绩录入!AC47</f>
        <v>0</v>
      </c>
      <c r="FM44" s="248">
        <f>成绩录入!AD47</f>
        <v>0</v>
      </c>
      <c r="FN44" s="248">
        <f>成绩录入!AE47</f>
        <v>0</v>
      </c>
      <c r="FO44" s="248">
        <f>成绩录入!AF47</f>
        <v>0</v>
      </c>
      <c r="FP44" s="248">
        <f>成绩录入!AG47</f>
        <v>0</v>
      </c>
      <c r="FQ44" s="298">
        <f t="shared" si="61"/>
        <v>0</v>
      </c>
      <c r="FR44" s="299"/>
      <c r="FS44" s="260">
        <f>成绩录入!AB47</f>
        <v>0</v>
      </c>
      <c r="FT44" s="248">
        <f>成绩录入!AC47</f>
        <v>0</v>
      </c>
      <c r="FU44" s="248">
        <f>成绩录入!AD47</f>
        <v>0</v>
      </c>
      <c r="FV44" s="248">
        <f>成绩录入!AE47</f>
        <v>0</v>
      </c>
      <c r="FW44" s="248">
        <f>成绩录入!AF47</f>
        <v>0</v>
      </c>
      <c r="FX44" s="333">
        <f>成绩录入!AG47</f>
        <v>0</v>
      </c>
      <c r="FY44" s="298">
        <f t="shared" si="62"/>
        <v>0</v>
      </c>
      <c r="FZ44" s="299"/>
      <c r="GA44" s="260">
        <f>成绩录入!AB47</f>
        <v>0</v>
      </c>
      <c r="GB44" s="248">
        <f>成绩录入!AC47</f>
        <v>0</v>
      </c>
      <c r="GC44" s="248">
        <f>成绩录入!AD47</f>
        <v>0</v>
      </c>
      <c r="GD44" s="248">
        <f>成绩录入!AE47</f>
        <v>0</v>
      </c>
      <c r="GE44" s="248">
        <f>成绩录入!AF47</f>
        <v>0</v>
      </c>
      <c r="GF44" s="248">
        <f>成绩录入!AG47</f>
        <v>0</v>
      </c>
      <c r="GG44" s="298">
        <f t="shared" si="63"/>
        <v>0</v>
      </c>
      <c r="GH44" s="299"/>
      <c r="GI44" s="260">
        <f>成绩录入!AB47</f>
        <v>0</v>
      </c>
      <c r="GJ44" s="248">
        <f>成绩录入!AC47</f>
        <v>0</v>
      </c>
      <c r="GK44" s="248">
        <f>成绩录入!AD47</f>
        <v>0</v>
      </c>
      <c r="GL44" s="248">
        <f>成绩录入!AE47</f>
        <v>0</v>
      </c>
      <c r="GM44" s="248">
        <f>成绩录入!AF47</f>
        <v>0</v>
      </c>
      <c r="GN44" s="248">
        <f>成绩录入!AG47</f>
        <v>0</v>
      </c>
      <c r="GO44" s="298">
        <f t="shared" si="64"/>
        <v>0</v>
      </c>
      <c r="GP44" s="299"/>
      <c r="GQ44" s="260">
        <f>成绩录入!AB47</f>
        <v>0</v>
      </c>
      <c r="GR44" s="248">
        <f>成绩录入!AC47</f>
        <v>0</v>
      </c>
      <c r="GS44" s="248">
        <f>成绩录入!AD47</f>
        <v>0</v>
      </c>
      <c r="GT44" s="248">
        <f>成绩录入!AE47</f>
        <v>0</v>
      </c>
      <c r="GU44" s="248">
        <f>成绩录入!AF47</f>
        <v>0</v>
      </c>
      <c r="GV44" s="248">
        <f>成绩录入!AG47</f>
        <v>0</v>
      </c>
      <c r="GW44" s="298">
        <f t="shared" si="65"/>
        <v>0</v>
      </c>
      <c r="GX44" s="299"/>
      <c r="GY44" s="247">
        <f>成绩录入!AJ47</f>
        <v>0</v>
      </c>
      <c r="GZ44" s="248">
        <f>成绩录入!AK47</f>
        <v>0</v>
      </c>
      <c r="HA44" s="248">
        <f>成绩录入!AL47</f>
        <v>0</v>
      </c>
      <c r="HB44" s="248">
        <f>成绩录入!AM47</f>
        <v>0</v>
      </c>
      <c r="HC44" s="248">
        <f>成绩录入!AN47</f>
        <v>0</v>
      </c>
      <c r="HD44" s="248">
        <f>成绩录入!AO47</f>
        <v>0</v>
      </c>
      <c r="HE44" s="310">
        <f t="shared" si="171"/>
        <v>0</v>
      </c>
      <c r="HF44" s="299"/>
      <c r="HG44" s="247">
        <f>成绩录入!AJ47</f>
        <v>0</v>
      </c>
      <c r="HH44" s="248">
        <f>成绩录入!AK47</f>
        <v>0</v>
      </c>
      <c r="HI44" s="248">
        <f>成绩录入!AL47</f>
        <v>0</v>
      </c>
      <c r="HJ44" s="248">
        <f>成绩录入!AM47</f>
        <v>0</v>
      </c>
      <c r="HK44" s="248">
        <f>成绩录入!AN47</f>
        <v>0</v>
      </c>
      <c r="HL44" s="248">
        <f>成绩录入!AO47</f>
        <v>0</v>
      </c>
      <c r="HM44" s="310">
        <f t="shared" si="172"/>
        <v>0</v>
      </c>
      <c r="HN44" s="299"/>
      <c r="HO44" s="247">
        <f>成绩录入!AJ47</f>
        <v>0</v>
      </c>
      <c r="HP44" s="248">
        <f>成绩录入!AK47</f>
        <v>0</v>
      </c>
      <c r="HQ44" s="248">
        <f>成绩录入!AL47</f>
        <v>0</v>
      </c>
      <c r="HR44" s="248">
        <f>成绩录入!AM47</f>
        <v>0</v>
      </c>
      <c r="HS44" s="248">
        <f>成绩录入!AN47</f>
        <v>0</v>
      </c>
      <c r="HT44" s="248">
        <f>成绩录入!AO47</f>
        <v>0</v>
      </c>
      <c r="HU44" s="310">
        <f t="shared" si="173"/>
        <v>0</v>
      </c>
      <c r="HV44" s="299"/>
      <c r="HW44" s="247">
        <f>成绩录入!AJ47</f>
        <v>0</v>
      </c>
      <c r="HX44" s="248">
        <f>成绩录入!AK47</f>
        <v>0</v>
      </c>
      <c r="HY44" s="248">
        <f>成绩录入!AL47</f>
        <v>0</v>
      </c>
      <c r="HZ44" s="248">
        <f>成绩录入!AM47</f>
        <v>0</v>
      </c>
      <c r="IA44" s="248">
        <f>成绩录入!AN47</f>
        <v>0</v>
      </c>
      <c r="IB44" s="248">
        <f>成绩录入!AO47</f>
        <v>0</v>
      </c>
      <c r="IC44" s="310">
        <f t="shared" si="174"/>
        <v>0</v>
      </c>
      <c r="ID44" s="299"/>
      <c r="IE44" s="247">
        <f>成绩录入!AJ47</f>
        <v>0</v>
      </c>
      <c r="IF44" s="248">
        <f>成绩录入!AK47</f>
        <v>0</v>
      </c>
      <c r="IG44" s="248">
        <f>成绩录入!AL47</f>
        <v>0</v>
      </c>
      <c r="IH44" s="248">
        <f>成绩录入!AM47</f>
        <v>0</v>
      </c>
      <c r="II44" s="248">
        <f>成绩录入!AN47</f>
        <v>0</v>
      </c>
      <c r="IJ44" s="248">
        <f>成绩录入!AO47</f>
        <v>0</v>
      </c>
      <c r="IK44" s="310">
        <f t="shared" si="175"/>
        <v>0</v>
      </c>
      <c r="IL44" s="299"/>
      <c r="IM44" s="313" t="e">
        <f t="shared" si="71"/>
        <v>#DIV/0!</v>
      </c>
      <c r="IN44" s="314" t="e">
        <f t="shared" si="72"/>
        <v>#DIV/0!</v>
      </c>
      <c r="IO44" s="314" t="e">
        <f t="shared" si="73"/>
        <v>#DIV/0!</v>
      </c>
      <c r="IP44" s="314" t="e">
        <f t="shared" si="74"/>
        <v>#DIV/0!</v>
      </c>
      <c r="IQ44" s="314" t="e">
        <f t="shared" si="75"/>
        <v>#DIV/0!</v>
      </c>
      <c r="IR44" s="315" t="e">
        <f t="shared" si="76"/>
        <v>#DIV/0!</v>
      </c>
      <c r="IS44" s="316"/>
      <c r="IT44" s="214">
        <f>成绩录入!AR47</f>
        <v>0</v>
      </c>
      <c r="IU44" s="216">
        <f>成绩录入!AS47</f>
        <v>0</v>
      </c>
      <c r="IV44" s="216">
        <f>成绩录入!AT47</f>
        <v>0</v>
      </c>
      <c r="IW44" s="216">
        <f>成绩录入!AU47</f>
        <v>0</v>
      </c>
      <c r="IX44" s="216">
        <f>成绩录入!AV47</f>
        <v>0</v>
      </c>
      <c r="IY44" s="216">
        <f>成绩录入!AW47</f>
        <v>0</v>
      </c>
      <c r="IZ44" s="298">
        <f t="shared" si="77"/>
        <v>0</v>
      </c>
      <c r="JA44" s="299"/>
      <c r="JB44" s="317">
        <f>成绩录入!AR47</f>
        <v>0</v>
      </c>
      <c r="JC44" s="216">
        <f>成绩录入!AS47</f>
        <v>0</v>
      </c>
      <c r="JD44" s="216">
        <f>成绩录入!AT47</f>
        <v>0</v>
      </c>
      <c r="JE44" s="216">
        <f>成绩录入!AU47</f>
        <v>0</v>
      </c>
      <c r="JF44" s="216">
        <f>成绩录入!AV47</f>
        <v>0</v>
      </c>
      <c r="JG44" s="216">
        <f>成绩录入!AW47</f>
        <v>0</v>
      </c>
      <c r="JH44" s="298">
        <f t="shared" si="78"/>
        <v>0</v>
      </c>
      <c r="JI44" s="299"/>
      <c r="JJ44" s="248">
        <f>成绩录入!AR47</f>
        <v>0</v>
      </c>
      <c r="JK44" s="248">
        <f>成绩录入!AS47</f>
        <v>0</v>
      </c>
      <c r="JL44" s="248">
        <f>成绩录入!AT47</f>
        <v>0</v>
      </c>
      <c r="JM44" s="248">
        <f>成绩录入!AU47</f>
        <v>0</v>
      </c>
      <c r="JN44" s="248">
        <f>成绩录入!AV47</f>
        <v>0</v>
      </c>
      <c r="JO44" s="248">
        <f>成绩录入!AW47</f>
        <v>0</v>
      </c>
      <c r="JP44" s="298">
        <f t="shared" si="79"/>
        <v>0</v>
      </c>
      <c r="JQ44" s="299"/>
      <c r="JR44" s="308">
        <f>成绩录入!AR47</f>
        <v>0</v>
      </c>
      <c r="JS44" s="248">
        <f>成绩录入!AS47</f>
        <v>0</v>
      </c>
      <c r="JT44" s="248">
        <f>成绩录入!AT47</f>
        <v>0</v>
      </c>
      <c r="JU44" s="248">
        <f>成绩录入!AU47</f>
        <v>0</v>
      </c>
      <c r="JV44" s="248">
        <f>成绩录入!AV47</f>
        <v>0</v>
      </c>
      <c r="JW44" s="248">
        <f>成绩录入!AW47</f>
        <v>0</v>
      </c>
      <c r="JX44" s="298">
        <f t="shared" si="80"/>
        <v>0</v>
      </c>
      <c r="JY44" s="299"/>
      <c r="JZ44" s="308">
        <f>成绩录入!AR47</f>
        <v>0</v>
      </c>
      <c r="KA44" s="248">
        <f>成绩录入!AS47</f>
        <v>0</v>
      </c>
      <c r="KB44" s="248">
        <f>成绩录入!AT47</f>
        <v>0</v>
      </c>
      <c r="KC44" s="248">
        <f>成绩录入!AU47</f>
        <v>0</v>
      </c>
      <c r="KD44" s="248">
        <f>成绩录入!AV47</f>
        <v>0</v>
      </c>
      <c r="KE44" s="248">
        <f>成绩录入!AW47</f>
        <v>0</v>
      </c>
      <c r="KF44" s="298">
        <f t="shared" si="81"/>
        <v>0</v>
      </c>
      <c r="KG44" s="299"/>
      <c r="KH44" s="313">
        <f t="shared" si="166"/>
        <v>0</v>
      </c>
      <c r="KI44" s="314">
        <f t="shared" si="82"/>
        <v>0</v>
      </c>
      <c r="KJ44" s="314">
        <f t="shared" si="83"/>
        <v>0</v>
      </c>
      <c r="KK44" s="314">
        <f t="shared" si="84"/>
        <v>0</v>
      </c>
      <c r="KL44" s="314">
        <f t="shared" si="85"/>
        <v>0</v>
      </c>
      <c r="KM44" s="315">
        <f t="shared" si="86"/>
        <v>0</v>
      </c>
      <c r="KN44" s="90"/>
      <c r="KO44" s="294">
        <f>IF(总评!G42&lt;60,1,0)</f>
        <v>0</v>
      </c>
      <c r="KP44" s="295">
        <f t="shared" si="167"/>
        <v>0</v>
      </c>
      <c r="KQ44" s="295">
        <f t="shared" si="168"/>
        <v>0</v>
      </c>
      <c r="KR44" s="321">
        <f t="shared" si="169"/>
        <v>0</v>
      </c>
      <c r="KS44" s="321">
        <f t="shared" si="87"/>
        <v>0</v>
      </c>
      <c r="KT44" s="27"/>
      <c r="KU44" s="27"/>
      <c r="KV44" s="27"/>
      <c r="KW44" s="27"/>
      <c r="KX44" s="27"/>
      <c r="KY44" s="27"/>
      <c r="KZ44" s="27"/>
      <c r="LA44" s="27"/>
      <c r="LB44" s="27"/>
      <c r="LC44" s="27"/>
      <c r="OT44" s="247">
        <f>IF(OT$6=$OS$5,成绩录入!BC47,0)</f>
        <v>0</v>
      </c>
      <c r="OU44" s="248">
        <f>IF(OU$6=$OS$5,成绩录入!BD47,0)</f>
        <v>0</v>
      </c>
      <c r="OV44" s="248">
        <f>IF(OV$6=$OS$5,成绩录入!BE47,0)</f>
        <v>0</v>
      </c>
      <c r="OW44" s="248">
        <f>IF(OW$6=$OS$5,成绩录入!BF47,0)</f>
        <v>0</v>
      </c>
      <c r="OX44" s="248">
        <f>IF(OX$6=$OS$5,成绩录入!BG47,0)</f>
        <v>0</v>
      </c>
      <c r="OY44" s="248">
        <f>IF(OY$6=$OS$5,成绩录入!BH47,0)</f>
        <v>0</v>
      </c>
      <c r="OZ44" s="248">
        <f>IF(OZ$6=$OS$5,成绩录入!BI47,0)</f>
        <v>0</v>
      </c>
      <c r="PA44" s="248">
        <f>IF(PA$6=$OS$5,成绩录入!BJ47,0)</f>
        <v>0</v>
      </c>
      <c r="PB44" s="248">
        <f>IF(PB$6=$OS$5,成绩录入!BK47,0)</f>
        <v>0</v>
      </c>
      <c r="PC44" s="248">
        <f>IF(PC$6=$OS$5,成绩录入!BL47,0)</f>
        <v>0</v>
      </c>
      <c r="PD44" s="248">
        <f>IF(PD$6=$OS$5,成绩录入!BM47,0)</f>
        <v>0</v>
      </c>
      <c r="PE44" s="248">
        <f>IF(PE$6=$OS$5,成绩录入!BN47,0)</f>
        <v>0</v>
      </c>
      <c r="PF44" s="248">
        <f>IF(PF$6=$OS$5,成绩录入!BO47,0)</f>
        <v>0</v>
      </c>
      <c r="PG44" s="248">
        <f>IF(PG$6=$OS$5,成绩录入!BP47,0)</f>
        <v>0</v>
      </c>
      <c r="PH44" s="248">
        <f>IF(PH$6=$OS$5,成绩录入!BQ47,0)</f>
        <v>0</v>
      </c>
      <c r="PI44" s="248">
        <f>IF(PI$6=$OS$5,成绩录入!BR47,0)</f>
        <v>0</v>
      </c>
      <c r="PJ44" s="248">
        <f>IF(PJ$6=$OS$5,成绩录入!BS47,0)</f>
        <v>0</v>
      </c>
      <c r="PK44" s="248">
        <f>IF(PK$6=$OS$5,成绩录入!BT47,0)</f>
        <v>0</v>
      </c>
      <c r="PL44" s="248">
        <f>IF(PL$6=$OS$5,成绩录入!BU47,0)</f>
        <v>0</v>
      </c>
      <c r="PM44" s="248">
        <f>IF(PM$6=$OS$5,成绩录入!BV47,0)</f>
        <v>0</v>
      </c>
      <c r="PN44" s="248">
        <f>IF(PN$6=$OS$5,成绩录入!BW47,0)</f>
        <v>0</v>
      </c>
      <c r="PO44" s="248">
        <f>IF(PO$6=$OS$5,成绩录入!BX47,0)</f>
        <v>0</v>
      </c>
      <c r="PP44" s="248">
        <f>IF(PP$6=$OS$5,成绩录入!BY47,0)</f>
        <v>0</v>
      </c>
      <c r="PQ44" s="248">
        <f>IF(PQ$6=$OS$5,成绩录入!BZ47,0)</f>
        <v>0</v>
      </c>
      <c r="PR44" s="248">
        <f>IF(PR$6=$OS$5,成绩录入!CA47,0)</f>
        <v>0</v>
      </c>
      <c r="PS44" s="248">
        <f>IF(PS$6=$OS$5,成绩录入!CB47,0)</f>
        <v>0</v>
      </c>
      <c r="PT44" s="248">
        <f>IF(PT$6=$OS$5,成绩录入!CC47,0)</f>
        <v>0</v>
      </c>
      <c r="PU44" s="248">
        <f>IF(PU$6=$OS$5,成绩录入!CD47,0)</f>
        <v>0</v>
      </c>
      <c r="PV44" s="248">
        <f>IF(PV$6=$OS$5,成绩录入!CE47,0)</f>
        <v>0</v>
      </c>
      <c r="PW44" s="248">
        <f>IF(PW$6=$OS$5,成绩录入!CF47,0)</f>
        <v>0</v>
      </c>
      <c r="PX44" s="248">
        <f>IF(PX$6=$OS$5,成绩录入!CG47,0)</f>
        <v>0</v>
      </c>
      <c r="PY44" s="248">
        <f>IF(PY$6=$OS$5,成绩录入!CH47,0)</f>
        <v>0</v>
      </c>
      <c r="PZ44" s="248">
        <f>IF(PZ$6=$OS$5,成绩录入!CI47,0)</f>
        <v>0</v>
      </c>
      <c r="QA44" s="248">
        <f>IF(QA$6=$OS$5,成绩录入!CJ47,0)</f>
        <v>0</v>
      </c>
      <c r="QB44" s="248">
        <f>IF(QB$6=$OS$5,成绩录入!CK47,0)</f>
        <v>0</v>
      </c>
      <c r="QC44" s="248">
        <f>IF(QC$6=$OS$5,成绩录入!CL47,0)</f>
        <v>0</v>
      </c>
      <c r="QD44" s="248">
        <f>IF(QD$6=$OS$5,成绩录入!CM47,0)</f>
        <v>0</v>
      </c>
      <c r="QE44" s="248">
        <f>IF(QE$6=$OS$5,成绩录入!CN47,0)</f>
        <v>0</v>
      </c>
      <c r="QF44" s="248">
        <f>IF(QF$6=$OS$5,成绩录入!CO47,0)</f>
        <v>0</v>
      </c>
      <c r="QG44" s="248">
        <f>IF(QG$6=$OS$5,成绩录入!CP47,0)</f>
        <v>0</v>
      </c>
      <c r="QH44" s="248">
        <f>IF(QH$6=$OS$5,成绩录入!CQ47,0)</f>
        <v>0</v>
      </c>
      <c r="QI44" s="248">
        <f>IF(QI$6=$OS$5,成绩录入!CR47,0)</f>
        <v>0</v>
      </c>
      <c r="QJ44" s="248">
        <f>IF(QJ$6=$OS$5,成绩录入!CS47,0)</f>
        <v>0</v>
      </c>
      <c r="QK44" s="248">
        <f>IF(QK$6=$OS$5,成绩录入!CT47,0)</f>
        <v>0</v>
      </c>
      <c r="QL44" s="248">
        <f>IF(QL$6=$OS$5,成绩录入!CU47,0)</f>
        <v>0</v>
      </c>
      <c r="QM44" s="248">
        <f>IF(QM$6=$OS$5,成绩录入!CV47,0)</f>
        <v>0</v>
      </c>
      <c r="QN44" s="248">
        <f>IF(QN$6=$OS$5,成绩录入!CW47,0)</f>
        <v>0</v>
      </c>
      <c r="QO44" s="248">
        <f>IF(QO$6=$OS$5,成绩录入!CX47,0)</f>
        <v>0</v>
      </c>
      <c r="QP44" s="248">
        <f>IF(QP$6=$OS$5,成绩录入!CY47,0)</f>
        <v>0</v>
      </c>
      <c r="QQ44" s="248">
        <f>IF(QQ$6=$OS$5,成绩录入!CZ47,0)</f>
        <v>0</v>
      </c>
      <c r="QR44" s="248">
        <f>IF(QR$6=$OS$5,成绩录入!DA47,0)</f>
        <v>0</v>
      </c>
      <c r="QS44" s="248">
        <f>IF(QS$6=$OS$5,成绩录入!DB47,0)</f>
        <v>0</v>
      </c>
      <c r="QT44" s="248">
        <f>IF(QT$6=$OS$5,成绩录入!DC47,0)</f>
        <v>0</v>
      </c>
      <c r="QU44" s="248">
        <f>IF(QU$6=$OS$5,成绩录入!DD47,0)</f>
        <v>0</v>
      </c>
      <c r="QV44" s="248">
        <f>IF(QV$6=$OS$5,成绩录入!DE47,0)</f>
        <v>0</v>
      </c>
      <c r="QW44" s="248">
        <f>IF(QW$6=$OS$5,成绩录入!DF47,0)</f>
        <v>0</v>
      </c>
      <c r="QX44" s="248">
        <f>IF(QX$6=$OS$5,成绩录入!DG47,0)</f>
        <v>0</v>
      </c>
      <c r="QY44" s="248">
        <f>IF(QY$6=$OS$5,成绩录入!DH47,0)</f>
        <v>0</v>
      </c>
      <c r="QZ44" s="248">
        <f>IF(QZ$6=$OS$5,成绩录入!DI47,0)</f>
        <v>0</v>
      </c>
      <c r="RA44" s="248">
        <f>IF(RA$6=$OS$5,成绩录入!DJ47,0)</f>
        <v>0</v>
      </c>
      <c r="RB44" s="248">
        <f>IF(RB$6=$OS$5,成绩录入!DK47,0)</f>
        <v>0</v>
      </c>
      <c r="RC44" s="248">
        <f>IF(RC$6=$OS$5,成绩录入!DL47,0)</f>
        <v>0</v>
      </c>
      <c r="RD44" s="248">
        <f>IF(RD$6=$OS$5,成绩录入!DM47,0)</f>
        <v>0</v>
      </c>
      <c r="RE44" s="248">
        <f>IF(RE$6=$OS$5,成绩录入!DN47,0)</f>
        <v>0</v>
      </c>
      <c r="RF44" s="248">
        <f>IF(RF$6=$OS$5,成绩录入!DO47,0)</f>
        <v>0</v>
      </c>
      <c r="RG44" s="248">
        <f>IF(RG$6=$OS$5,成绩录入!DP47,0)</f>
        <v>0</v>
      </c>
      <c r="RH44" s="248">
        <f>IF(RH$6=$OS$5,成绩录入!DQ47,0)</f>
        <v>0</v>
      </c>
      <c r="RI44" s="248">
        <f>IF(RI$6=$OS$5,成绩录入!DR47,0)</f>
        <v>0</v>
      </c>
      <c r="RJ44" s="248">
        <f>IF(RJ$6=$OS$5,成绩录入!DS47,0)</f>
        <v>0</v>
      </c>
      <c r="RK44" s="248">
        <f>IF(RK$6=$OS$5,成绩录入!DT47,0)</f>
        <v>0</v>
      </c>
      <c r="RL44" s="248">
        <f>IF(RL$6=$OS$5,成绩录入!DU47,0)</f>
        <v>0</v>
      </c>
      <c r="RM44" s="248">
        <f>IF(RM$6=$OS$5,成绩录入!DV47,0)</f>
        <v>0</v>
      </c>
      <c r="RN44" s="248">
        <f>IF(RN$6=$OS$5,成绩录入!DW47,0)</f>
        <v>0</v>
      </c>
      <c r="RO44" s="248">
        <f>IF(RO$6=$OS$5,成绩录入!DX47,0)</f>
        <v>0</v>
      </c>
      <c r="RP44" s="248">
        <f>IF(RP$6=$OS$5,成绩录入!DY47,0)</f>
        <v>0</v>
      </c>
      <c r="RQ44" s="248">
        <f>IF(RQ$6=$OS$5,成绩录入!DZ47,0)</f>
        <v>0</v>
      </c>
      <c r="RR44" s="248">
        <f>IF(RR$6=$OS$5,成绩录入!EA47,0)</f>
        <v>0</v>
      </c>
      <c r="RS44" s="248">
        <f>IF(RS$6=$OS$5,成绩录入!EB47,0)</f>
        <v>0</v>
      </c>
      <c r="RT44" s="248">
        <f>IF(RT$6=$OS$5,成绩录入!EC47,0)</f>
        <v>0</v>
      </c>
      <c r="RU44" s="248">
        <f>IF(RU$6=$OS$5,成绩录入!ED47,0)</f>
        <v>0</v>
      </c>
      <c r="RV44" s="248">
        <f>IF(RV$6=$OS$5,成绩录入!EE47,0)</f>
        <v>0</v>
      </c>
      <c r="RW44" s="248">
        <f>IF(RW$6=$OS$5,成绩录入!EF47,0)</f>
        <v>0</v>
      </c>
      <c r="RX44" s="248">
        <f>IF(RX$6=$OS$5,成绩录入!EG47,0)</f>
        <v>0</v>
      </c>
      <c r="RY44" s="248">
        <f>IF(RY$6=$OS$5,成绩录入!EH47,0)</f>
        <v>0</v>
      </c>
      <c r="RZ44" s="248">
        <f>IF(RZ$6=$OS$5,成绩录入!EI47,0)</f>
        <v>0</v>
      </c>
      <c r="SA44" s="248">
        <f>IF(SA$6=$OS$5,成绩录入!EJ47,0)</f>
        <v>0</v>
      </c>
      <c r="SB44" s="248">
        <f>IF(SB$6=$OS$5,成绩录入!EK47,0)</f>
        <v>0</v>
      </c>
      <c r="SC44" s="248">
        <f>IF(SC$6=$OS$5,成绩录入!EL47,0)</f>
        <v>0</v>
      </c>
      <c r="SD44" s="248">
        <f>IF(SD$6=$OS$5,成绩录入!EM47,0)</f>
        <v>0</v>
      </c>
      <c r="SE44" s="248">
        <f>IF(SE$6=$OS$5,成绩录入!EN47,0)</f>
        <v>0</v>
      </c>
      <c r="SF44" s="248">
        <f>IF(SF$6=$OS$5,成绩录入!EO47,0)</f>
        <v>0</v>
      </c>
      <c r="SG44" s="248">
        <f>IF(SG$6=$OS$5,成绩录入!EP47,0)</f>
        <v>0</v>
      </c>
      <c r="SH44" s="248">
        <f>IF(SH$6=$OS$5,成绩录入!EQ47,0)</f>
        <v>0</v>
      </c>
      <c r="SI44" s="248">
        <f>IF(SI$6=$OS$5,成绩录入!ER47,0)</f>
        <v>0</v>
      </c>
      <c r="SJ44" s="248">
        <f>IF(SJ$6=$OS$5,成绩录入!ES47,0)</f>
        <v>0</v>
      </c>
      <c r="SK44" s="248">
        <f>IF(SK$6=$OS$5,成绩录入!ET47,0)</f>
        <v>0</v>
      </c>
      <c r="SL44" s="248">
        <f>IF(SL$6=$OS$5,成绩录入!EU47,0)</f>
        <v>0</v>
      </c>
      <c r="SM44" s="248">
        <f>IF(SM$6=$OS$5,成绩录入!EV47,0)</f>
        <v>0</v>
      </c>
      <c r="SN44" s="248">
        <f>IF(SN$6=$OS$5,成绩录入!EW47,0)</f>
        <v>0</v>
      </c>
      <c r="SO44" s="248">
        <f>IF(SO$6=$OS$5,成绩录入!EX47,0)</f>
        <v>0</v>
      </c>
      <c r="SP44" s="218">
        <f t="shared" si="88"/>
        <v>0</v>
      </c>
      <c r="SQ44" s="166"/>
      <c r="SR44" s="166"/>
      <c r="SS44" s="247">
        <f>IF(SS$6=$SR$5,成绩录入!BC47,0)</f>
        <v>0</v>
      </c>
      <c r="ST44" s="248">
        <f>IF(ST$6=$SR$5,成绩录入!BD47,0)</f>
        <v>0</v>
      </c>
      <c r="SU44" s="248">
        <f>IF(SU$6=$SR$5,成绩录入!BE47,0)</f>
        <v>0</v>
      </c>
      <c r="SV44" s="248">
        <f>IF(SV$6=$SR$5,成绩录入!BF47,0)</f>
        <v>0</v>
      </c>
      <c r="SW44" s="248">
        <f>IF(SW$6=$SR$5,成绩录入!BG47,0)</f>
        <v>0</v>
      </c>
      <c r="SX44" s="248">
        <f>IF(SX$6=$SR$5,成绩录入!BH47,0)</f>
        <v>0</v>
      </c>
      <c r="SY44" s="248">
        <f>IF(SY$6=$SR$5,成绩录入!BI47,0)</f>
        <v>0</v>
      </c>
      <c r="SZ44" s="248">
        <f>IF(SZ$6=$SR$5,成绩录入!BJ47,0)</f>
        <v>0</v>
      </c>
      <c r="TA44" s="248">
        <f>IF(TA$6=$SR$5,成绩录入!BK47,0)</f>
        <v>0</v>
      </c>
      <c r="TB44" s="248">
        <f>IF(TB$6=$SR$5,成绩录入!BL47,0)</f>
        <v>0</v>
      </c>
      <c r="TC44" s="248">
        <f>IF(TC$6=$SR$5,成绩录入!BM47,0)</f>
        <v>0</v>
      </c>
      <c r="TD44" s="248">
        <f>IF(TD$6=$SR$5,成绩录入!BN47,0)</f>
        <v>0</v>
      </c>
      <c r="TE44" s="248">
        <f>IF(TE$6=$SR$5,成绩录入!BO47,0)</f>
        <v>0</v>
      </c>
      <c r="TF44" s="248">
        <f>IF(TF$6=$SR$5,成绩录入!BP47,0)</f>
        <v>0</v>
      </c>
      <c r="TG44" s="248">
        <f>IF(TG$6=$SR$5,成绩录入!BQ47,0)</f>
        <v>0</v>
      </c>
      <c r="TH44" s="248">
        <f>IF(TH$6=$SR$5,成绩录入!BR47,0)</f>
        <v>0</v>
      </c>
      <c r="TI44" s="248">
        <f>IF(TI$6=$SR$5,成绩录入!BS47,0)</f>
        <v>0</v>
      </c>
      <c r="TJ44" s="248">
        <f>IF(TJ$6=$SR$5,成绩录入!BT47,0)</f>
        <v>0</v>
      </c>
      <c r="TK44" s="248">
        <f>IF(TK$6=$SR$5,成绩录入!BU47,0)</f>
        <v>0</v>
      </c>
      <c r="TL44" s="248">
        <f>IF(TL$6=$SR$5,成绩录入!BV47,0)</f>
        <v>0</v>
      </c>
      <c r="TM44" s="248">
        <f>IF(TM$6=$SR$5,成绩录入!BW47,0)</f>
        <v>0</v>
      </c>
      <c r="TN44" s="248">
        <f>IF(TN$6=$SR$5,成绩录入!BX47,0)</f>
        <v>0</v>
      </c>
      <c r="TO44" s="248">
        <f>IF(TO$6=$SR$5,成绩录入!BY47,0)</f>
        <v>0</v>
      </c>
      <c r="TP44" s="248">
        <f>IF(TP$6=$SR$5,成绩录入!BZ47,0)</f>
        <v>0</v>
      </c>
      <c r="TQ44" s="248">
        <f>IF(TQ$6=$SR$5,成绩录入!CA47,0)</f>
        <v>0</v>
      </c>
      <c r="TR44" s="248">
        <f>IF(TR$6=$SR$5,成绩录入!CB47,0)</f>
        <v>0</v>
      </c>
      <c r="TS44" s="248">
        <f>IF(TS$6=$SR$5,成绩录入!CC47,0)</f>
        <v>0</v>
      </c>
      <c r="TT44" s="248">
        <f>IF(TT$6=$SR$5,成绩录入!CD47,0)</f>
        <v>0</v>
      </c>
      <c r="TU44" s="248">
        <f>IF(TU$6=$SR$5,成绩录入!CE47,0)</f>
        <v>0</v>
      </c>
      <c r="TV44" s="248">
        <f>IF(TV$6=$SR$5,成绩录入!CF47,0)</f>
        <v>0</v>
      </c>
      <c r="TW44" s="248">
        <f>IF(TW$6=$SR$5,成绩录入!CG47,0)</f>
        <v>0</v>
      </c>
      <c r="TX44" s="248">
        <f>IF(TX$6=$SR$5,成绩录入!CH47,0)</f>
        <v>0</v>
      </c>
      <c r="TY44" s="248">
        <f>IF(TY$6=$SR$5,成绩录入!CI47,0)</f>
        <v>0</v>
      </c>
      <c r="TZ44" s="248">
        <f>IF(TZ$6=$SR$5,成绩录入!CJ47,0)</f>
        <v>0</v>
      </c>
      <c r="UA44" s="248">
        <f>IF(UA$6=$SR$5,成绩录入!CK47,0)</f>
        <v>0</v>
      </c>
      <c r="UB44" s="248">
        <f>IF(UB$6=$SR$5,成绩录入!CL47,0)</f>
        <v>0</v>
      </c>
      <c r="UC44" s="248">
        <f>IF(UC$6=$SR$5,成绩录入!CM47,0)</f>
        <v>0</v>
      </c>
      <c r="UD44" s="248">
        <f>IF(UD$6=$SR$5,成绩录入!CN47,0)</f>
        <v>0</v>
      </c>
      <c r="UE44" s="248">
        <f>IF(UE$6=$SR$5,成绩录入!CO47,0)</f>
        <v>0</v>
      </c>
      <c r="UF44" s="248">
        <f>IF(UF$6=$SR$5,成绩录入!CP47,0)</f>
        <v>0</v>
      </c>
      <c r="UG44" s="248">
        <f>IF(UG$6=$SR$5,成绩录入!CQ47,0)</f>
        <v>0</v>
      </c>
      <c r="UH44" s="248">
        <f>IF(UH$6=$SR$5,成绩录入!CR47,0)</f>
        <v>0</v>
      </c>
      <c r="UI44" s="248">
        <f>IF(UI$6=$SR$5,成绩录入!CS47,0)</f>
        <v>0</v>
      </c>
      <c r="UJ44" s="248">
        <f>IF(UJ$6=$SR$5,成绩录入!CT47,0)</f>
        <v>0</v>
      </c>
      <c r="UK44" s="248">
        <f>IF(UK$6=$SR$5,成绩录入!CU47,0)</f>
        <v>0</v>
      </c>
      <c r="UL44" s="248">
        <f>IF(UL$6=$SR$5,成绩录入!CV47,0)</f>
        <v>0</v>
      </c>
      <c r="UM44" s="248">
        <f>IF(UM$6=$SR$5,成绩录入!CW47,0)</f>
        <v>0</v>
      </c>
      <c r="UN44" s="248">
        <f>IF(UN$6=$SR$5,成绩录入!CX47,0)</f>
        <v>0</v>
      </c>
      <c r="UO44" s="248">
        <f>IF(UO$6=$SR$5,成绩录入!CY47,0)</f>
        <v>0</v>
      </c>
      <c r="UP44" s="248">
        <f>IF(UP$6=$SR$5,成绩录入!CZ47,0)</f>
        <v>0</v>
      </c>
      <c r="UQ44" s="248">
        <f>IF(UQ$6=$SR$5,成绩录入!DA47,0)</f>
        <v>0</v>
      </c>
      <c r="UR44" s="248">
        <f>IF(UR$6=$SR$5,成绩录入!DB47,0)</f>
        <v>0</v>
      </c>
      <c r="US44" s="248">
        <f>IF(US$6=$SR$5,成绩录入!DC47,0)</f>
        <v>0</v>
      </c>
      <c r="UT44" s="248">
        <f>IF(UT$6=$SR$5,成绩录入!DD47,0)</f>
        <v>0</v>
      </c>
      <c r="UU44" s="248">
        <f>IF(UU$6=$SR$5,成绩录入!DE47,0)</f>
        <v>0</v>
      </c>
      <c r="UV44" s="248">
        <f>IF(UV$6=$SR$5,成绩录入!DF47,0)</f>
        <v>0</v>
      </c>
      <c r="UW44" s="248">
        <f>IF(UW$6=$SR$5,成绩录入!DG47,0)</f>
        <v>0</v>
      </c>
      <c r="UX44" s="248">
        <f>IF(UX$6=$SR$5,成绩录入!DH47,0)</f>
        <v>0</v>
      </c>
      <c r="UY44" s="248">
        <f>IF(UY$6=$SR$5,成绩录入!DI47,0)</f>
        <v>0</v>
      </c>
      <c r="UZ44" s="248">
        <f>IF(UZ$6=$SR$5,成绩录入!DJ47,0)</f>
        <v>0</v>
      </c>
      <c r="VA44" s="248">
        <f>IF(VA$6=$SR$5,成绩录入!DK47,0)</f>
        <v>0</v>
      </c>
      <c r="VB44" s="248">
        <f>IF(VB$6=$SR$5,成绩录入!DL47,0)</f>
        <v>0</v>
      </c>
      <c r="VC44" s="248">
        <f>IF(VC$6=$SR$5,成绩录入!DM47,0)</f>
        <v>0</v>
      </c>
      <c r="VD44" s="248">
        <f>IF(VD$6=$SR$5,成绩录入!DN47,0)</f>
        <v>0</v>
      </c>
      <c r="VE44" s="248">
        <f>IF(VE$6=$SR$5,成绩录入!DO47,0)</f>
        <v>0</v>
      </c>
      <c r="VF44" s="248">
        <f>IF(VF$6=$SR$5,成绩录入!DP47,0)</f>
        <v>0</v>
      </c>
      <c r="VG44" s="248">
        <f>IF(VG$6=$SR$5,成绩录入!DQ47,0)</f>
        <v>0</v>
      </c>
      <c r="VH44" s="248">
        <f>IF(VH$6=$SR$5,成绩录入!DR47,0)</f>
        <v>0</v>
      </c>
      <c r="VI44" s="248">
        <f>IF(VI$6=$SR$5,成绩录入!DS47,0)</f>
        <v>0</v>
      </c>
      <c r="VJ44" s="248">
        <f>IF(VJ$6=$SR$5,成绩录入!DT47,0)</f>
        <v>0</v>
      </c>
      <c r="VK44" s="248">
        <f>IF(VK$6=$SR$5,成绩录入!DU47,0)</f>
        <v>0</v>
      </c>
      <c r="VL44" s="248">
        <f>IF(VL$6=$SR$5,成绩录入!DV47,0)</f>
        <v>0</v>
      </c>
      <c r="VM44" s="248">
        <f>IF(VM$6=$SR$5,成绩录入!DW47,0)</f>
        <v>0</v>
      </c>
      <c r="VN44" s="248">
        <f>IF(VN$6=$SR$5,成绩录入!DX47,0)</f>
        <v>0</v>
      </c>
      <c r="VO44" s="248">
        <f>IF(VO$6=$SR$5,成绩录入!DY47,0)</f>
        <v>0</v>
      </c>
      <c r="VP44" s="248">
        <f>IF(VP$6=$SR$5,成绩录入!DZ47,0)</f>
        <v>0</v>
      </c>
      <c r="VQ44" s="248">
        <f>IF(VQ$6=$SR$5,成绩录入!EA47,0)</f>
        <v>0</v>
      </c>
      <c r="VR44" s="248">
        <f>IF(VR$6=$SR$5,成绩录入!EB47,0)</f>
        <v>0</v>
      </c>
      <c r="VS44" s="248">
        <f>IF(VS$6=$SR$5,成绩录入!EC47,0)</f>
        <v>0</v>
      </c>
      <c r="VT44" s="248">
        <f>IF(VT$6=$SR$5,成绩录入!ED47,0)</f>
        <v>0</v>
      </c>
      <c r="VU44" s="248">
        <f>IF(VU$6=$SR$5,成绩录入!EE47,0)</f>
        <v>0</v>
      </c>
      <c r="VV44" s="248">
        <f>IF(VV$6=$SR$5,成绩录入!EF47,0)</f>
        <v>0</v>
      </c>
      <c r="VW44" s="248">
        <f>IF(VW$6=$SR$5,成绩录入!EG47,0)</f>
        <v>0</v>
      </c>
      <c r="VX44" s="248">
        <f>IF(VX$6=$SR$5,成绩录入!EH47,0)</f>
        <v>0</v>
      </c>
      <c r="VY44" s="248">
        <f>IF(VY$6=$SR$5,成绩录入!EI47,0)</f>
        <v>0</v>
      </c>
      <c r="VZ44" s="248">
        <f>IF(VZ$6=$SR$5,成绩录入!EJ47,0)</f>
        <v>0</v>
      </c>
      <c r="WA44" s="248">
        <f>IF(WA$6=$SR$5,成绩录入!EK47,0)</f>
        <v>0</v>
      </c>
      <c r="WB44" s="248">
        <f>IF(WB$6=$SR$5,成绩录入!EL47,0)</f>
        <v>0</v>
      </c>
      <c r="WC44" s="248">
        <f>IF(WC$6=$SR$5,成绩录入!EM47,0)</f>
        <v>0</v>
      </c>
      <c r="WD44" s="248">
        <f>IF(WD$6=$SR$5,成绩录入!EN47,0)</f>
        <v>0</v>
      </c>
      <c r="WE44" s="248">
        <f>IF(WE$6=$SR$5,成绩录入!EO47,0)</f>
        <v>0</v>
      </c>
      <c r="WF44" s="248">
        <f>IF(WF$6=$SR$5,成绩录入!EP47,0)</f>
        <v>0</v>
      </c>
      <c r="WG44" s="248">
        <f>IF(WG$6=$SR$5,成绩录入!EQ47,0)</f>
        <v>0</v>
      </c>
      <c r="WH44" s="248">
        <f>IF(WH$6=$SR$5,成绩录入!ER47,0)</f>
        <v>0</v>
      </c>
      <c r="WI44" s="248">
        <f>IF(WI$6=$SR$5,成绩录入!ES47,0)</f>
        <v>0</v>
      </c>
      <c r="WJ44" s="248">
        <f>IF(WJ$6=$SR$5,成绩录入!ET47,0)</f>
        <v>0</v>
      </c>
      <c r="WK44" s="248">
        <f>IF(WK$6=$SR$5,成绩录入!EU47,0)</f>
        <v>0</v>
      </c>
      <c r="WL44" s="248">
        <f>IF(WL$6=$SR$5,成绩录入!EV47,0)</f>
        <v>0</v>
      </c>
      <c r="WM44" s="248">
        <f>IF(WM$6=$SR$5,成绩录入!EW47,0)</f>
        <v>0</v>
      </c>
      <c r="WN44" s="248">
        <f>IF(WN$6=$SR$5,成绩录入!EX47,0)</f>
        <v>0</v>
      </c>
      <c r="WO44" s="218">
        <f t="shared" si="32"/>
        <v>0</v>
      </c>
      <c r="WP44" s="166"/>
      <c r="WQ44" s="166"/>
      <c r="WR44" s="247">
        <f>IF(WR$6=$WQ$5,成绩录入!BC47,0)</f>
        <v>0</v>
      </c>
      <c r="WS44" s="248">
        <f>IF(WS$6=$WQ$5,成绩录入!BD47,0)</f>
        <v>0</v>
      </c>
      <c r="WT44" s="248">
        <f>IF(WT$6=$WQ$5,成绩录入!BE47,0)</f>
        <v>0</v>
      </c>
      <c r="WU44" s="248">
        <f>IF(WU$6=$WQ$5,成绩录入!BF47,0)</f>
        <v>0</v>
      </c>
      <c r="WV44" s="248">
        <f>IF(WV$6=$WQ$5,成绩录入!BG47,0)</f>
        <v>0</v>
      </c>
      <c r="WW44" s="248">
        <f>IF(WW$6=$WQ$5,成绩录入!BH47,0)</f>
        <v>0</v>
      </c>
      <c r="WX44" s="248">
        <f>IF(WX$6=$WQ$5,成绩录入!BI47,0)</f>
        <v>0</v>
      </c>
      <c r="WY44" s="248">
        <f>IF(WY$6=$WQ$5,成绩录入!BJ47,0)</f>
        <v>0</v>
      </c>
      <c r="WZ44" s="248">
        <f>IF(WZ$6=$WQ$5,成绩录入!BK47,0)</f>
        <v>0</v>
      </c>
      <c r="XA44" s="248">
        <f>IF(XA$6=$WQ$5,成绩录入!BL47,0)</f>
        <v>0</v>
      </c>
      <c r="XB44" s="248">
        <f>IF(XB$6=$WQ$5,成绩录入!BM47,0)</f>
        <v>0</v>
      </c>
      <c r="XC44" s="248">
        <f>IF(XC$6=$WQ$5,成绩录入!BN47,0)</f>
        <v>0</v>
      </c>
      <c r="XD44" s="248">
        <f>IF(XD$6=$WQ$5,成绩录入!BO47,0)</f>
        <v>0</v>
      </c>
      <c r="XE44" s="248">
        <f>IF(XE$6=$WQ$5,成绩录入!BP47,0)</f>
        <v>0</v>
      </c>
      <c r="XF44" s="248">
        <f>IF(XF$6=$WQ$5,成绩录入!BQ47,0)</f>
        <v>0</v>
      </c>
      <c r="XG44" s="248">
        <f>IF(XG$6=$WQ$5,成绩录入!BR47,0)</f>
        <v>0</v>
      </c>
      <c r="XH44" s="248">
        <f>IF(XH$6=$WQ$5,成绩录入!BS47,0)</f>
        <v>0</v>
      </c>
      <c r="XI44" s="248">
        <f>IF(XI$6=$WQ$5,成绩录入!BT47,0)</f>
        <v>0</v>
      </c>
      <c r="XJ44" s="248">
        <f>IF(XJ$6=$WQ$5,成绩录入!BU47,0)</f>
        <v>0</v>
      </c>
      <c r="XK44" s="248">
        <f>IF(XK$6=$WQ$5,成绩录入!BV47,0)</f>
        <v>0</v>
      </c>
      <c r="XL44" s="248">
        <f>IF(XL$6=$WQ$5,成绩录入!BW47,0)</f>
        <v>0</v>
      </c>
      <c r="XM44" s="248">
        <f>IF(XM$6=$WQ$5,成绩录入!BX47,0)</f>
        <v>0</v>
      </c>
      <c r="XN44" s="248">
        <f>IF(XN$6=$WQ$5,成绩录入!BY47,0)</f>
        <v>0</v>
      </c>
      <c r="XO44" s="248">
        <f>IF(XO$6=$WQ$5,成绩录入!BZ47,0)</f>
        <v>0</v>
      </c>
      <c r="XP44" s="248">
        <f>IF(XP$6=$WQ$5,成绩录入!CA47,0)</f>
        <v>0</v>
      </c>
      <c r="XQ44" s="248">
        <f>IF(XQ$6=$WQ$5,成绩录入!CB47,0)</f>
        <v>0</v>
      </c>
      <c r="XR44" s="248">
        <f>IF(XR$6=$WQ$5,成绩录入!CC47,0)</f>
        <v>0</v>
      </c>
      <c r="XS44" s="248">
        <f>IF(XS$6=$WQ$5,成绩录入!CD47,0)</f>
        <v>0</v>
      </c>
      <c r="XT44" s="248">
        <f>IF(XT$6=$WQ$5,成绩录入!CE47,0)</f>
        <v>0</v>
      </c>
      <c r="XU44" s="248">
        <f>IF(XU$6=$WQ$5,成绩录入!CF47,0)</f>
        <v>0</v>
      </c>
      <c r="XV44" s="248">
        <f>IF(XV$6=$WQ$5,成绩录入!CG47,0)</f>
        <v>0</v>
      </c>
      <c r="XW44" s="248">
        <f>IF(XW$6=$WQ$5,成绩录入!CH47,0)</f>
        <v>0</v>
      </c>
      <c r="XX44" s="248">
        <f>IF(XX$6=$WQ$5,成绩录入!CI47,0)</f>
        <v>0</v>
      </c>
      <c r="XY44" s="248">
        <f>IF(XY$6=$WQ$5,成绩录入!CJ47,0)</f>
        <v>0</v>
      </c>
      <c r="XZ44" s="248">
        <f>IF(XZ$6=$WQ$5,成绩录入!CK47,0)</f>
        <v>0</v>
      </c>
      <c r="YA44" s="248">
        <f>IF(YA$6=$WQ$5,成绩录入!CL47,0)</f>
        <v>0</v>
      </c>
      <c r="YB44" s="248">
        <f>IF(YB$6=$WQ$5,成绩录入!CM47,0)</f>
        <v>0</v>
      </c>
      <c r="YC44" s="248">
        <f>IF(YC$6=$WQ$5,成绩录入!CN47,0)</f>
        <v>0</v>
      </c>
      <c r="YD44" s="248">
        <f>IF(YD$6=$WQ$5,成绩录入!CO47,0)</f>
        <v>0</v>
      </c>
      <c r="YE44" s="248">
        <f>IF(YE$6=$WQ$5,成绩录入!CP47,0)</f>
        <v>0</v>
      </c>
      <c r="YF44" s="248">
        <f>IF(YF$6=$WQ$5,成绩录入!CQ47,0)</f>
        <v>0</v>
      </c>
      <c r="YG44" s="248">
        <f>IF(YG$6=$WQ$5,成绩录入!CR47,0)</f>
        <v>0</v>
      </c>
      <c r="YH44" s="248">
        <f>IF(YH$6=$WQ$5,成绩录入!CS47,0)</f>
        <v>0</v>
      </c>
      <c r="YI44" s="248">
        <f>IF(YI$6=$WQ$5,成绩录入!CT47,0)</f>
        <v>0</v>
      </c>
      <c r="YJ44" s="248">
        <f>IF(YJ$6=$WQ$5,成绩录入!CU47,0)</f>
        <v>0</v>
      </c>
      <c r="YK44" s="248">
        <f>IF(YK$6=$WQ$5,成绩录入!CV47,0)</f>
        <v>0</v>
      </c>
      <c r="YL44" s="248">
        <f>IF(YL$6=$WQ$5,成绩录入!CW47,0)</f>
        <v>0</v>
      </c>
      <c r="YM44" s="248">
        <f>IF(YM$6=$WQ$5,成绩录入!CX47,0)</f>
        <v>0</v>
      </c>
      <c r="YN44" s="248">
        <f>IF(YN$6=$WQ$5,成绩录入!CY47,0)</f>
        <v>0</v>
      </c>
      <c r="YO44" s="248">
        <f>IF(YO$6=$WQ$5,成绩录入!CZ47,0)</f>
        <v>0</v>
      </c>
      <c r="YP44" s="248">
        <f>IF(YP$6=$WQ$5,成绩录入!DA47,0)</f>
        <v>0</v>
      </c>
      <c r="YQ44" s="248">
        <f>IF(YQ$6=$WQ$5,成绩录入!DB47,0)</f>
        <v>0</v>
      </c>
      <c r="YR44" s="248">
        <f>IF(YR$6=$WQ$5,成绩录入!DC47,0)</f>
        <v>0</v>
      </c>
      <c r="YS44" s="248">
        <f>IF(YS$6=$WQ$5,成绩录入!DD47,0)</f>
        <v>0</v>
      </c>
      <c r="YT44" s="248">
        <f>IF(YT$6=$WQ$5,成绩录入!DE47,0)</f>
        <v>0</v>
      </c>
      <c r="YU44" s="248">
        <f>IF(YU$6=$WQ$5,成绩录入!DF47,0)</f>
        <v>0</v>
      </c>
      <c r="YV44" s="248">
        <f>IF(YV$6=$WQ$5,成绩录入!DG47,0)</f>
        <v>0</v>
      </c>
      <c r="YW44" s="248">
        <f>IF(YW$6=$WQ$5,成绩录入!DH47,0)</f>
        <v>0</v>
      </c>
      <c r="YX44" s="248">
        <f>IF(YX$6=$WQ$5,成绩录入!DI47,0)</f>
        <v>0</v>
      </c>
      <c r="YY44" s="248">
        <f>IF(YY$6=$WQ$5,成绩录入!DJ47,0)</f>
        <v>0</v>
      </c>
      <c r="YZ44" s="248">
        <f>IF(YZ$6=$WQ$5,成绩录入!DK47,0)</f>
        <v>0</v>
      </c>
      <c r="ZA44" s="248">
        <f>IF(ZA$6=$WQ$5,成绩录入!DL47,0)</f>
        <v>0</v>
      </c>
      <c r="ZB44" s="248">
        <f>IF(ZB$6=$WQ$5,成绩录入!DM47,0)</f>
        <v>0</v>
      </c>
      <c r="ZC44" s="248">
        <f>IF(ZC$6=$WQ$5,成绩录入!DN47,0)</f>
        <v>0</v>
      </c>
      <c r="ZD44" s="248">
        <f>IF(ZD$6=$WQ$5,成绩录入!DO47,0)</f>
        <v>0</v>
      </c>
      <c r="ZE44" s="248">
        <f>IF(ZE$6=$WQ$5,成绩录入!DP47,0)</f>
        <v>0</v>
      </c>
      <c r="ZF44" s="248">
        <f>IF(ZF$6=$WQ$5,成绩录入!DQ47,0)</f>
        <v>0</v>
      </c>
      <c r="ZG44" s="248">
        <f>IF(ZG$6=$WQ$5,成绩录入!DR47,0)</f>
        <v>0</v>
      </c>
      <c r="ZH44" s="248">
        <f>IF(ZH$6=$WQ$5,成绩录入!DS47,0)</f>
        <v>0</v>
      </c>
      <c r="ZI44" s="248">
        <f>IF(ZI$6=$WQ$5,成绩录入!DT47,0)</f>
        <v>0</v>
      </c>
      <c r="ZJ44" s="248">
        <f>IF(ZJ$6=$WQ$5,成绩录入!DU47,0)</f>
        <v>0</v>
      </c>
      <c r="ZK44" s="248">
        <f>IF(ZK$6=$WQ$5,成绩录入!DV47,0)</f>
        <v>0</v>
      </c>
      <c r="ZL44" s="248">
        <f>IF(ZL$6=$WQ$5,成绩录入!DW47,0)</f>
        <v>0</v>
      </c>
      <c r="ZM44" s="248">
        <f>IF(ZM$6=$WQ$5,成绩录入!DX47,0)</f>
        <v>0</v>
      </c>
      <c r="ZN44" s="248">
        <f>IF(ZN$6=$WQ$5,成绩录入!DY47,0)</f>
        <v>0</v>
      </c>
      <c r="ZO44" s="248">
        <f>IF(ZO$6=$WQ$5,成绩录入!DZ47,0)</f>
        <v>0</v>
      </c>
      <c r="ZP44" s="248">
        <f>IF(ZP$6=$WQ$5,成绩录入!EA47,0)</f>
        <v>0</v>
      </c>
      <c r="ZQ44" s="248">
        <f>IF(ZQ$6=$WQ$5,成绩录入!EB47,0)</f>
        <v>0</v>
      </c>
      <c r="ZR44" s="248">
        <f>IF(ZR$6=$WQ$5,成绩录入!EC47,0)</f>
        <v>0</v>
      </c>
      <c r="ZS44" s="248">
        <f>IF(ZS$6=$WQ$5,成绩录入!ED47,0)</f>
        <v>0</v>
      </c>
      <c r="ZT44" s="248">
        <f>IF(ZT$6=$WQ$5,成绩录入!EE47,0)</f>
        <v>0</v>
      </c>
      <c r="ZU44" s="248">
        <f>IF(ZU$6=$WQ$5,成绩录入!EF47,0)</f>
        <v>0</v>
      </c>
      <c r="ZV44" s="248">
        <f>IF(ZV$6=$WQ$5,成绩录入!EG47,0)</f>
        <v>0</v>
      </c>
      <c r="ZW44" s="248">
        <f>IF(ZW$6=$WQ$5,成绩录入!EH47,0)</f>
        <v>0</v>
      </c>
      <c r="ZX44" s="248">
        <f>IF(ZX$6=$WQ$5,成绩录入!EI47,0)</f>
        <v>0</v>
      </c>
      <c r="ZY44" s="248">
        <f>IF(ZY$6=$WQ$5,成绩录入!EJ47,0)</f>
        <v>0</v>
      </c>
      <c r="ZZ44" s="248">
        <f>IF(ZZ$6=$WQ$5,成绩录入!EK47,0)</f>
        <v>0</v>
      </c>
      <c r="AAA44" s="248">
        <f>IF(AAA$6=$WQ$5,成绩录入!EL47,0)</f>
        <v>0</v>
      </c>
      <c r="AAB44" s="248">
        <f>IF(AAB$6=$WQ$5,成绩录入!EM47,0)</f>
        <v>0</v>
      </c>
      <c r="AAC44" s="248">
        <f>IF(AAC$6=$WQ$5,成绩录入!EN47,0)</f>
        <v>0</v>
      </c>
      <c r="AAD44" s="248">
        <f>IF(AAD$6=$WQ$5,成绩录入!EO47,0)</f>
        <v>0</v>
      </c>
      <c r="AAE44" s="248">
        <f>IF(AAE$6=$WQ$5,成绩录入!EP47,0)</f>
        <v>0</v>
      </c>
      <c r="AAF44" s="248">
        <f>IF(AAF$6=$WQ$5,成绩录入!EQ47,0)</f>
        <v>0</v>
      </c>
      <c r="AAG44" s="248">
        <f>IF(AAG$6=$WQ$5,成绩录入!ER47,0)</f>
        <v>0</v>
      </c>
      <c r="AAH44" s="248">
        <f>IF(AAH$6=$WQ$5,成绩录入!ES47,0)</f>
        <v>0</v>
      </c>
      <c r="AAI44" s="248">
        <f>IF(AAI$6=$WQ$5,成绩录入!ET47,0)</f>
        <v>0</v>
      </c>
      <c r="AAJ44" s="248">
        <f>IF(AAJ$6=$WQ$5,成绩录入!EU47,0)</f>
        <v>0</v>
      </c>
      <c r="AAK44" s="248">
        <f>IF(AAK$6=$WQ$5,成绩录入!EV47,0)</f>
        <v>0</v>
      </c>
      <c r="AAL44" s="248">
        <f>IF(AAL$6=$WQ$5,成绩录入!EW47,0)</f>
        <v>0</v>
      </c>
      <c r="AAM44" s="248">
        <f>IF(AAM$6=$WQ$5,成绩录入!EX47,0)</f>
        <v>0</v>
      </c>
      <c r="AAN44" s="218">
        <f t="shared" si="33"/>
        <v>0</v>
      </c>
      <c r="AAO44" s="206"/>
      <c r="AAQ44" s="247">
        <f>IF(AAQ$6=$AAP$5,成绩录入!BC47,0)</f>
        <v>0</v>
      </c>
      <c r="AAR44" s="248">
        <f>IF(AAR$6=$AAP$5,成绩录入!BD47,0)</f>
        <v>0</v>
      </c>
      <c r="AAS44" s="248">
        <f>IF(AAS$6=$AAP$5,成绩录入!BE47,0)</f>
        <v>0</v>
      </c>
      <c r="AAT44" s="248">
        <f>IF(AAT$6=$AAP$5,成绩录入!BF47,0)</f>
        <v>0</v>
      </c>
      <c r="AAU44" s="248">
        <f>IF(AAU$6=$AAP$5,成绩录入!BG47,0)</f>
        <v>0</v>
      </c>
      <c r="AAV44" s="248">
        <f>IF(AAV$6=$AAP$5,成绩录入!BH47,0)</f>
        <v>0</v>
      </c>
      <c r="AAW44" s="248">
        <f>IF(AAW$6=$AAP$5,成绩录入!BI47,0)</f>
        <v>0</v>
      </c>
      <c r="AAX44" s="248">
        <f>IF(AAX$6=$AAP$5,成绩录入!BJ47,0)</f>
        <v>0</v>
      </c>
      <c r="AAY44" s="248">
        <f>IF(AAY$6=$AAP$5,成绩录入!BK47,0)</f>
        <v>0</v>
      </c>
      <c r="AAZ44" s="248">
        <f>IF(AAZ$6=$AAP$5,成绩录入!BL47,0)</f>
        <v>0</v>
      </c>
      <c r="ABA44" s="248">
        <f>IF(ABA$6=$AAP$5,成绩录入!BM47,0)</f>
        <v>0</v>
      </c>
      <c r="ABB44" s="248">
        <f>IF(ABB$6=$AAP$5,成绩录入!BN47,0)</f>
        <v>0</v>
      </c>
      <c r="ABC44" s="248">
        <f>IF(ABC$6=$AAP$5,成绩录入!BO47,0)</f>
        <v>0</v>
      </c>
      <c r="ABD44" s="248">
        <f>IF(ABD$6=$AAP$5,成绩录入!BP47,0)</f>
        <v>0</v>
      </c>
      <c r="ABE44" s="248">
        <f>IF(ABE$6=$AAP$5,成绩录入!BQ47,0)</f>
        <v>0</v>
      </c>
      <c r="ABF44" s="248">
        <f>IF(ABF$6=$AAP$5,成绩录入!BR47,0)</f>
        <v>0</v>
      </c>
      <c r="ABG44" s="248">
        <f>IF(ABG$6=$AAP$5,成绩录入!BS47,0)</f>
        <v>0</v>
      </c>
      <c r="ABH44" s="248">
        <f>IF(ABH$6=$AAP$5,成绩录入!BT47,0)</f>
        <v>0</v>
      </c>
      <c r="ABI44" s="248">
        <f>IF(ABI$6=$AAP$5,成绩录入!BU47,0)</f>
        <v>0</v>
      </c>
      <c r="ABJ44" s="248">
        <f>IF(ABJ$6=$AAP$5,成绩录入!BV47,0)</f>
        <v>0</v>
      </c>
      <c r="ABK44" s="248">
        <f>IF(ABK$6=$AAP$5,成绩录入!BW47,0)</f>
        <v>0</v>
      </c>
      <c r="ABL44" s="248">
        <f>IF(ABL$6=$AAP$5,成绩录入!BX47,0)</f>
        <v>0</v>
      </c>
      <c r="ABM44" s="248">
        <f>IF(ABM$6=$AAP$5,成绩录入!BY47,0)</f>
        <v>0</v>
      </c>
      <c r="ABN44" s="248">
        <f>IF(ABN$6=$AAP$5,成绩录入!BZ47,0)</f>
        <v>0</v>
      </c>
      <c r="ABO44" s="248">
        <f>IF(ABO$6=$AAP$5,成绩录入!CA47,0)</f>
        <v>0</v>
      </c>
      <c r="ABP44" s="248">
        <f>IF(ABP$6=$AAP$5,成绩录入!CB47,0)</f>
        <v>0</v>
      </c>
      <c r="ABQ44" s="248">
        <f>IF(ABQ$6=$AAP$5,成绩录入!CC47,0)</f>
        <v>0</v>
      </c>
      <c r="ABR44" s="248">
        <f>IF(ABR$6=$AAP$5,成绩录入!CD47,0)</f>
        <v>0</v>
      </c>
      <c r="ABS44" s="248">
        <f>IF(ABS$6=$AAP$5,成绩录入!CE47,0)</f>
        <v>0</v>
      </c>
      <c r="ABT44" s="248">
        <f>IF(ABT$6=$AAP$5,成绩录入!CF47,0)</f>
        <v>0</v>
      </c>
      <c r="ABU44" s="248">
        <f>IF(ABU$6=$AAP$5,成绩录入!CG47,0)</f>
        <v>0</v>
      </c>
      <c r="ABV44" s="248">
        <f>IF(ABV$6=$AAP$5,成绩录入!CH47,0)</f>
        <v>0</v>
      </c>
      <c r="ABW44" s="248">
        <f>IF(ABW$6=$AAP$5,成绩录入!CI47,0)</f>
        <v>0</v>
      </c>
      <c r="ABX44" s="248">
        <f>IF(ABX$6=$AAP$5,成绩录入!CJ47,0)</f>
        <v>0</v>
      </c>
      <c r="ABY44" s="248">
        <f>IF(ABY$6=$AAP$5,成绩录入!CK47,0)</f>
        <v>0</v>
      </c>
      <c r="ABZ44" s="248">
        <f>IF(ABZ$6=$AAP$5,成绩录入!CL47,0)</f>
        <v>0</v>
      </c>
      <c r="ACA44" s="248">
        <f>IF(ACA$6=$AAP$5,成绩录入!CM47,0)</f>
        <v>0</v>
      </c>
      <c r="ACB44" s="248">
        <f>IF(ACB$6=$AAP$5,成绩录入!CN47,0)</f>
        <v>0</v>
      </c>
      <c r="ACC44" s="248">
        <f>IF(ACC$6=$AAP$5,成绩录入!CO47,0)</f>
        <v>0</v>
      </c>
      <c r="ACD44" s="248">
        <f>IF(ACD$6=$AAP$5,成绩录入!CP47,0)</f>
        <v>0</v>
      </c>
      <c r="ACE44" s="248">
        <f>IF(ACE$6=$AAP$5,成绩录入!CQ47,0)</f>
        <v>0</v>
      </c>
      <c r="ACF44" s="248">
        <f>IF(ACF$6=$AAP$5,成绩录入!CR47,0)</f>
        <v>0</v>
      </c>
      <c r="ACG44" s="248">
        <f>IF(ACG$6=$AAP$5,成绩录入!CS47,0)</f>
        <v>0</v>
      </c>
      <c r="ACH44" s="248">
        <f>IF(ACH$6=$AAP$5,成绩录入!CT47,0)</f>
        <v>0</v>
      </c>
      <c r="ACI44" s="248">
        <f>IF(ACI$6=$AAP$5,成绩录入!CU47,0)</f>
        <v>0</v>
      </c>
      <c r="ACJ44" s="248">
        <f>IF(ACJ$6=$AAP$5,成绩录入!CV47,0)</f>
        <v>0</v>
      </c>
      <c r="ACK44" s="248">
        <f>IF(ACK$6=$AAP$5,成绩录入!CW47,0)</f>
        <v>0</v>
      </c>
      <c r="ACL44" s="248">
        <f>IF(ACL$6=$AAP$5,成绩录入!CX47,0)</f>
        <v>0</v>
      </c>
      <c r="ACM44" s="248">
        <f>IF(ACM$6=$AAP$5,成绩录入!CY47,0)</f>
        <v>0</v>
      </c>
      <c r="ACN44" s="248">
        <f>IF(ACN$6=$AAP$5,成绩录入!CZ47,0)</f>
        <v>0</v>
      </c>
      <c r="ACO44" s="248">
        <f>IF(ACO$6=$AAP$5,成绩录入!DA47,0)</f>
        <v>0</v>
      </c>
      <c r="ACP44" s="248">
        <f>IF(ACP$6=$AAP$5,成绩录入!DB47,0)</f>
        <v>0</v>
      </c>
      <c r="ACQ44" s="248">
        <f>IF(ACQ$6=$AAP$5,成绩录入!DC47,0)</f>
        <v>0</v>
      </c>
      <c r="ACR44" s="248">
        <f>IF(ACR$6=$AAP$5,成绩录入!DD47,0)</f>
        <v>0</v>
      </c>
      <c r="ACS44" s="248">
        <f>IF(ACS$6=$AAP$5,成绩录入!DE47,0)</f>
        <v>0</v>
      </c>
      <c r="ACT44" s="248">
        <f>IF(ACT$6=$AAP$5,成绩录入!DF47,0)</f>
        <v>0</v>
      </c>
      <c r="ACU44" s="248">
        <f>IF(ACU$6=$AAP$5,成绩录入!DG47,0)</f>
        <v>0</v>
      </c>
      <c r="ACV44" s="248">
        <f>IF(ACV$6=$AAP$5,成绩录入!DH47,0)</f>
        <v>0</v>
      </c>
      <c r="ACW44" s="248">
        <f>IF(ACW$6=$AAP$5,成绩录入!DI47,0)</f>
        <v>0</v>
      </c>
      <c r="ACX44" s="248">
        <f>IF(ACX$6=$AAP$5,成绩录入!DJ47,0)</f>
        <v>0</v>
      </c>
      <c r="ACY44" s="248">
        <f>IF(ACY$6=$AAP$5,成绩录入!DK47,0)</f>
        <v>0</v>
      </c>
      <c r="ACZ44" s="248">
        <f>IF(ACZ$6=$AAP$5,成绩录入!DL47,0)</f>
        <v>0</v>
      </c>
      <c r="ADA44" s="248">
        <f>IF(ADA$6=$AAP$5,成绩录入!DM47,0)</f>
        <v>0</v>
      </c>
      <c r="ADB44" s="248">
        <f>IF(ADB$6=$AAP$5,成绩录入!DN47,0)</f>
        <v>0</v>
      </c>
      <c r="ADC44" s="248">
        <f>IF(ADC$6=$AAP$5,成绩录入!DO47,0)</f>
        <v>0</v>
      </c>
      <c r="ADD44" s="248">
        <f>IF(ADD$6=$AAP$5,成绩录入!DP47,0)</f>
        <v>0</v>
      </c>
      <c r="ADE44" s="248">
        <f>IF(ADE$6=$AAP$5,成绩录入!DQ47,0)</f>
        <v>0</v>
      </c>
      <c r="ADF44" s="248">
        <f>IF(ADF$6=$AAP$5,成绩录入!DR47,0)</f>
        <v>0</v>
      </c>
      <c r="ADG44" s="248">
        <f>IF(ADG$6=$AAP$5,成绩录入!DS47,0)</f>
        <v>0</v>
      </c>
      <c r="ADH44" s="248">
        <f>IF(ADH$6=$AAP$5,成绩录入!DT47,0)</f>
        <v>0</v>
      </c>
      <c r="ADI44" s="248">
        <f>IF(ADI$6=$AAP$5,成绩录入!DU47,0)</f>
        <v>0</v>
      </c>
      <c r="ADJ44" s="248">
        <f>IF(ADJ$6=$AAP$5,成绩录入!DV47,0)</f>
        <v>0</v>
      </c>
      <c r="ADK44" s="248">
        <f>IF(ADK$6=$AAP$5,成绩录入!DW47,0)</f>
        <v>0</v>
      </c>
      <c r="ADL44" s="248">
        <f>IF(ADL$6=$AAP$5,成绩录入!DX47,0)</f>
        <v>0</v>
      </c>
      <c r="ADM44" s="248">
        <f>IF(ADM$6=$AAP$5,成绩录入!DY47,0)</f>
        <v>0</v>
      </c>
      <c r="ADN44" s="248">
        <f>IF(ADN$6=$AAP$5,成绩录入!DZ47,0)</f>
        <v>0</v>
      </c>
      <c r="ADO44" s="248">
        <f>IF(ADO$6=$AAP$5,成绩录入!EA47,0)</f>
        <v>0</v>
      </c>
      <c r="ADP44" s="248">
        <f>IF(ADP$6=$AAP$5,成绩录入!EB47,0)</f>
        <v>0</v>
      </c>
      <c r="ADQ44" s="248">
        <f>IF(ADQ$6=$AAP$5,成绩录入!EC47,0)</f>
        <v>0</v>
      </c>
      <c r="ADR44" s="248">
        <f>IF(ADR$6=$AAP$5,成绩录入!ED47,0)</f>
        <v>0</v>
      </c>
      <c r="ADS44" s="248">
        <f>IF(ADS$6=$AAP$5,成绩录入!EE47,0)</f>
        <v>0</v>
      </c>
      <c r="ADT44" s="248">
        <f>IF(ADT$6=$AAP$5,成绩录入!EF47,0)</f>
        <v>0</v>
      </c>
      <c r="ADU44" s="248">
        <f>IF(ADU$6=$AAP$5,成绩录入!EG47,0)</f>
        <v>0</v>
      </c>
      <c r="ADV44" s="248">
        <f>IF(ADV$6=$AAP$5,成绩录入!EH47,0)</f>
        <v>0</v>
      </c>
      <c r="ADW44" s="248">
        <f>IF(ADW$6=$AAP$5,成绩录入!EI47,0)</f>
        <v>0</v>
      </c>
      <c r="ADX44" s="248">
        <f>IF(ADX$6=$AAP$5,成绩录入!EJ47,0)</f>
        <v>0</v>
      </c>
      <c r="ADY44" s="248">
        <f>IF(ADY$6=$AAP$5,成绩录入!EK47,0)</f>
        <v>0</v>
      </c>
      <c r="ADZ44" s="248">
        <f>IF(ADZ$6=$AAP$5,成绩录入!EL47,0)</f>
        <v>0</v>
      </c>
      <c r="AEA44" s="248">
        <f>IF(AEA$6=$AAP$5,成绩录入!EM47,0)</f>
        <v>0</v>
      </c>
      <c r="AEB44" s="248">
        <f>IF(AEB$6=$AAP$5,成绩录入!EN47,0)</f>
        <v>0</v>
      </c>
      <c r="AEC44" s="248">
        <f>IF(AEC$6=$AAP$5,成绩录入!EO47,0)</f>
        <v>0</v>
      </c>
      <c r="AED44" s="248">
        <f>IF(AED$6=$AAP$5,成绩录入!EP47,0)</f>
        <v>0</v>
      </c>
      <c r="AEE44" s="248">
        <f>IF(AEE$6=$AAP$5,成绩录入!EQ47,0)</f>
        <v>0</v>
      </c>
      <c r="AEF44" s="248">
        <f>IF(AEF$6=$AAP$5,成绩录入!ER47,0)</f>
        <v>0</v>
      </c>
      <c r="AEG44" s="248">
        <f>IF(AEG$6=$AAP$5,成绩录入!ES47,0)</f>
        <v>0</v>
      </c>
      <c r="AEH44" s="248">
        <f>IF(AEH$6=$AAP$5,成绩录入!ET47,0)</f>
        <v>0</v>
      </c>
      <c r="AEI44" s="248">
        <f>IF(AEI$6=$AAP$5,成绩录入!EU47,0)</f>
        <v>0</v>
      </c>
      <c r="AEJ44" s="248">
        <f>IF(AEJ$6=$AAP$5,成绩录入!EV47,0)</f>
        <v>0</v>
      </c>
      <c r="AEK44" s="248">
        <f>IF(AEK$6=$AAP$5,成绩录入!EW47,0)</f>
        <v>0</v>
      </c>
      <c r="AEL44" s="248">
        <f>IF(AEL$6=$AAP$5,成绩录入!EX47,0)</f>
        <v>0</v>
      </c>
      <c r="AEM44" s="218">
        <f t="shared" si="34"/>
        <v>0</v>
      </c>
      <c r="AEN44" s="166"/>
      <c r="AEO44" s="166"/>
      <c r="AEP44" s="247">
        <f>IF(AEP$6=$AEO$5,成绩录入!BC47,0)</f>
        <v>0</v>
      </c>
      <c r="AEQ44" s="248">
        <f>IF(AEQ$6=$AEO$5,成绩录入!BD47,0)</f>
        <v>0</v>
      </c>
      <c r="AER44" s="248">
        <f>IF(AER$6=$AEO$5,成绩录入!BE47,0)</f>
        <v>0</v>
      </c>
      <c r="AES44" s="248">
        <f>IF(AES$6=$AEO$5,成绩录入!BF47,0)</f>
        <v>0</v>
      </c>
      <c r="AET44" s="248">
        <f>IF(AET$6=$AEO$5,成绩录入!BG47,0)</f>
        <v>0</v>
      </c>
      <c r="AEU44" s="248">
        <f>IF(AEU$6=$AEO$5,成绩录入!BH47,0)</f>
        <v>0</v>
      </c>
      <c r="AEV44" s="248">
        <f>IF(AEV$6=$AEO$5,成绩录入!BI47,0)</f>
        <v>0</v>
      </c>
      <c r="AEW44" s="248">
        <f>IF(AEW$6=$AEO$5,成绩录入!BJ47,0)</f>
        <v>0</v>
      </c>
      <c r="AEX44" s="248">
        <f>IF(AEX$6=$AEO$5,成绩录入!BK47,0)</f>
        <v>0</v>
      </c>
      <c r="AEY44" s="248">
        <f>IF(AEY$6=$AEO$5,成绩录入!BL47,0)</f>
        <v>0</v>
      </c>
      <c r="AEZ44" s="248">
        <f>IF(AEZ$6=$AEO$5,成绩录入!BM47,0)</f>
        <v>0</v>
      </c>
      <c r="AFA44" s="248">
        <f>IF(AFA$6=$AEO$5,成绩录入!BN47,0)</f>
        <v>0</v>
      </c>
      <c r="AFB44" s="248">
        <f>IF(AFB$6=$AEO$5,成绩录入!BO47,0)</f>
        <v>0</v>
      </c>
      <c r="AFC44" s="248">
        <f>IF(AFC$6=$AEO$5,成绩录入!BP47,0)</f>
        <v>0</v>
      </c>
      <c r="AFD44" s="248">
        <f>IF(AFD$6=$AEO$5,成绩录入!BQ47,0)</f>
        <v>0</v>
      </c>
      <c r="AFE44" s="248">
        <f>IF(AFE$6=$AEO$5,成绩录入!BR47,0)</f>
        <v>0</v>
      </c>
      <c r="AFF44" s="248">
        <f>IF(AFF$6=$AEO$5,成绩录入!BS47,0)</f>
        <v>0</v>
      </c>
      <c r="AFG44" s="248">
        <f>IF(AFG$6=$AEO$5,成绩录入!BT47,0)</f>
        <v>0</v>
      </c>
      <c r="AFH44" s="248">
        <f>IF(AFH$6=$AEO$5,成绩录入!BU47,0)</f>
        <v>0</v>
      </c>
      <c r="AFI44" s="248">
        <f>IF(AFI$6=$AEO$5,成绩录入!BV47,0)</f>
        <v>0</v>
      </c>
      <c r="AFJ44" s="248">
        <f>IF(AFJ$6=$AEO$5,成绩录入!BW47,0)</f>
        <v>0</v>
      </c>
      <c r="AFK44" s="248">
        <f>IF(AFK$6=$AEO$5,成绩录入!BX47,0)</f>
        <v>0</v>
      </c>
      <c r="AFL44" s="248">
        <f>IF(AFL$6=$AEO$5,成绩录入!BY47,0)</f>
        <v>0</v>
      </c>
      <c r="AFM44" s="248">
        <f>IF(AFM$6=$AEO$5,成绩录入!BZ47,0)</f>
        <v>0</v>
      </c>
      <c r="AFN44" s="248">
        <f>IF(AFN$6=$AEO$5,成绩录入!CA47,0)</f>
        <v>0</v>
      </c>
      <c r="AFO44" s="248">
        <f>IF(AFO$6=$AEO$5,成绩录入!CB47,0)</f>
        <v>0</v>
      </c>
      <c r="AFP44" s="248">
        <f>IF(AFP$6=$AEO$5,成绩录入!CC47,0)</f>
        <v>0</v>
      </c>
      <c r="AFQ44" s="248">
        <f>IF(AFQ$6=$AEO$5,成绩录入!CD47,0)</f>
        <v>0</v>
      </c>
      <c r="AFR44" s="248">
        <f>IF(AFR$6=$AEO$5,成绩录入!CE47,0)</f>
        <v>0</v>
      </c>
      <c r="AFS44" s="248">
        <f>IF(AFS$6=$AEO$5,成绩录入!CF47,0)</f>
        <v>0</v>
      </c>
      <c r="AFT44" s="248">
        <f>IF(AFT$6=$AEO$5,成绩录入!CG47,0)</f>
        <v>0</v>
      </c>
      <c r="AFU44" s="248">
        <f>IF(AFU$6=$AEO$5,成绩录入!CH47,0)</f>
        <v>0</v>
      </c>
      <c r="AFV44" s="248">
        <f>IF(AFV$6=$AEO$5,成绩录入!CI47,0)</f>
        <v>0</v>
      </c>
      <c r="AFW44" s="248">
        <f>IF(AFW$6=$AEO$5,成绩录入!CJ47,0)</f>
        <v>0</v>
      </c>
      <c r="AFX44" s="248">
        <f>IF(AFX$6=$AEO$5,成绩录入!CK47,0)</f>
        <v>0</v>
      </c>
      <c r="AFY44" s="248">
        <f>IF(AFY$6=$AEO$5,成绩录入!CL47,0)</f>
        <v>0</v>
      </c>
      <c r="AFZ44" s="248">
        <f>IF(AFZ$6=$AEO$5,成绩录入!CM47,0)</f>
        <v>0</v>
      </c>
      <c r="AGA44" s="248">
        <f>IF(AGA$6=$AEO$5,成绩录入!CN47,0)</f>
        <v>0</v>
      </c>
      <c r="AGB44" s="248">
        <f>IF(AGB$6=$AEO$5,成绩录入!CO47,0)</f>
        <v>0</v>
      </c>
      <c r="AGC44" s="248">
        <f>IF(AGC$6=$AEO$5,成绩录入!CP47,0)</f>
        <v>0</v>
      </c>
      <c r="AGD44" s="248">
        <f>IF(AGD$6=$AEO$5,成绩录入!CQ47,0)</f>
        <v>0</v>
      </c>
      <c r="AGE44" s="248">
        <f>IF(AGE$6=$AEO$5,成绩录入!CR47,0)</f>
        <v>0</v>
      </c>
      <c r="AGF44" s="248">
        <f>IF(AGF$6=$AEO$5,成绩录入!CS47,0)</f>
        <v>0</v>
      </c>
      <c r="AGG44" s="248">
        <f>IF(AGG$6=$AEO$5,成绩录入!CT47,0)</f>
        <v>0</v>
      </c>
      <c r="AGH44" s="248">
        <f>IF(AGH$6=$AEO$5,成绩录入!CU47,0)</f>
        <v>0</v>
      </c>
      <c r="AGI44" s="248">
        <f>IF(AGI$6=$AEO$5,成绩录入!CV47,0)</f>
        <v>0</v>
      </c>
      <c r="AGJ44" s="248">
        <f>IF(AGJ$6=$AEO$5,成绩录入!CW47,0)</f>
        <v>0</v>
      </c>
      <c r="AGK44" s="248">
        <f>IF(AGK$6=$AEO$5,成绩录入!CX47,0)</f>
        <v>0</v>
      </c>
      <c r="AGL44" s="248">
        <f>IF(AGL$6=$AEO$5,成绩录入!CY47,0)</f>
        <v>0</v>
      </c>
      <c r="AGM44" s="248">
        <f>IF(AGM$6=$AEO$5,成绩录入!CZ47,0)</f>
        <v>0</v>
      </c>
      <c r="AGN44" s="248">
        <f>IF(AGN$6=$AEO$5,成绩录入!DA47,0)</f>
        <v>0</v>
      </c>
      <c r="AGO44" s="248">
        <f>IF(AGO$6=$AEO$5,成绩录入!DB47,0)</f>
        <v>0</v>
      </c>
      <c r="AGP44" s="248">
        <f>IF(AGP$6=$AEO$5,成绩录入!DC47,0)</f>
        <v>0</v>
      </c>
      <c r="AGQ44" s="248">
        <f>IF(AGQ$6=$AEO$5,成绩录入!DD47,0)</f>
        <v>0</v>
      </c>
      <c r="AGR44" s="248">
        <f>IF(AGR$6=$AEO$5,成绩录入!DE47,0)</f>
        <v>0</v>
      </c>
      <c r="AGS44" s="248">
        <f>IF(AGS$6=$AEO$5,成绩录入!DF47,0)</f>
        <v>0</v>
      </c>
      <c r="AGT44" s="248">
        <f>IF(AGT$6=$AEO$5,成绩录入!DG47,0)</f>
        <v>0</v>
      </c>
      <c r="AGU44" s="248">
        <f>IF(AGU$6=$AEO$5,成绩录入!DH47,0)</f>
        <v>0</v>
      </c>
      <c r="AGV44" s="248">
        <f>IF(AGV$6=$AEO$5,成绩录入!DI47,0)</f>
        <v>0</v>
      </c>
      <c r="AGW44" s="248">
        <f>IF(AGW$6=$AEO$5,成绩录入!DJ47,0)</f>
        <v>0</v>
      </c>
      <c r="AGX44" s="248">
        <f>IF(AGX$6=$AEO$5,成绩录入!DK47,0)</f>
        <v>0</v>
      </c>
      <c r="AGY44" s="248">
        <f>IF(AGY$6=$AEO$5,成绩录入!DL47,0)</f>
        <v>0</v>
      </c>
      <c r="AGZ44" s="248">
        <f>IF(AGZ$6=$AEO$5,成绩录入!DM47,0)</f>
        <v>0</v>
      </c>
      <c r="AHA44" s="248">
        <f>IF(AHA$6=$AEO$5,成绩录入!DN47,0)</f>
        <v>0</v>
      </c>
      <c r="AHB44" s="248">
        <f>IF(AHB$6=$AEO$5,成绩录入!DO47,0)</f>
        <v>0</v>
      </c>
      <c r="AHC44" s="248">
        <f>IF(AHC$6=$AEO$5,成绩录入!DP47,0)</f>
        <v>0</v>
      </c>
      <c r="AHD44" s="248">
        <f>IF(AHD$6=$AEO$5,成绩录入!DQ47,0)</f>
        <v>0</v>
      </c>
      <c r="AHE44" s="248">
        <f>IF(AHE$6=$AEO$5,成绩录入!DR47,0)</f>
        <v>0</v>
      </c>
      <c r="AHF44" s="248">
        <f>IF(AHF$6=$AEO$5,成绩录入!DS47,0)</f>
        <v>0</v>
      </c>
      <c r="AHG44" s="248">
        <f>IF(AHG$6=$AEO$5,成绩录入!DT47,0)</f>
        <v>0</v>
      </c>
      <c r="AHH44" s="248">
        <f>IF(AHH$6=$AEO$5,成绩录入!DU47,0)</f>
        <v>0</v>
      </c>
      <c r="AHI44" s="248">
        <f>IF(AHI$6=$AEO$5,成绩录入!DV47,0)</f>
        <v>0</v>
      </c>
      <c r="AHJ44" s="248">
        <f>IF(AHJ$6=$AEO$5,成绩录入!DW47,0)</f>
        <v>0</v>
      </c>
      <c r="AHK44" s="248">
        <f>IF(AHK$6=$AEO$5,成绩录入!DX47,0)</f>
        <v>0</v>
      </c>
      <c r="AHL44" s="248">
        <f>IF(AHL$6=$AEO$5,成绩录入!DY47,0)</f>
        <v>0</v>
      </c>
      <c r="AHM44" s="248">
        <f>IF(AHM$6=$AEO$5,成绩录入!DZ47,0)</f>
        <v>0</v>
      </c>
      <c r="AHN44" s="248">
        <f>IF(AHN$6=$AEO$5,成绩录入!EA47,0)</f>
        <v>0</v>
      </c>
      <c r="AHO44" s="248">
        <f>IF(AHO$6=$AEO$5,成绩录入!EB47,0)</f>
        <v>0</v>
      </c>
      <c r="AHP44" s="248">
        <f>IF(AHP$6=$AEO$5,成绩录入!EC47,0)</f>
        <v>0</v>
      </c>
      <c r="AHQ44" s="248">
        <f>IF(AHQ$6=$AEO$5,成绩录入!ED47,0)</f>
        <v>0</v>
      </c>
      <c r="AHR44" s="248">
        <f>IF(AHR$6=$AEO$5,成绩录入!EE47,0)</f>
        <v>0</v>
      </c>
      <c r="AHS44" s="248">
        <f>IF(AHS$6=$AEO$5,成绩录入!EF47,0)</f>
        <v>0</v>
      </c>
      <c r="AHT44" s="248">
        <f>IF(AHT$6=$AEO$5,成绩录入!EG47,0)</f>
        <v>0</v>
      </c>
      <c r="AHU44" s="248">
        <f>IF(AHU$6=$AEO$5,成绩录入!EH47,0)</f>
        <v>0</v>
      </c>
      <c r="AHV44" s="248">
        <f>IF(AHV$6=$AEO$5,成绩录入!EI47,0)</f>
        <v>0</v>
      </c>
      <c r="AHW44" s="248">
        <f>IF(AHW$6=$AEO$5,成绩录入!EJ47,0)</f>
        <v>0</v>
      </c>
      <c r="AHX44" s="248">
        <f>IF(AHX$6=$AEO$5,成绩录入!EK47,0)</f>
        <v>0</v>
      </c>
      <c r="AHY44" s="248">
        <f>IF(AHY$6=$AEO$5,成绩录入!EL47,0)</f>
        <v>0</v>
      </c>
      <c r="AHZ44" s="248">
        <f>IF(AHZ$6=$AEO$5,成绩录入!EM47,0)</f>
        <v>0</v>
      </c>
      <c r="AIA44" s="248">
        <f>IF(AIA$6=$AEO$5,成绩录入!EN47,0)</f>
        <v>0</v>
      </c>
      <c r="AIB44" s="248">
        <f>IF(AIB$6=$AEO$5,成绩录入!EO47,0)</f>
        <v>0</v>
      </c>
      <c r="AIC44" s="248">
        <f>IF(AIC$6=$AEO$5,成绩录入!EP47,0)</f>
        <v>0</v>
      </c>
      <c r="AID44" s="248">
        <f>IF(AID$6=$AEO$5,成绩录入!EQ47,0)</f>
        <v>0</v>
      </c>
      <c r="AIE44" s="248">
        <f>IF(AIE$6=$AEO$5,成绩录入!ER47,0)</f>
        <v>0</v>
      </c>
      <c r="AIF44" s="248">
        <f>IF(AIF$6=$AEO$5,成绩录入!ES47,0)</f>
        <v>0</v>
      </c>
      <c r="AIG44" s="248">
        <f>IF(AIG$6=$AEO$5,成绩录入!ET47,0)</f>
        <v>0</v>
      </c>
      <c r="AIH44" s="248">
        <f>IF(AIH$6=$AEO$5,成绩录入!EU47,0)</f>
        <v>0</v>
      </c>
      <c r="AII44" s="248">
        <f>IF(AII$6=$AEO$5,成绩录入!EV47,0)</f>
        <v>0</v>
      </c>
      <c r="AIJ44" s="248">
        <f>IF(AIJ$6=$AEO$5,成绩录入!EW47,0)</f>
        <v>0</v>
      </c>
      <c r="AIK44" s="248">
        <f>IF(AIK$6=$AEO$5,成绩录入!EX47,0)</f>
        <v>0</v>
      </c>
      <c r="AIL44" s="218">
        <f t="shared" si="35"/>
        <v>0</v>
      </c>
      <c r="AIN44" s="214" t="str">
        <f>初始录入!A49</f>
        <v/>
      </c>
      <c r="AIO44" s="215">
        <f>初始录入!B49</f>
        <v>0</v>
      </c>
      <c r="AIP44" s="216">
        <f>初始录入!C49</f>
        <v>0</v>
      </c>
      <c r="AIQ44" s="314">
        <f>IF(平时!D42&lt;&gt;"",平时!D42,0)</f>
        <v>0</v>
      </c>
      <c r="AIR44" s="324" t="str">
        <f t="shared" si="89"/>
        <v/>
      </c>
      <c r="AIS44" s="314">
        <f>IF(过程!D42&lt;&gt;"",过程!D42,0)</f>
        <v>0</v>
      </c>
      <c r="AIT44" s="324" t="str">
        <f t="shared" si="90"/>
        <v/>
      </c>
      <c r="AIU44" s="216">
        <f>IF(期末!D42&lt;&gt;"",期末!D42,0)</f>
        <v>0</v>
      </c>
      <c r="AIV44" s="324" t="str">
        <f t="shared" si="91"/>
        <v/>
      </c>
      <c r="AIW44" s="325">
        <f t="shared" si="92"/>
        <v>0</v>
      </c>
      <c r="AIX44" s="314">
        <f>IF(平时!E42&lt;&gt;"",平时!E42,0)</f>
        <v>0</v>
      </c>
      <c r="AIY44" s="324" t="str">
        <f t="shared" si="93"/>
        <v/>
      </c>
      <c r="AIZ44" s="314">
        <f>IF(过程!E42&lt;&gt;"",过程!E42,0)</f>
        <v>0</v>
      </c>
      <c r="AJA44" s="324" t="str">
        <f t="shared" si="94"/>
        <v/>
      </c>
      <c r="AJB44" s="216">
        <f>IF(期末!E42&lt;&gt;"",期末!E42,0)</f>
        <v>0</v>
      </c>
      <c r="AJC44" s="324" t="str">
        <f t="shared" si="95"/>
        <v/>
      </c>
      <c r="AJD44" s="325">
        <f t="shared" si="96"/>
        <v>0</v>
      </c>
      <c r="AJE44" s="314">
        <f>IF(平时!F42&lt;&gt;"",平时!F42,0)</f>
        <v>0</v>
      </c>
      <c r="AJF44" s="324" t="str">
        <f t="shared" si="97"/>
        <v/>
      </c>
      <c r="AJG44" s="314">
        <f>IF(过程!F42&lt;&gt;"",过程!F42,0)</f>
        <v>0</v>
      </c>
      <c r="AJH44" s="324" t="str">
        <f t="shared" si="98"/>
        <v/>
      </c>
      <c r="AJI44" s="216">
        <f>IF(期末!F42&lt;&gt;"",期末!F42,0)</f>
        <v>0</v>
      </c>
      <c r="AJJ44" s="324" t="str">
        <f t="shared" si="99"/>
        <v/>
      </c>
      <c r="AJK44" s="325">
        <f t="shared" si="100"/>
        <v>0</v>
      </c>
      <c r="AJL44" s="314">
        <f>IF(平时!G42&lt;&gt;"",平时!G42,0)</f>
        <v>0</v>
      </c>
      <c r="AJM44" s="324" t="str">
        <f t="shared" si="101"/>
        <v/>
      </c>
      <c r="AJN44" s="314">
        <f>IF(过程!G42&lt;&gt;"",过程!G42,0)</f>
        <v>0</v>
      </c>
      <c r="AJO44" s="324" t="str">
        <f t="shared" si="102"/>
        <v/>
      </c>
      <c r="AJP44" s="216">
        <f>IF(期末!G42&lt;&gt;"",期末!G42,0)</f>
        <v>0</v>
      </c>
      <c r="AJQ44" s="324" t="str">
        <f t="shared" si="103"/>
        <v/>
      </c>
      <c r="AJR44" s="325">
        <f t="shared" si="104"/>
        <v>0</v>
      </c>
      <c r="AJS44" s="314">
        <f>IF(平时!H42&lt;&gt;"",平时!H42,0)</f>
        <v>0</v>
      </c>
      <c r="AJT44" s="324" t="str">
        <f t="shared" si="105"/>
        <v/>
      </c>
      <c r="AJU44" s="314">
        <f>IF(过程!H42&lt;&gt;"",过程!H42,0)</f>
        <v>0</v>
      </c>
      <c r="AJV44" s="324" t="str">
        <f t="shared" si="106"/>
        <v/>
      </c>
      <c r="AJW44" s="216">
        <f>IF(期末!H42&lt;&gt;"",期末!H42,0)</f>
        <v>0</v>
      </c>
      <c r="AJX44" s="324" t="str">
        <f t="shared" si="107"/>
        <v/>
      </c>
      <c r="AJY44" s="326">
        <f t="shared" si="108"/>
        <v>0</v>
      </c>
      <c r="AKA44" s="216" t="str">
        <f>初始录入!A49</f>
        <v/>
      </c>
      <c r="AKB44" s="216">
        <f>初始录入!B49</f>
        <v>0</v>
      </c>
      <c r="AKC44" s="216">
        <f>初始录入!C49</f>
        <v>0</v>
      </c>
      <c r="AKD44" s="327" t="str">
        <f>IF(初始录入!$E49=初始录入!$K$2,达成度!$D57,"")</f>
        <v/>
      </c>
      <c r="AKE44" s="327" t="str">
        <f>IF(初始录入!$E49=初始录入!$K$3,达成度!D57,"")</f>
        <v/>
      </c>
      <c r="AKF44" s="216" t="str">
        <f>IF(初始录入!$E49=初始录入!$K$4,达成度!D57,"")</f>
        <v/>
      </c>
      <c r="AKG44" s="216" t="str">
        <f>IF(初始录入!$E49=初始录入!$K$5,达成度!D57,"")</f>
        <v/>
      </c>
      <c r="AKH44" s="327" t="str">
        <f>IF(初始录入!$E49=初始录入!$K$2,达成度!E57,"")</f>
        <v/>
      </c>
      <c r="AKI44" s="327" t="str">
        <f>IF(初始录入!$E49=初始录入!$K$3,达成度!E57,"")</f>
        <v/>
      </c>
      <c r="AKJ44" s="216" t="str">
        <f>IF(初始录入!$E49=初始录入!$K$4,达成度!E57,"")</f>
        <v/>
      </c>
      <c r="AKK44" s="216" t="str">
        <f>IF(初始录入!$E49=初始录入!$K$5,达成度!E57,"")</f>
        <v/>
      </c>
      <c r="AKL44" s="327" t="str">
        <f>IF(初始录入!$E49=初始录入!$K$2,达成度!F57,"")</f>
        <v/>
      </c>
      <c r="AKM44" s="327" t="str">
        <f>IF(初始录入!$E49=初始录入!$K$3,达成度!F57,"")</f>
        <v/>
      </c>
      <c r="AKN44" s="216" t="str">
        <f>IF(初始录入!$E49=初始录入!$K$4,达成度!F57,"")</f>
        <v/>
      </c>
      <c r="AKO44" s="216" t="str">
        <f>IF(初始录入!$E49=初始录入!$K$5,达成度!F57,"")</f>
        <v/>
      </c>
      <c r="AKP44" s="327" t="str">
        <f>IF(初始录入!$E49=初始录入!$K$2,达成度!H57,"")</f>
        <v/>
      </c>
      <c r="AKQ44" s="327" t="str">
        <f>IF(初始录入!$E49=初始录入!$K$3,达成度!H57,"")</f>
        <v/>
      </c>
      <c r="AKR44" s="216" t="str">
        <f>IF(初始录入!$E49=初始录入!$K$4,达成度!H57,"")</f>
        <v/>
      </c>
      <c r="AKS44" s="216" t="str">
        <f>IF(初始录入!$E49=初始录入!$K$5,达成度!H57,"")</f>
        <v/>
      </c>
      <c r="AKT44" s="327" t="str">
        <f>IF(初始录入!$E49=初始录入!$K$2,达成度!I57,"")</f>
        <v/>
      </c>
      <c r="AKU44" s="327" t="str">
        <f>IF(初始录入!$E49=初始录入!$K$3,达成度!I57,"")</f>
        <v/>
      </c>
      <c r="AKV44" s="216" t="str">
        <f>IF(初始录入!$E49=初始录入!$K$4,达成度!I57,"")</f>
        <v/>
      </c>
      <c r="AKW44" s="216" t="str">
        <f>IF(初始录入!$E49=初始录入!$K$5,达成度!I57,"")</f>
        <v/>
      </c>
      <c r="AKX44" s="327" t="str">
        <f>IF(初始录入!$E49=初始录入!$K$2,达成度!J57,"")</f>
        <v/>
      </c>
      <c r="AKY44" s="327" t="str">
        <f>IF(初始录入!$E49=初始录入!$K$3,达成度!J57,"")</f>
        <v/>
      </c>
      <c r="AKZ44" s="216" t="str">
        <f>IF(初始录入!$E49=初始录入!$K$4,达成度!J57,"")</f>
        <v/>
      </c>
      <c r="ALA44" s="216" t="str">
        <f>IF(初始录入!$E49=初始录入!$K$5,达成度!J57,"")</f>
        <v/>
      </c>
      <c r="ALB44" s="327" t="str">
        <f>IF(初始录入!$E49=初始录入!$K$2,达成度!L57,"")</f>
        <v/>
      </c>
      <c r="ALC44" s="327" t="str">
        <f>IF(初始录入!$E49=初始录入!$K$3,达成度!L57,"")</f>
        <v/>
      </c>
      <c r="ALD44" s="216" t="str">
        <f>IF(初始录入!$E49=初始录入!$K$4,达成度!L57,"")</f>
        <v/>
      </c>
      <c r="ALE44" s="216" t="str">
        <f>IF(初始录入!$E49=初始录入!$K$5,达成度!L57,"")</f>
        <v/>
      </c>
      <c r="ALF44" s="327" t="str">
        <f>IF(初始录入!$E49=初始录入!$K$2,达成度!M57,"")</f>
        <v/>
      </c>
      <c r="ALG44" s="327" t="str">
        <f>IF(初始录入!$E49=初始录入!$K$3,达成度!M57,"")</f>
        <v/>
      </c>
      <c r="ALH44" s="216" t="str">
        <f>IF(初始录入!$E49=初始录入!$K$4,达成度!M57,"")</f>
        <v/>
      </c>
      <c r="ALI44" s="216" t="str">
        <f>IF(初始录入!$E49=初始录入!$K$5,达成度!M57,"")</f>
        <v/>
      </c>
      <c r="ALJ44" s="327" t="str">
        <f>IF(初始录入!$E49=初始录入!$K$2,达成度!N57,"")</f>
        <v/>
      </c>
      <c r="ALK44" s="327" t="str">
        <f>IF(初始录入!$E49=初始录入!$K$3,达成度!N57,"")</f>
        <v/>
      </c>
      <c r="ALL44" s="216" t="str">
        <f>IF(初始录入!$E49=初始录入!$K$4,达成度!N57,"")</f>
        <v/>
      </c>
      <c r="ALM44" s="216" t="str">
        <f>IF(初始录入!$E49=初始录入!$K$5,达成度!N57,"")</f>
        <v/>
      </c>
      <c r="ALN44" s="327" t="str">
        <f>IF(初始录入!$E49=初始录入!$K$2,达成度!P57,"")</f>
        <v/>
      </c>
      <c r="ALO44" s="327" t="str">
        <f>IF(初始录入!$E49=初始录入!$K$3,达成度!P57,"")</f>
        <v/>
      </c>
      <c r="ALP44" s="216" t="str">
        <f>IF(初始录入!$E49=初始录入!$K$4,达成度!P57,"")</f>
        <v/>
      </c>
      <c r="ALQ44" s="216" t="str">
        <f>IF(初始录入!$E49=初始录入!$K$5,达成度!P57,"")</f>
        <v/>
      </c>
      <c r="ALR44" s="327" t="str">
        <f>IF(初始录入!$E49=初始录入!$K$2,达成度!Q57,"")</f>
        <v/>
      </c>
      <c r="ALS44" s="327" t="str">
        <f>IF(初始录入!$E49=初始录入!$K$3,达成度!Q57,"")</f>
        <v/>
      </c>
      <c r="ALT44" s="216" t="str">
        <f>IF(初始录入!$E49=初始录入!$K$4,达成度!Q57,"")</f>
        <v/>
      </c>
      <c r="ALU44" s="216" t="str">
        <f>IF(初始录入!$E49=初始录入!$K$5,达成度!Q57,"")</f>
        <v/>
      </c>
      <c r="ALV44" s="327" t="str">
        <f>IF(初始录入!$E49=初始录入!$K$2,达成度!R57,"")</f>
        <v/>
      </c>
      <c r="ALW44" s="327" t="str">
        <f>IF(初始录入!$E49=初始录入!$K$3,达成度!R57,"")</f>
        <v/>
      </c>
      <c r="ALX44" s="216" t="str">
        <f>IF(初始录入!$E49=初始录入!$K$4,达成度!R57,"")</f>
        <v/>
      </c>
      <c r="ALY44" s="216"/>
      <c r="ALZ44" s="327" t="str">
        <f>IF(初始录入!$E49=初始录入!$K$2,达成度!T57,"")</f>
        <v/>
      </c>
      <c r="AMA44" s="327" t="str">
        <f>IF(初始录入!$E49=初始录入!$K$3,达成度!T57,"")</f>
        <v/>
      </c>
      <c r="AMB44" s="216" t="str">
        <f>IF(初始录入!$E49=初始录入!$K$4,达成度!T57,"")</f>
        <v/>
      </c>
      <c r="AMC44" s="216" t="str">
        <f>IF(初始录入!$E49=初始录入!$K$5,达成度!T57,"")</f>
        <v/>
      </c>
      <c r="AMD44" s="327" t="str">
        <f>IF(初始录入!$E49=初始录入!$K$2,达成度!U57,"")</f>
        <v/>
      </c>
      <c r="AME44" s="327" t="str">
        <f>IF(初始录入!$E49=初始录入!$K$3,达成度!U57,"")</f>
        <v/>
      </c>
      <c r="AMF44" s="216" t="str">
        <f>IF(初始录入!$E49=初始录入!$K$4,达成度!U57,"")</f>
        <v/>
      </c>
      <c r="AMG44" s="216" t="str">
        <f>IF(初始录入!$E49=初始录入!$K$5,达成度!U57,"")</f>
        <v/>
      </c>
      <c r="AMH44" s="327" t="str">
        <f>IF(初始录入!$E49=初始录入!$K$2,达成度!V57,"")</f>
        <v/>
      </c>
      <c r="AMI44" s="327" t="str">
        <f>IF(初始录入!$E49=初始录入!$K$3,达成度!V57,"")</f>
        <v/>
      </c>
      <c r="AMJ44" s="216" t="str">
        <f>IF(初始录入!$E49=初始录入!$K$4,达成度!W57,"")</f>
        <v/>
      </c>
      <c r="AMK44" s="216" t="str">
        <f>IF(初始录入!$E49=初始录入!$K$5,达成度!W57,"")</f>
        <v/>
      </c>
      <c r="AMM44" s="215">
        <f t="shared" si="114"/>
        <v>37</v>
      </c>
      <c r="AMN44" s="222" t="str">
        <f t="shared" si="109"/>
        <v/>
      </c>
      <c r="AMO44" s="325" t="str">
        <f>IF($AMM44&lt;=$H$7,INDEX(达成度!$G$21:$G$170,$AMM44,1),"")</f>
        <v/>
      </c>
      <c r="AMP44" s="325" t="str">
        <f>IF($AMM44&lt;=$H$7,INDEX(达成度!$K$21:$K$170,$AMM44,1),"")</f>
        <v/>
      </c>
      <c r="AMQ44" s="325" t="str">
        <f>IF($AMM44&lt;=$H$7,INDEX(达成度!$O$21:$O$170,$AMM44,1),"")</f>
        <v/>
      </c>
      <c r="AMR44" s="325" t="str">
        <f>IF($AMM44&lt;=$H$7,INDEX(达成度!$S$21:$S$170,$AMM44,1),"")</f>
        <v/>
      </c>
      <c r="AMS44" s="326" t="str">
        <f>IF($AMM44&lt;=$H$7,INDEX(达成度!$W$21:$W$170,$AMM44,1),"")</f>
        <v/>
      </c>
      <c r="AMT44" s="328"/>
      <c r="AMU44" s="336"/>
      <c r="AMV44" s="222" t="str">
        <f t="shared" si="110"/>
        <v/>
      </c>
      <c r="AMW44" s="325" t="str">
        <f>IF($AMM44&lt;=$I$7,INDEX(达成度!$G$21:$G$170,$AMM44+$H$7,1),"")</f>
        <v/>
      </c>
      <c r="AMX44" s="325" t="str">
        <f>IF($AMM44&lt;=$I$7,INDEX(达成度!$K$21:$K$170,$AMM44+$H$7,1),"")</f>
        <v/>
      </c>
      <c r="AMY44" s="325" t="str">
        <f>IF($AMM44&lt;=$I$7,INDEX(达成度!$O$21:$O$170,$AMM44+$H$7,1),"")</f>
        <v/>
      </c>
      <c r="AMZ44" s="325" t="str">
        <f>IF($AMM44&lt;=$I$7,INDEX(达成度!$S$21:$S$170,$AMM44+$H$7,1),"")</f>
        <v/>
      </c>
      <c r="ANA44" s="326" t="str">
        <f>IF($AMM44&lt;=$I$7,INDEX(达成度!$W$21:$W$170,$AMM44+$H$7,1),"")</f>
        <v/>
      </c>
      <c r="ANB44" s="206"/>
      <c r="ANC44" s="215"/>
      <c r="AND44" s="216" t="str">
        <f t="shared" si="111"/>
        <v/>
      </c>
      <c r="ANE44" s="325" t="str">
        <f>IF($AMM44&lt;=$J$7,INDEX(达成度!$G$21:$G$170,$AMM44+$H$7+$I$7,1),"")</f>
        <v/>
      </c>
      <c r="ANF44" s="325" t="str">
        <f>IF($AMM44&lt;=$J$7,INDEX(达成度!$K$21:$K$170,$AMM44+$H$7+$I$7,1),"")</f>
        <v/>
      </c>
      <c r="ANG44" s="325" t="str">
        <f>IF($AMM44&lt;=$J$7,INDEX(达成度!$O$21:$O$170,$AMM44+$H$7+$I$7,1),"")</f>
        <v/>
      </c>
      <c r="ANH44" s="325" t="str">
        <f>IF($AMM44&lt;=$J$7,INDEX(达成度!$S$21:$S$170,$AMM44+$H$7+$I$7,1),"")</f>
        <v/>
      </c>
      <c r="ANI44" s="326" t="str">
        <f>IF($AMM44&lt;=$J$7,INDEX(达成度!$W$21:$W$170,$AMM44+$H$7+$I$7,1),"")</f>
        <v/>
      </c>
      <c r="ANK44" s="215"/>
      <c r="ANL44" s="216" t="str">
        <f t="shared" si="112"/>
        <v/>
      </c>
      <c r="ANM44" s="325" t="str">
        <f>IF($AMM44&lt;=$K$7,INDEX(达成度!$G$21:$G$170,$AMM44+$H$7+$I$7+$J$7,1),"")</f>
        <v/>
      </c>
      <c r="ANN44" s="325" t="str">
        <f>IF($AMM44&lt;=$K$7,INDEX(达成度!$K$21:$K$170,$AMM44+$H$7+$I$7+$J$7,1),"")</f>
        <v/>
      </c>
      <c r="ANO44" s="325" t="str">
        <f>IF($AMM44&lt;=$K$7,INDEX(达成度!$O$21:$O$170,$AMM44+$H$7+$I$7+$J$7,1),"")</f>
        <v/>
      </c>
      <c r="ANP44" s="325" t="str">
        <f>IF($AMM44&lt;=$K$7,INDEX(达成度!$S$21:$S$170,$AMM44+$H$7+$I$7+$J$7,1),"")</f>
        <v/>
      </c>
      <c r="ANQ44" s="326" t="str">
        <f>IF($AMM44&lt;=$K$7,INDEX(达成度!$W$21:$W$170,$AMM44+$H$7+$I$7+$J$7,1),"")</f>
        <v/>
      </c>
    </row>
    <row r="45" ht="18" customHeight="1" spans="1:1024 1025:1057">
      <c r="A45" s="215" t="str">
        <f>初始录入!A50</f>
        <v/>
      </c>
      <c r="B45" s="216" t="str">
        <f>IF(初始录入!B50&lt;&gt;"",初始录入!B50,"")</f>
        <v/>
      </c>
      <c r="C45" s="216" t="str">
        <f>IF(初始录入!C50&lt;&gt;"",初始录入!C50,"")</f>
        <v/>
      </c>
      <c r="D45" s="216" t="str">
        <f>IF(初始录入!D50&lt;&gt;"",初始录入!D50,"")</f>
        <v/>
      </c>
      <c r="E45" s="218" t="str">
        <f>IF(初始录入!E50&lt;&gt;"",初始录入!E50,"")</f>
        <v/>
      </c>
      <c r="G45" s="330"/>
      <c r="H45" s="295">
        <f>IF(初始录入!E50=H$6,1,0)</f>
        <v>0</v>
      </c>
      <c r="I45" s="295">
        <f>IF(初始录入!E50=I$6,1,0)</f>
        <v>0</v>
      </c>
      <c r="J45" s="295">
        <f>IF(初始录入!E50=J$6,1,0)</f>
        <v>0</v>
      </c>
      <c r="K45" s="321">
        <f>IF(初始录入!E50=K$6,1,0)</f>
        <v>0</v>
      </c>
      <c r="L45" s="28"/>
      <c r="M45" s="339" t="s">
        <v>184</v>
      </c>
      <c r="N45" s="355" t="str">
        <f>IF(N43=1,M43,IF(N44&lt;=$N$43,CONCATENATE($M$43,N44),""))</f>
        <v/>
      </c>
      <c r="O45" s="355" t="str">
        <f t="shared" ref="O45:S45" si="176">IF(O44&lt;=$N$43,CONCATENATE($M$43,O44),"")</f>
        <v/>
      </c>
      <c r="P45" s="355" t="str">
        <f t="shared" si="176"/>
        <v/>
      </c>
      <c r="Q45" s="355" t="str">
        <f t="shared" si="176"/>
        <v/>
      </c>
      <c r="R45" s="355" t="str">
        <f t="shared" si="176"/>
        <v/>
      </c>
      <c r="S45" s="356" t="str">
        <f t="shared" si="176"/>
        <v/>
      </c>
      <c r="X45" s="28"/>
      <c r="Y45" s="294">
        <v>100</v>
      </c>
      <c r="Z45" s="295">
        <f>成绩录入!$F$7</f>
        <v>0</v>
      </c>
      <c r="AA45" s="295">
        <f>成绩录入!F48</f>
        <v>0</v>
      </c>
      <c r="AB45" s="296">
        <f>IF(初始录入!$M$7&lt;&gt;"",IF(成绩录入!$F$7&lt;&gt;"",IF(初始录入!$P$7="次数",AA45/Z45*Y45,成绩录入!F48),0),0)</f>
        <v>0</v>
      </c>
      <c r="AC45" s="297">
        <f t="shared" si="161"/>
        <v>0</v>
      </c>
      <c r="AD45" s="297">
        <f t="shared" si="162"/>
        <v>0</v>
      </c>
      <c r="AE45" s="297">
        <f t="shared" si="163"/>
        <v>0</v>
      </c>
      <c r="AF45" s="297">
        <f t="shared" si="164"/>
        <v>0</v>
      </c>
      <c r="AG45" s="297">
        <f t="shared" si="165"/>
        <v>0</v>
      </c>
      <c r="AH45" s="298">
        <f t="shared" si="37"/>
        <v>0</v>
      </c>
      <c r="AI45" s="28"/>
      <c r="AJ45" s="260">
        <f>成绩录入!I48</f>
        <v>0</v>
      </c>
      <c r="AK45" s="248">
        <f>成绩录入!J48</f>
        <v>0</v>
      </c>
      <c r="AL45" s="248">
        <f>成绩录入!K48</f>
        <v>0</v>
      </c>
      <c r="AM45" s="248">
        <f>成绩录入!L48</f>
        <v>0</v>
      </c>
      <c r="AN45" s="248">
        <f>成绩录入!M48</f>
        <v>0</v>
      </c>
      <c r="AO45" s="298">
        <f t="shared" si="38"/>
        <v>0</v>
      </c>
      <c r="AP45" s="299"/>
      <c r="AQ45" s="260">
        <f>成绩录入!I48</f>
        <v>0</v>
      </c>
      <c r="AR45" s="248">
        <f>成绩录入!J48</f>
        <v>0</v>
      </c>
      <c r="AS45" s="248">
        <f>成绩录入!K48</f>
        <v>0</v>
      </c>
      <c r="AT45" s="248">
        <f>成绩录入!L48</f>
        <v>0</v>
      </c>
      <c r="AU45" s="248">
        <f>成绩录入!M48</f>
        <v>0</v>
      </c>
      <c r="AV45" s="298">
        <f t="shared" si="39"/>
        <v>0</v>
      </c>
      <c r="AW45" s="299"/>
      <c r="AX45" s="260">
        <f>成绩录入!I48</f>
        <v>0</v>
      </c>
      <c r="AY45" s="248">
        <f>成绩录入!J48</f>
        <v>0</v>
      </c>
      <c r="AZ45" s="248">
        <f>成绩录入!K48</f>
        <v>0</v>
      </c>
      <c r="BA45" s="248">
        <f>成绩录入!L48</f>
        <v>0</v>
      </c>
      <c r="BB45" s="248">
        <f>成绩录入!M48</f>
        <v>0</v>
      </c>
      <c r="BC45" s="298">
        <f t="shared" si="40"/>
        <v>0</v>
      </c>
      <c r="BD45" s="299"/>
      <c r="BE45" s="260">
        <f>成绩录入!I48</f>
        <v>0</v>
      </c>
      <c r="BF45" s="248">
        <f>成绩录入!J48</f>
        <v>0</v>
      </c>
      <c r="BG45" s="248">
        <f>成绩录入!K48</f>
        <v>0</v>
      </c>
      <c r="BH45" s="248">
        <f>成绩录入!L48</f>
        <v>0</v>
      </c>
      <c r="BI45" s="248">
        <f>成绩录入!M48</f>
        <v>0</v>
      </c>
      <c r="BJ45" s="298">
        <f t="shared" si="41"/>
        <v>0</v>
      </c>
      <c r="BK45" s="299"/>
      <c r="BL45" s="260">
        <f>成绩录入!I48</f>
        <v>0</v>
      </c>
      <c r="BM45" s="248">
        <f>成绩录入!J48</f>
        <v>0</v>
      </c>
      <c r="BN45" s="248">
        <f>成绩录入!K48</f>
        <v>0</v>
      </c>
      <c r="BO45" s="248">
        <f>成绩录入!L48</f>
        <v>0</v>
      </c>
      <c r="BP45" s="248">
        <f>成绩录入!M48</f>
        <v>0</v>
      </c>
      <c r="BQ45" s="298">
        <f t="shared" si="42"/>
        <v>0</v>
      </c>
      <c r="BR45" s="300"/>
      <c r="BS45" s="260">
        <f>成绩录入!P48</f>
        <v>0</v>
      </c>
      <c r="BT45" s="248">
        <f>成绩录入!Q48</f>
        <v>0</v>
      </c>
      <c r="BU45" s="248">
        <f>成绩录入!R48</f>
        <v>0</v>
      </c>
      <c r="BV45" s="248">
        <f>成绩录入!S48</f>
        <v>0</v>
      </c>
      <c r="BW45" s="248">
        <f>成绩录入!T48</f>
        <v>0</v>
      </c>
      <c r="BX45" s="248">
        <f>成绩录入!U48</f>
        <v>0</v>
      </c>
      <c r="BY45" s="248">
        <f>成绩录入!V48</f>
        <v>0</v>
      </c>
      <c r="BZ45" s="248">
        <f>成绩录入!W48</f>
        <v>0</v>
      </c>
      <c r="CA45" s="248">
        <f>成绩录入!X48</f>
        <v>0</v>
      </c>
      <c r="CB45" s="248">
        <f>成绩录入!Y48</f>
        <v>0</v>
      </c>
      <c r="CC45" s="298">
        <f t="shared" si="43"/>
        <v>0</v>
      </c>
      <c r="CD45" s="299"/>
      <c r="CE45" s="260">
        <f>成绩录入!P48</f>
        <v>0</v>
      </c>
      <c r="CF45" s="248">
        <f>成绩录入!Q48</f>
        <v>0</v>
      </c>
      <c r="CG45" s="248">
        <f>成绩录入!R48</f>
        <v>0</v>
      </c>
      <c r="CH45" s="248">
        <f>成绩录入!S48</f>
        <v>0</v>
      </c>
      <c r="CI45" s="248">
        <f>成绩录入!T48</f>
        <v>0</v>
      </c>
      <c r="CJ45" s="248">
        <f>成绩录入!U48</f>
        <v>0</v>
      </c>
      <c r="CK45" s="248">
        <f>成绩录入!V48</f>
        <v>0</v>
      </c>
      <c r="CL45" s="248">
        <f>成绩录入!W48</f>
        <v>0</v>
      </c>
      <c r="CM45" s="248">
        <f>成绩录入!X48</f>
        <v>0</v>
      </c>
      <c r="CN45" s="248">
        <f>成绩录入!Y48</f>
        <v>0</v>
      </c>
      <c r="CO45" s="298">
        <f t="shared" si="44"/>
        <v>0</v>
      </c>
      <c r="CP45" s="299"/>
      <c r="CQ45" s="260">
        <f>成绩录入!P48</f>
        <v>0</v>
      </c>
      <c r="CR45" s="248">
        <f>成绩录入!Q48</f>
        <v>0</v>
      </c>
      <c r="CS45" s="248">
        <f>成绩录入!R48</f>
        <v>0</v>
      </c>
      <c r="CT45" s="248">
        <f>成绩录入!S48</f>
        <v>0</v>
      </c>
      <c r="CU45" s="248">
        <f>成绩录入!T48</f>
        <v>0</v>
      </c>
      <c r="CV45" s="248">
        <f>成绩录入!U48</f>
        <v>0</v>
      </c>
      <c r="CW45" s="248">
        <f>成绩录入!V48</f>
        <v>0</v>
      </c>
      <c r="CX45" s="248">
        <f>成绩录入!W48</f>
        <v>0</v>
      </c>
      <c r="CY45" s="248">
        <f>成绩录入!X48</f>
        <v>0</v>
      </c>
      <c r="CZ45" s="248">
        <f>成绩录入!Y48</f>
        <v>0</v>
      </c>
      <c r="DA45" s="298">
        <f t="shared" si="45"/>
        <v>0</v>
      </c>
      <c r="DB45" s="299"/>
      <c r="DC45" s="260">
        <f>成绩录入!P48</f>
        <v>0</v>
      </c>
      <c r="DD45" s="248">
        <f>成绩录入!Q48</f>
        <v>0</v>
      </c>
      <c r="DE45" s="248">
        <f>成绩录入!R48</f>
        <v>0</v>
      </c>
      <c r="DF45" s="248">
        <f>成绩录入!S48</f>
        <v>0</v>
      </c>
      <c r="DG45" s="248">
        <f>成绩录入!T48</f>
        <v>0</v>
      </c>
      <c r="DH45" s="248">
        <f>成绩录入!U48</f>
        <v>0</v>
      </c>
      <c r="DI45" s="248">
        <f>成绩录入!V48</f>
        <v>0</v>
      </c>
      <c r="DJ45" s="248">
        <f>成绩录入!W48</f>
        <v>0</v>
      </c>
      <c r="DK45" s="248">
        <f>成绩录入!X48</f>
        <v>0</v>
      </c>
      <c r="DL45" s="248">
        <f>成绩录入!Y48</f>
        <v>0</v>
      </c>
      <c r="DM45" s="298">
        <f t="shared" si="46"/>
        <v>0</v>
      </c>
      <c r="DN45" s="299"/>
      <c r="DO45" s="260">
        <f>成绩录入!P48</f>
        <v>0</v>
      </c>
      <c r="DP45" s="248">
        <f>成绩录入!Q48</f>
        <v>0</v>
      </c>
      <c r="DQ45" s="248">
        <f>成绩录入!R48</f>
        <v>0</v>
      </c>
      <c r="DR45" s="248">
        <f>成绩录入!S48</f>
        <v>0</v>
      </c>
      <c r="DS45" s="248">
        <f>成绩录入!T48</f>
        <v>0</v>
      </c>
      <c r="DT45" s="248">
        <f>成绩录入!U48</f>
        <v>0</v>
      </c>
      <c r="DU45" s="248">
        <f>成绩录入!V48</f>
        <v>0</v>
      </c>
      <c r="DV45" s="248">
        <f>成绩录入!W48</f>
        <v>0</v>
      </c>
      <c r="DW45" s="248">
        <f>成绩录入!X48</f>
        <v>0</v>
      </c>
      <c r="DX45" s="248">
        <f>成绩录入!Y48</f>
        <v>0</v>
      </c>
      <c r="DY45" s="298">
        <f t="shared" si="47"/>
        <v>0</v>
      </c>
      <c r="DZ45" s="299"/>
      <c r="EA45" s="301" t="e">
        <f t="shared" si="48"/>
        <v>#DIV/0!</v>
      </c>
      <c r="EB45" s="297" t="e">
        <f t="shared" si="49"/>
        <v>#DIV/0!</v>
      </c>
      <c r="EC45" s="297" t="e">
        <f t="shared" si="50"/>
        <v>#DIV/0!</v>
      </c>
      <c r="ED45" s="297" t="e">
        <f t="shared" si="51"/>
        <v>#DIV/0!</v>
      </c>
      <c r="EE45" s="297" t="e">
        <f t="shared" si="52"/>
        <v>#DIV/0!</v>
      </c>
      <c r="EF45" s="302" t="e">
        <f t="shared" si="53"/>
        <v>#DIV/0!</v>
      </c>
      <c r="EG45" s="303"/>
      <c r="EH45" s="304">
        <f t="shared" si="54"/>
        <v>0</v>
      </c>
      <c r="EI45" s="296">
        <f>成绩录入!I48</f>
        <v>0</v>
      </c>
      <c r="EJ45" s="296">
        <f>成绩录入!J48</f>
        <v>0</v>
      </c>
      <c r="EK45" s="296">
        <f>成绩录入!K48</f>
        <v>0</v>
      </c>
      <c r="EL45" s="296">
        <f>成绩录入!L48</f>
        <v>0</v>
      </c>
      <c r="EM45" s="296">
        <f>成绩录入!M48</f>
        <v>0</v>
      </c>
      <c r="EN45" s="296">
        <f>成绩录入!P48</f>
        <v>0</v>
      </c>
      <c r="EO45" s="296">
        <f>成绩录入!Q48</f>
        <v>0</v>
      </c>
      <c r="EP45" s="296">
        <f>成绩录入!R48</f>
        <v>0</v>
      </c>
      <c r="EQ45" s="296">
        <f>成绩录入!S48</f>
        <v>0</v>
      </c>
      <c r="ER45" s="296">
        <f>成绩录入!T48</f>
        <v>0</v>
      </c>
      <c r="ES45" s="296">
        <f>成绩录入!U48</f>
        <v>0</v>
      </c>
      <c r="ET45" s="296">
        <f>成绩录入!V48</f>
        <v>0</v>
      </c>
      <c r="EU45" s="296">
        <f>成绩录入!W48</f>
        <v>0</v>
      </c>
      <c r="EV45" s="296">
        <f>成绩录入!X48</f>
        <v>0</v>
      </c>
      <c r="EW45" s="302">
        <f>成绩录入!Y48</f>
        <v>0</v>
      </c>
      <c r="EX45" s="303"/>
      <c r="EY45" s="304" t="str">
        <f t="shared" si="170"/>
        <v/>
      </c>
      <c r="EZ45" s="296" t="str">
        <f t="shared" si="170"/>
        <v/>
      </c>
      <c r="FA45" s="296" t="str">
        <f t="shared" si="170"/>
        <v/>
      </c>
      <c r="FB45" s="296" t="str">
        <f t="shared" si="170"/>
        <v/>
      </c>
      <c r="FC45" s="302">
        <f>成绩录入!AB48</f>
        <v>0</v>
      </c>
      <c r="FD45" s="303"/>
      <c r="FE45" s="304" t="str">
        <f t="shared" si="56"/>
        <v>√</v>
      </c>
      <c r="FF45" s="296" t="str">
        <f t="shared" si="57"/>
        <v>√</v>
      </c>
      <c r="FG45" s="296" t="str">
        <f t="shared" si="58"/>
        <v>√</v>
      </c>
      <c r="FH45" s="296" t="str">
        <f t="shared" si="59"/>
        <v>√</v>
      </c>
      <c r="FI45" s="302" t="str">
        <f t="shared" si="60"/>
        <v>√</v>
      </c>
      <c r="FJ45" s="299"/>
      <c r="FK45" s="260">
        <f>成绩录入!AB48</f>
        <v>0</v>
      </c>
      <c r="FL45" s="248">
        <f>成绩录入!AC48</f>
        <v>0</v>
      </c>
      <c r="FM45" s="248">
        <f>成绩录入!AD48</f>
        <v>0</v>
      </c>
      <c r="FN45" s="248">
        <f>成绩录入!AE48</f>
        <v>0</v>
      </c>
      <c r="FO45" s="248">
        <f>成绩录入!AF48</f>
        <v>0</v>
      </c>
      <c r="FP45" s="248">
        <f>成绩录入!AG48</f>
        <v>0</v>
      </c>
      <c r="FQ45" s="298">
        <f t="shared" si="61"/>
        <v>0</v>
      </c>
      <c r="FR45" s="299"/>
      <c r="FS45" s="260">
        <f>成绩录入!AB48</f>
        <v>0</v>
      </c>
      <c r="FT45" s="248">
        <f>成绩录入!AC48</f>
        <v>0</v>
      </c>
      <c r="FU45" s="248">
        <f>成绩录入!AD48</f>
        <v>0</v>
      </c>
      <c r="FV45" s="248">
        <f>成绩录入!AE48</f>
        <v>0</v>
      </c>
      <c r="FW45" s="248">
        <f>成绩录入!AF48</f>
        <v>0</v>
      </c>
      <c r="FX45" s="333">
        <f>成绩录入!AG48</f>
        <v>0</v>
      </c>
      <c r="FY45" s="298">
        <f t="shared" si="62"/>
        <v>0</v>
      </c>
      <c r="FZ45" s="299"/>
      <c r="GA45" s="260">
        <f>成绩录入!AB48</f>
        <v>0</v>
      </c>
      <c r="GB45" s="248">
        <f>成绩录入!AC48</f>
        <v>0</v>
      </c>
      <c r="GC45" s="248">
        <f>成绩录入!AD48</f>
        <v>0</v>
      </c>
      <c r="GD45" s="248">
        <f>成绩录入!AE48</f>
        <v>0</v>
      </c>
      <c r="GE45" s="248">
        <f>成绩录入!AF48</f>
        <v>0</v>
      </c>
      <c r="GF45" s="248">
        <f>成绩录入!AG48</f>
        <v>0</v>
      </c>
      <c r="GG45" s="298">
        <f t="shared" si="63"/>
        <v>0</v>
      </c>
      <c r="GH45" s="299"/>
      <c r="GI45" s="260">
        <f>成绩录入!AB48</f>
        <v>0</v>
      </c>
      <c r="GJ45" s="248">
        <f>成绩录入!AC48</f>
        <v>0</v>
      </c>
      <c r="GK45" s="248">
        <f>成绩录入!AD48</f>
        <v>0</v>
      </c>
      <c r="GL45" s="248">
        <f>成绩录入!AE48</f>
        <v>0</v>
      </c>
      <c r="GM45" s="248">
        <f>成绩录入!AF48</f>
        <v>0</v>
      </c>
      <c r="GN45" s="248">
        <f>成绩录入!AG48</f>
        <v>0</v>
      </c>
      <c r="GO45" s="298">
        <f t="shared" si="64"/>
        <v>0</v>
      </c>
      <c r="GP45" s="299"/>
      <c r="GQ45" s="260">
        <f>成绩录入!AB48</f>
        <v>0</v>
      </c>
      <c r="GR45" s="248">
        <f>成绩录入!AC48</f>
        <v>0</v>
      </c>
      <c r="GS45" s="248">
        <f>成绩录入!AD48</f>
        <v>0</v>
      </c>
      <c r="GT45" s="248">
        <f>成绩录入!AE48</f>
        <v>0</v>
      </c>
      <c r="GU45" s="248">
        <f>成绩录入!AF48</f>
        <v>0</v>
      </c>
      <c r="GV45" s="248">
        <f>成绩录入!AG48</f>
        <v>0</v>
      </c>
      <c r="GW45" s="298">
        <f t="shared" si="65"/>
        <v>0</v>
      </c>
      <c r="GX45" s="299"/>
      <c r="GY45" s="247">
        <f>成绩录入!AJ48</f>
        <v>0</v>
      </c>
      <c r="GZ45" s="248">
        <f>成绩录入!AK48</f>
        <v>0</v>
      </c>
      <c r="HA45" s="248">
        <f>成绩录入!AL48</f>
        <v>0</v>
      </c>
      <c r="HB45" s="248">
        <f>成绩录入!AM48</f>
        <v>0</v>
      </c>
      <c r="HC45" s="248">
        <f>成绩录入!AN48</f>
        <v>0</v>
      </c>
      <c r="HD45" s="248">
        <f>成绩录入!AO48</f>
        <v>0</v>
      </c>
      <c r="HE45" s="310">
        <f t="shared" si="171"/>
        <v>0</v>
      </c>
      <c r="HF45" s="299"/>
      <c r="HG45" s="247">
        <f>成绩录入!AJ48</f>
        <v>0</v>
      </c>
      <c r="HH45" s="248">
        <f>成绩录入!AK48</f>
        <v>0</v>
      </c>
      <c r="HI45" s="248">
        <f>成绩录入!AL48</f>
        <v>0</v>
      </c>
      <c r="HJ45" s="248">
        <f>成绩录入!AM48</f>
        <v>0</v>
      </c>
      <c r="HK45" s="248">
        <f>成绩录入!AN48</f>
        <v>0</v>
      </c>
      <c r="HL45" s="248">
        <f>成绩录入!AO48</f>
        <v>0</v>
      </c>
      <c r="HM45" s="310">
        <f t="shared" si="172"/>
        <v>0</v>
      </c>
      <c r="HN45" s="299"/>
      <c r="HO45" s="247">
        <f>成绩录入!AJ48</f>
        <v>0</v>
      </c>
      <c r="HP45" s="248">
        <f>成绩录入!AK48</f>
        <v>0</v>
      </c>
      <c r="HQ45" s="248">
        <f>成绩录入!AL48</f>
        <v>0</v>
      </c>
      <c r="HR45" s="248">
        <f>成绩录入!AM48</f>
        <v>0</v>
      </c>
      <c r="HS45" s="248">
        <f>成绩录入!AN48</f>
        <v>0</v>
      </c>
      <c r="HT45" s="248">
        <f>成绩录入!AO48</f>
        <v>0</v>
      </c>
      <c r="HU45" s="310">
        <f t="shared" si="173"/>
        <v>0</v>
      </c>
      <c r="HV45" s="299"/>
      <c r="HW45" s="247">
        <f>成绩录入!AJ48</f>
        <v>0</v>
      </c>
      <c r="HX45" s="248">
        <f>成绩录入!AK48</f>
        <v>0</v>
      </c>
      <c r="HY45" s="248">
        <f>成绩录入!AL48</f>
        <v>0</v>
      </c>
      <c r="HZ45" s="248">
        <f>成绩录入!AM48</f>
        <v>0</v>
      </c>
      <c r="IA45" s="248">
        <f>成绩录入!AN48</f>
        <v>0</v>
      </c>
      <c r="IB45" s="248">
        <f>成绩录入!AO48</f>
        <v>0</v>
      </c>
      <c r="IC45" s="310">
        <f t="shared" si="174"/>
        <v>0</v>
      </c>
      <c r="ID45" s="299"/>
      <c r="IE45" s="247">
        <f>成绩录入!AJ48</f>
        <v>0</v>
      </c>
      <c r="IF45" s="248">
        <f>成绩录入!AK48</f>
        <v>0</v>
      </c>
      <c r="IG45" s="248">
        <f>成绩录入!AL48</f>
        <v>0</v>
      </c>
      <c r="IH45" s="248">
        <f>成绩录入!AM48</f>
        <v>0</v>
      </c>
      <c r="II45" s="248">
        <f>成绩录入!AN48</f>
        <v>0</v>
      </c>
      <c r="IJ45" s="248">
        <f>成绩录入!AO48</f>
        <v>0</v>
      </c>
      <c r="IK45" s="310">
        <f t="shared" si="175"/>
        <v>0</v>
      </c>
      <c r="IL45" s="299"/>
      <c r="IM45" s="313" t="e">
        <f t="shared" si="71"/>
        <v>#DIV/0!</v>
      </c>
      <c r="IN45" s="314" t="e">
        <f t="shared" si="72"/>
        <v>#DIV/0!</v>
      </c>
      <c r="IO45" s="314" t="e">
        <f t="shared" si="73"/>
        <v>#DIV/0!</v>
      </c>
      <c r="IP45" s="314" t="e">
        <f t="shared" si="74"/>
        <v>#DIV/0!</v>
      </c>
      <c r="IQ45" s="314" t="e">
        <f t="shared" si="75"/>
        <v>#DIV/0!</v>
      </c>
      <c r="IR45" s="315" t="e">
        <f t="shared" si="76"/>
        <v>#DIV/0!</v>
      </c>
      <c r="IS45" s="316"/>
      <c r="IT45" s="214">
        <f>成绩录入!AR48</f>
        <v>0</v>
      </c>
      <c r="IU45" s="216">
        <f>成绩录入!AS48</f>
        <v>0</v>
      </c>
      <c r="IV45" s="216">
        <f>成绩录入!AT48</f>
        <v>0</v>
      </c>
      <c r="IW45" s="216">
        <f>成绩录入!AU48</f>
        <v>0</v>
      </c>
      <c r="IX45" s="216">
        <f>成绩录入!AV48</f>
        <v>0</v>
      </c>
      <c r="IY45" s="216">
        <f>成绩录入!AW48</f>
        <v>0</v>
      </c>
      <c r="IZ45" s="298">
        <f t="shared" si="77"/>
        <v>0</v>
      </c>
      <c r="JA45" s="299"/>
      <c r="JB45" s="317">
        <f>成绩录入!AR48</f>
        <v>0</v>
      </c>
      <c r="JC45" s="216">
        <f>成绩录入!AS48</f>
        <v>0</v>
      </c>
      <c r="JD45" s="216">
        <f>成绩录入!AT48</f>
        <v>0</v>
      </c>
      <c r="JE45" s="216">
        <f>成绩录入!AU48</f>
        <v>0</v>
      </c>
      <c r="JF45" s="216">
        <f>成绩录入!AV48</f>
        <v>0</v>
      </c>
      <c r="JG45" s="216">
        <f>成绩录入!AW48</f>
        <v>0</v>
      </c>
      <c r="JH45" s="298">
        <f t="shared" si="78"/>
        <v>0</v>
      </c>
      <c r="JI45" s="299"/>
      <c r="JJ45" s="248">
        <f>成绩录入!AR48</f>
        <v>0</v>
      </c>
      <c r="JK45" s="248">
        <f>成绩录入!AS48</f>
        <v>0</v>
      </c>
      <c r="JL45" s="248">
        <f>成绩录入!AT48</f>
        <v>0</v>
      </c>
      <c r="JM45" s="248">
        <f>成绩录入!AU48</f>
        <v>0</v>
      </c>
      <c r="JN45" s="248">
        <f>成绩录入!AV48</f>
        <v>0</v>
      </c>
      <c r="JO45" s="248">
        <f>成绩录入!AW48</f>
        <v>0</v>
      </c>
      <c r="JP45" s="298">
        <f t="shared" si="79"/>
        <v>0</v>
      </c>
      <c r="JQ45" s="299"/>
      <c r="JR45" s="308">
        <f>成绩录入!AR48</f>
        <v>0</v>
      </c>
      <c r="JS45" s="248">
        <f>成绩录入!AS48</f>
        <v>0</v>
      </c>
      <c r="JT45" s="248">
        <f>成绩录入!AT48</f>
        <v>0</v>
      </c>
      <c r="JU45" s="248">
        <f>成绩录入!AU48</f>
        <v>0</v>
      </c>
      <c r="JV45" s="248">
        <f>成绩录入!AV48</f>
        <v>0</v>
      </c>
      <c r="JW45" s="248">
        <f>成绩录入!AW48</f>
        <v>0</v>
      </c>
      <c r="JX45" s="298">
        <f t="shared" si="80"/>
        <v>0</v>
      </c>
      <c r="JY45" s="299"/>
      <c r="JZ45" s="308">
        <f>成绩录入!AR48</f>
        <v>0</v>
      </c>
      <c r="KA45" s="248">
        <f>成绩录入!AS48</f>
        <v>0</v>
      </c>
      <c r="KB45" s="248">
        <f>成绩录入!AT48</f>
        <v>0</v>
      </c>
      <c r="KC45" s="248">
        <f>成绩录入!AU48</f>
        <v>0</v>
      </c>
      <c r="KD45" s="248">
        <f>成绩录入!AV48</f>
        <v>0</v>
      </c>
      <c r="KE45" s="248">
        <f>成绩录入!AW48</f>
        <v>0</v>
      </c>
      <c r="KF45" s="298">
        <f t="shared" si="81"/>
        <v>0</v>
      </c>
      <c r="KG45" s="299"/>
      <c r="KH45" s="313">
        <f t="shared" si="166"/>
        <v>0</v>
      </c>
      <c r="KI45" s="314">
        <f t="shared" si="82"/>
        <v>0</v>
      </c>
      <c r="KJ45" s="314">
        <f t="shared" si="83"/>
        <v>0</v>
      </c>
      <c r="KK45" s="314">
        <f t="shared" si="84"/>
        <v>0</v>
      </c>
      <c r="KL45" s="314">
        <f t="shared" si="85"/>
        <v>0</v>
      </c>
      <c r="KM45" s="315">
        <f t="shared" si="86"/>
        <v>0</v>
      </c>
      <c r="KN45" s="90"/>
      <c r="KO45" s="294">
        <f>IF(总评!G43&lt;60,1,0)</f>
        <v>0</v>
      </c>
      <c r="KP45" s="295">
        <f t="shared" si="167"/>
        <v>0</v>
      </c>
      <c r="KQ45" s="295">
        <f t="shared" si="168"/>
        <v>0</v>
      </c>
      <c r="KR45" s="321">
        <f t="shared" si="169"/>
        <v>0</v>
      </c>
      <c r="KS45" s="321">
        <f t="shared" si="87"/>
        <v>0</v>
      </c>
      <c r="KT45" s="27"/>
      <c r="KU45" s="27"/>
      <c r="KV45" s="27"/>
      <c r="KW45" s="27"/>
      <c r="KX45" s="27"/>
      <c r="KY45" s="27"/>
      <c r="KZ45" s="27"/>
      <c r="LA45" s="27"/>
      <c r="LB45" s="27"/>
      <c r="LC45" s="27"/>
      <c r="OT45" s="247">
        <f>IF(OT$6=$OS$5,成绩录入!BC48,0)</f>
        <v>0</v>
      </c>
      <c r="OU45" s="248">
        <f>IF(OU$6=$OS$5,成绩录入!BD48,0)</f>
        <v>0</v>
      </c>
      <c r="OV45" s="248">
        <f>IF(OV$6=$OS$5,成绩录入!BE48,0)</f>
        <v>0</v>
      </c>
      <c r="OW45" s="248">
        <f>IF(OW$6=$OS$5,成绩录入!BF48,0)</f>
        <v>0</v>
      </c>
      <c r="OX45" s="248">
        <f>IF(OX$6=$OS$5,成绩录入!BG48,0)</f>
        <v>0</v>
      </c>
      <c r="OY45" s="248">
        <f>IF(OY$6=$OS$5,成绩录入!BH48,0)</f>
        <v>0</v>
      </c>
      <c r="OZ45" s="248">
        <f>IF(OZ$6=$OS$5,成绩录入!BI48,0)</f>
        <v>0</v>
      </c>
      <c r="PA45" s="248">
        <f>IF(PA$6=$OS$5,成绩录入!BJ48,0)</f>
        <v>0</v>
      </c>
      <c r="PB45" s="248">
        <f>IF(PB$6=$OS$5,成绩录入!BK48,0)</f>
        <v>0</v>
      </c>
      <c r="PC45" s="248">
        <f>IF(PC$6=$OS$5,成绩录入!BL48,0)</f>
        <v>0</v>
      </c>
      <c r="PD45" s="248">
        <f>IF(PD$6=$OS$5,成绩录入!BM48,0)</f>
        <v>0</v>
      </c>
      <c r="PE45" s="248">
        <f>IF(PE$6=$OS$5,成绩录入!BN48,0)</f>
        <v>0</v>
      </c>
      <c r="PF45" s="248">
        <f>IF(PF$6=$OS$5,成绩录入!BO48,0)</f>
        <v>0</v>
      </c>
      <c r="PG45" s="248">
        <f>IF(PG$6=$OS$5,成绩录入!BP48,0)</f>
        <v>0</v>
      </c>
      <c r="PH45" s="248">
        <f>IF(PH$6=$OS$5,成绩录入!BQ48,0)</f>
        <v>0</v>
      </c>
      <c r="PI45" s="248">
        <f>IF(PI$6=$OS$5,成绩录入!BR48,0)</f>
        <v>0</v>
      </c>
      <c r="PJ45" s="248">
        <f>IF(PJ$6=$OS$5,成绩录入!BS48,0)</f>
        <v>0</v>
      </c>
      <c r="PK45" s="248">
        <f>IF(PK$6=$OS$5,成绩录入!BT48,0)</f>
        <v>0</v>
      </c>
      <c r="PL45" s="248">
        <f>IF(PL$6=$OS$5,成绩录入!BU48,0)</f>
        <v>0</v>
      </c>
      <c r="PM45" s="248">
        <f>IF(PM$6=$OS$5,成绩录入!BV48,0)</f>
        <v>0</v>
      </c>
      <c r="PN45" s="248">
        <f>IF(PN$6=$OS$5,成绩录入!BW48,0)</f>
        <v>0</v>
      </c>
      <c r="PO45" s="248">
        <f>IF(PO$6=$OS$5,成绩录入!BX48,0)</f>
        <v>0</v>
      </c>
      <c r="PP45" s="248">
        <f>IF(PP$6=$OS$5,成绩录入!BY48,0)</f>
        <v>0</v>
      </c>
      <c r="PQ45" s="248">
        <f>IF(PQ$6=$OS$5,成绩录入!BZ48,0)</f>
        <v>0</v>
      </c>
      <c r="PR45" s="248">
        <f>IF(PR$6=$OS$5,成绩录入!CA48,0)</f>
        <v>0</v>
      </c>
      <c r="PS45" s="248">
        <f>IF(PS$6=$OS$5,成绩录入!CB48,0)</f>
        <v>0</v>
      </c>
      <c r="PT45" s="248">
        <f>IF(PT$6=$OS$5,成绩录入!CC48,0)</f>
        <v>0</v>
      </c>
      <c r="PU45" s="248">
        <f>IF(PU$6=$OS$5,成绩录入!CD48,0)</f>
        <v>0</v>
      </c>
      <c r="PV45" s="248">
        <f>IF(PV$6=$OS$5,成绩录入!CE48,0)</f>
        <v>0</v>
      </c>
      <c r="PW45" s="248">
        <f>IF(PW$6=$OS$5,成绩录入!CF48,0)</f>
        <v>0</v>
      </c>
      <c r="PX45" s="248">
        <f>IF(PX$6=$OS$5,成绩录入!CG48,0)</f>
        <v>0</v>
      </c>
      <c r="PY45" s="248">
        <f>IF(PY$6=$OS$5,成绩录入!CH48,0)</f>
        <v>0</v>
      </c>
      <c r="PZ45" s="248">
        <f>IF(PZ$6=$OS$5,成绩录入!CI48,0)</f>
        <v>0</v>
      </c>
      <c r="QA45" s="248">
        <f>IF(QA$6=$OS$5,成绩录入!CJ48,0)</f>
        <v>0</v>
      </c>
      <c r="QB45" s="248">
        <f>IF(QB$6=$OS$5,成绩录入!CK48,0)</f>
        <v>0</v>
      </c>
      <c r="QC45" s="248">
        <f>IF(QC$6=$OS$5,成绩录入!CL48,0)</f>
        <v>0</v>
      </c>
      <c r="QD45" s="248">
        <f>IF(QD$6=$OS$5,成绩录入!CM48,0)</f>
        <v>0</v>
      </c>
      <c r="QE45" s="248">
        <f>IF(QE$6=$OS$5,成绩录入!CN48,0)</f>
        <v>0</v>
      </c>
      <c r="QF45" s="248">
        <f>IF(QF$6=$OS$5,成绩录入!CO48,0)</f>
        <v>0</v>
      </c>
      <c r="QG45" s="248">
        <f>IF(QG$6=$OS$5,成绩录入!CP48,0)</f>
        <v>0</v>
      </c>
      <c r="QH45" s="248">
        <f>IF(QH$6=$OS$5,成绩录入!CQ48,0)</f>
        <v>0</v>
      </c>
      <c r="QI45" s="248">
        <f>IF(QI$6=$OS$5,成绩录入!CR48,0)</f>
        <v>0</v>
      </c>
      <c r="QJ45" s="248">
        <f>IF(QJ$6=$OS$5,成绩录入!CS48,0)</f>
        <v>0</v>
      </c>
      <c r="QK45" s="248">
        <f>IF(QK$6=$OS$5,成绩录入!CT48,0)</f>
        <v>0</v>
      </c>
      <c r="QL45" s="248">
        <f>IF(QL$6=$OS$5,成绩录入!CU48,0)</f>
        <v>0</v>
      </c>
      <c r="QM45" s="248">
        <f>IF(QM$6=$OS$5,成绩录入!CV48,0)</f>
        <v>0</v>
      </c>
      <c r="QN45" s="248">
        <f>IF(QN$6=$OS$5,成绩录入!CW48,0)</f>
        <v>0</v>
      </c>
      <c r="QO45" s="248">
        <f>IF(QO$6=$OS$5,成绩录入!CX48,0)</f>
        <v>0</v>
      </c>
      <c r="QP45" s="248">
        <f>IF(QP$6=$OS$5,成绩录入!CY48,0)</f>
        <v>0</v>
      </c>
      <c r="QQ45" s="248">
        <f>IF(QQ$6=$OS$5,成绩录入!CZ48,0)</f>
        <v>0</v>
      </c>
      <c r="QR45" s="248">
        <f>IF(QR$6=$OS$5,成绩录入!DA48,0)</f>
        <v>0</v>
      </c>
      <c r="QS45" s="248">
        <f>IF(QS$6=$OS$5,成绩录入!DB48,0)</f>
        <v>0</v>
      </c>
      <c r="QT45" s="248">
        <f>IF(QT$6=$OS$5,成绩录入!DC48,0)</f>
        <v>0</v>
      </c>
      <c r="QU45" s="248">
        <f>IF(QU$6=$OS$5,成绩录入!DD48,0)</f>
        <v>0</v>
      </c>
      <c r="QV45" s="248">
        <f>IF(QV$6=$OS$5,成绩录入!DE48,0)</f>
        <v>0</v>
      </c>
      <c r="QW45" s="248">
        <f>IF(QW$6=$OS$5,成绩录入!DF48,0)</f>
        <v>0</v>
      </c>
      <c r="QX45" s="248">
        <f>IF(QX$6=$OS$5,成绩录入!DG48,0)</f>
        <v>0</v>
      </c>
      <c r="QY45" s="248">
        <f>IF(QY$6=$OS$5,成绩录入!DH48,0)</f>
        <v>0</v>
      </c>
      <c r="QZ45" s="248">
        <f>IF(QZ$6=$OS$5,成绩录入!DI48,0)</f>
        <v>0</v>
      </c>
      <c r="RA45" s="248">
        <f>IF(RA$6=$OS$5,成绩录入!DJ48,0)</f>
        <v>0</v>
      </c>
      <c r="RB45" s="248">
        <f>IF(RB$6=$OS$5,成绩录入!DK48,0)</f>
        <v>0</v>
      </c>
      <c r="RC45" s="248">
        <f>IF(RC$6=$OS$5,成绩录入!DL48,0)</f>
        <v>0</v>
      </c>
      <c r="RD45" s="248">
        <f>IF(RD$6=$OS$5,成绩录入!DM48,0)</f>
        <v>0</v>
      </c>
      <c r="RE45" s="248">
        <f>IF(RE$6=$OS$5,成绩录入!DN48,0)</f>
        <v>0</v>
      </c>
      <c r="RF45" s="248">
        <f>IF(RF$6=$OS$5,成绩录入!DO48,0)</f>
        <v>0</v>
      </c>
      <c r="RG45" s="248">
        <f>IF(RG$6=$OS$5,成绩录入!DP48,0)</f>
        <v>0</v>
      </c>
      <c r="RH45" s="248">
        <f>IF(RH$6=$OS$5,成绩录入!DQ48,0)</f>
        <v>0</v>
      </c>
      <c r="RI45" s="248">
        <f>IF(RI$6=$OS$5,成绩录入!DR48,0)</f>
        <v>0</v>
      </c>
      <c r="RJ45" s="248">
        <f>IF(RJ$6=$OS$5,成绩录入!DS48,0)</f>
        <v>0</v>
      </c>
      <c r="RK45" s="248">
        <f>IF(RK$6=$OS$5,成绩录入!DT48,0)</f>
        <v>0</v>
      </c>
      <c r="RL45" s="248">
        <f>IF(RL$6=$OS$5,成绩录入!DU48,0)</f>
        <v>0</v>
      </c>
      <c r="RM45" s="248">
        <f>IF(RM$6=$OS$5,成绩录入!DV48,0)</f>
        <v>0</v>
      </c>
      <c r="RN45" s="248">
        <f>IF(RN$6=$OS$5,成绩录入!DW48,0)</f>
        <v>0</v>
      </c>
      <c r="RO45" s="248">
        <f>IF(RO$6=$OS$5,成绩录入!DX48,0)</f>
        <v>0</v>
      </c>
      <c r="RP45" s="248">
        <f>IF(RP$6=$OS$5,成绩录入!DY48,0)</f>
        <v>0</v>
      </c>
      <c r="RQ45" s="248">
        <f>IF(RQ$6=$OS$5,成绩录入!DZ48,0)</f>
        <v>0</v>
      </c>
      <c r="RR45" s="248">
        <f>IF(RR$6=$OS$5,成绩录入!EA48,0)</f>
        <v>0</v>
      </c>
      <c r="RS45" s="248">
        <f>IF(RS$6=$OS$5,成绩录入!EB48,0)</f>
        <v>0</v>
      </c>
      <c r="RT45" s="248">
        <f>IF(RT$6=$OS$5,成绩录入!EC48,0)</f>
        <v>0</v>
      </c>
      <c r="RU45" s="248">
        <f>IF(RU$6=$OS$5,成绩录入!ED48,0)</f>
        <v>0</v>
      </c>
      <c r="RV45" s="248">
        <f>IF(RV$6=$OS$5,成绩录入!EE48,0)</f>
        <v>0</v>
      </c>
      <c r="RW45" s="248">
        <f>IF(RW$6=$OS$5,成绩录入!EF48,0)</f>
        <v>0</v>
      </c>
      <c r="RX45" s="248">
        <f>IF(RX$6=$OS$5,成绩录入!EG48,0)</f>
        <v>0</v>
      </c>
      <c r="RY45" s="248">
        <f>IF(RY$6=$OS$5,成绩录入!EH48,0)</f>
        <v>0</v>
      </c>
      <c r="RZ45" s="248">
        <f>IF(RZ$6=$OS$5,成绩录入!EI48,0)</f>
        <v>0</v>
      </c>
      <c r="SA45" s="248">
        <f>IF(SA$6=$OS$5,成绩录入!EJ48,0)</f>
        <v>0</v>
      </c>
      <c r="SB45" s="248">
        <f>IF(SB$6=$OS$5,成绩录入!EK48,0)</f>
        <v>0</v>
      </c>
      <c r="SC45" s="248">
        <f>IF(SC$6=$OS$5,成绩录入!EL48,0)</f>
        <v>0</v>
      </c>
      <c r="SD45" s="248">
        <f>IF(SD$6=$OS$5,成绩录入!EM48,0)</f>
        <v>0</v>
      </c>
      <c r="SE45" s="248">
        <f>IF(SE$6=$OS$5,成绩录入!EN48,0)</f>
        <v>0</v>
      </c>
      <c r="SF45" s="248">
        <f>IF(SF$6=$OS$5,成绩录入!EO48,0)</f>
        <v>0</v>
      </c>
      <c r="SG45" s="248">
        <f>IF(SG$6=$OS$5,成绩录入!EP48,0)</f>
        <v>0</v>
      </c>
      <c r="SH45" s="248">
        <f>IF(SH$6=$OS$5,成绩录入!EQ48,0)</f>
        <v>0</v>
      </c>
      <c r="SI45" s="248">
        <f>IF(SI$6=$OS$5,成绩录入!ER48,0)</f>
        <v>0</v>
      </c>
      <c r="SJ45" s="248">
        <f>IF(SJ$6=$OS$5,成绩录入!ES48,0)</f>
        <v>0</v>
      </c>
      <c r="SK45" s="248">
        <f>IF(SK$6=$OS$5,成绩录入!ET48,0)</f>
        <v>0</v>
      </c>
      <c r="SL45" s="248">
        <f>IF(SL$6=$OS$5,成绩录入!EU48,0)</f>
        <v>0</v>
      </c>
      <c r="SM45" s="248">
        <f>IF(SM$6=$OS$5,成绩录入!EV48,0)</f>
        <v>0</v>
      </c>
      <c r="SN45" s="248">
        <f>IF(SN$6=$OS$5,成绩录入!EW48,0)</f>
        <v>0</v>
      </c>
      <c r="SO45" s="248">
        <f>IF(SO$6=$OS$5,成绩录入!EX48,0)</f>
        <v>0</v>
      </c>
      <c r="SP45" s="218">
        <f t="shared" si="88"/>
        <v>0</v>
      </c>
      <c r="SQ45" s="166"/>
      <c r="SR45" s="166"/>
      <c r="SS45" s="247">
        <f>IF(SS$6=$SR$5,成绩录入!BC48,0)</f>
        <v>0</v>
      </c>
      <c r="ST45" s="248">
        <f>IF(ST$6=$SR$5,成绩录入!BD48,0)</f>
        <v>0</v>
      </c>
      <c r="SU45" s="248">
        <f>IF(SU$6=$SR$5,成绩录入!BE48,0)</f>
        <v>0</v>
      </c>
      <c r="SV45" s="248">
        <f>IF(SV$6=$SR$5,成绩录入!BF48,0)</f>
        <v>0</v>
      </c>
      <c r="SW45" s="248">
        <f>IF(SW$6=$SR$5,成绩录入!BG48,0)</f>
        <v>0</v>
      </c>
      <c r="SX45" s="248">
        <f>IF(SX$6=$SR$5,成绩录入!BH48,0)</f>
        <v>0</v>
      </c>
      <c r="SY45" s="248">
        <f>IF(SY$6=$SR$5,成绩录入!BI48,0)</f>
        <v>0</v>
      </c>
      <c r="SZ45" s="248">
        <f>IF(SZ$6=$SR$5,成绩录入!BJ48,0)</f>
        <v>0</v>
      </c>
      <c r="TA45" s="248">
        <f>IF(TA$6=$SR$5,成绩录入!BK48,0)</f>
        <v>0</v>
      </c>
      <c r="TB45" s="248">
        <f>IF(TB$6=$SR$5,成绩录入!BL48,0)</f>
        <v>0</v>
      </c>
      <c r="TC45" s="248">
        <f>IF(TC$6=$SR$5,成绩录入!BM48,0)</f>
        <v>0</v>
      </c>
      <c r="TD45" s="248">
        <f>IF(TD$6=$SR$5,成绩录入!BN48,0)</f>
        <v>0</v>
      </c>
      <c r="TE45" s="248">
        <f>IF(TE$6=$SR$5,成绩录入!BO48,0)</f>
        <v>0</v>
      </c>
      <c r="TF45" s="248">
        <f>IF(TF$6=$SR$5,成绩录入!BP48,0)</f>
        <v>0</v>
      </c>
      <c r="TG45" s="248">
        <f>IF(TG$6=$SR$5,成绩录入!BQ48,0)</f>
        <v>0</v>
      </c>
      <c r="TH45" s="248">
        <f>IF(TH$6=$SR$5,成绩录入!BR48,0)</f>
        <v>0</v>
      </c>
      <c r="TI45" s="248">
        <f>IF(TI$6=$SR$5,成绩录入!BS48,0)</f>
        <v>0</v>
      </c>
      <c r="TJ45" s="248">
        <f>IF(TJ$6=$SR$5,成绩录入!BT48,0)</f>
        <v>0</v>
      </c>
      <c r="TK45" s="248">
        <f>IF(TK$6=$SR$5,成绩录入!BU48,0)</f>
        <v>0</v>
      </c>
      <c r="TL45" s="248">
        <f>IF(TL$6=$SR$5,成绩录入!BV48,0)</f>
        <v>0</v>
      </c>
      <c r="TM45" s="248">
        <f>IF(TM$6=$SR$5,成绩录入!BW48,0)</f>
        <v>0</v>
      </c>
      <c r="TN45" s="248">
        <f>IF(TN$6=$SR$5,成绩录入!BX48,0)</f>
        <v>0</v>
      </c>
      <c r="TO45" s="248">
        <f>IF(TO$6=$SR$5,成绩录入!BY48,0)</f>
        <v>0</v>
      </c>
      <c r="TP45" s="248">
        <f>IF(TP$6=$SR$5,成绩录入!BZ48,0)</f>
        <v>0</v>
      </c>
      <c r="TQ45" s="248">
        <f>IF(TQ$6=$SR$5,成绩录入!CA48,0)</f>
        <v>0</v>
      </c>
      <c r="TR45" s="248">
        <f>IF(TR$6=$SR$5,成绩录入!CB48,0)</f>
        <v>0</v>
      </c>
      <c r="TS45" s="248">
        <f>IF(TS$6=$SR$5,成绩录入!CC48,0)</f>
        <v>0</v>
      </c>
      <c r="TT45" s="248">
        <f>IF(TT$6=$SR$5,成绩录入!CD48,0)</f>
        <v>0</v>
      </c>
      <c r="TU45" s="248">
        <f>IF(TU$6=$SR$5,成绩录入!CE48,0)</f>
        <v>0</v>
      </c>
      <c r="TV45" s="248">
        <f>IF(TV$6=$SR$5,成绩录入!CF48,0)</f>
        <v>0</v>
      </c>
      <c r="TW45" s="248">
        <f>IF(TW$6=$SR$5,成绩录入!CG48,0)</f>
        <v>0</v>
      </c>
      <c r="TX45" s="248">
        <f>IF(TX$6=$SR$5,成绩录入!CH48,0)</f>
        <v>0</v>
      </c>
      <c r="TY45" s="248">
        <f>IF(TY$6=$SR$5,成绩录入!CI48,0)</f>
        <v>0</v>
      </c>
      <c r="TZ45" s="248">
        <f>IF(TZ$6=$SR$5,成绩录入!CJ48,0)</f>
        <v>0</v>
      </c>
      <c r="UA45" s="248">
        <f>IF(UA$6=$SR$5,成绩录入!CK48,0)</f>
        <v>0</v>
      </c>
      <c r="UB45" s="248">
        <f>IF(UB$6=$SR$5,成绩录入!CL48,0)</f>
        <v>0</v>
      </c>
      <c r="UC45" s="248">
        <f>IF(UC$6=$SR$5,成绩录入!CM48,0)</f>
        <v>0</v>
      </c>
      <c r="UD45" s="248">
        <f>IF(UD$6=$SR$5,成绩录入!CN48,0)</f>
        <v>0</v>
      </c>
      <c r="UE45" s="248">
        <f>IF(UE$6=$SR$5,成绩录入!CO48,0)</f>
        <v>0</v>
      </c>
      <c r="UF45" s="248">
        <f>IF(UF$6=$SR$5,成绩录入!CP48,0)</f>
        <v>0</v>
      </c>
      <c r="UG45" s="248">
        <f>IF(UG$6=$SR$5,成绩录入!CQ48,0)</f>
        <v>0</v>
      </c>
      <c r="UH45" s="248">
        <f>IF(UH$6=$SR$5,成绩录入!CR48,0)</f>
        <v>0</v>
      </c>
      <c r="UI45" s="248">
        <f>IF(UI$6=$SR$5,成绩录入!CS48,0)</f>
        <v>0</v>
      </c>
      <c r="UJ45" s="248">
        <f>IF(UJ$6=$SR$5,成绩录入!CT48,0)</f>
        <v>0</v>
      </c>
      <c r="UK45" s="248">
        <f>IF(UK$6=$SR$5,成绩录入!CU48,0)</f>
        <v>0</v>
      </c>
      <c r="UL45" s="248">
        <f>IF(UL$6=$SR$5,成绩录入!CV48,0)</f>
        <v>0</v>
      </c>
      <c r="UM45" s="248">
        <f>IF(UM$6=$SR$5,成绩录入!CW48,0)</f>
        <v>0</v>
      </c>
      <c r="UN45" s="248">
        <f>IF(UN$6=$SR$5,成绩录入!CX48,0)</f>
        <v>0</v>
      </c>
      <c r="UO45" s="248">
        <f>IF(UO$6=$SR$5,成绩录入!CY48,0)</f>
        <v>0</v>
      </c>
      <c r="UP45" s="248">
        <f>IF(UP$6=$SR$5,成绩录入!CZ48,0)</f>
        <v>0</v>
      </c>
      <c r="UQ45" s="248">
        <f>IF(UQ$6=$SR$5,成绩录入!DA48,0)</f>
        <v>0</v>
      </c>
      <c r="UR45" s="248">
        <f>IF(UR$6=$SR$5,成绩录入!DB48,0)</f>
        <v>0</v>
      </c>
      <c r="US45" s="248">
        <f>IF(US$6=$SR$5,成绩录入!DC48,0)</f>
        <v>0</v>
      </c>
      <c r="UT45" s="248">
        <f>IF(UT$6=$SR$5,成绩录入!DD48,0)</f>
        <v>0</v>
      </c>
      <c r="UU45" s="248">
        <f>IF(UU$6=$SR$5,成绩录入!DE48,0)</f>
        <v>0</v>
      </c>
      <c r="UV45" s="248">
        <f>IF(UV$6=$SR$5,成绩录入!DF48,0)</f>
        <v>0</v>
      </c>
      <c r="UW45" s="248">
        <f>IF(UW$6=$SR$5,成绩录入!DG48,0)</f>
        <v>0</v>
      </c>
      <c r="UX45" s="248">
        <f>IF(UX$6=$SR$5,成绩录入!DH48,0)</f>
        <v>0</v>
      </c>
      <c r="UY45" s="248">
        <f>IF(UY$6=$SR$5,成绩录入!DI48,0)</f>
        <v>0</v>
      </c>
      <c r="UZ45" s="248">
        <f>IF(UZ$6=$SR$5,成绩录入!DJ48,0)</f>
        <v>0</v>
      </c>
      <c r="VA45" s="248">
        <f>IF(VA$6=$SR$5,成绩录入!DK48,0)</f>
        <v>0</v>
      </c>
      <c r="VB45" s="248">
        <f>IF(VB$6=$SR$5,成绩录入!DL48,0)</f>
        <v>0</v>
      </c>
      <c r="VC45" s="248">
        <f>IF(VC$6=$SR$5,成绩录入!DM48,0)</f>
        <v>0</v>
      </c>
      <c r="VD45" s="248">
        <f>IF(VD$6=$SR$5,成绩录入!DN48,0)</f>
        <v>0</v>
      </c>
      <c r="VE45" s="248">
        <f>IF(VE$6=$SR$5,成绩录入!DO48,0)</f>
        <v>0</v>
      </c>
      <c r="VF45" s="248">
        <f>IF(VF$6=$SR$5,成绩录入!DP48,0)</f>
        <v>0</v>
      </c>
      <c r="VG45" s="248">
        <f>IF(VG$6=$SR$5,成绩录入!DQ48,0)</f>
        <v>0</v>
      </c>
      <c r="VH45" s="248">
        <f>IF(VH$6=$SR$5,成绩录入!DR48,0)</f>
        <v>0</v>
      </c>
      <c r="VI45" s="248">
        <f>IF(VI$6=$SR$5,成绩录入!DS48,0)</f>
        <v>0</v>
      </c>
      <c r="VJ45" s="248">
        <f>IF(VJ$6=$SR$5,成绩录入!DT48,0)</f>
        <v>0</v>
      </c>
      <c r="VK45" s="248">
        <f>IF(VK$6=$SR$5,成绩录入!DU48,0)</f>
        <v>0</v>
      </c>
      <c r="VL45" s="248">
        <f>IF(VL$6=$SR$5,成绩录入!DV48,0)</f>
        <v>0</v>
      </c>
      <c r="VM45" s="248">
        <f>IF(VM$6=$SR$5,成绩录入!DW48,0)</f>
        <v>0</v>
      </c>
      <c r="VN45" s="248">
        <f>IF(VN$6=$SR$5,成绩录入!DX48,0)</f>
        <v>0</v>
      </c>
      <c r="VO45" s="248">
        <f>IF(VO$6=$SR$5,成绩录入!DY48,0)</f>
        <v>0</v>
      </c>
      <c r="VP45" s="248">
        <f>IF(VP$6=$SR$5,成绩录入!DZ48,0)</f>
        <v>0</v>
      </c>
      <c r="VQ45" s="248">
        <f>IF(VQ$6=$SR$5,成绩录入!EA48,0)</f>
        <v>0</v>
      </c>
      <c r="VR45" s="248">
        <f>IF(VR$6=$SR$5,成绩录入!EB48,0)</f>
        <v>0</v>
      </c>
      <c r="VS45" s="248">
        <f>IF(VS$6=$SR$5,成绩录入!EC48,0)</f>
        <v>0</v>
      </c>
      <c r="VT45" s="248">
        <f>IF(VT$6=$SR$5,成绩录入!ED48,0)</f>
        <v>0</v>
      </c>
      <c r="VU45" s="248">
        <f>IF(VU$6=$SR$5,成绩录入!EE48,0)</f>
        <v>0</v>
      </c>
      <c r="VV45" s="248">
        <f>IF(VV$6=$SR$5,成绩录入!EF48,0)</f>
        <v>0</v>
      </c>
      <c r="VW45" s="248">
        <f>IF(VW$6=$SR$5,成绩录入!EG48,0)</f>
        <v>0</v>
      </c>
      <c r="VX45" s="248">
        <f>IF(VX$6=$SR$5,成绩录入!EH48,0)</f>
        <v>0</v>
      </c>
      <c r="VY45" s="248">
        <f>IF(VY$6=$SR$5,成绩录入!EI48,0)</f>
        <v>0</v>
      </c>
      <c r="VZ45" s="248">
        <f>IF(VZ$6=$SR$5,成绩录入!EJ48,0)</f>
        <v>0</v>
      </c>
      <c r="WA45" s="248">
        <f>IF(WA$6=$SR$5,成绩录入!EK48,0)</f>
        <v>0</v>
      </c>
      <c r="WB45" s="248">
        <f>IF(WB$6=$SR$5,成绩录入!EL48,0)</f>
        <v>0</v>
      </c>
      <c r="WC45" s="248">
        <f>IF(WC$6=$SR$5,成绩录入!EM48,0)</f>
        <v>0</v>
      </c>
      <c r="WD45" s="248">
        <f>IF(WD$6=$SR$5,成绩录入!EN48,0)</f>
        <v>0</v>
      </c>
      <c r="WE45" s="248">
        <f>IF(WE$6=$SR$5,成绩录入!EO48,0)</f>
        <v>0</v>
      </c>
      <c r="WF45" s="248">
        <f>IF(WF$6=$SR$5,成绩录入!EP48,0)</f>
        <v>0</v>
      </c>
      <c r="WG45" s="248">
        <f>IF(WG$6=$SR$5,成绩录入!EQ48,0)</f>
        <v>0</v>
      </c>
      <c r="WH45" s="248">
        <f>IF(WH$6=$SR$5,成绩录入!ER48,0)</f>
        <v>0</v>
      </c>
      <c r="WI45" s="248">
        <f>IF(WI$6=$SR$5,成绩录入!ES48,0)</f>
        <v>0</v>
      </c>
      <c r="WJ45" s="248">
        <f>IF(WJ$6=$SR$5,成绩录入!ET48,0)</f>
        <v>0</v>
      </c>
      <c r="WK45" s="248">
        <f>IF(WK$6=$SR$5,成绩录入!EU48,0)</f>
        <v>0</v>
      </c>
      <c r="WL45" s="248">
        <f>IF(WL$6=$SR$5,成绩录入!EV48,0)</f>
        <v>0</v>
      </c>
      <c r="WM45" s="248">
        <f>IF(WM$6=$SR$5,成绩录入!EW48,0)</f>
        <v>0</v>
      </c>
      <c r="WN45" s="248">
        <f>IF(WN$6=$SR$5,成绩录入!EX48,0)</f>
        <v>0</v>
      </c>
      <c r="WO45" s="218">
        <f t="shared" si="32"/>
        <v>0</v>
      </c>
      <c r="WP45" s="166"/>
      <c r="WQ45" s="166"/>
      <c r="WR45" s="247">
        <f>IF(WR$6=$WQ$5,成绩录入!BC48,0)</f>
        <v>0</v>
      </c>
      <c r="WS45" s="248">
        <f>IF(WS$6=$WQ$5,成绩录入!BD48,0)</f>
        <v>0</v>
      </c>
      <c r="WT45" s="248">
        <f>IF(WT$6=$WQ$5,成绩录入!BE48,0)</f>
        <v>0</v>
      </c>
      <c r="WU45" s="248">
        <f>IF(WU$6=$WQ$5,成绩录入!BF48,0)</f>
        <v>0</v>
      </c>
      <c r="WV45" s="248">
        <f>IF(WV$6=$WQ$5,成绩录入!BG48,0)</f>
        <v>0</v>
      </c>
      <c r="WW45" s="248">
        <f>IF(WW$6=$WQ$5,成绩录入!BH48,0)</f>
        <v>0</v>
      </c>
      <c r="WX45" s="248">
        <f>IF(WX$6=$WQ$5,成绩录入!BI48,0)</f>
        <v>0</v>
      </c>
      <c r="WY45" s="248">
        <f>IF(WY$6=$WQ$5,成绩录入!BJ48,0)</f>
        <v>0</v>
      </c>
      <c r="WZ45" s="248">
        <f>IF(WZ$6=$WQ$5,成绩录入!BK48,0)</f>
        <v>0</v>
      </c>
      <c r="XA45" s="248">
        <f>IF(XA$6=$WQ$5,成绩录入!BL48,0)</f>
        <v>0</v>
      </c>
      <c r="XB45" s="248">
        <f>IF(XB$6=$WQ$5,成绩录入!BM48,0)</f>
        <v>0</v>
      </c>
      <c r="XC45" s="248">
        <f>IF(XC$6=$WQ$5,成绩录入!BN48,0)</f>
        <v>0</v>
      </c>
      <c r="XD45" s="248">
        <f>IF(XD$6=$WQ$5,成绩录入!BO48,0)</f>
        <v>0</v>
      </c>
      <c r="XE45" s="248">
        <f>IF(XE$6=$WQ$5,成绩录入!BP48,0)</f>
        <v>0</v>
      </c>
      <c r="XF45" s="248">
        <f>IF(XF$6=$WQ$5,成绩录入!BQ48,0)</f>
        <v>0</v>
      </c>
      <c r="XG45" s="248">
        <f>IF(XG$6=$WQ$5,成绩录入!BR48,0)</f>
        <v>0</v>
      </c>
      <c r="XH45" s="248">
        <f>IF(XH$6=$WQ$5,成绩录入!BS48,0)</f>
        <v>0</v>
      </c>
      <c r="XI45" s="248">
        <f>IF(XI$6=$WQ$5,成绩录入!BT48,0)</f>
        <v>0</v>
      </c>
      <c r="XJ45" s="248">
        <f>IF(XJ$6=$WQ$5,成绩录入!BU48,0)</f>
        <v>0</v>
      </c>
      <c r="XK45" s="248">
        <f>IF(XK$6=$WQ$5,成绩录入!BV48,0)</f>
        <v>0</v>
      </c>
      <c r="XL45" s="248">
        <f>IF(XL$6=$WQ$5,成绩录入!BW48,0)</f>
        <v>0</v>
      </c>
      <c r="XM45" s="248">
        <f>IF(XM$6=$WQ$5,成绩录入!BX48,0)</f>
        <v>0</v>
      </c>
      <c r="XN45" s="248">
        <f>IF(XN$6=$WQ$5,成绩录入!BY48,0)</f>
        <v>0</v>
      </c>
      <c r="XO45" s="248">
        <f>IF(XO$6=$WQ$5,成绩录入!BZ48,0)</f>
        <v>0</v>
      </c>
      <c r="XP45" s="248">
        <f>IF(XP$6=$WQ$5,成绩录入!CA48,0)</f>
        <v>0</v>
      </c>
      <c r="XQ45" s="248">
        <f>IF(XQ$6=$WQ$5,成绩录入!CB48,0)</f>
        <v>0</v>
      </c>
      <c r="XR45" s="248">
        <f>IF(XR$6=$WQ$5,成绩录入!CC48,0)</f>
        <v>0</v>
      </c>
      <c r="XS45" s="248">
        <f>IF(XS$6=$WQ$5,成绩录入!CD48,0)</f>
        <v>0</v>
      </c>
      <c r="XT45" s="248">
        <f>IF(XT$6=$WQ$5,成绩录入!CE48,0)</f>
        <v>0</v>
      </c>
      <c r="XU45" s="248">
        <f>IF(XU$6=$WQ$5,成绩录入!CF48,0)</f>
        <v>0</v>
      </c>
      <c r="XV45" s="248">
        <f>IF(XV$6=$WQ$5,成绩录入!CG48,0)</f>
        <v>0</v>
      </c>
      <c r="XW45" s="248">
        <f>IF(XW$6=$WQ$5,成绩录入!CH48,0)</f>
        <v>0</v>
      </c>
      <c r="XX45" s="248">
        <f>IF(XX$6=$WQ$5,成绩录入!CI48,0)</f>
        <v>0</v>
      </c>
      <c r="XY45" s="248">
        <f>IF(XY$6=$WQ$5,成绩录入!CJ48,0)</f>
        <v>0</v>
      </c>
      <c r="XZ45" s="248">
        <f>IF(XZ$6=$WQ$5,成绩录入!CK48,0)</f>
        <v>0</v>
      </c>
      <c r="YA45" s="248">
        <f>IF(YA$6=$WQ$5,成绩录入!CL48,0)</f>
        <v>0</v>
      </c>
      <c r="YB45" s="248">
        <f>IF(YB$6=$WQ$5,成绩录入!CM48,0)</f>
        <v>0</v>
      </c>
      <c r="YC45" s="248">
        <f>IF(YC$6=$WQ$5,成绩录入!CN48,0)</f>
        <v>0</v>
      </c>
      <c r="YD45" s="248">
        <f>IF(YD$6=$WQ$5,成绩录入!CO48,0)</f>
        <v>0</v>
      </c>
      <c r="YE45" s="248">
        <f>IF(YE$6=$WQ$5,成绩录入!CP48,0)</f>
        <v>0</v>
      </c>
      <c r="YF45" s="248">
        <f>IF(YF$6=$WQ$5,成绩录入!CQ48,0)</f>
        <v>0</v>
      </c>
      <c r="YG45" s="248">
        <f>IF(YG$6=$WQ$5,成绩录入!CR48,0)</f>
        <v>0</v>
      </c>
      <c r="YH45" s="248">
        <f>IF(YH$6=$WQ$5,成绩录入!CS48,0)</f>
        <v>0</v>
      </c>
      <c r="YI45" s="248">
        <f>IF(YI$6=$WQ$5,成绩录入!CT48,0)</f>
        <v>0</v>
      </c>
      <c r="YJ45" s="248">
        <f>IF(YJ$6=$WQ$5,成绩录入!CU48,0)</f>
        <v>0</v>
      </c>
      <c r="YK45" s="248">
        <f>IF(YK$6=$WQ$5,成绩录入!CV48,0)</f>
        <v>0</v>
      </c>
      <c r="YL45" s="248">
        <f>IF(YL$6=$WQ$5,成绩录入!CW48,0)</f>
        <v>0</v>
      </c>
      <c r="YM45" s="248">
        <f>IF(YM$6=$WQ$5,成绩录入!CX48,0)</f>
        <v>0</v>
      </c>
      <c r="YN45" s="248">
        <f>IF(YN$6=$WQ$5,成绩录入!CY48,0)</f>
        <v>0</v>
      </c>
      <c r="YO45" s="248">
        <f>IF(YO$6=$WQ$5,成绩录入!CZ48,0)</f>
        <v>0</v>
      </c>
      <c r="YP45" s="248">
        <f>IF(YP$6=$WQ$5,成绩录入!DA48,0)</f>
        <v>0</v>
      </c>
      <c r="YQ45" s="248">
        <f>IF(YQ$6=$WQ$5,成绩录入!DB48,0)</f>
        <v>0</v>
      </c>
      <c r="YR45" s="248">
        <f>IF(YR$6=$WQ$5,成绩录入!DC48,0)</f>
        <v>0</v>
      </c>
      <c r="YS45" s="248">
        <f>IF(YS$6=$WQ$5,成绩录入!DD48,0)</f>
        <v>0</v>
      </c>
      <c r="YT45" s="248">
        <f>IF(YT$6=$WQ$5,成绩录入!DE48,0)</f>
        <v>0</v>
      </c>
      <c r="YU45" s="248">
        <f>IF(YU$6=$WQ$5,成绩录入!DF48,0)</f>
        <v>0</v>
      </c>
      <c r="YV45" s="248">
        <f>IF(YV$6=$WQ$5,成绩录入!DG48,0)</f>
        <v>0</v>
      </c>
      <c r="YW45" s="248">
        <f>IF(YW$6=$WQ$5,成绩录入!DH48,0)</f>
        <v>0</v>
      </c>
      <c r="YX45" s="248">
        <f>IF(YX$6=$WQ$5,成绩录入!DI48,0)</f>
        <v>0</v>
      </c>
      <c r="YY45" s="248">
        <f>IF(YY$6=$WQ$5,成绩录入!DJ48,0)</f>
        <v>0</v>
      </c>
      <c r="YZ45" s="248">
        <f>IF(YZ$6=$WQ$5,成绩录入!DK48,0)</f>
        <v>0</v>
      </c>
      <c r="ZA45" s="248">
        <f>IF(ZA$6=$WQ$5,成绩录入!DL48,0)</f>
        <v>0</v>
      </c>
      <c r="ZB45" s="248">
        <f>IF(ZB$6=$WQ$5,成绩录入!DM48,0)</f>
        <v>0</v>
      </c>
      <c r="ZC45" s="248">
        <f>IF(ZC$6=$WQ$5,成绩录入!DN48,0)</f>
        <v>0</v>
      </c>
      <c r="ZD45" s="248">
        <f>IF(ZD$6=$WQ$5,成绩录入!DO48,0)</f>
        <v>0</v>
      </c>
      <c r="ZE45" s="248">
        <f>IF(ZE$6=$WQ$5,成绩录入!DP48,0)</f>
        <v>0</v>
      </c>
      <c r="ZF45" s="248">
        <f>IF(ZF$6=$WQ$5,成绩录入!DQ48,0)</f>
        <v>0</v>
      </c>
      <c r="ZG45" s="248">
        <f>IF(ZG$6=$WQ$5,成绩录入!DR48,0)</f>
        <v>0</v>
      </c>
      <c r="ZH45" s="248">
        <f>IF(ZH$6=$WQ$5,成绩录入!DS48,0)</f>
        <v>0</v>
      </c>
      <c r="ZI45" s="248">
        <f>IF(ZI$6=$WQ$5,成绩录入!DT48,0)</f>
        <v>0</v>
      </c>
      <c r="ZJ45" s="248">
        <f>IF(ZJ$6=$WQ$5,成绩录入!DU48,0)</f>
        <v>0</v>
      </c>
      <c r="ZK45" s="248">
        <f>IF(ZK$6=$WQ$5,成绩录入!DV48,0)</f>
        <v>0</v>
      </c>
      <c r="ZL45" s="248">
        <f>IF(ZL$6=$WQ$5,成绩录入!DW48,0)</f>
        <v>0</v>
      </c>
      <c r="ZM45" s="248">
        <f>IF(ZM$6=$WQ$5,成绩录入!DX48,0)</f>
        <v>0</v>
      </c>
      <c r="ZN45" s="248">
        <f>IF(ZN$6=$WQ$5,成绩录入!DY48,0)</f>
        <v>0</v>
      </c>
      <c r="ZO45" s="248">
        <f>IF(ZO$6=$WQ$5,成绩录入!DZ48,0)</f>
        <v>0</v>
      </c>
      <c r="ZP45" s="248">
        <f>IF(ZP$6=$WQ$5,成绩录入!EA48,0)</f>
        <v>0</v>
      </c>
      <c r="ZQ45" s="248">
        <f>IF(ZQ$6=$WQ$5,成绩录入!EB48,0)</f>
        <v>0</v>
      </c>
      <c r="ZR45" s="248">
        <f>IF(ZR$6=$WQ$5,成绩录入!EC48,0)</f>
        <v>0</v>
      </c>
      <c r="ZS45" s="248">
        <f>IF(ZS$6=$WQ$5,成绩录入!ED48,0)</f>
        <v>0</v>
      </c>
      <c r="ZT45" s="248">
        <f>IF(ZT$6=$WQ$5,成绩录入!EE48,0)</f>
        <v>0</v>
      </c>
      <c r="ZU45" s="248">
        <f>IF(ZU$6=$WQ$5,成绩录入!EF48,0)</f>
        <v>0</v>
      </c>
      <c r="ZV45" s="248">
        <f>IF(ZV$6=$WQ$5,成绩录入!EG48,0)</f>
        <v>0</v>
      </c>
      <c r="ZW45" s="248">
        <f>IF(ZW$6=$WQ$5,成绩录入!EH48,0)</f>
        <v>0</v>
      </c>
      <c r="ZX45" s="248">
        <f>IF(ZX$6=$WQ$5,成绩录入!EI48,0)</f>
        <v>0</v>
      </c>
      <c r="ZY45" s="248">
        <f>IF(ZY$6=$WQ$5,成绩录入!EJ48,0)</f>
        <v>0</v>
      </c>
      <c r="ZZ45" s="248">
        <f>IF(ZZ$6=$WQ$5,成绩录入!EK48,0)</f>
        <v>0</v>
      </c>
      <c r="AAA45" s="248">
        <f>IF(AAA$6=$WQ$5,成绩录入!EL48,0)</f>
        <v>0</v>
      </c>
      <c r="AAB45" s="248">
        <f>IF(AAB$6=$WQ$5,成绩录入!EM48,0)</f>
        <v>0</v>
      </c>
      <c r="AAC45" s="248">
        <f>IF(AAC$6=$WQ$5,成绩录入!EN48,0)</f>
        <v>0</v>
      </c>
      <c r="AAD45" s="248">
        <f>IF(AAD$6=$WQ$5,成绩录入!EO48,0)</f>
        <v>0</v>
      </c>
      <c r="AAE45" s="248">
        <f>IF(AAE$6=$WQ$5,成绩录入!EP48,0)</f>
        <v>0</v>
      </c>
      <c r="AAF45" s="248">
        <f>IF(AAF$6=$WQ$5,成绩录入!EQ48,0)</f>
        <v>0</v>
      </c>
      <c r="AAG45" s="248">
        <f>IF(AAG$6=$WQ$5,成绩录入!ER48,0)</f>
        <v>0</v>
      </c>
      <c r="AAH45" s="248">
        <f>IF(AAH$6=$WQ$5,成绩录入!ES48,0)</f>
        <v>0</v>
      </c>
      <c r="AAI45" s="248">
        <f>IF(AAI$6=$WQ$5,成绩录入!ET48,0)</f>
        <v>0</v>
      </c>
      <c r="AAJ45" s="248">
        <f>IF(AAJ$6=$WQ$5,成绩录入!EU48,0)</f>
        <v>0</v>
      </c>
      <c r="AAK45" s="248">
        <f>IF(AAK$6=$WQ$5,成绩录入!EV48,0)</f>
        <v>0</v>
      </c>
      <c r="AAL45" s="248">
        <f>IF(AAL$6=$WQ$5,成绩录入!EW48,0)</f>
        <v>0</v>
      </c>
      <c r="AAM45" s="248">
        <f>IF(AAM$6=$WQ$5,成绩录入!EX48,0)</f>
        <v>0</v>
      </c>
      <c r="AAN45" s="218">
        <f t="shared" si="33"/>
        <v>0</v>
      </c>
      <c r="AAO45" s="206"/>
      <c r="AAQ45" s="247">
        <f>IF(AAQ$6=$AAP$5,成绩录入!BC48,0)</f>
        <v>0</v>
      </c>
      <c r="AAR45" s="248">
        <f>IF(AAR$6=$AAP$5,成绩录入!BD48,0)</f>
        <v>0</v>
      </c>
      <c r="AAS45" s="248">
        <f>IF(AAS$6=$AAP$5,成绩录入!BE48,0)</f>
        <v>0</v>
      </c>
      <c r="AAT45" s="248">
        <f>IF(AAT$6=$AAP$5,成绩录入!BF48,0)</f>
        <v>0</v>
      </c>
      <c r="AAU45" s="248">
        <f>IF(AAU$6=$AAP$5,成绩录入!BG48,0)</f>
        <v>0</v>
      </c>
      <c r="AAV45" s="248">
        <f>IF(AAV$6=$AAP$5,成绩录入!BH48,0)</f>
        <v>0</v>
      </c>
      <c r="AAW45" s="248">
        <f>IF(AAW$6=$AAP$5,成绩录入!BI48,0)</f>
        <v>0</v>
      </c>
      <c r="AAX45" s="248">
        <f>IF(AAX$6=$AAP$5,成绩录入!BJ48,0)</f>
        <v>0</v>
      </c>
      <c r="AAY45" s="248">
        <f>IF(AAY$6=$AAP$5,成绩录入!BK48,0)</f>
        <v>0</v>
      </c>
      <c r="AAZ45" s="248">
        <f>IF(AAZ$6=$AAP$5,成绩录入!BL48,0)</f>
        <v>0</v>
      </c>
      <c r="ABA45" s="248">
        <f>IF(ABA$6=$AAP$5,成绩录入!BM48,0)</f>
        <v>0</v>
      </c>
      <c r="ABB45" s="248">
        <f>IF(ABB$6=$AAP$5,成绩录入!BN48,0)</f>
        <v>0</v>
      </c>
      <c r="ABC45" s="248">
        <f>IF(ABC$6=$AAP$5,成绩录入!BO48,0)</f>
        <v>0</v>
      </c>
      <c r="ABD45" s="248">
        <f>IF(ABD$6=$AAP$5,成绩录入!BP48,0)</f>
        <v>0</v>
      </c>
      <c r="ABE45" s="248">
        <f>IF(ABE$6=$AAP$5,成绩录入!BQ48,0)</f>
        <v>0</v>
      </c>
      <c r="ABF45" s="248">
        <f>IF(ABF$6=$AAP$5,成绩录入!BR48,0)</f>
        <v>0</v>
      </c>
      <c r="ABG45" s="248">
        <f>IF(ABG$6=$AAP$5,成绩录入!BS48,0)</f>
        <v>0</v>
      </c>
      <c r="ABH45" s="248">
        <f>IF(ABH$6=$AAP$5,成绩录入!BT48,0)</f>
        <v>0</v>
      </c>
      <c r="ABI45" s="248">
        <f>IF(ABI$6=$AAP$5,成绩录入!BU48,0)</f>
        <v>0</v>
      </c>
      <c r="ABJ45" s="248">
        <f>IF(ABJ$6=$AAP$5,成绩录入!BV48,0)</f>
        <v>0</v>
      </c>
      <c r="ABK45" s="248">
        <f>IF(ABK$6=$AAP$5,成绩录入!BW48,0)</f>
        <v>0</v>
      </c>
      <c r="ABL45" s="248">
        <f>IF(ABL$6=$AAP$5,成绩录入!BX48,0)</f>
        <v>0</v>
      </c>
      <c r="ABM45" s="248">
        <f>IF(ABM$6=$AAP$5,成绩录入!BY48,0)</f>
        <v>0</v>
      </c>
      <c r="ABN45" s="248">
        <f>IF(ABN$6=$AAP$5,成绩录入!BZ48,0)</f>
        <v>0</v>
      </c>
      <c r="ABO45" s="248">
        <f>IF(ABO$6=$AAP$5,成绩录入!CA48,0)</f>
        <v>0</v>
      </c>
      <c r="ABP45" s="248">
        <f>IF(ABP$6=$AAP$5,成绩录入!CB48,0)</f>
        <v>0</v>
      </c>
      <c r="ABQ45" s="248">
        <f>IF(ABQ$6=$AAP$5,成绩录入!CC48,0)</f>
        <v>0</v>
      </c>
      <c r="ABR45" s="248">
        <f>IF(ABR$6=$AAP$5,成绩录入!CD48,0)</f>
        <v>0</v>
      </c>
      <c r="ABS45" s="248">
        <f>IF(ABS$6=$AAP$5,成绩录入!CE48,0)</f>
        <v>0</v>
      </c>
      <c r="ABT45" s="248">
        <f>IF(ABT$6=$AAP$5,成绩录入!CF48,0)</f>
        <v>0</v>
      </c>
      <c r="ABU45" s="248">
        <f>IF(ABU$6=$AAP$5,成绩录入!CG48,0)</f>
        <v>0</v>
      </c>
      <c r="ABV45" s="248">
        <f>IF(ABV$6=$AAP$5,成绩录入!CH48,0)</f>
        <v>0</v>
      </c>
      <c r="ABW45" s="248">
        <f>IF(ABW$6=$AAP$5,成绩录入!CI48,0)</f>
        <v>0</v>
      </c>
      <c r="ABX45" s="248">
        <f>IF(ABX$6=$AAP$5,成绩录入!CJ48,0)</f>
        <v>0</v>
      </c>
      <c r="ABY45" s="248">
        <f>IF(ABY$6=$AAP$5,成绩录入!CK48,0)</f>
        <v>0</v>
      </c>
      <c r="ABZ45" s="248">
        <f>IF(ABZ$6=$AAP$5,成绩录入!CL48,0)</f>
        <v>0</v>
      </c>
      <c r="ACA45" s="248">
        <f>IF(ACA$6=$AAP$5,成绩录入!CM48,0)</f>
        <v>0</v>
      </c>
      <c r="ACB45" s="248">
        <f>IF(ACB$6=$AAP$5,成绩录入!CN48,0)</f>
        <v>0</v>
      </c>
      <c r="ACC45" s="248">
        <f>IF(ACC$6=$AAP$5,成绩录入!CO48,0)</f>
        <v>0</v>
      </c>
      <c r="ACD45" s="248">
        <f>IF(ACD$6=$AAP$5,成绩录入!CP48,0)</f>
        <v>0</v>
      </c>
      <c r="ACE45" s="248">
        <f>IF(ACE$6=$AAP$5,成绩录入!CQ48,0)</f>
        <v>0</v>
      </c>
      <c r="ACF45" s="248">
        <f>IF(ACF$6=$AAP$5,成绩录入!CR48,0)</f>
        <v>0</v>
      </c>
      <c r="ACG45" s="248">
        <f>IF(ACG$6=$AAP$5,成绩录入!CS48,0)</f>
        <v>0</v>
      </c>
      <c r="ACH45" s="248">
        <f>IF(ACH$6=$AAP$5,成绩录入!CT48,0)</f>
        <v>0</v>
      </c>
      <c r="ACI45" s="248">
        <f>IF(ACI$6=$AAP$5,成绩录入!CU48,0)</f>
        <v>0</v>
      </c>
      <c r="ACJ45" s="248">
        <f>IF(ACJ$6=$AAP$5,成绩录入!CV48,0)</f>
        <v>0</v>
      </c>
      <c r="ACK45" s="248">
        <f>IF(ACK$6=$AAP$5,成绩录入!CW48,0)</f>
        <v>0</v>
      </c>
      <c r="ACL45" s="248">
        <f>IF(ACL$6=$AAP$5,成绩录入!CX48,0)</f>
        <v>0</v>
      </c>
      <c r="ACM45" s="248">
        <f>IF(ACM$6=$AAP$5,成绩录入!CY48,0)</f>
        <v>0</v>
      </c>
      <c r="ACN45" s="248">
        <f>IF(ACN$6=$AAP$5,成绩录入!CZ48,0)</f>
        <v>0</v>
      </c>
      <c r="ACO45" s="248">
        <f>IF(ACO$6=$AAP$5,成绩录入!DA48,0)</f>
        <v>0</v>
      </c>
      <c r="ACP45" s="248">
        <f>IF(ACP$6=$AAP$5,成绩录入!DB48,0)</f>
        <v>0</v>
      </c>
      <c r="ACQ45" s="248">
        <f>IF(ACQ$6=$AAP$5,成绩录入!DC48,0)</f>
        <v>0</v>
      </c>
      <c r="ACR45" s="248">
        <f>IF(ACR$6=$AAP$5,成绩录入!DD48,0)</f>
        <v>0</v>
      </c>
      <c r="ACS45" s="248">
        <f>IF(ACS$6=$AAP$5,成绩录入!DE48,0)</f>
        <v>0</v>
      </c>
      <c r="ACT45" s="248">
        <f>IF(ACT$6=$AAP$5,成绩录入!DF48,0)</f>
        <v>0</v>
      </c>
      <c r="ACU45" s="248">
        <f>IF(ACU$6=$AAP$5,成绩录入!DG48,0)</f>
        <v>0</v>
      </c>
      <c r="ACV45" s="248">
        <f>IF(ACV$6=$AAP$5,成绩录入!DH48,0)</f>
        <v>0</v>
      </c>
      <c r="ACW45" s="248">
        <f>IF(ACW$6=$AAP$5,成绩录入!DI48,0)</f>
        <v>0</v>
      </c>
      <c r="ACX45" s="248">
        <f>IF(ACX$6=$AAP$5,成绩录入!DJ48,0)</f>
        <v>0</v>
      </c>
      <c r="ACY45" s="248">
        <f>IF(ACY$6=$AAP$5,成绩录入!DK48,0)</f>
        <v>0</v>
      </c>
      <c r="ACZ45" s="248">
        <f>IF(ACZ$6=$AAP$5,成绩录入!DL48,0)</f>
        <v>0</v>
      </c>
      <c r="ADA45" s="248">
        <f>IF(ADA$6=$AAP$5,成绩录入!DM48,0)</f>
        <v>0</v>
      </c>
      <c r="ADB45" s="248">
        <f>IF(ADB$6=$AAP$5,成绩录入!DN48,0)</f>
        <v>0</v>
      </c>
      <c r="ADC45" s="248">
        <f>IF(ADC$6=$AAP$5,成绩录入!DO48,0)</f>
        <v>0</v>
      </c>
      <c r="ADD45" s="248">
        <f>IF(ADD$6=$AAP$5,成绩录入!DP48,0)</f>
        <v>0</v>
      </c>
      <c r="ADE45" s="248">
        <f>IF(ADE$6=$AAP$5,成绩录入!DQ48,0)</f>
        <v>0</v>
      </c>
      <c r="ADF45" s="248">
        <f>IF(ADF$6=$AAP$5,成绩录入!DR48,0)</f>
        <v>0</v>
      </c>
      <c r="ADG45" s="248">
        <f>IF(ADG$6=$AAP$5,成绩录入!DS48,0)</f>
        <v>0</v>
      </c>
      <c r="ADH45" s="248">
        <f>IF(ADH$6=$AAP$5,成绩录入!DT48,0)</f>
        <v>0</v>
      </c>
      <c r="ADI45" s="248">
        <f>IF(ADI$6=$AAP$5,成绩录入!DU48,0)</f>
        <v>0</v>
      </c>
      <c r="ADJ45" s="248">
        <f>IF(ADJ$6=$AAP$5,成绩录入!DV48,0)</f>
        <v>0</v>
      </c>
      <c r="ADK45" s="248">
        <f>IF(ADK$6=$AAP$5,成绩录入!DW48,0)</f>
        <v>0</v>
      </c>
      <c r="ADL45" s="248">
        <f>IF(ADL$6=$AAP$5,成绩录入!DX48,0)</f>
        <v>0</v>
      </c>
      <c r="ADM45" s="248">
        <f>IF(ADM$6=$AAP$5,成绩录入!DY48,0)</f>
        <v>0</v>
      </c>
      <c r="ADN45" s="248">
        <f>IF(ADN$6=$AAP$5,成绩录入!DZ48,0)</f>
        <v>0</v>
      </c>
      <c r="ADO45" s="248">
        <f>IF(ADO$6=$AAP$5,成绩录入!EA48,0)</f>
        <v>0</v>
      </c>
      <c r="ADP45" s="248">
        <f>IF(ADP$6=$AAP$5,成绩录入!EB48,0)</f>
        <v>0</v>
      </c>
      <c r="ADQ45" s="248">
        <f>IF(ADQ$6=$AAP$5,成绩录入!EC48,0)</f>
        <v>0</v>
      </c>
      <c r="ADR45" s="248">
        <f>IF(ADR$6=$AAP$5,成绩录入!ED48,0)</f>
        <v>0</v>
      </c>
      <c r="ADS45" s="248">
        <f>IF(ADS$6=$AAP$5,成绩录入!EE48,0)</f>
        <v>0</v>
      </c>
      <c r="ADT45" s="248">
        <f>IF(ADT$6=$AAP$5,成绩录入!EF48,0)</f>
        <v>0</v>
      </c>
      <c r="ADU45" s="248">
        <f>IF(ADU$6=$AAP$5,成绩录入!EG48,0)</f>
        <v>0</v>
      </c>
      <c r="ADV45" s="248">
        <f>IF(ADV$6=$AAP$5,成绩录入!EH48,0)</f>
        <v>0</v>
      </c>
      <c r="ADW45" s="248">
        <f>IF(ADW$6=$AAP$5,成绩录入!EI48,0)</f>
        <v>0</v>
      </c>
      <c r="ADX45" s="248">
        <f>IF(ADX$6=$AAP$5,成绩录入!EJ48,0)</f>
        <v>0</v>
      </c>
      <c r="ADY45" s="248">
        <f>IF(ADY$6=$AAP$5,成绩录入!EK48,0)</f>
        <v>0</v>
      </c>
      <c r="ADZ45" s="248">
        <f>IF(ADZ$6=$AAP$5,成绩录入!EL48,0)</f>
        <v>0</v>
      </c>
      <c r="AEA45" s="248">
        <f>IF(AEA$6=$AAP$5,成绩录入!EM48,0)</f>
        <v>0</v>
      </c>
      <c r="AEB45" s="248">
        <f>IF(AEB$6=$AAP$5,成绩录入!EN48,0)</f>
        <v>0</v>
      </c>
      <c r="AEC45" s="248">
        <f>IF(AEC$6=$AAP$5,成绩录入!EO48,0)</f>
        <v>0</v>
      </c>
      <c r="AED45" s="248">
        <f>IF(AED$6=$AAP$5,成绩录入!EP48,0)</f>
        <v>0</v>
      </c>
      <c r="AEE45" s="248">
        <f>IF(AEE$6=$AAP$5,成绩录入!EQ48,0)</f>
        <v>0</v>
      </c>
      <c r="AEF45" s="248">
        <f>IF(AEF$6=$AAP$5,成绩录入!ER48,0)</f>
        <v>0</v>
      </c>
      <c r="AEG45" s="248">
        <f>IF(AEG$6=$AAP$5,成绩录入!ES48,0)</f>
        <v>0</v>
      </c>
      <c r="AEH45" s="248">
        <f>IF(AEH$6=$AAP$5,成绩录入!ET48,0)</f>
        <v>0</v>
      </c>
      <c r="AEI45" s="248">
        <f>IF(AEI$6=$AAP$5,成绩录入!EU48,0)</f>
        <v>0</v>
      </c>
      <c r="AEJ45" s="248">
        <f>IF(AEJ$6=$AAP$5,成绩录入!EV48,0)</f>
        <v>0</v>
      </c>
      <c r="AEK45" s="248">
        <f>IF(AEK$6=$AAP$5,成绩录入!EW48,0)</f>
        <v>0</v>
      </c>
      <c r="AEL45" s="248">
        <f>IF(AEL$6=$AAP$5,成绩录入!EX48,0)</f>
        <v>0</v>
      </c>
      <c r="AEM45" s="218">
        <f t="shared" si="34"/>
        <v>0</v>
      </c>
      <c r="AEN45" s="166"/>
      <c r="AEO45" s="166"/>
      <c r="AEP45" s="247">
        <f>IF(AEP$6=$AEO$5,成绩录入!BC48,0)</f>
        <v>0</v>
      </c>
      <c r="AEQ45" s="248">
        <f>IF(AEQ$6=$AEO$5,成绩录入!BD48,0)</f>
        <v>0</v>
      </c>
      <c r="AER45" s="248">
        <f>IF(AER$6=$AEO$5,成绩录入!BE48,0)</f>
        <v>0</v>
      </c>
      <c r="AES45" s="248">
        <f>IF(AES$6=$AEO$5,成绩录入!BF48,0)</f>
        <v>0</v>
      </c>
      <c r="AET45" s="248">
        <f>IF(AET$6=$AEO$5,成绩录入!BG48,0)</f>
        <v>0</v>
      </c>
      <c r="AEU45" s="248">
        <f>IF(AEU$6=$AEO$5,成绩录入!BH48,0)</f>
        <v>0</v>
      </c>
      <c r="AEV45" s="248">
        <f>IF(AEV$6=$AEO$5,成绩录入!BI48,0)</f>
        <v>0</v>
      </c>
      <c r="AEW45" s="248">
        <f>IF(AEW$6=$AEO$5,成绩录入!BJ48,0)</f>
        <v>0</v>
      </c>
      <c r="AEX45" s="248">
        <f>IF(AEX$6=$AEO$5,成绩录入!BK48,0)</f>
        <v>0</v>
      </c>
      <c r="AEY45" s="248">
        <f>IF(AEY$6=$AEO$5,成绩录入!BL48,0)</f>
        <v>0</v>
      </c>
      <c r="AEZ45" s="248">
        <f>IF(AEZ$6=$AEO$5,成绩录入!BM48,0)</f>
        <v>0</v>
      </c>
      <c r="AFA45" s="248">
        <f>IF(AFA$6=$AEO$5,成绩录入!BN48,0)</f>
        <v>0</v>
      </c>
      <c r="AFB45" s="248">
        <f>IF(AFB$6=$AEO$5,成绩录入!BO48,0)</f>
        <v>0</v>
      </c>
      <c r="AFC45" s="248">
        <f>IF(AFC$6=$AEO$5,成绩录入!BP48,0)</f>
        <v>0</v>
      </c>
      <c r="AFD45" s="248">
        <f>IF(AFD$6=$AEO$5,成绩录入!BQ48,0)</f>
        <v>0</v>
      </c>
      <c r="AFE45" s="248">
        <f>IF(AFE$6=$AEO$5,成绩录入!BR48,0)</f>
        <v>0</v>
      </c>
      <c r="AFF45" s="248">
        <f>IF(AFF$6=$AEO$5,成绩录入!BS48,0)</f>
        <v>0</v>
      </c>
      <c r="AFG45" s="248">
        <f>IF(AFG$6=$AEO$5,成绩录入!BT48,0)</f>
        <v>0</v>
      </c>
      <c r="AFH45" s="248">
        <f>IF(AFH$6=$AEO$5,成绩录入!BU48,0)</f>
        <v>0</v>
      </c>
      <c r="AFI45" s="248">
        <f>IF(AFI$6=$AEO$5,成绩录入!BV48,0)</f>
        <v>0</v>
      </c>
      <c r="AFJ45" s="248">
        <f>IF(AFJ$6=$AEO$5,成绩录入!BW48,0)</f>
        <v>0</v>
      </c>
      <c r="AFK45" s="248">
        <f>IF(AFK$6=$AEO$5,成绩录入!BX48,0)</f>
        <v>0</v>
      </c>
      <c r="AFL45" s="248">
        <f>IF(AFL$6=$AEO$5,成绩录入!BY48,0)</f>
        <v>0</v>
      </c>
      <c r="AFM45" s="248">
        <f>IF(AFM$6=$AEO$5,成绩录入!BZ48,0)</f>
        <v>0</v>
      </c>
      <c r="AFN45" s="248">
        <f>IF(AFN$6=$AEO$5,成绩录入!CA48,0)</f>
        <v>0</v>
      </c>
      <c r="AFO45" s="248">
        <f>IF(AFO$6=$AEO$5,成绩录入!CB48,0)</f>
        <v>0</v>
      </c>
      <c r="AFP45" s="248">
        <f>IF(AFP$6=$AEO$5,成绩录入!CC48,0)</f>
        <v>0</v>
      </c>
      <c r="AFQ45" s="248">
        <f>IF(AFQ$6=$AEO$5,成绩录入!CD48,0)</f>
        <v>0</v>
      </c>
      <c r="AFR45" s="248">
        <f>IF(AFR$6=$AEO$5,成绩录入!CE48,0)</f>
        <v>0</v>
      </c>
      <c r="AFS45" s="248">
        <f>IF(AFS$6=$AEO$5,成绩录入!CF48,0)</f>
        <v>0</v>
      </c>
      <c r="AFT45" s="248">
        <f>IF(AFT$6=$AEO$5,成绩录入!CG48,0)</f>
        <v>0</v>
      </c>
      <c r="AFU45" s="248">
        <f>IF(AFU$6=$AEO$5,成绩录入!CH48,0)</f>
        <v>0</v>
      </c>
      <c r="AFV45" s="248">
        <f>IF(AFV$6=$AEO$5,成绩录入!CI48,0)</f>
        <v>0</v>
      </c>
      <c r="AFW45" s="248">
        <f>IF(AFW$6=$AEO$5,成绩录入!CJ48,0)</f>
        <v>0</v>
      </c>
      <c r="AFX45" s="248">
        <f>IF(AFX$6=$AEO$5,成绩录入!CK48,0)</f>
        <v>0</v>
      </c>
      <c r="AFY45" s="248">
        <f>IF(AFY$6=$AEO$5,成绩录入!CL48,0)</f>
        <v>0</v>
      </c>
      <c r="AFZ45" s="248">
        <f>IF(AFZ$6=$AEO$5,成绩录入!CM48,0)</f>
        <v>0</v>
      </c>
      <c r="AGA45" s="248">
        <f>IF(AGA$6=$AEO$5,成绩录入!CN48,0)</f>
        <v>0</v>
      </c>
      <c r="AGB45" s="248">
        <f>IF(AGB$6=$AEO$5,成绩录入!CO48,0)</f>
        <v>0</v>
      </c>
      <c r="AGC45" s="248">
        <f>IF(AGC$6=$AEO$5,成绩录入!CP48,0)</f>
        <v>0</v>
      </c>
      <c r="AGD45" s="248">
        <f>IF(AGD$6=$AEO$5,成绩录入!CQ48,0)</f>
        <v>0</v>
      </c>
      <c r="AGE45" s="248">
        <f>IF(AGE$6=$AEO$5,成绩录入!CR48,0)</f>
        <v>0</v>
      </c>
      <c r="AGF45" s="248">
        <f>IF(AGF$6=$AEO$5,成绩录入!CS48,0)</f>
        <v>0</v>
      </c>
      <c r="AGG45" s="248">
        <f>IF(AGG$6=$AEO$5,成绩录入!CT48,0)</f>
        <v>0</v>
      </c>
      <c r="AGH45" s="248">
        <f>IF(AGH$6=$AEO$5,成绩录入!CU48,0)</f>
        <v>0</v>
      </c>
      <c r="AGI45" s="248">
        <f>IF(AGI$6=$AEO$5,成绩录入!CV48,0)</f>
        <v>0</v>
      </c>
      <c r="AGJ45" s="248">
        <f>IF(AGJ$6=$AEO$5,成绩录入!CW48,0)</f>
        <v>0</v>
      </c>
      <c r="AGK45" s="248">
        <f>IF(AGK$6=$AEO$5,成绩录入!CX48,0)</f>
        <v>0</v>
      </c>
      <c r="AGL45" s="248">
        <f>IF(AGL$6=$AEO$5,成绩录入!CY48,0)</f>
        <v>0</v>
      </c>
      <c r="AGM45" s="248">
        <f>IF(AGM$6=$AEO$5,成绩录入!CZ48,0)</f>
        <v>0</v>
      </c>
      <c r="AGN45" s="248">
        <f>IF(AGN$6=$AEO$5,成绩录入!DA48,0)</f>
        <v>0</v>
      </c>
      <c r="AGO45" s="248">
        <f>IF(AGO$6=$AEO$5,成绩录入!DB48,0)</f>
        <v>0</v>
      </c>
      <c r="AGP45" s="248">
        <f>IF(AGP$6=$AEO$5,成绩录入!DC48,0)</f>
        <v>0</v>
      </c>
      <c r="AGQ45" s="248">
        <f>IF(AGQ$6=$AEO$5,成绩录入!DD48,0)</f>
        <v>0</v>
      </c>
      <c r="AGR45" s="248">
        <f>IF(AGR$6=$AEO$5,成绩录入!DE48,0)</f>
        <v>0</v>
      </c>
      <c r="AGS45" s="248">
        <f>IF(AGS$6=$AEO$5,成绩录入!DF48,0)</f>
        <v>0</v>
      </c>
      <c r="AGT45" s="248">
        <f>IF(AGT$6=$AEO$5,成绩录入!DG48,0)</f>
        <v>0</v>
      </c>
      <c r="AGU45" s="248">
        <f>IF(AGU$6=$AEO$5,成绩录入!DH48,0)</f>
        <v>0</v>
      </c>
      <c r="AGV45" s="248">
        <f>IF(AGV$6=$AEO$5,成绩录入!DI48,0)</f>
        <v>0</v>
      </c>
      <c r="AGW45" s="248">
        <f>IF(AGW$6=$AEO$5,成绩录入!DJ48,0)</f>
        <v>0</v>
      </c>
      <c r="AGX45" s="248">
        <f>IF(AGX$6=$AEO$5,成绩录入!DK48,0)</f>
        <v>0</v>
      </c>
      <c r="AGY45" s="248">
        <f>IF(AGY$6=$AEO$5,成绩录入!DL48,0)</f>
        <v>0</v>
      </c>
      <c r="AGZ45" s="248">
        <f>IF(AGZ$6=$AEO$5,成绩录入!DM48,0)</f>
        <v>0</v>
      </c>
      <c r="AHA45" s="248">
        <f>IF(AHA$6=$AEO$5,成绩录入!DN48,0)</f>
        <v>0</v>
      </c>
      <c r="AHB45" s="248">
        <f>IF(AHB$6=$AEO$5,成绩录入!DO48,0)</f>
        <v>0</v>
      </c>
      <c r="AHC45" s="248">
        <f>IF(AHC$6=$AEO$5,成绩录入!DP48,0)</f>
        <v>0</v>
      </c>
      <c r="AHD45" s="248">
        <f>IF(AHD$6=$AEO$5,成绩录入!DQ48,0)</f>
        <v>0</v>
      </c>
      <c r="AHE45" s="248">
        <f>IF(AHE$6=$AEO$5,成绩录入!DR48,0)</f>
        <v>0</v>
      </c>
      <c r="AHF45" s="248">
        <f>IF(AHF$6=$AEO$5,成绩录入!DS48,0)</f>
        <v>0</v>
      </c>
      <c r="AHG45" s="248">
        <f>IF(AHG$6=$AEO$5,成绩录入!DT48,0)</f>
        <v>0</v>
      </c>
      <c r="AHH45" s="248">
        <f>IF(AHH$6=$AEO$5,成绩录入!DU48,0)</f>
        <v>0</v>
      </c>
      <c r="AHI45" s="248">
        <f>IF(AHI$6=$AEO$5,成绩录入!DV48,0)</f>
        <v>0</v>
      </c>
      <c r="AHJ45" s="248">
        <f>IF(AHJ$6=$AEO$5,成绩录入!DW48,0)</f>
        <v>0</v>
      </c>
      <c r="AHK45" s="248">
        <f>IF(AHK$6=$AEO$5,成绩录入!DX48,0)</f>
        <v>0</v>
      </c>
      <c r="AHL45" s="248">
        <f>IF(AHL$6=$AEO$5,成绩录入!DY48,0)</f>
        <v>0</v>
      </c>
      <c r="AHM45" s="248">
        <f>IF(AHM$6=$AEO$5,成绩录入!DZ48,0)</f>
        <v>0</v>
      </c>
      <c r="AHN45" s="248">
        <f>IF(AHN$6=$AEO$5,成绩录入!EA48,0)</f>
        <v>0</v>
      </c>
      <c r="AHO45" s="248">
        <f>IF(AHO$6=$AEO$5,成绩录入!EB48,0)</f>
        <v>0</v>
      </c>
      <c r="AHP45" s="248">
        <f>IF(AHP$6=$AEO$5,成绩录入!EC48,0)</f>
        <v>0</v>
      </c>
      <c r="AHQ45" s="248">
        <f>IF(AHQ$6=$AEO$5,成绩录入!ED48,0)</f>
        <v>0</v>
      </c>
      <c r="AHR45" s="248">
        <f>IF(AHR$6=$AEO$5,成绩录入!EE48,0)</f>
        <v>0</v>
      </c>
      <c r="AHS45" s="248">
        <f>IF(AHS$6=$AEO$5,成绩录入!EF48,0)</f>
        <v>0</v>
      </c>
      <c r="AHT45" s="248">
        <f>IF(AHT$6=$AEO$5,成绩录入!EG48,0)</f>
        <v>0</v>
      </c>
      <c r="AHU45" s="248">
        <f>IF(AHU$6=$AEO$5,成绩录入!EH48,0)</f>
        <v>0</v>
      </c>
      <c r="AHV45" s="248">
        <f>IF(AHV$6=$AEO$5,成绩录入!EI48,0)</f>
        <v>0</v>
      </c>
      <c r="AHW45" s="248">
        <f>IF(AHW$6=$AEO$5,成绩录入!EJ48,0)</f>
        <v>0</v>
      </c>
      <c r="AHX45" s="248">
        <f>IF(AHX$6=$AEO$5,成绩录入!EK48,0)</f>
        <v>0</v>
      </c>
      <c r="AHY45" s="248">
        <f>IF(AHY$6=$AEO$5,成绩录入!EL48,0)</f>
        <v>0</v>
      </c>
      <c r="AHZ45" s="248">
        <f>IF(AHZ$6=$AEO$5,成绩录入!EM48,0)</f>
        <v>0</v>
      </c>
      <c r="AIA45" s="248">
        <f>IF(AIA$6=$AEO$5,成绩录入!EN48,0)</f>
        <v>0</v>
      </c>
      <c r="AIB45" s="248">
        <f>IF(AIB$6=$AEO$5,成绩录入!EO48,0)</f>
        <v>0</v>
      </c>
      <c r="AIC45" s="248">
        <f>IF(AIC$6=$AEO$5,成绩录入!EP48,0)</f>
        <v>0</v>
      </c>
      <c r="AID45" s="248">
        <f>IF(AID$6=$AEO$5,成绩录入!EQ48,0)</f>
        <v>0</v>
      </c>
      <c r="AIE45" s="248">
        <f>IF(AIE$6=$AEO$5,成绩录入!ER48,0)</f>
        <v>0</v>
      </c>
      <c r="AIF45" s="248">
        <f>IF(AIF$6=$AEO$5,成绩录入!ES48,0)</f>
        <v>0</v>
      </c>
      <c r="AIG45" s="248">
        <f>IF(AIG$6=$AEO$5,成绩录入!ET48,0)</f>
        <v>0</v>
      </c>
      <c r="AIH45" s="248">
        <f>IF(AIH$6=$AEO$5,成绩录入!EU48,0)</f>
        <v>0</v>
      </c>
      <c r="AII45" s="248">
        <f>IF(AII$6=$AEO$5,成绩录入!EV48,0)</f>
        <v>0</v>
      </c>
      <c r="AIJ45" s="248">
        <f>IF(AIJ$6=$AEO$5,成绩录入!EW48,0)</f>
        <v>0</v>
      </c>
      <c r="AIK45" s="248">
        <f>IF(AIK$6=$AEO$5,成绩录入!EX48,0)</f>
        <v>0</v>
      </c>
      <c r="AIL45" s="218">
        <f t="shared" si="35"/>
        <v>0</v>
      </c>
      <c r="AIN45" s="214" t="str">
        <f>初始录入!A50</f>
        <v/>
      </c>
      <c r="AIO45" s="215">
        <f>初始录入!B50</f>
        <v>0</v>
      </c>
      <c r="AIP45" s="216">
        <f>初始录入!C50</f>
        <v>0</v>
      </c>
      <c r="AIQ45" s="314">
        <f>IF(平时!D43&lt;&gt;"",平时!D43,0)</f>
        <v>0</v>
      </c>
      <c r="AIR45" s="324" t="str">
        <f t="shared" si="89"/>
        <v/>
      </c>
      <c r="AIS45" s="314">
        <f>IF(过程!D43&lt;&gt;"",过程!D43,0)</f>
        <v>0</v>
      </c>
      <c r="AIT45" s="324" t="str">
        <f t="shared" si="90"/>
        <v/>
      </c>
      <c r="AIU45" s="216">
        <f>IF(期末!D43&lt;&gt;"",期末!D43,0)</f>
        <v>0</v>
      </c>
      <c r="AIV45" s="324" t="str">
        <f t="shared" si="91"/>
        <v/>
      </c>
      <c r="AIW45" s="325">
        <f t="shared" si="92"/>
        <v>0</v>
      </c>
      <c r="AIX45" s="314">
        <f>IF(平时!E43&lt;&gt;"",平时!E43,0)</f>
        <v>0</v>
      </c>
      <c r="AIY45" s="324" t="str">
        <f t="shared" si="93"/>
        <v/>
      </c>
      <c r="AIZ45" s="314">
        <f>IF(过程!E43&lt;&gt;"",过程!E43,0)</f>
        <v>0</v>
      </c>
      <c r="AJA45" s="324" t="str">
        <f t="shared" si="94"/>
        <v/>
      </c>
      <c r="AJB45" s="216">
        <f>IF(期末!E43&lt;&gt;"",期末!E43,0)</f>
        <v>0</v>
      </c>
      <c r="AJC45" s="324" t="str">
        <f t="shared" si="95"/>
        <v/>
      </c>
      <c r="AJD45" s="325">
        <f t="shared" si="96"/>
        <v>0</v>
      </c>
      <c r="AJE45" s="314">
        <f>IF(平时!F43&lt;&gt;"",平时!F43,0)</f>
        <v>0</v>
      </c>
      <c r="AJF45" s="324" t="str">
        <f t="shared" si="97"/>
        <v/>
      </c>
      <c r="AJG45" s="314">
        <f>IF(过程!F43&lt;&gt;"",过程!F43,0)</f>
        <v>0</v>
      </c>
      <c r="AJH45" s="324" t="str">
        <f t="shared" si="98"/>
        <v/>
      </c>
      <c r="AJI45" s="216">
        <f>IF(期末!F43&lt;&gt;"",期末!F43,0)</f>
        <v>0</v>
      </c>
      <c r="AJJ45" s="324" t="str">
        <f t="shared" si="99"/>
        <v/>
      </c>
      <c r="AJK45" s="325">
        <f t="shared" si="100"/>
        <v>0</v>
      </c>
      <c r="AJL45" s="314">
        <f>IF(平时!G43&lt;&gt;"",平时!G43,0)</f>
        <v>0</v>
      </c>
      <c r="AJM45" s="324" t="str">
        <f t="shared" si="101"/>
        <v/>
      </c>
      <c r="AJN45" s="314">
        <f>IF(过程!G43&lt;&gt;"",过程!G43,0)</f>
        <v>0</v>
      </c>
      <c r="AJO45" s="324" t="str">
        <f t="shared" si="102"/>
        <v/>
      </c>
      <c r="AJP45" s="216">
        <f>IF(期末!G43&lt;&gt;"",期末!G43,0)</f>
        <v>0</v>
      </c>
      <c r="AJQ45" s="324" t="str">
        <f t="shared" si="103"/>
        <v/>
      </c>
      <c r="AJR45" s="325">
        <f t="shared" si="104"/>
        <v>0</v>
      </c>
      <c r="AJS45" s="314">
        <f>IF(平时!H43&lt;&gt;"",平时!H43,0)</f>
        <v>0</v>
      </c>
      <c r="AJT45" s="324" t="str">
        <f t="shared" si="105"/>
        <v/>
      </c>
      <c r="AJU45" s="314">
        <f>IF(过程!H43&lt;&gt;"",过程!H43,0)</f>
        <v>0</v>
      </c>
      <c r="AJV45" s="324" t="str">
        <f t="shared" si="106"/>
        <v/>
      </c>
      <c r="AJW45" s="216">
        <f>IF(期末!H43&lt;&gt;"",期末!H43,0)</f>
        <v>0</v>
      </c>
      <c r="AJX45" s="324" t="str">
        <f t="shared" si="107"/>
        <v/>
      </c>
      <c r="AJY45" s="326">
        <f t="shared" si="108"/>
        <v>0</v>
      </c>
      <c r="AKA45" s="216" t="str">
        <f>初始录入!A50</f>
        <v/>
      </c>
      <c r="AKB45" s="216">
        <f>初始录入!B50</f>
        <v>0</v>
      </c>
      <c r="AKC45" s="216">
        <f>初始录入!C50</f>
        <v>0</v>
      </c>
      <c r="AKD45" s="327" t="str">
        <f>IF(初始录入!$E50=初始录入!$K$2,达成度!$D58,"")</f>
        <v/>
      </c>
      <c r="AKE45" s="327" t="str">
        <f>IF(初始录入!$E50=初始录入!$K$3,达成度!D58,"")</f>
        <v/>
      </c>
      <c r="AKF45" s="216" t="str">
        <f>IF(初始录入!$E50=初始录入!$K$4,达成度!D58,"")</f>
        <v/>
      </c>
      <c r="AKG45" s="216" t="str">
        <f>IF(初始录入!$E50=初始录入!$K$5,达成度!D58,"")</f>
        <v/>
      </c>
      <c r="AKH45" s="327" t="str">
        <f>IF(初始录入!$E50=初始录入!$K$2,达成度!E58,"")</f>
        <v/>
      </c>
      <c r="AKI45" s="327" t="str">
        <f>IF(初始录入!$E50=初始录入!$K$3,达成度!E58,"")</f>
        <v/>
      </c>
      <c r="AKJ45" s="216" t="str">
        <f>IF(初始录入!$E50=初始录入!$K$4,达成度!E58,"")</f>
        <v/>
      </c>
      <c r="AKK45" s="216" t="str">
        <f>IF(初始录入!$E50=初始录入!$K$5,达成度!E58,"")</f>
        <v/>
      </c>
      <c r="AKL45" s="327" t="str">
        <f>IF(初始录入!$E50=初始录入!$K$2,达成度!F58,"")</f>
        <v/>
      </c>
      <c r="AKM45" s="327" t="str">
        <f>IF(初始录入!$E50=初始录入!$K$3,达成度!F58,"")</f>
        <v/>
      </c>
      <c r="AKN45" s="216" t="str">
        <f>IF(初始录入!$E50=初始录入!$K$4,达成度!F58,"")</f>
        <v/>
      </c>
      <c r="AKO45" s="216" t="str">
        <f>IF(初始录入!$E50=初始录入!$K$5,达成度!F58,"")</f>
        <v/>
      </c>
      <c r="AKP45" s="327" t="str">
        <f>IF(初始录入!$E50=初始录入!$K$2,达成度!H58,"")</f>
        <v/>
      </c>
      <c r="AKQ45" s="327" t="str">
        <f>IF(初始录入!$E50=初始录入!$K$3,达成度!H58,"")</f>
        <v/>
      </c>
      <c r="AKR45" s="216" t="str">
        <f>IF(初始录入!$E50=初始录入!$K$4,达成度!H58,"")</f>
        <v/>
      </c>
      <c r="AKS45" s="216" t="str">
        <f>IF(初始录入!$E50=初始录入!$K$5,达成度!H58,"")</f>
        <v/>
      </c>
      <c r="AKT45" s="327" t="str">
        <f>IF(初始录入!$E50=初始录入!$K$2,达成度!I58,"")</f>
        <v/>
      </c>
      <c r="AKU45" s="327" t="str">
        <f>IF(初始录入!$E50=初始录入!$K$3,达成度!I58,"")</f>
        <v/>
      </c>
      <c r="AKV45" s="216" t="str">
        <f>IF(初始录入!$E50=初始录入!$K$4,达成度!I58,"")</f>
        <v/>
      </c>
      <c r="AKW45" s="216" t="str">
        <f>IF(初始录入!$E50=初始录入!$K$5,达成度!I58,"")</f>
        <v/>
      </c>
      <c r="AKX45" s="327" t="str">
        <f>IF(初始录入!$E50=初始录入!$K$2,达成度!J58,"")</f>
        <v/>
      </c>
      <c r="AKY45" s="327" t="str">
        <f>IF(初始录入!$E50=初始录入!$K$3,达成度!J58,"")</f>
        <v/>
      </c>
      <c r="AKZ45" s="216" t="str">
        <f>IF(初始录入!$E50=初始录入!$K$4,达成度!J58,"")</f>
        <v/>
      </c>
      <c r="ALA45" s="216" t="str">
        <f>IF(初始录入!$E50=初始录入!$K$5,达成度!J58,"")</f>
        <v/>
      </c>
      <c r="ALB45" s="327" t="str">
        <f>IF(初始录入!$E50=初始录入!$K$2,达成度!L58,"")</f>
        <v/>
      </c>
      <c r="ALC45" s="327" t="str">
        <f>IF(初始录入!$E50=初始录入!$K$3,达成度!L58,"")</f>
        <v/>
      </c>
      <c r="ALD45" s="216" t="str">
        <f>IF(初始录入!$E50=初始录入!$K$4,达成度!L58,"")</f>
        <v/>
      </c>
      <c r="ALE45" s="216" t="str">
        <f>IF(初始录入!$E50=初始录入!$K$5,达成度!L58,"")</f>
        <v/>
      </c>
      <c r="ALF45" s="327" t="str">
        <f>IF(初始录入!$E50=初始录入!$K$2,达成度!M58,"")</f>
        <v/>
      </c>
      <c r="ALG45" s="327" t="str">
        <f>IF(初始录入!$E50=初始录入!$K$3,达成度!M58,"")</f>
        <v/>
      </c>
      <c r="ALH45" s="216" t="str">
        <f>IF(初始录入!$E50=初始录入!$K$4,达成度!M58,"")</f>
        <v/>
      </c>
      <c r="ALI45" s="216" t="str">
        <f>IF(初始录入!$E50=初始录入!$K$5,达成度!M58,"")</f>
        <v/>
      </c>
      <c r="ALJ45" s="327" t="str">
        <f>IF(初始录入!$E50=初始录入!$K$2,达成度!N58,"")</f>
        <v/>
      </c>
      <c r="ALK45" s="327" t="str">
        <f>IF(初始录入!$E50=初始录入!$K$3,达成度!N58,"")</f>
        <v/>
      </c>
      <c r="ALL45" s="216" t="str">
        <f>IF(初始录入!$E50=初始录入!$K$4,达成度!N58,"")</f>
        <v/>
      </c>
      <c r="ALM45" s="216" t="str">
        <f>IF(初始录入!$E50=初始录入!$K$5,达成度!N58,"")</f>
        <v/>
      </c>
      <c r="ALN45" s="327" t="str">
        <f>IF(初始录入!$E50=初始录入!$K$2,达成度!P58,"")</f>
        <v/>
      </c>
      <c r="ALO45" s="327" t="str">
        <f>IF(初始录入!$E50=初始录入!$K$3,达成度!P58,"")</f>
        <v/>
      </c>
      <c r="ALP45" s="216" t="str">
        <f>IF(初始录入!$E50=初始录入!$K$4,达成度!P58,"")</f>
        <v/>
      </c>
      <c r="ALQ45" s="216" t="str">
        <f>IF(初始录入!$E50=初始录入!$K$5,达成度!P58,"")</f>
        <v/>
      </c>
      <c r="ALR45" s="327" t="str">
        <f>IF(初始录入!$E50=初始录入!$K$2,达成度!Q58,"")</f>
        <v/>
      </c>
      <c r="ALS45" s="327" t="str">
        <f>IF(初始录入!$E50=初始录入!$K$3,达成度!Q58,"")</f>
        <v/>
      </c>
      <c r="ALT45" s="216" t="str">
        <f>IF(初始录入!$E50=初始录入!$K$4,达成度!Q58,"")</f>
        <v/>
      </c>
      <c r="ALU45" s="216" t="str">
        <f>IF(初始录入!$E50=初始录入!$K$5,达成度!Q58,"")</f>
        <v/>
      </c>
      <c r="ALV45" s="327" t="str">
        <f>IF(初始录入!$E50=初始录入!$K$2,达成度!R58,"")</f>
        <v/>
      </c>
      <c r="ALW45" s="327" t="str">
        <f>IF(初始录入!$E50=初始录入!$K$3,达成度!R58,"")</f>
        <v/>
      </c>
      <c r="ALX45" s="216" t="str">
        <f>IF(初始录入!$E50=初始录入!$K$4,达成度!R58,"")</f>
        <v/>
      </c>
      <c r="ALY45" s="216"/>
      <c r="ALZ45" s="327" t="str">
        <f>IF(初始录入!$E50=初始录入!$K$2,达成度!T58,"")</f>
        <v/>
      </c>
      <c r="AMA45" s="327" t="str">
        <f>IF(初始录入!$E50=初始录入!$K$3,达成度!T58,"")</f>
        <v/>
      </c>
      <c r="AMB45" s="216" t="str">
        <f>IF(初始录入!$E50=初始录入!$K$4,达成度!T58,"")</f>
        <v/>
      </c>
      <c r="AMC45" s="216" t="str">
        <f>IF(初始录入!$E50=初始录入!$K$5,达成度!T58,"")</f>
        <v/>
      </c>
      <c r="AMD45" s="327" t="str">
        <f>IF(初始录入!$E50=初始录入!$K$2,达成度!U58,"")</f>
        <v/>
      </c>
      <c r="AME45" s="327" t="str">
        <f>IF(初始录入!$E50=初始录入!$K$3,达成度!U58,"")</f>
        <v/>
      </c>
      <c r="AMF45" s="216" t="str">
        <f>IF(初始录入!$E50=初始录入!$K$4,达成度!U58,"")</f>
        <v/>
      </c>
      <c r="AMG45" s="216" t="str">
        <f>IF(初始录入!$E50=初始录入!$K$5,达成度!U58,"")</f>
        <v/>
      </c>
      <c r="AMH45" s="327" t="str">
        <f>IF(初始录入!$E50=初始录入!$K$2,达成度!V58,"")</f>
        <v/>
      </c>
      <c r="AMI45" s="327" t="str">
        <f>IF(初始录入!$E50=初始录入!$K$3,达成度!V58,"")</f>
        <v/>
      </c>
      <c r="AMJ45" s="216" t="str">
        <f>IF(初始录入!$E50=初始录入!$K$4,达成度!W58,"")</f>
        <v/>
      </c>
      <c r="AMK45" s="216" t="str">
        <f>IF(初始录入!$E50=初始录入!$K$5,达成度!W58,"")</f>
        <v/>
      </c>
      <c r="AMM45" s="215">
        <f t="shared" si="114"/>
        <v>38</v>
      </c>
      <c r="AMN45" s="222" t="str">
        <f t="shared" si="109"/>
        <v/>
      </c>
      <c r="AMO45" s="325" t="str">
        <f>IF($AMM45&lt;=$H$7,INDEX(达成度!$G$21:$G$170,$AMM45,1),"")</f>
        <v/>
      </c>
      <c r="AMP45" s="325" t="str">
        <f>IF($AMM45&lt;=$H$7,INDEX(达成度!$K$21:$K$170,$AMM45,1),"")</f>
        <v/>
      </c>
      <c r="AMQ45" s="325" t="str">
        <f>IF($AMM45&lt;=$H$7,INDEX(达成度!$O$21:$O$170,$AMM45,1),"")</f>
        <v/>
      </c>
      <c r="AMR45" s="325" t="str">
        <f>IF($AMM45&lt;=$H$7,INDEX(达成度!$S$21:$S$170,$AMM45,1),"")</f>
        <v/>
      </c>
      <c r="AMS45" s="326" t="str">
        <f>IF($AMM45&lt;=$H$7,INDEX(达成度!$W$21:$W$170,$AMM45,1),"")</f>
        <v/>
      </c>
      <c r="AMT45" s="328"/>
      <c r="AMU45" s="336"/>
      <c r="AMV45" s="222" t="str">
        <f t="shared" si="110"/>
        <v/>
      </c>
      <c r="AMW45" s="325" t="str">
        <f>IF($AMM45&lt;=$I$7,INDEX(达成度!$G$21:$G$170,$AMM45+$H$7,1),"")</f>
        <v/>
      </c>
      <c r="AMX45" s="325" t="str">
        <f>IF($AMM45&lt;=$I$7,INDEX(达成度!$K$21:$K$170,$AMM45+$H$7,1),"")</f>
        <v/>
      </c>
      <c r="AMY45" s="325" t="str">
        <f>IF($AMM45&lt;=$I$7,INDEX(达成度!$O$21:$O$170,$AMM45+$H$7,1),"")</f>
        <v/>
      </c>
      <c r="AMZ45" s="325" t="str">
        <f>IF($AMM45&lt;=$I$7,INDEX(达成度!$S$21:$S$170,$AMM45+$H$7,1),"")</f>
        <v/>
      </c>
      <c r="ANA45" s="326" t="str">
        <f>IF($AMM45&lt;=$I$7,INDEX(达成度!$W$21:$W$170,$AMM45+$H$7,1),"")</f>
        <v/>
      </c>
      <c r="ANB45" s="206"/>
      <c r="ANC45" s="215"/>
      <c r="AND45" s="216" t="str">
        <f t="shared" si="111"/>
        <v/>
      </c>
      <c r="ANE45" s="325" t="str">
        <f>IF($AMM45&lt;=$J$7,INDEX(达成度!$G$21:$G$170,$AMM45+$H$7+$I$7,1),"")</f>
        <v/>
      </c>
      <c r="ANF45" s="325" t="str">
        <f>IF($AMM45&lt;=$J$7,INDEX(达成度!$K$21:$K$170,$AMM45+$H$7+$I$7,1),"")</f>
        <v/>
      </c>
      <c r="ANG45" s="325" t="str">
        <f>IF($AMM45&lt;=$J$7,INDEX(达成度!$O$21:$O$170,$AMM45+$H$7+$I$7,1),"")</f>
        <v/>
      </c>
      <c r="ANH45" s="325" t="str">
        <f>IF($AMM45&lt;=$J$7,INDEX(达成度!$S$21:$S$170,$AMM45+$H$7+$I$7,1),"")</f>
        <v/>
      </c>
      <c r="ANI45" s="326" t="str">
        <f>IF($AMM45&lt;=$J$7,INDEX(达成度!$W$21:$W$170,$AMM45+$H$7+$I$7,1),"")</f>
        <v/>
      </c>
      <c r="ANK45" s="215"/>
      <c r="ANL45" s="216" t="str">
        <f t="shared" si="112"/>
        <v/>
      </c>
      <c r="ANM45" s="325" t="str">
        <f>IF($AMM45&lt;=$K$7,INDEX(达成度!$G$21:$G$170,$AMM45+$H$7+$I$7+$J$7,1),"")</f>
        <v/>
      </c>
      <c r="ANN45" s="325" t="str">
        <f>IF($AMM45&lt;=$K$7,INDEX(达成度!$K$21:$K$170,$AMM45+$H$7+$I$7+$J$7,1),"")</f>
        <v/>
      </c>
      <c r="ANO45" s="325" t="str">
        <f>IF($AMM45&lt;=$K$7,INDEX(达成度!$O$21:$O$170,$AMM45+$H$7+$I$7+$J$7,1),"")</f>
        <v/>
      </c>
      <c r="ANP45" s="325" t="str">
        <f>IF($AMM45&lt;=$K$7,INDEX(达成度!$S$21:$S$170,$AMM45+$H$7+$I$7+$J$7,1),"")</f>
        <v/>
      </c>
      <c r="ANQ45" s="326" t="str">
        <f>IF($AMM45&lt;=$K$7,INDEX(达成度!$W$21:$W$170,$AMM45+$H$7+$I$7+$J$7,1),"")</f>
        <v/>
      </c>
    </row>
    <row r="46" ht="18" customHeight="1" spans="1:1024 1025:1057">
      <c r="A46" s="215" t="str">
        <f>初始录入!A51</f>
        <v/>
      </c>
      <c r="B46" s="216" t="str">
        <f>IF(初始录入!B51&lt;&gt;"",初始录入!B51,"")</f>
        <v/>
      </c>
      <c r="C46" s="216" t="str">
        <f>IF(初始录入!C51&lt;&gt;"",初始录入!C51,"")</f>
        <v/>
      </c>
      <c r="D46" s="216" t="str">
        <f>IF(初始录入!D51&lt;&gt;"",初始录入!D51,"")</f>
        <v/>
      </c>
      <c r="E46" s="218" t="str">
        <f>IF(初始录入!E51&lt;&gt;"",初始录入!E51,"")</f>
        <v/>
      </c>
      <c r="G46" s="330"/>
      <c r="H46" s="295">
        <f>IF(初始录入!E51=H$6,1,0)</f>
        <v>0</v>
      </c>
      <c r="I46" s="295">
        <f>IF(初始录入!E51=I$6,1,0)</f>
        <v>0</v>
      </c>
      <c r="J46" s="295">
        <f>IF(初始录入!E51=J$6,1,0)</f>
        <v>0</v>
      </c>
      <c r="K46" s="321">
        <f>IF(初始录入!E51=K$6,1,0)</f>
        <v>0</v>
      </c>
      <c r="L46" s="28"/>
      <c r="X46" s="28"/>
      <c r="Y46" s="294">
        <v>100</v>
      </c>
      <c r="Z46" s="295">
        <f>成绩录入!$F$7</f>
        <v>0</v>
      </c>
      <c r="AA46" s="295">
        <f>成绩录入!F49</f>
        <v>0</v>
      </c>
      <c r="AB46" s="296">
        <f>IF(初始录入!$M$7&lt;&gt;"",IF(成绩录入!$F$7&lt;&gt;"",IF(初始录入!$P$7="次数",AA46/Z46*Y46,成绩录入!F49),0),0)</f>
        <v>0</v>
      </c>
      <c r="AC46" s="297">
        <f t="shared" si="161"/>
        <v>0</v>
      </c>
      <c r="AD46" s="297">
        <f t="shared" si="162"/>
        <v>0</v>
      </c>
      <c r="AE46" s="297">
        <f t="shared" si="163"/>
        <v>0</v>
      </c>
      <c r="AF46" s="297">
        <f t="shared" si="164"/>
        <v>0</v>
      </c>
      <c r="AG46" s="297">
        <f t="shared" si="165"/>
        <v>0</v>
      </c>
      <c r="AH46" s="298">
        <f t="shared" si="37"/>
        <v>0</v>
      </c>
      <c r="AI46" s="28"/>
      <c r="AJ46" s="260">
        <f>成绩录入!I49</f>
        <v>0</v>
      </c>
      <c r="AK46" s="248">
        <f>成绩录入!J49</f>
        <v>0</v>
      </c>
      <c r="AL46" s="248">
        <f>成绩录入!K49</f>
        <v>0</v>
      </c>
      <c r="AM46" s="248">
        <f>成绩录入!L49</f>
        <v>0</v>
      </c>
      <c r="AN46" s="248">
        <f>成绩录入!M49</f>
        <v>0</v>
      </c>
      <c r="AO46" s="298">
        <f t="shared" si="38"/>
        <v>0</v>
      </c>
      <c r="AP46" s="299"/>
      <c r="AQ46" s="260">
        <f>成绩录入!I49</f>
        <v>0</v>
      </c>
      <c r="AR46" s="248">
        <f>成绩录入!J49</f>
        <v>0</v>
      </c>
      <c r="AS46" s="248">
        <f>成绩录入!K49</f>
        <v>0</v>
      </c>
      <c r="AT46" s="248">
        <f>成绩录入!L49</f>
        <v>0</v>
      </c>
      <c r="AU46" s="248">
        <f>成绩录入!M49</f>
        <v>0</v>
      </c>
      <c r="AV46" s="298">
        <f t="shared" si="39"/>
        <v>0</v>
      </c>
      <c r="AW46" s="299"/>
      <c r="AX46" s="260">
        <f>成绩录入!I49</f>
        <v>0</v>
      </c>
      <c r="AY46" s="248">
        <f>成绩录入!J49</f>
        <v>0</v>
      </c>
      <c r="AZ46" s="248">
        <f>成绩录入!K49</f>
        <v>0</v>
      </c>
      <c r="BA46" s="248">
        <f>成绩录入!L49</f>
        <v>0</v>
      </c>
      <c r="BB46" s="248">
        <f>成绩录入!M49</f>
        <v>0</v>
      </c>
      <c r="BC46" s="298">
        <f t="shared" si="40"/>
        <v>0</v>
      </c>
      <c r="BD46" s="299"/>
      <c r="BE46" s="260">
        <f>成绩录入!I49</f>
        <v>0</v>
      </c>
      <c r="BF46" s="248">
        <f>成绩录入!J49</f>
        <v>0</v>
      </c>
      <c r="BG46" s="248">
        <f>成绩录入!K49</f>
        <v>0</v>
      </c>
      <c r="BH46" s="248">
        <f>成绩录入!L49</f>
        <v>0</v>
      </c>
      <c r="BI46" s="248">
        <f>成绩录入!M49</f>
        <v>0</v>
      </c>
      <c r="BJ46" s="298">
        <f t="shared" si="41"/>
        <v>0</v>
      </c>
      <c r="BK46" s="299"/>
      <c r="BL46" s="260">
        <f>成绩录入!I49</f>
        <v>0</v>
      </c>
      <c r="BM46" s="248">
        <f>成绩录入!J49</f>
        <v>0</v>
      </c>
      <c r="BN46" s="248">
        <f>成绩录入!K49</f>
        <v>0</v>
      </c>
      <c r="BO46" s="248">
        <f>成绩录入!L49</f>
        <v>0</v>
      </c>
      <c r="BP46" s="248">
        <f>成绩录入!M49</f>
        <v>0</v>
      </c>
      <c r="BQ46" s="298">
        <f t="shared" si="42"/>
        <v>0</v>
      </c>
      <c r="BR46" s="300"/>
      <c r="BS46" s="260">
        <f>成绩录入!P49</f>
        <v>0</v>
      </c>
      <c r="BT46" s="248">
        <f>成绩录入!Q49</f>
        <v>0</v>
      </c>
      <c r="BU46" s="248">
        <f>成绩录入!R49</f>
        <v>0</v>
      </c>
      <c r="BV46" s="248">
        <f>成绩录入!S49</f>
        <v>0</v>
      </c>
      <c r="BW46" s="248">
        <f>成绩录入!T49</f>
        <v>0</v>
      </c>
      <c r="BX46" s="248">
        <f>成绩录入!U49</f>
        <v>0</v>
      </c>
      <c r="BY46" s="248">
        <f>成绩录入!V49</f>
        <v>0</v>
      </c>
      <c r="BZ46" s="248">
        <f>成绩录入!W49</f>
        <v>0</v>
      </c>
      <c r="CA46" s="248">
        <f>成绩录入!X49</f>
        <v>0</v>
      </c>
      <c r="CB46" s="248">
        <f>成绩录入!Y49</f>
        <v>0</v>
      </c>
      <c r="CC46" s="298">
        <f t="shared" si="43"/>
        <v>0</v>
      </c>
      <c r="CD46" s="299"/>
      <c r="CE46" s="260">
        <f>成绩录入!P49</f>
        <v>0</v>
      </c>
      <c r="CF46" s="248">
        <f>成绩录入!Q49</f>
        <v>0</v>
      </c>
      <c r="CG46" s="248">
        <f>成绩录入!R49</f>
        <v>0</v>
      </c>
      <c r="CH46" s="248">
        <f>成绩录入!S49</f>
        <v>0</v>
      </c>
      <c r="CI46" s="248">
        <f>成绩录入!T49</f>
        <v>0</v>
      </c>
      <c r="CJ46" s="248">
        <f>成绩录入!U49</f>
        <v>0</v>
      </c>
      <c r="CK46" s="248">
        <f>成绩录入!V49</f>
        <v>0</v>
      </c>
      <c r="CL46" s="248">
        <f>成绩录入!W49</f>
        <v>0</v>
      </c>
      <c r="CM46" s="248">
        <f>成绩录入!X49</f>
        <v>0</v>
      </c>
      <c r="CN46" s="248">
        <f>成绩录入!Y49</f>
        <v>0</v>
      </c>
      <c r="CO46" s="298">
        <f t="shared" si="44"/>
        <v>0</v>
      </c>
      <c r="CP46" s="299"/>
      <c r="CQ46" s="260">
        <f>成绩录入!P49</f>
        <v>0</v>
      </c>
      <c r="CR46" s="248">
        <f>成绩录入!Q49</f>
        <v>0</v>
      </c>
      <c r="CS46" s="248">
        <f>成绩录入!R49</f>
        <v>0</v>
      </c>
      <c r="CT46" s="248">
        <f>成绩录入!S49</f>
        <v>0</v>
      </c>
      <c r="CU46" s="248">
        <f>成绩录入!T49</f>
        <v>0</v>
      </c>
      <c r="CV46" s="248">
        <f>成绩录入!U49</f>
        <v>0</v>
      </c>
      <c r="CW46" s="248">
        <f>成绩录入!V49</f>
        <v>0</v>
      </c>
      <c r="CX46" s="248">
        <f>成绩录入!W49</f>
        <v>0</v>
      </c>
      <c r="CY46" s="248">
        <f>成绩录入!X49</f>
        <v>0</v>
      </c>
      <c r="CZ46" s="248">
        <f>成绩录入!Y49</f>
        <v>0</v>
      </c>
      <c r="DA46" s="298">
        <f t="shared" si="45"/>
        <v>0</v>
      </c>
      <c r="DB46" s="299"/>
      <c r="DC46" s="260">
        <f>成绩录入!P49</f>
        <v>0</v>
      </c>
      <c r="DD46" s="248">
        <f>成绩录入!Q49</f>
        <v>0</v>
      </c>
      <c r="DE46" s="248">
        <f>成绩录入!R49</f>
        <v>0</v>
      </c>
      <c r="DF46" s="248">
        <f>成绩录入!S49</f>
        <v>0</v>
      </c>
      <c r="DG46" s="248">
        <f>成绩录入!T49</f>
        <v>0</v>
      </c>
      <c r="DH46" s="248">
        <f>成绩录入!U49</f>
        <v>0</v>
      </c>
      <c r="DI46" s="248">
        <f>成绩录入!V49</f>
        <v>0</v>
      </c>
      <c r="DJ46" s="248">
        <f>成绩录入!W49</f>
        <v>0</v>
      </c>
      <c r="DK46" s="248">
        <f>成绩录入!X49</f>
        <v>0</v>
      </c>
      <c r="DL46" s="248">
        <f>成绩录入!Y49</f>
        <v>0</v>
      </c>
      <c r="DM46" s="298">
        <f t="shared" si="46"/>
        <v>0</v>
      </c>
      <c r="DN46" s="299"/>
      <c r="DO46" s="260">
        <f>成绩录入!P49</f>
        <v>0</v>
      </c>
      <c r="DP46" s="248">
        <f>成绩录入!Q49</f>
        <v>0</v>
      </c>
      <c r="DQ46" s="248">
        <f>成绩录入!R49</f>
        <v>0</v>
      </c>
      <c r="DR46" s="248">
        <f>成绩录入!S49</f>
        <v>0</v>
      </c>
      <c r="DS46" s="248">
        <f>成绩录入!T49</f>
        <v>0</v>
      </c>
      <c r="DT46" s="248">
        <f>成绩录入!U49</f>
        <v>0</v>
      </c>
      <c r="DU46" s="248">
        <f>成绩录入!V49</f>
        <v>0</v>
      </c>
      <c r="DV46" s="248">
        <f>成绩录入!W49</f>
        <v>0</v>
      </c>
      <c r="DW46" s="248">
        <f>成绩录入!X49</f>
        <v>0</v>
      </c>
      <c r="DX46" s="248">
        <f>成绩录入!Y49</f>
        <v>0</v>
      </c>
      <c r="DY46" s="298">
        <f t="shared" si="47"/>
        <v>0</v>
      </c>
      <c r="DZ46" s="299"/>
      <c r="EA46" s="301" t="e">
        <f t="shared" si="48"/>
        <v>#DIV/0!</v>
      </c>
      <c r="EB46" s="297" t="e">
        <f t="shared" si="49"/>
        <v>#DIV/0!</v>
      </c>
      <c r="EC46" s="297" t="e">
        <f t="shared" si="50"/>
        <v>#DIV/0!</v>
      </c>
      <c r="ED46" s="297" t="e">
        <f t="shared" si="51"/>
        <v>#DIV/0!</v>
      </c>
      <c r="EE46" s="297" t="e">
        <f t="shared" si="52"/>
        <v>#DIV/0!</v>
      </c>
      <c r="EF46" s="302" t="e">
        <f t="shared" si="53"/>
        <v>#DIV/0!</v>
      </c>
      <c r="EG46" s="303"/>
      <c r="EH46" s="304">
        <f t="shared" si="54"/>
        <v>0</v>
      </c>
      <c r="EI46" s="296">
        <f>成绩录入!I49</f>
        <v>0</v>
      </c>
      <c r="EJ46" s="296">
        <f>成绩录入!J49</f>
        <v>0</v>
      </c>
      <c r="EK46" s="296">
        <f>成绩录入!K49</f>
        <v>0</v>
      </c>
      <c r="EL46" s="296">
        <f>成绩录入!L49</f>
        <v>0</v>
      </c>
      <c r="EM46" s="296">
        <f>成绩录入!M49</f>
        <v>0</v>
      </c>
      <c r="EN46" s="296">
        <f>成绩录入!P49</f>
        <v>0</v>
      </c>
      <c r="EO46" s="296">
        <f>成绩录入!Q49</f>
        <v>0</v>
      </c>
      <c r="EP46" s="296">
        <f>成绩录入!R49</f>
        <v>0</v>
      </c>
      <c r="EQ46" s="296">
        <f>成绩录入!S49</f>
        <v>0</v>
      </c>
      <c r="ER46" s="296">
        <f>成绩录入!T49</f>
        <v>0</v>
      </c>
      <c r="ES46" s="296">
        <f>成绩录入!U49</f>
        <v>0</v>
      </c>
      <c r="ET46" s="296">
        <f>成绩录入!V49</f>
        <v>0</v>
      </c>
      <c r="EU46" s="296">
        <f>成绩录入!W49</f>
        <v>0</v>
      </c>
      <c r="EV46" s="296">
        <f>成绩录入!X49</f>
        <v>0</v>
      </c>
      <c r="EW46" s="302">
        <f>成绩录入!Y49</f>
        <v>0</v>
      </c>
      <c r="EX46" s="303"/>
      <c r="EY46" s="304" t="str">
        <f t="shared" si="170"/>
        <v/>
      </c>
      <c r="EZ46" s="296" t="str">
        <f t="shared" si="170"/>
        <v/>
      </c>
      <c r="FA46" s="296" t="str">
        <f t="shared" si="170"/>
        <v/>
      </c>
      <c r="FB46" s="296" t="str">
        <f t="shared" si="170"/>
        <v/>
      </c>
      <c r="FC46" s="302">
        <f>成绩录入!AB49</f>
        <v>0</v>
      </c>
      <c r="FD46" s="303"/>
      <c r="FE46" s="304" t="str">
        <f t="shared" si="56"/>
        <v>√</v>
      </c>
      <c r="FF46" s="296" t="str">
        <f t="shared" si="57"/>
        <v>√</v>
      </c>
      <c r="FG46" s="296" t="str">
        <f t="shared" si="58"/>
        <v>√</v>
      </c>
      <c r="FH46" s="296" t="str">
        <f t="shared" si="59"/>
        <v>√</v>
      </c>
      <c r="FI46" s="302" t="str">
        <f t="shared" si="60"/>
        <v>√</v>
      </c>
      <c r="FJ46" s="299"/>
      <c r="FK46" s="260">
        <f>成绩录入!AB49</f>
        <v>0</v>
      </c>
      <c r="FL46" s="248">
        <f>成绩录入!AC49</f>
        <v>0</v>
      </c>
      <c r="FM46" s="248">
        <f>成绩录入!AD49</f>
        <v>0</v>
      </c>
      <c r="FN46" s="248">
        <f>成绩录入!AE49</f>
        <v>0</v>
      </c>
      <c r="FO46" s="248">
        <f>成绩录入!AF49</f>
        <v>0</v>
      </c>
      <c r="FP46" s="248">
        <f>成绩录入!AG49</f>
        <v>0</v>
      </c>
      <c r="FQ46" s="298">
        <f t="shared" si="61"/>
        <v>0</v>
      </c>
      <c r="FR46" s="299"/>
      <c r="FS46" s="260">
        <f>成绩录入!AB49</f>
        <v>0</v>
      </c>
      <c r="FT46" s="248">
        <f>成绩录入!AC49</f>
        <v>0</v>
      </c>
      <c r="FU46" s="248">
        <f>成绩录入!AD49</f>
        <v>0</v>
      </c>
      <c r="FV46" s="248">
        <f>成绩录入!AE49</f>
        <v>0</v>
      </c>
      <c r="FW46" s="248">
        <f>成绩录入!AF49</f>
        <v>0</v>
      </c>
      <c r="FX46" s="333">
        <f>成绩录入!AG49</f>
        <v>0</v>
      </c>
      <c r="FY46" s="298">
        <f t="shared" si="62"/>
        <v>0</v>
      </c>
      <c r="FZ46" s="299"/>
      <c r="GA46" s="260">
        <f>成绩录入!AB49</f>
        <v>0</v>
      </c>
      <c r="GB46" s="248">
        <f>成绩录入!AC49</f>
        <v>0</v>
      </c>
      <c r="GC46" s="248">
        <f>成绩录入!AD49</f>
        <v>0</v>
      </c>
      <c r="GD46" s="248">
        <f>成绩录入!AE49</f>
        <v>0</v>
      </c>
      <c r="GE46" s="248">
        <f>成绩录入!AF49</f>
        <v>0</v>
      </c>
      <c r="GF46" s="248">
        <f>成绩录入!AG49</f>
        <v>0</v>
      </c>
      <c r="GG46" s="298">
        <f t="shared" si="63"/>
        <v>0</v>
      </c>
      <c r="GH46" s="299"/>
      <c r="GI46" s="260">
        <f>成绩录入!AB49</f>
        <v>0</v>
      </c>
      <c r="GJ46" s="248">
        <f>成绩录入!AC49</f>
        <v>0</v>
      </c>
      <c r="GK46" s="248">
        <f>成绩录入!AD49</f>
        <v>0</v>
      </c>
      <c r="GL46" s="248">
        <f>成绩录入!AE49</f>
        <v>0</v>
      </c>
      <c r="GM46" s="248">
        <f>成绩录入!AF49</f>
        <v>0</v>
      </c>
      <c r="GN46" s="248">
        <f>成绩录入!AG49</f>
        <v>0</v>
      </c>
      <c r="GO46" s="298">
        <f t="shared" si="64"/>
        <v>0</v>
      </c>
      <c r="GP46" s="299"/>
      <c r="GQ46" s="260">
        <f>成绩录入!AB49</f>
        <v>0</v>
      </c>
      <c r="GR46" s="248">
        <f>成绩录入!AC49</f>
        <v>0</v>
      </c>
      <c r="GS46" s="248">
        <f>成绩录入!AD49</f>
        <v>0</v>
      </c>
      <c r="GT46" s="248">
        <f>成绩录入!AE49</f>
        <v>0</v>
      </c>
      <c r="GU46" s="248">
        <f>成绩录入!AF49</f>
        <v>0</v>
      </c>
      <c r="GV46" s="248">
        <f>成绩录入!AG49</f>
        <v>0</v>
      </c>
      <c r="GW46" s="298">
        <f t="shared" si="65"/>
        <v>0</v>
      </c>
      <c r="GX46" s="299"/>
      <c r="GY46" s="247">
        <f>成绩录入!AJ49</f>
        <v>0</v>
      </c>
      <c r="GZ46" s="248">
        <f>成绩录入!AK49</f>
        <v>0</v>
      </c>
      <c r="HA46" s="248">
        <f>成绩录入!AL49</f>
        <v>0</v>
      </c>
      <c r="HB46" s="248">
        <f>成绩录入!AM49</f>
        <v>0</v>
      </c>
      <c r="HC46" s="248">
        <f>成绩录入!AN49</f>
        <v>0</v>
      </c>
      <c r="HD46" s="248">
        <f>成绩录入!AO49</f>
        <v>0</v>
      </c>
      <c r="HE46" s="310">
        <f t="shared" si="171"/>
        <v>0</v>
      </c>
      <c r="HF46" s="299"/>
      <c r="HG46" s="247">
        <f>成绩录入!AJ49</f>
        <v>0</v>
      </c>
      <c r="HH46" s="248">
        <f>成绩录入!AK49</f>
        <v>0</v>
      </c>
      <c r="HI46" s="248">
        <f>成绩录入!AL49</f>
        <v>0</v>
      </c>
      <c r="HJ46" s="248">
        <f>成绩录入!AM49</f>
        <v>0</v>
      </c>
      <c r="HK46" s="248">
        <f>成绩录入!AN49</f>
        <v>0</v>
      </c>
      <c r="HL46" s="248">
        <f>成绩录入!AO49</f>
        <v>0</v>
      </c>
      <c r="HM46" s="310">
        <f t="shared" si="172"/>
        <v>0</v>
      </c>
      <c r="HN46" s="299"/>
      <c r="HO46" s="247">
        <f>成绩录入!AJ49</f>
        <v>0</v>
      </c>
      <c r="HP46" s="248">
        <f>成绩录入!AK49</f>
        <v>0</v>
      </c>
      <c r="HQ46" s="248">
        <f>成绩录入!AL49</f>
        <v>0</v>
      </c>
      <c r="HR46" s="248">
        <f>成绩录入!AM49</f>
        <v>0</v>
      </c>
      <c r="HS46" s="248">
        <f>成绩录入!AN49</f>
        <v>0</v>
      </c>
      <c r="HT46" s="248">
        <f>成绩录入!AO49</f>
        <v>0</v>
      </c>
      <c r="HU46" s="310">
        <f t="shared" si="173"/>
        <v>0</v>
      </c>
      <c r="HV46" s="299"/>
      <c r="HW46" s="247">
        <f>成绩录入!AJ49</f>
        <v>0</v>
      </c>
      <c r="HX46" s="248">
        <f>成绩录入!AK49</f>
        <v>0</v>
      </c>
      <c r="HY46" s="248">
        <f>成绩录入!AL49</f>
        <v>0</v>
      </c>
      <c r="HZ46" s="248">
        <f>成绩录入!AM49</f>
        <v>0</v>
      </c>
      <c r="IA46" s="248">
        <f>成绩录入!AN49</f>
        <v>0</v>
      </c>
      <c r="IB46" s="248">
        <f>成绩录入!AO49</f>
        <v>0</v>
      </c>
      <c r="IC46" s="310">
        <f t="shared" si="174"/>
        <v>0</v>
      </c>
      <c r="ID46" s="299"/>
      <c r="IE46" s="247">
        <f>成绩录入!AJ49</f>
        <v>0</v>
      </c>
      <c r="IF46" s="248">
        <f>成绩录入!AK49</f>
        <v>0</v>
      </c>
      <c r="IG46" s="248">
        <f>成绩录入!AL49</f>
        <v>0</v>
      </c>
      <c r="IH46" s="248">
        <f>成绩录入!AM49</f>
        <v>0</v>
      </c>
      <c r="II46" s="248">
        <f>成绩录入!AN49</f>
        <v>0</v>
      </c>
      <c r="IJ46" s="248">
        <f>成绩录入!AO49</f>
        <v>0</v>
      </c>
      <c r="IK46" s="310">
        <f t="shared" si="175"/>
        <v>0</v>
      </c>
      <c r="IL46" s="299"/>
      <c r="IM46" s="313" t="e">
        <f t="shared" si="71"/>
        <v>#DIV/0!</v>
      </c>
      <c r="IN46" s="314" t="e">
        <f t="shared" si="72"/>
        <v>#DIV/0!</v>
      </c>
      <c r="IO46" s="314" t="e">
        <f t="shared" si="73"/>
        <v>#DIV/0!</v>
      </c>
      <c r="IP46" s="314" t="e">
        <f t="shared" si="74"/>
        <v>#DIV/0!</v>
      </c>
      <c r="IQ46" s="314" t="e">
        <f t="shared" si="75"/>
        <v>#DIV/0!</v>
      </c>
      <c r="IR46" s="315" t="e">
        <f t="shared" si="76"/>
        <v>#DIV/0!</v>
      </c>
      <c r="IS46" s="316"/>
      <c r="IT46" s="214">
        <f>成绩录入!AR49</f>
        <v>0</v>
      </c>
      <c r="IU46" s="216">
        <f>成绩录入!AS49</f>
        <v>0</v>
      </c>
      <c r="IV46" s="216">
        <f>成绩录入!AT49</f>
        <v>0</v>
      </c>
      <c r="IW46" s="216">
        <f>成绩录入!AU49</f>
        <v>0</v>
      </c>
      <c r="IX46" s="216">
        <f>成绩录入!AV49</f>
        <v>0</v>
      </c>
      <c r="IY46" s="216">
        <f>成绩录入!AW49</f>
        <v>0</v>
      </c>
      <c r="IZ46" s="298">
        <f t="shared" si="77"/>
        <v>0</v>
      </c>
      <c r="JA46" s="299"/>
      <c r="JB46" s="317">
        <f>成绩录入!AR49</f>
        <v>0</v>
      </c>
      <c r="JC46" s="216">
        <f>成绩录入!AS49</f>
        <v>0</v>
      </c>
      <c r="JD46" s="216">
        <f>成绩录入!AT49</f>
        <v>0</v>
      </c>
      <c r="JE46" s="216">
        <f>成绩录入!AU49</f>
        <v>0</v>
      </c>
      <c r="JF46" s="216">
        <f>成绩录入!AV49</f>
        <v>0</v>
      </c>
      <c r="JG46" s="216">
        <f>成绩录入!AW49</f>
        <v>0</v>
      </c>
      <c r="JH46" s="298">
        <f t="shared" si="78"/>
        <v>0</v>
      </c>
      <c r="JI46" s="299"/>
      <c r="JJ46" s="248">
        <f>成绩录入!AR49</f>
        <v>0</v>
      </c>
      <c r="JK46" s="248">
        <f>成绩录入!AS49</f>
        <v>0</v>
      </c>
      <c r="JL46" s="248">
        <f>成绩录入!AT49</f>
        <v>0</v>
      </c>
      <c r="JM46" s="248">
        <f>成绩录入!AU49</f>
        <v>0</v>
      </c>
      <c r="JN46" s="248">
        <f>成绩录入!AV49</f>
        <v>0</v>
      </c>
      <c r="JO46" s="248">
        <f>成绩录入!AW49</f>
        <v>0</v>
      </c>
      <c r="JP46" s="298">
        <f t="shared" si="79"/>
        <v>0</v>
      </c>
      <c r="JQ46" s="299"/>
      <c r="JR46" s="308">
        <f>成绩录入!AR49</f>
        <v>0</v>
      </c>
      <c r="JS46" s="248">
        <f>成绩录入!AS49</f>
        <v>0</v>
      </c>
      <c r="JT46" s="248">
        <f>成绩录入!AT49</f>
        <v>0</v>
      </c>
      <c r="JU46" s="248">
        <f>成绩录入!AU49</f>
        <v>0</v>
      </c>
      <c r="JV46" s="248">
        <f>成绩录入!AV49</f>
        <v>0</v>
      </c>
      <c r="JW46" s="248">
        <f>成绩录入!AW49</f>
        <v>0</v>
      </c>
      <c r="JX46" s="298">
        <f t="shared" si="80"/>
        <v>0</v>
      </c>
      <c r="JY46" s="299"/>
      <c r="JZ46" s="308">
        <f>成绩录入!AR49</f>
        <v>0</v>
      </c>
      <c r="KA46" s="248">
        <f>成绩录入!AS49</f>
        <v>0</v>
      </c>
      <c r="KB46" s="248">
        <f>成绩录入!AT49</f>
        <v>0</v>
      </c>
      <c r="KC46" s="248">
        <f>成绩录入!AU49</f>
        <v>0</v>
      </c>
      <c r="KD46" s="248">
        <f>成绩录入!AV49</f>
        <v>0</v>
      </c>
      <c r="KE46" s="248">
        <f>成绩录入!AW49</f>
        <v>0</v>
      </c>
      <c r="KF46" s="298">
        <f t="shared" si="81"/>
        <v>0</v>
      </c>
      <c r="KG46" s="299"/>
      <c r="KH46" s="313">
        <f t="shared" si="166"/>
        <v>0</v>
      </c>
      <c r="KI46" s="314">
        <f t="shared" si="82"/>
        <v>0</v>
      </c>
      <c r="KJ46" s="314">
        <f t="shared" si="83"/>
        <v>0</v>
      </c>
      <c r="KK46" s="314">
        <f t="shared" si="84"/>
        <v>0</v>
      </c>
      <c r="KL46" s="314">
        <f t="shared" si="85"/>
        <v>0</v>
      </c>
      <c r="KM46" s="315">
        <f t="shared" si="86"/>
        <v>0</v>
      </c>
      <c r="KN46" s="90"/>
      <c r="KO46" s="294">
        <f>IF(总评!G44&lt;60,1,0)</f>
        <v>0</v>
      </c>
      <c r="KP46" s="295">
        <f t="shared" si="167"/>
        <v>0</v>
      </c>
      <c r="KQ46" s="295">
        <f t="shared" si="168"/>
        <v>0</v>
      </c>
      <c r="KR46" s="321">
        <f t="shared" si="169"/>
        <v>0</v>
      </c>
      <c r="KS46" s="321">
        <f t="shared" si="87"/>
        <v>0</v>
      </c>
      <c r="KT46" s="27"/>
      <c r="KU46" s="27"/>
      <c r="KV46" s="27"/>
      <c r="KW46" s="27"/>
      <c r="KX46" s="27"/>
      <c r="KY46" s="27"/>
      <c r="KZ46" s="27"/>
      <c r="LA46" s="27"/>
      <c r="LB46" s="27"/>
      <c r="LC46" s="27"/>
      <c r="OT46" s="247">
        <f>IF(OT$6=$OS$5,成绩录入!BC49,0)</f>
        <v>0</v>
      </c>
      <c r="OU46" s="248">
        <f>IF(OU$6=$OS$5,成绩录入!BD49,0)</f>
        <v>0</v>
      </c>
      <c r="OV46" s="248">
        <f>IF(OV$6=$OS$5,成绩录入!BE49,0)</f>
        <v>0</v>
      </c>
      <c r="OW46" s="248">
        <f>IF(OW$6=$OS$5,成绩录入!BF49,0)</f>
        <v>0</v>
      </c>
      <c r="OX46" s="248">
        <f>IF(OX$6=$OS$5,成绩录入!BG49,0)</f>
        <v>0</v>
      </c>
      <c r="OY46" s="248">
        <f>IF(OY$6=$OS$5,成绩录入!BH49,0)</f>
        <v>0</v>
      </c>
      <c r="OZ46" s="248">
        <f>IF(OZ$6=$OS$5,成绩录入!BI49,0)</f>
        <v>0</v>
      </c>
      <c r="PA46" s="248">
        <f>IF(PA$6=$OS$5,成绩录入!BJ49,0)</f>
        <v>0</v>
      </c>
      <c r="PB46" s="248">
        <f>IF(PB$6=$OS$5,成绩录入!BK49,0)</f>
        <v>0</v>
      </c>
      <c r="PC46" s="248">
        <f>IF(PC$6=$OS$5,成绩录入!BL49,0)</f>
        <v>0</v>
      </c>
      <c r="PD46" s="248">
        <f>IF(PD$6=$OS$5,成绩录入!BM49,0)</f>
        <v>0</v>
      </c>
      <c r="PE46" s="248">
        <f>IF(PE$6=$OS$5,成绩录入!BN49,0)</f>
        <v>0</v>
      </c>
      <c r="PF46" s="248">
        <f>IF(PF$6=$OS$5,成绩录入!BO49,0)</f>
        <v>0</v>
      </c>
      <c r="PG46" s="248">
        <f>IF(PG$6=$OS$5,成绩录入!BP49,0)</f>
        <v>0</v>
      </c>
      <c r="PH46" s="248">
        <f>IF(PH$6=$OS$5,成绩录入!BQ49,0)</f>
        <v>0</v>
      </c>
      <c r="PI46" s="248">
        <f>IF(PI$6=$OS$5,成绩录入!BR49,0)</f>
        <v>0</v>
      </c>
      <c r="PJ46" s="248">
        <f>IF(PJ$6=$OS$5,成绩录入!BS49,0)</f>
        <v>0</v>
      </c>
      <c r="PK46" s="248">
        <f>IF(PK$6=$OS$5,成绩录入!BT49,0)</f>
        <v>0</v>
      </c>
      <c r="PL46" s="248">
        <f>IF(PL$6=$OS$5,成绩录入!BU49,0)</f>
        <v>0</v>
      </c>
      <c r="PM46" s="248">
        <f>IF(PM$6=$OS$5,成绩录入!BV49,0)</f>
        <v>0</v>
      </c>
      <c r="PN46" s="248">
        <f>IF(PN$6=$OS$5,成绩录入!BW49,0)</f>
        <v>0</v>
      </c>
      <c r="PO46" s="248">
        <f>IF(PO$6=$OS$5,成绩录入!BX49,0)</f>
        <v>0</v>
      </c>
      <c r="PP46" s="248">
        <f>IF(PP$6=$OS$5,成绩录入!BY49,0)</f>
        <v>0</v>
      </c>
      <c r="PQ46" s="248">
        <f>IF(PQ$6=$OS$5,成绩录入!BZ49,0)</f>
        <v>0</v>
      </c>
      <c r="PR46" s="248">
        <f>IF(PR$6=$OS$5,成绩录入!CA49,0)</f>
        <v>0</v>
      </c>
      <c r="PS46" s="248">
        <f>IF(PS$6=$OS$5,成绩录入!CB49,0)</f>
        <v>0</v>
      </c>
      <c r="PT46" s="248">
        <f>IF(PT$6=$OS$5,成绩录入!CC49,0)</f>
        <v>0</v>
      </c>
      <c r="PU46" s="248">
        <f>IF(PU$6=$OS$5,成绩录入!CD49,0)</f>
        <v>0</v>
      </c>
      <c r="PV46" s="248">
        <f>IF(PV$6=$OS$5,成绩录入!CE49,0)</f>
        <v>0</v>
      </c>
      <c r="PW46" s="248">
        <f>IF(PW$6=$OS$5,成绩录入!CF49,0)</f>
        <v>0</v>
      </c>
      <c r="PX46" s="248">
        <f>IF(PX$6=$OS$5,成绩录入!CG49,0)</f>
        <v>0</v>
      </c>
      <c r="PY46" s="248">
        <f>IF(PY$6=$OS$5,成绩录入!CH49,0)</f>
        <v>0</v>
      </c>
      <c r="PZ46" s="248">
        <f>IF(PZ$6=$OS$5,成绩录入!CI49,0)</f>
        <v>0</v>
      </c>
      <c r="QA46" s="248">
        <f>IF(QA$6=$OS$5,成绩录入!CJ49,0)</f>
        <v>0</v>
      </c>
      <c r="QB46" s="248">
        <f>IF(QB$6=$OS$5,成绩录入!CK49,0)</f>
        <v>0</v>
      </c>
      <c r="QC46" s="248">
        <f>IF(QC$6=$OS$5,成绩录入!CL49,0)</f>
        <v>0</v>
      </c>
      <c r="QD46" s="248">
        <f>IF(QD$6=$OS$5,成绩录入!CM49,0)</f>
        <v>0</v>
      </c>
      <c r="QE46" s="248">
        <f>IF(QE$6=$OS$5,成绩录入!CN49,0)</f>
        <v>0</v>
      </c>
      <c r="QF46" s="248">
        <f>IF(QF$6=$OS$5,成绩录入!CO49,0)</f>
        <v>0</v>
      </c>
      <c r="QG46" s="248">
        <f>IF(QG$6=$OS$5,成绩录入!CP49,0)</f>
        <v>0</v>
      </c>
      <c r="QH46" s="248">
        <f>IF(QH$6=$OS$5,成绩录入!CQ49,0)</f>
        <v>0</v>
      </c>
      <c r="QI46" s="248">
        <f>IF(QI$6=$OS$5,成绩录入!CR49,0)</f>
        <v>0</v>
      </c>
      <c r="QJ46" s="248">
        <f>IF(QJ$6=$OS$5,成绩录入!CS49,0)</f>
        <v>0</v>
      </c>
      <c r="QK46" s="248">
        <f>IF(QK$6=$OS$5,成绩录入!CT49,0)</f>
        <v>0</v>
      </c>
      <c r="QL46" s="248">
        <f>IF(QL$6=$OS$5,成绩录入!CU49,0)</f>
        <v>0</v>
      </c>
      <c r="QM46" s="248">
        <f>IF(QM$6=$OS$5,成绩录入!CV49,0)</f>
        <v>0</v>
      </c>
      <c r="QN46" s="248">
        <f>IF(QN$6=$OS$5,成绩录入!CW49,0)</f>
        <v>0</v>
      </c>
      <c r="QO46" s="248">
        <f>IF(QO$6=$OS$5,成绩录入!CX49,0)</f>
        <v>0</v>
      </c>
      <c r="QP46" s="248">
        <f>IF(QP$6=$OS$5,成绩录入!CY49,0)</f>
        <v>0</v>
      </c>
      <c r="QQ46" s="248">
        <f>IF(QQ$6=$OS$5,成绩录入!CZ49,0)</f>
        <v>0</v>
      </c>
      <c r="QR46" s="248">
        <f>IF(QR$6=$OS$5,成绩录入!DA49,0)</f>
        <v>0</v>
      </c>
      <c r="QS46" s="248">
        <f>IF(QS$6=$OS$5,成绩录入!DB49,0)</f>
        <v>0</v>
      </c>
      <c r="QT46" s="248">
        <f>IF(QT$6=$OS$5,成绩录入!DC49,0)</f>
        <v>0</v>
      </c>
      <c r="QU46" s="248">
        <f>IF(QU$6=$OS$5,成绩录入!DD49,0)</f>
        <v>0</v>
      </c>
      <c r="QV46" s="248">
        <f>IF(QV$6=$OS$5,成绩录入!DE49,0)</f>
        <v>0</v>
      </c>
      <c r="QW46" s="248">
        <f>IF(QW$6=$OS$5,成绩录入!DF49,0)</f>
        <v>0</v>
      </c>
      <c r="QX46" s="248">
        <f>IF(QX$6=$OS$5,成绩录入!DG49,0)</f>
        <v>0</v>
      </c>
      <c r="QY46" s="248">
        <f>IF(QY$6=$OS$5,成绩录入!DH49,0)</f>
        <v>0</v>
      </c>
      <c r="QZ46" s="248">
        <f>IF(QZ$6=$OS$5,成绩录入!DI49,0)</f>
        <v>0</v>
      </c>
      <c r="RA46" s="248">
        <f>IF(RA$6=$OS$5,成绩录入!DJ49,0)</f>
        <v>0</v>
      </c>
      <c r="RB46" s="248">
        <f>IF(RB$6=$OS$5,成绩录入!DK49,0)</f>
        <v>0</v>
      </c>
      <c r="RC46" s="248">
        <f>IF(RC$6=$OS$5,成绩录入!DL49,0)</f>
        <v>0</v>
      </c>
      <c r="RD46" s="248">
        <f>IF(RD$6=$OS$5,成绩录入!DM49,0)</f>
        <v>0</v>
      </c>
      <c r="RE46" s="248">
        <f>IF(RE$6=$OS$5,成绩录入!DN49,0)</f>
        <v>0</v>
      </c>
      <c r="RF46" s="248">
        <f>IF(RF$6=$OS$5,成绩录入!DO49,0)</f>
        <v>0</v>
      </c>
      <c r="RG46" s="248">
        <f>IF(RG$6=$OS$5,成绩录入!DP49,0)</f>
        <v>0</v>
      </c>
      <c r="RH46" s="248">
        <f>IF(RH$6=$OS$5,成绩录入!DQ49,0)</f>
        <v>0</v>
      </c>
      <c r="RI46" s="248">
        <f>IF(RI$6=$OS$5,成绩录入!DR49,0)</f>
        <v>0</v>
      </c>
      <c r="RJ46" s="248">
        <f>IF(RJ$6=$OS$5,成绩录入!DS49,0)</f>
        <v>0</v>
      </c>
      <c r="RK46" s="248">
        <f>IF(RK$6=$OS$5,成绩录入!DT49,0)</f>
        <v>0</v>
      </c>
      <c r="RL46" s="248">
        <f>IF(RL$6=$OS$5,成绩录入!DU49,0)</f>
        <v>0</v>
      </c>
      <c r="RM46" s="248">
        <f>IF(RM$6=$OS$5,成绩录入!DV49,0)</f>
        <v>0</v>
      </c>
      <c r="RN46" s="248">
        <f>IF(RN$6=$OS$5,成绩录入!DW49,0)</f>
        <v>0</v>
      </c>
      <c r="RO46" s="248">
        <f>IF(RO$6=$OS$5,成绩录入!DX49,0)</f>
        <v>0</v>
      </c>
      <c r="RP46" s="248">
        <f>IF(RP$6=$OS$5,成绩录入!DY49,0)</f>
        <v>0</v>
      </c>
      <c r="RQ46" s="248">
        <f>IF(RQ$6=$OS$5,成绩录入!DZ49,0)</f>
        <v>0</v>
      </c>
      <c r="RR46" s="248">
        <f>IF(RR$6=$OS$5,成绩录入!EA49,0)</f>
        <v>0</v>
      </c>
      <c r="RS46" s="248">
        <f>IF(RS$6=$OS$5,成绩录入!EB49,0)</f>
        <v>0</v>
      </c>
      <c r="RT46" s="248">
        <f>IF(RT$6=$OS$5,成绩录入!EC49,0)</f>
        <v>0</v>
      </c>
      <c r="RU46" s="248">
        <f>IF(RU$6=$OS$5,成绩录入!ED49,0)</f>
        <v>0</v>
      </c>
      <c r="RV46" s="248">
        <f>IF(RV$6=$OS$5,成绩录入!EE49,0)</f>
        <v>0</v>
      </c>
      <c r="RW46" s="248">
        <f>IF(RW$6=$OS$5,成绩录入!EF49,0)</f>
        <v>0</v>
      </c>
      <c r="RX46" s="248">
        <f>IF(RX$6=$OS$5,成绩录入!EG49,0)</f>
        <v>0</v>
      </c>
      <c r="RY46" s="248">
        <f>IF(RY$6=$OS$5,成绩录入!EH49,0)</f>
        <v>0</v>
      </c>
      <c r="RZ46" s="248">
        <f>IF(RZ$6=$OS$5,成绩录入!EI49,0)</f>
        <v>0</v>
      </c>
      <c r="SA46" s="248">
        <f>IF(SA$6=$OS$5,成绩录入!EJ49,0)</f>
        <v>0</v>
      </c>
      <c r="SB46" s="248">
        <f>IF(SB$6=$OS$5,成绩录入!EK49,0)</f>
        <v>0</v>
      </c>
      <c r="SC46" s="248">
        <f>IF(SC$6=$OS$5,成绩录入!EL49,0)</f>
        <v>0</v>
      </c>
      <c r="SD46" s="248">
        <f>IF(SD$6=$OS$5,成绩录入!EM49,0)</f>
        <v>0</v>
      </c>
      <c r="SE46" s="248">
        <f>IF(SE$6=$OS$5,成绩录入!EN49,0)</f>
        <v>0</v>
      </c>
      <c r="SF46" s="248">
        <f>IF(SF$6=$OS$5,成绩录入!EO49,0)</f>
        <v>0</v>
      </c>
      <c r="SG46" s="248">
        <f>IF(SG$6=$OS$5,成绩录入!EP49,0)</f>
        <v>0</v>
      </c>
      <c r="SH46" s="248">
        <f>IF(SH$6=$OS$5,成绩录入!EQ49,0)</f>
        <v>0</v>
      </c>
      <c r="SI46" s="248">
        <f>IF(SI$6=$OS$5,成绩录入!ER49,0)</f>
        <v>0</v>
      </c>
      <c r="SJ46" s="248">
        <f>IF(SJ$6=$OS$5,成绩录入!ES49,0)</f>
        <v>0</v>
      </c>
      <c r="SK46" s="248">
        <f>IF(SK$6=$OS$5,成绩录入!ET49,0)</f>
        <v>0</v>
      </c>
      <c r="SL46" s="248">
        <f>IF(SL$6=$OS$5,成绩录入!EU49,0)</f>
        <v>0</v>
      </c>
      <c r="SM46" s="248">
        <f>IF(SM$6=$OS$5,成绩录入!EV49,0)</f>
        <v>0</v>
      </c>
      <c r="SN46" s="248">
        <f>IF(SN$6=$OS$5,成绩录入!EW49,0)</f>
        <v>0</v>
      </c>
      <c r="SO46" s="248">
        <f>IF(SO$6=$OS$5,成绩录入!EX49,0)</f>
        <v>0</v>
      </c>
      <c r="SP46" s="218">
        <f t="shared" si="88"/>
        <v>0</v>
      </c>
      <c r="SQ46" s="166"/>
      <c r="SR46" s="166"/>
      <c r="SS46" s="247">
        <f>IF(SS$6=$SR$5,成绩录入!BC49,0)</f>
        <v>0</v>
      </c>
      <c r="ST46" s="248">
        <f>IF(ST$6=$SR$5,成绩录入!BD49,0)</f>
        <v>0</v>
      </c>
      <c r="SU46" s="248">
        <f>IF(SU$6=$SR$5,成绩录入!BE49,0)</f>
        <v>0</v>
      </c>
      <c r="SV46" s="248">
        <f>IF(SV$6=$SR$5,成绩录入!BF49,0)</f>
        <v>0</v>
      </c>
      <c r="SW46" s="248">
        <f>IF(SW$6=$SR$5,成绩录入!BG49,0)</f>
        <v>0</v>
      </c>
      <c r="SX46" s="248">
        <f>IF(SX$6=$SR$5,成绩录入!BH49,0)</f>
        <v>0</v>
      </c>
      <c r="SY46" s="248">
        <f>IF(SY$6=$SR$5,成绩录入!BI49,0)</f>
        <v>0</v>
      </c>
      <c r="SZ46" s="248">
        <f>IF(SZ$6=$SR$5,成绩录入!BJ49,0)</f>
        <v>0</v>
      </c>
      <c r="TA46" s="248">
        <f>IF(TA$6=$SR$5,成绩录入!BK49,0)</f>
        <v>0</v>
      </c>
      <c r="TB46" s="248">
        <f>IF(TB$6=$SR$5,成绩录入!BL49,0)</f>
        <v>0</v>
      </c>
      <c r="TC46" s="248">
        <f>IF(TC$6=$SR$5,成绩录入!BM49,0)</f>
        <v>0</v>
      </c>
      <c r="TD46" s="248">
        <f>IF(TD$6=$SR$5,成绩录入!BN49,0)</f>
        <v>0</v>
      </c>
      <c r="TE46" s="248">
        <f>IF(TE$6=$SR$5,成绩录入!BO49,0)</f>
        <v>0</v>
      </c>
      <c r="TF46" s="248">
        <f>IF(TF$6=$SR$5,成绩录入!BP49,0)</f>
        <v>0</v>
      </c>
      <c r="TG46" s="248">
        <f>IF(TG$6=$SR$5,成绩录入!BQ49,0)</f>
        <v>0</v>
      </c>
      <c r="TH46" s="248">
        <f>IF(TH$6=$SR$5,成绩录入!BR49,0)</f>
        <v>0</v>
      </c>
      <c r="TI46" s="248">
        <f>IF(TI$6=$SR$5,成绩录入!BS49,0)</f>
        <v>0</v>
      </c>
      <c r="TJ46" s="248">
        <f>IF(TJ$6=$SR$5,成绩录入!BT49,0)</f>
        <v>0</v>
      </c>
      <c r="TK46" s="248">
        <f>IF(TK$6=$SR$5,成绩录入!BU49,0)</f>
        <v>0</v>
      </c>
      <c r="TL46" s="248">
        <f>IF(TL$6=$SR$5,成绩录入!BV49,0)</f>
        <v>0</v>
      </c>
      <c r="TM46" s="248">
        <f>IF(TM$6=$SR$5,成绩录入!BW49,0)</f>
        <v>0</v>
      </c>
      <c r="TN46" s="248">
        <f>IF(TN$6=$SR$5,成绩录入!BX49,0)</f>
        <v>0</v>
      </c>
      <c r="TO46" s="248">
        <f>IF(TO$6=$SR$5,成绩录入!BY49,0)</f>
        <v>0</v>
      </c>
      <c r="TP46" s="248">
        <f>IF(TP$6=$SR$5,成绩录入!BZ49,0)</f>
        <v>0</v>
      </c>
      <c r="TQ46" s="248">
        <f>IF(TQ$6=$SR$5,成绩录入!CA49,0)</f>
        <v>0</v>
      </c>
      <c r="TR46" s="248">
        <f>IF(TR$6=$SR$5,成绩录入!CB49,0)</f>
        <v>0</v>
      </c>
      <c r="TS46" s="248">
        <f>IF(TS$6=$SR$5,成绩录入!CC49,0)</f>
        <v>0</v>
      </c>
      <c r="TT46" s="248">
        <f>IF(TT$6=$SR$5,成绩录入!CD49,0)</f>
        <v>0</v>
      </c>
      <c r="TU46" s="248">
        <f>IF(TU$6=$SR$5,成绩录入!CE49,0)</f>
        <v>0</v>
      </c>
      <c r="TV46" s="248">
        <f>IF(TV$6=$SR$5,成绩录入!CF49,0)</f>
        <v>0</v>
      </c>
      <c r="TW46" s="248">
        <f>IF(TW$6=$SR$5,成绩录入!CG49,0)</f>
        <v>0</v>
      </c>
      <c r="TX46" s="248">
        <f>IF(TX$6=$SR$5,成绩录入!CH49,0)</f>
        <v>0</v>
      </c>
      <c r="TY46" s="248">
        <f>IF(TY$6=$SR$5,成绩录入!CI49,0)</f>
        <v>0</v>
      </c>
      <c r="TZ46" s="248">
        <f>IF(TZ$6=$SR$5,成绩录入!CJ49,0)</f>
        <v>0</v>
      </c>
      <c r="UA46" s="248">
        <f>IF(UA$6=$SR$5,成绩录入!CK49,0)</f>
        <v>0</v>
      </c>
      <c r="UB46" s="248">
        <f>IF(UB$6=$SR$5,成绩录入!CL49,0)</f>
        <v>0</v>
      </c>
      <c r="UC46" s="248">
        <f>IF(UC$6=$SR$5,成绩录入!CM49,0)</f>
        <v>0</v>
      </c>
      <c r="UD46" s="248">
        <f>IF(UD$6=$SR$5,成绩录入!CN49,0)</f>
        <v>0</v>
      </c>
      <c r="UE46" s="248">
        <f>IF(UE$6=$SR$5,成绩录入!CO49,0)</f>
        <v>0</v>
      </c>
      <c r="UF46" s="248">
        <f>IF(UF$6=$SR$5,成绩录入!CP49,0)</f>
        <v>0</v>
      </c>
      <c r="UG46" s="248">
        <f>IF(UG$6=$SR$5,成绩录入!CQ49,0)</f>
        <v>0</v>
      </c>
      <c r="UH46" s="248">
        <f>IF(UH$6=$SR$5,成绩录入!CR49,0)</f>
        <v>0</v>
      </c>
      <c r="UI46" s="248">
        <f>IF(UI$6=$SR$5,成绩录入!CS49,0)</f>
        <v>0</v>
      </c>
      <c r="UJ46" s="248">
        <f>IF(UJ$6=$SR$5,成绩录入!CT49,0)</f>
        <v>0</v>
      </c>
      <c r="UK46" s="248">
        <f>IF(UK$6=$SR$5,成绩录入!CU49,0)</f>
        <v>0</v>
      </c>
      <c r="UL46" s="248">
        <f>IF(UL$6=$SR$5,成绩录入!CV49,0)</f>
        <v>0</v>
      </c>
      <c r="UM46" s="248">
        <f>IF(UM$6=$SR$5,成绩录入!CW49,0)</f>
        <v>0</v>
      </c>
      <c r="UN46" s="248">
        <f>IF(UN$6=$SR$5,成绩录入!CX49,0)</f>
        <v>0</v>
      </c>
      <c r="UO46" s="248">
        <f>IF(UO$6=$SR$5,成绩录入!CY49,0)</f>
        <v>0</v>
      </c>
      <c r="UP46" s="248">
        <f>IF(UP$6=$SR$5,成绩录入!CZ49,0)</f>
        <v>0</v>
      </c>
      <c r="UQ46" s="248">
        <f>IF(UQ$6=$SR$5,成绩录入!DA49,0)</f>
        <v>0</v>
      </c>
      <c r="UR46" s="248">
        <f>IF(UR$6=$SR$5,成绩录入!DB49,0)</f>
        <v>0</v>
      </c>
      <c r="US46" s="248">
        <f>IF(US$6=$SR$5,成绩录入!DC49,0)</f>
        <v>0</v>
      </c>
      <c r="UT46" s="248">
        <f>IF(UT$6=$SR$5,成绩录入!DD49,0)</f>
        <v>0</v>
      </c>
      <c r="UU46" s="248">
        <f>IF(UU$6=$SR$5,成绩录入!DE49,0)</f>
        <v>0</v>
      </c>
      <c r="UV46" s="248">
        <f>IF(UV$6=$SR$5,成绩录入!DF49,0)</f>
        <v>0</v>
      </c>
      <c r="UW46" s="248">
        <f>IF(UW$6=$SR$5,成绩录入!DG49,0)</f>
        <v>0</v>
      </c>
      <c r="UX46" s="248">
        <f>IF(UX$6=$SR$5,成绩录入!DH49,0)</f>
        <v>0</v>
      </c>
      <c r="UY46" s="248">
        <f>IF(UY$6=$SR$5,成绩录入!DI49,0)</f>
        <v>0</v>
      </c>
      <c r="UZ46" s="248">
        <f>IF(UZ$6=$SR$5,成绩录入!DJ49,0)</f>
        <v>0</v>
      </c>
      <c r="VA46" s="248">
        <f>IF(VA$6=$SR$5,成绩录入!DK49,0)</f>
        <v>0</v>
      </c>
      <c r="VB46" s="248">
        <f>IF(VB$6=$SR$5,成绩录入!DL49,0)</f>
        <v>0</v>
      </c>
      <c r="VC46" s="248">
        <f>IF(VC$6=$SR$5,成绩录入!DM49,0)</f>
        <v>0</v>
      </c>
      <c r="VD46" s="248">
        <f>IF(VD$6=$SR$5,成绩录入!DN49,0)</f>
        <v>0</v>
      </c>
      <c r="VE46" s="248">
        <f>IF(VE$6=$SR$5,成绩录入!DO49,0)</f>
        <v>0</v>
      </c>
      <c r="VF46" s="248">
        <f>IF(VF$6=$SR$5,成绩录入!DP49,0)</f>
        <v>0</v>
      </c>
      <c r="VG46" s="248">
        <f>IF(VG$6=$SR$5,成绩录入!DQ49,0)</f>
        <v>0</v>
      </c>
      <c r="VH46" s="248">
        <f>IF(VH$6=$SR$5,成绩录入!DR49,0)</f>
        <v>0</v>
      </c>
      <c r="VI46" s="248">
        <f>IF(VI$6=$SR$5,成绩录入!DS49,0)</f>
        <v>0</v>
      </c>
      <c r="VJ46" s="248">
        <f>IF(VJ$6=$SR$5,成绩录入!DT49,0)</f>
        <v>0</v>
      </c>
      <c r="VK46" s="248">
        <f>IF(VK$6=$SR$5,成绩录入!DU49,0)</f>
        <v>0</v>
      </c>
      <c r="VL46" s="248">
        <f>IF(VL$6=$SR$5,成绩录入!DV49,0)</f>
        <v>0</v>
      </c>
      <c r="VM46" s="248">
        <f>IF(VM$6=$SR$5,成绩录入!DW49,0)</f>
        <v>0</v>
      </c>
      <c r="VN46" s="248">
        <f>IF(VN$6=$SR$5,成绩录入!DX49,0)</f>
        <v>0</v>
      </c>
      <c r="VO46" s="248">
        <f>IF(VO$6=$SR$5,成绩录入!DY49,0)</f>
        <v>0</v>
      </c>
      <c r="VP46" s="248">
        <f>IF(VP$6=$SR$5,成绩录入!DZ49,0)</f>
        <v>0</v>
      </c>
      <c r="VQ46" s="248">
        <f>IF(VQ$6=$SR$5,成绩录入!EA49,0)</f>
        <v>0</v>
      </c>
      <c r="VR46" s="248">
        <f>IF(VR$6=$SR$5,成绩录入!EB49,0)</f>
        <v>0</v>
      </c>
      <c r="VS46" s="248">
        <f>IF(VS$6=$SR$5,成绩录入!EC49,0)</f>
        <v>0</v>
      </c>
      <c r="VT46" s="248">
        <f>IF(VT$6=$SR$5,成绩录入!ED49,0)</f>
        <v>0</v>
      </c>
      <c r="VU46" s="248">
        <f>IF(VU$6=$SR$5,成绩录入!EE49,0)</f>
        <v>0</v>
      </c>
      <c r="VV46" s="248">
        <f>IF(VV$6=$SR$5,成绩录入!EF49,0)</f>
        <v>0</v>
      </c>
      <c r="VW46" s="248">
        <f>IF(VW$6=$SR$5,成绩录入!EG49,0)</f>
        <v>0</v>
      </c>
      <c r="VX46" s="248">
        <f>IF(VX$6=$SR$5,成绩录入!EH49,0)</f>
        <v>0</v>
      </c>
      <c r="VY46" s="248">
        <f>IF(VY$6=$SR$5,成绩录入!EI49,0)</f>
        <v>0</v>
      </c>
      <c r="VZ46" s="248">
        <f>IF(VZ$6=$SR$5,成绩录入!EJ49,0)</f>
        <v>0</v>
      </c>
      <c r="WA46" s="248">
        <f>IF(WA$6=$SR$5,成绩录入!EK49,0)</f>
        <v>0</v>
      </c>
      <c r="WB46" s="248">
        <f>IF(WB$6=$SR$5,成绩录入!EL49,0)</f>
        <v>0</v>
      </c>
      <c r="WC46" s="248">
        <f>IF(WC$6=$SR$5,成绩录入!EM49,0)</f>
        <v>0</v>
      </c>
      <c r="WD46" s="248">
        <f>IF(WD$6=$SR$5,成绩录入!EN49,0)</f>
        <v>0</v>
      </c>
      <c r="WE46" s="248">
        <f>IF(WE$6=$SR$5,成绩录入!EO49,0)</f>
        <v>0</v>
      </c>
      <c r="WF46" s="248">
        <f>IF(WF$6=$SR$5,成绩录入!EP49,0)</f>
        <v>0</v>
      </c>
      <c r="WG46" s="248">
        <f>IF(WG$6=$SR$5,成绩录入!EQ49,0)</f>
        <v>0</v>
      </c>
      <c r="WH46" s="248">
        <f>IF(WH$6=$SR$5,成绩录入!ER49,0)</f>
        <v>0</v>
      </c>
      <c r="WI46" s="248">
        <f>IF(WI$6=$SR$5,成绩录入!ES49,0)</f>
        <v>0</v>
      </c>
      <c r="WJ46" s="248">
        <f>IF(WJ$6=$SR$5,成绩录入!ET49,0)</f>
        <v>0</v>
      </c>
      <c r="WK46" s="248">
        <f>IF(WK$6=$SR$5,成绩录入!EU49,0)</f>
        <v>0</v>
      </c>
      <c r="WL46" s="248">
        <f>IF(WL$6=$SR$5,成绩录入!EV49,0)</f>
        <v>0</v>
      </c>
      <c r="WM46" s="248">
        <f>IF(WM$6=$SR$5,成绩录入!EW49,0)</f>
        <v>0</v>
      </c>
      <c r="WN46" s="248">
        <f>IF(WN$6=$SR$5,成绩录入!EX49,0)</f>
        <v>0</v>
      </c>
      <c r="WO46" s="218">
        <f t="shared" si="32"/>
        <v>0</v>
      </c>
      <c r="WP46" s="166"/>
      <c r="WQ46" s="166"/>
      <c r="WR46" s="247">
        <f>IF(WR$6=$WQ$5,成绩录入!BC49,0)</f>
        <v>0</v>
      </c>
      <c r="WS46" s="248">
        <f>IF(WS$6=$WQ$5,成绩录入!BD49,0)</f>
        <v>0</v>
      </c>
      <c r="WT46" s="248">
        <f>IF(WT$6=$WQ$5,成绩录入!BE49,0)</f>
        <v>0</v>
      </c>
      <c r="WU46" s="248">
        <f>IF(WU$6=$WQ$5,成绩录入!BF49,0)</f>
        <v>0</v>
      </c>
      <c r="WV46" s="248">
        <f>IF(WV$6=$WQ$5,成绩录入!BG49,0)</f>
        <v>0</v>
      </c>
      <c r="WW46" s="248">
        <f>IF(WW$6=$WQ$5,成绩录入!BH49,0)</f>
        <v>0</v>
      </c>
      <c r="WX46" s="248">
        <f>IF(WX$6=$WQ$5,成绩录入!BI49,0)</f>
        <v>0</v>
      </c>
      <c r="WY46" s="248">
        <f>IF(WY$6=$WQ$5,成绩录入!BJ49,0)</f>
        <v>0</v>
      </c>
      <c r="WZ46" s="248">
        <f>IF(WZ$6=$WQ$5,成绩录入!BK49,0)</f>
        <v>0</v>
      </c>
      <c r="XA46" s="248">
        <f>IF(XA$6=$WQ$5,成绩录入!BL49,0)</f>
        <v>0</v>
      </c>
      <c r="XB46" s="248">
        <f>IF(XB$6=$WQ$5,成绩录入!BM49,0)</f>
        <v>0</v>
      </c>
      <c r="XC46" s="248">
        <f>IF(XC$6=$WQ$5,成绩录入!BN49,0)</f>
        <v>0</v>
      </c>
      <c r="XD46" s="248">
        <f>IF(XD$6=$WQ$5,成绩录入!BO49,0)</f>
        <v>0</v>
      </c>
      <c r="XE46" s="248">
        <f>IF(XE$6=$WQ$5,成绩录入!BP49,0)</f>
        <v>0</v>
      </c>
      <c r="XF46" s="248">
        <f>IF(XF$6=$WQ$5,成绩录入!BQ49,0)</f>
        <v>0</v>
      </c>
      <c r="XG46" s="248">
        <f>IF(XG$6=$WQ$5,成绩录入!BR49,0)</f>
        <v>0</v>
      </c>
      <c r="XH46" s="248">
        <f>IF(XH$6=$WQ$5,成绩录入!BS49,0)</f>
        <v>0</v>
      </c>
      <c r="XI46" s="248">
        <f>IF(XI$6=$WQ$5,成绩录入!BT49,0)</f>
        <v>0</v>
      </c>
      <c r="XJ46" s="248">
        <f>IF(XJ$6=$WQ$5,成绩录入!BU49,0)</f>
        <v>0</v>
      </c>
      <c r="XK46" s="248">
        <f>IF(XK$6=$WQ$5,成绩录入!BV49,0)</f>
        <v>0</v>
      </c>
      <c r="XL46" s="248">
        <f>IF(XL$6=$WQ$5,成绩录入!BW49,0)</f>
        <v>0</v>
      </c>
      <c r="XM46" s="248">
        <f>IF(XM$6=$WQ$5,成绩录入!BX49,0)</f>
        <v>0</v>
      </c>
      <c r="XN46" s="248">
        <f>IF(XN$6=$WQ$5,成绩录入!BY49,0)</f>
        <v>0</v>
      </c>
      <c r="XO46" s="248">
        <f>IF(XO$6=$WQ$5,成绩录入!BZ49,0)</f>
        <v>0</v>
      </c>
      <c r="XP46" s="248">
        <f>IF(XP$6=$WQ$5,成绩录入!CA49,0)</f>
        <v>0</v>
      </c>
      <c r="XQ46" s="248">
        <f>IF(XQ$6=$WQ$5,成绩录入!CB49,0)</f>
        <v>0</v>
      </c>
      <c r="XR46" s="248">
        <f>IF(XR$6=$WQ$5,成绩录入!CC49,0)</f>
        <v>0</v>
      </c>
      <c r="XS46" s="248">
        <f>IF(XS$6=$WQ$5,成绩录入!CD49,0)</f>
        <v>0</v>
      </c>
      <c r="XT46" s="248">
        <f>IF(XT$6=$WQ$5,成绩录入!CE49,0)</f>
        <v>0</v>
      </c>
      <c r="XU46" s="248">
        <f>IF(XU$6=$WQ$5,成绩录入!CF49,0)</f>
        <v>0</v>
      </c>
      <c r="XV46" s="248">
        <f>IF(XV$6=$WQ$5,成绩录入!CG49,0)</f>
        <v>0</v>
      </c>
      <c r="XW46" s="248">
        <f>IF(XW$6=$WQ$5,成绩录入!CH49,0)</f>
        <v>0</v>
      </c>
      <c r="XX46" s="248">
        <f>IF(XX$6=$WQ$5,成绩录入!CI49,0)</f>
        <v>0</v>
      </c>
      <c r="XY46" s="248">
        <f>IF(XY$6=$WQ$5,成绩录入!CJ49,0)</f>
        <v>0</v>
      </c>
      <c r="XZ46" s="248">
        <f>IF(XZ$6=$WQ$5,成绩录入!CK49,0)</f>
        <v>0</v>
      </c>
      <c r="YA46" s="248">
        <f>IF(YA$6=$WQ$5,成绩录入!CL49,0)</f>
        <v>0</v>
      </c>
      <c r="YB46" s="248">
        <f>IF(YB$6=$WQ$5,成绩录入!CM49,0)</f>
        <v>0</v>
      </c>
      <c r="YC46" s="248">
        <f>IF(YC$6=$WQ$5,成绩录入!CN49,0)</f>
        <v>0</v>
      </c>
      <c r="YD46" s="248">
        <f>IF(YD$6=$WQ$5,成绩录入!CO49,0)</f>
        <v>0</v>
      </c>
      <c r="YE46" s="248">
        <f>IF(YE$6=$WQ$5,成绩录入!CP49,0)</f>
        <v>0</v>
      </c>
      <c r="YF46" s="248">
        <f>IF(YF$6=$WQ$5,成绩录入!CQ49,0)</f>
        <v>0</v>
      </c>
      <c r="YG46" s="248">
        <f>IF(YG$6=$WQ$5,成绩录入!CR49,0)</f>
        <v>0</v>
      </c>
      <c r="YH46" s="248">
        <f>IF(YH$6=$WQ$5,成绩录入!CS49,0)</f>
        <v>0</v>
      </c>
      <c r="YI46" s="248">
        <f>IF(YI$6=$WQ$5,成绩录入!CT49,0)</f>
        <v>0</v>
      </c>
      <c r="YJ46" s="248">
        <f>IF(YJ$6=$WQ$5,成绩录入!CU49,0)</f>
        <v>0</v>
      </c>
      <c r="YK46" s="248">
        <f>IF(YK$6=$WQ$5,成绩录入!CV49,0)</f>
        <v>0</v>
      </c>
      <c r="YL46" s="248">
        <f>IF(YL$6=$WQ$5,成绩录入!CW49,0)</f>
        <v>0</v>
      </c>
      <c r="YM46" s="248">
        <f>IF(YM$6=$WQ$5,成绩录入!CX49,0)</f>
        <v>0</v>
      </c>
      <c r="YN46" s="248">
        <f>IF(YN$6=$WQ$5,成绩录入!CY49,0)</f>
        <v>0</v>
      </c>
      <c r="YO46" s="248">
        <f>IF(YO$6=$WQ$5,成绩录入!CZ49,0)</f>
        <v>0</v>
      </c>
      <c r="YP46" s="248">
        <f>IF(YP$6=$WQ$5,成绩录入!DA49,0)</f>
        <v>0</v>
      </c>
      <c r="YQ46" s="248">
        <f>IF(YQ$6=$WQ$5,成绩录入!DB49,0)</f>
        <v>0</v>
      </c>
      <c r="YR46" s="248">
        <f>IF(YR$6=$WQ$5,成绩录入!DC49,0)</f>
        <v>0</v>
      </c>
      <c r="YS46" s="248">
        <f>IF(YS$6=$WQ$5,成绩录入!DD49,0)</f>
        <v>0</v>
      </c>
      <c r="YT46" s="248">
        <f>IF(YT$6=$WQ$5,成绩录入!DE49,0)</f>
        <v>0</v>
      </c>
      <c r="YU46" s="248">
        <f>IF(YU$6=$WQ$5,成绩录入!DF49,0)</f>
        <v>0</v>
      </c>
      <c r="YV46" s="248">
        <f>IF(YV$6=$WQ$5,成绩录入!DG49,0)</f>
        <v>0</v>
      </c>
      <c r="YW46" s="248">
        <f>IF(YW$6=$WQ$5,成绩录入!DH49,0)</f>
        <v>0</v>
      </c>
      <c r="YX46" s="248">
        <f>IF(YX$6=$WQ$5,成绩录入!DI49,0)</f>
        <v>0</v>
      </c>
      <c r="YY46" s="248">
        <f>IF(YY$6=$WQ$5,成绩录入!DJ49,0)</f>
        <v>0</v>
      </c>
      <c r="YZ46" s="248">
        <f>IF(YZ$6=$WQ$5,成绩录入!DK49,0)</f>
        <v>0</v>
      </c>
      <c r="ZA46" s="248">
        <f>IF(ZA$6=$WQ$5,成绩录入!DL49,0)</f>
        <v>0</v>
      </c>
      <c r="ZB46" s="248">
        <f>IF(ZB$6=$WQ$5,成绩录入!DM49,0)</f>
        <v>0</v>
      </c>
      <c r="ZC46" s="248">
        <f>IF(ZC$6=$WQ$5,成绩录入!DN49,0)</f>
        <v>0</v>
      </c>
      <c r="ZD46" s="248">
        <f>IF(ZD$6=$WQ$5,成绩录入!DO49,0)</f>
        <v>0</v>
      </c>
      <c r="ZE46" s="248">
        <f>IF(ZE$6=$WQ$5,成绩录入!DP49,0)</f>
        <v>0</v>
      </c>
      <c r="ZF46" s="248">
        <f>IF(ZF$6=$WQ$5,成绩录入!DQ49,0)</f>
        <v>0</v>
      </c>
      <c r="ZG46" s="248">
        <f>IF(ZG$6=$WQ$5,成绩录入!DR49,0)</f>
        <v>0</v>
      </c>
      <c r="ZH46" s="248">
        <f>IF(ZH$6=$WQ$5,成绩录入!DS49,0)</f>
        <v>0</v>
      </c>
      <c r="ZI46" s="248">
        <f>IF(ZI$6=$WQ$5,成绩录入!DT49,0)</f>
        <v>0</v>
      </c>
      <c r="ZJ46" s="248">
        <f>IF(ZJ$6=$WQ$5,成绩录入!DU49,0)</f>
        <v>0</v>
      </c>
      <c r="ZK46" s="248">
        <f>IF(ZK$6=$WQ$5,成绩录入!DV49,0)</f>
        <v>0</v>
      </c>
      <c r="ZL46" s="248">
        <f>IF(ZL$6=$WQ$5,成绩录入!DW49,0)</f>
        <v>0</v>
      </c>
      <c r="ZM46" s="248">
        <f>IF(ZM$6=$WQ$5,成绩录入!DX49,0)</f>
        <v>0</v>
      </c>
      <c r="ZN46" s="248">
        <f>IF(ZN$6=$WQ$5,成绩录入!DY49,0)</f>
        <v>0</v>
      </c>
      <c r="ZO46" s="248">
        <f>IF(ZO$6=$WQ$5,成绩录入!DZ49,0)</f>
        <v>0</v>
      </c>
      <c r="ZP46" s="248">
        <f>IF(ZP$6=$WQ$5,成绩录入!EA49,0)</f>
        <v>0</v>
      </c>
      <c r="ZQ46" s="248">
        <f>IF(ZQ$6=$WQ$5,成绩录入!EB49,0)</f>
        <v>0</v>
      </c>
      <c r="ZR46" s="248">
        <f>IF(ZR$6=$WQ$5,成绩录入!EC49,0)</f>
        <v>0</v>
      </c>
      <c r="ZS46" s="248">
        <f>IF(ZS$6=$WQ$5,成绩录入!ED49,0)</f>
        <v>0</v>
      </c>
      <c r="ZT46" s="248">
        <f>IF(ZT$6=$WQ$5,成绩录入!EE49,0)</f>
        <v>0</v>
      </c>
      <c r="ZU46" s="248">
        <f>IF(ZU$6=$WQ$5,成绩录入!EF49,0)</f>
        <v>0</v>
      </c>
      <c r="ZV46" s="248">
        <f>IF(ZV$6=$WQ$5,成绩录入!EG49,0)</f>
        <v>0</v>
      </c>
      <c r="ZW46" s="248">
        <f>IF(ZW$6=$WQ$5,成绩录入!EH49,0)</f>
        <v>0</v>
      </c>
      <c r="ZX46" s="248">
        <f>IF(ZX$6=$WQ$5,成绩录入!EI49,0)</f>
        <v>0</v>
      </c>
      <c r="ZY46" s="248">
        <f>IF(ZY$6=$WQ$5,成绩录入!EJ49,0)</f>
        <v>0</v>
      </c>
      <c r="ZZ46" s="248">
        <f>IF(ZZ$6=$WQ$5,成绩录入!EK49,0)</f>
        <v>0</v>
      </c>
      <c r="AAA46" s="248">
        <f>IF(AAA$6=$WQ$5,成绩录入!EL49,0)</f>
        <v>0</v>
      </c>
      <c r="AAB46" s="248">
        <f>IF(AAB$6=$WQ$5,成绩录入!EM49,0)</f>
        <v>0</v>
      </c>
      <c r="AAC46" s="248">
        <f>IF(AAC$6=$WQ$5,成绩录入!EN49,0)</f>
        <v>0</v>
      </c>
      <c r="AAD46" s="248">
        <f>IF(AAD$6=$WQ$5,成绩录入!EO49,0)</f>
        <v>0</v>
      </c>
      <c r="AAE46" s="248">
        <f>IF(AAE$6=$WQ$5,成绩录入!EP49,0)</f>
        <v>0</v>
      </c>
      <c r="AAF46" s="248">
        <f>IF(AAF$6=$WQ$5,成绩录入!EQ49,0)</f>
        <v>0</v>
      </c>
      <c r="AAG46" s="248">
        <f>IF(AAG$6=$WQ$5,成绩录入!ER49,0)</f>
        <v>0</v>
      </c>
      <c r="AAH46" s="248">
        <f>IF(AAH$6=$WQ$5,成绩录入!ES49,0)</f>
        <v>0</v>
      </c>
      <c r="AAI46" s="248">
        <f>IF(AAI$6=$WQ$5,成绩录入!ET49,0)</f>
        <v>0</v>
      </c>
      <c r="AAJ46" s="248">
        <f>IF(AAJ$6=$WQ$5,成绩录入!EU49,0)</f>
        <v>0</v>
      </c>
      <c r="AAK46" s="248">
        <f>IF(AAK$6=$WQ$5,成绩录入!EV49,0)</f>
        <v>0</v>
      </c>
      <c r="AAL46" s="248">
        <f>IF(AAL$6=$WQ$5,成绩录入!EW49,0)</f>
        <v>0</v>
      </c>
      <c r="AAM46" s="248">
        <f>IF(AAM$6=$WQ$5,成绩录入!EX49,0)</f>
        <v>0</v>
      </c>
      <c r="AAN46" s="218">
        <f t="shared" si="33"/>
        <v>0</v>
      </c>
      <c r="AAO46" s="206"/>
      <c r="AAQ46" s="247">
        <f>IF(AAQ$6=$AAP$5,成绩录入!BC49,0)</f>
        <v>0</v>
      </c>
      <c r="AAR46" s="248">
        <f>IF(AAR$6=$AAP$5,成绩录入!BD49,0)</f>
        <v>0</v>
      </c>
      <c r="AAS46" s="248">
        <f>IF(AAS$6=$AAP$5,成绩录入!BE49,0)</f>
        <v>0</v>
      </c>
      <c r="AAT46" s="248">
        <f>IF(AAT$6=$AAP$5,成绩录入!BF49,0)</f>
        <v>0</v>
      </c>
      <c r="AAU46" s="248">
        <f>IF(AAU$6=$AAP$5,成绩录入!BG49,0)</f>
        <v>0</v>
      </c>
      <c r="AAV46" s="248">
        <f>IF(AAV$6=$AAP$5,成绩录入!BH49,0)</f>
        <v>0</v>
      </c>
      <c r="AAW46" s="248">
        <f>IF(AAW$6=$AAP$5,成绩录入!BI49,0)</f>
        <v>0</v>
      </c>
      <c r="AAX46" s="248">
        <f>IF(AAX$6=$AAP$5,成绩录入!BJ49,0)</f>
        <v>0</v>
      </c>
      <c r="AAY46" s="248">
        <f>IF(AAY$6=$AAP$5,成绩录入!BK49,0)</f>
        <v>0</v>
      </c>
      <c r="AAZ46" s="248">
        <f>IF(AAZ$6=$AAP$5,成绩录入!BL49,0)</f>
        <v>0</v>
      </c>
      <c r="ABA46" s="248">
        <f>IF(ABA$6=$AAP$5,成绩录入!BM49,0)</f>
        <v>0</v>
      </c>
      <c r="ABB46" s="248">
        <f>IF(ABB$6=$AAP$5,成绩录入!BN49,0)</f>
        <v>0</v>
      </c>
      <c r="ABC46" s="248">
        <f>IF(ABC$6=$AAP$5,成绩录入!BO49,0)</f>
        <v>0</v>
      </c>
      <c r="ABD46" s="248">
        <f>IF(ABD$6=$AAP$5,成绩录入!BP49,0)</f>
        <v>0</v>
      </c>
      <c r="ABE46" s="248">
        <f>IF(ABE$6=$AAP$5,成绩录入!BQ49,0)</f>
        <v>0</v>
      </c>
      <c r="ABF46" s="248">
        <f>IF(ABF$6=$AAP$5,成绩录入!BR49,0)</f>
        <v>0</v>
      </c>
      <c r="ABG46" s="248">
        <f>IF(ABG$6=$AAP$5,成绩录入!BS49,0)</f>
        <v>0</v>
      </c>
      <c r="ABH46" s="248">
        <f>IF(ABH$6=$AAP$5,成绩录入!BT49,0)</f>
        <v>0</v>
      </c>
      <c r="ABI46" s="248">
        <f>IF(ABI$6=$AAP$5,成绩录入!BU49,0)</f>
        <v>0</v>
      </c>
      <c r="ABJ46" s="248">
        <f>IF(ABJ$6=$AAP$5,成绩录入!BV49,0)</f>
        <v>0</v>
      </c>
      <c r="ABK46" s="248">
        <f>IF(ABK$6=$AAP$5,成绩录入!BW49,0)</f>
        <v>0</v>
      </c>
      <c r="ABL46" s="248">
        <f>IF(ABL$6=$AAP$5,成绩录入!BX49,0)</f>
        <v>0</v>
      </c>
      <c r="ABM46" s="248">
        <f>IF(ABM$6=$AAP$5,成绩录入!BY49,0)</f>
        <v>0</v>
      </c>
      <c r="ABN46" s="248">
        <f>IF(ABN$6=$AAP$5,成绩录入!BZ49,0)</f>
        <v>0</v>
      </c>
      <c r="ABO46" s="248">
        <f>IF(ABO$6=$AAP$5,成绩录入!CA49,0)</f>
        <v>0</v>
      </c>
      <c r="ABP46" s="248">
        <f>IF(ABP$6=$AAP$5,成绩录入!CB49,0)</f>
        <v>0</v>
      </c>
      <c r="ABQ46" s="248">
        <f>IF(ABQ$6=$AAP$5,成绩录入!CC49,0)</f>
        <v>0</v>
      </c>
      <c r="ABR46" s="248">
        <f>IF(ABR$6=$AAP$5,成绩录入!CD49,0)</f>
        <v>0</v>
      </c>
      <c r="ABS46" s="248">
        <f>IF(ABS$6=$AAP$5,成绩录入!CE49,0)</f>
        <v>0</v>
      </c>
      <c r="ABT46" s="248">
        <f>IF(ABT$6=$AAP$5,成绩录入!CF49,0)</f>
        <v>0</v>
      </c>
      <c r="ABU46" s="248">
        <f>IF(ABU$6=$AAP$5,成绩录入!CG49,0)</f>
        <v>0</v>
      </c>
      <c r="ABV46" s="248">
        <f>IF(ABV$6=$AAP$5,成绩录入!CH49,0)</f>
        <v>0</v>
      </c>
      <c r="ABW46" s="248">
        <f>IF(ABW$6=$AAP$5,成绩录入!CI49,0)</f>
        <v>0</v>
      </c>
      <c r="ABX46" s="248">
        <f>IF(ABX$6=$AAP$5,成绩录入!CJ49,0)</f>
        <v>0</v>
      </c>
      <c r="ABY46" s="248">
        <f>IF(ABY$6=$AAP$5,成绩录入!CK49,0)</f>
        <v>0</v>
      </c>
      <c r="ABZ46" s="248">
        <f>IF(ABZ$6=$AAP$5,成绩录入!CL49,0)</f>
        <v>0</v>
      </c>
      <c r="ACA46" s="248">
        <f>IF(ACA$6=$AAP$5,成绩录入!CM49,0)</f>
        <v>0</v>
      </c>
      <c r="ACB46" s="248">
        <f>IF(ACB$6=$AAP$5,成绩录入!CN49,0)</f>
        <v>0</v>
      </c>
      <c r="ACC46" s="248">
        <f>IF(ACC$6=$AAP$5,成绩录入!CO49,0)</f>
        <v>0</v>
      </c>
      <c r="ACD46" s="248">
        <f>IF(ACD$6=$AAP$5,成绩录入!CP49,0)</f>
        <v>0</v>
      </c>
      <c r="ACE46" s="248">
        <f>IF(ACE$6=$AAP$5,成绩录入!CQ49,0)</f>
        <v>0</v>
      </c>
      <c r="ACF46" s="248">
        <f>IF(ACF$6=$AAP$5,成绩录入!CR49,0)</f>
        <v>0</v>
      </c>
      <c r="ACG46" s="248">
        <f>IF(ACG$6=$AAP$5,成绩录入!CS49,0)</f>
        <v>0</v>
      </c>
      <c r="ACH46" s="248">
        <f>IF(ACH$6=$AAP$5,成绩录入!CT49,0)</f>
        <v>0</v>
      </c>
      <c r="ACI46" s="248">
        <f>IF(ACI$6=$AAP$5,成绩录入!CU49,0)</f>
        <v>0</v>
      </c>
      <c r="ACJ46" s="248">
        <f>IF(ACJ$6=$AAP$5,成绩录入!CV49,0)</f>
        <v>0</v>
      </c>
      <c r="ACK46" s="248">
        <f>IF(ACK$6=$AAP$5,成绩录入!CW49,0)</f>
        <v>0</v>
      </c>
      <c r="ACL46" s="248">
        <f>IF(ACL$6=$AAP$5,成绩录入!CX49,0)</f>
        <v>0</v>
      </c>
      <c r="ACM46" s="248">
        <f>IF(ACM$6=$AAP$5,成绩录入!CY49,0)</f>
        <v>0</v>
      </c>
      <c r="ACN46" s="248">
        <f>IF(ACN$6=$AAP$5,成绩录入!CZ49,0)</f>
        <v>0</v>
      </c>
      <c r="ACO46" s="248">
        <f>IF(ACO$6=$AAP$5,成绩录入!DA49,0)</f>
        <v>0</v>
      </c>
      <c r="ACP46" s="248">
        <f>IF(ACP$6=$AAP$5,成绩录入!DB49,0)</f>
        <v>0</v>
      </c>
      <c r="ACQ46" s="248">
        <f>IF(ACQ$6=$AAP$5,成绩录入!DC49,0)</f>
        <v>0</v>
      </c>
      <c r="ACR46" s="248">
        <f>IF(ACR$6=$AAP$5,成绩录入!DD49,0)</f>
        <v>0</v>
      </c>
      <c r="ACS46" s="248">
        <f>IF(ACS$6=$AAP$5,成绩录入!DE49,0)</f>
        <v>0</v>
      </c>
      <c r="ACT46" s="248">
        <f>IF(ACT$6=$AAP$5,成绩录入!DF49,0)</f>
        <v>0</v>
      </c>
      <c r="ACU46" s="248">
        <f>IF(ACU$6=$AAP$5,成绩录入!DG49,0)</f>
        <v>0</v>
      </c>
      <c r="ACV46" s="248">
        <f>IF(ACV$6=$AAP$5,成绩录入!DH49,0)</f>
        <v>0</v>
      </c>
      <c r="ACW46" s="248">
        <f>IF(ACW$6=$AAP$5,成绩录入!DI49,0)</f>
        <v>0</v>
      </c>
      <c r="ACX46" s="248">
        <f>IF(ACX$6=$AAP$5,成绩录入!DJ49,0)</f>
        <v>0</v>
      </c>
      <c r="ACY46" s="248">
        <f>IF(ACY$6=$AAP$5,成绩录入!DK49,0)</f>
        <v>0</v>
      </c>
      <c r="ACZ46" s="248">
        <f>IF(ACZ$6=$AAP$5,成绩录入!DL49,0)</f>
        <v>0</v>
      </c>
      <c r="ADA46" s="248">
        <f>IF(ADA$6=$AAP$5,成绩录入!DM49,0)</f>
        <v>0</v>
      </c>
      <c r="ADB46" s="248">
        <f>IF(ADB$6=$AAP$5,成绩录入!DN49,0)</f>
        <v>0</v>
      </c>
      <c r="ADC46" s="248">
        <f>IF(ADC$6=$AAP$5,成绩录入!DO49,0)</f>
        <v>0</v>
      </c>
      <c r="ADD46" s="248">
        <f>IF(ADD$6=$AAP$5,成绩录入!DP49,0)</f>
        <v>0</v>
      </c>
      <c r="ADE46" s="248">
        <f>IF(ADE$6=$AAP$5,成绩录入!DQ49,0)</f>
        <v>0</v>
      </c>
      <c r="ADF46" s="248">
        <f>IF(ADF$6=$AAP$5,成绩录入!DR49,0)</f>
        <v>0</v>
      </c>
      <c r="ADG46" s="248">
        <f>IF(ADG$6=$AAP$5,成绩录入!DS49,0)</f>
        <v>0</v>
      </c>
      <c r="ADH46" s="248">
        <f>IF(ADH$6=$AAP$5,成绩录入!DT49,0)</f>
        <v>0</v>
      </c>
      <c r="ADI46" s="248">
        <f>IF(ADI$6=$AAP$5,成绩录入!DU49,0)</f>
        <v>0</v>
      </c>
      <c r="ADJ46" s="248">
        <f>IF(ADJ$6=$AAP$5,成绩录入!DV49,0)</f>
        <v>0</v>
      </c>
      <c r="ADK46" s="248">
        <f>IF(ADK$6=$AAP$5,成绩录入!DW49,0)</f>
        <v>0</v>
      </c>
      <c r="ADL46" s="248">
        <f>IF(ADL$6=$AAP$5,成绩录入!DX49,0)</f>
        <v>0</v>
      </c>
      <c r="ADM46" s="248">
        <f>IF(ADM$6=$AAP$5,成绩录入!DY49,0)</f>
        <v>0</v>
      </c>
      <c r="ADN46" s="248">
        <f>IF(ADN$6=$AAP$5,成绩录入!DZ49,0)</f>
        <v>0</v>
      </c>
      <c r="ADO46" s="248">
        <f>IF(ADO$6=$AAP$5,成绩录入!EA49,0)</f>
        <v>0</v>
      </c>
      <c r="ADP46" s="248">
        <f>IF(ADP$6=$AAP$5,成绩录入!EB49,0)</f>
        <v>0</v>
      </c>
      <c r="ADQ46" s="248">
        <f>IF(ADQ$6=$AAP$5,成绩录入!EC49,0)</f>
        <v>0</v>
      </c>
      <c r="ADR46" s="248">
        <f>IF(ADR$6=$AAP$5,成绩录入!ED49,0)</f>
        <v>0</v>
      </c>
      <c r="ADS46" s="248">
        <f>IF(ADS$6=$AAP$5,成绩录入!EE49,0)</f>
        <v>0</v>
      </c>
      <c r="ADT46" s="248">
        <f>IF(ADT$6=$AAP$5,成绩录入!EF49,0)</f>
        <v>0</v>
      </c>
      <c r="ADU46" s="248">
        <f>IF(ADU$6=$AAP$5,成绩录入!EG49,0)</f>
        <v>0</v>
      </c>
      <c r="ADV46" s="248">
        <f>IF(ADV$6=$AAP$5,成绩录入!EH49,0)</f>
        <v>0</v>
      </c>
      <c r="ADW46" s="248">
        <f>IF(ADW$6=$AAP$5,成绩录入!EI49,0)</f>
        <v>0</v>
      </c>
      <c r="ADX46" s="248">
        <f>IF(ADX$6=$AAP$5,成绩录入!EJ49,0)</f>
        <v>0</v>
      </c>
      <c r="ADY46" s="248">
        <f>IF(ADY$6=$AAP$5,成绩录入!EK49,0)</f>
        <v>0</v>
      </c>
      <c r="ADZ46" s="248">
        <f>IF(ADZ$6=$AAP$5,成绩录入!EL49,0)</f>
        <v>0</v>
      </c>
      <c r="AEA46" s="248">
        <f>IF(AEA$6=$AAP$5,成绩录入!EM49,0)</f>
        <v>0</v>
      </c>
      <c r="AEB46" s="248">
        <f>IF(AEB$6=$AAP$5,成绩录入!EN49,0)</f>
        <v>0</v>
      </c>
      <c r="AEC46" s="248">
        <f>IF(AEC$6=$AAP$5,成绩录入!EO49,0)</f>
        <v>0</v>
      </c>
      <c r="AED46" s="248">
        <f>IF(AED$6=$AAP$5,成绩录入!EP49,0)</f>
        <v>0</v>
      </c>
      <c r="AEE46" s="248">
        <f>IF(AEE$6=$AAP$5,成绩录入!EQ49,0)</f>
        <v>0</v>
      </c>
      <c r="AEF46" s="248">
        <f>IF(AEF$6=$AAP$5,成绩录入!ER49,0)</f>
        <v>0</v>
      </c>
      <c r="AEG46" s="248">
        <f>IF(AEG$6=$AAP$5,成绩录入!ES49,0)</f>
        <v>0</v>
      </c>
      <c r="AEH46" s="248">
        <f>IF(AEH$6=$AAP$5,成绩录入!ET49,0)</f>
        <v>0</v>
      </c>
      <c r="AEI46" s="248">
        <f>IF(AEI$6=$AAP$5,成绩录入!EU49,0)</f>
        <v>0</v>
      </c>
      <c r="AEJ46" s="248">
        <f>IF(AEJ$6=$AAP$5,成绩录入!EV49,0)</f>
        <v>0</v>
      </c>
      <c r="AEK46" s="248">
        <f>IF(AEK$6=$AAP$5,成绩录入!EW49,0)</f>
        <v>0</v>
      </c>
      <c r="AEL46" s="248">
        <f>IF(AEL$6=$AAP$5,成绩录入!EX49,0)</f>
        <v>0</v>
      </c>
      <c r="AEM46" s="218">
        <f t="shared" si="34"/>
        <v>0</v>
      </c>
      <c r="AEN46" s="166"/>
      <c r="AEO46" s="166"/>
      <c r="AEP46" s="247">
        <f>IF(AEP$6=$AEO$5,成绩录入!BC49,0)</f>
        <v>0</v>
      </c>
      <c r="AEQ46" s="248">
        <f>IF(AEQ$6=$AEO$5,成绩录入!BD49,0)</f>
        <v>0</v>
      </c>
      <c r="AER46" s="248">
        <f>IF(AER$6=$AEO$5,成绩录入!BE49,0)</f>
        <v>0</v>
      </c>
      <c r="AES46" s="248">
        <f>IF(AES$6=$AEO$5,成绩录入!BF49,0)</f>
        <v>0</v>
      </c>
      <c r="AET46" s="248">
        <f>IF(AET$6=$AEO$5,成绩录入!BG49,0)</f>
        <v>0</v>
      </c>
      <c r="AEU46" s="248">
        <f>IF(AEU$6=$AEO$5,成绩录入!BH49,0)</f>
        <v>0</v>
      </c>
      <c r="AEV46" s="248">
        <f>IF(AEV$6=$AEO$5,成绩录入!BI49,0)</f>
        <v>0</v>
      </c>
      <c r="AEW46" s="248">
        <f>IF(AEW$6=$AEO$5,成绩录入!BJ49,0)</f>
        <v>0</v>
      </c>
      <c r="AEX46" s="248">
        <f>IF(AEX$6=$AEO$5,成绩录入!BK49,0)</f>
        <v>0</v>
      </c>
      <c r="AEY46" s="248">
        <f>IF(AEY$6=$AEO$5,成绩录入!BL49,0)</f>
        <v>0</v>
      </c>
      <c r="AEZ46" s="248">
        <f>IF(AEZ$6=$AEO$5,成绩录入!BM49,0)</f>
        <v>0</v>
      </c>
      <c r="AFA46" s="248">
        <f>IF(AFA$6=$AEO$5,成绩录入!BN49,0)</f>
        <v>0</v>
      </c>
      <c r="AFB46" s="248">
        <f>IF(AFB$6=$AEO$5,成绩录入!BO49,0)</f>
        <v>0</v>
      </c>
      <c r="AFC46" s="248">
        <f>IF(AFC$6=$AEO$5,成绩录入!BP49,0)</f>
        <v>0</v>
      </c>
      <c r="AFD46" s="248">
        <f>IF(AFD$6=$AEO$5,成绩录入!BQ49,0)</f>
        <v>0</v>
      </c>
      <c r="AFE46" s="248">
        <f>IF(AFE$6=$AEO$5,成绩录入!BR49,0)</f>
        <v>0</v>
      </c>
      <c r="AFF46" s="248">
        <f>IF(AFF$6=$AEO$5,成绩录入!BS49,0)</f>
        <v>0</v>
      </c>
      <c r="AFG46" s="248">
        <f>IF(AFG$6=$AEO$5,成绩录入!BT49,0)</f>
        <v>0</v>
      </c>
      <c r="AFH46" s="248">
        <f>IF(AFH$6=$AEO$5,成绩录入!BU49,0)</f>
        <v>0</v>
      </c>
      <c r="AFI46" s="248">
        <f>IF(AFI$6=$AEO$5,成绩录入!BV49,0)</f>
        <v>0</v>
      </c>
      <c r="AFJ46" s="248">
        <f>IF(AFJ$6=$AEO$5,成绩录入!BW49,0)</f>
        <v>0</v>
      </c>
      <c r="AFK46" s="248">
        <f>IF(AFK$6=$AEO$5,成绩录入!BX49,0)</f>
        <v>0</v>
      </c>
      <c r="AFL46" s="248">
        <f>IF(AFL$6=$AEO$5,成绩录入!BY49,0)</f>
        <v>0</v>
      </c>
      <c r="AFM46" s="248">
        <f>IF(AFM$6=$AEO$5,成绩录入!BZ49,0)</f>
        <v>0</v>
      </c>
      <c r="AFN46" s="248">
        <f>IF(AFN$6=$AEO$5,成绩录入!CA49,0)</f>
        <v>0</v>
      </c>
      <c r="AFO46" s="248">
        <f>IF(AFO$6=$AEO$5,成绩录入!CB49,0)</f>
        <v>0</v>
      </c>
      <c r="AFP46" s="248">
        <f>IF(AFP$6=$AEO$5,成绩录入!CC49,0)</f>
        <v>0</v>
      </c>
      <c r="AFQ46" s="248">
        <f>IF(AFQ$6=$AEO$5,成绩录入!CD49,0)</f>
        <v>0</v>
      </c>
      <c r="AFR46" s="248">
        <f>IF(AFR$6=$AEO$5,成绩录入!CE49,0)</f>
        <v>0</v>
      </c>
      <c r="AFS46" s="248">
        <f>IF(AFS$6=$AEO$5,成绩录入!CF49,0)</f>
        <v>0</v>
      </c>
      <c r="AFT46" s="248">
        <f>IF(AFT$6=$AEO$5,成绩录入!CG49,0)</f>
        <v>0</v>
      </c>
      <c r="AFU46" s="248">
        <f>IF(AFU$6=$AEO$5,成绩录入!CH49,0)</f>
        <v>0</v>
      </c>
      <c r="AFV46" s="248">
        <f>IF(AFV$6=$AEO$5,成绩录入!CI49,0)</f>
        <v>0</v>
      </c>
      <c r="AFW46" s="248">
        <f>IF(AFW$6=$AEO$5,成绩录入!CJ49,0)</f>
        <v>0</v>
      </c>
      <c r="AFX46" s="248">
        <f>IF(AFX$6=$AEO$5,成绩录入!CK49,0)</f>
        <v>0</v>
      </c>
      <c r="AFY46" s="248">
        <f>IF(AFY$6=$AEO$5,成绩录入!CL49,0)</f>
        <v>0</v>
      </c>
      <c r="AFZ46" s="248">
        <f>IF(AFZ$6=$AEO$5,成绩录入!CM49,0)</f>
        <v>0</v>
      </c>
      <c r="AGA46" s="248">
        <f>IF(AGA$6=$AEO$5,成绩录入!CN49,0)</f>
        <v>0</v>
      </c>
      <c r="AGB46" s="248">
        <f>IF(AGB$6=$AEO$5,成绩录入!CO49,0)</f>
        <v>0</v>
      </c>
      <c r="AGC46" s="248">
        <f>IF(AGC$6=$AEO$5,成绩录入!CP49,0)</f>
        <v>0</v>
      </c>
      <c r="AGD46" s="248">
        <f>IF(AGD$6=$AEO$5,成绩录入!CQ49,0)</f>
        <v>0</v>
      </c>
      <c r="AGE46" s="248">
        <f>IF(AGE$6=$AEO$5,成绩录入!CR49,0)</f>
        <v>0</v>
      </c>
      <c r="AGF46" s="248">
        <f>IF(AGF$6=$AEO$5,成绩录入!CS49,0)</f>
        <v>0</v>
      </c>
      <c r="AGG46" s="248">
        <f>IF(AGG$6=$AEO$5,成绩录入!CT49,0)</f>
        <v>0</v>
      </c>
      <c r="AGH46" s="248">
        <f>IF(AGH$6=$AEO$5,成绩录入!CU49,0)</f>
        <v>0</v>
      </c>
      <c r="AGI46" s="248">
        <f>IF(AGI$6=$AEO$5,成绩录入!CV49,0)</f>
        <v>0</v>
      </c>
      <c r="AGJ46" s="248">
        <f>IF(AGJ$6=$AEO$5,成绩录入!CW49,0)</f>
        <v>0</v>
      </c>
      <c r="AGK46" s="248">
        <f>IF(AGK$6=$AEO$5,成绩录入!CX49,0)</f>
        <v>0</v>
      </c>
      <c r="AGL46" s="248">
        <f>IF(AGL$6=$AEO$5,成绩录入!CY49,0)</f>
        <v>0</v>
      </c>
      <c r="AGM46" s="248">
        <f>IF(AGM$6=$AEO$5,成绩录入!CZ49,0)</f>
        <v>0</v>
      </c>
      <c r="AGN46" s="248">
        <f>IF(AGN$6=$AEO$5,成绩录入!DA49,0)</f>
        <v>0</v>
      </c>
      <c r="AGO46" s="248">
        <f>IF(AGO$6=$AEO$5,成绩录入!DB49,0)</f>
        <v>0</v>
      </c>
      <c r="AGP46" s="248">
        <f>IF(AGP$6=$AEO$5,成绩录入!DC49,0)</f>
        <v>0</v>
      </c>
      <c r="AGQ46" s="248">
        <f>IF(AGQ$6=$AEO$5,成绩录入!DD49,0)</f>
        <v>0</v>
      </c>
      <c r="AGR46" s="248">
        <f>IF(AGR$6=$AEO$5,成绩录入!DE49,0)</f>
        <v>0</v>
      </c>
      <c r="AGS46" s="248">
        <f>IF(AGS$6=$AEO$5,成绩录入!DF49,0)</f>
        <v>0</v>
      </c>
      <c r="AGT46" s="248">
        <f>IF(AGT$6=$AEO$5,成绩录入!DG49,0)</f>
        <v>0</v>
      </c>
      <c r="AGU46" s="248">
        <f>IF(AGU$6=$AEO$5,成绩录入!DH49,0)</f>
        <v>0</v>
      </c>
      <c r="AGV46" s="248">
        <f>IF(AGV$6=$AEO$5,成绩录入!DI49,0)</f>
        <v>0</v>
      </c>
      <c r="AGW46" s="248">
        <f>IF(AGW$6=$AEO$5,成绩录入!DJ49,0)</f>
        <v>0</v>
      </c>
      <c r="AGX46" s="248">
        <f>IF(AGX$6=$AEO$5,成绩录入!DK49,0)</f>
        <v>0</v>
      </c>
      <c r="AGY46" s="248">
        <f>IF(AGY$6=$AEO$5,成绩录入!DL49,0)</f>
        <v>0</v>
      </c>
      <c r="AGZ46" s="248">
        <f>IF(AGZ$6=$AEO$5,成绩录入!DM49,0)</f>
        <v>0</v>
      </c>
      <c r="AHA46" s="248">
        <f>IF(AHA$6=$AEO$5,成绩录入!DN49,0)</f>
        <v>0</v>
      </c>
      <c r="AHB46" s="248">
        <f>IF(AHB$6=$AEO$5,成绩录入!DO49,0)</f>
        <v>0</v>
      </c>
      <c r="AHC46" s="248">
        <f>IF(AHC$6=$AEO$5,成绩录入!DP49,0)</f>
        <v>0</v>
      </c>
      <c r="AHD46" s="248">
        <f>IF(AHD$6=$AEO$5,成绩录入!DQ49,0)</f>
        <v>0</v>
      </c>
      <c r="AHE46" s="248">
        <f>IF(AHE$6=$AEO$5,成绩录入!DR49,0)</f>
        <v>0</v>
      </c>
      <c r="AHF46" s="248">
        <f>IF(AHF$6=$AEO$5,成绩录入!DS49,0)</f>
        <v>0</v>
      </c>
      <c r="AHG46" s="248">
        <f>IF(AHG$6=$AEO$5,成绩录入!DT49,0)</f>
        <v>0</v>
      </c>
      <c r="AHH46" s="248">
        <f>IF(AHH$6=$AEO$5,成绩录入!DU49,0)</f>
        <v>0</v>
      </c>
      <c r="AHI46" s="248">
        <f>IF(AHI$6=$AEO$5,成绩录入!DV49,0)</f>
        <v>0</v>
      </c>
      <c r="AHJ46" s="248">
        <f>IF(AHJ$6=$AEO$5,成绩录入!DW49,0)</f>
        <v>0</v>
      </c>
      <c r="AHK46" s="248">
        <f>IF(AHK$6=$AEO$5,成绩录入!DX49,0)</f>
        <v>0</v>
      </c>
      <c r="AHL46" s="248">
        <f>IF(AHL$6=$AEO$5,成绩录入!DY49,0)</f>
        <v>0</v>
      </c>
      <c r="AHM46" s="248">
        <f>IF(AHM$6=$AEO$5,成绩录入!DZ49,0)</f>
        <v>0</v>
      </c>
      <c r="AHN46" s="248">
        <f>IF(AHN$6=$AEO$5,成绩录入!EA49,0)</f>
        <v>0</v>
      </c>
      <c r="AHO46" s="248">
        <f>IF(AHO$6=$AEO$5,成绩录入!EB49,0)</f>
        <v>0</v>
      </c>
      <c r="AHP46" s="248">
        <f>IF(AHP$6=$AEO$5,成绩录入!EC49,0)</f>
        <v>0</v>
      </c>
      <c r="AHQ46" s="248">
        <f>IF(AHQ$6=$AEO$5,成绩录入!ED49,0)</f>
        <v>0</v>
      </c>
      <c r="AHR46" s="248">
        <f>IF(AHR$6=$AEO$5,成绩录入!EE49,0)</f>
        <v>0</v>
      </c>
      <c r="AHS46" s="248">
        <f>IF(AHS$6=$AEO$5,成绩录入!EF49,0)</f>
        <v>0</v>
      </c>
      <c r="AHT46" s="248">
        <f>IF(AHT$6=$AEO$5,成绩录入!EG49,0)</f>
        <v>0</v>
      </c>
      <c r="AHU46" s="248">
        <f>IF(AHU$6=$AEO$5,成绩录入!EH49,0)</f>
        <v>0</v>
      </c>
      <c r="AHV46" s="248">
        <f>IF(AHV$6=$AEO$5,成绩录入!EI49,0)</f>
        <v>0</v>
      </c>
      <c r="AHW46" s="248">
        <f>IF(AHW$6=$AEO$5,成绩录入!EJ49,0)</f>
        <v>0</v>
      </c>
      <c r="AHX46" s="248">
        <f>IF(AHX$6=$AEO$5,成绩录入!EK49,0)</f>
        <v>0</v>
      </c>
      <c r="AHY46" s="248">
        <f>IF(AHY$6=$AEO$5,成绩录入!EL49,0)</f>
        <v>0</v>
      </c>
      <c r="AHZ46" s="248">
        <f>IF(AHZ$6=$AEO$5,成绩录入!EM49,0)</f>
        <v>0</v>
      </c>
      <c r="AIA46" s="248">
        <f>IF(AIA$6=$AEO$5,成绩录入!EN49,0)</f>
        <v>0</v>
      </c>
      <c r="AIB46" s="248">
        <f>IF(AIB$6=$AEO$5,成绩录入!EO49,0)</f>
        <v>0</v>
      </c>
      <c r="AIC46" s="248">
        <f>IF(AIC$6=$AEO$5,成绩录入!EP49,0)</f>
        <v>0</v>
      </c>
      <c r="AID46" s="248">
        <f>IF(AID$6=$AEO$5,成绩录入!EQ49,0)</f>
        <v>0</v>
      </c>
      <c r="AIE46" s="248">
        <f>IF(AIE$6=$AEO$5,成绩录入!ER49,0)</f>
        <v>0</v>
      </c>
      <c r="AIF46" s="248">
        <f>IF(AIF$6=$AEO$5,成绩录入!ES49,0)</f>
        <v>0</v>
      </c>
      <c r="AIG46" s="248">
        <f>IF(AIG$6=$AEO$5,成绩录入!ET49,0)</f>
        <v>0</v>
      </c>
      <c r="AIH46" s="248">
        <f>IF(AIH$6=$AEO$5,成绩录入!EU49,0)</f>
        <v>0</v>
      </c>
      <c r="AII46" s="248">
        <f>IF(AII$6=$AEO$5,成绩录入!EV49,0)</f>
        <v>0</v>
      </c>
      <c r="AIJ46" s="248">
        <f>IF(AIJ$6=$AEO$5,成绩录入!EW49,0)</f>
        <v>0</v>
      </c>
      <c r="AIK46" s="248">
        <f>IF(AIK$6=$AEO$5,成绩录入!EX49,0)</f>
        <v>0</v>
      </c>
      <c r="AIL46" s="218">
        <f t="shared" si="35"/>
        <v>0</v>
      </c>
      <c r="AIN46" s="214" t="str">
        <f>初始录入!A51</f>
        <v/>
      </c>
      <c r="AIO46" s="215">
        <f>初始录入!B51</f>
        <v>0</v>
      </c>
      <c r="AIP46" s="216">
        <f>初始录入!C51</f>
        <v>0</v>
      </c>
      <c r="AIQ46" s="314">
        <f>IF(平时!D44&lt;&gt;"",平时!D44,0)</f>
        <v>0</v>
      </c>
      <c r="AIR46" s="324" t="str">
        <f t="shared" si="89"/>
        <v/>
      </c>
      <c r="AIS46" s="314">
        <f>IF(过程!D44&lt;&gt;"",过程!D44,0)</f>
        <v>0</v>
      </c>
      <c r="AIT46" s="324" t="str">
        <f t="shared" si="90"/>
        <v/>
      </c>
      <c r="AIU46" s="216">
        <f>IF(期末!D44&lt;&gt;"",期末!D44,0)</f>
        <v>0</v>
      </c>
      <c r="AIV46" s="324" t="str">
        <f t="shared" si="91"/>
        <v/>
      </c>
      <c r="AIW46" s="325">
        <f t="shared" si="92"/>
        <v>0</v>
      </c>
      <c r="AIX46" s="314">
        <f>IF(平时!E44&lt;&gt;"",平时!E44,0)</f>
        <v>0</v>
      </c>
      <c r="AIY46" s="324" t="str">
        <f t="shared" si="93"/>
        <v/>
      </c>
      <c r="AIZ46" s="314">
        <f>IF(过程!E44&lt;&gt;"",过程!E44,0)</f>
        <v>0</v>
      </c>
      <c r="AJA46" s="324" t="str">
        <f t="shared" si="94"/>
        <v/>
      </c>
      <c r="AJB46" s="216">
        <f>IF(期末!E44&lt;&gt;"",期末!E44,0)</f>
        <v>0</v>
      </c>
      <c r="AJC46" s="324" t="str">
        <f t="shared" si="95"/>
        <v/>
      </c>
      <c r="AJD46" s="325">
        <f t="shared" si="96"/>
        <v>0</v>
      </c>
      <c r="AJE46" s="314">
        <f>IF(平时!F44&lt;&gt;"",平时!F44,0)</f>
        <v>0</v>
      </c>
      <c r="AJF46" s="324" t="str">
        <f t="shared" si="97"/>
        <v/>
      </c>
      <c r="AJG46" s="314">
        <f>IF(过程!F44&lt;&gt;"",过程!F44,0)</f>
        <v>0</v>
      </c>
      <c r="AJH46" s="324" t="str">
        <f t="shared" si="98"/>
        <v/>
      </c>
      <c r="AJI46" s="216">
        <f>IF(期末!F44&lt;&gt;"",期末!F44,0)</f>
        <v>0</v>
      </c>
      <c r="AJJ46" s="324" t="str">
        <f t="shared" si="99"/>
        <v/>
      </c>
      <c r="AJK46" s="325">
        <f t="shared" si="100"/>
        <v>0</v>
      </c>
      <c r="AJL46" s="314">
        <f>IF(平时!G44&lt;&gt;"",平时!G44,0)</f>
        <v>0</v>
      </c>
      <c r="AJM46" s="324" t="str">
        <f t="shared" si="101"/>
        <v/>
      </c>
      <c r="AJN46" s="314">
        <f>IF(过程!G44&lt;&gt;"",过程!G44,0)</f>
        <v>0</v>
      </c>
      <c r="AJO46" s="324" t="str">
        <f t="shared" si="102"/>
        <v/>
      </c>
      <c r="AJP46" s="216">
        <f>IF(期末!G44&lt;&gt;"",期末!G44,0)</f>
        <v>0</v>
      </c>
      <c r="AJQ46" s="324" t="str">
        <f t="shared" si="103"/>
        <v/>
      </c>
      <c r="AJR46" s="325">
        <f t="shared" si="104"/>
        <v>0</v>
      </c>
      <c r="AJS46" s="314">
        <f>IF(平时!H44&lt;&gt;"",平时!H44,0)</f>
        <v>0</v>
      </c>
      <c r="AJT46" s="324" t="str">
        <f t="shared" si="105"/>
        <v/>
      </c>
      <c r="AJU46" s="314">
        <f>IF(过程!H44&lt;&gt;"",过程!H44,0)</f>
        <v>0</v>
      </c>
      <c r="AJV46" s="324" t="str">
        <f t="shared" si="106"/>
        <v/>
      </c>
      <c r="AJW46" s="216">
        <f>IF(期末!H44&lt;&gt;"",期末!H44,0)</f>
        <v>0</v>
      </c>
      <c r="AJX46" s="324" t="str">
        <f t="shared" si="107"/>
        <v/>
      </c>
      <c r="AJY46" s="326">
        <f t="shared" si="108"/>
        <v>0</v>
      </c>
      <c r="AKA46" s="216" t="str">
        <f>初始录入!A51</f>
        <v/>
      </c>
      <c r="AKB46" s="216">
        <f>初始录入!B51</f>
        <v>0</v>
      </c>
      <c r="AKC46" s="216">
        <f>初始录入!C51</f>
        <v>0</v>
      </c>
      <c r="AKD46" s="327" t="str">
        <f>IF(初始录入!$E51=初始录入!$K$2,达成度!$D59,"")</f>
        <v/>
      </c>
      <c r="AKE46" s="327" t="str">
        <f>IF(初始录入!$E51=初始录入!$K$3,达成度!D59,"")</f>
        <v/>
      </c>
      <c r="AKF46" s="216" t="str">
        <f>IF(初始录入!$E51=初始录入!$K$4,达成度!D59,"")</f>
        <v/>
      </c>
      <c r="AKG46" s="216" t="str">
        <f>IF(初始录入!$E51=初始录入!$K$5,达成度!D59,"")</f>
        <v/>
      </c>
      <c r="AKH46" s="327" t="str">
        <f>IF(初始录入!$E51=初始录入!$K$2,达成度!E59,"")</f>
        <v/>
      </c>
      <c r="AKI46" s="327" t="str">
        <f>IF(初始录入!$E51=初始录入!$K$3,达成度!E59,"")</f>
        <v/>
      </c>
      <c r="AKJ46" s="216" t="str">
        <f>IF(初始录入!$E51=初始录入!$K$4,达成度!E59,"")</f>
        <v/>
      </c>
      <c r="AKK46" s="216" t="str">
        <f>IF(初始录入!$E51=初始录入!$K$5,达成度!E59,"")</f>
        <v/>
      </c>
      <c r="AKL46" s="327" t="str">
        <f>IF(初始录入!$E51=初始录入!$K$2,达成度!F59,"")</f>
        <v/>
      </c>
      <c r="AKM46" s="327" t="str">
        <f>IF(初始录入!$E51=初始录入!$K$3,达成度!F59,"")</f>
        <v/>
      </c>
      <c r="AKN46" s="216" t="str">
        <f>IF(初始录入!$E51=初始录入!$K$4,达成度!F59,"")</f>
        <v/>
      </c>
      <c r="AKO46" s="216" t="str">
        <f>IF(初始录入!$E51=初始录入!$K$5,达成度!F59,"")</f>
        <v/>
      </c>
      <c r="AKP46" s="327" t="str">
        <f>IF(初始录入!$E51=初始录入!$K$2,达成度!H59,"")</f>
        <v/>
      </c>
      <c r="AKQ46" s="327" t="str">
        <f>IF(初始录入!$E51=初始录入!$K$3,达成度!H59,"")</f>
        <v/>
      </c>
      <c r="AKR46" s="216" t="str">
        <f>IF(初始录入!$E51=初始录入!$K$4,达成度!H59,"")</f>
        <v/>
      </c>
      <c r="AKS46" s="216" t="str">
        <f>IF(初始录入!$E51=初始录入!$K$5,达成度!H59,"")</f>
        <v/>
      </c>
      <c r="AKT46" s="327" t="str">
        <f>IF(初始录入!$E51=初始录入!$K$2,达成度!I59,"")</f>
        <v/>
      </c>
      <c r="AKU46" s="327" t="str">
        <f>IF(初始录入!$E51=初始录入!$K$3,达成度!I59,"")</f>
        <v/>
      </c>
      <c r="AKV46" s="216" t="str">
        <f>IF(初始录入!$E51=初始录入!$K$4,达成度!I59,"")</f>
        <v/>
      </c>
      <c r="AKW46" s="216" t="str">
        <f>IF(初始录入!$E51=初始录入!$K$5,达成度!I59,"")</f>
        <v/>
      </c>
      <c r="AKX46" s="327" t="str">
        <f>IF(初始录入!$E51=初始录入!$K$2,达成度!J59,"")</f>
        <v/>
      </c>
      <c r="AKY46" s="327" t="str">
        <f>IF(初始录入!$E51=初始录入!$K$3,达成度!J59,"")</f>
        <v/>
      </c>
      <c r="AKZ46" s="216" t="str">
        <f>IF(初始录入!$E51=初始录入!$K$4,达成度!J59,"")</f>
        <v/>
      </c>
      <c r="ALA46" s="216" t="str">
        <f>IF(初始录入!$E51=初始录入!$K$5,达成度!J59,"")</f>
        <v/>
      </c>
      <c r="ALB46" s="327" t="str">
        <f>IF(初始录入!$E51=初始录入!$K$2,达成度!L59,"")</f>
        <v/>
      </c>
      <c r="ALC46" s="327" t="str">
        <f>IF(初始录入!$E51=初始录入!$K$3,达成度!L59,"")</f>
        <v/>
      </c>
      <c r="ALD46" s="216" t="str">
        <f>IF(初始录入!$E51=初始录入!$K$4,达成度!L59,"")</f>
        <v/>
      </c>
      <c r="ALE46" s="216" t="str">
        <f>IF(初始录入!$E51=初始录入!$K$5,达成度!L59,"")</f>
        <v/>
      </c>
      <c r="ALF46" s="327" t="str">
        <f>IF(初始录入!$E51=初始录入!$K$2,达成度!M59,"")</f>
        <v/>
      </c>
      <c r="ALG46" s="327" t="str">
        <f>IF(初始录入!$E51=初始录入!$K$3,达成度!M59,"")</f>
        <v/>
      </c>
      <c r="ALH46" s="216" t="str">
        <f>IF(初始录入!$E51=初始录入!$K$4,达成度!M59,"")</f>
        <v/>
      </c>
      <c r="ALI46" s="216" t="str">
        <f>IF(初始录入!$E51=初始录入!$K$5,达成度!M59,"")</f>
        <v/>
      </c>
      <c r="ALJ46" s="327" t="str">
        <f>IF(初始录入!$E51=初始录入!$K$2,达成度!N59,"")</f>
        <v/>
      </c>
      <c r="ALK46" s="327" t="str">
        <f>IF(初始录入!$E51=初始录入!$K$3,达成度!N59,"")</f>
        <v/>
      </c>
      <c r="ALL46" s="216" t="str">
        <f>IF(初始录入!$E51=初始录入!$K$4,达成度!N59,"")</f>
        <v/>
      </c>
      <c r="ALM46" s="216" t="str">
        <f>IF(初始录入!$E51=初始录入!$K$5,达成度!N59,"")</f>
        <v/>
      </c>
      <c r="ALN46" s="327" t="str">
        <f>IF(初始录入!$E51=初始录入!$K$2,达成度!P59,"")</f>
        <v/>
      </c>
      <c r="ALO46" s="327" t="str">
        <f>IF(初始录入!$E51=初始录入!$K$3,达成度!P59,"")</f>
        <v/>
      </c>
      <c r="ALP46" s="216" t="str">
        <f>IF(初始录入!$E51=初始录入!$K$4,达成度!P59,"")</f>
        <v/>
      </c>
      <c r="ALQ46" s="216" t="str">
        <f>IF(初始录入!$E51=初始录入!$K$5,达成度!P59,"")</f>
        <v/>
      </c>
      <c r="ALR46" s="327" t="str">
        <f>IF(初始录入!$E51=初始录入!$K$2,达成度!Q59,"")</f>
        <v/>
      </c>
      <c r="ALS46" s="327" t="str">
        <f>IF(初始录入!$E51=初始录入!$K$3,达成度!Q59,"")</f>
        <v/>
      </c>
      <c r="ALT46" s="216" t="str">
        <f>IF(初始录入!$E51=初始录入!$K$4,达成度!Q59,"")</f>
        <v/>
      </c>
      <c r="ALU46" s="216" t="str">
        <f>IF(初始录入!$E51=初始录入!$K$5,达成度!Q59,"")</f>
        <v/>
      </c>
      <c r="ALV46" s="327" t="str">
        <f>IF(初始录入!$E51=初始录入!$K$2,达成度!R59,"")</f>
        <v/>
      </c>
      <c r="ALW46" s="327" t="str">
        <f>IF(初始录入!$E51=初始录入!$K$3,达成度!R59,"")</f>
        <v/>
      </c>
      <c r="ALX46" s="216" t="str">
        <f>IF(初始录入!$E51=初始录入!$K$4,达成度!R59,"")</f>
        <v/>
      </c>
      <c r="ALY46" s="216"/>
      <c r="ALZ46" s="327" t="str">
        <f>IF(初始录入!$E51=初始录入!$K$2,达成度!T59,"")</f>
        <v/>
      </c>
      <c r="AMA46" s="327" t="str">
        <f>IF(初始录入!$E51=初始录入!$K$3,达成度!T59,"")</f>
        <v/>
      </c>
      <c r="AMB46" s="216" t="str">
        <f>IF(初始录入!$E51=初始录入!$K$4,达成度!T59,"")</f>
        <v/>
      </c>
      <c r="AMC46" s="216" t="str">
        <f>IF(初始录入!$E51=初始录入!$K$5,达成度!T59,"")</f>
        <v/>
      </c>
      <c r="AMD46" s="327" t="str">
        <f>IF(初始录入!$E51=初始录入!$K$2,达成度!U59,"")</f>
        <v/>
      </c>
      <c r="AME46" s="327" t="str">
        <f>IF(初始录入!$E51=初始录入!$K$3,达成度!U59,"")</f>
        <v/>
      </c>
      <c r="AMF46" s="216" t="str">
        <f>IF(初始录入!$E51=初始录入!$K$4,达成度!U59,"")</f>
        <v/>
      </c>
      <c r="AMG46" s="216" t="str">
        <f>IF(初始录入!$E51=初始录入!$K$5,达成度!U59,"")</f>
        <v/>
      </c>
      <c r="AMH46" s="327" t="str">
        <f>IF(初始录入!$E51=初始录入!$K$2,达成度!V59,"")</f>
        <v/>
      </c>
      <c r="AMI46" s="327" t="str">
        <f>IF(初始录入!$E51=初始录入!$K$3,达成度!V59,"")</f>
        <v/>
      </c>
      <c r="AMJ46" s="216" t="str">
        <f>IF(初始录入!$E51=初始录入!$K$4,达成度!W59,"")</f>
        <v/>
      </c>
      <c r="AMK46" s="216" t="str">
        <f>IF(初始录入!$E51=初始录入!$K$5,达成度!W59,"")</f>
        <v/>
      </c>
      <c r="AMM46" s="215">
        <f t="shared" si="114"/>
        <v>39</v>
      </c>
      <c r="AMN46" s="222" t="str">
        <f t="shared" si="109"/>
        <v/>
      </c>
      <c r="AMO46" s="325" t="str">
        <f>IF($AMM46&lt;=$H$7,INDEX(达成度!$G$21:$G$170,$AMM46,1),"")</f>
        <v/>
      </c>
      <c r="AMP46" s="325" t="str">
        <f>IF($AMM46&lt;=$H$7,INDEX(达成度!$K$21:$K$170,$AMM46,1),"")</f>
        <v/>
      </c>
      <c r="AMQ46" s="325" t="str">
        <f>IF($AMM46&lt;=$H$7,INDEX(达成度!$O$21:$O$170,$AMM46,1),"")</f>
        <v/>
      </c>
      <c r="AMR46" s="325" t="str">
        <f>IF($AMM46&lt;=$H$7,INDEX(达成度!$S$21:$S$170,$AMM46,1),"")</f>
        <v/>
      </c>
      <c r="AMS46" s="326" t="str">
        <f>IF($AMM46&lt;=$H$7,INDEX(达成度!$W$21:$W$170,$AMM46,1),"")</f>
        <v/>
      </c>
      <c r="AMT46" s="328"/>
      <c r="AMU46" s="336"/>
      <c r="AMV46" s="222" t="str">
        <f t="shared" si="110"/>
        <v/>
      </c>
      <c r="AMW46" s="325" t="str">
        <f>IF($AMM46&lt;=$I$7,INDEX(达成度!$G$21:$G$170,$AMM46+$H$7,1),"")</f>
        <v/>
      </c>
      <c r="AMX46" s="325" t="str">
        <f>IF($AMM46&lt;=$I$7,INDEX(达成度!$K$21:$K$170,$AMM46+$H$7,1),"")</f>
        <v/>
      </c>
      <c r="AMY46" s="325" t="str">
        <f>IF($AMM46&lt;=$I$7,INDEX(达成度!$O$21:$O$170,$AMM46+$H$7,1),"")</f>
        <v/>
      </c>
      <c r="AMZ46" s="325" t="str">
        <f>IF($AMM46&lt;=$I$7,INDEX(达成度!$S$21:$S$170,$AMM46+$H$7,1),"")</f>
        <v/>
      </c>
      <c r="ANA46" s="326" t="str">
        <f>IF($AMM46&lt;=$I$7,INDEX(达成度!$W$21:$W$170,$AMM46+$H$7,1),"")</f>
        <v/>
      </c>
      <c r="ANB46" s="206"/>
      <c r="ANC46" s="215"/>
      <c r="AND46" s="216" t="str">
        <f t="shared" si="111"/>
        <v/>
      </c>
      <c r="ANE46" s="325" t="str">
        <f>IF($AMM46&lt;=$J$7,INDEX(达成度!$G$21:$G$170,$AMM46+$H$7+$I$7,1),"")</f>
        <v/>
      </c>
      <c r="ANF46" s="325" t="str">
        <f>IF($AMM46&lt;=$J$7,INDEX(达成度!$K$21:$K$170,$AMM46+$H$7+$I$7,1),"")</f>
        <v/>
      </c>
      <c r="ANG46" s="325" t="str">
        <f>IF($AMM46&lt;=$J$7,INDEX(达成度!$O$21:$O$170,$AMM46+$H$7+$I$7,1),"")</f>
        <v/>
      </c>
      <c r="ANH46" s="325" t="str">
        <f>IF($AMM46&lt;=$J$7,INDEX(达成度!$S$21:$S$170,$AMM46+$H$7+$I$7,1),"")</f>
        <v/>
      </c>
      <c r="ANI46" s="326" t="str">
        <f>IF($AMM46&lt;=$J$7,INDEX(达成度!$W$21:$W$170,$AMM46+$H$7+$I$7,1),"")</f>
        <v/>
      </c>
      <c r="ANK46" s="215"/>
      <c r="ANL46" s="216" t="str">
        <f t="shared" si="112"/>
        <v/>
      </c>
      <c r="ANM46" s="325" t="str">
        <f>IF($AMM46&lt;=$K$7,INDEX(达成度!$G$21:$G$170,$AMM46+$H$7+$I$7+$J$7,1),"")</f>
        <v/>
      </c>
      <c r="ANN46" s="325" t="str">
        <f>IF($AMM46&lt;=$K$7,INDEX(达成度!$K$21:$K$170,$AMM46+$H$7+$I$7+$J$7,1),"")</f>
        <v/>
      </c>
      <c r="ANO46" s="325" t="str">
        <f>IF($AMM46&lt;=$K$7,INDEX(达成度!$O$21:$O$170,$AMM46+$H$7+$I$7+$J$7,1),"")</f>
        <v/>
      </c>
      <c r="ANP46" s="325" t="str">
        <f>IF($AMM46&lt;=$K$7,INDEX(达成度!$S$21:$S$170,$AMM46+$H$7+$I$7+$J$7,1),"")</f>
        <v/>
      </c>
      <c r="ANQ46" s="326" t="str">
        <f>IF($AMM46&lt;=$K$7,INDEX(达成度!$W$21:$W$170,$AMM46+$H$7+$I$7+$J$7,1),"")</f>
        <v/>
      </c>
    </row>
    <row r="47" ht="18" customHeight="1" spans="1:1024 1025:1057">
      <c r="A47" s="215" t="str">
        <f>初始录入!A52</f>
        <v/>
      </c>
      <c r="B47" s="216" t="str">
        <f>IF(初始录入!B52&lt;&gt;"",初始录入!B52,"")</f>
        <v/>
      </c>
      <c r="C47" s="216" t="str">
        <f>IF(初始录入!C52&lt;&gt;"",初始录入!C52,"")</f>
        <v/>
      </c>
      <c r="D47" s="216" t="str">
        <f>IF(初始录入!D52&lt;&gt;"",初始录入!D52,"")</f>
        <v/>
      </c>
      <c r="E47" s="218" t="str">
        <f>IF(初始录入!E52&lt;&gt;"",初始录入!E52,"")</f>
        <v/>
      </c>
      <c r="G47" s="330"/>
      <c r="H47" s="295">
        <f>IF(初始录入!E52=H$6,1,0)</f>
        <v>0</v>
      </c>
      <c r="I47" s="295">
        <f>IF(初始录入!E52=I$6,1,0)</f>
        <v>0</v>
      </c>
      <c r="J47" s="295">
        <f>IF(初始录入!E52=J$6,1,0)</f>
        <v>0</v>
      </c>
      <c r="K47" s="321">
        <f>IF(初始录入!E52=K$6,1,0)</f>
        <v>0</v>
      </c>
      <c r="L47" s="28"/>
      <c r="M47" s="370" t="s">
        <v>194</v>
      </c>
      <c r="N47" s="371"/>
      <c r="O47" s="371"/>
      <c r="P47" s="371"/>
      <c r="Q47" s="371"/>
      <c r="R47" s="371"/>
      <c r="S47" s="372"/>
      <c r="X47" s="28"/>
      <c r="Y47" s="294">
        <v>100</v>
      </c>
      <c r="Z47" s="295">
        <f>成绩录入!$F$7</f>
        <v>0</v>
      </c>
      <c r="AA47" s="295">
        <f>成绩录入!F50</f>
        <v>0</v>
      </c>
      <c r="AB47" s="296">
        <f>IF(初始录入!$M$7&lt;&gt;"",IF(成绩录入!$F$7&lt;&gt;"",IF(初始录入!$P$7="次数",AA47/Z47*Y47,成绩录入!F50),0),0)</f>
        <v>0</v>
      </c>
      <c r="AC47" s="297">
        <f t="shared" si="161"/>
        <v>0</v>
      </c>
      <c r="AD47" s="297">
        <f t="shared" si="162"/>
        <v>0</v>
      </c>
      <c r="AE47" s="297">
        <f t="shared" si="163"/>
        <v>0</v>
      </c>
      <c r="AF47" s="297">
        <f t="shared" si="164"/>
        <v>0</v>
      </c>
      <c r="AG47" s="297">
        <f t="shared" si="165"/>
        <v>0</v>
      </c>
      <c r="AH47" s="298">
        <f t="shared" si="37"/>
        <v>0</v>
      </c>
      <c r="AI47" s="28"/>
      <c r="AJ47" s="260">
        <f>成绩录入!I50</f>
        <v>0</v>
      </c>
      <c r="AK47" s="248">
        <f>成绩录入!J50</f>
        <v>0</v>
      </c>
      <c r="AL47" s="248">
        <f>成绩录入!K50</f>
        <v>0</v>
      </c>
      <c r="AM47" s="248">
        <f>成绩录入!L50</f>
        <v>0</v>
      </c>
      <c r="AN47" s="248">
        <f>成绩录入!M50</f>
        <v>0</v>
      </c>
      <c r="AO47" s="298">
        <f t="shared" si="38"/>
        <v>0</v>
      </c>
      <c r="AP47" s="299"/>
      <c r="AQ47" s="260">
        <f>成绩录入!I50</f>
        <v>0</v>
      </c>
      <c r="AR47" s="248">
        <f>成绩录入!J50</f>
        <v>0</v>
      </c>
      <c r="AS47" s="248">
        <f>成绩录入!K50</f>
        <v>0</v>
      </c>
      <c r="AT47" s="248">
        <f>成绩录入!L50</f>
        <v>0</v>
      </c>
      <c r="AU47" s="248">
        <f>成绩录入!M50</f>
        <v>0</v>
      </c>
      <c r="AV47" s="298">
        <f t="shared" si="39"/>
        <v>0</v>
      </c>
      <c r="AW47" s="299"/>
      <c r="AX47" s="260">
        <f>成绩录入!I50</f>
        <v>0</v>
      </c>
      <c r="AY47" s="248">
        <f>成绩录入!J50</f>
        <v>0</v>
      </c>
      <c r="AZ47" s="248">
        <f>成绩录入!K50</f>
        <v>0</v>
      </c>
      <c r="BA47" s="248">
        <f>成绩录入!L50</f>
        <v>0</v>
      </c>
      <c r="BB47" s="248">
        <f>成绩录入!M50</f>
        <v>0</v>
      </c>
      <c r="BC47" s="298">
        <f t="shared" si="40"/>
        <v>0</v>
      </c>
      <c r="BD47" s="299"/>
      <c r="BE47" s="260">
        <f>成绩录入!I50</f>
        <v>0</v>
      </c>
      <c r="BF47" s="248">
        <f>成绩录入!J50</f>
        <v>0</v>
      </c>
      <c r="BG47" s="248">
        <f>成绩录入!K50</f>
        <v>0</v>
      </c>
      <c r="BH47" s="248">
        <f>成绩录入!L50</f>
        <v>0</v>
      </c>
      <c r="BI47" s="248">
        <f>成绩录入!M50</f>
        <v>0</v>
      </c>
      <c r="BJ47" s="298">
        <f t="shared" si="41"/>
        <v>0</v>
      </c>
      <c r="BK47" s="299"/>
      <c r="BL47" s="260">
        <f>成绩录入!I50</f>
        <v>0</v>
      </c>
      <c r="BM47" s="248">
        <f>成绩录入!J50</f>
        <v>0</v>
      </c>
      <c r="BN47" s="248">
        <f>成绩录入!K50</f>
        <v>0</v>
      </c>
      <c r="BO47" s="248">
        <f>成绩录入!L50</f>
        <v>0</v>
      </c>
      <c r="BP47" s="248">
        <f>成绩录入!M50</f>
        <v>0</v>
      </c>
      <c r="BQ47" s="298">
        <f t="shared" si="42"/>
        <v>0</v>
      </c>
      <c r="BR47" s="300"/>
      <c r="BS47" s="260">
        <f>成绩录入!P50</f>
        <v>0</v>
      </c>
      <c r="BT47" s="248">
        <f>成绩录入!Q50</f>
        <v>0</v>
      </c>
      <c r="BU47" s="248">
        <f>成绩录入!R50</f>
        <v>0</v>
      </c>
      <c r="BV47" s="248">
        <f>成绩录入!S50</f>
        <v>0</v>
      </c>
      <c r="BW47" s="248">
        <f>成绩录入!T50</f>
        <v>0</v>
      </c>
      <c r="BX47" s="248">
        <f>成绩录入!U50</f>
        <v>0</v>
      </c>
      <c r="BY47" s="248">
        <f>成绩录入!V50</f>
        <v>0</v>
      </c>
      <c r="BZ47" s="248">
        <f>成绩录入!W50</f>
        <v>0</v>
      </c>
      <c r="CA47" s="248">
        <f>成绩录入!X50</f>
        <v>0</v>
      </c>
      <c r="CB47" s="248">
        <f>成绩录入!Y50</f>
        <v>0</v>
      </c>
      <c r="CC47" s="298">
        <f t="shared" si="43"/>
        <v>0</v>
      </c>
      <c r="CD47" s="299"/>
      <c r="CE47" s="260">
        <f>成绩录入!P50</f>
        <v>0</v>
      </c>
      <c r="CF47" s="248">
        <f>成绩录入!Q50</f>
        <v>0</v>
      </c>
      <c r="CG47" s="248">
        <f>成绩录入!R50</f>
        <v>0</v>
      </c>
      <c r="CH47" s="248">
        <f>成绩录入!S50</f>
        <v>0</v>
      </c>
      <c r="CI47" s="248">
        <f>成绩录入!T50</f>
        <v>0</v>
      </c>
      <c r="CJ47" s="248">
        <f>成绩录入!U50</f>
        <v>0</v>
      </c>
      <c r="CK47" s="248">
        <f>成绩录入!V50</f>
        <v>0</v>
      </c>
      <c r="CL47" s="248">
        <f>成绩录入!W50</f>
        <v>0</v>
      </c>
      <c r="CM47" s="248">
        <f>成绩录入!X50</f>
        <v>0</v>
      </c>
      <c r="CN47" s="248">
        <f>成绩录入!Y50</f>
        <v>0</v>
      </c>
      <c r="CO47" s="298">
        <f t="shared" si="44"/>
        <v>0</v>
      </c>
      <c r="CP47" s="299"/>
      <c r="CQ47" s="260">
        <f>成绩录入!P50</f>
        <v>0</v>
      </c>
      <c r="CR47" s="248">
        <f>成绩录入!Q50</f>
        <v>0</v>
      </c>
      <c r="CS47" s="248">
        <f>成绩录入!R50</f>
        <v>0</v>
      </c>
      <c r="CT47" s="248">
        <f>成绩录入!S50</f>
        <v>0</v>
      </c>
      <c r="CU47" s="248">
        <f>成绩录入!T50</f>
        <v>0</v>
      </c>
      <c r="CV47" s="248">
        <f>成绩录入!U50</f>
        <v>0</v>
      </c>
      <c r="CW47" s="248">
        <f>成绩录入!V50</f>
        <v>0</v>
      </c>
      <c r="CX47" s="248">
        <f>成绩录入!W50</f>
        <v>0</v>
      </c>
      <c r="CY47" s="248">
        <f>成绩录入!X50</f>
        <v>0</v>
      </c>
      <c r="CZ47" s="248">
        <f>成绩录入!Y50</f>
        <v>0</v>
      </c>
      <c r="DA47" s="298">
        <f t="shared" si="45"/>
        <v>0</v>
      </c>
      <c r="DB47" s="299"/>
      <c r="DC47" s="260">
        <f>成绩录入!P50</f>
        <v>0</v>
      </c>
      <c r="DD47" s="248">
        <f>成绩录入!Q50</f>
        <v>0</v>
      </c>
      <c r="DE47" s="248">
        <f>成绩录入!R50</f>
        <v>0</v>
      </c>
      <c r="DF47" s="248">
        <f>成绩录入!S50</f>
        <v>0</v>
      </c>
      <c r="DG47" s="248">
        <f>成绩录入!T50</f>
        <v>0</v>
      </c>
      <c r="DH47" s="248">
        <f>成绩录入!U50</f>
        <v>0</v>
      </c>
      <c r="DI47" s="248">
        <f>成绩录入!V50</f>
        <v>0</v>
      </c>
      <c r="DJ47" s="248">
        <f>成绩录入!W50</f>
        <v>0</v>
      </c>
      <c r="DK47" s="248">
        <f>成绩录入!X50</f>
        <v>0</v>
      </c>
      <c r="DL47" s="248">
        <f>成绩录入!Y50</f>
        <v>0</v>
      </c>
      <c r="DM47" s="298">
        <f t="shared" si="46"/>
        <v>0</v>
      </c>
      <c r="DN47" s="299"/>
      <c r="DO47" s="260">
        <f>成绩录入!P50</f>
        <v>0</v>
      </c>
      <c r="DP47" s="248">
        <f>成绩录入!Q50</f>
        <v>0</v>
      </c>
      <c r="DQ47" s="248">
        <f>成绩录入!R50</f>
        <v>0</v>
      </c>
      <c r="DR47" s="248">
        <f>成绩录入!S50</f>
        <v>0</v>
      </c>
      <c r="DS47" s="248">
        <f>成绩录入!T50</f>
        <v>0</v>
      </c>
      <c r="DT47" s="248">
        <f>成绩录入!U50</f>
        <v>0</v>
      </c>
      <c r="DU47" s="248">
        <f>成绩录入!V50</f>
        <v>0</v>
      </c>
      <c r="DV47" s="248">
        <f>成绩录入!W50</f>
        <v>0</v>
      </c>
      <c r="DW47" s="248">
        <f>成绩录入!X50</f>
        <v>0</v>
      </c>
      <c r="DX47" s="248">
        <f>成绩录入!Y50</f>
        <v>0</v>
      </c>
      <c r="DY47" s="298">
        <f t="shared" si="47"/>
        <v>0</v>
      </c>
      <c r="DZ47" s="299"/>
      <c r="EA47" s="301" t="e">
        <f t="shared" si="48"/>
        <v>#DIV/0!</v>
      </c>
      <c r="EB47" s="297" t="e">
        <f t="shared" si="49"/>
        <v>#DIV/0!</v>
      </c>
      <c r="EC47" s="297" t="e">
        <f t="shared" si="50"/>
        <v>#DIV/0!</v>
      </c>
      <c r="ED47" s="297" t="e">
        <f t="shared" si="51"/>
        <v>#DIV/0!</v>
      </c>
      <c r="EE47" s="297" t="e">
        <f t="shared" si="52"/>
        <v>#DIV/0!</v>
      </c>
      <c r="EF47" s="302" t="e">
        <f t="shared" si="53"/>
        <v>#DIV/0!</v>
      </c>
      <c r="EG47" s="303"/>
      <c r="EH47" s="304">
        <f t="shared" si="54"/>
        <v>0</v>
      </c>
      <c r="EI47" s="296">
        <f>成绩录入!I50</f>
        <v>0</v>
      </c>
      <c r="EJ47" s="296">
        <f>成绩录入!J50</f>
        <v>0</v>
      </c>
      <c r="EK47" s="296">
        <f>成绩录入!K50</f>
        <v>0</v>
      </c>
      <c r="EL47" s="296">
        <f>成绩录入!L50</f>
        <v>0</v>
      </c>
      <c r="EM47" s="296">
        <f>成绩录入!M50</f>
        <v>0</v>
      </c>
      <c r="EN47" s="296">
        <f>成绩录入!P50</f>
        <v>0</v>
      </c>
      <c r="EO47" s="296">
        <f>成绩录入!Q50</f>
        <v>0</v>
      </c>
      <c r="EP47" s="296">
        <f>成绩录入!R50</f>
        <v>0</v>
      </c>
      <c r="EQ47" s="296">
        <f>成绩录入!S50</f>
        <v>0</v>
      </c>
      <c r="ER47" s="296">
        <f>成绩录入!T50</f>
        <v>0</v>
      </c>
      <c r="ES47" s="296">
        <f>成绩录入!U50</f>
        <v>0</v>
      </c>
      <c r="ET47" s="296">
        <f>成绩录入!V50</f>
        <v>0</v>
      </c>
      <c r="EU47" s="296">
        <f>成绩录入!W50</f>
        <v>0</v>
      </c>
      <c r="EV47" s="296">
        <f>成绩录入!X50</f>
        <v>0</v>
      </c>
      <c r="EW47" s="302">
        <f>成绩录入!Y50</f>
        <v>0</v>
      </c>
      <c r="EX47" s="303"/>
      <c r="EY47" s="304" t="str">
        <f t="shared" si="170"/>
        <v/>
      </c>
      <c r="EZ47" s="296" t="str">
        <f t="shared" si="170"/>
        <v/>
      </c>
      <c r="FA47" s="296" t="str">
        <f t="shared" si="170"/>
        <v/>
      </c>
      <c r="FB47" s="296" t="str">
        <f t="shared" si="170"/>
        <v/>
      </c>
      <c r="FC47" s="302">
        <f>成绩录入!AB50</f>
        <v>0</v>
      </c>
      <c r="FD47" s="303"/>
      <c r="FE47" s="304" t="str">
        <f t="shared" si="56"/>
        <v>√</v>
      </c>
      <c r="FF47" s="296" t="str">
        <f t="shared" si="57"/>
        <v>√</v>
      </c>
      <c r="FG47" s="296" t="str">
        <f t="shared" si="58"/>
        <v>√</v>
      </c>
      <c r="FH47" s="296" t="str">
        <f t="shared" si="59"/>
        <v>√</v>
      </c>
      <c r="FI47" s="302" t="str">
        <f t="shared" si="60"/>
        <v>√</v>
      </c>
      <c r="FJ47" s="299"/>
      <c r="FK47" s="260">
        <f>成绩录入!AB50</f>
        <v>0</v>
      </c>
      <c r="FL47" s="248">
        <f>成绩录入!AC50</f>
        <v>0</v>
      </c>
      <c r="FM47" s="248">
        <f>成绩录入!AD50</f>
        <v>0</v>
      </c>
      <c r="FN47" s="248">
        <f>成绩录入!AE50</f>
        <v>0</v>
      </c>
      <c r="FO47" s="248">
        <f>成绩录入!AF50</f>
        <v>0</v>
      </c>
      <c r="FP47" s="248">
        <f>成绩录入!AG50</f>
        <v>0</v>
      </c>
      <c r="FQ47" s="298">
        <f t="shared" si="61"/>
        <v>0</v>
      </c>
      <c r="FR47" s="299"/>
      <c r="FS47" s="260">
        <f>成绩录入!AB50</f>
        <v>0</v>
      </c>
      <c r="FT47" s="248">
        <f>成绩录入!AC50</f>
        <v>0</v>
      </c>
      <c r="FU47" s="248">
        <f>成绩录入!AD50</f>
        <v>0</v>
      </c>
      <c r="FV47" s="248">
        <f>成绩录入!AE50</f>
        <v>0</v>
      </c>
      <c r="FW47" s="248">
        <f>成绩录入!AF50</f>
        <v>0</v>
      </c>
      <c r="FX47" s="333">
        <f>成绩录入!AG50</f>
        <v>0</v>
      </c>
      <c r="FY47" s="298">
        <f t="shared" si="62"/>
        <v>0</v>
      </c>
      <c r="FZ47" s="299"/>
      <c r="GA47" s="260">
        <f>成绩录入!AB50</f>
        <v>0</v>
      </c>
      <c r="GB47" s="248">
        <f>成绩录入!AC50</f>
        <v>0</v>
      </c>
      <c r="GC47" s="248">
        <f>成绩录入!AD50</f>
        <v>0</v>
      </c>
      <c r="GD47" s="248">
        <f>成绩录入!AE50</f>
        <v>0</v>
      </c>
      <c r="GE47" s="248">
        <f>成绩录入!AF50</f>
        <v>0</v>
      </c>
      <c r="GF47" s="248">
        <f>成绩录入!AG50</f>
        <v>0</v>
      </c>
      <c r="GG47" s="298">
        <f t="shared" si="63"/>
        <v>0</v>
      </c>
      <c r="GH47" s="299"/>
      <c r="GI47" s="260">
        <f>成绩录入!AB50</f>
        <v>0</v>
      </c>
      <c r="GJ47" s="248">
        <f>成绩录入!AC50</f>
        <v>0</v>
      </c>
      <c r="GK47" s="248">
        <f>成绩录入!AD50</f>
        <v>0</v>
      </c>
      <c r="GL47" s="248">
        <f>成绩录入!AE50</f>
        <v>0</v>
      </c>
      <c r="GM47" s="248">
        <f>成绩录入!AF50</f>
        <v>0</v>
      </c>
      <c r="GN47" s="248">
        <f>成绩录入!AG50</f>
        <v>0</v>
      </c>
      <c r="GO47" s="298">
        <f t="shared" si="64"/>
        <v>0</v>
      </c>
      <c r="GP47" s="299"/>
      <c r="GQ47" s="260">
        <f>成绩录入!AB50</f>
        <v>0</v>
      </c>
      <c r="GR47" s="248">
        <f>成绩录入!AC50</f>
        <v>0</v>
      </c>
      <c r="GS47" s="248">
        <f>成绩录入!AD50</f>
        <v>0</v>
      </c>
      <c r="GT47" s="248">
        <f>成绩录入!AE50</f>
        <v>0</v>
      </c>
      <c r="GU47" s="248">
        <f>成绩录入!AF50</f>
        <v>0</v>
      </c>
      <c r="GV47" s="248">
        <f>成绩录入!AG50</f>
        <v>0</v>
      </c>
      <c r="GW47" s="298">
        <f t="shared" si="65"/>
        <v>0</v>
      </c>
      <c r="GX47" s="299"/>
      <c r="GY47" s="247">
        <f>成绩录入!AJ50</f>
        <v>0</v>
      </c>
      <c r="GZ47" s="248">
        <f>成绩录入!AK50</f>
        <v>0</v>
      </c>
      <c r="HA47" s="248">
        <f>成绩录入!AL50</f>
        <v>0</v>
      </c>
      <c r="HB47" s="248">
        <f>成绩录入!AM50</f>
        <v>0</v>
      </c>
      <c r="HC47" s="248">
        <f>成绩录入!AN50</f>
        <v>0</v>
      </c>
      <c r="HD47" s="248">
        <f>成绩录入!AO50</f>
        <v>0</v>
      </c>
      <c r="HE47" s="310">
        <f t="shared" si="171"/>
        <v>0</v>
      </c>
      <c r="HF47" s="299"/>
      <c r="HG47" s="247">
        <f>成绩录入!AJ50</f>
        <v>0</v>
      </c>
      <c r="HH47" s="248">
        <f>成绩录入!AK50</f>
        <v>0</v>
      </c>
      <c r="HI47" s="248">
        <f>成绩录入!AL50</f>
        <v>0</v>
      </c>
      <c r="HJ47" s="248">
        <f>成绩录入!AM50</f>
        <v>0</v>
      </c>
      <c r="HK47" s="248">
        <f>成绩录入!AN50</f>
        <v>0</v>
      </c>
      <c r="HL47" s="248">
        <f>成绩录入!AO50</f>
        <v>0</v>
      </c>
      <c r="HM47" s="310">
        <f t="shared" si="172"/>
        <v>0</v>
      </c>
      <c r="HN47" s="299"/>
      <c r="HO47" s="247">
        <f>成绩录入!AJ50</f>
        <v>0</v>
      </c>
      <c r="HP47" s="248">
        <f>成绩录入!AK50</f>
        <v>0</v>
      </c>
      <c r="HQ47" s="248">
        <f>成绩录入!AL50</f>
        <v>0</v>
      </c>
      <c r="HR47" s="248">
        <f>成绩录入!AM50</f>
        <v>0</v>
      </c>
      <c r="HS47" s="248">
        <f>成绩录入!AN50</f>
        <v>0</v>
      </c>
      <c r="HT47" s="248">
        <f>成绩录入!AO50</f>
        <v>0</v>
      </c>
      <c r="HU47" s="310">
        <f t="shared" si="173"/>
        <v>0</v>
      </c>
      <c r="HV47" s="299"/>
      <c r="HW47" s="247">
        <f>成绩录入!AJ50</f>
        <v>0</v>
      </c>
      <c r="HX47" s="248">
        <f>成绩录入!AK50</f>
        <v>0</v>
      </c>
      <c r="HY47" s="248">
        <f>成绩录入!AL50</f>
        <v>0</v>
      </c>
      <c r="HZ47" s="248">
        <f>成绩录入!AM50</f>
        <v>0</v>
      </c>
      <c r="IA47" s="248">
        <f>成绩录入!AN50</f>
        <v>0</v>
      </c>
      <c r="IB47" s="248">
        <f>成绩录入!AO50</f>
        <v>0</v>
      </c>
      <c r="IC47" s="310">
        <f t="shared" si="174"/>
        <v>0</v>
      </c>
      <c r="ID47" s="299"/>
      <c r="IE47" s="247">
        <f>成绩录入!AJ50</f>
        <v>0</v>
      </c>
      <c r="IF47" s="248">
        <f>成绩录入!AK50</f>
        <v>0</v>
      </c>
      <c r="IG47" s="248">
        <f>成绩录入!AL50</f>
        <v>0</v>
      </c>
      <c r="IH47" s="248">
        <f>成绩录入!AM50</f>
        <v>0</v>
      </c>
      <c r="II47" s="248">
        <f>成绩录入!AN50</f>
        <v>0</v>
      </c>
      <c r="IJ47" s="248">
        <f>成绩录入!AO50</f>
        <v>0</v>
      </c>
      <c r="IK47" s="310">
        <f t="shared" si="175"/>
        <v>0</v>
      </c>
      <c r="IL47" s="299"/>
      <c r="IM47" s="313" t="e">
        <f t="shared" si="71"/>
        <v>#DIV/0!</v>
      </c>
      <c r="IN47" s="314" t="e">
        <f t="shared" si="72"/>
        <v>#DIV/0!</v>
      </c>
      <c r="IO47" s="314" t="e">
        <f t="shared" si="73"/>
        <v>#DIV/0!</v>
      </c>
      <c r="IP47" s="314" t="e">
        <f t="shared" si="74"/>
        <v>#DIV/0!</v>
      </c>
      <c r="IQ47" s="314" t="e">
        <f t="shared" si="75"/>
        <v>#DIV/0!</v>
      </c>
      <c r="IR47" s="315" t="e">
        <f t="shared" si="76"/>
        <v>#DIV/0!</v>
      </c>
      <c r="IS47" s="316"/>
      <c r="IT47" s="214">
        <f>成绩录入!AR50</f>
        <v>0</v>
      </c>
      <c r="IU47" s="216">
        <f>成绩录入!AS50</f>
        <v>0</v>
      </c>
      <c r="IV47" s="216">
        <f>成绩录入!AT50</f>
        <v>0</v>
      </c>
      <c r="IW47" s="216">
        <f>成绩录入!AU50</f>
        <v>0</v>
      </c>
      <c r="IX47" s="216">
        <f>成绩录入!AV50</f>
        <v>0</v>
      </c>
      <c r="IY47" s="216">
        <f>成绩录入!AW50</f>
        <v>0</v>
      </c>
      <c r="IZ47" s="298">
        <f t="shared" si="77"/>
        <v>0</v>
      </c>
      <c r="JA47" s="299"/>
      <c r="JB47" s="317">
        <f>成绩录入!AR50</f>
        <v>0</v>
      </c>
      <c r="JC47" s="216">
        <f>成绩录入!AS50</f>
        <v>0</v>
      </c>
      <c r="JD47" s="216">
        <f>成绩录入!AT50</f>
        <v>0</v>
      </c>
      <c r="JE47" s="216">
        <f>成绩录入!AU50</f>
        <v>0</v>
      </c>
      <c r="JF47" s="216">
        <f>成绩录入!AV50</f>
        <v>0</v>
      </c>
      <c r="JG47" s="216">
        <f>成绩录入!AW50</f>
        <v>0</v>
      </c>
      <c r="JH47" s="298">
        <f t="shared" si="78"/>
        <v>0</v>
      </c>
      <c r="JI47" s="299"/>
      <c r="JJ47" s="248">
        <f>成绩录入!AR50</f>
        <v>0</v>
      </c>
      <c r="JK47" s="248">
        <f>成绩录入!AS50</f>
        <v>0</v>
      </c>
      <c r="JL47" s="248">
        <f>成绩录入!AT50</f>
        <v>0</v>
      </c>
      <c r="JM47" s="248">
        <f>成绩录入!AU50</f>
        <v>0</v>
      </c>
      <c r="JN47" s="248">
        <f>成绩录入!AV50</f>
        <v>0</v>
      </c>
      <c r="JO47" s="248">
        <f>成绩录入!AW50</f>
        <v>0</v>
      </c>
      <c r="JP47" s="298">
        <f t="shared" si="79"/>
        <v>0</v>
      </c>
      <c r="JQ47" s="299"/>
      <c r="JR47" s="308">
        <f>成绩录入!AR50</f>
        <v>0</v>
      </c>
      <c r="JS47" s="248">
        <f>成绩录入!AS50</f>
        <v>0</v>
      </c>
      <c r="JT47" s="248">
        <f>成绩录入!AT50</f>
        <v>0</v>
      </c>
      <c r="JU47" s="248">
        <f>成绩录入!AU50</f>
        <v>0</v>
      </c>
      <c r="JV47" s="248">
        <f>成绩录入!AV50</f>
        <v>0</v>
      </c>
      <c r="JW47" s="248">
        <f>成绩录入!AW50</f>
        <v>0</v>
      </c>
      <c r="JX47" s="298">
        <f t="shared" si="80"/>
        <v>0</v>
      </c>
      <c r="JY47" s="299"/>
      <c r="JZ47" s="308">
        <f>成绩录入!AR50</f>
        <v>0</v>
      </c>
      <c r="KA47" s="248">
        <f>成绩录入!AS50</f>
        <v>0</v>
      </c>
      <c r="KB47" s="248">
        <f>成绩录入!AT50</f>
        <v>0</v>
      </c>
      <c r="KC47" s="248">
        <f>成绩录入!AU50</f>
        <v>0</v>
      </c>
      <c r="KD47" s="248">
        <f>成绩录入!AV50</f>
        <v>0</v>
      </c>
      <c r="KE47" s="248">
        <f>成绩录入!AW50</f>
        <v>0</v>
      </c>
      <c r="KF47" s="298">
        <f t="shared" si="81"/>
        <v>0</v>
      </c>
      <c r="KG47" s="299"/>
      <c r="KH47" s="313">
        <f t="shared" si="166"/>
        <v>0</v>
      </c>
      <c r="KI47" s="314">
        <f t="shared" si="82"/>
        <v>0</v>
      </c>
      <c r="KJ47" s="314">
        <f t="shared" si="83"/>
        <v>0</v>
      </c>
      <c r="KK47" s="314">
        <f t="shared" si="84"/>
        <v>0</v>
      </c>
      <c r="KL47" s="314">
        <f t="shared" si="85"/>
        <v>0</v>
      </c>
      <c r="KM47" s="315">
        <f t="shared" si="86"/>
        <v>0</v>
      </c>
      <c r="KN47" s="90"/>
      <c r="KO47" s="294">
        <f>IF(总评!G45&lt;60,1,0)</f>
        <v>0</v>
      </c>
      <c r="KP47" s="295">
        <f t="shared" si="167"/>
        <v>0</v>
      </c>
      <c r="KQ47" s="295">
        <f t="shared" si="168"/>
        <v>0</v>
      </c>
      <c r="KR47" s="321">
        <f t="shared" si="169"/>
        <v>0</v>
      </c>
      <c r="KS47" s="321">
        <f t="shared" si="87"/>
        <v>0</v>
      </c>
      <c r="KT47" s="27"/>
      <c r="KU47" s="27"/>
      <c r="KV47" s="27"/>
      <c r="KW47" s="27"/>
      <c r="KX47" s="27"/>
      <c r="KY47" s="27"/>
      <c r="KZ47" s="27"/>
      <c r="LA47" s="27"/>
      <c r="LB47" s="27"/>
      <c r="LC47" s="27"/>
      <c r="OT47" s="247">
        <f>IF(OT$6=$OS$5,成绩录入!BC50,0)</f>
        <v>0</v>
      </c>
      <c r="OU47" s="248">
        <f>IF(OU$6=$OS$5,成绩录入!BD50,0)</f>
        <v>0</v>
      </c>
      <c r="OV47" s="248">
        <f>IF(OV$6=$OS$5,成绩录入!BE50,0)</f>
        <v>0</v>
      </c>
      <c r="OW47" s="248">
        <f>IF(OW$6=$OS$5,成绩录入!BF50,0)</f>
        <v>0</v>
      </c>
      <c r="OX47" s="248">
        <f>IF(OX$6=$OS$5,成绩录入!BG50,0)</f>
        <v>0</v>
      </c>
      <c r="OY47" s="248">
        <f>IF(OY$6=$OS$5,成绩录入!BH50,0)</f>
        <v>0</v>
      </c>
      <c r="OZ47" s="248">
        <f>IF(OZ$6=$OS$5,成绩录入!BI50,0)</f>
        <v>0</v>
      </c>
      <c r="PA47" s="248">
        <f>IF(PA$6=$OS$5,成绩录入!BJ50,0)</f>
        <v>0</v>
      </c>
      <c r="PB47" s="248">
        <f>IF(PB$6=$OS$5,成绩录入!BK50,0)</f>
        <v>0</v>
      </c>
      <c r="PC47" s="248">
        <f>IF(PC$6=$OS$5,成绩录入!BL50,0)</f>
        <v>0</v>
      </c>
      <c r="PD47" s="248">
        <f>IF(PD$6=$OS$5,成绩录入!BM50,0)</f>
        <v>0</v>
      </c>
      <c r="PE47" s="248">
        <f>IF(PE$6=$OS$5,成绩录入!BN50,0)</f>
        <v>0</v>
      </c>
      <c r="PF47" s="248">
        <f>IF(PF$6=$OS$5,成绩录入!BO50,0)</f>
        <v>0</v>
      </c>
      <c r="PG47" s="248">
        <f>IF(PG$6=$OS$5,成绩录入!BP50,0)</f>
        <v>0</v>
      </c>
      <c r="PH47" s="248">
        <f>IF(PH$6=$OS$5,成绩录入!BQ50,0)</f>
        <v>0</v>
      </c>
      <c r="PI47" s="248">
        <f>IF(PI$6=$OS$5,成绩录入!BR50,0)</f>
        <v>0</v>
      </c>
      <c r="PJ47" s="248">
        <f>IF(PJ$6=$OS$5,成绩录入!BS50,0)</f>
        <v>0</v>
      </c>
      <c r="PK47" s="248">
        <f>IF(PK$6=$OS$5,成绩录入!BT50,0)</f>
        <v>0</v>
      </c>
      <c r="PL47" s="248">
        <f>IF(PL$6=$OS$5,成绩录入!BU50,0)</f>
        <v>0</v>
      </c>
      <c r="PM47" s="248">
        <f>IF(PM$6=$OS$5,成绩录入!BV50,0)</f>
        <v>0</v>
      </c>
      <c r="PN47" s="248">
        <f>IF(PN$6=$OS$5,成绩录入!BW50,0)</f>
        <v>0</v>
      </c>
      <c r="PO47" s="248">
        <f>IF(PO$6=$OS$5,成绩录入!BX50,0)</f>
        <v>0</v>
      </c>
      <c r="PP47" s="248">
        <f>IF(PP$6=$OS$5,成绩录入!BY50,0)</f>
        <v>0</v>
      </c>
      <c r="PQ47" s="248">
        <f>IF(PQ$6=$OS$5,成绩录入!BZ50,0)</f>
        <v>0</v>
      </c>
      <c r="PR47" s="248">
        <f>IF(PR$6=$OS$5,成绩录入!CA50,0)</f>
        <v>0</v>
      </c>
      <c r="PS47" s="248">
        <f>IF(PS$6=$OS$5,成绩录入!CB50,0)</f>
        <v>0</v>
      </c>
      <c r="PT47" s="248">
        <f>IF(PT$6=$OS$5,成绩录入!CC50,0)</f>
        <v>0</v>
      </c>
      <c r="PU47" s="248">
        <f>IF(PU$6=$OS$5,成绩录入!CD50,0)</f>
        <v>0</v>
      </c>
      <c r="PV47" s="248">
        <f>IF(PV$6=$OS$5,成绩录入!CE50,0)</f>
        <v>0</v>
      </c>
      <c r="PW47" s="248">
        <f>IF(PW$6=$OS$5,成绩录入!CF50,0)</f>
        <v>0</v>
      </c>
      <c r="PX47" s="248">
        <f>IF(PX$6=$OS$5,成绩录入!CG50,0)</f>
        <v>0</v>
      </c>
      <c r="PY47" s="248">
        <f>IF(PY$6=$OS$5,成绩录入!CH50,0)</f>
        <v>0</v>
      </c>
      <c r="PZ47" s="248">
        <f>IF(PZ$6=$OS$5,成绩录入!CI50,0)</f>
        <v>0</v>
      </c>
      <c r="QA47" s="248">
        <f>IF(QA$6=$OS$5,成绩录入!CJ50,0)</f>
        <v>0</v>
      </c>
      <c r="QB47" s="248">
        <f>IF(QB$6=$OS$5,成绩录入!CK50,0)</f>
        <v>0</v>
      </c>
      <c r="QC47" s="248">
        <f>IF(QC$6=$OS$5,成绩录入!CL50,0)</f>
        <v>0</v>
      </c>
      <c r="QD47" s="248">
        <f>IF(QD$6=$OS$5,成绩录入!CM50,0)</f>
        <v>0</v>
      </c>
      <c r="QE47" s="248">
        <f>IF(QE$6=$OS$5,成绩录入!CN50,0)</f>
        <v>0</v>
      </c>
      <c r="QF47" s="248">
        <f>IF(QF$6=$OS$5,成绩录入!CO50,0)</f>
        <v>0</v>
      </c>
      <c r="QG47" s="248">
        <f>IF(QG$6=$OS$5,成绩录入!CP50,0)</f>
        <v>0</v>
      </c>
      <c r="QH47" s="248">
        <f>IF(QH$6=$OS$5,成绩录入!CQ50,0)</f>
        <v>0</v>
      </c>
      <c r="QI47" s="248">
        <f>IF(QI$6=$OS$5,成绩录入!CR50,0)</f>
        <v>0</v>
      </c>
      <c r="QJ47" s="248">
        <f>IF(QJ$6=$OS$5,成绩录入!CS50,0)</f>
        <v>0</v>
      </c>
      <c r="QK47" s="248">
        <f>IF(QK$6=$OS$5,成绩录入!CT50,0)</f>
        <v>0</v>
      </c>
      <c r="QL47" s="248">
        <f>IF(QL$6=$OS$5,成绩录入!CU50,0)</f>
        <v>0</v>
      </c>
      <c r="QM47" s="248">
        <f>IF(QM$6=$OS$5,成绩录入!CV50,0)</f>
        <v>0</v>
      </c>
      <c r="QN47" s="248">
        <f>IF(QN$6=$OS$5,成绩录入!CW50,0)</f>
        <v>0</v>
      </c>
      <c r="QO47" s="248">
        <f>IF(QO$6=$OS$5,成绩录入!CX50,0)</f>
        <v>0</v>
      </c>
      <c r="QP47" s="248">
        <f>IF(QP$6=$OS$5,成绩录入!CY50,0)</f>
        <v>0</v>
      </c>
      <c r="QQ47" s="248">
        <f>IF(QQ$6=$OS$5,成绩录入!CZ50,0)</f>
        <v>0</v>
      </c>
      <c r="QR47" s="248">
        <f>IF(QR$6=$OS$5,成绩录入!DA50,0)</f>
        <v>0</v>
      </c>
      <c r="QS47" s="248">
        <f>IF(QS$6=$OS$5,成绩录入!DB50,0)</f>
        <v>0</v>
      </c>
      <c r="QT47" s="248">
        <f>IF(QT$6=$OS$5,成绩录入!DC50,0)</f>
        <v>0</v>
      </c>
      <c r="QU47" s="248">
        <f>IF(QU$6=$OS$5,成绩录入!DD50,0)</f>
        <v>0</v>
      </c>
      <c r="QV47" s="248">
        <f>IF(QV$6=$OS$5,成绩录入!DE50,0)</f>
        <v>0</v>
      </c>
      <c r="QW47" s="248">
        <f>IF(QW$6=$OS$5,成绩录入!DF50,0)</f>
        <v>0</v>
      </c>
      <c r="QX47" s="248">
        <f>IF(QX$6=$OS$5,成绩录入!DG50,0)</f>
        <v>0</v>
      </c>
      <c r="QY47" s="248">
        <f>IF(QY$6=$OS$5,成绩录入!DH50,0)</f>
        <v>0</v>
      </c>
      <c r="QZ47" s="248">
        <f>IF(QZ$6=$OS$5,成绩录入!DI50,0)</f>
        <v>0</v>
      </c>
      <c r="RA47" s="248">
        <f>IF(RA$6=$OS$5,成绩录入!DJ50,0)</f>
        <v>0</v>
      </c>
      <c r="RB47" s="248">
        <f>IF(RB$6=$OS$5,成绩录入!DK50,0)</f>
        <v>0</v>
      </c>
      <c r="RC47" s="248">
        <f>IF(RC$6=$OS$5,成绩录入!DL50,0)</f>
        <v>0</v>
      </c>
      <c r="RD47" s="248">
        <f>IF(RD$6=$OS$5,成绩录入!DM50,0)</f>
        <v>0</v>
      </c>
      <c r="RE47" s="248">
        <f>IF(RE$6=$OS$5,成绩录入!DN50,0)</f>
        <v>0</v>
      </c>
      <c r="RF47" s="248">
        <f>IF(RF$6=$OS$5,成绩录入!DO50,0)</f>
        <v>0</v>
      </c>
      <c r="RG47" s="248">
        <f>IF(RG$6=$OS$5,成绩录入!DP50,0)</f>
        <v>0</v>
      </c>
      <c r="RH47" s="248">
        <f>IF(RH$6=$OS$5,成绩录入!DQ50,0)</f>
        <v>0</v>
      </c>
      <c r="RI47" s="248">
        <f>IF(RI$6=$OS$5,成绩录入!DR50,0)</f>
        <v>0</v>
      </c>
      <c r="RJ47" s="248">
        <f>IF(RJ$6=$OS$5,成绩录入!DS50,0)</f>
        <v>0</v>
      </c>
      <c r="RK47" s="248">
        <f>IF(RK$6=$OS$5,成绩录入!DT50,0)</f>
        <v>0</v>
      </c>
      <c r="RL47" s="248">
        <f>IF(RL$6=$OS$5,成绩录入!DU50,0)</f>
        <v>0</v>
      </c>
      <c r="RM47" s="248">
        <f>IF(RM$6=$OS$5,成绩录入!DV50,0)</f>
        <v>0</v>
      </c>
      <c r="RN47" s="248">
        <f>IF(RN$6=$OS$5,成绩录入!DW50,0)</f>
        <v>0</v>
      </c>
      <c r="RO47" s="248">
        <f>IF(RO$6=$OS$5,成绩录入!DX50,0)</f>
        <v>0</v>
      </c>
      <c r="RP47" s="248">
        <f>IF(RP$6=$OS$5,成绩录入!DY50,0)</f>
        <v>0</v>
      </c>
      <c r="RQ47" s="248">
        <f>IF(RQ$6=$OS$5,成绩录入!DZ50,0)</f>
        <v>0</v>
      </c>
      <c r="RR47" s="248">
        <f>IF(RR$6=$OS$5,成绩录入!EA50,0)</f>
        <v>0</v>
      </c>
      <c r="RS47" s="248">
        <f>IF(RS$6=$OS$5,成绩录入!EB50,0)</f>
        <v>0</v>
      </c>
      <c r="RT47" s="248">
        <f>IF(RT$6=$OS$5,成绩录入!EC50,0)</f>
        <v>0</v>
      </c>
      <c r="RU47" s="248">
        <f>IF(RU$6=$OS$5,成绩录入!ED50,0)</f>
        <v>0</v>
      </c>
      <c r="RV47" s="248">
        <f>IF(RV$6=$OS$5,成绩录入!EE50,0)</f>
        <v>0</v>
      </c>
      <c r="RW47" s="248">
        <f>IF(RW$6=$OS$5,成绩录入!EF50,0)</f>
        <v>0</v>
      </c>
      <c r="RX47" s="248">
        <f>IF(RX$6=$OS$5,成绩录入!EG50,0)</f>
        <v>0</v>
      </c>
      <c r="RY47" s="248">
        <f>IF(RY$6=$OS$5,成绩录入!EH50,0)</f>
        <v>0</v>
      </c>
      <c r="RZ47" s="248">
        <f>IF(RZ$6=$OS$5,成绩录入!EI50,0)</f>
        <v>0</v>
      </c>
      <c r="SA47" s="248">
        <f>IF(SA$6=$OS$5,成绩录入!EJ50,0)</f>
        <v>0</v>
      </c>
      <c r="SB47" s="248">
        <f>IF(SB$6=$OS$5,成绩录入!EK50,0)</f>
        <v>0</v>
      </c>
      <c r="SC47" s="248">
        <f>IF(SC$6=$OS$5,成绩录入!EL50,0)</f>
        <v>0</v>
      </c>
      <c r="SD47" s="248">
        <f>IF(SD$6=$OS$5,成绩录入!EM50,0)</f>
        <v>0</v>
      </c>
      <c r="SE47" s="248">
        <f>IF(SE$6=$OS$5,成绩录入!EN50,0)</f>
        <v>0</v>
      </c>
      <c r="SF47" s="248">
        <f>IF(SF$6=$OS$5,成绩录入!EO50,0)</f>
        <v>0</v>
      </c>
      <c r="SG47" s="248">
        <f>IF(SG$6=$OS$5,成绩录入!EP50,0)</f>
        <v>0</v>
      </c>
      <c r="SH47" s="248">
        <f>IF(SH$6=$OS$5,成绩录入!EQ50,0)</f>
        <v>0</v>
      </c>
      <c r="SI47" s="248">
        <f>IF(SI$6=$OS$5,成绩录入!ER50,0)</f>
        <v>0</v>
      </c>
      <c r="SJ47" s="248">
        <f>IF(SJ$6=$OS$5,成绩录入!ES50,0)</f>
        <v>0</v>
      </c>
      <c r="SK47" s="248">
        <f>IF(SK$6=$OS$5,成绩录入!ET50,0)</f>
        <v>0</v>
      </c>
      <c r="SL47" s="248">
        <f>IF(SL$6=$OS$5,成绩录入!EU50,0)</f>
        <v>0</v>
      </c>
      <c r="SM47" s="248">
        <f>IF(SM$6=$OS$5,成绩录入!EV50,0)</f>
        <v>0</v>
      </c>
      <c r="SN47" s="248">
        <f>IF(SN$6=$OS$5,成绩录入!EW50,0)</f>
        <v>0</v>
      </c>
      <c r="SO47" s="248">
        <f>IF(SO$6=$OS$5,成绩录入!EX50,0)</f>
        <v>0</v>
      </c>
      <c r="SP47" s="218">
        <f t="shared" si="88"/>
        <v>0</v>
      </c>
      <c r="SQ47" s="166"/>
      <c r="SR47" s="166"/>
      <c r="SS47" s="247">
        <f>IF(SS$6=$SR$5,成绩录入!BC50,0)</f>
        <v>0</v>
      </c>
      <c r="ST47" s="248">
        <f>IF(ST$6=$SR$5,成绩录入!BD50,0)</f>
        <v>0</v>
      </c>
      <c r="SU47" s="248">
        <f>IF(SU$6=$SR$5,成绩录入!BE50,0)</f>
        <v>0</v>
      </c>
      <c r="SV47" s="248">
        <f>IF(SV$6=$SR$5,成绩录入!BF50,0)</f>
        <v>0</v>
      </c>
      <c r="SW47" s="248">
        <f>IF(SW$6=$SR$5,成绩录入!BG50,0)</f>
        <v>0</v>
      </c>
      <c r="SX47" s="248">
        <f>IF(SX$6=$SR$5,成绩录入!BH50,0)</f>
        <v>0</v>
      </c>
      <c r="SY47" s="248">
        <f>IF(SY$6=$SR$5,成绩录入!BI50,0)</f>
        <v>0</v>
      </c>
      <c r="SZ47" s="248">
        <f>IF(SZ$6=$SR$5,成绩录入!BJ50,0)</f>
        <v>0</v>
      </c>
      <c r="TA47" s="248">
        <f>IF(TA$6=$SR$5,成绩录入!BK50,0)</f>
        <v>0</v>
      </c>
      <c r="TB47" s="248">
        <f>IF(TB$6=$SR$5,成绩录入!BL50,0)</f>
        <v>0</v>
      </c>
      <c r="TC47" s="248">
        <f>IF(TC$6=$SR$5,成绩录入!BM50,0)</f>
        <v>0</v>
      </c>
      <c r="TD47" s="248">
        <f>IF(TD$6=$SR$5,成绩录入!BN50,0)</f>
        <v>0</v>
      </c>
      <c r="TE47" s="248">
        <f>IF(TE$6=$SR$5,成绩录入!BO50,0)</f>
        <v>0</v>
      </c>
      <c r="TF47" s="248">
        <f>IF(TF$6=$SR$5,成绩录入!BP50,0)</f>
        <v>0</v>
      </c>
      <c r="TG47" s="248">
        <f>IF(TG$6=$SR$5,成绩录入!BQ50,0)</f>
        <v>0</v>
      </c>
      <c r="TH47" s="248">
        <f>IF(TH$6=$SR$5,成绩录入!BR50,0)</f>
        <v>0</v>
      </c>
      <c r="TI47" s="248">
        <f>IF(TI$6=$SR$5,成绩录入!BS50,0)</f>
        <v>0</v>
      </c>
      <c r="TJ47" s="248">
        <f>IF(TJ$6=$SR$5,成绩录入!BT50,0)</f>
        <v>0</v>
      </c>
      <c r="TK47" s="248">
        <f>IF(TK$6=$SR$5,成绩录入!BU50,0)</f>
        <v>0</v>
      </c>
      <c r="TL47" s="248">
        <f>IF(TL$6=$SR$5,成绩录入!BV50,0)</f>
        <v>0</v>
      </c>
      <c r="TM47" s="248">
        <f>IF(TM$6=$SR$5,成绩录入!BW50,0)</f>
        <v>0</v>
      </c>
      <c r="TN47" s="248">
        <f>IF(TN$6=$SR$5,成绩录入!BX50,0)</f>
        <v>0</v>
      </c>
      <c r="TO47" s="248">
        <f>IF(TO$6=$SR$5,成绩录入!BY50,0)</f>
        <v>0</v>
      </c>
      <c r="TP47" s="248">
        <f>IF(TP$6=$SR$5,成绩录入!BZ50,0)</f>
        <v>0</v>
      </c>
      <c r="TQ47" s="248">
        <f>IF(TQ$6=$SR$5,成绩录入!CA50,0)</f>
        <v>0</v>
      </c>
      <c r="TR47" s="248">
        <f>IF(TR$6=$SR$5,成绩录入!CB50,0)</f>
        <v>0</v>
      </c>
      <c r="TS47" s="248">
        <f>IF(TS$6=$SR$5,成绩录入!CC50,0)</f>
        <v>0</v>
      </c>
      <c r="TT47" s="248">
        <f>IF(TT$6=$SR$5,成绩录入!CD50,0)</f>
        <v>0</v>
      </c>
      <c r="TU47" s="248">
        <f>IF(TU$6=$SR$5,成绩录入!CE50,0)</f>
        <v>0</v>
      </c>
      <c r="TV47" s="248">
        <f>IF(TV$6=$SR$5,成绩录入!CF50,0)</f>
        <v>0</v>
      </c>
      <c r="TW47" s="248">
        <f>IF(TW$6=$SR$5,成绩录入!CG50,0)</f>
        <v>0</v>
      </c>
      <c r="TX47" s="248">
        <f>IF(TX$6=$SR$5,成绩录入!CH50,0)</f>
        <v>0</v>
      </c>
      <c r="TY47" s="248">
        <f>IF(TY$6=$SR$5,成绩录入!CI50,0)</f>
        <v>0</v>
      </c>
      <c r="TZ47" s="248">
        <f>IF(TZ$6=$SR$5,成绩录入!CJ50,0)</f>
        <v>0</v>
      </c>
      <c r="UA47" s="248">
        <f>IF(UA$6=$SR$5,成绩录入!CK50,0)</f>
        <v>0</v>
      </c>
      <c r="UB47" s="248">
        <f>IF(UB$6=$SR$5,成绩录入!CL50,0)</f>
        <v>0</v>
      </c>
      <c r="UC47" s="248">
        <f>IF(UC$6=$SR$5,成绩录入!CM50,0)</f>
        <v>0</v>
      </c>
      <c r="UD47" s="248">
        <f>IF(UD$6=$SR$5,成绩录入!CN50,0)</f>
        <v>0</v>
      </c>
      <c r="UE47" s="248">
        <f>IF(UE$6=$SR$5,成绩录入!CO50,0)</f>
        <v>0</v>
      </c>
      <c r="UF47" s="248">
        <f>IF(UF$6=$SR$5,成绩录入!CP50,0)</f>
        <v>0</v>
      </c>
      <c r="UG47" s="248">
        <f>IF(UG$6=$SR$5,成绩录入!CQ50,0)</f>
        <v>0</v>
      </c>
      <c r="UH47" s="248">
        <f>IF(UH$6=$SR$5,成绩录入!CR50,0)</f>
        <v>0</v>
      </c>
      <c r="UI47" s="248">
        <f>IF(UI$6=$SR$5,成绩录入!CS50,0)</f>
        <v>0</v>
      </c>
      <c r="UJ47" s="248">
        <f>IF(UJ$6=$SR$5,成绩录入!CT50,0)</f>
        <v>0</v>
      </c>
      <c r="UK47" s="248">
        <f>IF(UK$6=$SR$5,成绩录入!CU50,0)</f>
        <v>0</v>
      </c>
      <c r="UL47" s="248">
        <f>IF(UL$6=$SR$5,成绩录入!CV50,0)</f>
        <v>0</v>
      </c>
      <c r="UM47" s="248">
        <f>IF(UM$6=$SR$5,成绩录入!CW50,0)</f>
        <v>0</v>
      </c>
      <c r="UN47" s="248">
        <f>IF(UN$6=$SR$5,成绩录入!CX50,0)</f>
        <v>0</v>
      </c>
      <c r="UO47" s="248">
        <f>IF(UO$6=$SR$5,成绩录入!CY50,0)</f>
        <v>0</v>
      </c>
      <c r="UP47" s="248">
        <f>IF(UP$6=$SR$5,成绩录入!CZ50,0)</f>
        <v>0</v>
      </c>
      <c r="UQ47" s="248">
        <f>IF(UQ$6=$SR$5,成绩录入!DA50,0)</f>
        <v>0</v>
      </c>
      <c r="UR47" s="248">
        <f>IF(UR$6=$SR$5,成绩录入!DB50,0)</f>
        <v>0</v>
      </c>
      <c r="US47" s="248">
        <f>IF(US$6=$SR$5,成绩录入!DC50,0)</f>
        <v>0</v>
      </c>
      <c r="UT47" s="248">
        <f>IF(UT$6=$SR$5,成绩录入!DD50,0)</f>
        <v>0</v>
      </c>
      <c r="UU47" s="248">
        <f>IF(UU$6=$SR$5,成绩录入!DE50,0)</f>
        <v>0</v>
      </c>
      <c r="UV47" s="248">
        <f>IF(UV$6=$SR$5,成绩录入!DF50,0)</f>
        <v>0</v>
      </c>
      <c r="UW47" s="248">
        <f>IF(UW$6=$SR$5,成绩录入!DG50,0)</f>
        <v>0</v>
      </c>
      <c r="UX47" s="248">
        <f>IF(UX$6=$SR$5,成绩录入!DH50,0)</f>
        <v>0</v>
      </c>
      <c r="UY47" s="248">
        <f>IF(UY$6=$SR$5,成绩录入!DI50,0)</f>
        <v>0</v>
      </c>
      <c r="UZ47" s="248">
        <f>IF(UZ$6=$SR$5,成绩录入!DJ50,0)</f>
        <v>0</v>
      </c>
      <c r="VA47" s="248">
        <f>IF(VA$6=$SR$5,成绩录入!DK50,0)</f>
        <v>0</v>
      </c>
      <c r="VB47" s="248">
        <f>IF(VB$6=$SR$5,成绩录入!DL50,0)</f>
        <v>0</v>
      </c>
      <c r="VC47" s="248">
        <f>IF(VC$6=$SR$5,成绩录入!DM50,0)</f>
        <v>0</v>
      </c>
      <c r="VD47" s="248">
        <f>IF(VD$6=$SR$5,成绩录入!DN50,0)</f>
        <v>0</v>
      </c>
      <c r="VE47" s="248">
        <f>IF(VE$6=$SR$5,成绩录入!DO50,0)</f>
        <v>0</v>
      </c>
      <c r="VF47" s="248">
        <f>IF(VF$6=$SR$5,成绩录入!DP50,0)</f>
        <v>0</v>
      </c>
      <c r="VG47" s="248">
        <f>IF(VG$6=$SR$5,成绩录入!DQ50,0)</f>
        <v>0</v>
      </c>
      <c r="VH47" s="248">
        <f>IF(VH$6=$SR$5,成绩录入!DR50,0)</f>
        <v>0</v>
      </c>
      <c r="VI47" s="248">
        <f>IF(VI$6=$SR$5,成绩录入!DS50,0)</f>
        <v>0</v>
      </c>
      <c r="VJ47" s="248">
        <f>IF(VJ$6=$SR$5,成绩录入!DT50,0)</f>
        <v>0</v>
      </c>
      <c r="VK47" s="248">
        <f>IF(VK$6=$SR$5,成绩录入!DU50,0)</f>
        <v>0</v>
      </c>
      <c r="VL47" s="248">
        <f>IF(VL$6=$SR$5,成绩录入!DV50,0)</f>
        <v>0</v>
      </c>
      <c r="VM47" s="248">
        <f>IF(VM$6=$SR$5,成绩录入!DW50,0)</f>
        <v>0</v>
      </c>
      <c r="VN47" s="248">
        <f>IF(VN$6=$SR$5,成绩录入!DX50,0)</f>
        <v>0</v>
      </c>
      <c r="VO47" s="248">
        <f>IF(VO$6=$SR$5,成绩录入!DY50,0)</f>
        <v>0</v>
      </c>
      <c r="VP47" s="248">
        <f>IF(VP$6=$SR$5,成绩录入!DZ50,0)</f>
        <v>0</v>
      </c>
      <c r="VQ47" s="248">
        <f>IF(VQ$6=$SR$5,成绩录入!EA50,0)</f>
        <v>0</v>
      </c>
      <c r="VR47" s="248">
        <f>IF(VR$6=$SR$5,成绩录入!EB50,0)</f>
        <v>0</v>
      </c>
      <c r="VS47" s="248">
        <f>IF(VS$6=$SR$5,成绩录入!EC50,0)</f>
        <v>0</v>
      </c>
      <c r="VT47" s="248">
        <f>IF(VT$6=$SR$5,成绩录入!ED50,0)</f>
        <v>0</v>
      </c>
      <c r="VU47" s="248">
        <f>IF(VU$6=$SR$5,成绩录入!EE50,0)</f>
        <v>0</v>
      </c>
      <c r="VV47" s="248">
        <f>IF(VV$6=$SR$5,成绩录入!EF50,0)</f>
        <v>0</v>
      </c>
      <c r="VW47" s="248">
        <f>IF(VW$6=$SR$5,成绩录入!EG50,0)</f>
        <v>0</v>
      </c>
      <c r="VX47" s="248">
        <f>IF(VX$6=$SR$5,成绩录入!EH50,0)</f>
        <v>0</v>
      </c>
      <c r="VY47" s="248">
        <f>IF(VY$6=$SR$5,成绩录入!EI50,0)</f>
        <v>0</v>
      </c>
      <c r="VZ47" s="248">
        <f>IF(VZ$6=$SR$5,成绩录入!EJ50,0)</f>
        <v>0</v>
      </c>
      <c r="WA47" s="248">
        <f>IF(WA$6=$SR$5,成绩录入!EK50,0)</f>
        <v>0</v>
      </c>
      <c r="WB47" s="248">
        <f>IF(WB$6=$SR$5,成绩录入!EL50,0)</f>
        <v>0</v>
      </c>
      <c r="WC47" s="248">
        <f>IF(WC$6=$SR$5,成绩录入!EM50,0)</f>
        <v>0</v>
      </c>
      <c r="WD47" s="248">
        <f>IF(WD$6=$SR$5,成绩录入!EN50,0)</f>
        <v>0</v>
      </c>
      <c r="WE47" s="248">
        <f>IF(WE$6=$SR$5,成绩录入!EO50,0)</f>
        <v>0</v>
      </c>
      <c r="WF47" s="248">
        <f>IF(WF$6=$SR$5,成绩录入!EP50,0)</f>
        <v>0</v>
      </c>
      <c r="WG47" s="248">
        <f>IF(WG$6=$SR$5,成绩录入!EQ50,0)</f>
        <v>0</v>
      </c>
      <c r="WH47" s="248">
        <f>IF(WH$6=$SR$5,成绩录入!ER50,0)</f>
        <v>0</v>
      </c>
      <c r="WI47" s="248">
        <f>IF(WI$6=$SR$5,成绩录入!ES50,0)</f>
        <v>0</v>
      </c>
      <c r="WJ47" s="248">
        <f>IF(WJ$6=$SR$5,成绩录入!ET50,0)</f>
        <v>0</v>
      </c>
      <c r="WK47" s="248">
        <f>IF(WK$6=$SR$5,成绩录入!EU50,0)</f>
        <v>0</v>
      </c>
      <c r="WL47" s="248">
        <f>IF(WL$6=$SR$5,成绩录入!EV50,0)</f>
        <v>0</v>
      </c>
      <c r="WM47" s="248">
        <f>IF(WM$6=$SR$5,成绩录入!EW50,0)</f>
        <v>0</v>
      </c>
      <c r="WN47" s="248">
        <f>IF(WN$6=$SR$5,成绩录入!EX50,0)</f>
        <v>0</v>
      </c>
      <c r="WO47" s="218">
        <f t="shared" si="32"/>
        <v>0</v>
      </c>
      <c r="WP47" s="166"/>
      <c r="WQ47" s="166"/>
      <c r="WR47" s="247">
        <f>IF(WR$6=$WQ$5,成绩录入!BC50,0)</f>
        <v>0</v>
      </c>
      <c r="WS47" s="248">
        <f>IF(WS$6=$WQ$5,成绩录入!BD50,0)</f>
        <v>0</v>
      </c>
      <c r="WT47" s="248">
        <f>IF(WT$6=$WQ$5,成绩录入!BE50,0)</f>
        <v>0</v>
      </c>
      <c r="WU47" s="248">
        <f>IF(WU$6=$WQ$5,成绩录入!BF50,0)</f>
        <v>0</v>
      </c>
      <c r="WV47" s="248">
        <f>IF(WV$6=$WQ$5,成绩录入!BG50,0)</f>
        <v>0</v>
      </c>
      <c r="WW47" s="248">
        <f>IF(WW$6=$WQ$5,成绩录入!BH50,0)</f>
        <v>0</v>
      </c>
      <c r="WX47" s="248">
        <f>IF(WX$6=$WQ$5,成绩录入!BI50,0)</f>
        <v>0</v>
      </c>
      <c r="WY47" s="248">
        <f>IF(WY$6=$WQ$5,成绩录入!BJ50,0)</f>
        <v>0</v>
      </c>
      <c r="WZ47" s="248">
        <f>IF(WZ$6=$WQ$5,成绩录入!BK50,0)</f>
        <v>0</v>
      </c>
      <c r="XA47" s="248">
        <f>IF(XA$6=$WQ$5,成绩录入!BL50,0)</f>
        <v>0</v>
      </c>
      <c r="XB47" s="248">
        <f>IF(XB$6=$WQ$5,成绩录入!BM50,0)</f>
        <v>0</v>
      </c>
      <c r="XC47" s="248">
        <f>IF(XC$6=$WQ$5,成绩录入!BN50,0)</f>
        <v>0</v>
      </c>
      <c r="XD47" s="248">
        <f>IF(XD$6=$WQ$5,成绩录入!BO50,0)</f>
        <v>0</v>
      </c>
      <c r="XE47" s="248">
        <f>IF(XE$6=$WQ$5,成绩录入!BP50,0)</f>
        <v>0</v>
      </c>
      <c r="XF47" s="248">
        <f>IF(XF$6=$WQ$5,成绩录入!BQ50,0)</f>
        <v>0</v>
      </c>
      <c r="XG47" s="248">
        <f>IF(XG$6=$WQ$5,成绩录入!BR50,0)</f>
        <v>0</v>
      </c>
      <c r="XH47" s="248">
        <f>IF(XH$6=$WQ$5,成绩录入!BS50,0)</f>
        <v>0</v>
      </c>
      <c r="XI47" s="248">
        <f>IF(XI$6=$WQ$5,成绩录入!BT50,0)</f>
        <v>0</v>
      </c>
      <c r="XJ47" s="248">
        <f>IF(XJ$6=$WQ$5,成绩录入!BU50,0)</f>
        <v>0</v>
      </c>
      <c r="XK47" s="248">
        <f>IF(XK$6=$WQ$5,成绩录入!BV50,0)</f>
        <v>0</v>
      </c>
      <c r="XL47" s="248">
        <f>IF(XL$6=$WQ$5,成绩录入!BW50,0)</f>
        <v>0</v>
      </c>
      <c r="XM47" s="248">
        <f>IF(XM$6=$WQ$5,成绩录入!BX50,0)</f>
        <v>0</v>
      </c>
      <c r="XN47" s="248">
        <f>IF(XN$6=$WQ$5,成绩录入!BY50,0)</f>
        <v>0</v>
      </c>
      <c r="XO47" s="248">
        <f>IF(XO$6=$WQ$5,成绩录入!BZ50,0)</f>
        <v>0</v>
      </c>
      <c r="XP47" s="248">
        <f>IF(XP$6=$WQ$5,成绩录入!CA50,0)</f>
        <v>0</v>
      </c>
      <c r="XQ47" s="248">
        <f>IF(XQ$6=$WQ$5,成绩录入!CB50,0)</f>
        <v>0</v>
      </c>
      <c r="XR47" s="248">
        <f>IF(XR$6=$WQ$5,成绩录入!CC50,0)</f>
        <v>0</v>
      </c>
      <c r="XS47" s="248">
        <f>IF(XS$6=$WQ$5,成绩录入!CD50,0)</f>
        <v>0</v>
      </c>
      <c r="XT47" s="248">
        <f>IF(XT$6=$WQ$5,成绩录入!CE50,0)</f>
        <v>0</v>
      </c>
      <c r="XU47" s="248">
        <f>IF(XU$6=$WQ$5,成绩录入!CF50,0)</f>
        <v>0</v>
      </c>
      <c r="XV47" s="248">
        <f>IF(XV$6=$WQ$5,成绩录入!CG50,0)</f>
        <v>0</v>
      </c>
      <c r="XW47" s="248">
        <f>IF(XW$6=$WQ$5,成绩录入!CH50,0)</f>
        <v>0</v>
      </c>
      <c r="XX47" s="248">
        <f>IF(XX$6=$WQ$5,成绩录入!CI50,0)</f>
        <v>0</v>
      </c>
      <c r="XY47" s="248">
        <f>IF(XY$6=$WQ$5,成绩录入!CJ50,0)</f>
        <v>0</v>
      </c>
      <c r="XZ47" s="248">
        <f>IF(XZ$6=$WQ$5,成绩录入!CK50,0)</f>
        <v>0</v>
      </c>
      <c r="YA47" s="248">
        <f>IF(YA$6=$WQ$5,成绩录入!CL50,0)</f>
        <v>0</v>
      </c>
      <c r="YB47" s="248">
        <f>IF(YB$6=$WQ$5,成绩录入!CM50,0)</f>
        <v>0</v>
      </c>
      <c r="YC47" s="248">
        <f>IF(YC$6=$WQ$5,成绩录入!CN50,0)</f>
        <v>0</v>
      </c>
      <c r="YD47" s="248">
        <f>IF(YD$6=$WQ$5,成绩录入!CO50,0)</f>
        <v>0</v>
      </c>
      <c r="YE47" s="248">
        <f>IF(YE$6=$WQ$5,成绩录入!CP50,0)</f>
        <v>0</v>
      </c>
      <c r="YF47" s="248">
        <f>IF(YF$6=$WQ$5,成绩录入!CQ50,0)</f>
        <v>0</v>
      </c>
      <c r="YG47" s="248">
        <f>IF(YG$6=$WQ$5,成绩录入!CR50,0)</f>
        <v>0</v>
      </c>
      <c r="YH47" s="248">
        <f>IF(YH$6=$WQ$5,成绩录入!CS50,0)</f>
        <v>0</v>
      </c>
      <c r="YI47" s="248">
        <f>IF(YI$6=$WQ$5,成绩录入!CT50,0)</f>
        <v>0</v>
      </c>
      <c r="YJ47" s="248">
        <f>IF(YJ$6=$WQ$5,成绩录入!CU50,0)</f>
        <v>0</v>
      </c>
      <c r="YK47" s="248">
        <f>IF(YK$6=$WQ$5,成绩录入!CV50,0)</f>
        <v>0</v>
      </c>
      <c r="YL47" s="248">
        <f>IF(YL$6=$WQ$5,成绩录入!CW50,0)</f>
        <v>0</v>
      </c>
      <c r="YM47" s="248">
        <f>IF(YM$6=$WQ$5,成绩录入!CX50,0)</f>
        <v>0</v>
      </c>
      <c r="YN47" s="248">
        <f>IF(YN$6=$WQ$5,成绩录入!CY50,0)</f>
        <v>0</v>
      </c>
      <c r="YO47" s="248">
        <f>IF(YO$6=$WQ$5,成绩录入!CZ50,0)</f>
        <v>0</v>
      </c>
      <c r="YP47" s="248">
        <f>IF(YP$6=$WQ$5,成绩录入!DA50,0)</f>
        <v>0</v>
      </c>
      <c r="YQ47" s="248">
        <f>IF(YQ$6=$WQ$5,成绩录入!DB50,0)</f>
        <v>0</v>
      </c>
      <c r="YR47" s="248">
        <f>IF(YR$6=$WQ$5,成绩录入!DC50,0)</f>
        <v>0</v>
      </c>
      <c r="YS47" s="248">
        <f>IF(YS$6=$WQ$5,成绩录入!DD50,0)</f>
        <v>0</v>
      </c>
      <c r="YT47" s="248">
        <f>IF(YT$6=$WQ$5,成绩录入!DE50,0)</f>
        <v>0</v>
      </c>
      <c r="YU47" s="248">
        <f>IF(YU$6=$WQ$5,成绩录入!DF50,0)</f>
        <v>0</v>
      </c>
      <c r="YV47" s="248">
        <f>IF(YV$6=$WQ$5,成绩录入!DG50,0)</f>
        <v>0</v>
      </c>
      <c r="YW47" s="248">
        <f>IF(YW$6=$WQ$5,成绩录入!DH50,0)</f>
        <v>0</v>
      </c>
      <c r="YX47" s="248">
        <f>IF(YX$6=$WQ$5,成绩录入!DI50,0)</f>
        <v>0</v>
      </c>
      <c r="YY47" s="248">
        <f>IF(YY$6=$WQ$5,成绩录入!DJ50,0)</f>
        <v>0</v>
      </c>
      <c r="YZ47" s="248">
        <f>IF(YZ$6=$WQ$5,成绩录入!DK50,0)</f>
        <v>0</v>
      </c>
      <c r="ZA47" s="248">
        <f>IF(ZA$6=$WQ$5,成绩录入!DL50,0)</f>
        <v>0</v>
      </c>
      <c r="ZB47" s="248">
        <f>IF(ZB$6=$WQ$5,成绩录入!DM50,0)</f>
        <v>0</v>
      </c>
      <c r="ZC47" s="248">
        <f>IF(ZC$6=$WQ$5,成绩录入!DN50,0)</f>
        <v>0</v>
      </c>
      <c r="ZD47" s="248">
        <f>IF(ZD$6=$WQ$5,成绩录入!DO50,0)</f>
        <v>0</v>
      </c>
      <c r="ZE47" s="248">
        <f>IF(ZE$6=$WQ$5,成绩录入!DP50,0)</f>
        <v>0</v>
      </c>
      <c r="ZF47" s="248">
        <f>IF(ZF$6=$WQ$5,成绩录入!DQ50,0)</f>
        <v>0</v>
      </c>
      <c r="ZG47" s="248">
        <f>IF(ZG$6=$WQ$5,成绩录入!DR50,0)</f>
        <v>0</v>
      </c>
      <c r="ZH47" s="248">
        <f>IF(ZH$6=$WQ$5,成绩录入!DS50,0)</f>
        <v>0</v>
      </c>
      <c r="ZI47" s="248">
        <f>IF(ZI$6=$WQ$5,成绩录入!DT50,0)</f>
        <v>0</v>
      </c>
      <c r="ZJ47" s="248">
        <f>IF(ZJ$6=$WQ$5,成绩录入!DU50,0)</f>
        <v>0</v>
      </c>
      <c r="ZK47" s="248">
        <f>IF(ZK$6=$WQ$5,成绩录入!DV50,0)</f>
        <v>0</v>
      </c>
      <c r="ZL47" s="248">
        <f>IF(ZL$6=$WQ$5,成绩录入!DW50,0)</f>
        <v>0</v>
      </c>
      <c r="ZM47" s="248">
        <f>IF(ZM$6=$WQ$5,成绩录入!DX50,0)</f>
        <v>0</v>
      </c>
      <c r="ZN47" s="248">
        <f>IF(ZN$6=$WQ$5,成绩录入!DY50,0)</f>
        <v>0</v>
      </c>
      <c r="ZO47" s="248">
        <f>IF(ZO$6=$WQ$5,成绩录入!DZ50,0)</f>
        <v>0</v>
      </c>
      <c r="ZP47" s="248">
        <f>IF(ZP$6=$WQ$5,成绩录入!EA50,0)</f>
        <v>0</v>
      </c>
      <c r="ZQ47" s="248">
        <f>IF(ZQ$6=$WQ$5,成绩录入!EB50,0)</f>
        <v>0</v>
      </c>
      <c r="ZR47" s="248">
        <f>IF(ZR$6=$WQ$5,成绩录入!EC50,0)</f>
        <v>0</v>
      </c>
      <c r="ZS47" s="248">
        <f>IF(ZS$6=$WQ$5,成绩录入!ED50,0)</f>
        <v>0</v>
      </c>
      <c r="ZT47" s="248">
        <f>IF(ZT$6=$WQ$5,成绩录入!EE50,0)</f>
        <v>0</v>
      </c>
      <c r="ZU47" s="248">
        <f>IF(ZU$6=$WQ$5,成绩录入!EF50,0)</f>
        <v>0</v>
      </c>
      <c r="ZV47" s="248">
        <f>IF(ZV$6=$WQ$5,成绩录入!EG50,0)</f>
        <v>0</v>
      </c>
      <c r="ZW47" s="248">
        <f>IF(ZW$6=$WQ$5,成绩录入!EH50,0)</f>
        <v>0</v>
      </c>
      <c r="ZX47" s="248">
        <f>IF(ZX$6=$WQ$5,成绩录入!EI50,0)</f>
        <v>0</v>
      </c>
      <c r="ZY47" s="248">
        <f>IF(ZY$6=$WQ$5,成绩录入!EJ50,0)</f>
        <v>0</v>
      </c>
      <c r="ZZ47" s="248">
        <f>IF(ZZ$6=$WQ$5,成绩录入!EK50,0)</f>
        <v>0</v>
      </c>
      <c r="AAA47" s="248">
        <f>IF(AAA$6=$WQ$5,成绩录入!EL50,0)</f>
        <v>0</v>
      </c>
      <c r="AAB47" s="248">
        <f>IF(AAB$6=$WQ$5,成绩录入!EM50,0)</f>
        <v>0</v>
      </c>
      <c r="AAC47" s="248">
        <f>IF(AAC$6=$WQ$5,成绩录入!EN50,0)</f>
        <v>0</v>
      </c>
      <c r="AAD47" s="248">
        <f>IF(AAD$6=$WQ$5,成绩录入!EO50,0)</f>
        <v>0</v>
      </c>
      <c r="AAE47" s="248">
        <f>IF(AAE$6=$WQ$5,成绩录入!EP50,0)</f>
        <v>0</v>
      </c>
      <c r="AAF47" s="248">
        <f>IF(AAF$6=$WQ$5,成绩录入!EQ50,0)</f>
        <v>0</v>
      </c>
      <c r="AAG47" s="248">
        <f>IF(AAG$6=$WQ$5,成绩录入!ER50,0)</f>
        <v>0</v>
      </c>
      <c r="AAH47" s="248">
        <f>IF(AAH$6=$WQ$5,成绩录入!ES50,0)</f>
        <v>0</v>
      </c>
      <c r="AAI47" s="248">
        <f>IF(AAI$6=$WQ$5,成绩录入!ET50,0)</f>
        <v>0</v>
      </c>
      <c r="AAJ47" s="248">
        <f>IF(AAJ$6=$WQ$5,成绩录入!EU50,0)</f>
        <v>0</v>
      </c>
      <c r="AAK47" s="248">
        <f>IF(AAK$6=$WQ$5,成绩录入!EV50,0)</f>
        <v>0</v>
      </c>
      <c r="AAL47" s="248">
        <f>IF(AAL$6=$WQ$5,成绩录入!EW50,0)</f>
        <v>0</v>
      </c>
      <c r="AAM47" s="248">
        <f>IF(AAM$6=$WQ$5,成绩录入!EX50,0)</f>
        <v>0</v>
      </c>
      <c r="AAN47" s="218">
        <f t="shared" si="33"/>
        <v>0</v>
      </c>
      <c r="AAO47" s="206"/>
      <c r="AAQ47" s="247">
        <f>IF(AAQ$6=$AAP$5,成绩录入!BC50,0)</f>
        <v>0</v>
      </c>
      <c r="AAR47" s="248">
        <f>IF(AAR$6=$AAP$5,成绩录入!BD50,0)</f>
        <v>0</v>
      </c>
      <c r="AAS47" s="248">
        <f>IF(AAS$6=$AAP$5,成绩录入!BE50,0)</f>
        <v>0</v>
      </c>
      <c r="AAT47" s="248">
        <f>IF(AAT$6=$AAP$5,成绩录入!BF50,0)</f>
        <v>0</v>
      </c>
      <c r="AAU47" s="248">
        <f>IF(AAU$6=$AAP$5,成绩录入!BG50,0)</f>
        <v>0</v>
      </c>
      <c r="AAV47" s="248">
        <f>IF(AAV$6=$AAP$5,成绩录入!BH50,0)</f>
        <v>0</v>
      </c>
      <c r="AAW47" s="248">
        <f>IF(AAW$6=$AAP$5,成绩录入!BI50,0)</f>
        <v>0</v>
      </c>
      <c r="AAX47" s="248">
        <f>IF(AAX$6=$AAP$5,成绩录入!BJ50,0)</f>
        <v>0</v>
      </c>
      <c r="AAY47" s="248">
        <f>IF(AAY$6=$AAP$5,成绩录入!BK50,0)</f>
        <v>0</v>
      </c>
      <c r="AAZ47" s="248">
        <f>IF(AAZ$6=$AAP$5,成绩录入!BL50,0)</f>
        <v>0</v>
      </c>
      <c r="ABA47" s="248">
        <f>IF(ABA$6=$AAP$5,成绩录入!BM50,0)</f>
        <v>0</v>
      </c>
      <c r="ABB47" s="248">
        <f>IF(ABB$6=$AAP$5,成绩录入!BN50,0)</f>
        <v>0</v>
      </c>
      <c r="ABC47" s="248">
        <f>IF(ABC$6=$AAP$5,成绩录入!BO50,0)</f>
        <v>0</v>
      </c>
      <c r="ABD47" s="248">
        <f>IF(ABD$6=$AAP$5,成绩录入!BP50,0)</f>
        <v>0</v>
      </c>
      <c r="ABE47" s="248">
        <f>IF(ABE$6=$AAP$5,成绩录入!BQ50,0)</f>
        <v>0</v>
      </c>
      <c r="ABF47" s="248">
        <f>IF(ABF$6=$AAP$5,成绩录入!BR50,0)</f>
        <v>0</v>
      </c>
      <c r="ABG47" s="248">
        <f>IF(ABG$6=$AAP$5,成绩录入!BS50,0)</f>
        <v>0</v>
      </c>
      <c r="ABH47" s="248">
        <f>IF(ABH$6=$AAP$5,成绩录入!BT50,0)</f>
        <v>0</v>
      </c>
      <c r="ABI47" s="248">
        <f>IF(ABI$6=$AAP$5,成绩录入!BU50,0)</f>
        <v>0</v>
      </c>
      <c r="ABJ47" s="248">
        <f>IF(ABJ$6=$AAP$5,成绩录入!BV50,0)</f>
        <v>0</v>
      </c>
      <c r="ABK47" s="248">
        <f>IF(ABK$6=$AAP$5,成绩录入!BW50,0)</f>
        <v>0</v>
      </c>
      <c r="ABL47" s="248">
        <f>IF(ABL$6=$AAP$5,成绩录入!BX50,0)</f>
        <v>0</v>
      </c>
      <c r="ABM47" s="248">
        <f>IF(ABM$6=$AAP$5,成绩录入!BY50,0)</f>
        <v>0</v>
      </c>
      <c r="ABN47" s="248">
        <f>IF(ABN$6=$AAP$5,成绩录入!BZ50,0)</f>
        <v>0</v>
      </c>
      <c r="ABO47" s="248">
        <f>IF(ABO$6=$AAP$5,成绩录入!CA50,0)</f>
        <v>0</v>
      </c>
      <c r="ABP47" s="248">
        <f>IF(ABP$6=$AAP$5,成绩录入!CB50,0)</f>
        <v>0</v>
      </c>
      <c r="ABQ47" s="248">
        <f>IF(ABQ$6=$AAP$5,成绩录入!CC50,0)</f>
        <v>0</v>
      </c>
      <c r="ABR47" s="248">
        <f>IF(ABR$6=$AAP$5,成绩录入!CD50,0)</f>
        <v>0</v>
      </c>
      <c r="ABS47" s="248">
        <f>IF(ABS$6=$AAP$5,成绩录入!CE50,0)</f>
        <v>0</v>
      </c>
      <c r="ABT47" s="248">
        <f>IF(ABT$6=$AAP$5,成绩录入!CF50,0)</f>
        <v>0</v>
      </c>
      <c r="ABU47" s="248">
        <f>IF(ABU$6=$AAP$5,成绩录入!CG50,0)</f>
        <v>0</v>
      </c>
      <c r="ABV47" s="248">
        <f>IF(ABV$6=$AAP$5,成绩录入!CH50,0)</f>
        <v>0</v>
      </c>
      <c r="ABW47" s="248">
        <f>IF(ABW$6=$AAP$5,成绩录入!CI50,0)</f>
        <v>0</v>
      </c>
      <c r="ABX47" s="248">
        <f>IF(ABX$6=$AAP$5,成绩录入!CJ50,0)</f>
        <v>0</v>
      </c>
      <c r="ABY47" s="248">
        <f>IF(ABY$6=$AAP$5,成绩录入!CK50,0)</f>
        <v>0</v>
      </c>
      <c r="ABZ47" s="248">
        <f>IF(ABZ$6=$AAP$5,成绩录入!CL50,0)</f>
        <v>0</v>
      </c>
      <c r="ACA47" s="248">
        <f>IF(ACA$6=$AAP$5,成绩录入!CM50,0)</f>
        <v>0</v>
      </c>
      <c r="ACB47" s="248">
        <f>IF(ACB$6=$AAP$5,成绩录入!CN50,0)</f>
        <v>0</v>
      </c>
      <c r="ACC47" s="248">
        <f>IF(ACC$6=$AAP$5,成绩录入!CO50,0)</f>
        <v>0</v>
      </c>
      <c r="ACD47" s="248">
        <f>IF(ACD$6=$AAP$5,成绩录入!CP50,0)</f>
        <v>0</v>
      </c>
      <c r="ACE47" s="248">
        <f>IF(ACE$6=$AAP$5,成绩录入!CQ50,0)</f>
        <v>0</v>
      </c>
      <c r="ACF47" s="248">
        <f>IF(ACF$6=$AAP$5,成绩录入!CR50,0)</f>
        <v>0</v>
      </c>
      <c r="ACG47" s="248">
        <f>IF(ACG$6=$AAP$5,成绩录入!CS50,0)</f>
        <v>0</v>
      </c>
      <c r="ACH47" s="248">
        <f>IF(ACH$6=$AAP$5,成绩录入!CT50,0)</f>
        <v>0</v>
      </c>
      <c r="ACI47" s="248">
        <f>IF(ACI$6=$AAP$5,成绩录入!CU50,0)</f>
        <v>0</v>
      </c>
      <c r="ACJ47" s="248">
        <f>IF(ACJ$6=$AAP$5,成绩录入!CV50,0)</f>
        <v>0</v>
      </c>
      <c r="ACK47" s="248">
        <f>IF(ACK$6=$AAP$5,成绩录入!CW50,0)</f>
        <v>0</v>
      </c>
      <c r="ACL47" s="248">
        <f>IF(ACL$6=$AAP$5,成绩录入!CX50,0)</f>
        <v>0</v>
      </c>
      <c r="ACM47" s="248">
        <f>IF(ACM$6=$AAP$5,成绩录入!CY50,0)</f>
        <v>0</v>
      </c>
      <c r="ACN47" s="248">
        <f>IF(ACN$6=$AAP$5,成绩录入!CZ50,0)</f>
        <v>0</v>
      </c>
      <c r="ACO47" s="248">
        <f>IF(ACO$6=$AAP$5,成绩录入!DA50,0)</f>
        <v>0</v>
      </c>
      <c r="ACP47" s="248">
        <f>IF(ACP$6=$AAP$5,成绩录入!DB50,0)</f>
        <v>0</v>
      </c>
      <c r="ACQ47" s="248">
        <f>IF(ACQ$6=$AAP$5,成绩录入!DC50,0)</f>
        <v>0</v>
      </c>
      <c r="ACR47" s="248">
        <f>IF(ACR$6=$AAP$5,成绩录入!DD50,0)</f>
        <v>0</v>
      </c>
      <c r="ACS47" s="248">
        <f>IF(ACS$6=$AAP$5,成绩录入!DE50,0)</f>
        <v>0</v>
      </c>
      <c r="ACT47" s="248">
        <f>IF(ACT$6=$AAP$5,成绩录入!DF50,0)</f>
        <v>0</v>
      </c>
      <c r="ACU47" s="248">
        <f>IF(ACU$6=$AAP$5,成绩录入!DG50,0)</f>
        <v>0</v>
      </c>
      <c r="ACV47" s="248">
        <f>IF(ACV$6=$AAP$5,成绩录入!DH50,0)</f>
        <v>0</v>
      </c>
      <c r="ACW47" s="248">
        <f>IF(ACW$6=$AAP$5,成绩录入!DI50,0)</f>
        <v>0</v>
      </c>
      <c r="ACX47" s="248">
        <f>IF(ACX$6=$AAP$5,成绩录入!DJ50,0)</f>
        <v>0</v>
      </c>
      <c r="ACY47" s="248">
        <f>IF(ACY$6=$AAP$5,成绩录入!DK50,0)</f>
        <v>0</v>
      </c>
      <c r="ACZ47" s="248">
        <f>IF(ACZ$6=$AAP$5,成绩录入!DL50,0)</f>
        <v>0</v>
      </c>
      <c r="ADA47" s="248">
        <f>IF(ADA$6=$AAP$5,成绩录入!DM50,0)</f>
        <v>0</v>
      </c>
      <c r="ADB47" s="248">
        <f>IF(ADB$6=$AAP$5,成绩录入!DN50,0)</f>
        <v>0</v>
      </c>
      <c r="ADC47" s="248">
        <f>IF(ADC$6=$AAP$5,成绩录入!DO50,0)</f>
        <v>0</v>
      </c>
      <c r="ADD47" s="248">
        <f>IF(ADD$6=$AAP$5,成绩录入!DP50,0)</f>
        <v>0</v>
      </c>
      <c r="ADE47" s="248">
        <f>IF(ADE$6=$AAP$5,成绩录入!DQ50,0)</f>
        <v>0</v>
      </c>
      <c r="ADF47" s="248">
        <f>IF(ADF$6=$AAP$5,成绩录入!DR50,0)</f>
        <v>0</v>
      </c>
      <c r="ADG47" s="248">
        <f>IF(ADG$6=$AAP$5,成绩录入!DS50,0)</f>
        <v>0</v>
      </c>
      <c r="ADH47" s="248">
        <f>IF(ADH$6=$AAP$5,成绩录入!DT50,0)</f>
        <v>0</v>
      </c>
      <c r="ADI47" s="248">
        <f>IF(ADI$6=$AAP$5,成绩录入!DU50,0)</f>
        <v>0</v>
      </c>
      <c r="ADJ47" s="248">
        <f>IF(ADJ$6=$AAP$5,成绩录入!DV50,0)</f>
        <v>0</v>
      </c>
      <c r="ADK47" s="248">
        <f>IF(ADK$6=$AAP$5,成绩录入!DW50,0)</f>
        <v>0</v>
      </c>
      <c r="ADL47" s="248">
        <f>IF(ADL$6=$AAP$5,成绩录入!DX50,0)</f>
        <v>0</v>
      </c>
      <c r="ADM47" s="248">
        <f>IF(ADM$6=$AAP$5,成绩录入!DY50,0)</f>
        <v>0</v>
      </c>
      <c r="ADN47" s="248">
        <f>IF(ADN$6=$AAP$5,成绩录入!DZ50,0)</f>
        <v>0</v>
      </c>
      <c r="ADO47" s="248">
        <f>IF(ADO$6=$AAP$5,成绩录入!EA50,0)</f>
        <v>0</v>
      </c>
      <c r="ADP47" s="248">
        <f>IF(ADP$6=$AAP$5,成绩录入!EB50,0)</f>
        <v>0</v>
      </c>
      <c r="ADQ47" s="248">
        <f>IF(ADQ$6=$AAP$5,成绩录入!EC50,0)</f>
        <v>0</v>
      </c>
      <c r="ADR47" s="248">
        <f>IF(ADR$6=$AAP$5,成绩录入!ED50,0)</f>
        <v>0</v>
      </c>
      <c r="ADS47" s="248">
        <f>IF(ADS$6=$AAP$5,成绩录入!EE50,0)</f>
        <v>0</v>
      </c>
      <c r="ADT47" s="248">
        <f>IF(ADT$6=$AAP$5,成绩录入!EF50,0)</f>
        <v>0</v>
      </c>
      <c r="ADU47" s="248">
        <f>IF(ADU$6=$AAP$5,成绩录入!EG50,0)</f>
        <v>0</v>
      </c>
      <c r="ADV47" s="248">
        <f>IF(ADV$6=$AAP$5,成绩录入!EH50,0)</f>
        <v>0</v>
      </c>
      <c r="ADW47" s="248">
        <f>IF(ADW$6=$AAP$5,成绩录入!EI50,0)</f>
        <v>0</v>
      </c>
      <c r="ADX47" s="248">
        <f>IF(ADX$6=$AAP$5,成绩录入!EJ50,0)</f>
        <v>0</v>
      </c>
      <c r="ADY47" s="248">
        <f>IF(ADY$6=$AAP$5,成绩录入!EK50,0)</f>
        <v>0</v>
      </c>
      <c r="ADZ47" s="248">
        <f>IF(ADZ$6=$AAP$5,成绩录入!EL50,0)</f>
        <v>0</v>
      </c>
      <c r="AEA47" s="248">
        <f>IF(AEA$6=$AAP$5,成绩录入!EM50,0)</f>
        <v>0</v>
      </c>
      <c r="AEB47" s="248">
        <f>IF(AEB$6=$AAP$5,成绩录入!EN50,0)</f>
        <v>0</v>
      </c>
      <c r="AEC47" s="248">
        <f>IF(AEC$6=$AAP$5,成绩录入!EO50,0)</f>
        <v>0</v>
      </c>
      <c r="AED47" s="248">
        <f>IF(AED$6=$AAP$5,成绩录入!EP50,0)</f>
        <v>0</v>
      </c>
      <c r="AEE47" s="248">
        <f>IF(AEE$6=$AAP$5,成绩录入!EQ50,0)</f>
        <v>0</v>
      </c>
      <c r="AEF47" s="248">
        <f>IF(AEF$6=$AAP$5,成绩录入!ER50,0)</f>
        <v>0</v>
      </c>
      <c r="AEG47" s="248">
        <f>IF(AEG$6=$AAP$5,成绩录入!ES50,0)</f>
        <v>0</v>
      </c>
      <c r="AEH47" s="248">
        <f>IF(AEH$6=$AAP$5,成绩录入!ET50,0)</f>
        <v>0</v>
      </c>
      <c r="AEI47" s="248">
        <f>IF(AEI$6=$AAP$5,成绩录入!EU50,0)</f>
        <v>0</v>
      </c>
      <c r="AEJ47" s="248">
        <f>IF(AEJ$6=$AAP$5,成绩录入!EV50,0)</f>
        <v>0</v>
      </c>
      <c r="AEK47" s="248">
        <f>IF(AEK$6=$AAP$5,成绩录入!EW50,0)</f>
        <v>0</v>
      </c>
      <c r="AEL47" s="248">
        <f>IF(AEL$6=$AAP$5,成绩录入!EX50,0)</f>
        <v>0</v>
      </c>
      <c r="AEM47" s="218">
        <f t="shared" si="34"/>
        <v>0</v>
      </c>
      <c r="AEN47" s="166"/>
      <c r="AEO47" s="166"/>
      <c r="AEP47" s="247">
        <f>IF(AEP$6=$AEO$5,成绩录入!BC50,0)</f>
        <v>0</v>
      </c>
      <c r="AEQ47" s="248">
        <f>IF(AEQ$6=$AEO$5,成绩录入!BD50,0)</f>
        <v>0</v>
      </c>
      <c r="AER47" s="248">
        <f>IF(AER$6=$AEO$5,成绩录入!BE50,0)</f>
        <v>0</v>
      </c>
      <c r="AES47" s="248">
        <f>IF(AES$6=$AEO$5,成绩录入!BF50,0)</f>
        <v>0</v>
      </c>
      <c r="AET47" s="248">
        <f>IF(AET$6=$AEO$5,成绩录入!BG50,0)</f>
        <v>0</v>
      </c>
      <c r="AEU47" s="248">
        <f>IF(AEU$6=$AEO$5,成绩录入!BH50,0)</f>
        <v>0</v>
      </c>
      <c r="AEV47" s="248">
        <f>IF(AEV$6=$AEO$5,成绩录入!BI50,0)</f>
        <v>0</v>
      </c>
      <c r="AEW47" s="248">
        <f>IF(AEW$6=$AEO$5,成绩录入!BJ50,0)</f>
        <v>0</v>
      </c>
      <c r="AEX47" s="248">
        <f>IF(AEX$6=$AEO$5,成绩录入!BK50,0)</f>
        <v>0</v>
      </c>
      <c r="AEY47" s="248">
        <f>IF(AEY$6=$AEO$5,成绩录入!BL50,0)</f>
        <v>0</v>
      </c>
      <c r="AEZ47" s="248">
        <f>IF(AEZ$6=$AEO$5,成绩录入!BM50,0)</f>
        <v>0</v>
      </c>
      <c r="AFA47" s="248">
        <f>IF(AFA$6=$AEO$5,成绩录入!BN50,0)</f>
        <v>0</v>
      </c>
      <c r="AFB47" s="248">
        <f>IF(AFB$6=$AEO$5,成绩录入!BO50,0)</f>
        <v>0</v>
      </c>
      <c r="AFC47" s="248">
        <f>IF(AFC$6=$AEO$5,成绩录入!BP50,0)</f>
        <v>0</v>
      </c>
      <c r="AFD47" s="248">
        <f>IF(AFD$6=$AEO$5,成绩录入!BQ50,0)</f>
        <v>0</v>
      </c>
      <c r="AFE47" s="248">
        <f>IF(AFE$6=$AEO$5,成绩录入!BR50,0)</f>
        <v>0</v>
      </c>
      <c r="AFF47" s="248">
        <f>IF(AFF$6=$AEO$5,成绩录入!BS50,0)</f>
        <v>0</v>
      </c>
      <c r="AFG47" s="248">
        <f>IF(AFG$6=$AEO$5,成绩录入!BT50,0)</f>
        <v>0</v>
      </c>
      <c r="AFH47" s="248">
        <f>IF(AFH$6=$AEO$5,成绩录入!BU50,0)</f>
        <v>0</v>
      </c>
      <c r="AFI47" s="248">
        <f>IF(AFI$6=$AEO$5,成绩录入!BV50,0)</f>
        <v>0</v>
      </c>
      <c r="AFJ47" s="248">
        <f>IF(AFJ$6=$AEO$5,成绩录入!BW50,0)</f>
        <v>0</v>
      </c>
      <c r="AFK47" s="248">
        <f>IF(AFK$6=$AEO$5,成绩录入!BX50,0)</f>
        <v>0</v>
      </c>
      <c r="AFL47" s="248">
        <f>IF(AFL$6=$AEO$5,成绩录入!BY50,0)</f>
        <v>0</v>
      </c>
      <c r="AFM47" s="248">
        <f>IF(AFM$6=$AEO$5,成绩录入!BZ50,0)</f>
        <v>0</v>
      </c>
      <c r="AFN47" s="248">
        <f>IF(AFN$6=$AEO$5,成绩录入!CA50,0)</f>
        <v>0</v>
      </c>
      <c r="AFO47" s="248">
        <f>IF(AFO$6=$AEO$5,成绩录入!CB50,0)</f>
        <v>0</v>
      </c>
      <c r="AFP47" s="248">
        <f>IF(AFP$6=$AEO$5,成绩录入!CC50,0)</f>
        <v>0</v>
      </c>
      <c r="AFQ47" s="248">
        <f>IF(AFQ$6=$AEO$5,成绩录入!CD50,0)</f>
        <v>0</v>
      </c>
      <c r="AFR47" s="248">
        <f>IF(AFR$6=$AEO$5,成绩录入!CE50,0)</f>
        <v>0</v>
      </c>
      <c r="AFS47" s="248">
        <f>IF(AFS$6=$AEO$5,成绩录入!CF50,0)</f>
        <v>0</v>
      </c>
      <c r="AFT47" s="248">
        <f>IF(AFT$6=$AEO$5,成绩录入!CG50,0)</f>
        <v>0</v>
      </c>
      <c r="AFU47" s="248">
        <f>IF(AFU$6=$AEO$5,成绩录入!CH50,0)</f>
        <v>0</v>
      </c>
      <c r="AFV47" s="248">
        <f>IF(AFV$6=$AEO$5,成绩录入!CI50,0)</f>
        <v>0</v>
      </c>
      <c r="AFW47" s="248">
        <f>IF(AFW$6=$AEO$5,成绩录入!CJ50,0)</f>
        <v>0</v>
      </c>
      <c r="AFX47" s="248">
        <f>IF(AFX$6=$AEO$5,成绩录入!CK50,0)</f>
        <v>0</v>
      </c>
      <c r="AFY47" s="248">
        <f>IF(AFY$6=$AEO$5,成绩录入!CL50,0)</f>
        <v>0</v>
      </c>
      <c r="AFZ47" s="248">
        <f>IF(AFZ$6=$AEO$5,成绩录入!CM50,0)</f>
        <v>0</v>
      </c>
      <c r="AGA47" s="248">
        <f>IF(AGA$6=$AEO$5,成绩录入!CN50,0)</f>
        <v>0</v>
      </c>
      <c r="AGB47" s="248">
        <f>IF(AGB$6=$AEO$5,成绩录入!CO50,0)</f>
        <v>0</v>
      </c>
      <c r="AGC47" s="248">
        <f>IF(AGC$6=$AEO$5,成绩录入!CP50,0)</f>
        <v>0</v>
      </c>
      <c r="AGD47" s="248">
        <f>IF(AGD$6=$AEO$5,成绩录入!CQ50,0)</f>
        <v>0</v>
      </c>
      <c r="AGE47" s="248">
        <f>IF(AGE$6=$AEO$5,成绩录入!CR50,0)</f>
        <v>0</v>
      </c>
      <c r="AGF47" s="248">
        <f>IF(AGF$6=$AEO$5,成绩录入!CS50,0)</f>
        <v>0</v>
      </c>
      <c r="AGG47" s="248">
        <f>IF(AGG$6=$AEO$5,成绩录入!CT50,0)</f>
        <v>0</v>
      </c>
      <c r="AGH47" s="248">
        <f>IF(AGH$6=$AEO$5,成绩录入!CU50,0)</f>
        <v>0</v>
      </c>
      <c r="AGI47" s="248">
        <f>IF(AGI$6=$AEO$5,成绩录入!CV50,0)</f>
        <v>0</v>
      </c>
      <c r="AGJ47" s="248">
        <f>IF(AGJ$6=$AEO$5,成绩录入!CW50,0)</f>
        <v>0</v>
      </c>
      <c r="AGK47" s="248">
        <f>IF(AGK$6=$AEO$5,成绩录入!CX50,0)</f>
        <v>0</v>
      </c>
      <c r="AGL47" s="248">
        <f>IF(AGL$6=$AEO$5,成绩录入!CY50,0)</f>
        <v>0</v>
      </c>
      <c r="AGM47" s="248">
        <f>IF(AGM$6=$AEO$5,成绩录入!CZ50,0)</f>
        <v>0</v>
      </c>
      <c r="AGN47" s="248">
        <f>IF(AGN$6=$AEO$5,成绩录入!DA50,0)</f>
        <v>0</v>
      </c>
      <c r="AGO47" s="248">
        <f>IF(AGO$6=$AEO$5,成绩录入!DB50,0)</f>
        <v>0</v>
      </c>
      <c r="AGP47" s="248">
        <f>IF(AGP$6=$AEO$5,成绩录入!DC50,0)</f>
        <v>0</v>
      </c>
      <c r="AGQ47" s="248">
        <f>IF(AGQ$6=$AEO$5,成绩录入!DD50,0)</f>
        <v>0</v>
      </c>
      <c r="AGR47" s="248">
        <f>IF(AGR$6=$AEO$5,成绩录入!DE50,0)</f>
        <v>0</v>
      </c>
      <c r="AGS47" s="248">
        <f>IF(AGS$6=$AEO$5,成绩录入!DF50,0)</f>
        <v>0</v>
      </c>
      <c r="AGT47" s="248">
        <f>IF(AGT$6=$AEO$5,成绩录入!DG50,0)</f>
        <v>0</v>
      </c>
      <c r="AGU47" s="248">
        <f>IF(AGU$6=$AEO$5,成绩录入!DH50,0)</f>
        <v>0</v>
      </c>
      <c r="AGV47" s="248">
        <f>IF(AGV$6=$AEO$5,成绩录入!DI50,0)</f>
        <v>0</v>
      </c>
      <c r="AGW47" s="248">
        <f>IF(AGW$6=$AEO$5,成绩录入!DJ50,0)</f>
        <v>0</v>
      </c>
      <c r="AGX47" s="248">
        <f>IF(AGX$6=$AEO$5,成绩录入!DK50,0)</f>
        <v>0</v>
      </c>
      <c r="AGY47" s="248">
        <f>IF(AGY$6=$AEO$5,成绩录入!DL50,0)</f>
        <v>0</v>
      </c>
      <c r="AGZ47" s="248">
        <f>IF(AGZ$6=$AEO$5,成绩录入!DM50,0)</f>
        <v>0</v>
      </c>
      <c r="AHA47" s="248">
        <f>IF(AHA$6=$AEO$5,成绩录入!DN50,0)</f>
        <v>0</v>
      </c>
      <c r="AHB47" s="248">
        <f>IF(AHB$6=$AEO$5,成绩录入!DO50,0)</f>
        <v>0</v>
      </c>
      <c r="AHC47" s="248">
        <f>IF(AHC$6=$AEO$5,成绩录入!DP50,0)</f>
        <v>0</v>
      </c>
      <c r="AHD47" s="248">
        <f>IF(AHD$6=$AEO$5,成绩录入!DQ50,0)</f>
        <v>0</v>
      </c>
      <c r="AHE47" s="248">
        <f>IF(AHE$6=$AEO$5,成绩录入!DR50,0)</f>
        <v>0</v>
      </c>
      <c r="AHF47" s="248">
        <f>IF(AHF$6=$AEO$5,成绩录入!DS50,0)</f>
        <v>0</v>
      </c>
      <c r="AHG47" s="248">
        <f>IF(AHG$6=$AEO$5,成绩录入!DT50,0)</f>
        <v>0</v>
      </c>
      <c r="AHH47" s="248">
        <f>IF(AHH$6=$AEO$5,成绩录入!DU50,0)</f>
        <v>0</v>
      </c>
      <c r="AHI47" s="248">
        <f>IF(AHI$6=$AEO$5,成绩录入!DV50,0)</f>
        <v>0</v>
      </c>
      <c r="AHJ47" s="248">
        <f>IF(AHJ$6=$AEO$5,成绩录入!DW50,0)</f>
        <v>0</v>
      </c>
      <c r="AHK47" s="248">
        <f>IF(AHK$6=$AEO$5,成绩录入!DX50,0)</f>
        <v>0</v>
      </c>
      <c r="AHL47" s="248">
        <f>IF(AHL$6=$AEO$5,成绩录入!DY50,0)</f>
        <v>0</v>
      </c>
      <c r="AHM47" s="248">
        <f>IF(AHM$6=$AEO$5,成绩录入!DZ50,0)</f>
        <v>0</v>
      </c>
      <c r="AHN47" s="248">
        <f>IF(AHN$6=$AEO$5,成绩录入!EA50,0)</f>
        <v>0</v>
      </c>
      <c r="AHO47" s="248">
        <f>IF(AHO$6=$AEO$5,成绩录入!EB50,0)</f>
        <v>0</v>
      </c>
      <c r="AHP47" s="248">
        <f>IF(AHP$6=$AEO$5,成绩录入!EC50,0)</f>
        <v>0</v>
      </c>
      <c r="AHQ47" s="248">
        <f>IF(AHQ$6=$AEO$5,成绩录入!ED50,0)</f>
        <v>0</v>
      </c>
      <c r="AHR47" s="248">
        <f>IF(AHR$6=$AEO$5,成绩录入!EE50,0)</f>
        <v>0</v>
      </c>
      <c r="AHS47" s="248">
        <f>IF(AHS$6=$AEO$5,成绩录入!EF50,0)</f>
        <v>0</v>
      </c>
      <c r="AHT47" s="248">
        <f>IF(AHT$6=$AEO$5,成绩录入!EG50,0)</f>
        <v>0</v>
      </c>
      <c r="AHU47" s="248">
        <f>IF(AHU$6=$AEO$5,成绩录入!EH50,0)</f>
        <v>0</v>
      </c>
      <c r="AHV47" s="248">
        <f>IF(AHV$6=$AEO$5,成绩录入!EI50,0)</f>
        <v>0</v>
      </c>
      <c r="AHW47" s="248">
        <f>IF(AHW$6=$AEO$5,成绩录入!EJ50,0)</f>
        <v>0</v>
      </c>
      <c r="AHX47" s="248">
        <f>IF(AHX$6=$AEO$5,成绩录入!EK50,0)</f>
        <v>0</v>
      </c>
      <c r="AHY47" s="248">
        <f>IF(AHY$6=$AEO$5,成绩录入!EL50,0)</f>
        <v>0</v>
      </c>
      <c r="AHZ47" s="248">
        <f>IF(AHZ$6=$AEO$5,成绩录入!EM50,0)</f>
        <v>0</v>
      </c>
      <c r="AIA47" s="248">
        <f>IF(AIA$6=$AEO$5,成绩录入!EN50,0)</f>
        <v>0</v>
      </c>
      <c r="AIB47" s="248">
        <f>IF(AIB$6=$AEO$5,成绩录入!EO50,0)</f>
        <v>0</v>
      </c>
      <c r="AIC47" s="248">
        <f>IF(AIC$6=$AEO$5,成绩录入!EP50,0)</f>
        <v>0</v>
      </c>
      <c r="AID47" s="248">
        <f>IF(AID$6=$AEO$5,成绩录入!EQ50,0)</f>
        <v>0</v>
      </c>
      <c r="AIE47" s="248">
        <f>IF(AIE$6=$AEO$5,成绩录入!ER50,0)</f>
        <v>0</v>
      </c>
      <c r="AIF47" s="248">
        <f>IF(AIF$6=$AEO$5,成绩录入!ES50,0)</f>
        <v>0</v>
      </c>
      <c r="AIG47" s="248">
        <f>IF(AIG$6=$AEO$5,成绩录入!ET50,0)</f>
        <v>0</v>
      </c>
      <c r="AIH47" s="248">
        <f>IF(AIH$6=$AEO$5,成绩录入!EU50,0)</f>
        <v>0</v>
      </c>
      <c r="AII47" s="248">
        <f>IF(AII$6=$AEO$5,成绩录入!EV50,0)</f>
        <v>0</v>
      </c>
      <c r="AIJ47" s="248">
        <f>IF(AIJ$6=$AEO$5,成绩录入!EW50,0)</f>
        <v>0</v>
      </c>
      <c r="AIK47" s="248">
        <f>IF(AIK$6=$AEO$5,成绩录入!EX50,0)</f>
        <v>0</v>
      </c>
      <c r="AIL47" s="218">
        <f t="shared" si="35"/>
        <v>0</v>
      </c>
      <c r="AIN47" s="214" t="str">
        <f>初始录入!A52</f>
        <v/>
      </c>
      <c r="AIO47" s="215">
        <f>初始录入!B52</f>
        <v>0</v>
      </c>
      <c r="AIP47" s="216">
        <f>初始录入!C52</f>
        <v>0</v>
      </c>
      <c r="AIQ47" s="314">
        <f>IF(平时!D45&lt;&gt;"",平时!D45,0)</f>
        <v>0</v>
      </c>
      <c r="AIR47" s="324" t="str">
        <f t="shared" si="89"/>
        <v/>
      </c>
      <c r="AIS47" s="314">
        <f>IF(过程!D45&lt;&gt;"",过程!D45,0)</f>
        <v>0</v>
      </c>
      <c r="AIT47" s="324" t="str">
        <f t="shared" si="90"/>
        <v/>
      </c>
      <c r="AIU47" s="216">
        <f>IF(期末!D45&lt;&gt;"",期末!D45,0)</f>
        <v>0</v>
      </c>
      <c r="AIV47" s="324" t="str">
        <f t="shared" si="91"/>
        <v/>
      </c>
      <c r="AIW47" s="325">
        <f t="shared" si="92"/>
        <v>0</v>
      </c>
      <c r="AIX47" s="314">
        <f>IF(平时!E45&lt;&gt;"",平时!E45,0)</f>
        <v>0</v>
      </c>
      <c r="AIY47" s="324" t="str">
        <f t="shared" si="93"/>
        <v/>
      </c>
      <c r="AIZ47" s="314">
        <f>IF(过程!E45&lt;&gt;"",过程!E45,0)</f>
        <v>0</v>
      </c>
      <c r="AJA47" s="324" t="str">
        <f t="shared" si="94"/>
        <v/>
      </c>
      <c r="AJB47" s="216">
        <f>IF(期末!E45&lt;&gt;"",期末!E45,0)</f>
        <v>0</v>
      </c>
      <c r="AJC47" s="324" t="str">
        <f t="shared" si="95"/>
        <v/>
      </c>
      <c r="AJD47" s="325">
        <f t="shared" si="96"/>
        <v>0</v>
      </c>
      <c r="AJE47" s="314">
        <f>IF(平时!F45&lt;&gt;"",平时!F45,0)</f>
        <v>0</v>
      </c>
      <c r="AJF47" s="324" t="str">
        <f t="shared" si="97"/>
        <v/>
      </c>
      <c r="AJG47" s="314">
        <f>IF(过程!F45&lt;&gt;"",过程!F45,0)</f>
        <v>0</v>
      </c>
      <c r="AJH47" s="324" t="str">
        <f t="shared" si="98"/>
        <v/>
      </c>
      <c r="AJI47" s="216">
        <f>IF(期末!F45&lt;&gt;"",期末!F45,0)</f>
        <v>0</v>
      </c>
      <c r="AJJ47" s="324" t="str">
        <f t="shared" si="99"/>
        <v/>
      </c>
      <c r="AJK47" s="325">
        <f t="shared" si="100"/>
        <v>0</v>
      </c>
      <c r="AJL47" s="314">
        <f>IF(平时!G45&lt;&gt;"",平时!G45,0)</f>
        <v>0</v>
      </c>
      <c r="AJM47" s="324" t="str">
        <f t="shared" si="101"/>
        <v/>
      </c>
      <c r="AJN47" s="314">
        <f>IF(过程!G45&lt;&gt;"",过程!G45,0)</f>
        <v>0</v>
      </c>
      <c r="AJO47" s="324" t="str">
        <f t="shared" si="102"/>
        <v/>
      </c>
      <c r="AJP47" s="216">
        <f>IF(期末!G45&lt;&gt;"",期末!G45,0)</f>
        <v>0</v>
      </c>
      <c r="AJQ47" s="324" t="str">
        <f t="shared" si="103"/>
        <v/>
      </c>
      <c r="AJR47" s="325">
        <f t="shared" si="104"/>
        <v>0</v>
      </c>
      <c r="AJS47" s="314">
        <f>IF(平时!H45&lt;&gt;"",平时!H45,0)</f>
        <v>0</v>
      </c>
      <c r="AJT47" s="324" t="str">
        <f t="shared" si="105"/>
        <v/>
      </c>
      <c r="AJU47" s="314">
        <f>IF(过程!H45&lt;&gt;"",过程!H45,0)</f>
        <v>0</v>
      </c>
      <c r="AJV47" s="324" t="str">
        <f t="shared" si="106"/>
        <v/>
      </c>
      <c r="AJW47" s="216">
        <f>IF(期末!H45&lt;&gt;"",期末!H45,0)</f>
        <v>0</v>
      </c>
      <c r="AJX47" s="324" t="str">
        <f t="shared" si="107"/>
        <v/>
      </c>
      <c r="AJY47" s="326">
        <f t="shared" si="108"/>
        <v>0</v>
      </c>
      <c r="AKA47" s="216" t="str">
        <f>初始录入!A52</f>
        <v/>
      </c>
      <c r="AKB47" s="216">
        <f>初始录入!B52</f>
        <v>0</v>
      </c>
      <c r="AKC47" s="216">
        <f>初始录入!C52</f>
        <v>0</v>
      </c>
      <c r="AKD47" s="327" t="str">
        <f>IF(初始录入!$E52=初始录入!$K$2,达成度!$D60,"")</f>
        <v/>
      </c>
      <c r="AKE47" s="327" t="str">
        <f>IF(初始录入!$E52=初始录入!$K$3,达成度!D60,"")</f>
        <v/>
      </c>
      <c r="AKF47" s="216" t="str">
        <f>IF(初始录入!$E52=初始录入!$K$4,达成度!D60,"")</f>
        <v/>
      </c>
      <c r="AKG47" s="216" t="str">
        <f>IF(初始录入!$E52=初始录入!$K$5,达成度!D60,"")</f>
        <v/>
      </c>
      <c r="AKH47" s="327" t="str">
        <f>IF(初始录入!$E52=初始录入!$K$2,达成度!E60,"")</f>
        <v/>
      </c>
      <c r="AKI47" s="327" t="str">
        <f>IF(初始录入!$E52=初始录入!$K$3,达成度!E60,"")</f>
        <v/>
      </c>
      <c r="AKJ47" s="216" t="str">
        <f>IF(初始录入!$E52=初始录入!$K$4,达成度!E60,"")</f>
        <v/>
      </c>
      <c r="AKK47" s="216" t="str">
        <f>IF(初始录入!$E52=初始录入!$K$5,达成度!E60,"")</f>
        <v/>
      </c>
      <c r="AKL47" s="327" t="str">
        <f>IF(初始录入!$E52=初始录入!$K$2,达成度!F60,"")</f>
        <v/>
      </c>
      <c r="AKM47" s="327" t="str">
        <f>IF(初始录入!$E52=初始录入!$K$3,达成度!F60,"")</f>
        <v/>
      </c>
      <c r="AKN47" s="216" t="str">
        <f>IF(初始录入!$E52=初始录入!$K$4,达成度!F60,"")</f>
        <v/>
      </c>
      <c r="AKO47" s="216" t="str">
        <f>IF(初始录入!$E52=初始录入!$K$5,达成度!F60,"")</f>
        <v/>
      </c>
      <c r="AKP47" s="327" t="str">
        <f>IF(初始录入!$E52=初始录入!$K$2,达成度!H60,"")</f>
        <v/>
      </c>
      <c r="AKQ47" s="327" t="str">
        <f>IF(初始录入!$E52=初始录入!$K$3,达成度!H60,"")</f>
        <v/>
      </c>
      <c r="AKR47" s="216" t="str">
        <f>IF(初始录入!$E52=初始录入!$K$4,达成度!H60,"")</f>
        <v/>
      </c>
      <c r="AKS47" s="216" t="str">
        <f>IF(初始录入!$E52=初始录入!$K$5,达成度!H60,"")</f>
        <v/>
      </c>
      <c r="AKT47" s="327" t="str">
        <f>IF(初始录入!$E52=初始录入!$K$2,达成度!I60,"")</f>
        <v/>
      </c>
      <c r="AKU47" s="327" t="str">
        <f>IF(初始录入!$E52=初始录入!$K$3,达成度!I60,"")</f>
        <v/>
      </c>
      <c r="AKV47" s="216" t="str">
        <f>IF(初始录入!$E52=初始录入!$K$4,达成度!I60,"")</f>
        <v/>
      </c>
      <c r="AKW47" s="216" t="str">
        <f>IF(初始录入!$E52=初始录入!$K$5,达成度!I60,"")</f>
        <v/>
      </c>
      <c r="AKX47" s="327" t="str">
        <f>IF(初始录入!$E52=初始录入!$K$2,达成度!J60,"")</f>
        <v/>
      </c>
      <c r="AKY47" s="327" t="str">
        <f>IF(初始录入!$E52=初始录入!$K$3,达成度!J60,"")</f>
        <v/>
      </c>
      <c r="AKZ47" s="216" t="str">
        <f>IF(初始录入!$E52=初始录入!$K$4,达成度!J60,"")</f>
        <v/>
      </c>
      <c r="ALA47" s="216" t="str">
        <f>IF(初始录入!$E52=初始录入!$K$5,达成度!J60,"")</f>
        <v/>
      </c>
      <c r="ALB47" s="327" t="str">
        <f>IF(初始录入!$E52=初始录入!$K$2,达成度!L60,"")</f>
        <v/>
      </c>
      <c r="ALC47" s="327" t="str">
        <f>IF(初始录入!$E52=初始录入!$K$3,达成度!L60,"")</f>
        <v/>
      </c>
      <c r="ALD47" s="216" t="str">
        <f>IF(初始录入!$E52=初始录入!$K$4,达成度!L60,"")</f>
        <v/>
      </c>
      <c r="ALE47" s="216" t="str">
        <f>IF(初始录入!$E52=初始录入!$K$5,达成度!L60,"")</f>
        <v/>
      </c>
      <c r="ALF47" s="327" t="str">
        <f>IF(初始录入!$E52=初始录入!$K$2,达成度!M60,"")</f>
        <v/>
      </c>
      <c r="ALG47" s="327" t="str">
        <f>IF(初始录入!$E52=初始录入!$K$3,达成度!M60,"")</f>
        <v/>
      </c>
      <c r="ALH47" s="216" t="str">
        <f>IF(初始录入!$E52=初始录入!$K$4,达成度!M60,"")</f>
        <v/>
      </c>
      <c r="ALI47" s="216" t="str">
        <f>IF(初始录入!$E52=初始录入!$K$5,达成度!M60,"")</f>
        <v/>
      </c>
      <c r="ALJ47" s="327" t="str">
        <f>IF(初始录入!$E52=初始录入!$K$2,达成度!N60,"")</f>
        <v/>
      </c>
      <c r="ALK47" s="327" t="str">
        <f>IF(初始录入!$E52=初始录入!$K$3,达成度!N60,"")</f>
        <v/>
      </c>
      <c r="ALL47" s="216" t="str">
        <f>IF(初始录入!$E52=初始录入!$K$4,达成度!N60,"")</f>
        <v/>
      </c>
      <c r="ALM47" s="216" t="str">
        <f>IF(初始录入!$E52=初始录入!$K$5,达成度!N60,"")</f>
        <v/>
      </c>
      <c r="ALN47" s="327" t="str">
        <f>IF(初始录入!$E52=初始录入!$K$2,达成度!P60,"")</f>
        <v/>
      </c>
      <c r="ALO47" s="327" t="str">
        <f>IF(初始录入!$E52=初始录入!$K$3,达成度!P60,"")</f>
        <v/>
      </c>
      <c r="ALP47" s="216" t="str">
        <f>IF(初始录入!$E52=初始录入!$K$4,达成度!P60,"")</f>
        <v/>
      </c>
      <c r="ALQ47" s="216" t="str">
        <f>IF(初始录入!$E52=初始录入!$K$5,达成度!P60,"")</f>
        <v/>
      </c>
      <c r="ALR47" s="327" t="str">
        <f>IF(初始录入!$E52=初始录入!$K$2,达成度!Q60,"")</f>
        <v/>
      </c>
      <c r="ALS47" s="327" t="str">
        <f>IF(初始录入!$E52=初始录入!$K$3,达成度!Q60,"")</f>
        <v/>
      </c>
      <c r="ALT47" s="216" t="str">
        <f>IF(初始录入!$E52=初始录入!$K$4,达成度!Q60,"")</f>
        <v/>
      </c>
      <c r="ALU47" s="216" t="str">
        <f>IF(初始录入!$E52=初始录入!$K$5,达成度!Q60,"")</f>
        <v/>
      </c>
      <c r="ALV47" s="327" t="str">
        <f>IF(初始录入!$E52=初始录入!$K$2,达成度!R60,"")</f>
        <v/>
      </c>
      <c r="ALW47" s="327" t="str">
        <f>IF(初始录入!$E52=初始录入!$K$3,达成度!R60,"")</f>
        <v/>
      </c>
      <c r="ALX47" s="216" t="str">
        <f>IF(初始录入!$E52=初始录入!$K$4,达成度!R60,"")</f>
        <v/>
      </c>
      <c r="ALY47" s="216"/>
      <c r="ALZ47" s="327" t="str">
        <f>IF(初始录入!$E52=初始录入!$K$2,达成度!T60,"")</f>
        <v/>
      </c>
      <c r="AMA47" s="327" t="str">
        <f>IF(初始录入!$E52=初始录入!$K$3,达成度!T60,"")</f>
        <v/>
      </c>
      <c r="AMB47" s="216" t="str">
        <f>IF(初始录入!$E52=初始录入!$K$4,达成度!T60,"")</f>
        <v/>
      </c>
      <c r="AMC47" s="216" t="str">
        <f>IF(初始录入!$E52=初始录入!$K$5,达成度!T60,"")</f>
        <v/>
      </c>
      <c r="AMD47" s="327" t="str">
        <f>IF(初始录入!$E52=初始录入!$K$2,达成度!U60,"")</f>
        <v/>
      </c>
      <c r="AME47" s="327" t="str">
        <f>IF(初始录入!$E52=初始录入!$K$3,达成度!U60,"")</f>
        <v/>
      </c>
      <c r="AMF47" s="216" t="str">
        <f>IF(初始录入!$E52=初始录入!$K$4,达成度!U60,"")</f>
        <v/>
      </c>
      <c r="AMG47" s="216" t="str">
        <f>IF(初始录入!$E52=初始录入!$K$5,达成度!U60,"")</f>
        <v/>
      </c>
      <c r="AMH47" s="327" t="str">
        <f>IF(初始录入!$E52=初始录入!$K$2,达成度!V60,"")</f>
        <v/>
      </c>
      <c r="AMI47" s="327" t="str">
        <f>IF(初始录入!$E52=初始录入!$K$3,达成度!V60,"")</f>
        <v/>
      </c>
      <c r="AMJ47" s="216" t="str">
        <f>IF(初始录入!$E52=初始录入!$K$4,达成度!W60,"")</f>
        <v/>
      </c>
      <c r="AMK47" s="216" t="str">
        <f>IF(初始录入!$E52=初始录入!$K$5,达成度!W60,"")</f>
        <v/>
      </c>
      <c r="AMM47" s="215">
        <f t="shared" si="114"/>
        <v>40</v>
      </c>
      <c r="AMN47" s="222" t="str">
        <f t="shared" si="109"/>
        <v/>
      </c>
      <c r="AMO47" s="325" t="str">
        <f>IF($AMM47&lt;=$H$7,INDEX(达成度!$G$21:$G$170,$AMM47,1),"")</f>
        <v/>
      </c>
      <c r="AMP47" s="325" t="str">
        <f>IF($AMM47&lt;=$H$7,INDEX(达成度!$K$21:$K$170,$AMM47,1),"")</f>
        <v/>
      </c>
      <c r="AMQ47" s="325" t="str">
        <f>IF($AMM47&lt;=$H$7,INDEX(达成度!$O$21:$O$170,$AMM47,1),"")</f>
        <v/>
      </c>
      <c r="AMR47" s="325" t="str">
        <f>IF($AMM47&lt;=$H$7,INDEX(达成度!$S$21:$S$170,$AMM47,1),"")</f>
        <v/>
      </c>
      <c r="AMS47" s="326" t="str">
        <f>IF($AMM47&lt;=$H$7,INDEX(达成度!$W$21:$W$170,$AMM47,1),"")</f>
        <v/>
      </c>
      <c r="AMT47" s="328"/>
      <c r="AMU47" s="336"/>
      <c r="AMV47" s="222" t="str">
        <f t="shared" si="110"/>
        <v/>
      </c>
      <c r="AMW47" s="325" t="str">
        <f>IF($AMM47&lt;=$I$7,INDEX(达成度!$G$21:$G$170,$AMM47+$H$7,1),"")</f>
        <v/>
      </c>
      <c r="AMX47" s="325" t="str">
        <f>IF($AMM47&lt;=$I$7,INDEX(达成度!$K$21:$K$170,$AMM47+$H$7,1),"")</f>
        <v/>
      </c>
      <c r="AMY47" s="325" t="str">
        <f>IF($AMM47&lt;=$I$7,INDEX(达成度!$O$21:$O$170,$AMM47+$H$7,1),"")</f>
        <v/>
      </c>
      <c r="AMZ47" s="325" t="str">
        <f>IF($AMM47&lt;=$I$7,INDEX(达成度!$S$21:$S$170,$AMM47+$H$7,1),"")</f>
        <v/>
      </c>
      <c r="ANA47" s="326" t="str">
        <f>IF($AMM47&lt;=$I$7,INDEX(达成度!$W$21:$W$170,$AMM47+$H$7,1),"")</f>
        <v/>
      </c>
      <c r="ANB47" s="206"/>
      <c r="ANC47" s="215"/>
      <c r="AND47" s="216" t="str">
        <f t="shared" si="111"/>
        <v/>
      </c>
      <c r="ANE47" s="325" t="str">
        <f>IF($AMM47&lt;=$J$7,INDEX(达成度!$G$21:$G$170,$AMM47+$H$7+$I$7,1),"")</f>
        <v/>
      </c>
      <c r="ANF47" s="325" t="str">
        <f>IF($AMM47&lt;=$J$7,INDEX(达成度!$K$21:$K$170,$AMM47+$H$7+$I$7,1),"")</f>
        <v/>
      </c>
      <c r="ANG47" s="325" t="str">
        <f>IF($AMM47&lt;=$J$7,INDEX(达成度!$O$21:$O$170,$AMM47+$H$7+$I$7,1),"")</f>
        <v/>
      </c>
      <c r="ANH47" s="325" t="str">
        <f>IF($AMM47&lt;=$J$7,INDEX(达成度!$S$21:$S$170,$AMM47+$H$7+$I$7,1),"")</f>
        <v/>
      </c>
      <c r="ANI47" s="326" t="str">
        <f>IF($AMM47&lt;=$J$7,INDEX(达成度!$W$21:$W$170,$AMM47+$H$7+$I$7,1),"")</f>
        <v/>
      </c>
      <c r="ANK47" s="215"/>
      <c r="ANL47" s="216" t="str">
        <f t="shared" si="112"/>
        <v/>
      </c>
      <c r="ANM47" s="325" t="str">
        <f>IF($AMM47&lt;=$K$7,INDEX(达成度!$G$21:$G$170,$AMM47+$H$7+$I$7+$J$7,1),"")</f>
        <v/>
      </c>
      <c r="ANN47" s="325" t="str">
        <f>IF($AMM47&lt;=$K$7,INDEX(达成度!$K$21:$K$170,$AMM47+$H$7+$I$7+$J$7,1),"")</f>
        <v/>
      </c>
      <c r="ANO47" s="325" t="str">
        <f>IF($AMM47&lt;=$K$7,INDEX(达成度!$O$21:$O$170,$AMM47+$H$7+$I$7+$J$7,1),"")</f>
        <v/>
      </c>
      <c r="ANP47" s="325" t="str">
        <f>IF($AMM47&lt;=$K$7,INDEX(达成度!$S$21:$S$170,$AMM47+$H$7+$I$7+$J$7,1),"")</f>
        <v/>
      </c>
      <c r="ANQ47" s="326" t="str">
        <f>IF($AMM47&lt;=$K$7,INDEX(达成度!$W$21:$W$170,$AMM47+$H$7+$I$7+$J$7,1),"")</f>
        <v/>
      </c>
    </row>
    <row r="48" ht="18" customHeight="1" spans="1:1024 1025:1057">
      <c r="A48" s="215" t="str">
        <f>初始录入!A53</f>
        <v/>
      </c>
      <c r="B48" s="216" t="str">
        <f>IF(初始录入!B53&lt;&gt;"",初始录入!B53,"")</f>
        <v/>
      </c>
      <c r="C48" s="216" t="str">
        <f>IF(初始录入!C53&lt;&gt;"",初始录入!C53,"")</f>
        <v/>
      </c>
      <c r="D48" s="216" t="str">
        <f>IF(初始录入!D53&lt;&gt;"",初始录入!D53,"")</f>
        <v/>
      </c>
      <c r="E48" s="218" t="str">
        <f>IF(初始录入!E53&lt;&gt;"",初始录入!E53,"")</f>
        <v/>
      </c>
      <c r="G48" s="330"/>
      <c r="H48" s="295">
        <f>IF(初始录入!E53=H$6,1,0)</f>
        <v>0</v>
      </c>
      <c r="I48" s="295">
        <f>IF(初始录入!E53=I$6,1,0)</f>
        <v>0</v>
      </c>
      <c r="J48" s="295">
        <f>IF(初始录入!E53=J$6,1,0)</f>
        <v>0</v>
      </c>
      <c r="K48" s="321">
        <f>IF(初始录入!E53=K$6,1,0)</f>
        <v>0</v>
      </c>
      <c r="L48" s="28"/>
      <c r="M48" s="282">
        <f>初始录入!M11</f>
        <v>0</v>
      </c>
      <c r="N48" s="216">
        <f>成绩录入!AM7</f>
        <v>0</v>
      </c>
      <c r="O48" s="216"/>
      <c r="P48" s="295"/>
      <c r="Q48" s="216"/>
      <c r="R48" s="216"/>
      <c r="S48" s="218"/>
      <c r="X48" s="28"/>
      <c r="Y48" s="294">
        <v>100</v>
      </c>
      <c r="Z48" s="295">
        <f>成绩录入!$F$7</f>
        <v>0</v>
      </c>
      <c r="AA48" s="295">
        <f>成绩录入!F51</f>
        <v>0</v>
      </c>
      <c r="AB48" s="296">
        <f>IF(初始录入!$M$7&lt;&gt;"",IF(成绩录入!$F$7&lt;&gt;"",IF(初始录入!$P$7="次数",AA48/Z48*Y48,成绩录入!F51),0),0)</f>
        <v>0</v>
      </c>
      <c r="AC48" s="297">
        <f t="shared" si="161"/>
        <v>0</v>
      </c>
      <c r="AD48" s="297">
        <f t="shared" si="162"/>
        <v>0</v>
      </c>
      <c r="AE48" s="297">
        <f t="shared" si="163"/>
        <v>0</v>
      </c>
      <c r="AF48" s="297">
        <f t="shared" si="164"/>
        <v>0</v>
      </c>
      <c r="AG48" s="297">
        <f t="shared" si="165"/>
        <v>0</v>
      </c>
      <c r="AH48" s="298">
        <f t="shared" si="37"/>
        <v>0</v>
      </c>
      <c r="AI48" s="28"/>
      <c r="AJ48" s="260">
        <f>成绩录入!I51</f>
        <v>0</v>
      </c>
      <c r="AK48" s="248">
        <f>成绩录入!J51</f>
        <v>0</v>
      </c>
      <c r="AL48" s="248">
        <f>成绩录入!K51</f>
        <v>0</v>
      </c>
      <c r="AM48" s="248">
        <f>成绩录入!L51</f>
        <v>0</v>
      </c>
      <c r="AN48" s="248">
        <f>成绩录入!M51</f>
        <v>0</v>
      </c>
      <c r="AO48" s="298">
        <f t="shared" si="38"/>
        <v>0</v>
      </c>
      <c r="AP48" s="299"/>
      <c r="AQ48" s="260">
        <f>成绩录入!I51</f>
        <v>0</v>
      </c>
      <c r="AR48" s="248">
        <f>成绩录入!J51</f>
        <v>0</v>
      </c>
      <c r="AS48" s="248">
        <f>成绩录入!K51</f>
        <v>0</v>
      </c>
      <c r="AT48" s="248">
        <f>成绩录入!L51</f>
        <v>0</v>
      </c>
      <c r="AU48" s="248">
        <f>成绩录入!M51</f>
        <v>0</v>
      </c>
      <c r="AV48" s="298">
        <f t="shared" si="39"/>
        <v>0</v>
      </c>
      <c r="AW48" s="299"/>
      <c r="AX48" s="260">
        <f>成绩录入!I51</f>
        <v>0</v>
      </c>
      <c r="AY48" s="248">
        <f>成绩录入!J51</f>
        <v>0</v>
      </c>
      <c r="AZ48" s="248">
        <f>成绩录入!K51</f>
        <v>0</v>
      </c>
      <c r="BA48" s="248">
        <f>成绩录入!L51</f>
        <v>0</v>
      </c>
      <c r="BB48" s="248">
        <f>成绩录入!M51</f>
        <v>0</v>
      </c>
      <c r="BC48" s="298">
        <f t="shared" si="40"/>
        <v>0</v>
      </c>
      <c r="BD48" s="299"/>
      <c r="BE48" s="260">
        <f>成绩录入!I51</f>
        <v>0</v>
      </c>
      <c r="BF48" s="248">
        <f>成绩录入!J51</f>
        <v>0</v>
      </c>
      <c r="BG48" s="248">
        <f>成绩录入!K51</f>
        <v>0</v>
      </c>
      <c r="BH48" s="248">
        <f>成绩录入!L51</f>
        <v>0</v>
      </c>
      <c r="BI48" s="248">
        <f>成绩录入!M51</f>
        <v>0</v>
      </c>
      <c r="BJ48" s="298">
        <f t="shared" si="41"/>
        <v>0</v>
      </c>
      <c r="BK48" s="299"/>
      <c r="BL48" s="260">
        <f>成绩录入!I51</f>
        <v>0</v>
      </c>
      <c r="BM48" s="248">
        <f>成绩录入!J51</f>
        <v>0</v>
      </c>
      <c r="BN48" s="248">
        <f>成绩录入!K51</f>
        <v>0</v>
      </c>
      <c r="BO48" s="248">
        <f>成绩录入!L51</f>
        <v>0</v>
      </c>
      <c r="BP48" s="248">
        <f>成绩录入!M51</f>
        <v>0</v>
      </c>
      <c r="BQ48" s="298">
        <f t="shared" si="42"/>
        <v>0</v>
      </c>
      <c r="BR48" s="300"/>
      <c r="BS48" s="260">
        <f>成绩录入!P51</f>
        <v>0</v>
      </c>
      <c r="BT48" s="248">
        <f>成绩录入!Q51</f>
        <v>0</v>
      </c>
      <c r="BU48" s="248">
        <f>成绩录入!R51</f>
        <v>0</v>
      </c>
      <c r="BV48" s="248">
        <f>成绩录入!S51</f>
        <v>0</v>
      </c>
      <c r="BW48" s="248">
        <f>成绩录入!T51</f>
        <v>0</v>
      </c>
      <c r="BX48" s="248">
        <f>成绩录入!U51</f>
        <v>0</v>
      </c>
      <c r="BY48" s="248">
        <f>成绩录入!V51</f>
        <v>0</v>
      </c>
      <c r="BZ48" s="248">
        <f>成绩录入!W51</f>
        <v>0</v>
      </c>
      <c r="CA48" s="248">
        <f>成绩录入!X51</f>
        <v>0</v>
      </c>
      <c r="CB48" s="248">
        <f>成绩录入!Y51</f>
        <v>0</v>
      </c>
      <c r="CC48" s="298">
        <f t="shared" si="43"/>
        <v>0</v>
      </c>
      <c r="CD48" s="299"/>
      <c r="CE48" s="260">
        <f>成绩录入!P51</f>
        <v>0</v>
      </c>
      <c r="CF48" s="248">
        <f>成绩录入!Q51</f>
        <v>0</v>
      </c>
      <c r="CG48" s="248">
        <f>成绩录入!R51</f>
        <v>0</v>
      </c>
      <c r="CH48" s="248">
        <f>成绩录入!S51</f>
        <v>0</v>
      </c>
      <c r="CI48" s="248">
        <f>成绩录入!T51</f>
        <v>0</v>
      </c>
      <c r="CJ48" s="248">
        <f>成绩录入!U51</f>
        <v>0</v>
      </c>
      <c r="CK48" s="248">
        <f>成绩录入!V51</f>
        <v>0</v>
      </c>
      <c r="CL48" s="248">
        <f>成绩录入!W51</f>
        <v>0</v>
      </c>
      <c r="CM48" s="248">
        <f>成绩录入!X51</f>
        <v>0</v>
      </c>
      <c r="CN48" s="248">
        <f>成绩录入!Y51</f>
        <v>0</v>
      </c>
      <c r="CO48" s="298">
        <f t="shared" si="44"/>
        <v>0</v>
      </c>
      <c r="CP48" s="299"/>
      <c r="CQ48" s="260">
        <f>成绩录入!P51</f>
        <v>0</v>
      </c>
      <c r="CR48" s="248">
        <f>成绩录入!Q51</f>
        <v>0</v>
      </c>
      <c r="CS48" s="248">
        <f>成绩录入!R51</f>
        <v>0</v>
      </c>
      <c r="CT48" s="248">
        <f>成绩录入!S51</f>
        <v>0</v>
      </c>
      <c r="CU48" s="248">
        <f>成绩录入!T51</f>
        <v>0</v>
      </c>
      <c r="CV48" s="248">
        <f>成绩录入!U51</f>
        <v>0</v>
      </c>
      <c r="CW48" s="248">
        <f>成绩录入!V51</f>
        <v>0</v>
      </c>
      <c r="CX48" s="248">
        <f>成绩录入!W51</f>
        <v>0</v>
      </c>
      <c r="CY48" s="248">
        <f>成绩录入!X51</f>
        <v>0</v>
      </c>
      <c r="CZ48" s="248">
        <f>成绩录入!Y51</f>
        <v>0</v>
      </c>
      <c r="DA48" s="298">
        <f t="shared" si="45"/>
        <v>0</v>
      </c>
      <c r="DB48" s="299"/>
      <c r="DC48" s="260">
        <f>成绩录入!P51</f>
        <v>0</v>
      </c>
      <c r="DD48" s="248">
        <f>成绩录入!Q51</f>
        <v>0</v>
      </c>
      <c r="DE48" s="248">
        <f>成绩录入!R51</f>
        <v>0</v>
      </c>
      <c r="DF48" s="248">
        <f>成绩录入!S51</f>
        <v>0</v>
      </c>
      <c r="DG48" s="248">
        <f>成绩录入!T51</f>
        <v>0</v>
      </c>
      <c r="DH48" s="248">
        <f>成绩录入!U51</f>
        <v>0</v>
      </c>
      <c r="DI48" s="248">
        <f>成绩录入!V51</f>
        <v>0</v>
      </c>
      <c r="DJ48" s="248">
        <f>成绩录入!W51</f>
        <v>0</v>
      </c>
      <c r="DK48" s="248">
        <f>成绩录入!X51</f>
        <v>0</v>
      </c>
      <c r="DL48" s="248">
        <f>成绩录入!Y51</f>
        <v>0</v>
      </c>
      <c r="DM48" s="298">
        <f t="shared" si="46"/>
        <v>0</v>
      </c>
      <c r="DN48" s="299"/>
      <c r="DO48" s="260">
        <f>成绩录入!P51</f>
        <v>0</v>
      </c>
      <c r="DP48" s="248">
        <f>成绩录入!Q51</f>
        <v>0</v>
      </c>
      <c r="DQ48" s="248">
        <f>成绩录入!R51</f>
        <v>0</v>
      </c>
      <c r="DR48" s="248">
        <f>成绩录入!S51</f>
        <v>0</v>
      </c>
      <c r="DS48" s="248">
        <f>成绩录入!T51</f>
        <v>0</v>
      </c>
      <c r="DT48" s="248">
        <f>成绩录入!U51</f>
        <v>0</v>
      </c>
      <c r="DU48" s="248">
        <f>成绩录入!V51</f>
        <v>0</v>
      </c>
      <c r="DV48" s="248">
        <f>成绩录入!W51</f>
        <v>0</v>
      </c>
      <c r="DW48" s="248">
        <f>成绩录入!X51</f>
        <v>0</v>
      </c>
      <c r="DX48" s="248">
        <f>成绩录入!Y51</f>
        <v>0</v>
      </c>
      <c r="DY48" s="298">
        <f t="shared" si="47"/>
        <v>0</v>
      </c>
      <c r="DZ48" s="299"/>
      <c r="EA48" s="301" t="e">
        <f t="shared" si="48"/>
        <v>#DIV/0!</v>
      </c>
      <c r="EB48" s="297" t="e">
        <f t="shared" si="49"/>
        <v>#DIV/0!</v>
      </c>
      <c r="EC48" s="297" t="e">
        <f t="shared" si="50"/>
        <v>#DIV/0!</v>
      </c>
      <c r="ED48" s="297" t="e">
        <f t="shared" si="51"/>
        <v>#DIV/0!</v>
      </c>
      <c r="EE48" s="297" t="e">
        <f t="shared" si="52"/>
        <v>#DIV/0!</v>
      </c>
      <c r="EF48" s="302" t="e">
        <f t="shared" si="53"/>
        <v>#DIV/0!</v>
      </c>
      <c r="EG48" s="303"/>
      <c r="EH48" s="304">
        <f t="shared" si="54"/>
        <v>0</v>
      </c>
      <c r="EI48" s="296">
        <f>成绩录入!I51</f>
        <v>0</v>
      </c>
      <c r="EJ48" s="296">
        <f>成绩录入!J51</f>
        <v>0</v>
      </c>
      <c r="EK48" s="296">
        <f>成绩录入!K51</f>
        <v>0</v>
      </c>
      <c r="EL48" s="296">
        <f>成绩录入!L51</f>
        <v>0</v>
      </c>
      <c r="EM48" s="296">
        <f>成绩录入!M51</f>
        <v>0</v>
      </c>
      <c r="EN48" s="296">
        <f>成绩录入!P51</f>
        <v>0</v>
      </c>
      <c r="EO48" s="296">
        <f>成绩录入!Q51</f>
        <v>0</v>
      </c>
      <c r="EP48" s="296">
        <f>成绩录入!R51</f>
        <v>0</v>
      </c>
      <c r="EQ48" s="296">
        <f>成绩录入!S51</f>
        <v>0</v>
      </c>
      <c r="ER48" s="296">
        <f>成绩录入!T51</f>
        <v>0</v>
      </c>
      <c r="ES48" s="296">
        <f>成绩录入!U51</f>
        <v>0</v>
      </c>
      <c r="ET48" s="296">
        <f>成绩录入!V51</f>
        <v>0</v>
      </c>
      <c r="EU48" s="296">
        <f>成绩录入!W51</f>
        <v>0</v>
      </c>
      <c r="EV48" s="296">
        <f>成绩录入!X51</f>
        <v>0</v>
      </c>
      <c r="EW48" s="302">
        <f>成绩录入!Y51</f>
        <v>0</v>
      </c>
      <c r="EX48" s="303"/>
      <c r="EY48" s="304" t="str">
        <f t="shared" si="170"/>
        <v/>
      </c>
      <c r="EZ48" s="296" t="str">
        <f t="shared" si="170"/>
        <v/>
      </c>
      <c r="FA48" s="296" t="str">
        <f t="shared" si="170"/>
        <v/>
      </c>
      <c r="FB48" s="296" t="str">
        <f t="shared" si="170"/>
        <v/>
      </c>
      <c r="FC48" s="302">
        <f>成绩录入!AB51</f>
        <v>0</v>
      </c>
      <c r="FD48" s="303"/>
      <c r="FE48" s="304" t="str">
        <f t="shared" si="56"/>
        <v>√</v>
      </c>
      <c r="FF48" s="296" t="str">
        <f t="shared" si="57"/>
        <v>√</v>
      </c>
      <c r="FG48" s="296" t="str">
        <f t="shared" si="58"/>
        <v>√</v>
      </c>
      <c r="FH48" s="296" t="str">
        <f t="shared" si="59"/>
        <v>√</v>
      </c>
      <c r="FI48" s="302" t="str">
        <f t="shared" si="60"/>
        <v>√</v>
      </c>
      <c r="FJ48" s="299"/>
      <c r="FK48" s="260">
        <f>成绩录入!AB51</f>
        <v>0</v>
      </c>
      <c r="FL48" s="248">
        <f>成绩录入!AC51</f>
        <v>0</v>
      </c>
      <c r="FM48" s="248">
        <f>成绩录入!AD51</f>
        <v>0</v>
      </c>
      <c r="FN48" s="248">
        <f>成绩录入!AE51</f>
        <v>0</v>
      </c>
      <c r="FO48" s="248">
        <f>成绩录入!AF51</f>
        <v>0</v>
      </c>
      <c r="FP48" s="248">
        <f>成绩录入!AG51</f>
        <v>0</v>
      </c>
      <c r="FQ48" s="298">
        <f t="shared" si="61"/>
        <v>0</v>
      </c>
      <c r="FR48" s="299"/>
      <c r="FS48" s="260">
        <f>成绩录入!AB51</f>
        <v>0</v>
      </c>
      <c r="FT48" s="248">
        <f>成绩录入!AC51</f>
        <v>0</v>
      </c>
      <c r="FU48" s="248">
        <f>成绩录入!AD51</f>
        <v>0</v>
      </c>
      <c r="FV48" s="248">
        <f>成绩录入!AE51</f>
        <v>0</v>
      </c>
      <c r="FW48" s="248">
        <f>成绩录入!AF51</f>
        <v>0</v>
      </c>
      <c r="FX48" s="333">
        <f>成绩录入!AG51</f>
        <v>0</v>
      </c>
      <c r="FY48" s="298">
        <f t="shared" si="62"/>
        <v>0</v>
      </c>
      <c r="FZ48" s="299"/>
      <c r="GA48" s="260">
        <f>成绩录入!AB51</f>
        <v>0</v>
      </c>
      <c r="GB48" s="248">
        <f>成绩录入!AC51</f>
        <v>0</v>
      </c>
      <c r="GC48" s="248">
        <f>成绩录入!AD51</f>
        <v>0</v>
      </c>
      <c r="GD48" s="248">
        <f>成绩录入!AE51</f>
        <v>0</v>
      </c>
      <c r="GE48" s="248">
        <f>成绩录入!AF51</f>
        <v>0</v>
      </c>
      <c r="GF48" s="248">
        <f>成绩录入!AG51</f>
        <v>0</v>
      </c>
      <c r="GG48" s="298">
        <f t="shared" si="63"/>
        <v>0</v>
      </c>
      <c r="GH48" s="299"/>
      <c r="GI48" s="260">
        <f>成绩录入!AB51</f>
        <v>0</v>
      </c>
      <c r="GJ48" s="248">
        <f>成绩录入!AC51</f>
        <v>0</v>
      </c>
      <c r="GK48" s="248">
        <f>成绩录入!AD51</f>
        <v>0</v>
      </c>
      <c r="GL48" s="248">
        <f>成绩录入!AE51</f>
        <v>0</v>
      </c>
      <c r="GM48" s="248">
        <f>成绩录入!AF51</f>
        <v>0</v>
      </c>
      <c r="GN48" s="248">
        <f>成绩录入!AG51</f>
        <v>0</v>
      </c>
      <c r="GO48" s="298">
        <f t="shared" si="64"/>
        <v>0</v>
      </c>
      <c r="GP48" s="299"/>
      <c r="GQ48" s="260">
        <f>成绩录入!AB51</f>
        <v>0</v>
      </c>
      <c r="GR48" s="248">
        <f>成绩录入!AC51</f>
        <v>0</v>
      </c>
      <c r="GS48" s="248">
        <f>成绩录入!AD51</f>
        <v>0</v>
      </c>
      <c r="GT48" s="248">
        <f>成绩录入!AE51</f>
        <v>0</v>
      </c>
      <c r="GU48" s="248">
        <f>成绩录入!AF51</f>
        <v>0</v>
      </c>
      <c r="GV48" s="248">
        <f>成绩录入!AG51</f>
        <v>0</v>
      </c>
      <c r="GW48" s="298">
        <f t="shared" si="65"/>
        <v>0</v>
      </c>
      <c r="GX48" s="299"/>
      <c r="GY48" s="247">
        <f>成绩录入!AJ51</f>
        <v>0</v>
      </c>
      <c r="GZ48" s="248">
        <f>成绩录入!AK51</f>
        <v>0</v>
      </c>
      <c r="HA48" s="248">
        <f>成绩录入!AL51</f>
        <v>0</v>
      </c>
      <c r="HB48" s="248">
        <f>成绩录入!AM51</f>
        <v>0</v>
      </c>
      <c r="HC48" s="248">
        <f>成绩录入!AN51</f>
        <v>0</v>
      </c>
      <c r="HD48" s="248">
        <f>成绩录入!AO51</f>
        <v>0</v>
      </c>
      <c r="HE48" s="310">
        <f t="shared" si="171"/>
        <v>0</v>
      </c>
      <c r="HF48" s="299"/>
      <c r="HG48" s="247">
        <f>成绩录入!AJ51</f>
        <v>0</v>
      </c>
      <c r="HH48" s="248">
        <f>成绩录入!AK51</f>
        <v>0</v>
      </c>
      <c r="HI48" s="248">
        <f>成绩录入!AL51</f>
        <v>0</v>
      </c>
      <c r="HJ48" s="248">
        <f>成绩录入!AM51</f>
        <v>0</v>
      </c>
      <c r="HK48" s="248">
        <f>成绩录入!AN51</f>
        <v>0</v>
      </c>
      <c r="HL48" s="248">
        <f>成绩录入!AO51</f>
        <v>0</v>
      </c>
      <c r="HM48" s="310">
        <f t="shared" si="172"/>
        <v>0</v>
      </c>
      <c r="HN48" s="299"/>
      <c r="HO48" s="247">
        <f>成绩录入!AJ51</f>
        <v>0</v>
      </c>
      <c r="HP48" s="248">
        <f>成绩录入!AK51</f>
        <v>0</v>
      </c>
      <c r="HQ48" s="248">
        <f>成绩录入!AL51</f>
        <v>0</v>
      </c>
      <c r="HR48" s="248">
        <f>成绩录入!AM51</f>
        <v>0</v>
      </c>
      <c r="HS48" s="248">
        <f>成绩录入!AN51</f>
        <v>0</v>
      </c>
      <c r="HT48" s="248">
        <f>成绩录入!AO51</f>
        <v>0</v>
      </c>
      <c r="HU48" s="310">
        <f t="shared" si="173"/>
        <v>0</v>
      </c>
      <c r="HV48" s="299"/>
      <c r="HW48" s="247">
        <f>成绩录入!AJ51</f>
        <v>0</v>
      </c>
      <c r="HX48" s="248">
        <f>成绩录入!AK51</f>
        <v>0</v>
      </c>
      <c r="HY48" s="248">
        <f>成绩录入!AL51</f>
        <v>0</v>
      </c>
      <c r="HZ48" s="248">
        <f>成绩录入!AM51</f>
        <v>0</v>
      </c>
      <c r="IA48" s="248">
        <f>成绩录入!AN51</f>
        <v>0</v>
      </c>
      <c r="IB48" s="248">
        <f>成绩录入!AO51</f>
        <v>0</v>
      </c>
      <c r="IC48" s="310">
        <f t="shared" si="174"/>
        <v>0</v>
      </c>
      <c r="ID48" s="299"/>
      <c r="IE48" s="247">
        <f>成绩录入!AJ51</f>
        <v>0</v>
      </c>
      <c r="IF48" s="248">
        <f>成绩录入!AK51</f>
        <v>0</v>
      </c>
      <c r="IG48" s="248">
        <f>成绩录入!AL51</f>
        <v>0</v>
      </c>
      <c r="IH48" s="248">
        <f>成绩录入!AM51</f>
        <v>0</v>
      </c>
      <c r="II48" s="248">
        <f>成绩录入!AN51</f>
        <v>0</v>
      </c>
      <c r="IJ48" s="248">
        <f>成绩录入!AO51</f>
        <v>0</v>
      </c>
      <c r="IK48" s="310">
        <f t="shared" si="175"/>
        <v>0</v>
      </c>
      <c r="IL48" s="299"/>
      <c r="IM48" s="313" t="e">
        <f t="shared" si="71"/>
        <v>#DIV/0!</v>
      </c>
      <c r="IN48" s="314" t="e">
        <f t="shared" si="72"/>
        <v>#DIV/0!</v>
      </c>
      <c r="IO48" s="314" t="e">
        <f t="shared" si="73"/>
        <v>#DIV/0!</v>
      </c>
      <c r="IP48" s="314" t="e">
        <f t="shared" si="74"/>
        <v>#DIV/0!</v>
      </c>
      <c r="IQ48" s="314" t="e">
        <f t="shared" si="75"/>
        <v>#DIV/0!</v>
      </c>
      <c r="IR48" s="315" t="e">
        <f t="shared" si="76"/>
        <v>#DIV/0!</v>
      </c>
      <c r="IS48" s="316"/>
      <c r="IT48" s="214">
        <f>成绩录入!AR51</f>
        <v>0</v>
      </c>
      <c r="IU48" s="216">
        <f>成绩录入!AS51</f>
        <v>0</v>
      </c>
      <c r="IV48" s="216">
        <f>成绩录入!AT51</f>
        <v>0</v>
      </c>
      <c r="IW48" s="216">
        <f>成绩录入!AU51</f>
        <v>0</v>
      </c>
      <c r="IX48" s="216">
        <f>成绩录入!AV51</f>
        <v>0</v>
      </c>
      <c r="IY48" s="216">
        <f>成绩录入!AW51</f>
        <v>0</v>
      </c>
      <c r="IZ48" s="298">
        <f t="shared" si="77"/>
        <v>0</v>
      </c>
      <c r="JA48" s="299"/>
      <c r="JB48" s="317">
        <f>成绩录入!AR51</f>
        <v>0</v>
      </c>
      <c r="JC48" s="216">
        <f>成绩录入!AS51</f>
        <v>0</v>
      </c>
      <c r="JD48" s="216">
        <f>成绩录入!AT51</f>
        <v>0</v>
      </c>
      <c r="JE48" s="216">
        <f>成绩录入!AU51</f>
        <v>0</v>
      </c>
      <c r="JF48" s="216">
        <f>成绩录入!AV51</f>
        <v>0</v>
      </c>
      <c r="JG48" s="216">
        <f>成绩录入!AW51</f>
        <v>0</v>
      </c>
      <c r="JH48" s="298">
        <f t="shared" si="78"/>
        <v>0</v>
      </c>
      <c r="JI48" s="299"/>
      <c r="JJ48" s="248">
        <f>成绩录入!AR51</f>
        <v>0</v>
      </c>
      <c r="JK48" s="248">
        <f>成绩录入!AS51</f>
        <v>0</v>
      </c>
      <c r="JL48" s="248">
        <f>成绩录入!AT51</f>
        <v>0</v>
      </c>
      <c r="JM48" s="248">
        <f>成绩录入!AU51</f>
        <v>0</v>
      </c>
      <c r="JN48" s="248">
        <f>成绩录入!AV51</f>
        <v>0</v>
      </c>
      <c r="JO48" s="248">
        <f>成绩录入!AW51</f>
        <v>0</v>
      </c>
      <c r="JP48" s="298">
        <f t="shared" si="79"/>
        <v>0</v>
      </c>
      <c r="JQ48" s="299"/>
      <c r="JR48" s="308">
        <f>成绩录入!AR51</f>
        <v>0</v>
      </c>
      <c r="JS48" s="248">
        <f>成绩录入!AS51</f>
        <v>0</v>
      </c>
      <c r="JT48" s="248">
        <f>成绩录入!AT51</f>
        <v>0</v>
      </c>
      <c r="JU48" s="248">
        <f>成绩录入!AU51</f>
        <v>0</v>
      </c>
      <c r="JV48" s="248">
        <f>成绩录入!AV51</f>
        <v>0</v>
      </c>
      <c r="JW48" s="248">
        <f>成绩录入!AW51</f>
        <v>0</v>
      </c>
      <c r="JX48" s="298">
        <f t="shared" si="80"/>
        <v>0</v>
      </c>
      <c r="JY48" s="299"/>
      <c r="JZ48" s="308">
        <f>成绩录入!AR51</f>
        <v>0</v>
      </c>
      <c r="KA48" s="248">
        <f>成绩录入!AS51</f>
        <v>0</v>
      </c>
      <c r="KB48" s="248">
        <f>成绩录入!AT51</f>
        <v>0</v>
      </c>
      <c r="KC48" s="248">
        <f>成绩录入!AU51</f>
        <v>0</v>
      </c>
      <c r="KD48" s="248">
        <f>成绩录入!AV51</f>
        <v>0</v>
      </c>
      <c r="KE48" s="248">
        <f>成绩录入!AW51</f>
        <v>0</v>
      </c>
      <c r="KF48" s="298">
        <f t="shared" si="81"/>
        <v>0</v>
      </c>
      <c r="KG48" s="299"/>
      <c r="KH48" s="313">
        <f t="shared" si="166"/>
        <v>0</v>
      </c>
      <c r="KI48" s="314">
        <f t="shared" si="82"/>
        <v>0</v>
      </c>
      <c r="KJ48" s="314">
        <f t="shared" si="83"/>
        <v>0</v>
      </c>
      <c r="KK48" s="314">
        <f t="shared" si="84"/>
        <v>0</v>
      </c>
      <c r="KL48" s="314">
        <f t="shared" si="85"/>
        <v>0</v>
      </c>
      <c r="KM48" s="315">
        <f t="shared" si="86"/>
        <v>0</v>
      </c>
      <c r="KN48" s="90"/>
      <c r="KO48" s="294">
        <f>IF(总评!G46&lt;60,1,0)</f>
        <v>0</v>
      </c>
      <c r="KP48" s="295">
        <f t="shared" si="167"/>
        <v>0</v>
      </c>
      <c r="KQ48" s="295">
        <f t="shared" si="168"/>
        <v>0</v>
      </c>
      <c r="KR48" s="321">
        <f t="shared" si="169"/>
        <v>0</v>
      </c>
      <c r="KS48" s="321">
        <f t="shared" si="87"/>
        <v>0</v>
      </c>
      <c r="KT48" s="27"/>
      <c r="KU48" s="27"/>
      <c r="KV48" s="27"/>
      <c r="KW48" s="27"/>
      <c r="KX48" s="27"/>
      <c r="KY48" s="27"/>
      <c r="KZ48" s="27"/>
      <c r="LA48" s="27"/>
      <c r="LB48" s="27"/>
      <c r="LC48" s="27"/>
      <c r="OT48" s="247">
        <f>IF(OT$6=$OS$5,成绩录入!BC51,0)</f>
        <v>0</v>
      </c>
      <c r="OU48" s="248">
        <f>IF(OU$6=$OS$5,成绩录入!BD51,0)</f>
        <v>0</v>
      </c>
      <c r="OV48" s="248">
        <f>IF(OV$6=$OS$5,成绩录入!BE51,0)</f>
        <v>0</v>
      </c>
      <c r="OW48" s="248">
        <f>IF(OW$6=$OS$5,成绩录入!BF51,0)</f>
        <v>0</v>
      </c>
      <c r="OX48" s="248">
        <f>IF(OX$6=$OS$5,成绩录入!BG51,0)</f>
        <v>0</v>
      </c>
      <c r="OY48" s="248">
        <f>IF(OY$6=$OS$5,成绩录入!BH51,0)</f>
        <v>0</v>
      </c>
      <c r="OZ48" s="248">
        <f>IF(OZ$6=$OS$5,成绩录入!BI51,0)</f>
        <v>0</v>
      </c>
      <c r="PA48" s="248">
        <f>IF(PA$6=$OS$5,成绩录入!BJ51,0)</f>
        <v>0</v>
      </c>
      <c r="PB48" s="248">
        <f>IF(PB$6=$OS$5,成绩录入!BK51,0)</f>
        <v>0</v>
      </c>
      <c r="PC48" s="248">
        <f>IF(PC$6=$OS$5,成绩录入!BL51,0)</f>
        <v>0</v>
      </c>
      <c r="PD48" s="248">
        <f>IF(PD$6=$OS$5,成绩录入!BM51,0)</f>
        <v>0</v>
      </c>
      <c r="PE48" s="248">
        <f>IF(PE$6=$OS$5,成绩录入!BN51,0)</f>
        <v>0</v>
      </c>
      <c r="PF48" s="248">
        <f>IF(PF$6=$OS$5,成绩录入!BO51,0)</f>
        <v>0</v>
      </c>
      <c r="PG48" s="248">
        <f>IF(PG$6=$OS$5,成绩录入!BP51,0)</f>
        <v>0</v>
      </c>
      <c r="PH48" s="248">
        <f>IF(PH$6=$OS$5,成绩录入!BQ51,0)</f>
        <v>0</v>
      </c>
      <c r="PI48" s="248">
        <f>IF(PI$6=$OS$5,成绩录入!BR51,0)</f>
        <v>0</v>
      </c>
      <c r="PJ48" s="248">
        <f>IF(PJ$6=$OS$5,成绩录入!BS51,0)</f>
        <v>0</v>
      </c>
      <c r="PK48" s="248">
        <f>IF(PK$6=$OS$5,成绩录入!BT51,0)</f>
        <v>0</v>
      </c>
      <c r="PL48" s="248">
        <f>IF(PL$6=$OS$5,成绩录入!BU51,0)</f>
        <v>0</v>
      </c>
      <c r="PM48" s="248">
        <f>IF(PM$6=$OS$5,成绩录入!BV51,0)</f>
        <v>0</v>
      </c>
      <c r="PN48" s="248">
        <f>IF(PN$6=$OS$5,成绩录入!BW51,0)</f>
        <v>0</v>
      </c>
      <c r="PO48" s="248">
        <f>IF(PO$6=$OS$5,成绩录入!BX51,0)</f>
        <v>0</v>
      </c>
      <c r="PP48" s="248">
        <f>IF(PP$6=$OS$5,成绩录入!BY51,0)</f>
        <v>0</v>
      </c>
      <c r="PQ48" s="248">
        <f>IF(PQ$6=$OS$5,成绩录入!BZ51,0)</f>
        <v>0</v>
      </c>
      <c r="PR48" s="248">
        <f>IF(PR$6=$OS$5,成绩录入!CA51,0)</f>
        <v>0</v>
      </c>
      <c r="PS48" s="248">
        <f>IF(PS$6=$OS$5,成绩录入!CB51,0)</f>
        <v>0</v>
      </c>
      <c r="PT48" s="248">
        <f>IF(PT$6=$OS$5,成绩录入!CC51,0)</f>
        <v>0</v>
      </c>
      <c r="PU48" s="248">
        <f>IF(PU$6=$OS$5,成绩录入!CD51,0)</f>
        <v>0</v>
      </c>
      <c r="PV48" s="248">
        <f>IF(PV$6=$OS$5,成绩录入!CE51,0)</f>
        <v>0</v>
      </c>
      <c r="PW48" s="248">
        <f>IF(PW$6=$OS$5,成绩录入!CF51,0)</f>
        <v>0</v>
      </c>
      <c r="PX48" s="248">
        <f>IF(PX$6=$OS$5,成绩录入!CG51,0)</f>
        <v>0</v>
      </c>
      <c r="PY48" s="248">
        <f>IF(PY$6=$OS$5,成绩录入!CH51,0)</f>
        <v>0</v>
      </c>
      <c r="PZ48" s="248">
        <f>IF(PZ$6=$OS$5,成绩录入!CI51,0)</f>
        <v>0</v>
      </c>
      <c r="QA48" s="248">
        <f>IF(QA$6=$OS$5,成绩录入!CJ51,0)</f>
        <v>0</v>
      </c>
      <c r="QB48" s="248">
        <f>IF(QB$6=$OS$5,成绩录入!CK51,0)</f>
        <v>0</v>
      </c>
      <c r="QC48" s="248">
        <f>IF(QC$6=$OS$5,成绩录入!CL51,0)</f>
        <v>0</v>
      </c>
      <c r="QD48" s="248">
        <f>IF(QD$6=$OS$5,成绩录入!CM51,0)</f>
        <v>0</v>
      </c>
      <c r="QE48" s="248">
        <f>IF(QE$6=$OS$5,成绩录入!CN51,0)</f>
        <v>0</v>
      </c>
      <c r="QF48" s="248">
        <f>IF(QF$6=$OS$5,成绩录入!CO51,0)</f>
        <v>0</v>
      </c>
      <c r="QG48" s="248">
        <f>IF(QG$6=$OS$5,成绩录入!CP51,0)</f>
        <v>0</v>
      </c>
      <c r="QH48" s="248">
        <f>IF(QH$6=$OS$5,成绩录入!CQ51,0)</f>
        <v>0</v>
      </c>
      <c r="QI48" s="248">
        <f>IF(QI$6=$OS$5,成绩录入!CR51,0)</f>
        <v>0</v>
      </c>
      <c r="QJ48" s="248">
        <f>IF(QJ$6=$OS$5,成绩录入!CS51,0)</f>
        <v>0</v>
      </c>
      <c r="QK48" s="248">
        <f>IF(QK$6=$OS$5,成绩录入!CT51,0)</f>
        <v>0</v>
      </c>
      <c r="QL48" s="248">
        <f>IF(QL$6=$OS$5,成绩录入!CU51,0)</f>
        <v>0</v>
      </c>
      <c r="QM48" s="248">
        <f>IF(QM$6=$OS$5,成绩录入!CV51,0)</f>
        <v>0</v>
      </c>
      <c r="QN48" s="248">
        <f>IF(QN$6=$OS$5,成绩录入!CW51,0)</f>
        <v>0</v>
      </c>
      <c r="QO48" s="248">
        <f>IF(QO$6=$OS$5,成绩录入!CX51,0)</f>
        <v>0</v>
      </c>
      <c r="QP48" s="248">
        <f>IF(QP$6=$OS$5,成绩录入!CY51,0)</f>
        <v>0</v>
      </c>
      <c r="QQ48" s="248">
        <f>IF(QQ$6=$OS$5,成绩录入!CZ51,0)</f>
        <v>0</v>
      </c>
      <c r="QR48" s="248">
        <f>IF(QR$6=$OS$5,成绩录入!DA51,0)</f>
        <v>0</v>
      </c>
      <c r="QS48" s="248">
        <f>IF(QS$6=$OS$5,成绩录入!DB51,0)</f>
        <v>0</v>
      </c>
      <c r="QT48" s="248">
        <f>IF(QT$6=$OS$5,成绩录入!DC51,0)</f>
        <v>0</v>
      </c>
      <c r="QU48" s="248">
        <f>IF(QU$6=$OS$5,成绩录入!DD51,0)</f>
        <v>0</v>
      </c>
      <c r="QV48" s="248">
        <f>IF(QV$6=$OS$5,成绩录入!DE51,0)</f>
        <v>0</v>
      </c>
      <c r="QW48" s="248">
        <f>IF(QW$6=$OS$5,成绩录入!DF51,0)</f>
        <v>0</v>
      </c>
      <c r="QX48" s="248">
        <f>IF(QX$6=$OS$5,成绩录入!DG51,0)</f>
        <v>0</v>
      </c>
      <c r="QY48" s="248">
        <f>IF(QY$6=$OS$5,成绩录入!DH51,0)</f>
        <v>0</v>
      </c>
      <c r="QZ48" s="248">
        <f>IF(QZ$6=$OS$5,成绩录入!DI51,0)</f>
        <v>0</v>
      </c>
      <c r="RA48" s="248">
        <f>IF(RA$6=$OS$5,成绩录入!DJ51,0)</f>
        <v>0</v>
      </c>
      <c r="RB48" s="248">
        <f>IF(RB$6=$OS$5,成绩录入!DK51,0)</f>
        <v>0</v>
      </c>
      <c r="RC48" s="248">
        <f>IF(RC$6=$OS$5,成绩录入!DL51,0)</f>
        <v>0</v>
      </c>
      <c r="RD48" s="248">
        <f>IF(RD$6=$OS$5,成绩录入!DM51,0)</f>
        <v>0</v>
      </c>
      <c r="RE48" s="248">
        <f>IF(RE$6=$OS$5,成绩录入!DN51,0)</f>
        <v>0</v>
      </c>
      <c r="RF48" s="248">
        <f>IF(RF$6=$OS$5,成绩录入!DO51,0)</f>
        <v>0</v>
      </c>
      <c r="RG48" s="248">
        <f>IF(RG$6=$OS$5,成绩录入!DP51,0)</f>
        <v>0</v>
      </c>
      <c r="RH48" s="248">
        <f>IF(RH$6=$OS$5,成绩录入!DQ51,0)</f>
        <v>0</v>
      </c>
      <c r="RI48" s="248">
        <f>IF(RI$6=$OS$5,成绩录入!DR51,0)</f>
        <v>0</v>
      </c>
      <c r="RJ48" s="248">
        <f>IF(RJ$6=$OS$5,成绩录入!DS51,0)</f>
        <v>0</v>
      </c>
      <c r="RK48" s="248">
        <f>IF(RK$6=$OS$5,成绩录入!DT51,0)</f>
        <v>0</v>
      </c>
      <c r="RL48" s="248">
        <f>IF(RL$6=$OS$5,成绩录入!DU51,0)</f>
        <v>0</v>
      </c>
      <c r="RM48" s="248">
        <f>IF(RM$6=$OS$5,成绩录入!DV51,0)</f>
        <v>0</v>
      </c>
      <c r="RN48" s="248">
        <f>IF(RN$6=$OS$5,成绩录入!DW51,0)</f>
        <v>0</v>
      </c>
      <c r="RO48" s="248">
        <f>IF(RO$6=$OS$5,成绩录入!DX51,0)</f>
        <v>0</v>
      </c>
      <c r="RP48" s="248">
        <f>IF(RP$6=$OS$5,成绩录入!DY51,0)</f>
        <v>0</v>
      </c>
      <c r="RQ48" s="248">
        <f>IF(RQ$6=$OS$5,成绩录入!DZ51,0)</f>
        <v>0</v>
      </c>
      <c r="RR48" s="248">
        <f>IF(RR$6=$OS$5,成绩录入!EA51,0)</f>
        <v>0</v>
      </c>
      <c r="RS48" s="248">
        <f>IF(RS$6=$OS$5,成绩录入!EB51,0)</f>
        <v>0</v>
      </c>
      <c r="RT48" s="248">
        <f>IF(RT$6=$OS$5,成绩录入!EC51,0)</f>
        <v>0</v>
      </c>
      <c r="RU48" s="248">
        <f>IF(RU$6=$OS$5,成绩录入!ED51,0)</f>
        <v>0</v>
      </c>
      <c r="RV48" s="248">
        <f>IF(RV$6=$OS$5,成绩录入!EE51,0)</f>
        <v>0</v>
      </c>
      <c r="RW48" s="248">
        <f>IF(RW$6=$OS$5,成绩录入!EF51,0)</f>
        <v>0</v>
      </c>
      <c r="RX48" s="248">
        <f>IF(RX$6=$OS$5,成绩录入!EG51,0)</f>
        <v>0</v>
      </c>
      <c r="RY48" s="248">
        <f>IF(RY$6=$OS$5,成绩录入!EH51,0)</f>
        <v>0</v>
      </c>
      <c r="RZ48" s="248">
        <f>IF(RZ$6=$OS$5,成绩录入!EI51,0)</f>
        <v>0</v>
      </c>
      <c r="SA48" s="248">
        <f>IF(SA$6=$OS$5,成绩录入!EJ51,0)</f>
        <v>0</v>
      </c>
      <c r="SB48" s="248">
        <f>IF(SB$6=$OS$5,成绩录入!EK51,0)</f>
        <v>0</v>
      </c>
      <c r="SC48" s="248">
        <f>IF(SC$6=$OS$5,成绩录入!EL51,0)</f>
        <v>0</v>
      </c>
      <c r="SD48" s="248">
        <f>IF(SD$6=$OS$5,成绩录入!EM51,0)</f>
        <v>0</v>
      </c>
      <c r="SE48" s="248">
        <f>IF(SE$6=$OS$5,成绩录入!EN51,0)</f>
        <v>0</v>
      </c>
      <c r="SF48" s="248">
        <f>IF(SF$6=$OS$5,成绩录入!EO51,0)</f>
        <v>0</v>
      </c>
      <c r="SG48" s="248">
        <f>IF(SG$6=$OS$5,成绩录入!EP51,0)</f>
        <v>0</v>
      </c>
      <c r="SH48" s="248">
        <f>IF(SH$6=$OS$5,成绩录入!EQ51,0)</f>
        <v>0</v>
      </c>
      <c r="SI48" s="248">
        <f>IF(SI$6=$OS$5,成绩录入!ER51,0)</f>
        <v>0</v>
      </c>
      <c r="SJ48" s="248">
        <f>IF(SJ$6=$OS$5,成绩录入!ES51,0)</f>
        <v>0</v>
      </c>
      <c r="SK48" s="248">
        <f>IF(SK$6=$OS$5,成绩录入!ET51,0)</f>
        <v>0</v>
      </c>
      <c r="SL48" s="248">
        <f>IF(SL$6=$OS$5,成绩录入!EU51,0)</f>
        <v>0</v>
      </c>
      <c r="SM48" s="248">
        <f>IF(SM$6=$OS$5,成绩录入!EV51,0)</f>
        <v>0</v>
      </c>
      <c r="SN48" s="248">
        <f>IF(SN$6=$OS$5,成绩录入!EW51,0)</f>
        <v>0</v>
      </c>
      <c r="SO48" s="248">
        <f>IF(SO$6=$OS$5,成绩录入!EX51,0)</f>
        <v>0</v>
      </c>
      <c r="SP48" s="218">
        <f t="shared" si="88"/>
        <v>0</v>
      </c>
      <c r="SQ48" s="166"/>
      <c r="SR48" s="166"/>
      <c r="SS48" s="247">
        <f>IF(SS$6=$SR$5,成绩录入!BC51,0)</f>
        <v>0</v>
      </c>
      <c r="ST48" s="248">
        <f>IF(ST$6=$SR$5,成绩录入!BD51,0)</f>
        <v>0</v>
      </c>
      <c r="SU48" s="248">
        <f>IF(SU$6=$SR$5,成绩录入!BE51,0)</f>
        <v>0</v>
      </c>
      <c r="SV48" s="248">
        <f>IF(SV$6=$SR$5,成绩录入!BF51,0)</f>
        <v>0</v>
      </c>
      <c r="SW48" s="248">
        <f>IF(SW$6=$SR$5,成绩录入!BG51,0)</f>
        <v>0</v>
      </c>
      <c r="SX48" s="248">
        <f>IF(SX$6=$SR$5,成绩录入!BH51,0)</f>
        <v>0</v>
      </c>
      <c r="SY48" s="248">
        <f>IF(SY$6=$SR$5,成绩录入!BI51,0)</f>
        <v>0</v>
      </c>
      <c r="SZ48" s="248">
        <f>IF(SZ$6=$SR$5,成绩录入!BJ51,0)</f>
        <v>0</v>
      </c>
      <c r="TA48" s="248">
        <f>IF(TA$6=$SR$5,成绩录入!BK51,0)</f>
        <v>0</v>
      </c>
      <c r="TB48" s="248">
        <f>IF(TB$6=$SR$5,成绩录入!BL51,0)</f>
        <v>0</v>
      </c>
      <c r="TC48" s="248">
        <f>IF(TC$6=$SR$5,成绩录入!BM51,0)</f>
        <v>0</v>
      </c>
      <c r="TD48" s="248">
        <f>IF(TD$6=$SR$5,成绩录入!BN51,0)</f>
        <v>0</v>
      </c>
      <c r="TE48" s="248">
        <f>IF(TE$6=$SR$5,成绩录入!BO51,0)</f>
        <v>0</v>
      </c>
      <c r="TF48" s="248">
        <f>IF(TF$6=$SR$5,成绩录入!BP51,0)</f>
        <v>0</v>
      </c>
      <c r="TG48" s="248">
        <f>IF(TG$6=$SR$5,成绩录入!BQ51,0)</f>
        <v>0</v>
      </c>
      <c r="TH48" s="248">
        <f>IF(TH$6=$SR$5,成绩录入!BR51,0)</f>
        <v>0</v>
      </c>
      <c r="TI48" s="248">
        <f>IF(TI$6=$SR$5,成绩录入!BS51,0)</f>
        <v>0</v>
      </c>
      <c r="TJ48" s="248">
        <f>IF(TJ$6=$SR$5,成绩录入!BT51,0)</f>
        <v>0</v>
      </c>
      <c r="TK48" s="248">
        <f>IF(TK$6=$SR$5,成绩录入!BU51,0)</f>
        <v>0</v>
      </c>
      <c r="TL48" s="248">
        <f>IF(TL$6=$SR$5,成绩录入!BV51,0)</f>
        <v>0</v>
      </c>
      <c r="TM48" s="248">
        <f>IF(TM$6=$SR$5,成绩录入!BW51,0)</f>
        <v>0</v>
      </c>
      <c r="TN48" s="248">
        <f>IF(TN$6=$SR$5,成绩录入!BX51,0)</f>
        <v>0</v>
      </c>
      <c r="TO48" s="248">
        <f>IF(TO$6=$SR$5,成绩录入!BY51,0)</f>
        <v>0</v>
      </c>
      <c r="TP48" s="248">
        <f>IF(TP$6=$SR$5,成绩录入!BZ51,0)</f>
        <v>0</v>
      </c>
      <c r="TQ48" s="248">
        <f>IF(TQ$6=$SR$5,成绩录入!CA51,0)</f>
        <v>0</v>
      </c>
      <c r="TR48" s="248">
        <f>IF(TR$6=$SR$5,成绩录入!CB51,0)</f>
        <v>0</v>
      </c>
      <c r="TS48" s="248">
        <f>IF(TS$6=$SR$5,成绩录入!CC51,0)</f>
        <v>0</v>
      </c>
      <c r="TT48" s="248">
        <f>IF(TT$6=$SR$5,成绩录入!CD51,0)</f>
        <v>0</v>
      </c>
      <c r="TU48" s="248">
        <f>IF(TU$6=$SR$5,成绩录入!CE51,0)</f>
        <v>0</v>
      </c>
      <c r="TV48" s="248">
        <f>IF(TV$6=$SR$5,成绩录入!CF51,0)</f>
        <v>0</v>
      </c>
      <c r="TW48" s="248">
        <f>IF(TW$6=$SR$5,成绩录入!CG51,0)</f>
        <v>0</v>
      </c>
      <c r="TX48" s="248">
        <f>IF(TX$6=$SR$5,成绩录入!CH51,0)</f>
        <v>0</v>
      </c>
      <c r="TY48" s="248">
        <f>IF(TY$6=$SR$5,成绩录入!CI51,0)</f>
        <v>0</v>
      </c>
      <c r="TZ48" s="248">
        <f>IF(TZ$6=$SR$5,成绩录入!CJ51,0)</f>
        <v>0</v>
      </c>
      <c r="UA48" s="248">
        <f>IF(UA$6=$SR$5,成绩录入!CK51,0)</f>
        <v>0</v>
      </c>
      <c r="UB48" s="248">
        <f>IF(UB$6=$SR$5,成绩录入!CL51,0)</f>
        <v>0</v>
      </c>
      <c r="UC48" s="248">
        <f>IF(UC$6=$SR$5,成绩录入!CM51,0)</f>
        <v>0</v>
      </c>
      <c r="UD48" s="248">
        <f>IF(UD$6=$SR$5,成绩录入!CN51,0)</f>
        <v>0</v>
      </c>
      <c r="UE48" s="248">
        <f>IF(UE$6=$SR$5,成绩录入!CO51,0)</f>
        <v>0</v>
      </c>
      <c r="UF48" s="248">
        <f>IF(UF$6=$SR$5,成绩录入!CP51,0)</f>
        <v>0</v>
      </c>
      <c r="UG48" s="248">
        <f>IF(UG$6=$SR$5,成绩录入!CQ51,0)</f>
        <v>0</v>
      </c>
      <c r="UH48" s="248">
        <f>IF(UH$6=$SR$5,成绩录入!CR51,0)</f>
        <v>0</v>
      </c>
      <c r="UI48" s="248">
        <f>IF(UI$6=$SR$5,成绩录入!CS51,0)</f>
        <v>0</v>
      </c>
      <c r="UJ48" s="248">
        <f>IF(UJ$6=$SR$5,成绩录入!CT51,0)</f>
        <v>0</v>
      </c>
      <c r="UK48" s="248">
        <f>IF(UK$6=$SR$5,成绩录入!CU51,0)</f>
        <v>0</v>
      </c>
      <c r="UL48" s="248">
        <f>IF(UL$6=$SR$5,成绩录入!CV51,0)</f>
        <v>0</v>
      </c>
      <c r="UM48" s="248">
        <f>IF(UM$6=$SR$5,成绩录入!CW51,0)</f>
        <v>0</v>
      </c>
      <c r="UN48" s="248">
        <f>IF(UN$6=$SR$5,成绩录入!CX51,0)</f>
        <v>0</v>
      </c>
      <c r="UO48" s="248">
        <f>IF(UO$6=$SR$5,成绩录入!CY51,0)</f>
        <v>0</v>
      </c>
      <c r="UP48" s="248">
        <f>IF(UP$6=$SR$5,成绩录入!CZ51,0)</f>
        <v>0</v>
      </c>
      <c r="UQ48" s="248">
        <f>IF(UQ$6=$SR$5,成绩录入!DA51,0)</f>
        <v>0</v>
      </c>
      <c r="UR48" s="248">
        <f>IF(UR$6=$SR$5,成绩录入!DB51,0)</f>
        <v>0</v>
      </c>
      <c r="US48" s="248">
        <f>IF(US$6=$SR$5,成绩录入!DC51,0)</f>
        <v>0</v>
      </c>
      <c r="UT48" s="248">
        <f>IF(UT$6=$SR$5,成绩录入!DD51,0)</f>
        <v>0</v>
      </c>
      <c r="UU48" s="248">
        <f>IF(UU$6=$SR$5,成绩录入!DE51,0)</f>
        <v>0</v>
      </c>
      <c r="UV48" s="248">
        <f>IF(UV$6=$SR$5,成绩录入!DF51,0)</f>
        <v>0</v>
      </c>
      <c r="UW48" s="248">
        <f>IF(UW$6=$SR$5,成绩录入!DG51,0)</f>
        <v>0</v>
      </c>
      <c r="UX48" s="248">
        <f>IF(UX$6=$SR$5,成绩录入!DH51,0)</f>
        <v>0</v>
      </c>
      <c r="UY48" s="248">
        <f>IF(UY$6=$SR$5,成绩录入!DI51,0)</f>
        <v>0</v>
      </c>
      <c r="UZ48" s="248">
        <f>IF(UZ$6=$SR$5,成绩录入!DJ51,0)</f>
        <v>0</v>
      </c>
      <c r="VA48" s="248">
        <f>IF(VA$6=$SR$5,成绩录入!DK51,0)</f>
        <v>0</v>
      </c>
      <c r="VB48" s="248">
        <f>IF(VB$6=$SR$5,成绩录入!DL51,0)</f>
        <v>0</v>
      </c>
      <c r="VC48" s="248">
        <f>IF(VC$6=$SR$5,成绩录入!DM51,0)</f>
        <v>0</v>
      </c>
      <c r="VD48" s="248">
        <f>IF(VD$6=$SR$5,成绩录入!DN51,0)</f>
        <v>0</v>
      </c>
      <c r="VE48" s="248">
        <f>IF(VE$6=$SR$5,成绩录入!DO51,0)</f>
        <v>0</v>
      </c>
      <c r="VF48" s="248">
        <f>IF(VF$6=$SR$5,成绩录入!DP51,0)</f>
        <v>0</v>
      </c>
      <c r="VG48" s="248">
        <f>IF(VG$6=$SR$5,成绩录入!DQ51,0)</f>
        <v>0</v>
      </c>
      <c r="VH48" s="248">
        <f>IF(VH$6=$SR$5,成绩录入!DR51,0)</f>
        <v>0</v>
      </c>
      <c r="VI48" s="248">
        <f>IF(VI$6=$SR$5,成绩录入!DS51,0)</f>
        <v>0</v>
      </c>
      <c r="VJ48" s="248">
        <f>IF(VJ$6=$SR$5,成绩录入!DT51,0)</f>
        <v>0</v>
      </c>
      <c r="VK48" s="248">
        <f>IF(VK$6=$SR$5,成绩录入!DU51,0)</f>
        <v>0</v>
      </c>
      <c r="VL48" s="248">
        <f>IF(VL$6=$SR$5,成绩录入!DV51,0)</f>
        <v>0</v>
      </c>
      <c r="VM48" s="248">
        <f>IF(VM$6=$SR$5,成绩录入!DW51,0)</f>
        <v>0</v>
      </c>
      <c r="VN48" s="248">
        <f>IF(VN$6=$SR$5,成绩录入!DX51,0)</f>
        <v>0</v>
      </c>
      <c r="VO48" s="248">
        <f>IF(VO$6=$SR$5,成绩录入!DY51,0)</f>
        <v>0</v>
      </c>
      <c r="VP48" s="248">
        <f>IF(VP$6=$SR$5,成绩录入!DZ51,0)</f>
        <v>0</v>
      </c>
      <c r="VQ48" s="248">
        <f>IF(VQ$6=$SR$5,成绩录入!EA51,0)</f>
        <v>0</v>
      </c>
      <c r="VR48" s="248">
        <f>IF(VR$6=$SR$5,成绩录入!EB51,0)</f>
        <v>0</v>
      </c>
      <c r="VS48" s="248">
        <f>IF(VS$6=$SR$5,成绩录入!EC51,0)</f>
        <v>0</v>
      </c>
      <c r="VT48" s="248">
        <f>IF(VT$6=$SR$5,成绩录入!ED51,0)</f>
        <v>0</v>
      </c>
      <c r="VU48" s="248">
        <f>IF(VU$6=$SR$5,成绩录入!EE51,0)</f>
        <v>0</v>
      </c>
      <c r="VV48" s="248">
        <f>IF(VV$6=$SR$5,成绩录入!EF51,0)</f>
        <v>0</v>
      </c>
      <c r="VW48" s="248">
        <f>IF(VW$6=$SR$5,成绩录入!EG51,0)</f>
        <v>0</v>
      </c>
      <c r="VX48" s="248">
        <f>IF(VX$6=$SR$5,成绩录入!EH51,0)</f>
        <v>0</v>
      </c>
      <c r="VY48" s="248">
        <f>IF(VY$6=$SR$5,成绩录入!EI51,0)</f>
        <v>0</v>
      </c>
      <c r="VZ48" s="248">
        <f>IF(VZ$6=$SR$5,成绩录入!EJ51,0)</f>
        <v>0</v>
      </c>
      <c r="WA48" s="248">
        <f>IF(WA$6=$SR$5,成绩录入!EK51,0)</f>
        <v>0</v>
      </c>
      <c r="WB48" s="248">
        <f>IF(WB$6=$SR$5,成绩录入!EL51,0)</f>
        <v>0</v>
      </c>
      <c r="WC48" s="248">
        <f>IF(WC$6=$SR$5,成绩录入!EM51,0)</f>
        <v>0</v>
      </c>
      <c r="WD48" s="248">
        <f>IF(WD$6=$SR$5,成绩录入!EN51,0)</f>
        <v>0</v>
      </c>
      <c r="WE48" s="248">
        <f>IF(WE$6=$SR$5,成绩录入!EO51,0)</f>
        <v>0</v>
      </c>
      <c r="WF48" s="248">
        <f>IF(WF$6=$SR$5,成绩录入!EP51,0)</f>
        <v>0</v>
      </c>
      <c r="WG48" s="248">
        <f>IF(WG$6=$SR$5,成绩录入!EQ51,0)</f>
        <v>0</v>
      </c>
      <c r="WH48" s="248">
        <f>IF(WH$6=$SR$5,成绩录入!ER51,0)</f>
        <v>0</v>
      </c>
      <c r="WI48" s="248">
        <f>IF(WI$6=$SR$5,成绩录入!ES51,0)</f>
        <v>0</v>
      </c>
      <c r="WJ48" s="248">
        <f>IF(WJ$6=$SR$5,成绩录入!ET51,0)</f>
        <v>0</v>
      </c>
      <c r="WK48" s="248">
        <f>IF(WK$6=$SR$5,成绩录入!EU51,0)</f>
        <v>0</v>
      </c>
      <c r="WL48" s="248">
        <f>IF(WL$6=$SR$5,成绩录入!EV51,0)</f>
        <v>0</v>
      </c>
      <c r="WM48" s="248">
        <f>IF(WM$6=$SR$5,成绩录入!EW51,0)</f>
        <v>0</v>
      </c>
      <c r="WN48" s="248">
        <f>IF(WN$6=$SR$5,成绩录入!EX51,0)</f>
        <v>0</v>
      </c>
      <c r="WO48" s="218">
        <f t="shared" si="32"/>
        <v>0</v>
      </c>
      <c r="WP48" s="166"/>
      <c r="WQ48" s="166"/>
      <c r="WR48" s="247">
        <f>IF(WR$6=$WQ$5,成绩录入!BC51,0)</f>
        <v>0</v>
      </c>
      <c r="WS48" s="248">
        <f>IF(WS$6=$WQ$5,成绩录入!BD51,0)</f>
        <v>0</v>
      </c>
      <c r="WT48" s="248">
        <f>IF(WT$6=$WQ$5,成绩录入!BE51,0)</f>
        <v>0</v>
      </c>
      <c r="WU48" s="248">
        <f>IF(WU$6=$WQ$5,成绩录入!BF51,0)</f>
        <v>0</v>
      </c>
      <c r="WV48" s="248">
        <f>IF(WV$6=$WQ$5,成绩录入!BG51,0)</f>
        <v>0</v>
      </c>
      <c r="WW48" s="248">
        <f>IF(WW$6=$WQ$5,成绩录入!BH51,0)</f>
        <v>0</v>
      </c>
      <c r="WX48" s="248">
        <f>IF(WX$6=$WQ$5,成绩录入!BI51,0)</f>
        <v>0</v>
      </c>
      <c r="WY48" s="248">
        <f>IF(WY$6=$WQ$5,成绩录入!BJ51,0)</f>
        <v>0</v>
      </c>
      <c r="WZ48" s="248">
        <f>IF(WZ$6=$WQ$5,成绩录入!BK51,0)</f>
        <v>0</v>
      </c>
      <c r="XA48" s="248">
        <f>IF(XA$6=$WQ$5,成绩录入!BL51,0)</f>
        <v>0</v>
      </c>
      <c r="XB48" s="248">
        <f>IF(XB$6=$WQ$5,成绩录入!BM51,0)</f>
        <v>0</v>
      </c>
      <c r="XC48" s="248">
        <f>IF(XC$6=$WQ$5,成绩录入!BN51,0)</f>
        <v>0</v>
      </c>
      <c r="XD48" s="248">
        <f>IF(XD$6=$WQ$5,成绩录入!BO51,0)</f>
        <v>0</v>
      </c>
      <c r="XE48" s="248">
        <f>IF(XE$6=$WQ$5,成绩录入!BP51,0)</f>
        <v>0</v>
      </c>
      <c r="XF48" s="248">
        <f>IF(XF$6=$WQ$5,成绩录入!BQ51,0)</f>
        <v>0</v>
      </c>
      <c r="XG48" s="248">
        <f>IF(XG$6=$WQ$5,成绩录入!BR51,0)</f>
        <v>0</v>
      </c>
      <c r="XH48" s="248">
        <f>IF(XH$6=$WQ$5,成绩录入!BS51,0)</f>
        <v>0</v>
      </c>
      <c r="XI48" s="248">
        <f>IF(XI$6=$WQ$5,成绩录入!BT51,0)</f>
        <v>0</v>
      </c>
      <c r="XJ48" s="248">
        <f>IF(XJ$6=$WQ$5,成绩录入!BU51,0)</f>
        <v>0</v>
      </c>
      <c r="XK48" s="248">
        <f>IF(XK$6=$WQ$5,成绩录入!BV51,0)</f>
        <v>0</v>
      </c>
      <c r="XL48" s="248">
        <f>IF(XL$6=$WQ$5,成绩录入!BW51,0)</f>
        <v>0</v>
      </c>
      <c r="XM48" s="248">
        <f>IF(XM$6=$WQ$5,成绩录入!BX51,0)</f>
        <v>0</v>
      </c>
      <c r="XN48" s="248">
        <f>IF(XN$6=$WQ$5,成绩录入!BY51,0)</f>
        <v>0</v>
      </c>
      <c r="XO48" s="248">
        <f>IF(XO$6=$WQ$5,成绩录入!BZ51,0)</f>
        <v>0</v>
      </c>
      <c r="XP48" s="248">
        <f>IF(XP$6=$WQ$5,成绩录入!CA51,0)</f>
        <v>0</v>
      </c>
      <c r="XQ48" s="248">
        <f>IF(XQ$6=$WQ$5,成绩录入!CB51,0)</f>
        <v>0</v>
      </c>
      <c r="XR48" s="248">
        <f>IF(XR$6=$WQ$5,成绩录入!CC51,0)</f>
        <v>0</v>
      </c>
      <c r="XS48" s="248">
        <f>IF(XS$6=$WQ$5,成绩录入!CD51,0)</f>
        <v>0</v>
      </c>
      <c r="XT48" s="248">
        <f>IF(XT$6=$WQ$5,成绩录入!CE51,0)</f>
        <v>0</v>
      </c>
      <c r="XU48" s="248">
        <f>IF(XU$6=$WQ$5,成绩录入!CF51,0)</f>
        <v>0</v>
      </c>
      <c r="XV48" s="248">
        <f>IF(XV$6=$WQ$5,成绩录入!CG51,0)</f>
        <v>0</v>
      </c>
      <c r="XW48" s="248">
        <f>IF(XW$6=$WQ$5,成绩录入!CH51,0)</f>
        <v>0</v>
      </c>
      <c r="XX48" s="248">
        <f>IF(XX$6=$WQ$5,成绩录入!CI51,0)</f>
        <v>0</v>
      </c>
      <c r="XY48" s="248">
        <f>IF(XY$6=$WQ$5,成绩录入!CJ51,0)</f>
        <v>0</v>
      </c>
      <c r="XZ48" s="248">
        <f>IF(XZ$6=$WQ$5,成绩录入!CK51,0)</f>
        <v>0</v>
      </c>
      <c r="YA48" s="248">
        <f>IF(YA$6=$WQ$5,成绩录入!CL51,0)</f>
        <v>0</v>
      </c>
      <c r="YB48" s="248">
        <f>IF(YB$6=$WQ$5,成绩录入!CM51,0)</f>
        <v>0</v>
      </c>
      <c r="YC48" s="248">
        <f>IF(YC$6=$WQ$5,成绩录入!CN51,0)</f>
        <v>0</v>
      </c>
      <c r="YD48" s="248">
        <f>IF(YD$6=$WQ$5,成绩录入!CO51,0)</f>
        <v>0</v>
      </c>
      <c r="YE48" s="248">
        <f>IF(YE$6=$WQ$5,成绩录入!CP51,0)</f>
        <v>0</v>
      </c>
      <c r="YF48" s="248">
        <f>IF(YF$6=$WQ$5,成绩录入!CQ51,0)</f>
        <v>0</v>
      </c>
      <c r="YG48" s="248">
        <f>IF(YG$6=$WQ$5,成绩录入!CR51,0)</f>
        <v>0</v>
      </c>
      <c r="YH48" s="248">
        <f>IF(YH$6=$WQ$5,成绩录入!CS51,0)</f>
        <v>0</v>
      </c>
      <c r="YI48" s="248">
        <f>IF(YI$6=$WQ$5,成绩录入!CT51,0)</f>
        <v>0</v>
      </c>
      <c r="YJ48" s="248">
        <f>IF(YJ$6=$WQ$5,成绩录入!CU51,0)</f>
        <v>0</v>
      </c>
      <c r="YK48" s="248">
        <f>IF(YK$6=$WQ$5,成绩录入!CV51,0)</f>
        <v>0</v>
      </c>
      <c r="YL48" s="248">
        <f>IF(YL$6=$WQ$5,成绩录入!CW51,0)</f>
        <v>0</v>
      </c>
      <c r="YM48" s="248">
        <f>IF(YM$6=$WQ$5,成绩录入!CX51,0)</f>
        <v>0</v>
      </c>
      <c r="YN48" s="248">
        <f>IF(YN$6=$WQ$5,成绩录入!CY51,0)</f>
        <v>0</v>
      </c>
      <c r="YO48" s="248">
        <f>IF(YO$6=$WQ$5,成绩录入!CZ51,0)</f>
        <v>0</v>
      </c>
      <c r="YP48" s="248">
        <f>IF(YP$6=$WQ$5,成绩录入!DA51,0)</f>
        <v>0</v>
      </c>
      <c r="YQ48" s="248">
        <f>IF(YQ$6=$WQ$5,成绩录入!DB51,0)</f>
        <v>0</v>
      </c>
      <c r="YR48" s="248">
        <f>IF(YR$6=$WQ$5,成绩录入!DC51,0)</f>
        <v>0</v>
      </c>
      <c r="YS48" s="248">
        <f>IF(YS$6=$WQ$5,成绩录入!DD51,0)</f>
        <v>0</v>
      </c>
      <c r="YT48" s="248">
        <f>IF(YT$6=$WQ$5,成绩录入!DE51,0)</f>
        <v>0</v>
      </c>
      <c r="YU48" s="248">
        <f>IF(YU$6=$WQ$5,成绩录入!DF51,0)</f>
        <v>0</v>
      </c>
      <c r="YV48" s="248">
        <f>IF(YV$6=$WQ$5,成绩录入!DG51,0)</f>
        <v>0</v>
      </c>
      <c r="YW48" s="248">
        <f>IF(YW$6=$WQ$5,成绩录入!DH51,0)</f>
        <v>0</v>
      </c>
      <c r="YX48" s="248">
        <f>IF(YX$6=$WQ$5,成绩录入!DI51,0)</f>
        <v>0</v>
      </c>
      <c r="YY48" s="248">
        <f>IF(YY$6=$WQ$5,成绩录入!DJ51,0)</f>
        <v>0</v>
      </c>
      <c r="YZ48" s="248">
        <f>IF(YZ$6=$WQ$5,成绩录入!DK51,0)</f>
        <v>0</v>
      </c>
      <c r="ZA48" s="248">
        <f>IF(ZA$6=$WQ$5,成绩录入!DL51,0)</f>
        <v>0</v>
      </c>
      <c r="ZB48" s="248">
        <f>IF(ZB$6=$WQ$5,成绩录入!DM51,0)</f>
        <v>0</v>
      </c>
      <c r="ZC48" s="248">
        <f>IF(ZC$6=$WQ$5,成绩录入!DN51,0)</f>
        <v>0</v>
      </c>
      <c r="ZD48" s="248">
        <f>IF(ZD$6=$WQ$5,成绩录入!DO51,0)</f>
        <v>0</v>
      </c>
      <c r="ZE48" s="248">
        <f>IF(ZE$6=$WQ$5,成绩录入!DP51,0)</f>
        <v>0</v>
      </c>
      <c r="ZF48" s="248">
        <f>IF(ZF$6=$WQ$5,成绩录入!DQ51,0)</f>
        <v>0</v>
      </c>
      <c r="ZG48" s="248">
        <f>IF(ZG$6=$WQ$5,成绩录入!DR51,0)</f>
        <v>0</v>
      </c>
      <c r="ZH48" s="248">
        <f>IF(ZH$6=$WQ$5,成绩录入!DS51,0)</f>
        <v>0</v>
      </c>
      <c r="ZI48" s="248">
        <f>IF(ZI$6=$WQ$5,成绩录入!DT51,0)</f>
        <v>0</v>
      </c>
      <c r="ZJ48" s="248">
        <f>IF(ZJ$6=$WQ$5,成绩录入!DU51,0)</f>
        <v>0</v>
      </c>
      <c r="ZK48" s="248">
        <f>IF(ZK$6=$WQ$5,成绩录入!DV51,0)</f>
        <v>0</v>
      </c>
      <c r="ZL48" s="248">
        <f>IF(ZL$6=$WQ$5,成绩录入!DW51,0)</f>
        <v>0</v>
      </c>
      <c r="ZM48" s="248">
        <f>IF(ZM$6=$WQ$5,成绩录入!DX51,0)</f>
        <v>0</v>
      </c>
      <c r="ZN48" s="248">
        <f>IF(ZN$6=$WQ$5,成绩录入!DY51,0)</f>
        <v>0</v>
      </c>
      <c r="ZO48" s="248">
        <f>IF(ZO$6=$WQ$5,成绩录入!DZ51,0)</f>
        <v>0</v>
      </c>
      <c r="ZP48" s="248">
        <f>IF(ZP$6=$WQ$5,成绩录入!EA51,0)</f>
        <v>0</v>
      </c>
      <c r="ZQ48" s="248">
        <f>IF(ZQ$6=$WQ$5,成绩录入!EB51,0)</f>
        <v>0</v>
      </c>
      <c r="ZR48" s="248">
        <f>IF(ZR$6=$WQ$5,成绩录入!EC51,0)</f>
        <v>0</v>
      </c>
      <c r="ZS48" s="248">
        <f>IF(ZS$6=$WQ$5,成绩录入!ED51,0)</f>
        <v>0</v>
      </c>
      <c r="ZT48" s="248">
        <f>IF(ZT$6=$WQ$5,成绩录入!EE51,0)</f>
        <v>0</v>
      </c>
      <c r="ZU48" s="248">
        <f>IF(ZU$6=$WQ$5,成绩录入!EF51,0)</f>
        <v>0</v>
      </c>
      <c r="ZV48" s="248">
        <f>IF(ZV$6=$WQ$5,成绩录入!EG51,0)</f>
        <v>0</v>
      </c>
      <c r="ZW48" s="248">
        <f>IF(ZW$6=$WQ$5,成绩录入!EH51,0)</f>
        <v>0</v>
      </c>
      <c r="ZX48" s="248">
        <f>IF(ZX$6=$WQ$5,成绩录入!EI51,0)</f>
        <v>0</v>
      </c>
      <c r="ZY48" s="248">
        <f>IF(ZY$6=$WQ$5,成绩录入!EJ51,0)</f>
        <v>0</v>
      </c>
      <c r="ZZ48" s="248">
        <f>IF(ZZ$6=$WQ$5,成绩录入!EK51,0)</f>
        <v>0</v>
      </c>
      <c r="AAA48" s="248">
        <f>IF(AAA$6=$WQ$5,成绩录入!EL51,0)</f>
        <v>0</v>
      </c>
      <c r="AAB48" s="248">
        <f>IF(AAB$6=$WQ$5,成绩录入!EM51,0)</f>
        <v>0</v>
      </c>
      <c r="AAC48" s="248">
        <f>IF(AAC$6=$WQ$5,成绩录入!EN51,0)</f>
        <v>0</v>
      </c>
      <c r="AAD48" s="248">
        <f>IF(AAD$6=$WQ$5,成绩录入!EO51,0)</f>
        <v>0</v>
      </c>
      <c r="AAE48" s="248">
        <f>IF(AAE$6=$WQ$5,成绩录入!EP51,0)</f>
        <v>0</v>
      </c>
      <c r="AAF48" s="248">
        <f>IF(AAF$6=$WQ$5,成绩录入!EQ51,0)</f>
        <v>0</v>
      </c>
      <c r="AAG48" s="248">
        <f>IF(AAG$6=$WQ$5,成绩录入!ER51,0)</f>
        <v>0</v>
      </c>
      <c r="AAH48" s="248">
        <f>IF(AAH$6=$WQ$5,成绩录入!ES51,0)</f>
        <v>0</v>
      </c>
      <c r="AAI48" s="248">
        <f>IF(AAI$6=$WQ$5,成绩录入!ET51,0)</f>
        <v>0</v>
      </c>
      <c r="AAJ48" s="248">
        <f>IF(AAJ$6=$WQ$5,成绩录入!EU51,0)</f>
        <v>0</v>
      </c>
      <c r="AAK48" s="248">
        <f>IF(AAK$6=$WQ$5,成绩录入!EV51,0)</f>
        <v>0</v>
      </c>
      <c r="AAL48" s="248">
        <f>IF(AAL$6=$WQ$5,成绩录入!EW51,0)</f>
        <v>0</v>
      </c>
      <c r="AAM48" s="248">
        <f>IF(AAM$6=$WQ$5,成绩录入!EX51,0)</f>
        <v>0</v>
      </c>
      <c r="AAN48" s="218">
        <f t="shared" si="33"/>
        <v>0</v>
      </c>
      <c r="AAO48" s="206"/>
      <c r="AAQ48" s="247">
        <f>IF(AAQ$6=$AAP$5,成绩录入!BC51,0)</f>
        <v>0</v>
      </c>
      <c r="AAR48" s="248">
        <f>IF(AAR$6=$AAP$5,成绩录入!BD51,0)</f>
        <v>0</v>
      </c>
      <c r="AAS48" s="248">
        <f>IF(AAS$6=$AAP$5,成绩录入!BE51,0)</f>
        <v>0</v>
      </c>
      <c r="AAT48" s="248">
        <f>IF(AAT$6=$AAP$5,成绩录入!BF51,0)</f>
        <v>0</v>
      </c>
      <c r="AAU48" s="248">
        <f>IF(AAU$6=$AAP$5,成绩录入!BG51,0)</f>
        <v>0</v>
      </c>
      <c r="AAV48" s="248">
        <f>IF(AAV$6=$AAP$5,成绩录入!BH51,0)</f>
        <v>0</v>
      </c>
      <c r="AAW48" s="248">
        <f>IF(AAW$6=$AAP$5,成绩录入!BI51,0)</f>
        <v>0</v>
      </c>
      <c r="AAX48" s="248">
        <f>IF(AAX$6=$AAP$5,成绩录入!BJ51,0)</f>
        <v>0</v>
      </c>
      <c r="AAY48" s="248">
        <f>IF(AAY$6=$AAP$5,成绩录入!BK51,0)</f>
        <v>0</v>
      </c>
      <c r="AAZ48" s="248">
        <f>IF(AAZ$6=$AAP$5,成绩录入!BL51,0)</f>
        <v>0</v>
      </c>
      <c r="ABA48" s="248">
        <f>IF(ABA$6=$AAP$5,成绩录入!BM51,0)</f>
        <v>0</v>
      </c>
      <c r="ABB48" s="248">
        <f>IF(ABB$6=$AAP$5,成绩录入!BN51,0)</f>
        <v>0</v>
      </c>
      <c r="ABC48" s="248">
        <f>IF(ABC$6=$AAP$5,成绩录入!BO51,0)</f>
        <v>0</v>
      </c>
      <c r="ABD48" s="248">
        <f>IF(ABD$6=$AAP$5,成绩录入!BP51,0)</f>
        <v>0</v>
      </c>
      <c r="ABE48" s="248">
        <f>IF(ABE$6=$AAP$5,成绩录入!BQ51,0)</f>
        <v>0</v>
      </c>
      <c r="ABF48" s="248">
        <f>IF(ABF$6=$AAP$5,成绩录入!BR51,0)</f>
        <v>0</v>
      </c>
      <c r="ABG48" s="248">
        <f>IF(ABG$6=$AAP$5,成绩录入!BS51,0)</f>
        <v>0</v>
      </c>
      <c r="ABH48" s="248">
        <f>IF(ABH$6=$AAP$5,成绩录入!BT51,0)</f>
        <v>0</v>
      </c>
      <c r="ABI48" s="248">
        <f>IF(ABI$6=$AAP$5,成绩录入!BU51,0)</f>
        <v>0</v>
      </c>
      <c r="ABJ48" s="248">
        <f>IF(ABJ$6=$AAP$5,成绩录入!BV51,0)</f>
        <v>0</v>
      </c>
      <c r="ABK48" s="248">
        <f>IF(ABK$6=$AAP$5,成绩录入!BW51,0)</f>
        <v>0</v>
      </c>
      <c r="ABL48" s="248">
        <f>IF(ABL$6=$AAP$5,成绩录入!BX51,0)</f>
        <v>0</v>
      </c>
      <c r="ABM48" s="248">
        <f>IF(ABM$6=$AAP$5,成绩录入!BY51,0)</f>
        <v>0</v>
      </c>
      <c r="ABN48" s="248">
        <f>IF(ABN$6=$AAP$5,成绩录入!BZ51,0)</f>
        <v>0</v>
      </c>
      <c r="ABO48" s="248">
        <f>IF(ABO$6=$AAP$5,成绩录入!CA51,0)</f>
        <v>0</v>
      </c>
      <c r="ABP48" s="248">
        <f>IF(ABP$6=$AAP$5,成绩录入!CB51,0)</f>
        <v>0</v>
      </c>
      <c r="ABQ48" s="248">
        <f>IF(ABQ$6=$AAP$5,成绩录入!CC51,0)</f>
        <v>0</v>
      </c>
      <c r="ABR48" s="248">
        <f>IF(ABR$6=$AAP$5,成绩录入!CD51,0)</f>
        <v>0</v>
      </c>
      <c r="ABS48" s="248">
        <f>IF(ABS$6=$AAP$5,成绩录入!CE51,0)</f>
        <v>0</v>
      </c>
      <c r="ABT48" s="248">
        <f>IF(ABT$6=$AAP$5,成绩录入!CF51,0)</f>
        <v>0</v>
      </c>
      <c r="ABU48" s="248">
        <f>IF(ABU$6=$AAP$5,成绩录入!CG51,0)</f>
        <v>0</v>
      </c>
      <c r="ABV48" s="248">
        <f>IF(ABV$6=$AAP$5,成绩录入!CH51,0)</f>
        <v>0</v>
      </c>
      <c r="ABW48" s="248">
        <f>IF(ABW$6=$AAP$5,成绩录入!CI51,0)</f>
        <v>0</v>
      </c>
      <c r="ABX48" s="248">
        <f>IF(ABX$6=$AAP$5,成绩录入!CJ51,0)</f>
        <v>0</v>
      </c>
      <c r="ABY48" s="248">
        <f>IF(ABY$6=$AAP$5,成绩录入!CK51,0)</f>
        <v>0</v>
      </c>
      <c r="ABZ48" s="248">
        <f>IF(ABZ$6=$AAP$5,成绩录入!CL51,0)</f>
        <v>0</v>
      </c>
      <c r="ACA48" s="248">
        <f>IF(ACA$6=$AAP$5,成绩录入!CM51,0)</f>
        <v>0</v>
      </c>
      <c r="ACB48" s="248">
        <f>IF(ACB$6=$AAP$5,成绩录入!CN51,0)</f>
        <v>0</v>
      </c>
      <c r="ACC48" s="248">
        <f>IF(ACC$6=$AAP$5,成绩录入!CO51,0)</f>
        <v>0</v>
      </c>
      <c r="ACD48" s="248">
        <f>IF(ACD$6=$AAP$5,成绩录入!CP51,0)</f>
        <v>0</v>
      </c>
      <c r="ACE48" s="248">
        <f>IF(ACE$6=$AAP$5,成绩录入!CQ51,0)</f>
        <v>0</v>
      </c>
      <c r="ACF48" s="248">
        <f>IF(ACF$6=$AAP$5,成绩录入!CR51,0)</f>
        <v>0</v>
      </c>
      <c r="ACG48" s="248">
        <f>IF(ACG$6=$AAP$5,成绩录入!CS51,0)</f>
        <v>0</v>
      </c>
      <c r="ACH48" s="248">
        <f>IF(ACH$6=$AAP$5,成绩录入!CT51,0)</f>
        <v>0</v>
      </c>
      <c r="ACI48" s="248">
        <f>IF(ACI$6=$AAP$5,成绩录入!CU51,0)</f>
        <v>0</v>
      </c>
      <c r="ACJ48" s="248">
        <f>IF(ACJ$6=$AAP$5,成绩录入!CV51,0)</f>
        <v>0</v>
      </c>
      <c r="ACK48" s="248">
        <f>IF(ACK$6=$AAP$5,成绩录入!CW51,0)</f>
        <v>0</v>
      </c>
      <c r="ACL48" s="248">
        <f>IF(ACL$6=$AAP$5,成绩录入!CX51,0)</f>
        <v>0</v>
      </c>
      <c r="ACM48" s="248">
        <f>IF(ACM$6=$AAP$5,成绩录入!CY51,0)</f>
        <v>0</v>
      </c>
      <c r="ACN48" s="248">
        <f>IF(ACN$6=$AAP$5,成绩录入!CZ51,0)</f>
        <v>0</v>
      </c>
      <c r="ACO48" s="248">
        <f>IF(ACO$6=$AAP$5,成绩录入!DA51,0)</f>
        <v>0</v>
      </c>
      <c r="ACP48" s="248">
        <f>IF(ACP$6=$AAP$5,成绩录入!DB51,0)</f>
        <v>0</v>
      </c>
      <c r="ACQ48" s="248">
        <f>IF(ACQ$6=$AAP$5,成绩录入!DC51,0)</f>
        <v>0</v>
      </c>
      <c r="ACR48" s="248">
        <f>IF(ACR$6=$AAP$5,成绩录入!DD51,0)</f>
        <v>0</v>
      </c>
      <c r="ACS48" s="248">
        <f>IF(ACS$6=$AAP$5,成绩录入!DE51,0)</f>
        <v>0</v>
      </c>
      <c r="ACT48" s="248">
        <f>IF(ACT$6=$AAP$5,成绩录入!DF51,0)</f>
        <v>0</v>
      </c>
      <c r="ACU48" s="248">
        <f>IF(ACU$6=$AAP$5,成绩录入!DG51,0)</f>
        <v>0</v>
      </c>
      <c r="ACV48" s="248">
        <f>IF(ACV$6=$AAP$5,成绩录入!DH51,0)</f>
        <v>0</v>
      </c>
      <c r="ACW48" s="248">
        <f>IF(ACW$6=$AAP$5,成绩录入!DI51,0)</f>
        <v>0</v>
      </c>
      <c r="ACX48" s="248">
        <f>IF(ACX$6=$AAP$5,成绩录入!DJ51,0)</f>
        <v>0</v>
      </c>
      <c r="ACY48" s="248">
        <f>IF(ACY$6=$AAP$5,成绩录入!DK51,0)</f>
        <v>0</v>
      </c>
      <c r="ACZ48" s="248">
        <f>IF(ACZ$6=$AAP$5,成绩录入!DL51,0)</f>
        <v>0</v>
      </c>
      <c r="ADA48" s="248">
        <f>IF(ADA$6=$AAP$5,成绩录入!DM51,0)</f>
        <v>0</v>
      </c>
      <c r="ADB48" s="248">
        <f>IF(ADB$6=$AAP$5,成绩录入!DN51,0)</f>
        <v>0</v>
      </c>
      <c r="ADC48" s="248">
        <f>IF(ADC$6=$AAP$5,成绩录入!DO51,0)</f>
        <v>0</v>
      </c>
      <c r="ADD48" s="248">
        <f>IF(ADD$6=$AAP$5,成绩录入!DP51,0)</f>
        <v>0</v>
      </c>
      <c r="ADE48" s="248">
        <f>IF(ADE$6=$AAP$5,成绩录入!DQ51,0)</f>
        <v>0</v>
      </c>
      <c r="ADF48" s="248">
        <f>IF(ADF$6=$AAP$5,成绩录入!DR51,0)</f>
        <v>0</v>
      </c>
      <c r="ADG48" s="248">
        <f>IF(ADG$6=$AAP$5,成绩录入!DS51,0)</f>
        <v>0</v>
      </c>
      <c r="ADH48" s="248">
        <f>IF(ADH$6=$AAP$5,成绩录入!DT51,0)</f>
        <v>0</v>
      </c>
      <c r="ADI48" s="248">
        <f>IF(ADI$6=$AAP$5,成绩录入!DU51,0)</f>
        <v>0</v>
      </c>
      <c r="ADJ48" s="248">
        <f>IF(ADJ$6=$AAP$5,成绩录入!DV51,0)</f>
        <v>0</v>
      </c>
      <c r="ADK48" s="248">
        <f>IF(ADK$6=$AAP$5,成绩录入!DW51,0)</f>
        <v>0</v>
      </c>
      <c r="ADL48" s="248">
        <f>IF(ADL$6=$AAP$5,成绩录入!DX51,0)</f>
        <v>0</v>
      </c>
      <c r="ADM48" s="248">
        <f>IF(ADM$6=$AAP$5,成绩录入!DY51,0)</f>
        <v>0</v>
      </c>
      <c r="ADN48" s="248">
        <f>IF(ADN$6=$AAP$5,成绩录入!DZ51,0)</f>
        <v>0</v>
      </c>
      <c r="ADO48" s="248">
        <f>IF(ADO$6=$AAP$5,成绩录入!EA51,0)</f>
        <v>0</v>
      </c>
      <c r="ADP48" s="248">
        <f>IF(ADP$6=$AAP$5,成绩录入!EB51,0)</f>
        <v>0</v>
      </c>
      <c r="ADQ48" s="248">
        <f>IF(ADQ$6=$AAP$5,成绩录入!EC51,0)</f>
        <v>0</v>
      </c>
      <c r="ADR48" s="248">
        <f>IF(ADR$6=$AAP$5,成绩录入!ED51,0)</f>
        <v>0</v>
      </c>
      <c r="ADS48" s="248">
        <f>IF(ADS$6=$AAP$5,成绩录入!EE51,0)</f>
        <v>0</v>
      </c>
      <c r="ADT48" s="248">
        <f>IF(ADT$6=$AAP$5,成绩录入!EF51,0)</f>
        <v>0</v>
      </c>
      <c r="ADU48" s="248">
        <f>IF(ADU$6=$AAP$5,成绩录入!EG51,0)</f>
        <v>0</v>
      </c>
      <c r="ADV48" s="248">
        <f>IF(ADV$6=$AAP$5,成绩录入!EH51,0)</f>
        <v>0</v>
      </c>
      <c r="ADW48" s="248">
        <f>IF(ADW$6=$AAP$5,成绩录入!EI51,0)</f>
        <v>0</v>
      </c>
      <c r="ADX48" s="248">
        <f>IF(ADX$6=$AAP$5,成绩录入!EJ51,0)</f>
        <v>0</v>
      </c>
      <c r="ADY48" s="248">
        <f>IF(ADY$6=$AAP$5,成绩录入!EK51,0)</f>
        <v>0</v>
      </c>
      <c r="ADZ48" s="248">
        <f>IF(ADZ$6=$AAP$5,成绩录入!EL51,0)</f>
        <v>0</v>
      </c>
      <c r="AEA48" s="248">
        <f>IF(AEA$6=$AAP$5,成绩录入!EM51,0)</f>
        <v>0</v>
      </c>
      <c r="AEB48" s="248">
        <f>IF(AEB$6=$AAP$5,成绩录入!EN51,0)</f>
        <v>0</v>
      </c>
      <c r="AEC48" s="248">
        <f>IF(AEC$6=$AAP$5,成绩录入!EO51,0)</f>
        <v>0</v>
      </c>
      <c r="AED48" s="248">
        <f>IF(AED$6=$AAP$5,成绩录入!EP51,0)</f>
        <v>0</v>
      </c>
      <c r="AEE48" s="248">
        <f>IF(AEE$6=$AAP$5,成绩录入!EQ51,0)</f>
        <v>0</v>
      </c>
      <c r="AEF48" s="248">
        <f>IF(AEF$6=$AAP$5,成绩录入!ER51,0)</f>
        <v>0</v>
      </c>
      <c r="AEG48" s="248">
        <f>IF(AEG$6=$AAP$5,成绩录入!ES51,0)</f>
        <v>0</v>
      </c>
      <c r="AEH48" s="248">
        <f>IF(AEH$6=$AAP$5,成绩录入!ET51,0)</f>
        <v>0</v>
      </c>
      <c r="AEI48" s="248">
        <f>IF(AEI$6=$AAP$5,成绩录入!EU51,0)</f>
        <v>0</v>
      </c>
      <c r="AEJ48" s="248">
        <f>IF(AEJ$6=$AAP$5,成绩录入!EV51,0)</f>
        <v>0</v>
      </c>
      <c r="AEK48" s="248">
        <f>IF(AEK$6=$AAP$5,成绩录入!EW51,0)</f>
        <v>0</v>
      </c>
      <c r="AEL48" s="248">
        <f>IF(AEL$6=$AAP$5,成绩录入!EX51,0)</f>
        <v>0</v>
      </c>
      <c r="AEM48" s="218">
        <f t="shared" si="34"/>
        <v>0</v>
      </c>
      <c r="AEN48" s="166"/>
      <c r="AEO48" s="166"/>
      <c r="AEP48" s="247">
        <f>IF(AEP$6=$AEO$5,成绩录入!BC51,0)</f>
        <v>0</v>
      </c>
      <c r="AEQ48" s="248">
        <f>IF(AEQ$6=$AEO$5,成绩录入!BD51,0)</f>
        <v>0</v>
      </c>
      <c r="AER48" s="248">
        <f>IF(AER$6=$AEO$5,成绩录入!BE51,0)</f>
        <v>0</v>
      </c>
      <c r="AES48" s="248">
        <f>IF(AES$6=$AEO$5,成绩录入!BF51,0)</f>
        <v>0</v>
      </c>
      <c r="AET48" s="248">
        <f>IF(AET$6=$AEO$5,成绩录入!BG51,0)</f>
        <v>0</v>
      </c>
      <c r="AEU48" s="248">
        <f>IF(AEU$6=$AEO$5,成绩录入!BH51,0)</f>
        <v>0</v>
      </c>
      <c r="AEV48" s="248">
        <f>IF(AEV$6=$AEO$5,成绩录入!BI51,0)</f>
        <v>0</v>
      </c>
      <c r="AEW48" s="248">
        <f>IF(AEW$6=$AEO$5,成绩录入!BJ51,0)</f>
        <v>0</v>
      </c>
      <c r="AEX48" s="248">
        <f>IF(AEX$6=$AEO$5,成绩录入!BK51,0)</f>
        <v>0</v>
      </c>
      <c r="AEY48" s="248">
        <f>IF(AEY$6=$AEO$5,成绩录入!BL51,0)</f>
        <v>0</v>
      </c>
      <c r="AEZ48" s="248">
        <f>IF(AEZ$6=$AEO$5,成绩录入!BM51,0)</f>
        <v>0</v>
      </c>
      <c r="AFA48" s="248">
        <f>IF(AFA$6=$AEO$5,成绩录入!BN51,0)</f>
        <v>0</v>
      </c>
      <c r="AFB48" s="248">
        <f>IF(AFB$6=$AEO$5,成绩录入!BO51,0)</f>
        <v>0</v>
      </c>
      <c r="AFC48" s="248">
        <f>IF(AFC$6=$AEO$5,成绩录入!BP51,0)</f>
        <v>0</v>
      </c>
      <c r="AFD48" s="248">
        <f>IF(AFD$6=$AEO$5,成绩录入!BQ51,0)</f>
        <v>0</v>
      </c>
      <c r="AFE48" s="248">
        <f>IF(AFE$6=$AEO$5,成绩录入!BR51,0)</f>
        <v>0</v>
      </c>
      <c r="AFF48" s="248">
        <f>IF(AFF$6=$AEO$5,成绩录入!BS51,0)</f>
        <v>0</v>
      </c>
      <c r="AFG48" s="248">
        <f>IF(AFG$6=$AEO$5,成绩录入!BT51,0)</f>
        <v>0</v>
      </c>
      <c r="AFH48" s="248">
        <f>IF(AFH$6=$AEO$5,成绩录入!BU51,0)</f>
        <v>0</v>
      </c>
      <c r="AFI48" s="248">
        <f>IF(AFI$6=$AEO$5,成绩录入!BV51,0)</f>
        <v>0</v>
      </c>
      <c r="AFJ48" s="248">
        <f>IF(AFJ$6=$AEO$5,成绩录入!BW51,0)</f>
        <v>0</v>
      </c>
      <c r="AFK48" s="248">
        <f>IF(AFK$6=$AEO$5,成绩录入!BX51,0)</f>
        <v>0</v>
      </c>
      <c r="AFL48" s="248">
        <f>IF(AFL$6=$AEO$5,成绩录入!BY51,0)</f>
        <v>0</v>
      </c>
      <c r="AFM48" s="248">
        <f>IF(AFM$6=$AEO$5,成绩录入!BZ51,0)</f>
        <v>0</v>
      </c>
      <c r="AFN48" s="248">
        <f>IF(AFN$6=$AEO$5,成绩录入!CA51,0)</f>
        <v>0</v>
      </c>
      <c r="AFO48" s="248">
        <f>IF(AFO$6=$AEO$5,成绩录入!CB51,0)</f>
        <v>0</v>
      </c>
      <c r="AFP48" s="248">
        <f>IF(AFP$6=$AEO$5,成绩录入!CC51,0)</f>
        <v>0</v>
      </c>
      <c r="AFQ48" s="248">
        <f>IF(AFQ$6=$AEO$5,成绩录入!CD51,0)</f>
        <v>0</v>
      </c>
      <c r="AFR48" s="248">
        <f>IF(AFR$6=$AEO$5,成绩录入!CE51,0)</f>
        <v>0</v>
      </c>
      <c r="AFS48" s="248">
        <f>IF(AFS$6=$AEO$5,成绩录入!CF51,0)</f>
        <v>0</v>
      </c>
      <c r="AFT48" s="248">
        <f>IF(AFT$6=$AEO$5,成绩录入!CG51,0)</f>
        <v>0</v>
      </c>
      <c r="AFU48" s="248">
        <f>IF(AFU$6=$AEO$5,成绩录入!CH51,0)</f>
        <v>0</v>
      </c>
      <c r="AFV48" s="248">
        <f>IF(AFV$6=$AEO$5,成绩录入!CI51,0)</f>
        <v>0</v>
      </c>
      <c r="AFW48" s="248">
        <f>IF(AFW$6=$AEO$5,成绩录入!CJ51,0)</f>
        <v>0</v>
      </c>
      <c r="AFX48" s="248">
        <f>IF(AFX$6=$AEO$5,成绩录入!CK51,0)</f>
        <v>0</v>
      </c>
      <c r="AFY48" s="248">
        <f>IF(AFY$6=$AEO$5,成绩录入!CL51,0)</f>
        <v>0</v>
      </c>
      <c r="AFZ48" s="248">
        <f>IF(AFZ$6=$AEO$5,成绩录入!CM51,0)</f>
        <v>0</v>
      </c>
      <c r="AGA48" s="248">
        <f>IF(AGA$6=$AEO$5,成绩录入!CN51,0)</f>
        <v>0</v>
      </c>
      <c r="AGB48" s="248">
        <f>IF(AGB$6=$AEO$5,成绩录入!CO51,0)</f>
        <v>0</v>
      </c>
      <c r="AGC48" s="248">
        <f>IF(AGC$6=$AEO$5,成绩录入!CP51,0)</f>
        <v>0</v>
      </c>
      <c r="AGD48" s="248">
        <f>IF(AGD$6=$AEO$5,成绩录入!CQ51,0)</f>
        <v>0</v>
      </c>
      <c r="AGE48" s="248">
        <f>IF(AGE$6=$AEO$5,成绩录入!CR51,0)</f>
        <v>0</v>
      </c>
      <c r="AGF48" s="248">
        <f>IF(AGF$6=$AEO$5,成绩录入!CS51,0)</f>
        <v>0</v>
      </c>
      <c r="AGG48" s="248">
        <f>IF(AGG$6=$AEO$5,成绩录入!CT51,0)</f>
        <v>0</v>
      </c>
      <c r="AGH48" s="248">
        <f>IF(AGH$6=$AEO$5,成绩录入!CU51,0)</f>
        <v>0</v>
      </c>
      <c r="AGI48" s="248">
        <f>IF(AGI$6=$AEO$5,成绩录入!CV51,0)</f>
        <v>0</v>
      </c>
      <c r="AGJ48" s="248">
        <f>IF(AGJ$6=$AEO$5,成绩录入!CW51,0)</f>
        <v>0</v>
      </c>
      <c r="AGK48" s="248">
        <f>IF(AGK$6=$AEO$5,成绩录入!CX51,0)</f>
        <v>0</v>
      </c>
      <c r="AGL48" s="248">
        <f>IF(AGL$6=$AEO$5,成绩录入!CY51,0)</f>
        <v>0</v>
      </c>
      <c r="AGM48" s="248">
        <f>IF(AGM$6=$AEO$5,成绩录入!CZ51,0)</f>
        <v>0</v>
      </c>
      <c r="AGN48" s="248">
        <f>IF(AGN$6=$AEO$5,成绩录入!DA51,0)</f>
        <v>0</v>
      </c>
      <c r="AGO48" s="248">
        <f>IF(AGO$6=$AEO$5,成绩录入!DB51,0)</f>
        <v>0</v>
      </c>
      <c r="AGP48" s="248">
        <f>IF(AGP$6=$AEO$5,成绩录入!DC51,0)</f>
        <v>0</v>
      </c>
      <c r="AGQ48" s="248">
        <f>IF(AGQ$6=$AEO$5,成绩录入!DD51,0)</f>
        <v>0</v>
      </c>
      <c r="AGR48" s="248">
        <f>IF(AGR$6=$AEO$5,成绩录入!DE51,0)</f>
        <v>0</v>
      </c>
      <c r="AGS48" s="248">
        <f>IF(AGS$6=$AEO$5,成绩录入!DF51,0)</f>
        <v>0</v>
      </c>
      <c r="AGT48" s="248">
        <f>IF(AGT$6=$AEO$5,成绩录入!DG51,0)</f>
        <v>0</v>
      </c>
      <c r="AGU48" s="248">
        <f>IF(AGU$6=$AEO$5,成绩录入!DH51,0)</f>
        <v>0</v>
      </c>
      <c r="AGV48" s="248">
        <f>IF(AGV$6=$AEO$5,成绩录入!DI51,0)</f>
        <v>0</v>
      </c>
      <c r="AGW48" s="248">
        <f>IF(AGW$6=$AEO$5,成绩录入!DJ51,0)</f>
        <v>0</v>
      </c>
      <c r="AGX48" s="248">
        <f>IF(AGX$6=$AEO$5,成绩录入!DK51,0)</f>
        <v>0</v>
      </c>
      <c r="AGY48" s="248">
        <f>IF(AGY$6=$AEO$5,成绩录入!DL51,0)</f>
        <v>0</v>
      </c>
      <c r="AGZ48" s="248">
        <f>IF(AGZ$6=$AEO$5,成绩录入!DM51,0)</f>
        <v>0</v>
      </c>
      <c r="AHA48" s="248">
        <f>IF(AHA$6=$AEO$5,成绩录入!DN51,0)</f>
        <v>0</v>
      </c>
      <c r="AHB48" s="248">
        <f>IF(AHB$6=$AEO$5,成绩录入!DO51,0)</f>
        <v>0</v>
      </c>
      <c r="AHC48" s="248">
        <f>IF(AHC$6=$AEO$5,成绩录入!DP51,0)</f>
        <v>0</v>
      </c>
      <c r="AHD48" s="248">
        <f>IF(AHD$6=$AEO$5,成绩录入!DQ51,0)</f>
        <v>0</v>
      </c>
      <c r="AHE48" s="248">
        <f>IF(AHE$6=$AEO$5,成绩录入!DR51,0)</f>
        <v>0</v>
      </c>
      <c r="AHF48" s="248">
        <f>IF(AHF$6=$AEO$5,成绩录入!DS51,0)</f>
        <v>0</v>
      </c>
      <c r="AHG48" s="248">
        <f>IF(AHG$6=$AEO$5,成绩录入!DT51,0)</f>
        <v>0</v>
      </c>
      <c r="AHH48" s="248">
        <f>IF(AHH$6=$AEO$5,成绩录入!DU51,0)</f>
        <v>0</v>
      </c>
      <c r="AHI48" s="248">
        <f>IF(AHI$6=$AEO$5,成绩录入!DV51,0)</f>
        <v>0</v>
      </c>
      <c r="AHJ48" s="248">
        <f>IF(AHJ$6=$AEO$5,成绩录入!DW51,0)</f>
        <v>0</v>
      </c>
      <c r="AHK48" s="248">
        <f>IF(AHK$6=$AEO$5,成绩录入!DX51,0)</f>
        <v>0</v>
      </c>
      <c r="AHL48" s="248">
        <f>IF(AHL$6=$AEO$5,成绩录入!DY51,0)</f>
        <v>0</v>
      </c>
      <c r="AHM48" s="248">
        <f>IF(AHM$6=$AEO$5,成绩录入!DZ51,0)</f>
        <v>0</v>
      </c>
      <c r="AHN48" s="248">
        <f>IF(AHN$6=$AEO$5,成绩录入!EA51,0)</f>
        <v>0</v>
      </c>
      <c r="AHO48" s="248">
        <f>IF(AHO$6=$AEO$5,成绩录入!EB51,0)</f>
        <v>0</v>
      </c>
      <c r="AHP48" s="248">
        <f>IF(AHP$6=$AEO$5,成绩录入!EC51,0)</f>
        <v>0</v>
      </c>
      <c r="AHQ48" s="248">
        <f>IF(AHQ$6=$AEO$5,成绩录入!ED51,0)</f>
        <v>0</v>
      </c>
      <c r="AHR48" s="248">
        <f>IF(AHR$6=$AEO$5,成绩录入!EE51,0)</f>
        <v>0</v>
      </c>
      <c r="AHS48" s="248">
        <f>IF(AHS$6=$AEO$5,成绩录入!EF51,0)</f>
        <v>0</v>
      </c>
      <c r="AHT48" s="248">
        <f>IF(AHT$6=$AEO$5,成绩录入!EG51,0)</f>
        <v>0</v>
      </c>
      <c r="AHU48" s="248">
        <f>IF(AHU$6=$AEO$5,成绩录入!EH51,0)</f>
        <v>0</v>
      </c>
      <c r="AHV48" s="248">
        <f>IF(AHV$6=$AEO$5,成绩录入!EI51,0)</f>
        <v>0</v>
      </c>
      <c r="AHW48" s="248">
        <f>IF(AHW$6=$AEO$5,成绩录入!EJ51,0)</f>
        <v>0</v>
      </c>
      <c r="AHX48" s="248">
        <f>IF(AHX$6=$AEO$5,成绩录入!EK51,0)</f>
        <v>0</v>
      </c>
      <c r="AHY48" s="248">
        <f>IF(AHY$6=$AEO$5,成绩录入!EL51,0)</f>
        <v>0</v>
      </c>
      <c r="AHZ48" s="248">
        <f>IF(AHZ$6=$AEO$5,成绩录入!EM51,0)</f>
        <v>0</v>
      </c>
      <c r="AIA48" s="248">
        <f>IF(AIA$6=$AEO$5,成绩录入!EN51,0)</f>
        <v>0</v>
      </c>
      <c r="AIB48" s="248">
        <f>IF(AIB$6=$AEO$5,成绩录入!EO51,0)</f>
        <v>0</v>
      </c>
      <c r="AIC48" s="248">
        <f>IF(AIC$6=$AEO$5,成绩录入!EP51,0)</f>
        <v>0</v>
      </c>
      <c r="AID48" s="248">
        <f>IF(AID$6=$AEO$5,成绩录入!EQ51,0)</f>
        <v>0</v>
      </c>
      <c r="AIE48" s="248">
        <f>IF(AIE$6=$AEO$5,成绩录入!ER51,0)</f>
        <v>0</v>
      </c>
      <c r="AIF48" s="248">
        <f>IF(AIF$6=$AEO$5,成绩录入!ES51,0)</f>
        <v>0</v>
      </c>
      <c r="AIG48" s="248">
        <f>IF(AIG$6=$AEO$5,成绩录入!ET51,0)</f>
        <v>0</v>
      </c>
      <c r="AIH48" s="248">
        <f>IF(AIH$6=$AEO$5,成绩录入!EU51,0)</f>
        <v>0</v>
      </c>
      <c r="AII48" s="248">
        <f>IF(AII$6=$AEO$5,成绩录入!EV51,0)</f>
        <v>0</v>
      </c>
      <c r="AIJ48" s="248">
        <f>IF(AIJ$6=$AEO$5,成绩录入!EW51,0)</f>
        <v>0</v>
      </c>
      <c r="AIK48" s="248">
        <f>IF(AIK$6=$AEO$5,成绩录入!EX51,0)</f>
        <v>0</v>
      </c>
      <c r="AIL48" s="218">
        <f t="shared" si="35"/>
        <v>0</v>
      </c>
      <c r="AIN48" s="214" t="str">
        <f>初始录入!A53</f>
        <v/>
      </c>
      <c r="AIO48" s="215">
        <f>初始录入!B53</f>
        <v>0</v>
      </c>
      <c r="AIP48" s="216">
        <f>初始录入!C53</f>
        <v>0</v>
      </c>
      <c r="AIQ48" s="314">
        <f>IF(平时!D46&lt;&gt;"",平时!D46,0)</f>
        <v>0</v>
      </c>
      <c r="AIR48" s="324" t="str">
        <f t="shared" si="89"/>
        <v/>
      </c>
      <c r="AIS48" s="314">
        <f>IF(过程!D46&lt;&gt;"",过程!D46,0)</f>
        <v>0</v>
      </c>
      <c r="AIT48" s="324" t="str">
        <f t="shared" si="90"/>
        <v/>
      </c>
      <c r="AIU48" s="216">
        <f>IF(期末!D46&lt;&gt;"",期末!D46,0)</f>
        <v>0</v>
      </c>
      <c r="AIV48" s="324" t="str">
        <f t="shared" si="91"/>
        <v/>
      </c>
      <c r="AIW48" s="325">
        <f t="shared" si="92"/>
        <v>0</v>
      </c>
      <c r="AIX48" s="314">
        <f>IF(平时!E46&lt;&gt;"",平时!E46,0)</f>
        <v>0</v>
      </c>
      <c r="AIY48" s="324" t="str">
        <f t="shared" si="93"/>
        <v/>
      </c>
      <c r="AIZ48" s="314">
        <f>IF(过程!E46&lt;&gt;"",过程!E46,0)</f>
        <v>0</v>
      </c>
      <c r="AJA48" s="324" t="str">
        <f t="shared" si="94"/>
        <v/>
      </c>
      <c r="AJB48" s="216">
        <f>IF(期末!E46&lt;&gt;"",期末!E46,0)</f>
        <v>0</v>
      </c>
      <c r="AJC48" s="324" t="str">
        <f t="shared" si="95"/>
        <v/>
      </c>
      <c r="AJD48" s="325">
        <f t="shared" si="96"/>
        <v>0</v>
      </c>
      <c r="AJE48" s="314">
        <f>IF(平时!F46&lt;&gt;"",平时!F46,0)</f>
        <v>0</v>
      </c>
      <c r="AJF48" s="324" t="str">
        <f t="shared" si="97"/>
        <v/>
      </c>
      <c r="AJG48" s="314">
        <f>IF(过程!F46&lt;&gt;"",过程!F46,0)</f>
        <v>0</v>
      </c>
      <c r="AJH48" s="324" t="str">
        <f t="shared" si="98"/>
        <v/>
      </c>
      <c r="AJI48" s="216">
        <f>IF(期末!F46&lt;&gt;"",期末!F46,0)</f>
        <v>0</v>
      </c>
      <c r="AJJ48" s="324" t="str">
        <f t="shared" si="99"/>
        <v/>
      </c>
      <c r="AJK48" s="325">
        <f t="shared" si="100"/>
        <v>0</v>
      </c>
      <c r="AJL48" s="314">
        <f>IF(平时!G46&lt;&gt;"",平时!G46,0)</f>
        <v>0</v>
      </c>
      <c r="AJM48" s="324" t="str">
        <f t="shared" si="101"/>
        <v/>
      </c>
      <c r="AJN48" s="314">
        <f>IF(过程!G46&lt;&gt;"",过程!G46,0)</f>
        <v>0</v>
      </c>
      <c r="AJO48" s="324" t="str">
        <f t="shared" si="102"/>
        <v/>
      </c>
      <c r="AJP48" s="216">
        <f>IF(期末!G46&lt;&gt;"",期末!G46,0)</f>
        <v>0</v>
      </c>
      <c r="AJQ48" s="324" t="str">
        <f t="shared" si="103"/>
        <v/>
      </c>
      <c r="AJR48" s="325">
        <f t="shared" si="104"/>
        <v>0</v>
      </c>
      <c r="AJS48" s="314">
        <f>IF(平时!H46&lt;&gt;"",平时!H46,0)</f>
        <v>0</v>
      </c>
      <c r="AJT48" s="324" t="str">
        <f t="shared" si="105"/>
        <v/>
      </c>
      <c r="AJU48" s="314">
        <f>IF(过程!H46&lt;&gt;"",过程!H46,0)</f>
        <v>0</v>
      </c>
      <c r="AJV48" s="324" t="str">
        <f t="shared" si="106"/>
        <v/>
      </c>
      <c r="AJW48" s="216">
        <f>IF(期末!H46&lt;&gt;"",期末!H46,0)</f>
        <v>0</v>
      </c>
      <c r="AJX48" s="324" t="str">
        <f t="shared" si="107"/>
        <v/>
      </c>
      <c r="AJY48" s="326">
        <f t="shared" si="108"/>
        <v>0</v>
      </c>
      <c r="AKA48" s="216" t="str">
        <f>初始录入!A53</f>
        <v/>
      </c>
      <c r="AKB48" s="216">
        <f>初始录入!B53</f>
        <v>0</v>
      </c>
      <c r="AKC48" s="216">
        <f>初始录入!C53</f>
        <v>0</v>
      </c>
      <c r="AKD48" s="327" t="str">
        <f>IF(初始录入!$E53=初始录入!$K$2,达成度!$D61,"")</f>
        <v/>
      </c>
      <c r="AKE48" s="327" t="str">
        <f>IF(初始录入!$E53=初始录入!$K$3,达成度!D61,"")</f>
        <v/>
      </c>
      <c r="AKF48" s="216" t="str">
        <f>IF(初始录入!$E53=初始录入!$K$4,达成度!D61,"")</f>
        <v/>
      </c>
      <c r="AKG48" s="216" t="str">
        <f>IF(初始录入!$E53=初始录入!$K$5,达成度!D61,"")</f>
        <v/>
      </c>
      <c r="AKH48" s="327" t="str">
        <f>IF(初始录入!$E53=初始录入!$K$2,达成度!E61,"")</f>
        <v/>
      </c>
      <c r="AKI48" s="327" t="str">
        <f>IF(初始录入!$E53=初始录入!$K$3,达成度!E61,"")</f>
        <v/>
      </c>
      <c r="AKJ48" s="216" t="str">
        <f>IF(初始录入!$E53=初始录入!$K$4,达成度!E61,"")</f>
        <v/>
      </c>
      <c r="AKK48" s="216" t="str">
        <f>IF(初始录入!$E53=初始录入!$K$5,达成度!E61,"")</f>
        <v/>
      </c>
      <c r="AKL48" s="327" t="str">
        <f>IF(初始录入!$E53=初始录入!$K$2,达成度!F61,"")</f>
        <v/>
      </c>
      <c r="AKM48" s="327" t="str">
        <f>IF(初始录入!$E53=初始录入!$K$3,达成度!F61,"")</f>
        <v/>
      </c>
      <c r="AKN48" s="216" t="str">
        <f>IF(初始录入!$E53=初始录入!$K$4,达成度!F61,"")</f>
        <v/>
      </c>
      <c r="AKO48" s="216" t="str">
        <f>IF(初始录入!$E53=初始录入!$K$5,达成度!F61,"")</f>
        <v/>
      </c>
      <c r="AKP48" s="327" t="str">
        <f>IF(初始录入!$E53=初始录入!$K$2,达成度!H61,"")</f>
        <v/>
      </c>
      <c r="AKQ48" s="327" t="str">
        <f>IF(初始录入!$E53=初始录入!$K$3,达成度!H61,"")</f>
        <v/>
      </c>
      <c r="AKR48" s="216" t="str">
        <f>IF(初始录入!$E53=初始录入!$K$4,达成度!H61,"")</f>
        <v/>
      </c>
      <c r="AKS48" s="216" t="str">
        <f>IF(初始录入!$E53=初始录入!$K$5,达成度!H61,"")</f>
        <v/>
      </c>
      <c r="AKT48" s="327" t="str">
        <f>IF(初始录入!$E53=初始录入!$K$2,达成度!I61,"")</f>
        <v/>
      </c>
      <c r="AKU48" s="327" t="str">
        <f>IF(初始录入!$E53=初始录入!$K$3,达成度!I61,"")</f>
        <v/>
      </c>
      <c r="AKV48" s="216" t="str">
        <f>IF(初始录入!$E53=初始录入!$K$4,达成度!I61,"")</f>
        <v/>
      </c>
      <c r="AKW48" s="216" t="str">
        <f>IF(初始录入!$E53=初始录入!$K$5,达成度!I61,"")</f>
        <v/>
      </c>
      <c r="AKX48" s="327" t="str">
        <f>IF(初始录入!$E53=初始录入!$K$2,达成度!J61,"")</f>
        <v/>
      </c>
      <c r="AKY48" s="327" t="str">
        <f>IF(初始录入!$E53=初始录入!$K$3,达成度!J61,"")</f>
        <v/>
      </c>
      <c r="AKZ48" s="216" t="str">
        <f>IF(初始录入!$E53=初始录入!$K$4,达成度!J61,"")</f>
        <v/>
      </c>
      <c r="ALA48" s="216" t="str">
        <f>IF(初始录入!$E53=初始录入!$K$5,达成度!J61,"")</f>
        <v/>
      </c>
      <c r="ALB48" s="327" t="str">
        <f>IF(初始录入!$E53=初始录入!$K$2,达成度!L61,"")</f>
        <v/>
      </c>
      <c r="ALC48" s="327" t="str">
        <f>IF(初始录入!$E53=初始录入!$K$3,达成度!L61,"")</f>
        <v/>
      </c>
      <c r="ALD48" s="216" t="str">
        <f>IF(初始录入!$E53=初始录入!$K$4,达成度!L61,"")</f>
        <v/>
      </c>
      <c r="ALE48" s="216" t="str">
        <f>IF(初始录入!$E53=初始录入!$K$5,达成度!L61,"")</f>
        <v/>
      </c>
      <c r="ALF48" s="327" t="str">
        <f>IF(初始录入!$E53=初始录入!$K$2,达成度!M61,"")</f>
        <v/>
      </c>
      <c r="ALG48" s="327" t="str">
        <f>IF(初始录入!$E53=初始录入!$K$3,达成度!M61,"")</f>
        <v/>
      </c>
      <c r="ALH48" s="216" t="str">
        <f>IF(初始录入!$E53=初始录入!$K$4,达成度!M61,"")</f>
        <v/>
      </c>
      <c r="ALI48" s="216" t="str">
        <f>IF(初始录入!$E53=初始录入!$K$5,达成度!M61,"")</f>
        <v/>
      </c>
      <c r="ALJ48" s="327" t="str">
        <f>IF(初始录入!$E53=初始录入!$K$2,达成度!N61,"")</f>
        <v/>
      </c>
      <c r="ALK48" s="327" t="str">
        <f>IF(初始录入!$E53=初始录入!$K$3,达成度!N61,"")</f>
        <v/>
      </c>
      <c r="ALL48" s="216" t="str">
        <f>IF(初始录入!$E53=初始录入!$K$4,达成度!N61,"")</f>
        <v/>
      </c>
      <c r="ALM48" s="216" t="str">
        <f>IF(初始录入!$E53=初始录入!$K$5,达成度!N61,"")</f>
        <v/>
      </c>
      <c r="ALN48" s="327" t="str">
        <f>IF(初始录入!$E53=初始录入!$K$2,达成度!P61,"")</f>
        <v/>
      </c>
      <c r="ALO48" s="327" t="str">
        <f>IF(初始录入!$E53=初始录入!$K$3,达成度!P61,"")</f>
        <v/>
      </c>
      <c r="ALP48" s="216" t="str">
        <f>IF(初始录入!$E53=初始录入!$K$4,达成度!P61,"")</f>
        <v/>
      </c>
      <c r="ALQ48" s="216" t="str">
        <f>IF(初始录入!$E53=初始录入!$K$5,达成度!P61,"")</f>
        <v/>
      </c>
      <c r="ALR48" s="327" t="str">
        <f>IF(初始录入!$E53=初始录入!$K$2,达成度!Q61,"")</f>
        <v/>
      </c>
      <c r="ALS48" s="327" t="str">
        <f>IF(初始录入!$E53=初始录入!$K$3,达成度!Q61,"")</f>
        <v/>
      </c>
      <c r="ALT48" s="216" t="str">
        <f>IF(初始录入!$E53=初始录入!$K$4,达成度!Q61,"")</f>
        <v/>
      </c>
      <c r="ALU48" s="216" t="str">
        <f>IF(初始录入!$E53=初始录入!$K$5,达成度!Q61,"")</f>
        <v/>
      </c>
      <c r="ALV48" s="327" t="str">
        <f>IF(初始录入!$E53=初始录入!$K$2,达成度!R61,"")</f>
        <v/>
      </c>
      <c r="ALW48" s="327" t="str">
        <f>IF(初始录入!$E53=初始录入!$K$3,达成度!R61,"")</f>
        <v/>
      </c>
      <c r="ALX48" s="216" t="str">
        <f>IF(初始录入!$E53=初始录入!$K$4,达成度!R61,"")</f>
        <v/>
      </c>
      <c r="ALY48" s="216"/>
      <c r="ALZ48" s="327" t="str">
        <f>IF(初始录入!$E53=初始录入!$K$2,达成度!T61,"")</f>
        <v/>
      </c>
      <c r="AMA48" s="327" t="str">
        <f>IF(初始录入!$E53=初始录入!$K$3,达成度!T61,"")</f>
        <v/>
      </c>
      <c r="AMB48" s="216" t="str">
        <f>IF(初始录入!$E53=初始录入!$K$4,达成度!T61,"")</f>
        <v/>
      </c>
      <c r="AMC48" s="216" t="str">
        <f>IF(初始录入!$E53=初始录入!$K$5,达成度!T61,"")</f>
        <v/>
      </c>
      <c r="AMD48" s="327" t="str">
        <f>IF(初始录入!$E53=初始录入!$K$2,达成度!U61,"")</f>
        <v/>
      </c>
      <c r="AME48" s="327" t="str">
        <f>IF(初始录入!$E53=初始录入!$K$3,达成度!U61,"")</f>
        <v/>
      </c>
      <c r="AMF48" s="216" t="str">
        <f>IF(初始录入!$E53=初始录入!$K$4,达成度!U61,"")</f>
        <v/>
      </c>
      <c r="AMG48" s="216" t="str">
        <f>IF(初始录入!$E53=初始录入!$K$5,达成度!U61,"")</f>
        <v/>
      </c>
      <c r="AMH48" s="327" t="str">
        <f>IF(初始录入!$E53=初始录入!$K$2,达成度!V61,"")</f>
        <v/>
      </c>
      <c r="AMI48" s="327" t="str">
        <f>IF(初始录入!$E53=初始录入!$K$3,达成度!V61,"")</f>
        <v/>
      </c>
      <c r="AMJ48" s="216" t="str">
        <f>IF(初始录入!$E53=初始录入!$K$4,达成度!W61,"")</f>
        <v/>
      </c>
      <c r="AMK48" s="216" t="str">
        <f>IF(初始录入!$E53=初始录入!$K$5,达成度!W61,"")</f>
        <v/>
      </c>
      <c r="AMM48" s="215">
        <f t="shared" si="114"/>
        <v>41</v>
      </c>
      <c r="AMN48" s="222" t="str">
        <f t="shared" si="109"/>
        <v/>
      </c>
      <c r="AMO48" s="325" t="str">
        <f>IF($AMM48&lt;=$H$7,INDEX(达成度!$G$21:$G$170,$AMM48,1),"")</f>
        <v/>
      </c>
      <c r="AMP48" s="325" t="str">
        <f>IF($AMM48&lt;=$H$7,INDEX(达成度!$K$21:$K$170,$AMM48,1),"")</f>
        <v/>
      </c>
      <c r="AMQ48" s="325" t="str">
        <f>IF($AMM48&lt;=$H$7,INDEX(达成度!$O$21:$O$170,$AMM48,1),"")</f>
        <v/>
      </c>
      <c r="AMR48" s="325" t="str">
        <f>IF($AMM48&lt;=$H$7,INDEX(达成度!$S$21:$S$170,$AMM48,1),"")</f>
        <v/>
      </c>
      <c r="AMS48" s="326" t="str">
        <f>IF($AMM48&lt;=$H$7,INDEX(达成度!$W$21:$W$170,$AMM48,1),"")</f>
        <v/>
      </c>
      <c r="AMT48" s="328"/>
      <c r="AMU48" s="336"/>
      <c r="AMV48" s="222" t="str">
        <f t="shared" si="110"/>
        <v/>
      </c>
      <c r="AMW48" s="325" t="str">
        <f>IF($AMM48&lt;=$I$7,INDEX(达成度!$G$21:$G$170,$AMM48+$H$7,1),"")</f>
        <v/>
      </c>
      <c r="AMX48" s="325" t="str">
        <f>IF($AMM48&lt;=$I$7,INDEX(达成度!$K$21:$K$170,$AMM48+$H$7,1),"")</f>
        <v/>
      </c>
      <c r="AMY48" s="325" t="str">
        <f>IF($AMM48&lt;=$I$7,INDEX(达成度!$O$21:$O$170,$AMM48+$H$7,1),"")</f>
        <v/>
      </c>
      <c r="AMZ48" s="325" t="str">
        <f>IF($AMM48&lt;=$I$7,INDEX(达成度!$S$21:$S$170,$AMM48+$H$7,1),"")</f>
        <v/>
      </c>
      <c r="ANA48" s="326" t="str">
        <f>IF($AMM48&lt;=$I$7,INDEX(达成度!$W$21:$W$170,$AMM48+$H$7,1),"")</f>
        <v/>
      </c>
      <c r="ANB48" s="206"/>
      <c r="ANC48" s="215"/>
      <c r="AND48" s="216" t="str">
        <f t="shared" si="111"/>
        <v/>
      </c>
      <c r="ANE48" s="325" t="str">
        <f>IF($AMM48&lt;=$J$7,INDEX(达成度!$G$21:$G$170,$AMM48+$H$7+$I$7,1),"")</f>
        <v/>
      </c>
      <c r="ANF48" s="325" t="str">
        <f>IF($AMM48&lt;=$J$7,INDEX(达成度!$K$21:$K$170,$AMM48+$H$7+$I$7,1),"")</f>
        <v/>
      </c>
      <c r="ANG48" s="325" t="str">
        <f>IF($AMM48&lt;=$J$7,INDEX(达成度!$O$21:$O$170,$AMM48+$H$7+$I$7,1),"")</f>
        <v/>
      </c>
      <c r="ANH48" s="325" t="str">
        <f>IF($AMM48&lt;=$J$7,INDEX(达成度!$S$21:$S$170,$AMM48+$H$7+$I$7,1),"")</f>
        <v/>
      </c>
      <c r="ANI48" s="326" t="str">
        <f>IF($AMM48&lt;=$J$7,INDEX(达成度!$W$21:$W$170,$AMM48+$H$7+$I$7,1),"")</f>
        <v/>
      </c>
      <c r="ANK48" s="215"/>
      <c r="ANL48" s="216" t="str">
        <f t="shared" si="112"/>
        <v/>
      </c>
      <c r="ANM48" s="325" t="str">
        <f>IF($AMM48&lt;=$K$7,INDEX(达成度!$G$21:$G$170,$AMM48+$H$7+$I$7+$J$7,1),"")</f>
        <v/>
      </c>
      <c r="ANN48" s="325" t="str">
        <f>IF($AMM48&lt;=$K$7,INDEX(达成度!$K$21:$K$170,$AMM48+$H$7+$I$7+$J$7,1),"")</f>
        <v/>
      </c>
      <c r="ANO48" s="325" t="str">
        <f>IF($AMM48&lt;=$K$7,INDEX(达成度!$O$21:$O$170,$AMM48+$H$7+$I$7+$J$7,1),"")</f>
        <v/>
      </c>
      <c r="ANP48" s="325" t="str">
        <f>IF($AMM48&lt;=$K$7,INDEX(达成度!$S$21:$S$170,$AMM48+$H$7+$I$7+$J$7,1),"")</f>
        <v/>
      </c>
      <c r="ANQ48" s="326" t="str">
        <f>IF($AMM48&lt;=$K$7,INDEX(达成度!$W$21:$W$170,$AMM48+$H$7+$I$7+$J$7,1),"")</f>
        <v/>
      </c>
    </row>
    <row r="49" ht="18" customHeight="1" spans="1:1024 1025:1057">
      <c r="A49" s="215" t="str">
        <f>初始录入!A54</f>
        <v/>
      </c>
      <c r="B49" s="216" t="str">
        <f>IF(初始录入!B54&lt;&gt;"",初始录入!B54,"")</f>
        <v/>
      </c>
      <c r="C49" s="216" t="str">
        <f>IF(初始录入!C54&lt;&gt;"",初始录入!C54,"")</f>
        <v/>
      </c>
      <c r="D49" s="216" t="str">
        <f>IF(初始录入!D54&lt;&gt;"",初始录入!D54,"")</f>
        <v/>
      </c>
      <c r="E49" s="218" t="str">
        <f>IF(初始录入!E54&lt;&gt;"",初始录入!E54,"")</f>
        <v/>
      </c>
      <c r="G49" s="330"/>
      <c r="H49" s="295">
        <f>IF(初始录入!E54=H$6,1,0)</f>
        <v>0</v>
      </c>
      <c r="I49" s="295">
        <f>IF(初始录入!E54=I$6,1,0)</f>
        <v>0</v>
      </c>
      <c r="J49" s="295">
        <f>IF(初始录入!E54=J$6,1,0)</f>
        <v>0</v>
      </c>
      <c r="K49" s="321">
        <f>IF(初始录入!E54=K$6,1,0)</f>
        <v>0</v>
      </c>
      <c r="L49" s="28"/>
      <c r="M49" s="282" t="s">
        <v>30</v>
      </c>
      <c r="N49" s="295">
        <v>1</v>
      </c>
      <c r="O49" s="295">
        <v>2</v>
      </c>
      <c r="P49" s="295">
        <v>3</v>
      </c>
      <c r="Q49" s="295">
        <v>4</v>
      </c>
      <c r="R49" s="295">
        <v>5</v>
      </c>
      <c r="S49" s="321">
        <v>6</v>
      </c>
      <c r="X49" s="27"/>
      <c r="Y49" s="294">
        <v>100</v>
      </c>
      <c r="Z49" s="295">
        <f>成绩录入!$F$7</f>
        <v>0</v>
      </c>
      <c r="AA49" s="295">
        <f>成绩录入!F52</f>
        <v>0</v>
      </c>
      <c r="AB49" s="296">
        <f>IF(初始录入!$M$7&lt;&gt;"",IF(成绩录入!$F$7&lt;&gt;"",IF(初始录入!$P$7="次数",AA49/Z49*Y49,成绩录入!F52),0),0)</f>
        <v>0</v>
      </c>
      <c r="AC49" s="297">
        <f t="shared" si="161"/>
        <v>0</v>
      </c>
      <c r="AD49" s="297">
        <f t="shared" si="162"/>
        <v>0</v>
      </c>
      <c r="AE49" s="297">
        <f t="shared" si="163"/>
        <v>0</v>
      </c>
      <c r="AF49" s="297">
        <f t="shared" si="164"/>
        <v>0</v>
      </c>
      <c r="AG49" s="297">
        <f t="shared" si="165"/>
        <v>0</v>
      </c>
      <c r="AH49" s="298">
        <f t="shared" si="37"/>
        <v>0</v>
      </c>
      <c r="AI49" s="28"/>
      <c r="AJ49" s="260">
        <f>成绩录入!I52</f>
        <v>0</v>
      </c>
      <c r="AK49" s="248">
        <f>成绩录入!J52</f>
        <v>0</v>
      </c>
      <c r="AL49" s="248">
        <f>成绩录入!K52</f>
        <v>0</v>
      </c>
      <c r="AM49" s="248">
        <f>成绩录入!L52</f>
        <v>0</v>
      </c>
      <c r="AN49" s="248">
        <f>成绩录入!M52</f>
        <v>0</v>
      </c>
      <c r="AO49" s="298">
        <f t="shared" si="38"/>
        <v>0</v>
      </c>
      <c r="AP49" s="299"/>
      <c r="AQ49" s="260">
        <f>成绩录入!I52</f>
        <v>0</v>
      </c>
      <c r="AR49" s="248">
        <f>成绩录入!J52</f>
        <v>0</v>
      </c>
      <c r="AS49" s="248">
        <f>成绩录入!K52</f>
        <v>0</v>
      </c>
      <c r="AT49" s="248">
        <f>成绩录入!L52</f>
        <v>0</v>
      </c>
      <c r="AU49" s="248">
        <f>成绩录入!M52</f>
        <v>0</v>
      </c>
      <c r="AV49" s="298">
        <f t="shared" si="39"/>
        <v>0</v>
      </c>
      <c r="AW49" s="299"/>
      <c r="AX49" s="260">
        <f>成绩录入!I52</f>
        <v>0</v>
      </c>
      <c r="AY49" s="248">
        <f>成绩录入!J52</f>
        <v>0</v>
      </c>
      <c r="AZ49" s="248">
        <f>成绩录入!K52</f>
        <v>0</v>
      </c>
      <c r="BA49" s="248">
        <f>成绩录入!L52</f>
        <v>0</v>
      </c>
      <c r="BB49" s="248">
        <f>成绩录入!M52</f>
        <v>0</v>
      </c>
      <c r="BC49" s="298">
        <f t="shared" si="40"/>
        <v>0</v>
      </c>
      <c r="BD49" s="299"/>
      <c r="BE49" s="260">
        <f>成绩录入!I52</f>
        <v>0</v>
      </c>
      <c r="BF49" s="248">
        <f>成绩录入!J52</f>
        <v>0</v>
      </c>
      <c r="BG49" s="248">
        <f>成绩录入!K52</f>
        <v>0</v>
      </c>
      <c r="BH49" s="248">
        <f>成绩录入!L52</f>
        <v>0</v>
      </c>
      <c r="BI49" s="248">
        <f>成绩录入!M52</f>
        <v>0</v>
      </c>
      <c r="BJ49" s="298">
        <f t="shared" si="41"/>
        <v>0</v>
      </c>
      <c r="BK49" s="299"/>
      <c r="BL49" s="260">
        <f>成绩录入!I52</f>
        <v>0</v>
      </c>
      <c r="BM49" s="248">
        <f>成绩录入!J52</f>
        <v>0</v>
      </c>
      <c r="BN49" s="248">
        <f>成绩录入!K52</f>
        <v>0</v>
      </c>
      <c r="BO49" s="248">
        <f>成绩录入!L52</f>
        <v>0</v>
      </c>
      <c r="BP49" s="248">
        <f>成绩录入!M52</f>
        <v>0</v>
      </c>
      <c r="BQ49" s="298">
        <f t="shared" si="42"/>
        <v>0</v>
      </c>
      <c r="BR49" s="300"/>
      <c r="BS49" s="260">
        <f>成绩录入!P52</f>
        <v>0</v>
      </c>
      <c r="BT49" s="248">
        <f>成绩录入!Q52</f>
        <v>0</v>
      </c>
      <c r="BU49" s="248">
        <f>成绩录入!R52</f>
        <v>0</v>
      </c>
      <c r="BV49" s="248">
        <f>成绩录入!S52</f>
        <v>0</v>
      </c>
      <c r="BW49" s="248">
        <f>成绩录入!T52</f>
        <v>0</v>
      </c>
      <c r="BX49" s="248">
        <f>成绩录入!U52</f>
        <v>0</v>
      </c>
      <c r="BY49" s="248">
        <f>成绩录入!V52</f>
        <v>0</v>
      </c>
      <c r="BZ49" s="248">
        <f>成绩录入!W52</f>
        <v>0</v>
      </c>
      <c r="CA49" s="248">
        <f>成绩录入!X52</f>
        <v>0</v>
      </c>
      <c r="CB49" s="248">
        <f>成绩录入!Y52</f>
        <v>0</v>
      </c>
      <c r="CC49" s="298">
        <f t="shared" si="43"/>
        <v>0</v>
      </c>
      <c r="CD49" s="299"/>
      <c r="CE49" s="260">
        <f>成绩录入!P52</f>
        <v>0</v>
      </c>
      <c r="CF49" s="248">
        <f>成绩录入!Q52</f>
        <v>0</v>
      </c>
      <c r="CG49" s="248">
        <f>成绩录入!R52</f>
        <v>0</v>
      </c>
      <c r="CH49" s="248">
        <f>成绩录入!S52</f>
        <v>0</v>
      </c>
      <c r="CI49" s="248">
        <f>成绩录入!T52</f>
        <v>0</v>
      </c>
      <c r="CJ49" s="248">
        <f>成绩录入!U52</f>
        <v>0</v>
      </c>
      <c r="CK49" s="248">
        <f>成绩录入!V52</f>
        <v>0</v>
      </c>
      <c r="CL49" s="248">
        <f>成绩录入!W52</f>
        <v>0</v>
      </c>
      <c r="CM49" s="248">
        <f>成绩录入!X52</f>
        <v>0</v>
      </c>
      <c r="CN49" s="248">
        <f>成绩录入!Y52</f>
        <v>0</v>
      </c>
      <c r="CO49" s="298">
        <f t="shared" si="44"/>
        <v>0</v>
      </c>
      <c r="CP49" s="299"/>
      <c r="CQ49" s="260">
        <f>成绩录入!P52</f>
        <v>0</v>
      </c>
      <c r="CR49" s="248">
        <f>成绩录入!Q52</f>
        <v>0</v>
      </c>
      <c r="CS49" s="248">
        <f>成绩录入!R52</f>
        <v>0</v>
      </c>
      <c r="CT49" s="248">
        <f>成绩录入!S52</f>
        <v>0</v>
      </c>
      <c r="CU49" s="248">
        <f>成绩录入!T52</f>
        <v>0</v>
      </c>
      <c r="CV49" s="248">
        <f>成绩录入!U52</f>
        <v>0</v>
      </c>
      <c r="CW49" s="248">
        <f>成绩录入!V52</f>
        <v>0</v>
      </c>
      <c r="CX49" s="248">
        <f>成绩录入!W52</f>
        <v>0</v>
      </c>
      <c r="CY49" s="248">
        <f>成绩录入!X52</f>
        <v>0</v>
      </c>
      <c r="CZ49" s="248">
        <f>成绩录入!Y52</f>
        <v>0</v>
      </c>
      <c r="DA49" s="298">
        <f t="shared" si="45"/>
        <v>0</v>
      </c>
      <c r="DB49" s="299"/>
      <c r="DC49" s="260">
        <f>成绩录入!P52</f>
        <v>0</v>
      </c>
      <c r="DD49" s="248">
        <f>成绩录入!Q52</f>
        <v>0</v>
      </c>
      <c r="DE49" s="248">
        <f>成绩录入!R52</f>
        <v>0</v>
      </c>
      <c r="DF49" s="248">
        <f>成绩录入!S52</f>
        <v>0</v>
      </c>
      <c r="DG49" s="248">
        <f>成绩录入!T52</f>
        <v>0</v>
      </c>
      <c r="DH49" s="248">
        <f>成绩录入!U52</f>
        <v>0</v>
      </c>
      <c r="DI49" s="248">
        <f>成绩录入!V52</f>
        <v>0</v>
      </c>
      <c r="DJ49" s="248">
        <f>成绩录入!W52</f>
        <v>0</v>
      </c>
      <c r="DK49" s="248">
        <f>成绩录入!X52</f>
        <v>0</v>
      </c>
      <c r="DL49" s="248">
        <f>成绩录入!Y52</f>
        <v>0</v>
      </c>
      <c r="DM49" s="298">
        <f t="shared" si="46"/>
        <v>0</v>
      </c>
      <c r="DN49" s="299"/>
      <c r="DO49" s="260">
        <f>成绩录入!P52</f>
        <v>0</v>
      </c>
      <c r="DP49" s="248">
        <f>成绩录入!Q52</f>
        <v>0</v>
      </c>
      <c r="DQ49" s="248">
        <f>成绩录入!R52</f>
        <v>0</v>
      </c>
      <c r="DR49" s="248">
        <f>成绩录入!S52</f>
        <v>0</v>
      </c>
      <c r="DS49" s="248">
        <f>成绩录入!T52</f>
        <v>0</v>
      </c>
      <c r="DT49" s="248">
        <f>成绩录入!U52</f>
        <v>0</v>
      </c>
      <c r="DU49" s="248">
        <f>成绩录入!V52</f>
        <v>0</v>
      </c>
      <c r="DV49" s="248">
        <f>成绩录入!W52</f>
        <v>0</v>
      </c>
      <c r="DW49" s="248">
        <f>成绩录入!X52</f>
        <v>0</v>
      </c>
      <c r="DX49" s="248">
        <f>成绩录入!Y52</f>
        <v>0</v>
      </c>
      <c r="DY49" s="298">
        <f t="shared" si="47"/>
        <v>0</v>
      </c>
      <c r="DZ49" s="299"/>
      <c r="EA49" s="301" t="e">
        <f t="shared" si="48"/>
        <v>#DIV/0!</v>
      </c>
      <c r="EB49" s="297" t="e">
        <f t="shared" si="49"/>
        <v>#DIV/0!</v>
      </c>
      <c r="EC49" s="297" t="e">
        <f t="shared" si="50"/>
        <v>#DIV/0!</v>
      </c>
      <c r="ED49" s="297" t="e">
        <f t="shared" si="51"/>
        <v>#DIV/0!</v>
      </c>
      <c r="EE49" s="297" t="e">
        <f t="shared" si="52"/>
        <v>#DIV/0!</v>
      </c>
      <c r="EF49" s="302" t="e">
        <f t="shared" si="53"/>
        <v>#DIV/0!</v>
      </c>
      <c r="EG49" s="303"/>
      <c r="EH49" s="304">
        <f t="shared" si="54"/>
        <v>0</v>
      </c>
      <c r="EI49" s="296">
        <f>成绩录入!I52</f>
        <v>0</v>
      </c>
      <c r="EJ49" s="296">
        <f>成绩录入!J52</f>
        <v>0</v>
      </c>
      <c r="EK49" s="296">
        <f>成绩录入!K52</f>
        <v>0</v>
      </c>
      <c r="EL49" s="296">
        <f>成绩录入!L52</f>
        <v>0</v>
      </c>
      <c r="EM49" s="296">
        <f>成绩录入!M52</f>
        <v>0</v>
      </c>
      <c r="EN49" s="296">
        <f>成绩录入!P52</f>
        <v>0</v>
      </c>
      <c r="EO49" s="296">
        <f>成绩录入!Q52</f>
        <v>0</v>
      </c>
      <c r="EP49" s="296">
        <f>成绩录入!R52</f>
        <v>0</v>
      </c>
      <c r="EQ49" s="296">
        <f>成绩录入!S52</f>
        <v>0</v>
      </c>
      <c r="ER49" s="296">
        <f>成绩录入!T52</f>
        <v>0</v>
      </c>
      <c r="ES49" s="296">
        <f>成绩录入!U52</f>
        <v>0</v>
      </c>
      <c r="ET49" s="296">
        <f>成绩录入!V52</f>
        <v>0</v>
      </c>
      <c r="EU49" s="296">
        <f>成绩录入!W52</f>
        <v>0</v>
      </c>
      <c r="EV49" s="296">
        <f>成绩录入!X52</f>
        <v>0</v>
      </c>
      <c r="EW49" s="302">
        <f>成绩录入!Y52</f>
        <v>0</v>
      </c>
      <c r="EX49" s="303"/>
      <c r="EY49" s="304" t="str">
        <f t="shared" si="170"/>
        <v/>
      </c>
      <c r="EZ49" s="296" t="str">
        <f t="shared" si="170"/>
        <v/>
      </c>
      <c r="FA49" s="296" t="str">
        <f t="shared" si="170"/>
        <v/>
      </c>
      <c r="FB49" s="296" t="str">
        <f t="shared" si="170"/>
        <v/>
      </c>
      <c r="FC49" s="302">
        <f>成绩录入!AB52</f>
        <v>0</v>
      </c>
      <c r="FD49" s="303"/>
      <c r="FE49" s="304" t="str">
        <f t="shared" si="56"/>
        <v>√</v>
      </c>
      <c r="FF49" s="296" t="str">
        <f t="shared" si="57"/>
        <v>√</v>
      </c>
      <c r="FG49" s="296" t="str">
        <f t="shared" si="58"/>
        <v>√</v>
      </c>
      <c r="FH49" s="296" t="str">
        <f t="shared" si="59"/>
        <v>√</v>
      </c>
      <c r="FI49" s="302" t="str">
        <f t="shared" si="60"/>
        <v>√</v>
      </c>
      <c r="FJ49" s="299"/>
      <c r="FK49" s="260">
        <f>成绩录入!AB52</f>
        <v>0</v>
      </c>
      <c r="FL49" s="248">
        <f>成绩录入!AC52</f>
        <v>0</v>
      </c>
      <c r="FM49" s="248">
        <f>成绩录入!AD52</f>
        <v>0</v>
      </c>
      <c r="FN49" s="248">
        <f>成绩录入!AE52</f>
        <v>0</v>
      </c>
      <c r="FO49" s="248">
        <f>成绩录入!AF52</f>
        <v>0</v>
      </c>
      <c r="FP49" s="248">
        <f>成绩录入!AG52</f>
        <v>0</v>
      </c>
      <c r="FQ49" s="298">
        <f t="shared" si="61"/>
        <v>0</v>
      </c>
      <c r="FR49" s="299"/>
      <c r="FS49" s="260">
        <f>成绩录入!AB52</f>
        <v>0</v>
      </c>
      <c r="FT49" s="248">
        <f>成绩录入!AC52</f>
        <v>0</v>
      </c>
      <c r="FU49" s="248">
        <f>成绩录入!AD52</f>
        <v>0</v>
      </c>
      <c r="FV49" s="248">
        <f>成绩录入!AE52</f>
        <v>0</v>
      </c>
      <c r="FW49" s="248">
        <f>成绩录入!AF52</f>
        <v>0</v>
      </c>
      <c r="FX49" s="333">
        <f>成绩录入!AG52</f>
        <v>0</v>
      </c>
      <c r="FY49" s="298">
        <f t="shared" si="62"/>
        <v>0</v>
      </c>
      <c r="FZ49" s="299"/>
      <c r="GA49" s="260">
        <f>成绩录入!AB52</f>
        <v>0</v>
      </c>
      <c r="GB49" s="248">
        <f>成绩录入!AC52</f>
        <v>0</v>
      </c>
      <c r="GC49" s="248">
        <f>成绩录入!AD52</f>
        <v>0</v>
      </c>
      <c r="GD49" s="248">
        <f>成绩录入!AE52</f>
        <v>0</v>
      </c>
      <c r="GE49" s="248">
        <f>成绩录入!AF52</f>
        <v>0</v>
      </c>
      <c r="GF49" s="248">
        <f>成绩录入!AG52</f>
        <v>0</v>
      </c>
      <c r="GG49" s="298">
        <f t="shared" si="63"/>
        <v>0</v>
      </c>
      <c r="GH49" s="299"/>
      <c r="GI49" s="260">
        <f>成绩录入!AB52</f>
        <v>0</v>
      </c>
      <c r="GJ49" s="248">
        <f>成绩录入!AC52</f>
        <v>0</v>
      </c>
      <c r="GK49" s="248">
        <f>成绩录入!AD52</f>
        <v>0</v>
      </c>
      <c r="GL49" s="248">
        <f>成绩录入!AE52</f>
        <v>0</v>
      </c>
      <c r="GM49" s="248">
        <f>成绩录入!AF52</f>
        <v>0</v>
      </c>
      <c r="GN49" s="248">
        <f>成绩录入!AG52</f>
        <v>0</v>
      </c>
      <c r="GO49" s="298">
        <f t="shared" si="64"/>
        <v>0</v>
      </c>
      <c r="GP49" s="299"/>
      <c r="GQ49" s="260">
        <f>成绩录入!AB52</f>
        <v>0</v>
      </c>
      <c r="GR49" s="248">
        <f>成绩录入!AC52</f>
        <v>0</v>
      </c>
      <c r="GS49" s="248">
        <f>成绩录入!AD52</f>
        <v>0</v>
      </c>
      <c r="GT49" s="248">
        <f>成绩录入!AE52</f>
        <v>0</v>
      </c>
      <c r="GU49" s="248">
        <f>成绩录入!AF52</f>
        <v>0</v>
      </c>
      <c r="GV49" s="248">
        <f>成绩录入!AG52</f>
        <v>0</v>
      </c>
      <c r="GW49" s="298">
        <f t="shared" si="65"/>
        <v>0</v>
      </c>
      <c r="GX49" s="299"/>
      <c r="GY49" s="247">
        <f>成绩录入!AJ52</f>
        <v>0</v>
      </c>
      <c r="GZ49" s="248">
        <f>成绩录入!AK52</f>
        <v>0</v>
      </c>
      <c r="HA49" s="248">
        <f>成绩录入!AL52</f>
        <v>0</v>
      </c>
      <c r="HB49" s="248">
        <f>成绩录入!AM52</f>
        <v>0</v>
      </c>
      <c r="HC49" s="248">
        <f>成绩录入!AN52</f>
        <v>0</v>
      </c>
      <c r="HD49" s="248">
        <f>成绩录入!AO52</f>
        <v>0</v>
      </c>
      <c r="HE49" s="310">
        <f t="shared" si="171"/>
        <v>0</v>
      </c>
      <c r="HF49" s="299"/>
      <c r="HG49" s="247">
        <f>成绩录入!AJ52</f>
        <v>0</v>
      </c>
      <c r="HH49" s="248">
        <f>成绩录入!AK52</f>
        <v>0</v>
      </c>
      <c r="HI49" s="248">
        <f>成绩录入!AL52</f>
        <v>0</v>
      </c>
      <c r="HJ49" s="248">
        <f>成绩录入!AM52</f>
        <v>0</v>
      </c>
      <c r="HK49" s="248">
        <f>成绩录入!AN52</f>
        <v>0</v>
      </c>
      <c r="HL49" s="248">
        <f>成绩录入!AO52</f>
        <v>0</v>
      </c>
      <c r="HM49" s="310">
        <f t="shared" si="172"/>
        <v>0</v>
      </c>
      <c r="HN49" s="299"/>
      <c r="HO49" s="247">
        <f>成绩录入!AJ52</f>
        <v>0</v>
      </c>
      <c r="HP49" s="248">
        <f>成绩录入!AK52</f>
        <v>0</v>
      </c>
      <c r="HQ49" s="248">
        <f>成绩录入!AL52</f>
        <v>0</v>
      </c>
      <c r="HR49" s="248">
        <f>成绩录入!AM52</f>
        <v>0</v>
      </c>
      <c r="HS49" s="248">
        <f>成绩录入!AN52</f>
        <v>0</v>
      </c>
      <c r="HT49" s="248">
        <f>成绩录入!AO52</f>
        <v>0</v>
      </c>
      <c r="HU49" s="310">
        <f t="shared" si="173"/>
        <v>0</v>
      </c>
      <c r="HV49" s="299"/>
      <c r="HW49" s="247">
        <f>成绩录入!AJ52</f>
        <v>0</v>
      </c>
      <c r="HX49" s="248">
        <f>成绩录入!AK52</f>
        <v>0</v>
      </c>
      <c r="HY49" s="248">
        <f>成绩录入!AL52</f>
        <v>0</v>
      </c>
      <c r="HZ49" s="248">
        <f>成绩录入!AM52</f>
        <v>0</v>
      </c>
      <c r="IA49" s="248">
        <f>成绩录入!AN52</f>
        <v>0</v>
      </c>
      <c r="IB49" s="248">
        <f>成绩录入!AO52</f>
        <v>0</v>
      </c>
      <c r="IC49" s="310">
        <f t="shared" si="174"/>
        <v>0</v>
      </c>
      <c r="ID49" s="299"/>
      <c r="IE49" s="247">
        <f>成绩录入!AJ52</f>
        <v>0</v>
      </c>
      <c r="IF49" s="248">
        <f>成绩录入!AK52</f>
        <v>0</v>
      </c>
      <c r="IG49" s="248">
        <f>成绩录入!AL52</f>
        <v>0</v>
      </c>
      <c r="IH49" s="248">
        <f>成绩录入!AM52</f>
        <v>0</v>
      </c>
      <c r="II49" s="248">
        <f>成绩录入!AN52</f>
        <v>0</v>
      </c>
      <c r="IJ49" s="248">
        <f>成绩录入!AO52</f>
        <v>0</v>
      </c>
      <c r="IK49" s="310">
        <f t="shared" si="175"/>
        <v>0</v>
      </c>
      <c r="IL49" s="299"/>
      <c r="IM49" s="313" t="e">
        <f t="shared" si="71"/>
        <v>#DIV/0!</v>
      </c>
      <c r="IN49" s="314" t="e">
        <f t="shared" si="72"/>
        <v>#DIV/0!</v>
      </c>
      <c r="IO49" s="314" t="e">
        <f t="shared" si="73"/>
        <v>#DIV/0!</v>
      </c>
      <c r="IP49" s="314" t="e">
        <f t="shared" si="74"/>
        <v>#DIV/0!</v>
      </c>
      <c r="IQ49" s="314" t="e">
        <f t="shared" si="75"/>
        <v>#DIV/0!</v>
      </c>
      <c r="IR49" s="315" t="e">
        <f t="shared" si="76"/>
        <v>#DIV/0!</v>
      </c>
      <c r="IS49" s="316"/>
      <c r="IT49" s="214">
        <f>成绩录入!AR52</f>
        <v>0</v>
      </c>
      <c r="IU49" s="216">
        <f>成绩录入!AS52</f>
        <v>0</v>
      </c>
      <c r="IV49" s="216">
        <f>成绩录入!AT52</f>
        <v>0</v>
      </c>
      <c r="IW49" s="216">
        <f>成绩录入!AU52</f>
        <v>0</v>
      </c>
      <c r="IX49" s="216">
        <f>成绩录入!AV52</f>
        <v>0</v>
      </c>
      <c r="IY49" s="216">
        <f>成绩录入!AW52</f>
        <v>0</v>
      </c>
      <c r="IZ49" s="298">
        <f t="shared" si="77"/>
        <v>0</v>
      </c>
      <c r="JA49" s="299"/>
      <c r="JB49" s="317">
        <f>成绩录入!AR52</f>
        <v>0</v>
      </c>
      <c r="JC49" s="216">
        <f>成绩录入!AS52</f>
        <v>0</v>
      </c>
      <c r="JD49" s="216">
        <f>成绩录入!AT52</f>
        <v>0</v>
      </c>
      <c r="JE49" s="216">
        <f>成绩录入!AU52</f>
        <v>0</v>
      </c>
      <c r="JF49" s="216">
        <f>成绩录入!AV52</f>
        <v>0</v>
      </c>
      <c r="JG49" s="216">
        <f>成绩录入!AW52</f>
        <v>0</v>
      </c>
      <c r="JH49" s="298">
        <f t="shared" si="78"/>
        <v>0</v>
      </c>
      <c r="JI49" s="299"/>
      <c r="JJ49" s="248">
        <f>成绩录入!AR52</f>
        <v>0</v>
      </c>
      <c r="JK49" s="248">
        <f>成绩录入!AS52</f>
        <v>0</v>
      </c>
      <c r="JL49" s="248">
        <f>成绩录入!AT52</f>
        <v>0</v>
      </c>
      <c r="JM49" s="248">
        <f>成绩录入!AU52</f>
        <v>0</v>
      </c>
      <c r="JN49" s="248">
        <f>成绩录入!AV52</f>
        <v>0</v>
      </c>
      <c r="JO49" s="248">
        <f>成绩录入!AW52</f>
        <v>0</v>
      </c>
      <c r="JP49" s="298">
        <f t="shared" si="79"/>
        <v>0</v>
      </c>
      <c r="JQ49" s="299"/>
      <c r="JR49" s="308">
        <f>成绩录入!AR52</f>
        <v>0</v>
      </c>
      <c r="JS49" s="248">
        <f>成绩录入!AS52</f>
        <v>0</v>
      </c>
      <c r="JT49" s="248">
        <f>成绩录入!AT52</f>
        <v>0</v>
      </c>
      <c r="JU49" s="248">
        <f>成绩录入!AU52</f>
        <v>0</v>
      </c>
      <c r="JV49" s="248">
        <f>成绩录入!AV52</f>
        <v>0</v>
      </c>
      <c r="JW49" s="248">
        <f>成绩录入!AW52</f>
        <v>0</v>
      </c>
      <c r="JX49" s="298">
        <f t="shared" si="80"/>
        <v>0</v>
      </c>
      <c r="JY49" s="299"/>
      <c r="JZ49" s="308">
        <f>成绩录入!AR52</f>
        <v>0</v>
      </c>
      <c r="KA49" s="248">
        <f>成绩录入!AS52</f>
        <v>0</v>
      </c>
      <c r="KB49" s="248">
        <f>成绩录入!AT52</f>
        <v>0</v>
      </c>
      <c r="KC49" s="248">
        <f>成绩录入!AU52</f>
        <v>0</v>
      </c>
      <c r="KD49" s="248">
        <f>成绩录入!AV52</f>
        <v>0</v>
      </c>
      <c r="KE49" s="248">
        <f>成绩录入!AW52</f>
        <v>0</v>
      </c>
      <c r="KF49" s="298">
        <f t="shared" si="81"/>
        <v>0</v>
      </c>
      <c r="KG49" s="299"/>
      <c r="KH49" s="313">
        <f t="shared" si="166"/>
        <v>0</v>
      </c>
      <c r="KI49" s="314">
        <f t="shared" si="82"/>
        <v>0</v>
      </c>
      <c r="KJ49" s="314">
        <f t="shared" si="83"/>
        <v>0</v>
      </c>
      <c r="KK49" s="314">
        <f t="shared" si="84"/>
        <v>0</v>
      </c>
      <c r="KL49" s="314">
        <f t="shared" si="85"/>
        <v>0</v>
      </c>
      <c r="KM49" s="315">
        <f t="shared" si="86"/>
        <v>0</v>
      </c>
      <c r="KN49" s="90"/>
      <c r="KO49" s="294">
        <f>IF(总评!G47&lt;60,1,0)</f>
        <v>0</v>
      </c>
      <c r="KP49" s="295">
        <f t="shared" si="167"/>
        <v>0</v>
      </c>
      <c r="KQ49" s="295">
        <f t="shared" si="168"/>
        <v>0</v>
      </c>
      <c r="KR49" s="321">
        <f t="shared" si="169"/>
        <v>0</v>
      </c>
      <c r="KS49" s="321">
        <f t="shared" si="87"/>
        <v>0</v>
      </c>
      <c r="KT49" s="27"/>
      <c r="KU49" s="27"/>
      <c r="KV49" s="27"/>
      <c r="KW49" s="27"/>
      <c r="KX49" s="27"/>
      <c r="KY49" s="27"/>
      <c r="KZ49" s="27"/>
      <c r="LA49" s="27"/>
      <c r="LB49" s="27"/>
      <c r="LC49" s="27"/>
      <c r="OT49" s="247">
        <f>IF(OT$6=$OS$5,成绩录入!BC52,0)</f>
        <v>0</v>
      </c>
      <c r="OU49" s="248">
        <f>IF(OU$6=$OS$5,成绩录入!BD52,0)</f>
        <v>0</v>
      </c>
      <c r="OV49" s="248">
        <f>IF(OV$6=$OS$5,成绩录入!BE52,0)</f>
        <v>0</v>
      </c>
      <c r="OW49" s="248">
        <f>IF(OW$6=$OS$5,成绩录入!BF52,0)</f>
        <v>0</v>
      </c>
      <c r="OX49" s="248">
        <f>IF(OX$6=$OS$5,成绩录入!BG52,0)</f>
        <v>0</v>
      </c>
      <c r="OY49" s="248">
        <f>IF(OY$6=$OS$5,成绩录入!BH52,0)</f>
        <v>0</v>
      </c>
      <c r="OZ49" s="248">
        <f>IF(OZ$6=$OS$5,成绩录入!BI52,0)</f>
        <v>0</v>
      </c>
      <c r="PA49" s="248">
        <f>IF(PA$6=$OS$5,成绩录入!BJ52,0)</f>
        <v>0</v>
      </c>
      <c r="PB49" s="248">
        <f>IF(PB$6=$OS$5,成绩录入!BK52,0)</f>
        <v>0</v>
      </c>
      <c r="PC49" s="248">
        <f>IF(PC$6=$OS$5,成绩录入!BL52,0)</f>
        <v>0</v>
      </c>
      <c r="PD49" s="248">
        <f>IF(PD$6=$OS$5,成绩录入!BM52,0)</f>
        <v>0</v>
      </c>
      <c r="PE49" s="248">
        <f>IF(PE$6=$OS$5,成绩录入!BN52,0)</f>
        <v>0</v>
      </c>
      <c r="PF49" s="248">
        <f>IF(PF$6=$OS$5,成绩录入!BO52,0)</f>
        <v>0</v>
      </c>
      <c r="PG49" s="248">
        <f>IF(PG$6=$OS$5,成绩录入!BP52,0)</f>
        <v>0</v>
      </c>
      <c r="PH49" s="248">
        <f>IF(PH$6=$OS$5,成绩录入!BQ52,0)</f>
        <v>0</v>
      </c>
      <c r="PI49" s="248">
        <f>IF(PI$6=$OS$5,成绩录入!BR52,0)</f>
        <v>0</v>
      </c>
      <c r="PJ49" s="248">
        <f>IF(PJ$6=$OS$5,成绩录入!BS52,0)</f>
        <v>0</v>
      </c>
      <c r="PK49" s="248">
        <f>IF(PK$6=$OS$5,成绩录入!BT52,0)</f>
        <v>0</v>
      </c>
      <c r="PL49" s="248">
        <f>IF(PL$6=$OS$5,成绩录入!BU52,0)</f>
        <v>0</v>
      </c>
      <c r="PM49" s="248">
        <f>IF(PM$6=$OS$5,成绩录入!BV52,0)</f>
        <v>0</v>
      </c>
      <c r="PN49" s="248">
        <f>IF(PN$6=$OS$5,成绩录入!BW52,0)</f>
        <v>0</v>
      </c>
      <c r="PO49" s="248">
        <f>IF(PO$6=$OS$5,成绩录入!BX52,0)</f>
        <v>0</v>
      </c>
      <c r="PP49" s="248">
        <f>IF(PP$6=$OS$5,成绩录入!BY52,0)</f>
        <v>0</v>
      </c>
      <c r="PQ49" s="248">
        <f>IF(PQ$6=$OS$5,成绩录入!BZ52,0)</f>
        <v>0</v>
      </c>
      <c r="PR49" s="248">
        <f>IF(PR$6=$OS$5,成绩录入!CA52,0)</f>
        <v>0</v>
      </c>
      <c r="PS49" s="248">
        <f>IF(PS$6=$OS$5,成绩录入!CB52,0)</f>
        <v>0</v>
      </c>
      <c r="PT49" s="248">
        <f>IF(PT$6=$OS$5,成绩录入!CC52,0)</f>
        <v>0</v>
      </c>
      <c r="PU49" s="248">
        <f>IF(PU$6=$OS$5,成绩录入!CD52,0)</f>
        <v>0</v>
      </c>
      <c r="PV49" s="248">
        <f>IF(PV$6=$OS$5,成绩录入!CE52,0)</f>
        <v>0</v>
      </c>
      <c r="PW49" s="248">
        <f>IF(PW$6=$OS$5,成绩录入!CF52,0)</f>
        <v>0</v>
      </c>
      <c r="PX49" s="248">
        <f>IF(PX$6=$OS$5,成绩录入!CG52,0)</f>
        <v>0</v>
      </c>
      <c r="PY49" s="248">
        <f>IF(PY$6=$OS$5,成绩录入!CH52,0)</f>
        <v>0</v>
      </c>
      <c r="PZ49" s="248">
        <f>IF(PZ$6=$OS$5,成绩录入!CI52,0)</f>
        <v>0</v>
      </c>
      <c r="QA49" s="248">
        <f>IF(QA$6=$OS$5,成绩录入!CJ52,0)</f>
        <v>0</v>
      </c>
      <c r="QB49" s="248">
        <f>IF(QB$6=$OS$5,成绩录入!CK52,0)</f>
        <v>0</v>
      </c>
      <c r="QC49" s="248">
        <f>IF(QC$6=$OS$5,成绩录入!CL52,0)</f>
        <v>0</v>
      </c>
      <c r="QD49" s="248">
        <f>IF(QD$6=$OS$5,成绩录入!CM52,0)</f>
        <v>0</v>
      </c>
      <c r="QE49" s="248">
        <f>IF(QE$6=$OS$5,成绩录入!CN52,0)</f>
        <v>0</v>
      </c>
      <c r="QF49" s="248">
        <f>IF(QF$6=$OS$5,成绩录入!CO52,0)</f>
        <v>0</v>
      </c>
      <c r="QG49" s="248">
        <f>IF(QG$6=$OS$5,成绩录入!CP52,0)</f>
        <v>0</v>
      </c>
      <c r="QH49" s="248">
        <f>IF(QH$6=$OS$5,成绩录入!CQ52,0)</f>
        <v>0</v>
      </c>
      <c r="QI49" s="248">
        <f>IF(QI$6=$OS$5,成绩录入!CR52,0)</f>
        <v>0</v>
      </c>
      <c r="QJ49" s="248">
        <f>IF(QJ$6=$OS$5,成绩录入!CS52,0)</f>
        <v>0</v>
      </c>
      <c r="QK49" s="248">
        <f>IF(QK$6=$OS$5,成绩录入!CT52,0)</f>
        <v>0</v>
      </c>
      <c r="QL49" s="248">
        <f>IF(QL$6=$OS$5,成绩录入!CU52,0)</f>
        <v>0</v>
      </c>
      <c r="QM49" s="248">
        <f>IF(QM$6=$OS$5,成绩录入!CV52,0)</f>
        <v>0</v>
      </c>
      <c r="QN49" s="248">
        <f>IF(QN$6=$OS$5,成绩录入!CW52,0)</f>
        <v>0</v>
      </c>
      <c r="QO49" s="248">
        <f>IF(QO$6=$OS$5,成绩录入!CX52,0)</f>
        <v>0</v>
      </c>
      <c r="QP49" s="248">
        <f>IF(QP$6=$OS$5,成绩录入!CY52,0)</f>
        <v>0</v>
      </c>
      <c r="QQ49" s="248">
        <f>IF(QQ$6=$OS$5,成绩录入!CZ52,0)</f>
        <v>0</v>
      </c>
      <c r="QR49" s="248">
        <f>IF(QR$6=$OS$5,成绩录入!DA52,0)</f>
        <v>0</v>
      </c>
      <c r="QS49" s="248">
        <f>IF(QS$6=$OS$5,成绩录入!DB52,0)</f>
        <v>0</v>
      </c>
      <c r="QT49" s="248">
        <f>IF(QT$6=$OS$5,成绩录入!DC52,0)</f>
        <v>0</v>
      </c>
      <c r="QU49" s="248">
        <f>IF(QU$6=$OS$5,成绩录入!DD52,0)</f>
        <v>0</v>
      </c>
      <c r="QV49" s="248">
        <f>IF(QV$6=$OS$5,成绩录入!DE52,0)</f>
        <v>0</v>
      </c>
      <c r="QW49" s="248">
        <f>IF(QW$6=$OS$5,成绩录入!DF52,0)</f>
        <v>0</v>
      </c>
      <c r="QX49" s="248">
        <f>IF(QX$6=$OS$5,成绩录入!DG52,0)</f>
        <v>0</v>
      </c>
      <c r="QY49" s="248">
        <f>IF(QY$6=$OS$5,成绩录入!DH52,0)</f>
        <v>0</v>
      </c>
      <c r="QZ49" s="248">
        <f>IF(QZ$6=$OS$5,成绩录入!DI52,0)</f>
        <v>0</v>
      </c>
      <c r="RA49" s="248">
        <f>IF(RA$6=$OS$5,成绩录入!DJ52,0)</f>
        <v>0</v>
      </c>
      <c r="RB49" s="248">
        <f>IF(RB$6=$OS$5,成绩录入!DK52,0)</f>
        <v>0</v>
      </c>
      <c r="RC49" s="248">
        <f>IF(RC$6=$OS$5,成绩录入!DL52,0)</f>
        <v>0</v>
      </c>
      <c r="RD49" s="248">
        <f>IF(RD$6=$OS$5,成绩录入!DM52,0)</f>
        <v>0</v>
      </c>
      <c r="RE49" s="248">
        <f>IF(RE$6=$OS$5,成绩录入!DN52,0)</f>
        <v>0</v>
      </c>
      <c r="RF49" s="248">
        <f>IF(RF$6=$OS$5,成绩录入!DO52,0)</f>
        <v>0</v>
      </c>
      <c r="RG49" s="248">
        <f>IF(RG$6=$OS$5,成绩录入!DP52,0)</f>
        <v>0</v>
      </c>
      <c r="RH49" s="248">
        <f>IF(RH$6=$OS$5,成绩录入!DQ52,0)</f>
        <v>0</v>
      </c>
      <c r="RI49" s="248">
        <f>IF(RI$6=$OS$5,成绩录入!DR52,0)</f>
        <v>0</v>
      </c>
      <c r="RJ49" s="248">
        <f>IF(RJ$6=$OS$5,成绩录入!DS52,0)</f>
        <v>0</v>
      </c>
      <c r="RK49" s="248">
        <f>IF(RK$6=$OS$5,成绩录入!DT52,0)</f>
        <v>0</v>
      </c>
      <c r="RL49" s="248">
        <f>IF(RL$6=$OS$5,成绩录入!DU52,0)</f>
        <v>0</v>
      </c>
      <c r="RM49" s="248">
        <f>IF(RM$6=$OS$5,成绩录入!DV52,0)</f>
        <v>0</v>
      </c>
      <c r="RN49" s="248">
        <f>IF(RN$6=$OS$5,成绩录入!DW52,0)</f>
        <v>0</v>
      </c>
      <c r="RO49" s="248">
        <f>IF(RO$6=$OS$5,成绩录入!DX52,0)</f>
        <v>0</v>
      </c>
      <c r="RP49" s="248">
        <f>IF(RP$6=$OS$5,成绩录入!DY52,0)</f>
        <v>0</v>
      </c>
      <c r="RQ49" s="248">
        <f>IF(RQ$6=$OS$5,成绩录入!DZ52,0)</f>
        <v>0</v>
      </c>
      <c r="RR49" s="248">
        <f>IF(RR$6=$OS$5,成绩录入!EA52,0)</f>
        <v>0</v>
      </c>
      <c r="RS49" s="248">
        <f>IF(RS$6=$OS$5,成绩录入!EB52,0)</f>
        <v>0</v>
      </c>
      <c r="RT49" s="248">
        <f>IF(RT$6=$OS$5,成绩录入!EC52,0)</f>
        <v>0</v>
      </c>
      <c r="RU49" s="248">
        <f>IF(RU$6=$OS$5,成绩录入!ED52,0)</f>
        <v>0</v>
      </c>
      <c r="RV49" s="248">
        <f>IF(RV$6=$OS$5,成绩录入!EE52,0)</f>
        <v>0</v>
      </c>
      <c r="RW49" s="248">
        <f>IF(RW$6=$OS$5,成绩录入!EF52,0)</f>
        <v>0</v>
      </c>
      <c r="RX49" s="248">
        <f>IF(RX$6=$OS$5,成绩录入!EG52,0)</f>
        <v>0</v>
      </c>
      <c r="RY49" s="248">
        <f>IF(RY$6=$OS$5,成绩录入!EH52,0)</f>
        <v>0</v>
      </c>
      <c r="RZ49" s="248">
        <f>IF(RZ$6=$OS$5,成绩录入!EI52,0)</f>
        <v>0</v>
      </c>
      <c r="SA49" s="248">
        <f>IF(SA$6=$OS$5,成绩录入!EJ52,0)</f>
        <v>0</v>
      </c>
      <c r="SB49" s="248">
        <f>IF(SB$6=$OS$5,成绩录入!EK52,0)</f>
        <v>0</v>
      </c>
      <c r="SC49" s="248">
        <f>IF(SC$6=$OS$5,成绩录入!EL52,0)</f>
        <v>0</v>
      </c>
      <c r="SD49" s="248">
        <f>IF(SD$6=$OS$5,成绩录入!EM52,0)</f>
        <v>0</v>
      </c>
      <c r="SE49" s="248">
        <f>IF(SE$6=$OS$5,成绩录入!EN52,0)</f>
        <v>0</v>
      </c>
      <c r="SF49" s="248">
        <f>IF(SF$6=$OS$5,成绩录入!EO52,0)</f>
        <v>0</v>
      </c>
      <c r="SG49" s="248">
        <f>IF(SG$6=$OS$5,成绩录入!EP52,0)</f>
        <v>0</v>
      </c>
      <c r="SH49" s="248">
        <f>IF(SH$6=$OS$5,成绩录入!EQ52,0)</f>
        <v>0</v>
      </c>
      <c r="SI49" s="248">
        <f>IF(SI$6=$OS$5,成绩录入!ER52,0)</f>
        <v>0</v>
      </c>
      <c r="SJ49" s="248">
        <f>IF(SJ$6=$OS$5,成绩录入!ES52,0)</f>
        <v>0</v>
      </c>
      <c r="SK49" s="248">
        <f>IF(SK$6=$OS$5,成绩录入!ET52,0)</f>
        <v>0</v>
      </c>
      <c r="SL49" s="248">
        <f>IF(SL$6=$OS$5,成绩录入!EU52,0)</f>
        <v>0</v>
      </c>
      <c r="SM49" s="248">
        <f>IF(SM$6=$OS$5,成绩录入!EV52,0)</f>
        <v>0</v>
      </c>
      <c r="SN49" s="248">
        <f>IF(SN$6=$OS$5,成绩录入!EW52,0)</f>
        <v>0</v>
      </c>
      <c r="SO49" s="248">
        <f>IF(SO$6=$OS$5,成绩录入!EX52,0)</f>
        <v>0</v>
      </c>
      <c r="SP49" s="218">
        <f t="shared" si="88"/>
        <v>0</v>
      </c>
      <c r="SQ49" s="166"/>
      <c r="SR49" s="166"/>
      <c r="SS49" s="247">
        <f>IF(SS$6=$SR$5,成绩录入!BC52,0)</f>
        <v>0</v>
      </c>
      <c r="ST49" s="248">
        <f>IF(ST$6=$SR$5,成绩录入!BD52,0)</f>
        <v>0</v>
      </c>
      <c r="SU49" s="248">
        <f>IF(SU$6=$SR$5,成绩录入!BE52,0)</f>
        <v>0</v>
      </c>
      <c r="SV49" s="248">
        <f>IF(SV$6=$SR$5,成绩录入!BF52,0)</f>
        <v>0</v>
      </c>
      <c r="SW49" s="248">
        <f>IF(SW$6=$SR$5,成绩录入!BG52,0)</f>
        <v>0</v>
      </c>
      <c r="SX49" s="248">
        <f>IF(SX$6=$SR$5,成绩录入!BH52,0)</f>
        <v>0</v>
      </c>
      <c r="SY49" s="248">
        <f>IF(SY$6=$SR$5,成绩录入!BI52,0)</f>
        <v>0</v>
      </c>
      <c r="SZ49" s="248">
        <f>IF(SZ$6=$SR$5,成绩录入!BJ52,0)</f>
        <v>0</v>
      </c>
      <c r="TA49" s="248">
        <f>IF(TA$6=$SR$5,成绩录入!BK52,0)</f>
        <v>0</v>
      </c>
      <c r="TB49" s="248">
        <f>IF(TB$6=$SR$5,成绩录入!BL52,0)</f>
        <v>0</v>
      </c>
      <c r="TC49" s="248">
        <f>IF(TC$6=$SR$5,成绩录入!BM52,0)</f>
        <v>0</v>
      </c>
      <c r="TD49" s="248">
        <f>IF(TD$6=$SR$5,成绩录入!BN52,0)</f>
        <v>0</v>
      </c>
      <c r="TE49" s="248">
        <f>IF(TE$6=$SR$5,成绩录入!BO52,0)</f>
        <v>0</v>
      </c>
      <c r="TF49" s="248">
        <f>IF(TF$6=$SR$5,成绩录入!BP52,0)</f>
        <v>0</v>
      </c>
      <c r="TG49" s="248">
        <f>IF(TG$6=$SR$5,成绩录入!BQ52,0)</f>
        <v>0</v>
      </c>
      <c r="TH49" s="248">
        <f>IF(TH$6=$SR$5,成绩录入!BR52,0)</f>
        <v>0</v>
      </c>
      <c r="TI49" s="248">
        <f>IF(TI$6=$SR$5,成绩录入!BS52,0)</f>
        <v>0</v>
      </c>
      <c r="TJ49" s="248">
        <f>IF(TJ$6=$SR$5,成绩录入!BT52,0)</f>
        <v>0</v>
      </c>
      <c r="TK49" s="248">
        <f>IF(TK$6=$SR$5,成绩录入!BU52,0)</f>
        <v>0</v>
      </c>
      <c r="TL49" s="248">
        <f>IF(TL$6=$SR$5,成绩录入!BV52,0)</f>
        <v>0</v>
      </c>
      <c r="TM49" s="248">
        <f>IF(TM$6=$SR$5,成绩录入!BW52,0)</f>
        <v>0</v>
      </c>
      <c r="TN49" s="248">
        <f>IF(TN$6=$SR$5,成绩录入!BX52,0)</f>
        <v>0</v>
      </c>
      <c r="TO49" s="248">
        <f>IF(TO$6=$SR$5,成绩录入!BY52,0)</f>
        <v>0</v>
      </c>
      <c r="TP49" s="248">
        <f>IF(TP$6=$SR$5,成绩录入!BZ52,0)</f>
        <v>0</v>
      </c>
      <c r="TQ49" s="248">
        <f>IF(TQ$6=$SR$5,成绩录入!CA52,0)</f>
        <v>0</v>
      </c>
      <c r="TR49" s="248">
        <f>IF(TR$6=$SR$5,成绩录入!CB52,0)</f>
        <v>0</v>
      </c>
      <c r="TS49" s="248">
        <f>IF(TS$6=$SR$5,成绩录入!CC52,0)</f>
        <v>0</v>
      </c>
      <c r="TT49" s="248">
        <f>IF(TT$6=$SR$5,成绩录入!CD52,0)</f>
        <v>0</v>
      </c>
      <c r="TU49" s="248">
        <f>IF(TU$6=$SR$5,成绩录入!CE52,0)</f>
        <v>0</v>
      </c>
      <c r="TV49" s="248">
        <f>IF(TV$6=$SR$5,成绩录入!CF52,0)</f>
        <v>0</v>
      </c>
      <c r="TW49" s="248">
        <f>IF(TW$6=$SR$5,成绩录入!CG52,0)</f>
        <v>0</v>
      </c>
      <c r="TX49" s="248">
        <f>IF(TX$6=$SR$5,成绩录入!CH52,0)</f>
        <v>0</v>
      </c>
      <c r="TY49" s="248">
        <f>IF(TY$6=$SR$5,成绩录入!CI52,0)</f>
        <v>0</v>
      </c>
      <c r="TZ49" s="248">
        <f>IF(TZ$6=$SR$5,成绩录入!CJ52,0)</f>
        <v>0</v>
      </c>
      <c r="UA49" s="248">
        <f>IF(UA$6=$SR$5,成绩录入!CK52,0)</f>
        <v>0</v>
      </c>
      <c r="UB49" s="248">
        <f>IF(UB$6=$SR$5,成绩录入!CL52,0)</f>
        <v>0</v>
      </c>
      <c r="UC49" s="248">
        <f>IF(UC$6=$SR$5,成绩录入!CM52,0)</f>
        <v>0</v>
      </c>
      <c r="UD49" s="248">
        <f>IF(UD$6=$SR$5,成绩录入!CN52,0)</f>
        <v>0</v>
      </c>
      <c r="UE49" s="248">
        <f>IF(UE$6=$SR$5,成绩录入!CO52,0)</f>
        <v>0</v>
      </c>
      <c r="UF49" s="248">
        <f>IF(UF$6=$SR$5,成绩录入!CP52,0)</f>
        <v>0</v>
      </c>
      <c r="UG49" s="248">
        <f>IF(UG$6=$SR$5,成绩录入!CQ52,0)</f>
        <v>0</v>
      </c>
      <c r="UH49" s="248">
        <f>IF(UH$6=$SR$5,成绩录入!CR52,0)</f>
        <v>0</v>
      </c>
      <c r="UI49" s="248">
        <f>IF(UI$6=$SR$5,成绩录入!CS52,0)</f>
        <v>0</v>
      </c>
      <c r="UJ49" s="248">
        <f>IF(UJ$6=$SR$5,成绩录入!CT52,0)</f>
        <v>0</v>
      </c>
      <c r="UK49" s="248">
        <f>IF(UK$6=$SR$5,成绩录入!CU52,0)</f>
        <v>0</v>
      </c>
      <c r="UL49" s="248">
        <f>IF(UL$6=$SR$5,成绩录入!CV52,0)</f>
        <v>0</v>
      </c>
      <c r="UM49" s="248">
        <f>IF(UM$6=$SR$5,成绩录入!CW52,0)</f>
        <v>0</v>
      </c>
      <c r="UN49" s="248">
        <f>IF(UN$6=$SR$5,成绩录入!CX52,0)</f>
        <v>0</v>
      </c>
      <c r="UO49" s="248">
        <f>IF(UO$6=$SR$5,成绩录入!CY52,0)</f>
        <v>0</v>
      </c>
      <c r="UP49" s="248">
        <f>IF(UP$6=$SR$5,成绩录入!CZ52,0)</f>
        <v>0</v>
      </c>
      <c r="UQ49" s="248">
        <f>IF(UQ$6=$SR$5,成绩录入!DA52,0)</f>
        <v>0</v>
      </c>
      <c r="UR49" s="248">
        <f>IF(UR$6=$SR$5,成绩录入!DB52,0)</f>
        <v>0</v>
      </c>
      <c r="US49" s="248">
        <f>IF(US$6=$SR$5,成绩录入!DC52,0)</f>
        <v>0</v>
      </c>
      <c r="UT49" s="248">
        <f>IF(UT$6=$SR$5,成绩录入!DD52,0)</f>
        <v>0</v>
      </c>
      <c r="UU49" s="248">
        <f>IF(UU$6=$SR$5,成绩录入!DE52,0)</f>
        <v>0</v>
      </c>
      <c r="UV49" s="248">
        <f>IF(UV$6=$SR$5,成绩录入!DF52,0)</f>
        <v>0</v>
      </c>
      <c r="UW49" s="248">
        <f>IF(UW$6=$SR$5,成绩录入!DG52,0)</f>
        <v>0</v>
      </c>
      <c r="UX49" s="248">
        <f>IF(UX$6=$SR$5,成绩录入!DH52,0)</f>
        <v>0</v>
      </c>
      <c r="UY49" s="248">
        <f>IF(UY$6=$SR$5,成绩录入!DI52,0)</f>
        <v>0</v>
      </c>
      <c r="UZ49" s="248">
        <f>IF(UZ$6=$SR$5,成绩录入!DJ52,0)</f>
        <v>0</v>
      </c>
      <c r="VA49" s="248">
        <f>IF(VA$6=$SR$5,成绩录入!DK52,0)</f>
        <v>0</v>
      </c>
      <c r="VB49" s="248">
        <f>IF(VB$6=$SR$5,成绩录入!DL52,0)</f>
        <v>0</v>
      </c>
      <c r="VC49" s="248">
        <f>IF(VC$6=$SR$5,成绩录入!DM52,0)</f>
        <v>0</v>
      </c>
      <c r="VD49" s="248">
        <f>IF(VD$6=$SR$5,成绩录入!DN52,0)</f>
        <v>0</v>
      </c>
      <c r="VE49" s="248">
        <f>IF(VE$6=$SR$5,成绩录入!DO52,0)</f>
        <v>0</v>
      </c>
      <c r="VF49" s="248">
        <f>IF(VF$6=$SR$5,成绩录入!DP52,0)</f>
        <v>0</v>
      </c>
      <c r="VG49" s="248">
        <f>IF(VG$6=$SR$5,成绩录入!DQ52,0)</f>
        <v>0</v>
      </c>
      <c r="VH49" s="248">
        <f>IF(VH$6=$SR$5,成绩录入!DR52,0)</f>
        <v>0</v>
      </c>
      <c r="VI49" s="248">
        <f>IF(VI$6=$SR$5,成绩录入!DS52,0)</f>
        <v>0</v>
      </c>
      <c r="VJ49" s="248">
        <f>IF(VJ$6=$SR$5,成绩录入!DT52,0)</f>
        <v>0</v>
      </c>
      <c r="VK49" s="248">
        <f>IF(VK$6=$SR$5,成绩录入!DU52,0)</f>
        <v>0</v>
      </c>
      <c r="VL49" s="248">
        <f>IF(VL$6=$SR$5,成绩录入!DV52,0)</f>
        <v>0</v>
      </c>
      <c r="VM49" s="248">
        <f>IF(VM$6=$SR$5,成绩录入!DW52,0)</f>
        <v>0</v>
      </c>
      <c r="VN49" s="248">
        <f>IF(VN$6=$SR$5,成绩录入!DX52,0)</f>
        <v>0</v>
      </c>
      <c r="VO49" s="248">
        <f>IF(VO$6=$SR$5,成绩录入!DY52,0)</f>
        <v>0</v>
      </c>
      <c r="VP49" s="248">
        <f>IF(VP$6=$SR$5,成绩录入!DZ52,0)</f>
        <v>0</v>
      </c>
      <c r="VQ49" s="248">
        <f>IF(VQ$6=$SR$5,成绩录入!EA52,0)</f>
        <v>0</v>
      </c>
      <c r="VR49" s="248">
        <f>IF(VR$6=$SR$5,成绩录入!EB52,0)</f>
        <v>0</v>
      </c>
      <c r="VS49" s="248">
        <f>IF(VS$6=$SR$5,成绩录入!EC52,0)</f>
        <v>0</v>
      </c>
      <c r="VT49" s="248">
        <f>IF(VT$6=$SR$5,成绩录入!ED52,0)</f>
        <v>0</v>
      </c>
      <c r="VU49" s="248">
        <f>IF(VU$6=$SR$5,成绩录入!EE52,0)</f>
        <v>0</v>
      </c>
      <c r="VV49" s="248">
        <f>IF(VV$6=$SR$5,成绩录入!EF52,0)</f>
        <v>0</v>
      </c>
      <c r="VW49" s="248">
        <f>IF(VW$6=$SR$5,成绩录入!EG52,0)</f>
        <v>0</v>
      </c>
      <c r="VX49" s="248">
        <f>IF(VX$6=$SR$5,成绩录入!EH52,0)</f>
        <v>0</v>
      </c>
      <c r="VY49" s="248">
        <f>IF(VY$6=$SR$5,成绩录入!EI52,0)</f>
        <v>0</v>
      </c>
      <c r="VZ49" s="248">
        <f>IF(VZ$6=$SR$5,成绩录入!EJ52,0)</f>
        <v>0</v>
      </c>
      <c r="WA49" s="248">
        <f>IF(WA$6=$SR$5,成绩录入!EK52,0)</f>
        <v>0</v>
      </c>
      <c r="WB49" s="248">
        <f>IF(WB$6=$SR$5,成绩录入!EL52,0)</f>
        <v>0</v>
      </c>
      <c r="WC49" s="248">
        <f>IF(WC$6=$SR$5,成绩录入!EM52,0)</f>
        <v>0</v>
      </c>
      <c r="WD49" s="248">
        <f>IF(WD$6=$SR$5,成绩录入!EN52,0)</f>
        <v>0</v>
      </c>
      <c r="WE49" s="248">
        <f>IF(WE$6=$SR$5,成绩录入!EO52,0)</f>
        <v>0</v>
      </c>
      <c r="WF49" s="248">
        <f>IF(WF$6=$SR$5,成绩录入!EP52,0)</f>
        <v>0</v>
      </c>
      <c r="WG49" s="248">
        <f>IF(WG$6=$SR$5,成绩录入!EQ52,0)</f>
        <v>0</v>
      </c>
      <c r="WH49" s="248">
        <f>IF(WH$6=$SR$5,成绩录入!ER52,0)</f>
        <v>0</v>
      </c>
      <c r="WI49" s="248">
        <f>IF(WI$6=$SR$5,成绩录入!ES52,0)</f>
        <v>0</v>
      </c>
      <c r="WJ49" s="248">
        <f>IF(WJ$6=$SR$5,成绩录入!ET52,0)</f>
        <v>0</v>
      </c>
      <c r="WK49" s="248">
        <f>IF(WK$6=$SR$5,成绩录入!EU52,0)</f>
        <v>0</v>
      </c>
      <c r="WL49" s="248">
        <f>IF(WL$6=$SR$5,成绩录入!EV52,0)</f>
        <v>0</v>
      </c>
      <c r="WM49" s="248">
        <f>IF(WM$6=$SR$5,成绩录入!EW52,0)</f>
        <v>0</v>
      </c>
      <c r="WN49" s="248">
        <f>IF(WN$6=$SR$5,成绩录入!EX52,0)</f>
        <v>0</v>
      </c>
      <c r="WO49" s="218">
        <f t="shared" si="32"/>
        <v>0</v>
      </c>
      <c r="WP49" s="166"/>
      <c r="WQ49" s="166"/>
      <c r="WR49" s="247">
        <f>IF(WR$6=$WQ$5,成绩录入!BC52,0)</f>
        <v>0</v>
      </c>
      <c r="WS49" s="248">
        <f>IF(WS$6=$WQ$5,成绩录入!BD52,0)</f>
        <v>0</v>
      </c>
      <c r="WT49" s="248">
        <f>IF(WT$6=$WQ$5,成绩录入!BE52,0)</f>
        <v>0</v>
      </c>
      <c r="WU49" s="248">
        <f>IF(WU$6=$WQ$5,成绩录入!BF52,0)</f>
        <v>0</v>
      </c>
      <c r="WV49" s="248">
        <f>IF(WV$6=$WQ$5,成绩录入!BG52,0)</f>
        <v>0</v>
      </c>
      <c r="WW49" s="248">
        <f>IF(WW$6=$WQ$5,成绩录入!BH52,0)</f>
        <v>0</v>
      </c>
      <c r="WX49" s="248">
        <f>IF(WX$6=$WQ$5,成绩录入!BI52,0)</f>
        <v>0</v>
      </c>
      <c r="WY49" s="248">
        <f>IF(WY$6=$WQ$5,成绩录入!BJ52,0)</f>
        <v>0</v>
      </c>
      <c r="WZ49" s="248">
        <f>IF(WZ$6=$WQ$5,成绩录入!BK52,0)</f>
        <v>0</v>
      </c>
      <c r="XA49" s="248">
        <f>IF(XA$6=$WQ$5,成绩录入!BL52,0)</f>
        <v>0</v>
      </c>
      <c r="XB49" s="248">
        <f>IF(XB$6=$WQ$5,成绩录入!BM52,0)</f>
        <v>0</v>
      </c>
      <c r="XC49" s="248">
        <f>IF(XC$6=$WQ$5,成绩录入!BN52,0)</f>
        <v>0</v>
      </c>
      <c r="XD49" s="248">
        <f>IF(XD$6=$WQ$5,成绩录入!BO52,0)</f>
        <v>0</v>
      </c>
      <c r="XE49" s="248">
        <f>IF(XE$6=$WQ$5,成绩录入!BP52,0)</f>
        <v>0</v>
      </c>
      <c r="XF49" s="248">
        <f>IF(XF$6=$WQ$5,成绩录入!BQ52,0)</f>
        <v>0</v>
      </c>
      <c r="XG49" s="248">
        <f>IF(XG$6=$WQ$5,成绩录入!BR52,0)</f>
        <v>0</v>
      </c>
      <c r="XH49" s="248">
        <f>IF(XH$6=$WQ$5,成绩录入!BS52,0)</f>
        <v>0</v>
      </c>
      <c r="XI49" s="248">
        <f>IF(XI$6=$WQ$5,成绩录入!BT52,0)</f>
        <v>0</v>
      </c>
      <c r="XJ49" s="248">
        <f>IF(XJ$6=$WQ$5,成绩录入!BU52,0)</f>
        <v>0</v>
      </c>
      <c r="XK49" s="248">
        <f>IF(XK$6=$WQ$5,成绩录入!BV52,0)</f>
        <v>0</v>
      </c>
      <c r="XL49" s="248">
        <f>IF(XL$6=$WQ$5,成绩录入!BW52,0)</f>
        <v>0</v>
      </c>
      <c r="XM49" s="248">
        <f>IF(XM$6=$WQ$5,成绩录入!BX52,0)</f>
        <v>0</v>
      </c>
      <c r="XN49" s="248">
        <f>IF(XN$6=$WQ$5,成绩录入!BY52,0)</f>
        <v>0</v>
      </c>
      <c r="XO49" s="248">
        <f>IF(XO$6=$WQ$5,成绩录入!BZ52,0)</f>
        <v>0</v>
      </c>
      <c r="XP49" s="248">
        <f>IF(XP$6=$WQ$5,成绩录入!CA52,0)</f>
        <v>0</v>
      </c>
      <c r="XQ49" s="248">
        <f>IF(XQ$6=$WQ$5,成绩录入!CB52,0)</f>
        <v>0</v>
      </c>
      <c r="XR49" s="248">
        <f>IF(XR$6=$WQ$5,成绩录入!CC52,0)</f>
        <v>0</v>
      </c>
      <c r="XS49" s="248">
        <f>IF(XS$6=$WQ$5,成绩录入!CD52,0)</f>
        <v>0</v>
      </c>
      <c r="XT49" s="248">
        <f>IF(XT$6=$WQ$5,成绩录入!CE52,0)</f>
        <v>0</v>
      </c>
      <c r="XU49" s="248">
        <f>IF(XU$6=$WQ$5,成绩录入!CF52,0)</f>
        <v>0</v>
      </c>
      <c r="XV49" s="248">
        <f>IF(XV$6=$WQ$5,成绩录入!CG52,0)</f>
        <v>0</v>
      </c>
      <c r="XW49" s="248">
        <f>IF(XW$6=$WQ$5,成绩录入!CH52,0)</f>
        <v>0</v>
      </c>
      <c r="XX49" s="248">
        <f>IF(XX$6=$WQ$5,成绩录入!CI52,0)</f>
        <v>0</v>
      </c>
      <c r="XY49" s="248">
        <f>IF(XY$6=$WQ$5,成绩录入!CJ52,0)</f>
        <v>0</v>
      </c>
      <c r="XZ49" s="248">
        <f>IF(XZ$6=$WQ$5,成绩录入!CK52,0)</f>
        <v>0</v>
      </c>
      <c r="YA49" s="248">
        <f>IF(YA$6=$WQ$5,成绩录入!CL52,0)</f>
        <v>0</v>
      </c>
      <c r="YB49" s="248">
        <f>IF(YB$6=$WQ$5,成绩录入!CM52,0)</f>
        <v>0</v>
      </c>
      <c r="YC49" s="248">
        <f>IF(YC$6=$WQ$5,成绩录入!CN52,0)</f>
        <v>0</v>
      </c>
      <c r="YD49" s="248">
        <f>IF(YD$6=$WQ$5,成绩录入!CO52,0)</f>
        <v>0</v>
      </c>
      <c r="YE49" s="248">
        <f>IF(YE$6=$WQ$5,成绩录入!CP52,0)</f>
        <v>0</v>
      </c>
      <c r="YF49" s="248">
        <f>IF(YF$6=$WQ$5,成绩录入!CQ52,0)</f>
        <v>0</v>
      </c>
      <c r="YG49" s="248">
        <f>IF(YG$6=$WQ$5,成绩录入!CR52,0)</f>
        <v>0</v>
      </c>
      <c r="YH49" s="248">
        <f>IF(YH$6=$WQ$5,成绩录入!CS52,0)</f>
        <v>0</v>
      </c>
      <c r="YI49" s="248">
        <f>IF(YI$6=$WQ$5,成绩录入!CT52,0)</f>
        <v>0</v>
      </c>
      <c r="YJ49" s="248">
        <f>IF(YJ$6=$WQ$5,成绩录入!CU52,0)</f>
        <v>0</v>
      </c>
      <c r="YK49" s="248">
        <f>IF(YK$6=$WQ$5,成绩录入!CV52,0)</f>
        <v>0</v>
      </c>
      <c r="YL49" s="248">
        <f>IF(YL$6=$WQ$5,成绩录入!CW52,0)</f>
        <v>0</v>
      </c>
      <c r="YM49" s="248">
        <f>IF(YM$6=$WQ$5,成绩录入!CX52,0)</f>
        <v>0</v>
      </c>
      <c r="YN49" s="248">
        <f>IF(YN$6=$WQ$5,成绩录入!CY52,0)</f>
        <v>0</v>
      </c>
      <c r="YO49" s="248">
        <f>IF(YO$6=$WQ$5,成绩录入!CZ52,0)</f>
        <v>0</v>
      </c>
      <c r="YP49" s="248">
        <f>IF(YP$6=$WQ$5,成绩录入!DA52,0)</f>
        <v>0</v>
      </c>
      <c r="YQ49" s="248">
        <f>IF(YQ$6=$WQ$5,成绩录入!DB52,0)</f>
        <v>0</v>
      </c>
      <c r="YR49" s="248">
        <f>IF(YR$6=$WQ$5,成绩录入!DC52,0)</f>
        <v>0</v>
      </c>
      <c r="YS49" s="248">
        <f>IF(YS$6=$WQ$5,成绩录入!DD52,0)</f>
        <v>0</v>
      </c>
      <c r="YT49" s="248">
        <f>IF(YT$6=$WQ$5,成绩录入!DE52,0)</f>
        <v>0</v>
      </c>
      <c r="YU49" s="248">
        <f>IF(YU$6=$WQ$5,成绩录入!DF52,0)</f>
        <v>0</v>
      </c>
      <c r="YV49" s="248">
        <f>IF(YV$6=$WQ$5,成绩录入!DG52,0)</f>
        <v>0</v>
      </c>
      <c r="YW49" s="248">
        <f>IF(YW$6=$WQ$5,成绩录入!DH52,0)</f>
        <v>0</v>
      </c>
      <c r="YX49" s="248">
        <f>IF(YX$6=$WQ$5,成绩录入!DI52,0)</f>
        <v>0</v>
      </c>
      <c r="YY49" s="248">
        <f>IF(YY$6=$WQ$5,成绩录入!DJ52,0)</f>
        <v>0</v>
      </c>
      <c r="YZ49" s="248">
        <f>IF(YZ$6=$WQ$5,成绩录入!DK52,0)</f>
        <v>0</v>
      </c>
      <c r="ZA49" s="248">
        <f>IF(ZA$6=$WQ$5,成绩录入!DL52,0)</f>
        <v>0</v>
      </c>
      <c r="ZB49" s="248">
        <f>IF(ZB$6=$WQ$5,成绩录入!DM52,0)</f>
        <v>0</v>
      </c>
      <c r="ZC49" s="248">
        <f>IF(ZC$6=$WQ$5,成绩录入!DN52,0)</f>
        <v>0</v>
      </c>
      <c r="ZD49" s="248">
        <f>IF(ZD$6=$WQ$5,成绩录入!DO52,0)</f>
        <v>0</v>
      </c>
      <c r="ZE49" s="248">
        <f>IF(ZE$6=$WQ$5,成绩录入!DP52,0)</f>
        <v>0</v>
      </c>
      <c r="ZF49" s="248">
        <f>IF(ZF$6=$WQ$5,成绩录入!DQ52,0)</f>
        <v>0</v>
      </c>
      <c r="ZG49" s="248">
        <f>IF(ZG$6=$WQ$5,成绩录入!DR52,0)</f>
        <v>0</v>
      </c>
      <c r="ZH49" s="248">
        <f>IF(ZH$6=$WQ$5,成绩录入!DS52,0)</f>
        <v>0</v>
      </c>
      <c r="ZI49" s="248">
        <f>IF(ZI$6=$WQ$5,成绩录入!DT52,0)</f>
        <v>0</v>
      </c>
      <c r="ZJ49" s="248">
        <f>IF(ZJ$6=$WQ$5,成绩录入!DU52,0)</f>
        <v>0</v>
      </c>
      <c r="ZK49" s="248">
        <f>IF(ZK$6=$WQ$5,成绩录入!DV52,0)</f>
        <v>0</v>
      </c>
      <c r="ZL49" s="248">
        <f>IF(ZL$6=$WQ$5,成绩录入!DW52,0)</f>
        <v>0</v>
      </c>
      <c r="ZM49" s="248">
        <f>IF(ZM$6=$WQ$5,成绩录入!DX52,0)</f>
        <v>0</v>
      </c>
      <c r="ZN49" s="248">
        <f>IF(ZN$6=$WQ$5,成绩录入!DY52,0)</f>
        <v>0</v>
      </c>
      <c r="ZO49" s="248">
        <f>IF(ZO$6=$WQ$5,成绩录入!DZ52,0)</f>
        <v>0</v>
      </c>
      <c r="ZP49" s="248">
        <f>IF(ZP$6=$WQ$5,成绩录入!EA52,0)</f>
        <v>0</v>
      </c>
      <c r="ZQ49" s="248">
        <f>IF(ZQ$6=$WQ$5,成绩录入!EB52,0)</f>
        <v>0</v>
      </c>
      <c r="ZR49" s="248">
        <f>IF(ZR$6=$WQ$5,成绩录入!EC52,0)</f>
        <v>0</v>
      </c>
      <c r="ZS49" s="248">
        <f>IF(ZS$6=$WQ$5,成绩录入!ED52,0)</f>
        <v>0</v>
      </c>
      <c r="ZT49" s="248">
        <f>IF(ZT$6=$WQ$5,成绩录入!EE52,0)</f>
        <v>0</v>
      </c>
      <c r="ZU49" s="248">
        <f>IF(ZU$6=$WQ$5,成绩录入!EF52,0)</f>
        <v>0</v>
      </c>
      <c r="ZV49" s="248">
        <f>IF(ZV$6=$WQ$5,成绩录入!EG52,0)</f>
        <v>0</v>
      </c>
      <c r="ZW49" s="248">
        <f>IF(ZW$6=$WQ$5,成绩录入!EH52,0)</f>
        <v>0</v>
      </c>
      <c r="ZX49" s="248">
        <f>IF(ZX$6=$WQ$5,成绩录入!EI52,0)</f>
        <v>0</v>
      </c>
      <c r="ZY49" s="248">
        <f>IF(ZY$6=$WQ$5,成绩录入!EJ52,0)</f>
        <v>0</v>
      </c>
      <c r="ZZ49" s="248">
        <f>IF(ZZ$6=$WQ$5,成绩录入!EK52,0)</f>
        <v>0</v>
      </c>
      <c r="AAA49" s="248">
        <f>IF(AAA$6=$WQ$5,成绩录入!EL52,0)</f>
        <v>0</v>
      </c>
      <c r="AAB49" s="248">
        <f>IF(AAB$6=$WQ$5,成绩录入!EM52,0)</f>
        <v>0</v>
      </c>
      <c r="AAC49" s="248">
        <f>IF(AAC$6=$WQ$5,成绩录入!EN52,0)</f>
        <v>0</v>
      </c>
      <c r="AAD49" s="248">
        <f>IF(AAD$6=$WQ$5,成绩录入!EO52,0)</f>
        <v>0</v>
      </c>
      <c r="AAE49" s="248">
        <f>IF(AAE$6=$WQ$5,成绩录入!EP52,0)</f>
        <v>0</v>
      </c>
      <c r="AAF49" s="248">
        <f>IF(AAF$6=$WQ$5,成绩录入!EQ52,0)</f>
        <v>0</v>
      </c>
      <c r="AAG49" s="248">
        <f>IF(AAG$6=$WQ$5,成绩录入!ER52,0)</f>
        <v>0</v>
      </c>
      <c r="AAH49" s="248">
        <f>IF(AAH$6=$WQ$5,成绩录入!ES52,0)</f>
        <v>0</v>
      </c>
      <c r="AAI49" s="248">
        <f>IF(AAI$6=$WQ$5,成绩录入!ET52,0)</f>
        <v>0</v>
      </c>
      <c r="AAJ49" s="248">
        <f>IF(AAJ$6=$WQ$5,成绩录入!EU52,0)</f>
        <v>0</v>
      </c>
      <c r="AAK49" s="248">
        <f>IF(AAK$6=$WQ$5,成绩录入!EV52,0)</f>
        <v>0</v>
      </c>
      <c r="AAL49" s="248">
        <f>IF(AAL$6=$WQ$5,成绩录入!EW52,0)</f>
        <v>0</v>
      </c>
      <c r="AAM49" s="248">
        <f>IF(AAM$6=$WQ$5,成绩录入!EX52,0)</f>
        <v>0</v>
      </c>
      <c r="AAN49" s="218">
        <f t="shared" si="33"/>
        <v>0</v>
      </c>
      <c r="AAO49" s="206"/>
      <c r="AAQ49" s="247">
        <f>IF(AAQ$6=$AAP$5,成绩录入!BC52,0)</f>
        <v>0</v>
      </c>
      <c r="AAR49" s="248">
        <f>IF(AAR$6=$AAP$5,成绩录入!BD52,0)</f>
        <v>0</v>
      </c>
      <c r="AAS49" s="248">
        <f>IF(AAS$6=$AAP$5,成绩录入!BE52,0)</f>
        <v>0</v>
      </c>
      <c r="AAT49" s="248">
        <f>IF(AAT$6=$AAP$5,成绩录入!BF52,0)</f>
        <v>0</v>
      </c>
      <c r="AAU49" s="248">
        <f>IF(AAU$6=$AAP$5,成绩录入!BG52,0)</f>
        <v>0</v>
      </c>
      <c r="AAV49" s="248">
        <f>IF(AAV$6=$AAP$5,成绩录入!BH52,0)</f>
        <v>0</v>
      </c>
      <c r="AAW49" s="248">
        <f>IF(AAW$6=$AAP$5,成绩录入!BI52,0)</f>
        <v>0</v>
      </c>
      <c r="AAX49" s="248">
        <f>IF(AAX$6=$AAP$5,成绩录入!BJ52,0)</f>
        <v>0</v>
      </c>
      <c r="AAY49" s="248">
        <f>IF(AAY$6=$AAP$5,成绩录入!BK52,0)</f>
        <v>0</v>
      </c>
      <c r="AAZ49" s="248">
        <f>IF(AAZ$6=$AAP$5,成绩录入!BL52,0)</f>
        <v>0</v>
      </c>
      <c r="ABA49" s="248">
        <f>IF(ABA$6=$AAP$5,成绩录入!BM52,0)</f>
        <v>0</v>
      </c>
      <c r="ABB49" s="248">
        <f>IF(ABB$6=$AAP$5,成绩录入!BN52,0)</f>
        <v>0</v>
      </c>
      <c r="ABC49" s="248">
        <f>IF(ABC$6=$AAP$5,成绩录入!BO52,0)</f>
        <v>0</v>
      </c>
      <c r="ABD49" s="248">
        <f>IF(ABD$6=$AAP$5,成绩录入!BP52,0)</f>
        <v>0</v>
      </c>
      <c r="ABE49" s="248">
        <f>IF(ABE$6=$AAP$5,成绩录入!BQ52,0)</f>
        <v>0</v>
      </c>
      <c r="ABF49" s="248">
        <f>IF(ABF$6=$AAP$5,成绩录入!BR52,0)</f>
        <v>0</v>
      </c>
      <c r="ABG49" s="248">
        <f>IF(ABG$6=$AAP$5,成绩录入!BS52,0)</f>
        <v>0</v>
      </c>
      <c r="ABH49" s="248">
        <f>IF(ABH$6=$AAP$5,成绩录入!BT52,0)</f>
        <v>0</v>
      </c>
      <c r="ABI49" s="248">
        <f>IF(ABI$6=$AAP$5,成绩录入!BU52,0)</f>
        <v>0</v>
      </c>
      <c r="ABJ49" s="248">
        <f>IF(ABJ$6=$AAP$5,成绩录入!BV52,0)</f>
        <v>0</v>
      </c>
      <c r="ABK49" s="248">
        <f>IF(ABK$6=$AAP$5,成绩录入!BW52,0)</f>
        <v>0</v>
      </c>
      <c r="ABL49" s="248">
        <f>IF(ABL$6=$AAP$5,成绩录入!BX52,0)</f>
        <v>0</v>
      </c>
      <c r="ABM49" s="248">
        <f>IF(ABM$6=$AAP$5,成绩录入!BY52,0)</f>
        <v>0</v>
      </c>
      <c r="ABN49" s="248">
        <f>IF(ABN$6=$AAP$5,成绩录入!BZ52,0)</f>
        <v>0</v>
      </c>
      <c r="ABO49" s="248">
        <f>IF(ABO$6=$AAP$5,成绩录入!CA52,0)</f>
        <v>0</v>
      </c>
      <c r="ABP49" s="248">
        <f>IF(ABP$6=$AAP$5,成绩录入!CB52,0)</f>
        <v>0</v>
      </c>
      <c r="ABQ49" s="248">
        <f>IF(ABQ$6=$AAP$5,成绩录入!CC52,0)</f>
        <v>0</v>
      </c>
      <c r="ABR49" s="248">
        <f>IF(ABR$6=$AAP$5,成绩录入!CD52,0)</f>
        <v>0</v>
      </c>
      <c r="ABS49" s="248">
        <f>IF(ABS$6=$AAP$5,成绩录入!CE52,0)</f>
        <v>0</v>
      </c>
      <c r="ABT49" s="248">
        <f>IF(ABT$6=$AAP$5,成绩录入!CF52,0)</f>
        <v>0</v>
      </c>
      <c r="ABU49" s="248">
        <f>IF(ABU$6=$AAP$5,成绩录入!CG52,0)</f>
        <v>0</v>
      </c>
      <c r="ABV49" s="248">
        <f>IF(ABV$6=$AAP$5,成绩录入!CH52,0)</f>
        <v>0</v>
      </c>
      <c r="ABW49" s="248">
        <f>IF(ABW$6=$AAP$5,成绩录入!CI52,0)</f>
        <v>0</v>
      </c>
      <c r="ABX49" s="248">
        <f>IF(ABX$6=$AAP$5,成绩录入!CJ52,0)</f>
        <v>0</v>
      </c>
      <c r="ABY49" s="248">
        <f>IF(ABY$6=$AAP$5,成绩录入!CK52,0)</f>
        <v>0</v>
      </c>
      <c r="ABZ49" s="248">
        <f>IF(ABZ$6=$AAP$5,成绩录入!CL52,0)</f>
        <v>0</v>
      </c>
      <c r="ACA49" s="248">
        <f>IF(ACA$6=$AAP$5,成绩录入!CM52,0)</f>
        <v>0</v>
      </c>
      <c r="ACB49" s="248">
        <f>IF(ACB$6=$AAP$5,成绩录入!CN52,0)</f>
        <v>0</v>
      </c>
      <c r="ACC49" s="248">
        <f>IF(ACC$6=$AAP$5,成绩录入!CO52,0)</f>
        <v>0</v>
      </c>
      <c r="ACD49" s="248">
        <f>IF(ACD$6=$AAP$5,成绩录入!CP52,0)</f>
        <v>0</v>
      </c>
      <c r="ACE49" s="248">
        <f>IF(ACE$6=$AAP$5,成绩录入!CQ52,0)</f>
        <v>0</v>
      </c>
      <c r="ACF49" s="248">
        <f>IF(ACF$6=$AAP$5,成绩录入!CR52,0)</f>
        <v>0</v>
      </c>
      <c r="ACG49" s="248">
        <f>IF(ACG$6=$AAP$5,成绩录入!CS52,0)</f>
        <v>0</v>
      </c>
      <c r="ACH49" s="248">
        <f>IF(ACH$6=$AAP$5,成绩录入!CT52,0)</f>
        <v>0</v>
      </c>
      <c r="ACI49" s="248">
        <f>IF(ACI$6=$AAP$5,成绩录入!CU52,0)</f>
        <v>0</v>
      </c>
      <c r="ACJ49" s="248">
        <f>IF(ACJ$6=$AAP$5,成绩录入!CV52,0)</f>
        <v>0</v>
      </c>
      <c r="ACK49" s="248">
        <f>IF(ACK$6=$AAP$5,成绩录入!CW52,0)</f>
        <v>0</v>
      </c>
      <c r="ACL49" s="248">
        <f>IF(ACL$6=$AAP$5,成绩录入!CX52,0)</f>
        <v>0</v>
      </c>
      <c r="ACM49" s="248">
        <f>IF(ACM$6=$AAP$5,成绩录入!CY52,0)</f>
        <v>0</v>
      </c>
      <c r="ACN49" s="248">
        <f>IF(ACN$6=$AAP$5,成绩录入!CZ52,0)</f>
        <v>0</v>
      </c>
      <c r="ACO49" s="248">
        <f>IF(ACO$6=$AAP$5,成绩录入!DA52,0)</f>
        <v>0</v>
      </c>
      <c r="ACP49" s="248">
        <f>IF(ACP$6=$AAP$5,成绩录入!DB52,0)</f>
        <v>0</v>
      </c>
      <c r="ACQ49" s="248">
        <f>IF(ACQ$6=$AAP$5,成绩录入!DC52,0)</f>
        <v>0</v>
      </c>
      <c r="ACR49" s="248">
        <f>IF(ACR$6=$AAP$5,成绩录入!DD52,0)</f>
        <v>0</v>
      </c>
      <c r="ACS49" s="248">
        <f>IF(ACS$6=$AAP$5,成绩录入!DE52,0)</f>
        <v>0</v>
      </c>
      <c r="ACT49" s="248">
        <f>IF(ACT$6=$AAP$5,成绩录入!DF52,0)</f>
        <v>0</v>
      </c>
      <c r="ACU49" s="248">
        <f>IF(ACU$6=$AAP$5,成绩录入!DG52,0)</f>
        <v>0</v>
      </c>
      <c r="ACV49" s="248">
        <f>IF(ACV$6=$AAP$5,成绩录入!DH52,0)</f>
        <v>0</v>
      </c>
      <c r="ACW49" s="248">
        <f>IF(ACW$6=$AAP$5,成绩录入!DI52,0)</f>
        <v>0</v>
      </c>
      <c r="ACX49" s="248">
        <f>IF(ACX$6=$AAP$5,成绩录入!DJ52,0)</f>
        <v>0</v>
      </c>
      <c r="ACY49" s="248">
        <f>IF(ACY$6=$AAP$5,成绩录入!DK52,0)</f>
        <v>0</v>
      </c>
      <c r="ACZ49" s="248">
        <f>IF(ACZ$6=$AAP$5,成绩录入!DL52,0)</f>
        <v>0</v>
      </c>
      <c r="ADA49" s="248">
        <f>IF(ADA$6=$AAP$5,成绩录入!DM52,0)</f>
        <v>0</v>
      </c>
      <c r="ADB49" s="248">
        <f>IF(ADB$6=$AAP$5,成绩录入!DN52,0)</f>
        <v>0</v>
      </c>
      <c r="ADC49" s="248">
        <f>IF(ADC$6=$AAP$5,成绩录入!DO52,0)</f>
        <v>0</v>
      </c>
      <c r="ADD49" s="248">
        <f>IF(ADD$6=$AAP$5,成绩录入!DP52,0)</f>
        <v>0</v>
      </c>
      <c r="ADE49" s="248">
        <f>IF(ADE$6=$AAP$5,成绩录入!DQ52,0)</f>
        <v>0</v>
      </c>
      <c r="ADF49" s="248">
        <f>IF(ADF$6=$AAP$5,成绩录入!DR52,0)</f>
        <v>0</v>
      </c>
      <c r="ADG49" s="248">
        <f>IF(ADG$6=$AAP$5,成绩录入!DS52,0)</f>
        <v>0</v>
      </c>
      <c r="ADH49" s="248">
        <f>IF(ADH$6=$AAP$5,成绩录入!DT52,0)</f>
        <v>0</v>
      </c>
      <c r="ADI49" s="248">
        <f>IF(ADI$6=$AAP$5,成绩录入!DU52,0)</f>
        <v>0</v>
      </c>
      <c r="ADJ49" s="248">
        <f>IF(ADJ$6=$AAP$5,成绩录入!DV52,0)</f>
        <v>0</v>
      </c>
      <c r="ADK49" s="248">
        <f>IF(ADK$6=$AAP$5,成绩录入!DW52,0)</f>
        <v>0</v>
      </c>
      <c r="ADL49" s="248">
        <f>IF(ADL$6=$AAP$5,成绩录入!DX52,0)</f>
        <v>0</v>
      </c>
      <c r="ADM49" s="248">
        <f>IF(ADM$6=$AAP$5,成绩录入!DY52,0)</f>
        <v>0</v>
      </c>
      <c r="ADN49" s="248">
        <f>IF(ADN$6=$AAP$5,成绩录入!DZ52,0)</f>
        <v>0</v>
      </c>
      <c r="ADO49" s="248">
        <f>IF(ADO$6=$AAP$5,成绩录入!EA52,0)</f>
        <v>0</v>
      </c>
      <c r="ADP49" s="248">
        <f>IF(ADP$6=$AAP$5,成绩录入!EB52,0)</f>
        <v>0</v>
      </c>
      <c r="ADQ49" s="248">
        <f>IF(ADQ$6=$AAP$5,成绩录入!EC52,0)</f>
        <v>0</v>
      </c>
      <c r="ADR49" s="248">
        <f>IF(ADR$6=$AAP$5,成绩录入!ED52,0)</f>
        <v>0</v>
      </c>
      <c r="ADS49" s="248">
        <f>IF(ADS$6=$AAP$5,成绩录入!EE52,0)</f>
        <v>0</v>
      </c>
      <c r="ADT49" s="248">
        <f>IF(ADT$6=$AAP$5,成绩录入!EF52,0)</f>
        <v>0</v>
      </c>
      <c r="ADU49" s="248">
        <f>IF(ADU$6=$AAP$5,成绩录入!EG52,0)</f>
        <v>0</v>
      </c>
      <c r="ADV49" s="248">
        <f>IF(ADV$6=$AAP$5,成绩录入!EH52,0)</f>
        <v>0</v>
      </c>
      <c r="ADW49" s="248">
        <f>IF(ADW$6=$AAP$5,成绩录入!EI52,0)</f>
        <v>0</v>
      </c>
      <c r="ADX49" s="248">
        <f>IF(ADX$6=$AAP$5,成绩录入!EJ52,0)</f>
        <v>0</v>
      </c>
      <c r="ADY49" s="248">
        <f>IF(ADY$6=$AAP$5,成绩录入!EK52,0)</f>
        <v>0</v>
      </c>
      <c r="ADZ49" s="248">
        <f>IF(ADZ$6=$AAP$5,成绩录入!EL52,0)</f>
        <v>0</v>
      </c>
      <c r="AEA49" s="248">
        <f>IF(AEA$6=$AAP$5,成绩录入!EM52,0)</f>
        <v>0</v>
      </c>
      <c r="AEB49" s="248">
        <f>IF(AEB$6=$AAP$5,成绩录入!EN52,0)</f>
        <v>0</v>
      </c>
      <c r="AEC49" s="248">
        <f>IF(AEC$6=$AAP$5,成绩录入!EO52,0)</f>
        <v>0</v>
      </c>
      <c r="AED49" s="248">
        <f>IF(AED$6=$AAP$5,成绩录入!EP52,0)</f>
        <v>0</v>
      </c>
      <c r="AEE49" s="248">
        <f>IF(AEE$6=$AAP$5,成绩录入!EQ52,0)</f>
        <v>0</v>
      </c>
      <c r="AEF49" s="248">
        <f>IF(AEF$6=$AAP$5,成绩录入!ER52,0)</f>
        <v>0</v>
      </c>
      <c r="AEG49" s="248">
        <f>IF(AEG$6=$AAP$5,成绩录入!ES52,0)</f>
        <v>0</v>
      </c>
      <c r="AEH49" s="248">
        <f>IF(AEH$6=$AAP$5,成绩录入!ET52,0)</f>
        <v>0</v>
      </c>
      <c r="AEI49" s="248">
        <f>IF(AEI$6=$AAP$5,成绩录入!EU52,0)</f>
        <v>0</v>
      </c>
      <c r="AEJ49" s="248">
        <f>IF(AEJ$6=$AAP$5,成绩录入!EV52,0)</f>
        <v>0</v>
      </c>
      <c r="AEK49" s="248">
        <f>IF(AEK$6=$AAP$5,成绩录入!EW52,0)</f>
        <v>0</v>
      </c>
      <c r="AEL49" s="248">
        <f>IF(AEL$6=$AAP$5,成绩录入!EX52,0)</f>
        <v>0</v>
      </c>
      <c r="AEM49" s="218">
        <f t="shared" si="34"/>
        <v>0</v>
      </c>
      <c r="AEN49" s="166"/>
      <c r="AEO49" s="166"/>
      <c r="AEP49" s="247">
        <f>IF(AEP$6=$AEO$5,成绩录入!BC52,0)</f>
        <v>0</v>
      </c>
      <c r="AEQ49" s="248">
        <f>IF(AEQ$6=$AEO$5,成绩录入!BD52,0)</f>
        <v>0</v>
      </c>
      <c r="AER49" s="248">
        <f>IF(AER$6=$AEO$5,成绩录入!BE52,0)</f>
        <v>0</v>
      </c>
      <c r="AES49" s="248">
        <f>IF(AES$6=$AEO$5,成绩录入!BF52,0)</f>
        <v>0</v>
      </c>
      <c r="AET49" s="248">
        <f>IF(AET$6=$AEO$5,成绩录入!BG52,0)</f>
        <v>0</v>
      </c>
      <c r="AEU49" s="248">
        <f>IF(AEU$6=$AEO$5,成绩录入!BH52,0)</f>
        <v>0</v>
      </c>
      <c r="AEV49" s="248">
        <f>IF(AEV$6=$AEO$5,成绩录入!BI52,0)</f>
        <v>0</v>
      </c>
      <c r="AEW49" s="248">
        <f>IF(AEW$6=$AEO$5,成绩录入!BJ52,0)</f>
        <v>0</v>
      </c>
      <c r="AEX49" s="248">
        <f>IF(AEX$6=$AEO$5,成绩录入!BK52,0)</f>
        <v>0</v>
      </c>
      <c r="AEY49" s="248">
        <f>IF(AEY$6=$AEO$5,成绩录入!BL52,0)</f>
        <v>0</v>
      </c>
      <c r="AEZ49" s="248">
        <f>IF(AEZ$6=$AEO$5,成绩录入!BM52,0)</f>
        <v>0</v>
      </c>
      <c r="AFA49" s="248">
        <f>IF(AFA$6=$AEO$5,成绩录入!BN52,0)</f>
        <v>0</v>
      </c>
      <c r="AFB49" s="248">
        <f>IF(AFB$6=$AEO$5,成绩录入!BO52,0)</f>
        <v>0</v>
      </c>
      <c r="AFC49" s="248">
        <f>IF(AFC$6=$AEO$5,成绩录入!BP52,0)</f>
        <v>0</v>
      </c>
      <c r="AFD49" s="248">
        <f>IF(AFD$6=$AEO$5,成绩录入!BQ52,0)</f>
        <v>0</v>
      </c>
      <c r="AFE49" s="248">
        <f>IF(AFE$6=$AEO$5,成绩录入!BR52,0)</f>
        <v>0</v>
      </c>
      <c r="AFF49" s="248">
        <f>IF(AFF$6=$AEO$5,成绩录入!BS52,0)</f>
        <v>0</v>
      </c>
      <c r="AFG49" s="248">
        <f>IF(AFG$6=$AEO$5,成绩录入!BT52,0)</f>
        <v>0</v>
      </c>
      <c r="AFH49" s="248">
        <f>IF(AFH$6=$AEO$5,成绩录入!BU52,0)</f>
        <v>0</v>
      </c>
      <c r="AFI49" s="248">
        <f>IF(AFI$6=$AEO$5,成绩录入!BV52,0)</f>
        <v>0</v>
      </c>
      <c r="AFJ49" s="248">
        <f>IF(AFJ$6=$AEO$5,成绩录入!BW52,0)</f>
        <v>0</v>
      </c>
      <c r="AFK49" s="248">
        <f>IF(AFK$6=$AEO$5,成绩录入!BX52,0)</f>
        <v>0</v>
      </c>
      <c r="AFL49" s="248">
        <f>IF(AFL$6=$AEO$5,成绩录入!BY52,0)</f>
        <v>0</v>
      </c>
      <c r="AFM49" s="248">
        <f>IF(AFM$6=$AEO$5,成绩录入!BZ52,0)</f>
        <v>0</v>
      </c>
      <c r="AFN49" s="248">
        <f>IF(AFN$6=$AEO$5,成绩录入!CA52,0)</f>
        <v>0</v>
      </c>
      <c r="AFO49" s="248">
        <f>IF(AFO$6=$AEO$5,成绩录入!CB52,0)</f>
        <v>0</v>
      </c>
      <c r="AFP49" s="248">
        <f>IF(AFP$6=$AEO$5,成绩录入!CC52,0)</f>
        <v>0</v>
      </c>
      <c r="AFQ49" s="248">
        <f>IF(AFQ$6=$AEO$5,成绩录入!CD52,0)</f>
        <v>0</v>
      </c>
      <c r="AFR49" s="248">
        <f>IF(AFR$6=$AEO$5,成绩录入!CE52,0)</f>
        <v>0</v>
      </c>
      <c r="AFS49" s="248">
        <f>IF(AFS$6=$AEO$5,成绩录入!CF52,0)</f>
        <v>0</v>
      </c>
      <c r="AFT49" s="248">
        <f>IF(AFT$6=$AEO$5,成绩录入!CG52,0)</f>
        <v>0</v>
      </c>
      <c r="AFU49" s="248">
        <f>IF(AFU$6=$AEO$5,成绩录入!CH52,0)</f>
        <v>0</v>
      </c>
      <c r="AFV49" s="248">
        <f>IF(AFV$6=$AEO$5,成绩录入!CI52,0)</f>
        <v>0</v>
      </c>
      <c r="AFW49" s="248">
        <f>IF(AFW$6=$AEO$5,成绩录入!CJ52,0)</f>
        <v>0</v>
      </c>
      <c r="AFX49" s="248">
        <f>IF(AFX$6=$AEO$5,成绩录入!CK52,0)</f>
        <v>0</v>
      </c>
      <c r="AFY49" s="248">
        <f>IF(AFY$6=$AEO$5,成绩录入!CL52,0)</f>
        <v>0</v>
      </c>
      <c r="AFZ49" s="248">
        <f>IF(AFZ$6=$AEO$5,成绩录入!CM52,0)</f>
        <v>0</v>
      </c>
      <c r="AGA49" s="248">
        <f>IF(AGA$6=$AEO$5,成绩录入!CN52,0)</f>
        <v>0</v>
      </c>
      <c r="AGB49" s="248">
        <f>IF(AGB$6=$AEO$5,成绩录入!CO52,0)</f>
        <v>0</v>
      </c>
      <c r="AGC49" s="248">
        <f>IF(AGC$6=$AEO$5,成绩录入!CP52,0)</f>
        <v>0</v>
      </c>
      <c r="AGD49" s="248">
        <f>IF(AGD$6=$AEO$5,成绩录入!CQ52,0)</f>
        <v>0</v>
      </c>
      <c r="AGE49" s="248">
        <f>IF(AGE$6=$AEO$5,成绩录入!CR52,0)</f>
        <v>0</v>
      </c>
      <c r="AGF49" s="248">
        <f>IF(AGF$6=$AEO$5,成绩录入!CS52,0)</f>
        <v>0</v>
      </c>
      <c r="AGG49" s="248">
        <f>IF(AGG$6=$AEO$5,成绩录入!CT52,0)</f>
        <v>0</v>
      </c>
      <c r="AGH49" s="248">
        <f>IF(AGH$6=$AEO$5,成绩录入!CU52,0)</f>
        <v>0</v>
      </c>
      <c r="AGI49" s="248">
        <f>IF(AGI$6=$AEO$5,成绩录入!CV52,0)</f>
        <v>0</v>
      </c>
      <c r="AGJ49" s="248">
        <f>IF(AGJ$6=$AEO$5,成绩录入!CW52,0)</f>
        <v>0</v>
      </c>
      <c r="AGK49" s="248">
        <f>IF(AGK$6=$AEO$5,成绩录入!CX52,0)</f>
        <v>0</v>
      </c>
      <c r="AGL49" s="248">
        <f>IF(AGL$6=$AEO$5,成绩录入!CY52,0)</f>
        <v>0</v>
      </c>
      <c r="AGM49" s="248">
        <f>IF(AGM$6=$AEO$5,成绩录入!CZ52,0)</f>
        <v>0</v>
      </c>
      <c r="AGN49" s="248">
        <f>IF(AGN$6=$AEO$5,成绩录入!DA52,0)</f>
        <v>0</v>
      </c>
      <c r="AGO49" s="248">
        <f>IF(AGO$6=$AEO$5,成绩录入!DB52,0)</f>
        <v>0</v>
      </c>
      <c r="AGP49" s="248">
        <f>IF(AGP$6=$AEO$5,成绩录入!DC52,0)</f>
        <v>0</v>
      </c>
      <c r="AGQ49" s="248">
        <f>IF(AGQ$6=$AEO$5,成绩录入!DD52,0)</f>
        <v>0</v>
      </c>
      <c r="AGR49" s="248">
        <f>IF(AGR$6=$AEO$5,成绩录入!DE52,0)</f>
        <v>0</v>
      </c>
      <c r="AGS49" s="248">
        <f>IF(AGS$6=$AEO$5,成绩录入!DF52,0)</f>
        <v>0</v>
      </c>
      <c r="AGT49" s="248">
        <f>IF(AGT$6=$AEO$5,成绩录入!DG52,0)</f>
        <v>0</v>
      </c>
      <c r="AGU49" s="248">
        <f>IF(AGU$6=$AEO$5,成绩录入!DH52,0)</f>
        <v>0</v>
      </c>
      <c r="AGV49" s="248">
        <f>IF(AGV$6=$AEO$5,成绩录入!DI52,0)</f>
        <v>0</v>
      </c>
      <c r="AGW49" s="248">
        <f>IF(AGW$6=$AEO$5,成绩录入!DJ52,0)</f>
        <v>0</v>
      </c>
      <c r="AGX49" s="248">
        <f>IF(AGX$6=$AEO$5,成绩录入!DK52,0)</f>
        <v>0</v>
      </c>
      <c r="AGY49" s="248">
        <f>IF(AGY$6=$AEO$5,成绩录入!DL52,0)</f>
        <v>0</v>
      </c>
      <c r="AGZ49" s="248">
        <f>IF(AGZ$6=$AEO$5,成绩录入!DM52,0)</f>
        <v>0</v>
      </c>
      <c r="AHA49" s="248">
        <f>IF(AHA$6=$AEO$5,成绩录入!DN52,0)</f>
        <v>0</v>
      </c>
      <c r="AHB49" s="248">
        <f>IF(AHB$6=$AEO$5,成绩录入!DO52,0)</f>
        <v>0</v>
      </c>
      <c r="AHC49" s="248">
        <f>IF(AHC$6=$AEO$5,成绩录入!DP52,0)</f>
        <v>0</v>
      </c>
      <c r="AHD49" s="248">
        <f>IF(AHD$6=$AEO$5,成绩录入!DQ52,0)</f>
        <v>0</v>
      </c>
      <c r="AHE49" s="248">
        <f>IF(AHE$6=$AEO$5,成绩录入!DR52,0)</f>
        <v>0</v>
      </c>
      <c r="AHF49" s="248">
        <f>IF(AHF$6=$AEO$5,成绩录入!DS52,0)</f>
        <v>0</v>
      </c>
      <c r="AHG49" s="248">
        <f>IF(AHG$6=$AEO$5,成绩录入!DT52,0)</f>
        <v>0</v>
      </c>
      <c r="AHH49" s="248">
        <f>IF(AHH$6=$AEO$5,成绩录入!DU52,0)</f>
        <v>0</v>
      </c>
      <c r="AHI49" s="248">
        <f>IF(AHI$6=$AEO$5,成绩录入!DV52,0)</f>
        <v>0</v>
      </c>
      <c r="AHJ49" s="248">
        <f>IF(AHJ$6=$AEO$5,成绩录入!DW52,0)</f>
        <v>0</v>
      </c>
      <c r="AHK49" s="248">
        <f>IF(AHK$6=$AEO$5,成绩录入!DX52,0)</f>
        <v>0</v>
      </c>
      <c r="AHL49" s="248">
        <f>IF(AHL$6=$AEO$5,成绩录入!DY52,0)</f>
        <v>0</v>
      </c>
      <c r="AHM49" s="248">
        <f>IF(AHM$6=$AEO$5,成绩录入!DZ52,0)</f>
        <v>0</v>
      </c>
      <c r="AHN49" s="248">
        <f>IF(AHN$6=$AEO$5,成绩录入!EA52,0)</f>
        <v>0</v>
      </c>
      <c r="AHO49" s="248">
        <f>IF(AHO$6=$AEO$5,成绩录入!EB52,0)</f>
        <v>0</v>
      </c>
      <c r="AHP49" s="248">
        <f>IF(AHP$6=$AEO$5,成绩录入!EC52,0)</f>
        <v>0</v>
      </c>
      <c r="AHQ49" s="248">
        <f>IF(AHQ$6=$AEO$5,成绩录入!ED52,0)</f>
        <v>0</v>
      </c>
      <c r="AHR49" s="248">
        <f>IF(AHR$6=$AEO$5,成绩录入!EE52,0)</f>
        <v>0</v>
      </c>
      <c r="AHS49" s="248">
        <f>IF(AHS$6=$AEO$5,成绩录入!EF52,0)</f>
        <v>0</v>
      </c>
      <c r="AHT49" s="248">
        <f>IF(AHT$6=$AEO$5,成绩录入!EG52,0)</f>
        <v>0</v>
      </c>
      <c r="AHU49" s="248">
        <f>IF(AHU$6=$AEO$5,成绩录入!EH52,0)</f>
        <v>0</v>
      </c>
      <c r="AHV49" s="248">
        <f>IF(AHV$6=$AEO$5,成绩录入!EI52,0)</f>
        <v>0</v>
      </c>
      <c r="AHW49" s="248">
        <f>IF(AHW$6=$AEO$5,成绩录入!EJ52,0)</f>
        <v>0</v>
      </c>
      <c r="AHX49" s="248">
        <f>IF(AHX$6=$AEO$5,成绩录入!EK52,0)</f>
        <v>0</v>
      </c>
      <c r="AHY49" s="248">
        <f>IF(AHY$6=$AEO$5,成绩录入!EL52,0)</f>
        <v>0</v>
      </c>
      <c r="AHZ49" s="248">
        <f>IF(AHZ$6=$AEO$5,成绩录入!EM52,0)</f>
        <v>0</v>
      </c>
      <c r="AIA49" s="248">
        <f>IF(AIA$6=$AEO$5,成绩录入!EN52,0)</f>
        <v>0</v>
      </c>
      <c r="AIB49" s="248">
        <f>IF(AIB$6=$AEO$5,成绩录入!EO52,0)</f>
        <v>0</v>
      </c>
      <c r="AIC49" s="248">
        <f>IF(AIC$6=$AEO$5,成绩录入!EP52,0)</f>
        <v>0</v>
      </c>
      <c r="AID49" s="248">
        <f>IF(AID$6=$AEO$5,成绩录入!EQ52,0)</f>
        <v>0</v>
      </c>
      <c r="AIE49" s="248">
        <f>IF(AIE$6=$AEO$5,成绩录入!ER52,0)</f>
        <v>0</v>
      </c>
      <c r="AIF49" s="248">
        <f>IF(AIF$6=$AEO$5,成绩录入!ES52,0)</f>
        <v>0</v>
      </c>
      <c r="AIG49" s="248">
        <f>IF(AIG$6=$AEO$5,成绩录入!ET52,0)</f>
        <v>0</v>
      </c>
      <c r="AIH49" s="248">
        <f>IF(AIH$6=$AEO$5,成绩录入!EU52,0)</f>
        <v>0</v>
      </c>
      <c r="AII49" s="248">
        <f>IF(AII$6=$AEO$5,成绩录入!EV52,0)</f>
        <v>0</v>
      </c>
      <c r="AIJ49" s="248">
        <f>IF(AIJ$6=$AEO$5,成绩录入!EW52,0)</f>
        <v>0</v>
      </c>
      <c r="AIK49" s="248">
        <f>IF(AIK$6=$AEO$5,成绩录入!EX52,0)</f>
        <v>0</v>
      </c>
      <c r="AIL49" s="218">
        <f t="shared" si="35"/>
        <v>0</v>
      </c>
      <c r="AIN49" s="214" t="str">
        <f>初始录入!A54</f>
        <v/>
      </c>
      <c r="AIO49" s="215">
        <f>初始录入!B54</f>
        <v>0</v>
      </c>
      <c r="AIP49" s="216">
        <f>初始录入!C54</f>
        <v>0</v>
      </c>
      <c r="AIQ49" s="314">
        <f>IF(平时!D47&lt;&gt;"",平时!D47,0)</f>
        <v>0</v>
      </c>
      <c r="AIR49" s="324" t="str">
        <f t="shared" si="89"/>
        <v/>
      </c>
      <c r="AIS49" s="314">
        <f>IF(过程!D47&lt;&gt;"",过程!D47,0)</f>
        <v>0</v>
      </c>
      <c r="AIT49" s="324" t="str">
        <f t="shared" si="90"/>
        <v/>
      </c>
      <c r="AIU49" s="216">
        <f>IF(期末!D47&lt;&gt;"",期末!D47,0)</f>
        <v>0</v>
      </c>
      <c r="AIV49" s="324" t="str">
        <f t="shared" si="91"/>
        <v/>
      </c>
      <c r="AIW49" s="325">
        <f t="shared" si="92"/>
        <v>0</v>
      </c>
      <c r="AIX49" s="314">
        <f>IF(平时!E47&lt;&gt;"",平时!E47,0)</f>
        <v>0</v>
      </c>
      <c r="AIY49" s="324" t="str">
        <f t="shared" si="93"/>
        <v/>
      </c>
      <c r="AIZ49" s="314">
        <f>IF(过程!E47&lt;&gt;"",过程!E47,0)</f>
        <v>0</v>
      </c>
      <c r="AJA49" s="324" t="str">
        <f t="shared" si="94"/>
        <v/>
      </c>
      <c r="AJB49" s="216">
        <f>IF(期末!E47&lt;&gt;"",期末!E47,0)</f>
        <v>0</v>
      </c>
      <c r="AJC49" s="324" t="str">
        <f t="shared" si="95"/>
        <v/>
      </c>
      <c r="AJD49" s="325">
        <f t="shared" si="96"/>
        <v>0</v>
      </c>
      <c r="AJE49" s="314">
        <f>IF(平时!F47&lt;&gt;"",平时!F47,0)</f>
        <v>0</v>
      </c>
      <c r="AJF49" s="324" t="str">
        <f t="shared" si="97"/>
        <v/>
      </c>
      <c r="AJG49" s="314">
        <f>IF(过程!F47&lt;&gt;"",过程!F47,0)</f>
        <v>0</v>
      </c>
      <c r="AJH49" s="324" t="str">
        <f t="shared" si="98"/>
        <v/>
      </c>
      <c r="AJI49" s="216">
        <f>IF(期末!F47&lt;&gt;"",期末!F47,0)</f>
        <v>0</v>
      </c>
      <c r="AJJ49" s="324" t="str">
        <f t="shared" si="99"/>
        <v/>
      </c>
      <c r="AJK49" s="325">
        <f t="shared" si="100"/>
        <v>0</v>
      </c>
      <c r="AJL49" s="314">
        <f>IF(平时!G47&lt;&gt;"",平时!G47,0)</f>
        <v>0</v>
      </c>
      <c r="AJM49" s="324" t="str">
        <f t="shared" si="101"/>
        <v/>
      </c>
      <c r="AJN49" s="314">
        <f>IF(过程!G47&lt;&gt;"",过程!G47,0)</f>
        <v>0</v>
      </c>
      <c r="AJO49" s="324" t="str">
        <f t="shared" si="102"/>
        <v/>
      </c>
      <c r="AJP49" s="216">
        <f>IF(期末!G47&lt;&gt;"",期末!G47,0)</f>
        <v>0</v>
      </c>
      <c r="AJQ49" s="324" t="str">
        <f t="shared" si="103"/>
        <v/>
      </c>
      <c r="AJR49" s="325">
        <f t="shared" si="104"/>
        <v>0</v>
      </c>
      <c r="AJS49" s="314">
        <f>IF(平时!H47&lt;&gt;"",平时!H47,0)</f>
        <v>0</v>
      </c>
      <c r="AJT49" s="324" t="str">
        <f t="shared" si="105"/>
        <v/>
      </c>
      <c r="AJU49" s="314">
        <f>IF(过程!H47&lt;&gt;"",过程!H47,0)</f>
        <v>0</v>
      </c>
      <c r="AJV49" s="324" t="str">
        <f t="shared" si="106"/>
        <v/>
      </c>
      <c r="AJW49" s="216">
        <f>IF(期末!H47&lt;&gt;"",期末!H47,0)</f>
        <v>0</v>
      </c>
      <c r="AJX49" s="324" t="str">
        <f t="shared" si="107"/>
        <v/>
      </c>
      <c r="AJY49" s="326">
        <f t="shared" si="108"/>
        <v>0</v>
      </c>
      <c r="AKA49" s="216" t="str">
        <f>初始录入!A54</f>
        <v/>
      </c>
      <c r="AKB49" s="216">
        <f>初始录入!B54</f>
        <v>0</v>
      </c>
      <c r="AKC49" s="216">
        <f>初始录入!C54</f>
        <v>0</v>
      </c>
      <c r="AKD49" s="327" t="str">
        <f>IF(初始录入!$E54=初始录入!$K$2,达成度!$D62,"")</f>
        <v/>
      </c>
      <c r="AKE49" s="327" t="str">
        <f>IF(初始录入!$E54=初始录入!$K$3,达成度!D62,"")</f>
        <v/>
      </c>
      <c r="AKF49" s="216" t="str">
        <f>IF(初始录入!$E54=初始录入!$K$4,达成度!D62,"")</f>
        <v/>
      </c>
      <c r="AKG49" s="216" t="str">
        <f>IF(初始录入!$E54=初始录入!$K$5,达成度!D62,"")</f>
        <v/>
      </c>
      <c r="AKH49" s="327" t="str">
        <f>IF(初始录入!$E54=初始录入!$K$2,达成度!E62,"")</f>
        <v/>
      </c>
      <c r="AKI49" s="327" t="str">
        <f>IF(初始录入!$E54=初始录入!$K$3,达成度!E62,"")</f>
        <v/>
      </c>
      <c r="AKJ49" s="216" t="str">
        <f>IF(初始录入!$E54=初始录入!$K$4,达成度!E62,"")</f>
        <v/>
      </c>
      <c r="AKK49" s="216" t="str">
        <f>IF(初始录入!$E54=初始录入!$K$5,达成度!E62,"")</f>
        <v/>
      </c>
      <c r="AKL49" s="327" t="str">
        <f>IF(初始录入!$E54=初始录入!$K$2,达成度!F62,"")</f>
        <v/>
      </c>
      <c r="AKM49" s="327" t="str">
        <f>IF(初始录入!$E54=初始录入!$K$3,达成度!F62,"")</f>
        <v/>
      </c>
      <c r="AKN49" s="216" t="str">
        <f>IF(初始录入!$E54=初始录入!$K$4,达成度!F62,"")</f>
        <v/>
      </c>
      <c r="AKO49" s="216" t="str">
        <f>IF(初始录入!$E54=初始录入!$K$5,达成度!F62,"")</f>
        <v/>
      </c>
      <c r="AKP49" s="327" t="str">
        <f>IF(初始录入!$E54=初始录入!$K$2,达成度!H62,"")</f>
        <v/>
      </c>
      <c r="AKQ49" s="327" t="str">
        <f>IF(初始录入!$E54=初始录入!$K$3,达成度!H62,"")</f>
        <v/>
      </c>
      <c r="AKR49" s="216" t="str">
        <f>IF(初始录入!$E54=初始录入!$K$4,达成度!H62,"")</f>
        <v/>
      </c>
      <c r="AKS49" s="216" t="str">
        <f>IF(初始录入!$E54=初始录入!$K$5,达成度!H62,"")</f>
        <v/>
      </c>
      <c r="AKT49" s="327" t="str">
        <f>IF(初始录入!$E54=初始录入!$K$2,达成度!I62,"")</f>
        <v/>
      </c>
      <c r="AKU49" s="327" t="str">
        <f>IF(初始录入!$E54=初始录入!$K$3,达成度!I62,"")</f>
        <v/>
      </c>
      <c r="AKV49" s="216" t="str">
        <f>IF(初始录入!$E54=初始录入!$K$4,达成度!I62,"")</f>
        <v/>
      </c>
      <c r="AKW49" s="216" t="str">
        <f>IF(初始录入!$E54=初始录入!$K$5,达成度!I62,"")</f>
        <v/>
      </c>
      <c r="AKX49" s="327" t="str">
        <f>IF(初始录入!$E54=初始录入!$K$2,达成度!J62,"")</f>
        <v/>
      </c>
      <c r="AKY49" s="327" t="str">
        <f>IF(初始录入!$E54=初始录入!$K$3,达成度!J62,"")</f>
        <v/>
      </c>
      <c r="AKZ49" s="216" t="str">
        <f>IF(初始录入!$E54=初始录入!$K$4,达成度!J62,"")</f>
        <v/>
      </c>
      <c r="ALA49" s="216" t="str">
        <f>IF(初始录入!$E54=初始录入!$K$5,达成度!J62,"")</f>
        <v/>
      </c>
      <c r="ALB49" s="327" t="str">
        <f>IF(初始录入!$E54=初始录入!$K$2,达成度!L62,"")</f>
        <v/>
      </c>
      <c r="ALC49" s="327" t="str">
        <f>IF(初始录入!$E54=初始录入!$K$3,达成度!L62,"")</f>
        <v/>
      </c>
      <c r="ALD49" s="216" t="str">
        <f>IF(初始录入!$E54=初始录入!$K$4,达成度!L62,"")</f>
        <v/>
      </c>
      <c r="ALE49" s="216" t="str">
        <f>IF(初始录入!$E54=初始录入!$K$5,达成度!L62,"")</f>
        <v/>
      </c>
      <c r="ALF49" s="327" t="str">
        <f>IF(初始录入!$E54=初始录入!$K$2,达成度!M62,"")</f>
        <v/>
      </c>
      <c r="ALG49" s="327" t="str">
        <f>IF(初始录入!$E54=初始录入!$K$3,达成度!M62,"")</f>
        <v/>
      </c>
      <c r="ALH49" s="216" t="str">
        <f>IF(初始录入!$E54=初始录入!$K$4,达成度!M62,"")</f>
        <v/>
      </c>
      <c r="ALI49" s="216" t="str">
        <f>IF(初始录入!$E54=初始录入!$K$5,达成度!M62,"")</f>
        <v/>
      </c>
      <c r="ALJ49" s="327" t="str">
        <f>IF(初始录入!$E54=初始录入!$K$2,达成度!N62,"")</f>
        <v/>
      </c>
      <c r="ALK49" s="327" t="str">
        <f>IF(初始录入!$E54=初始录入!$K$3,达成度!N62,"")</f>
        <v/>
      </c>
      <c r="ALL49" s="216" t="str">
        <f>IF(初始录入!$E54=初始录入!$K$4,达成度!N62,"")</f>
        <v/>
      </c>
      <c r="ALM49" s="216" t="str">
        <f>IF(初始录入!$E54=初始录入!$K$5,达成度!N62,"")</f>
        <v/>
      </c>
      <c r="ALN49" s="327" t="str">
        <f>IF(初始录入!$E54=初始录入!$K$2,达成度!P62,"")</f>
        <v/>
      </c>
      <c r="ALO49" s="327" t="str">
        <f>IF(初始录入!$E54=初始录入!$K$3,达成度!P62,"")</f>
        <v/>
      </c>
      <c r="ALP49" s="216" t="str">
        <f>IF(初始录入!$E54=初始录入!$K$4,达成度!P62,"")</f>
        <v/>
      </c>
      <c r="ALQ49" s="216" t="str">
        <f>IF(初始录入!$E54=初始录入!$K$5,达成度!P62,"")</f>
        <v/>
      </c>
      <c r="ALR49" s="327" t="str">
        <f>IF(初始录入!$E54=初始录入!$K$2,达成度!Q62,"")</f>
        <v/>
      </c>
      <c r="ALS49" s="327" t="str">
        <f>IF(初始录入!$E54=初始录入!$K$3,达成度!Q62,"")</f>
        <v/>
      </c>
      <c r="ALT49" s="216" t="str">
        <f>IF(初始录入!$E54=初始录入!$K$4,达成度!Q62,"")</f>
        <v/>
      </c>
      <c r="ALU49" s="216" t="str">
        <f>IF(初始录入!$E54=初始录入!$K$5,达成度!Q62,"")</f>
        <v/>
      </c>
      <c r="ALV49" s="327" t="str">
        <f>IF(初始录入!$E54=初始录入!$K$2,达成度!R62,"")</f>
        <v/>
      </c>
      <c r="ALW49" s="327" t="str">
        <f>IF(初始录入!$E54=初始录入!$K$3,达成度!R62,"")</f>
        <v/>
      </c>
      <c r="ALX49" s="216" t="str">
        <f>IF(初始录入!$E54=初始录入!$K$4,达成度!R62,"")</f>
        <v/>
      </c>
      <c r="ALY49" s="216"/>
      <c r="ALZ49" s="327" t="str">
        <f>IF(初始录入!$E54=初始录入!$K$2,达成度!T62,"")</f>
        <v/>
      </c>
      <c r="AMA49" s="327" t="str">
        <f>IF(初始录入!$E54=初始录入!$K$3,达成度!T62,"")</f>
        <v/>
      </c>
      <c r="AMB49" s="216" t="str">
        <f>IF(初始录入!$E54=初始录入!$K$4,达成度!T62,"")</f>
        <v/>
      </c>
      <c r="AMC49" s="216" t="str">
        <f>IF(初始录入!$E54=初始录入!$K$5,达成度!T62,"")</f>
        <v/>
      </c>
      <c r="AMD49" s="327" t="str">
        <f>IF(初始录入!$E54=初始录入!$K$2,达成度!U62,"")</f>
        <v/>
      </c>
      <c r="AME49" s="327" t="str">
        <f>IF(初始录入!$E54=初始录入!$K$3,达成度!U62,"")</f>
        <v/>
      </c>
      <c r="AMF49" s="216" t="str">
        <f>IF(初始录入!$E54=初始录入!$K$4,达成度!U62,"")</f>
        <v/>
      </c>
      <c r="AMG49" s="216" t="str">
        <f>IF(初始录入!$E54=初始录入!$K$5,达成度!U62,"")</f>
        <v/>
      </c>
      <c r="AMH49" s="327" t="str">
        <f>IF(初始录入!$E54=初始录入!$K$2,达成度!V62,"")</f>
        <v/>
      </c>
      <c r="AMI49" s="327" t="str">
        <f>IF(初始录入!$E54=初始录入!$K$3,达成度!V62,"")</f>
        <v/>
      </c>
      <c r="AMJ49" s="216" t="str">
        <f>IF(初始录入!$E54=初始录入!$K$4,达成度!W62,"")</f>
        <v/>
      </c>
      <c r="AMK49" s="216" t="str">
        <f>IF(初始录入!$E54=初始录入!$K$5,达成度!W62,"")</f>
        <v/>
      </c>
      <c r="AMM49" s="215">
        <f t="shared" si="114"/>
        <v>42</v>
      </c>
      <c r="AMN49" s="222" t="str">
        <f t="shared" si="109"/>
        <v/>
      </c>
      <c r="AMO49" s="325" t="str">
        <f>IF($AMM49&lt;=$H$7,INDEX(达成度!$G$21:$G$170,$AMM49,1),"")</f>
        <v/>
      </c>
      <c r="AMP49" s="325" t="str">
        <f>IF($AMM49&lt;=$H$7,INDEX(达成度!$K$21:$K$170,$AMM49,1),"")</f>
        <v/>
      </c>
      <c r="AMQ49" s="325" t="str">
        <f>IF($AMM49&lt;=$H$7,INDEX(达成度!$O$21:$O$170,$AMM49,1),"")</f>
        <v/>
      </c>
      <c r="AMR49" s="325" t="str">
        <f>IF($AMM49&lt;=$H$7,INDEX(达成度!$S$21:$S$170,$AMM49,1),"")</f>
        <v/>
      </c>
      <c r="AMS49" s="326" t="str">
        <f>IF($AMM49&lt;=$H$7,INDEX(达成度!$W$21:$W$170,$AMM49,1),"")</f>
        <v/>
      </c>
      <c r="AMT49" s="328"/>
      <c r="AMU49" s="336"/>
      <c r="AMV49" s="222" t="str">
        <f t="shared" si="110"/>
        <v/>
      </c>
      <c r="AMW49" s="325" t="str">
        <f>IF($AMM49&lt;=$I$7,INDEX(达成度!$G$21:$G$170,$AMM49+$H$7,1),"")</f>
        <v/>
      </c>
      <c r="AMX49" s="325" t="str">
        <f>IF($AMM49&lt;=$I$7,INDEX(达成度!$K$21:$K$170,$AMM49+$H$7,1),"")</f>
        <v/>
      </c>
      <c r="AMY49" s="325" t="str">
        <f>IF($AMM49&lt;=$I$7,INDEX(达成度!$O$21:$O$170,$AMM49+$H$7,1),"")</f>
        <v/>
      </c>
      <c r="AMZ49" s="325" t="str">
        <f>IF($AMM49&lt;=$I$7,INDEX(达成度!$S$21:$S$170,$AMM49+$H$7,1),"")</f>
        <v/>
      </c>
      <c r="ANA49" s="326" t="str">
        <f>IF($AMM49&lt;=$I$7,INDEX(达成度!$W$21:$W$170,$AMM49+$H$7,1),"")</f>
        <v/>
      </c>
      <c r="ANB49" s="206"/>
      <c r="ANC49" s="215"/>
      <c r="AND49" s="216" t="str">
        <f t="shared" si="111"/>
        <v/>
      </c>
      <c r="ANE49" s="325" t="str">
        <f>IF($AMM49&lt;=$J$7,INDEX(达成度!$G$21:$G$170,$AMM49+$H$7+$I$7,1),"")</f>
        <v/>
      </c>
      <c r="ANF49" s="325" t="str">
        <f>IF($AMM49&lt;=$J$7,INDEX(达成度!$K$21:$K$170,$AMM49+$H$7+$I$7,1),"")</f>
        <v/>
      </c>
      <c r="ANG49" s="325" t="str">
        <f>IF($AMM49&lt;=$J$7,INDEX(达成度!$O$21:$O$170,$AMM49+$H$7+$I$7,1),"")</f>
        <v/>
      </c>
      <c r="ANH49" s="325" t="str">
        <f>IF($AMM49&lt;=$J$7,INDEX(达成度!$S$21:$S$170,$AMM49+$H$7+$I$7,1),"")</f>
        <v/>
      </c>
      <c r="ANI49" s="326" t="str">
        <f>IF($AMM49&lt;=$J$7,INDEX(达成度!$W$21:$W$170,$AMM49+$H$7+$I$7,1),"")</f>
        <v/>
      </c>
      <c r="ANK49" s="215"/>
      <c r="ANL49" s="216" t="str">
        <f t="shared" si="112"/>
        <v/>
      </c>
      <c r="ANM49" s="325" t="str">
        <f>IF($AMM49&lt;=$K$7,INDEX(达成度!$G$21:$G$170,$AMM49+$H$7+$I$7+$J$7,1),"")</f>
        <v/>
      </c>
      <c r="ANN49" s="325" t="str">
        <f>IF($AMM49&lt;=$K$7,INDEX(达成度!$K$21:$K$170,$AMM49+$H$7+$I$7+$J$7,1),"")</f>
        <v/>
      </c>
      <c r="ANO49" s="325" t="str">
        <f>IF($AMM49&lt;=$K$7,INDEX(达成度!$O$21:$O$170,$AMM49+$H$7+$I$7+$J$7,1),"")</f>
        <v/>
      </c>
      <c r="ANP49" s="325" t="str">
        <f>IF($AMM49&lt;=$K$7,INDEX(达成度!$S$21:$S$170,$AMM49+$H$7+$I$7+$J$7,1),"")</f>
        <v/>
      </c>
      <c r="ANQ49" s="326" t="str">
        <f>IF($AMM49&lt;=$K$7,INDEX(达成度!$W$21:$W$170,$AMM49+$H$7+$I$7+$J$7,1),"")</f>
        <v/>
      </c>
    </row>
    <row r="50" ht="18" customHeight="1" spans="1:1024 1025:1057">
      <c r="A50" s="215" t="str">
        <f>初始录入!A55</f>
        <v/>
      </c>
      <c r="B50" s="216" t="str">
        <f>IF(初始录入!B55&lt;&gt;"",初始录入!B55,"")</f>
        <v/>
      </c>
      <c r="C50" s="216" t="str">
        <f>IF(初始录入!C55&lt;&gt;"",初始录入!C55,"")</f>
        <v/>
      </c>
      <c r="D50" s="216" t="str">
        <f>IF(初始录入!D55&lt;&gt;"",初始录入!D55,"")</f>
        <v/>
      </c>
      <c r="E50" s="218" t="str">
        <f>IF(初始录入!E55&lt;&gt;"",初始录入!E55,"")</f>
        <v/>
      </c>
      <c r="G50" s="330"/>
      <c r="H50" s="295">
        <f>IF(初始录入!E55=H$6,1,0)</f>
        <v>0</v>
      </c>
      <c r="I50" s="295">
        <f>IF(初始录入!E55=I$6,1,0)</f>
        <v>0</v>
      </c>
      <c r="J50" s="295">
        <f>IF(初始录入!E55=J$6,1,0)</f>
        <v>0</v>
      </c>
      <c r="K50" s="321">
        <f>IF(初始录入!E55=K$6,1,0)</f>
        <v>0</v>
      </c>
      <c r="L50" s="28"/>
      <c r="M50" s="339" t="s">
        <v>184</v>
      </c>
      <c r="N50" s="355" t="str">
        <f>IF(N48=1,M48,IF(N49&lt;=$N$48,CONCATENATE($M$48,N49),""))</f>
        <v/>
      </c>
      <c r="O50" s="355" t="str">
        <f>IF(O49&lt;=$N$48,CONCATENATE($M$48,O49),"")</f>
        <v/>
      </c>
      <c r="P50" s="355" t="str">
        <f t="shared" ref="P50:S50" si="177">IF(P49&lt;=$N$48,CONCATENATE($M$48,P49),"")</f>
        <v/>
      </c>
      <c r="Q50" s="355" t="str">
        <f t="shared" si="177"/>
        <v/>
      </c>
      <c r="R50" s="355" t="str">
        <f t="shared" si="177"/>
        <v/>
      </c>
      <c r="S50" s="355" t="str">
        <f t="shared" si="177"/>
        <v/>
      </c>
      <c r="X50" s="28"/>
      <c r="Y50" s="294">
        <v>100</v>
      </c>
      <c r="Z50" s="295">
        <f>成绩录入!$F$7</f>
        <v>0</v>
      </c>
      <c r="AA50" s="295">
        <f>成绩录入!F53</f>
        <v>0</v>
      </c>
      <c r="AB50" s="296">
        <f>IF(初始录入!$M$7&lt;&gt;"",IF(成绩录入!$F$7&lt;&gt;"",IF(初始录入!$P$7="次数",AA50/Z50*Y50,成绩录入!F53),0),0)</f>
        <v>0</v>
      </c>
      <c r="AC50" s="297">
        <f t="shared" si="161"/>
        <v>0</v>
      </c>
      <c r="AD50" s="297">
        <f t="shared" si="162"/>
        <v>0</v>
      </c>
      <c r="AE50" s="297">
        <f t="shared" si="163"/>
        <v>0</v>
      </c>
      <c r="AF50" s="297">
        <f t="shared" si="164"/>
        <v>0</v>
      </c>
      <c r="AG50" s="297">
        <f t="shared" si="165"/>
        <v>0</v>
      </c>
      <c r="AH50" s="298">
        <f t="shared" si="37"/>
        <v>0</v>
      </c>
      <c r="AI50" s="28"/>
      <c r="AJ50" s="260">
        <f>成绩录入!I53</f>
        <v>0</v>
      </c>
      <c r="AK50" s="248">
        <f>成绩录入!J53</f>
        <v>0</v>
      </c>
      <c r="AL50" s="248">
        <f>成绩录入!K53</f>
        <v>0</v>
      </c>
      <c r="AM50" s="248">
        <f>成绩录入!L53</f>
        <v>0</v>
      </c>
      <c r="AN50" s="248">
        <f>成绩录入!M53</f>
        <v>0</v>
      </c>
      <c r="AO50" s="298">
        <f t="shared" si="38"/>
        <v>0</v>
      </c>
      <c r="AP50" s="299"/>
      <c r="AQ50" s="260">
        <f>成绩录入!I53</f>
        <v>0</v>
      </c>
      <c r="AR50" s="248">
        <f>成绩录入!J53</f>
        <v>0</v>
      </c>
      <c r="AS50" s="248">
        <f>成绩录入!K53</f>
        <v>0</v>
      </c>
      <c r="AT50" s="248">
        <f>成绩录入!L53</f>
        <v>0</v>
      </c>
      <c r="AU50" s="248">
        <f>成绩录入!M53</f>
        <v>0</v>
      </c>
      <c r="AV50" s="298">
        <f t="shared" si="39"/>
        <v>0</v>
      </c>
      <c r="AW50" s="299"/>
      <c r="AX50" s="260">
        <f>成绩录入!I53</f>
        <v>0</v>
      </c>
      <c r="AY50" s="248">
        <f>成绩录入!J53</f>
        <v>0</v>
      </c>
      <c r="AZ50" s="248">
        <f>成绩录入!K53</f>
        <v>0</v>
      </c>
      <c r="BA50" s="248">
        <f>成绩录入!L53</f>
        <v>0</v>
      </c>
      <c r="BB50" s="248">
        <f>成绩录入!M53</f>
        <v>0</v>
      </c>
      <c r="BC50" s="298">
        <f t="shared" si="40"/>
        <v>0</v>
      </c>
      <c r="BD50" s="299"/>
      <c r="BE50" s="260">
        <f>成绩录入!I53</f>
        <v>0</v>
      </c>
      <c r="BF50" s="248">
        <f>成绩录入!J53</f>
        <v>0</v>
      </c>
      <c r="BG50" s="248">
        <f>成绩录入!K53</f>
        <v>0</v>
      </c>
      <c r="BH50" s="248">
        <f>成绩录入!L53</f>
        <v>0</v>
      </c>
      <c r="BI50" s="248">
        <f>成绩录入!M53</f>
        <v>0</v>
      </c>
      <c r="BJ50" s="298">
        <f t="shared" si="41"/>
        <v>0</v>
      </c>
      <c r="BK50" s="299"/>
      <c r="BL50" s="260">
        <f>成绩录入!I53</f>
        <v>0</v>
      </c>
      <c r="BM50" s="248">
        <f>成绩录入!J53</f>
        <v>0</v>
      </c>
      <c r="BN50" s="248">
        <f>成绩录入!K53</f>
        <v>0</v>
      </c>
      <c r="BO50" s="248">
        <f>成绩录入!L53</f>
        <v>0</v>
      </c>
      <c r="BP50" s="248">
        <f>成绩录入!M53</f>
        <v>0</v>
      </c>
      <c r="BQ50" s="298">
        <f t="shared" si="42"/>
        <v>0</v>
      </c>
      <c r="BR50" s="300"/>
      <c r="BS50" s="260">
        <f>成绩录入!P53</f>
        <v>0</v>
      </c>
      <c r="BT50" s="248">
        <f>成绩录入!Q53</f>
        <v>0</v>
      </c>
      <c r="BU50" s="248">
        <f>成绩录入!R53</f>
        <v>0</v>
      </c>
      <c r="BV50" s="248">
        <f>成绩录入!S53</f>
        <v>0</v>
      </c>
      <c r="BW50" s="248">
        <f>成绩录入!T53</f>
        <v>0</v>
      </c>
      <c r="BX50" s="248">
        <f>成绩录入!U53</f>
        <v>0</v>
      </c>
      <c r="BY50" s="248">
        <f>成绩录入!V53</f>
        <v>0</v>
      </c>
      <c r="BZ50" s="248">
        <f>成绩录入!W53</f>
        <v>0</v>
      </c>
      <c r="CA50" s="248">
        <f>成绩录入!X53</f>
        <v>0</v>
      </c>
      <c r="CB50" s="248">
        <f>成绩录入!Y53</f>
        <v>0</v>
      </c>
      <c r="CC50" s="298">
        <f t="shared" si="43"/>
        <v>0</v>
      </c>
      <c r="CD50" s="299"/>
      <c r="CE50" s="260">
        <f>成绩录入!P53</f>
        <v>0</v>
      </c>
      <c r="CF50" s="248">
        <f>成绩录入!Q53</f>
        <v>0</v>
      </c>
      <c r="CG50" s="248">
        <f>成绩录入!R53</f>
        <v>0</v>
      </c>
      <c r="CH50" s="248">
        <f>成绩录入!S53</f>
        <v>0</v>
      </c>
      <c r="CI50" s="248">
        <f>成绩录入!T53</f>
        <v>0</v>
      </c>
      <c r="CJ50" s="248">
        <f>成绩录入!U53</f>
        <v>0</v>
      </c>
      <c r="CK50" s="248">
        <f>成绩录入!V53</f>
        <v>0</v>
      </c>
      <c r="CL50" s="248">
        <f>成绩录入!W53</f>
        <v>0</v>
      </c>
      <c r="CM50" s="248">
        <f>成绩录入!X53</f>
        <v>0</v>
      </c>
      <c r="CN50" s="248">
        <f>成绩录入!Y53</f>
        <v>0</v>
      </c>
      <c r="CO50" s="298">
        <f t="shared" si="44"/>
        <v>0</v>
      </c>
      <c r="CP50" s="299"/>
      <c r="CQ50" s="260">
        <f>成绩录入!P53</f>
        <v>0</v>
      </c>
      <c r="CR50" s="248">
        <f>成绩录入!Q53</f>
        <v>0</v>
      </c>
      <c r="CS50" s="248">
        <f>成绩录入!R53</f>
        <v>0</v>
      </c>
      <c r="CT50" s="248">
        <f>成绩录入!S53</f>
        <v>0</v>
      </c>
      <c r="CU50" s="248">
        <f>成绩录入!T53</f>
        <v>0</v>
      </c>
      <c r="CV50" s="248">
        <f>成绩录入!U53</f>
        <v>0</v>
      </c>
      <c r="CW50" s="248">
        <f>成绩录入!V53</f>
        <v>0</v>
      </c>
      <c r="CX50" s="248">
        <f>成绩录入!W53</f>
        <v>0</v>
      </c>
      <c r="CY50" s="248">
        <f>成绩录入!X53</f>
        <v>0</v>
      </c>
      <c r="CZ50" s="248">
        <f>成绩录入!Y53</f>
        <v>0</v>
      </c>
      <c r="DA50" s="298">
        <f t="shared" si="45"/>
        <v>0</v>
      </c>
      <c r="DB50" s="299"/>
      <c r="DC50" s="260">
        <f>成绩录入!P53</f>
        <v>0</v>
      </c>
      <c r="DD50" s="248">
        <f>成绩录入!Q53</f>
        <v>0</v>
      </c>
      <c r="DE50" s="248">
        <f>成绩录入!R53</f>
        <v>0</v>
      </c>
      <c r="DF50" s="248">
        <f>成绩录入!S53</f>
        <v>0</v>
      </c>
      <c r="DG50" s="248">
        <f>成绩录入!T53</f>
        <v>0</v>
      </c>
      <c r="DH50" s="248">
        <f>成绩录入!U53</f>
        <v>0</v>
      </c>
      <c r="DI50" s="248">
        <f>成绩录入!V53</f>
        <v>0</v>
      </c>
      <c r="DJ50" s="248">
        <f>成绩录入!W53</f>
        <v>0</v>
      </c>
      <c r="DK50" s="248">
        <f>成绩录入!X53</f>
        <v>0</v>
      </c>
      <c r="DL50" s="248">
        <f>成绩录入!Y53</f>
        <v>0</v>
      </c>
      <c r="DM50" s="298">
        <f t="shared" si="46"/>
        <v>0</v>
      </c>
      <c r="DN50" s="299"/>
      <c r="DO50" s="260">
        <f>成绩录入!P53</f>
        <v>0</v>
      </c>
      <c r="DP50" s="248">
        <f>成绩录入!Q53</f>
        <v>0</v>
      </c>
      <c r="DQ50" s="248">
        <f>成绩录入!R53</f>
        <v>0</v>
      </c>
      <c r="DR50" s="248">
        <f>成绩录入!S53</f>
        <v>0</v>
      </c>
      <c r="DS50" s="248">
        <f>成绩录入!T53</f>
        <v>0</v>
      </c>
      <c r="DT50" s="248">
        <f>成绩录入!U53</f>
        <v>0</v>
      </c>
      <c r="DU50" s="248">
        <f>成绩录入!V53</f>
        <v>0</v>
      </c>
      <c r="DV50" s="248">
        <f>成绩录入!W53</f>
        <v>0</v>
      </c>
      <c r="DW50" s="248">
        <f>成绩录入!X53</f>
        <v>0</v>
      </c>
      <c r="DX50" s="248">
        <f>成绩录入!Y53</f>
        <v>0</v>
      </c>
      <c r="DY50" s="298">
        <f t="shared" si="47"/>
        <v>0</v>
      </c>
      <c r="DZ50" s="299"/>
      <c r="EA50" s="301" t="e">
        <f t="shared" si="48"/>
        <v>#DIV/0!</v>
      </c>
      <c r="EB50" s="297" t="e">
        <f t="shared" si="49"/>
        <v>#DIV/0!</v>
      </c>
      <c r="EC50" s="297" t="e">
        <f t="shared" si="50"/>
        <v>#DIV/0!</v>
      </c>
      <c r="ED50" s="297" t="e">
        <f t="shared" si="51"/>
        <v>#DIV/0!</v>
      </c>
      <c r="EE50" s="297" t="e">
        <f t="shared" si="52"/>
        <v>#DIV/0!</v>
      </c>
      <c r="EF50" s="302" t="e">
        <f t="shared" si="53"/>
        <v>#DIV/0!</v>
      </c>
      <c r="EG50" s="303"/>
      <c r="EH50" s="304">
        <f t="shared" si="54"/>
        <v>0</v>
      </c>
      <c r="EI50" s="296">
        <f>成绩录入!I53</f>
        <v>0</v>
      </c>
      <c r="EJ50" s="296">
        <f>成绩录入!J53</f>
        <v>0</v>
      </c>
      <c r="EK50" s="296">
        <f>成绩录入!K53</f>
        <v>0</v>
      </c>
      <c r="EL50" s="296">
        <f>成绩录入!L53</f>
        <v>0</v>
      </c>
      <c r="EM50" s="296">
        <f>成绩录入!M53</f>
        <v>0</v>
      </c>
      <c r="EN50" s="296">
        <f>成绩录入!P53</f>
        <v>0</v>
      </c>
      <c r="EO50" s="296">
        <f>成绩录入!Q53</f>
        <v>0</v>
      </c>
      <c r="EP50" s="296">
        <f>成绩录入!R53</f>
        <v>0</v>
      </c>
      <c r="EQ50" s="296">
        <f>成绩录入!S53</f>
        <v>0</v>
      </c>
      <c r="ER50" s="296">
        <f>成绩录入!T53</f>
        <v>0</v>
      </c>
      <c r="ES50" s="296">
        <f>成绩录入!U53</f>
        <v>0</v>
      </c>
      <c r="ET50" s="296">
        <f>成绩录入!V53</f>
        <v>0</v>
      </c>
      <c r="EU50" s="296">
        <f>成绩录入!W53</f>
        <v>0</v>
      </c>
      <c r="EV50" s="296">
        <f>成绩录入!X53</f>
        <v>0</v>
      </c>
      <c r="EW50" s="302">
        <f>成绩录入!Y53</f>
        <v>0</v>
      </c>
      <c r="EX50" s="303"/>
      <c r="EY50" s="304" t="str">
        <f t="shared" si="170"/>
        <v/>
      </c>
      <c r="EZ50" s="296" t="str">
        <f t="shared" si="170"/>
        <v/>
      </c>
      <c r="FA50" s="296" t="str">
        <f t="shared" si="170"/>
        <v/>
      </c>
      <c r="FB50" s="296" t="str">
        <f t="shared" si="170"/>
        <v/>
      </c>
      <c r="FC50" s="302">
        <f>成绩录入!AB53</f>
        <v>0</v>
      </c>
      <c r="FD50" s="303"/>
      <c r="FE50" s="304" t="str">
        <f t="shared" si="56"/>
        <v>√</v>
      </c>
      <c r="FF50" s="296" t="str">
        <f t="shared" si="57"/>
        <v>√</v>
      </c>
      <c r="FG50" s="296" t="str">
        <f t="shared" si="58"/>
        <v>√</v>
      </c>
      <c r="FH50" s="296" t="str">
        <f t="shared" si="59"/>
        <v>√</v>
      </c>
      <c r="FI50" s="302" t="str">
        <f t="shared" si="60"/>
        <v>√</v>
      </c>
      <c r="FJ50" s="299"/>
      <c r="FK50" s="260">
        <f>成绩录入!AB53</f>
        <v>0</v>
      </c>
      <c r="FL50" s="248">
        <f>成绩录入!AC53</f>
        <v>0</v>
      </c>
      <c r="FM50" s="248">
        <f>成绩录入!AD53</f>
        <v>0</v>
      </c>
      <c r="FN50" s="248">
        <f>成绩录入!AE53</f>
        <v>0</v>
      </c>
      <c r="FO50" s="248">
        <f>成绩录入!AF53</f>
        <v>0</v>
      </c>
      <c r="FP50" s="248">
        <f>成绩录入!AG53</f>
        <v>0</v>
      </c>
      <c r="FQ50" s="298">
        <f t="shared" si="61"/>
        <v>0</v>
      </c>
      <c r="FR50" s="299"/>
      <c r="FS50" s="260">
        <f>成绩录入!AB53</f>
        <v>0</v>
      </c>
      <c r="FT50" s="248">
        <f>成绩录入!AC53</f>
        <v>0</v>
      </c>
      <c r="FU50" s="248">
        <f>成绩录入!AD53</f>
        <v>0</v>
      </c>
      <c r="FV50" s="248">
        <f>成绩录入!AE53</f>
        <v>0</v>
      </c>
      <c r="FW50" s="248">
        <f>成绩录入!AF53</f>
        <v>0</v>
      </c>
      <c r="FX50" s="333">
        <f>成绩录入!AG53</f>
        <v>0</v>
      </c>
      <c r="FY50" s="298">
        <f t="shared" si="62"/>
        <v>0</v>
      </c>
      <c r="FZ50" s="299"/>
      <c r="GA50" s="260">
        <f>成绩录入!AB53</f>
        <v>0</v>
      </c>
      <c r="GB50" s="248">
        <f>成绩录入!AC53</f>
        <v>0</v>
      </c>
      <c r="GC50" s="248">
        <f>成绩录入!AD53</f>
        <v>0</v>
      </c>
      <c r="GD50" s="248">
        <f>成绩录入!AE53</f>
        <v>0</v>
      </c>
      <c r="GE50" s="248">
        <f>成绩录入!AF53</f>
        <v>0</v>
      </c>
      <c r="GF50" s="248">
        <f>成绩录入!AG53</f>
        <v>0</v>
      </c>
      <c r="GG50" s="298">
        <f t="shared" si="63"/>
        <v>0</v>
      </c>
      <c r="GH50" s="299"/>
      <c r="GI50" s="260">
        <f>成绩录入!AB53</f>
        <v>0</v>
      </c>
      <c r="GJ50" s="248">
        <f>成绩录入!AC53</f>
        <v>0</v>
      </c>
      <c r="GK50" s="248">
        <f>成绩录入!AD53</f>
        <v>0</v>
      </c>
      <c r="GL50" s="248">
        <f>成绩录入!AE53</f>
        <v>0</v>
      </c>
      <c r="GM50" s="248">
        <f>成绩录入!AF53</f>
        <v>0</v>
      </c>
      <c r="GN50" s="248">
        <f>成绩录入!AG53</f>
        <v>0</v>
      </c>
      <c r="GO50" s="298">
        <f t="shared" si="64"/>
        <v>0</v>
      </c>
      <c r="GP50" s="299"/>
      <c r="GQ50" s="260">
        <f>成绩录入!AB53</f>
        <v>0</v>
      </c>
      <c r="GR50" s="248">
        <f>成绩录入!AC53</f>
        <v>0</v>
      </c>
      <c r="GS50" s="248">
        <f>成绩录入!AD53</f>
        <v>0</v>
      </c>
      <c r="GT50" s="248">
        <f>成绩录入!AE53</f>
        <v>0</v>
      </c>
      <c r="GU50" s="248">
        <f>成绩录入!AF53</f>
        <v>0</v>
      </c>
      <c r="GV50" s="248">
        <f>成绩录入!AG53</f>
        <v>0</v>
      </c>
      <c r="GW50" s="298">
        <f t="shared" si="65"/>
        <v>0</v>
      </c>
      <c r="GX50" s="299"/>
      <c r="GY50" s="247">
        <f>成绩录入!AJ53</f>
        <v>0</v>
      </c>
      <c r="GZ50" s="248">
        <f>成绩录入!AK53</f>
        <v>0</v>
      </c>
      <c r="HA50" s="248">
        <f>成绩录入!AL53</f>
        <v>0</v>
      </c>
      <c r="HB50" s="248">
        <f>成绩录入!AM53</f>
        <v>0</v>
      </c>
      <c r="HC50" s="248">
        <f>成绩录入!AN53</f>
        <v>0</v>
      </c>
      <c r="HD50" s="248">
        <f>成绩录入!AO53</f>
        <v>0</v>
      </c>
      <c r="HE50" s="310">
        <f t="shared" si="171"/>
        <v>0</v>
      </c>
      <c r="HF50" s="299"/>
      <c r="HG50" s="247">
        <f>成绩录入!AJ53</f>
        <v>0</v>
      </c>
      <c r="HH50" s="248">
        <f>成绩录入!AK53</f>
        <v>0</v>
      </c>
      <c r="HI50" s="248">
        <f>成绩录入!AL53</f>
        <v>0</v>
      </c>
      <c r="HJ50" s="248">
        <f>成绩录入!AM53</f>
        <v>0</v>
      </c>
      <c r="HK50" s="248">
        <f>成绩录入!AN53</f>
        <v>0</v>
      </c>
      <c r="HL50" s="248">
        <f>成绩录入!AO53</f>
        <v>0</v>
      </c>
      <c r="HM50" s="310">
        <f t="shared" si="172"/>
        <v>0</v>
      </c>
      <c r="HN50" s="299"/>
      <c r="HO50" s="247">
        <f>成绩录入!AJ53</f>
        <v>0</v>
      </c>
      <c r="HP50" s="248">
        <f>成绩录入!AK53</f>
        <v>0</v>
      </c>
      <c r="HQ50" s="248">
        <f>成绩录入!AL53</f>
        <v>0</v>
      </c>
      <c r="HR50" s="248">
        <f>成绩录入!AM53</f>
        <v>0</v>
      </c>
      <c r="HS50" s="248">
        <f>成绩录入!AN53</f>
        <v>0</v>
      </c>
      <c r="HT50" s="248">
        <f>成绩录入!AO53</f>
        <v>0</v>
      </c>
      <c r="HU50" s="310">
        <f t="shared" si="173"/>
        <v>0</v>
      </c>
      <c r="HV50" s="299"/>
      <c r="HW50" s="247">
        <f>成绩录入!AJ53</f>
        <v>0</v>
      </c>
      <c r="HX50" s="248">
        <f>成绩录入!AK53</f>
        <v>0</v>
      </c>
      <c r="HY50" s="248">
        <f>成绩录入!AL53</f>
        <v>0</v>
      </c>
      <c r="HZ50" s="248">
        <f>成绩录入!AM53</f>
        <v>0</v>
      </c>
      <c r="IA50" s="248">
        <f>成绩录入!AN53</f>
        <v>0</v>
      </c>
      <c r="IB50" s="248">
        <f>成绩录入!AO53</f>
        <v>0</v>
      </c>
      <c r="IC50" s="310">
        <f t="shared" si="174"/>
        <v>0</v>
      </c>
      <c r="ID50" s="299"/>
      <c r="IE50" s="247">
        <f>成绩录入!AJ53</f>
        <v>0</v>
      </c>
      <c r="IF50" s="248">
        <f>成绩录入!AK53</f>
        <v>0</v>
      </c>
      <c r="IG50" s="248">
        <f>成绩录入!AL53</f>
        <v>0</v>
      </c>
      <c r="IH50" s="248">
        <f>成绩录入!AM53</f>
        <v>0</v>
      </c>
      <c r="II50" s="248">
        <f>成绩录入!AN53</f>
        <v>0</v>
      </c>
      <c r="IJ50" s="248">
        <f>成绩录入!AO53</f>
        <v>0</v>
      </c>
      <c r="IK50" s="310">
        <f t="shared" si="175"/>
        <v>0</v>
      </c>
      <c r="IL50" s="299"/>
      <c r="IM50" s="313" t="e">
        <f t="shared" si="71"/>
        <v>#DIV/0!</v>
      </c>
      <c r="IN50" s="314" t="e">
        <f t="shared" si="72"/>
        <v>#DIV/0!</v>
      </c>
      <c r="IO50" s="314" t="e">
        <f t="shared" si="73"/>
        <v>#DIV/0!</v>
      </c>
      <c r="IP50" s="314" t="e">
        <f t="shared" si="74"/>
        <v>#DIV/0!</v>
      </c>
      <c r="IQ50" s="314" t="e">
        <f t="shared" si="75"/>
        <v>#DIV/0!</v>
      </c>
      <c r="IR50" s="315" t="e">
        <f t="shared" si="76"/>
        <v>#DIV/0!</v>
      </c>
      <c r="IS50" s="316"/>
      <c r="IT50" s="214">
        <f>成绩录入!AR53</f>
        <v>0</v>
      </c>
      <c r="IU50" s="216">
        <f>成绩录入!AS53</f>
        <v>0</v>
      </c>
      <c r="IV50" s="216">
        <f>成绩录入!AT53</f>
        <v>0</v>
      </c>
      <c r="IW50" s="216">
        <f>成绩录入!AU53</f>
        <v>0</v>
      </c>
      <c r="IX50" s="216">
        <f>成绩录入!AV53</f>
        <v>0</v>
      </c>
      <c r="IY50" s="216">
        <f>成绩录入!AW53</f>
        <v>0</v>
      </c>
      <c r="IZ50" s="298">
        <f t="shared" si="77"/>
        <v>0</v>
      </c>
      <c r="JA50" s="299"/>
      <c r="JB50" s="317">
        <f>成绩录入!AR53</f>
        <v>0</v>
      </c>
      <c r="JC50" s="216">
        <f>成绩录入!AS53</f>
        <v>0</v>
      </c>
      <c r="JD50" s="216">
        <f>成绩录入!AT53</f>
        <v>0</v>
      </c>
      <c r="JE50" s="216">
        <f>成绩录入!AU53</f>
        <v>0</v>
      </c>
      <c r="JF50" s="216">
        <f>成绩录入!AV53</f>
        <v>0</v>
      </c>
      <c r="JG50" s="216">
        <f>成绩录入!AW53</f>
        <v>0</v>
      </c>
      <c r="JH50" s="298">
        <f t="shared" si="78"/>
        <v>0</v>
      </c>
      <c r="JI50" s="299"/>
      <c r="JJ50" s="248">
        <f>成绩录入!AR53</f>
        <v>0</v>
      </c>
      <c r="JK50" s="248">
        <f>成绩录入!AS53</f>
        <v>0</v>
      </c>
      <c r="JL50" s="248">
        <f>成绩录入!AT53</f>
        <v>0</v>
      </c>
      <c r="JM50" s="248">
        <f>成绩录入!AU53</f>
        <v>0</v>
      </c>
      <c r="JN50" s="248">
        <f>成绩录入!AV53</f>
        <v>0</v>
      </c>
      <c r="JO50" s="248">
        <f>成绩录入!AW53</f>
        <v>0</v>
      </c>
      <c r="JP50" s="298">
        <f t="shared" si="79"/>
        <v>0</v>
      </c>
      <c r="JQ50" s="299"/>
      <c r="JR50" s="308">
        <f>成绩录入!AR53</f>
        <v>0</v>
      </c>
      <c r="JS50" s="248">
        <f>成绩录入!AS53</f>
        <v>0</v>
      </c>
      <c r="JT50" s="248">
        <f>成绩录入!AT53</f>
        <v>0</v>
      </c>
      <c r="JU50" s="248">
        <f>成绩录入!AU53</f>
        <v>0</v>
      </c>
      <c r="JV50" s="248">
        <f>成绩录入!AV53</f>
        <v>0</v>
      </c>
      <c r="JW50" s="248">
        <f>成绩录入!AW53</f>
        <v>0</v>
      </c>
      <c r="JX50" s="298">
        <f t="shared" si="80"/>
        <v>0</v>
      </c>
      <c r="JY50" s="299"/>
      <c r="JZ50" s="308">
        <f>成绩录入!AR53</f>
        <v>0</v>
      </c>
      <c r="KA50" s="248">
        <f>成绩录入!AS53</f>
        <v>0</v>
      </c>
      <c r="KB50" s="248">
        <f>成绩录入!AT53</f>
        <v>0</v>
      </c>
      <c r="KC50" s="248">
        <f>成绩录入!AU53</f>
        <v>0</v>
      </c>
      <c r="KD50" s="248">
        <f>成绩录入!AV53</f>
        <v>0</v>
      </c>
      <c r="KE50" s="248">
        <f>成绩录入!AW53</f>
        <v>0</v>
      </c>
      <c r="KF50" s="298">
        <f t="shared" si="81"/>
        <v>0</v>
      </c>
      <c r="KG50" s="299"/>
      <c r="KH50" s="313">
        <f t="shared" si="166"/>
        <v>0</v>
      </c>
      <c r="KI50" s="314">
        <f t="shared" si="82"/>
        <v>0</v>
      </c>
      <c r="KJ50" s="314">
        <f t="shared" si="83"/>
        <v>0</v>
      </c>
      <c r="KK50" s="314">
        <f t="shared" si="84"/>
        <v>0</v>
      </c>
      <c r="KL50" s="314">
        <f t="shared" si="85"/>
        <v>0</v>
      </c>
      <c r="KM50" s="315">
        <f t="shared" si="86"/>
        <v>0</v>
      </c>
      <c r="KN50" s="90"/>
      <c r="KO50" s="294">
        <f>IF(总评!G48&lt;60,1,0)</f>
        <v>0</v>
      </c>
      <c r="KP50" s="295">
        <f t="shared" si="167"/>
        <v>0</v>
      </c>
      <c r="KQ50" s="295">
        <f t="shared" si="168"/>
        <v>0</v>
      </c>
      <c r="KR50" s="321">
        <f t="shared" si="169"/>
        <v>0</v>
      </c>
      <c r="KS50" s="321">
        <f t="shared" si="87"/>
        <v>0</v>
      </c>
      <c r="KT50" s="27"/>
      <c r="KU50" s="27"/>
      <c r="KV50" s="27"/>
      <c r="KW50" s="27"/>
      <c r="KX50" s="27"/>
      <c r="KY50" s="27"/>
      <c r="KZ50" s="27"/>
      <c r="LA50" s="27"/>
      <c r="LB50" s="27"/>
      <c r="LC50" s="27"/>
      <c r="OT50" s="247">
        <f>IF(OT$6=$OS$5,成绩录入!BC53,0)</f>
        <v>0</v>
      </c>
      <c r="OU50" s="248">
        <f>IF(OU$6=$OS$5,成绩录入!BD53,0)</f>
        <v>0</v>
      </c>
      <c r="OV50" s="248">
        <f>IF(OV$6=$OS$5,成绩录入!BE53,0)</f>
        <v>0</v>
      </c>
      <c r="OW50" s="248">
        <f>IF(OW$6=$OS$5,成绩录入!BF53,0)</f>
        <v>0</v>
      </c>
      <c r="OX50" s="248">
        <f>IF(OX$6=$OS$5,成绩录入!BG53,0)</f>
        <v>0</v>
      </c>
      <c r="OY50" s="248">
        <f>IF(OY$6=$OS$5,成绩录入!BH53,0)</f>
        <v>0</v>
      </c>
      <c r="OZ50" s="248">
        <f>IF(OZ$6=$OS$5,成绩录入!BI53,0)</f>
        <v>0</v>
      </c>
      <c r="PA50" s="248">
        <f>IF(PA$6=$OS$5,成绩录入!BJ53,0)</f>
        <v>0</v>
      </c>
      <c r="PB50" s="248">
        <f>IF(PB$6=$OS$5,成绩录入!BK53,0)</f>
        <v>0</v>
      </c>
      <c r="PC50" s="248">
        <f>IF(PC$6=$OS$5,成绩录入!BL53,0)</f>
        <v>0</v>
      </c>
      <c r="PD50" s="248">
        <f>IF(PD$6=$OS$5,成绩录入!BM53,0)</f>
        <v>0</v>
      </c>
      <c r="PE50" s="248">
        <f>IF(PE$6=$OS$5,成绩录入!BN53,0)</f>
        <v>0</v>
      </c>
      <c r="PF50" s="248">
        <f>IF(PF$6=$OS$5,成绩录入!BO53,0)</f>
        <v>0</v>
      </c>
      <c r="PG50" s="248">
        <f>IF(PG$6=$OS$5,成绩录入!BP53,0)</f>
        <v>0</v>
      </c>
      <c r="PH50" s="248">
        <f>IF(PH$6=$OS$5,成绩录入!BQ53,0)</f>
        <v>0</v>
      </c>
      <c r="PI50" s="248">
        <f>IF(PI$6=$OS$5,成绩录入!BR53,0)</f>
        <v>0</v>
      </c>
      <c r="PJ50" s="248">
        <f>IF(PJ$6=$OS$5,成绩录入!BS53,0)</f>
        <v>0</v>
      </c>
      <c r="PK50" s="248">
        <f>IF(PK$6=$OS$5,成绩录入!BT53,0)</f>
        <v>0</v>
      </c>
      <c r="PL50" s="248">
        <f>IF(PL$6=$OS$5,成绩录入!BU53,0)</f>
        <v>0</v>
      </c>
      <c r="PM50" s="248">
        <f>IF(PM$6=$OS$5,成绩录入!BV53,0)</f>
        <v>0</v>
      </c>
      <c r="PN50" s="248">
        <f>IF(PN$6=$OS$5,成绩录入!BW53,0)</f>
        <v>0</v>
      </c>
      <c r="PO50" s="248">
        <f>IF(PO$6=$OS$5,成绩录入!BX53,0)</f>
        <v>0</v>
      </c>
      <c r="PP50" s="248">
        <f>IF(PP$6=$OS$5,成绩录入!BY53,0)</f>
        <v>0</v>
      </c>
      <c r="PQ50" s="248">
        <f>IF(PQ$6=$OS$5,成绩录入!BZ53,0)</f>
        <v>0</v>
      </c>
      <c r="PR50" s="248">
        <f>IF(PR$6=$OS$5,成绩录入!CA53,0)</f>
        <v>0</v>
      </c>
      <c r="PS50" s="248">
        <f>IF(PS$6=$OS$5,成绩录入!CB53,0)</f>
        <v>0</v>
      </c>
      <c r="PT50" s="248">
        <f>IF(PT$6=$OS$5,成绩录入!CC53,0)</f>
        <v>0</v>
      </c>
      <c r="PU50" s="248">
        <f>IF(PU$6=$OS$5,成绩录入!CD53,0)</f>
        <v>0</v>
      </c>
      <c r="PV50" s="248">
        <f>IF(PV$6=$OS$5,成绩录入!CE53,0)</f>
        <v>0</v>
      </c>
      <c r="PW50" s="248">
        <f>IF(PW$6=$OS$5,成绩录入!CF53,0)</f>
        <v>0</v>
      </c>
      <c r="PX50" s="248">
        <f>IF(PX$6=$OS$5,成绩录入!CG53,0)</f>
        <v>0</v>
      </c>
      <c r="PY50" s="248">
        <f>IF(PY$6=$OS$5,成绩录入!CH53,0)</f>
        <v>0</v>
      </c>
      <c r="PZ50" s="248">
        <f>IF(PZ$6=$OS$5,成绩录入!CI53,0)</f>
        <v>0</v>
      </c>
      <c r="QA50" s="248">
        <f>IF(QA$6=$OS$5,成绩录入!CJ53,0)</f>
        <v>0</v>
      </c>
      <c r="QB50" s="248">
        <f>IF(QB$6=$OS$5,成绩录入!CK53,0)</f>
        <v>0</v>
      </c>
      <c r="QC50" s="248">
        <f>IF(QC$6=$OS$5,成绩录入!CL53,0)</f>
        <v>0</v>
      </c>
      <c r="QD50" s="248">
        <f>IF(QD$6=$OS$5,成绩录入!CM53,0)</f>
        <v>0</v>
      </c>
      <c r="QE50" s="248">
        <f>IF(QE$6=$OS$5,成绩录入!CN53,0)</f>
        <v>0</v>
      </c>
      <c r="QF50" s="248">
        <f>IF(QF$6=$OS$5,成绩录入!CO53,0)</f>
        <v>0</v>
      </c>
      <c r="QG50" s="248">
        <f>IF(QG$6=$OS$5,成绩录入!CP53,0)</f>
        <v>0</v>
      </c>
      <c r="QH50" s="248">
        <f>IF(QH$6=$OS$5,成绩录入!CQ53,0)</f>
        <v>0</v>
      </c>
      <c r="QI50" s="248">
        <f>IF(QI$6=$OS$5,成绩录入!CR53,0)</f>
        <v>0</v>
      </c>
      <c r="QJ50" s="248">
        <f>IF(QJ$6=$OS$5,成绩录入!CS53,0)</f>
        <v>0</v>
      </c>
      <c r="QK50" s="248">
        <f>IF(QK$6=$OS$5,成绩录入!CT53,0)</f>
        <v>0</v>
      </c>
      <c r="QL50" s="248">
        <f>IF(QL$6=$OS$5,成绩录入!CU53,0)</f>
        <v>0</v>
      </c>
      <c r="QM50" s="248">
        <f>IF(QM$6=$OS$5,成绩录入!CV53,0)</f>
        <v>0</v>
      </c>
      <c r="QN50" s="248">
        <f>IF(QN$6=$OS$5,成绩录入!CW53,0)</f>
        <v>0</v>
      </c>
      <c r="QO50" s="248">
        <f>IF(QO$6=$OS$5,成绩录入!CX53,0)</f>
        <v>0</v>
      </c>
      <c r="QP50" s="248">
        <f>IF(QP$6=$OS$5,成绩录入!CY53,0)</f>
        <v>0</v>
      </c>
      <c r="QQ50" s="248">
        <f>IF(QQ$6=$OS$5,成绩录入!CZ53,0)</f>
        <v>0</v>
      </c>
      <c r="QR50" s="248">
        <f>IF(QR$6=$OS$5,成绩录入!DA53,0)</f>
        <v>0</v>
      </c>
      <c r="QS50" s="248">
        <f>IF(QS$6=$OS$5,成绩录入!DB53,0)</f>
        <v>0</v>
      </c>
      <c r="QT50" s="248">
        <f>IF(QT$6=$OS$5,成绩录入!DC53,0)</f>
        <v>0</v>
      </c>
      <c r="QU50" s="248">
        <f>IF(QU$6=$OS$5,成绩录入!DD53,0)</f>
        <v>0</v>
      </c>
      <c r="QV50" s="248">
        <f>IF(QV$6=$OS$5,成绩录入!DE53,0)</f>
        <v>0</v>
      </c>
      <c r="QW50" s="248">
        <f>IF(QW$6=$OS$5,成绩录入!DF53,0)</f>
        <v>0</v>
      </c>
      <c r="QX50" s="248">
        <f>IF(QX$6=$OS$5,成绩录入!DG53,0)</f>
        <v>0</v>
      </c>
      <c r="QY50" s="248">
        <f>IF(QY$6=$OS$5,成绩录入!DH53,0)</f>
        <v>0</v>
      </c>
      <c r="QZ50" s="248">
        <f>IF(QZ$6=$OS$5,成绩录入!DI53,0)</f>
        <v>0</v>
      </c>
      <c r="RA50" s="248">
        <f>IF(RA$6=$OS$5,成绩录入!DJ53,0)</f>
        <v>0</v>
      </c>
      <c r="RB50" s="248">
        <f>IF(RB$6=$OS$5,成绩录入!DK53,0)</f>
        <v>0</v>
      </c>
      <c r="RC50" s="248">
        <f>IF(RC$6=$OS$5,成绩录入!DL53,0)</f>
        <v>0</v>
      </c>
      <c r="RD50" s="248">
        <f>IF(RD$6=$OS$5,成绩录入!DM53,0)</f>
        <v>0</v>
      </c>
      <c r="RE50" s="248">
        <f>IF(RE$6=$OS$5,成绩录入!DN53,0)</f>
        <v>0</v>
      </c>
      <c r="RF50" s="248">
        <f>IF(RF$6=$OS$5,成绩录入!DO53,0)</f>
        <v>0</v>
      </c>
      <c r="RG50" s="248">
        <f>IF(RG$6=$OS$5,成绩录入!DP53,0)</f>
        <v>0</v>
      </c>
      <c r="RH50" s="248">
        <f>IF(RH$6=$OS$5,成绩录入!DQ53,0)</f>
        <v>0</v>
      </c>
      <c r="RI50" s="248">
        <f>IF(RI$6=$OS$5,成绩录入!DR53,0)</f>
        <v>0</v>
      </c>
      <c r="RJ50" s="248">
        <f>IF(RJ$6=$OS$5,成绩录入!DS53,0)</f>
        <v>0</v>
      </c>
      <c r="RK50" s="248">
        <f>IF(RK$6=$OS$5,成绩录入!DT53,0)</f>
        <v>0</v>
      </c>
      <c r="RL50" s="248">
        <f>IF(RL$6=$OS$5,成绩录入!DU53,0)</f>
        <v>0</v>
      </c>
      <c r="RM50" s="248">
        <f>IF(RM$6=$OS$5,成绩录入!DV53,0)</f>
        <v>0</v>
      </c>
      <c r="RN50" s="248">
        <f>IF(RN$6=$OS$5,成绩录入!DW53,0)</f>
        <v>0</v>
      </c>
      <c r="RO50" s="248">
        <f>IF(RO$6=$OS$5,成绩录入!DX53,0)</f>
        <v>0</v>
      </c>
      <c r="RP50" s="248">
        <f>IF(RP$6=$OS$5,成绩录入!DY53,0)</f>
        <v>0</v>
      </c>
      <c r="RQ50" s="248">
        <f>IF(RQ$6=$OS$5,成绩录入!DZ53,0)</f>
        <v>0</v>
      </c>
      <c r="RR50" s="248">
        <f>IF(RR$6=$OS$5,成绩录入!EA53,0)</f>
        <v>0</v>
      </c>
      <c r="RS50" s="248">
        <f>IF(RS$6=$OS$5,成绩录入!EB53,0)</f>
        <v>0</v>
      </c>
      <c r="RT50" s="248">
        <f>IF(RT$6=$OS$5,成绩录入!EC53,0)</f>
        <v>0</v>
      </c>
      <c r="RU50" s="248">
        <f>IF(RU$6=$OS$5,成绩录入!ED53,0)</f>
        <v>0</v>
      </c>
      <c r="RV50" s="248">
        <f>IF(RV$6=$OS$5,成绩录入!EE53,0)</f>
        <v>0</v>
      </c>
      <c r="RW50" s="248">
        <f>IF(RW$6=$OS$5,成绩录入!EF53,0)</f>
        <v>0</v>
      </c>
      <c r="RX50" s="248">
        <f>IF(RX$6=$OS$5,成绩录入!EG53,0)</f>
        <v>0</v>
      </c>
      <c r="RY50" s="248">
        <f>IF(RY$6=$OS$5,成绩录入!EH53,0)</f>
        <v>0</v>
      </c>
      <c r="RZ50" s="248">
        <f>IF(RZ$6=$OS$5,成绩录入!EI53,0)</f>
        <v>0</v>
      </c>
      <c r="SA50" s="248">
        <f>IF(SA$6=$OS$5,成绩录入!EJ53,0)</f>
        <v>0</v>
      </c>
      <c r="SB50" s="248">
        <f>IF(SB$6=$OS$5,成绩录入!EK53,0)</f>
        <v>0</v>
      </c>
      <c r="SC50" s="248">
        <f>IF(SC$6=$OS$5,成绩录入!EL53,0)</f>
        <v>0</v>
      </c>
      <c r="SD50" s="248">
        <f>IF(SD$6=$OS$5,成绩录入!EM53,0)</f>
        <v>0</v>
      </c>
      <c r="SE50" s="248">
        <f>IF(SE$6=$OS$5,成绩录入!EN53,0)</f>
        <v>0</v>
      </c>
      <c r="SF50" s="248">
        <f>IF(SF$6=$OS$5,成绩录入!EO53,0)</f>
        <v>0</v>
      </c>
      <c r="SG50" s="248">
        <f>IF(SG$6=$OS$5,成绩录入!EP53,0)</f>
        <v>0</v>
      </c>
      <c r="SH50" s="248">
        <f>IF(SH$6=$OS$5,成绩录入!EQ53,0)</f>
        <v>0</v>
      </c>
      <c r="SI50" s="248">
        <f>IF(SI$6=$OS$5,成绩录入!ER53,0)</f>
        <v>0</v>
      </c>
      <c r="SJ50" s="248">
        <f>IF(SJ$6=$OS$5,成绩录入!ES53,0)</f>
        <v>0</v>
      </c>
      <c r="SK50" s="248">
        <f>IF(SK$6=$OS$5,成绩录入!ET53,0)</f>
        <v>0</v>
      </c>
      <c r="SL50" s="248">
        <f>IF(SL$6=$OS$5,成绩录入!EU53,0)</f>
        <v>0</v>
      </c>
      <c r="SM50" s="248">
        <f>IF(SM$6=$OS$5,成绩录入!EV53,0)</f>
        <v>0</v>
      </c>
      <c r="SN50" s="248">
        <f>IF(SN$6=$OS$5,成绩录入!EW53,0)</f>
        <v>0</v>
      </c>
      <c r="SO50" s="248">
        <f>IF(SO$6=$OS$5,成绩录入!EX53,0)</f>
        <v>0</v>
      </c>
      <c r="SP50" s="218">
        <f t="shared" si="88"/>
        <v>0</v>
      </c>
      <c r="SQ50" s="166"/>
      <c r="SR50" s="166"/>
      <c r="SS50" s="247">
        <f>IF(SS$6=$SR$5,成绩录入!BC53,0)</f>
        <v>0</v>
      </c>
      <c r="ST50" s="248">
        <f>IF(ST$6=$SR$5,成绩录入!BD53,0)</f>
        <v>0</v>
      </c>
      <c r="SU50" s="248">
        <f>IF(SU$6=$SR$5,成绩录入!BE53,0)</f>
        <v>0</v>
      </c>
      <c r="SV50" s="248">
        <f>IF(SV$6=$SR$5,成绩录入!BF53,0)</f>
        <v>0</v>
      </c>
      <c r="SW50" s="248">
        <f>IF(SW$6=$SR$5,成绩录入!BG53,0)</f>
        <v>0</v>
      </c>
      <c r="SX50" s="248">
        <f>IF(SX$6=$SR$5,成绩录入!BH53,0)</f>
        <v>0</v>
      </c>
      <c r="SY50" s="248">
        <f>IF(SY$6=$SR$5,成绩录入!BI53,0)</f>
        <v>0</v>
      </c>
      <c r="SZ50" s="248">
        <f>IF(SZ$6=$SR$5,成绩录入!BJ53,0)</f>
        <v>0</v>
      </c>
      <c r="TA50" s="248">
        <f>IF(TA$6=$SR$5,成绩录入!BK53,0)</f>
        <v>0</v>
      </c>
      <c r="TB50" s="248">
        <f>IF(TB$6=$SR$5,成绩录入!BL53,0)</f>
        <v>0</v>
      </c>
      <c r="TC50" s="248">
        <f>IF(TC$6=$SR$5,成绩录入!BM53,0)</f>
        <v>0</v>
      </c>
      <c r="TD50" s="248">
        <f>IF(TD$6=$SR$5,成绩录入!BN53,0)</f>
        <v>0</v>
      </c>
      <c r="TE50" s="248">
        <f>IF(TE$6=$SR$5,成绩录入!BO53,0)</f>
        <v>0</v>
      </c>
      <c r="TF50" s="248">
        <f>IF(TF$6=$SR$5,成绩录入!BP53,0)</f>
        <v>0</v>
      </c>
      <c r="TG50" s="248">
        <f>IF(TG$6=$SR$5,成绩录入!BQ53,0)</f>
        <v>0</v>
      </c>
      <c r="TH50" s="248">
        <f>IF(TH$6=$SR$5,成绩录入!BR53,0)</f>
        <v>0</v>
      </c>
      <c r="TI50" s="248">
        <f>IF(TI$6=$SR$5,成绩录入!BS53,0)</f>
        <v>0</v>
      </c>
      <c r="TJ50" s="248">
        <f>IF(TJ$6=$SR$5,成绩录入!BT53,0)</f>
        <v>0</v>
      </c>
      <c r="TK50" s="248">
        <f>IF(TK$6=$SR$5,成绩录入!BU53,0)</f>
        <v>0</v>
      </c>
      <c r="TL50" s="248">
        <f>IF(TL$6=$SR$5,成绩录入!BV53,0)</f>
        <v>0</v>
      </c>
      <c r="TM50" s="248">
        <f>IF(TM$6=$SR$5,成绩录入!BW53,0)</f>
        <v>0</v>
      </c>
      <c r="TN50" s="248">
        <f>IF(TN$6=$SR$5,成绩录入!BX53,0)</f>
        <v>0</v>
      </c>
      <c r="TO50" s="248">
        <f>IF(TO$6=$SR$5,成绩录入!BY53,0)</f>
        <v>0</v>
      </c>
      <c r="TP50" s="248">
        <f>IF(TP$6=$SR$5,成绩录入!BZ53,0)</f>
        <v>0</v>
      </c>
      <c r="TQ50" s="248">
        <f>IF(TQ$6=$SR$5,成绩录入!CA53,0)</f>
        <v>0</v>
      </c>
      <c r="TR50" s="248">
        <f>IF(TR$6=$SR$5,成绩录入!CB53,0)</f>
        <v>0</v>
      </c>
      <c r="TS50" s="248">
        <f>IF(TS$6=$SR$5,成绩录入!CC53,0)</f>
        <v>0</v>
      </c>
      <c r="TT50" s="248">
        <f>IF(TT$6=$SR$5,成绩录入!CD53,0)</f>
        <v>0</v>
      </c>
      <c r="TU50" s="248">
        <f>IF(TU$6=$SR$5,成绩录入!CE53,0)</f>
        <v>0</v>
      </c>
      <c r="TV50" s="248">
        <f>IF(TV$6=$SR$5,成绩录入!CF53,0)</f>
        <v>0</v>
      </c>
      <c r="TW50" s="248">
        <f>IF(TW$6=$SR$5,成绩录入!CG53,0)</f>
        <v>0</v>
      </c>
      <c r="TX50" s="248">
        <f>IF(TX$6=$SR$5,成绩录入!CH53,0)</f>
        <v>0</v>
      </c>
      <c r="TY50" s="248">
        <f>IF(TY$6=$SR$5,成绩录入!CI53,0)</f>
        <v>0</v>
      </c>
      <c r="TZ50" s="248">
        <f>IF(TZ$6=$SR$5,成绩录入!CJ53,0)</f>
        <v>0</v>
      </c>
      <c r="UA50" s="248">
        <f>IF(UA$6=$SR$5,成绩录入!CK53,0)</f>
        <v>0</v>
      </c>
      <c r="UB50" s="248">
        <f>IF(UB$6=$SR$5,成绩录入!CL53,0)</f>
        <v>0</v>
      </c>
      <c r="UC50" s="248">
        <f>IF(UC$6=$SR$5,成绩录入!CM53,0)</f>
        <v>0</v>
      </c>
      <c r="UD50" s="248">
        <f>IF(UD$6=$SR$5,成绩录入!CN53,0)</f>
        <v>0</v>
      </c>
      <c r="UE50" s="248">
        <f>IF(UE$6=$SR$5,成绩录入!CO53,0)</f>
        <v>0</v>
      </c>
      <c r="UF50" s="248">
        <f>IF(UF$6=$SR$5,成绩录入!CP53,0)</f>
        <v>0</v>
      </c>
      <c r="UG50" s="248">
        <f>IF(UG$6=$SR$5,成绩录入!CQ53,0)</f>
        <v>0</v>
      </c>
      <c r="UH50" s="248">
        <f>IF(UH$6=$SR$5,成绩录入!CR53,0)</f>
        <v>0</v>
      </c>
      <c r="UI50" s="248">
        <f>IF(UI$6=$SR$5,成绩录入!CS53,0)</f>
        <v>0</v>
      </c>
      <c r="UJ50" s="248">
        <f>IF(UJ$6=$SR$5,成绩录入!CT53,0)</f>
        <v>0</v>
      </c>
      <c r="UK50" s="248">
        <f>IF(UK$6=$SR$5,成绩录入!CU53,0)</f>
        <v>0</v>
      </c>
      <c r="UL50" s="248">
        <f>IF(UL$6=$SR$5,成绩录入!CV53,0)</f>
        <v>0</v>
      </c>
      <c r="UM50" s="248">
        <f>IF(UM$6=$SR$5,成绩录入!CW53,0)</f>
        <v>0</v>
      </c>
      <c r="UN50" s="248">
        <f>IF(UN$6=$SR$5,成绩录入!CX53,0)</f>
        <v>0</v>
      </c>
      <c r="UO50" s="248">
        <f>IF(UO$6=$SR$5,成绩录入!CY53,0)</f>
        <v>0</v>
      </c>
      <c r="UP50" s="248">
        <f>IF(UP$6=$SR$5,成绩录入!CZ53,0)</f>
        <v>0</v>
      </c>
      <c r="UQ50" s="248">
        <f>IF(UQ$6=$SR$5,成绩录入!DA53,0)</f>
        <v>0</v>
      </c>
      <c r="UR50" s="248">
        <f>IF(UR$6=$SR$5,成绩录入!DB53,0)</f>
        <v>0</v>
      </c>
      <c r="US50" s="248">
        <f>IF(US$6=$SR$5,成绩录入!DC53,0)</f>
        <v>0</v>
      </c>
      <c r="UT50" s="248">
        <f>IF(UT$6=$SR$5,成绩录入!DD53,0)</f>
        <v>0</v>
      </c>
      <c r="UU50" s="248">
        <f>IF(UU$6=$SR$5,成绩录入!DE53,0)</f>
        <v>0</v>
      </c>
      <c r="UV50" s="248">
        <f>IF(UV$6=$SR$5,成绩录入!DF53,0)</f>
        <v>0</v>
      </c>
      <c r="UW50" s="248">
        <f>IF(UW$6=$SR$5,成绩录入!DG53,0)</f>
        <v>0</v>
      </c>
      <c r="UX50" s="248">
        <f>IF(UX$6=$SR$5,成绩录入!DH53,0)</f>
        <v>0</v>
      </c>
      <c r="UY50" s="248">
        <f>IF(UY$6=$SR$5,成绩录入!DI53,0)</f>
        <v>0</v>
      </c>
      <c r="UZ50" s="248">
        <f>IF(UZ$6=$SR$5,成绩录入!DJ53,0)</f>
        <v>0</v>
      </c>
      <c r="VA50" s="248">
        <f>IF(VA$6=$SR$5,成绩录入!DK53,0)</f>
        <v>0</v>
      </c>
      <c r="VB50" s="248">
        <f>IF(VB$6=$SR$5,成绩录入!DL53,0)</f>
        <v>0</v>
      </c>
      <c r="VC50" s="248">
        <f>IF(VC$6=$SR$5,成绩录入!DM53,0)</f>
        <v>0</v>
      </c>
      <c r="VD50" s="248">
        <f>IF(VD$6=$SR$5,成绩录入!DN53,0)</f>
        <v>0</v>
      </c>
      <c r="VE50" s="248">
        <f>IF(VE$6=$SR$5,成绩录入!DO53,0)</f>
        <v>0</v>
      </c>
      <c r="VF50" s="248">
        <f>IF(VF$6=$SR$5,成绩录入!DP53,0)</f>
        <v>0</v>
      </c>
      <c r="VG50" s="248">
        <f>IF(VG$6=$SR$5,成绩录入!DQ53,0)</f>
        <v>0</v>
      </c>
      <c r="VH50" s="248">
        <f>IF(VH$6=$SR$5,成绩录入!DR53,0)</f>
        <v>0</v>
      </c>
      <c r="VI50" s="248">
        <f>IF(VI$6=$SR$5,成绩录入!DS53,0)</f>
        <v>0</v>
      </c>
      <c r="VJ50" s="248">
        <f>IF(VJ$6=$SR$5,成绩录入!DT53,0)</f>
        <v>0</v>
      </c>
      <c r="VK50" s="248">
        <f>IF(VK$6=$SR$5,成绩录入!DU53,0)</f>
        <v>0</v>
      </c>
      <c r="VL50" s="248">
        <f>IF(VL$6=$SR$5,成绩录入!DV53,0)</f>
        <v>0</v>
      </c>
      <c r="VM50" s="248">
        <f>IF(VM$6=$SR$5,成绩录入!DW53,0)</f>
        <v>0</v>
      </c>
      <c r="VN50" s="248">
        <f>IF(VN$6=$SR$5,成绩录入!DX53,0)</f>
        <v>0</v>
      </c>
      <c r="VO50" s="248">
        <f>IF(VO$6=$SR$5,成绩录入!DY53,0)</f>
        <v>0</v>
      </c>
      <c r="VP50" s="248">
        <f>IF(VP$6=$SR$5,成绩录入!DZ53,0)</f>
        <v>0</v>
      </c>
      <c r="VQ50" s="248">
        <f>IF(VQ$6=$SR$5,成绩录入!EA53,0)</f>
        <v>0</v>
      </c>
      <c r="VR50" s="248">
        <f>IF(VR$6=$SR$5,成绩录入!EB53,0)</f>
        <v>0</v>
      </c>
      <c r="VS50" s="248">
        <f>IF(VS$6=$SR$5,成绩录入!EC53,0)</f>
        <v>0</v>
      </c>
      <c r="VT50" s="248">
        <f>IF(VT$6=$SR$5,成绩录入!ED53,0)</f>
        <v>0</v>
      </c>
      <c r="VU50" s="248">
        <f>IF(VU$6=$SR$5,成绩录入!EE53,0)</f>
        <v>0</v>
      </c>
      <c r="VV50" s="248">
        <f>IF(VV$6=$SR$5,成绩录入!EF53,0)</f>
        <v>0</v>
      </c>
      <c r="VW50" s="248">
        <f>IF(VW$6=$SR$5,成绩录入!EG53,0)</f>
        <v>0</v>
      </c>
      <c r="VX50" s="248">
        <f>IF(VX$6=$SR$5,成绩录入!EH53,0)</f>
        <v>0</v>
      </c>
      <c r="VY50" s="248">
        <f>IF(VY$6=$SR$5,成绩录入!EI53,0)</f>
        <v>0</v>
      </c>
      <c r="VZ50" s="248">
        <f>IF(VZ$6=$SR$5,成绩录入!EJ53,0)</f>
        <v>0</v>
      </c>
      <c r="WA50" s="248">
        <f>IF(WA$6=$SR$5,成绩录入!EK53,0)</f>
        <v>0</v>
      </c>
      <c r="WB50" s="248">
        <f>IF(WB$6=$SR$5,成绩录入!EL53,0)</f>
        <v>0</v>
      </c>
      <c r="WC50" s="248">
        <f>IF(WC$6=$SR$5,成绩录入!EM53,0)</f>
        <v>0</v>
      </c>
      <c r="WD50" s="248">
        <f>IF(WD$6=$SR$5,成绩录入!EN53,0)</f>
        <v>0</v>
      </c>
      <c r="WE50" s="248">
        <f>IF(WE$6=$SR$5,成绩录入!EO53,0)</f>
        <v>0</v>
      </c>
      <c r="WF50" s="248">
        <f>IF(WF$6=$SR$5,成绩录入!EP53,0)</f>
        <v>0</v>
      </c>
      <c r="WG50" s="248">
        <f>IF(WG$6=$SR$5,成绩录入!EQ53,0)</f>
        <v>0</v>
      </c>
      <c r="WH50" s="248">
        <f>IF(WH$6=$SR$5,成绩录入!ER53,0)</f>
        <v>0</v>
      </c>
      <c r="WI50" s="248">
        <f>IF(WI$6=$SR$5,成绩录入!ES53,0)</f>
        <v>0</v>
      </c>
      <c r="WJ50" s="248">
        <f>IF(WJ$6=$SR$5,成绩录入!ET53,0)</f>
        <v>0</v>
      </c>
      <c r="WK50" s="248">
        <f>IF(WK$6=$SR$5,成绩录入!EU53,0)</f>
        <v>0</v>
      </c>
      <c r="WL50" s="248">
        <f>IF(WL$6=$SR$5,成绩录入!EV53,0)</f>
        <v>0</v>
      </c>
      <c r="WM50" s="248">
        <f>IF(WM$6=$SR$5,成绩录入!EW53,0)</f>
        <v>0</v>
      </c>
      <c r="WN50" s="248">
        <f>IF(WN$6=$SR$5,成绩录入!EX53,0)</f>
        <v>0</v>
      </c>
      <c r="WO50" s="218">
        <f t="shared" si="32"/>
        <v>0</v>
      </c>
      <c r="WP50" s="166"/>
      <c r="WQ50" s="166"/>
      <c r="WR50" s="247">
        <f>IF(WR$6=$WQ$5,成绩录入!BC53,0)</f>
        <v>0</v>
      </c>
      <c r="WS50" s="248">
        <f>IF(WS$6=$WQ$5,成绩录入!BD53,0)</f>
        <v>0</v>
      </c>
      <c r="WT50" s="248">
        <f>IF(WT$6=$WQ$5,成绩录入!BE53,0)</f>
        <v>0</v>
      </c>
      <c r="WU50" s="248">
        <f>IF(WU$6=$WQ$5,成绩录入!BF53,0)</f>
        <v>0</v>
      </c>
      <c r="WV50" s="248">
        <f>IF(WV$6=$WQ$5,成绩录入!BG53,0)</f>
        <v>0</v>
      </c>
      <c r="WW50" s="248">
        <f>IF(WW$6=$WQ$5,成绩录入!BH53,0)</f>
        <v>0</v>
      </c>
      <c r="WX50" s="248">
        <f>IF(WX$6=$WQ$5,成绩录入!BI53,0)</f>
        <v>0</v>
      </c>
      <c r="WY50" s="248">
        <f>IF(WY$6=$WQ$5,成绩录入!BJ53,0)</f>
        <v>0</v>
      </c>
      <c r="WZ50" s="248">
        <f>IF(WZ$6=$WQ$5,成绩录入!BK53,0)</f>
        <v>0</v>
      </c>
      <c r="XA50" s="248">
        <f>IF(XA$6=$WQ$5,成绩录入!BL53,0)</f>
        <v>0</v>
      </c>
      <c r="XB50" s="248">
        <f>IF(XB$6=$WQ$5,成绩录入!BM53,0)</f>
        <v>0</v>
      </c>
      <c r="XC50" s="248">
        <f>IF(XC$6=$WQ$5,成绩录入!BN53,0)</f>
        <v>0</v>
      </c>
      <c r="XD50" s="248">
        <f>IF(XD$6=$WQ$5,成绩录入!BO53,0)</f>
        <v>0</v>
      </c>
      <c r="XE50" s="248">
        <f>IF(XE$6=$WQ$5,成绩录入!BP53,0)</f>
        <v>0</v>
      </c>
      <c r="XF50" s="248">
        <f>IF(XF$6=$WQ$5,成绩录入!BQ53,0)</f>
        <v>0</v>
      </c>
      <c r="XG50" s="248">
        <f>IF(XG$6=$WQ$5,成绩录入!BR53,0)</f>
        <v>0</v>
      </c>
      <c r="XH50" s="248">
        <f>IF(XH$6=$WQ$5,成绩录入!BS53,0)</f>
        <v>0</v>
      </c>
      <c r="XI50" s="248">
        <f>IF(XI$6=$WQ$5,成绩录入!BT53,0)</f>
        <v>0</v>
      </c>
      <c r="XJ50" s="248">
        <f>IF(XJ$6=$WQ$5,成绩录入!BU53,0)</f>
        <v>0</v>
      </c>
      <c r="XK50" s="248">
        <f>IF(XK$6=$WQ$5,成绩录入!BV53,0)</f>
        <v>0</v>
      </c>
      <c r="XL50" s="248">
        <f>IF(XL$6=$WQ$5,成绩录入!BW53,0)</f>
        <v>0</v>
      </c>
      <c r="XM50" s="248">
        <f>IF(XM$6=$WQ$5,成绩录入!BX53,0)</f>
        <v>0</v>
      </c>
      <c r="XN50" s="248">
        <f>IF(XN$6=$WQ$5,成绩录入!BY53,0)</f>
        <v>0</v>
      </c>
      <c r="XO50" s="248">
        <f>IF(XO$6=$WQ$5,成绩录入!BZ53,0)</f>
        <v>0</v>
      </c>
      <c r="XP50" s="248">
        <f>IF(XP$6=$WQ$5,成绩录入!CA53,0)</f>
        <v>0</v>
      </c>
      <c r="XQ50" s="248">
        <f>IF(XQ$6=$WQ$5,成绩录入!CB53,0)</f>
        <v>0</v>
      </c>
      <c r="XR50" s="248">
        <f>IF(XR$6=$WQ$5,成绩录入!CC53,0)</f>
        <v>0</v>
      </c>
      <c r="XS50" s="248">
        <f>IF(XS$6=$WQ$5,成绩录入!CD53,0)</f>
        <v>0</v>
      </c>
      <c r="XT50" s="248">
        <f>IF(XT$6=$WQ$5,成绩录入!CE53,0)</f>
        <v>0</v>
      </c>
      <c r="XU50" s="248">
        <f>IF(XU$6=$WQ$5,成绩录入!CF53,0)</f>
        <v>0</v>
      </c>
      <c r="XV50" s="248">
        <f>IF(XV$6=$WQ$5,成绩录入!CG53,0)</f>
        <v>0</v>
      </c>
      <c r="XW50" s="248">
        <f>IF(XW$6=$WQ$5,成绩录入!CH53,0)</f>
        <v>0</v>
      </c>
      <c r="XX50" s="248">
        <f>IF(XX$6=$WQ$5,成绩录入!CI53,0)</f>
        <v>0</v>
      </c>
      <c r="XY50" s="248">
        <f>IF(XY$6=$WQ$5,成绩录入!CJ53,0)</f>
        <v>0</v>
      </c>
      <c r="XZ50" s="248">
        <f>IF(XZ$6=$WQ$5,成绩录入!CK53,0)</f>
        <v>0</v>
      </c>
      <c r="YA50" s="248">
        <f>IF(YA$6=$WQ$5,成绩录入!CL53,0)</f>
        <v>0</v>
      </c>
      <c r="YB50" s="248">
        <f>IF(YB$6=$WQ$5,成绩录入!CM53,0)</f>
        <v>0</v>
      </c>
      <c r="YC50" s="248">
        <f>IF(YC$6=$WQ$5,成绩录入!CN53,0)</f>
        <v>0</v>
      </c>
      <c r="YD50" s="248">
        <f>IF(YD$6=$WQ$5,成绩录入!CO53,0)</f>
        <v>0</v>
      </c>
      <c r="YE50" s="248">
        <f>IF(YE$6=$WQ$5,成绩录入!CP53,0)</f>
        <v>0</v>
      </c>
      <c r="YF50" s="248">
        <f>IF(YF$6=$WQ$5,成绩录入!CQ53,0)</f>
        <v>0</v>
      </c>
      <c r="YG50" s="248">
        <f>IF(YG$6=$WQ$5,成绩录入!CR53,0)</f>
        <v>0</v>
      </c>
      <c r="YH50" s="248">
        <f>IF(YH$6=$WQ$5,成绩录入!CS53,0)</f>
        <v>0</v>
      </c>
      <c r="YI50" s="248">
        <f>IF(YI$6=$WQ$5,成绩录入!CT53,0)</f>
        <v>0</v>
      </c>
      <c r="YJ50" s="248">
        <f>IF(YJ$6=$WQ$5,成绩录入!CU53,0)</f>
        <v>0</v>
      </c>
      <c r="YK50" s="248">
        <f>IF(YK$6=$WQ$5,成绩录入!CV53,0)</f>
        <v>0</v>
      </c>
      <c r="YL50" s="248">
        <f>IF(YL$6=$WQ$5,成绩录入!CW53,0)</f>
        <v>0</v>
      </c>
      <c r="YM50" s="248">
        <f>IF(YM$6=$WQ$5,成绩录入!CX53,0)</f>
        <v>0</v>
      </c>
      <c r="YN50" s="248">
        <f>IF(YN$6=$WQ$5,成绩录入!CY53,0)</f>
        <v>0</v>
      </c>
      <c r="YO50" s="248">
        <f>IF(YO$6=$WQ$5,成绩录入!CZ53,0)</f>
        <v>0</v>
      </c>
      <c r="YP50" s="248">
        <f>IF(YP$6=$WQ$5,成绩录入!DA53,0)</f>
        <v>0</v>
      </c>
      <c r="YQ50" s="248">
        <f>IF(YQ$6=$WQ$5,成绩录入!DB53,0)</f>
        <v>0</v>
      </c>
      <c r="YR50" s="248">
        <f>IF(YR$6=$WQ$5,成绩录入!DC53,0)</f>
        <v>0</v>
      </c>
      <c r="YS50" s="248">
        <f>IF(YS$6=$WQ$5,成绩录入!DD53,0)</f>
        <v>0</v>
      </c>
      <c r="YT50" s="248">
        <f>IF(YT$6=$WQ$5,成绩录入!DE53,0)</f>
        <v>0</v>
      </c>
      <c r="YU50" s="248">
        <f>IF(YU$6=$WQ$5,成绩录入!DF53,0)</f>
        <v>0</v>
      </c>
      <c r="YV50" s="248">
        <f>IF(YV$6=$WQ$5,成绩录入!DG53,0)</f>
        <v>0</v>
      </c>
      <c r="YW50" s="248">
        <f>IF(YW$6=$WQ$5,成绩录入!DH53,0)</f>
        <v>0</v>
      </c>
      <c r="YX50" s="248">
        <f>IF(YX$6=$WQ$5,成绩录入!DI53,0)</f>
        <v>0</v>
      </c>
      <c r="YY50" s="248">
        <f>IF(YY$6=$WQ$5,成绩录入!DJ53,0)</f>
        <v>0</v>
      </c>
      <c r="YZ50" s="248">
        <f>IF(YZ$6=$WQ$5,成绩录入!DK53,0)</f>
        <v>0</v>
      </c>
      <c r="ZA50" s="248">
        <f>IF(ZA$6=$WQ$5,成绩录入!DL53,0)</f>
        <v>0</v>
      </c>
      <c r="ZB50" s="248">
        <f>IF(ZB$6=$WQ$5,成绩录入!DM53,0)</f>
        <v>0</v>
      </c>
      <c r="ZC50" s="248">
        <f>IF(ZC$6=$WQ$5,成绩录入!DN53,0)</f>
        <v>0</v>
      </c>
      <c r="ZD50" s="248">
        <f>IF(ZD$6=$WQ$5,成绩录入!DO53,0)</f>
        <v>0</v>
      </c>
      <c r="ZE50" s="248">
        <f>IF(ZE$6=$WQ$5,成绩录入!DP53,0)</f>
        <v>0</v>
      </c>
      <c r="ZF50" s="248">
        <f>IF(ZF$6=$WQ$5,成绩录入!DQ53,0)</f>
        <v>0</v>
      </c>
      <c r="ZG50" s="248">
        <f>IF(ZG$6=$WQ$5,成绩录入!DR53,0)</f>
        <v>0</v>
      </c>
      <c r="ZH50" s="248">
        <f>IF(ZH$6=$WQ$5,成绩录入!DS53,0)</f>
        <v>0</v>
      </c>
      <c r="ZI50" s="248">
        <f>IF(ZI$6=$WQ$5,成绩录入!DT53,0)</f>
        <v>0</v>
      </c>
      <c r="ZJ50" s="248">
        <f>IF(ZJ$6=$WQ$5,成绩录入!DU53,0)</f>
        <v>0</v>
      </c>
      <c r="ZK50" s="248">
        <f>IF(ZK$6=$WQ$5,成绩录入!DV53,0)</f>
        <v>0</v>
      </c>
      <c r="ZL50" s="248">
        <f>IF(ZL$6=$WQ$5,成绩录入!DW53,0)</f>
        <v>0</v>
      </c>
      <c r="ZM50" s="248">
        <f>IF(ZM$6=$WQ$5,成绩录入!DX53,0)</f>
        <v>0</v>
      </c>
      <c r="ZN50" s="248">
        <f>IF(ZN$6=$WQ$5,成绩录入!DY53,0)</f>
        <v>0</v>
      </c>
      <c r="ZO50" s="248">
        <f>IF(ZO$6=$WQ$5,成绩录入!DZ53,0)</f>
        <v>0</v>
      </c>
      <c r="ZP50" s="248">
        <f>IF(ZP$6=$WQ$5,成绩录入!EA53,0)</f>
        <v>0</v>
      </c>
      <c r="ZQ50" s="248">
        <f>IF(ZQ$6=$WQ$5,成绩录入!EB53,0)</f>
        <v>0</v>
      </c>
      <c r="ZR50" s="248">
        <f>IF(ZR$6=$WQ$5,成绩录入!EC53,0)</f>
        <v>0</v>
      </c>
      <c r="ZS50" s="248">
        <f>IF(ZS$6=$WQ$5,成绩录入!ED53,0)</f>
        <v>0</v>
      </c>
      <c r="ZT50" s="248">
        <f>IF(ZT$6=$WQ$5,成绩录入!EE53,0)</f>
        <v>0</v>
      </c>
      <c r="ZU50" s="248">
        <f>IF(ZU$6=$WQ$5,成绩录入!EF53,0)</f>
        <v>0</v>
      </c>
      <c r="ZV50" s="248">
        <f>IF(ZV$6=$WQ$5,成绩录入!EG53,0)</f>
        <v>0</v>
      </c>
      <c r="ZW50" s="248">
        <f>IF(ZW$6=$WQ$5,成绩录入!EH53,0)</f>
        <v>0</v>
      </c>
      <c r="ZX50" s="248">
        <f>IF(ZX$6=$WQ$5,成绩录入!EI53,0)</f>
        <v>0</v>
      </c>
      <c r="ZY50" s="248">
        <f>IF(ZY$6=$WQ$5,成绩录入!EJ53,0)</f>
        <v>0</v>
      </c>
      <c r="ZZ50" s="248">
        <f>IF(ZZ$6=$WQ$5,成绩录入!EK53,0)</f>
        <v>0</v>
      </c>
      <c r="AAA50" s="248">
        <f>IF(AAA$6=$WQ$5,成绩录入!EL53,0)</f>
        <v>0</v>
      </c>
      <c r="AAB50" s="248">
        <f>IF(AAB$6=$WQ$5,成绩录入!EM53,0)</f>
        <v>0</v>
      </c>
      <c r="AAC50" s="248">
        <f>IF(AAC$6=$WQ$5,成绩录入!EN53,0)</f>
        <v>0</v>
      </c>
      <c r="AAD50" s="248">
        <f>IF(AAD$6=$WQ$5,成绩录入!EO53,0)</f>
        <v>0</v>
      </c>
      <c r="AAE50" s="248">
        <f>IF(AAE$6=$WQ$5,成绩录入!EP53,0)</f>
        <v>0</v>
      </c>
      <c r="AAF50" s="248">
        <f>IF(AAF$6=$WQ$5,成绩录入!EQ53,0)</f>
        <v>0</v>
      </c>
      <c r="AAG50" s="248">
        <f>IF(AAG$6=$WQ$5,成绩录入!ER53,0)</f>
        <v>0</v>
      </c>
      <c r="AAH50" s="248">
        <f>IF(AAH$6=$WQ$5,成绩录入!ES53,0)</f>
        <v>0</v>
      </c>
      <c r="AAI50" s="248">
        <f>IF(AAI$6=$WQ$5,成绩录入!ET53,0)</f>
        <v>0</v>
      </c>
      <c r="AAJ50" s="248">
        <f>IF(AAJ$6=$WQ$5,成绩录入!EU53,0)</f>
        <v>0</v>
      </c>
      <c r="AAK50" s="248">
        <f>IF(AAK$6=$WQ$5,成绩录入!EV53,0)</f>
        <v>0</v>
      </c>
      <c r="AAL50" s="248">
        <f>IF(AAL$6=$WQ$5,成绩录入!EW53,0)</f>
        <v>0</v>
      </c>
      <c r="AAM50" s="248">
        <f>IF(AAM$6=$WQ$5,成绩录入!EX53,0)</f>
        <v>0</v>
      </c>
      <c r="AAN50" s="218">
        <f t="shared" si="33"/>
        <v>0</v>
      </c>
      <c r="AAO50" s="206"/>
      <c r="AAQ50" s="247">
        <f>IF(AAQ$6=$AAP$5,成绩录入!BC53,0)</f>
        <v>0</v>
      </c>
      <c r="AAR50" s="248">
        <f>IF(AAR$6=$AAP$5,成绩录入!BD53,0)</f>
        <v>0</v>
      </c>
      <c r="AAS50" s="248">
        <f>IF(AAS$6=$AAP$5,成绩录入!BE53,0)</f>
        <v>0</v>
      </c>
      <c r="AAT50" s="248">
        <f>IF(AAT$6=$AAP$5,成绩录入!BF53,0)</f>
        <v>0</v>
      </c>
      <c r="AAU50" s="248">
        <f>IF(AAU$6=$AAP$5,成绩录入!BG53,0)</f>
        <v>0</v>
      </c>
      <c r="AAV50" s="248">
        <f>IF(AAV$6=$AAP$5,成绩录入!BH53,0)</f>
        <v>0</v>
      </c>
      <c r="AAW50" s="248">
        <f>IF(AAW$6=$AAP$5,成绩录入!BI53,0)</f>
        <v>0</v>
      </c>
      <c r="AAX50" s="248">
        <f>IF(AAX$6=$AAP$5,成绩录入!BJ53,0)</f>
        <v>0</v>
      </c>
      <c r="AAY50" s="248">
        <f>IF(AAY$6=$AAP$5,成绩录入!BK53,0)</f>
        <v>0</v>
      </c>
      <c r="AAZ50" s="248">
        <f>IF(AAZ$6=$AAP$5,成绩录入!BL53,0)</f>
        <v>0</v>
      </c>
      <c r="ABA50" s="248">
        <f>IF(ABA$6=$AAP$5,成绩录入!BM53,0)</f>
        <v>0</v>
      </c>
      <c r="ABB50" s="248">
        <f>IF(ABB$6=$AAP$5,成绩录入!BN53,0)</f>
        <v>0</v>
      </c>
      <c r="ABC50" s="248">
        <f>IF(ABC$6=$AAP$5,成绩录入!BO53,0)</f>
        <v>0</v>
      </c>
      <c r="ABD50" s="248">
        <f>IF(ABD$6=$AAP$5,成绩录入!BP53,0)</f>
        <v>0</v>
      </c>
      <c r="ABE50" s="248">
        <f>IF(ABE$6=$AAP$5,成绩录入!BQ53,0)</f>
        <v>0</v>
      </c>
      <c r="ABF50" s="248">
        <f>IF(ABF$6=$AAP$5,成绩录入!BR53,0)</f>
        <v>0</v>
      </c>
      <c r="ABG50" s="248">
        <f>IF(ABG$6=$AAP$5,成绩录入!BS53,0)</f>
        <v>0</v>
      </c>
      <c r="ABH50" s="248">
        <f>IF(ABH$6=$AAP$5,成绩录入!BT53,0)</f>
        <v>0</v>
      </c>
      <c r="ABI50" s="248">
        <f>IF(ABI$6=$AAP$5,成绩录入!BU53,0)</f>
        <v>0</v>
      </c>
      <c r="ABJ50" s="248">
        <f>IF(ABJ$6=$AAP$5,成绩录入!BV53,0)</f>
        <v>0</v>
      </c>
      <c r="ABK50" s="248">
        <f>IF(ABK$6=$AAP$5,成绩录入!BW53,0)</f>
        <v>0</v>
      </c>
      <c r="ABL50" s="248">
        <f>IF(ABL$6=$AAP$5,成绩录入!BX53,0)</f>
        <v>0</v>
      </c>
      <c r="ABM50" s="248">
        <f>IF(ABM$6=$AAP$5,成绩录入!BY53,0)</f>
        <v>0</v>
      </c>
      <c r="ABN50" s="248">
        <f>IF(ABN$6=$AAP$5,成绩录入!BZ53,0)</f>
        <v>0</v>
      </c>
      <c r="ABO50" s="248">
        <f>IF(ABO$6=$AAP$5,成绩录入!CA53,0)</f>
        <v>0</v>
      </c>
      <c r="ABP50" s="248">
        <f>IF(ABP$6=$AAP$5,成绩录入!CB53,0)</f>
        <v>0</v>
      </c>
      <c r="ABQ50" s="248">
        <f>IF(ABQ$6=$AAP$5,成绩录入!CC53,0)</f>
        <v>0</v>
      </c>
      <c r="ABR50" s="248">
        <f>IF(ABR$6=$AAP$5,成绩录入!CD53,0)</f>
        <v>0</v>
      </c>
      <c r="ABS50" s="248">
        <f>IF(ABS$6=$AAP$5,成绩录入!CE53,0)</f>
        <v>0</v>
      </c>
      <c r="ABT50" s="248">
        <f>IF(ABT$6=$AAP$5,成绩录入!CF53,0)</f>
        <v>0</v>
      </c>
      <c r="ABU50" s="248">
        <f>IF(ABU$6=$AAP$5,成绩录入!CG53,0)</f>
        <v>0</v>
      </c>
      <c r="ABV50" s="248">
        <f>IF(ABV$6=$AAP$5,成绩录入!CH53,0)</f>
        <v>0</v>
      </c>
      <c r="ABW50" s="248">
        <f>IF(ABW$6=$AAP$5,成绩录入!CI53,0)</f>
        <v>0</v>
      </c>
      <c r="ABX50" s="248">
        <f>IF(ABX$6=$AAP$5,成绩录入!CJ53,0)</f>
        <v>0</v>
      </c>
      <c r="ABY50" s="248">
        <f>IF(ABY$6=$AAP$5,成绩录入!CK53,0)</f>
        <v>0</v>
      </c>
      <c r="ABZ50" s="248">
        <f>IF(ABZ$6=$AAP$5,成绩录入!CL53,0)</f>
        <v>0</v>
      </c>
      <c r="ACA50" s="248">
        <f>IF(ACA$6=$AAP$5,成绩录入!CM53,0)</f>
        <v>0</v>
      </c>
      <c r="ACB50" s="248">
        <f>IF(ACB$6=$AAP$5,成绩录入!CN53,0)</f>
        <v>0</v>
      </c>
      <c r="ACC50" s="248">
        <f>IF(ACC$6=$AAP$5,成绩录入!CO53,0)</f>
        <v>0</v>
      </c>
      <c r="ACD50" s="248">
        <f>IF(ACD$6=$AAP$5,成绩录入!CP53,0)</f>
        <v>0</v>
      </c>
      <c r="ACE50" s="248">
        <f>IF(ACE$6=$AAP$5,成绩录入!CQ53,0)</f>
        <v>0</v>
      </c>
      <c r="ACF50" s="248">
        <f>IF(ACF$6=$AAP$5,成绩录入!CR53,0)</f>
        <v>0</v>
      </c>
      <c r="ACG50" s="248">
        <f>IF(ACG$6=$AAP$5,成绩录入!CS53,0)</f>
        <v>0</v>
      </c>
      <c r="ACH50" s="248">
        <f>IF(ACH$6=$AAP$5,成绩录入!CT53,0)</f>
        <v>0</v>
      </c>
      <c r="ACI50" s="248">
        <f>IF(ACI$6=$AAP$5,成绩录入!CU53,0)</f>
        <v>0</v>
      </c>
      <c r="ACJ50" s="248">
        <f>IF(ACJ$6=$AAP$5,成绩录入!CV53,0)</f>
        <v>0</v>
      </c>
      <c r="ACK50" s="248">
        <f>IF(ACK$6=$AAP$5,成绩录入!CW53,0)</f>
        <v>0</v>
      </c>
      <c r="ACL50" s="248">
        <f>IF(ACL$6=$AAP$5,成绩录入!CX53,0)</f>
        <v>0</v>
      </c>
      <c r="ACM50" s="248">
        <f>IF(ACM$6=$AAP$5,成绩录入!CY53,0)</f>
        <v>0</v>
      </c>
      <c r="ACN50" s="248">
        <f>IF(ACN$6=$AAP$5,成绩录入!CZ53,0)</f>
        <v>0</v>
      </c>
      <c r="ACO50" s="248">
        <f>IF(ACO$6=$AAP$5,成绩录入!DA53,0)</f>
        <v>0</v>
      </c>
      <c r="ACP50" s="248">
        <f>IF(ACP$6=$AAP$5,成绩录入!DB53,0)</f>
        <v>0</v>
      </c>
      <c r="ACQ50" s="248">
        <f>IF(ACQ$6=$AAP$5,成绩录入!DC53,0)</f>
        <v>0</v>
      </c>
      <c r="ACR50" s="248">
        <f>IF(ACR$6=$AAP$5,成绩录入!DD53,0)</f>
        <v>0</v>
      </c>
      <c r="ACS50" s="248">
        <f>IF(ACS$6=$AAP$5,成绩录入!DE53,0)</f>
        <v>0</v>
      </c>
      <c r="ACT50" s="248">
        <f>IF(ACT$6=$AAP$5,成绩录入!DF53,0)</f>
        <v>0</v>
      </c>
      <c r="ACU50" s="248">
        <f>IF(ACU$6=$AAP$5,成绩录入!DG53,0)</f>
        <v>0</v>
      </c>
      <c r="ACV50" s="248">
        <f>IF(ACV$6=$AAP$5,成绩录入!DH53,0)</f>
        <v>0</v>
      </c>
      <c r="ACW50" s="248">
        <f>IF(ACW$6=$AAP$5,成绩录入!DI53,0)</f>
        <v>0</v>
      </c>
      <c r="ACX50" s="248">
        <f>IF(ACX$6=$AAP$5,成绩录入!DJ53,0)</f>
        <v>0</v>
      </c>
      <c r="ACY50" s="248">
        <f>IF(ACY$6=$AAP$5,成绩录入!DK53,0)</f>
        <v>0</v>
      </c>
      <c r="ACZ50" s="248">
        <f>IF(ACZ$6=$AAP$5,成绩录入!DL53,0)</f>
        <v>0</v>
      </c>
      <c r="ADA50" s="248">
        <f>IF(ADA$6=$AAP$5,成绩录入!DM53,0)</f>
        <v>0</v>
      </c>
      <c r="ADB50" s="248">
        <f>IF(ADB$6=$AAP$5,成绩录入!DN53,0)</f>
        <v>0</v>
      </c>
      <c r="ADC50" s="248">
        <f>IF(ADC$6=$AAP$5,成绩录入!DO53,0)</f>
        <v>0</v>
      </c>
      <c r="ADD50" s="248">
        <f>IF(ADD$6=$AAP$5,成绩录入!DP53,0)</f>
        <v>0</v>
      </c>
      <c r="ADE50" s="248">
        <f>IF(ADE$6=$AAP$5,成绩录入!DQ53,0)</f>
        <v>0</v>
      </c>
      <c r="ADF50" s="248">
        <f>IF(ADF$6=$AAP$5,成绩录入!DR53,0)</f>
        <v>0</v>
      </c>
      <c r="ADG50" s="248">
        <f>IF(ADG$6=$AAP$5,成绩录入!DS53,0)</f>
        <v>0</v>
      </c>
      <c r="ADH50" s="248">
        <f>IF(ADH$6=$AAP$5,成绩录入!DT53,0)</f>
        <v>0</v>
      </c>
      <c r="ADI50" s="248">
        <f>IF(ADI$6=$AAP$5,成绩录入!DU53,0)</f>
        <v>0</v>
      </c>
      <c r="ADJ50" s="248">
        <f>IF(ADJ$6=$AAP$5,成绩录入!DV53,0)</f>
        <v>0</v>
      </c>
      <c r="ADK50" s="248">
        <f>IF(ADK$6=$AAP$5,成绩录入!DW53,0)</f>
        <v>0</v>
      </c>
      <c r="ADL50" s="248">
        <f>IF(ADL$6=$AAP$5,成绩录入!DX53,0)</f>
        <v>0</v>
      </c>
      <c r="ADM50" s="248">
        <f>IF(ADM$6=$AAP$5,成绩录入!DY53,0)</f>
        <v>0</v>
      </c>
      <c r="ADN50" s="248">
        <f>IF(ADN$6=$AAP$5,成绩录入!DZ53,0)</f>
        <v>0</v>
      </c>
      <c r="ADO50" s="248">
        <f>IF(ADO$6=$AAP$5,成绩录入!EA53,0)</f>
        <v>0</v>
      </c>
      <c r="ADP50" s="248">
        <f>IF(ADP$6=$AAP$5,成绩录入!EB53,0)</f>
        <v>0</v>
      </c>
      <c r="ADQ50" s="248">
        <f>IF(ADQ$6=$AAP$5,成绩录入!EC53,0)</f>
        <v>0</v>
      </c>
      <c r="ADR50" s="248">
        <f>IF(ADR$6=$AAP$5,成绩录入!ED53,0)</f>
        <v>0</v>
      </c>
      <c r="ADS50" s="248">
        <f>IF(ADS$6=$AAP$5,成绩录入!EE53,0)</f>
        <v>0</v>
      </c>
      <c r="ADT50" s="248">
        <f>IF(ADT$6=$AAP$5,成绩录入!EF53,0)</f>
        <v>0</v>
      </c>
      <c r="ADU50" s="248">
        <f>IF(ADU$6=$AAP$5,成绩录入!EG53,0)</f>
        <v>0</v>
      </c>
      <c r="ADV50" s="248">
        <f>IF(ADV$6=$AAP$5,成绩录入!EH53,0)</f>
        <v>0</v>
      </c>
      <c r="ADW50" s="248">
        <f>IF(ADW$6=$AAP$5,成绩录入!EI53,0)</f>
        <v>0</v>
      </c>
      <c r="ADX50" s="248">
        <f>IF(ADX$6=$AAP$5,成绩录入!EJ53,0)</f>
        <v>0</v>
      </c>
      <c r="ADY50" s="248">
        <f>IF(ADY$6=$AAP$5,成绩录入!EK53,0)</f>
        <v>0</v>
      </c>
      <c r="ADZ50" s="248">
        <f>IF(ADZ$6=$AAP$5,成绩录入!EL53,0)</f>
        <v>0</v>
      </c>
      <c r="AEA50" s="248">
        <f>IF(AEA$6=$AAP$5,成绩录入!EM53,0)</f>
        <v>0</v>
      </c>
      <c r="AEB50" s="248">
        <f>IF(AEB$6=$AAP$5,成绩录入!EN53,0)</f>
        <v>0</v>
      </c>
      <c r="AEC50" s="248">
        <f>IF(AEC$6=$AAP$5,成绩录入!EO53,0)</f>
        <v>0</v>
      </c>
      <c r="AED50" s="248">
        <f>IF(AED$6=$AAP$5,成绩录入!EP53,0)</f>
        <v>0</v>
      </c>
      <c r="AEE50" s="248">
        <f>IF(AEE$6=$AAP$5,成绩录入!EQ53,0)</f>
        <v>0</v>
      </c>
      <c r="AEF50" s="248">
        <f>IF(AEF$6=$AAP$5,成绩录入!ER53,0)</f>
        <v>0</v>
      </c>
      <c r="AEG50" s="248">
        <f>IF(AEG$6=$AAP$5,成绩录入!ES53,0)</f>
        <v>0</v>
      </c>
      <c r="AEH50" s="248">
        <f>IF(AEH$6=$AAP$5,成绩录入!ET53,0)</f>
        <v>0</v>
      </c>
      <c r="AEI50" s="248">
        <f>IF(AEI$6=$AAP$5,成绩录入!EU53,0)</f>
        <v>0</v>
      </c>
      <c r="AEJ50" s="248">
        <f>IF(AEJ$6=$AAP$5,成绩录入!EV53,0)</f>
        <v>0</v>
      </c>
      <c r="AEK50" s="248">
        <f>IF(AEK$6=$AAP$5,成绩录入!EW53,0)</f>
        <v>0</v>
      </c>
      <c r="AEL50" s="248">
        <f>IF(AEL$6=$AAP$5,成绩录入!EX53,0)</f>
        <v>0</v>
      </c>
      <c r="AEM50" s="218">
        <f t="shared" si="34"/>
        <v>0</v>
      </c>
      <c r="AEN50" s="166"/>
      <c r="AEO50" s="166"/>
      <c r="AEP50" s="247">
        <f>IF(AEP$6=$AEO$5,成绩录入!BC53,0)</f>
        <v>0</v>
      </c>
      <c r="AEQ50" s="248">
        <f>IF(AEQ$6=$AEO$5,成绩录入!BD53,0)</f>
        <v>0</v>
      </c>
      <c r="AER50" s="248">
        <f>IF(AER$6=$AEO$5,成绩录入!BE53,0)</f>
        <v>0</v>
      </c>
      <c r="AES50" s="248">
        <f>IF(AES$6=$AEO$5,成绩录入!BF53,0)</f>
        <v>0</v>
      </c>
      <c r="AET50" s="248">
        <f>IF(AET$6=$AEO$5,成绩录入!BG53,0)</f>
        <v>0</v>
      </c>
      <c r="AEU50" s="248">
        <f>IF(AEU$6=$AEO$5,成绩录入!BH53,0)</f>
        <v>0</v>
      </c>
      <c r="AEV50" s="248">
        <f>IF(AEV$6=$AEO$5,成绩录入!BI53,0)</f>
        <v>0</v>
      </c>
      <c r="AEW50" s="248">
        <f>IF(AEW$6=$AEO$5,成绩录入!BJ53,0)</f>
        <v>0</v>
      </c>
      <c r="AEX50" s="248">
        <f>IF(AEX$6=$AEO$5,成绩录入!BK53,0)</f>
        <v>0</v>
      </c>
      <c r="AEY50" s="248">
        <f>IF(AEY$6=$AEO$5,成绩录入!BL53,0)</f>
        <v>0</v>
      </c>
      <c r="AEZ50" s="248">
        <f>IF(AEZ$6=$AEO$5,成绩录入!BM53,0)</f>
        <v>0</v>
      </c>
      <c r="AFA50" s="248">
        <f>IF(AFA$6=$AEO$5,成绩录入!BN53,0)</f>
        <v>0</v>
      </c>
      <c r="AFB50" s="248">
        <f>IF(AFB$6=$AEO$5,成绩录入!BO53,0)</f>
        <v>0</v>
      </c>
      <c r="AFC50" s="248">
        <f>IF(AFC$6=$AEO$5,成绩录入!BP53,0)</f>
        <v>0</v>
      </c>
      <c r="AFD50" s="248">
        <f>IF(AFD$6=$AEO$5,成绩录入!BQ53,0)</f>
        <v>0</v>
      </c>
      <c r="AFE50" s="248">
        <f>IF(AFE$6=$AEO$5,成绩录入!BR53,0)</f>
        <v>0</v>
      </c>
      <c r="AFF50" s="248">
        <f>IF(AFF$6=$AEO$5,成绩录入!BS53,0)</f>
        <v>0</v>
      </c>
      <c r="AFG50" s="248">
        <f>IF(AFG$6=$AEO$5,成绩录入!BT53,0)</f>
        <v>0</v>
      </c>
      <c r="AFH50" s="248">
        <f>IF(AFH$6=$AEO$5,成绩录入!BU53,0)</f>
        <v>0</v>
      </c>
      <c r="AFI50" s="248">
        <f>IF(AFI$6=$AEO$5,成绩录入!BV53,0)</f>
        <v>0</v>
      </c>
      <c r="AFJ50" s="248">
        <f>IF(AFJ$6=$AEO$5,成绩录入!BW53,0)</f>
        <v>0</v>
      </c>
      <c r="AFK50" s="248">
        <f>IF(AFK$6=$AEO$5,成绩录入!BX53,0)</f>
        <v>0</v>
      </c>
      <c r="AFL50" s="248">
        <f>IF(AFL$6=$AEO$5,成绩录入!BY53,0)</f>
        <v>0</v>
      </c>
      <c r="AFM50" s="248">
        <f>IF(AFM$6=$AEO$5,成绩录入!BZ53,0)</f>
        <v>0</v>
      </c>
      <c r="AFN50" s="248">
        <f>IF(AFN$6=$AEO$5,成绩录入!CA53,0)</f>
        <v>0</v>
      </c>
      <c r="AFO50" s="248">
        <f>IF(AFO$6=$AEO$5,成绩录入!CB53,0)</f>
        <v>0</v>
      </c>
      <c r="AFP50" s="248">
        <f>IF(AFP$6=$AEO$5,成绩录入!CC53,0)</f>
        <v>0</v>
      </c>
      <c r="AFQ50" s="248">
        <f>IF(AFQ$6=$AEO$5,成绩录入!CD53,0)</f>
        <v>0</v>
      </c>
      <c r="AFR50" s="248">
        <f>IF(AFR$6=$AEO$5,成绩录入!CE53,0)</f>
        <v>0</v>
      </c>
      <c r="AFS50" s="248">
        <f>IF(AFS$6=$AEO$5,成绩录入!CF53,0)</f>
        <v>0</v>
      </c>
      <c r="AFT50" s="248">
        <f>IF(AFT$6=$AEO$5,成绩录入!CG53,0)</f>
        <v>0</v>
      </c>
      <c r="AFU50" s="248">
        <f>IF(AFU$6=$AEO$5,成绩录入!CH53,0)</f>
        <v>0</v>
      </c>
      <c r="AFV50" s="248">
        <f>IF(AFV$6=$AEO$5,成绩录入!CI53,0)</f>
        <v>0</v>
      </c>
      <c r="AFW50" s="248">
        <f>IF(AFW$6=$AEO$5,成绩录入!CJ53,0)</f>
        <v>0</v>
      </c>
      <c r="AFX50" s="248">
        <f>IF(AFX$6=$AEO$5,成绩录入!CK53,0)</f>
        <v>0</v>
      </c>
      <c r="AFY50" s="248">
        <f>IF(AFY$6=$AEO$5,成绩录入!CL53,0)</f>
        <v>0</v>
      </c>
      <c r="AFZ50" s="248">
        <f>IF(AFZ$6=$AEO$5,成绩录入!CM53,0)</f>
        <v>0</v>
      </c>
      <c r="AGA50" s="248">
        <f>IF(AGA$6=$AEO$5,成绩录入!CN53,0)</f>
        <v>0</v>
      </c>
      <c r="AGB50" s="248">
        <f>IF(AGB$6=$AEO$5,成绩录入!CO53,0)</f>
        <v>0</v>
      </c>
      <c r="AGC50" s="248">
        <f>IF(AGC$6=$AEO$5,成绩录入!CP53,0)</f>
        <v>0</v>
      </c>
      <c r="AGD50" s="248">
        <f>IF(AGD$6=$AEO$5,成绩录入!CQ53,0)</f>
        <v>0</v>
      </c>
      <c r="AGE50" s="248">
        <f>IF(AGE$6=$AEO$5,成绩录入!CR53,0)</f>
        <v>0</v>
      </c>
      <c r="AGF50" s="248">
        <f>IF(AGF$6=$AEO$5,成绩录入!CS53,0)</f>
        <v>0</v>
      </c>
      <c r="AGG50" s="248">
        <f>IF(AGG$6=$AEO$5,成绩录入!CT53,0)</f>
        <v>0</v>
      </c>
      <c r="AGH50" s="248">
        <f>IF(AGH$6=$AEO$5,成绩录入!CU53,0)</f>
        <v>0</v>
      </c>
      <c r="AGI50" s="248">
        <f>IF(AGI$6=$AEO$5,成绩录入!CV53,0)</f>
        <v>0</v>
      </c>
      <c r="AGJ50" s="248">
        <f>IF(AGJ$6=$AEO$5,成绩录入!CW53,0)</f>
        <v>0</v>
      </c>
      <c r="AGK50" s="248">
        <f>IF(AGK$6=$AEO$5,成绩录入!CX53,0)</f>
        <v>0</v>
      </c>
      <c r="AGL50" s="248">
        <f>IF(AGL$6=$AEO$5,成绩录入!CY53,0)</f>
        <v>0</v>
      </c>
      <c r="AGM50" s="248">
        <f>IF(AGM$6=$AEO$5,成绩录入!CZ53,0)</f>
        <v>0</v>
      </c>
      <c r="AGN50" s="248">
        <f>IF(AGN$6=$AEO$5,成绩录入!DA53,0)</f>
        <v>0</v>
      </c>
      <c r="AGO50" s="248">
        <f>IF(AGO$6=$AEO$5,成绩录入!DB53,0)</f>
        <v>0</v>
      </c>
      <c r="AGP50" s="248">
        <f>IF(AGP$6=$AEO$5,成绩录入!DC53,0)</f>
        <v>0</v>
      </c>
      <c r="AGQ50" s="248">
        <f>IF(AGQ$6=$AEO$5,成绩录入!DD53,0)</f>
        <v>0</v>
      </c>
      <c r="AGR50" s="248">
        <f>IF(AGR$6=$AEO$5,成绩录入!DE53,0)</f>
        <v>0</v>
      </c>
      <c r="AGS50" s="248">
        <f>IF(AGS$6=$AEO$5,成绩录入!DF53,0)</f>
        <v>0</v>
      </c>
      <c r="AGT50" s="248">
        <f>IF(AGT$6=$AEO$5,成绩录入!DG53,0)</f>
        <v>0</v>
      </c>
      <c r="AGU50" s="248">
        <f>IF(AGU$6=$AEO$5,成绩录入!DH53,0)</f>
        <v>0</v>
      </c>
      <c r="AGV50" s="248">
        <f>IF(AGV$6=$AEO$5,成绩录入!DI53,0)</f>
        <v>0</v>
      </c>
      <c r="AGW50" s="248">
        <f>IF(AGW$6=$AEO$5,成绩录入!DJ53,0)</f>
        <v>0</v>
      </c>
      <c r="AGX50" s="248">
        <f>IF(AGX$6=$AEO$5,成绩录入!DK53,0)</f>
        <v>0</v>
      </c>
      <c r="AGY50" s="248">
        <f>IF(AGY$6=$AEO$5,成绩录入!DL53,0)</f>
        <v>0</v>
      </c>
      <c r="AGZ50" s="248">
        <f>IF(AGZ$6=$AEO$5,成绩录入!DM53,0)</f>
        <v>0</v>
      </c>
      <c r="AHA50" s="248">
        <f>IF(AHA$6=$AEO$5,成绩录入!DN53,0)</f>
        <v>0</v>
      </c>
      <c r="AHB50" s="248">
        <f>IF(AHB$6=$AEO$5,成绩录入!DO53,0)</f>
        <v>0</v>
      </c>
      <c r="AHC50" s="248">
        <f>IF(AHC$6=$AEO$5,成绩录入!DP53,0)</f>
        <v>0</v>
      </c>
      <c r="AHD50" s="248">
        <f>IF(AHD$6=$AEO$5,成绩录入!DQ53,0)</f>
        <v>0</v>
      </c>
      <c r="AHE50" s="248">
        <f>IF(AHE$6=$AEO$5,成绩录入!DR53,0)</f>
        <v>0</v>
      </c>
      <c r="AHF50" s="248">
        <f>IF(AHF$6=$AEO$5,成绩录入!DS53,0)</f>
        <v>0</v>
      </c>
      <c r="AHG50" s="248">
        <f>IF(AHG$6=$AEO$5,成绩录入!DT53,0)</f>
        <v>0</v>
      </c>
      <c r="AHH50" s="248">
        <f>IF(AHH$6=$AEO$5,成绩录入!DU53,0)</f>
        <v>0</v>
      </c>
      <c r="AHI50" s="248">
        <f>IF(AHI$6=$AEO$5,成绩录入!DV53,0)</f>
        <v>0</v>
      </c>
      <c r="AHJ50" s="248">
        <f>IF(AHJ$6=$AEO$5,成绩录入!DW53,0)</f>
        <v>0</v>
      </c>
      <c r="AHK50" s="248">
        <f>IF(AHK$6=$AEO$5,成绩录入!DX53,0)</f>
        <v>0</v>
      </c>
      <c r="AHL50" s="248">
        <f>IF(AHL$6=$AEO$5,成绩录入!DY53,0)</f>
        <v>0</v>
      </c>
      <c r="AHM50" s="248">
        <f>IF(AHM$6=$AEO$5,成绩录入!DZ53,0)</f>
        <v>0</v>
      </c>
      <c r="AHN50" s="248">
        <f>IF(AHN$6=$AEO$5,成绩录入!EA53,0)</f>
        <v>0</v>
      </c>
      <c r="AHO50" s="248">
        <f>IF(AHO$6=$AEO$5,成绩录入!EB53,0)</f>
        <v>0</v>
      </c>
      <c r="AHP50" s="248">
        <f>IF(AHP$6=$AEO$5,成绩录入!EC53,0)</f>
        <v>0</v>
      </c>
      <c r="AHQ50" s="248">
        <f>IF(AHQ$6=$AEO$5,成绩录入!ED53,0)</f>
        <v>0</v>
      </c>
      <c r="AHR50" s="248">
        <f>IF(AHR$6=$AEO$5,成绩录入!EE53,0)</f>
        <v>0</v>
      </c>
      <c r="AHS50" s="248">
        <f>IF(AHS$6=$AEO$5,成绩录入!EF53,0)</f>
        <v>0</v>
      </c>
      <c r="AHT50" s="248">
        <f>IF(AHT$6=$AEO$5,成绩录入!EG53,0)</f>
        <v>0</v>
      </c>
      <c r="AHU50" s="248">
        <f>IF(AHU$6=$AEO$5,成绩录入!EH53,0)</f>
        <v>0</v>
      </c>
      <c r="AHV50" s="248">
        <f>IF(AHV$6=$AEO$5,成绩录入!EI53,0)</f>
        <v>0</v>
      </c>
      <c r="AHW50" s="248">
        <f>IF(AHW$6=$AEO$5,成绩录入!EJ53,0)</f>
        <v>0</v>
      </c>
      <c r="AHX50" s="248">
        <f>IF(AHX$6=$AEO$5,成绩录入!EK53,0)</f>
        <v>0</v>
      </c>
      <c r="AHY50" s="248">
        <f>IF(AHY$6=$AEO$5,成绩录入!EL53,0)</f>
        <v>0</v>
      </c>
      <c r="AHZ50" s="248">
        <f>IF(AHZ$6=$AEO$5,成绩录入!EM53,0)</f>
        <v>0</v>
      </c>
      <c r="AIA50" s="248">
        <f>IF(AIA$6=$AEO$5,成绩录入!EN53,0)</f>
        <v>0</v>
      </c>
      <c r="AIB50" s="248">
        <f>IF(AIB$6=$AEO$5,成绩录入!EO53,0)</f>
        <v>0</v>
      </c>
      <c r="AIC50" s="248">
        <f>IF(AIC$6=$AEO$5,成绩录入!EP53,0)</f>
        <v>0</v>
      </c>
      <c r="AID50" s="248">
        <f>IF(AID$6=$AEO$5,成绩录入!EQ53,0)</f>
        <v>0</v>
      </c>
      <c r="AIE50" s="248">
        <f>IF(AIE$6=$AEO$5,成绩录入!ER53,0)</f>
        <v>0</v>
      </c>
      <c r="AIF50" s="248">
        <f>IF(AIF$6=$AEO$5,成绩录入!ES53,0)</f>
        <v>0</v>
      </c>
      <c r="AIG50" s="248">
        <f>IF(AIG$6=$AEO$5,成绩录入!ET53,0)</f>
        <v>0</v>
      </c>
      <c r="AIH50" s="248">
        <f>IF(AIH$6=$AEO$5,成绩录入!EU53,0)</f>
        <v>0</v>
      </c>
      <c r="AII50" s="248">
        <f>IF(AII$6=$AEO$5,成绩录入!EV53,0)</f>
        <v>0</v>
      </c>
      <c r="AIJ50" s="248">
        <f>IF(AIJ$6=$AEO$5,成绩录入!EW53,0)</f>
        <v>0</v>
      </c>
      <c r="AIK50" s="248">
        <f>IF(AIK$6=$AEO$5,成绩录入!EX53,0)</f>
        <v>0</v>
      </c>
      <c r="AIL50" s="218">
        <f t="shared" si="35"/>
        <v>0</v>
      </c>
      <c r="AIN50" s="214" t="str">
        <f>初始录入!A55</f>
        <v/>
      </c>
      <c r="AIO50" s="215">
        <f>初始录入!B55</f>
        <v>0</v>
      </c>
      <c r="AIP50" s="216">
        <f>初始录入!C55</f>
        <v>0</v>
      </c>
      <c r="AIQ50" s="314">
        <f>IF(平时!D48&lt;&gt;"",平时!D48,0)</f>
        <v>0</v>
      </c>
      <c r="AIR50" s="324" t="str">
        <f t="shared" si="89"/>
        <v/>
      </c>
      <c r="AIS50" s="314">
        <f>IF(过程!D48&lt;&gt;"",过程!D48,0)</f>
        <v>0</v>
      </c>
      <c r="AIT50" s="324" t="str">
        <f t="shared" si="90"/>
        <v/>
      </c>
      <c r="AIU50" s="216">
        <f>IF(期末!D48&lt;&gt;"",期末!D48,0)</f>
        <v>0</v>
      </c>
      <c r="AIV50" s="324" t="str">
        <f t="shared" si="91"/>
        <v/>
      </c>
      <c r="AIW50" s="325">
        <f t="shared" si="92"/>
        <v>0</v>
      </c>
      <c r="AIX50" s="314">
        <f>IF(平时!E48&lt;&gt;"",平时!E48,0)</f>
        <v>0</v>
      </c>
      <c r="AIY50" s="324" t="str">
        <f t="shared" si="93"/>
        <v/>
      </c>
      <c r="AIZ50" s="314">
        <f>IF(过程!E48&lt;&gt;"",过程!E48,0)</f>
        <v>0</v>
      </c>
      <c r="AJA50" s="324" t="str">
        <f t="shared" si="94"/>
        <v/>
      </c>
      <c r="AJB50" s="216">
        <f>IF(期末!E48&lt;&gt;"",期末!E48,0)</f>
        <v>0</v>
      </c>
      <c r="AJC50" s="324" t="str">
        <f t="shared" si="95"/>
        <v/>
      </c>
      <c r="AJD50" s="325">
        <f t="shared" si="96"/>
        <v>0</v>
      </c>
      <c r="AJE50" s="314">
        <f>IF(平时!F48&lt;&gt;"",平时!F48,0)</f>
        <v>0</v>
      </c>
      <c r="AJF50" s="324" t="str">
        <f t="shared" si="97"/>
        <v/>
      </c>
      <c r="AJG50" s="314">
        <f>IF(过程!F48&lt;&gt;"",过程!F48,0)</f>
        <v>0</v>
      </c>
      <c r="AJH50" s="324" t="str">
        <f t="shared" si="98"/>
        <v/>
      </c>
      <c r="AJI50" s="216">
        <f>IF(期末!F48&lt;&gt;"",期末!F48,0)</f>
        <v>0</v>
      </c>
      <c r="AJJ50" s="324" t="str">
        <f t="shared" si="99"/>
        <v/>
      </c>
      <c r="AJK50" s="325">
        <f t="shared" si="100"/>
        <v>0</v>
      </c>
      <c r="AJL50" s="314">
        <f>IF(平时!G48&lt;&gt;"",平时!G48,0)</f>
        <v>0</v>
      </c>
      <c r="AJM50" s="324" t="str">
        <f t="shared" si="101"/>
        <v/>
      </c>
      <c r="AJN50" s="314">
        <f>IF(过程!G48&lt;&gt;"",过程!G48,0)</f>
        <v>0</v>
      </c>
      <c r="AJO50" s="324" t="str">
        <f t="shared" si="102"/>
        <v/>
      </c>
      <c r="AJP50" s="216">
        <f>IF(期末!G48&lt;&gt;"",期末!G48,0)</f>
        <v>0</v>
      </c>
      <c r="AJQ50" s="324" t="str">
        <f t="shared" si="103"/>
        <v/>
      </c>
      <c r="AJR50" s="325">
        <f t="shared" si="104"/>
        <v>0</v>
      </c>
      <c r="AJS50" s="314">
        <f>IF(平时!H48&lt;&gt;"",平时!H48,0)</f>
        <v>0</v>
      </c>
      <c r="AJT50" s="324" t="str">
        <f t="shared" si="105"/>
        <v/>
      </c>
      <c r="AJU50" s="314">
        <f>IF(过程!H48&lt;&gt;"",过程!H48,0)</f>
        <v>0</v>
      </c>
      <c r="AJV50" s="324" t="str">
        <f t="shared" si="106"/>
        <v/>
      </c>
      <c r="AJW50" s="216">
        <f>IF(期末!H48&lt;&gt;"",期末!H48,0)</f>
        <v>0</v>
      </c>
      <c r="AJX50" s="324" t="str">
        <f t="shared" si="107"/>
        <v/>
      </c>
      <c r="AJY50" s="326">
        <f t="shared" si="108"/>
        <v>0</v>
      </c>
      <c r="AKA50" s="216" t="str">
        <f>初始录入!A55</f>
        <v/>
      </c>
      <c r="AKB50" s="216">
        <f>初始录入!B55</f>
        <v>0</v>
      </c>
      <c r="AKC50" s="216">
        <f>初始录入!C55</f>
        <v>0</v>
      </c>
      <c r="AKD50" s="327" t="str">
        <f>IF(初始录入!$E55=初始录入!$K$2,达成度!$D63,"")</f>
        <v/>
      </c>
      <c r="AKE50" s="327" t="str">
        <f>IF(初始录入!$E55=初始录入!$K$3,达成度!D63,"")</f>
        <v/>
      </c>
      <c r="AKF50" s="216" t="str">
        <f>IF(初始录入!$E55=初始录入!$K$4,达成度!D63,"")</f>
        <v/>
      </c>
      <c r="AKG50" s="216" t="str">
        <f>IF(初始录入!$E55=初始录入!$K$5,达成度!D63,"")</f>
        <v/>
      </c>
      <c r="AKH50" s="327" t="str">
        <f>IF(初始录入!$E55=初始录入!$K$2,达成度!E63,"")</f>
        <v/>
      </c>
      <c r="AKI50" s="327" t="str">
        <f>IF(初始录入!$E55=初始录入!$K$3,达成度!E63,"")</f>
        <v/>
      </c>
      <c r="AKJ50" s="216" t="str">
        <f>IF(初始录入!$E55=初始录入!$K$4,达成度!E63,"")</f>
        <v/>
      </c>
      <c r="AKK50" s="216" t="str">
        <f>IF(初始录入!$E55=初始录入!$K$5,达成度!E63,"")</f>
        <v/>
      </c>
      <c r="AKL50" s="327" t="str">
        <f>IF(初始录入!$E55=初始录入!$K$2,达成度!F63,"")</f>
        <v/>
      </c>
      <c r="AKM50" s="327" t="str">
        <f>IF(初始录入!$E55=初始录入!$K$3,达成度!F63,"")</f>
        <v/>
      </c>
      <c r="AKN50" s="216" t="str">
        <f>IF(初始录入!$E55=初始录入!$K$4,达成度!F63,"")</f>
        <v/>
      </c>
      <c r="AKO50" s="216" t="str">
        <f>IF(初始录入!$E55=初始录入!$K$5,达成度!F63,"")</f>
        <v/>
      </c>
      <c r="AKP50" s="327" t="str">
        <f>IF(初始录入!$E55=初始录入!$K$2,达成度!H63,"")</f>
        <v/>
      </c>
      <c r="AKQ50" s="327" t="str">
        <f>IF(初始录入!$E55=初始录入!$K$3,达成度!H63,"")</f>
        <v/>
      </c>
      <c r="AKR50" s="216" t="str">
        <f>IF(初始录入!$E55=初始录入!$K$4,达成度!H63,"")</f>
        <v/>
      </c>
      <c r="AKS50" s="216" t="str">
        <f>IF(初始录入!$E55=初始录入!$K$5,达成度!H63,"")</f>
        <v/>
      </c>
      <c r="AKT50" s="327" t="str">
        <f>IF(初始录入!$E55=初始录入!$K$2,达成度!I63,"")</f>
        <v/>
      </c>
      <c r="AKU50" s="327" t="str">
        <f>IF(初始录入!$E55=初始录入!$K$3,达成度!I63,"")</f>
        <v/>
      </c>
      <c r="AKV50" s="216" t="str">
        <f>IF(初始录入!$E55=初始录入!$K$4,达成度!I63,"")</f>
        <v/>
      </c>
      <c r="AKW50" s="216" t="str">
        <f>IF(初始录入!$E55=初始录入!$K$5,达成度!I63,"")</f>
        <v/>
      </c>
      <c r="AKX50" s="327" t="str">
        <f>IF(初始录入!$E55=初始录入!$K$2,达成度!J63,"")</f>
        <v/>
      </c>
      <c r="AKY50" s="327" t="str">
        <f>IF(初始录入!$E55=初始录入!$K$3,达成度!J63,"")</f>
        <v/>
      </c>
      <c r="AKZ50" s="216" t="str">
        <f>IF(初始录入!$E55=初始录入!$K$4,达成度!J63,"")</f>
        <v/>
      </c>
      <c r="ALA50" s="216" t="str">
        <f>IF(初始录入!$E55=初始录入!$K$5,达成度!J63,"")</f>
        <v/>
      </c>
      <c r="ALB50" s="327" t="str">
        <f>IF(初始录入!$E55=初始录入!$K$2,达成度!L63,"")</f>
        <v/>
      </c>
      <c r="ALC50" s="327" t="str">
        <f>IF(初始录入!$E55=初始录入!$K$3,达成度!L63,"")</f>
        <v/>
      </c>
      <c r="ALD50" s="216" t="str">
        <f>IF(初始录入!$E55=初始录入!$K$4,达成度!L63,"")</f>
        <v/>
      </c>
      <c r="ALE50" s="216" t="str">
        <f>IF(初始录入!$E55=初始录入!$K$5,达成度!L63,"")</f>
        <v/>
      </c>
      <c r="ALF50" s="327" t="str">
        <f>IF(初始录入!$E55=初始录入!$K$2,达成度!M63,"")</f>
        <v/>
      </c>
      <c r="ALG50" s="327" t="str">
        <f>IF(初始录入!$E55=初始录入!$K$3,达成度!M63,"")</f>
        <v/>
      </c>
      <c r="ALH50" s="216" t="str">
        <f>IF(初始录入!$E55=初始录入!$K$4,达成度!M63,"")</f>
        <v/>
      </c>
      <c r="ALI50" s="216" t="str">
        <f>IF(初始录入!$E55=初始录入!$K$5,达成度!M63,"")</f>
        <v/>
      </c>
      <c r="ALJ50" s="327" t="str">
        <f>IF(初始录入!$E55=初始录入!$K$2,达成度!N63,"")</f>
        <v/>
      </c>
      <c r="ALK50" s="327" t="str">
        <f>IF(初始录入!$E55=初始录入!$K$3,达成度!N63,"")</f>
        <v/>
      </c>
      <c r="ALL50" s="216" t="str">
        <f>IF(初始录入!$E55=初始录入!$K$4,达成度!N63,"")</f>
        <v/>
      </c>
      <c r="ALM50" s="216" t="str">
        <f>IF(初始录入!$E55=初始录入!$K$5,达成度!N63,"")</f>
        <v/>
      </c>
      <c r="ALN50" s="327" t="str">
        <f>IF(初始录入!$E55=初始录入!$K$2,达成度!P63,"")</f>
        <v/>
      </c>
      <c r="ALO50" s="327" t="str">
        <f>IF(初始录入!$E55=初始录入!$K$3,达成度!P63,"")</f>
        <v/>
      </c>
      <c r="ALP50" s="216" t="str">
        <f>IF(初始录入!$E55=初始录入!$K$4,达成度!P63,"")</f>
        <v/>
      </c>
      <c r="ALQ50" s="216" t="str">
        <f>IF(初始录入!$E55=初始录入!$K$5,达成度!P63,"")</f>
        <v/>
      </c>
      <c r="ALR50" s="327" t="str">
        <f>IF(初始录入!$E55=初始录入!$K$2,达成度!Q63,"")</f>
        <v/>
      </c>
      <c r="ALS50" s="327" t="str">
        <f>IF(初始录入!$E55=初始录入!$K$3,达成度!Q63,"")</f>
        <v/>
      </c>
      <c r="ALT50" s="216" t="str">
        <f>IF(初始录入!$E55=初始录入!$K$4,达成度!Q63,"")</f>
        <v/>
      </c>
      <c r="ALU50" s="216" t="str">
        <f>IF(初始录入!$E55=初始录入!$K$5,达成度!Q63,"")</f>
        <v/>
      </c>
      <c r="ALV50" s="327" t="str">
        <f>IF(初始录入!$E55=初始录入!$K$2,达成度!R63,"")</f>
        <v/>
      </c>
      <c r="ALW50" s="327" t="str">
        <f>IF(初始录入!$E55=初始录入!$K$3,达成度!R63,"")</f>
        <v/>
      </c>
      <c r="ALX50" s="216" t="str">
        <f>IF(初始录入!$E55=初始录入!$K$4,达成度!R63,"")</f>
        <v/>
      </c>
      <c r="ALY50" s="216"/>
      <c r="ALZ50" s="327" t="str">
        <f>IF(初始录入!$E55=初始录入!$K$2,达成度!T63,"")</f>
        <v/>
      </c>
      <c r="AMA50" s="327" t="str">
        <f>IF(初始录入!$E55=初始录入!$K$3,达成度!T63,"")</f>
        <v/>
      </c>
      <c r="AMB50" s="216" t="str">
        <f>IF(初始录入!$E55=初始录入!$K$4,达成度!T63,"")</f>
        <v/>
      </c>
      <c r="AMC50" s="216" t="str">
        <f>IF(初始录入!$E55=初始录入!$K$5,达成度!T63,"")</f>
        <v/>
      </c>
      <c r="AMD50" s="327" t="str">
        <f>IF(初始录入!$E55=初始录入!$K$2,达成度!U63,"")</f>
        <v/>
      </c>
      <c r="AME50" s="327" t="str">
        <f>IF(初始录入!$E55=初始录入!$K$3,达成度!U63,"")</f>
        <v/>
      </c>
      <c r="AMF50" s="216" t="str">
        <f>IF(初始录入!$E55=初始录入!$K$4,达成度!U63,"")</f>
        <v/>
      </c>
      <c r="AMG50" s="216" t="str">
        <f>IF(初始录入!$E55=初始录入!$K$5,达成度!U63,"")</f>
        <v/>
      </c>
      <c r="AMH50" s="327" t="str">
        <f>IF(初始录入!$E55=初始录入!$K$2,达成度!V63,"")</f>
        <v/>
      </c>
      <c r="AMI50" s="327" t="str">
        <f>IF(初始录入!$E55=初始录入!$K$3,达成度!V63,"")</f>
        <v/>
      </c>
      <c r="AMJ50" s="216" t="str">
        <f>IF(初始录入!$E55=初始录入!$K$4,达成度!W63,"")</f>
        <v/>
      </c>
      <c r="AMK50" s="216" t="str">
        <f>IF(初始录入!$E55=初始录入!$K$5,达成度!W63,"")</f>
        <v/>
      </c>
      <c r="AMM50" s="215">
        <f t="shared" si="114"/>
        <v>43</v>
      </c>
      <c r="AMN50" s="222" t="str">
        <f t="shared" si="109"/>
        <v/>
      </c>
      <c r="AMO50" s="325" t="str">
        <f>IF($AMM50&lt;=$H$7,INDEX(达成度!$G$21:$G$170,$AMM50,1),"")</f>
        <v/>
      </c>
      <c r="AMP50" s="325" t="str">
        <f>IF($AMM50&lt;=$H$7,INDEX(达成度!$K$21:$K$170,$AMM50,1),"")</f>
        <v/>
      </c>
      <c r="AMQ50" s="325" t="str">
        <f>IF($AMM50&lt;=$H$7,INDEX(达成度!$O$21:$O$170,$AMM50,1),"")</f>
        <v/>
      </c>
      <c r="AMR50" s="325" t="str">
        <f>IF($AMM50&lt;=$H$7,INDEX(达成度!$S$21:$S$170,$AMM50,1),"")</f>
        <v/>
      </c>
      <c r="AMS50" s="326" t="str">
        <f>IF($AMM50&lt;=$H$7,INDEX(达成度!$W$21:$W$170,$AMM50,1),"")</f>
        <v/>
      </c>
      <c r="AMT50" s="328"/>
      <c r="AMU50" s="336"/>
      <c r="AMV50" s="222" t="str">
        <f t="shared" si="110"/>
        <v/>
      </c>
      <c r="AMW50" s="325" t="str">
        <f>IF($AMM50&lt;=$I$7,INDEX(达成度!$G$21:$G$170,$AMM50+$H$7,1),"")</f>
        <v/>
      </c>
      <c r="AMX50" s="325" t="str">
        <f>IF($AMM50&lt;=$I$7,INDEX(达成度!$K$21:$K$170,$AMM50+$H$7,1),"")</f>
        <v/>
      </c>
      <c r="AMY50" s="325" t="str">
        <f>IF($AMM50&lt;=$I$7,INDEX(达成度!$O$21:$O$170,$AMM50+$H$7,1),"")</f>
        <v/>
      </c>
      <c r="AMZ50" s="325" t="str">
        <f>IF($AMM50&lt;=$I$7,INDEX(达成度!$S$21:$S$170,$AMM50+$H$7,1),"")</f>
        <v/>
      </c>
      <c r="ANA50" s="326" t="str">
        <f>IF($AMM50&lt;=$I$7,INDEX(达成度!$W$21:$W$170,$AMM50+$H$7,1),"")</f>
        <v/>
      </c>
      <c r="ANB50" s="206"/>
      <c r="ANC50" s="215"/>
      <c r="AND50" s="216" t="str">
        <f t="shared" si="111"/>
        <v/>
      </c>
      <c r="ANE50" s="325" t="str">
        <f>IF($AMM50&lt;=$J$7,INDEX(达成度!$G$21:$G$170,$AMM50+$H$7+$I$7,1),"")</f>
        <v/>
      </c>
      <c r="ANF50" s="325" t="str">
        <f>IF($AMM50&lt;=$J$7,INDEX(达成度!$K$21:$K$170,$AMM50+$H$7+$I$7,1),"")</f>
        <v/>
      </c>
      <c r="ANG50" s="325" t="str">
        <f>IF($AMM50&lt;=$J$7,INDEX(达成度!$O$21:$O$170,$AMM50+$H$7+$I$7,1),"")</f>
        <v/>
      </c>
      <c r="ANH50" s="325" t="str">
        <f>IF($AMM50&lt;=$J$7,INDEX(达成度!$S$21:$S$170,$AMM50+$H$7+$I$7,1),"")</f>
        <v/>
      </c>
      <c r="ANI50" s="326" t="str">
        <f>IF($AMM50&lt;=$J$7,INDEX(达成度!$W$21:$W$170,$AMM50+$H$7+$I$7,1),"")</f>
        <v/>
      </c>
      <c r="ANK50" s="215"/>
      <c r="ANL50" s="216" t="str">
        <f t="shared" si="112"/>
        <v/>
      </c>
      <c r="ANM50" s="325" t="str">
        <f>IF($AMM50&lt;=$K$7,INDEX(达成度!$G$21:$G$170,$AMM50+$H$7+$I$7+$J$7,1),"")</f>
        <v/>
      </c>
      <c r="ANN50" s="325" t="str">
        <f>IF($AMM50&lt;=$K$7,INDEX(达成度!$K$21:$K$170,$AMM50+$H$7+$I$7+$J$7,1),"")</f>
        <v/>
      </c>
      <c r="ANO50" s="325" t="str">
        <f>IF($AMM50&lt;=$K$7,INDEX(达成度!$O$21:$O$170,$AMM50+$H$7+$I$7+$J$7,1),"")</f>
        <v/>
      </c>
      <c r="ANP50" s="325" t="str">
        <f>IF($AMM50&lt;=$K$7,INDEX(达成度!$S$21:$S$170,$AMM50+$H$7+$I$7+$J$7,1),"")</f>
        <v/>
      </c>
      <c r="ANQ50" s="326" t="str">
        <f>IF($AMM50&lt;=$K$7,INDEX(达成度!$W$21:$W$170,$AMM50+$H$7+$I$7+$J$7,1),"")</f>
        <v/>
      </c>
    </row>
    <row r="51" ht="18" customHeight="1" spans="1:1024 1025:1057">
      <c r="A51" s="215" t="str">
        <f>初始录入!A56</f>
        <v/>
      </c>
      <c r="B51" s="216" t="str">
        <f>IF(初始录入!B56&lt;&gt;"",初始录入!B56,"")</f>
        <v/>
      </c>
      <c r="C51" s="216" t="str">
        <f>IF(初始录入!C56&lt;&gt;"",初始录入!C56,"")</f>
        <v/>
      </c>
      <c r="D51" s="216" t="str">
        <f>IF(初始录入!D56&lt;&gt;"",初始录入!D56,"")</f>
        <v/>
      </c>
      <c r="E51" s="218" t="str">
        <f>IF(初始录入!E56&lt;&gt;"",初始录入!E56,"")</f>
        <v/>
      </c>
      <c r="G51" s="330"/>
      <c r="H51" s="295">
        <f>IF(初始录入!E56=H$6,1,0)</f>
        <v>0</v>
      </c>
      <c r="I51" s="295">
        <f>IF(初始录入!E56=I$6,1,0)</f>
        <v>0</v>
      </c>
      <c r="J51" s="295">
        <f>IF(初始录入!E56=J$6,1,0)</f>
        <v>0</v>
      </c>
      <c r="K51" s="321">
        <f>IF(初始录入!E56=K$6,1,0)</f>
        <v>0</v>
      </c>
      <c r="L51" s="28"/>
      <c r="X51" s="28"/>
      <c r="Y51" s="294">
        <v>100</v>
      </c>
      <c r="Z51" s="295">
        <f>成绩录入!$F$7</f>
        <v>0</v>
      </c>
      <c r="AA51" s="295">
        <f>成绩录入!F54</f>
        <v>0</v>
      </c>
      <c r="AB51" s="296">
        <f>IF(初始录入!$M$7&lt;&gt;"",IF(成绩录入!$F$7&lt;&gt;"",IF(初始录入!$P$7="次数",AA51/Z51*Y51,成绩录入!F54),0),0)</f>
        <v>0</v>
      </c>
      <c r="AC51" s="297">
        <f t="shared" si="161"/>
        <v>0</v>
      </c>
      <c r="AD51" s="297">
        <f t="shared" si="162"/>
        <v>0</v>
      </c>
      <c r="AE51" s="297">
        <f t="shared" si="163"/>
        <v>0</v>
      </c>
      <c r="AF51" s="297">
        <f t="shared" si="164"/>
        <v>0</v>
      </c>
      <c r="AG51" s="297">
        <f t="shared" si="165"/>
        <v>0</v>
      </c>
      <c r="AH51" s="298">
        <f t="shared" si="37"/>
        <v>0</v>
      </c>
      <c r="AI51" s="28"/>
      <c r="AJ51" s="260">
        <f>成绩录入!I54</f>
        <v>0</v>
      </c>
      <c r="AK51" s="248">
        <f>成绩录入!J54</f>
        <v>0</v>
      </c>
      <c r="AL51" s="248">
        <f>成绩录入!K54</f>
        <v>0</v>
      </c>
      <c r="AM51" s="248">
        <f>成绩录入!L54</f>
        <v>0</v>
      </c>
      <c r="AN51" s="248">
        <f>成绩录入!M54</f>
        <v>0</v>
      </c>
      <c r="AO51" s="298">
        <f t="shared" si="38"/>
        <v>0</v>
      </c>
      <c r="AP51" s="299"/>
      <c r="AQ51" s="260">
        <f>成绩录入!I54</f>
        <v>0</v>
      </c>
      <c r="AR51" s="248">
        <f>成绩录入!J54</f>
        <v>0</v>
      </c>
      <c r="AS51" s="248">
        <f>成绩录入!K54</f>
        <v>0</v>
      </c>
      <c r="AT51" s="248">
        <f>成绩录入!L54</f>
        <v>0</v>
      </c>
      <c r="AU51" s="248">
        <f>成绩录入!M54</f>
        <v>0</v>
      </c>
      <c r="AV51" s="298">
        <f t="shared" si="39"/>
        <v>0</v>
      </c>
      <c r="AW51" s="299"/>
      <c r="AX51" s="260">
        <f>成绩录入!I54</f>
        <v>0</v>
      </c>
      <c r="AY51" s="248">
        <f>成绩录入!J54</f>
        <v>0</v>
      </c>
      <c r="AZ51" s="248">
        <f>成绩录入!K54</f>
        <v>0</v>
      </c>
      <c r="BA51" s="248">
        <f>成绩录入!L54</f>
        <v>0</v>
      </c>
      <c r="BB51" s="248">
        <f>成绩录入!M54</f>
        <v>0</v>
      </c>
      <c r="BC51" s="298">
        <f t="shared" si="40"/>
        <v>0</v>
      </c>
      <c r="BD51" s="299"/>
      <c r="BE51" s="260">
        <f>成绩录入!I54</f>
        <v>0</v>
      </c>
      <c r="BF51" s="248">
        <f>成绩录入!J54</f>
        <v>0</v>
      </c>
      <c r="BG51" s="248">
        <f>成绩录入!K54</f>
        <v>0</v>
      </c>
      <c r="BH51" s="248">
        <f>成绩录入!L54</f>
        <v>0</v>
      </c>
      <c r="BI51" s="248">
        <f>成绩录入!M54</f>
        <v>0</v>
      </c>
      <c r="BJ51" s="298">
        <f t="shared" si="41"/>
        <v>0</v>
      </c>
      <c r="BK51" s="299"/>
      <c r="BL51" s="260">
        <f>成绩录入!I54</f>
        <v>0</v>
      </c>
      <c r="BM51" s="248">
        <f>成绩录入!J54</f>
        <v>0</v>
      </c>
      <c r="BN51" s="248">
        <f>成绩录入!K54</f>
        <v>0</v>
      </c>
      <c r="BO51" s="248">
        <f>成绩录入!L54</f>
        <v>0</v>
      </c>
      <c r="BP51" s="248">
        <f>成绩录入!M54</f>
        <v>0</v>
      </c>
      <c r="BQ51" s="298">
        <f t="shared" si="42"/>
        <v>0</v>
      </c>
      <c r="BR51" s="300"/>
      <c r="BS51" s="260">
        <f>成绩录入!P54</f>
        <v>0</v>
      </c>
      <c r="BT51" s="248">
        <f>成绩录入!Q54</f>
        <v>0</v>
      </c>
      <c r="BU51" s="248">
        <f>成绩录入!R54</f>
        <v>0</v>
      </c>
      <c r="BV51" s="248">
        <f>成绩录入!S54</f>
        <v>0</v>
      </c>
      <c r="BW51" s="248">
        <f>成绩录入!T54</f>
        <v>0</v>
      </c>
      <c r="BX51" s="248">
        <f>成绩录入!U54</f>
        <v>0</v>
      </c>
      <c r="BY51" s="248">
        <f>成绩录入!V54</f>
        <v>0</v>
      </c>
      <c r="BZ51" s="248">
        <f>成绩录入!W54</f>
        <v>0</v>
      </c>
      <c r="CA51" s="248">
        <f>成绩录入!X54</f>
        <v>0</v>
      </c>
      <c r="CB51" s="248">
        <f>成绩录入!Y54</f>
        <v>0</v>
      </c>
      <c r="CC51" s="298">
        <f t="shared" si="43"/>
        <v>0</v>
      </c>
      <c r="CD51" s="299"/>
      <c r="CE51" s="260">
        <f>成绩录入!P54</f>
        <v>0</v>
      </c>
      <c r="CF51" s="248">
        <f>成绩录入!Q54</f>
        <v>0</v>
      </c>
      <c r="CG51" s="248">
        <f>成绩录入!R54</f>
        <v>0</v>
      </c>
      <c r="CH51" s="248">
        <f>成绩录入!S54</f>
        <v>0</v>
      </c>
      <c r="CI51" s="248">
        <f>成绩录入!T54</f>
        <v>0</v>
      </c>
      <c r="CJ51" s="248">
        <f>成绩录入!U54</f>
        <v>0</v>
      </c>
      <c r="CK51" s="248">
        <f>成绩录入!V54</f>
        <v>0</v>
      </c>
      <c r="CL51" s="248">
        <f>成绩录入!W54</f>
        <v>0</v>
      </c>
      <c r="CM51" s="248">
        <f>成绩录入!X54</f>
        <v>0</v>
      </c>
      <c r="CN51" s="248">
        <f>成绩录入!Y54</f>
        <v>0</v>
      </c>
      <c r="CO51" s="298">
        <f t="shared" si="44"/>
        <v>0</v>
      </c>
      <c r="CP51" s="299"/>
      <c r="CQ51" s="260">
        <f>成绩录入!P54</f>
        <v>0</v>
      </c>
      <c r="CR51" s="248">
        <f>成绩录入!Q54</f>
        <v>0</v>
      </c>
      <c r="CS51" s="248">
        <f>成绩录入!R54</f>
        <v>0</v>
      </c>
      <c r="CT51" s="248">
        <f>成绩录入!S54</f>
        <v>0</v>
      </c>
      <c r="CU51" s="248">
        <f>成绩录入!T54</f>
        <v>0</v>
      </c>
      <c r="CV51" s="248">
        <f>成绩录入!U54</f>
        <v>0</v>
      </c>
      <c r="CW51" s="248">
        <f>成绩录入!V54</f>
        <v>0</v>
      </c>
      <c r="CX51" s="248">
        <f>成绩录入!W54</f>
        <v>0</v>
      </c>
      <c r="CY51" s="248">
        <f>成绩录入!X54</f>
        <v>0</v>
      </c>
      <c r="CZ51" s="248">
        <f>成绩录入!Y54</f>
        <v>0</v>
      </c>
      <c r="DA51" s="298">
        <f t="shared" si="45"/>
        <v>0</v>
      </c>
      <c r="DB51" s="299"/>
      <c r="DC51" s="260">
        <f>成绩录入!P54</f>
        <v>0</v>
      </c>
      <c r="DD51" s="248">
        <f>成绩录入!Q54</f>
        <v>0</v>
      </c>
      <c r="DE51" s="248">
        <f>成绩录入!R54</f>
        <v>0</v>
      </c>
      <c r="DF51" s="248">
        <f>成绩录入!S54</f>
        <v>0</v>
      </c>
      <c r="DG51" s="248">
        <f>成绩录入!T54</f>
        <v>0</v>
      </c>
      <c r="DH51" s="248">
        <f>成绩录入!U54</f>
        <v>0</v>
      </c>
      <c r="DI51" s="248">
        <f>成绩录入!V54</f>
        <v>0</v>
      </c>
      <c r="DJ51" s="248">
        <f>成绩录入!W54</f>
        <v>0</v>
      </c>
      <c r="DK51" s="248">
        <f>成绩录入!X54</f>
        <v>0</v>
      </c>
      <c r="DL51" s="248">
        <f>成绩录入!Y54</f>
        <v>0</v>
      </c>
      <c r="DM51" s="298">
        <f t="shared" si="46"/>
        <v>0</v>
      </c>
      <c r="DN51" s="299"/>
      <c r="DO51" s="260">
        <f>成绩录入!P54</f>
        <v>0</v>
      </c>
      <c r="DP51" s="248">
        <f>成绩录入!Q54</f>
        <v>0</v>
      </c>
      <c r="DQ51" s="248">
        <f>成绩录入!R54</f>
        <v>0</v>
      </c>
      <c r="DR51" s="248">
        <f>成绩录入!S54</f>
        <v>0</v>
      </c>
      <c r="DS51" s="248">
        <f>成绩录入!T54</f>
        <v>0</v>
      </c>
      <c r="DT51" s="248">
        <f>成绩录入!U54</f>
        <v>0</v>
      </c>
      <c r="DU51" s="248">
        <f>成绩录入!V54</f>
        <v>0</v>
      </c>
      <c r="DV51" s="248">
        <f>成绩录入!W54</f>
        <v>0</v>
      </c>
      <c r="DW51" s="248">
        <f>成绩录入!X54</f>
        <v>0</v>
      </c>
      <c r="DX51" s="248">
        <f>成绩录入!Y54</f>
        <v>0</v>
      </c>
      <c r="DY51" s="298">
        <f t="shared" si="47"/>
        <v>0</v>
      </c>
      <c r="DZ51" s="299"/>
      <c r="EA51" s="301" t="e">
        <f t="shared" si="48"/>
        <v>#DIV/0!</v>
      </c>
      <c r="EB51" s="297" t="e">
        <f t="shared" si="49"/>
        <v>#DIV/0!</v>
      </c>
      <c r="EC51" s="297" t="e">
        <f t="shared" si="50"/>
        <v>#DIV/0!</v>
      </c>
      <c r="ED51" s="297" t="e">
        <f t="shared" si="51"/>
        <v>#DIV/0!</v>
      </c>
      <c r="EE51" s="297" t="e">
        <f t="shared" si="52"/>
        <v>#DIV/0!</v>
      </c>
      <c r="EF51" s="302" t="e">
        <f t="shared" si="53"/>
        <v>#DIV/0!</v>
      </c>
      <c r="EG51" s="303"/>
      <c r="EH51" s="304">
        <f t="shared" si="54"/>
        <v>0</v>
      </c>
      <c r="EI51" s="296">
        <f>成绩录入!I54</f>
        <v>0</v>
      </c>
      <c r="EJ51" s="296">
        <f>成绩录入!J54</f>
        <v>0</v>
      </c>
      <c r="EK51" s="296">
        <f>成绩录入!K54</f>
        <v>0</v>
      </c>
      <c r="EL51" s="296">
        <f>成绩录入!L54</f>
        <v>0</v>
      </c>
      <c r="EM51" s="296">
        <f>成绩录入!M54</f>
        <v>0</v>
      </c>
      <c r="EN51" s="296">
        <f>成绩录入!P54</f>
        <v>0</v>
      </c>
      <c r="EO51" s="296">
        <f>成绩录入!Q54</f>
        <v>0</v>
      </c>
      <c r="EP51" s="296">
        <f>成绩录入!R54</f>
        <v>0</v>
      </c>
      <c r="EQ51" s="296">
        <f>成绩录入!S54</f>
        <v>0</v>
      </c>
      <c r="ER51" s="296">
        <f>成绩录入!T54</f>
        <v>0</v>
      </c>
      <c r="ES51" s="296">
        <f>成绩录入!U54</f>
        <v>0</v>
      </c>
      <c r="ET51" s="296">
        <f>成绩录入!V54</f>
        <v>0</v>
      </c>
      <c r="EU51" s="296">
        <f>成绩录入!W54</f>
        <v>0</v>
      </c>
      <c r="EV51" s="296">
        <f>成绩录入!X54</f>
        <v>0</v>
      </c>
      <c r="EW51" s="302">
        <f>成绩录入!Y54</f>
        <v>0</v>
      </c>
      <c r="EX51" s="303"/>
      <c r="EY51" s="304" t="str">
        <f t="shared" si="170"/>
        <v/>
      </c>
      <c r="EZ51" s="296" t="str">
        <f t="shared" si="170"/>
        <v/>
      </c>
      <c r="FA51" s="296" t="str">
        <f t="shared" si="170"/>
        <v/>
      </c>
      <c r="FB51" s="296" t="str">
        <f t="shared" si="170"/>
        <v/>
      </c>
      <c r="FC51" s="302">
        <f>成绩录入!AB54</f>
        <v>0</v>
      </c>
      <c r="FD51" s="303"/>
      <c r="FE51" s="304" t="str">
        <f t="shared" si="56"/>
        <v>√</v>
      </c>
      <c r="FF51" s="296" t="str">
        <f t="shared" si="57"/>
        <v>√</v>
      </c>
      <c r="FG51" s="296" t="str">
        <f t="shared" si="58"/>
        <v>√</v>
      </c>
      <c r="FH51" s="296" t="str">
        <f t="shared" si="59"/>
        <v>√</v>
      </c>
      <c r="FI51" s="302" t="str">
        <f t="shared" si="60"/>
        <v>√</v>
      </c>
      <c r="FJ51" s="299"/>
      <c r="FK51" s="260">
        <f>成绩录入!AB54</f>
        <v>0</v>
      </c>
      <c r="FL51" s="248">
        <f>成绩录入!AC54</f>
        <v>0</v>
      </c>
      <c r="FM51" s="248">
        <f>成绩录入!AD54</f>
        <v>0</v>
      </c>
      <c r="FN51" s="248">
        <f>成绩录入!AE54</f>
        <v>0</v>
      </c>
      <c r="FO51" s="248">
        <f>成绩录入!AF54</f>
        <v>0</v>
      </c>
      <c r="FP51" s="248">
        <f>成绩录入!AG54</f>
        <v>0</v>
      </c>
      <c r="FQ51" s="298">
        <f t="shared" si="61"/>
        <v>0</v>
      </c>
      <c r="FR51" s="299"/>
      <c r="FS51" s="260">
        <f>成绩录入!AB54</f>
        <v>0</v>
      </c>
      <c r="FT51" s="248">
        <f>成绩录入!AC54</f>
        <v>0</v>
      </c>
      <c r="FU51" s="248">
        <f>成绩录入!AD54</f>
        <v>0</v>
      </c>
      <c r="FV51" s="248">
        <f>成绩录入!AE54</f>
        <v>0</v>
      </c>
      <c r="FW51" s="248">
        <f>成绩录入!AF54</f>
        <v>0</v>
      </c>
      <c r="FX51" s="333">
        <f>成绩录入!AG54</f>
        <v>0</v>
      </c>
      <c r="FY51" s="298">
        <f t="shared" si="62"/>
        <v>0</v>
      </c>
      <c r="FZ51" s="299"/>
      <c r="GA51" s="260">
        <f>成绩录入!AB54</f>
        <v>0</v>
      </c>
      <c r="GB51" s="248">
        <f>成绩录入!AC54</f>
        <v>0</v>
      </c>
      <c r="GC51" s="248">
        <f>成绩录入!AD54</f>
        <v>0</v>
      </c>
      <c r="GD51" s="248">
        <f>成绩录入!AE54</f>
        <v>0</v>
      </c>
      <c r="GE51" s="248">
        <f>成绩录入!AF54</f>
        <v>0</v>
      </c>
      <c r="GF51" s="248">
        <f>成绩录入!AG54</f>
        <v>0</v>
      </c>
      <c r="GG51" s="298">
        <f t="shared" si="63"/>
        <v>0</v>
      </c>
      <c r="GH51" s="299"/>
      <c r="GI51" s="260">
        <f>成绩录入!AB54</f>
        <v>0</v>
      </c>
      <c r="GJ51" s="248">
        <f>成绩录入!AC54</f>
        <v>0</v>
      </c>
      <c r="GK51" s="248">
        <f>成绩录入!AD54</f>
        <v>0</v>
      </c>
      <c r="GL51" s="248">
        <f>成绩录入!AE54</f>
        <v>0</v>
      </c>
      <c r="GM51" s="248">
        <f>成绩录入!AF54</f>
        <v>0</v>
      </c>
      <c r="GN51" s="248">
        <f>成绩录入!AG54</f>
        <v>0</v>
      </c>
      <c r="GO51" s="298">
        <f t="shared" si="64"/>
        <v>0</v>
      </c>
      <c r="GP51" s="299"/>
      <c r="GQ51" s="260">
        <f>成绩录入!AB54</f>
        <v>0</v>
      </c>
      <c r="GR51" s="248">
        <f>成绩录入!AC54</f>
        <v>0</v>
      </c>
      <c r="GS51" s="248">
        <f>成绩录入!AD54</f>
        <v>0</v>
      </c>
      <c r="GT51" s="248">
        <f>成绩录入!AE54</f>
        <v>0</v>
      </c>
      <c r="GU51" s="248">
        <f>成绩录入!AF54</f>
        <v>0</v>
      </c>
      <c r="GV51" s="248">
        <f>成绩录入!AG54</f>
        <v>0</v>
      </c>
      <c r="GW51" s="298">
        <f t="shared" si="65"/>
        <v>0</v>
      </c>
      <c r="GX51" s="299"/>
      <c r="GY51" s="247">
        <f>成绩录入!AJ54</f>
        <v>0</v>
      </c>
      <c r="GZ51" s="248">
        <f>成绩录入!AK54</f>
        <v>0</v>
      </c>
      <c r="HA51" s="248">
        <f>成绩录入!AL54</f>
        <v>0</v>
      </c>
      <c r="HB51" s="248">
        <f>成绩录入!AM54</f>
        <v>0</v>
      </c>
      <c r="HC51" s="248">
        <f>成绩录入!AN54</f>
        <v>0</v>
      </c>
      <c r="HD51" s="248">
        <f>成绩录入!AO54</f>
        <v>0</v>
      </c>
      <c r="HE51" s="310">
        <f t="shared" si="171"/>
        <v>0</v>
      </c>
      <c r="HF51" s="299"/>
      <c r="HG51" s="247">
        <f>成绩录入!AJ54</f>
        <v>0</v>
      </c>
      <c r="HH51" s="248">
        <f>成绩录入!AK54</f>
        <v>0</v>
      </c>
      <c r="HI51" s="248">
        <f>成绩录入!AL54</f>
        <v>0</v>
      </c>
      <c r="HJ51" s="248">
        <f>成绩录入!AM54</f>
        <v>0</v>
      </c>
      <c r="HK51" s="248">
        <f>成绩录入!AN54</f>
        <v>0</v>
      </c>
      <c r="HL51" s="248">
        <f>成绩录入!AO54</f>
        <v>0</v>
      </c>
      <c r="HM51" s="310">
        <f t="shared" si="172"/>
        <v>0</v>
      </c>
      <c r="HN51" s="299"/>
      <c r="HO51" s="247">
        <f>成绩录入!AJ54</f>
        <v>0</v>
      </c>
      <c r="HP51" s="248">
        <f>成绩录入!AK54</f>
        <v>0</v>
      </c>
      <c r="HQ51" s="248">
        <f>成绩录入!AL54</f>
        <v>0</v>
      </c>
      <c r="HR51" s="248">
        <f>成绩录入!AM54</f>
        <v>0</v>
      </c>
      <c r="HS51" s="248">
        <f>成绩录入!AN54</f>
        <v>0</v>
      </c>
      <c r="HT51" s="248">
        <f>成绩录入!AO54</f>
        <v>0</v>
      </c>
      <c r="HU51" s="310">
        <f t="shared" si="173"/>
        <v>0</v>
      </c>
      <c r="HV51" s="299"/>
      <c r="HW51" s="247">
        <f>成绩录入!AJ54</f>
        <v>0</v>
      </c>
      <c r="HX51" s="248">
        <f>成绩录入!AK54</f>
        <v>0</v>
      </c>
      <c r="HY51" s="248">
        <f>成绩录入!AL54</f>
        <v>0</v>
      </c>
      <c r="HZ51" s="248">
        <f>成绩录入!AM54</f>
        <v>0</v>
      </c>
      <c r="IA51" s="248">
        <f>成绩录入!AN54</f>
        <v>0</v>
      </c>
      <c r="IB51" s="248">
        <f>成绩录入!AO54</f>
        <v>0</v>
      </c>
      <c r="IC51" s="310">
        <f t="shared" si="174"/>
        <v>0</v>
      </c>
      <c r="ID51" s="299"/>
      <c r="IE51" s="247">
        <f>成绩录入!AJ54</f>
        <v>0</v>
      </c>
      <c r="IF51" s="248">
        <f>成绩录入!AK54</f>
        <v>0</v>
      </c>
      <c r="IG51" s="248">
        <f>成绩录入!AL54</f>
        <v>0</v>
      </c>
      <c r="IH51" s="248">
        <f>成绩录入!AM54</f>
        <v>0</v>
      </c>
      <c r="II51" s="248">
        <f>成绩录入!AN54</f>
        <v>0</v>
      </c>
      <c r="IJ51" s="248">
        <f>成绩录入!AO54</f>
        <v>0</v>
      </c>
      <c r="IK51" s="310">
        <f t="shared" si="175"/>
        <v>0</v>
      </c>
      <c r="IL51" s="299"/>
      <c r="IM51" s="313" t="e">
        <f t="shared" si="71"/>
        <v>#DIV/0!</v>
      </c>
      <c r="IN51" s="314" t="e">
        <f t="shared" si="72"/>
        <v>#DIV/0!</v>
      </c>
      <c r="IO51" s="314" t="e">
        <f t="shared" si="73"/>
        <v>#DIV/0!</v>
      </c>
      <c r="IP51" s="314" t="e">
        <f t="shared" si="74"/>
        <v>#DIV/0!</v>
      </c>
      <c r="IQ51" s="314" t="e">
        <f t="shared" si="75"/>
        <v>#DIV/0!</v>
      </c>
      <c r="IR51" s="315" t="e">
        <f t="shared" si="76"/>
        <v>#DIV/0!</v>
      </c>
      <c r="IS51" s="316"/>
      <c r="IT51" s="214">
        <f>成绩录入!AR54</f>
        <v>0</v>
      </c>
      <c r="IU51" s="216">
        <f>成绩录入!AS54</f>
        <v>0</v>
      </c>
      <c r="IV51" s="216">
        <f>成绩录入!AT54</f>
        <v>0</v>
      </c>
      <c r="IW51" s="216">
        <f>成绩录入!AU54</f>
        <v>0</v>
      </c>
      <c r="IX51" s="216">
        <f>成绩录入!AV54</f>
        <v>0</v>
      </c>
      <c r="IY51" s="216">
        <f>成绩录入!AW54</f>
        <v>0</v>
      </c>
      <c r="IZ51" s="298">
        <f t="shared" si="77"/>
        <v>0</v>
      </c>
      <c r="JA51" s="299"/>
      <c r="JB51" s="317">
        <f>成绩录入!AR54</f>
        <v>0</v>
      </c>
      <c r="JC51" s="216">
        <f>成绩录入!AS54</f>
        <v>0</v>
      </c>
      <c r="JD51" s="216">
        <f>成绩录入!AT54</f>
        <v>0</v>
      </c>
      <c r="JE51" s="216">
        <f>成绩录入!AU54</f>
        <v>0</v>
      </c>
      <c r="JF51" s="216">
        <f>成绩录入!AV54</f>
        <v>0</v>
      </c>
      <c r="JG51" s="216">
        <f>成绩录入!AW54</f>
        <v>0</v>
      </c>
      <c r="JH51" s="298">
        <f t="shared" si="78"/>
        <v>0</v>
      </c>
      <c r="JI51" s="299"/>
      <c r="JJ51" s="248">
        <f>成绩录入!AR54</f>
        <v>0</v>
      </c>
      <c r="JK51" s="248">
        <f>成绩录入!AS54</f>
        <v>0</v>
      </c>
      <c r="JL51" s="248">
        <f>成绩录入!AT54</f>
        <v>0</v>
      </c>
      <c r="JM51" s="248">
        <f>成绩录入!AU54</f>
        <v>0</v>
      </c>
      <c r="JN51" s="248">
        <f>成绩录入!AV54</f>
        <v>0</v>
      </c>
      <c r="JO51" s="248">
        <f>成绩录入!AW54</f>
        <v>0</v>
      </c>
      <c r="JP51" s="298">
        <f t="shared" si="79"/>
        <v>0</v>
      </c>
      <c r="JQ51" s="299"/>
      <c r="JR51" s="308">
        <f>成绩录入!AR54</f>
        <v>0</v>
      </c>
      <c r="JS51" s="248">
        <f>成绩录入!AS54</f>
        <v>0</v>
      </c>
      <c r="JT51" s="248">
        <f>成绩录入!AT54</f>
        <v>0</v>
      </c>
      <c r="JU51" s="248">
        <f>成绩录入!AU54</f>
        <v>0</v>
      </c>
      <c r="JV51" s="248">
        <f>成绩录入!AV54</f>
        <v>0</v>
      </c>
      <c r="JW51" s="248">
        <f>成绩录入!AW54</f>
        <v>0</v>
      </c>
      <c r="JX51" s="298">
        <f t="shared" si="80"/>
        <v>0</v>
      </c>
      <c r="JY51" s="299"/>
      <c r="JZ51" s="308">
        <f>成绩录入!AR54</f>
        <v>0</v>
      </c>
      <c r="KA51" s="248">
        <f>成绩录入!AS54</f>
        <v>0</v>
      </c>
      <c r="KB51" s="248">
        <f>成绩录入!AT54</f>
        <v>0</v>
      </c>
      <c r="KC51" s="248">
        <f>成绩录入!AU54</f>
        <v>0</v>
      </c>
      <c r="KD51" s="248">
        <f>成绩录入!AV54</f>
        <v>0</v>
      </c>
      <c r="KE51" s="248">
        <f>成绩录入!AW54</f>
        <v>0</v>
      </c>
      <c r="KF51" s="298">
        <f t="shared" si="81"/>
        <v>0</v>
      </c>
      <c r="KG51" s="299"/>
      <c r="KH51" s="313">
        <f t="shared" si="166"/>
        <v>0</v>
      </c>
      <c r="KI51" s="314">
        <f t="shared" si="82"/>
        <v>0</v>
      </c>
      <c r="KJ51" s="314">
        <f t="shared" si="83"/>
        <v>0</v>
      </c>
      <c r="KK51" s="314">
        <f t="shared" si="84"/>
        <v>0</v>
      </c>
      <c r="KL51" s="314">
        <f t="shared" si="85"/>
        <v>0</v>
      </c>
      <c r="KM51" s="315">
        <f t="shared" si="86"/>
        <v>0</v>
      </c>
      <c r="KN51" s="90"/>
      <c r="KO51" s="294">
        <f>IF(总评!G49&lt;60,1,0)</f>
        <v>0</v>
      </c>
      <c r="KP51" s="295">
        <f t="shared" si="167"/>
        <v>0</v>
      </c>
      <c r="KQ51" s="295">
        <f t="shared" si="168"/>
        <v>0</v>
      </c>
      <c r="KR51" s="321">
        <f t="shared" si="169"/>
        <v>0</v>
      </c>
      <c r="KS51" s="321">
        <f t="shared" si="87"/>
        <v>0</v>
      </c>
      <c r="KT51" s="27"/>
      <c r="KU51" s="27"/>
      <c r="KV51" s="27"/>
      <c r="KW51" s="27"/>
      <c r="KX51" s="27"/>
      <c r="KY51" s="27"/>
      <c r="KZ51" s="27"/>
      <c r="LA51" s="27"/>
      <c r="LB51" s="27"/>
      <c r="LC51" s="27"/>
      <c r="OT51" s="247">
        <f>IF(OT$6=$OS$5,成绩录入!BC54,0)</f>
        <v>0</v>
      </c>
      <c r="OU51" s="248">
        <f>IF(OU$6=$OS$5,成绩录入!BD54,0)</f>
        <v>0</v>
      </c>
      <c r="OV51" s="248">
        <f>IF(OV$6=$OS$5,成绩录入!BE54,0)</f>
        <v>0</v>
      </c>
      <c r="OW51" s="248">
        <f>IF(OW$6=$OS$5,成绩录入!BF54,0)</f>
        <v>0</v>
      </c>
      <c r="OX51" s="248">
        <f>IF(OX$6=$OS$5,成绩录入!BG54,0)</f>
        <v>0</v>
      </c>
      <c r="OY51" s="248">
        <f>IF(OY$6=$OS$5,成绩录入!BH54,0)</f>
        <v>0</v>
      </c>
      <c r="OZ51" s="248">
        <f>IF(OZ$6=$OS$5,成绩录入!BI54,0)</f>
        <v>0</v>
      </c>
      <c r="PA51" s="248">
        <f>IF(PA$6=$OS$5,成绩录入!BJ54,0)</f>
        <v>0</v>
      </c>
      <c r="PB51" s="248">
        <f>IF(PB$6=$OS$5,成绩录入!BK54,0)</f>
        <v>0</v>
      </c>
      <c r="PC51" s="248">
        <f>IF(PC$6=$OS$5,成绩录入!BL54,0)</f>
        <v>0</v>
      </c>
      <c r="PD51" s="248">
        <f>IF(PD$6=$OS$5,成绩录入!BM54,0)</f>
        <v>0</v>
      </c>
      <c r="PE51" s="248">
        <f>IF(PE$6=$OS$5,成绩录入!BN54,0)</f>
        <v>0</v>
      </c>
      <c r="PF51" s="248">
        <f>IF(PF$6=$OS$5,成绩录入!BO54,0)</f>
        <v>0</v>
      </c>
      <c r="PG51" s="248">
        <f>IF(PG$6=$OS$5,成绩录入!BP54,0)</f>
        <v>0</v>
      </c>
      <c r="PH51" s="248">
        <f>IF(PH$6=$OS$5,成绩录入!BQ54,0)</f>
        <v>0</v>
      </c>
      <c r="PI51" s="248">
        <f>IF(PI$6=$OS$5,成绩录入!BR54,0)</f>
        <v>0</v>
      </c>
      <c r="PJ51" s="248">
        <f>IF(PJ$6=$OS$5,成绩录入!BS54,0)</f>
        <v>0</v>
      </c>
      <c r="PK51" s="248">
        <f>IF(PK$6=$OS$5,成绩录入!BT54,0)</f>
        <v>0</v>
      </c>
      <c r="PL51" s="248">
        <f>IF(PL$6=$OS$5,成绩录入!BU54,0)</f>
        <v>0</v>
      </c>
      <c r="PM51" s="248">
        <f>IF(PM$6=$OS$5,成绩录入!BV54,0)</f>
        <v>0</v>
      </c>
      <c r="PN51" s="248">
        <f>IF(PN$6=$OS$5,成绩录入!BW54,0)</f>
        <v>0</v>
      </c>
      <c r="PO51" s="248">
        <f>IF(PO$6=$OS$5,成绩录入!BX54,0)</f>
        <v>0</v>
      </c>
      <c r="PP51" s="248">
        <f>IF(PP$6=$OS$5,成绩录入!BY54,0)</f>
        <v>0</v>
      </c>
      <c r="PQ51" s="248">
        <f>IF(PQ$6=$OS$5,成绩录入!BZ54,0)</f>
        <v>0</v>
      </c>
      <c r="PR51" s="248">
        <f>IF(PR$6=$OS$5,成绩录入!CA54,0)</f>
        <v>0</v>
      </c>
      <c r="PS51" s="248">
        <f>IF(PS$6=$OS$5,成绩录入!CB54,0)</f>
        <v>0</v>
      </c>
      <c r="PT51" s="248">
        <f>IF(PT$6=$OS$5,成绩录入!CC54,0)</f>
        <v>0</v>
      </c>
      <c r="PU51" s="248">
        <f>IF(PU$6=$OS$5,成绩录入!CD54,0)</f>
        <v>0</v>
      </c>
      <c r="PV51" s="248">
        <f>IF(PV$6=$OS$5,成绩录入!CE54,0)</f>
        <v>0</v>
      </c>
      <c r="PW51" s="248">
        <f>IF(PW$6=$OS$5,成绩录入!CF54,0)</f>
        <v>0</v>
      </c>
      <c r="PX51" s="248">
        <f>IF(PX$6=$OS$5,成绩录入!CG54,0)</f>
        <v>0</v>
      </c>
      <c r="PY51" s="248">
        <f>IF(PY$6=$OS$5,成绩录入!CH54,0)</f>
        <v>0</v>
      </c>
      <c r="PZ51" s="248">
        <f>IF(PZ$6=$OS$5,成绩录入!CI54,0)</f>
        <v>0</v>
      </c>
      <c r="QA51" s="248">
        <f>IF(QA$6=$OS$5,成绩录入!CJ54,0)</f>
        <v>0</v>
      </c>
      <c r="QB51" s="248">
        <f>IF(QB$6=$OS$5,成绩录入!CK54,0)</f>
        <v>0</v>
      </c>
      <c r="QC51" s="248">
        <f>IF(QC$6=$OS$5,成绩录入!CL54,0)</f>
        <v>0</v>
      </c>
      <c r="QD51" s="248">
        <f>IF(QD$6=$OS$5,成绩录入!CM54,0)</f>
        <v>0</v>
      </c>
      <c r="QE51" s="248">
        <f>IF(QE$6=$OS$5,成绩录入!CN54,0)</f>
        <v>0</v>
      </c>
      <c r="QF51" s="248">
        <f>IF(QF$6=$OS$5,成绩录入!CO54,0)</f>
        <v>0</v>
      </c>
      <c r="QG51" s="248">
        <f>IF(QG$6=$OS$5,成绩录入!CP54,0)</f>
        <v>0</v>
      </c>
      <c r="QH51" s="248">
        <f>IF(QH$6=$OS$5,成绩录入!CQ54,0)</f>
        <v>0</v>
      </c>
      <c r="QI51" s="248">
        <f>IF(QI$6=$OS$5,成绩录入!CR54,0)</f>
        <v>0</v>
      </c>
      <c r="QJ51" s="248">
        <f>IF(QJ$6=$OS$5,成绩录入!CS54,0)</f>
        <v>0</v>
      </c>
      <c r="QK51" s="248">
        <f>IF(QK$6=$OS$5,成绩录入!CT54,0)</f>
        <v>0</v>
      </c>
      <c r="QL51" s="248">
        <f>IF(QL$6=$OS$5,成绩录入!CU54,0)</f>
        <v>0</v>
      </c>
      <c r="QM51" s="248">
        <f>IF(QM$6=$OS$5,成绩录入!CV54,0)</f>
        <v>0</v>
      </c>
      <c r="QN51" s="248">
        <f>IF(QN$6=$OS$5,成绩录入!CW54,0)</f>
        <v>0</v>
      </c>
      <c r="QO51" s="248">
        <f>IF(QO$6=$OS$5,成绩录入!CX54,0)</f>
        <v>0</v>
      </c>
      <c r="QP51" s="248">
        <f>IF(QP$6=$OS$5,成绩录入!CY54,0)</f>
        <v>0</v>
      </c>
      <c r="QQ51" s="248">
        <f>IF(QQ$6=$OS$5,成绩录入!CZ54,0)</f>
        <v>0</v>
      </c>
      <c r="QR51" s="248">
        <f>IF(QR$6=$OS$5,成绩录入!DA54,0)</f>
        <v>0</v>
      </c>
      <c r="QS51" s="248">
        <f>IF(QS$6=$OS$5,成绩录入!DB54,0)</f>
        <v>0</v>
      </c>
      <c r="QT51" s="248">
        <f>IF(QT$6=$OS$5,成绩录入!DC54,0)</f>
        <v>0</v>
      </c>
      <c r="QU51" s="248">
        <f>IF(QU$6=$OS$5,成绩录入!DD54,0)</f>
        <v>0</v>
      </c>
      <c r="QV51" s="248">
        <f>IF(QV$6=$OS$5,成绩录入!DE54,0)</f>
        <v>0</v>
      </c>
      <c r="QW51" s="248">
        <f>IF(QW$6=$OS$5,成绩录入!DF54,0)</f>
        <v>0</v>
      </c>
      <c r="QX51" s="248">
        <f>IF(QX$6=$OS$5,成绩录入!DG54,0)</f>
        <v>0</v>
      </c>
      <c r="QY51" s="248">
        <f>IF(QY$6=$OS$5,成绩录入!DH54,0)</f>
        <v>0</v>
      </c>
      <c r="QZ51" s="248">
        <f>IF(QZ$6=$OS$5,成绩录入!DI54,0)</f>
        <v>0</v>
      </c>
      <c r="RA51" s="248">
        <f>IF(RA$6=$OS$5,成绩录入!DJ54,0)</f>
        <v>0</v>
      </c>
      <c r="RB51" s="248">
        <f>IF(RB$6=$OS$5,成绩录入!DK54,0)</f>
        <v>0</v>
      </c>
      <c r="RC51" s="248">
        <f>IF(RC$6=$OS$5,成绩录入!DL54,0)</f>
        <v>0</v>
      </c>
      <c r="RD51" s="248">
        <f>IF(RD$6=$OS$5,成绩录入!DM54,0)</f>
        <v>0</v>
      </c>
      <c r="RE51" s="248">
        <f>IF(RE$6=$OS$5,成绩录入!DN54,0)</f>
        <v>0</v>
      </c>
      <c r="RF51" s="248">
        <f>IF(RF$6=$OS$5,成绩录入!DO54,0)</f>
        <v>0</v>
      </c>
      <c r="RG51" s="248">
        <f>IF(RG$6=$OS$5,成绩录入!DP54,0)</f>
        <v>0</v>
      </c>
      <c r="RH51" s="248">
        <f>IF(RH$6=$OS$5,成绩录入!DQ54,0)</f>
        <v>0</v>
      </c>
      <c r="RI51" s="248">
        <f>IF(RI$6=$OS$5,成绩录入!DR54,0)</f>
        <v>0</v>
      </c>
      <c r="RJ51" s="248">
        <f>IF(RJ$6=$OS$5,成绩录入!DS54,0)</f>
        <v>0</v>
      </c>
      <c r="RK51" s="248">
        <f>IF(RK$6=$OS$5,成绩录入!DT54,0)</f>
        <v>0</v>
      </c>
      <c r="RL51" s="248">
        <f>IF(RL$6=$OS$5,成绩录入!DU54,0)</f>
        <v>0</v>
      </c>
      <c r="RM51" s="248">
        <f>IF(RM$6=$OS$5,成绩录入!DV54,0)</f>
        <v>0</v>
      </c>
      <c r="RN51" s="248">
        <f>IF(RN$6=$OS$5,成绩录入!DW54,0)</f>
        <v>0</v>
      </c>
      <c r="RO51" s="248">
        <f>IF(RO$6=$OS$5,成绩录入!DX54,0)</f>
        <v>0</v>
      </c>
      <c r="RP51" s="248">
        <f>IF(RP$6=$OS$5,成绩录入!DY54,0)</f>
        <v>0</v>
      </c>
      <c r="RQ51" s="248">
        <f>IF(RQ$6=$OS$5,成绩录入!DZ54,0)</f>
        <v>0</v>
      </c>
      <c r="RR51" s="248">
        <f>IF(RR$6=$OS$5,成绩录入!EA54,0)</f>
        <v>0</v>
      </c>
      <c r="RS51" s="248">
        <f>IF(RS$6=$OS$5,成绩录入!EB54,0)</f>
        <v>0</v>
      </c>
      <c r="RT51" s="248">
        <f>IF(RT$6=$OS$5,成绩录入!EC54,0)</f>
        <v>0</v>
      </c>
      <c r="RU51" s="248">
        <f>IF(RU$6=$OS$5,成绩录入!ED54,0)</f>
        <v>0</v>
      </c>
      <c r="RV51" s="248">
        <f>IF(RV$6=$OS$5,成绩录入!EE54,0)</f>
        <v>0</v>
      </c>
      <c r="RW51" s="248">
        <f>IF(RW$6=$OS$5,成绩录入!EF54,0)</f>
        <v>0</v>
      </c>
      <c r="RX51" s="248">
        <f>IF(RX$6=$OS$5,成绩录入!EG54,0)</f>
        <v>0</v>
      </c>
      <c r="RY51" s="248">
        <f>IF(RY$6=$OS$5,成绩录入!EH54,0)</f>
        <v>0</v>
      </c>
      <c r="RZ51" s="248">
        <f>IF(RZ$6=$OS$5,成绩录入!EI54,0)</f>
        <v>0</v>
      </c>
      <c r="SA51" s="248">
        <f>IF(SA$6=$OS$5,成绩录入!EJ54,0)</f>
        <v>0</v>
      </c>
      <c r="SB51" s="248">
        <f>IF(SB$6=$OS$5,成绩录入!EK54,0)</f>
        <v>0</v>
      </c>
      <c r="SC51" s="248">
        <f>IF(SC$6=$OS$5,成绩录入!EL54,0)</f>
        <v>0</v>
      </c>
      <c r="SD51" s="248">
        <f>IF(SD$6=$OS$5,成绩录入!EM54,0)</f>
        <v>0</v>
      </c>
      <c r="SE51" s="248">
        <f>IF(SE$6=$OS$5,成绩录入!EN54,0)</f>
        <v>0</v>
      </c>
      <c r="SF51" s="248">
        <f>IF(SF$6=$OS$5,成绩录入!EO54,0)</f>
        <v>0</v>
      </c>
      <c r="SG51" s="248">
        <f>IF(SG$6=$OS$5,成绩录入!EP54,0)</f>
        <v>0</v>
      </c>
      <c r="SH51" s="248">
        <f>IF(SH$6=$OS$5,成绩录入!EQ54,0)</f>
        <v>0</v>
      </c>
      <c r="SI51" s="248">
        <f>IF(SI$6=$OS$5,成绩录入!ER54,0)</f>
        <v>0</v>
      </c>
      <c r="SJ51" s="248">
        <f>IF(SJ$6=$OS$5,成绩录入!ES54,0)</f>
        <v>0</v>
      </c>
      <c r="SK51" s="248">
        <f>IF(SK$6=$OS$5,成绩录入!ET54,0)</f>
        <v>0</v>
      </c>
      <c r="SL51" s="248">
        <f>IF(SL$6=$OS$5,成绩录入!EU54,0)</f>
        <v>0</v>
      </c>
      <c r="SM51" s="248">
        <f>IF(SM$6=$OS$5,成绩录入!EV54,0)</f>
        <v>0</v>
      </c>
      <c r="SN51" s="248">
        <f>IF(SN$6=$OS$5,成绩录入!EW54,0)</f>
        <v>0</v>
      </c>
      <c r="SO51" s="248">
        <f>IF(SO$6=$OS$5,成绩录入!EX54,0)</f>
        <v>0</v>
      </c>
      <c r="SP51" s="218">
        <f t="shared" si="88"/>
        <v>0</v>
      </c>
      <c r="SQ51" s="166"/>
      <c r="SR51" s="166"/>
      <c r="SS51" s="247">
        <f>IF(SS$6=$SR$5,成绩录入!BC54,0)</f>
        <v>0</v>
      </c>
      <c r="ST51" s="248">
        <f>IF(ST$6=$SR$5,成绩录入!BD54,0)</f>
        <v>0</v>
      </c>
      <c r="SU51" s="248">
        <f>IF(SU$6=$SR$5,成绩录入!BE54,0)</f>
        <v>0</v>
      </c>
      <c r="SV51" s="248">
        <f>IF(SV$6=$SR$5,成绩录入!BF54,0)</f>
        <v>0</v>
      </c>
      <c r="SW51" s="248">
        <f>IF(SW$6=$SR$5,成绩录入!BG54,0)</f>
        <v>0</v>
      </c>
      <c r="SX51" s="248">
        <f>IF(SX$6=$SR$5,成绩录入!BH54,0)</f>
        <v>0</v>
      </c>
      <c r="SY51" s="248">
        <f>IF(SY$6=$SR$5,成绩录入!BI54,0)</f>
        <v>0</v>
      </c>
      <c r="SZ51" s="248">
        <f>IF(SZ$6=$SR$5,成绩录入!BJ54,0)</f>
        <v>0</v>
      </c>
      <c r="TA51" s="248">
        <f>IF(TA$6=$SR$5,成绩录入!BK54,0)</f>
        <v>0</v>
      </c>
      <c r="TB51" s="248">
        <f>IF(TB$6=$SR$5,成绩录入!BL54,0)</f>
        <v>0</v>
      </c>
      <c r="TC51" s="248">
        <f>IF(TC$6=$SR$5,成绩录入!BM54,0)</f>
        <v>0</v>
      </c>
      <c r="TD51" s="248">
        <f>IF(TD$6=$SR$5,成绩录入!BN54,0)</f>
        <v>0</v>
      </c>
      <c r="TE51" s="248">
        <f>IF(TE$6=$SR$5,成绩录入!BO54,0)</f>
        <v>0</v>
      </c>
      <c r="TF51" s="248">
        <f>IF(TF$6=$SR$5,成绩录入!BP54,0)</f>
        <v>0</v>
      </c>
      <c r="TG51" s="248">
        <f>IF(TG$6=$SR$5,成绩录入!BQ54,0)</f>
        <v>0</v>
      </c>
      <c r="TH51" s="248">
        <f>IF(TH$6=$SR$5,成绩录入!BR54,0)</f>
        <v>0</v>
      </c>
      <c r="TI51" s="248">
        <f>IF(TI$6=$SR$5,成绩录入!BS54,0)</f>
        <v>0</v>
      </c>
      <c r="TJ51" s="248">
        <f>IF(TJ$6=$SR$5,成绩录入!BT54,0)</f>
        <v>0</v>
      </c>
      <c r="TK51" s="248">
        <f>IF(TK$6=$SR$5,成绩录入!BU54,0)</f>
        <v>0</v>
      </c>
      <c r="TL51" s="248">
        <f>IF(TL$6=$SR$5,成绩录入!BV54,0)</f>
        <v>0</v>
      </c>
      <c r="TM51" s="248">
        <f>IF(TM$6=$SR$5,成绩录入!BW54,0)</f>
        <v>0</v>
      </c>
      <c r="TN51" s="248">
        <f>IF(TN$6=$SR$5,成绩录入!BX54,0)</f>
        <v>0</v>
      </c>
      <c r="TO51" s="248">
        <f>IF(TO$6=$SR$5,成绩录入!BY54,0)</f>
        <v>0</v>
      </c>
      <c r="TP51" s="248">
        <f>IF(TP$6=$SR$5,成绩录入!BZ54,0)</f>
        <v>0</v>
      </c>
      <c r="TQ51" s="248">
        <f>IF(TQ$6=$SR$5,成绩录入!CA54,0)</f>
        <v>0</v>
      </c>
      <c r="TR51" s="248">
        <f>IF(TR$6=$SR$5,成绩录入!CB54,0)</f>
        <v>0</v>
      </c>
      <c r="TS51" s="248">
        <f>IF(TS$6=$SR$5,成绩录入!CC54,0)</f>
        <v>0</v>
      </c>
      <c r="TT51" s="248">
        <f>IF(TT$6=$SR$5,成绩录入!CD54,0)</f>
        <v>0</v>
      </c>
      <c r="TU51" s="248">
        <f>IF(TU$6=$SR$5,成绩录入!CE54,0)</f>
        <v>0</v>
      </c>
      <c r="TV51" s="248">
        <f>IF(TV$6=$SR$5,成绩录入!CF54,0)</f>
        <v>0</v>
      </c>
      <c r="TW51" s="248">
        <f>IF(TW$6=$SR$5,成绩录入!CG54,0)</f>
        <v>0</v>
      </c>
      <c r="TX51" s="248">
        <f>IF(TX$6=$SR$5,成绩录入!CH54,0)</f>
        <v>0</v>
      </c>
      <c r="TY51" s="248">
        <f>IF(TY$6=$SR$5,成绩录入!CI54,0)</f>
        <v>0</v>
      </c>
      <c r="TZ51" s="248">
        <f>IF(TZ$6=$SR$5,成绩录入!CJ54,0)</f>
        <v>0</v>
      </c>
      <c r="UA51" s="248">
        <f>IF(UA$6=$SR$5,成绩录入!CK54,0)</f>
        <v>0</v>
      </c>
      <c r="UB51" s="248">
        <f>IF(UB$6=$SR$5,成绩录入!CL54,0)</f>
        <v>0</v>
      </c>
      <c r="UC51" s="248">
        <f>IF(UC$6=$SR$5,成绩录入!CM54,0)</f>
        <v>0</v>
      </c>
      <c r="UD51" s="248">
        <f>IF(UD$6=$SR$5,成绩录入!CN54,0)</f>
        <v>0</v>
      </c>
      <c r="UE51" s="248">
        <f>IF(UE$6=$SR$5,成绩录入!CO54,0)</f>
        <v>0</v>
      </c>
      <c r="UF51" s="248">
        <f>IF(UF$6=$SR$5,成绩录入!CP54,0)</f>
        <v>0</v>
      </c>
      <c r="UG51" s="248">
        <f>IF(UG$6=$SR$5,成绩录入!CQ54,0)</f>
        <v>0</v>
      </c>
      <c r="UH51" s="248">
        <f>IF(UH$6=$SR$5,成绩录入!CR54,0)</f>
        <v>0</v>
      </c>
      <c r="UI51" s="248">
        <f>IF(UI$6=$SR$5,成绩录入!CS54,0)</f>
        <v>0</v>
      </c>
      <c r="UJ51" s="248">
        <f>IF(UJ$6=$SR$5,成绩录入!CT54,0)</f>
        <v>0</v>
      </c>
      <c r="UK51" s="248">
        <f>IF(UK$6=$SR$5,成绩录入!CU54,0)</f>
        <v>0</v>
      </c>
      <c r="UL51" s="248">
        <f>IF(UL$6=$SR$5,成绩录入!CV54,0)</f>
        <v>0</v>
      </c>
      <c r="UM51" s="248">
        <f>IF(UM$6=$SR$5,成绩录入!CW54,0)</f>
        <v>0</v>
      </c>
      <c r="UN51" s="248">
        <f>IF(UN$6=$SR$5,成绩录入!CX54,0)</f>
        <v>0</v>
      </c>
      <c r="UO51" s="248">
        <f>IF(UO$6=$SR$5,成绩录入!CY54,0)</f>
        <v>0</v>
      </c>
      <c r="UP51" s="248">
        <f>IF(UP$6=$SR$5,成绩录入!CZ54,0)</f>
        <v>0</v>
      </c>
      <c r="UQ51" s="248">
        <f>IF(UQ$6=$SR$5,成绩录入!DA54,0)</f>
        <v>0</v>
      </c>
      <c r="UR51" s="248">
        <f>IF(UR$6=$SR$5,成绩录入!DB54,0)</f>
        <v>0</v>
      </c>
      <c r="US51" s="248">
        <f>IF(US$6=$SR$5,成绩录入!DC54,0)</f>
        <v>0</v>
      </c>
      <c r="UT51" s="248">
        <f>IF(UT$6=$SR$5,成绩录入!DD54,0)</f>
        <v>0</v>
      </c>
      <c r="UU51" s="248">
        <f>IF(UU$6=$SR$5,成绩录入!DE54,0)</f>
        <v>0</v>
      </c>
      <c r="UV51" s="248">
        <f>IF(UV$6=$SR$5,成绩录入!DF54,0)</f>
        <v>0</v>
      </c>
      <c r="UW51" s="248">
        <f>IF(UW$6=$SR$5,成绩录入!DG54,0)</f>
        <v>0</v>
      </c>
      <c r="UX51" s="248">
        <f>IF(UX$6=$SR$5,成绩录入!DH54,0)</f>
        <v>0</v>
      </c>
      <c r="UY51" s="248">
        <f>IF(UY$6=$SR$5,成绩录入!DI54,0)</f>
        <v>0</v>
      </c>
      <c r="UZ51" s="248">
        <f>IF(UZ$6=$SR$5,成绩录入!DJ54,0)</f>
        <v>0</v>
      </c>
      <c r="VA51" s="248">
        <f>IF(VA$6=$SR$5,成绩录入!DK54,0)</f>
        <v>0</v>
      </c>
      <c r="VB51" s="248">
        <f>IF(VB$6=$SR$5,成绩录入!DL54,0)</f>
        <v>0</v>
      </c>
      <c r="VC51" s="248">
        <f>IF(VC$6=$SR$5,成绩录入!DM54,0)</f>
        <v>0</v>
      </c>
      <c r="VD51" s="248">
        <f>IF(VD$6=$SR$5,成绩录入!DN54,0)</f>
        <v>0</v>
      </c>
      <c r="VE51" s="248">
        <f>IF(VE$6=$SR$5,成绩录入!DO54,0)</f>
        <v>0</v>
      </c>
      <c r="VF51" s="248">
        <f>IF(VF$6=$SR$5,成绩录入!DP54,0)</f>
        <v>0</v>
      </c>
      <c r="VG51" s="248">
        <f>IF(VG$6=$SR$5,成绩录入!DQ54,0)</f>
        <v>0</v>
      </c>
      <c r="VH51" s="248">
        <f>IF(VH$6=$SR$5,成绩录入!DR54,0)</f>
        <v>0</v>
      </c>
      <c r="VI51" s="248">
        <f>IF(VI$6=$SR$5,成绩录入!DS54,0)</f>
        <v>0</v>
      </c>
      <c r="VJ51" s="248">
        <f>IF(VJ$6=$SR$5,成绩录入!DT54,0)</f>
        <v>0</v>
      </c>
      <c r="VK51" s="248">
        <f>IF(VK$6=$SR$5,成绩录入!DU54,0)</f>
        <v>0</v>
      </c>
      <c r="VL51" s="248">
        <f>IF(VL$6=$SR$5,成绩录入!DV54,0)</f>
        <v>0</v>
      </c>
      <c r="VM51" s="248">
        <f>IF(VM$6=$SR$5,成绩录入!DW54,0)</f>
        <v>0</v>
      </c>
      <c r="VN51" s="248">
        <f>IF(VN$6=$SR$5,成绩录入!DX54,0)</f>
        <v>0</v>
      </c>
      <c r="VO51" s="248">
        <f>IF(VO$6=$SR$5,成绩录入!DY54,0)</f>
        <v>0</v>
      </c>
      <c r="VP51" s="248">
        <f>IF(VP$6=$SR$5,成绩录入!DZ54,0)</f>
        <v>0</v>
      </c>
      <c r="VQ51" s="248">
        <f>IF(VQ$6=$SR$5,成绩录入!EA54,0)</f>
        <v>0</v>
      </c>
      <c r="VR51" s="248">
        <f>IF(VR$6=$SR$5,成绩录入!EB54,0)</f>
        <v>0</v>
      </c>
      <c r="VS51" s="248">
        <f>IF(VS$6=$SR$5,成绩录入!EC54,0)</f>
        <v>0</v>
      </c>
      <c r="VT51" s="248">
        <f>IF(VT$6=$SR$5,成绩录入!ED54,0)</f>
        <v>0</v>
      </c>
      <c r="VU51" s="248">
        <f>IF(VU$6=$SR$5,成绩录入!EE54,0)</f>
        <v>0</v>
      </c>
      <c r="VV51" s="248">
        <f>IF(VV$6=$SR$5,成绩录入!EF54,0)</f>
        <v>0</v>
      </c>
      <c r="VW51" s="248">
        <f>IF(VW$6=$SR$5,成绩录入!EG54,0)</f>
        <v>0</v>
      </c>
      <c r="VX51" s="248">
        <f>IF(VX$6=$SR$5,成绩录入!EH54,0)</f>
        <v>0</v>
      </c>
      <c r="VY51" s="248">
        <f>IF(VY$6=$SR$5,成绩录入!EI54,0)</f>
        <v>0</v>
      </c>
      <c r="VZ51" s="248">
        <f>IF(VZ$6=$SR$5,成绩录入!EJ54,0)</f>
        <v>0</v>
      </c>
      <c r="WA51" s="248">
        <f>IF(WA$6=$SR$5,成绩录入!EK54,0)</f>
        <v>0</v>
      </c>
      <c r="WB51" s="248">
        <f>IF(WB$6=$SR$5,成绩录入!EL54,0)</f>
        <v>0</v>
      </c>
      <c r="WC51" s="248">
        <f>IF(WC$6=$SR$5,成绩录入!EM54,0)</f>
        <v>0</v>
      </c>
      <c r="WD51" s="248">
        <f>IF(WD$6=$SR$5,成绩录入!EN54,0)</f>
        <v>0</v>
      </c>
      <c r="WE51" s="248">
        <f>IF(WE$6=$SR$5,成绩录入!EO54,0)</f>
        <v>0</v>
      </c>
      <c r="WF51" s="248">
        <f>IF(WF$6=$SR$5,成绩录入!EP54,0)</f>
        <v>0</v>
      </c>
      <c r="WG51" s="248">
        <f>IF(WG$6=$SR$5,成绩录入!EQ54,0)</f>
        <v>0</v>
      </c>
      <c r="WH51" s="248">
        <f>IF(WH$6=$SR$5,成绩录入!ER54,0)</f>
        <v>0</v>
      </c>
      <c r="WI51" s="248">
        <f>IF(WI$6=$SR$5,成绩录入!ES54,0)</f>
        <v>0</v>
      </c>
      <c r="WJ51" s="248">
        <f>IF(WJ$6=$SR$5,成绩录入!ET54,0)</f>
        <v>0</v>
      </c>
      <c r="WK51" s="248">
        <f>IF(WK$6=$SR$5,成绩录入!EU54,0)</f>
        <v>0</v>
      </c>
      <c r="WL51" s="248">
        <f>IF(WL$6=$SR$5,成绩录入!EV54,0)</f>
        <v>0</v>
      </c>
      <c r="WM51" s="248">
        <f>IF(WM$6=$SR$5,成绩录入!EW54,0)</f>
        <v>0</v>
      </c>
      <c r="WN51" s="248">
        <f>IF(WN$6=$SR$5,成绩录入!EX54,0)</f>
        <v>0</v>
      </c>
      <c r="WO51" s="218">
        <f t="shared" si="32"/>
        <v>0</v>
      </c>
      <c r="WP51" s="166"/>
      <c r="WQ51" s="166"/>
      <c r="WR51" s="247">
        <f>IF(WR$6=$WQ$5,成绩录入!BC54,0)</f>
        <v>0</v>
      </c>
      <c r="WS51" s="248">
        <f>IF(WS$6=$WQ$5,成绩录入!BD54,0)</f>
        <v>0</v>
      </c>
      <c r="WT51" s="248">
        <f>IF(WT$6=$WQ$5,成绩录入!BE54,0)</f>
        <v>0</v>
      </c>
      <c r="WU51" s="248">
        <f>IF(WU$6=$WQ$5,成绩录入!BF54,0)</f>
        <v>0</v>
      </c>
      <c r="WV51" s="248">
        <f>IF(WV$6=$WQ$5,成绩录入!BG54,0)</f>
        <v>0</v>
      </c>
      <c r="WW51" s="248">
        <f>IF(WW$6=$WQ$5,成绩录入!BH54,0)</f>
        <v>0</v>
      </c>
      <c r="WX51" s="248">
        <f>IF(WX$6=$WQ$5,成绩录入!BI54,0)</f>
        <v>0</v>
      </c>
      <c r="WY51" s="248">
        <f>IF(WY$6=$WQ$5,成绩录入!BJ54,0)</f>
        <v>0</v>
      </c>
      <c r="WZ51" s="248">
        <f>IF(WZ$6=$WQ$5,成绩录入!BK54,0)</f>
        <v>0</v>
      </c>
      <c r="XA51" s="248">
        <f>IF(XA$6=$WQ$5,成绩录入!BL54,0)</f>
        <v>0</v>
      </c>
      <c r="XB51" s="248">
        <f>IF(XB$6=$WQ$5,成绩录入!BM54,0)</f>
        <v>0</v>
      </c>
      <c r="XC51" s="248">
        <f>IF(XC$6=$WQ$5,成绩录入!BN54,0)</f>
        <v>0</v>
      </c>
      <c r="XD51" s="248">
        <f>IF(XD$6=$WQ$5,成绩录入!BO54,0)</f>
        <v>0</v>
      </c>
      <c r="XE51" s="248">
        <f>IF(XE$6=$WQ$5,成绩录入!BP54,0)</f>
        <v>0</v>
      </c>
      <c r="XF51" s="248">
        <f>IF(XF$6=$WQ$5,成绩录入!BQ54,0)</f>
        <v>0</v>
      </c>
      <c r="XG51" s="248">
        <f>IF(XG$6=$WQ$5,成绩录入!BR54,0)</f>
        <v>0</v>
      </c>
      <c r="XH51" s="248">
        <f>IF(XH$6=$WQ$5,成绩录入!BS54,0)</f>
        <v>0</v>
      </c>
      <c r="XI51" s="248">
        <f>IF(XI$6=$WQ$5,成绩录入!BT54,0)</f>
        <v>0</v>
      </c>
      <c r="XJ51" s="248">
        <f>IF(XJ$6=$WQ$5,成绩录入!BU54,0)</f>
        <v>0</v>
      </c>
      <c r="XK51" s="248">
        <f>IF(XK$6=$WQ$5,成绩录入!BV54,0)</f>
        <v>0</v>
      </c>
      <c r="XL51" s="248">
        <f>IF(XL$6=$WQ$5,成绩录入!BW54,0)</f>
        <v>0</v>
      </c>
      <c r="XM51" s="248">
        <f>IF(XM$6=$WQ$5,成绩录入!BX54,0)</f>
        <v>0</v>
      </c>
      <c r="XN51" s="248">
        <f>IF(XN$6=$WQ$5,成绩录入!BY54,0)</f>
        <v>0</v>
      </c>
      <c r="XO51" s="248">
        <f>IF(XO$6=$WQ$5,成绩录入!BZ54,0)</f>
        <v>0</v>
      </c>
      <c r="XP51" s="248">
        <f>IF(XP$6=$WQ$5,成绩录入!CA54,0)</f>
        <v>0</v>
      </c>
      <c r="XQ51" s="248">
        <f>IF(XQ$6=$WQ$5,成绩录入!CB54,0)</f>
        <v>0</v>
      </c>
      <c r="XR51" s="248">
        <f>IF(XR$6=$WQ$5,成绩录入!CC54,0)</f>
        <v>0</v>
      </c>
      <c r="XS51" s="248">
        <f>IF(XS$6=$WQ$5,成绩录入!CD54,0)</f>
        <v>0</v>
      </c>
      <c r="XT51" s="248">
        <f>IF(XT$6=$WQ$5,成绩录入!CE54,0)</f>
        <v>0</v>
      </c>
      <c r="XU51" s="248">
        <f>IF(XU$6=$WQ$5,成绩录入!CF54,0)</f>
        <v>0</v>
      </c>
      <c r="XV51" s="248">
        <f>IF(XV$6=$WQ$5,成绩录入!CG54,0)</f>
        <v>0</v>
      </c>
      <c r="XW51" s="248">
        <f>IF(XW$6=$WQ$5,成绩录入!CH54,0)</f>
        <v>0</v>
      </c>
      <c r="XX51" s="248">
        <f>IF(XX$6=$WQ$5,成绩录入!CI54,0)</f>
        <v>0</v>
      </c>
      <c r="XY51" s="248">
        <f>IF(XY$6=$WQ$5,成绩录入!CJ54,0)</f>
        <v>0</v>
      </c>
      <c r="XZ51" s="248">
        <f>IF(XZ$6=$WQ$5,成绩录入!CK54,0)</f>
        <v>0</v>
      </c>
      <c r="YA51" s="248">
        <f>IF(YA$6=$WQ$5,成绩录入!CL54,0)</f>
        <v>0</v>
      </c>
      <c r="YB51" s="248">
        <f>IF(YB$6=$WQ$5,成绩录入!CM54,0)</f>
        <v>0</v>
      </c>
      <c r="YC51" s="248">
        <f>IF(YC$6=$WQ$5,成绩录入!CN54,0)</f>
        <v>0</v>
      </c>
      <c r="YD51" s="248">
        <f>IF(YD$6=$WQ$5,成绩录入!CO54,0)</f>
        <v>0</v>
      </c>
      <c r="YE51" s="248">
        <f>IF(YE$6=$WQ$5,成绩录入!CP54,0)</f>
        <v>0</v>
      </c>
      <c r="YF51" s="248">
        <f>IF(YF$6=$WQ$5,成绩录入!CQ54,0)</f>
        <v>0</v>
      </c>
      <c r="YG51" s="248">
        <f>IF(YG$6=$WQ$5,成绩录入!CR54,0)</f>
        <v>0</v>
      </c>
      <c r="YH51" s="248">
        <f>IF(YH$6=$WQ$5,成绩录入!CS54,0)</f>
        <v>0</v>
      </c>
      <c r="YI51" s="248">
        <f>IF(YI$6=$WQ$5,成绩录入!CT54,0)</f>
        <v>0</v>
      </c>
      <c r="YJ51" s="248">
        <f>IF(YJ$6=$WQ$5,成绩录入!CU54,0)</f>
        <v>0</v>
      </c>
      <c r="YK51" s="248">
        <f>IF(YK$6=$WQ$5,成绩录入!CV54,0)</f>
        <v>0</v>
      </c>
      <c r="YL51" s="248">
        <f>IF(YL$6=$WQ$5,成绩录入!CW54,0)</f>
        <v>0</v>
      </c>
      <c r="YM51" s="248">
        <f>IF(YM$6=$WQ$5,成绩录入!CX54,0)</f>
        <v>0</v>
      </c>
      <c r="YN51" s="248">
        <f>IF(YN$6=$WQ$5,成绩录入!CY54,0)</f>
        <v>0</v>
      </c>
      <c r="YO51" s="248">
        <f>IF(YO$6=$WQ$5,成绩录入!CZ54,0)</f>
        <v>0</v>
      </c>
      <c r="YP51" s="248">
        <f>IF(YP$6=$WQ$5,成绩录入!DA54,0)</f>
        <v>0</v>
      </c>
      <c r="YQ51" s="248">
        <f>IF(YQ$6=$WQ$5,成绩录入!DB54,0)</f>
        <v>0</v>
      </c>
      <c r="YR51" s="248">
        <f>IF(YR$6=$WQ$5,成绩录入!DC54,0)</f>
        <v>0</v>
      </c>
      <c r="YS51" s="248">
        <f>IF(YS$6=$WQ$5,成绩录入!DD54,0)</f>
        <v>0</v>
      </c>
      <c r="YT51" s="248">
        <f>IF(YT$6=$WQ$5,成绩录入!DE54,0)</f>
        <v>0</v>
      </c>
      <c r="YU51" s="248">
        <f>IF(YU$6=$WQ$5,成绩录入!DF54,0)</f>
        <v>0</v>
      </c>
      <c r="YV51" s="248">
        <f>IF(YV$6=$WQ$5,成绩录入!DG54,0)</f>
        <v>0</v>
      </c>
      <c r="YW51" s="248">
        <f>IF(YW$6=$WQ$5,成绩录入!DH54,0)</f>
        <v>0</v>
      </c>
      <c r="YX51" s="248">
        <f>IF(YX$6=$WQ$5,成绩录入!DI54,0)</f>
        <v>0</v>
      </c>
      <c r="YY51" s="248">
        <f>IF(YY$6=$WQ$5,成绩录入!DJ54,0)</f>
        <v>0</v>
      </c>
      <c r="YZ51" s="248">
        <f>IF(YZ$6=$WQ$5,成绩录入!DK54,0)</f>
        <v>0</v>
      </c>
      <c r="ZA51" s="248">
        <f>IF(ZA$6=$WQ$5,成绩录入!DL54,0)</f>
        <v>0</v>
      </c>
      <c r="ZB51" s="248">
        <f>IF(ZB$6=$WQ$5,成绩录入!DM54,0)</f>
        <v>0</v>
      </c>
      <c r="ZC51" s="248">
        <f>IF(ZC$6=$WQ$5,成绩录入!DN54,0)</f>
        <v>0</v>
      </c>
      <c r="ZD51" s="248">
        <f>IF(ZD$6=$WQ$5,成绩录入!DO54,0)</f>
        <v>0</v>
      </c>
      <c r="ZE51" s="248">
        <f>IF(ZE$6=$WQ$5,成绩录入!DP54,0)</f>
        <v>0</v>
      </c>
      <c r="ZF51" s="248">
        <f>IF(ZF$6=$WQ$5,成绩录入!DQ54,0)</f>
        <v>0</v>
      </c>
      <c r="ZG51" s="248">
        <f>IF(ZG$6=$WQ$5,成绩录入!DR54,0)</f>
        <v>0</v>
      </c>
      <c r="ZH51" s="248">
        <f>IF(ZH$6=$WQ$5,成绩录入!DS54,0)</f>
        <v>0</v>
      </c>
      <c r="ZI51" s="248">
        <f>IF(ZI$6=$WQ$5,成绩录入!DT54,0)</f>
        <v>0</v>
      </c>
      <c r="ZJ51" s="248">
        <f>IF(ZJ$6=$WQ$5,成绩录入!DU54,0)</f>
        <v>0</v>
      </c>
      <c r="ZK51" s="248">
        <f>IF(ZK$6=$WQ$5,成绩录入!DV54,0)</f>
        <v>0</v>
      </c>
      <c r="ZL51" s="248">
        <f>IF(ZL$6=$WQ$5,成绩录入!DW54,0)</f>
        <v>0</v>
      </c>
      <c r="ZM51" s="248">
        <f>IF(ZM$6=$WQ$5,成绩录入!DX54,0)</f>
        <v>0</v>
      </c>
      <c r="ZN51" s="248">
        <f>IF(ZN$6=$WQ$5,成绩录入!DY54,0)</f>
        <v>0</v>
      </c>
      <c r="ZO51" s="248">
        <f>IF(ZO$6=$WQ$5,成绩录入!DZ54,0)</f>
        <v>0</v>
      </c>
      <c r="ZP51" s="248">
        <f>IF(ZP$6=$WQ$5,成绩录入!EA54,0)</f>
        <v>0</v>
      </c>
      <c r="ZQ51" s="248">
        <f>IF(ZQ$6=$WQ$5,成绩录入!EB54,0)</f>
        <v>0</v>
      </c>
      <c r="ZR51" s="248">
        <f>IF(ZR$6=$WQ$5,成绩录入!EC54,0)</f>
        <v>0</v>
      </c>
      <c r="ZS51" s="248">
        <f>IF(ZS$6=$WQ$5,成绩录入!ED54,0)</f>
        <v>0</v>
      </c>
      <c r="ZT51" s="248">
        <f>IF(ZT$6=$WQ$5,成绩录入!EE54,0)</f>
        <v>0</v>
      </c>
      <c r="ZU51" s="248">
        <f>IF(ZU$6=$WQ$5,成绩录入!EF54,0)</f>
        <v>0</v>
      </c>
      <c r="ZV51" s="248">
        <f>IF(ZV$6=$WQ$5,成绩录入!EG54,0)</f>
        <v>0</v>
      </c>
      <c r="ZW51" s="248">
        <f>IF(ZW$6=$WQ$5,成绩录入!EH54,0)</f>
        <v>0</v>
      </c>
      <c r="ZX51" s="248">
        <f>IF(ZX$6=$WQ$5,成绩录入!EI54,0)</f>
        <v>0</v>
      </c>
      <c r="ZY51" s="248">
        <f>IF(ZY$6=$WQ$5,成绩录入!EJ54,0)</f>
        <v>0</v>
      </c>
      <c r="ZZ51" s="248">
        <f>IF(ZZ$6=$WQ$5,成绩录入!EK54,0)</f>
        <v>0</v>
      </c>
      <c r="AAA51" s="248">
        <f>IF(AAA$6=$WQ$5,成绩录入!EL54,0)</f>
        <v>0</v>
      </c>
      <c r="AAB51" s="248">
        <f>IF(AAB$6=$WQ$5,成绩录入!EM54,0)</f>
        <v>0</v>
      </c>
      <c r="AAC51" s="248">
        <f>IF(AAC$6=$WQ$5,成绩录入!EN54,0)</f>
        <v>0</v>
      </c>
      <c r="AAD51" s="248">
        <f>IF(AAD$6=$WQ$5,成绩录入!EO54,0)</f>
        <v>0</v>
      </c>
      <c r="AAE51" s="248">
        <f>IF(AAE$6=$WQ$5,成绩录入!EP54,0)</f>
        <v>0</v>
      </c>
      <c r="AAF51" s="248">
        <f>IF(AAF$6=$WQ$5,成绩录入!EQ54,0)</f>
        <v>0</v>
      </c>
      <c r="AAG51" s="248">
        <f>IF(AAG$6=$WQ$5,成绩录入!ER54,0)</f>
        <v>0</v>
      </c>
      <c r="AAH51" s="248">
        <f>IF(AAH$6=$WQ$5,成绩录入!ES54,0)</f>
        <v>0</v>
      </c>
      <c r="AAI51" s="248">
        <f>IF(AAI$6=$WQ$5,成绩录入!ET54,0)</f>
        <v>0</v>
      </c>
      <c r="AAJ51" s="248">
        <f>IF(AAJ$6=$WQ$5,成绩录入!EU54,0)</f>
        <v>0</v>
      </c>
      <c r="AAK51" s="248">
        <f>IF(AAK$6=$WQ$5,成绩录入!EV54,0)</f>
        <v>0</v>
      </c>
      <c r="AAL51" s="248">
        <f>IF(AAL$6=$WQ$5,成绩录入!EW54,0)</f>
        <v>0</v>
      </c>
      <c r="AAM51" s="248">
        <f>IF(AAM$6=$WQ$5,成绩录入!EX54,0)</f>
        <v>0</v>
      </c>
      <c r="AAN51" s="218">
        <f t="shared" si="33"/>
        <v>0</v>
      </c>
      <c r="AAO51" s="206"/>
      <c r="AAQ51" s="247">
        <f>IF(AAQ$6=$AAP$5,成绩录入!BC54,0)</f>
        <v>0</v>
      </c>
      <c r="AAR51" s="248">
        <f>IF(AAR$6=$AAP$5,成绩录入!BD54,0)</f>
        <v>0</v>
      </c>
      <c r="AAS51" s="248">
        <f>IF(AAS$6=$AAP$5,成绩录入!BE54,0)</f>
        <v>0</v>
      </c>
      <c r="AAT51" s="248">
        <f>IF(AAT$6=$AAP$5,成绩录入!BF54,0)</f>
        <v>0</v>
      </c>
      <c r="AAU51" s="248">
        <f>IF(AAU$6=$AAP$5,成绩录入!BG54,0)</f>
        <v>0</v>
      </c>
      <c r="AAV51" s="248">
        <f>IF(AAV$6=$AAP$5,成绩录入!BH54,0)</f>
        <v>0</v>
      </c>
      <c r="AAW51" s="248">
        <f>IF(AAW$6=$AAP$5,成绩录入!BI54,0)</f>
        <v>0</v>
      </c>
      <c r="AAX51" s="248">
        <f>IF(AAX$6=$AAP$5,成绩录入!BJ54,0)</f>
        <v>0</v>
      </c>
      <c r="AAY51" s="248">
        <f>IF(AAY$6=$AAP$5,成绩录入!BK54,0)</f>
        <v>0</v>
      </c>
      <c r="AAZ51" s="248">
        <f>IF(AAZ$6=$AAP$5,成绩录入!BL54,0)</f>
        <v>0</v>
      </c>
      <c r="ABA51" s="248">
        <f>IF(ABA$6=$AAP$5,成绩录入!BM54,0)</f>
        <v>0</v>
      </c>
      <c r="ABB51" s="248">
        <f>IF(ABB$6=$AAP$5,成绩录入!BN54,0)</f>
        <v>0</v>
      </c>
      <c r="ABC51" s="248">
        <f>IF(ABC$6=$AAP$5,成绩录入!BO54,0)</f>
        <v>0</v>
      </c>
      <c r="ABD51" s="248">
        <f>IF(ABD$6=$AAP$5,成绩录入!BP54,0)</f>
        <v>0</v>
      </c>
      <c r="ABE51" s="248">
        <f>IF(ABE$6=$AAP$5,成绩录入!BQ54,0)</f>
        <v>0</v>
      </c>
      <c r="ABF51" s="248">
        <f>IF(ABF$6=$AAP$5,成绩录入!BR54,0)</f>
        <v>0</v>
      </c>
      <c r="ABG51" s="248">
        <f>IF(ABG$6=$AAP$5,成绩录入!BS54,0)</f>
        <v>0</v>
      </c>
      <c r="ABH51" s="248">
        <f>IF(ABH$6=$AAP$5,成绩录入!BT54,0)</f>
        <v>0</v>
      </c>
      <c r="ABI51" s="248">
        <f>IF(ABI$6=$AAP$5,成绩录入!BU54,0)</f>
        <v>0</v>
      </c>
      <c r="ABJ51" s="248">
        <f>IF(ABJ$6=$AAP$5,成绩录入!BV54,0)</f>
        <v>0</v>
      </c>
      <c r="ABK51" s="248">
        <f>IF(ABK$6=$AAP$5,成绩录入!BW54,0)</f>
        <v>0</v>
      </c>
      <c r="ABL51" s="248">
        <f>IF(ABL$6=$AAP$5,成绩录入!BX54,0)</f>
        <v>0</v>
      </c>
      <c r="ABM51" s="248">
        <f>IF(ABM$6=$AAP$5,成绩录入!BY54,0)</f>
        <v>0</v>
      </c>
      <c r="ABN51" s="248">
        <f>IF(ABN$6=$AAP$5,成绩录入!BZ54,0)</f>
        <v>0</v>
      </c>
      <c r="ABO51" s="248">
        <f>IF(ABO$6=$AAP$5,成绩录入!CA54,0)</f>
        <v>0</v>
      </c>
      <c r="ABP51" s="248">
        <f>IF(ABP$6=$AAP$5,成绩录入!CB54,0)</f>
        <v>0</v>
      </c>
      <c r="ABQ51" s="248">
        <f>IF(ABQ$6=$AAP$5,成绩录入!CC54,0)</f>
        <v>0</v>
      </c>
      <c r="ABR51" s="248">
        <f>IF(ABR$6=$AAP$5,成绩录入!CD54,0)</f>
        <v>0</v>
      </c>
      <c r="ABS51" s="248">
        <f>IF(ABS$6=$AAP$5,成绩录入!CE54,0)</f>
        <v>0</v>
      </c>
      <c r="ABT51" s="248">
        <f>IF(ABT$6=$AAP$5,成绩录入!CF54,0)</f>
        <v>0</v>
      </c>
      <c r="ABU51" s="248">
        <f>IF(ABU$6=$AAP$5,成绩录入!CG54,0)</f>
        <v>0</v>
      </c>
      <c r="ABV51" s="248">
        <f>IF(ABV$6=$AAP$5,成绩录入!CH54,0)</f>
        <v>0</v>
      </c>
      <c r="ABW51" s="248">
        <f>IF(ABW$6=$AAP$5,成绩录入!CI54,0)</f>
        <v>0</v>
      </c>
      <c r="ABX51" s="248">
        <f>IF(ABX$6=$AAP$5,成绩录入!CJ54,0)</f>
        <v>0</v>
      </c>
      <c r="ABY51" s="248">
        <f>IF(ABY$6=$AAP$5,成绩录入!CK54,0)</f>
        <v>0</v>
      </c>
      <c r="ABZ51" s="248">
        <f>IF(ABZ$6=$AAP$5,成绩录入!CL54,0)</f>
        <v>0</v>
      </c>
      <c r="ACA51" s="248">
        <f>IF(ACA$6=$AAP$5,成绩录入!CM54,0)</f>
        <v>0</v>
      </c>
      <c r="ACB51" s="248">
        <f>IF(ACB$6=$AAP$5,成绩录入!CN54,0)</f>
        <v>0</v>
      </c>
      <c r="ACC51" s="248">
        <f>IF(ACC$6=$AAP$5,成绩录入!CO54,0)</f>
        <v>0</v>
      </c>
      <c r="ACD51" s="248">
        <f>IF(ACD$6=$AAP$5,成绩录入!CP54,0)</f>
        <v>0</v>
      </c>
      <c r="ACE51" s="248">
        <f>IF(ACE$6=$AAP$5,成绩录入!CQ54,0)</f>
        <v>0</v>
      </c>
      <c r="ACF51" s="248">
        <f>IF(ACF$6=$AAP$5,成绩录入!CR54,0)</f>
        <v>0</v>
      </c>
      <c r="ACG51" s="248">
        <f>IF(ACG$6=$AAP$5,成绩录入!CS54,0)</f>
        <v>0</v>
      </c>
      <c r="ACH51" s="248">
        <f>IF(ACH$6=$AAP$5,成绩录入!CT54,0)</f>
        <v>0</v>
      </c>
      <c r="ACI51" s="248">
        <f>IF(ACI$6=$AAP$5,成绩录入!CU54,0)</f>
        <v>0</v>
      </c>
      <c r="ACJ51" s="248">
        <f>IF(ACJ$6=$AAP$5,成绩录入!CV54,0)</f>
        <v>0</v>
      </c>
      <c r="ACK51" s="248">
        <f>IF(ACK$6=$AAP$5,成绩录入!CW54,0)</f>
        <v>0</v>
      </c>
      <c r="ACL51" s="248">
        <f>IF(ACL$6=$AAP$5,成绩录入!CX54,0)</f>
        <v>0</v>
      </c>
      <c r="ACM51" s="248">
        <f>IF(ACM$6=$AAP$5,成绩录入!CY54,0)</f>
        <v>0</v>
      </c>
      <c r="ACN51" s="248">
        <f>IF(ACN$6=$AAP$5,成绩录入!CZ54,0)</f>
        <v>0</v>
      </c>
      <c r="ACO51" s="248">
        <f>IF(ACO$6=$AAP$5,成绩录入!DA54,0)</f>
        <v>0</v>
      </c>
      <c r="ACP51" s="248">
        <f>IF(ACP$6=$AAP$5,成绩录入!DB54,0)</f>
        <v>0</v>
      </c>
      <c r="ACQ51" s="248">
        <f>IF(ACQ$6=$AAP$5,成绩录入!DC54,0)</f>
        <v>0</v>
      </c>
      <c r="ACR51" s="248">
        <f>IF(ACR$6=$AAP$5,成绩录入!DD54,0)</f>
        <v>0</v>
      </c>
      <c r="ACS51" s="248">
        <f>IF(ACS$6=$AAP$5,成绩录入!DE54,0)</f>
        <v>0</v>
      </c>
      <c r="ACT51" s="248">
        <f>IF(ACT$6=$AAP$5,成绩录入!DF54,0)</f>
        <v>0</v>
      </c>
      <c r="ACU51" s="248">
        <f>IF(ACU$6=$AAP$5,成绩录入!DG54,0)</f>
        <v>0</v>
      </c>
      <c r="ACV51" s="248">
        <f>IF(ACV$6=$AAP$5,成绩录入!DH54,0)</f>
        <v>0</v>
      </c>
      <c r="ACW51" s="248">
        <f>IF(ACW$6=$AAP$5,成绩录入!DI54,0)</f>
        <v>0</v>
      </c>
      <c r="ACX51" s="248">
        <f>IF(ACX$6=$AAP$5,成绩录入!DJ54,0)</f>
        <v>0</v>
      </c>
      <c r="ACY51" s="248">
        <f>IF(ACY$6=$AAP$5,成绩录入!DK54,0)</f>
        <v>0</v>
      </c>
      <c r="ACZ51" s="248">
        <f>IF(ACZ$6=$AAP$5,成绩录入!DL54,0)</f>
        <v>0</v>
      </c>
      <c r="ADA51" s="248">
        <f>IF(ADA$6=$AAP$5,成绩录入!DM54,0)</f>
        <v>0</v>
      </c>
      <c r="ADB51" s="248">
        <f>IF(ADB$6=$AAP$5,成绩录入!DN54,0)</f>
        <v>0</v>
      </c>
      <c r="ADC51" s="248">
        <f>IF(ADC$6=$AAP$5,成绩录入!DO54,0)</f>
        <v>0</v>
      </c>
      <c r="ADD51" s="248">
        <f>IF(ADD$6=$AAP$5,成绩录入!DP54,0)</f>
        <v>0</v>
      </c>
      <c r="ADE51" s="248">
        <f>IF(ADE$6=$AAP$5,成绩录入!DQ54,0)</f>
        <v>0</v>
      </c>
      <c r="ADF51" s="248">
        <f>IF(ADF$6=$AAP$5,成绩录入!DR54,0)</f>
        <v>0</v>
      </c>
      <c r="ADG51" s="248">
        <f>IF(ADG$6=$AAP$5,成绩录入!DS54,0)</f>
        <v>0</v>
      </c>
      <c r="ADH51" s="248">
        <f>IF(ADH$6=$AAP$5,成绩录入!DT54,0)</f>
        <v>0</v>
      </c>
      <c r="ADI51" s="248">
        <f>IF(ADI$6=$AAP$5,成绩录入!DU54,0)</f>
        <v>0</v>
      </c>
      <c r="ADJ51" s="248">
        <f>IF(ADJ$6=$AAP$5,成绩录入!DV54,0)</f>
        <v>0</v>
      </c>
      <c r="ADK51" s="248">
        <f>IF(ADK$6=$AAP$5,成绩录入!DW54,0)</f>
        <v>0</v>
      </c>
      <c r="ADL51" s="248">
        <f>IF(ADL$6=$AAP$5,成绩录入!DX54,0)</f>
        <v>0</v>
      </c>
      <c r="ADM51" s="248">
        <f>IF(ADM$6=$AAP$5,成绩录入!DY54,0)</f>
        <v>0</v>
      </c>
      <c r="ADN51" s="248">
        <f>IF(ADN$6=$AAP$5,成绩录入!DZ54,0)</f>
        <v>0</v>
      </c>
      <c r="ADO51" s="248">
        <f>IF(ADO$6=$AAP$5,成绩录入!EA54,0)</f>
        <v>0</v>
      </c>
      <c r="ADP51" s="248">
        <f>IF(ADP$6=$AAP$5,成绩录入!EB54,0)</f>
        <v>0</v>
      </c>
      <c r="ADQ51" s="248">
        <f>IF(ADQ$6=$AAP$5,成绩录入!EC54,0)</f>
        <v>0</v>
      </c>
      <c r="ADR51" s="248">
        <f>IF(ADR$6=$AAP$5,成绩录入!ED54,0)</f>
        <v>0</v>
      </c>
      <c r="ADS51" s="248">
        <f>IF(ADS$6=$AAP$5,成绩录入!EE54,0)</f>
        <v>0</v>
      </c>
      <c r="ADT51" s="248">
        <f>IF(ADT$6=$AAP$5,成绩录入!EF54,0)</f>
        <v>0</v>
      </c>
      <c r="ADU51" s="248">
        <f>IF(ADU$6=$AAP$5,成绩录入!EG54,0)</f>
        <v>0</v>
      </c>
      <c r="ADV51" s="248">
        <f>IF(ADV$6=$AAP$5,成绩录入!EH54,0)</f>
        <v>0</v>
      </c>
      <c r="ADW51" s="248">
        <f>IF(ADW$6=$AAP$5,成绩录入!EI54,0)</f>
        <v>0</v>
      </c>
      <c r="ADX51" s="248">
        <f>IF(ADX$6=$AAP$5,成绩录入!EJ54,0)</f>
        <v>0</v>
      </c>
      <c r="ADY51" s="248">
        <f>IF(ADY$6=$AAP$5,成绩录入!EK54,0)</f>
        <v>0</v>
      </c>
      <c r="ADZ51" s="248">
        <f>IF(ADZ$6=$AAP$5,成绩录入!EL54,0)</f>
        <v>0</v>
      </c>
      <c r="AEA51" s="248">
        <f>IF(AEA$6=$AAP$5,成绩录入!EM54,0)</f>
        <v>0</v>
      </c>
      <c r="AEB51" s="248">
        <f>IF(AEB$6=$AAP$5,成绩录入!EN54,0)</f>
        <v>0</v>
      </c>
      <c r="AEC51" s="248">
        <f>IF(AEC$6=$AAP$5,成绩录入!EO54,0)</f>
        <v>0</v>
      </c>
      <c r="AED51" s="248">
        <f>IF(AED$6=$AAP$5,成绩录入!EP54,0)</f>
        <v>0</v>
      </c>
      <c r="AEE51" s="248">
        <f>IF(AEE$6=$AAP$5,成绩录入!EQ54,0)</f>
        <v>0</v>
      </c>
      <c r="AEF51" s="248">
        <f>IF(AEF$6=$AAP$5,成绩录入!ER54,0)</f>
        <v>0</v>
      </c>
      <c r="AEG51" s="248">
        <f>IF(AEG$6=$AAP$5,成绩录入!ES54,0)</f>
        <v>0</v>
      </c>
      <c r="AEH51" s="248">
        <f>IF(AEH$6=$AAP$5,成绩录入!ET54,0)</f>
        <v>0</v>
      </c>
      <c r="AEI51" s="248">
        <f>IF(AEI$6=$AAP$5,成绩录入!EU54,0)</f>
        <v>0</v>
      </c>
      <c r="AEJ51" s="248">
        <f>IF(AEJ$6=$AAP$5,成绩录入!EV54,0)</f>
        <v>0</v>
      </c>
      <c r="AEK51" s="248">
        <f>IF(AEK$6=$AAP$5,成绩录入!EW54,0)</f>
        <v>0</v>
      </c>
      <c r="AEL51" s="248">
        <f>IF(AEL$6=$AAP$5,成绩录入!EX54,0)</f>
        <v>0</v>
      </c>
      <c r="AEM51" s="218">
        <f t="shared" si="34"/>
        <v>0</v>
      </c>
      <c r="AEN51" s="166"/>
      <c r="AEO51" s="166"/>
      <c r="AEP51" s="247">
        <f>IF(AEP$6=$AEO$5,成绩录入!BC54,0)</f>
        <v>0</v>
      </c>
      <c r="AEQ51" s="248">
        <f>IF(AEQ$6=$AEO$5,成绩录入!BD54,0)</f>
        <v>0</v>
      </c>
      <c r="AER51" s="248">
        <f>IF(AER$6=$AEO$5,成绩录入!BE54,0)</f>
        <v>0</v>
      </c>
      <c r="AES51" s="248">
        <f>IF(AES$6=$AEO$5,成绩录入!BF54,0)</f>
        <v>0</v>
      </c>
      <c r="AET51" s="248">
        <f>IF(AET$6=$AEO$5,成绩录入!BG54,0)</f>
        <v>0</v>
      </c>
      <c r="AEU51" s="248">
        <f>IF(AEU$6=$AEO$5,成绩录入!BH54,0)</f>
        <v>0</v>
      </c>
      <c r="AEV51" s="248">
        <f>IF(AEV$6=$AEO$5,成绩录入!BI54,0)</f>
        <v>0</v>
      </c>
      <c r="AEW51" s="248">
        <f>IF(AEW$6=$AEO$5,成绩录入!BJ54,0)</f>
        <v>0</v>
      </c>
      <c r="AEX51" s="248">
        <f>IF(AEX$6=$AEO$5,成绩录入!BK54,0)</f>
        <v>0</v>
      </c>
      <c r="AEY51" s="248">
        <f>IF(AEY$6=$AEO$5,成绩录入!BL54,0)</f>
        <v>0</v>
      </c>
      <c r="AEZ51" s="248">
        <f>IF(AEZ$6=$AEO$5,成绩录入!BM54,0)</f>
        <v>0</v>
      </c>
      <c r="AFA51" s="248">
        <f>IF(AFA$6=$AEO$5,成绩录入!BN54,0)</f>
        <v>0</v>
      </c>
      <c r="AFB51" s="248">
        <f>IF(AFB$6=$AEO$5,成绩录入!BO54,0)</f>
        <v>0</v>
      </c>
      <c r="AFC51" s="248">
        <f>IF(AFC$6=$AEO$5,成绩录入!BP54,0)</f>
        <v>0</v>
      </c>
      <c r="AFD51" s="248">
        <f>IF(AFD$6=$AEO$5,成绩录入!BQ54,0)</f>
        <v>0</v>
      </c>
      <c r="AFE51" s="248">
        <f>IF(AFE$6=$AEO$5,成绩录入!BR54,0)</f>
        <v>0</v>
      </c>
      <c r="AFF51" s="248">
        <f>IF(AFF$6=$AEO$5,成绩录入!BS54,0)</f>
        <v>0</v>
      </c>
      <c r="AFG51" s="248">
        <f>IF(AFG$6=$AEO$5,成绩录入!BT54,0)</f>
        <v>0</v>
      </c>
      <c r="AFH51" s="248">
        <f>IF(AFH$6=$AEO$5,成绩录入!BU54,0)</f>
        <v>0</v>
      </c>
      <c r="AFI51" s="248">
        <f>IF(AFI$6=$AEO$5,成绩录入!BV54,0)</f>
        <v>0</v>
      </c>
      <c r="AFJ51" s="248">
        <f>IF(AFJ$6=$AEO$5,成绩录入!BW54,0)</f>
        <v>0</v>
      </c>
      <c r="AFK51" s="248">
        <f>IF(AFK$6=$AEO$5,成绩录入!BX54,0)</f>
        <v>0</v>
      </c>
      <c r="AFL51" s="248">
        <f>IF(AFL$6=$AEO$5,成绩录入!BY54,0)</f>
        <v>0</v>
      </c>
      <c r="AFM51" s="248">
        <f>IF(AFM$6=$AEO$5,成绩录入!BZ54,0)</f>
        <v>0</v>
      </c>
      <c r="AFN51" s="248">
        <f>IF(AFN$6=$AEO$5,成绩录入!CA54,0)</f>
        <v>0</v>
      </c>
      <c r="AFO51" s="248">
        <f>IF(AFO$6=$AEO$5,成绩录入!CB54,0)</f>
        <v>0</v>
      </c>
      <c r="AFP51" s="248">
        <f>IF(AFP$6=$AEO$5,成绩录入!CC54,0)</f>
        <v>0</v>
      </c>
      <c r="AFQ51" s="248">
        <f>IF(AFQ$6=$AEO$5,成绩录入!CD54,0)</f>
        <v>0</v>
      </c>
      <c r="AFR51" s="248">
        <f>IF(AFR$6=$AEO$5,成绩录入!CE54,0)</f>
        <v>0</v>
      </c>
      <c r="AFS51" s="248">
        <f>IF(AFS$6=$AEO$5,成绩录入!CF54,0)</f>
        <v>0</v>
      </c>
      <c r="AFT51" s="248">
        <f>IF(AFT$6=$AEO$5,成绩录入!CG54,0)</f>
        <v>0</v>
      </c>
      <c r="AFU51" s="248">
        <f>IF(AFU$6=$AEO$5,成绩录入!CH54,0)</f>
        <v>0</v>
      </c>
      <c r="AFV51" s="248">
        <f>IF(AFV$6=$AEO$5,成绩录入!CI54,0)</f>
        <v>0</v>
      </c>
      <c r="AFW51" s="248">
        <f>IF(AFW$6=$AEO$5,成绩录入!CJ54,0)</f>
        <v>0</v>
      </c>
      <c r="AFX51" s="248">
        <f>IF(AFX$6=$AEO$5,成绩录入!CK54,0)</f>
        <v>0</v>
      </c>
      <c r="AFY51" s="248">
        <f>IF(AFY$6=$AEO$5,成绩录入!CL54,0)</f>
        <v>0</v>
      </c>
      <c r="AFZ51" s="248">
        <f>IF(AFZ$6=$AEO$5,成绩录入!CM54,0)</f>
        <v>0</v>
      </c>
      <c r="AGA51" s="248">
        <f>IF(AGA$6=$AEO$5,成绩录入!CN54,0)</f>
        <v>0</v>
      </c>
      <c r="AGB51" s="248">
        <f>IF(AGB$6=$AEO$5,成绩录入!CO54,0)</f>
        <v>0</v>
      </c>
      <c r="AGC51" s="248">
        <f>IF(AGC$6=$AEO$5,成绩录入!CP54,0)</f>
        <v>0</v>
      </c>
      <c r="AGD51" s="248">
        <f>IF(AGD$6=$AEO$5,成绩录入!CQ54,0)</f>
        <v>0</v>
      </c>
      <c r="AGE51" s="248">
        <f>IF(AGE$6=$AEO$5,成绩录入!CR54,0)</f>
        <v>0</v>
      </c>
      <c r="AGF51" s="248">
        <f>IF(AGF$6=$AEO$5,成绩录入!CS54,0)</f>
        <v>0</v>
      </c>
      <c r="AGG51" s="248">
        <f>IF(AGG$6=$AEO$5,成绩录入!CT54,0)</f>
        <v>0</v>
      </c>
      <c r="AGH51" s="248">
        <f>IF(AGH$6=$AEO$5,成绩录入!CU54,0)</f>
        <v>0</v>
      </c>
      <c r="AGI51" s="248">
        <f>IF(AGI$6=$AEO$5,成绩录入!CV54,0)</f>
        <v>0</v>
      </c>
      <c r="AGJ51" s="248">
        <f>IF(AGJ$6=$AEO$5,成绩录入!CW54,0)</f>
        <v>0</v>
      </c>
      <c r="AGK51" s="248">
        <f>IF(AGK$6=$AEO$5,成绩录入!CX54,0)</f>
        <v>0</v>
      </c>
      <c r="AGL51" s="248">
        <f>IF(AGL$6=$AEO$5,成绩录入!CY54,0)</f>
        <v>0</v>
      </c>
      <c r="AGM51" s="248">
        <f>IF(AGM$6=$AEO$5,成绩录入!CZ54,0)</f>
        <v>0</v>
      </c>
      <c r="AGN51" s="248">
        <f>IF(AGN$6=$AEO$5,成绩录入!DA54,0)</f>
        <v>0</v>
      </c>
      <c r="AGO51" s="248">
        <f>IF(AGO$6=$AEO$5,成绩录入!DB54,0)</f>
        <v>0</v>
      </c>
      <c r="AGP51" s="248">
        <f>IF(AGP$6=$AEO$5,成绩录入!DC54,0)</f>
        <v>0</v>
      </c>
      <c r="AGQ51" s="248">
        <f>IF(AGQ$6=$AEO$5,成绩录入!DD54,0)</f>
        <v>0</v>
      </c>
      <c r="AGR51" s="248">
        <f>IF(AGR$6=$AEO$5,成绩录入!DE54,0)</f>
        <v>0</v>
      </c>
      <c r="AGS51" s="248">
        <f>IF(AGS$6=$AEO$5,成绩录入!DF54,0)</f>
        <v>0</v>
      </c>
      <c r="AGT51" s="248">
        <f>IF(AGT$6=$AEO$5,成绩录入!DG54,0)</f>
        <v>0</v>
      </c>
      <c r="AGU51" s="248">
        <f>IF(AGU$6=$AEO$5,成绩录入!DH54,0)</f>
        <v>0</v>
      </c>
      <c r="AGV51" s="248">
        <f>IF(AGV$6=$AEO$5,成绩录入!DI54,0)</f>
        <v>0</v>
      </c>
      <c r="AGW51" s="248">
        <f>IF(AGW$6=$AEO$5,成绩录入!DJ54,0)</f>
        <v>0</v>
      </c>
      <c r="AGX51" s="248">
        <f>IF(AGX$6=$AEO$5,成绩录入!DK54,0)</f>
        <v>0</v>
      </c>
      <c r="AGY51" s="248">
        <f>IF(AGY$6=$AEO$5,成绩录入!DL54,0)</f>
        <v>0</v>
      </c>
      <c r="AGZ51" s="248">
        <f>IF(AGZ$6=$AEO$5,成绩录入!DM54,0)</f>
        <v>0</v>
      </c>
      <c r="AHA51" s="248">
        <f>IF(AHA$6=$AEO$5,成绩录入!DN54,0)</f>
        <v>0</v>
      </c>
      <c r="AHB51" s="248">
        <f>IF(AHB$6=$AEO$5,成绩录入!DO54,0)</f>
        <v>0</v>
      </c>
      <c r="AHC51" s="248">
        <f>IF(AHC$6=$AEO$5,成绩录入!DP54,0)</f>
        <v>0</v>
      </c>
      <c r="AHD51" s="248">
        <f>IF(AHD$6=$AEO$5,成绩录入!DQ54,0)</f>
        <v>0</v>
      </c>
      <c r="AHE51" s="248">
        <f>IF(AHE$6=$AEO$5,成绩录入!DR54,0)</f>
        <v>0</v>
      </c>
      <c r="AHF51" s="248">
        <f>IF(AHF$6=$AEO$5,成绩录入!DS54,0)</f>
        <v>0</v>
      </c>
      <c r="AHG51" s="248">
        <f>IF(AHG$6=$AEO$5,成绩录入!DT54,0)</f>
        <v>0</v>
      </c>
      <c r="AHH51" s="248">
        <f>IF(AHH$6=$AEO$5,成绩录入!DU54,0)</f>
        <v>0</v>
      </c>
      <c r="AHI51" s="248">
        <f>IF(AHI$6=$AEO$5,成绩录入!DV54,0)</f>
        <v>0</v>
      </c>
      <c r="AHJ51" s="248">
        <f>IF(AHJ$6=$AEO$5,成绩录入!DW54,0)</f>
        <v>0</v>
      </c>
      <c r="AHK51" s="248">
        <f>IF(AHK$6=$AEO$5,成绩录入!DX54,0)</f>
        <v>0</v>
      </c>
      <c r="AHL51" s="248">
        <f>IF(AHL$6=$AEO$5,成绩录入!DY54,0)</f>
        <v>0</v>
      </c>
      <c r="AHM51" s="248">
        <f>IF(AHM$6=$AEO$5,成绩录入!DZ54,0)</f>
        <v>0</v>
      </c>
      <c r="AHN51" s="248">
        <f>IF(AHN$6=$AEO$5,成绩录入!EA54,0)</f>
        <v>0</v>
      </c>
      <c r="AHO51" s="248">
        <f>IF(AHO$6=$AEO$5,成绩录入!EB54,0)</f>
        <v>0</v>
      </c>
      <c r="AHP51" s="248">
        <f>IF(AHP$6=$AEO$5,成绩录入!EC54,0)</f>
        <v>0</v>
      </c>
      <c r="AHQ51" s="248">
        <f>IF(AHQ$6=$AEO$5,成绩录入!ED54,0)</f>
        <v>0</v>
      </c>
      <c r="AHR51" s="248">
        <f>IF(AHR$6=$AEO$5,成绩录入!EE54,0)</f>
        <v>0</v>
      </c>
      <c r="AHS51" s="248">
        <f>IF(AHS$6=$AEO$5,成绩录入!EF54,0)</f>
        <v>0</v>
      </c>
      <c r="AHT51" s="248">
        <f>IF(AHT$6=$AEO$5,成绩录入!EG54,0)</f>
        <v>0</v>
      </c>
      <c r="AHU51" s="248">
        <f>IF(AHU$6=$AEO$5,成绩录入!EH54,0)</f>
        <v>0</v>
      </c>
      <c r="AHV51" s="248">
        <f>IF(AHV$6=$AEO$5,成绩录入!EI54,0)</f>
        <v>0</v>
      </c>
      <c r="AHW51" s="248">
        <f>IF(AHW$6=$AEO$5,成绩录入!EJ54,0)</f>
        <v>0</v>
      </c>
      <c r="AHX51" s="248">
        <f>IF(AHX$6=$AEO$5,成绩录入!EK54,0)</f>
        <v>0</v>
      </c>
      <c r="AHY51" s="248">
        <f>IF(AHY$6=$AEO$5,成绩录入!EL54,0)</f>
        <v>0</v>
      </c>
      <c r="AHZ51" s="248">
        <f>IF(AHZ$6=$AEO$5,成绩录入!EM54,0)</f>
        <v>0</v>
      </c>
      <c r="AIA51" s="248">
        <f>IF(AIA$6=$AEO$5,成绩录入!EN54,0)</f>
        <v>0</v>
      </c>
      <c r="AIB51" s="248">
        <f>IF(AIB$6=$AEO$5,成绩录入!EO54,0)</f>
        <v>0</v>
      </c>
      <c r="AIC51" s="248">
        <f>IF(AIC$6=$AEO$5,成绩录入!EP54,0)</f>
        <v>0</v>
      </c>
      <c r="AID51" s="248">
        <f>IF(AID$6=$AEO$5,成绩录入!EQ54,0)</f>
        <v>0</v>
      </c>
      <c r="AIE51" s="248">
        <f>IF(AIE$6=$AEO$5,成绩录入!ER54,0)</f>
        <v>0</v>
      </c>
      <c r="AIF51" s="248">
        <f>IF(AIF$6=$AEO$5,成绩录入!ES54,0)</f>
        <v>0</v>
      </c>
      <c r="AIG51" s="248">
        <f>IF(AIG$6=$AEO$5,成绩录入!ET54,0)</f>
        <v>0</v>
      </c>
      <c r="AIH51" s="248">
        <f>IF(AIH$6=$AEO$5,成绩录入!EU54,0)</f>
        <v>0</v>
      </c>
      <c r="AII51" s="248">
        <f>IF(AII$6=$AEO$5,成绩录入!EV54,0)</f>
        <v>0</v>
      </c>
      <c r="AIJ51" s="248">
        <f>IF(AIJ$6=$AEO$5,成绩录入!EW54,0)</f>
        <v>0</v>
      </c>
      <c r="AIK51" s="248">
        <f>IF(AIK$6=$AEO$5,成绩录入!EX54,0)</f>
        <v>0</v>
      </c>
      <c r="AIL51" s="218">
        <f t="shared" si="35"/>
        <v>0</v>
      </c>
      <c r="AIN51" s="214" t="str">
        <f>初始录入!A56</f>
        <v/>
      </c>
      <c r="AIO51" s="215">
        <f>初始录入!B56</f>
        <v>0</v>
      </c>
      <c r="AIP51" s="216">
        <f>初始录入!C56</f>
        <v>0</v>
      </c>
      <c r="AIQ51" s="314">
        <f>IF(平时!D49&lt;&gt;"",平时!D49,0)</f>
        <v>0</v>
      </c>
      <c r="AIR51" s="324" t="str">
        <f t="shared" si="89"/>
        <v/>
      </c>
      <c r="AIS51" s="314">
        <f>IF(过程!D49&lt;&gt;"",过程!D49,0)</f>
        <v>0</v>
      </c>
      <c r="AIT51" s="324" t="str">
        <f t="shared" si="90"/>
        <v/>
      </c>
      <c r="AIU51" s="216">
        <f>IF(期末!D49&lt;&gt;"",期末!D49,0)</f>
        <v>0</v>
      </c>
      <c r="AIV51" s="324" t="str">
        <f t="shared" si="91"/>
        <v/>
      </c>
      <c r="AIW51" s="325">
        <f t="shared" si="92"/>
        <v>0</v>
      </c>
      <c r="AIX51" s="314">
        <f>IF(平时!E49&lt;&gt;"",平时!E49,0)</f>
        <v>0</v>
      </c>
      <c r="AIY51" s="324" t="str">
        <f t="shared" si="93"/>
        <v/>
      </c>
      <c r="AIZ51" s="314">
        <f>IF(过程!E49&lt;&gt;"",过程!E49,0)</f>
        <v>0</v>
      </c>
      <c r="AJA51" s="324" t="str">
        <f t="shared" si="94"/>
        <v/>
      </c>
      <c r="AJB51" s="216">
        <f>IF(期末!E49&lt;&gt;"",期末!E49,0)</f>
        <v>0</v>
      </c>
      <c r="AJC51" s="324" t="str">
        <f t="shared" si="95"/>
        <v/>
      </c>
      <c r="AJD51" s="325">
        <f t="shared" si="96"/>
        <v>0</v>
      </c>
      <c r="AJE51" s="314">
        <f>IF(平时!F49&lt;&gt;"",平时!F49,0)</f>
        <v>0</v>
      </c>
      <c r="AJF51" s="324" t="str">
        <f t="shared" si="97"/>
        <v/>
      </c>
      <c r="AJG51" s="314">
        <f>IF(过程!F49&lt;&gt;"",过程!F49,0)</f>
        <v>0</v>
      </c>
      <c r="AJH51" s="324" t="str">
        <f t="shared" si="98"/>
        <v/>
      </c>
      <c r="AJI51" s="216">
        <f>IF(期末!F49&lt;&gt;"",期末!F49,0)</f>
        <v>0</v>
      </c>
      <c r="AJJ51" s="324" t="str">
        <f t="shared" si="99"/>
        <v/>
      </c>
      <c r="AJK51" s="325">
        <f t="shared" si="100"/>
        <v>0</v>
      </c>
      <c r="AJL51" s="314">
        <f>IF(平时!G49&lt;&gt;"",平时!G49,0)</f>
        <v>0</v>
      </c>
      <c r="AJM51" s="324" t="str">
        <f t="shared" si="101"/>
        <v/>
      </c>
      <c r="AJN51" s="314">
        <f>IF(过程!G49&lt;&gt;"",过程!G49,0)</f>
        <v>0</v>
      </c>
      <c r="AJO51" s="324" t="str">
        <f t="shared" si="102"/>
        <v/>
      </c>
      <c r="AJP51" s="216">
        <f>IF(期末!G49&lt;&gt;"",期末!G49,0)</f>
        <v>0</v>
      </c>
      <c r="AJQ51" s="324" t="str">
        <f t="shared" si="103"/>
        <v/>
      </c>
      <c r="AJR51" s="325">
        <f t="shared" si="104"/>
        <v>0</v>
      </c>
      <c r="AJS51" s="314">
        <f>IF(平时!H49&lt;&gt;"",平时!H49,0)</f>
        <v>0</v>
      </c>
      <c r="AJT51" s="324" t="str">
        <f t="shared" si="105"/>
        <v/>
      </c>
      <c r="AJU51" s="314">
        <f>IF(过程!H49&lt;&gt;"",过程!H49,0)</f>
        <v>0</v>
      </c>
      <c r="AJV51" s="324" t="str">
        <f t="shared" si="106"/>
        <v/>
      </c>
      <c r="AJW51" s="216">
        <f>IF(期末!H49&lt;&gt;"",期末!H49,0)</f>
        <v>0</v>
      </c>
      <c r="AJX51" s="324" t="str">
        <f t="shared" si="107"/>
        <v/>
      </c>
      <c r="AJY51" s="326">
        <f t="shared" si="108"/>
        <v>0</v>
      </c>
      <c r="AKA51" s="216" t="str">
        <f>初始录入!A56</f>
        <v/>
      </c>
      <c r="AKB51" s="216">
        <f>初始录入!B56</f>
        <v>0</v>
      </c>
      <c r="AKC51" s="216">
        <f>初始录入!C56</f>
        <v>0</v>
      </c>
      <c r="AKD51" s="327" t="str">
        <f>IF(初始录入!$E56=初始录入!$K$2,达成度!$D64,"")</f>
        <v/>
      </c>
      <c r="AKE51" s="327" t="str">
        <f>IF(初始录入!$E56=初始录入!$K$3,达成度!D64,"")</f>
        <v/>
      </c>
      <c r="AKF51" s="216" t="str">
        <f>IF(初始录入!$E56=初始录入!$K$4,达成度!D64,"")</f>
        <v/>
      </c>
      <c r="AKG51" s="216" t="str">
        <f>IF(初始录入!$E56=初始录入!$K$5,达成度!D64,"")</f>
        <v/>
      </c>
      <c r="AKH51" s="327" t="str">
        <f>IF(初始录入!$E56=初始录入!$K$2,达成度!E64,"")</f>
        <v/>
      </c>
      <c r="AKI51" s="327" t="str">
        <f>IF(初始录入!$E56=初始录入!$K$3,达成度!E64,"")</f>
        <v/>
      </c>
      <c r="AKJ51" s="216" t="str">
        <f>IF(初始录入!$E56=初始录入!$K$4,达成度!E64,"")</f>
        <v/>
      </c>
      <c r="AKK51" s="216" t="str">
        <f>IF(初始录入!$E56=初始录入!$K$5,达成度!E64,"")</f>
        <v/>
      </c>
      <c r="AKL51" s="327" t="str">
        <f>IF(初始录入!$E56=初始录入!$K$2,达成度!F64,"")</f>
        <v/>
      </c>
      <c r="AKM51" s="327" t="str">
        <f>IF(初始录入!$E56=初始录入!$K$3,达成度!F64,"")</f>
        <v/>
      </c>
      <c r="AKN51" s="216" t="str">
        <f>IF(初始录入!$E56=初始录入!$K$4,达成度!F64,"")</f>
        <v/>
      </c>
      <c r="AKO51" s="216" t="str">
        <f>IF(初始录入!$E56=初始录入!$K$5,达成度!F64,"")</f>
        <v/>
      </c>
      <c r="AKP51" s="327" t="str">
        <f>IF(初始录入!$E56=初始录入!$K$2,达成度!H64,"")</f>
        <v/>
      </c>
      <c r="AKQ51" s="327" t="str">
        <f>IF(初始录入!$E56=初始录入!$K$3,达成度!H64,"")</f>
        <v/>
      </c>
      <c r="AKR51" s="216" t="str">
        <f>IF(初始录入!$E56=初始录入!$K$4,达成度!H64,"")</f>
        <v/>
      </c>
      <c r="AKS51" s="216" t="str">
        <f>IF(初始录入!$E56=初始录入!$K$5,达成度!H64,"")</f>
        <v/>
      </c>
      <c r="AKT51" s="327" t="str">
        <f>IF(初始录入!$E56=初始录入!$K$2,达成度!I64,"")</f>
        <v/>
      </c>
      <c r="AKU51" s="327" t="str">
        <f>IF(初始录入!$E56=初始录入!$K$3,达成度!I64,"")</f>
        <v/>
      </c>
      <c r="AKV51" s="216" t="str">
        <f>IF(初始录入!$E56=初始录入!$K$4,达成度!I64,"")</f>
        <v/>
      </c>
      <c r="AKW51" s="216" t="str">
        <f>IF(初始录入!$E56=初始录入!$K$5,达成度!I64,"")</f>
        <v/>
      </c>
      <c r="AKX51" s="327" t="str">
        <f>IF(初始录入!$E56=初始录入!$K$2,达成度!J64,"")</f>
        <v/>
      </c>
      <c r="AKY51" s="327" t="str">
        <f>IF(初始录入!$E56=初始录入!$K$3,达成度!J64,"")</f>
        <v/>
      </c>
      <c r="AKZ51" s="216" t="str">
        <f>IF(初始录入!$E56=初始录入!$K$4,达成度!J64,"")</f>
        <v/>
      </c>
      <c r="ALA51" s="216" t="str">
        <f>IF(初始录入!$E56=初始录入!$K$5,达成度!J64,"")</f>
        <v/>
      </c>
      <c r="ALB51" s="327" t="str">
        <f>IF(初始录入!$E56=初始录入!$K$2,达成度!L64,"")</f>
        <v/>
      </c>
      <c r="ALC51" s="327" t="str">
        <f>IF(初始录入!$E56=初始录入!$K$3,达成度!L64,"")</f>
        <v/>
      </c>
      <c r="ALD51" s="216" t="str">
        <f>IF(初始录入!$E56=初始录入!$K$4,达成度!L64,"")</f>
        <v/>
      </c>
      <c r="ALE51" s="216" t="str">
        <f>IF(初始录入!$E56=初始录入!$K$5,达成度!L64,"")</f>
        <v/>
      </c>
      <c r="ALF51" s="327" t="str">
        <f>IF(初始录入!$E56=初始录入!$K$2,达成度!M64,"")</f>
        <v/>
      </c>
      <c r="ALG51" s="327" t="str">
        <f>IF(初始录入!$E56=初始录入!$K$3,达成度!M64,"")</f>
        <v/>
      </c>
      <c r="ALH51" s="216" t="str">
        <f>IF(初始录入!$E56=初始录入!$K$4,达成度!M64,"")</f>
        <v/>
      </c>
      <c r="ALI51" s="216" t="str">
        <f>IF(初始录入!$E56=初始录入!$K$5,达成度!M64,"")</f>
        <v/>
      </c>
      <c r="ALJ51" s="327" t="str">
        <f>IF(初始录入!$E56=初始录入!$K$2,达成度!N64,"")</f>
        <v/>
      </c>
      <c r="ALK51" s="327" t="str">
        <f>IF(初始录入!$E56=初始录入!$K$3,达成度!N64,"")</f>
        <v/>
      </c>
      <c r="ALL51" s="216" t="str">
        <f>IF(初始录入!$E56=初始录入!$K$4,达成度!N64,"")</f>
        <v/>
      </c>
      <c r="ALM51" s="216" t="str">
        <f>IF(初始录入!$E56=初始录入!$K$5,达成度!N64,"")</f>
        <v/>
      </c>
      <c r="ALN51" s="327" t="str">
        <f>IF(初始录入!$E56=初始录入!$K$2,达成度!P64,"")</f>
        <v/>
      </c>
      <c r="ALO51" s="327" t="str">
        <f>IF(初始录入!$E56=初始录入!$K$3,达成度!P64,"")</f>
        <v/>
      </c>
      <c r="ALP51" s="216" t="str">
        <f>IF(初始录入!$E56=初始录入!$K$4,达成度!P64,"")</f>
        <v/>
      </c>
      <c r="ALQ51" s="216" t="str">
        <f>IF(初始录入!$E56=初始录入!$K$5,达成度!P64,"")</f>
        <v/>
      </c>
      <c r="ALR51" s="327" t="str">
        <f>IF(初始录入!$E56=初始录入!$K$2,达成度!Q64,"")</f>
        <v/>
      </c>
      <c r="ALS51" s="327" t="str">
        <f>IF(初始录入!$E56=初始录入!$K$3,达成度!Q64,"")</f>
        <v/>
      </c>
      <c r="ALT51" s="216" t="str">
        <f>IF(初始录入!$E56=初始录入!$K$4,达成度!Q64,"")</f>
        <v/>
      </c>
      <c r="ALU51" s="216" t="str">
        <f>IF(初始录入!$E56=初始录入!$K$5,达成度!Q64,"")</f>
        <v/>
      </c>
      <c r="ALV51" s="327" t="str">
        <f>IF(初始录入!$E56=初始录入!$K$2,达成度!R64,"")</f>
        <v/>
      </c>
      <c r="ALW51" s="327" t="str">
        <f>IF(初始录入!$E56=初始录入!$K$3,达成度!R64,"")</f>
        <v/>
      </c>
      <c r="ALX51" s="216" t="str">
        <f>IF(初始录入!$E56=初始录入!$K$4,达成度!R64,"")</f>
        <v/>
      </c>
      <c r="ALY51" s="216"/>
      <c r="ALZ51" s="327" t="str">
        <f>IF(初始录入!$E56=初始录入!$K$2,达成度!T64,"")</f>
        <v/>
      </c>
      <c r="AMA51" s="327" t="str">
        <f>IF(初始录入!$E56=初始录入!$K$3,达成度!T64,"")</f>
        <v/>
      </c>
      <c r="AMB51" s="216" t="str">
        <f>IF(初始录入!$E56=初始录入!$K$4,达成度!T64,"")</f>
        <v/>
      </c>
      <c r="AMC51" s="216" t="str">
        <f>IF(初始录入!$E56=初始录入!$K$5,达成度!T64,"")</f>
        <v/>
      </c>
      <c r="AMD51" s="327" t="str">
        <f>IF(初始录入!$E56=初始录入!$K$2,达成度!U64,"")</f>
        <v/>
      </c>
      <c r="AME51" s="327" t="str">
        <f>IF(初始录入!$E56=初始录入!$K$3,达成度!U64,"")</f>
        <v/>
      </c>
      <c r="AMF51" s="216" t="str">
        <f>IF(初始录入!$E56=初始录入!$K$4,达成度!U64,"")</f>
        <v/>
      </c>
      <c r="AMG51" s="216" t="str">
        <f>IF(初始录入!$E56=初始录入!$K$5,达成度!U64,"")</f>
        <v/>
      </c>
      <c r="AMH51" s="327" t="str">
        <f>IF(初始录入!$E56=初始录入!$K$2,达成度!V64,"")</f>
        <v/>
      </c>
      <c r="AMI51" s="327" t="str">
        <f>IF(初始录入!$E56=初始录入!$K$3,达成度!V64,"")</f>
        <v/>
      </c>
      <c r="AMJ51" s="216" t="str">
        <f>IF(初始录入!$E56=初始录入!$K$4,达成度!W64,"")</f>
        <v/>
      </c>
      <c r="AMK51" s="216" t="str">
        <f>IF(初始录入!$E56=初始录入!$K$5,达成度!W64,"")</f>
        <v/>
      </c>
      <c r="AMM51" s="215">
        <f t="shared" si="114"/>
        <v>44</v>
      </c>
      <c r="AMN51" s="222" t="str">
        <f t="shared" si="109"/>
        <v/>
      </c>
      <c r="AMO51" s="325" t="str">
        <f>IF($AMM51&lt;=$H$7,INDEX(达成度!$G$21:$G$170,$AMM51,1),"")</f>
        <v/>
      </c>
      <c r="AMP51" s="325" t="str">
        <f>IF($AMM51&lt;=$H$7,INDEX(达成度!$K$21:$K$170,$AMM51,1),"")</f>
        <v/>
      </c>
      <c r="AMQ51" s="325" t="str">
        <f>IF($AMM51&lt;=$H$7,INDEX(达成度!$O$21:$O$170,$AMM51,1),"")</f>
        <v/>
      </c>
      <c r="AMR51" s="325" t="str">
        <f>IF($AMM51&lt;=$H$7,INDEX(达成度!$S$21:$S$170,$AMM51,1),"")</f>
        <v/>
      </c>
      <c r="AMS51" s="326" t="str">
        <f>IF($AMM51&lt;=$H$7,INDEX(达成度!$W$21:$W$170,$AMM51,1),"")</f>
        <v/>
      </c>
      <c r="AMT51" s="328"/>
      <c r="AMU51" s="336"/>
      <c r="AMV51" s="222" t="str">
        <f t="shared" si="110"/>
        <v/>
      </c>
      <c r="AMW51" s="325" t="str">
        <f>IF($AMM51&lt;=$I$7,INDEX(达成度!$G$21:$G$170,$AMM51+$H$7,1),"")</f>
        <v/>
      </c>
      <c r="AMX51" s="325" t="str">
        <f>IF($AMM51&lt;=$I$7,INDEX(达成度!$K$21:$K$170,$AMM51+$H$7,1),"")</f>
        <v/>
      </c>
      <c r="AMY51" s="325" t="str">
        <f>IF($AMM51&lt;=$I$7,INDEX(达成度!$O$21:$O$170,$AMM51+$H$7,1),"")</f>
        <v/>
      </c>
      <c r="AMZ51" s="325" t="str">
        <f>IF($AMM51&lt;=$I$7,INDEX(达成度!$S$21:$S$170,$AMM51+$H$7,1),"")</f>
        <v/>
      </c>
      <c r="ANA51" s="326" t="str">
        <f>IF($AMM51&lt;=$I$7,INDEX(达成度!$W$21:$W$170,$AMM51+$H$7,1),"")</f>
        <v/>
      </c>
      <c r="ANB51" s="206"/>
      <c r="ANC51" s="215"/>
      <c r="AND51" s="216" t="str">
        <f t="shared" si="111"/>
        <v/>
      </c>
      <c r="ANE51" s="325" t="str">
        <f>IF($AMM51&lt;=$J$7,INDEX(达成度!$G$21:$G$170,$AMM51+$H$7+$I$7,1),"")</f>
        <v/>
      </c>
      <c r="ANF51" s="325" t="str">
        <f>IF($AMM51&lt;=$J$7,INDEX(达成度!$K$21:$K$170,$AMM51+$H$7+$I$7,1),"")</f>
        <v/>
      </c>
      <c r="ANG51" s="325" t="str">
        <f>IF($AMM51&lt;=$J$7,INDEX(达成度!$O$21:$O$170,$AMM51+$H$7+$I$7,1),"")</f>
        <v/>
      </c>
      <c r="ANH51" s="325" t="str">
        <f>IF($AMM51&lt;=$J$7,INDEX(达成度!$S$21:$S$170,$AMM51+$H$7+$I$7,1),"")</f>
        <v/>
      </c>
      <c r="ANI51" s="326" t="str">
        <f>IF($AMM51&lt;=$J$7,INDEX(达成度!$W$21:$W$170,$AMM51+$H$7+$I$7,1),"")</f>
        <v/>
      </c>
      <c r="ANK51" s="215"/>
      <c r="ANL51" s="216" t="str">
        <f t="shared" si="112"/>
        <v/>
      </c>
      <c r="ANM51" s="325" t="str">
        <f>IF($AMM51&lt;=$K$7,INDEX(达成度!$G$21:$G$170,$AMM51+$H$7+$I$7+$J$7,1),"")</f>
        <v/>
      </c>
      <c r="ANN51" s="325" t="str">
        <f>IF($AMM51&lt;=$K$7,INDEX(达成度!$K$21:$K$170,$AMM51+$H$7+$I$7+$J$7,1),"")</f>
        <v/>
      </c>
      <c r="ANO51" s="325" t="str">
        <f>IF($AMM51&lt;=$K$7,INDEX(达成度!$O$21:$O$170,$AMM51+$H$7+$I$7+$J$7,1),"")</f>
        <v/>
      </c>
      <c r="ANP51" s="325" t="str">
        <f>IF($AMM51&lt;=$K$7,INDEX(达成度!$S$21:$S$170,$AMM51+$H$7+$I$7+$J$7,1),"")</f>
        <v/>
      </c>
      <c r="ANQ51" s="326" t="str">
        <f>IF($AMM51&lt;=$K$7,INDEX(达成度!$W$21:$W$170,$AMM51+$H$7+$I$7+$J$7,1),"")</f>
        <v/>
      </c>
    </row>
    <row r="52" ht="18" customHeight="1" spans="1:1024 1025:1057">
      <c r="A52" s="215" t="str">
        <f>初始录入!A57</f>
        <v/>
      </c>
      <c r="B52" s="216" t="str">
        <f>IF(初始录入!B57&lt;&gt;"",初始录入!B57,"")</f>
        <v/>
      </c>
      <c r="C52" s="216" t="str">
        <f>IF(初始录入!C57&lt;&gt;"",初始录入!C57,"")</f>
        <v/>
      </c>
      <c r="D52" s="216" t="str">
        <f>IF(初始录入!D57&lt;&gt;"",初始录入!D57,"")</f>
        <v/>
      </c>
      <c r="E52" s="218" t="str">
        <f>IF(初始录入!E57&lt;&gt;"",初始录入!E57,"")</f>
        <v/>
      </c>
      <c r="G52" s="330"/>
      <c r="H52" s="295">
        <f>IF(初始录入!E57=H$6,1,0)</f>
        <v>0</v>
      </c>
      <c r="I52" s="295">
        <f>IF(初始录入!E57=I$6,1,0)</f>
        <v>0</v>
      </c>
      <c r="J52" s="295">
        <f>IF(初始录入!E57=J$6,1,0)</f>
        <v>0</v>
      </c>
      <c r="K52" s="321">
        <f>IF(初始录入!E57=K$6,1,0)</f>
        <v>0</v>
      </c>
      <c r="L52" s="28"/>
      <c r="M52" s="370" t="s">
        <v>195</v>
      </c>
      <c r="N52" s="371"/>
      <c r="O52" s="371"/>
      <c r="P52" s="371"/>
      <c r="Q52" s="371"/>
      <c r="R52" s="371"/>
      <c r="S52" s="372"/>
      <c r="X52" s="28"/>
      <c r="Y52" s="294">
        <v>100</v>
      </c>
      <c r="Z52" s="295">
        <f>成绩录入!$F$7</f>
        <v>0</v>
      </c>
      <c r="AA52" s="295">
        <f>成绩录入!F55</f>
        <v>0</v>
      </c>
      <c r="AB52" s="296">
        <f>IF(初始录入!$M$7&lt;&gt;"",IF(成绩录入!$F$7&lt;&gt;"",IF(初始录入!$P$7="次数",AA52/Z52*Y52,成绩录入!F55),0),0)</f>
        <v>0</v>
      </c>
      <c r="AC52" s="297">
        <f t="shared" si="161"/>
        <v>0</v>
      </c>
      <c r="AD52" s="297">
        <f t="shared" si="162"/>
        <v>0</v>
      </c>
      <c r="AE52" s="297">
        <f t="shared" si="163"/>
        <v>0</v>
      </c>
      <c r="AF52" s="297">
        <f t="shared" si="164"/>
        <v>0</v>
      </c>
      <c r="AG52" s="297">
        <f t="shared" si="165"/>
        <v>0</v>
      </c>
      <c r="AH52" s="298">
        <f t="shared" si="37"/>
        <v>0</v>
      </c>
      <c r="AI52" s="28"/>
      <c r="AJ52" s="260">
        <f>成绩录入!I55</f>
        <v>0</v>
      </c>
      <c r="AK52" s="248">
        <f>成绩录入!J55</f>
        <v>0</v>
      </c>
      <c r="AL52" s="248">
        <f>成绩录入!K55</f>
        <v>0</v>
      </c>
      <c r="AM52" s="248">
        <f>成绩录入!L55</f>
        <v>0</v>
      </c>
      <c r="AN52" s="248">
        <f>成绩录入!M55</f>
        <v>0</v>
      </c>
      <c r="AO52" s="298">
        <f t="shared" si="38"/>
        <v>0</v>
      </c>
      <c r="AP52" s="299"/>
      <c r="AQ52" s="260">
        <f>成绩录入!I55</f>
        <v>0</v>
      </c>
      <c r="AR52" s="248">
        <f>成绩录入!J55</f>
        <v>0</v>
      </c>
      <c r="AS52" s="248">
        <f>成绩录入!K55</f>
        <v>0</v>
      </c>
      <c r="AT52" s="248">
        <f>成绩录入!L55</f>
        <v>0</v>
      </c>
      <c r="AU52" s="248">
        <f>成绩录入!M55</f>
        <v>0</v>
      </c>
      <c r="AV52" s="298">
        <f t="shared" si="39"/>
        <v>0</v>
      </c>
      <c r="AW52" s="299"/>
      <c r="AX52" s="260">
        <f>成绩录入!I55</f>
        <v>0</v>
      </c>
      <c r="AY52" s="248">
        <f>成绩录入!J55</f>
        <v>0</v>
      </c>
      <c r="AZ52" s="248">
        <f>成绩录入!K55</f>
        <v>0</v>
      </c>
      <c r="BA52" s="248">
        <f>成绩录入!L55</f>
        <v>0</v>
      </c>
      <c r="BB52" s="248">
        <f>成绩录入!M55</f>
        <v>0</v>
      </c>
      <c r="BC52" s="298">
        <f t="shared" si="40"/>
        <v>0</v>
      </c>
      <c r="BD52" s="299"/>
      <c r="BE52" s="260">
        <f>成绩录入!I55</f>
        <v>0</v>
      </c>
      <c r="BF52" s="248">
        <f>成绩录入!J55</f>
        <v>0</v>
      </c>
      <c r="BG52" s="248">
        <f>成绩录入!K55</f>
        <v>0</v>
      </c>
      <c r="BH52" s="248">
        <f>成绩录入!L55</f>
        <v>0</v>
      </c>
      <c r="BI52" s="248">
        <f>成绩录入!M55</f>
        <v>0</v>
      </c>
      <c r="BJ52" s="298">
        <f t="shared" si="41"/>
        <v>0</v>
      </c>
      <c r="BK52" s="299"/>
      <c r="BL52" s="260">
        <f>成绩录入!I55</f>
        <v>0</v>
      </c>
      <c r="BM52" s="248">
        <f>成绩录入!J55</f>
        <v>0</v>
      </c>
      <c r="BN52" s="248">
        <f>成绩录入!K55</f>
        <v>0</v>
      </c>
      <c r="BO52" s="248">
        <f>成绩录入!L55</f>
        <v>0</v>
      </c>
      <c r="BP52" s="248">
        <f>成绩录入!M55</f>
        <v>0</v>
      </c>
      <c r="BQ52" s="298">
        <f t="shared" si="42"/>
        <v>0</v>
      </c>
      <c r="BR52" s="300"/>
      <c r="BS52" s="260">
        <f>成绩录入!P55</f>
        <v>0</v>
      </c>
      <c r="BT52" s="248">
        <f>成绩录入!Q55</f>
        <v>0</v>
      </c>
      <c r="BU52" s="248">
        <f>成绩录入!R55</f>
        <v>0</v>
      </c>
      <c r="BV52" s="248">
        <f>成绩录入!S55</f>
        <v>0</v>
      </c>
      <c r="BW52" s="248">
        <f>成绩录入!T55</f>
        <v>0</v>
      </c>
      <c r="BX52" s="248">
        <f>成绩录入!U55</f>
        <v>0</v>
      </c>
      <c r="BY52" s="248">
        <f>成绩录入!V55</f>
        <v>0</v>
      </c>
      <c r="BZ52" s="248">
        <f>成绩录入!W55</f>
        <v>0</v>
      </c>
      <c r="CA52" s="248">
        <f>成绩录入!X55</f>
        <v>0</v>
      </c>
      <c r="CB52" s="248">
        <f>成绩录入!Y55</f>
        <v>0</v>
      </c>
      <c r="CC52" s="298">
        <f t="shared" si="43"/>
        <v>0</v>
      </c>
      <c r="CD52" s="299"/>
      <c r="CE52" s="260">
        <f>成绩录入!P55</f>
        <v>0</v>
      </c>
      <c r="CF52" s="248">
        <f>成绩录入!Q55</f>
        <v>0</v>
      </c>
      <c r="CG52" s="248">
        <f>成绩录入!R55</f>
        <v>0</v>
      </c>
      <c r="CH52" s="248">
        <f>成绩录入!S55</f>
        <v>0</v>
      </c>
      <c r="CI52" s="248">
        <f>成绩录入!T55</f>
        <v>0</v>
      </c>
      <c r="CJ52" s="248">
        <f>成绩录入!U55</f>
        <v>0</v>
      </c>
      <c r="CK52" s="248">
        <f>成绩录入!V55</f>
        <v>0</v>
      </c>
      <c r="CL52" s="248">
        <f>成绩录入!W55</f>
        <v>0</v>
      </c>
      <c r="CM52" s="248">
        <f>成绩录入!X55</f>
        <v>0</v>
      </c>
      <c r="CN52" s="248">
        <f>成绩录入!Y55</f>
        <v>0</v>
      </c>
      <c r="CO52" s="298">
        <f t="shared" si="44"/>
        <v>0</v>
      </c>
      <c r="CP52" s="299"/>
      <c r="CQ52" s="260">
        <f>成绩录入!P55</f>
        <v>0</v>
      </c>
      <c r="CR52" s="248">
        <f>成绩录入!Q55</f>
        <v>0</v>
      </c>
      <c r="CS52" s="248">
        <f>成绩录入!R55</f>
        <v>0</v>
      </c>
      <c r="CT52" s="248">
        <f>成绩录入!S55</f>
        <v>0</v>
      </c>
      <c r="CU52" s="248">
        <f>成绩录入!T55</f>
        <v>0</v>
      </c>
      <c r="CV52" s="248">
        <f>成绩录入!U55</f>
        <v>0</v>
      </c>
      <c r="CW52" s="248">
        <f>成绩录入!V55</f>
        <v>0</v>
      </c>
      <c r="CX52" s="248">
        <f>成绩录入!W55</f>
        <v>0</v>
      </c>
      <c r="CY52" s="248">
        <f>成绩录入!X55</f>
        <v>0</v>
      </c>
      <c r="CZ52" s="248">
        <f>成绩录入!Y55</f>
        <v>0</v>
      </c>
      <c r="DA52" s="298">
        <f t="shared" si="45"/>
        <v>0</v>
      </c>
      <c r="DB52" s="299"/>
      <c r="DC52" s="260">
        <f>成绩录入!P55</f>
        <v>0</v>
      </c>
      <c r="DD52" s="248">
        <f>成绩录入!Q55</f>
        <v>0</v>
      </c>
      <c r="DE52" s="248">
        <f>成绩录入!R55</f>
        <v>0</v>
      </c>
      <c r="DF52" s="248">
        <f>成绩录入!S55</f>
        <v>0</v>
      </c>
      <c r="DG52" s="248">
        <f>成绩录入!T55</f>
        <v>0</v>
      </c>
      <c r="DH52" s="248">
        <f>成绩录入!U55</f>
        <v>0</v>
      </c>
      <c r="DI52" s="248">
        <f>成绩录入!V55</f>
        <v>0</v>
      </c>
      <c r="DJ52" s="248">
        <f>成绩录入!W55</f>
        <v>0</v>
      </c>
      <c r="DK52" s="248">
        <f>成绩录入!X55</f>
        <v>0</v>
      </c>
      <c r="DL52" s="248">
        <f>成绩录入!Y55</f>
        <v>0</v>
      </c>
      <c r="DM52" s="298">
        <f t="shared" si="46"/>
        <v>0</v>
      </c>
      <c r="DN52" s="299"/>
      <c r="DO52" s="260">
        <f>成绩录入!P55</f>
        <v>0</v>
      </c>
      <c r="DP52" s="248">
        <f>成绩录入!Q55</f>
        <v>0</v>
      </c>
      <c r="DQ52" s="248">
        <f>成绩录入!R55</f>
        <v>0</v>
      </c>
      <c r="DR52" s="248">
        <f>成绩录入!S55</f>
        <v>0</v>
      </c>
      <c r="DS52" s="248">
        <f>成绩录入!T55</f>
        <v>0</v>
      </c>
      <c r="DT52" s="248">
        <f>成绩录入!U55</f>
        <v>0</v>
      </c>
      <c r="DU52" s="248">
        <f>成绩录入!V55</f>
        <v>0</v>
      </c>
      <c r="DV52" s="248">
        <f>成绩录入!W55</f>
        <v>0</v>
      </c>
      <c r="DW52" s="248">
        <f>成绩录入!X55</f>
        <v>0</v>
      </c>
      <c r="DX52" s="248">
        <f>成绩录入!Y55</f>
        <v>0</v>
      </c>
      <c r="DY52" s="298">
        <f t="shared" si="47"/>
        <v>0</v>
      </c>
      <c r="DZ52" s="299"/>
      <c r="EA52" s="301" t="e">
        <f t="shared" si="48"/>
        <v>#DIV/0!</v>
      </c>
      <c r="EB52" s="297" t="e">
        <f t="shared" si="49"/>
        <v>#DIV/0!</v>
      </c>
      <c r="EC52" s="297" t="e">
        <f t="shared" si="50"/>
        <v>#DIV/0!</v>
      </c>
      <c r="ED52" s="297" t="e">
        <f t="shared" si="51"/>
        <v>#DIV/0!</v>
      </c>
      <c r="EE52" s="297" t="e">
        <f t="shared" si="52"/>
        <v>#DIV/0!</v>
      </c>
      <c r="EF52" s="302" t="e">
        <f t="shared" si="53"/>
        <v>#DIV/0!</v>
      </c>
      <c r="EG52" s="303"/>
      <c r="EH52" s="304">
        <f t="shared" si="54"/>
        <v>0</v>
      </c>
      <c r="EI52" s="296">
        <f>成绩录入!I55</f>
        <v>0</v>
      </c>
      <c r="EJ52" s="296">
        <f>成绩录入!J55</f>
        <v>0</v>
      </c>
      <c r="EK52" s="296">
        <f>成绩录入!K55</f>
        <v>0</v>
      </c>
      <c r="EL52" s="296">
        <f>成绩录入!L55</f>
        <v>0</v>
      </c>
      <c r="EM52" s="296">
        <f>成绩录入!M55</f>
        <v>0</v>
      </c>
      <c r="EN52" s="296">
        <f>成绩录入!P55</f>
        <v>0</v>
      </c>
      <c r="EO52" s="296">
        <f>成绩录入!Q55</f>
        <v>0</v>
      </c>
      <c r="EP52" s="296">
        <f>成绩录入!R55</f>
        <v>0</v>
      </c>
      <c r="EQ52" s="296">
        <f>成绩录入!S55</f>
        <v>0</v>
      </c>
      <c r="ER52" s="296">
        <f>成绩录入!T55</f>
        <v>0</v>
      </c>
      <c r="ES52" s="296">
        <f>成绩录入!U55</f>
        <v>0</v>
      </c>
      <c r="ET52" s="296">
        <f>成绩录入!V55</f>
        <v>0</v>
      </c>
      <c r="EU52" s="296">
        <f>成绩录入!W55</f>
        <v>0</v>
      </c>
      <c r="EV52" s="296">
        <f>成绩录入!X55</f>
        <v>0</v>
      </c>
      <c r="EW52" s="302">
        <f>成绩录入!Y55</f>
        <v>0</v>
      </c>
      <c r="EX52" s="303"/>
      <c r="EY52" s="304" t="str">
        <f t="shared" si="170"/>
        <v/>
      </c>
      <c r="EZ52" s="296" t="str">
        <f t="shared" si="170"/>
        <v/>
      </c>
      <c r="FA52" s="296" t="str">
        <f t="shared" si="170"/>
        <v/>
      </c>
      <c r="FB52" s="296" t="str">
        <f t="shared" si="170"/>
        <v/>
      </c>
      <c r="FC52" s="302">
        <f>成绩录入!AB55</f>
        <v>0</v>
      </c>
      <c r="FD52" s="303"/>
      <c r="FE52" s="304" t="str">
        <f t="shared" si="56"/>
        <v>√</v>
      </c>
      <c r="FF52" s="296" t="str">
        <f t="shared" si="57"/>
        <v>√</v>
      </c>
      <c r="FG52" s="296" t="str">
        <f t="shared" si="58"/>
        <v>√</v>
      </c>
      <c r="FH52" s="296" t="str">
        <f t="shared" si="59"/>
        <v>√</v>
      </c>
      <c r="FI52" s="302" t="str">
        <f t="shared" si="60"/>
        <v>√</v>
      </c>
      <c r="FJ52" s="299"/>
      <c r="FK52" s="260">
        <f>成绩录入!AB55</f>
        <v>0</v>
      </c>
      <c r="FL52" s="248">
        <f>成绩录入!AC55</f>
        <v>0</v>
      </c>
      <c r="FM52" s="248">
        <f>成绩录入!AD55</f>
        <v>0</v>
      </c>
      <c r="FN52" s="248">
        <f>成绩录入!AE55</f>
        <v>0</v>
      </c>
      <c r="FO52" s="248">
        <f>成绩录入!AF55</f>
        <v>0</v>
      </c>
      <c r="FP52" s="248">
        <f>成绩录入!AG55</f>
        <v>0</v>
      </c>
      <c r="FQ52" s="298">
        <f t="shared" si="61"/>
        <v>0</v>
      </c>
      <c r="FR52" s="299"/>
      <c r="FS52" s="260">
        <f>成绩录入!AB55</f>
        <v>0</v>
      </c>
      <c r="FT52" s="248">
        <f>成绩录入!AC55</f>
        <v>0</v>
      </c>
      <c r="FU52" s="248">
        <f>成绩录入!AD55</f>
        <v>0</v>
      </c>
      <c r="FV52" s="248">
        <f>成绩录入!AE55</f>
        <v>0</v>
      </c>
      <c r="FW52" s="248">
        <f>成绩录入!AF55</f>
        <v>0</v>
      </c>
      <c r="FX52" s="333">
        <f>成绩录入!AG55</f>
        <v>0</v>
      </c>
      <c r="FY52" s="298">
        <f t="shared" si="62"/>
        <v>0</v>
      </c>
      <c r="FZ52" s="299"/>
      <c r="GA52" s="260">
        <f>成绩录入!AB55</f>
        <v>0</v>
      </c>
      <c r="GB52" s="248">
        <f>成绩录入!AC55</f>
        <v>0</v>
      </c>
      <c r="GC52" s="248">
        <f>成绩录入!AD55</f>
        <v>0</v>
      </c>
      <c r="GD52" s="248">
        <f>成绩录入!AE55</f>
        <v>0</v>
      </c>
      <c r="GE52" s="248">
        <f>成绩录入!AF55</f>
        <v>0</v>
      </c>
      <c r="GF52" s="248">
        <f>成绩录入!AG55</f>
        <v>0</v>
      </c>
      <c r="GG52" s="298">
        <f t="shared" si="63"/>
        <v>0</v>
      </c>
      <c r="GH52" s="299"/>
      <c r="GI52" s="260">
        <f>成绩录入!AB55</f>
        <v>0</v>
      </c>
      <c r="GJ52" s="248">
        <f>成绩录入!AC55</f>
        <v>0</v>
      </c>
      <c r="GK52" s="248">
        <f>成绩录入!AD55</f>
        <v>0</v>
      </c>
      <c r="GL52" s="248">
        <f>成绩录入!AE55</f>
        <v>0</v>
      </c>
      <c r="GM52" s="248">
        <f>成绩录入!AF55</f>
        <v>0</v>
      </c>
      <c r="GN52" s="248">
        <f>成绩录入!AG55</f>
        <v>0</v>
      </c>
      <c r="GO52" s="298">
        <f t="shared" si="64"/>
        <v>0</v>
      </c>
      <c r="GP52" s="299"/>
      <c r="GQ52" s="260">
        <f>成绩录入!AB55</f>
        <v>0</v>
      </c>
      <c r="GR52" s="248">
        <f>成绩录入!AC55</f>
        <v>0</v>
      </c>
      <c r="GS52" s="248">
        <f>成绩录入!AD55</f>
        <v>0</v>
      </c>
      <c r="GT52" s="248">
        <f>成绩录入!AE55</f>
        <v>0</v>
      </c>
      <c r="GU52" s="248">
        <f>成绩录入!AF55</f>
        <v>0</v>
      </c>
      <c r="GV52" s="248">
        <f>成绩录入!AG55</f>
        <v>0</v>
      </c>
      <c r="GW52" s="298">
        <f t="shared" si="65"/>
        <v>0</v>
      </c>
      <c r="GX52" s="299"/>
      <c r="GY52" s="247">
        <f>成绩录入!AJ55</f>
        <v>0</v>
      </c>
      <c r="GZ52" s="248">
        <f>成绩录入!AK55</f>
        <v>0</v>
      </c>
      <c r="HA52" s="248">
        <f>成绩录入!AL55</f>
        <v>0</v>
      </c>
      <c r="HB52" s="248">
        <f>成绩录入!AM55</f>
        <v>0</v>
      </c>
      <c r="HC52" s="248">
        <f>成绩录入!AN55</f>
        <v>0</v>
      </c>
      <c r="HD52" s="248">
        <f>成绩录入!AO55</f>
        <v>0</v>
      </c>
      <c r="HE52" s="310">
        <f t="shared" si="171"/>
        <v>0</v>
      </c>
      <c r="HF52" s="299"/>
      <c r="HG52" s="247">
        <f>成绩录入!AJ55</f>
        <v>0</v>
      </c>
      <c r="HH52" s="248">
        <f>成绩录入!AK55</f>
        <v>0</v>
      </c>
      <c r="HI52" s="248">
        <f>成绩录入!AL55</f>
        <v>0</v>
      </c>
      <c r="HJ52" s="248">
        <f>成绩录入!AM55</f>
        <v>0</v>
      </c>
      <c r="HK52" s="248">
        <f>成绩录入!AN55</f>
        <v>0</v>
      </c>
      <c r="HL52" s="248">
        <f>成绩录入!AO55</f>
        <v>0</v>
      </c>
      <c r="HM52" s="310">
        <f t="shared" si="172"/>
        <v>0</v>
      </c>
      <c r="HN52" s="299"/>
      <c r="HO52" s="247">
        <f>成绩录入!AJ55</f>
        <v>0</v>
      </c>
      <c r="HP52" s="248">
        <f>成绩录入!AK55</f>
        <v>0</v>
      </c>
      <c r="HQ52" s="248">
        <f>成绩录入!AL55</f>
        <v>0</v>
      </c>
      <c r="HR52" s="248">
        <f>成绩录入!AM55</f>
        <v>0</v>
      </c>
      <c r="HS52" s="248">
        <f>成绩录入!AN55</f>
        <v>0</v>
      </c>
      <c r="HT52" s="248">
        <f>成绩录入!AO55</f>
        <v>0</v>
      </c>
      <c r="HU52" s="310">
        <f t="shared" si="173"/>
        <v>0</v>
      </c>
      <c r="HV52" s="299"/>
      <c r="HW52" s="247">
        <f>成绩录入!AJ55</f>
        <v>0</v>
      </c>
      <c r="HX52" s="248">
        <f>成绩录入!AK55</f>
        <v>0</v>
      </c>
      <c r="HY52" s="248">
        <f>成绩录入!AL55</f>
        <v>0</v>
      </c>
      <c r="HZ52" s="248">
        <f>成绩录入!AM55</f>
        <v>0</v>
      </c>
      <c r="IA52" s="248">
        <f>成绩录入!AN55</f>
        <v>0</v>
      </c>
      <c r="IB52" s="248">
        <f>成绩录入!AO55</f>
        <v>0</v>
      </c>
      <c r="IC52" s="310">
        <f t="shared" si="174"/>
        <v>0</v>
      </c>
      <c r="ID52" s="299"/>
      <c r="IE52" s="247">
        <f>成绩录入!AJ55</f>
        <v>0</v>
      </c>
      <c r="IF52" s="248">
        <f>成绩录入!AK55</f>
        <v>0</v>
      </c>
      <c r="IG52" s="248">
        <f>成绩录入!AL55</f>
        <v>0</v>
      </c>
      <c r="IH52" s="248">
        <f>成绩录入!AM55</f>
        <v>0</v>
      </c>
      <c r="II52" s="248">
        <f>成绩录入!AN55</f>
        <v>0</v>
      </c>
      <c r="IJ52" s="248">
        <f>成绩录入!AO55</f>
        <v>0</v>
      </c>
      <c r="IK52" s="310">
        <f t="shared" si="175"/>
        <v>0</v>
      </c>
      <c r="IL52" s="299"/>
      <c r="IM52" s="313" t="e">
        <f t="shared" si="71"/>
        <v>#DIV/0!</v>
      </c>
      <c r="IN52" s="314" t="e">
        <f t="shared" si="72"/>
        <v>#DIV/0!</v>
      </c>
      <c r="IO52" s="314" t="e">
        <f t="shared" si="73"/>
        <v>#DIV/0!</v>
      </c>
      <c r="IP52" s="314" t="e">
        <f t="shared" si="74"/>
        <v>#DIV/0!</v>
      </c>
      <c r="IQ52" s="314" t="e">
        <f t="shared" si="75"/>
        <v>#DIV/0!</v>
      </c>
      <c r="IR52" s="315" t="e">
        <f t="shared" si="76"/>
        <v>#DIV/0!</v>
      </c>
      <c r="IS52" s="316"/>
      <c r="IT52" s="214">
        <f>成绩录入!AR55</f>
        <v>0</v>
      </c>
      <c r="IU52" s="216">
        <f>成绩录入!AS55</f>
        <v>0</v>
      </c>
      <c r="IV52" s="216">
        <f>成绩录入!AT55</f>
        <v>0</v>
      </c>
      <c r="IW52" s="216">
        <f>成绩录入!AU55</f>
        <v>0</v>
      </c>
      <c r="IX52" s="216">
        <f>成绩录入!AV55</f>
        <v>0</v>
      </c>
      <c r="IY52" s="216">
        <f>成绩录入!AW55</f>
        <v>0</v>
      </c>
      <c r="IZ52" s="298">
        <f t="shared" si="77"/>
        <v>0</v>
      </c>
      <c r="JA52" s="299"/>
      <c r="JB52" s="317">
        <f>成绩录入!AR55</f>
        <v>0</v>
      </c>
      <c r="JC52" s="216">
        <f>成绩录入!AS55</f>
        <v>0</v>
      </c>
      <c r="JD52" s="216">
        <f>成绩录入!AT55</f>
        <v>0</v>
      </c>
      <c r="JE52" s="216">
        <f>成绩录入!AU55</f>
        <v>0</v>
      </c>
      <c r="JF52" s="216">
        <f>成绩录入!AV55</f>
        <v>0</v>
      </c>
      <c r="JG52" s="216">
        <f>成绩录入!AW55</f>
        <v>0</v>
      </c>
      <c r="JH52" s="298">
        <f t="shared" si="78"/>
        <v>0</v>
      </c>
      <c r="JI52" s="299"/>
      <c r="JJ52" s="248">
        <f>成绩录入!AR55</f>
        <v>0</v>
      </c>
      <c r="JK52" s="248">
        <f>成绩录入!AS55</f>
        <v>0</v>
      </c>
      <c r="JL52" s="248">
        <f>成绩录入!AT55</f>
        <v>0</v>
      </c>
      <c r="JM52" s="248">
        <f>成绩录入!AU55</f>
        <v>0</v>
      </c>
      <c r="JN52" s="248">
        <f>成绩录入!AV55</f>
        <v>0</v>
      </c>
      <c r="JO52" s="248">
        <f>成绩录入!AW55</f>
        <v>0</v>
      </c>
      <c r="JP52" s="298">
        <f t="shared" si="79"/>
        <v>0</v>
      </c>
      <c r="JQ52" s="299"/>
      <c r="JR52" s="308">
        <f>成绩录入!AR55</f>
        <v>0</v>
      </c>
      <c r="JS52" s="248">
        <f>成绩录入!AS55</f>
        <v>0</v>
      </c>
      <c r="JT52" s="248">
        <f>成绩录入!AT55</f>
        <v>0</v>
      </c>
      <c r="JU52" s="248">
        <f>成绩录入!AU55</f>
        <v>0</v>
      </c>
      <c r="JV52" s="248">
        <f>成绩录入!AV55</f>
        <v>0</v>
      </c>
      <c r="JW52" s="248">
        <f>成绩录入!AW55</f>
        <v>0</v>
      </c>
      <c r="JX52" s="298">
        <f t="shared" si="80"/>
        <v>0</v>
      </c>
      <c r="JY52" s="299"/>
      <c r="JZ52" s="308">
        <f>成绩录入!AR55</f>
        <v>0</v>
      </c>
      <c r="KA52" s="248">
        <f>成绩录入!AS55</f>
        <v>0</v>
      </c>
      <c r="KB52" s="248">
        <f>成绩录入!AT55</f>
        <v>0</v>
      </c>
      <c r="KC52" s="248">
        <f>成绩录入!AU55</f>
        <v>0</v>
      </c>
      <c r="KD52" s="248">
        <f>成绩录入!AV55</f>
        <v>0</v>
      </c>
      <c r="KE52" s="248">
        <f>成绩录入!AW55</f>
        <v>0</v>
      </c>
      <c r="KF52" s="298">
        <f t="shared" si="81"/>
        <v>0</v>
      </c>
      <c r="KG52" s="299"/>
      <c r="KH52" s="313">
        <f t="shared" si="166"/>
        <v>0</v>
      </c>
      <c r="KI52" s="314">
        <f t="shared" si="82"/>
        <v>0</v>
      </c>
      <c r="KJ52" s="314">
        <f t="shared" si="83"/>
        <v>0</v>
      </c>
      <c r="KK52" s="314">
        <f t="shared" si="84"/>
        <v>0</v>
      </c>
      <c r="KL52" s="314">
        <f t="shared" si="85"/>
        <v>0</v>
      </c>
      <c r="KM52" s="315">
        <f t="shared" si="86"/>
        <v>0</v>
      </c>
      <c r="KN52" s="90"/>
      <c r="KO52" s="294">
        <f>IF(总评!G50&lt;60,1,0)</f>
        <v>0</v>
      </c>
      <c r="KP52" s="295">
        <f t="shared" si="167"/>
        <v>0</v>
      </c>
      <c r="KQ52" s="295">
        <f t="shared" si="168"/>
        <v>0</v>
      </c>
      <c r="KR52" s="321">
        <f t="shared" si="169"/>
        <v>0</v>
      </c>
      <c r="KS52" s="321">
        <f t="shared" si="87"/>
        <v>0</v>
      </c>
      <c r="KT52" s="27"/>
      <c r="KU52" s="27"/>
      <c r="KV52" s="27"/>
      <c r="KW52" s="27"/>
      <c r="KX52" s="27"/>
      <c r="KY52" s="27"/>
      <c r="KZ52" s="27"/>
      <c r="LA52" s="27"/>
      <c r="LB52" s="27"/>
      <c r="LC52" s="27"/>
      <c r="OT52" s="247">
        <f>IF(OT$6=$OS$5,成绩录入!BC55,0)</f>
        <v>0</v>
      </c>
      <c r="OU52" s="248">
        <f>IF(OU$6=$OS$5,成绩录入!BD55,0)</f>
        <v>0</v>
      </c>
      <c r="OV52" s="248">
        <f>IF(OV$6=$OS$5,成绩录入!BE55,0)</f>
        <v>0</v>
      </c>
      <c r="OW52" s="248">
        <f>IF(OW$6=$OS$5,成绩录入!BF55,0)</f>
        <v>0</v>
      </c>
      <c r="OX52" s="248">
        <f>IF(OX$6=$OS$5,成绩录入!BG55,0)</f>
        <v>0</v>
      </c>
      <c r="OY52" s="248">
        <f>IF(OY$6=$OS$5,成绩录入!BH55,0)</f>
        <v>0</v>
      </c>
      <c r="OZ52" s="248">
        <f>IF(OZ$6=$OS$5,成绩录入!BI55,0)</f>
        <v>0</v>
      </c>
      <c r="PA52" s="248">
        <f>IF(PA$6=$OS$5,成绩录入!BJ55,0)</f>
        <v>0</v>
      </c>
      <c r="PB52" s="248">
        <f>IF(PB$6=$OS$5,成绩录入!BK55,0)</f>
        <v>0</v>
      </c>
      <c r="PC52" s="248">
        <f>IF(PC$6=$OS$5,成绩录入!BL55,0)</f>
        <v>0</v>
      </c>
      <c r="PD52" s="248">
        <f>IF(PD$6=$OS$5,成绩录入!BM55,0)</f>
        <v>0</v>
      </c>
      <c r="PE52" s="248">
        <f>IF(PE$6=$OS$5,成绩录入!BN55,0)</f>
        <v>0</v>
      </c>
      <c r="PF52" s="248">
        <f>IF(PF$6=$OS$5,成绩录入!BO55,0)</f>
        <v>0</v>
      </c>
      <c r="PG52" s="248">
        <f>IF(PG$6=$OS$5,成绩录入!BP55,0)</f>
        <v>0</v>
      </c>
      <c r="PH52" s="248">
        <f>IF(PH$6=$OS$5,成绩录入!BQ55,0)</f>
        <v>0</v>
      </c>
      <c r="PI52" s="248">
        <f>IF(PI$6=$OS$5,成绩录入!BR55,0)</f>
        <v>0</v>
      </c>
      <c r="PJ52" s="248">
        <f>IF(PJ$6=$OS$5,成绩录入!BS55,0)</f>
        <v>0</v>
      </c>
      <c r="PK52" s="248">
        <f>IF(PK$6=$OS$5,成绩录入!BT55,0)</f>
        <v>0</v>
      </c>
      <c r="PL52" s="248">
        <f>IF(PL$6=$OS$5,成绩录入!BU55,0)</f>
        <v>0</v>
      </c>
      <c r="PM52" s="248">
        <f>IF(PM$6=$OS$5,成绩录入!BV55,0)</f>
        <v>0</v>
      </c>
      <c r="PN52" s="248">
        <f>IF(PN$6=$OS$5,成绩录入!BW55,0)</f>
        <v>0</v>
      </c>
      <c r="PO52" s="248">
        <f>IF(PO$6=$OS$5,成绩录入!BX55,0)</f>
        <v>0</v>
      </c>
      <c r="PP52" s="248">
        <f>IF(PP$6=$OS$5,成绩录入!BY55,0)</f>
        <v>0</v>
      </c>
      <c r="PQ52" s="248">
        <f>IF(PQ$6=$OS$5,成绩录入!BZ55,0)</f>
        <v>0</v>
      </c>
      <c r="PR52" s="248">
        <f>IF(PR$6=$OS$5,成绩录入!CA55,0)</f>
        <v>0</v>
      </c>
      <c r="PS52" s="248">
        <f>IF(PS$6=$OS$5,成绩录入!CB55,0)</f>
        <v>0</v>
      </c>
      <c r="PT52" s="248">
        <f>IF(PT$6=$OS$5,成绩录入!CC55,0)</f>
        <v>0</v>
      </c>
      <c r="PU52" s="248">
        <f>IF(PU$6=$OS$5,成绩录入!CD55,0)</f>
        <v>0</v>
      </c>
      <c r="PV52" s="248">
        <f>IF(PV$6=$OS$5,成绩录入!CE55,0)</f>
        <v>0</v>
      </c>
      <c r="PW52" s="248">
        <f>IF(PW$6=$OS$5,成绩录入!CF55,0)</f>
        <v>0</v>
      </c>
      <c r="PX52" s="248">
        <f>IF(PX$6=$OS$5,成绩录入!CG55,0)</f>
        <v>0</v>
      </c>
      <c r="PY52" s="248">
        <f>IF(PY$6=$OS$5,成绩录入!CH55,0)</f>
        <v>0</v>
      </c>
      <c r="PZ52" s="248">
        <f>IF(PZ$6=$OS$5,成绩录入!CI55,0)</f>
        <v>0</v>
      </c>
      <c r="QA52" s="248">
        <f>IF(QA$6=$OS$5,成绩录入!CJ55,0)</f>
        <v>0</v>
      </c>
      <c r="QB52" s="248">
        <f>IF(QB$6=$OS$5,成绩录入!CK55,0)</f>
        <v>0</v>
      </c>
      <c r="QC52" s="248">
        <f>IF(QC$6=$OS$5,成绩录入!CL55,0)</f>
        <v>0</v>
      </c>
      <c r="QD52" s="248">
        <f>IF(QD$6=$OS$5,成绩录入!CM55,0)</f>
        <v>0</v>
      </c>
      <c r="QE52" s="248">
        <f>IF(QE$6=$OS$5,成绩录入!CN55,0)</f>
        <v>0</v>
      </c>
      <c r="QF52" s="248">
        <f>IF(QF$6=$OS$5,成绩录入!CO55,0)</f>
        <v>0</v>
      </c>
      <c r="QG52" s="248">
        <f>IF(QG$6=$OS$5,成绩录入!CP55,0)</f>
        <v>0</v>
      </c>
      <c r="QH52" s="248">
        <f>IF(QH$6=$OS$5,成绩录入!CQ55,0)</f>
        <v>0</v>
      </c>
      <c r="QI52" s="248">
        <f>IF(QI$6=$OS$5,成绩录入!CR55,0)</f>
        <v>0</v>
      </c>
      <c r="QJ52" s="248">
        <f>IF(QJ$6=$OS$5,成绩录入!CS55,0)</f>
        <v>0</v>
      </c>
      <c r="QK52" s="248">
        <f>IF(QK$6=$OS$5,成绩录入!CT55,0)</f>
        <v>0</v>
      </c>
      <c r="QL52" s="248">
        <f>IF(QL$6=$OS$5,成绩录入!CU55,0)</f>
        <v>0</v>
      </c>
      <c r="QM52" s="248">
        <f>IF(QM$6=$OS$5,成绩录入!CV55,0)</f>
        <v>0</v>
      </c>
      <c r="QN52" s="248">
        <f>IF(QN$6=$OS$5,成绩录入!CW55,0)</f>
        <v>0</v>
      </c>
      <c r="QO52" s="248">
        <f>IF(QO$6=$OS$5,成绩录入!CX55,0)</f>
        <v>0</v>
      </c>
      <c r="QP52" s="248">
        <f>IF(QP$6=$OS$5,成绩录入!CY55,0)</f>
        <v>0</v>
      </c>
      <c r="QQ52" s="248">
        <f>IF(QQ$6=$OS$5,成绩录入!CZ55,0)</f>
        <v>0</v>
      </c>
      <c r="QR52" s="248">
        <f>IF(QR$6=$OS$5,成绩录入!DA55,0)</f>
        <v>0</v>
      </c>
      <c r="QS52" s="248">
        <f>IF(QS$6=$OS$5,成绩录入!DB55,0)</f>
        <v>0</v>
      </c>
      <c r="QT52" s="248">
        <f>IF(QT$6=$OS$5,成绩录入!DC55,0)</f>
        <v>0</v>
      </c>
      <c r="QU52" s="248">
        <f>IF(QU$6=$OS$5,成绩录入!DD55,0)</f>
        <v>0</v>
      </c>
      <c r="QV52" s="248">
        <f>IF(QV$6=$OS$5,成绩录入!DE55,0)</f>
        <v>0</v>
      </c>
      <c r="QW52" s="248">
        <f>IF(QW$6=$OS$5,成绩录入!DF55,0)</f>
        <v>0</v>
      </c>
      <c r="QX52" s="248">
        <f>IF(QX$6=$OS$5,成绩录入!DG55,0)</f>
        <v>0</v>
      </c>
      <c r="QY52" s="248">
        <f>IF(QY$6=$OS$5,成绩录入!DH55,0)</f>
        <v>0</v>
      </c>
      <c r="QZ52" s="248">
        <f>IF(QZ$6=$OS$5,成绩录入!DI55,0)</f>
        <v>0</v>
      </c>
      <c r="RA52" s="248">
        <f>IF(RA$6=$OS$5,成绩录入!DJ55,0)</f>
        <v>0</v>
      </c>
      <c r="RB52" s="248">
        <f>IF(RB$6=$OS$5,成绩录入!DK55,0)</f>
        <v>0</v>
      </c>
      <c r="RC52" s="248">
        <f>IF(RC$6=$OS$5,成绩录入!DL55,0)</f>
        <v>0</v>
      </c>
      <c r="RD52" s="248">
        <f>IF(RD$6=$OS$5,成绩录入!DM55,0)</f>
        <v>0</v>
      </c>
      <c r="RE52" s="248">
        <f>IF(RE$6=$OS$5,成绩录入!DN55,0)</f>
        <v>0</v>
      </c>
      <c r="RF52" s="248">
        <f>IF(RF$6=$OS$5,成绩录入!DO55,0)</f>
        <v>0</v>
      </c>
      <c r="RG52" s="248">
        <f>IF(RG$6=$OS$5,成绩录入!DP55,0)</f>
        <v>0</v>
      </c>
      <c r="RH52" s="248">
        <f>IF(RH$6=$OS$5,成绩录入!DQ55,0)</f>
        <v>0</v>
      </c>
      <c r="RI52" s="248">
        <f>IF(RI$6=$OS$5,成绩录入!DR55,0)</f>
        <v>0</v>
      </c>
      <c r="RJ52" s="248">
        <f>IF(RJ$6=$OS$5,成绩录入!DS55,0)</f>
        <v>0</v>
      </c>
      <c r="RK52" s="248">
        <f>IF(RK$6=$OS$5,成绩录入!DT55,0)</f>
        <v>0</v>
      </c>
      <c r="RL52" s="248">
        <f>IF(RL$6=$OS$5,成绩录入!DU55,0)</f>
        <v>0</v>
      </c>
      <c r="RM52" s="248">
        <f>IF(RM$6=$OS$5,成绩录入!DV55,0)</f>
        <v>0</v>
      </c>
      <c r="RN52" s="248">
        <f>IF(RN$6=$OS$5,成绩录入!DW55,0)</f>
        <v>0</v>
      </c>
      <c r="RO52" s="248">
        <f>IF(RO$6=$OS$5,成绩录入!DX55,0)</f>
        <v>0</v>
      </c>
      <c r="RP52" s="248">
        <f>IF(RP$6=$OS$5,成绩录入!DY55,0)</f>
        <v>0</v>
      </c>
      <c r="RQ52" s="248">
        <f>IF(RQ$6=$OS$5,成绩录入!DZ55,0)</f>
        <v>0</v>
      </c>
      <c r="RR52" s="248">
        <f>IF(RR$6=$OS$5,成绩录入!EA55,0)</f>
        <v>0</v>
      </c>
      <c r="RS52" s="248">
        <f>IF(RS$6=$OS$5,成绩录入!EB55,0)</f>
        <v>0</v>
      </c>
      <c r="RT52" s="248">
        <f>IF(RT$6=$OS$5,成绩录入!EC55,0)</f>
        <v>0</v>
      </c>
      <c r="RU52" s="248">
        <f>IF(RU$6=$OS$5,成绩录入!ED55,0)</f>
        <v>0</v>
      </c>
      <c r="RV52" s="248">
        <f>IF(RV$6=$OS$5,成绩录入!EE55,0)</f>
        <v>0</v>
      </c>
      <c r="RW52" s="248">
        <f>IF(RW$6=$OS$5,成绩录入!EF55,0)</f>
        <v>0</v>
      </c>
      <c r="RX52" s="248">
        <f>IF(RX$6=$OS$5,成绩录入!EG55,0)</f>
        <v>0</v>
      </c>
      <c r="RY52" s="248">
        <f>IF(RY$6=$OS$5,成绩录入!EH55,0)</f>
        <v>0</v>
      </c>
      <c r="RZ52" s="248">
        <f>IF(RZ$6=$OS$5,成绩录入!EI55,0)</f>
        <v>0</v>
      </c>
      <c r="SA52" s="248">
        <f>IF(SA$6=$OS$5,成绩录入!EJ55,0)</f>
        <v>0</v>
      </c>
      <c r="SB52" s="248">
        <f>IF(SB$6=$OS$5,成绩录入!EK55,0)</f>
        <v>0</v>
      </c>
      <c r="SC52" s="248">
        <f>IF(SC$6=$OS$5,成绩录入!EL55,0)</f>
        <v>0</v>
      </c>
      <c r="SD52" s="248">
        <f>IF(SD$6=$OS$5,成绩录入!EM55,0)</f>
        <v>0</v>
      </c>
      <c r="SE52" s="248">
        <f>IF(SE$6=$OS$5,成绩录入!EN55,0)</f>
        <v>0</v>
      </c>
      <c r="SF52" s="248">
        <f>IF(SF$6=$OS$5,成绩录入!EO55,0)</f>
        <v>0</v>
      </c>
      <c r="SG52" s="248">
        <f>IF(SG$6=$OS$5,成绩录入!EP55,0)</f>
        <v>0</v>
      </c>
      <c r="SH52" s="248">
        <f>IF(SH$6=$OS$5,成绩录入!EQ55,0)</f>
        <v>0</v>
      </c>
      <c r="SI52" s="248">
        <f>IF(SI$6=$OS$5,成绩录入!ER55,0)</f>
        <v>0</v>
      </c>
      <c r="SJ52" s="248">
        <f>IF(SJ$6=$OS$5,成绩录入!ES55,0)</f>
        <v>0</v>
      </c>
      <c r="SK52" s="248">
        <f>IF(SK$6=$OS$5,成绩录入!ET55,0)</f>
        <v>0</v>
      </c>
      <c r="SL52" s="248">
        <f>IF(SL$6=$OS$5,成绩录入!EU55,0)</f>
        <v>0</v>
      </c>
      <c r="SM52" s="248">
        <f>IF(SM$6=$OS$5,成绩录入!EV55,0)</f>
        <v>0</v>
      </c>
      <c r="SN52" s="248">
        <f>IF(SN$6=$OS$5,成绩录入!EW55,0)</f>
        <v>0</v>
      </c>
      <c r="SO52" s="248">
        <f>IF(SO$6=$OS$5,成绩录入!EX55,0)</f>
        <v>0</v>
      </c>
      <c r="SP52" s="218">
        <f t="shared" si="88"/>
        <v>0</v>
      </c>
      <c r="SQ52" s="166"/>
      <c r="SR52" s="166"/>
      <c r="SS52" s="247">
        <f>IF(SS$6=$SR$5,成绩录入!BC55,0)</f>
        <v>0</v>
      </c>
      <c r="ST52" s="248">
        <f>IF(ST$6=$SR$5,成绩录入!BD55,0)</f>
        <v>0</v>
      </c>
      <c r="SU52" s="248">
        <f>IF(SU$6=$SR$5,成绩录入!BE55,0)</f>
        <v>0</v>
      </c>
      <c r="SV52" s="248">
        <f>IF(SV$6=$SR$5,成绩录入!BF55,0)</f>
        <v>0</v>
      </c>
      <c r="SW52" s="248">
        <f>IF(SW$6=$SR$5,成绩录入!BG55,0)</f>
        <v>0</v>
      </c>
      <c r="SX52" s="248">
        <f>IF(SX$6=$SR$5,成绩录入!BH55,0)</f>
        <v>0</v>
      </c>
      <c r="SY52" s="248">
        <f>IF(SY$6=$SR$5,成绩录入!BI55,0)</f>
        <v>0</v>
      </c>
      <c r="SZ52" s="248">
        <f>IF(SZ$6=$SR$5,成绩录入!BJ55,0)</f>
        <v>0</v>
      </c>
      <c r="TA52" s="248">
        <f>IF(TA$6=$SR$5,成绩录入!BK55,0)</f>
        <v>0</v>
      </c>
      <c r="TB52" s="248">
        <f>IF(TB$6=$SR$5,成绩录入!BL55,0)</f>
        <v>0</v>
      </c>
      <c r="TC52" s="248">
        <f>IF(TC$6=$SR$5,成绩录入!BM55,0)</f>
        <v>0</v>
      </c>
      <c r="TD52" s="248">
        <f>IF(TD$6=$SR$5,成绩录入!BN55,0)</f>
        <v>0</v>
      </c>
      <c r="TE52" s="248">
        <f>IF(TE$6=$SR$5,成绩录入!BO55,0)</f>
        <v>0</v>
      </c>
      <c r="TF52" s="248">
        <f>IF(TF$6=$SR$5,成绩录入!BP55,0)</f>
        <v>0</v>
      </c>
      <c r="TG52" s="248">
        <f>IF(TG$6=$SR$5,成绩录入!BQ55,0)</f>
        <v>0</v>
      </c>
      <c r="TH52" s="248">
        <f>IF(TH$6=$SR$5,成绩录入!BR55,0)</f>
        <v>0</v>
      </c>
      <c r="TI52" s="248">
        <f>IF(TI$6=$SR$5,成绩录入!BS55,0)</f>
        <v>0</v>
      </c>
      <c r="TJ52" s="248">
        <f>IF(TJ$6=$SR$5,成绩录入!BT55,0)</f>
        <v>0</v>
      </c>
      <c r="TK52" s="248">
        <f>IF(TK$6=$SR$5,成绩录入!BU55,0)</f>
        <v>0</v>
      </c>
      <c r="TL52" s="248">
        <f>IF(TL$6=$SR$5,成绩录入!BV55,0)</f>
        <v>0</v>
      </c>
      <c r="TM52" s="248">
        <f>IF(TM$6=$SR$5,成绩录入!BW55,0)</f>
        <v>0</v>
      </c>
      <c r="TN52" s="248">
        <f>IF(TN$6=$SR$5,成绩录入!BX55,0)</f>
        <v>0</v>
      </c>
      <c r="TO52" s="248">
        <f>IF(TO$6=$SR$5,成绩录入!BY55,0)</f>
        <v>0</v>
      </c>
      <c r="TP52" s="248">
        <f>IF(TP$6=$SR$5,成绩录入!BZ55,0)</f>
        <v>0</v>
      </c>
      <c r="TQ52" s="248">
        <f>IF(TQ$6=$SR$5,成绩录入!CA55,0)</f>
        <v>0</v>
      </c>
      <c r="TR52" s="248">
        <f>IF(TR$6=$SR$5,成绩录入!CB55,0)</f>
        <v>0</v>
      </c>
      <c r="TS52" s="248">
        <f>IF(TS$6=$SR$5,成绩录入!CC55,0)</f>
        <v>0</v>
      </c>
      <c r="TT52" s="248">
        <f>IF(TT$6=$SR$5,成绩录入!CD55,0)</f>
        <v>0</v>
      </c>
      <c r="TU52" s="248">
        <f>IF(TU$6=$SR$5,成绩录入!CE55,0)</f>
        <v>0</v>
      </c>
      <c r="TV52" s="248">
        <f>IF(TV$6=$SR$5,成绩录入!CF55,0)</f>
        <v>0</v>
      </c>
      <c r="TW52" s="248">
        <f>IF(TW$6=$SR$5,成绩录入!CG55,0)</f>
        <v>0</v>
      </c>
      <c r="TX52" s="248">
        <f>IF(TX$6=$SR$5,成绩录入!CH55,0)</f>
        <v>0</v>
      </c>
      <c r="TY52" s="248">
        <f>IF(TY$6=$SR$5,成绩录入!CI55,0)</f>
        <v>0</v>
      </c>
      <c r="TZ52" s="248">
        <f>IF(TZ$6=$SR$5,成绩录入!CJ55,0)</f>
        <v>0</v>
      </c>
      <c r="UA52" s="248">
        <f>IF(UA$6=$SR$5,成绩录入!CK55,0)</f>
        <v>0</v>
      </c>
      <c r="UB52" s="248">
        <f>IF(UB$6=$SR$5,成绩录入!CL55,0)</f>
        <v>0</v>
      </c>
      <c r="UC52" s="248">
        <f>IF(UC$6=$SR$5,成绩录入!CM55,0)</f>
        <v>0</v>
      </c>
      <c r="UD52" s="248">
        <f>IF(UD$6=$SR$5,成绩录入!CN55,0)</f>
        <v>0</v>
      </c>
      <c r="UE52" s="248">
        <f>IF(UE$6=$SR$5,成绩录入!CO55,0)</f>
        <v>0</v>
      </c>
      <c r="UF52" s="248">
        <f>IF(UF$6=$SR$5,成绩录入!CP55,0)</f>
        <v>0</v>
      </c>
      <c r="UG52" s="248">
        <f>IF(UG$6=$SR$5,成绩录入!CQ55,0)</f>
        <v>0</v>
      </c>
      <c r="UH52" s="248">
        <f>IF(UH$6=$SR$5,成绩录入!CR55,0)</f>
        <v>0</v>
      </c>
      <c r="UI52" s="248">
        <f>IF(UI$6=$SR$5,成绩录入!CS55,0)</f>
        <v>0</v>
      </c>
      <c r="UJ52" s="248">
        <f>IF(UJ$6=$SR$5,成绩录入!CT55,0)</f>
        <v>0</v>
      </c>
      <c r="UK52" s="248">
        <f>IF(UK$6=$SR$5,成绩录入!CU55,0)</f>
        <v>0</v>
      </c>
      <c r="UL52" s="248">
        <f>IF(UL$6=$SR$5,成绩录入!CV55,0)</f>
        <v>0</v>
      </c>
      <c r="UM52" s="248">
        <f>IF(UM$6=$SR$5,成绩录入!CW55,0)</f>
        <v>0</v>
      </c>
      <c r="UN52" s="248">
        <f>IF(UN$6=$SR$5,成绩录入!CX55,0)</f>
        <v>0</v>
      </c>
      <c r="UO52" s="248">
        <f>IF(UO$6=$SR$5,成绩录入!CY55,0)</f>
        <v>0</v>
      </c>
      <c r="UP52" s="248">
        <f>IF(UP$6=$SR$5,成绩录入!CZ55,0)</f>
        <v>0</v>
      </c>
      <c r="UQ52" s="248">
        <f>IF(UQ$6=$SR$5,成绩录入!DA55,0)</f>
        <v>0</v>
      </c>
      <c r="UR52" s="248">
        <f>IF(UR$6=$SR$5,成绩录入!DB55,0)</f>
        <v>0</v>
      </c>
      <c r="US52" s="248">
        <f>IF(US$6=$SR$5,成绩录入!DC55,0)</f>
        <v>0</v>
      </c>
      <c r="UT52" s="248">
        <f>IF(UT$6=$SR$5,成绩录入!DD55,0)</f>
        <v>0</v>
      </c>
      <c r="UU52" s="248">
        <f>IF(UU$6=$SR$5,成绩录入!DE55,0)</f>
        <v>0</v>
      </c>
      <c r="UV52" s="248">
        <f>IF(UV$6=$SR$5,成绩录入!DF55,0)</f>
        <v>0</v>
      </c>
      <c r="UW52" s="248">
        <f>IF(UW$6=$SR$5,成绩录入!DG55,0)</f>
        <v>0</v>
      </c>
      <c r="UX52" s="248">
        <f>IF(UX$6=$SR$5,成绩录入!DH55,0)</f>
        <v>0</v>
      </c>
      <c r="UY52" s="248">
        <f>IF(UY$6=$SR$5,成绩录入!DI55,0)</f>
        <v>0</v>
      </c>
      <c r="UZ52" s="248">
        <f>IF(UZ$6=$SR$5,成绩录入!DJ55,0)</f>
        <v>0</v>
      </c>
      <c r="VA52" s="248">
        <f>IF(VA$6=$SR$5,成绩录入!DK55,0)</f>
        <v>0</v>
      </c>
      <c r="VB52" s="248">
        <f>IF(VB$6=$SR$5,成绩录入!DL55,0)</f>
        <v>0</v>
      </c>
      <c r="VC52" s="248">
        <f>IF(VC$6=$SR$5,成绩录入!DM55,0)</f>
        <v>0</v>
      </c>
      <c r="VD52" s="248">
        <f>IF(VD$6=$SR$5,成绩录入!DN55,0)</f>
        <v>0</v>
      </c>
      <c r="VE52" s="248">
        <f>IF(VE$6=$SR$5,成绩录入!DO55,0)</f>
        <v>0</v>
      </c>
      <c r="VF52" s="248">
        <f>IF(VF$6=$SR$5,成绩录入!DP55,0)</f>
        <v>0</v>
      </c>
      <c r="VG52" s="248">
        <f>IF(VG$6=$SR$5,成绩录入!DQ55,0)</f>
        <v>0</v>
      </c>
      <c r="VH52" s="248">
        <f>IF(VH$6=$SR$5,成绩录入!DR55,0)</f>
        <v>0</v>
      </c>
      <c r="VI52" s="248">
        <f>IF(VI$6=$SR$5,成绩录入!DS55,0)</f>
        <v>0</v>
      </c>
      <c r="VJ52" s="248">
        <f>IF(VJ$6=$SR$5,成绩录入!DT55,0)</f>
        <v>0</v>
      </c>
      <c r="VK52" s="248">
        <f>IF(VK$6=$SR$5,成绩录入!DU55,0)</f>
        <v>0</v>
      </c>
      <c r="VL52" s="248">
        <f>IF(VL$6=$SR$5,成绩录入!DV55,0)</f>
        <v>0</v>
      </c>
      <c r="VM52" s="248">
        <f>IF(VM$6=$SR$5,成绩录入!DW55,0)</f>
        <v>0</v>
      </c>
      <c r="VN52" s="248">
        <f>IF(VN$6=$SR$5,成绩录入!DX55,0)</f>
        <v>0</v>
      </c>
      <c r="VO52" s="248">
        <f>IF(VO$6=$SR$5,成绩录入!DY55,0)</f>
        <v>0</v>
      </c>
      <c r="VP52" s="248">
        <f>IF(VP$6=$SR$5,成绩录入!DZ55,0)</f>
        <v>0</v>
      </c>
      <c r="VQ52" s="248">
        <f>IF(VQ$6=$SR$5,成绩录入!EA55,0)</f>
        <v>0</v>
      </c>
      <c r="VR52" s="248">
        <f>IF(VR$6=$SR$5,成绩录入!EB55,0)</f>
        <v>0</v>
      </c>
      <c r="VS52" s="248">
        <f>IF(VS$6=$SR$5,成绩录入!EC55,0)</f>
        <v>0</v>
      </c>
      <c r="VT52" s="248">
        <f>IF(VT$6=$SR$5,成绩录入!ED55,0)</f>
        <v>0</v>
      </c>
      <c r="VU52" s="248">
        <f>IF(VU$6=$SR$5,成绩录入!EE55,0)</f>
        <v>0</v>
      </c>
      <c r="VV52" s="248">
        <f>IF(VV$6=$SR$5,成绩录入!EF55,0)</f>
        <v>0</v>
      </c>
      <c r="VW52" s="248">
        <f>IF(VW$6=$SR$5,成绩录入!EG55,0)</f>
        <v>0</v>
      </c>
      <c r="VX52" s="248">
        <f>IF(VX$6=$SR$5,成绩录入!EH55,0)</f>
        <v>0</v>
      </c>
      <c r="VY52" s="248">
        <f>IF(VY$6=$SR$5,成绩录入!EI55,0)</f>
        <v>0</v>
      </c>
      <c r="VZ52" s="248">
        <f>IF(VZ$6=$SR$5,成绩录入!EJ55,0)</f>
        <v>0</v>
      </c>
      <c r="WA52" s="248">
        <f>IF(WA$6=$SR$5,成绩录入!EK55,0)</f>
        <v>0</v>
      </c>
      <c r="WB52" s="248">
        <f>IF(WB$6=$SR$5,成绩录入!EL55,0)</f>
        <v>0</v>
      </c>
      <c r="WC52" s="248">
        <f>IF(WC$6=$SR$5,成绩录入!EM55,0)</f>
        <v>0</v>
      </c>
      <c r="WD52" s="248">
        <f>IF(WD$6=$SR$5,成绩录入!EN55,0)</f>
        <v>0</v>
      </c>
      <c r="WE52" s="248">
        <f>IF(WE$6=$SR$5,成绩录入!EO55,0)</f>
        <v>0</v>
      </c>
      <c r="WF52" s="248">
        <f>IF(WF$6=$SR$5,成绩录入!EP55,0)</f>
        <v>0</v>
      </c>
      <c r="WG52" s="248">
        <f>IF(WG$6=$SR$5,成绩录入!EQ55,0)</f>
        <v>0</v>
      </c>
      <c r="WH52" s="248">
        <f>IF(WH$6=$SR$5,成绩录入!ER55,0)</f>
        <v>0</v>
      </c>
      <c r="WI52" s="248">
        <f>IF(WI$6=$SR$5,成绩录入!ES55,0)</f>
        <v>0</v>
      </c>
      <c r="WJ52" s="248">
        <f>IF(WJ$6=$SR$5,成绩录入!ET55,0)</f>
        <v>0</v>
      </c>
      <c r="WK52" s="248">
        <f>IF(WK$6=$SR$5,成绩录入!EU55,0)</f>
        <v>0</v>
      </c>
      <c r="WL52" s="248">
        <f>IF(WL$6=$SR$5,成绩录入!EV55,0)</f>
        <v>0</v>
      </c>
      <c r="WM52" s="248">
        <f>IF(WM$6=$SR$5,成绩录入!EW55,0)</f>
        <v>0</v>
      </c>
      <c r="WN52" s="248">
        <f>IF(WN$6=$SR$5,成绩录入!EX55,0)</f>
        <v>0</v>
      </c>
      <c r="WO52" s="218">
        <f t="shared" si="32"/>
        <v>0</v>
      </c>
      <c r="WP52" s="166"/>
      <c r="WQ52" s="166"/>
      <c r="WR52" s="247">
        <f>IF(WR$6=$WQ$5,成绩录入!BC55,0)</f>
        <v>0</v>
      </c>
      <c r="WS52" s="248">
        <f>IF(WS$6=$WQ$5,成绩录入!BD55,0)</f>
        <v>0</v>
      </c>
      <c r="WT52" s="248">
        <f>IF(WT$6=$WQ$5,成绩录入!BE55,0)</f>
        <v>0</v>
      </c>
      <c r="WU52" s="248">
        <f>IF(WU$6=$WQ$5,成绩录入!BF55,0)</f>
        <v>0</v>
      </c>
      <c r="WV52" s="248">
        <f>IF(WV$6=$WQ$5,成绩录入!BG55,0)</f>
        <v>0</v>
      </c>
      <c r="WW52" s="248">
        <f>IF(WW$6=$WQ$5,成绩录入!BH55,0)</f>
        <v>0</v>
      </c>
      <c r="WX52" s="248">
        <f>IF(WX$6=$WQ$5,成绩录入!BI55,0)</f>
        <v>0</v>
      </c>
      <c r="WY52" s="248">
        <f>IF(WY$6=$WQ$5,成绩录入!BJ55,0)</f>
        <v>0</v>
      </c>
      <c r="WZ52" s="248">
        <f>IF(WZ$6=$WQ$5,成绩录入!BK55,0)</f>
        <v>0</v>
      </c>
      <c r="XA52" s="248">
        <f>IF(XA$6=$WQ$5,成绩录入!BL55,0)</f>
        <v>0</v>
      </c>
      <c r="XB52" s="248">
        <f>IF(XB$6=$WQ$5,成绩录入!BM55,0)</f>
        <v>0</v>
      </c>
      <c r="XC52" s="248">
        <f>IF(XC$6=$WQ$5,成绩录入!BN55,0)</f>
        <v>0</v>
      </c>
      <c r="XD52" s="248">
        <f>IF(XD$6=$WQ$5,成绩录入!BO55,0)</f>
        <v>0</v>
      </c>
      <c r="XE52" s="248">
        <f>IF(XE$6=$WQ$5,成绩录入!BP55,0)</f>
        <v>0</v>
      </c>
      <c r="XF52" s="248">
        <f>IF(XF$6=$WQ$5,成绩录入!BQ55,0)</f>
        <v>0</v>
      </c>
      <c r="XG52" s="248">
        <f>IF(XG$6=$WQ$5,成绩录入!BR55,0)</f>
        <v>0</v>
      </c>
      <c r="XH52" s="248">
        <f>IF(XH$6=$WQ$5,成绩录入!BS55,0)</f>
        <v>0</v>
      </c>
      <c r="XI52" s="248">
        <f>IF(XI$6=$WQ$5,成绩录入!BT55,0)</f>
        <v>0</v>
      </c>
      <c r="XJ52" s="248">
        <f>IF(XJ$6=$WQ$5,成绩录入!BU55,0)</f>
        <v>0</v>
      </c>
      <c r="XK52" s="248">
        <f>IF(XK$6=$WQ$5,成绩录入!BV55,0)</f>
        <v>0</v>
      </c>
      <c r="XL52" s="248">
        <f>IF(XL$6=$WQ$5,成绩录入!BW55,0)</f>
        <v>0</v>
      </c>
      <c r="XM52" s="248">
        <f>IF(XM$6=$WQ$5,成绩录入!BX55,0)</f>
        <v>0</v>
      </c>
      <c r="XN52" s="248">
        <f>IF(XN$6=$WQ$5,成绩录入!BY55,0)</f>
        <v>0</v>
      </c>
      <c r="XO52" s="248">
        <f>IF(XO$6=$WQ$5,成绩录入!BZ55,0)</f>
        <v>0</v>
      </c>
      <c r="XP52" s="248">
        <f>IF(XP$6=$WQ$5,成绩录入!CA55,0)</f>
        <v>0</v>
      </c>
      <c r="XQ52" s="248">
        <f>IF(XQ$6=$WQ$5,成绩录入!CB55,0)</f>
        <v>0</v>
      </c>
      <c r="XR52" s="248">
        <f>IF(XR$6=$WQ$5,成绩录入!CC55,0)</f>
        <v>0</v>
      </c>
      <c r="XS52" s="248">
        <f>IF(XS$6=$WQ$5,成绩录入!CD55,0)</f>
        <v>0</v>
      </c>
      <c r="XT52" s="248">
        <f>IF(XT$6=$WQ$5,成绩录入!CE55,0)</f>
        <v>0</v>
      </c>
      <c r="XU52" s="248">
        <f>IF(XU$6=$WQ$5,成绩录入!CF55,0)</f>
        <v>0</v>
      </c>
      <c r="XV52" s="248">
        <f>IF(XV$6=$WQ$5,成绩录入!CG55,0)</f>
        <v>0</v>
      </c>
      <c r="XW52" s="248">
        <f>IF(XW$6=$WQ$5,成绩录入!CH55,0)</f>
        <v>0</v>
      </c>
      <c r="XX52" s="248">
        <f>IF(XX$6=$WQ$5,成绩录入!CI55,0)</f>
        <v>0</v>
      </c>
      <c r="XY52" s="248">
        <f>IF(XY$6=$WQ$5,成绩录入!CJ55,0)</f>
        <v>0</v>
      </c>
      <c r="XZ52" s="248">
        <f>IF(XZ$6=$WQ$5,成绩录入!CK55,0)</f>
        <v>0</v>
      </c>
      <c r="YA52" s="248">
        <f>IF(YA$6=$WQ$5,成绩录入!CL55,0)</f>
        <v>0</v>
      </c>
      <c r="YB52" s="248">
        <f>IF(YB$6=$WQ$5,成绩录入!CM55,0)</f>
        <v>0</v>
      </c>
      <c r="YC52" s="248">
        <f>IF(YC$6=$WQ$5,成绩录入!CN55,0)</f>
        <v>0</v>
      </c>
      <c r="YD52" s="248">
        <f>IF(YD$6=$WQ$5,成绩录入!CO55,0)</f>
        <v>0</v>
      </c>
      <c r="YE52" s="248">
        <f>IF(YE$6=$WQ$5,成绩录入!CP55,0)</f>
        <v>0</v>
      </c>
      <c r="YF52" s="248">
        <f>IF(YF$6=$WQ$5,成绩录入!CQ55,0)</f>
        <v>0</v>
      </c>
      <c r="YG52" s="248">
        <f>IF(YG$6=$WQ$5,成绩录入!CR55,0)</f>
        <v>0</v>
      </c>
      <c r="YH52" s="248">
        <f>IF(YH$6=$WQ$5,成绩录入!CS55,0)</f>
        <v>0</v>
      </c>
      <c r="YI52" s="248">
        <f>IF(YI$6=$WQ$5,成绩录入!CT55,0)</f>
        <v>0</v>
      </c>
      <c r="YJ52" s="248">
        <f>IF(YJ$6=$WQ$5,成绩录入!CU55,0)</f>
        <v>0</v>
      </c>
      <c r="YK52" s="248">
        <f>IF(YK$6=$WQ$5,成绩录入!CV55,0)</f>
        <v>0</v>
      </c>
      <c r="YL52" s="248">
        <f>IF(YL$6=$WQ$5,成绩录入!CW55,0)</f>
        <v>0</v>
      </c>
      <c r="YM52" s="248">
        <f>IF(YM$6=$WQ$5,成绩录入!CX55,0)</f>
        <v>0</v>
      </c>
      <c r="YN52" s="248">
        <f>IF(YN$6=$WQ$5,成绩录入!CY55,0)</f>
        <v>0</v>
      </c>
      <c r="YO52" s="248">
        <f>IF(YO$6=$WQ$5,成绩录入!CZ55,0)</f>
        <v>0</v>
      </c>
      <c r="YP52" s="248">
        <f>IF(YP$6=$WQ$5,成绩录入!DA55,0)</f>
        <v>0</v>
      </c>
      <c r="YQ52" s="248">
        <f>IF(YQ$6=$WQ$5,成绩录入!DB55,0)</f>
        <v>0</v>
      </c>
      <c r="YR52" s="248">
        <f>IF(YR$6=$WQ$5,成绩录入!DC55,0)</f>
        <v>0</v>
      </c>
      <c r="YS52" s="248">
        <f>IF(YS$6=$WQ$5,成绩录入!DD55,0)</f>
        <v>0</v>
      </c>
      <c r="YT52" s="248">
        <f>IF(YT$6=$WQ$5,成绩录入!DE55,0)</f>
        <v>0</v>
      </c>
      <c r="YU52" s="248">
        <f>IF(YU$6=$WQ$5,成绩录入!DF55,0)</f>
        <v>0</v>
      </c>
      <c r="YV52" s="248">
        <f>IF(YV$6=$WQ$5,成绩录入!DG55,0)</f>
        <v>0</v>
      </c>
      <c r="YW52" s="248">
        <f>IF(YW$6=$WQ$5,成绩录入!DH55,0)</f>
        <v>0</v>
      </c>
      <c r="YX52" s="248">
        <f>IF(YX$6=$WQ$5,成绩录入!DI55,0)</f>
        <v>0</v>
      </c>
      <c r="YY52" s="248">
        <f>IF(YY$6=$WQ$5,成绩录入!DJ55,0)</f>
        <v>0</v>
      </c>
      <c r="YZ52" s="248">
        <f>IF(YZ$6=$WQ$5,成绩录入!DK55,0)</f>
        <v>0</v>
      </c>
      <c r="ZA52" s="248">
        <f>IF(ZA$6=$WQ$5,成绩录入!DL55,0)</f>
        <v>0</v>
      </c>
      <c r="ZB52" s="248">
        <f>IF(ZB$6=$WQ$5,成绩录入!DM55,0)</f>
        <v>0</v>
      </c>
      <c r="ZC52" s="248">
        <f>IF(ZC$6=$WQ$5,成绩录入!DN55,0)</f>
        <v>0</v>
      </c>
      <c r="ZD52" s="248">
        <f>IF(ZD$6=$WQ$5,成绩录入!DO55,0)</f>
        <v>0</v>
      </c>
      <c r="ZE52" s="248">
        <f>IF(ZE$6=$WQ$5,成绩录入!DP55,0)</f>
        <v>0</v>
      </c>
      <c r="ZF52" s="248">
        <f>IF(ZF$6=$WQ$5,成绩录入!DQ55,0)</f>
        <v>0</v>
      </c>
      <c r="ZG52" s="248">
        <f>IF(ZG$6=$WQ$5,成绩录入!DR55,0)</f>
        <v>0</v>
      </c>
      <c r="ZH52" s="248">
        <f>IF(ZH$6=$WQ$5,成绩录入!DS55,0)</f>
        <v>0</v>
      </c>
      <c r="ZI52" s="248">
        <f>IF(ZI$6=$WQ$5,成绩录入!DT55,0)</f>
        <v>0</v>
      </c>
      <c r="ZJ52" s="248">
        <f>IF(ZJ$6=$WQ$5,成绩录入!DU55,0)</f>
        <v>0</v>
      </c>
      <c r="ZK52" s="248">
        <f>IF(ZK$6=$WQ$5,成绩录入!DV55,0)</f>
        <v>0</v>
      </c>
      <c r="ZL52" s="248">
        <f>IF(ZL$6=$WQ$5,成绩录入!DW55,0)</f>
        <v>0</v>
      </c>
      <c r="ZM52" s="248">
        <f>IF(ZM$6=$WQ$5,成绩录入!DX55,0)</f>
        <v>0</v>
      </c>
      <c r="ZN52" s="248">
        <f>IF(ZN$6=$WQ$5,成绩录入!DY55,0)</f>
        <v>0</v>
      </c>
      <c r="ZO52" s="248">
        <f>IF(ZO$6=$WQ$5,成绩录入!DZ55,0)</f>
        <v>0</v>
      </c>
      <c r="ZP52" s="248">
        <f>IF(ZP$6=$WQ$5,成绩录入!EA55,0)</f>
        <v>0</v>
      </c>
      <c r="ZQ52" s="248">
        <f>IF(ZQ$6=$WQ$5,成绩录入!EB55,0)</f>
        <v>0</v>
      </c>
      <c r="ZR52" s="248">
        <f>IF(ZR$6=$WQ$5,成绩录入!EC55,0)</f>
        <v>0</v>
      </c>
      <c r="ZS52" s="248">
        <f>IF(ZS$6=$WQ$5,成绩录入!ED55,0)</f>
        <v>0</v>
      </c>
      <c r="ZT52" s="248">
        <f>IF(ZT$6=$WQ$5,成绩录入!EE55,0)</f>
        <v>0</v>
      </c>
      <c r="ZU52" s="248">
        <f>IF(ZU$6=$WQ$5,成绩录入!EF55,0)</f>
        <v>0</v>
      </c>
      <c r="ZV52" s="248">
        <f>IF(ZV$6=$WQ$5,成绩录入!EG55,0)</f>
        <v>0</v>
      </c>
      <c r="ZW52" s="248">
        <f>IF(ZW$6=$WQ$5,成绩录入!EH55,0)</f>
        <v>0</v>
      </c>
      <c r="ZX52" s="248">
        <f>IF(ZX$6=$WQ$5,成绩录入!EI55,0)</f>
        <v>0</v>
      </c>
      <c r="ZY52" s="248">
        <f>IF(ZY$6=$WQ$5,成绩录入!EJ55,0)</f>
        <v>0</v>
      </c>
      <c r="ZZ52" s="248">
        <f>IF(ZZ$6=$WQ$5,成绩录入!EK55,0)</f>
        <v>0</v>
      </c>
      <c r="AAA52" s="248">
        <f>IF(AAA$6=$WQ$5,成绩录入!EL55,0)</f>
        <v>0</v>
      </c>
      <c r="AAB52" s="248">
        <f>IF(AAB$6=$WQ$5,成绩录入!EM55,0)</f>
        <v>0</v>
      </c>
      <c r="AAC52" s="248">
        <f>IF(AAC$6=$WQ$5,成绩录入!EN55,0)</f>
        <v>0</v>
      </c>
      <c r="AAD52" s="248">
        <f>IF(AAD$6=$WQ$5,成绩录入!EO55,0)</f>
        <v>0</v>
      </c>
      <c r="AAE52" s="248">
        <f>IF(AAE$6=$WQ$5,成绩录入!EP55,0)</f>
        <v>0</v>
      </c>
      <c r="AAF52" s="248">
        <f>IF(AAF$6=$WQ$5,成绩录入!EQ55,0)</f>
        <v>0</v>
      </c>
      <c r="AAG52" s="248">
        <f>IF(AAG$6=$WQ$5,成绩录入!ER55,0)</f>
        <v>0</v>
      </c>
      <c r="AAH52" s="248">
        <f>IF(AAH$6=$WQ$5,成绩录入!ES55,0)</f>
        <v>0</v>
      </c>
      <c r="AAI52" s="248">
        <f>IF(AAI$6=$WQ$5,成绩录入!ET55,0)</f>
        <v>0</v>
      </c>
      <c r="AAJ52" s="248">
        <f>IF(AAJ$6=$WQ$5,成绩录入!EU55,0)</f>
        <v>0</v>
      </c>
      <c r="AAK52" s="248">
        <f>IF(AAK$6=$WQ$5,成绩录入!EV55,0)</f>
        <v>0</v>
      </c>
      <c r="AAL52" s="248">
        <f>IF(AAL$6=$WQ$5,成绩录入!EW55,0)</f>
        <v>0</v>
      </c>
      <c r="AAM52" s="248">
        <f>IF(AAM$6=$WQ$5,成绩录入!EX55,0)</f>
        <v>0</v>
      </c>
      <c r="AAN52" s="218">
        <f t="shared" si="33"/>
        <v>0</v>
      </c>
      <c r="AAO52" s="206"/>
      <c r="AAQ52" s="247">
        <f>IF(AAQ$6=$AAP$5,成绩录入!BC55,0)</f>
        <v>0</v>
      </c>
      <c r="AAR52" s="248">
        <f>IF(AAR$6=$AAP$5,成绩录入!BD55,0)</f>
        <v>0</v>
      </c>
      <c r="AAS52" s="248">
        <f>IF(AAS$6=$AAP$5,成绩录入!BE55,0)</f>
        <v>0</v>
      </c>
      <c r="AAT52" s="248">
        <f>IF(AAT$6=$AAP$5,成绩录入!BF55,0)</f>
        <v>0</v>
      </c>
      <c r="AAU52" s="248">
        <f>IF(AAU$6=$AAP$5,成绩录入!BG55,0)</f>
        <v>0</v>
      </c>
      <c r="AAV52" s="248">
        <f>IF(AAV$6=$AAP$5,成绩录入!BH55,0)</f>
        <v>0</v>
      </c>
      <c r="AAW52" s="248">
        <f>IF(AAW$6=$AAP$5,成绩录入!BI55,0)</f>
        <v>0</v>
      </c>
      <c r="AAX52" s="248">
        <f>IF(AAX$6=$AAP$5,成绩录入!BJ55,0)</f>
        <v>0</v>
      </c>
      <c r="AAY52" s="248">
        <f>IF(AAY$6=$AAP$5,成绩录入!BK55,0)</f>
        <v>0</v>
      </c>
      <c r="AAZ52" s="248">
        <f>IF(AAZ$6=$AAP$5,成绩录入!BL55,0)</f>
        <v>0</v>
      </c>
      <c r="ABA52" s="248">
        <f>IF(ABA$6=$AAP$5,成绩录入!BM55,0)</f>
        <v>0</v>
      </c>
      <c r="ABB52" s="248">
        <f>IF(ABB$6=$AAP$5,成绩录入!BN55,0)</f>
        <v>0</v>
      </c>
      <c r="ABC52" s="248">
        <f>IF(ABC$6=$AAP$5,成绩录入!BO55,0)</f>
        <v>0</v>
      </c>
      <c r="ABD52" s="248">
        <f>IF(ABD$6=$AAP$5,成绩录入!BP55,0)</f>
        <v>0</v>
      </c>
      <c r="ABE52" s="248">
        <f>IF(ABE$6=$AAP$5,成绩录入!BQ55,0)</f>
        <v>0</v>
      </c>
      <c r="ABF52" s="248">
        <f>IF(ABF$6=$AAP$5,成绩录入!BR55,0)</f>
        <v>0</v>
      </c>
      <c r="ABG52" s="248">
        <f>IF(ABG$6=$AAP$5,成绩录入!BS55,0)</f>
        <v>0</v>
      </c>
      <c r="ABH52" s="248">
        <f>IF(ABH$6=$AAP$5,成绩录入!BT55,0)</f>
        <v>0</v>
      </c>
      <c r="ABI52" s="248">
        <f>IF(ABI$6=$AAP$5,成绩录入!BU55,0)</f>
        <v>0</v>
      </c>
      <c r="ABJ52" s="248">
        <f>IF(ABJ$6=$AAP$5,成绩录入!BV55,0)</f>
        <v>0</v>
      </c>
      <c r="ABK52" s="248">
        <f>IF(ABK$6=$AAP$5,成绩录入!BW55,0)</f>
        <v>0</v>
      </c>
      <c r="ABL52" s="248">
        <f>IF(ABL$6=$AAP$5,成绩录入!BX55,0)</f>
        <v>0</v>
      </c>
      <c r="ABM52" s="248">
        <f>IF(ABM$6=$AAP$5,成绩录入!BY55,0)</f>
        <v>0</v>
      </c>
      <c r="ABN52" s="248">
        <f>IF(ABN$6=$AAP$5,成绩录入!BZ55,0)</f>
        <v>0</v>
      </c>
      <c r="ABO52" s="248">
        <f>IF(ABO$6=$AAP$5,成绩录入!CA55,0)</f>
        <v>0</v>
      </c>
      <c r="ABP52" s="248">
        <f>IF(ABP$6=$AAP$5,成绩录入!CB55,0)</f>
        <v>0</v>
      </c>
      <c r="ABQ52" s="248">
        <f>IF(ABQ$6=$AAP$5,成绩录入!CC55,0)</f>
        <v>0</v>
      </c>
      <c r="ABR52" s="248">
        <f>IF(ABR$6=$AAP$5,成绩录入!CD55,0)</f>
        <v>0</v>
      </c>
      <c r="ABS52" s="248">
        <f>IF(ABS$6=$AAP$5,成绩录入!CE55,0)</f>
        <v>0</v>
      </c>
      <c r="ABT52" s="248">
        <f>IF(ABT$6=$AAP$5,成绩录入!CF55,0)</f>
        <v>0</v>
      </c>
      <c r="ABU52" s="248">
        <f>IF(ABU$6=$AAP$5,成绩录入!CG55,0)</f>
        <v>0</v>
      </c>
      <c r="ABV52" s="248">
        <f>IF(ABV$6=$AAP$5,成绩录入!CH55,0)</f>
        <v>0</v>
      </c>
      <c r="ABW52" s="248">
        <f>IF(ABW$6=$AAP$5,成绩录入!CI55,0)</f>
        <v>0</v>
      </c>
      <c r="ABX52" s="248">
        <f>IF(ABX$6=$AAP$5,成绩录入!CJ55,0)</f>
        <v>0</v>
      </c>
      <c r="ABY52" s="248">
        <f>IF(ABY$6=$AAP$5,成绩录入!CK55,0)</f>
        <v>0</v>
      </c>
      <c r="ABZ52" s="248">
        <f>IF(ABZ$6=$AAP$5,成绩录入!CL55,0)</f>
        <v>0</v>
      </c>
      <c r="ACA52" s="248">
        <f>IF(ACA$6=$AAP$5,成绩录入!CM55,0)</f>
        <v>0</v>
      </c>
      <c r="ACB52" s="248">
        <f>IF(ACB$6=$AAP$5,成绩录入!CN55,0)</f>
        <v>0</v>
      </c>
      <c r="ACC52" s="248">
        <f>IF(ACC$6=$AAP$5,成绩录入!CO55,0)</f>
        <v>0</v>
      </c>
      <c r="ACD52" s="248">
        <f>IF(ACD$6=$AAP$5,成绩录入!CP55,0)</f>
        <v>0</v>
      </c>
      <c r="ACE52" s="248">
        <f>IF(ACE$6=$AAP$5,成绩录入!CQ55,0)</f>
        <v>0</v>
      </c>
      <c r="ACF52" s="248">
        <f>IF(ACF$6=$AAP$5,成绩录入!CR55,0)</f>
        <v>0</v>
      </c>
      <c r="ACG52" s="248">
        <f>IF(ACG$6=$AAP$5,成绩录入!CS55,0)</f>
        <v>0</v>
      </c>
      <c r="ACH52" s="248">
        <f>IF(ACH$6=$AAP$5,成绩录入!CT55,0)</f>
        <v>0</v>
      </c>
      <c r="ACI52" s="248">
        <f>IF(ACI$6=$AAP$5,成绩录入!CU55,0)</f>
        <v>0</v>
      </c>
      <c r="ACJ52" s="248">
        <f>IF(ACJ$6=$AAP$5,成绩录入!CV55,0)</f>
        <v>0</v>
      </c>
      <c r="ACK52" s="248">
        <f>IF(ACK$6=$AAP$5,成绩录入!CW55,0)</f>
        <v>0</v>
      </c>
      <c r="ACL52" s="248">
        <f>IF(ACL$6=$AAP$5,成绩录入!CX55,0)</f>
        <v>0</v>
      </c>
      <c r="ACM52" s="248">
        <f>IF(ACM$6=$AAP$5,成绩录入!CY55,0)</f>
        <v>0</v>
      </c>
      <c r="ACN52" s="248">
        <f>IF(ACN$6=$AAP$5,成绩录入!CZ55,0)</f>
        <v>0</v>
      </c>
      <c r="ACO52" s="248">
        <f>IF(ACO$6=$AAP$5,成绩录入!DA55,0)</f>
        <v>0</v>
      </c>
      <c r="ACP52" s="248">
        <f>IF(ACP$6=$AAP$5,成绩录入!DB55,0)</f>
        <v>0</v>
      </c>
      <c r="ACQ52" s="248">
        <f>IF(ACQ$6=$AAP$5,成绩录入!DC55,0)</f>
        <v>0</v>
      </c>
      <c r="ACR52" s="248">
        <f>IF(ACR$6=$AAP$5,成绩录入!DD55,0)</f>
        <v>0</v>
      </c>
      <c r="ACS52" s="248">
        <f>IF(ACS$6=$AAP$5,成绩录入!DE55,0)</f>
        <v>0</v>
      </c>
      <c r="ACT52" s="248">
        <f>IF(ACT$6=$AAP$5,成绩录入!DF55,0)</f>
        <v>0</v>
      </c>
      <c r="ACU52" s="248">
        <f>IF(ACU$6=$AAP$5,成绩录入!DG55,0)</f>
        <v>0</v>
      </c>
      <c r="ACV52" s="248">
        <f>IF(ACV$6=$AAP$5,成绩录入!DH55,0)</f>
        <v>0</v>
      </c>
      <c r="ACW52" s="248">
        <f>IF(ACW$6=$AAP$5,成绩录入!DI55,0)</f>
        <v>0</v>
      </c>
      <c r="ACX52" s="248">
        <f>IF(ACX$6=$AAP$5,成绩录入!DJ55,0)</f>
        <v>0</v>
      </c>
      <c r="ACY52" s="248">
        <f>IF(ACY$6=$AAP$5,成绩录入!DK55,0)</f>
        <v>0</v>
      </c>
      <c r="ACZ52" s="248">
        <f>IF(ACZ$6=$AAP$5,成绩录入!DL55,0)</f>
        <v>0</v>
      </c>
      <c r="ADA52" s="248">
        <f>IF(ADA$6=$AAP$5,成绩录入!DM55,0)</f>
        <v>0</v>
      </c>
      <c r="ADB52" s="248">
        <f>IF(ADB$6=$AAP$5,成绩录入!DN55,0)</f>
        <v>0</v>
      </c>
      <c r="ADC52" s="248">
        <f>IF(ADC$6=$AAP$5,成绩录入!DO55,0)</f>
        <v>0</v>
      </c>
      <c r="ADD52" s="248">
        <f>IF(ADD$6=$AAP$5,成绩录入!DP55,0)</f>
        <v>0</v>
      </c>
      <c r="ADE52" s="248">
        <f>IF(ADE$6=$AAP$5,成绩录入!DQ55,0)</f>
        <v>0</v>
      </c>
      <c r="ADF52" s="248">
        <f>IF(ADF$6=$AAP$5,成绩录入!DR55,0)</f>
        <v>0</v>
      </c>
      <c r="ADG52" s="248">
        <f>IF(ADG$6=$AAP$5,成绩录入!DS55,0)</f>
        <v>0</v>
      </c>
      <c r="ADH52" s="248">
        <f>IF(ADH$6=$AAP$5,成绩录入!DT55,0)</f>
        <v>0</v>
      </c>
      <c r="ADI52" s="248">
        <f>IF(ADI$6=$AAP$5,成绩录入!DU55,0)</f>
        <v>0</v>
      </c>
      <c r="ADJ52" s="248">
        <f>IF(ADJ$6=$AAP$5,成绩录入!DV55,0)</f>
        <v>0</v>
      </c>
      <c r="ADK52" s="248">
        <f>IF(ADK$6=$AAP$5,成绩录入!DW55,0)</f>
        <v>0</v>
      </c>
      <c r="ADL52" s="248">
        <f>IF(ADL$6=$AAP$5,成绩录入!DX55,0)</f>
        <v>0</v>
      </c>
      <c r="ADM52" s="248">
        <f>IF(ADM$6=$AAP$5,成绩录入!DY55,0)</f>
        <v>0</v>
      </c>
      <c r="ADN52" s="248">
        <f>IF(ADN$6=$AAP$5,成绩录入!DZ55,0)</f>
        <v>0</v>
      </c>
      <c r="ADO52" s="248">
        <f>IF(ADO$6=$AAP$5,成绩录入!EA55,0)</f>
        <v>0</v>
      </c>
      <c r="ADP52" s="248">
        <f>IF(ADP$6=$AAP$5,成绩录入!EB55,0)</f>
        <v>0</v>
      </c>
      <c r="ADQ52" s="248">
        <f>IF(ADQ$6=$AAP$5,成绩录入!EC55,0)</f>
        <v>0</v>
      </c>
      <c r="ADR52" s="248">
        <f>IF(ADR$6=$AAP$5,成绩录入!ED55,0)</f>
        <v>0</v>
      </c>
      <c r="ADS52" s="248">
        <f>IF(ADS$6=$AAP$5,成绩录入!EE55,0)</f>
        <v>0</v>
      </c>
      <c r="ADT52" s="248">
        <f>IF(ADT$6=$AAP$5,成绩录入!EF55,0)</f>
        <v>0</v>
      </c>
      <c r="ADU52" s="248">
        <f>IF(ADU$6=$AAP$5,成绩录入!EG55,0)</f>
        <v>0</v>
      </c>
      <c r="ADV52" s="248">
        <f>IF(ADV$6=$AAP$5,成绩录入!EH55,0)</f>
        <v>0</v>
      </c>
      <c r="ADW52" s="248">
        <f>IF(ADW$6=$AAP$5,成绩录入!EI55,0)</f>
        <v>0</v>
      </c>
      <c r="ADX52" s="248">
        <f>IF(ADX$6=$AAP$5,成绩录入!EJ55,0)</f>
        <v>0</v>
      </c>
      <c r="ADY52" s="248">
        <f>IF(ADY$6=$AAP$5,成绩录入!EK55,0)</f>
        <v>0</v>
      </c>
      <c r="ADZ52" s="248">
        <f>IF(ADZ$6=$AAP$5,成绩录入!EL55,0)</f>
        <v>0</v>
      </c>
      <c r="AEA52" s="248">
        <f>IF(AEA$6=$AAP$5,成绩录入!EM55,0)</f>
        <v>0</v>
      </c>
      <c r="AEB52" s="248">
        <f>IF(AEB$6=$AAP$5,成绩录入!EN55,0)</f>
        <v>0</v>
      </c>
      <c r="AEC52" s="248">
        <f>IF(AEC$6=$AAP$5,成绩录入!EO55,0)</f>
        <v>0</v>
      </c>
      <c r="AED52" s="248">
        <f>IF(AED$6=$AAP$5,成绩录入!EP55,0)</f>
        <v>0</v>
      </c>
      <c r="AEE52" s="248">
        <f>IF(AEE$6=$AAP$5,成绩录入!EQ55,0)</f>
        <v>0</v>
      </c>
      <c r="AEF52" s="248">
        <f>IF(AEF$6=$AAP$5,成绩录入!ER55,0)</f>
        <v>0</v>
      </c>
      <c r="AEG52" s="248">
        <f>IF(AEG$6=$AAP$5,成绩录入!ES55,0)</f>
        <v>0</v>
      </c>
      <c r="AEH52" s="248">
        <f>IF(AEH$6=$AAP$5,成绩录入!ET55,0)</f>
        <v>0</v>
      </c>
      <c r="AEI52" s="248">
        <f>IF(AEI$6=$AAP$5,成绩录入!EU55,0)</f>
        <v>0</v>
      </c>
      <c r="AEJ52" s="248">
        <f>IF(AEJ$6=$AAP$5,成绩录入!EV55,0)</f>
        <v>0</v>
      </c>
      <c r="AEK52" s="248">
        <f>IF(AEK$6=$AAP$5,成绩录入!EW55,0)</f>
        <v>0</v>
      </c>
      <c r="AEL52" s="248">
        <f>IF(AEL$6=$AAP$5,成绩录入!EX55,0)</f>
        <v>0</v>
      </c>
      <c r="AEM52" s="218">
        <f t="shared" si="34"/>
        <v>0</v>
      </c>
      <c r="AEN52" s="166"/>
      <c r="AEO52" s="166"/>
      <c r="AEP52" s="247">
        <f>IF(AEP$6=$AEO$5,成绩录入!BC55,0)</f>
        <v>0</v>
      </c>
      <c r="AEQ52" s="248">
        <f>IF(AEQ$6=$AEO$5,成绩录入!BD55,0)</f>
        <v>0</v>
      </c>
      <c r="AER52" s="248">
        <f>IF(AER$6=$AEO$5,成绩录入!BE55,0)</f>
        <v>0</v>
      </c>
      <c r="AES52" s="248">
        <f>IF(AES$6=$AEO$5,成绩录入!BF55,0)</f>
        <v>0</v>
      </c>
      <c r="AET52" s="248">
        <f>IF(AET$6=$AEO$5,成绩录入!BG55,0)</f>
        <v>0</v>
      </c>
      <c r="AEU52" s="248">
        <f>IF(AEU$6=$AEO$5,成绩录入!BH55,0)</f>
        <v>0</v>
      </c>
      <c r="AEV52" s="248">
        <f>IF(AEV$6=$AEO$5,成绩录入!BI55,0)</f>
        <v>0</v>
      </c>
      <c r="AEW52" s="248">
        <f>IF(AEW$6=$AEO$5,成绩录入!BJ55,0)</f>
        <v>0</v>
      </c>
      <c r="AEX52" s="248">
        <f>IF(AEX$6=$AEO$5,成绩录入!BK55,0)</f>
        <v>0</v>
      </c>
      <c r="AEY52" s="248">
        <f>IF(AEY$6=$AEO$5,成绩录入!BL55,0)</f>
        <v>0</v>
      </c>
      <c r="AEZ52" s="248">
        <f>IF(AEZ$6=$AEO$5,成绩录入!BM55,0)</f>
        <v>0</v>
      </c>
      <c r="AFA52" s="248">
        <f>IF(AFA$6=$AEO$5,成绩录入!BN55,0)</f>
        <v>0</v>
      </c>
      <c r="AFB52" s="248">
        <f>IF(AFB$6=$AEO$5,成绩录入!BO55,0)</f>
        <v>0</v>
      </c>
      <c r="AFC52" s="248">
        <f>IF(AFC$6=$AEO$5,成绩录入!BP55,0)</f>
        <v>0</v>
      </c>
      <c r="AFD52" s="248">
        <f>IF(AFD$6=$AEO$5,成绩录入!BQ55,0)</f>
        <v>0</v>
      </c>
      <c r="AFE52" s="248">
        <f>IF(AFE$6=$AEO$5,成绩录入!BR55,0)</f>
        <v>0</v>
      </c>
      <c r="AFF52" s="248">
        <f>IF(AFF$6=$AEO$5,成绩录入!BS55,0)</f>
        <v>0</v>
      </c>
      <c r="AFG52" s="248">
        <f>IF(AFG$6=$AEO$5,成绩录入!BT55,0)</f>
        <v>0</v>
      </c>
      <c r="AFH52" s="248">
        <f>IF(AFH$6=$AEO$5,成绩录入!BU55,0)</f>
        <v>0</v>
      </c>
      <c r="AFI52" s="248">
        <f>IF(AFI$6=$AEO$5,成绩录入!BV55,0)</f>
        <v>0</v>
      </c>
      <c r="AFJ52" s="248">
        <f>IF(AFJ$6=$AEO$5,成绩录入!BW55,0)</f>
        <v>0</v>
      </c>
      <c r="AFK52" s="248">
        <f>IF(AFK$6=$AEO$5,成绩录入!BX55,0)</f>
        <v>0</v>
      </c>
      <c r="AFL52" s="248">
        <f>IF(AFL$6=$AEO$5,成绩录入!BY55,0)</f>
        <v>0</v>
      </c>
      <c r="AFM52" s="248">
        <f>IF(AFM$6=$AEO$5,成绩录入!BZ55,0)</f>
        <v>0</v>
      </c>
      <c r="AFN52" s="248">
        <f>IF(AFN$6=$AEO$5,成绩录入!CA55,0)</f>
        <v>0</v>
      </c>
      <c r="AFO52" s="248">
        <f>IF(AFO$6=$AEO$5,成绩录入!CB55,0)</f>
        <v>0</v>
      </c>
      <c r="AFP52" s="248">
        <f>IF(AFP$6=$AEO$5,成绩录入!CC55,0)</f>
        <v>0</v>
      </c>
      <c r="AFQ52" s="248">
        <f>IF(AFQ$6=$AEO$5,成绩录入!CD55,0)</f>
        <v>0</v>
      </c>
      <c r="AFR52" s="248">
        <f>IF(AFR$6=$AEO$5,成绩录入!CE55,0)</f>
        <v>0</v>
      </c>
      <c r="AFS52" s="248">
        <f>IF(AFS$6=$AEO$5,成绩录入!CF55,0)</f>
        <v>0</v>
      </c>
      <c r="AFT52" s="248">
        <f>IF(AFT$6=$AEO$5,成绩录入!CG55,0)</f>
        <v>0</v>
      </c>
      <c r="AFU52" s="248">
        <f>IF(AFU$6=$AEO$5,成绩录入!CH55,0)</f>
        <v>0</v>
      </c>
      <c r="AFV52" s="248">
        <f>IF(AFV$6=$AEO$5,成绩录入!CI55,0)</f>
        <v>0</v>
      </c>
      <c r="AFW52" s="248">
        <f>IF(AFW$6=$AEO$5,成绩录入!CJ55,0)</f>
        <v>0</v>
      </c>
      <c r="AFX52" s="248">
        <f>IF(AFX$6=$AEO$5,成绩录入!CK55,0)</f>
        <v>0</v>
      </c>
      <c r="AFY52" s="248">
        <f>IF(AFY$6=$AEO$5,成绩录入!CL55,0)</f>
        <v>0</v>
      </c>
      <c r="AFZ52" s="248">
        <f>IF(AFZ$6=$AEO$5,成绩录入!CM55,0)</f>
        <v>0</v>
      </c>
      <c r="AGA52" s="248">
        <f>IF(AGA$6=$AEO$5,成绩录入!CN55,0)</f>
        <v>0</v>
      </c>
      <c r="AGB52" s="248">
        <f>IF(AGB$6=$AEO$5,成绩录入!CO55,0)</f>
        <v>0</v>
      </c>
      <c r="AGC52" s="248">
        <f>IF(AGC$6=$AEO$5,成绩录入!CP55,0)</f>
        <v>0</v>
      </c>
      <c r="AGD52" s="248">
        <f>IF(AGD$6=$AEO$5,成绩录入!CQ55,0)</f>
        <v>0</v>
      </c>
      <c r="AGE52" s="248">
        <f>IF(AGE$6=$AEO$5,成绩录入!CR55,0)</f>
        <v>0</v>
      </c>
      <c r="AGF52" s="248">
        <f>IF(AGF$6=$AEO$5,成绩录入!CS55,0)</f>
        <v>0</v>
      </c>
      <c r="AGG52" s="248">
        <f>IF(AGG$6=$AEO$5,成绩录入!CT55,0)</f>
        <v>0</v>
      </c>
      <c r="AGH52" s="248">
        <f>IF(AGH$6=$AEO$5,成绩录入!CU55,0)</f>
        <v>0</v>
      </c>
      <c r="AGI52" s="248">
        <f>IF(AGI$6=$AEO$5,成绩录入!CV55,0)</f>
        <v>0</v>
      </c>
      <c r="AGJ52" s="248">
        <f>IF(AGJ$6=$AEO$5,成绩录入!CW55,0)</f>
        <v>0</v>
      </c>
      <c r="AGK52" s="248">
        <f>IF(AGK$6=$AEO$5,成绩录入!CX55,0)</f>
        <v>0</v>
      </c>
      <c r="AGL52" s="248">
        <f>IF(AGL$6=$AEO$5,成绩录入!CY55,0)</f>
        <v>0</v>
      </c>
      <c r="AGM52" s="248">
        <f>IF(AGM$6=$AEO$5,成绩录入!CZ55,0)</f>
        <v>0</v>
      </c>
      <c r="AGN52" s="248">
        <f>IF(AGN$6=$AEO$5,成绩录入!DA55,0)</f>
        <v>0</v>
      </c>
      <c r="AGO52" s="248">
        <f>IF(AGO$6=$AEO$5,成绩录入!DB55,0)</f>
        <v>0</v>
      </c>
      <c r="AGP52" s="248">
        <f>IF(AGP$6=$AEO$5,成绩录入!DC55,0)</f>
        <v>0</v>
      </c>
      <c r="AGQ52" s="248">
        <f>IF(AGQ$6=$AEO$5,成绩录入!DD55,0)</f>
        <v>0</v>
      </c>
      <c r="AGR52" s="248">
        <f>IF(AGR$6=$AEO$5,成绩录入!DE55,0)</f>
        <v>0</v>
      </c>
      <c r="AGS52" s="248">
        <f>IF(AGS$6=$AEO$5,成绩录入!DF55,0)</f>
        <v>0</v>
      </c>
      <c r="AGT52" s="248">
        <f>IF(AGT$6=$AEO$5,成绩录入!DG55,0)</f>
        <v>0</v>
      </c>
      <c r="AGU52" s="248">
        <f>IF(AGU$6=$AEO$5,成绩录入!DH55,0)</f>
        <v>0</v>
      </c>
      <c r="AGV52" s="248">
        <f>IF(AGV$6=$AEO$5,成绩录入!DI55,0)</f>
        <v>0</v>
      </c>
      <c r="AGW52" s="248">
        <f>IF(AGW$6=$AEO$5,成绩录入!DJ55,0)</f>
        <v>0</v>
      </c>
      <c r="AGX52" s="248">
        <f>IF(AGX$6=$AEO$5,成绩录入!DK55,0)</f>
        <v>0</v>
      </c>
      <c r="AGY52" s="248">
        <f>IF(AGY$6=$AEO$5,成绩录入!DL55,0)</f>
        <v>0</v>
      </c>
      <c r="AGZ52" s="248">
        <f>IF(AGZ$6=$AEO$5,成绩录入!DM55,0)</f>
        <v>0</v>
      </c>
      <c r="AHA52" s="248">
        <f>IF(AHA$6=$AEO$5,成绩录入!DN55,0)</f>
        <v>0</v>
      </c>
      <c r="AHB52" s="248">
        <f>IF(AHB$6=$AEO$5,成绩录入!DO55,0)</f>
        <v>0</v>
      </c>
      <c r="AHC52" s="248">
        <f>IF(AHC$6=$AEO$5,成绩录入!DP55,0)</f>
        <v>0</v>
      </c>
      <c r="AHD52" s="248">
        <f>IF(AHD$6=$AEO$5,成绩录入!DQ55,0)</f>
        <v>0</v>
      </c>
      <c r="AHE52" s="248">
        <f>IF(AHE$6=$AEO$5,成绩录入!DR55,0)</f>
        <v>0</v>
      </c>
      <c r="AHF52" s="248">
        <f>IF(AHF$6=$AEO$5,成绩录入!DS55,0)</f>
        <v>0</v>
      </c>
      <c r="AHG52" s="248">
        <f>IF(AHG$6=$AEO$5,成绩录入!DT55,0)</f>
        <v>0</v>
      </c>
      <c r="AHH52" s="248">
        <f>IF(AHH$6=$AEO$5,成绩录入!DU55,0)</f>
        <v>0</v>
      </c>
      <c r="AHI52" s="248">
        <f>IF(AHI$6=$AEO$5,成绩录入!DV55,0)</f>
        <v>0</v>
      </c>
      <c r="AHJ52" s="248">
        <f>IF(AHJ$6=$AEO$5,成绩录入!DW55,0)</f>
        <v>0</v>
      </c>
      <c r="AHK52" s="248">
        <f>IF(AHK$6=$AEO$5,成绩录入!DX55,0)</f>
        <v>0</v>
      </c>
      <c r="AHL52" s="248">
        <f>IF(AHL$6=$AEO$5,成绩录入!DY55,0)</f>
        <v>0</v>
      </c>
      <c r="AHM52" s="248">
        <f>IF(AHM$6=$AEO$5,成绩录入!DZ55,0)</f>
        <v>0</v>
      </c>
      <c r="AHN52" s="248">
        <f>IF(AHN$6=$AEO$5,成绩录入!EA55,0)</f>
        <v>0</v>
      </c>
      <c r="AHO52" s="248">
        <f>IF(AHO$6=$AEO$5,成绩录入!EB55,0)</f>
        <v>0</v>
      </c>
      <c r="AHP52" s="248">
        <f>IF(AHP$6=$AEO$5,成绩录入!EC55,0)</f>
        <v>0</v>
      </c>
      <c r="AHQ52" s="248">
        <f>IF(AHQ$6=$AEO$5,成绩录入!ED55,0)</f>
        <v>0</v>
      </c>
      <c r="AHR52" s="248">
        <f>IF(AHR$6=$AEO$5,成绩录入!EE55,0)</f>
        <v>0</v>
      </c>
      <c r="AHS52" s="248">
        <f>IF(AHS$6=$AEO$5,成绩录入!EF55,0)</f>
        <v>0</v>
      </c>
      <c r="AHT52" s="248">
        <f>IF(AHT$6=$AEO$5,成绩录入!EG55,0)</f>
        <v>0</v>
      </c>
      <c r="AHU52" s="248">
        <f>IF(AHU$6=$AEO$5,成绩录入!EH55,0)</f>
        <v>0</v>
      </c>
      <c r="AHV52" s="248">
        <f>IF(AHV$6=$AEO$5,成绩录入!EI55,0)</f>
        <v>0</v>
      </c>
      <c r="AHW52" s="248">
        <f>IF(AHW$6=$AEO$5,成绩录入!EJ55,0)</f>
        <v>0</v>
      </c>
      <c r="AHX52" s="248">
        <f>IF(AHX$6=$AEO$5,成绩录入!EK55,0)</f>
        <v>0</v>
      </c>
      <c r="AHY52" s="248">
        <f>IF(AHY$6=$AEO$5,成绩录入!EL55,0)</f>
        <v>0</v>
      </c>
      <c r="AHZ52" s="248">
        <f>IF(AHZ$6=$AEO$5,成绩录入!EM55,0)</f>
        <v>0</v>
      </c>
      <c r="AIA52" s="248">
        <f>IF(AIA$6=$AEO$5,成绩录入!EN55,0)</f>
        <v>0</v>
      </c>
      <c r="AIB52" s="248">
        <f>IF(AIB$6=$AEO$5,成绩录入!EO55,0)</f>
        <v>0</v>
      </c>
      <c r="AIC52" s="248">
        <f>IF(AIC$6=$AEO$5,成绩录入!EP55,0)</f>
        <v>0</v>
      </c>
      <c r="AID52" s="248">
        <f>IF(AID$6=$AEO$5,成绩录入!EQ55,0)</f>
        <v>0</v>
      </c>
      <c r="AIE52" s="248">
        <f>IF(AIE$6=$AEO$5,成绩录入!ER55,0)</f>
        <v>0</v>
      </c>
      <c r="AIF52" s="248">
        <f>IF(AIF$6=$AEO$5,成绩录入!ES55,0)</f>
        <v>0</v>
      </c>
      <c r="AIG52" s="248">
        <f>IF(AIG$6=$AEO$5,成绩录入!ET55,0)</f>
        <v>0</v>
      </c>
      <c r="AIH52" s="248">
        <f>IF(AIH$6=$AEO$5,成绩录入!EU55,0)</f>
        <v>0</v>
      </c>
      <c r="AII52" s="248">
        <f>IF(AII$6=$AEO$5,成绩录入!EV55,0)</f>
        <v>0</v>
      </c>
      <c r="AIJ52" s="248">
        <f>IF(AIJ$6=$AEO$5,成绩录入!EW55,0)</f>
        <v>0</v>
      </c>
      <c r="AIK52" s="248">
        <f>IF(AIK$6=$AEO$5,成绩录入!EX55,0)</f>
        <v>0</v>
      </c>
      <c r="AIL52" s="218">
        <f t="shared" si="35"/>
        <v>0</v>
      </c>
      <c r="AIN52" s="214" t="str">
        <f>初始录入!A57</f>
        <v/>
      </c>
      <c r="AIO52" s="215">
        <f>初始录入!B57</f>
        <v>0</v>
      </c>
      <c r="AIP52" s="216">
        <f>初始录入!C57</f>
        <v>0</v>
      </c>
      <c r="AIQ52" s="314">
        <f>IF(平时!D50&lt;&gt;"",平时!D50,0)</f>
        <v>0</v>
      </c>
      <c r="AIR52" s="324" t="str">
        <f t="shared" si="89"/>
        <v/>
      </c>
      <c r="AIS52" s="314">
        <f>IF(过程!D50&lt;&gt;"",过程!D50,0)</f>
        <v>0</v>
      </c>
      <c r="AIT52" s="324" t="str">
        <f t="shared" si="90"/>
        <v/>
      </c>
      <c r="AIU52" s="216">
        <f>IF(期末!D50&lt;&gt;"",期末!D50,0)</f>
        <v>0</v>
      </c>
      <c r="AIV52" s="324" t="str">
        <f t="shared" si="91"/>
        <v/>
      </c>
      <c r="AIW52" s="325">
        <f t="shared" si="92"/>
        <v>0</v>
      </c>
      <c r="AIX52" s="314">
        <f>IF(平时!E50&lt;&gt;"",平时!E50,0)</f>
        <v>0</v>
      </c>
      <c r="AIY52" s="324" t="str">
        <f t="shared" si="93"/>
        <v/>
      </c>
      <c r="AIZ52" s="314">
        <f>IF(过程!E50&lt;&gt;"",过程!E50,0)</f>
        <v>0</v>
      </c>
      <c r="AJA52" s="324" t="str">
        <f t="shared" si="94"/>
        <v/>
      </c>
      <c r="AJB52" s="216">
        <f>IF(期末!E50&lt;&gt;"",期末!E50,0)</f>
        <v>0</v>
      </c>
      <c r="AJC52" s="324" t="str">
        <f t="shared" si="95"/>
        <v/>
      </c>
      <c r="AJD52" s="325">
        <f t="shared" si="96"/>
        <v>0</v>
      </c>
      <c r="AJE52" s="314">
        <f>IF(平时!F50&lt;&gt;"",平时!F50,0)</f>
        <v>0</v>
      </c>
      <c r="AJF52" s="324" t="str">
        <f t="shared" si="97"/>
        <v/>
      </c>
      <c r="AJG52" s="314">
        <f>IF(过程!F50&lt;&gt;"",过程!F50,0)</f>
        <v>0</v>
      </c>
      <c r="AJH52" s="324" t="str">
        <f t="shared" si="98"/>
        <v/>
      </c>
      <c r="AJI52" s="216">
        <f>IF(期末!F50&lt;&gt;"",期末!F50,0)</f>
        <v>0</v>
      </c>
      <c r="AJJ52" s="324" t="str">
        <f t="shared" si="99"/>
        <v/>
      </c>
      <c r="AJK52" s="325">
        <f t="shared" si="100"/>
        <v>0</v>
      </c>
      <c r="AJL52" s="314">
        <f>IF(平时!G50&lt;&gt;"",平时!G50,0)</f>
        <v>0</v>
      </c>
      <c r="AJM52" s="324" t="str">
        <f t="shared" si="101"/>
        <v/>
      </c>
      <c r="AJN52" s="314">
        <f>IF(过程!G50&lt;&gt;"",过程!G50,0)</f>
        <v>0</v>
      </c>
      <c r="AJO52" s="324" t="str">
        <f t="shared" si="102"/>
        <v/>
      </c>
      <c r="AJP52" s="216">
        <f>IF(期末!G50&lt;&gt;"",期末!G50,0)</f>
        <v>0</v>
      </c>
      <c r="AJQ52" s="324" t="str">
        <f t="shared" si="103"/>
        <v/>
      </c>
      <c r="AJR52" s="325">
        <f t="shared" si="104"/>
        <v>0</v>
      </c>
      <c r="AJS52" s="314">
        <f>IF(平时!H50&lt;&gt;"",平时!H50,0)</f>
        <v>0</v>
      </c>
      <c r="AJT52" s="324" t="str">
        <f t="shared" si="105"/>
        <v/>
      </c>
      <c r="AJU52" s="314">
        <f>IF(过程!H50&lt;&gt;"",过程!H50,0)</f>
        <v>0</v>
      </c>
      <c r="AJV52" s="324" t="str">
        <f t="shared" si="106"/>
        <v/>
      </c>
      <c r="AJW52" s="216">
        <f>IF(期末!H50&lt;&gt;"",期末!H50,0)</f>
        <v>0</v>
      </c>
      <c r="AJX52" s="324" t="str">
        <f t="shared" si="107"/>
        <v/>
      </c>
      <c r="AJY52" s="326">
        <f t="shared" si="108"/>
        <v>0</v>
      </c>
      <c r="AKA52" s="216" t="str">
        <f>初始录入!A57</f>
        <v/>
      </c>
      <c r="AKB52" s="216">
        <f>初始录入!B57</f>
        <v>0</v>
      </c>
      <c r="AKC52" s="216">
        <f>初始录入!C57</f>
        <v>0</v>
      </c>
      <c r="AKD52" s="327" t="str">
        <f>IF(初始录入!$E57=初始录入!$K$2,达成度!$D65,"")</f>
        <v/>
      </c>
      <c r="AKE52" s="327" t="str">
        <f>IF(初始录入!$E57=初始录入!$K$3,达成度!D65,"")</f>
        <v/>
      </c>
      <c r="AKF52" s="216" t="str">
        <f>IF(初始录入!$E57=初始录入!$K$4,达成度!D65,"")</f>
        <v/>
      </c>
      <c r="AKG52" s="216" t="str">
        <f>IF(初始录入!$E57=初始录入!$K$5,达成度!D65,"")</f>
        <v/>
      </c>
      <c r="AKH52" s="327" t="str">
        <f>IF(初始录入!$E57=初始录入!$K$2,达成度!E65,"")</f>
        <v/>
      </c>
      <c r="AKI52" s="327" t="str">
        <f>IF(初始录入!$E57=初始录入!$K$3,达成度!E65,"")</f>
        <v/>
      </c>
      <c r="AKJ52" s="216" t="str">
        <f>IF(初始录入!$E57=初始录入!$K$4,达成度!E65,"")</f>
        <v/>
      </c>
      <c r="AKK52" s="216" t="str">
        <f>IF(初始录入!$E57=初始录入!$K$5,达成度!E65,"")</f>
        <v/>
      </c>
      <c r="AKL52" s="327" t="str">
        <f>IF(初始录入!$E57=初始录入!$K$2,达成度!F65,"")</f>
        <v/>
      </c>
      <c r="AKM52" s="327" t="str">
        <f>IF(初始录入!$E57=初始录入!$K$3,达成度!F65,"")</f>
        <v/>
      </c>
      <c r="AKN52" s="216" t="str">
        <f>IF(初始录入!$E57=初始录入!$K$4,达成度!F65,"")</f>
        <v/>
      </c>
      <c r="AKO52" s="216" t="str">
        <f>IF(初始录入!$E57=初始录入!$K$5,达成度!F65,"")</f>
        <v/>
      </c>
      <c r="AKP52" s="327" t="str">
        <f>IF(初始录入!$E57=初始录入!$K$2,达成度!H65,"")</f>
        <v/>
      </c>
      <c r="AKQ52" s="327" t="str">
        <f>IF(初始录入!$E57=初始录入!$K$3,达成度!H65,"")</f>
        <v/>
      </c>
      <c r="AKR52" s="216" t="str">
        <f>IF(初始录入!$E57=初始录入!$K$4,达成度!H65,"")</f>
        <v/>
      </c>
      <c r="AKS52" s="216" t="str">
        <f>IF(初始录入!$E57=初始录入!$K$5,达成度!H65,"")</f>
        <v/>
      </c>
      <c r="AKT52" s="327" t="str">
        <f>IF(初始录入!$E57=初始录入!$K$2,达成度!I65,"")</f>
        <v/>
      </c>
      <c r="AKU52" s="327" t="str">
        <f>IF(初始录入!$E57=初始录入!$K$3,达成度!I65,"")</f>
        <v/>
      </c>
      <c r="AKV52" s="216" t="str">
        <f>IF(初始录入!$E57=初始录入!$K$4,达成度!I65,"")</f>
        <v/>
      </c>
      <c r="AKW52" s="216" t="str">
        <f>IF(初始录入!$E57=初始录入!$K$5,达成度!I65,"")</f>
        <v/>
      </c>
      <c r="AKX52" s="327" t="str">
        <f>IF(初始录入!$E57=初始录入!$K$2,达成度!J65,"")</f>
        <v/>
      </c>
      <c r="AKY52" s="327" t="str">
        <f>IF(初始录入!$E57=初始录入!$K$3,达成度!J65,"")</f>
        <v/>
      </c>
      <c r="AKZ52" s="216" t="str">
        <f>IF(初始录入!$E57=初始录入!$K$4,达成度!J65,"")</f>
        <v/>
      </c>
      <c r="ALA52" s="216" t="str">
        <f>IF(初始录入!$E57=初始录入!$K$5,达成度!J65,"")</f>
        <v/>
      </c>
      <c r="ALB52" s="327" t="str">
        <f>IF(初始录入!$E57=初始录入!$K$2,达成度!L65,"")</f>
        <v/>
      </c>
      <c r="ALC52" s="327" t="str">
        <f>IF(初始录入!$E57=初始录入!$K$3,达成度!L65,"")</f>
        <v/>
      </c>
      <c r="ALD52" s="216" t="str">
        <f>IF(初始录入!$E57=初始录入!$K$4,达成度!L65,"")</f>
        <v/>
      </c>
      <c r="ALE52" s="216" t="str">
        <f>IF(初始录入!$E57=初始录入!$K$5,达成度!L65,"")</f>
        <v/>
      </c>
      <c r="ALF52" s="327" t="str">
        <f>IF(初始录入!$E57=初始录入!$K$2,达成度!M65,"")</f>
        <v/>
      </c>
      <c r="ALG52" s="327" t="str">
        <f>IF(初始录入!$E57=初始录入!$K$3,达成度!M65,"")</f>
        <v/>
      </c>
      <c r="ALH52" s="216" t="str">
        <f>IF(初始录入!$E57=初始录入!$K$4,达成度!M65,"")</f>
        <v/>
      </c>
      <c r="ALI52" s="216" t="str">
        <f>IF(初始录入!$E57=初始录入!$K$5,达成度!M65,"")</f>
        <v/>
      </c>
      <c r="ALJ52" s="327" t="str">
        <f>IF(初始录入!$E57=初始录入!$K$2,达成度!N65,"")</f>
        <v/>
      </c>
      <c r="ALK52" s="327" t="str">
        <f>IF(初始录入!$E57=初始录入!$K$3,达成度!N65,"")</f>
        <v/>
      </c>
      <c r="ALL52" s="216" t="str">
        <f>IF(初始录入!$E57=初始录入!$K$4,达成度!N65,"")</f>
        <v/>
      </c>
      <c r="ALM52" s="216" t="str">
        <f>IF(初始录入!$E57=初始录入!$K$5,达成度!N65,"")</f>
        <v/>
      </c>
      <c r="ALN52" s="327" t="str">
        <f>IF(初始录入!$E57=初始录入!$K$2,达成度!P65,"")</f>
        <v/>
      </c>
      <c r="ALO52" s="327" t="str">
        <f>IF(初始录入!$E57=初始录入!$K$3,达成度!P65,"")</f>
        <v/>
      </c>
      <c r="ALP52" s="216" t="str">
        <f>IF(初始录入!$E57=初始录入!$K$4,达成度!P65,"")</f>
        <v/>
      </c>
      <c r="ALQ52" s="216" t="str">
        <f>IF(初始录入!$E57=初始录入!$K$5,达成度!P65,"")</f>
        <v/>
      </c>
      <c r="ALR52" s="327" t="str">
        <f>IF(初始录入!$E57=初始录入!$K$2,达成度!Q65,"")</f>
        <v/>
      </c>
      <c r="ALS52" s="327" t="str">
        <f>IF(初始录入!$E57=初始录入!$K$3,达成度!Q65,"")</f>
        <v/>
      </c>
      <c r="ALT52" s="216" t="str">
        <f>IF(初始录入!$E57=初始录入!$K$4,达成度!Q65,"")</f>
        <v/>
      </c>
      <c r="ALU52" s="216" t="str">
        <f>IF(初始录入!$E57=初始录入!$K$5,达成度!Q65,"")</f>
        <v/>
      </c>
      <c r="ALV52" s="327" t="str">
        <f>IF(初始录入!$E57=初始录入!$K$2,达成度!R65,"")</f>
        <v/>
      </c>
      <c r="ALW52" s="327" t="str">
        <f>IF(初始录入!$E57=初始录入!$K$3,达成度!R65,"")</f>
        <v/>
      </c>
      <c r="ALX52" s="216" t="str">
        <f>IF(初始录入!$E57=初始录入!$K$4,达成度!R65,"")</f>
        <v/>
      </c>
      <c r="ALY52" s="216"/>
      <c r="ALZ52" s="327" t="str">
        <f>IF(初始录入!$E57=初始录入!$K$2,达成度!T65,"")</f>
        <v/>
      </c>
      <c r="AMA52" s="327" t="str">
        <f>IF(初始录入!$E57=初始录入!$K$3,达成度!T65,"")</f>
        <v/>
      </c>
      <c r="AMB52" s="216" t="str">
        <f>IF(初始录入!$E57=初始录入!$K$4,达成度!T65,"")</f>
        <v/>
      </c>
      <c r="AMC52" s="216" t="str">
        <f>IF(初始录入!$E57=初始录入!$K$5,达成度!T65,"")</f>
        <v/>
      </c>
      <c r="AMD52" s="327" t="str">
        <f>IF(初始录入!$E57=初始录入!$K$2,达成度!U65,"")</f>
        <v/>
      </c>
      <c r="AME52" s="327" t="str">
        <f>IF(初始录入!$E57=初始录入!$K$3,达成度!U65,"")</f>
        <v/>
      </c>
      <c r="AMF52" s="216" t="str">
        <f>IF(初始录入!$E57=初始录入!$K$4,达成度!U65,"")</f>
        <v/>
      </c>
      <c r="AMG52" s="216" t="str">
        <f>IF(初始录入!$E57=初始录入!$K$5,达成度!U65,"")</f>
        <v/>
      </c>
      <c r="AMH52" s="327" t="str">
        <f>IF(初始录入!$E57=初始录入!$K$2,达成度!V65,"")</f>
        <v/>
      </c>
      <c r="AMI52" s="327" t="str">
        <f>IF(初始录入!$E57=初始录入!$K$3,达成度!V65,"")</f>
        <v/>
      </c>
      <c r="AMJ52" s="216" t="str">
        <f>IF(初始录入!$E57=初始录入!$K$4,达成度!W65,"")</f>
        <v/>
      </c>
      <c r="AMK52" s="216" t="str">
        <f>IF(初始录入!$E57=初始录入!$K$5,达成度!W65,"")</f>
        <v/>
      </c>
      <c r="AMM52" s="215">
        <f t="shared" si="114"/>
        <v>45</v>
      </c>
      <c r="AMN52" s="222" t="str">
        <f t="shared" si="109"/>
        <v/>
      </c>
      <c r="AMO52" s="325" t="str">
        <f>IF($AMM52&lt;=$H$7,INDEX(达成度!$G$21:$G$170,$AMM52,1),"")</f>
        <v/>
      </c>
      <c r="AMP52" s="325" t="str">
        <f>IF($AMM52&lt;=$H$7,INDEX(达成度!$K$21:$K$170,$AMM52,1),"")</f>
        <v/>
      </c>
      <c r="AMQ52" s="325" t="str">
        <f>IF($AMM52&lt;=$H$7,INDEX(达成度!$O$21:$O$170,$AMM52,1),"")</f>
        <v/>
      </c>
      <c r="AMR52" s="325" t="str">
        <f>IF($AMM52&lt;=$H$7,INDEX(达成度!$S$21:$S$170,$AMM52,1),"")</f>
        <v/>
      </c>
      <c r="AMS52" s="326" t="str">
        <f>IF($AMM52&lt;=$H$7,INDEX(达成度!$W$21:$W$170,$AMM52,1),"")</f>
        <v/>
      </c>
      <c r="AMT52" s="328"/>
      <c r="AMU52" s="336"/>
      <c r="AMV52" s="222" t="str">
        <f t="shared" si="110"/>
        <v/>
      </c>
      <c r="AMW52" s="325" t="str">
        <f>IF($AMM52&lt;=$I$7,INDEX(达成度!$G$21:$G$170,$AMM52+$H$7,1),"")</f>
        <v/>
      </c>
      <c r="AMX52" s="325" t="str">
        <f>IF($AMM52&lt;=$I$7,INDEX(达成度!$K$21:$K$170,$AMM52+$H$7,1),"")</f>
        <v/>
      </c>
      <c r="AMY52" s="325" t="str">
        <f>IF($AMM52&lt;=$I$7,INDEX(达成度!$O$21:$O$170,$AMM52+$H$7,1),"")</f>
        <v/>
      </c>
      <c r="AMZ52" s="325" t="str">
        <f>IF($AMM52&lt;=$I$7,INDEX(达成度!$S$21:$S$170,$AMM52+$H$7,1),"")</f>
        <v/>
      </c>
      <c r="ANA52" s="326" t="str">
        <f>IF($AMM52&lt;=$I$7,INDEX(达成度!$W$21:$W$170,$AMM52+$H$7,1),"")</f>
        <v/>
      </c>
      <c r="ANB52" s="206"/>
      <c r="ANC52" s="215"/>
      <c r="AND52" s="216" t="str">
        <f t="shared" si="111"/>
        <v/>
      </c>
      <c r="ANE52" s="325" t="str">
        <f>IF($AMM52&lt;=$J$7,INDEX(达成度!$G$21:$G$170,$AMM52+$H$7+$I$7,1),"")</f>
        <v/>
      </c>
      <c r="ANF52" s="325" t="str">
        <f>IF($AMM52&lt;=$J$7,INDEX(达成度!$K$21:$K$170,$AMM52+$H$7+$I$7,1),"")</f>
        <v/>
      </c>
      <c r="ANG52" s="325" t="str">
        <f>IF($AMM52&lt;=$J$7,INDEX(达成度!$O$21:$O$170,$AMM52+$H$7+$I$7,1),"")</f>
        <v/>
      </c>
      <c r="ANH52" s="325" t="str">
        <f>IF($AMM52&lt;=$J$7,INDEX(达成度!$S$21:$S$170,$AMM52+$H$7+$I$7,1),"")</f>
        <v/>
      </c>
      <c r="ANI52" s="326" t="str">
        <f>IF($AMM52&lt;=$J$7,INDEX(达成度!$W$21:$W$170,$AMM52+$H$7+$I$7,1),"")</f>
        <v/>
      </c>
      <c r="ANK52" s="215"/>
      <c r="ANL52" s="216" t="str">
        <f t="shared" si="112"/>
        <v/>
      </c>
      <c r="ANM52" s="325" t="str">
        <f>IF($AMM52&lt;=$K$7,INDEX(达成度!$G$21:$G$170,$AMM52+$H$7+$I$7+$J$7,1),"")</f>
        <v/>
      </c>
      <c r="ANN52" s="325" t="str">
        <f>IF($AMM52&lt;=$K$7,INDEX(达成度!$K$21:$K$170,$AMM52+$H$7+$I$7+$J$7,1),"")</f>
        <v/>
      </c>
      <c r="ANO52" s="325" t="str">
        <f>IF($AMM52&lt;=$K$7,INDEX(达成度!$O$21:$O$170,$AMM52+$H$7+$I$7+$J$7,1),"")</f>
        <v/>
      </c>
      <c r="ANP52" s="325" t="str">
        <f>IF($AMM52&lt;=$K$7,INDEX(达成度!$S$21:$S$170,$AMM52+$H$7+$I$7+$J$7,1),"")</f>
        <v/>
      </c>
      <c r="ANQ52" s="326" t="str">
        <f>IF($AMM52&lt;=$K$7,INDEX(达成度!$W$21:$W$170,$AMM52+$H$7+$I$7+$J$7,1),"")</f>
        <v/>
      </c>
    </row>
    <row r="53" ht="18" customHeight="1" spans="1:1024 1025:1057">
      <c r="A53" s="215" t="str">
        <f>初始录入!A58</f>
        <v/>
      </c>
      <c r="B53" s="216" t="str">
        <f>IF(初始录入!B58&lt;&gt;"",初始录入!B58,"")</f>
        <v/>
      </c>
      <c r="C53" s="216" t="str">
        <f>IF(初始录入!C58&lt;&gt;"",初始录入!C58,"")</f>
        <v/>
      </c>
      <c r="D53" s="216" t="str">
        <f>IF(初始录入!D58&lt;&gt;"",初始录入!D58,"")</f>
        <v/>
      </c>
      <c r="E53" s="218" t="str">
        <f>IF(初始录入!E58&lt;&gt;"",初始录入!E58,"")</f>
        <v/>
      </c>
      <c r="G53" s="330"/>
      <c r="H53" s="295">
        <f>IF(初始录入!E58=H$6,1,0)</f>
        <v>0</v>
      </c>
      <c r="I53" s="295">
        <f>IF(初始录入!E58=I$6,1,0)</f>
        <v>0</v>
      </c>
      <c r="J53" s="295">
        <f>IF(初始录入!E58=J$6,1,0)</f>
        <v>0</v>
      </c>
      <c r="K53" s="321">
        <f>IF(初始录入!E58=K$6,1,0)</f>
        <v>0</v>
      </c>
      <c r="L53" s="28"/>
      <c r="M53" s="282" t="str">
        <f>IF(AND(初始录入!M12&lt;&gt;"试卷",初始录入!M12&lt;&gt;""),初始录入!M12,"")</f>
        <v/>
      </c>
      <c r="N53" s="216">
        <f>IF(AND(初始录入!M12&lt;&gt;"试卷",初始录入!M12&lt;&gt;""),成绩录入!AU7,0)</f>
        <v>0</v>
      </c>
      <c r="O53" s="216"/>
      <c r="P53" s="295"/>
      <c r="Q53" s="216"/>
      <c r="R53" s="216"/>
      <c r="S53" s="218"/>
      <c r="X53" s="28"/>
      <c r="Y53" s="294">
        <v>100</v>
      </c>
      <c r="Z53" s="295">
        <f>成绩录入!$F$7</f>
        <v>0</v>
      </c>
      <c r="AA53" s="295">
        <f>成绩录入!F56</f>
        <v>0</v>
      </c>
      <c r="AB53" s="296">
        <f>IF(初始录入!$M$7&lt;&gt;"",IF(成绩录入!$F$7&lt;&gt;"",IF(初始录入!$P$7="次数",AA53/Z53*Y53,成绩录入!F56),0),0)</f>
        <v>0</v>
      </c>
      <c r="AC53" s="297">
        <f t="shared" si="161"/>
        <v>0</v>
      </c>
      <c r="AD53" s="297">
        <f t="shared" si="162"/>
        <v>0</v>
      </c>
      <c r="AE53" s="297">
        <f t="shared" si="163"/>
        <v>0</v>
      </c>
      <c r="AF53" s="297">
        <f t="shared" si="164"/>
        <v>0</v>
      </c>
      <c r="AG53" s="297">
        <f t="shared" si="165"/>
        <v>0</v>
      </c>
      <c r="AH53" s="298">
        <f t="shared" si="37"/>
        <v>0</v>
      </c>
      <c r="AI53" s="28"/>
      <c r="AJ53" s="260">
        <f>成绩录入!I56</f>
        <v>0</v>
      </c>
      <c r="AK53" s="248">
        <f>成绩录入!J56</f>
        <v>0</v>
      </c>
      <c r="AL53" s="248">
        <f>成绩录入!K56</f>
        <v>0</v>
      </c>
      <c r="AM53" s="248">
        <f>成绩录入!L56</f>
        <v>0</v>
      </c>
      <c r="AN53" s="248">
        <f>成绩录入!M56</f>
        <v>0</v>
      </c>
      <c r="AO53" s="298">
        <f t="shared" si="38"/>
        <v>0</v>
      </c>
      <c r="AP53" s="299"/>
      <c r="AQ53" s="260">
        <f>成绩录入!I56</f>
        <v>0</v>
      </c>
      <c r="AR53" s="248">
        <f>成绩录入!J56</f>
        <v>0</v>
      </c>
      <c r="AS53" s="248">
        <f>成绩录入!K56</f>
        <v>0</v>
      </c>
      <c r="AT53" s="248">
        <f>成绩录入!L56</f>
        <v>0</v>
      </c>
      <c r="AU53" s="248">
        <f>成绩录入!M56</f>
        <v>0</v>
      </c>
      <c r="AV53" s="298">
        <f t="shared" si="39"/>
        <v>0</v>
      </c>
      <c r="AW53" s="299"/>
      <c r="AX53" s="260">
        <f>成绩录入!I56</f>
        <v>0</v>
      </c>
      <c r="AY53" s="248">
        <f>成绩录入!J56</f>
        <v>0</v>
      </c>
      <c r="AZ53" s="248">
        <f>成绩录入!K56</f>
        <v>0</v>
      </c>
      <c r="BA53" s="248">
        <f>成绩录入!L56</f>
        <v>0</v>
      </c>
      <c r="BB53" s="248">
        <f>成绩录入!M56</f>
        <v>0</v>
      </c>
      <c r="BC53" s="298">
        <f t="shared" si="40"/>
        <v>0</v>
      </c>
      <c r="BD53" s="299"/>
      <c r="BE53" s="260">
        <f>成绩录入!I56</f>
        <v>0</v>
      </c>
      <c r="BF53" s="248">
        <f>成绩录入!J56</f>
        <v>0</v>
      </c>
      <c r="BG53" s="248">
        <f>成绩录入!K56</f>
        <v>0</v>
      </c>
      <c r="BH53" s="248">
        <f>成绩录入!L56</f>
        <v>0</v>
      </c>
      <c r="BI53" s="248">
        <f>成绩录入!M56</f>
        <v>0</v>
      </c>
      <c r="BJ53" s="298">
        <f t="shared" si="41"/>
        <v>0</v>
      </c>
      <c r="BK53" s="299"/>
      <c r="BL53" s="260">
        <f>成绩录入!I56</f>
        <v>0</v>
      </c>
      <c r="BM53" s="248">
        <f>成绩录入!J56</f>
        <v>0</v>
      </c>
      <c r="BN53" s="248">
        <f>成绩录入!K56</f>
        <v>0</v>
      </c>
      <c r="BO53" s="248">
        <f>成绩录入!L56</f>
        <v>0</v>
      </c>
      <c r="BP53" s="248">
        <f>成绩录入!M56</f>
        <v>0</v>
      </c>
      <c r="BQ53" s="298">
        <f t="shared" si="42"/>
        <v>0</v>
      </c>
      <c r="BR53" s="300"/>
      <c r="BS53" s="260">
        <f>成绩录入!P56</f>
        <v>0</v>
      </c>
      <c r="BT53" s="248">
        <f>成绩录入!Q56</f>
        <v>0</v>
      </c>
      <c r="BU53" s="248">
        <f>成绩录入!R56</f>
        <v>0</v>
      </c>
      <c r="BV53" s="248">
        <f>成绩录入!S56</f>
        <v>0</v>
      </c>
      <c r="BW53" s="248">
        <f>成绩录入!T56</f>
        <v>0</v>
      </c>
      <c r="BX53" s="248">
        <f>成绩录入!U56</f>
        <v>0</v>
      </c>
      <c r="BY53" s="248">
        <f>成绩录入!V56</f>
        <v>0</v>
      </c>
      <c r="BZ53" s="248">
        <f>成绩录入!W56</f>
        <v>0</v>
      </c>
      <c r="CA53" s="248">
        <f>成绩录入!X56</f>
        <v>0</v>
      </c>
      <c r="CB53" s="248">
        <f>成绩录入!Y56</f>
        <v>0</v>
      </c>
      <c r="CC53" s="298">
        <f t="shared" si="43"/>
        <v>0</v>
      </c>
      <c r="CD53" s="299"/>
      <c r="CE53" s="260">
        <f>成绩录入!P56</f>
        <v>0</v>
      </c>
      <c r="CF53" s="248">
        <f>成绩录入!Q56</f>
        <v>0</v>
      </c>
      <c r="CG53" s="248">
        <f>成绩录入!R56</f>
        <v>0</v>
      </c>
      <c r="CH53" s="248">
        <f>成绩录入!S56</f>
        <v>0</v>
      </c>
      <c r="CI53" s="248">
        <f>成绩录入!T56</f>
        <v>0</v>
      </c>
      <c r="CJ53" s="248">
        <f>成绩录入!U56</f>
        <v>0</v>
      </c>
      <c r="CK53" s="248">
        <f>成绩录入!V56</f>
        <v>0</v>
      </c>
      <c r="CL53" s="248">
        <f>成绩录入!W56</f>
        <v>0</v>
      </c>
      <c r="CM53" s="248">
        <f>成绩录入!X56</f>
        <v>0</v>
      </c>
      <c r="CN53" s="248">
        <f>成绩录入!Y56</f>
        <v>0</v>
      </c>
      <c r="CO53" s="298">
        <f t="shared" si="44"/>
        <v>0</v>
      </c>
      <c r="CP53" s="299"/>
      <c r="CQ53" s="260">
        <f>成绩录入!P56</f>
        <v>0</v>
      </c>
      <c r="CR53" s="248">
        <f>成绩录入!Q56</f>
        <v>0</v>
      </c>
      <c r="CS53" s="248">
        <f>成绩录入!R56</f>
        <v>0</v>
      </c>
      <c r="CT53" s="248">
        <f>成绩录入!S56</f>
        <v>0</v>
      </c>
      <c r="CU53" s="248">
        <f>成绩录入!T56</f>
        <v>0</v>
      </c>
      <c r="CV53" s="248">
        <f>成绩录入!U56</f>
        <v>0</v>
      </c>
      <c r="CW53" s="248">
        <f>成绩录入!V56</f>
        <v>0</v>
      </c>
      <c r="CX53" s="248">
        <f>成绩录入!W56</f>
        <v>0</v>
      </c>
      <c r="CY53" s="248">
        <f>成绩录入!X56</f>
        <v>0</v>
      </c>
      <c r="CZ53" s="248">
        <f>成绩录入!Y56</f>
        <v>0</v>
      </c>
      <c r="DA53" s="298">
        <f t="shared" si="45"/>
        <v>0</v>
      </c>
      <c r="DB53" s="299"/>
      <c r="DC53" s="260">
        <f>成绩录入!P56</f>
        <v>0</v>
      </c>
      <c r="DD53" s="248">
        <f>成绩录入!Q56</f>
        <v>0</v>
      </c>
      <c r="DE53" s="248">
        <f>成绩录入!R56</f>
        <v>0</v>
      </c>
      <c r="DF53" s="248">
        <f>成绩录入!S56</f>
        <v>0</v>
      </c>
      <c r="DG53" s="248">
        <f>成绩录入!T56</f>
        <v>0</v>
      </c>
      <c r="DH53" s="248">
        <f>成绩录入!U56</f>
        <v>0</v>
      </c>
      <c r="DI53" s="248">
        <f>成绩录入!V56</f>
        <v>0</v>
      </c>
      <c r="DJ53" s="248">
        <f>成绩录入!W56</f>
        <v>0</v>
      </c>
      <c r="DK53" s="248">
        <f>成绩录入!X56</f>
        <v>0</v>
      </c>
      <c r="DL53" s="248">
        <f>成绩录入!Y56</f>
        <v>0</v>
      </c>
      <c r="DM53" s="298">
        <f t="shared" si="46"/>
        <v>0</v>
      </c>
      <c r="DN53" s="299"/>
      <c r="DO53" s="260">
        <f>成绩录入!P56</f>
        <v>0</v>
      </c>
      <c r="DP53" s="248">
        <f>成绩录入!Q56</f>
        <v>0</v>
      </c>
      <c r="DQ53" s="248">
        <f>成绩录入!R56</f>
        <v>0</v>
      </c>
      <c r="DR53" s="248">
        <f>成绩录入!S56</f>
        <v>0</v>
      </c>
      <c r="DS53" s="248">
        <f>成绩录入!T56</f>
        <v>0</v>
      </c>
      <c r="DT53" s="248">
        <f>成绩录入!U56</f>
        <v>0</v>
      </c>
      <c r="DU53" s="248">
        <f>成绩录入!V56</f>
        <v>0</v>
      </c>
      <c r="DV53" s="248">
        <f>成绩录入!W56</f>
        <v>0</v>
      </c>
      <c r="DW53" s="248">
        <f>成绩录入!X56</f>
        <v>0</v>
      </c>
      <c r="DX53" s="248">
        <f>成绩录入!Y56</f>
        <v>0</v>
      </c>
      <c r="DY53" s="298">
        <f t="shared" si="47"/>
        <v>0</v>
      </c>
      <c r="DZ53" s="299"/>
      <c r="EA53" s="301" t="e">
        <f t="shared" si="48"/>
        <v>#DIV/0!</v>
      </c>
      <c r="EB53" s="297" t="e">
        <f t="shared" si="49"/>
        <v>#DIV/0!</v>
      </c>
      <c r="EC53" s="297" t="e">
        <f t="shared" si="50"/>
        <v>#DIV/0!</v>
      </c>
      <c r="ED53" s="297" t="e">
        <f t="shared" si="51"/>
        <v>#DIV/0!</v>
      </c>
      <c r="EE53" s="297" t="e">
        <f t="shared" si="52"/>
        <v>#DIV/0!</v>
      </c>
      <c r="EF53" s="302" t="e">
        <f t="shared" si="53"/>
        <v>#DIV/0!</v>
      </c>
      <c r="EG53" s="303"/>
      <c r="EH53" s="304">
        <f t="shared" si="54"/>
        <v>0</v>
      </c>
      <c r="EI53" s="296">
        <f>成绩录入!I56</f>
        <v>0</v>
      </c>
      <c r="EJ53" s="296">
        <f>成绩录入!J56</f>
        <v>0</v>
      </c>
      <c r="EK53" s="296">
        <f>成绩录入!K56</f>
        <v>0</v>
      </c>
      <c r="EL53" s="296">
        <f>成绩录入!L56</f>
        <v>0</v>
      </c>
      <c r="EM53" s="296">
        <f>成绩录入!M56</f>
        <v>0</v>
      </c>
      <c r="EN53" s="296">
        <f>成绩录入!P56</f>
        <v>0</v>
      </c>
      <c r="EO53" s="296">
        <f>成绩录入!Q56</f>
        <v>0</v>
      </c>
      <c r="EP53" s="296">
        <f>成绩录入!R56</f>
        <v>0</v>
      </c>
      <c r="EQ53" s="296">
        <f>成绩录入!S56</f>
        <v>0</v>
      </c>
      <c r="ER53" s="296">
        <f>成绩录入!T56</f>
        <v>0</v>
      </c>
      <c r="ES53" s="296">
        <f>成绩录入!U56</f>
        <v>0</v>
      </c>
      <c r="ET53" s="296">
        <f>成绩录入!V56</f>
        <v>0</v>
      </c>
      <c r="EU53" s="296">
        <f>成绩录入!W56</f>
        <v>0</v>
      </c>
      <c r="EV53" s="296">
        <f>成绩录入!X56</f>
        <v>0</v>
      </c>
      <c r="EW53" s="302">
        <f>成绩录入!Y56</f>
        <v>0</v>
      </c>
      <c r="EX53" s="303"/>
      <c r="EY53" s="304" t="str">
        <f t="shared" si="170"/>
        <v/>
      </c>
      <c r="EZ53" s="296" t="str">
        <f t="shared" si="170"/>
        <v/>
      </c>
      <c r="FA53" s="296" t="str">
        <f t="shared" si="170"/>
        <v/>
      </c>
      <c r="FB53" s="296" t="str">
        <f t="shared" si="170"/>
        <v/>
      </c>
      <c r="FC53" s="302">
        <f>成绩录入!AB56</f>
        <v>0</v>
      </c>
      <c r="FD53" s="303"/>
      <c r="FE53" s="304" t="str">
        <f t="shared" si="56"/>
        <v>√</v>
      </c>
      <c r="FF53" s="296" t="str">
        <f t="shared" si="57"/>
        <v>√</v>
      </c>
      <c r="FG53" s="296" t="str">
        <f t="shared" si="58"/>
        <v>√</v>
      </c>
      <c r="FH53" s="296" t="str">
        <f t="shared" si="59"/>
        <v>√</v>
      </c>
      <c r="FI53" s="302" t="str">
        <f t="shared" si="60"/>
        <v>√</v>
      </c>
      <c r="FJ53" s="299"/>
      <c r="FK53" s="260">
        <f>成绩录入!AB56</f>
        <v>0</v>
      </c>
      <c r="FL53" s="248">
        <f>成绩录入!AC56</f>
        <v>0</v>
      </c>
      <c r="FM53" s="248">
        <f>成绩录入!AD56</f>
        <v>0</v>
      </c>
      <c r="FN53" s="248">
        <f>成绩录入!AE56</f>
        <v>0</v>
      </c>
      <c r="FO53" s="248">
        <f>成绩录入!AF56</f>
        <v>0</v>
      </c>
      <c r="FP53" s="248">
        <f>成绩录入!AG56</f>
        <v>0</v>
      </c>
      <c r="FQ53" s="298">
        <f t="shared" si="61"/>
        <v>0</v>
      </c>
      <c r="FR53" s="299"/>
      <c r="FS53" s="260">
        <f>成绩录入!AB56</f>
        <v>0</v>
      </c>
      <c r="FT53" s="248">
        <f>成绩录入!AC56</f>
        <v>0</v>
      </c>
      <c r="FU53" s="248">
        <f>成绩录入!AD56</f>
        <v>0</v>
      </c>
      <c r="FV53" s="248">
        <f>成绩录入!AE56</f>
        <v>0</v>
      </c>
      <c r="FW53" s="248">
        <f>成绩录入!AF56</f>
        <v>0</v>
      </c>
      <c r="FX53" s="333">
        <f>成绩录入!AG56</f>
        <v>0</v>
      </c>
      <c r="FY53" s="298">
        <f t="shared" si="62"/>
        <v>0</v>
      </c>
      <c r="FZ53" s="299"/>
      <c r="GA53" s="260">
        <f>成绩录入!AB56</f>
        <v>0</v>
      </c>
      <c r="GB53" s="248">
        <f>成绩录入!AC56</f>
        <v>0</v>
      </c>
      <c r="GC53" s="248">
        <f>成绩录入!AD56</f>
        <v>0</v>
      </c>
      <c r="GD53" s="248">
        <f>成绩录入!AE56</f>
        <v>0</v>
      </c>
      <c r="GE53" s="248">
        <f>成绩录入!AF56</f>
        <v>0</v>
      </c>
      <c r="GF53" s="248">
        <f>成绩录入!AG56</f>
        <v>0</v>
      </c>
      <c r="GG53" s="298">
        <f t="shared" si="63"/>
        <v>0</v>
      </c>
      <c r="GH53" s="299"/>
      <c r="GI53" s="260">
        <f>成绩录入!AB56</f>
        <v>0</v>
      </c>
      <c r="GJ53" s="248">
        <f>成绩录入!AC56</f>
        <v>0</v>
      </c>
      <c r="GK53" s="248">
        <f>成绩录入!AD56</f>
        <v>0</v>
      </c>
      <c r="GL53" s="248">
        <f>成绩录入!AE56</f>
        <v>0</v>
      </c>
      <c r="GM53" s="248">
        <f>成绩录入!AF56</f>
        <v>0</v>
      </c>
      <c r="GN53" s="248">
        <f>成绩录入!AG56</f>
        <v>0</v>
      </c>
      <c r="GO53" s="298">
        <f t="shared" si="64"/>
        <v>0</v>
      </c>
      <c r="GP53" s="299"/>
      <c r="GQ53" s="260">
        <f>成绩录入!AB56</f>
        <v>0</v>
      </c>
      <c r="GR53" s="248">
        <f>成绩录入!AC56</f>
        <v>0</v>
      </c>
      <c r="GS53" s="248">
        <f>成绩录入!AD56</f>
        <v>0</v>
      </c>
      <c r="GT53" s="248">
        <f>成绩录入!AE56</f>
        <v>0</v>
      </c>
      <c r="GU53" s="248">
        <f>成绩录入!AF56</f>
        <v>0</v>
      </c>
      <c r="GV53" s="248">
        <f>成绩录入!AG56</f>
        <v>0</v>
      </c>
      <c r="GW53" s="298">
        <f t="shared" si="65"/>
        <v>0</v>
      </c>
      <c r="GX53" s="299"/>
      <c r="GY53" s="247">
        <f>成绩录入!AJ56</f>
        <v>0</v>
      </c>
      <c r="GZ53" s="248">
        <f>成绩录入!AK56</f>
        <v>0</v>
      </c>
      <c r="HA53" s="248">
        <f>成绩录入!AL56</f>
        <v>0</v>
      </c>
      <c r="HB53" s="248">
        <f>成绩录入!AM56</f>
        <v>0</v>
      </c>
      <c r="HC53" s="248">
        <f>成绩录入!AN56</f>
        <v>0</v>
      </c>
      <c r="HD53" s="248">
        <f>成绩录入!AO56</f>
        <v>0</v>
      </c>
      <c r="HE53" s="310">
        <f t="shared" si="171"/>
        <v>0</v>
      </c>
      <c r="HF53" s="299"/>
      <c r="HG53" s="247">
        <f>成绩录入!AJ56</f>
        <v>0</v>
      </c>
      <c r="HH53" s="248">
        <f>成绩录入!AK56</f>
        <v>0</v>
      </c>
      <c r="HI53" s="248">
        <f>成绩录入!AL56</f>
        <v>0</v>
      </c>
      <c r="HJ53" s="248">
        <f>成绩录入!AM56</f>
        <v>0</v>
      </c>
      <c r="HK53" s="248">
        <f>成绩录入!AN56</f>
        <v>0</v>
      </c>
      <c r="HL53" s="248">
        <f>成绩录入!AO56</f>
        <v>0</v>
      </c>
      <c r="HM53" s="310">
        <f t="shared" si="172"/>
        <v>0</v>
      </c>
      <c r="HN53" s="299"/>
      <c r="HO53" s="247">
        <f>成绩录入!AJ56</f>
        <v>0</v>
      </c>
      <c r="HP53" s="248">
        <f>成绩录入!AK56</f>
        <v>0</v>
      </c>
      <c r="HQ53" s="248">
        <f>成绩录入!AL56</f>
        <v>0</v>
      </c>
      <c r="HR53" s="248">
        <f>成绩录入!AM56</f>
        <v>0</v>
      </c>
      <c r="HS53" s="248">
        <f>成绩录入!AN56</f>
        <v>0</v>
      </c>
      <c r="HT53" s="248">
        <f>成绩录入!AO56</f>
        <v>0</v>
      </c>
      <c r="HU53" s="310">
        <f t="shared" si="173"/>
        <v>0</v>
      </c>
      <c r="HV53" s="299"/>
      <c r="HW53" s="247">
        <f>成绩录入!AJ56</f>
        <v>0</v>
      </c>
      <c r="HX53" s="248">
        <f>成绩录入!AK56</f>
        <v>0</v>
      </c>
      <c r="HY53" s="248">
        <f>成绩录入!AL56</f>
        <v>0</v>
      </c>
      <c r="HZ53" s="248">
        <f>成绩录入!AM56</f>
        <v>0</v>
      </c>
      <c r="IA53" s="248">
        <f>成绩录入!AN56</f>
        <v>0</v>
      </c>
      <c r="IB53" s="248">
        <f>成绩录入!AO56</f>
        <v>0</v>
      </c>
      <c r="IC53" s="310">
        <f t="shared" si="174"/>
        <v>0</v>
      </c>
      <c r="ID53" s="299"/>
      <c r="IE53" s="247">
        <f>成绩录入!AJ56</f>
        <v>0</v>
      </c>
      <c r="IF53" s="248">
        <f>成绩录入!AK56</f>
        <v>0</v>
      </c>
      <c r="IG53" s="248">
        <f>成绩录入!AL56</f>
        <v>0</v>
      </c>
      <c r="IH53" s="248">
        <f>成绩录入!AM56</f>
        <v>0</v>
      </c>
      <c r="II53" s="248">
        <f>成绩录入!AN56</f>
        <v>0</v>
      </c>
      <c r="IJ53" s="248">
        <f>成绩录入!AO56</f>
        <v>0</v>
      </c>
      <c r="IK53" s="310">
        <f t="shared" si="175"/>
        <v>0</v>
      </c>
      <c r="IL53" s="299"/>
      <c r="IM53" s="313" t="e">
        <f t="shared" si="71"/>
        <v>#DIV/0!</v>
      </c>
      <c r="IN53" s="314" t="e">
        <f t="shared" si="72"/>
        <v>#DIV/0!</v>
      </c>
      <c r="IO53" s="314" t="e">
        <f t="shared" si="73"/>
        <v>#DIV/0!</v>
      </c>
      <c r="IP53" s="314" t="e">
        <f t="shared" si="74"/>
        <v>#DIV/0!</v>
      </c>
      <c r="IQ53" s="314" t="e">
        <f t="shared" si="75"/>
        <v>#DIV/0!</v>
      </c>
      <c r="IR53" s="315" t="e">
        <f t="shared" si="76"/>
        <v>#DIV/0!</v>
      </c>
      <c r="IS53" s="316"/>
      <c r="IT53" s="214">
        <f>成绩录入!AR56</f>
        <v>0</v>
      </c>
      <c r="IU53" s="216">
        <f>成绩录入!AS56</f>
        <v>0</v>
      </c>
      <c r="IV53" s="216">
        <f>成绩录入!AT56</f>
        <v>0</v>
      </c>
      <c r="IW53" s="216">
        <f>成绩录入!AU56</f>
        <v>0</v>
      </c>
      <c r="IX53" s="216">
        <f>成绩录入!AV56</f>
        <v>0</v>
      </c>
      <c r="IY53" s="216">
        <f>成绩录入!AW56</f>
        <v>0</v>
      </c>
      <c r="IZ53" s="298">
        <f t="shared" si="77"/>
        <v>0</v>
      </c>
      <c r="JA53" s="299"/>
      <c r="JB53" s="317">
        <f>成绩录入!AR56</f>
        <v>0</v>
      </c>
      <c r="JC53" s="216">
        <f>成绩录入!AS56</f>
        <v>0</v>
      </c>
      <c r="JD53" s="216">
        <f>成绩录入!AT56</f>
        <v>0</v>
      </c>
      <c r="JE53" s="216">
        <f>成绩录入!AU56</f>
        <v>0</v>
      </c>
      <c r="JF53" s="216">
        <f>成绩录入!AV56</f>
        <v>0</v>
      </c>
      <c r="JG53" s="216">
        <f>成绩录入!AW56</f>
        <v>0</v>
      </c>
      <c r="JH53" s="298">
        <f t="shared" si="78"/>
        <v>0</v>
      </c>
      <c r="JI53" s="299"/>
      <c r="JJ53" s="248">
        <f>成绩录入!AR56</f>
        <v>0</v>
      </c>
      <c r="JK53" s="248">
        <f>成绩录入!AS56</f>
        <v>0</v>
      </c>
      <c r="JL53" s="248">
        <f>成绩录入!AT56</f>
        <v>0</v>
      </c>
      <c r="JM53" s="248">
        <f>成绩录入!AU56</f>
        <v>0</v>
      </c>
      <c r="JN53" s="248">
        <f>成绩录入!AV56</f>
        <v>0</v>
      </c>
      <c r="JO53" s="248">
        <f>成绩录入!AW56</f>
        <v>0</v>
      </c>
      <c r="JP53" s="298">
        <f t="shared" si="79"/>
        <v>0</v>
      </c>
      <c r="JQ53" s="299"/>
      <c r="JR53" s="308">
        <f>成绩录入!AR56</f>
        <v>0</v>
      </c>
      <c r="JS53" s="248">
        <f>成绩录入!AS56</f>
        <v>0</v>
      </c>
      <c r="JT53" s="248">
        <f>成绩录入!AT56</f>
        <v>0</v>
      </c>
      <c r="JU53" s="248">
        <f>成绩录入!AU56</f>
        <v>0</v>
      </c>
      <c r="JV53" s="248">
        <f>成绩录入!AV56</f>
        <v>0</v>
      </c>
      <c r="JW53" s="248">
        <f>成绩录入!AW56</f>
        <v>0</v>
      </c>
      <c r="JX53" s="298">
        <f t="shared" si="80"/>
        <v>0</v>
      </c>
      <c r="JY53" s="299"/>
      <c r="JZ53" s="308">
        <f>成绩录入!AR56</f>
        <v>0</v>
      </c>
      <c r="KA53" s="248">
        <f>成绩录入!AS56</f>
        <v>0</v>
      </c>
      <c r="KB53" s="248">
        <f>成绩录入!AT56</f>
        <v>0</v>
      </c>
      <c r="KC53" s="248">
        <f>成绩录入!AU56</f>
        <v>0</v>
      </c>
      <c r="KD53" s="248">
        <f>成绩录入!AV56</f>
        <v>0</v>
      </c>
      <c r="KE53" s="248">
        <f>成绩录入!AW56</f>
        <v>0</v>
      </c>
      <c r="KF53" s="298">
        <f t="shared" si="81"/>
        <v>0</v>
      </c>
      <c r="KG53" s="299"/>
      <c r="KH53" s="313">
        <f t="shared" si="166"/>
        <v>0</v>
      </c>
      <c r="KI53" s="314">
        <f t="shared" si="82"/>
        <v>0</v>
      </c>
      <c r="KJ53" s="314">
        <f t="shared" si="83"/>
        <v>0</v>
      </c>
      <c r="KK53" s="314">
        <f t="shared" si="84"/>
        <v>0</v>
      </c>
      <c r="KL53" s="314">
        <f t="shared" si="85"/>
        <v>0</v>
      </c>
      <c r="KM53" s="315">
        <f t="shared" si="86"/>
        <v>0</v>
      </c>
      <c r="KN53" s="90"/>
      <c r="KO53" s="294">
        <f>IF(总评!G51&lt;60,1,0)</f>
        <v>0</v>
      </c>
      <c r="KP53" s="295">
        <f t="shared" si="167"/>
        <v>0</v>
      </c>
      <c r="KQ53" s="295">
        <f t="shared" si="168"/>
        <v>0</v>
      </c>
      <c r="KR53" s="321">
        <f t="shared" si="169"/>
        <v>0</v>
      </c>
      <c r="KS53" s="321">
        <f t="shared" si="87"/>
        <v>0</v>
      </c>
      <c r="KT53" s="27"/>
      <c r="KU53" s="27"/>
      <c r="KV53" s="27"/>
      <c r="KW53" s="27"/>
      <c r="KX53" s="27"/>
      <c r="KY53" s="27"/>
      <c r="KZ53" s="27"/>
      <c r="LA53" s="27"/>
      <c r="LB53" s="27"/>
      <c r="LC53" s="27"/>
      <c r="OT53" s="247">
        <f>IF(OT$6=$OS$5,成绩录入!BC56,0)</f>
        <v>0</v>
      </c>
      <c r="OU53" s="248">
        <f>IF(OU$6=$OS$5,成绩录入!BD56,0)</f>
        <v>0</v>
      </c>
      <c r="OV53" s="248">
        <f>IF(OV$6=$OS$5,成绩录入!BE56,0)</f>
        <v>0</v>
      </c>
      <c r="OW53" s="248">
        <f>IF(OW$6=$OS$5,成绩录入!BF56,0)</f>
        <v>0</v>
      </c>
      <c r="OX53" s="248">
        <f>IF(OX$6=$OS$5,成绩录入!BG56,0)</f>
        <v>0</v>
      </c>
      <c r="OY53" s="248">
        <f>IF(OY$6=$OS$5,成绩录入!BH56,0)</f>
        <v>0</v>
      </c>
      <c r="OZ53" s="248">
        <f>IF(OZ$6=$OS$5,成绩录入!BI56,0)</f>
        <v>0</v>
      </c>
      <c r="PA53" s="248">
        <f>IF(PA$6=$OS$5,成绩录入!BJ56,0)</f>
        <v>0</v>
      </c>
      <c r="PB53" s="248">
        <f>IF(PB$6=$OS$5,成绩录入!BK56,0)</f>
        <v>0</v>
      </c>
      <c r="PC53" s="248">
        <f>IF(PC$6=$OS$5,成绩录入!BL56,0)</f>
        <v>0</v>
      </c>
      <c r="PD53" s="248">
        <f>IF(PD$6=$OS$5,成绩录入!BM56,0)</f>
        <v>0</v>
      </c>
      <c r="PE53" s="248">
        <f>IF(PE$6=$OS$5,成绩录入!BN56,0)</f>
        <v>0</v>
      </c>
      <c r="PF53" s="248">
        <f>IF(PF$6=$OS$5,成绩录入!BO56,0)</f>
        <v>0</v>
      </c>
      <c r="PG53" s="248">
        <f>IF(PG$6=$OS$5,成绩录入!BP56,0)</f>
        <v>0</v>
      </c>
      <c r="PH53" s="248">
        <f>IF(PH$6=$OS$5,成绩录入!BQ56,0)</f>
        <v>0</v>
      </c>
      <c r="PI53" s="248">
        <f>IF(PI$6=$OS$5,成绩录入!BR56,0)</f>
        <v>0</v>
      </c>
      <c r="PJ53" s="248">
        <f>IF(PJ$6=$OS$5,成绩录入!BS56,0)</f>
        <v>0</v>
      </c>
      <c r="PK53" s="248">
        <f>IF(PK$6=$OS$5,成绩录入!BT56,0)</f>
        <v>0</v>
      </c>
      <c r="PL53" s="248">
        <f>IF(PL$6=$OS$5,成绩录入!BU56,0)</f>
        <v>0</v>
      </c>
      <c r="PM53" s="248">
        <f>IF(PM$6=$OS$5,成绩录入!BV56,0)</f>
        <v>0</v>
      </c>
      <c r="PN53" s="248">
        <f>IF(PN$6=$OS$5,成绩录入!BW56,0)</f>
        <v>0</v>
      </c>
      <c r="PO53" s="248">
        <f>IF(PO$6=$OS$5,成绩录入!BX56,0)</f>
        <v>0</v>
      </c>
      <c r="PP53" s="248">
        <f>IF(PP$6=$OS$5,成绩录入!BY56,0)</f>
        <v>0</v>
      </c>
      <c r="PQ53" s="248">
        <f>IF(PQ$6=$OS$5,成绩录入!BZ56,0)</f>
        <v>0</v>
      </c>
      <c r="PR53" s="248">
        <f>IF(PR$6=$OS$5,成绩录入!CA56,0)</f>
        <v>0</v>
      </c>
      <c r="PS53" s="248">
        <f>IF(PS$6=$OS$5,成绩录入!CB56,0)</f>
        <v>0</v>
      </c>
      <c r="PT53" s="248">
        <f>IF(PT$6=$OS$5,成绩录入!CC56,0)</f>
        <v>0</v>
      </c>
      <c r="PU53" s="248">
        <f>IF(PU$6=$OS$5,成绩录入!CD56,0)</f>
        <v>0</v>
      </c>
      <c r="PV53" s="248">
        <f>IF(PV$6=$OS$5,成绩录入!CE56,0)</f>
        <v>0</v>
      </c>
      <c r="PW53" s="248">
        <f>IF(PW$6=$OS$5,成绩录入!CF56,0)</f>
        <v>0</v>
      </c>
      <c r="PX53" s="248">
        <f>IF(PX$6=$OS$5,成绩录入!CG56,0)</f>
        <v>0</v>
      </c>
      <c r="PY53" s="248">
        <f>IF(PY$6=$OS$5,成绩录入!CH56,0)</f>
        <v>0</v>
      </c>
      <c r="PZ53" s="248">
        <f>IF(PZ$6=$OS$5,成绩录入!CI56,0)</f>
        <v>0</v>
      </c>
      <c r="QA53" s="248">
        <f>IF(QA$6=$OS$5,成绩录入!CJ56,0)</f>
        <v>0</v>
      </c>
      <c r="QB53" s="248">
        <f>IF(QB$6=$OS$5,成绩录入!CK56,0)</f>
        <v>0</v>
      </c>
      <c r="QC53" s="248">
        <f>IF(QC$6=$OS$5,成绩录入!CL56,0)</f>
        <v>0</v>
      </c>
      <c r="QD53" s="248">
        <f>IF(QD$6=$OS$5,成绩录入!CM56,0)</f>
        <v>0</v>
      </c>
      <c r="QE53" s="248">
        <f>IF(QE$6=$OS$5,成绩录入!CN56,0)</f>
        <v>0</v>
      </c>
      <c r="QF53" s="248">
        <f>IF(QF$6=$OS$5,成绩录入!CO56,0)</f>
        <v>0</v>
      </c>
      <c r="QG53" s="248">
        <f>IF(QG$6=$OS$5,成绩录入!CP56,0)</f>
        <v>0</v>
      </c>
      <c r="QH53" s="248">
        <f>IF(QH$6=$OS$5,成绩录入!CQ56,0)</f>
        <v>0</v>
      </c>
      <c r="QI53" s="248">
        <f>IF(QI$6=$OS$5,成绩录入!CR56,0)</f>
        <v>0</v>
      </c>
      <c r="QJ53" s="248">
        <f>IF(QJ$6=$OS$5,成绩录入!CS56,0)</f>
        <v>0</v>
      </c>
      <c r="QK53" s="248">
        <f>IF(QK$6=$OS$5,成绩录入!CT56,0)</f>
        <v>0</v>
      </c>
      <c r="QL53" s="248">
        <f>IF(QL$6=$OS$5,成绩录入!CU56,0)</f>
        <v>0</v>
      </c>
      <c r="QM53" s="248">
        <f>IF(QM$6=$OS$5,成绩录入!CV56,0)</f>
        <v>0</v>
      </c>
      <c r="QN53" s="248">
        <f>IF(QN$6=$OS$5,成绩录入!CW56,0)</f>
        <v>0</v>
      </c>
      <c r="QO53" s="248">
        <f>IF(QO$6=$OS$5,成绩录入!CX56,0)</f>
        <v>0</v>
      </c>
      <c r="QP53" s="248">
        <f>IF(QP$6=$OS$5,成绩录入!CY56,0)</f>
        <v>0</v>
      </c>
      <c r="QQ53" s="248">
        <f>IF(QQ$6=$OS$5,成绩录入!CZ56,0)</f>
        <v>0</v>
      </c>
      <c r="QR53" s="248">
        <f>IF(QR$6=$OS$5,成绩录入!DA56,0)</f>
        <v>0</v>
      </c>
      <c r="QS53" s="248">
        <f>IF(QS$6=$OS$5,成绩录入!DB56,0)</f>
        <v>0</v>
      </c>
      <c r="QT53" s="248">
        <f>IF(QT$6=$OS$5,成绩录入!DC56,0)</f>
        <v>0</v>
      </c>
      <c r="QU53" s="248">
        <f>IF(QU$6=$OS$5,成绩录入!DD56,0)</f>
        <v>0</v>
      </c>
      <c r="QV53" s="248">
        <f>IF(QV$6=$OS$5,成绩录入!DE56,0)</f>
        <v>0</v>
      </c>
      <c r="QW53" s="248">
        <f>IF(QW$6=$OS$5,成绩录入!DF56,0)</f>
        <v>0</v>
      </c>
      <c r="QX53" s="248">
        <f>IF(QX$6=$OS$5,成绩录入!DG56,0)</f>
        <v>0</v>
      </c>
      <c r="QY53" s="248">
        <f>IF(QY$6=$OS$5,成绩录入!DH56,0)</f>
        <v>0</v>
      </c>
      <c r="QZ53" s="248">
        <f>IF(QZ$6=$OS$5,成绩录入!DI56,0)</f>
        <v>0</v>
      </c>
      <c r="RA53" s="248">
        <f>IF(RA$6=$OS$5,成绩录入!DJ56,0)</f>
        <v>0</v>
      </c>
      <c r="RB53" s="248">
        <f>IF(RB$6=$OS$5,成绩录入!DK56,0)</f>
        <v>0</v>
      </c>
      <c r="RC53" s="248">
        <f>IF(RC$6=$OS$5,成绩录入!DL56,0)</f>
        <v>0</v>
      </c>
      <c r="RD53" s="248">
        <f>IF(RD$6=$OS$5,成绩录入!DM56,0)</f>
        <v>0</v>
      </c>
      <c r="RE53" s="248">
        <f>IF(RE$6=$OS$5,成绩录入!DN56,0)</f>
        <v>0</v>
      </c>
      <c r="RF53" s="248">
        <f>IF(RF$6=$OS$5,成绩录入!DO56,0)</f>
        <v>0</v>
      </c>
      <c r="RG53" s="248">
        <f>IF(RG$6=$OS$5,成绩录入!DP56,0)</f>
        <v>0</v>
      </c>
      <c r="RH53" s="248">
        <f>IF(RH$6=$OS$5,成绩录入!DQ56,0)</f>
        <v>0</v>
      </c>
      <c r="RI53" s="248">
        <f>IF(RI$6=$OS$5,成绩录入!DR56,0)</f>
        <v>0</v>
      </c>
      <c r="RJ53" s="248">
        <f>IF(RJ$6=$OS$5,成绩录入!DS56,0)</f>
        <v>0</v>
      </c>
      <c r="RK53" s="248">
        <f>IF(RK$6=$OS$5,成绩录入!DT56,0)</f>
        <v>0</v>
      </c>
      <c r="RL53" s="248">
        <f>IF(RL$6=$OS$5,成绩录入!DU56,0)</f>
        <v>0</v>
      </c>
      <c r="RM53" s="248">
        <f>IF(RM$6=$OS$5,成绩录入!DV56,0)</f>
        <v>0</v>
      </c>
      <c r="RN53" s="248">
        <f>IF(RN$6=$OS$5,成绩录入!DW56,0)</f>
        <v>0</v>
      </c>
      <c r="RO53" s="248">
        <f>IF(RO$6=$OS$5,成绩录入!DX56,0)</f>
        <v>0</v>
      </c>
      <c r="RP53" s="248">
        <f>IF(RP$6=$OS$5,成绩录入!DY56,0)</f>
        <v>0</v>
      </c>
      <c r="RQ53" s="248">
        <f>IF(RQ$6=$OS$5,成绩录入!DZ56,0)</f>
        <v>0</v>
      </c>
      <c r="RR53" s="248">
        <f>IF(RR$6=$OS$5,成绩录入!EA56,0)</f>
        <v>0</v>
      </c>
      <c r="RS53" s="248">
        <f>IF(RS$6=$OS$5,成绩录入!EB56,0)</f>
        <v>0</v>
      </c>
      <c r="RT53" s="248">
        <f>IF(RT$6=$OS$5,成绩录入!EC56,0)</f>
        <v>0</v>
      </c>
      <c r="RU53" s="248">
        <f>IF(RU$6=$OS$5,成绩录入!ED56,0)</f>
        <v>0</v>
      </c>
      <c r="RV53" s="248">
        <f>IF(RV$6=$OS$5,成绩录入!EE56,0)</f>
        <v>0</v>
      </c>
      <c r="RW53" s="248">
        <f>IF(RW$6=$OS$5,成绩录入!EF56,0)</f>
        <v>0</v>
      </c>
      <c r="RX53" s="248">
        <f>IF(RX$6=$OS$5,成绩录入!EG56,0)</f>
        <v>0</v>
      </c>
      <c r="RY53" s="248">
        <f>IF(RY$6=$OS$5,成绩录入!EH56,0)</f>
        <v>0</v>
      </c>
      <c r="RZ53" s="248">
        <f>IF(RZ$6=$OS$5,成绩录入!EI56,0)</f>
        <v>0</v>
      </c>
      <c r="SA53" s="248">
        <f>IF(SA$6=$OS$5,成绩录入!EJ56,0)</f>
        <v>0</v>
      </c>
      <c r="SB53" s="248">
        <f>IF(SB$6=$OS$5,成绩录入!EK56,0)</f>
        <v>0</v>
      </c>
      <c r="SC53" s="248">
        <f>IF(SC$6=$OS$5,成绩录入!EL56,0)</f>
        <v>0</v>
      </c>
      <c r="SD53" s="248">
        <f>IF(SD$6=$OS$5,成绩录入!EM56,0)</f>
        <v>0</v>
      </c>
      <c r="SE53" s="248">
        <f>IF(SE$6=$OS$5,成绩录入!EN56,0)</f>
        <v>0</v>
      </c>
      <c r="SF53" s="248">
        <f>IF(SF$6=$OS$5,成绩录入!EO56,0)</f>
        <v>0</v>
      </c>
      <c r="SG53" s="248">
        <f>IF(SG$6=$OS$5,成绩录入!EP56,0)</f>
        <v>0</v>
      </c>
      <c r="SH53" s="248">
        <f>IF(SH$6=$OS$5,成绩录入!EQ56,0)</f>
        <v>0</v>
      </c>
      <c r="SI53" s="248">
        <f>IF(SI$6=$OS$5,成绩录入!ER56,0)</f>
        <v>0</v>
      </c>
      <c r="SJ53" s="248">
        <f>IF(SJ$6=$OS$5,成绩录入!ES56,0)</f>
        <v>0</v>
      </c>
      <c r="SK53" s="248">
        <f>IF(SK$6=$OS$5,成绩录入!ET56,0)</f>
        <v>0</v>
      </c>
      <c r="SL53" s="248">
        <f>IF(SL$6=$OS$5,成绩录入!EU56,0)</f>
        <v>0</v>
      </c>
      <c r="SM53" s="248">
        <f>IF(SM$6=$OS$5,成绩录入!EV56,0)</f>
        <v>0</v>
      </c>
      <c r="SN53" s="248">
        <f>IF(SN$6=$OS$5,成绩录入!EW56,0)</f>
        <v>0</v>
      </c>
      <c r="SO53" s="248">
        <f>IF(SO$6=$OS$5,成绩录入!EX56,0)</f>
        <v>0</v>
      </c>
      <c r="SP53" s="218">
        <f t="shared" si="88"/>
        <v>0</v>
      </c>
      <c r="SQ53" s="166"/>
      <c r="SR53" s="166"/>
      <c r="SS53" s="247">
        <f>IF(SS$6=$SR$5,成绩录入!BC56,0)</f>
        <v>0</v>
      </c>
      <c r="ST53" s="248">
        <f>IF(ST$6=$SR$5,成绩录入!BD56,0)</f>
        <v>0</v>
      </c>
      <c r="SU53" s="248">
        <f>IF(SU$6=$SR$5,成绩录入!BE56,0)</f>
        <v>0</v>
      </c>
      <c r="SV53" s="248">
        <f>IF(SV$6=$SR$5,成绩录入!BF56,0)</f>
        <v>0</v>
      </c>
      <c r="SW53" s="248">
        <f>IF(SW$6=$SR$5,成绩录入!BG56,0)</f>
        <v>0</v>
      </c>
      <c r="SX53" s="248">
        <f>IF(SX$6=$SR$5,成绩录入!BH56,0)</f>
        <v>0</v>
      </c>
      <c r="SY53" s="248">
        <f>IF(SY$6=$SR$5,成绩录入!BI56,0)</f>
        <v>0</v>
      </c>
      <c r="SZ53" s="248">
        <f>IF(SZ$6=$SR$5,成绩录入!BJ56,0)</f>
        <v>0</v>
      </c>
      <c r="TA53" s="248">
        <f>IF(TA$6=$SR$5,成绩录入!BK56,0)</f>
        <v>0</v>
      </c>
      <c r="TB53" s="248">
        <f>IF(TB$6=$SR$5,成绩录入!BL56,0)</f>
        <v>0</v>
      </c>
      <c r="TC53" s="248">
        <f>IF(TC$6=$SR$5,成绩录入!BM56,0)</f>
        <v>0</v>
      </c>
      <c r="TD53" s="248">
        <f>IF(TD$6=$SR$5,成绩录入!BN56,0)</f>
        <v>0</v>
      </c>
      <c r="TE53" s="248">
        <f>IF(TE$6=$SR$5,成绩录入!BO56,0)</f>
        <v>0</v>
      </c>
      <c r="TF53" s="248">
        <f>IF(TF$6=$SR$5,成绩录入!BP56,0)</f>
        <v>0</v>
      </c>
      <c r="TG53" s="248">
        <f>IF(TG$6=$SR$5,成绩录入!BQ56,0)</f>
        <v>0</v>
      </c>
      <c r="TH53" s="248">
        <f>IF(TH$6=$SR$5,成绩录入!BR56,0)</f>
        <v>0</v>
      </c>
      <c r="TI53" s="248">
        <f>IF(TI$6=$SR$5,成绩录入!BS56,0)</f>
        <v>0</v>
      </c>
      <c r="TJ53" s="248">
        <f>IF(TJ$6=$SR$5,成绩录入!BT56,0)</f>
        <v>0</v>
      </c>
      <c r="TK53" s="248">
        <f>IF(TK$6=$SR$5,成绩录入!BU56,0)</f>
        <v>0</v>
      </c>
      <c r="TL53" s="248">
        <f>IF(TL$6=$SR$5,成绩录入!BV56,0)</f>
        <v>0</v>
      </c>
      <c r="TM53" s="248">
        <f>IF(TM$6=$SR$5,成绩录入!BW56,0)</f>
        <v>0</v>
      </c>
      <c r="TN53" s="248">
        <f>IF(TN$6=$SR$5,成绩录入!BX56,0)</f>
        <v>0</v>
      </c>
      <c r="TO53" s="248">
        <f>IF(TO$6=$SR$5,成绩录入!BY56,0)</f>
        <v>0</v>
      </c>
      <c r="TP53" s="248">
        <f>IF(TP$6=$SR$5,成绩录入!BZ56,0)</f>
        <v>0</v>
      </c>
      <c r="TQ53" s="248">
        <f>IF(TQ$6=$SR$5,成绩录入!CA56,0)</f>
        <v>0</v>
      </c>
      <c r="TR53" s="248">
        <f>IF(TR$6=$SR$5,成绩录入!CB56,0)</f>
        <v>0</v>
      </c>
      <c r="TS53" s="248">
        <f>IF(TS$6=$SR$5,成绩录入!CC56,0)</f>
        <v>0</v>
      </c>
      <c r="TT53" s="248">
        <f>IF(TT$6=$SR$5,成绩录入!CD56,0)</f>
        <v>0</v>
      </c>
      <c r="TU53" s="248">
        <f>IF(TU$6=$SR$5,成绩录入!CE56,0)</f>
        <v>0</v>
      </c>
      <c r="TV53" s="248">
        <f>IF(TV$6=$SR$5,成绩录入!CF56,0)</f>
        <v>0</v>
      </c>
      <c r="TW53" s="248">
        <f>IF(TW$6=$SR$5,成绩录入!CG56,0)</f>
        <v>0</v>
      </c>
      <c r="TX53" s="248">
        <f>IF(TX$6=$SR$5,成绩录入!CH56,0)</f>
        <v>0</v>
      </c>
      <c r="TY53" s="248">
        <f>IF(TY$6=$SR$5,成绩录入!CI56,0)</f>
        <v>0</v>
      </c>
      <c r="TZ53" s="248">
        <f>IF(TZ$6=$SR$5,成绩录入!CJ56,0)</f>
        <v>0</v>
      </c>
      <c r="UA53" s="248">
        <f>IF(UA$6=$SR$5,成绩录入!CK56,0)</f>
        <v>0</v>
      </c>
      <c r="UB53" s="248">
        <f>IF(UB$6=$SR$5,成绩录入!CL56,0)</f>
        <v>0</v>
      </c>
      <c r="UC53" s="248">
        <f>IF(UC$6=$SR$5,成绩录入!CM56,0)</f>
        <v>0</v>
      </c>
      <c r="UD53" s="248">
        <f>IF(UD$6=$SR$5,成绩录入!CN56,0)</f>
        <v>0</v>
      </c>
      <c r="UE53" s="248">
        <f>IF(UE$6=$SR$5,成绩录入!CO56,0)</f>
        <v>0</v>
      </c>
      <c r="UF53" s="248">
        <f>IF(UF$6=$SR$5,成绩录入!CP56,0)</f>
        <v>0</v>
      </c>
      <c r="UG53" s="248">
        <f>IF(UG$6=$SR$5,成绩录入!CQ56,0)</f>
        <v>0</v>
      </c>
      <c r="UH53" s="248">
        <f>IF(UH$6=$SR$5,成绩录入!CR56,0)</f>
        <v>0</v>
      </c>
      <c r="UI53" s="248">
        <f>IF(UI$6=$SR$5,成绩录入!CS56,0)</f>
        <v>0</v>
      </c>
      <c r="UJ53" s="248">
        <f>IF(UJ$6=$SR$5,成绩录入!CT56,0)</f>
        <v>0</v>
      </c>
      <c r="UK53" s="248">
        <f>IF(UK$6=$SR$5,成绩录入!CU56,0)</f>
        <v>0</v>
      </c>
      <c r="UL53" s="248">
        <f>IF(UL$6=$SR$5,成绩录入!CV56,0)</f>
        <v>0</v>
      </c>
      <c r="UM53" s="248">
        <f>IF(UM$6=$SR$5,成绩录入!CW56,0)</f>
        <v>0</v>
      </c>
      <c r="UN53" s="248">
        <f>IF(UN$6=$SR$5,成绩录入!CX56,0)</f>
        <v>0</v>
      </c>
      <c r="UO53" s="248">
        <f>IF(UO$6=$SR$5,成绩录入!CY56,0)</f>
        <v>0</v>
      </c>
      <c r="UP53" s="248">
        <f>IF(UP$6=$SR$5,成绩录入!CZ56,0)</f>
        <v>0</v>
      </c>
      <c r="UQ53" s="248">
        <f>IF(UQ$6=$SR$5,成绩录入!DA56,0)</f>
        <v>0</v>
      </c>
      <c r="UR53" s="248">
        <f>IF(UR$6=$SR$5,成绩录入!DB56,0)</f>
        <v>0</v>
      </c>
      <c r="US53" s="248">
        <f>IF(US$6=$SR$5,成绩录入!DC56,0)</f>
        <v>0</v>
      </c>
      <c r="UT53" s="248">
        <f>IF(UT$6=$SR$5,成绩录入!DD56,0)</f>
        <v>0</v>
      </c>
      <c r="UU53" s="248">
        <f>IF(UU$6=$SR$5,成绩录入!DE56,0)</f>
        <v>0</v>
      </c>
      <c r="UV53" s="248">
        <f>IF(UV$6=$SR$5,成绩录入!DF56,0)</f>
        <v>0</v>
      </c>
      <c r="UW53" s="248">
        <f>IF(UW$6=$SR$5,成绩录入!DG56,0)</f>
        <v>0</v>
      </c>
      <c r="UX53" s="248">
        <f>IF(UX$6=$SR$5,成绩录入!DH56,0)</f>
        <v>0</v>
      </c>
      <c r="UY53" s="248">
        <f>IF(UY$6=$SR$5,成绩录入!DI56,0)</f>
        <v>0</v>
      </c>
      <c r="UZ53" s="248">
        <f>IF(UZ$6=$SR$5,成绩录入!DJ56,0)</f>
        <v>0</v>
      </c>
      <c r="VA53" s="248">
        <f>IF(VA$6=$SR$5,成绩录入!DK56,0)</f>
        <v>0</v>
      </c>
      <c r="VB53" s="248">
        <f>IF(VB$6=$SR$5,成绩录入!DL56,0)</f>
        <v>0</v>
      </c>
      <c r="VC53" s="248">
        <f>IF(VC$6=$SR$5,成绩录入!DM56,0)</f>
        <v>0</v>
      </c>
      <c r="VD53" s="248">
        <f>IF(VD$6=$SR$5,成绩录入!DN56,0)</f>
        <v>0</v>
      </c>
      <c r="VE53" s="248">
        <f>IF(VE$6=$SR$5,成绩录入!DO56,0)</f>
        <v>0</v>
      </c>
      <c r="VF53" s="248">
        <f>IF(VF$6=$SR$5,成绩录入!DP56,0)</f>
        <v>0</v>
      </c>
      <c r="VG53" s="248">
        <f>IF(VG$6=$SR$5,成绩录入!DQ56,0)</f>
        <v>0</v>
      </c>
      <c r="VH53" s="248">
        <f>IF(VH$6=$SR$5,成绩录入!DR56,0)</f>
        <v>0</v>
      </c>
      <c r="VI53" s="248">
        <f>IF(VI$6=$SR$5,成绩录入!DS56,0)</f>
        <v>0</v>
      </c>
      <c r="VJ53" s="248">
        <f>IF(VJ$6=$SR$5,成绩录入!DT56,0)</f>
        <v>0</v>
      </c>
      <c r="VK53" s="248">
        <f>IF(VK$6=$SR$5,成绩录入!DU56,0)</f>
        <v>0</v>
      </c>
      <c r="VL53" s="248">
        <f>IF(VL$6=$SR$5,成绩录入!DV56,0)</f>
        <v>0</v>
      </c>
      <c r="VM53" s="248">
        <f>IF(VM$6=$SR$5,成绩录入!DW56,0)</f>
        <v>0</v>
      </c>
      <c r="VN53" s="248">
        <f>IF(VN$6=$SR$5,成绩录入!DX56,0)</f>
        <v>0</v>
      </c>
      <c r="VO53" s="248">
        <f>IF(VO$6=$SR$5,成绩录入!DY56,0)</f>
        <v>0</v>
      </c>
      <c r="VP53" s="248">
        <f>IF(VP$6=$SR$5,成绩录入!DZ56,0)</f>
        <v>0</v>
      </c>
      <c r="VQ53" s="248">
        <f>IF(VQ$6=$SR$5,成绩录入!EA56,0)</f>
        <v>0</v>
      </c>
      <c r="VR53" s="248">
        <f>IF(VR$6=$SR$5,成绩录入!EB56,0)</f>
        <v>0</v>
      </c>
      <c r="VS53" s="248">
        <f>IF(VS$6=$SR$5,成绩录入!EC56,0)</f>
        <v>0</v>
      </c>
      <c r="VT53" s="248">
        <f>IF(VT$6=$SR$5,成绩录入!ED56,0)</f>
        <v>0</v>
      </c>
      <c r="VU53" s="248">
        <f>IF(VU$6=$SR$5,成绩录入!EE56,0)</f>
        <v>0</v>
      </c>
      <c r="VV53" s="248">
        <f>IF(VV$6=$SR$5,成绩录入!EF56,0)</f>
        <v>0</v>
      </c>
      <c r="VW53" s="248">
        <f>IF(VW$6=$SR$5,成绩录入!EG56,0)</f>
        <v>0</v>
      </c>
      <c r="VX53" s="248">
        <f>IF(VX$6=$SR$5,成绩录入!EH56,0)</f>
        <v>0</v>
      </c>
      <c r="VY53" s="248">
        <f>IF(VY$6=$SR$5,成绩录入!EI56,0)</f>
        <v>0</v>
      </c>
      <c r="VZ53" s="248">
        <f>IF(VZ$6=$SR$5,成绩录入!EJ56,0)</f>
        <v>0</v>
      </c>
      <c r="WA53" s="248">
        <f>IF(WA$6=$SR$5,成绩录入!EK56,0)</f>
        <v>0</v>
      </c>
      <c r="WB53" s="248">
        <f>IF(WB$6=$SR$5,成绩录入!EL56,0)</f>
        <v>0</v>
      </c>
      <c r="WC53" s="248">
        <f>IF(WC$6=$SR$5,成绩录入!EM56,0)</f>
        <v>0</v>
      </c>
      <c r="WD53" s="248">
        <f>IF(WD$6=$SR$5,成绩录入!EN56,0)</f>
        <v>0</v>
      </c>
      <c r="WE53" s="248">
        <f>IF(WE$6=$SR$5,成绩录入!EO56,0)</f>
        <v>0</v>
      </c>
      <c r="WF53" s="248">
        <f>IF(WF$6=$SR$5,成绩录入!EP56,0)</f>
        <v>0</v>
      </c>
      <c r="WG53" s="248">
        <f>IF(WG$6=$SR$5,成绩录入!EQ56,0)</f>
        <v>0</v>
      </c>
      <c r="WH53" s="248">
        <f>IF(WH$6=$SR$5,成绩录入!ER56,0)</f>
        <v>0</v>
      </c>
      <c r="WI53" s="248">
        <f>IF(WI$6=$SR$5,成绩录入!ES56,0)</f>
        <v>0</v>
      </c>
      <c r="WJ53" s="248">
        <f>IF(WJ$6=$SR$5,成绩录入!ET56,0)</f>
        <v>0</v>
      </c>
      <c r="WK53" s="248">
        <f>IF(WK$6=$SR$5,成绩录入!EU56,0)</f>
        <v>0</v>
      </c>
      <c r="WL53" s="248">
        <f>IF(WL$6=$SR$5,成绩录入!EV56,0)</f>
        <v>0</v>
      </c>
      <c r="WM53" s="248">
        <f>IF(WM$6=$SR$5,成绩录入!EW56,0)</f>
        <v>0</v>
      </c>
      <c r="WN53" s="248">
        <f>IF(WN$6=$SR$5,成绩录入!EX56,0)</f>
        <v>0</v>
      </c>
      <c r="WO53" s="218">
        <f t="shared" si="32"/>
        <v>0</v>
      </c>
      <c r="WP53" s="166"/>
      <c r="WQ53" s="166"/>
      <c r="WR53" s="247">
        <f>IF(WR$6=$WQ$5,成绩录入!BC56,0)</f>
        <v>0</v>
      </c>
      <c r="WS53" s="248">
        <f>IF(WS$6=$WQ$5,成绩录入!BD56,0)</f>
        <v>0</v>
      </c>
      <c r="WT53" s="248">
        <f>IF(WT$6=$WQ$5,成绩录入!BE56,0)</f>
        <v>0</v>
      </c>
      <c r="WU53" s="248">
        <f>IF(WU$6=$WQ$5,成绩录入!BF56,0)</f>
        <v>0</v>
      </c>
      <c r="WV53" s="248">
        <f>IF(WV$6=$WQ$5,成绩录入!BG56,0)</f>
        <v>0</v>
      </c>
      <c r="WW53" s="248">
        <f>IF(WW$6=$WQ$5,成绩录入!BH56,0)</f>
        <v>0</v>
      </c>
      <c r="WX53" s="248">
        <f>IF(WX$6=$WQ$5,成绩录入!BI56,0)</f>
        <v>0</v>
      </c>
      <c r="WY53" s="248">
        <f>IF(WY$6=$WQ$5,成绩录入!BJ56,0)</f>
        <v>0</v>
      </c>
      <c r="WZ53" s="248">
        <f>IF(WZ$6=$WQ$5,成绩录入!BK56,0)</f>
        <v>0</v>
      </c>
      <c r="XA53" s="248">
        <f>IF(XA$6=$WQ$5,成绩录入!BL56,0)</f>
        <v>0</v>
      </c>
      <c r="XB53" s="248">
        <f>IF(XB$6=$WQ$5,成绩录入!BM56,0)</f>
        <v>0</v>
      </c>
      <c r="XC53" s="248">
        <f>IF(XC$6=$WQ$5,成绩录入!BN56,0)</f>
        <v>0</v>
      </c>
      <c r="XD53" s="248">
        <f>IF(XD$6=$WQ$5,成绩录入!BO56,0)</f>
        <v>0</v>
      </c>
      <c r="XE53" s="248">
        <f>IF(XE$6=$WQ$5,成绩录入!BP56,0)</f>
        <v>0</v>
      </c>
      <c r="XF53" s="248">
        <f>IF(XF$6=$WQ$5,成绩录入!BQ56,0)</f>
        <v>0</v>
      </c>
      <c r="XG53" s="248">
        <f>IF(XG$6=$WQ$5,成绩录入!BR56,0)</f>
        <v>0</v>
      </c>
      <c r="XH53" s="248">
        <f>IF(XH$6=$WQ$5,成绩录入!BS56,0)</f>
        <v>0</v>
      </c>
      <c r="XI53" s="248">
        <f>IF(XI$6=$WQ$5,成绩录入!BT56,0)</f>
        <v>0</v>
      </c>
      <c r="XJ53" s="248">
        <f>IF(XJ$6=$WQ$5,成绩录入!BU56,0)</f>
        <v>0</v>
      </c>
      <c r="XK53" s="248">
        <f>IF(XK$6=$WQ$5,成绩录入!BV56,0)</f>
        <v>0</v>
      </c>
      <c r="XL53" s="248">
        <f>IF(XL$6=$WQ$5,成绩录入!BW56,0)</f>
        <v>0</v>
      </c>
      <c r="XM53" s="248">
        <f>IF(XM$6=$WQ$5,成绩录入!BX56,0)</f>
        <v>0</v>
      </c>
      <c r="XN53" s="248">
        <f>IF(XN$6=$WQ$5,成绩录入!BY56,0)</f>
        <v>0</v>
      </c>
      <c r="XO53" s="248">
        <f>IF(XO$6=$WQ$5,成绩录入!BZ56,0)</f>
        <v>0</v>
      </c>
      <c r="XP53" s="248">
        <f>IF(XP$6=$WQ$5,成绩录入!CA56,0)</f>
        <v>0</v>
      </c>
      <c r="XQ53" s="248">
        <f>IF(XQ$6=$WQ$5,成绩录入!CB56,0)</f>
        <v>0</v>
      </c>
      <c r="XR53" s="248">
        <f>IF(XR$6=$WQ$5,成绩录入!CC56,0)</f>
        <v>0</v>
      </c>
      <c r="XS53" s="248">
        <f>IF(XS$6=$WQ$5,成绩录入!CD56,0)</f>
        <v>0</v>
      </c>
      <c r="XT53" s="248">
        <f>IF(XT$6=$WQ$5,成绩录入!CE56,0)</f>
        <v>0</v>
      </c>
      <c r="XU53" s="248">
        <f>IF(XU$6=$WQ$5,成绩录入!CF56,0)</f>
        <v>0</v>
      </c>
      <c r="XV53" s="248">
        <f>IF(XV$6=$WQ$5,成绩录入!CG56,0)</f>
        <v>0</v>
      </c>
      <c r="XW53" s="248">
        <f>IF(XW$6=$WQ$5,成绩录入!CH56,0)</f>
        <v>0</v>
      </c>
      <c r="XX53" s="248">
        <f>IF(XX$6=$WQ$5,成绩录入!CI56,0)</f>
        <v>0</v>
      </c>
      <c r="XY53" s="248">
        <f>IF(XY$6=$WQ$5,成绩录入!CJ56,0)</f>
        <v>0</v>
      </c>
      <c r="XZ53" s="248">
        <f>IF(XZ$6=$WQ$5,成绩录入!CK56,0)</f>
        <v>0</v>
      </c>
      <c r="YA53" s="248">
        <f>IF(YA$6=$WQ$5,成绩录入!CL56,0)</f>
        <v>0</v>
      </c>
      <c r="YB53" s="248">
        <f>IF(YB$6=$WQ$5,成绩录入!CM56,0)</f>
        <v>0</v>
      </c>
      <c r="YC53" s="248">
        <f>IF(YC$6=$WQ$5,成绩录入!CN56,0)</f>
        <v>0</v>
      </c>
      <c r="YD53" s="248">
        <f>IF(YD$6=$WQ$5,成绩录入!CO56,0)</f>
        <v>0</v>
      </c>
      <c r="YE53" s="248">
        <f>IF(YE$6=$WQ$5,成绩录入!CP56,0)</f>
        <v>0</v>
      </c>
      <c r="YF53" s="248">
        <f>IF(YF$6=$WQ$5,成绩录入!CQ56,0)</f>
        <v>0</v>
      </c>
      <c r="YG53" s="248">
        <f>IF(YG$6=$WQ$5,成绩录入!CR56,0)</f>
        <v>0</v>
      </c>
      <c r="YH53" s="248">
        <f>IF(YH$6=$WQ$5,成绩录入!CS56,0)</f>
        <v>0</v>
      </c>
      <c r="YI53" s="248">
        <f>IF(YI$6=$WQ$5,成绩录入!CT56,0)</f>
        <v>0</v>
      </c>
      <c r="YJ53" s="248">
        <f>IF(YJ$6=$WQ$5,成绩录入!CU56,0)</f>
        <v>0</v>
      </c>
      <c r="YK53" s="248">
        <f>IF(YK$6=$WQ$5,成绩录入!CV56,0)</f>
        <v>0</v>
      </c>
      <c r="YL53" s="248">
        <f>IF(YL$6=$WQ$5,成绩录入!CW56,0)</f>
        <v>0</v>
      </c>
      <c r="YM53" s="248">
        <f>IF(YM$6=$WQ$5,成绩录入!CX56,0)</f>
        <v>0</v>
      </c>
      <c r="YN53" s="248">
        <f>IF(YN$6=$WQ$5,成绩录入!CY56,0)</f>
        <v>0</v>
      </c>
      <c r="YO53" s="248">
        <f>IF(YO$6=$WQ$5,成绩录入!CZ56,0)</f>
        <v>0</v>
      </c>
      <c r="YP53" s="248">
        <f>IF(YP$6=$WQ$5,成绩录入!DA56,0)</f>
        <v>0</v>
      </c>
      <c r="YQ53" s="248">
        <f>IF(YQ$6=$WQ$5,成绩录入!DB56,0)</f>
        <v>0</v>
      </c>
      <c r="YR53" s="248">
        <f>IF(YR$6=$WQ$5,成绩录入!DC56,0)</f>
        <v>0</v>
      </c>
      <c r="YS53" s="248">
        <f>IF(YS$6=$WQ$5,成绩录入!DD56,0)</f>
        <v>0</v>
      </c>
      <c r="YT53" s="248">
        <f>IF(YT$6=$WQ$5,成绩录入!DE56,0)</f>
        <v>0</v>
      </c>
      <c r="YU53" s="248">
        <f>IF(YU$6=$WQ$5,成绩录入!DF56,0)</f>
        <v>0</v>
      </c>
      <c r="YV53" s="248">
        <f>IF(YV$6=$WQ$5,成绩录入!DG56,0)</f>
        <v>0</v>
      </c>
      <c r="YW53" s="248">
        <f>IF(YW$6=$WQ$5,成绩录入!DH56,0)</f>
        <v>0</v>
      </c>
      <c r="YX53" s="248">
        <f>IF(YX$6=$WQ$5,成绩录入!DI56,0)</f>
        <v>0</v>
      </c>
      <c r="YY53" s="248">
        <f>IF(YY$6=$WQ$5,成绩录入!DJ56,0)</f>
        <v>0</v>
      </c>
      <c r="YZ53" s="248">
        <f>IF(YZ$6=$WQ$5,成绩录入!DK56,0)</f>
        <v>0</v>
      </c>
      <c r="ZA53" s="248">
        <f>IF(ZA$6=$WQ$5,成绩录入!DL56,0)</f>
        <v>0</v>
      </c>
      <c r="ZB53" s="248">
        <f>IF(ZB$6=$WQ$5,成绩录入!DM56,0)</f>
        <v>0</v>
      </c>
      <c r="ZC53" s="248">
        <f>IF(ZC$6=$WQ$5,成绩录入!DN56,0)</f>
        <v>0</v>
      </c>
      <c r="ZD53" s="248">
        <f>IF(ZD$6=$WQ$5,成绩录入!DO56,0)</f>
        <v>0</v>
      </c>
      <c r="ZE53" s="248">
        <f>IF(ZE$6=$WQ$5,成绩录入!DP56,0)</f>
        <v>0</v>
      </c>
      <c r="ZF53" s="248">
        <f>IF(ZF$6=$WQ$5,成绩录入!DQ56,0)</f>
        <v>0</v>
      </c>
      <c r="ZG53" s="248">
        <f>IF(ZG$6=$WQ$5,成绩录入!DR56,0)</f>
        <v>0</v>
      </c>
      <c r="ZH53" s="248">
        <f>IF(ZH$6=$WQ$5,成绩录入!DS56,0)</f>
        <v>0</v>
      </c>
      <c r="ZI53" s="248">
        <f>IF(ZI$6=$WQ$5,成绩录入!DT56,0)</f>
        <v>0</v>
      </c>
      <c r="ZJ53" s="248">
        <f>IF(ZJ$6=$WQ$5,成绩录入!DU56,0)</f>
        <v>0</v>
      </c>
      <c r="ZK53" s="248">
        <f>IF(ZK$6=$WQ$5,成绩录入!DV56,0)</f>
        <v>0</v>
      </c>
      <c r="ZL53" s="248">
        <f>IF(ZL$6=$WQ$5,成绩录入!DW56,0)</f>
        <v>0</v>
      </c>
      <c r="ZM53" s="248">
        <f>IF(ZM$6=$WQ$5,成绩录入!DX56,0)</f>
        <v>0</v>
      </c>
      <c r="ZN53" s="248">
        <f>IF(ZN$6=$WQ$5,成绩录入!DY56,0)</f>
        <v>0</v>
      </c>
      <c r="ZO53" s="248">
        <f>IF(ZO$6=$WQ$5,成绩录入!DZ56,0)</f>
        <v>0</v>
      </c>
      <c r="ZP53" s="248">
        <f>IF(ZP$6=$WQ$5,成绩录入!EA56,0)</f>
        <v>0</v>
      </c>
      <c r="ZQ53" s="248">
        <f>IF(ZQ$6=$WQ$5,成绩录入!EB56,0)</f>
        <v>0</v>
      </c>
      <c r="ZR53" s="248">
        <f>IF(ZR$6=$WQ$5,成绩录入!EC56,0)</f>
        <v>0</v>
      </c>
      <c r="ZS53" s="248">
        <f>IF(ZS$6=$WQ$5,成绩录入!ED56,0)</f>
        <v>0</v>
      </c>
      <c r="ZT53" s="248">
        <f>IF(ZT$6=$WQ$5,成绩录入!EE56,0)</f>
        <v>0</v>
      </c>
      <c r="ZU53" s="248">
        <f>IF(ZU$6=$WQ$5,成绩录入!EF56,0)</f>
        <v>0</v>
      </c>
      <c r="ZV53" s="248">
        <f>IF(ZV$6=$WQ$5,成绩录入!EG56,0)</f>
        <v>0</v>
      </c>
      <c r="ZW53" s="248">
        <f>IF(ZW$6=$WQ$5,成绩录入!EH56,0)</f>
        <v>0</v>
      </c>
      <c r="ZX53" s="248">
        <f>IF(ZX$6=$WQ$5,成绩录入!EI56,0)</f>
        <v>0</v>
      </c>
      <c r="ZY53" s="248">
        <f>IF(ZY$6=$WQ$5,成绩录入!EJ56,0)</f>
        <v>0</v>
      </c>
      <c r="ZZ53" s="248">
        <f>IF(ZZ$6=$WQ$5,成绩录入!EK56,0)</f>
        <v>0</v>
      </c>
      <c r="AAA53" s="248">
        <f>IF(AAA$6=$WQ$5,成绩录入!EL56,0)</f>
        <v>0</v>
      </c>
      <c r="AAB53" s="248">
        <f>IF(AAB$6=$WQ$5,成绩录入!EM56,0)</f>
        <v>0</v>
      </c>
      <c r="AAC53" s="248">
        <f>IF(AAC$6=$WQ$5,成绩录入!EN56,0)</f>
        <v>0</v>
      </c>
      <c r="AAD53" s="248">
        <f>IF(AAD$6=$WQ$5,成绩录入!EO56,0)</f>
        <v>0</v>
      </c>
      <c r="AAE53" s="248">
        <f>IF(AAE$6=$WQ$5,成绩录入!EP56,0)</f>
        <v>0</v>
      </c>
      <c r="AAF53" s="248">
        <f>IF(AAF$6=$WQ$5,成绩录入!EQ56,0)</f>
        <v>0</v>
      </c>
      <c r="AAG53" s="248">
        <f>IF(AAG$6=$WQ$5,成绩录入!ER56,0)</f>
        <v>0</v>
      </c>
      <c r="AAH53" s="248">
        <f>IF(AAH$6=$WQ$5,成绩录入!ES56,0)</f>
        <v>0</v>
      </c>
      <c r="AAI53" s="248">
        <f>IF(AAI$6=$WQ$5,成绩录入!ET56,0)</f>
        <v>0</v>
      </c>
      <c r="AAJ53" s="248">
        <f>IF(AAJ$6=$WQ$5,成绩录入!EU56,0)</f>
        <v>0</v>
      </c>
      <c r="AAK53" s="248">
        <f>IF(AAK$6=$WQ$5,成绩录入!EV56,0)</f>
        <v>0</v>
      </c>
      <c r="AAL53" s="248">
        <f>IF(AAL$6=$WQ$5,成绩录入!EW56,0)</f>
        <v>0</v>
      </c>
      <c r="AAM53" s="248">
        <f>IF(AAM$6=$WQ$5,成绩录入!EX56,0)</f>
        <v>0</v>
      </c>
      <c r="AAN53" s="218">
        <f t="shared" si="33"/>
        <v>0</v>
      </c>
      <c r="AAO53" s="206"/>
      <c r="AAQ53" s="247">
        <f>IF(AAQ$6=$AAP$5,成绩录入!BC56,0)</f>
        <v>0</v>
      </c>
      <c r="AAR53" s="248">
        <f>IF(AAR$6=$AAP$5,成绩录入!BD56,0)</f>
        <v>0</v>
      </c>
      <c r="AAS53" s="248">
        <f>IF(AAS$6=$AAP$5,成绩录入!BE56,0)</f>
        <v>0</v>
      </c>
      <c r="AAT53" s="248">
        <f>IF(AAT$6=$AAP$5,成绩录入!BF56,0)</f>
        <v>0</v>
      </c>
      <c r="AAU53" s="248">
        <f>IF(AAU$6=$AAP$5,成绩录入!BG56,0)</f>
        <v>0</v>
      </c>
      <c r="AAV53" s="248">
        <f>IF(AAV$6=$AAP$5,成绩录入!BH56,0)</f>
        <v>0</v>
      </c>
      <c r="AAW53" s="248">
        <f>IF(AAW$6=$AAP$5,成绩录入!BI56,0)</f>
        <v>0</v>
      </c>
      <c r="AAX53" s="248">
        <f>IF(AAX$6=$AAP$5,成绩录入!BJ56,0)</f>
        <v>0</v>
      </c>
      <c r="AAY53" s="248">
        <f>IF(AAY$6=$AAP$5,成绩录入!BK56,0)</f>
        <v>0</v>
      </c>
      <c r="AAZ53" s="248">
        <f>IF(AAZ$6=$AAP$5,成绩录入!BL56,0)</f>
        <v>0</v>
      </c>
      <c r="ABA53" s="248">
        <f>IF(ABA$6=$AAP$5,成绩录入!BM56,0)</f>
        <v>0</v>
      </c>
      <c r="ABB53" s="248">
        <f>IF(ABB$6=$AAP$5,成绩录入!BN56,0)</f>
        <v>0</v>
      </c>
      <c r="ABC53" s="248">
        <f>IF(ABC$6=$AAP$5,成绩录入!BO56,0)</f>
        <v>0</v>
      </c>
      <c r="ABD53" s="248">
        <f>IF(ABD$6=$AAP$5,成绩录入!BP56,0)</f>
        <v>0</v>
      </c>
      <c r="ABE53" s="248">
        <f>IF(ABE$6=$AAP$5,成绩录入!BQ56,0)</f>
        <v>0</v>
      </c>
      <c r="ABF53" s="248">
        <f>IF(ABF$6=$AAP$5,成绩录入!BR56,0)</f>
        <v>0</v>
      </c>
      <c r="ABG53" s="248">
        <f>IF(ABG$6=$AAP$5,成绩录入!BS56,0)</f>
        <v>0</v>
      </c>
      <c r="ABH53" s="248">
        <f>IF(ABH$6=$AAP$5,成绩录入!BT56,0)</f>
        <v>0</v>
      </c>
      <c r="ABI53" s="248">
        <f>IF(ABI$6=$AAP$5,成绩录入!BU56,0)</f>
        <v>0</v>
      </c>
      <c r="ABJ53" s="248">
        <f>IF(ABJ$6=$AAP$5,成绩录入!BV56,0)</f>
        <v>0</v>
      </c>
      <c r="ABK53" s="248">
        <f>IF(ABK$6=$AAP$5,成绩录入!BW56,0)</f>
        <v>0</v>
      </c>
      <c r="ABL53" s="248">
        <f>IF(ABL$6=$AAP$5,成绩录入!BX56,0)</f>
        <v>0</v>
      </c>
      <c r="ABM53" s="248">
        <f>IF(ABM$6=$AAP$5,成绩录入!BY56,0)</f>
        <v>0</v>
      </c>
      <c r="ABN53" s="248">
        <f>IF(ABN$6=$AAP$5,成绩录入!BZ56,0)</f>
        <v>0</v>
      </c>
      <c r="ABO53" s="248">
        <f>IF(ABO$6=$AAP$5,成绩录入!CA56,0)</f>
        <v>0</v>
      </c>
      <c r="ABP53" s="248">
        <f>IF(ABP$6=$AAP$5,成绩录入!CB56,0)</f>
        <v>0</v>
      </c>
      <c r="ABQ53" s="248">
        <f>IF(ABQ$6=$AAP$5,成绩录入!CC56,0)</f>
        <v>0</v>
      </c>
      <c r="ABR53" s="248">
        <f>IF(ABR$6=$AAP$5,成绩录入!CD56,0)</f>
        <v>0</v>
      </c>
      <c r="ABS53" s="248">
        <f>IF(ABS$6=$AAP$5,成绩录入!CE56,0)</f>
        <v>0</v>
      </c>
      <c r="ABT53" s="248">
        <f>IF(ABT$6=$AAP$5,成绩录入!CF56,0)</f>
        <v>0</v>
      </c>
      <c r="ABU53" s="248">
        <f>IF(ABU$6=$AAP$5,成绩录入!CG56,0)</f>
        <v>0</v>
      </c>
      <c r="ABV53" s="248">
        <f>IF(ABV$6=$AAP$5,成绩录入!CH56,0)</f>
        <v>0</v>
      </c>
      <c r="ABW53" s="248">
        <f>IF(ABW$6=$AAP$5,成绩录入!CI56,0)</f>
        <v>0</v>
      </c>
      <c r="ABX53" s="248">
        <f>IF(ABX$6=$AAP$5,成绩录入!CJ56,0)</f>
        <v>0</v>
      </c>
      <c r="ABY53" s="248">
        <f>IF(ABY$6=$AAP$5,成绩录入!CK56,0)</f>
        <v>0</v>
      </c>
      <c r="ABZ53" s="248">
        <f>IF(ABZ$6=$AAP$5,成绩录入!CL56,0)</f>
        <v>0</v>
      </c>
      <c r="ACA53" s="248">
        <f>IF(ACA$6=$AAP$5,成绩录入!CM56,0)</f>
        <v>0</v>
      </c>
      <c r="ACB53" s="248">
        <f>IF(ACB$6=$AAP$5,成绩录入!CN56,0)</f>
        <v>0</v>
      </c>
      <c r="ACC53" s="248">
        <f>IF(ACC$6=$AAP$5,成绩录入!CO56,0)</f>
        <v>0</v>
      </c>
      <c r="ACD53" s="248">
        <f>IF(ACD$6=$AAP$5,成绩录入!CP56,0)</f>
        <v>0</v>
      </c>
      <c r="ACE53" s="248">
        <f>IF(ACE$6=$AAP$5,成绩录入!CQ56,0)</f>
        <v>0</v>
      </c>
      <c r="ACF53" s="248">
        <f>IF(ACF$6=$AAP$5,成绩录入!CR56,0)</f>
        <v>0</v>
      </c>
      <c r="ACG53" s="248">
        <f>IF(ACG$6=$AAP$5,成绩录入!CS56,0)</f>
        <v>0</v>
      </c>
      <c r="ACH53" s="248">
        <f>IF(ACH$6=$AAP$5,成绩录入!CT56,0)</f>
        <v>0</v>
      </c>
      <c r="ACI53" s="248">
        <f>IF(ACI$6=$AAP$5,成绩录入!CU56,0)</f>
        <v>0</v>
      </c>
      <c r="ACJ53" s="248">
        <f>IF(ACJ$6=$AAP$5,成绩录入!CV56,0)</f>
        <v>0</v>
      </c>
      <c r="ACK53" s="248">
        <f>IF(ACK$6=$AAP$5,成绩录入!CW56,0)</f>
        <v>0</v>
      </c>
      <c r="ACL53" s="248">
        <f>IF(ACL$6=$AAP$5,成绩录入!CX56,0)</f>
        <v>0</v>
      </c>
      <c r="ACM53" s="248">
        <f>IF(ACM$6=$AAP$5,成绩录入!CY56,0)</f>
        <v>0</v>
      </c>
      <c r="ACN53" s="248">
        <f>IF(ACN$6=$AAP$5,成绩录入!CZ56,0)</f>
        <v>0</v>
      </c>
      <c r="ACO53" s="248">
        <f>IF(ACO$6=$AAP$5,成绩录入!DA56,0)</f>
        <v>0</v>
      </c>
      <c r="ACP53" s="248">
        <f>IF(ACP$6=$AAP$5,成绩录入!DB56,0)</f>
        <v>0</v>
      </c>
      <c r="ACQ53" s="248">
        <f>IF(ACQ$6=$AAP$5,成绩录入!DC56,0)</f>
        <v>0</v>
      </c>
      <c r="ACR53" s="248">
        <f>IF(ACR$6=$AAP$5,成绩录入!DD56,0)</f>
        <v>0</v>
      </c>
      <c r="ACS53" s="248">
        <f>IF(ACS$6=$AAP$5,成绩录入!DE56,0)</f>
        <v>0</v>
      </c>
      <c r="ACT53" s="248">
        <f>IF(ACT$6=$AAP$5,成绩录入!DF56,0)</f>
        <v>0</v>
      </c>
      <c r="ACU53" s="248">
        <f>IF(ACU$6=$AAP$5,成绩录入!DG56,0)</f>
        <v>0</v>
      </c>
      <c r="ACV53" s="248">
        <f>IF(ACV$6=$AAP$5,成绩录入!DH56,0)</f>
        <v>0</v>
      </c>
      <c r="ACW53" s="248">
        <f>IF(ACW$6=$AAP$5,成绩录入!DI56,0)</f>
        <v>0</v>
      </c>
      <c r="ACX53" s="248">
        <f>IF(ACX$6=$AAP$5,成绩录入!DJ56,0)</f>
        <v>0</v>
      </c>
      <c r="ACY53" s="248">
        <f>IF(ACY$6=$AAP$5,成绩录入!DK56,0)</f>
        <v>0</v>
      </c>
      <c r="ACZ53" s="248">
        <f>IF(ACZ$6=$AAP$5,成绩录入!DL56,0)</f>
        <v>0</v>
      </c>
      <c r="ADA53" s="248">
        <f>IF(ADA$6=$AAP$5,成绩录入!DM56,0)</f>
        <v>0</v>
      </c>
      <c r="ADB53" s="248">
        <f>IF(ADB$6=$AAP$5,成绩录入!DN56,0)</f>
        <v>0</v>
      </c>
      <c r="ADC53" s="248">
        <f>IF(ADC$6=$AAP$5,成绩录入!DO56,0)</f>
        <v>0</v>
      </c>
      <c r="ADD53" s="248">
        <f>IF(ADD$6=$AAP$5,成绩录入!DP56,0)</f>
        <v>0</v>
      </c>
      <c r="ADE53" s="248">
        <f>IF(ADE$6=$AAP$5,成绩录入!DQ56,0)</f>
        <v>0</v>
      </c>
      <c r="ADF53" s="248">
        <f>IF(ADF$6=$AAP$5,成绩录入!DR56,0)</f>
        <v>0</v>
      </c>
      <c r="ADG53" s="248">
        <f>IF(ADG$6=$AAP$5,成绩录入!DS56,0)</f>
        <v>0</v>
      </c>
      <c r="ADH53" s="248">
        <f>IF(ADH$6=$AAP$5,成绩录入!DT56,0)</f>
        <v>0</v>
      </c>
      <c r="ADI53" s="248">
        <f>IF(ADI$6=$AAP$5,成绩录入!DU56,0)</f>
        <v>0</v>
      </c>
      <c r="ADJ53" s="248">
        <f>IF(ADJ$6=$AAP$5,成绩录入!DV56,0)</f>
        <v>0</v>
      </c>
      <c r="ADK53" s="248">
        <f>IF(ADK$6=$AAP$5,成绩录入!DW56,0)</f>
        <v>0</v>
      </c>
      <c r="ADL53" s="248">
        <f>IF(ADL$6=$AAP$5,成绩录入!DX56,0)</f>
        <v>0</v>
      </c>
      <c r="ADM53" s="248">
        <f>IF(ADM$6=$AAP$5,成绩录入!DY56,0)</f>
        <v>0</v>
      </c>
      <c r="ADN53" s="248">
        <f>IF(ADN$6=$AAP$5,成绩录入!DZ56,0)</f>
        <v>0</v>
      </c>
      <c r="ADO53" s="248">
        <f>IF(ADO$6=$AAP$5,成绩录入!EA56,0)</f>
        <v>0</v>
      </c>
      <c r="ADP53" s="248">
        <f>IF(ADP$6=$AAP$5,成绩录入!EB56,0)</f>
        <v>0</v>
      </c>
      <c r="ADQ53" s="248">
        <f>IF(ADQ$6=$AAP$5,成绩录入!EC56,0)</f>
        <v>0</v>
      </c>
      <c r="ADR53" s="248">
        <f>IF(ADR$6=$AAP$5,成绩录入!ED56,0)</f>
        <v>0</v>
      </c>
      <c r="ADS53" s="248">
        <f>IF(ADS$6=$AAP$5,成绩录入!EE56,0)</f>
        <v>0</v>
      </c>
      <c r="ADT53" s="248">
        <f>IF(ADT$6=$AAP$5,成绩录入!EF56,0)</f>
        <v>0</v>
      </c>
      <c r="ADU53" s="248">
        <f>IF(ADU$6=$AAP$5,成绩录入!EG56,0)</f>
        <v>0</v>
      </c>
      <c r="ADV53" s="248">
        <f>IF(ADV$6=$AAP$5,成绩录入!EH56,0)</f>
        <v>0</v>
      </c>
      <c r="ADW53" s="248">
        <f>IF(ADW$6=$AAP$5,成绩录入!EI56,0)</f>
        <v>0</v>
      </c>
      <c r="ADX53" s="248">
        <f>IF(ADX$6=$AAP$5,成绩录入!EJ56,0)</f>
        <v>0</v>
      </c>
      <c r="ADY53" s="248">
        <f>IF(ADY$6=$AAP$5,成绩录入!EK56,0)</f>
        <v>0</v>
      </c>
      <c r="ADZ53" s="248">
        <f>IF(ADZ$6=$AAP$5,成绩录入!EL56,0)</f>
        <v>0</v>
      </c>
      <c r="AEA53" s="248">
        <f>IF(AEA$6=$AAP$5,成绩录入!EM56,0)</f>
        <v>0</v>
      </c>
      <c r="AEB53" s="248">
        <f>IF(AEB$6=$AAP$5,成绩录入!EN56,0)</f>
        <v>0</v>
      </c>
      <c r="AEC53" s="248">
        <f>IF(AEC$6=$AAP$5,成绩录入!EO56,0)</f>
        <v>0</v>
      </c>
      <c r="AED53" s="248">
        <f>IF(AED$6=$AAP$5,成绩录入!EP56,0)</f>
        <v>0</v>
      </c>
      <c r="AEE53" s="248">
        <f>IF(AEE$6=$AAP$5,成绩录入!EQ56,0)</f>
        <v>0</v>
      </c>
      <c r="AEF53" s="248">
        <f>IF(AEF$6=$AAP$5,成绩录入!ER56,0)</f>
        <v>0</v>
      </c>
      <c r="AEG53" s="248">
        <f>IF(AEG$6=$AAP$5,成绩录入!ES56,0)</f>
        <v>0</v>
      </c>
      <c r="AEH53" s="248">
        <f>IF(AEH$6=$AAP$5,成绩录入!ET56,0)</f>
        <v>0</v>
      </c>
      <c r="AEI53" s="248">
        <f>IF(AEI$6=$AAP$5,成绩录入!EU56,0)</f>
        <v>0</v>
      </c>
      <c r="AEJ53" s="248">
        <f>IF(AEJ$6=$AAP$5,成绩录入!EV56,0)</f>
        <v>0</v>
      </c>
      <c r="AEK53" s="248">
        <f>IF(AEK$6=$AAP$5,成绩录入!EW56,0)</f>
        <v>0</v>
      </c>
      <c r="AEL53" s="248">
        <f>IF(AEL$6=$AAP$5,成绩录入!EX56,0)</f>
        <v>0</v>
      </c>
      <c r="AEM53" s="218">
        <f t="shared" si="34"/>
        <v>0</v>
      </c>
      <c r="AEN53" s="166"/>
      <c r="AEO53" s="166"/>
      <c r="AEP53" s="247">
        <f>IF(AEP$6=$AEO$5,成绩录入!BC56,0)</f>
        <v>0</v>
      </c>
      <c r="AEQ53" s="248">
        <f>IF(AEQ$6=$AEO$5,成绩录入!BD56,0)</f>
        <v>0</v>
      </c>
      <c r="AER53" s="248">
        <f>IF(AER$6=$AEO$5,成绩录入!BE56,0)</f>
        <v>0</v>
      </c>
      <c r="AES53" s="248">
        <f>IF(AES$6=$AEO$5,成绩录入!BF56,0)</f>
        <v>0</v>
      </c>
      <c r="AET53" s="248">
        <f>IF(AET$6=$AEO$5,成绩录入!BG56,0)</f>
        <v>0</v>
      </c>
      <c r="AEU53" s="248">
        <f>IF(AEU$6=$AEO$5,成绩录入!BH56,0)</f>
        <v>0</v>
      </c>
      <c r="AEV53" s="248">
        <f>IF(AEV$6=$AEO$5,成绩录入!BI56,0)</f>
        <v>0</v>
      </c>
      <c r="AEW53" s="248">
        <f>IF(AEW$6=$AEO$5,成绩录入!BJ56,0)</f>
        <v>0</v>
      </c>
      <c r="AEX53" s="248">
        <f>IF(AEX$6=$AEO$5,成绩录入!BK56,0)</f>
        <v>0</v>
      </c>
      <c r="AEY53" s="248">
        <f>IF(AEY$6=$AEO$5,成绩录入!BL56,0)</f>
        <v>0</v>
      </c>
      <c r="AEZ53" s="248">
        <f>IF(AEZ$6=$AEO$5,成绩录入!BM56,0)</f>
        <v>0</v>
      </c>
      <c r="AFA53" s="248">
        <f>IF(AFA$6=$AEO$5,成绩录入!BN56,0)</f>
        <v>0</v>
      </c>
      <c r="AFB53" s="248">
        <f>IF(AFB$6=$AEO$5,成绩录入!BO56,0)</f>
        <v>0</v>
      </c>
      <c r="AFC53" s="248">
        <f>IF(AFC$6=$AEO$5,成绩录入!BP56,0)</f>
        <v>0</v>
      </c>
      <c r="AFD53" s="248">
        <f>IF(AFD$6=$AEO$5,成绩录入!BQ56,0)</f>
        <v>0</v>
      </c>
      <c r="AFE53" s="248">
        <f>IF(AFE$6=$AEO$5,成绩录入!BR56,0)</f>
        <v>0</v>
      </c>
      <c r="AFF53" s="248">
        <f>IF(AFF$6=$AEO$5,成绩录入!BS56,0)</f>
        <v>0</v>
      </c>
      <c r="AFG53" s="248">
        <f>IF(AFG$6=$AEO$5,成绩录入!BT56,0)</f>
        <v>0</v>
      </c>
      <c r="AFH53" s="248">
        <f>IF(AFH$6=$AEO$5,成绩录入!BU56,0)</f>
        <v>0</v>
      </c>
      <c r="AFI53" s="248">
        <f>IF(AFI$6=$AEO$5,成绩录入!BV56,0)</f>
        <v>0</v>
      </c>
      <c r="AFJ53" s="248">
        <f>IF(AFJ$6=$AEO$5,成绩录入!BW56,0)</f>
        <v>0</v>
      </c>
      <c r="AFK53" s="248">
        <f>IF(AFK$6=$AEO$5,成绩录入!BX56,0)</f>
        <v>0</v>
      </c>
      <c r="AFL53" s="248">
        <f>IF(AFL$6=$AEO$5,成绩录入!BY56,0)</f>
        <v>0</v>
      </c>
      <c r="AFM53" s="248">
        <f>IF(AFM$6=$AEO$5,成绩录入!BZ56,0)</f>
        <v>0</v>
      </c>
      <c r="AFN53" s="248">
        <f>IF(AFN$6=$AEO$5,成绩录入!CA56,0)</f>
        <v>0</v>
      </c>
      <c r="AFO53" s="248">
        <f>IF(AFO$6=$AEO$5,成绩录入!CB56,0)</f>
        <v>0</v>
      </c>
      <c r="AFP53" s="248">
        <f>IF(AFP$6=$AEO$5,成绩录入!CC56,0)</f>
        <v>0</v>
      </c>
      <c r="AFQ53" s="248">
        <f>IF(AFQ$6=$AEO$5,成绩录入!CD56,0)</f>
        <v>0</v>
      </c>
      <c r="AFR53" s="248">
        <f>IF(AFR$6=$AEO$5,成绩录入!CE56,0)</f>
        <v>0</v>
      </c>
      <c r="AFS53" s="248">
        <f>IF(AFS$6=$AEO$5,成绩录入!CF56,0)</f>
        <v>0</v>
      </c>
      <c r="AFT53" s="248">
        <f>IF(AFT$6=$AEO$5,成绩录入!CG56,0)</f>
        <v>0</v>
      </c>
      <c r="AFU53" s="248">
        <f>IF(AFU$6=$AEO$5,成绩录入!CH56,0)</f>
        <v>0</v>
      </c>
      <c r="AFV53" s="248">
        <f>IF(AFV$6=$AEO$5,成绩录入!CI56,0)</f>
        <v>0</v>
      </c>
      <c r="AFW53" s="248">
        <f>IF(AFW$6=$AEO$5,成绩录入!CJ56,0)</f>
        <v>0</v>
      </c>
      <c r="AFX53" s="248">
        <f>IF(AFX$6=$AEO$5,成绩录入!CK56,0)</f>
        <v>0</v>
      </c>
      <c r="AFY53" s="248">
        <f>IF(AFY$6=$AEO$5,成绩录入!CL56,0)</f>
        <v>0</v>
      </c>
      <c r="AFZ53" s="248">
        <f>IF(AFZ$6=$AEO$5,成绩录入!CM56,0)</f>
        <v>0</v>
      </c>
      <c r="AGA53" s="248">
        <f>IF(AGA$6=$AEO$5,成绩录入!CN56,0)</f>
        <v>0</v>
      </c>
      <c r="AGB53" s="248">
        <f>IF(AGB$6=$AEO$5,成绩录入!CO56,0)</f>
        <v>0</v>
      </c>
      <c r="AGC53" s="248">
        <f>IF(AGC$6=$AEO$5,成绩录入!CP56,0)</f>
        <v>0</v>
      </c>
      <c r="AGD53" s="248">
        <f>IF(AGD$6=$AEO$5,成绩录入!CQ56,0)</f>
        <v>0</v>
      </c>
      <c r="AGE53" s="248">
        <f>IF(AGE$6=$AEO$5,成绩录入!CR56,0)</f>
        <v>0</v>
      </c>
      <c r="AGF53" s="248">
        <f>IF(AGF$6=$AEO$5,成绩录入!CS56,0)</f>
        <v>0</v>
      </c>
      <c r="AGG53" s="248">
        <f>IF(AGG$6=$AEO$5,成绩录入!CT56,0)</f>
        <v>0</v>
      </c>
      <c r="AGH53" s="248">
        <f>IF(AGH$6=$AEO$5,成绩录入!CU56,0)</f>
        <v>0</v>
      </c>
      <c r="AGI53" s="248">
        <f>IF(AGI$6=$AEO$5,成绩录入!CV56,0)</f>
        <v>0</v>
      </c>
      <c r="AGJ53" s="248">
        <f>IF(AGJ$6=$AEO$5,成绩录入!CW56,0)</f>
        <v>0</v>
      </c>
      <c r="AGK53" s="248">
        <f>IF(AGK$6=$AEO$5,成绩录入!CX56,0)</f>
        <v>0</v>
      </c>
      <c r="AGL53" s="248">
        <f>IF(AGL$6=$AEO$5,成绩录入!CY56,0)</f>
        <v>0</v>
      </c>
      <c r="AGM53" s="248">
        <f>IF(AGM$6=$AEO$5,成绩录入!CZ56,0)</f>
        <v>0</v>
      </c>
      <c r="AGN53" s="248">
        <f>IF(AGN$6=$AEO$5,成绩录入!DA56,0)</f>
        <v>0</v>
      </c>
      <c r="AGO53" s="248">
        <f>IF(AGO$6=$AEO$5,成绩录入!DB56,0)</f>
        <v>0</v>
      </c>
      <c r="AGP53" s="248">
        <f>IF(AGP$6=$AEO$5,成绩录入!DC56,0)</f>
        <v>0</v>
      </c>
      <c r="AGQ53" s="248">
        <f>IF(AGQ$6=$AEO$5,成绩录入!DD56,0)</f>
        <v>0</v>
      </c>
      <c r="AGR53" s="248">
        <f>IF(AGR$6=$AEO$5,成绩录入!DE56,0)</f>
        <v>0</v>
      </c>
      <c r="AGS53" s="248">
        <f>IF(AGS$6=$AEO$5,成绩录入!DF56,0)</f>
        <v>0</v>
      </c>
      <c r="AGT53" s="248">
        <f>IF(AGT$6=$AEO$5,成绩录入!DG56,0)</f>
        <v>0</v>
      </c>
      <c r="AGU53" s="248">
        <f>IF(AGU$6=$AEO$5,成绩录入!DH56,0)</f>
        <v>0</v>
      </c>
      <c r="AGV53" s="248">
        <f>IF(AGV$6=$AEO$5,成绩录入!DI56,0)</f>
        <v>0</v>
      </c>
      <c r="AGW53" s="248">
        <f>IF(AGW$6=$AEO$5,成绩录入!DJ56,0)</f>
        <v>0</v>
      </c>
      <c r="AGX53" s="248">
        <f>IF(AGX$6=$AEO$5,成绩录入!DK56,0)</f>
        <v>0</v>
      </c>
      <c r="AGY53" s="248">
        <f>IF(AGY$6=$AEO$5,成绩录入!DL56,0)</f>
        <v>0</v>
      </c>
      <c r="AGZ53" s="248">
        <f>IF(AGZ$6=$AEO$5,成绩录入!DM56,0)</f>
        <v>0</v>
      </c>
      <c r="AHA53" s="248">
        <f>IF(AHA$6=$AEO$5,成绩录入!DN56,0)</f>
        <v>0</v>
      </c>
      <c r="AHB53" s="248">
        <f>IF(AHB$6=$AEO$5,成绩录入!DO56,0)</f>
        <v>0</v>
      </c>
      <c r="AHC53" s="248">
        <f>IF(AHC$6=$AEO$5,成绩录入!DP56,0)</f>
        <v>0</v>
      </c>
      <c r="AHD53" s="248">
        <f>IF(AHD$6=$AEO$5,成绩录入!DQ56,0)</f>
        <v>0</v>
      </c>
      <c r="AHE53" s="248">
        <f>IF(AHE$6=$AEO$5,成绩录入!DR56,0)</f>
        <v>0</v>
      </c>
      <c r="AHF53" s="248">
        <f>IF(AHF$6=$AEO$5,成绩录入!DS56,0)</f>
        <v>0</v>
      </c>
      <c r="AHG53" s="248">
        <f>IF(AHG$6=$AEO$5,成绩录入!DT56,0)</f>
        <v>0</v>
      </c>
      <c r="AHH53" s="248">
        <f>IF(AHH$6=$AEO$5,成绩录入!DU56,0)</f>
        <v>0</v>
      </c>
      <c r="AHI53" s="248">
        <f>IF(AHI$6=$AEO$5,成绩录入!DV56,0)</f>
        <v>0</v>
      </c>
      <c r="AHJ53" s="248">
        <f>IF(AHJ$6=$AEO$5,成绩录入!DW56,0)</f>
        <v>0</v>
      </c>
      <c r="AHK53" s="248">
        <f>IF(AHK$6=$AEO$5,成绩录入!DX56,0)</f>
        <v>0</v>
      </c>
      <c r="AHL53" s="248">
        <f>IF(AHL$6=$AEO$5,成绩录入!DY56,0)</f>
        <v>0</v>
      </c>
      <c r="AHM53" s="248">
        <f>IF(AHM$6=$AEO$5,成绩录入!DZ56,0)</f>
        <v>0</v>
      </c>
      <c r="AHN53" s="248">
        <f>IF(AHN$6=$AEO$5,成绩录入!EA56,0)</f>
        <v>0</v>
      </c>
      <c r="AHO53" s="248">
        <f>IF(AHO$6=$AEO$5,成绩录入!EB56,0)</f>
        <v>0</v>
      </c>
      <c r="AHP53" s="248">
        <f>IF(AHP$6=$AEO$5,成绩录入!EC56,0)</f>
        <v>0</v>
      </c>
      <c r="AHQ53" s="248">
        <f>IF(AHQ$6=$AEO$5,成绩录入!ED56,0)</f>
        <v>0</v>
      </c>
      <c r="AHR53" s="248">
        <f>IF(AHR$6=$AEO$5,成绩录入!EE56,0)</f>
        <v>0</v>
      </c>
      <c r="AHS53" s="248">
        <f>IF(AHS$6=$AEO$5,成绩录入!EF56,0)</f>
        <v>0</v>
      </c>
      <c r="AHT53" s="248">
        <f>IF(AHT$6=$AEO$5,成绩录入!EG56,0)</f>
        <v>0</v>
      </c>
      <c r="AHU53" s="248">
        <f>IF(AHU$6=$AEO$5,成绩录入!EH56,0)</f>
        <v>0</v>
      </c>
      <c r="AHV53" s="248">
        <f>IF(AHV$6=$AEO$5,成绩录入!EI56,0)</f>
        <v>0</v>
      </c>
      <c r="AHW53" s="248">
        <f>IF(AHW$6=$AEO$5,成绩录入!EJ56,0)</f>
        <v>0</v>
      </c>
      <c r="AHX53" s="248">
        <f>IF(AHX$6=$AEO$5,成绩录入!EK56,0)</f>
        <v>0</v>
      </c>
      <c r="AHY53" s="248">
        <f>IF(AHY$6=$AEO$5,成绩录入!EL56,0)</f>
        <v>0</v>
      </c>
      <c r="AHZ53" s="248">
        <f>IF(AHZ$6=$AEO$5,成绩录入!EM56,0)</f>
        <v>0</v>
      </c>
      <c r="AIA53" s="248">
        <f>IF(AIA$6=$AEO$5,成绩录入!EN56,0)</f>
        <v>0</v>
      </c>
      <c r="AIB53" s="248">
        <f>IF(AIB$6=$AEO$5,成绩录入!EO56,0)</f>
        <v>0</v>
      </c>
      <c r="AIC53" s="248">
        <f>IF(AIC$6=$AEO$5,成绩录入!EP56,0)</f>
        <v>0</v>
      </c>
      <c r="AID53" s="248">
        <f>IF(AID$6=$AEO$5,成绩录入!EQ56,0)</f>
        <v>0</v>
      </c>
      <c r="AIE53" s="248">
        <f>IF(AIE$6=$AEO$5,成绩录入!ER56,0)</f>
        <v>0</v>
      </c>
      <c r="AIF53" s="248">
        <f>IF(AIF$6=$AEO$5,成绩录入!ES56,0)</f>
        <v>0</v>
      </c>
      <c r="AIG53" s="248">
        <f>IF(AIG$6=$AEO$5,成绩录入!ET56,0)</f>
        <v>0</v>
      </c>
      <c r="AIH53" s="248">
        <f>IF(AIH$6=$AEO$5,成绩录入!EU56,0)</f>
        <v>0</v>
      </c>
      <c r="AII53" s="248">
        <f>IF(AII$6=$AEO$5,成绩录入!EV56,0)</f>
        <v>0</v>
      </c>
      <c r="AIJ53" s="248">
        <f>IF(AIJ$6=$AEO$5,成绩录入!EW56,0)</f>
        <v>0</v>
      </c>
      <c r="AIK53" s="248">
        <f>IF(AIK$6=$AEO$5,成绩录入!EX56,0)</f>
        <v>0</v>
      </c>
      <c r="AIL53" s="218">
        <f t="shared" si="35"/>
        <v>0</v>
      </c>
      <c r="AIN53" s="214" t="str">
        <f>初始录入!A58</f>
        <v/>
      </c>
      <c r="AIO53" s="215">
        <f>初始录入!B58</f>
        <v>0</v>
      </c>
      <c r="AIP53" s="216">
        <f>初始录入!C58</f>
        <v>0</v>
      </c>
      <c r="AIQ53" s="314">
        <f>IF(平时!D51&lt;&gt;"",平时!D51,0)</f>
        <v>0</v>
      </c>
      <c r="AIR53" s="324" t="str">
        <f t="shared" si="89"/>
        <v/>
      </c>
      <c r="AIS53" s="314">
        <f>IF(过程!D51&lt;&gt;"",过程!D51,0)</f>
        <v>0</v>
      </c>
      <c r="AIT53" s="324" t="str">
        <f t="shared" si="90"/>
        <v/>
      </c>
      <c r="AIU53" s="216">
        <f>IF(期末!D51&lt;&gt;"",期末!D51,0)</f>
        <v>0</v>
      </c>
      <c r="AIV53" s="324" t="str">
        <f t="shared" si="91"/>
        <v/>
      </c>
      <c r="AIW53" s="325">
        <f t="shared" si="92"/>
        <v>0</v>
      </c>
      <c r="AIX53" s="314">
        <f>IF(平时!E51&lt;&gt;"",平时!E51,0)</f>
        <v>0</v>
      </c>
      <c r="AIY53" s="324" t="str">
        <f t="shared" si="93"/>
        <v/>
      </c>
      <c r="AIZ53" s="314">
        <f>IF(过程!E51&lt;&gt;"",过程!E51,0)</f>
        <v>0</v>
      </c>
      <c r="AJA53" s="324" t="str">
        <f t="shared" si="94"/>
        <v/>
      </c>
      <c r="AJB53" s="216">
        <f>IF(期末!E51&lt;&gt;"",期末!E51,0)</f>
        <v>0</v>
      </c>
      <c r="AJC53" s="324" t="str">
        <f t="shared" si="95"/>
        <v/>
      </c>
      <c r="AJD53" s="325">
        <f t="shared" si="96"/>
        <v>0</v>
      </c>
      <c r="AJE53" s="314">
        <f>IF(平时!F51&lt;&gt;"",平时!F51,0)</f>
        <v>0</v>
      </c>
      <c r="AJF53" s="324" t="str">
        <f t="shared" si="97"/>
        <v/>
      </c>
      <c r="AJG53" s="314">
        <f>IF(过程!F51&lt;&gt;"",过程!F51,0)</f>
        <v>0</v>
      </c>
      <c r="AJH53" s="324" t="str">
        <f t="shared" si="98"/>
        <v/>
      </c>
      <c r="AJI53" s="216">
        <f>IF(期末!F51&lt;&gt;"",期末!F51,0)</f>
        <v>0</v>
      </c>
      <c r="AJJ53" s="324" t="str">
        <f t="shared" si="99"/>
        <v/>
      </c>
      <c r="AJK53" s="325">
        <f t="shared" si="100"/>
        <v>0</v>
      </c>
      <c r="AJL53" s="314">
        <f>IF(平时!G51&lt;&gt;"",平时!G51,0)</f>
        <v>0</v>
      </c>
      <c r="AJM53" s="324" t="str">
        <f t="shared" si="101"/>
        <v/>
      </c>
      <c r="AJN53" s="314">
        <f>IF(过程!G51&lt;&gt;"",过程!G51,0)</f>
        <v>0</v>
      </c>
      <c r="AJO53" s="324" t="str">
        <f t="shared" si="102"/>
        <v/>
      </c>
      <c r="AJP53" s="216">
        <f>IF(期末!G51&lt;&gt;"",期末!G51,0)</f>
        <v>0</v>
      </c>
      <c r="AJQ53" s="324" t="str">
        <f t="shared" si="103"/>
        <v/>
      </c>
      <c r="AJR53" s="325">
        <f t="shared" si="104"/>
        <v>0</v>
      </c>
      <c r="AJS53" s="314">
        <f>IF(平时!H51&lt;&gt;"",平时!H51,0)</f>
        <v>0</v>
      </c>
      <c r="AJT53" s="324" t="str">
        <f t="shared" si="105"/>
        <v/>
      </c>
      <c r="AJU53" s="314">
        <f>IF(过程!H51&lt;&gt;"",过程!H51,0)</f>
        <v>0</v>
      </c>
      <c r="AJV53" s="324" t="str">
        <f t="shared" si="106"/>
        <v/>
      </c>
      <c r="AJW53" s="216">
        <f>IF(期末!H51&lt;&gt;"",期末!H51,0)</f>
        <v>0</v>
      </c>
      <c r="AJX53" s="324" t="str">
        <f t="shared" si="107"/>
        <v/>
      </c>
      <c r="AJY53" s="326">
        <f t="shared" si="108"/>
        <v>0</v>
      </c>
      <c r="AKA53" s="216" t="str">
        <f>初始录入!A58</f>
        <v/>
      </c>
      <c r="AKB53" s="216">
        <f>初始录入!B58</f>
        <v>0</v>
      </c>
      <c r="AKC53" s="216">
        <f>初始录入!C58</f>
        <v>0</v>
      </c>
      <c r="AKD53" s="327" t="str">
        <f>IF(初始录入!$E58=初始录入!$K$2,达成度!$D66,"")</f>
        <v/>
      </c>
      <c r="AKE53" s="327" t="str">
        <f>IF(初始录入!$E58=初始录入!$K$3,达成度!D66,"")</f>
        <v/>
      </c>
      <c r="AKF53" s="216" t="str">
        <f>IF(初始录入!$E58=初始录入!$K$4,达成度!D66,"")</f>
        <v/>
      </c>
      <c r="AKG53" s="216" t="str">
        <f>IF(初始录入!$E58=初始录入!$K$5,达成度!D66,"")</f>
        <v/>
      </c>
      <c r="AKH53" s="327" t="str">
        <f>IF(初始录入!$E58=初始录入!$K$2,达成度!E66,"")</f>
        <v/>
      </c>
      <c r="AKI53" s="327" t="str">
        <f>IF(初始录入!$E58=初始录入!$K$3,达成度!E66,"")</f>
        <v/>
      </c>
      <c r="AKJ53" s="216" t="str">
        <f>IF(初始录入!$E58=初始录入!$K$4,达成度!E66,"")</f>
        <v/>
      </c>
      <c r="AKK53" s="216" t="str">
        <f>IF(初始录入!$E58=初始录入!$K$5,达成度!E66,"")</f>
        <v/>
      </c>
      <c r="AKL53" s="327" t="str">
        <f>IF(初始录入!$E58=初始录入!$K$2,达成度!F66,"")</f>
        <v/>
      </c>
      <c r="AKM53" s="327" t="str">
        <f>IF(初始录入!$E58=初始录入!$K$3,达成度!F66,"")</f>
        <v/>
      </c>
      <c r="AKN53" s="216" t="str">
        <f>IF(初始录入!$E58=初始录入!$K$4,达成度!F66,"")</f>
        <v/>
      </c>
      <c r="AKO53" s="216" t="str">
        <f>IF(初始录入!$E58=初始录入!$K$5,达成度!F66,"")</f>
        <v/>
      </c>
      <c r="AKP53" s="327" t="str">
        <f>IF(初始录入!$E58=初始录入!$K$2,达成度!H66,"")</f>
        <v/>
      </c>
      <c r="AKQ53" s="327" t="str">
        <f>IF(初始录入!$E58=初始录入!$K$3,达成度!H66,"")</f>
        <v/>
      </c>
      <c r="AKR53" s="216" t="str">
        <f>IF(初始录入!$E58=初始录入!$K$4,达成度!H66,"")</f>
        <v/>
      </c>
      <c r="AKS53" s="216" t="str">
        <f>IF(初始录入!$E58=初始录入!$K$5,达成度!H66,"")</f>
        <v/>
      </c>
      <c r="AKT53" s="327" t="str">
        <f>IF(初始录入!$E58=初始录入!$K$2,达成度!I66,"")</f>
        <v/>
      </c>
      <c r="AKU53" s="327" t="str">
        <f>IF(初始录入!$E58=初始录入!$K$3,达成度!I66,"")</f>
        <v/>
      </c>
      <c r="AKV53" s="216" t="str">
        <f>IF(初始录入!$E58=初始录入!$K$4,达成度!I66,"")</f>
        <v/>
      </c>
      <c r="AKW53" s="216" t="str">
        <f>IF(初始录入!$E58=初始录入!$K$5,达成度!I66,"")</f>
        <v/>
      </c>
      <c r="AKX53" s="327" t="str">
        <f>IF(初始录入!$E58=初始录入!$K$2,达成度!J66,"")</f>
        <v/>
      </c>
      <c r="AKY53" s="327" t="str">
        <f>IF(初始录入!$E58=初始录入!$K$3,达成度!J66,"")</f>
        <v/>
      </c>
      <c r="AKZ53" s="216" t="str">
        <f>IF(初始录入!$E58=初始录入!$K$4,达成度!J66,"")</f>
        <v/>
      </c>
      <c r="ALA53" s="216" t="str">
        <f>IF(初始录入!$E58=初始录入!$K$5,达成度!J66,"")</f>
        <v/>
      </c>
      <c r="ALB53" s="327" t="str">
        <f>IF(初始录入!$E58=初始录入!$K$2,达成度!L66,"")</f>
        <v/>
      </c>
      <c r="ALC53" s="327" t="str">
        <f>IF(初始录入!$E58=初始录入!$K$3,达成度!L66,"")</f>
        <v/>
      </c>
      <c r="ALD53" s="216" t="str">
        <f>IF(初始录入!$E58=初始录入!$K$4,达成度!L66,"")</f>
        <v/>
      </c>
      <c r="ALE53" s="216" t="str">
        <f>IF(初始录入!$E58=初始录入!$K$5,达成度!L66,"")</f>
        <v/>
      </c>
      <c r="ALF53" s="327" t="str">
        <f>IF(初始录入!$E58=初始录入!$K$2,达成度!M66,"")</f>
        <v/>
      </c>
      <c r="ALG53" s="327" t="str">
        <f>IF(初始录入!$E58=初始录入!$K$3,达成度!M66,"")</f>
        <v/>
      </c>
      <c r="ALH53" s="216" t="str">
        <f>IF(初始录入!$E58=初始录入!$K$4,达成度!M66,"")</f>
        <v/>
      </c>
      <c r="ALI53" s="216" t="str">
        <f>IF(初始录入!$E58=初始录入!$K$5,达成度!M66,"")</f>
        <v/>
      </c>
      <c r="ALJ53" s="327" t="str">
        <f>IF(初始录入!$E58=初始录入!$K$2,达成度!N66,"")</f>
        <v/>
      </c>
      <c r="ALK53" s="327" t="str">
        <f>IF(初始录入!$E58=初始录入!$K$3,达成度!N66,"")</f>
        <v/>
      </c>
      <c r="ALL53" s="216" t="str">
        <f>IF(初始录入!$E58=初始录入!$K$4,达成度!N66,"")</f>
        <v/>
      </c>
      <c r="ALM53" s="216" t="str">
        <f>IF(初始录入!$E58=初始录入!$K$5,达成度!N66,"")</f>
        <v/>
      </c>
      <c r="ALN53" s="327" t="str">
        <f>IF(初始录入!$E58=初始录入!$K$2,达成度!P66,"")</f>
        <v/>
      </c>
      <c r="ALO53" s="327" t="str">
        <f>IF(初始录入!$E58=初始录入!$K$3,达成度!P66,"")</f>
        <v/>
      </c>
      <c r="ALP53" s="216" t="str">
        <f>IF(初始录入!$E58=初始录入!$K$4,达成度!P66,"")</f>
        <v/>
      </c>
      <c r="ALQ53" s="216" t="str">
        <f>IF(初始录入!$E58=初始录入!$K$5,达成度!P66,"")</f>
        <v/>
      </c>
      <c r="ALR53" s="327" t="str">
        <f>IF(初始录入!$E58=初始录入!$K$2,达成度!Q66,"")</f>
        <v/>
      </c>
      <c r="ALS53" s="327" t="str">
        <f>IF(初始录入!$E58=初始录入!$K$3,达成度!Q66,"")</f>
        <v/>
      </c>
      <c r="ALT53" s="216" t="str">
        <f>IF(初始录入!$E58=初始录入!$K$4,达成度!Q66,"")</f>
        <v/>
      </c>
      <c r="ALU53" s="216" t="str">
        <f>IF(初始录入!$E58=初始录入!$K$5,达成度!Q66,"")</f>
        <v/>
      </c>
      <c r="ALV53" s="327" t="str">
        <f>IF(初始录入!$E58=初始录入!$K$2,达成度!R66,"")</f>
        <v/>
      </c>
      <c r="ALW53" s="327" t="str">
        <f>IF(初始录入!$E58=初始录入!$K$3,达成度!R66,"")</f>
        <v/>
      </c>
      <c r="ALX53" s="216" t="str">
        <f>IF(初始录入!$E58=初始录入!$K$4,达成度!R66,"")</f>
        <v/>
      </c>
      <c r="ALY53" s="216"/>
      <c r="ALZ53" s="327" t="str">
        <f>IF(初始录入!$E58=初始录入!$K$2,达成度!T66,"")</f>
        <v/>
      </c>
      <c r="AMA53" s="327" t="str">
        <f>IF(初始录入!$E58=初始录入!$K$3,达成度!T66,"")</f>
        <v/>
      </c>
      <c r="AMB53" s="216" t="str">
        <f>IF(初始录入!$E58=初始录入!$K$4,达成度!T66,"")</f>
        <v/>
      </c>
      <c r="AMC53" s="216" t="str">
        <f>IF(初始录入!$E58=初始录入!$K$5,达成度!T66,"")</f>
        <v/>
      </c>
      <c r="AMD53" s="327" t="str">
        <f>IF(初始录入!$E58=初始录入!$K$2,达成度!U66,"")</f>
        <v/>
      </c>
      <c r="AME53" s="327" t="str">
        <f>IF(初始录入!$E58=初始录入!$K$3,达成度!U66,"")</f>
        <v/>
      </c>
      <c r="AMF53" s="216" t="str">
        <f>IF(初始录入!$E58=初始录入!$K$4,达成度!U66,"")</f>
        <v/>
      </c>
      <c r="AMG53" s="216" t="str">
        <f>IF(初始录入!$E58=初始录入!$K$5,达成度!U66,"")</f>
        <v/>
      </c>
      <c r="AMH53" s="327" t="str">
        <f>IF(初始录入!$E58=初始录入!$K$2,达成度!V66,"")</f>
        <v/>
      </c>
      <c r="AMI53" s="327" t="str">
        <f>IF(初始录入!$E58=初始录入!$K$3,达成度!V66,"")</f>
        <v/>
      </c>
      <c r="AMJ53" s="216" t="str">
        <f>IF(初始录入!$E58=初始录入!$K$4,达成度!W66,"")</f>
        <v/>
      </c>
      <c r="AMK53" s="216" t="str">
        <f>IF(初始录入!$E58=初始录入!$K$5,达成度!W66,"")</f>
        <v/>
      </c>
      <c r="AMM53" s="215">
        <f t="shared" si="114"/>
        <v>46</v>
      </c>
      <c r="AMN53" s="222" t="str">
        <f t="shared" si="109"/>
        <v/>
      </c>
      <c r="AMO53" s="325" t="str">
        <f>IF($AMM53&lt;=$H$7,INDEX(达成度!$G$21:$G$170,$AMM53,1),"")</f>
        <v/>
      </c>
      <c r="AMP53" s="325" t="str">
        <f>IF($AMM53&lt;=$H$7,INDEX(达成度!$K$21:$K$170,$AMM53,1),"")</f>
        <v/>
      </c>
      <c r="AMQ53" s="325" t="str">
        <f>IF($AMM53&lt;=$H$7,INDEX(达成度!$O$21:$O$170,$AMM53,1),"")</f>
        <v/>
      </c>
      <c r="AMR53" s="325" t="str">
        <f>IF($AMM53&lt;=$H$7,INDEX(达成度!$S$21:$S$170,$AMM53,1),"")</f>
        <v/>
      </c>
      <c r="AMS53" s="326" t="str">
        <f>IF($AMM53&lt;=$H$7,INDEX(达成度!$W$21:$W$170,$AMM53,1),"")</f>
        <v/>
      </c>
      <c r="AMT53" s="328"/>
      <c r="AMU53" s="336"/>
      <c r="AMV53" s="222" t="str">
        <f t="shared" si="110"/>
        <v/>
      </c>
      <c r="AMW53" s="325" t="str">
        <f>IF($AMM53&lt;=$I$7,INDEX(达成度!$G$21:$G$170,$AMM53+$H$7,1),"")</f>
        <v/>
      </c>
      <c r="AMX53" s="325" t="str">
        <f>IF($AMM53&lt;=$I$7,INDEX(达成度!$K$21:$K$170,$AMM53+$H$7,1),"")</f>
        <v/>
      </c>
      <c r="AMY53" s="325" t="str">
        <f>IF($AMM53&lt;=$I$7,INDEX(达成度!$O$21:$O$170,$AMM53+$H$7,1),"")</f>
        <v/>
      </c>
      <c r="AMZ53" s="325" t="str">
        <f>IF($AMM53&lt;=$I$7,INDEX(达成度!$S$21:$S$170,$AMM53+$H$7,1),"")</f>
        <v/>
      </c>
      <c r="ANA53" s="326" t="str">
        <f>IF($AMM53&lt;=$I$7,INDEX(达成度!$W$21:$W$170,$AMM53+$H$7,1),"")</f>
        <v/>
      </c>
      <c r="ANB53" s="206"/>
      <c r="ANC53" s="215"/>
      <c r="AND53" s="216" t="str">
        <f t="shared" si="111"/>
        <v/>
      </c>
      <c r="ANE53" s="325" t="str">
        <f>IF($AMM53&lt;=$J$7,INDEX(达成度!$G$21:$G$170,$AMM53+$H$7+$I$7,1),"")</f>
        <v/>
      </c>
      <c r="ANF53" s="325" t="str">
        <f>IF($AMM53&lt;=$J$7,INDEX(达成度!$K$21:$K$170,$AMM53+$H$7+$I$7,1),"")</f>
        <v/>
      </c>
      <c r="ANG53" s="325" t="str">
        <f>IF($AMM53&lt;=$J$7,INDEX(达成度!$O$21:$O$170,$AMM53+$H$7+$I$7,1),"")</f>
        <v/>
      </c>
      <c r="ANH53" s="325" t="str">
        <f>IF($AMM53&lt;=$J$7,INDEX(达成度!$S$21:$S$170,$AMM53+$H$7+$I$7,1),"")</f>
        <v/>
      </c>
      <c r="ANI53" s="326" t="str">
        <f>IF($AMM53&lt;=$J$7,INDEX(达成度!$W$21:$W$170,$AMM53+$H$7+$I$7,1),"")</f>
        <v/>
      </c>
      <c r="ANK53" s="215"/>
      <c r="ANL53" s="216" t="str">
        <f t="shared" si="112"/>
        <v/>
      </c>
      <c r="ANM53" s="325" t="str">
        <f>IF($AMM53&lt;=$K$7,INDEX(达成度!$G$21:$G$170,$AMM53+$H$7+$I$7+$J$7,1),"")</f>
        <v/>
      </c>
      <c r="ANN53" s="325" t="str">
        <f>IF($AMM53&lt;=$K$7,INDEX(达成度!$K$21:$K$170,$AMM53+$H$7+$I$7+$J$7,1),"")</f>
        <v/>
      </c>
      <c r="ANO53" s="325" t="str">
        <f>IF($AMM53&lt;=$K$7,INDEX(达成度!$O$21:$O$170,$AMM53+$H$7+$I$7+$J$7,1),"")</f>
        <v/>
      </c>
      <c r="ANP53" s="325" t="str">
        <f>IF($AMM53&lt;=$K$7,INDEX(达成度!$S$21:$S$170,$AMM53+$H$7+$I$7+$J$7,1),"")</f>
        <v/>
      </c>
      <c r="ANQ53" s="326" t="str">
        <f>IF($AMM53&lt;=$K$7,INDEX(达成度!$W$21:$W$170,$AMM53+$H$7+$I$7+$J$7,1),"")</f>
        <v/>
      </c>
    </row>
    <row r="54" ht="18" customHeight="1" spans="1:1024 1025:1057">
      <c r="A54" s="215" t="str">
        <f>初始录入!A59</f>
        <v/>
      </c>
      <c r="B54" s="216" t="str">
        <f>IF(初始录入!B59&lt;&gt;"",初始录入!B59,"")</f>
        <v/>
      </c>
      <c r="C54" s="216" t="str">
        <f>IF(初始录入!C59&lt;&gt;"",初始录入!C59,"")</f>
        <v/>
      </c>
      <c r="D54" s="216" t="str">
        <f>IF(初始录入!D59&lt;&gt;"",初始录入!D59,"")</f>
        <v/>
      </c>
      <c r="E54" s="218" t="str">
        <f>IF(初始录入!E59&lt;&gt;"",初始录入!E59,"")</f>
        <v/>
      </c>
      <c r="G54" s="330"/>
      <c r="H54" s="295">
        <f>IF(初始录入!E59=H$6,1,0)</f>
        <v>0</v>
      </c>
      <c r="I54" s="295">
        <f>IF(初始录入!E59=I$6,1,0)</f>
        <v>0</v>
      </c>
      <c r="J54" s="295">
        <f>IF(初始录入!E59=J$6,1,0)</f>
        <v>0</v>
      </c>
      <c r="K54" s="321">
        <f>IF(初始录入!E59=K$6,1,0)</f>
        <v>0</v>
      </c>
      <c r="L54" s="28"/>
      <c r="M54" s="282" t="s">
        <v>30</v>
      </c>
      <c r="N54" s="295">
        <v>1</v>
      </c>
      <c r="O54" s="295">
        <v>2</v>
      </c>
      <c r="P54" s="295">
        <v>3</v>
      </c>
      <c r="Q54" s="295">
        <v>4</v>
      </c>
      <c r="R54" s="295">
        <v>5</v>
      </c>
      <c r="S54" s="321">
        <v>6</v>
      </c>
      <c r="X54" s="28"/>
      <c r="Y54" s="294">
        <v>100</v>
      </c>
      <c r="Z54" s="295">
        <f>成绩录入!$F$7</f>
        <v>0</v>
      </c>
      <c r="AA54" s="295">
        <f>成绩录入!F57</f>
        <v>0</v>
      </c>
      <c r="AB54" s="296">
        <f>IF(初始录入!$M$7&lt;&gt;"",IF(成绩录入!$F$7&lt;&gt;"",IF(初始录入!$P$7="次数",AA54/Z54*Y54,成绩录入!F57),0),0)</f>
        <v>0</v>
      </c>
      <c r="AC54" s="297">
        <f t="shared" si="161"/>
        <v>0</v>
      </c>
      <c r="AD54" s="297">
        <f t="shared" si="162"/>
        <v>0</v>
      </c>
      <c r="AE54" s="297">
        <f t="shared" si="163"/>
        <v>0</v>
      </c>
      <c r="AF54" s="297">
        <f t="shared" si="164"/>
        <v>0</v>
      </c>
      <c r="AG54" s="297">
        <f t="shared" si="165"/>
        <v>0</v>
      </c>
      <c r="AH54" s="298">
        <f t="shared" si="37"/>
        <v>0</v>
      </c>
      <c r="AI54" s="28"/>
      <c r="AJ54" s="260">
        <f>成绩录入!I57</f>
        <v>0</v>
      </c>
      <c r="AK54" s="248">
        <f>成绩录入!J57</f>
        <v>0</v>
      </c>
      <c r="AL54" s="248">
        <f>成绩录入!K57</f>
        <v>0</v>
      </c>
      <c r="AM54" s="248">
        <f>成绩录入!L57</f>
        <v>0</v>
      </c>
      <c r="AN54" s="248">
        <f>成绩录入!M57</f>
        <v>0</v>
      </c>
      <c r="AO54" s="298">
        <f t="shared" si="38"/>
        <v>0</v>
      </c>
      <c r="AP54" s="299"/>
      <c r="AQ54" s="260">
        <f>成绩录入!I57</f>
        <v>0</v>
      </c>
      <c r="AR54" s="248">
        <f>成绩录入!J57</f>
        <v>0</v>
      </c>
      <c r="AS54" s="248">
        <f>成绩录入!K57</f>
        <v>0</v>
      </c>
      <c r="AT54" s="248">
        <f>成绩录入!L57</f>
        <v>0</v>
      </c>
      <c r="AU54" s="248">
        <f>成绩录入!M57</f>
        <v>0</v>
      </c>
      <c r="AV54" s="298">
        <f t="shared" si="39"/>
        <v>0</v>
      </c>
      <c r="AW54" s="299"/>
      <c r="AX54" s="260">
        <f>成绩录入!I57</f>
        <v>0</v>
      </c>
      <c r="AY54" s="248">
        <f>成绩录入!J57</f>
        <v>0</v>
      </c>
      <c r="AZ54" s="248">
        <f>成绩录入!K57</f>
        <v>0</v>
      </c>
      <c r="BA54" s="248">
        <f>成绩录入!L57</f>
        <v>0</v>
      </c>
      <c r="BB54" s="248">
        <f>成绩录入!M57</f>
        <v>0</v>
      </c>
      <c r="BC54" s="298">
        <f t="shared" si="40"/>
        <v>0</v>
      </c>
      <c r="BD54" s="299"/>
      <c r="BE54" s="260">
        <f>成绩录入!I57</f>
        <v>0</v>
      </c>
      <c r="BF54" s="248">
        <f>成绩录入!J57</f>
        <v>0</v>
      </c>
      <c r="BG54" s="248">
        <f>成绩录入!K57</f>
        <v>0</v>
      </c>
      <c r="BH54" s="248">
        <f>成绩录入!L57</f>
        <v>0</v>
      </c>
      <c r="BI54" s="248">
        <f>成绩录入!M57</f>
        <v>0</v>
      </c>
      <c r="BJ54" s="298">
        <f t="shared" si="41"/>
        <v>0</v>
      </c>
      <c r="BK54" s="299"/>
      <c r="BL54" s="260">
        <f>成绩录入!I57</f>
        <v>0</v>
      </c>
      <c r="BM54" s="248">
        <f>成绩录入!J57</f>
        <v>0</v>
      </c>
      <c r="BN54" s="248">
        <f>成绩录入!K57</f>
        <v>0</v>
      </c>
      <c r="BO54" s="248">
        <f>成绩录入!L57</f>
        <v>0</v>
      </c>
      <c r="BP54" s="248">
        <f>成绩录入!M57</f>
        <v>0</v>
      </c>
      <c r="BQ54" s="298">
        <f t="shared" si="42"/>
        <v>0</v>
      </c>
      <c r="BR54" s="300"/>
      <c r="BS54" s="260">
        <f>成绩录入!P57</f>
        <v>0</v>
      </c>
      <c r="BT54" s="248">
        <f>成绩录入!Q57</f>
        <v>0</v>
      </c>
      <c r="BU54" s="248">
        <f>成绩录入!R57</f>
        <v>0</v>
      </c>
      <c r="BV54" s="248">
        <f>成绩录入!S57</f>
        <v>0</v>
      </c>
      <c r="BW54" s="248">
        <f>成绩录入!T57</f>
        <v>0</v>
      </c>
      <c r="BX54" s="248">
        <f>成绩录入!U57</f>
        <v>0</v>
      </c>
      <c r="BY54" s="248">
        <f>成绩录入!V57</f>
        <v>0</v>
      </c>
      <c r="BZ54" s="248">
        <f>成绩录入!W57</f>
        <v>0</v>
      </c>
      <c r="CA54" s="248">
        <f>成绩录入!X57</f>
        <v>0</v>
      </c>
      <c r="CB54" s="248">
        <f>成绩录入!Y57</f>
        <v>0</v>
      </c>
      <c r="CC54" s="298">
        <f t="shared" si="43"/>
        <v>0</v>
      </c>
      <c r="CD54" s="299"/>
      <c r="CE54" s="260">
        <f>成绩录入!P57</f>
        <v>0</v>
      </c>
      <c r="CF54" s="248">
        <f>成绩录入!Q57</f>
        <v>0</v>
      </c>
      <c r="CG54" s="248">
        <f>成绩录入!R57</f>
        <v>0</v>
      </c>
      <c r="CH54" s="248">
        <f>成绩录入!S57</f>
        <v>0</v>
      </c>
      <c r="CI54" s="248">
        <f>成绩录入!T57</f>
        <v>0</v>
      </c>
      <c r="CJ54" s="248">
        <f>成绩录入!U57</f>
        <v>0</v>
      </c>
      <c r="CK54" s="248">
        <f>成绩录入!V57</f>
        <v>0</v>
      </c>
      <c r="CL54" s="248">
        <f>成绩录入!W57</f>
        <v>0</v>
      </c>
      <c r="CM54" s="248">
        <f>成绩录入!X57</f>
        <v>0</v>
      </c>
      <c r="CN54" s="248">
        <f>成绩录入!Y57</f>
        <v>0</v>
      </c>
      <c r="CO54" s="298">
        <f t="shared" si="44"/>
        <v>0</v>
      </c>
      <c r="CP54" s="299"/>
      <c r="CQ54" s="260">
        <f>成绩录入!P57</f>
        <v>0</v>
      </c>
      <c r="CR54" s="248">
        <f>成绩录入!Q57</f>
        <v>0</v>
      </c>
      <c r="CS54" s="248">
        <f>成绩录入!R57</f>
        <v>0</v>
      </c>
      <c r="CT54" s="248">
        <f>成绩录入!S57</f>
        <v>0</v>
      </c>
      <c r="CU54" s="248">
        <f>成绩录入!T57</f>
        <v>0</v>
      </c>
      <c r="CV54" s="248">
        <f>成绩录入!U57</f>
        <v>0</v>
      </c>
      <c r="CW54" s="248">
        <f>成绩录入!V57</f>
        <v>0</v>
      </c>
      <c r="CX54" s="248">
        <f>成绩录入!W57</f>
        <v>0</v>
      </c>
      <c r="CY54" s="248">
        <f>成绩录入!X57</f>
        <v>0</v>
      </c>
      <c r="CZ54" s="248">
        <f>成绩录入!Y57</f>
        <v>0</v>
      </c>
      <c r="DA54" s="298">
        <f t="shared" si="45"/>
        <v>0</v>
      </c>
      <c r="DB54" s="299"/>
      <c r="DC54" s="260">
        <f>成绩录入!P57</f>
        <v>0</v>
      </c>
      <c r="DD54" s="248">
        <f>成绩录入!Q57</f>
        <v>0</v>
      </c>
      <c r="DE54" s="248">
        <f>成绩录入!R57</f>
        <v>0</v>
      </c>
      <c r="DF54" s="248">
        <f>成绩录入!S57</f>
        <v>0</v>
      </c>
      <c r="DG54" s="248">
        <f>成绩录入!T57</f>
        <v>0</v>
      </c>
      <c r="DH54" s="248">
        <f>成绩录入!U57</f>
        <v>0</v>
      </c>
      <c r="DI54" s="248">
        <f>成绩录入!V57</f>
        <v>0</v>
      </c>
      <c r="DJ54" s="248">
        <f>成绩录入!W57</f>
        <v>0</v>
      </c>
      <c r="DK54" s="248">
        <f>成绩录入!X57</f>
        <v>0</v>
      </c>
      <c r="DL54" s="248">
        <f>成绩录入!Y57</f>
        <v>0</v>
      </c>
      <c r="DM54" s="298">
        <f t="shared" si="46"/>
        <v>0</v>
      </c>
      <c r="DN54" s="299"/>
      <c r="DO54" s="260">
        <f>成绩录入!P57</f>
        <v>0</v>
      </c>
      <c r="DP54" s="248">
        <f>成绩录入!Q57</f>
        <v>0</v>
      </c>
      <c r="DQ54" s="248">
        <f>成绩录入!R57</f>
        <v>0</v>
      </c>
      <c r="DR54" s="248">
        <f>成绩录入!S57</f>
        <v>0</v>
      </c>
      <c r="DS54" s="248">
        <f>成绩录入!T57</f>
        <v>0</v>
      </c>
      <c r="DT54" s="248">
        <f>成绩录入!U57</f>
        <v>0</v>
      </c>
      <c r="DU54" s="248">
        <f>成绩录入!V57</f>
        <v>0</v>
      </c>
      <c r="DV54" s="248">
        <f>成绩录入!W57</f>
        <v>0</v>
      </c>
      <c r="DW54" s="248">
        <f>成绩录入!X57</f>
        <v>0</v>
      </c>
      <c r="DX54" s="248">
        <f>成绩录入!Y57</f>
        <v>0</v>
      </c>
      <c r="DY54" s="298">
        <f t="shared" si="47"/>
        <v>0</v>
      </c>
      <c r="DZ54" s="299"/>
      <c r="EA54" s="301" t="e">
        <f t="shared" si="48"/>
        <v>#DIV/0!</v>
      </c>
      <c r="EB54" s="297" t="e">
        <f t="shared" si="49"/>
        <v>#DIV/0!</v>
      </c>
      <c r="EC54" s="297" t="e">
        <f t="shared" si="50"/>
        <v>#DIV/0!</v>
      </c>
      <c r="ED54" s="297" t="e">
        <f t="shared" si="51"/>
        <v>#DIV/0!</v>
      </c>
      <c r="EE54" s="297" t="e">
        <f t="shared" si="52"/>
        <v>#DIV/0!</v>
      </c>
      <c r="EF54" s="302" t="e">
        <f t="shared" si="53"/>
        <v>#DIV/0!</v>
      </c>
      <c r="EG54" s="303"/>
      <c r="EH54" s="304">
        <f t="shared" si="54"/>
        <v>0</v>
      </c>
      <c r="EI54" s="296">
        <f>成绩录入!I57</f>
        <v>0</v>
      </c>
      <c r="EJ54" s="296">
        <f>成绩录入!J57</f>
        <v>0</v>
      </c>
      <c r="EK54" s="296">
        <f>成绩录入!K57</f>
        <v>0</v>
      </c>
      <c r="EL54" s="296">
        <f>成绩录入!L57</f>
        <v>0</v>
      </c>
      <c r="EM54" s="296">
        <f>成绩录入!M57</f>
        <v>0</v>
      </c>
      <c r="EN54" s="296">
        <f>成绩录入!P57</f>
        <v>0</v>
      </c>
      <c r="EO54" s="296">
        <f>成绩录入!Q57</f>
        <v>0</v>
      </c>
      <c r="EP54" s="296">
        <f>成绩录入!R57</f>
        <v>0</v>
      </c>
      <c r="EQ54" s="296">
        <f>成绩录入!S57</f>
        <v>0</v>
      </c>
      <c r="ER54" s="296">
        <f>成绩录入!T57</f>
        <v>0</v>
      </c>
      <c r="ES54" s="296">
        <f>成绩录入!U57</f>
        <v>0</v>
      </c>
      <c r="ET54" s="296">
        <f>成绩录入!V57</f>
        <v>0</v>
      </c>
      <c r="EU54" s="296">
        <f>成绩录入!W57</f>
        <v>0</v>
      </c>
      <c r="EV54" s="296">
        <f>成绩录入!X57</f>
        <v>0</v>
      </c>
      <c r="EW54" s="302">
        <f>成绩录入!Y57</f>
        <v>0</v>
      </c>
      <c r="EX54" s="303"/>
      <c r="EY54" s="304" t="str">
        <f t="shared" si="170"/>
        <v/>
      </c>
      <c r="EZ54" s="296" t="str">
        <f t="shared" si="170"/>
        <v/>
      </c>
      <c r="FA54" s="296" t="str">
        <f t="shared" si="170"/>
        <v/>
      </c>
      <c r="FB54" s="296" t="str">
        <f t="shared" si="170"/>
        <v/>
      </c>
      <c r="FC54" s="302">
        <f>成绩录入!AB57</f>
        <v>0</v>
      </c>
      <c r="FD54" s="303"/>
      <c r="FE54" s="304" t="str">
        <f t="shared" si="56"/>
        <v>√</v>
      </c>
      <c r="FF54" s="296" t="str">
        <f t="shared" si="57"/>
        <v>√</v>
      </c>
      <c r="FG54" s="296" t="str">
        <f t="shared" si="58"/>
        <v>√</v>
      </c>
      <c r="FH54" s="296" t="str">
        <f t="shared" si="59"/>
        <v>√</v>
      </c>
      <c r="FI54" s="302" t="str">
        <f t="shared" si="60"/>
        <v>√</v>
      </c>
      <c r="FJ54" s="299"/>
      <c r="FK54" s="260">
        <f>成绩录入!AB57</f>
        <v>0</v>
      </c>
      <c r="FL54" s="248">
        <f>成绩录入!AC57</f>
        <v>0</v>
      </c>
      <c r="FM54" s="248">
        <f>成绩录入!AD57</f>
        <v>0</v>
      </c>
      <c r="FN54" s="248">
        <f>成绩录入!AE57</f>
        <v>0</v>
      </c>
      <c r="FO54" s="248">
        <f>成绩录入!AF57</f>
        <v>0</v>
      </c>
      <c r="FP54" s="248">
        <f>成绩录入!AG57</f>
        <v>0</v>
      </c>
      <c r="FQ54" s="298">
        <f t="shared" si="61"/>
        <v>0</v>
      </c>
      <c r="FR54" s="299"/>
      <c r="FS54" s="260">
        <f>成绩录入!AB57</f>
        <v>0</v>
      </c>
      <c r="FT54" s="248">
        <f>成绩录入!AC57</f>
        <v>0</v>
      </c>
      <c r="FU54" s="248">
        <f>成绩录入!AD57</f>
        <v>0</v>
      </c>
      <c r="FV54" s="248">
        <f>成绩录入!AE57</f>
        <v>0</v>
      </c>
      <c r="FW54" s="248">
        <f>成绩录入!AF57</f>
        <v>0</v>
      </c>
      <c r="FX54" s="333">
        <f>成绩录入!AG57</f>
        <v>0</v>
      </c>
      <c r="FY54" s="298">
        <f t="shared" si="62"/>
        <v>0</v>
      </c>
      <c r="FZ54" s="299"/>
      <c r="GA54" s="260">
        <f>成绩录入!AB57</f>
        <v>0</v>
      </c>
      <c r="GB54" s="248">
        <f>成绩录入!AC57</f>
        <v>0</v>
      </c>
      <c r="GC54" s="248">
        <f>成绩录入!AD57</f>
        <v>0</v>
      </c>
      <c r="GD54" s="248">
        <f>成绩录入!AE57</f>
        <v>0</v>
      </c>
      <c r="GE54" s="248">
        <f>成绩录入!AF57</f>
        <v>0</v>
      </c>
      <c r="GF54" s="248">
        <f>成绩录入!AG57</f>
        <v>0</v>
      </c>
      <c r="GG54" s="298">
        <f t="shared" si="63"/>
        <v>0</v>
      </c>
      <c r="GH54" s="299"/>
      <c r="GI54" s="260">
        <f>成绩录入!AB57</f>
        <v>0</v>
      </c>
      <c r="GJ54" s="248">
        <f>成绩录入!AC57</f>
        <v>0</v>
      </c>
      <c r="GK54" s="248">
        <f>成绩录入!AD57</f>
        <v>0</v>
      </c>
      <c r="GL54" s="248">
        <f>成绩录入!AE57</f>
        <v>0</v>
      </c>
      <c r="GM54" s="248">
        <f>成绩录入!AF57</f>
        <v>0</v>
      </c>
      <c r="GN54" s="248">
        <f>成绩录入!AG57</f>
        <v>0</v>
      </c>
      <c r="GO54" s="298">
        <f t="shared" si="64"/>
        <v>0</v>
      </c>
      <c r="GP54" s="299"/>
      <c r="GQ54" s="260">
        <f>成绩录入!AB57</f>
        <v>0</v>
      </c>
      <c r="GR54" s="248">
        <f>成绩录入!AC57</f>
        <v>0</v>
      </c>
      <c r="GS54" s="248">
        <f>成绩录入!AD57</f>
        <v>0</v>
      </c>
      <c r="GT54" s="248">
        <f>成绩录入!AE57</f>
        <v>0</v>
      </c>
      <c r="GU54" s="248">
        <f>成绩录入!AF57</f>
        <v>0</v>
      </c>
      <c r="GV54" s="248">
        <f>成绩录入!AG57</f>
        <v>0</v>
      </c>
      <c r="GW54" s="298">
        <f t="shared" si="65"/>
        <v>0</v>
      </c>
      <c r="GX54" s="299"/>
      <c r="GY54" s="247">
        <f>成绩录入!AJ57</f>
        <v>0</v>
      </c>
      <c r="GZ54" s="248">
        <f>成绩录入!AK57</f>
        <v>0</v>
      </c>
      <c r="HA54" s="248">
        <f>成绩录入!AL57</f>
        <v>0</v>
      </c>
      <c r="HB54" s="248">
        <f>成绩录入!AM57</f>
        <v>0</v>
      </c>
      <c r="HC54" s="248">
        <f>成绩录入!AN57</f>
        <v>0</v>
      </c>
      <c r="HD54" s="248">
        <f>成绩录入!AO57</f>
        <v>0</v>
      </c>
      <c r="HE54" s="310">
        <f t="shared" si="171"/>
        <v>0</v>
      </c>
      <c r="HF54" s="299"/>
      <c r="HG54" s="247">
        <f>成绩录入!AJ57</f>
        <v>0</v>
      </c>
      <c r="HH54" s="248">
        <f>成绩录入!AK57</f>
        <v>0</v>
      </c>
      <c r="HI54" s="248">
        <f>成绩录入!AL57</f>
        <v>0</v>
      </c>
      <c r="HJ54" s="248">
        <f>成绩录入!AM57</f>
        <v>0</v>
      </c>
      <c r="HK54" s="248">
        <f>成绩录入!AN57</f>
        <v>0</v>
      </c>
      <c r="HL54" s="248">
        <f>成绩录入!AO57</f>
        <v>0</v>
      </c>
      <c r="HM54" s="310">
        <f t="shared" si="172"/>
        <v>0</v>
      </c>
      <c r="HN54" s="299"/>
      <c r="HO54" s="247">
        <f>成绩录入!AJ57</f>
        <v>0</v>
      </c>
      <c r="HP54" s="248">
        <f>成绩录入!AK57</f>
        <v>0</v>
      </c>
      <c r="HQ54" s="248">
        <f>成绩录入!AL57</f>
        <v>0</v>
      </c>
      <c r="HR54" s="248">
        <f>成绩录入!AM57</f>
        <v>0</v>
      </c>
      <c r="HS54" s="248">
        <f>成绩录入!AN57</f>
        <v>0</v>
      </c>
      <c r="HT54" s="248">
        <f>成绩录入!AO57</f>
        <v>0</v>
      </c>
      <c r="HU54" s="310">
        <f t="shared" si="173"/>
        <v>0</v>
      </c>
      <c r="HV54" s="299"/>
      <c r="HW54" s="247">
        <f>成绩录入!AJ57</f>
        <v>0</v>
      </c>
      <c r="HX54" s="248">
        <f>成绩录入!AK57</f>
        <v>0</v>
      </c>
      <c r="HY54" s="248">
        <f>成绩录入!AL57</f>
        <v>0</v>
      </c>
      <c r="HZ54" s="248">
        <f>成绩录入!AM57</f>
        <v>0</v>
      </c>
      <c r="IA54" s="248">
        <f>成绩录入!AN57</f>
        <v>0</v>
      </c>
      <c r="IB54" s="248">
        <f>成绩录入!AO57</f>
        <v>0</v>
      </c>
      <c r="IC54" s="310">
        <f t="shared" si="174"/>
        <v>0</v>
      </c>
      <c r="ID54" s="299"/>
      <c r="IE54" s="247">
        <f>成绩录入!AJ57</f>
        <v>0</v>
      </c>
      <c r="IF54" s="248">
        <f>成绩录入!AK57</f>
        <v>0</v>
      </c>
      <c r="IG54" s="248">
        <f>成绩录入!AL57</f>
        <v>0</v>
      </c>
      <c r="IH54" s="248">
        <f>成绩录入!AM57</f>
        <v>0</v>
      </c>
      <c r="II54" s="248">
        <f>成绩录入!AN57</f>
        <v>0</v>
      </c>
      <c r="IJ54" s="248">
        <f>成绩录入!AO57</f>
        <v>0</v>
      </c>
      <c r="IK54" s="310">
        <f t="shared" si="175"/>
        <v>0</v>
      </c>
      <c r="IL54" s="299"/>
      <c r="IM54" s="313" t="e">
        <f t="shared" si="71"/>
        <v>#DIV/0!</v>
      </c>
      <c r="IN54" s="314" t="e">
        <f t="shared" si="72"/>
        <v>#DIV/0!</v>
      </c>
      <c r="IO54" s="314" t="e">
        <f t="shared" si="73"/>
        <v>#DIV/0!</v>
      </c>
      <c r="IP54" s="314" t="e">
        <f t="shared" si="74"/>
        <v>#DIV/0!</v>
      </c>
      <c r="IQ54" s="314" t="e">
        <f t="shared" si="75"/>
        <v>#DIV/0!</v>
      </c>
      <c r="IR54" s="315" t="e">
        <f t="shared" si="76"/>
        <v>#DIV/0!</v>
      </c>
      <c r="IS54" s="316"/>
      <c r="IT54" s="214">
        <f>成绩录入!AR57</f>
        <v>0</v>
      </c>
      <c r="IU54" s="216">
        <f>成绩录入!AS57</f>
        <v>0</v>
      </c>
      <c r="IV54" s="216">
        <f>成绩录入!AT57</f>
        <v>0</v>
      </c>
      <c r="IW54" s="216">
        <f>成绩录入!AU57</f>
        <v>0</v>
      </c>
      <c r="IX54" s="216">
        <f>成绩录入!AV57</f>
        <v>0</v>
      </c>
      <c r="IY54" s="216">
        <f>成绩录入!AW57</f>
        <v>0</v>
      </c>
      <c r="IZ54" s="298">
        <f t="shared" si="77"/>
        <v>0</v>
      </c>
      <c r="JA54" s="299"/>
      <c r="JB54" s="317">
        <f>成绩录入!AR57</f>
        <v>0</v>
      </c>
      <c r="JC54" s="216">
        <f>成绩录入!AS57</f>
        <v>0</v>
      </c>
      <c r="JD54" s="216">
        <f>成绩录入!AT57</f>
        <v>0</v>
      </c>
      <c r="JE54" s="216">
        <f>成绩录入!AU57</f>
        <v>0</v>
      </c>
      <c r="JF54" s="216">
        <f>成绩录入!AV57</f>
        <v>0</v>
      </c>
      <c r="JG54" s="216">
        <f>成绩录入!AW57</f>
        <v>0</v>
      </c>
      <c r="JH54" s="298">
        <f t="shared" si="78"/>
        <v>0</v>
      </c>
      <c r="JI54" s="299"/>
      <c r="JJ54" s="248">
        <f>成绩录入!AR57</f>
        <v>0</v>
      </c>
      <c r="JK54" s="248">
        <f>成绩录入!AS57</f>
        <v>0</v>
      </c>
      <c r="JL54" s="248">
        <f>成绩录入!AT57</f>
        <v>0</v>
      </c>
      <c r="JM54" s="248">
        <f>成绩录入!AU57</f>
        <v>0</v>
      </c>
      <c r="JN54" s="248">
        <f>成绩录入!AV57</f>
        <v>0</v>
      </c>
      <c r="JO54" s="248">
        <f>成绩录入!AW57</f>
        <v>0</v>
      </c>
      <c r="JP54" s="298">
        <f t="shared" si="79"/>
        <v>0</v>
      </c>
      <c r="JQ54" s="299"/>
      <c r="JR54" s="308">
        <f>成绩录入!AR57</f>
        <v>0</v>
      </c>
      <c r="JS54" s="248">
        <f>成绩录入!AS57</f>
        <v>0</v>
      </c>
      <c r="JT54" s="248">
        <f>成绩录入!AT57</f>
        <v>0</v>
      </c>
      <c r="JU54" s="248">
        <f>成绩录入!AU57</f>
        <v>0</v>
      </c>
      <c r="JV54" s="248">
        <f>成绩录入!AV57</f>
        <v>0</v>
      </c>
      <c r="JW54" s="248">
        <f>成绩录入!AW57</f>
        <v>0</v>
      </c>
      <c r="JX54" s="298">
        <f t="shared" si="80"/>
        <v>0</v>
      </c>
      <c r="JY54" s="299"/>
      <c r="JZ54" s="308">
        <f>成绩录入!AR57</f>
        <v>0</v>
      </c>
      <c r="KA54" s="248">
        <f>成绩录入!AS57</f>
        <v>0</v>
      </c>
      <c r="KB54" s="248">
        <f>成绩录入!AT57</f>
        <v>0</v>
      </c>
      <c r="KC54" s="248">
        <f>成绩录入!AU57</f>
        <v>0</v>
      </c>
      <c r="KD54" s="248">
        <f>成绩录入!AV57</f>
        <v>0</v>
      </c>
      <c r="KE54" s="248">
        <f>成绩录入!AW57</f>
        <v>0</v>
      </c>
      <c r="KF54" s="298">
        <f t="shared" si="81"/>
        <v>0</v>
      </c>
      <c r="KG54" s="299"/>
      <c r="KH54" s="313">
        <f t="shared" si="166"/>
        <v>0</v>
      </c>
      <c r="KI54" s="314">
        <f t="shared" si="82"/>
        <v>0</v>
      </c>
      <c r="KJ54" s="314">
        <f t="shared" si="83"/>
        <v>0</v>
      </c>
      <c r="KK54" s="314">
        <f t="shared" si="84"/>
        <v>0</v>
      </c>
      <c r="KL54" s="314">
        <f t="shared" si="85"/>
        <v>0</v>
      </c>
      <c r="KM54" s="315">
        <f t="shared" si="86"/>
        <v>0</v>
      </c>
      <c r="KN54" s="90"/>
      <c r="KO54" s="294">
        <f>IF(总评!G52&lt;60,1,0)</f>
        <v>0</v>
      </c>
      <c r="KP54" s="295">
        <f t="shared" si="167"/>
        <v>0</v>
      </c>
      <c r="KQ54" s="295">
        <f t="shared" si="168"/>
        <v>0</v>
      </c>
      <c r="KR54" s="321">
        <f t="shared" si="169"/>
        <v>0</v>
      </c>
      <c r="KS54" s="321">
        <f t="shared" si="87"/>
        <v>0</v>
      </c>
      <c r="KT54" s="27"/>
      <c r="KU54" s="27"/>
      <c r="KV54" s="27"/>
      <c r="KW54" s="27"/>
      <c r="KX54" s="27"/>
      <c r="KY54" s="27"/>
      <c r="KZ54" s="27"/>
      <c r="LA54" s="27"/>
      <c r="LB54" s="27"/>
      <c r="LC54" s="27"/>
      <c r="OT54" s="247">
        <f>IF(OT$6=$OS$5,成绩录入!BC57,0)</f>
        <v>0</v>
      </c>
      <c r="OU54" s="248">
        <f>IF(OU$6=$OS$5,成绩录入!BD57,0)</f>
        <v>0</v>
      </c>
      <c r="OV54" s="248">
        <f>IF(OV$6=$OS$5,成绩录入!BE57,0)</f>
        <v>0</v>
      </c>
      <c r="OW54" s="248">
        <f>IF(OW$6=$OS$5,成绩录入!BF57,0)</f>
        <v>0</v>
      </c>
      <c r="OX54" s="248">
        <f>IF(OX$6=$OS$5,成绩录入!BG57,0)</f>
        <v>0</v>
      </c>
      <c r="OY54" s="248">
        <f>IF(OY$6=$OS$5,成绩录入!BH57,0)</f>
        <v>0</v>
      </c>
      <c r="OZ54" s="248">
        <f>IF(OZ$6=$OS$5,成绩录入!BI57,0)</f>
        <v>0</v>
      </c>
      <c r="PA54" s="248">
        <f>IF(PA$6=$OS$5,成绩录入!BJ57,0)</f>
        <v>0</v>
      </c>
      <c r="PB54" s="248">
        <f>IF(PB$6=$OS$5,成绩录入!BK57,0)</f>
        <v>0</v>
      </c>
      <c r="PC54" s="248">
        <f>IF(PC$6=$OS$5,成绩录入!BL57,0)</f>
        <v>0</v>
      </c>
      <c r="PD54" s="248">
        <f>IF(PD$6=$OS$5,成绩录入!BM57,0)</f>
        <v>0</v>
      </c>
      <c r="PE54" s="248">
        <f>IF(PE$6=$OS$5,成绩录入!BN57,0)</f>
        <v>0</v>
      </c>
      <c r="PF54" s="248">
        <f>IF(PF$6=$OS$5,成绩录入!BO57,0)</f>
        <v>0</v>
      </c>
      <c r="PG54" s="248">
        <f>IF(PG$6=$OS$5,成绩录入!BP57,0)</f>
        <v>0</v>
      </c>
      <c r="PH54" s="248">
        <f>IF(PH$6=$OS$5,成绩录入!BQ57,0)</f>
        <v>0</v>
      </c>
      <c r="PI54" s="248">
        <f>IF(PI$6=$OS$5,成绩录入!BR57,0)</f>
        <v>0</v>
      </c>
      <c r="PJ54" s="248">
        <f>IF(PJ$6=$OS$5,成绩录入!BS57,0)</f>
        <v>0</v>
      </c>
      <c r="PK54" s="248">
        <f>IF(PK$6=$OS$5,成绩录入!BT57,0)</f>
        <v>0</v>
      </c>
      <c r="PL54" s="248">
        <f>IF(PL$6=$OS$5,成绩录入!BU57,0)</f>
        <v>0</v>
      </c>
      <c r="PM54" s="248">
        <f>IF(PM$6=$OS$5,成绩录入!BV57,0)</f>
        <v>0</v>
      </c>
      <c r="PN54" s="248">
        <f>IF(PN$6=$OS$5,成绩录入!BW57,0)</f>
        <v>0</v>
      </c>
      <c r="PO54" s="248">
        <f>IF(PO$6=$OS$5,成绩录入!BX57,0)</f>
        <v>0</v>
      </c>
      <c r="PP54" s="248">
        <f>IF(PP$6=$OS$5,成绩录入!BY57,0)</f>
        <v>0</v>
      </c>
      <c r="PQ54" s="248">
        <f>IF(PQ$6=$OS$5,成绩录入!BZ57,0)</f>
        <v>0</v>
      </c>
      <c r="PR54" s="248">
        <f>IF(PR$6=$OS$5,成绩录入!CA57,0)</f>
        <v>0</v>
      </c>
      <c r="PS54" s="248">
        <f>IF(PS$6=$OS$5,成绩录入!CB57,0)</f>
        <v>0</v>
      </c>
      <c r="PT54" s="248">
        <f>IF(PT$6=$OS$5,成绩录入!CC57,0)</f>
        <v>0</v>
      </c>
      <c r="PU54" s="248">
        <f>IF(PU$6=$OS$5,成绩录入!CD57,0)</f>
        <v>0</v>
      </c>
      <c r="PV54" s="248">
        <f>IF(PV$6=$OS$5,成绩录入!CE57,0)</f>
        <v>0</v>
      </c>
      <c r="PW54" s="248">
        <f>IF(PW$6=$OS$5,成绩录入!CF57,0)</f>
        <v>0</v>
      </c>
      <c r="PX54" s="248">
        <f>IF(PX$6=$OS$5,成绩录入!CG57,0)</f>
        <v>0</v>
      </c>
      <c r="PY54" s="248">
        <f>IF(PY$6=$OS$5,成绩录入!CH57,0)</f>
        <v>0</v>
      </c>
      <c r="PZ54" s="248">
        <f>IF(PZ$6=$OS$5,成绩录入!CI57,0)</f>
        <v>0</v>
      </c>
      <c r="QA54" s="248">
        <f>IF(QA$6=$OS$5,成绩录入!CJ57,0)</f>
        <v>0</v>
      </c>
      <c r="QB54" s="248">
        <f>IF(QB$6=$OS$5,成绩录入!CK57,0)</f>
        <v>0</v>
      </c>
      <c r="QC54" s="248">
        <f>IF(QC$6=$OS$5,成绩录入!CL57,0)</f>
        <v>0</v>
      </c>
      <c r="QD54" s="248">
        <f>IF(QD$6=$OS$5,成绩录入!CM57,0)</f>
        <v>0</v>
      </c>
      <c r="QE54" s="248">
        <f>IF(QE$6=$OS$5,成绩录入!CN57,0)</f>
        <v>0</v>
      </c>
      <c r="QF54" s="248">
        <f>IF(QF$6=$OS$5,成绩录入!CO57,0)</f>
        <v>0</v>
      </c>
      <c r="QG54" s="248">
        <f>IF(QG$6=$OS$5,成绩录入!CP57,0)</f>
        <v>0</v>
      </c>
      <c r="QH54" s="248">
        <f>IF(QH$6=$OS$5,成绩录入!CQ57,0)</f>
        <v>0</v>
      </c>
      <c r="QI54" s="248">
        <f>IF(QI$6=$OS$5,成绩录入!CR57,0)</f>
        <v>0</v>
      </c>
      <c r="QJ54" s="248">
        <f>IF(QJ$6=$OS$5,成绩录入!CS57,0)</f>
        <v>0</v>
      </c>
      <c r="QK54" s="248">
        <f>IF(QK$6=$OS$5,成绩录入!CT57,0)</f>
        <v>0</v>
      </c>
      <c r="QL54" s="248">
        <f>IF(QL$6=$OS$5,成绩录入!CU57,0)</f>
        <v>0</v>
      </c>
      <c r="QM54" s="248">
        <f>IF(QM$6=$OS$5,成绩录入!CV57,0)</f>
        <v>0</v>
      </c>
      <c r="QN54" s="248">
        <f>IF(QN$6=$OS$5,成绩录入!CW57,0)</f>
        <v>0</v>
      </c>
      <c r="QO54" s="248">
        <f>IF(QO$6=$OS$5,成绩录入!CX57,0)</f>
        <v>0</v>
      </c>
      <c r="QP54" s="248">
        <f>IF(QP$6=$OS$5,成绩录入!CY57,0)</f>
        <v>0</v>
      </c>
      <c r="QQ54" s="248">
        <f>IF(QQ$6=$OS$5,成绩录入!CZ57,0)</f>
        <v>0</v>
      </c>
      <c r="QR54" s="248">
        <f>IF(QR$6=$OS$5,成绩录入!DA57,0)</f>
        <v>0</v>
      </c>
      <c r="QS54" s="248">
        <f>IF(QS$6=$OS$5,成绩录入!DB57,0)</f>
        <v>0</v>
      </c>
      <c r="QT54" s="248">
        <f>IF(QT$6=$OS$5,成绩录入!DC57,0)</f>
        <v>0</v>
      </c>
      <c r="QU54" s="248">
        <f>IF(QU$6=$OS$5,成绩录入!DD57,0)</f>
        <v>0</v>
      </c>
      <c r="QV54" s="248">
        <f>IF(QV$6=$OS$5,成绩录入!DE57,0)</f>
        <v>0</v>
      </c>
      <c r="QW54" s="248">
        <f>IF(QW$6=$OS$5,成绩录入!DF57,0)</f>
        <v>0</v>
      </c>
      <c r="QX54" s="248">
        <f>IF(QX$6=$OS$5,成绩录入!DG57,0)</f>
        <v>0</v>
      </c>
      <c r="QY54" s="248">
        <f>IF(QY$6=$OS$5,成绩录入!DH57,0)</f>
        <v>0</v>
      </c>
      <c r="QZ54" s="248">
        <f>IF(QZ$6=$OS$5,成绩录入!DI57,0)</f>
        <v>0</v>
      </c>
      <c r="RA54" s="248">
        <f>IF(RA$6=$OS$5,成绩录入!DJ57,0)</f>
        <v>0</v>
      </c>
      <c r="RB54" s="248">
        <f>IF(RB$6=$OS$5,成绩录入!DK57,0)</f>
        <v>0</v>
      </c>
      <c r="RC54" s="248">
        <f>IF(RC$6=$OS$5,成绩录入!DL57,0)</f>
        <v>0</v>
      </c>
      <c r="RD54" s="248">
        <f>IF(RD$6=$OS$5,成绩录入!DM57,0)</f>
        <v>0</v>
      </c>
      <c r="RE54" s="248">
        <f>IF(RE$6=$OS$5,成绩录入!DN57,0)</f>
        <v>0</v>
      </c>
      <c r="RF54" s="248">
        <f>IF(RF$6=$OS$5,成绩录入!DO57,0)</f>
        <v>0</v>
      </c>
      <c r="RG54" s="248">
        <f>IF(RG$6=$OS$5,成绩录入!DP57,0)</f>
        <v>0</v>
      </c>
      <c r="RH54" s="248">
        <f>IF(RH$6=$OS$5,成绩录入!DQ57,0)</f>
        <v>0</v>
      </c>
      <c r="RI54" s="248">
        <f>IF(RI$6=$OS$5,成绩录入!DR57,0)</f>
        <v>0</v>
      </c>
      <c r="RJ54" s="248">
        <f>IF(RJ$6=$OS$5,成绩录入!DS57,0)</f>
        <v>0</v>
      </c>
      <c r="RK54" s="248">
        <f>IF(RK$6=$OS$5,成绩录入!DT57,0)</f>
        <v>0</v>
      </c>
      <c r="RL54" s="248">
        <f>IF(RL$6=$OS$5,成绩录入!DU57,0)</f>
        <v>0</v>
      </c>
      <c r="RM54" s="248">
        <f>IF(RM$6=$OS$5,成绩录入!DV57,0)</f>
        <v>0</v>
      </c>
      <c r="RN54" s="248">
        <f>IF(RN$6=$OS$5,成绩录入!DW57,0)</f>
        <v>0</v>
      </c>
      <c r="RO54" s="248">
        <f>IF(RO$6=$OS$5,成绩录入!DX57,0)</f>
        <v>0</v>
      </c>
      <c r="RP54" s="248">
        <f>IF(RP$6=$OS$5,成绩录入!DY57,0)</f>
        <v>0</v>
      </c>
      <c r="RQ54" s="248">
        <f>IF(RQ$6=$OS$5,成绩录入!DZ57,0)</f>
        <v>0</v>
      </c>
      <c r="RR54" s="248">
        <f>IF(RR$6=$OS$5,成绩录入!EA57,0)</f>
        <v>0</v>
      </c>
      <c r="RS54" s="248">
        <f>IF(RS$6=$OS$5,成绩录入!EB57,0)</f>
        <v>0</v>
      </c>
      <c r="RT54" s="248">
        <f>IF(RT$6=$OS$5,成绩录入!EC57,0)</f>
        <v>0</v>
      </c>
      <c r="RU54" s="248">
        <f>IF(RU$6=$OS$5,成绩录入!ED57,0)</f>
        <v>0</v>
      </c>
      <c r="RV54" s="248">
        <f>IF(RV$6=$OS$5,成绩录入!EE57,0)</f>
        <v>0</v>
      </c>
      <c r="RW54" s="248">
        <f>IF(RW$6=$OS$5,成绩录入!EF57,0)</f>
        <v>0</v>
      </c>
      <c r="RX54" s="248">
        <f>IF(RX$6=$OS$5,成绩录入!EG57,0)</f>
        <v>0</v>
      </c>
      <c r="RY54" s="248">
        <f>IF(RY$6=$OS$5,成绩录入!EH57,0)</f>
        <v>0</v>
      </c>
      <c r="RZ54" s="248">
        <f>IF(RZ$6=$OS$5,成绩录入!EI57,0)</f>
        <v>0</v>
      </c>
      <c r="SA54" s="248">
        <f>IF(SA$6=$OS$5,成绩录入!EJ57,0)</f>
        <v>0</v>
      </c>
      <c r="SB54" s="248">
        <f>IF(SB$6=$OS$5,成绩录入!EK57,0)</f>
        <v>0</v>
      </c>
      <c r="SC54" s="248">
        <f>IF(SC$6=$OS$5,成绩录入!EL57,0)</f>
        <v>0</v>
      </c>
      <c r="SD54" s="248">
        <f>IF(SD$6=$OS$5,成绩录入!EM57,0)</f>
        <v>0</v>
      </c>
      <c r="SE54" s="248">
        <f>IF(SE$6=$OS$5,成绩录入!EN57,0)</f>
        <v>0</v>
      </c>
      <c r="SF54" s="248">
        <f>IF(SF$6=$OS$5,成绩录入!EO57,0)</f>
        <v>0</v>
      </c>
      <c r="SG54" s="248">
        <f>IF(SG$6=$OS$5,成绩录入!EP57,0)</f>
        <v>0</v>
      </c>
      <c r="SH54" s="248">
        <f>IF(SH$6=$OS$5,成绩录入!EQ57,0)</f>
        <v>0</v>
      </c>
      <c r="SI54" s="248">
        <f>IF(SI$6=$OS$5,成绩录入!ER57,0)</f>
        <v>0</v>
      </c>
      <c r="SJ54" s="248">
        <f>IF(SJ$6=$OS$5,成绩录入!ES57,0)</f>
        <v>0</v>
      </c>
      <c r="SK54" s="248">
        <f>IF(SK$6=$OS$5,成绩录入!ET57,0)</f>
        <v>0</v>
      </c>
      <c r="SL54" s="248">
        <f>IF(SL$6=$OS$5,成绩录入!EU57,0)</f>
        <v>0</v>
      </c>
      <c r="SM54" s="248">
        <f>IF(SM$6=$OS$5,成绩录入!EV57,0)</f>
        <v>0</v>
      </c>
      <c r="SN54" s="248">
        <f>IF(SN$6=$OS$5,成绩录入!EW57,0)</f>
        <v>0</v>
      </c>
      <c r="SO54" s="248">
        <f>IF(SO$6=$OS$5,成绩录入!EX57,0)</f>
        <v>0</v>
      </c>
      <c r="SP54" s="218">
        <f t="shared" si="88"/>
        <v>0</v>
      </c>
      <c r="SQ54" s="166"/>
      <c r="SR54" s="166"/>
      <c r="SS54" s="247">
        <f>IF(SS$6=$SR$5,成绩录入!BC57,0)</f>
        <v>0</v>
      </c>
      <c r="ST54" s="248">
        <f>IF(ST$6=$SR$5,成绩录入!BD57,0)</f>
        <v>0</v>
      </c>
      <c r="SU54" s="248">
        <f>IF(SU$6=$SR$5,成绩录入!BE57,0)</f>
        <v>0</v>
      </c>
      <c r="SV54" s="248">
        <f>IF(SV$6=$SR$5,成绩录入!BF57,0)</f>
        <v>0</v>
      </c>
      <c r="SW54" s="248">
        <f>IF(SW$6=$SR$5,成绩录入!BG57,0)</f>
        <v>0</v>
      </c>
      <c r="SX54" s="248">
        <f>IF(SX$6=$SR$5,成绩录入!BH57,0)</f>
        <v>0</v>
      </c>
      <c r="SY54" s="248">
        <f>IF(SY$6=$SR$5,成绩录入!BI57,0)</f>
        <v>0</v>
      </c>
      <c r="SZ54" s="248">
        <f>IF(SZ$6=$SR$5,成绩录入!BJ57,0)</f>
        <v>0</v>
      </c>
      <c r="TA54" s="248">
        <f>IF(TA$6=$SR$5,成绩录入!BK57,0)</f>
        <v>0</v>
      </c>
      <c r="TB54" s="248">
        <f>IF(TB$6=$SR$5,成绩录入!BL57,0)</f>
        <v>0</v>
      </c>
      <c r="TC54" s="248">
        <f>IF(TC$6=$SR$5,成绩录入!BM57,0)</f>
        <v>0</v>
      </c>
      <c r="TD54" s="248">
        <f>IF(TD$6=$SR$5,成绩录入!BN57,0)</f>
        <v>0</v>
      </c>
      <c r="TE54" s="248">
        <f>IF(TE$6=$SR$5,成绩录入!BO57,0)</f>
        <v>0</v>
      </c>
      <c r="TF54" s="248">
        <f>IF(TF$6=$SR$5,成绩录入!BP57,0)</f>
        <v>0</v>
      </c>
      <c r="TG54" s="248">
        <f>IF(TG$6=$SR$5,成绩录入!BQ57,0)</f>
        <v>0</v>
      </c>
      <c r="TH54" s="248">
        <f>IF(TH$6=$SR$5,成绩录入!BR57,0)</f>
        <v>0</v>
      </c>
      <c r="TI54" s="248">
        <f>IF(TI$6=$SR$5,成绩录入!BS57,0)</f>
        <v>0</v>
      </c>
      <c r="TJ54" s="248">
        <f>IF(TJ$6=$SR$5,成绩录入!BT57,0)</f>
        <v>0</v>
      </c>
      <c r="TK54" s="248">
        <f>IF(TK$6=$SR$5,成绩录入!BU57,0)</f>
        <v>0</v>
      </c>
      <c r="TL54" s="248">
        <f>IF(TL$6=$SR$5,成绩录入!BV57,0)</f>
        <v>0</v>
      </c>
      <c r="TM54" s="248">
        <f>IF(TM$6=$SR$5,成绩录入!BW57,0)</f>
        <v>0</v>
      </c>
      <c r="TN54" s="248">
        <f>IF(TN$6=$SR$5,成绩录入!BX57,0)</f>
        <v>0</v>
      </c>
      <c r="TO54" s="248">
        <f>IF(TO$6=$SR$5,成绩录入!BY57,0)</f>
        <v>0</v>
      </c>
      <c r="TP54" s="248">
        <f>IF(TP$6=$SR$5,成绩录入!BZ57,0)</f>
        <v>0</v>
      </c>
      <c r="TQ54" s="248">
        <f>IF(TQ$6=$SR$5,成绩录入!CA57,0)</f>
        <v>0</v>
      </c>
      <c r="TR54" s="248">
        <f>IF(TR$6=$SR$5,成绩录入!CB57,0)</f>
        <v>0</v>
      </c>
      <c r="TS54" s="248">
        <f>IF(TS$6=$SR$5,成绩录入!CC57,0)</f>
        <v>0</v>
      </c>
      <c r="TT54" s="248">
        <f>IF(TT$6=$SR$5,成绩录入!CD57,0)</f>
        <v>0</v>
      </c>
      <c r="TU54" s="248">
        <f>IF(TU$6=$SR$5,成绩录入!CE57,0)</f>
        <v>0</v>
      </c>
      <c r="TV54" s="248">
        <f>IF(TV$6=$SR$5,成绩录入!CF57,0)</f>
        <v>0</v>
      </c>
      <c r="TW54" s="248">
        <f>IF(TW$6=$SR$5,成绩录入!CG57,0)</f>
        <v>0</v>
      </c>
      <c r="TX54" s="248">
        <f>IF(TX$6=$SR$5,成绩录入!CH57,0)</f>
        <v>0</v>
      </c>
      <c r="TY54" s="248">
        <f>IF(TY$6=$SR$5,成绩录入!CI57,0)</f>
        <v>0</v>
      </c>
      <c r="TZ54" s="248">
        <f>IF(TZ$6=$SR$5,成绩录入!CJ57,0)</f>
        <v>0</v>
      </c>
      <c r="UA54" s="248">
        <f>IF(UA$6=$SR$5,成绩录入!CK57,0)</f>
        <v>0</v>
      </c>
      <c r="UB54" s="248">
        <f>IF(UB$6=$SR$5,成绩录入!CL57,0)</f>
        <v>0</v>
      </c>
      <c r="UC54" s="248">
        <f>IF(UC$6=$SR$5,成绩录入!CM57,0)</f>
        <v>0</v>
      </c>
      <c r="UD54" s="248">
        <f>IF(UD$6=$SR$5,成绩录入!CN57,0)</f>
        <v>0</v>
      </c>
      <c r="UE54" s="248">
        <f>IF(UE$6=$SR$5,成绩录入!CO57,0)</f>
        <v>0</v>
      </c>
      <c r="UF54" s="248">
        <f>IF(UF$6=$SR$5,成绩录入!CP57,0)</f>
        <v>0</v>
      </c>
      <c r="UG54" s="248">
        <f>IF(UG$6=$SR$5,成绩录入!CQ57,0)</f>
        <v>0</v>
      </c>
      <c r="UH54" s="248">
        <f>IF(UH$6=$SR$5,成绩录入!CR57,0)</f>
        <v>0</v>
      </c>
      <c r="UI54" s="248">
        <f>IF(UI$6=$SR$5,成绩录入!CS57,0)</f>
        <v>0</v>
      </c>
      <c r="UJ54" s="248">
        <f>IF(UJ$6=$SR$5,成绩录入!CT57,0)</f>
        <v>0</v>
      </c>
      <c r="UK54" s="248">
        <f>IF(UK$6=$SR$5,成绩录入!CU57,0)</f>
        <v>0</v>
      </c>
      <c r="UL54" s="248">
        <f>IF(UL$6=$SR$5,成绩录入!CV57,0)</f>
        <v>0</v>
      </c>
      <c r="UM54" s="248">
        <f>IF(UM$6=$SR$5,成绩录入!CW57,0)</f>
        <v>0</v>
      </c>
      <c r="UN54" s="248">
        <f>IF(UN$6=$SR$5,成绩录入!CX57,0)</f>
        <v>0</v>
      </c>
      <c r="UO54" s="248">
        <f>IF(UO$6=$SR$5,成绩录入!CY57,0)</f>
        <v>0</v>
      </c>
      <c r="UP54" s="248">
        <f>IF(UP$6=$SR$5,成绩录入!CZ57,0)</f>
        <v>0</v>
      </c>
      <c r="UQ54" s="248">
        <f>IF(UQ$6=$SR$5,成绩录入!DA57,0)</f>
        <v>0</v>
      </c>
      <c r="UR54" s="248">
        <f>IF(UR$6=$SR$5,成绩录入!DB57,0)</f>
        <v>0</v>
      </c>
      <c r="US54" s="248">
        <f>IF(US$6=$SR$5,成绩录入!DC57,0)</f>
        <v>0</v>
      </c>
      <c r="UT54" s="248">
        <f>IF(UT$6=$SR$5,成绩录入!DD57,0)</f>
        <v>0</v>
      </c>
      <c r="UU54" s="248">
        <f>IF(UU$6=$SR$5,成绩录入!DE57,0)</f>
        <v>0</v>
      </c>
      <c r="UV54" s="248">
        <f>IF(UV$6=$SR$5,成绩录入!DF57,0)</f>
        <v>0</v>
      </c>
      <c r="UW54" s="248">
        <f>IF(UW$6=$SR$5,成绩录入!DG57,0)</f>
        <v>0</v>
      </c>
      <c r="UX54" s="248">
        <f>IF(UX$6=$SR$5,成绩录入!DH57,0)</f>
        <v>0</v>
      </c>
      <c r="UY54" s="248">
        <f>IF(UY$6=$SR$5,成绩录入!DI57,0)</f>
        <v>0</v>
      </c>
      <c r="UZ54" s="248">
        <f>IF(UZ$6=$SR$5,成绩录入!DJ57,0)</f>
        <v>0</v>
      </c>
      <c r="VA54" s="248">
        <f>IF(VA$6=$SR$5,成绩录入!DK57,0)</f>
        <v>0</v>
      </c>
      <c r="VB54" s="248">
        <f>IF(VB$6=$SR$5,成绩录入!DL57,0)</f>
        <v>0</v>
      </c>
      <c r="VC54" s="248">
        <f>IF(VC$6=$SR$5,成绩录入!DM57,0)</f>
        <v>0</v>
      </c>
      <c r="VD54" s="248">
        <f>IF(VD$6=$SR$5,成绩录入!DN57,0)</f>
        <v>0</v>
      </c>
      <c r="VE54" s="248">
        <f>IF(VE$6=$SR$5,成绩录入!DO57,0)</f>
        <v>0</v>
      </c>
      <c r="VF54" s="248">
        <f>IF(VF$6=$SR$5,成绩录入!DP57,0)</f>
        <v>0</v>
      </c>
      <c r="VG54" s="248">
        <f>IF(VG$6=$SR$5,成绩录入!DQ57,0)</f>
        <v>0</v>
      </c>
      <c r="VH54" s="248">
        <f>IF(VH$6=$SR$5,成绩录入!DR57,0)</f>
        <v>0</v>
      </c>
      <c r="VI54" s="248">
        <f>IF(VI$6=$SR$5,成绩录入!DS57,0)</f>
        <v>0</v>
      </c>
      <c r="VJ54" s="248">
        <f>IF(VJ$6=$SR$5,成绩录入!DT57,0)</f>
        <v>0</v>
      </c>
      <c r="VK54" s="248">
        <f>IF(VK$6=$SR$5,成绩录入!DU57,0)</f>
        <v>0</v>
      </c>
      <c r="VL54" s="248">
        <f>IF(VL$6=$SR$5,成绩录入!DV57,0)</f>
        <v>0</v>
      </c>
      <c r="VM54" s="248">
        <f>IF(VM$6=$SR$5,成绩录入!DW57,0)</f>
        <v>0</v>
      </c>
      <c r="VN54" s="248">
        <f>IF(VN$6=$SR$5,成绩录入!DX57,0)</f>
        <v>0</v>
      </c>
      <c r="VO54" s="248">
        <f>IF(VO$6=$SR$5,成绩录入!DY57,0)</f>
        <v>0</v>
      </c>
      <c r="VP54" s="248">
        <f>IF(VP$6=$SR$5,成绩录入!DZ57,0)</f>
        <v>0</v>
      </c>
      <c r="VQ54" s="248">
        <f>IF(VQ$6=$SR$5,成绩录入!EA57,0)</f>
        <v>0</v>
      </c>
      <c r="VR54" s="248">
        <f>IF(VR$6=$SR$5,成绩录入!EB57,0)</f>
        <v>0</v>
      </c>
      <c r="VS54" s="248">
        <f>IF(VS$6=$SR$5,成绩录入!EC57,0)</f>
        <v>0</v>
      </c>
      <c r="VT54" s="248">
        <f>IF(VT$6=$SR$5,成绩录入!ED57,0)</f>
        <v>0</v>
      </c>
      <c r="VU54" s="248">
        <f>IF(VU$6=$SR$5,成绩录入!EE57,0)</f>
        <v>0</v>
      </c>
      <c r="VV54" s="248">
        <f>IF(VV$6=$SR$5,成绩录入!EF57,0)</f>
        <v>0</v>
      </c>
      <c r="VW54" s="248">
        <f>IF(VW$6=$SR$5,成绩录入!EG57,0)</f>
        <v>0</v>
      </c>
      <c r="VX54" s="248">
        <f>IF(VX$6=$SR$5,成绩录入!EH57,0)</f>
        <v>0</v>
      </c>
      <c r="VY54" s="248">
        <f>IF(VY$6=$SR$5,成绩录入!EI57,0)</f>
        <v>0</v>
      </c>
      <c r="VZ54" s="248">
        <f>IF(VZ$6=$SR$5,成绩录入!EJ57,0)</f>
        <v>0</v>
      </c>
      <c r="WA54" s="248">
        <f>IF(WA$6=$SR$5,成绩录入!EK57,0)</f>
        <v>0</v>
      </c>
      <c r="WB54" s="248">
        <f>IF(WB$6=$SR$5,成绩录入!EL57,0)</f>
        <v>0</v>
      </c>
      <c r="WC54" s="248">
        <f>IF(WC$6=$SR$5,成绩录入!EM57,0)</f>
        <v>0</v>
      </c>
      <c r="WD54" s="248">
        <f>IF(WD$6=$SR$5,成绩录入!EN57,0)</f>
        <v>0</v>
      </c>
      <c r="WE54" s="248">
        <f>IF(WE$6=$SR$5,成绩录入!EO57,0)</f>
        <v>0</v>
      </c>
      <c r="WF54" s="248">
        <f>IF(WF$6=$SR$5,成绩录入!EP57,0)</f>
        <v>0</v>
      </c>
      <c r="WG54" s="248">
        <f>IF(WG$6=$SR$5,成绩录入!EQ57,0)</f>
        <v>0</v>
      </c>
      <c r="WH54" s="248">
        <f>IF(WH$6=$SR$5,成绩录入!ER57,0)</f>
        <v>0</v>
      </c>
      <c r="WI54" s="248">
        <f>IF(WI$6=$SR$5,成绩录入!ES57,0)</f>
        <v>0</v>
      </c>
      <c r="WJ54" s="248">
        <f>IF(WJ$6=$SR$5,成绩录入!ET57,0)</f>
        <v>0</v>
      </c>
      <c r="WK54" s="248">
        <f>IF(WK$6=$SR$5,成绩录入!EU57,0)</f>
        <v>0</v>
      </c>
      <c r="WL54" s="248">
        <f>IF(WL$6=$SR$5,成绩录入!EV57,0)</f>
        <v>0</v>
      </c>
      <c r="WM54" s="248">
        <f>IF(WM$6=$SR$5,成绩录入!EW57,0)</f>
        <v>0</v>
      </c>
      <c r="WN54" s="248">
        <f>IF(WN$6=$SR$5,成绩录入!EX57,0)</f>
        <v>0</v>
      </c>
      <c r="WO54" s="218">
        <f t="shared" si="32"/>
        <v>0</v>
      </c>
      <c r="WP54" s="166"/>
      <c r="WQ54" s="166"/>
      <c r="WR54" s="247">
        <f>IF(WR$6=$WQ$5,成绩录入!BC57,0)</f>
        <v>0</v>
      </c>
      <c r="WS54" s="248">
        <f>IF(WS$6=$WQ$5,成绩录入!BD57,0)</f>
        <v>0</v>
      </c>
      <c r="WT54" s="248">
        <f>IF(WT$6=$WQ$5,成绩录入!BE57,0)</f>
        <v>0</v>
      </c>
      <c r="WU54" s="248">
        <f>IF(WU$6=$WQ$5,成绩录入!BF57,0)</f>
        <v>0</v>
      </c>
      <c r="WV54" s="248">
        <f>IF(WV$6=$WQ$5,成绩录入!BG57,0)</f>
        <v>0</v>
      </c>
      <c r="WW54" s="248">
        <f>IF(WW$6=$WQ$5,成绩录入!BH57,0)</f>
        <v>0</v>
      </c>
      <c r="WX54" s="248">
        <f>IF(WX$6=$WQ$5,成绩录入!BI57,0)</f>
        <v>0</v>
      </c>
      <c r="WY54" s="248">
        <f>IF(WY$6=$WQ$5,成绩录入!BJ57,0)</f>
        <v>0</v>
      </c>
      <c r="WZ54" s="248">
        <f>IF(WZ$6=$WQ$5,成绩录入!BK57,0)</f>
        <v>0</v>
      </c>
      <c r="XA54" s="248">
        <f>IF(XA$6=$WQ$5,成绩录入!BL57,0)</f>
        <v>0</v>
      </c>
      <c r="XB54" s="248">
        <f>IF(XB$6=$WQ$5,成绩录入!BM57,0)</f>
        <v>0</v>
      </c>
      <c r="XC54" s="248">
        <f>IF(XC$6=$WQ$5,成绩录入!BN57,0)</f>
        <v>0</v>
      </c>
      <c r="XD54" s="248">
        <f>IF(XD$6=$WQ$5,成绩录入!BO57,0)</f>
        <v>0</v>
      </c>
      <c r="XE54" s="248">
        <f>IF(XE$6=$WQ$5,成绩录入!BP57,0)</f>
        <v>0</v>
      </c>
      <c r="XF54" s="248">
        <f>IF(XF$6=$WQ$5,成绩录入!BQ57,0)</f>
        <v>0</v>
      </c>
      <c r="XG54" s="248">
        <f>IF(XG$6=$WQ$5,成绩录入!BR57,0)</f>
        <v>0</v>
      </c>
      <c r="XH54" s="248">
        <f>IF(XH$6=$WQ$5,成绩录入!BS57,0)</f>
        <v>0</v>
      </c>
      <c r="XI54" s="248">
        <f>IF(XI$6=$WQ$5,成绩录入!BT57,0)</f>
        <v>0</v>
      </c>
      <c r="XJ54" s="248">
        <f>IF(XJ$6=$WQ$5,成绩录入!BU57,0)</f>
        <v>0</v>
      </c>
      <c r="XK54" s="248">
        <f>IF(XK$6=$WQ$5,成绩录入!BV57,0)</f>
        <v>0</v>
      </c>
      <c r="XL54" s="248">
        <f>IF(XL$6=$WQ$5,成绩录入!BW57,0)</f>
        <v>0</v>
      </c>
      <c r="XM54" s="248">
        <f>IF(XM$6=$WQ$5,成绩录入!BX57,0)</f>
        <v>0</v>
      </c>
      <c r="XN54" s="248">
        <f>IF(XN$6=$WQ$5,成绩录入!BY57,0)</f>
        <v>0</v>
      </c>
      <c r="XO54" s="248">
        <f>IF(XO$6=$WQ$5,成绩录入!BZ57,0)</f>
        <v>0</v>
      </c>
      <c r="XP54" s="248">
        <f>IF(XP$6=$WQ$5,成绩录入!CA57,0)</f>
        <v>0</v>
      </c>
      <c r="XQ54" s="248">
        <f>IF(XQ$6=$WQ$5,成绩录入!CB57,0)</f>
        <v>0</v>
      </c>
      <c r="XR54" s="248">
        <f>IF(XR$6=$WQ$5,成绩录入!CC57,0)</f>
        <v>0</v>
      </c>
      <c r="XS54" s="248">
        <f>IF(XS$6=$WQ$5,成绩录入!CD57,0)</f>
        <v>0</v>
      </c>
      <c r="XT54" s="248">
        <f>IF(XT$6=$WQ$5,成绩录入!CE57,0)</f>
        <v>0</v>
      </c>
      <c r="XU54" s="248">
        <f>IF(XU$6=$WQ$5,成绩录入!CF57,0)</f>
        <v>0</v>
      </c>
      <c r="XV54" s="248">
        <f>IF(XV$6=$WQ$5,成绩录入!CG57,0)</f>
        <v>0</v>
      </c>
      <c r="XW54" s="248">
        <f>IF(XW$6=$WQ$5,成绩录入!CH57,0)</f>
        <v>0</v>
      </c>
      <c r="XX54" s="248">
        <f>IF(XX$6=$WQ$5,成绩录入!CI57,0)</f>
        <v>0</v>
      </c>
      <c r="XY54" s="248">
        <f>IF(XY$6=$WQ$5,成绩录入!CJ57,0)</f>
        <v>0</v>
      </c>
      <c r="XZ54" s="248">
        <f>IF(XZ$6=$WQ$5,成绩录入!CK57,0)</f>
        <v>0</v>
      </c>
      <c r="YA54" s="248">
        <f>IF(YA$6=$WQ$5,成绩录入!CL57,0)</f>
        <v>0</v>
      </c>
      <c r="YB54" s="248">
        <f>IF(YB$6=$WQ$5,成绩录入!CM57,0)</f>
        <v>0</v>
      </c>
      <c r="YC54" s="248">
        <f>IF(YC$6=$WQ$5,成绩录入!CN57,0)</f>
        <v>0</v>
      </c>
      <c r="YD54" s="248">
        <f>IF(YD$6=$WQ$5,成绩录入!CO57,0)</f>
        <v>0</v>
      </c>
      <c r="YE54" s="248">
        <f>IF(YE$6=$WQ$5,成绩录入!CP57,0)</f>
        <v>0</v>
      </c>
      <c r="YF54" s="248">
        <f>IF(YF$6=$WQ$5,成绩录入!CQ57,0)</f>
        <v>0</v>
      </c>
      <c r="YG54" s="248">
        <f>IF(YG$6=$WQ$5,成绩录入!CR57,0)</f>
        <v>0</v>
      </c>
      <c r="YH54" s="248">
        <f>IF(YH$6=$WQ$5,成绩录入!CS57,0)</f>
        <v>0</v>
      </c>
      <c r="YI54" s="248">
        <f>IF(YI$6=$WQ$5,成绩录入!CT57,0)</f>
        <v>0</v>
      </c>
      <c r="YJ54" s="248">
        <f>IF(YJ$6=$WQ$5,成绩录入!CU57,0)</f>
        <v>0</v>
      </c>
      <c r="YK54" s="248">
        <f>IF(YK$6=$WQ$5,成绩录入!CV57,0)</f>
        <v>0</v>
      </c>
      <c r="YL54" s="248">
        <f>IF(YL$6=$WQ$5,成绩录入!CW57,0)</f>
        <v>0</v>
      </c>
      <c r="YM54" s="248">
        <f>IF(YM$6=$WQ$5,成绩录入!CX57,0)</f>
        <v>0</v>
      </c>
      <c r="YN54" s="248">
        <f>IF(YN$6=$WQ$5,成绩录入!CY57,0)</f>
        <v>0</v>
      </c>
      <c r="YO54" s="248">
        <f>IF(YO$6=$WQ$5,成绩录入!CZ57,0)</f>
        <v>0</v>
      </c>
      <c r="YP54" s="248">
        <f>IF(YP$6=$WQ$5,成绩录入!DA57,0)</f>
        <v>0</v>
      </c>
      <c r="YQ54" s="248">
        <f>IF(YQ$6=$WQ$5,成绩录入!DB57,0)</f>
        <v>0</v>
      </c>
      <c r="YR54" s="248">
        <f>IF(YR$6=$WQ$5,成绩录入!DC57,0)</f>
        <v>0</v>
      </c>
      <c r="YS54" s="248">
        <f>IF(YS$6=$WQ$5,成绩录入!DD57,0)</f>
        <v>0</v>
      </c>
      <c r="YT54" s="248">
        <f>IF(YT$6=$WQ$5,成绩录入!DE57,0)</f>
        <v>0</v>
      </c>
      <c r="YU54" s="248">
        <f>IF(YU$6=$WQ$5,成绩录入!DF57,0)</f>
        <v>0</v>
      </c>
      <c r="YV54" s="248">
        <f>IF(YV$6=$WQ$5,成绩录入!DG57,0)</f>
        <v>0</v>
      </c>
      <c r="YW54" s="248">
        <f>IF(YW$6=$WQ$5,成绩录入!DH57,0)</f>
        <v>0</v>
      </c>
      <c r="YX54" s="248">
        <f>IF(YX$6=$WQ$5,成绩录入!DI57,0)</f>
        <v>0</v>
      </c>
      <c r="YY54" s="248">
        <f>IF(YY$6=$WQ$5,成绩录入!DJ57,0)</f>
        <v>0</v>
      </c>
      <c r="YZ54" s="248">
        <f>IF(YZ$6=$WQ$5,成绩录入!DK57,0)</f>
        <v>0</v>
      </c>
      <c r="ZA54" s="248">
        <f>IF(ZA$6=$WQ$5,成绩录入!DL57,0)</f>
        <v>0</v>
      </c>
      <c r="ZB54" s="248">
        <f>IF(ZB$6=$WQ$5,成绩录入!DM57,0)</f>
        <v>0</v>
      </c>
      <c r="ZC54" s="248">
        <f>IF(ZC$6=$WQ$5,成绩录入!DN57,0)</f>
        <v>0</v>
      </c>
      <c r="ZD54" s="248">
        <f>IF(ZD$6=$WQ$5,成绩录入!DO57,0)</f>
        <v>0</v>
      </c>
      <c r="ZE54" s="248">
        <f>IF(ZE$6=$WQ$5,成绩录入!DP57,0)</f>
        <v>0</v>
      </c>
      <c r="ZF54" s="248">
        <f>IF(ZF$6=$WQ$5,成绩录入!DQ57,0)</f>
        <v>0</v>
      </c>
      <c r="ZG54" s="248">
        <f>IF(ZG$6=$WQ$5,成绩录入!DR57,0)</f>
        <v>0</v>
      </c>
      <c r="ZH54" s="248">
        <f>IF(ZH$6=$WQ$5,成绩录入!DS57,0)</f>
        <v>0</v>
      </c>
      <c r="ZI54" s="248">
        <f>IF(ZI$6=$WQ$5,成绩录入!DT57,0)</f>
        <v>0</v>
      </c>
      <c r="ZJ54" s="248">
        <f>IF(ZJ$6=$WQ$5,成绩录入!DU57,0)</f>
        <v>0</v>
      </c>
      <c r="ZK54" s="248">
        <f>IF(ZK$6=$WQ$5,成绩录入!DV57,0)</f>
        <v>0</v>
      </c>
      <c r="ZL54" s="248">
        <f>IF(ZL$6=$WQ$5,成绩录入!DW57,0)</f>
        <v>0</v>
      </c>
      <c r="ZM54" s="248">
        <f>IF(ZM$6=$WQ$5,成绩录入!DX57,0)</f>
        <v>0</v>
      </c>
      <c r="ZN54" s="248">
        <f>IF(ZN$6=$WQ$5,成绩录入!DY57,0)</f>
        <v>0</v>
      </c>
      <c r="ZO54" s="248">
        <f>IF(ZO$6=$WQ$5,成绩录入!DZ57,0)</f>
        <v>0</v>
      </c>
      <c r="ZP54" s="248">
        <f>IF(ZP$6=$WQ$5,成绩录入!EA57,0)</f>
        <v>0</v>
      </c>
      <c r="ZQ54" s="248">
        <f>IF(ZQ$6=$WQ$5,成绩录入!EB57,0)</f>
        <v>0</v>
      </c>
      <c r="ZR54" s="248">
        <f>IF(ZR$6=$WQ$5,成绩录入!EC57,0)</f>
        <v>0</v>
      </c>
      <c r="ZS54" s="248">
        <f>IF(ZS$6=$WQ$5,成绩录入!ED57,0)</f>
        <v>0</v>
      </c>
      <c r="ZT54" s="248">
        <f>IF(ZT$6=$WQ$5,成绩录入!EE57,0)</f>
        <v>0</v>
      </c>
      <c r="ZU54" s="248">
        <f>IF(ZU$6=$WQ$5,成绩录入!EF57,0)</f>
        <v>0</v>
      </c>
      <c r="ZV54" s="248">
        <f>IF(ZV$6=$WQ$5,成绩录入!EG57,0)</f>
        <v>0</v>
      </c>
      <c r="ZW54" s="248">
        <f>IF(ZW$6=$WQ$5,成绩录入!EH57,0)</f>
        <v>0</v>
      </c>
      <c r="ZX54" s="248">
        <f>IF(ZX$6=$WQ$5,成绩录入!EI57,0)</f>
        <v>0</v>
      </c>
      <c r="ZY54" s="248">
        <f>IF(ZY$6=$WQ$5,成绩录入!EJ57,0)</f>
        <v>0</v>
      </c>
      <c r="ZZ54" s="248">
        <f>IF(ZZ$6=$WQ$5,成绩录入!EK57,0)</f>
        <v>0</v>
      </c>
      <c r="AAA54" s="248">
        <f>IF(AAA$6=$WQ$5,成绩录入!EL57,0)</f>
        <v>0</v>
      </c>
      <c r="AAB54" s="248">
        <f>IF(AAB$6=$WQ$5,成绩录入!EM57,0)</f>
        <v>0</v>
      </c>
      <c r="AAC54" s="248">
        <f>IF(AAC$6=$WQ$5,成绩录入!EN57,0)</f>
        <v>0</v>
      </c>
      <c r="AAD54" s="248">
        <f>IF(AAD$6=$WQ$5,成绩录入!EO57,0)</f>
        <v>0</v>
      </c>
      <c r="AAE54" s="248">
        <f>IF(AAE$6=$WQ$5,成绩录入!EP57,0)</f>
        <v>0</v>
      </c>
      <c r="AAF54" s="248">
        <f>IF(AAF$6=$WQ$5,成绩录入!EQ57,0)</f>
        <v>0</v>
      </c>
      <c r="AAG54" s="248">
        <f>IF(AAG$6=$WQ$5,成绩录入!ER57,0)</f>
        <v>0</v>
      </c>
      <c r="AAH54" s="248">
        <f>IF(AAH$6=$WQ$5,成绩录入!ES57,0)</f>
        <v>0</v>
      </c>
      <c r="AAI54" s="248">
        <f>IF(AAI$6=$WQ$5,成绩录入!ET57,0)</f>
        <v>0</v>
      </c>
      <c r="AAJ54" s="248">
        <f>IF(AAJ$6=$WQ$5,成绩录入!EU57,0)</f>
        <v>0</v>
      </c>
      <c r="AAK54" s="248">
        <f>IF(AAK$6=$WQ$5,成绩录入!EV57,0)</f>
        <v>0</v>
      </c>
      <c r="AAL54" s="248">
        <f>IF(AAL$6=$WQ$5,成绩录入!EW57,0)</f>
        <v>0</v>
      </c>
      <c r="AAM54" s="248">
        <f>IF(AAM$6=$WQ$5,成绩录入!EX57,0)</f>
        <v>0</v>
      </c>
      <c r="AAN54" s="218">
        <f t="shared" si="33"/>
        <v>0</v>
      </c>
      <c r="AAO54" s="206"/>
      <c r="AAQ54" s="247">
        <f>IF(AAQ$6=$AAP$5,成绩录入!BC57,0)</f>
        <v>0</v>
      </c>
      <c r="AAR54" s="248">
        <f>IF(AAR$6=$AAP$5,成绩录入!BD57,0)</f>
        <v>0</v>
      </c>
      <c r="AAS54" s="248">
        <f>IF(AAS$6=$AAP$5,成绩录入!BE57,0)</f>
        <v>0</v>
      </c>
      <c r="AAT54" s="248">
        <f>IF(AAT$6=$AAP$5,成绩录入!BF57,0)</f>
        <v>0</v>
      </c>
      <c r="AAU54" s="248">
        <f>IF(AAU$6=$AAP$5,成绩录入!BG57,0)</f>
        <v>0</v>
      </c>
      <c r="AAV54" s="248">
        <f>IF(AAV$6=$AAP$5,成绩录入!BH57,0)</f>
        <v>0</v>
      </c>
      <c r="AAW54" s="248">
        <f>IF(AAW$6=$AAP$5,成绩录入!BI57,0)</f>
        <v>0</v>
      </c>
      <c r="AAX54" s="248">
        <f>IF(AAX$6=$AAP$5,成绩录入!BJ57,0)</f>
        <v>0</v>
      </c>
      <c r="AAY54" s="248">
        <f>IF(AAY$6=$AAP$5,成绩录入!BK57,0)</f>
        <v>0</v>
      </c>
      <c r="AAZ54" s="248">
        <f>IF(AAZ$6=$AAP$5,成绩录入!BL57,0)</f>
        <v>0</v>
      </c>
      <c r="ABA54" s="248">
        <f>IF(ABA$6=$AAP$5,成绩录入!BM57,0)</f>
        <v>0</v>
      </c>
      <c r="ABB54" s="248">
        <f>IF(ABB$6=$AAP$5,成绩录入!BN57,0)</f>
        <v>0</v>
      </c>
      <c r="ABC54" s="248">
        <f>IF(ABC$6=$AAP$5,成绩录入!BO57,0)</f>
        <v>0</v>
      </c>
      <c r="ABD54" s="248">
        <f>IF(ABD$6=$AAP$5,成绩录入!BP57,0)</f>
        <v>0</v>
      </c>
      <c r="ABE54" s="248">
        <f>IF(ABE$6=$AAP$5,成绩录入!BQ57,0)</f>
        <v>0</v>
      </c>
      <c r="ABF54" s="248">
        <f>IF(ABF$6=$AAP$5,成绩录入!BR57,0)</f>
        <v>0</v>
      </c>
      <c r="ABG54" s="248">
        <f>IF(ABG$6=$AAP$5,成绩录入!BS57,0)</f>
        <v>0</v>
      </c>
      <c r="ABH54" s="248">
        <f>IF(ABH$6=$AAP$5,成绩录入!BT57,0)</f>
        <v>0</v>
      </c>
      <c r="ABI54" s="248">
        <f>IF(ABI$6=$AAP$5,成绩录入!BU57,0)</f>
        <v>0</v>
      </c>
      <c r="ABJ54" s="248">
        <f>IF(ABJ$6=$AAP$5,成绩录入!BV57,0)</f>
        <v>0</v>
      </c>
      <c r="ABK54" s="248">
        <f>IF(ABK$6=$AAP$5,成绩录入!BW57,0)</f>
        <v>0</v>
      </c>
      <c r="ABL54" s="248">
        <f>IF(ABL$6=$AAP$5,成绩录入!BX57,0)</f>
        <v>0</v>
      </c>
      <c r="ABM54" s="248">
        <f>IF(ABM$6=$AAP$5,成绩录入!BY57,0)</f>
        <v>0</v>
      </c>
      <c r="ABN54" s="248">
        <f>IF(ABN$6=$AAP$5,成绩录入!BZ57,0)</f>
        <v>0</v>
      </c>
      <c r="ABO54" s="248">
        <f>IF(ABO$6=$AAP$5,成绩录入!CA57,0)</f>
        <v>0</v>
      </c>
      <c r="ABP54" s="248">
        <f>IF(ABP$6=$AAP$5,成绩录入!CB57,0)</f>
        <v>0</v>
      </c>
      <c r="ABQ54" s="248">
        <f>IF(ABQ$6=$AAP$5,成绩录入!CC57,0)</f>
        <v>0</v>
      </c>
      <c r="ABR54" s="248">
        <f>IF(ABR$6=$AAP$5,成绩录入!CD57,0)</f>
        <v>0</v>
      </c>
      <c r="ABS54" s="248">
        <f>IF(ABS$6=$AAP$5,成绩录入!CE57,0)</f>
        <v>0</v>
      </c>
      <c r="ABT54" s="248">
        <f>IF(ABT$6=$AAP$5,成绩录入!CF57,0)</f>
        <v>0</v>
      </c>
      <c r="ABU54" s="248">
        <f>IF(ABU$6=$AAP$5,成绩录入!CG57,0)</f>
        <v>0</v>
      </c>
      <c r="ABV54" s="248">
        <f>IF(ABV$6=$AAP$5,成绩录入!CH57,0)</f>
        <v>0</v>
      </c>
      <c r="ABW54" s="248">
        <f>IF(ABW$6=$AAP$5,成绩录入!CI57,0)</f>
        <v>0</v>
      </c>
      <c r="ABX54" s="248">
        <f>IF(ABX$6=$AAP$5,成绩录入!CJ57,0)</f>
        <v>0</v>
      </c>
      <c r="ABY54" s="248">
        <f>IF(ABY$6=$AAP$5,成绩录入!CK57,0)</f>
        <v>0</v>
      </c>
      <c r="ABZ54" s="248">
        <f>IF(ABZ$6=$AAP$5,成绩录入!CL57,0)</f>
        <v>0</v>
      </c>
      <c r="ACA54" s="248">
        <f>IF(ACA$6=$AAP$5,成绩录入!CM57,0)</f>
        <v>0</v>
      </c>
      <c r="ACB54" s="248">
        <f>IF(ACB$6=$AAP$5,成绩录入!CN57,0)</f>
        <v>0</v>
      </c>
      <c r="ACC54" s="248">
        <f>IF(ACC$6=$AAP$5,成绩录入!CO57,0)</f>
        <v>0</v>
      </c>
      <c r="ACD54" s="248">
        <f>IF(ACD$6=$AAP$5,成绩录入!CP57,0)</f>
        <v>0</v>
      </c>
      <c r="ACE54" s="248">
        <f>IF(ACE$6=$AAP$5,成绩录入!CQ57,0)</f>
        <v>0</v>
      </c>
      <c r="ACF54" s="248">
        <f>IF(ACF$6=$AAP$5,成绩录入!CR57,0)</f>
        <v>0</v>
      </c>
      <c r="ACG54" s="248">
        <f>IF(ACG$6=$AAP$5,成绩录入!CS57,0)</f>
        <v>0</v>
      </c>
      <c r="ACH54" s="248">
        <f>IF(ACH$6=$AAP$5,成绩录入!CT57,0)</f>
        <v>0</v>
      </c>
      <c r="ACI54" s="248">
        <f>IF(ACI$6=$AAP$5,成绩录入!CU57,0)</f>
        <v>0</v>
      </c>
      <c r="ACJ54" s="248">
        <f>IF(ACJ$6=$AAP$5,成绩录入!CV57,0)</f>
        <v>0</v>
      </c>
      <c r="ACK54" s="248">
        <f>IF(ACK$6=$AAP$5,成绩录入!CW57,0)</f>
        <v>0</v>
      </c>
      <c r="ACL54" s="248">
        <f>IF(ACL$6=$AAP$5,成绩录入!CX57,0)</f>
        <v>0</v>
      </c>
      <c r="ACM54" s="248">
        <f>IF(ACM$6=$AAP$5,成绩录入!CY57,0)</f>
        <v>0</v>
      </c>
      <c r="ACN54" s="248">
        <f>IF(ACN$6=$AAP$5,成绩录入!CZ57,0)</f>
        <v>0</v>
      </c>
      <c r="ACO54" s="248">
        <f>IF(ACO$6=$AAP$5,成绩录入!DA57,0)</f>
        <v>0</v>
      </c>
      <c r="ACP54" s="248">
        <f>IF(ACP$6=$AAP$5,成绩录入!DB57,0)</f>
        <v>0</v>
      </c>
      <c r="ACQ54" s="248">
        <f>IF(ACQ$6=$AAP$5,成绩录入!DC57,0)</f>
        <v>0</v>
      </c>
      <c r="ACR54" s="248">
        <f>IF(ACR$6=$AAP$5,成绩录入!DD57,0)</f>
        <v>0</v>
      </c>
      <c r="ACS54" s="248">
        <f>IF(ACS$6=$AAP$5,成绩录入!DE57,0)</f>
        <v>0</v>
      </c>
      <c r="ACT54" s="248">
        <f>IF(ACT$6=$AAP$5,成绩录入!DF57,0)</f>
        <v>0</v>
      </c>
      <c r="ACU54" s="248">
        <f>IF(ACU$6=$AAP$5,成绩录入!DG57,0)</f>
        <v>0</v>
      </c>
      <c r="ACV54" s="248">
        <f>IF(ACV$6=$AAP$5,成绩录入!DH57,0)</f>
        <v>0</v>
      </c>
      <c r="ACW54" s="248">
        <f>IF(ACW$6=$AAP$5,成绩录入!DI57,0)</f>
        <v>0</v>
      </c>
      <c r="ACX54" s="248">
        <f>IF(ACX$6=$AAP$5,成绩录入!DJ57,0)</f>
        <v>0</v>
      </c>
      <c r="ACY54" s="248">
        <f>IF(ACY$6=$AAP$5,成绩录入!DK57,0)</f>
        <v>0</v>
      </c>
      <c r="ACZ54" s="248">
        <f>IF(ACZ$6=$AAP$5,成绩录入!DL57,0)</f>
        <v>0</v>
      </c>
      <c r="ADA54" s="248">
        <f>IF(ADA$6=$AAP$5,成绩录入!DM57,0)</f>
        <v>0</v>
      </c>
      <c r="ADB54" s="248">
        <f>IF(ADB$6=$AAP$5,成绩录入!DN57,0)</f>
        <v>0</v>
      </c>
      <c r="ADC54" s="248">
        <f>IF(ADC$6=$AAP$5,成绩录入!DO57,0)</f>
        <v>0</v>
      </c>
      <c r="ADD54" s="248">
        <f>IF(ADD$6=$AAP$5,成绩录入!DP57,0)</f>
        <v>0</v>
      </c>
      <c r="ADE54" s="248">
        <f>IF(ADE$6=$AAP$5,成绩录入!DQ57,0)</f>
        <v>0</v>
      </c>
      <c r="ADF54" s="248">
        <f>IF(ADF$6=$AAP$5,成绩录入!DR57,0)</f>
        <v>0</v>
      </c>
      <c r="ADG54" s="248">
        <f>IF(ADG$6=$AAP$5,成绩录入!DS57,0)</f>
        <v>0</v>
      </c>
      <c r="ADH54" s="248">
        <f>IF(ADH$6=$AAP$5,成绩录入!DT57,0)</f>
        <v>0</v>
      </c>
      <c r="ADI54" s="248">
        <f>IF(ADI$6=$AAP$5,成绩录入!DU57,0)</f>
        <v>0</v>
      </c>
      <c r="ADJ54" s="248">
        <f>IF(ADJ$6=$AAP$5,成绩录入!DV57,0)</f>
        <v>0</v>
      </c>
      <c r="ADK54" s="248">
        <f>IF(ADK$6=$AAP$5,成绩录入!DW57,0)</f>
        <v>0</v>
      </c>
      <c r="ADL54" s="248">
        <f>IF(ADL$6=$AAP$5,成绩录入!DX57,0)</f>
        <v>0</v>
      </c>
      <c r="ADM54" s="248">
        <f>IF(ADM$6=$AAP$5,成绩录入!DY57,0)</f>
        <v>0</v>
      </c>
      <c r="ADN54" s="248">
        <f>IF(ADN$6=$AAP$5,成绩录入!DZ57,0)</f>
        <v>0</v>
      </c>
      <c r="ADO54" s="248">
        <f>IF(ADO$6=$AAP$5,成绩录入!EA57,0)</f>
        <v>0</v>
      </c>
      <c r="ADP54" s="248">
        <f>IF(ADP$6=$AAP$5,成绩录入!EB57,0)</f>
        <v>0</v>
      </c>
      <c r="ADQ54" s="248">
        <f>IF(ADQ$6=$AAP$5,成绩录入!EC57,0)</f>
        <v>0</v>
      </c>
      <c r="ADR54" s="248">
        <f>IF(ADR$6=$AAP$5,成绩录入!ED57,0)</f>
        <v>0</v>
      </c>
      <c r="ADS54" s="248">
        <f>IF(ADS$6=$AAP$5,成绩录入!EE57,0)</f>
        <v>0</v>
      </c>
      <c r="ADT54" s="248">
        <f>IF(ADT$6=$AAP$5,成绩录入!EF57,0)</f>
        <v>0</v>
      </c>
      <c r="ADU54" s="248">
        <f>IF(ADU$6=$AAP$5,成绩录入!EG57,0)</f>
        <v>0</v>
      </c>
      <c r="ADV54" s="248">
        <f>IF(ADV$6=$AAP$5,成绩录入!EH57,0)</f>
        <v>0</v>
      </c>
      <c r="ADW54" s="248">
        <f>IF(ADW$6=$AAP$5,成绩录入!EI57,0)</f>
        <v>0</v>
      </c>
      <c r="ADX54" s="248">
        <f>IF(ADX$6=$AAP$5,成绩录入!EJ57,0)</f>
        <v>0</v>
      </c>
      <c r="ADY54" s="248">
        <f>IF(ADY$6=$AAP$5,成绩录入!EK57,0)</f>
        <v>0</v>
      </c>
      <c r="ADZ54" s="248">
        <f>IF(ADZ$6=$AAP$5,成绩录入!EL57,0)</f>
        <v>0</v>
      </c>
      <c r="AEA54" s="248">
        <f>IF(AEA$6=$AAP$5,成绩录入!EM57,0)</f>
        <v>0</v>
      </c>
      <c r="AEB54" s="248">
        <f>IF(AEB$6=$AAP$5,成绩录入!EN57,0)</f>
        <v>0</v>
      </c>
      <c r="AEC54" s="248">
        <f>IF(AEC$6=$AAP$5,成绩录入!EO57,0)</f>
        <v>0</v>
      </c>
      <c r="AED54" s="248">
        <f>IF(AED$6=$AAP$5,成绩录入!EP57,0)</f>
        <v>0</v>
      </c>
      <c r="AEE54" s="248">
        <f>IF(AEE$6=$AAP$5,成绩录入!EQ57,0)</f>
        <v>0</v>
      </c>
      <c r="AEF54" s="248">
        <f>IF(AEF$6=$AAP$5,成绩录入!ER57,0)</f>
        <v>0</v>
      </c>
      <c r="AEG54" s="248">
        <f>IF(AEG$6=$AAP$5,成绩录入!ES57,0)</f>
        <v>0</v>
      </c>
      <c r="AEH54" s="248">
        <f>IF(AEH$6=$AAP$5,成绩录入!ET57,0)</f>
        <v>0</v>
      </c>
      <c r="AEI54" s="248">
        <f>IF(AEI$6=$AAP$5,成绩录入!EU57,0)</f>
        <v>0</v>
      </c>
      <c r="AEJ54" s="248">
        <f>IF(AEJ$6=$AAP$5,成绩录入!EV57,0)</f>
        <v>0</v>
      </c>
      <c r="AEK54" s="248">
        <f>IF(AEK$6=$AAP$5,成绩录入!EW57,0)</f>
        <v>0</v>
      </c>
      <c r="AEL54" s="248">
        <f>IF(AEL$6=$AAP$5,成绩录入!EX57,0)</f>
        <v>0</v>
      </c>
      <c r="AEM54" s="218">
        <f t="shared" si="34"/>
        <v>0</v>
      </c>
      <c r="AEN54" s="166"/>
      <c r="AEO54" s="166"/>
      <c r="AEP54" s="247">
        <f>IF(AEP$6=$AEO$5,成绩录入!BC57,0)</f>
        <v>0</v>
      </c>
      <c r="AEQ54" s="248">
        <f>IF(AEQ$6=$AEO$5,成绩录入!BD57,0)</f>
        <v>0</v>
      </c>
      <c r="AER54" s="248">
        <f>IF(AER$6=$AEO$5,成绩录入!BE57,0)</f>
        <v>0</v>
      </c>
      <c r="AES54" s="248">
        <f>IF(AES$6=$AEO$5,成绩录入!BF57,0)</f>
        <v>0</v>
      </c>
      <c r="AET54" s="248">
        <f>IF(AET$6=$AEO$5,成绩录入!BG57,0)</f>
        <v>0</v>
      </c>
      <c r="AEU54" s="248">
        <f>IF(AEU$6=$AEO$5,成绩录入!BH57,0)</f>
        <v>0</v>
      </c>
      <c r="AEV54" s="248">
        <f>IF(AEV$6=$AEO$5,成绩录入!BI57,0)</f>
        <v>0</v>
      </c>
      <c r="AEW54" s="248">
        <f>IF(AEW$6=$AEO$5,成绩录入!BJ57,0)</f>
        <v>0</v>
      </c>
      <c r="AEX54" s="248">
        <f>IF(AEX$6=$AEO$5,成绩录入!BK57,0)</f>
        <v>0</v>
      </c>
      <c r="AEY54" s="248">
        <f>IF(AEY$6=$AEO$5,成绩录入!BL57,0)</f>
        <v>0</v>
      </c>
      <c r="AEZ54" s="248">
        <f>IF(AEZ$6=$AEO$5,成绩录入!BM57,0)</f>
        <v>0</v>
      </c>
      <c r="AFA54" s="248">
        <f>IF(AFA$6=$AEO$5,成绩录入!BN57,0)</f>
        <v>0</v>
      </c>
      <c r="AFB54" s="248">
        <f>IF(AFB$6=$AEO$5,成绩录入!BO57,0)</f>
        <v>0</v>
      </c>
      <c r="AFC54" s="248">
        <f>IF(AFC$6=$AEO$5,成绩录入!BP57,0)</f>
        <v>0</v>
      </c>
      <c r="AFD54" s="248">
        <f>IF(AFD$6=$AEO$5,成绩录入!BQ57,0)</f>
        <v>0</v>
      </c>
      <c r="AFE54" s="248">
        <f>IF(AFE$6=$AEO$5,成绩录入!BR57,0)</f>
        <v>0</v>
      </c>
      <c r="AFF54" s="248">
        <f>IF(AFF$6=$AEO$5,成绩录入!BS57,0)</f>
        <v>0</v>
      </c>
      <c r="AFG54" s="248">
        <f>IF(AFG$6=$AEO$5,成绩录入!BT57,0)</f>
        <v>0</v>
      </c>
      <c r="AFH54" s="248">
        <f>IF(AFH$6=$AEO$5,成绩录入!BU57,0)</f>
        <v>0</v>
      </c>
      <c r="AFI54" s="248">
        <f>IF(AFI$6=$AEO$5,成绩录入!BV57,0)</f>
        <v>0</v>
      </c>
      <c r="AFJ54" s="248">
        <f>IF(AFJ$6=$AEO$5,成绩录入!BW57,0)</f>
        <v>0</v>
      </c>
      <c r="AFK54" s="248">
        <f>IF(AFK$6=$AEO$5,成绩录入!BX57,0)</f>
        <v>0</v>
      </c>
      <c r="AFL54" s="248">
        <f>IF(AFL$6=$AEO$5,成绩录入!BY57,0)</f>
        <v>0</v>
      </c>
      <c r="AFM54" s="248">
        <f>IF(AFM$6=$AEO$5,成绩录入!BZ57,0)</f>
        <v>0</v>
      </c>
      <c r="AFN54" s="248">
        <f>IF(AFN$6=$AEO$5,成绩录入!CA57,0)</f>
        <v>0</v>
      </c>
      <c r="AFO54" s="248">
        <f>IF(AFO$6=$AEO$5,成绩录入!CB57,0)</f>
        <v>0</v>
      </c>
      <c r="AFP54" s="248">
        <f>IF(AFP$6=$AEO$5,成绩录入!CC57,0)</f>
        <v>0</v>
      </c>
      <c r="AFQ54" s="248">
        <f>IF(AFQ$6=$AEO$5,成绩录入!CD57,0)</f>
        <v>0</v>
      </c>
      <c r="AFR54" s="248">
        <f>IF(AFR$6=$AEO$5,成绩录入!CE57,0)</f>
        <v>0</v>
      </c>
      <c r="AFS54" s="248">
        <f>IF(AFS$6=$AEO$5,成绩录入!CF57,0)</f>
        <v>0</v>
      </c>
      <c r="AFT54" s="248">
        <f>IF(AFT$6=$AEO$5,成绩录入!CG57,0)</f>
        <v>0</v>
      </c>
      <c r="AFU54" s="248">
        <f>IF(AFU$6=$AEO$5,成绩录入!CH57,0)</f>
        <v>0</v>
      </c>
      <c r="AFV54" s="248">
        <f>IF(AFV$6=$AEO$5,成绩录入!CI57,0)</f>
        <v>0</v>
      </c>
      <c r="AFW54" s="248">
        <f>IF(AFW$6=$AEO$5,成绩录入!CJ57,0)</f>
        <v>0</v>
      </c>
      <c r="AFX54" s="248">
        <f>IF(AFX$6=$AEO$5,成绩录入!CK57,0)</f>
        <v>0</v>
      </c>
      <c r="AFY54" s="248">
        <f>IF(AFY$6=$AEO$5,成绩录入!CL57,0)</f>
        <v>0</v>
      </c>
      <c r="AFZ54" s="248">
        <f>IF(AFZ$6=$AEO$5,成绩录入!CM57,0)</f>
        <v>0</v>
      </c>
      <c r="AGA54" s="248">
        <f>IF(AGA$6=$AEO$5,成绩录入!CN57,0)</f>
        <v>0</v>
      </c>
      <c r="AGB54" s="248">
        <f>IF(AGB$6=$AEO$5,成绩录入!CO57,0)</f>
        <v>0</v>
      </c>
      <c r="AGC54" s="248">
        <f>IF(AGC$6=$AEO$5,成绩录入!CP57,0)</f>
        <v>0</v>
      </c>
      <c r="AGD54" s="248">
        <f>IF(AGD$6=$AEO$5,成绩录入!CQ57,0)</f>
        <v>0</v>
      </c>
      <c r="AGE54" s="248">
        <f>IF(AGE$6=$AEO$5,成绩录入!CR57,0)</f>
        <v>0</v>
      </c>
      <c r="AGF54" s="248">
        <f>IF(AGF$6=$AEO$5,成绩录入!CS57,0)</f>
        <v>0</v>
      </c>
      <c r="AGG54" s="248">
        <f>IF(AGG$6=$AEO$5,成绩录入!CT57,0)</f>
        <v>0</v>
      </c>
      <c r="AGH54" s="248">
        <f>IF(AGH$6=$AEO$5,成绩录入!CU57,0)</f>
        <v>0</v>
      </c>
      <c r="AGI54" s="248">
        <f>IF(AGI$6=$AEO$5,成绩录入!CV57,0)</f>
        <v>0</v>
      </c>
      <c r="AGJ54" s="248">
        <f>IF(AGJ$6=$AEO$5,成绩录入!CW57,0)</f>
        <v>0</v>
      </c>
      <c r="AGK54" s="248">
        <f>IF(AGK$6=$AEO$5,成绩录入!CX57,0)</f>
        <v>0</v>
      </c>
      <c r="AGL54" s="248">
        <f>IF(AGL$6=$AEO$5,成绩录入!CY57,0)</f>
        <v>0</v>
      </c>
      <c r="AGM54" s="248">
        <f>IF(AGM$6=$AEO$5,成绩录入!CZ57,0)</f>
        <v>0</v>
      </c>
      <c r="AGN54" s="248">
        <f>IF(AGN$6=$AEO$5,成绩录入!DA57,0)</f>
        <v>0</v>
      </c>
      <c r="AGO54" s="248">
        <f>IF(AGO$6=$AEO$5,成绩录入!DB57,0)</f>
        <v>0</v>
      </c>
      <c r="AGP54" s="248">
        <f>IF(AGP$6=$AEO$5,成绩录入!DC57,0)</f>
        <v>0</v>
      </c>
      <c r="AGQ54" s="248">
        <f>IF(AGQ$6=$AEO$5,成绩录入!DD57,0)</f>
        <v>0</v>
      </c>
      <c r="AGR54" s="248">
        <f>IF(AGR$6=$AEO$5,成绩录入!DE57,0)</f>
        <v>0</v>
      </c>
      <c r="AGS54" s="248">
        <f>IF(AGS$6=$AEO$5,成绩录入!DF57,0)</f>
        <v>0</v>
      </c>
      <c r="AGT54" s="248">
        <f>IF(AGT$6=$AEO$5,成绩录入!DG57,0)</f>
        <v>0</v>
      </c>
      <c r="AGU54" s="248">
        <f>IF(AGU$6=$AEO$5,成绩录入!DH57,0)</f>
        <v>0</v>
      </c>
      <c r="AGV54" s="248">
        <f>IF(AGV$6=$AEO$5,成绩录入!DI57,0)</f>
        <v>0</v>
      </c>
      <c r="AGW54" s="248">
        <f>IF(AGW$6=$AEO$5,成绩录入!DJ57,0)</f>
        <v>0</v>
      </c>
      <c r="AGX54" s="248">
        <f>IF(AGX$6=$AEO$5,成绩录入!DK57,0)</f>
        <v>0</v>
      </c>
      <c r="AGY54" s="248">
        <f>IF(AGY$6=$AEO$5,成绩录入!DL57,0)</f>
        <v>0</v>
      </c>
      <c r="AGZ54" s="248">
        <f>IF(AGZ$6=$AEO$5,成绩录入!DM57,0)</f>
        <v>0</v>
      </c>
      <c r="AHA54" s="248">
        <f>IF(AHA$6=$AEO$5,成绩录入!DN57,0)</f>
        <v>0</v>
      </c>
      <c r="AHB54" s="248">
        <f>IF(AHB$6=$AEO$5,成绩录入!DO57,0)</f>
        <v>0</v>
      </c>
      <c r="AHC54" s="248">
        <f>IF(AHC$6=$AEO$5,成绩录入!DP57,0)</f>
        <v>0</v>
      </c>
      <c r="AHD54" s="248">
        <f>IF(AHD$6=$AEO$5,成绩录入!DQ57,0)</f>
        <v>0</v>
      </c>
      <c r="AHE54" s="248">
        <f>IF(AHE$6=$AEO$5,成绩录入!DR57,0)</f>
        <v>0</v>
      </c>
      <c r="AHF54" s="248">
        <f>IF(AHF$6=$AEO$5,成绩录入!DS57,0)</f>
        <v>0</v>
      </c>
      <c r="AHG54" s="248">
        <f>IF(AHG$6=$AEO$5,成绩录入!DT57,0)</f>
        <v>0</v>
      </c>
      <c r="AHH54" s="248">
        <f>IF(AHH$6=$AEO$5,成绩录入!DU57,0)</f>
        <v>0</v>
      </c>
      <c r="AHI54" s="248">
        <f>IF(AHI$6=$AEO$5,成绩录入!DV57,0)</f>
        <v>0</v>
      </c>
      <c r="AHJ54" s="248">
        <f>IF(AHJ$6=$AEO$5,成绩录入!DW57,0)</f>
        <v>0</v>
      </c>
      <c r="AHK54" s="248">
        <f>IF(AHK$6=$AEO$5,成绩录入!DX57,0)</f>
        <v>0</v>
      </c>
      <c r="AHL54" s="248">
        <f>IF(AHL$6=$AEO$5,成绩录入!DY57,0)</f>
        <v>0</v>
      </c>
      <c r="AHM54" s="248">
        <f>IF(AHM$6=$AEO$5,成绩录入!DZ57,0)</f>
        <v>0</v>
      </c>
      <c r="AHN54" s="248">
        <f>IF(AHN$6=$AEO$5,成绩录入!EA57,0)</f>
        <v>0</v>
      </c>
      <c r="AHO54" s="248">
        <f>IF(AHO$6=$AEO$5,成绩录入!EB57,0)</f>
        <v>0</v>
      </c>
      <c r="AHP54" s="248">
        <f>IF(AHP$6=$AEO$5,成绩录入!EC57,0)</f>
        <v>0</v>
      </c>
      <c r="AHQ54" s="248">
        <f>IF(AHQ$6=$AEO$5,成绩录入!ED57,0)</f>
        <v>0</v>
      </c>
      <c r="AHR54" s="248">
        <f>IF(AHR$6=$AEO$5,成绩录入!EE57,0)</f>
        <v>0</v>
      </c>
      <c r="AHS54" s="248">
        <f>IF(AHS$6=$AEO$5,成绩录入!EF57,0)</f>
        <v>0</v>
      </c>
      <c r="AHT54" s="248">
        <f>IF(AHT$6=$AEO$5,成绩录入!EG57,0)</f>
        <v>0</v>
      </c>
      <c r="AHU54" s="248">
        <f>IF(AHU$6=$AEO$5,成绩录入!EH57,0)</f>
        <v>0</v>
      </c>
      <c r="AHV54" s="248">
        <f>IF(AHV$6=$AEO$5,成绩录入!EI57,0)</f>
        <v>0</v>
      </c>
      <c r="AHW54" s="248">
        <f>IF(AHW$6=$AEO$5,成绩录入!EJ57,0)</f>
        <v>0</v>
      </c>
      <c r="AHX54" s="248">
        <f>IF(AHX$6=$AEO$5,成绩录入!EK57,0)</f>
        <v>0</v>
      </c>
      <c r="AHY54" s="248">
        <f>IF(AHY$6=$AEO$5,成绩录入!EL57,0)</f>
        <v>0</v>
      </c>
      <c r="AHZ54" s="248">
        <f>IF(AHZ$6=$AEO$5,成绩录入!EM57,0)</f>
        <v>0</v>
      </c>
      <c r="AIA54" s="248">
        <f>IF(AIA$6=$AEO$5,成绩录入!EN57,0)</f>
        <v>0</v>
      </c>
      <c r="AIB54" s="248">
        <f>IF(AIB$6=$AEO$5,成绩录入!EO57,0)</f>
        <v>0</v>
      </c>
      <c r="AIC54" s="248">
        <f>IF(AIC$6=$AEO$5,成绩录入!EP57,0)</f>
        <v>0</v>
      </c>
      <c r="AID54" s="248">
        <f>IF(AID$6=$AEO$5,成绩录入!EQ57,0)</f>
        <v>0</v>
      </c>
      <c r="AIE54" s="248">
        <f>IF(AIE$6=$AEO$5,成绩录入!ER57,0)</f>
        <v>0</v>
      </c>
      <c r="AIF54" s="248">
        <f>IF(AIF$6=$AEO$5,成绩录入!ES57,0)</f>
        <v>0</v>
      </c>
      <c r="AIG54" s="248">
        <f>IF(AIG$6=$AEO$5,成绩录入!ET57,0)</f>
        <v>0</v>
      </c>
      <c r="AIH54" s="248">
        <f>IF(AIH$6=$AEO$5,成绩录入!EU57,0)</f>
        <v>0</v>
      </c>
      <c r="AII54" s="248">
        <f>IF(AII$6=$AEO$5,成绩录入!EV57,0)</f>
        <v>0</v>
      </c>
      <c r="AIJ54" s="248">
        <f>IF(AIJ$6=$AEO$5,成绩录入!EW57,0)</f>
        <v>0</v>
      </c>
      <c r="AIK54" s="248">
        <f>IF(AIK$6=$AEO$5,成绩录入!EX57,0)</f>
        <v>0</v>
      </c>
      <c r="AIL54" s="218">
        <f t="shared" si="35"/>
        <v>0</v>
      </c>
      <c r="AIN54" s="214" t="str">
        <f>初始录入!A59</f>
        <v/>
      </c>
      <c r="AIO54" s="215">
        <f>初始录入!B59</f>
        <v>0</v>
      </c>
      <c r="AIP54" s="216">
        <f>初始录入!C59</f>
        <v>0</v>
      </c>
      <c r="AIQ54" s="314">
        <f>IF(平时!D52&lt;&gt;"",平时!D52,0)</f>
        <v>0</v>
      </c>
      <c r="AIR54" s="324" t="str">
        <f t="shared" si="89"/>
        <v/>
      </c>
      <c r="AIS54" s="314">
        <f>IF(过程!D52&lt;&gt;"",过程!D52,0)</f>
        <v>0</v>
      </c>
      <c r="AIT54" s="324" t="str">
        <f t="shared" si="90"/>
        <v/>
      </c>
      <c r="AIU54" s="216">
        <f>IF(期末!D52&lt;&gt;"",期末!D52,0)</f>
        <v>0</v>
      </c>
      <c r="AIV54" s="324" t="str">
        <f t="shared" si="91"/>
        <v/>
      </c>
      <c r="AIW54" s="325">
        <f t="shared" si="92"/>
        <v>0</v>
      </c>
      <c r="AIX54" s="314">
        <f>IF(平时!E52&lt;&gt;"",平时!E52,0)</f>
        <v>0</v>
      </c>
      <c r="AIY54" s="324" t="str">
        <f t="shared" si="93"/>
        <v/>
      </c>
      <c r="AIZ54" s="314">
        <f>IF(过程!E52&lt;&gt;"",过程!E52,0)</f>
        <v>0</v>
      </c>
      <c r="AJA54" s="324" t="str">
        <f t="shared" si="94"/>
        <v/>
      </c>
      <c r="AJB54" s="216">
        <f>IF(期末!E52&lt;&gt;"",期末!E52,0)</f>
        <v>0</v>
      </c>
      <c r="AJC54" s="324" t="str">
        <f t="shared" si="95"/>
        <v/>
      </c>
      <c r="AJD54" s="325">
        <f t="shared" si="96"/>
        <v>0</v>
      </c>
      <c r="AJE54" s="314">
        <f>IF(平时!F52&lt;&gt;"",平时!F52,0)</f>
        <v>0</v>
      </c>
      <c r="AJF54" s="324" t="str">
        <f t="shared" si="97"/>
        <v/>
      </c>
      <c r="AJG54" s="314">
        <f>IF(过程!F52&lt;&gt;"",过程!F52,0)</f>
        <v>0</v>
      </c>
      <c r="AJH54" s="324" t="str">
        <f t="shared" si="98"/>
        <v/>
      </c>
      <c r="AJI54" s="216">
        <f>IF(期末!F52&lt;&gt;"",期末!F52,0)</f>
        <v>0</v>
      </c>
      <c r="AJJ54" s="324" t="str">
        <f t="shared" si="99"/>
        <v/>
      </c>
      <c r="AJK54" s="325">
        <f t="shared" si="100"/>
        <v>0</v>
      </c>
      <c r="AJL54" s="314">
        <f>IF(平时!G52&lt;&gt;"",平时!G52,0)</f>
        <v>0</v>
      </c>
      <c r="AJM54" s="324" t="str">
        <f t="shared" si="101"/>
        <v/>
      </c>
      <c r="AJN54" s="314">
        <f>IF(过程!G52&lt;&gt;"",过程!G52,0)</f>
        <v>0</v>
      </c>
      <c r="AJO54" s="324" t="str">
        <f t="shared" si="102"/>
        <v/>
      </c>
      <c r="AJP54" s="216">
        <f>IF(期末!G52&lt;&gt;"",期末!G52,0)</f>
        <v>0</v>
      </c>
      <c r="AJQ54" s="324" t="str">
        <f t="shared" si="103"/>
        <v/>
      </c>
      <c r="AJR54" s="325">
        <f t="shared" si="104"/>
        <v>0</v>
      </c>
      <c r="AJS54" s="314">
        <f>IF(平时!H52&lt;&gt;"",平时!H52,0)</f>
        <v>0</v>
      </c>
      <c r="AJT54" s="324" t="str">
        <f t="shared" si="105"/>
        <v/>
      </c>
      <c r="AJU54" s="314">
        <f>IF(过程!H52&lt;&gt;"",过程!H52,0)</f>
        <v>0</v>
      </c>
      <c r="AJV54" s="324" t="str">
        <f t="shared" si="106"/>
        <v/>
      </c>
      <c r="AJW54" s="216">
        <f>IF(期末!H52&lt;&gt;"",期末!H52,0)</f>
        <v>0</v>
      </c>
      <c r="AJX54" s="324" t="str">
        <f t="shared" si="107"/>
        <v/>
      </c>
      <c r="AJY54" s="326">
        <f t="shared" si="108"/>
        <v>0</v>
      </c>
      <c r="AKA54" s="216" t="str">
        <f>初始录入!A59</f>
        <v/>
      </c>
      <c r="AKB54" s="216">
        <f>初始录入!B59</f>
        <v>0</v>
      </c>
      <c r="AKC54" s="216">
        <f>初始录入!C59</f>
        <v>0</v>
      </c>
      <c r="AKD54" s="327" t="str">
        <f>IF(初始录入!$E59=初始录入!$K$2,达成度!$D67,"")</f>
        <v/>
      </c>
      <c r="AKE54" s="327" t="str">
        <f>IF(初始录入!$E59=初始录入!$K$3,达成度!D67,"")</f>
        <v/>
      </c>
      <c r="AKF54" s="216" t="str">
        <f>IF(初始录入!$E59=初始录入!$K$4,达成度!D67,"")</f>
        <v/>
      </c>
      <c r="AKG54" s="216" t="str">
        <f>IF(初始录入!$E59=初始录入!$K$5,达成度!D67,"")</f>
        <v/>
      </c>
      <c r="AKH54" s="327" t="str">
        <f>IF(初始录入!$E59=初始录入!$K$2,达成度!E67,"")</f>
        <v/>
      </c>
      <c r="AKI54" s="327" t="str">
        <f>IF(初始录入!$E59=初始录入!$K$3,达成度!E67,"")</f>
        <v/>
      </c>
      <c r="AKJ54" s="216" t="str">
        <f>IF(初始录入!$E59=初始录入!$K$4,达成度!E67,"")</f>
        <v/>
      </c>
      <c r="AKK54" s="216" t="str">
        <f>IF(初始录入!$E59=初始录入!$K$5,达成度!E67,"")</f>
        <v/>
      </c>
      <c r="AKL54" s="327" t="str">
        <f>IF(初始录入!$E59=初始录入!$K$2,达成度!F67,"")</f>
        <v/>
      </c>
      <c r="AKM54" s="327" t="str">
        <f>IF(初始录入!$E59=初始录入!$K$3,达成度!F67,"")</f>
        <v/>
      </c>
      <c r="AKN54" s="216" t="str">
        <f>IF(初始录入!$E59=初始录入!$K$4,达成度!F67,"")</f>
        <v/>
      </c>
      <c r="AKO54" s="216" t="str">
        <f>IF(初始录入!$E59=初始录入!$K$5,达成度!F67,"")</f>
        <v/>
      </c>
      <c r="AKP54" s="327" t="str">
        <f>IF(初始录入!$E59=初始录入!$K$2,达成度!H67,"")</f>
        <v/>
      </c>
      <c r="AKQ54" s="327" t="str">
        <f>IF(初始录入!$E59=初始录入!$K$3,达成度!H67,"")</f>
        <v/>
      </c>
      <c r="AKR54" s="216" t="str">
        <f>IF(初始录入!$E59=初始录入!$K$4,达成度!H67,"")</f>
        <v/>
      </c>
      <c r="AKS54" s="216" t="str">
        <f>IF(初始录入!$E59=初始录入!$K$5,达成度!H67,"")</f>
        <v/>
      </c>
      <c r="AKT54" s="327" t="str">
        <f>IF(初始录入!$E59=初始录入!$K$2,达成度!I67,"")</f>
        <v/>
      </c>
      <c r="AKU54" s="327" t="str">
        <f>IF(初始录入!$E59=初始录入!$K$3,达成度!I67,"")</f>
        <v/>
      </c>
      <c r="AKV54" s="216" t="str">
        <f>IF(初始录入!$E59=初始录入!$K$4,达成度!I67,"")</f>
        <v/>
      </c>
      <c r="AKW54" s="216" t="str">
        <f>IF(初始录入!$E59=初始录入!$K$5,达成度!I67,"")</f>
        <v/>
      </c>
      <c r="AKX54" s="327" t="str">
        <f>IF(初始录入!$E59=初始录入!$K$2,达成度!J67,"")</f>
        <v/>
      </c>
      <c r="AKY54" s="327" t="str">
        <f>IF(初始录入!$E59=初始录入!$K$3,达成度!J67,"")</f>
        <v/>
      </c>
      <c r="AKZ54" s="216" t="str">
        <f>IF(初始录入!$E59=初始录入!$K$4,达成度!J67,"")</f>
        <v/>
      </c>
      <c r="ALA54" s="216" t="str">
        <f>IF(初始录入!$E59=初始录入!$K$5,达成度!J67,"")</f>
        <v/>
      </c>
      <c r="ALB54" s="327" t="str">
        <f>IF(初始录入!$E59=初始录入!$K$2,达成度!L67,"")</f>
        <v/>
      </c>
      <c r="ALC54" s="327" t="str">
        <f>IF(初始录入!$E59=初始录入!$K$3,达成度!L67,"")</f>
        <v/>
      </c>
      <c r="ALD54" s="216" t="str">
        <f>IF(初始录入!$E59=初始录入!$K$4,达成度!L67,"")</f>
        <v/>
      </c>
      <c r="ALE54" s="216" t="str">
        <f>IF(初始录入!$E59=初始录入!$K$5,达成度!L67,"")</f>
        <v/>
      </c>
      <c r="ALF54" s="327" t="str">
        <f>IF(初始录入!$E59=初始录入!$K$2,达成度!M67,"")</f>
        <v/>
      </c>
      <c r="ALG54" s="327" t="str">
        <f>IF(初始录入!$E59=初始录入!$K$3,达成度!M67,"")</f>
        <v/>
      </c>
      <c r="ALH54" s="216" t="str">
        <f>IF(初始录入!$E59=初始录入!$K$4,达成度!M67,"")</f>
        <v/>
      </c>
      <c r="ALI54" s="216" t="str">
        <f>IF(初始录入!$E59=初始录入!$K$5,达成度!M67,"")</f>
        <v/>
      </c>
      <c r="ALJ54" s="327" t="str">
        <f>IF(初始录入!$E59=初始录入!$K$2,达成度!N67,"")</f>
        <v/>
      </c>
      <c r="ALK54" s="327" t="str">
        <f>IF(初始录入!$E59=初始录入!$K$3,达成度!N67,"")</f>
        <v/>
      </c>
      <c r="ALL54" s="216" t="str">
        <f>IF(初始录入!$E59=初始录入!$K$4,达成度!N67,"")</f>
        <v/>
      </c>
      <c r="ALM54" s="216" t="str">
        <f>IF(初始录入!$E59=初始录入!$K$5,达成度!N67,"")</f>
        <v/>
      </c>
      <c r="ALN54" s="327" t="str">
        <f>IF(初始录入!$E59=初始录入!$K$2,达成度!P67,"")</f>
        <v/>
      </c>
      <c r="ALO54" s="327" t="str">
        <f>IF(初始录入!$E59=初始录入!$K$3,达成度!P67,"")</f>
        <v/>
      </c>
      <c r="ALP54" s="216" t="str">
        <f>IF(初始录入!$E59=初始录入!$K$4,达成度!P67,"")</f>
        <v/>
      </c>
      <c r="ALQ54" s="216" t="str">
        <f>IF(初始录入!$E59=初始录入!$K$5,达成度!P67,"")</f>
        <v/>
      </c>
      <c r="ALR54" s="327" t="str">
        <f>IF(初始录入!$E59=初始录入!$K$2,达成度!Q67,"")</f>
        <v/>
      </c>
      <c r="ALS54" s="327" t="str">
        <f>IF(初始录入!$E59=初始录入!$K$3,达成度!Q67,"")</f>
        <v/>
      </c>
      <c r="ALT54" s="216" t="str">
        <f>IF(初始录入!$E59=初始录入!$K$4,达成度!Q67,"")</f>
        <v/>
      </c>
      <c r="ALU54" s="216" t="str">
        <f>IF(初始录入!$E59=初始录入!$K$5,达成度!Q67,"")</f>
        <v/>
      </c>
      <c r="ALV54" s="327" t="str">
        <f>IF(初始录入!$E59=初始录入!$K$2,达成度!R67,"")</f>
        <v/>
      </c>
      <c r="ALW54" s="327" t="str">
        <f>IF(初始录入!$E59=初始录入!$K$3,达成度!R67,"")</f>
        <v/>
      </c>
      <c r="ALX54" s="216" t="str">
        <f>IF(初始录入!$E59=初始录入!$K$4,达成度!R67,"")</f>
        <v/>
      </c>
      <c r="ALY54" s="216"/>
      <c r="ALZ54" s="327" t="str">
        <f>IF(初始录入!$E59=初始录入!$K$2,达成度!T67,"")</f>
        <v/>
      </c>
      <c r="AMA54" s="327" t="str">
        <f>IF(初始录入!$E59=初始录入!$K$3,达成度!T67,"")</f>
        <v/>
      </c>
      <c r="AMB54" s="216" t="str">
        <f>IF(初始录入!$E59=初始录入!$K$4,达成度!T67,"")</f>
        <v/>
      </c>
      <c r="AMC54" s="216" t="str">
        <f>IF(初始录入!$E59=初始录入!$K$5,达成度!T67,"")</f>
        <v/>
      </c>
      <c r="AMD54" s="327" t="str">
        <f>IF(初始录入!$E59=初始录入!$K$2,达成度!U67,"")</f>
        <v/>
      </c>
      <c r="AME54" s="327" t="str">
        <f>IF(初始录入!$E59=初始录入!$K$3,达成度!U67,"")</f>
        <v/>
      </c>
      <c r="AMF54" s="216" t="str">
        <f>IF(初始录入!$E59=初始录入!$K$4,达成度!U67,"")</f>
        <v/>
      </c>
      <c r="AMG54" s="216" t="str">
        <f>IF(初始录入!$E59=初始录入!$K$5,达成度!U67,"")</f>
        <v/>
      </c>
      <c r="AMH54" s="327" t="str">
        <f>IF(初始录入!$E59=初始录入!$K$2,达成度!V67,"")</f>
        <v/>
      </c>
      <c r="AMI54" s="327" t="str">
        <f>IF(初始录入!$E59=初始录入!$K$3,达成度!V67,"")</f>
        <v/>
      </c>
      <c r="AMJ54" s="216" t="str">
        <f>IF(初始录入!$E59=初始录入!$K$4,达成度!W67,"")</f>
        <v/>
      </c>
      <c r="AMK54" s="216" t="str">
        <f>IF(初始录入!$E59=初始录入!$K$5,达成度!W67,"")</f>
        <v/>
      </c>
      <c r="AMM54" s="215">
        <f t="shared" si="114"/>
        <v>47</v>
      </c>
      <c r="AMN54" s="222" t="str">
        <f t="shared" si="109"/>
        <v/>
      </c>
      <c r="AMO54" s="325" t="str">
        <f>IF($AMM54&lt;=$H$7,INDEX(达成度!$G$21:$G$170,$AMM54,1),"")</f>
        <v/>
      </c>
      <c r="AMP54" s="325" t="str">
        <f>IF($AMM54&lt;=$H$7,INDEX(达成度!$K$21:$K$170,$AMM54,1),"")</f>
        <v/>
      </c>
      <c r="AMQ54" s="325" t="str">
        <f>IF($AMM54&lt;=$H$7,INDEX(达成度!$O$21:$O$170,$AMM54,1),"")</f>
        <v/>
      </c>
      <c r="AMR54" s="325" t="str">
        <f>IF($AMM54&lt;=$H$7,INDEX(达成度!$S$21:$S$170,$AMM54,1),"")</f>
        <v/>
      </c>
      <c r="AMS54" s="326" t="str">
        <f>IF($AMM54&lt;=$H$7,INDEX(达成度!$W$21:$W$170,$AMM54,1),"")</f>
        <v/>
      </c>
      <c r="AMT54" s="328"/>
      <c r="AMU54" s="336"/>
      <c r="AMV54" s="222" t="str">
        <f t="shared" si="110"/>
        <v/>
      </c>
      <c r="AMW54" s="325" t="str">
        <f>IF($AMM54&lt;=$I$7,INDEX(达成度!$G$21:$G$170,$AMM54+$H$7,1),"")</f>
        <v/>
      </c>
      <c r="AMX54" s="325" t="str">
        <f>IF($AMM54&lt;=$I$7,INDEX(达成度!$K$21:$K$170,$AMM54+$H$7,1),"")</f>
        <v/>
      </c>
      <c r="AMY54" s="325" t="str">
        <f>IF($AMM54&lt;=$I$7,INDEX(达成度!$O$21:$O$170,$AMM54+$H$7,1),"")</f>
        <v/>
      </c>
      <c r="AMZ54" s="325" t="str">
        <f>IF($AMM54&lt;=$I$7,INDEX(达成度!$S$21:$S$170,$AMM54+$H$7,1),"")</f>
        <v/>
      </c>
      <c r="ANA54" s="326" t="str">
        <f>IF($AMM54&lt;=$I$7,INDEX(达成度!$W$21:$W$170,$AMM54+$H$7,1),"")</f>
        <v/>
      </c>
      <c r="ANB54" s="206"/>
      <c r="ANC54" s="215"/>
      <c r="AND54" s="216" t="str">
        <f t="shared" si="111"/>
        <v/>
      </c>
      <c r="ANE54" s="325" t="str">
        <f>IF($AMM54&lt;=$J$7,INDEX(达成度!$G$21:$G$170,$AMM54+$H$7+$I$7,1),"")</f>
        <v/>
      </c>
      <c r="ANF54" s="325" t="str">
        <f>IF($AMM54&lt;=$J$7,INDEX(达成度!$K$21:$K$170,$AMM54+$H$7+$I$7,1),"")</f>
        <v/>
      </c>
      <c r="ANG54" s="325" t="str">
        <f>IF($AMM54&lt;=$J$7,INDEX(达成度!$O$21:$O$170,$AMM54+$H$7+$I$7,1),"")</f>
        <v/>
      </c>
      <c r="ANH54" s="325" t="str">
        <f>IF($AMM54&lt;=$J$7,INDEX(达成度!$S$21:$S$170,$AMM54+$H$7+$I$7,1),"")</f>
        <v/>
      </c>
      <c r="ANI54" s="326" t="str">
        <f>IF($AMM54&lt;=$J$7,INDEX(达成度!$W$21:$W$170,$AMM54+$H$7+$I$7,1),"")</f>
        <v/>
      </c>
      <c r="ANK54" s="215"/>
      <c r="ANL54" s="216" t="str">
        <f t="shared" si="112"/>
        <v/>
      </c>
      <c r="ANM54" s="325" t="str">
        <f>IF($AMM54&lt;=$K$7,INDEX(达成度!$G$21:$G$170,$AMM54+$H$7+$I$7+$J$7,1),"")</f>
        <v/>
      </c>
      <c r="ANN54" s="325" t="str">
        <f>IF($AMM54&lt;=$K$7,INDEX(达成度!$K$21:$K$170,$AMM54+$H$7+$I$7+$J$7,1),"")</f>
        <v/>
      </c>
      <c r="ANO54" s="325" t="str">
        <f>IF($AMM54&lt;=$K$7,INDEX(达成度!$O$21:$O$170,$AMM54+$H$7+$I$7+$J$7,1),"")</f>
        <v/>
      </c>
      <c r="ANP54" s="325" t="str">
        <f>IF($AMM54&lt;=$K$7,INDEX(达成度!$S$21:$S$170,$AMM54+$H$7+$I$7+$J$7,1),"")</f>
        <v/>
      </c>
      <c r="ANQ54" s="326" t="str">
        <f>IF($AMM54&lt;=$K$7,INDEX(达成度!$W$21:$W$170,$AMM54+$H$7+$I$7+$J$7,1),"")</f>
        <v/>
      </c>
    </row>
    <row r="55" ht="18" customHeight="1" spans="1:1024 1025:1057">
      <c r="A55" s="215" t="str">
        <f>初始录入!A60</f>
        <v/>
      </c>
      <c r="B55" s="216" t="str">
        <f>IF(初始录入!B60&lt;&gt;"",初始录入!B60,"")</f>
        <v/>
      </c>
      <c r="C55" s="216" t="str">
        <f>IF(初始录入!C60&lt;&gt;"",初始录入!C60,"")</f>
        <v/>
      </c>
      <c r="D55" s="216" t="str">
        <f>IF(初始录入!D60&lt;&gt;"",初始录入!D60,"")</f>
        <v/>
      </c>
      <c r="E55" s="218" t="str">
        <f>IF(初始录入!E60&lt;&gt;"",初始录入!E60,"")</f>
        <v/>
      </c>
      <c r="G55" s="330"/>
      <c r="H55" s="295">
        <f>IF(初始录入!E60=H$6,1,0)</f>
        <v>0</v>
      </c>
      <c r="I55" s="295">
        <f>IF(初始录入!E60=I$6,1,0)</f>
        <v>0</v>
      </c>
      <c r="J55" s="295">
        <f>IF(初始录入!E60=J$6,1,0)</f>
        <v>0</v>
      </c>
      <c r="K55" s="321">
        <f>IF(初始录入!E60=K$6,1,0)</f>
        <v>0</v>
      </c>
      <c r="L55" s="28"/>
      <c r="M55" s="339" t="s">
        <v>184</v>
      </c>
      <c r="N55" s="355" t="str">
        <f>IF(N53=1,M53,IF(N54&lt;=$N$53,CONCATENATE($M$53,N54),""))</f>
        <v/>
      </c>
      <c r="O55" s="355" t="str">
        <f>IF(O54&lt;=$N$53,CONCATENATE($M$53,O54),"")</f>
        <v/>
      </c>
      <c r="P55" s="355" t="str">
        <f>IF(P54&lt;=$N$53,CONCATENATE($M$53,P54),"")</f>
        <v/>
      </c>
      <c r="Q55" s="355" t="str">
        <f>IF(Q54&lt;=$N$53,CONCATENATE($M$53,Q54),"")</f>
        <v/>
      </c>
      <c r="R55" s="355" t="str">
        <f>IF(R54&lt;=$N$53,CONCATENATE($M$53,R54),"")</f>
        <v/>
      </c>
      <c r="S55" s="356" t="str">
        <f>IF(S54&lt;=$N$53,CONCATENATE($M$53,S54),"")</f>
        <v/>
      </c>
      <c r="X55" s="28"/>
      <c r="Y55" s="294">
        <v>100</v>
      </c>
      <c r="Z55" s="295">
        <f>成绩录入!$F$7</f>
        <v>0</v>
      </c>
      <c r="AA55" s="295">
        <f>成绩录入!F58</f>
        <v>0</v>
      </c>
      <c r="AB55" s="296">
        <f>IF(初始录入!$M$7&lt;&gt;"",IF(成绩录入!$F$7&lt;&gt;"",IF(初始录入!$P$7="次数",AA55/Z55*Y55,成绩录入!F58),0),0)</f>
        <v>0</v>
      </c>
      <c r="AC55" s="297">
        <f t="shared" si="161"/>
        <v>0</v>
      </c>
      <c r="AD55" s="297">
        <f t="shared" si="162"/>
        <v>0</v>
      </c>
      <c r="AE55" s="297">
        <f t="shared" si="163"/>
        <v>0</v>
      </c>
      <c r="AF55" s="297">
        <f t="shared" si="164"/>
        <v>0</v>
      </c>
      <c r="AG55" s="297">
        <f t="shared" si="165"/>
        <v>0</v>
      </c>
      <c r="AH55" s="298">
        <f t="shared" si="37"/>
        <v>0</v>
      </c>
      <c r="AI55" s="28"/>
      <c r="AJ55" s="260">
        <f>成绩录入!I58</f>
        <v>0</v>
      </c>
      <c r="AK55" s="248">
        <f>成绩录入!J58</f>
        <v>0</v>
      </c>
      <c r="AL55" s="248">
        <f>成绩录入!K58</f>
        <v>0</v>
      </c>
      <c r="AM55" s="248">
        <f>成绩录入!L58</f>
        <v>0</v>
      </c>
      <c r="AN55" s="248">
        <f>成绩录入!M58</f>
        <v>0</v>
      </c>
      <c r="AO55" s="298">
        <f t="shared" si="38"/>
        <v>0</v>
      </c>
      <c r="AP55" s="299"/>
      <c r="AQ55" s="260">
        <f>成绩录入!I58</f>
        <v>0</v>
      </c>
      <c r="AR55" s="248">
        <f>成绩录入!J58</f>
        <v>0</v>
      </c>
      <c r="AS55" s="248">
        <f>成绩录入!K58</f>
        <v>0</v>
      </c>
      <c r="AT55" s="248">
        <f>成绩录入!L58</f>
        <v>0</v>
      </c>
      <c r="AU55" s="248">
        <f>成绩录入!M58</f>
        <v>0</v>
      </c>
      <c r="AV55" s="298">
        <f t="shared" si="39"/>
        <v>0</v>
      </c>
      <c r="AW55" s="299"/>
      <c r="AX55" s="260">
        <f>成绩录入!I58</f>
        <v>0</v>
      </c>
      <c r="AY55" s="248">
        <f>成绩录入!J58</f>
        <v>0</v>
      </c>
      <c r="AZ55" s="248">
        <f>成绩录入!K58</f>
        <v>0</v>
      </c>
      <c r="BA55" s="248">
        <f>成绩录入!L58</f>
        <v>0</v>
      </c>
      <c r="BB55" s="248">
        <f>成绩录入!M58</f>
        <v>0</v>
      </c>
      <c r="BC55" s="298">
        <f t="shared" si="40"/>
        <v>0</v>
      </c>
      <c r="BD55" s="299"/>
      <c r="BE55" s="260">
        <f>成绩录入!I58</f>
        <v>0</v>
      </c>
      <c r="BF55" s="248">
        <f>成绩录入!J58</f>
        <v>0</v>
      </c>
      <c r="BG55" s="248">
        <f>成绩录入!K58</f>
        <v>0</v>
      </c>
      <c r="BH55" s="248">
        <f>成绩录入!L58</f>
        <v>0</v>
      </c>
      <c r="BI55" s="248">
        <f>成绩录入!M58</f>
        <v>0</v>
      </c>
      <c r="BJ55" s="298">
        <f t="shared" si="41"/>
        <v>0</v>
      </c>
      <c r="BK55" s="299"/>
      <c r="BL55" s="260">
        <f>成绩录入!I58</f>
        <v>0</v>
      </c>
      <c r="BM55" s="248">
        <f>成绩录入!J58</f>
        <v>0</v>
      </c>
      <c r="BN55" s="248">
        <f>成绩录入!K58</f>
        <v>0</v>
      </c>
      <c r="BO55" s="248">
        <f>成绩录入!L58</f>
        <v>0</v>
      </c>
      <c r="BP55" s="248">
        <f>成绩录入!M58</f>
        <v>0</v>
      </c>
      <c r="BQ55" s="298">
        <f t="shared" si="42"/>
        <v>0</v>
      </c>
      <c r="BR55" s="300"/>
      <c r="BS55" s="260">
        <f>成绩录入!P58</f>
        <v>0</v>
      </c>
      <c r="BT55" s="248">
        <f>成绩录入!Q58</f>
        <v>0</v>
      </c>
      <c r="BU55" s="248">
        <f>成绩录入!R58</f>
        <v>0</v>
      </c>
      <c r="BV55" s="248">
        <f>成绩录入!S58</f>
        <v>0</v>
      </c>
      <c r="BW55" s="248">
        <f>成绩录入!T58</f>
        <v>0</v>
      </c>
      <c r="BX55" s="248">
        <f>成绩录入!U58</f>
        <v>0</v>
      </c>
      <c r="BY55" s="248">
        <f>成绩录入!V58</f>
        <v>0</v>
      </c>
      <c r="BZ55" s="248">
        <f>成绩录入!W58</f>
        <v>0</v>
      </c>
      <c r="CA55" s="248">
        <f>成绩录入!X58</f>
        <v>0</v>
      </c>
      <c r="CB55" s="248">
        <f>成绩录入!Y58</f>
        <v>0</v>
      </c>
      <c r="CC55" s="298">
        <f t="shared" si="43"/>
        <v>0</v>
      </c>
      <c r="CD55" s="299"/>
      <c r="CE55" s="260">
        <f>成绩录入!P58</f>
        <v>0</v>
      </c>
      <c r="CF55" s="248">
        <f>成绩录入!Q58</f>
        <v>0</v>
      </c>
      <c r="CG55" s="248">
        <f>成绩录入!R58</f>
        <v>0</v>
      </c>
      <c r="CH55" s="248">
        <f>成绩录入!S58</f>
        <v>0</v>
      </c>
      <c r="CI55" s="248">
        <f>成绩录入!T58</f>
        <v>0</v>
      </c>
      <c r="CJ55" s="248">
        <f>成绩录入!U58</f>
        <v>0</v>
      </c>
      <c r="CK55" s="248">
        <f>成绩录入!V58</f>
        <v>0</v>
      </c>
      <c r="CL55" s="248">
        <f>成绩录入!W58</f>
        <v>0</v>
      </c>
      <c r="CM55" s="248">
        <f>成绩录入!X58</f>
        <v>0</v>
      </c>
      <c r="CN55" s="248">
        <f>成绩录入!Y58</f>
        <v>0</v>
      </c>
      <c r="CO55" s="298">
        <f t="shared" si="44"/>
        <v>0</v>
      </c>
      <c r="CP55" s="299"/>
      <c r="CQ55" s="260">
        <f>成绩录入!P58</f>
        <v>0</v>
      </c>
      <c r="CR55" s="248">
        <f>成绩录入!Q58</f>
        <v>0</v>
      </c>
      <c r="CS55" s="248">
        <f>成绩录入!R58</f>
        <v>0</v>
      </c>
      <c r="CT55" s="248">
        <f>成绩录入!S58</f>
        <v>0</v>
      </c>
      <c r="CU55" s="248">
        <f>成绩录入!T58</f>
        <v>0</v>
      </c>
      <c r="CV55" s="248">
        <f>成绩录入!U58</f>
        <v>0</v>
      </c>
      <c r="CW55" s="248">
        <f>成绩录入!V58</f>
        <v>0</v>
      </c>
      <c r="CX55" s="248">
        <f>成绩录入!W58</f>
        <v>0</v>
      </c>
      <c r="CY55" s="248">
        <f>成绩录入!X58</f>
        <v>0</v>
      </c>
      <c r="CZ55" s="248">
        <f>成绩录入!Y58</f>
        <v>0</v>
      </c>
      <c r="DA55" s="298">
        <f t="shared" si="45"/>
        <v>0</v>
      </c>
      <c r="DB55" s="299"/>
      <c r="DC55" s="260">
        <f>成绩录入!P58</f>
        <v>0</v>
      </c>
      <c r="DD55" s="248">
        <f>成绩录入!Q58</f>
        <v>0</v>
      </c>
      <c r="DE55" s="248">
        <f>成绩录入!R58</f>
        <v>0</v>
      </c>
      <c r="DF55" s="248">
        <f>成绩录入!S58</f>
        <v>0</v>
      </c>
      <c r="DG55" s="248">
        <f>成绩录入!T58</f>
        <v>0</v>
      </c>
      <c r="DH55" s="248">
        <f>成绩录入!U58</f>
        <v>0</v>
      </c>
      <c r="DI55" s="248">
        <f>成绩录入!V58</f>
        <v>0</v>
      </c>
      <c r="DJ55" s="248">
        <f>成绩录入!W58</f>
        <v>0</v>
      </c>
      <c r="DK55" s="248">
        <f>成绩录入!X58</f>
        <v>0</v>
      </c>
      <c r="DL55" s="248">
        <f>成绩录入!Y58</f>
        <v>0</v>
      </c>
      <c r="DM55" s="298">
        <f t="shared" si="46"/>
        <v>0</v>
      </c>
      <c r="DN55" s="299"/>
      <c r="DO55" s="260">
        <f>成绩录入!P58</f>
        <v>0</v>
      </c>
      <c r="DP55" s="248">
        <f>成绩录入!Q58</f>
        <v>0</v>
      </c>
      <c r="DQ55" s="248">
        <f>成绩录入!R58</f>
        <v>0</v>
      </c>
      <c r="DR55" s="248">
        <f>成绩录入!S58</f>
        <v>0</v>
      </c>
      <c r="DS55" s="248">
        <f>成绩录入!T58</f>
        <v>0</v>
      </c>
      <c r="DT55" s="248">
        <f>成绩录入!U58</f>
        <v>0</v>
      </c>
      <c r="DU55" s="248">
        <f>成绩录入!V58</f>
        <v>0</v>
      </c>
      <c r="DV55" s="248">
        <f>成绩录入!W58</f>
        <v>0</v>
      </c>
      <c r="DW55" s="248">
        <f>成绩录入!X58</f>
        <v>0</v>
      </c>
      <c r="DX55" s="248">
        <f>成绩录入!Y58</f>
        <v>0</v>
      </c>
      <c r="DY55" s="298">
        <f t="shared" si="47"/>
        <v>0</v>
      </c>
      <c r="DZ55" s="299"/>
      <c r="EA55" s="301" t="e">
        <f t="shared" si="48"/>
        <v>#DIV/0!</v>
      </c>
      <c r="EB55" s="297" t="e">
        <f t="shared" si="49"/>
        <v>#DIV/0!</v>
      </c>
      <c r="EC55" s="297" t="e">
        <f t="shared" si="50"/>
        <v>#DIV/0!</v>
      </c>
      <c r="ED55" s="297" t="e">
        <f t="shared" si="51"/>
        <v>#DIV/0!</v>
      </c>
      <c r="EE55" s="297" t="e">
        <f t="shared" si="52"/>
        <v>#DIV/0!</v>
      </c>
      <c r="EF55" s="302" t="e">
        <f t="shared" si="53"/>
        <v>#DIV/0!</v>
      </c>
      <c r="EG55" s="303"/>
      <c r="EH55" s="304">
        <f t="shared" si="54"/>
        <v>0</v>
      </c>
      <c r="EI55" s="296">
        <f>成绩录入!I58</f>
        <v>0</v>
      </c>
      <c r="EJ55" s="296">
        <f>成绩录入!J58</f>
        <v>0</v>
      </c>
      <c r="EK55" s="296">
        <f>成绩录入!K58</f>
        <v>0</v>
      </c>
      <c r="EL55" s="296">
        <f>成绩录入!L58</f>
        <v>0</v>
      </c>
      <c r="EM55" s="296">
        <f>成绩录入!M58</f>
        <v>0</v>
      </c>
      <c r="EN55" s="296">
        <f>成绩录入!P58</f>
        <v>0</v>
      </c>
      <c r="EO55" s="296">
        <f>成绩录入!Q58</f>
        <v>0</v>
      </c>
      <c r="EP55" s="296">
        <f>成绩录入!R58</f>
        <v>0</v>
      </c>
      <c r="EQ55" s="296">
        <f>成绩录入!S58</f>
        <v>0</v>
      </c>
      <c r="ER55" s="296">
        <f>成绩录入!T58</f>
        <v>0</v>
      </c>
      <c r="ES55" s="296">
        <f>成绩录入!U58</f>
        <v>0</v>
      </c>
      <c r="ET55" s="296">
        <f>成绩录入!V58</f>
        <v>0</v>
      </c>
      <c r="EU55" s="296">
        <f>成绩录入!W58</f>
        <v>0</v>
      </c>
      <c r="EV55" s="296">
        <f>成绩录入!X58</f>
        <v>0</v>
      </c>
      <c r="EW55" s="302">
        <f>成绩录入!Y58</f>
        <v>0</v>
      </c>
      <c r="EX55" s="303"/>
      <c r="EY55" s="304" t="str">
        <f t="shared" si="170"/>
        <v/>
      </c>
      <c r="EZ55" s="296" t="str">
        <f t="shared" si="170"/>
        <v/>
      </c>
      <c r="FA55" s="296" t="str">
        <f t="shared" si="170"/>
        <v/>
      </c>
      <c r="FB55" s="296" t="str">
        <f t="shared" si="170"/>
        <v/>
      </c>
      <c r="FC55" s="302">
        <f>成绩录入!AB58</f>
        <v>0</v>
      </c>
      <c r="FD55" s="303"/>
      <c r="FE55" s="304" t="str">
        <f t="shared" si="56"/>
        <v>√</v>
      </c>
      <c r="FF55" s="296" t="str">
        <f t="shared" si="57"/>
        <v>√</v>
      </c>
      <c r="FG55" s="296" t="str">
        <f t="shared" si="58"/>
        <v>√</v>
      </c>
      <c r="FH55" s="296" t="str">
        <f t="shared" si="59"/>
        <v>√</v>
      </c>
      <c r="FI55" s="302" t="str">
        <f t="shared" si="60"/>
        <v>√</v>
      </c>
      <c r="FJ55" s="299"/>
      <c r="FK55" s="260">
        <f>成绩录入!AB58</f>
        <v>0</v>
      </c>
      <c r="FL55" s="248">
        <f>成绩录入!AC58</f>
        <v>0</v>
      </c>
      <c r="FM55" s="248">
        <f>成绩录入!AD58</f>
        <v>0</v>
      </c>
      <c r="FN55" s="248">
        <f>成绩录入!AE58</f>
        <v>0</v>
      </c>
      <c r="FO55" s="248">
        <f>成绩录入!AF58</f>
        <v>0</v>
      </c>
      <c r="FP55" s="248">
        <f>成绩录入!AG58</f>
        <v>0</v>
      </c>
      <c r="FQ55" s="298">
        <f t="shared" si="61"/>
        <v>0</v>
      </c>
      <c r="FR55" s="299"/>
      <c r="FS55" s="260">
        <f>成绩录入!AB58</f>
        <v>0</v>
      </c>
      <c r="FT55" s="248">
        <f>成绩录入!AC58</f>
        <v>0</v>
      </c>
      <c r="FU55" s="248">
        <f>成绩录入!AD58</f>
        <v>0</v>
      </c>
      <c r="FV55" s="248">
        <f>成绩录入!AE58</f>
        <v>0</v>
      </c>
      <c r="FW55" s="248">
        <f>成绩录入!AF58</f>
        <v>0</v>
      </c>
      <c r="FX55" s="333">
        <f>成绩录入!AG58</f>
        <v>0</v>
      </c>
      <c r="FY55" s="298">
        <f t="shared" si="62"/>
        <v>0</v>
      </c>
      <c r="FZ55" s="299"/>
      <c r="GA55" s="260">
        <f>成绩录入!AB58</f>
        <v>0</v>
      </c>
      <c r="GB55" s="248">
        <f>成绩录入!AC58</f>
        <v>0</v>
      </c>
      <c r="GC55" s="248">
        <f>成绩录入!AD58</f>
        <v>0</v>
      </c>
      <c r="GD55" s="248">
        <f>成绩录入!AE58</f>
        <v>0</v>
      </c>
      <c r="GE55" s="248">
        <f>成绩录入!AF58</f>
        <v>0</v>
      </c>
      <c r="GF55" s="248">
        <f>成绩录入!AG58</f>
        <v>0</v>
      </c>
      <c r="GG55" s="298">
        <f t="shared" si="63"/>
        <v>0</v>
      </c>
      <c r="GH55" s="299"/>
      <c r="GI55" s="260">
        <f>成绩录入!AB58</f>
        <v>0</v>
      </c>
      <c r="GJ55" s="248">
        <f>成绩录入!AC58</f>
        <v>0</v>
      </c>
      <c r="GK55" s="248">
        <f>成绩录入!AD58</f>
        <v>0</v>
      </c>
      <c r="GL55" s="248">
        <f>成绩录入!AE58</f>
        <v>0</v>
      </c>
      <c r="GM55" s="248">
        <f>成绩录入!AF58</f>
        <v>0</v>
      </c>
      <c r="GN55" s="248">
        <f>成绩录入!AG58</f>
        <v>0</v>
      </c>
      <c r="GO55" s="298">
        <f t="shared" si="64"/>
        <v>0</v>
      </c>
      <c r="GP55" s="299"/>
      <c r="GQ55" s="260">
        <f>成绩录入!AB58</f>
        <v>0</v>
      </c>
      <c r="GR55" s="248">
        <f>成绩录入!AC58</f>
        <v>0</v>
      </c>
      <c r="GS55" s="248">
        <f>成绩录入!AD58</f>
        <v>0</v>
      </c>
      <c r="GT55" s="248">
        <f>成绩录入!AE58</f>
        <v>0</v>
      </c>
      <c r="GU55" s="248">
        <f>成绩录入!AF58</f>
        <v>0</v>
      </c>
      <c r="GV55" s="248">
        <f>成绩录入!AG58</f>
        <v>0</v>
      </c>
      <c r="GW55" s="298">
        <f t="shared" si="65"/>
        <v>0</v>
      </c>
      <c r="GX55" s="299"/>
      <c r="GY55" s="247">
        <f>成绩录入!AJ58</f>
        <v>0</v>
      </c>
      <c r="GZ55" s="248">
        <f>成绩录入!AK58</f>
        <v>0</v>
      </c>
      <c r="HA55" s="248">
        <f>成绩录入!AL58</f>
        <v>0</v>
      </c>
      <c r="HB55" s="248">
        <f>成绩录入!AM58</f>
        <v>0</v>
      </c>
      <c r="HC55" s="248">
        <f>成绩录入!AN58</f>
        <v>0</v>
      </c>
      <c r="HD55" s="248">
        <f>成绩录入!AO58</f>
        <v>0</v>
      </c>
      <c r="HE55" s="310">
        <f t="shared" si="171"/>
        <v>0</v>
      </c>
      <c r="HF55" s="299"/>
      <c r="HG55" s="247">
        <f>成绩录入!AJ58</f>
        <v>0</v>
      </c>
      <c r="HH55" s="248">
        <f>成绩录入!AK58</f>
        <v>0</v>
      </c>
      <c r="HI55" s="248">
        <f>成绩录入!AL58</f>
        <v>0</v>
      </c>
      <c r="HJ55" s="248">
        <f>成绩录入!AM58</f>
        <v>0</v>
      </c>
      <c r="HK55" s="248">
        <f>成绩录入!AN58</f>
        <v>0</v>
      </c>
      <c r="HL55" s="248">
        <f>成绩录入!AO58</f>
        <v>0</v>
      </c>
      <c r="HM55" s="310">
        <f t="shared" si="172"/>
        <v>0</v>
      </c>
      <c r="HN55" s="299"/>
      <c r="HO55" s="247">
        <f>成绩录入!AJ58</f>
        <v>0</v>
      </c>
      <c r="HP55" s="248">
        <f>成绩录入!AK58</f>
        <v>0</v>
      </c>
      <c r="HQ55" s="248">
        <f>成绩录入!AL58</f>
        <v>0</v>
      </c>
      <c r="HR55" s="248">
        <f>成绩录入!AM58</f>
        <v>0</v>
      </c>
      <c r="HS55" s="248">
        <f>成绩录入!AN58</f>
        <v>0</v>
      </c>
      <c r="HT55" s="248">
        <f>成绩录入!AO58</f>
        <v>0</v>
      </c>
      <c r="HU55" s="310">
        <f t="shared" si="173"/>
        <v>0</v>
      </c>
      <c r="HV55" s="299"/>
      <c r="HW55" s="247">
        <f>成绩录入!AJ58</f>
        <v>0</v>
      </c>
      <c r="HX55" s="248">
        <f>成绩录入!AK58</f>
        <v>0</v>
      </c>
      <c r="HY55" s="248">
        <f>成绩录入!AL58</f>
        <v>0</v>
      </c>
      <c r="HZ55" s="248">
        <f>成绩录入!AM58</f>
        <v>0</v>
      </c>
      <c r="IA55" s="248">
        <f>成绩录入!AN58</f>
        <v>0</v>
      </c>
      <c r="IB55" s="248">
        <f>成绩录入!AO58</f>
        <v>0</v>
      </c>
      <c r="IC55" s="310">
        <f t="shared" si="174"/>
        <v>0</v>
      </c>
      <c r="ID55" s="299"/>
      <c r="IE55" s="247">
        <f>成绩录入!AJ58</f>
        <v>0</v>
      </c>
      <c r="IF55" s="248">
        <f>成绩录入!AK58</f>
        <v>0</v>
      </c>
      <c r="IG55" s="248">
        <f>成绩录入!AL58</f>
        <v>0</v>
      </c>
      <c r="IH55" s="248">
        <f>成绩录入!AM58</f>
        <v>0</v>
      </c>
      <c r="II55" s="248">
        <f>成绩录入!AN58</f>
        <v>0</v>
      </c>
      <c r="IJ55" s="248">
        <f>成绩录入!AO58</f>
        <v>0</v>
      </c>
      <c r="IK55" s="310">
        <f t="shared" si="175"/>
        <v>0</v>
      </c>
      <c r="IL55" s="299"/>
      <c r="IM55" s="313" t="e">
        <f t="shared" si="71"/>
        <v>#DIV/0!</v>
      </c>
      <c r="IN55" s="314" t="e">
        <f t="shared" si="72"/>
        <v>#DIV/0!</v>
      </c>
      <c r="IO55" s="314" t="e">
        <f t="shared" si="73"/>
        <v>#DIV/0!</v>
      </c>
      <c r="IP55" s="314" t="e">
        <f t="shared" si="74"/>
        <v>#DIV/0!</v>
      </c>
      <c r="IQ55" s="314" t="e">
        <f t="shared" si="75"/>
        <v>#DIV/0!</v>
      </c>
      <c r="IR55" s="315" t="e">
        <f t="shared" si="76"/>
        <v>#DIV/0!</v>
      </c>
      <c r="IS55" s="316"/>
      <c r="IT55" s="214">
        <f>成绩录入!AR58</f>
        <v>0</v>
      </c>
      <c r="IU55" s="216">
        <f>成绩录入!AS58</f>
        <v>0</v>
      </c>
      <c r="IV55" s="216">
        <f>成绩录入!AT58</f>
        <v>0</v>
      </c>
      <c r="IW55" s="216">
        <f>成绩录入!AU58</f>
        <v>0</v>
      </c>
      <c r="IX55" s="216">
        <f>成绩录入!AV58</f>
        <v>0</v>
      </c>
      <c r="IY55" s="216">
        <f>成绩录入!AW58</f>
        <v>0</v>
      </c>
      <c r="IZ55" s="298">
        <f t="shared" si="77"/>
        <v>0</v>
      </c>
      <c r="JA55" s="299"/>
      <c r="JB55" s="317">
        <f>成绩录入!AR58</f>
        <v>0</v>
      </c>
      <c r="JC55" s="216">
        <f>成绩录入!AS58</f>
        <v>0</v>
      </c>
      <c r="JD55" s="216">
        <f>成绩录入!AT58</f>
        <v>0</v>
      </c>
      <c r="JE55" s="216">
        <f>成绩录入!AU58</f>
        <v>0</v>
      </c>
      <c r="JF55" s="216">
        <f>成绩录入!AV58</f>
        <v>0</v>
      </c>
      <c r="JG55" s="216">
        <f>成绩录入!AW58</f>
        <v>0</v>
      </c>
      <c r="JH55" s="298">
        <f t="shared" si="78"/>
        <v>0</v>
      </c>
      <c r="JI55" s="299"/>
      <c r="JJ55" s="248">
        <f>成绩录入!AR58</f>
        <v>0</v>
      </c>
      <c r="JK55" s="248">
        <f>成绩录入!AS58</f>
        <v>0</v>
      </c>
      <c r="JL55" s="248">
        <f>成绩录入!AT58</f>
        <v>0</v>
      </c>
      <c r="JM55" s="248">
        <f>成绩录入!AU58</f>
        <v>0</v>
      </c>
      <c r="JN55" s="248">
        <f>成绩录入!AV58</f>
        <v>0</v>
      </c>
      <c r="JO55" s="248">
        <f>成绩录入!AW58</f>
        <v>0</v>
      </c>
      <c r="JP55" s="298">
        <f t="shared" si="79"/>
        <v>0</v>
      </c>
      <c r="JQ55" s="299"/>
      <c r="JR55" s="308">
        <f>成绩录入!AR58</f>
        <v>0</v>
      </c>
      <c r="JS55" s="248">
        <f>成绩录入!AS58</f>
        <v>0</v>
      </c>
      <c r="JT55" s="248">
        <f>成绩录入!AT58</f>
        <v>0</v>
      </c>
      <c r="JU55" s="248">
        <f>成绩录入!AU58</f>
        <v>0</v>
      </c>
      <c r="JV55" s="248">
        <f>成绩录入!AV58</f>
        <v>0</v>
      </c>
      <c r="JW55" s="248">
        <f>成绩录入!AW58</f>
        <v>0</v>
      </c>
      <c r="JX55" s="298">
        <f t="shared" si="80"/>
        <v>0</v>
      </c>
      <c r="JY55" s="299"/>
      <c r="JZ55" s="308">
        <f>成绩录入!AR58</f>
        <v>0</v>
      </c>
      <c r="KA55" s="248">
        <f>成绩录入!AS58</f>
        <v>0</v>
      </c>
      <c r="KB55" s="248">
        <f>成绩录入!AT58</f>
        <v>0</v>
      </c>
      <c r="KC55" s="248">
        <f>成绩录入!AU58</f>
        <v>0</v>
      </c>
      <c r="KD55" s="248">
        <f>成绩录入!AV58</f>
        <v>0</v>
      </c>
      <c r="KE55" s="248">
        <f>成绩录入!AW58</f>
        <v>0</v>
      </c>
      <c r="KF55" s="298">
        <f t="shared" si="81"/>
        <v>0</v>
      </c>
      <c r="KG55" s="299"/>
      <c r="KH55" s="313">
        <f t="shared" si="166"/>
        <v>0</v>
      </c>
      <c r="KI55" s="314">
        <f t="shared" si="82"/>
        <v>0</v>
      </c>
      <c r="KJ55" s="314">
        <f t="shared" si="83"/>
        <v>0</v>
      </c>
      <c r="KK55" s="314">
        <f t="shared" si="84"/>
        <v>0</v>
      </c>
      <c r="KL55" s="314">
        <f t="shared" si="85"/>
        <v>0</v>
      </c>
      <c r="KM55" s="315">
        <f t="shared" si="86"/>
        <v>0</v>
      </c>
      <c r="KN55" s="90"/>
      <c r="KO55" s="294">
        <f>IF(总评!G53&lt;60,1,0)</f>
        <v>0</v>
      </c>
      <c r="KP55" s="295">
        <f t="shared" si="167"/>
        <v>0</v>
      </c>
      <c r="KQ55" s="295">
        <f t="shared" si="168"/>
        <v>0</v>
      </c>
      <c r="KR55" s="321">
        <f t="shared" si="169"/>
        <v>0</v>
      </c>
      <c r="KS55" s="321">
        <f t="shared" si="87"/>
        <v>0</v>
      </c>
      <c r="KT55" s="27"/>
      <c r="KU55" s="27"/>
      <c r="KV55" s="27"/>
      <c r="KW55" s="27"/>
      <c r="KX55" s="27"/>
      <c r="KY55" s="27"/>
      <c r="KZ55" s="27"/>
      <c r="LA55" s="27"/>
      <c r="LB55" s="27"/>
      <c r="LC55" s="27"/>
      <c r="OT55" s="247">
        <f>IF(OT$6=$OS$5,成绩录入!BC58,0)</f>
        <v>0</v>
      </c>
      <c r="OU55" s="248">
        <f>IF(OU$6=$OS$5,成绩录入!BD58,0)</f>
        <v>0</v>
      </c>
      <c r="OV55" s="248">
        <f>IF(OV$6=$OS$5,成绩录入!BE58,0)</f>
        <v>0</v>
      </c>
      <c r="OW55" s="248">
        <f>IF(OW$6=$OS$5,成绩录入!BF58,0)</f>
        <v>0</v>
      </c>
      <c r="OX55" s="248">
        <f>IF(OX$6=$OS$5,成绩录入!BG58,0)</f>
        <v>0</v>
      </c>
      <c r="OY55" s="248">
        <f>IF(OY$6=$OS$5,成绩录入!BH58,0)</f>
        <v>0</v>
      </c>
      <c r="OZ55" s="248">
        <f>IF(OZ$6=$OS$5,成绩录入!BI58,0)</f>
        <v>0</v>
      </c>
      <c r="PA55" s="248">
        <f>IF(PA$6=$OS$5,成绩录入!BJ58,0)</f>
        <v>0</v>
      </c>
      <c r="PB55" s="248">
        <f>IF(PB$6=$OS$5,成绩录入!BK58,0)</f>
        <v>0</v>
      </c>
      <c r="PC55" s="248">
        <f>IF(PC$6=$OS$5,成绩录入!BL58,0)</f>
        <v>0</v>
      </c>
      <c r="PD55" s="248">
        <f>IF(PD$6=$OS$5,成绩录入!BM58,0)</f>
        <v>0</v>
      </c>
      <c r="PE55" s="248">
        <f>IF(PE$6=$OS$5,成绩录入!BN58,0)</f>
        <v>0</v>
      </c>
      <c r="PF55" s="248">
        <f>IF(PF$6=$OS$5,成绩录入!BO58,0)</f>
        <v>0</v>
      </c>
      <c r="PG55" s="248">
        <f>IF(PG$6=$OS$5,成绩录入!BP58,0)</f>
        <v>0</v>
      </c>
      <c r="PH55" s="248">
        <f>IF(PH$6=$OS$5,成绩录入!BQ58,0)</f>
        <v>0</v>
      </c>
      <c r="PI55" s="248">
        <f>IF(PI$6=$OS$5,成绩录入!BR58,0)</f>
        <v>0</v>
      </c>
      <c r="PJ55" s="248">
        <f>IF(PJ$6=$OS$5,成绩录入!BS58,0)</f>
        <v>0</v>
      </c>
      <c r="PK55" s="248">
        <f>IF(PK$6=$OS$5,成绩录入!BT58,0)</f>
        <v>0</v>
      </c>
      <c r="PL55" s="248">
        <f>IF(PL$6=$OS$5,成绩录入!BU58,0)</f>
        <v>0</v>
      </c>
      <c r="PM55" s="248">
        <f>IF(PM$6=$OS$5,成绩录入!BV58,0)</f>
        <v>0</v>
      </c>
      <c r="PN55" s="248">
        <f>IF(PN$6=$OS$5,成绩录入!BW58,0)</f>
        <v>0</v>
      </c>
      <c r="PO55" s="248">
        <f>IF(PO$6=$OS$5,成绩录入!BX58,0)</f>
        <v>0</v>
      </c>
      <c r="PP55" s="248">
        <f>IF(PP$6=$OS$5,成绩录入!BY58,0)</f>
        <v>0</v>
      </c>
      <c r="PQ55" s="248">
        <f>IF(PQ$6=$OS$5,成绩录入!BZ58,0)</f>
        <v>0</v>
      </c>
      <c r="PR55" s="248">
        <f>IF(PR$6=$OS$5,成绩录入!CA58,0)</f>
        <v>0</v>
      </c>
      <c r="PS55" s="248">
        <f>IF(PS$6=$OS$5,成绩录入!CB58,0)</f>
        <v>0</v>
      </c>
      <c r="PT55" s="248">
        <f>IF(PT$6=$OS$5,成绩录入!CC58,0)</f>
        <v>0</v>
      </c>
      <c r="PU55" s="248">
        <f>IF(PU$6=$OS$5,成绩录入!CD58,0)</f>
        <v>0</v>
      </c>
      <c r="PV55" s="248">
        <f>IF(PV$6=$OS$5,成绩录入!CE58,0)</f>
        <v>0</v>
      </c>
      <c r="PW55" s="248">
        <f>IF(PW$6=$OS$5,成绩录入!CF58,0)</f>
        <v>0</v>
      </c>
      <c r="PX55" s="248">
        <f>IF(PX$6=$OS$5,成绩录入!CG58,0)</f>
        <v>0</v>
      </c>
      <c r="PY55" s="248">
        <f>IF(PY$6=$OS$5,成绩录入!CH58,0)</f>
        <v>0</v>
      </c>
      <c r="PZ55" s="248">
        <f>IF(PZ$6=$OS$5,成绩录入!CI58,0)</f>
        <v>0</v>
      </c>
      <c r="QA55" s="248">
        <f>IF(QA$6=$OS$5,成绩录入!CJ58,0)</f>
        <v>0</v>
      </c>
      <c r="QB55" s="248">
        <f>IF(QB$6=$OS$5,成绩录入!CK58,0)</f>
        <v>0</v>
      </c>
      <c r="QC55" s="248">
        <f>IF(QC$6=$OS$5,成绩录入!CL58,0)</f>
        <v>0</v>
      </c>
      <c r="QD55" s="248">
        <f>IF(QD$6=$OS$5,成绩录入!CM58,0)</f>
        <v>0</v>
      </c>
      <c r="QE55" s="248">
        <f>IF(QE$6=$OS$5,成绩录入!CN58,0)</f>
        <v>0</v>
      </c>
      <c r="QF55" s="248">
        <f>IF(QF$6=$OS$5,成绩录入!CO58,0)</f>
        <v>0</v>
      </c>
      <c r="QG55" s="248">
        <f>IF(QG$6=$OS$5,成绩录入!CP58,0)</f>
        <v>0</v>
      </c>
      <c r="QH55" s="248">
        <f>IF(QH$6=$OS$5,成绩录入!CQ58,0)</f>
        <v>0</v>
      </c>
      <c r="QI55" s="248">
        <f>IF(QI$6=$OS$5,成绩录入!CR58,0)</f>
        <v>0</v>
      </c>
      <c r="QJ55" s="248">
        <f>IF(QJ$6=$OS$5,成绩录入!CS58,0)</f>
        <v>0</v>
      </c>
      <c r="QK55" s="248">
        <f>IF(QK$6=$OS$5,成绩录入!CT58,0)</f>
        <v>0</v>
      </c>
      <c r="QL55" s="248">
        <f>IF(QL$6=$OS$5,成绩录入!CU58,0)</f>
        <v>0</v>
      </c>
      <c r="QM55" s="248">
        <f>IF(QM$6=$OS$5,成绩录入!CV58,0)</f>
        <v>0</v>
      </c>
      <c r="QN55" s="248">
        <f>IF(QN$6=$OS$5,成绩录入!CW58,0)</f>
        <v>0</v>
      </c>
      <c r="QO55" s="248">
        <f>IF(QO$6=$OS$5,成绩录入!CX58,0)</f>
        <v>0</v>
      </c>
      <c r="QP55" s="248">
        <f>IF(QP$6=$OS$5,成绩录入!CY58,0)</f>
        <v>0</v>
      </c>
      <c r="QQ55" s="248">
        <f>IF(QQ$6=$OS$5,成绩录入!CZ58,0)</f>
        <v>0</v>
      </c>
      <c r="QR55" s="248">
        <f>IF(QR$6=$OS$5,成绩录入!DA58,0)</f>
        <v>0</v>
      </c>
      <c r="QS55" s="248">
        <f>IF(QS$6=$OS$5,成绩录入!DB58,0)</f>
        <v>0</v>
      </c>
      <c r="QT55" s="248">
        <f>IF(QT$6=$OS$5,成绩录入!DC58,0)</f>
        <v>0</v>
      </c>
      <c r="QU55" s="248">
        <f>IF(QU$6=$OS$5,成绩录入!DD58,0)</f>
        <v>0</v>
      </c>
      <c r="QV55" s="248">
        <f>IF(QV$6=$OS$5,成绩录入!DE58,0)</f>
        <v>0</v>
      </c>
      <c r="QW55" s="248">
        <f>IF(QW$6=$OS$5,成绩录入!DF58,0)</f>
        <v>0</v>
      </c>
      <c r="QX55" s="248">
        <f>IF(QX$6=$OS$5,成绩录入!DG58,0)</f>
        <v>0</v>
      </c>
      <c r="QY55" s="248">
        <f>IF(QY$6=$OS$5,成绩录入!DH58,0)</f>
        <v>0</v>
      </c>
      <c r="QZ55" s="248">
        <f>IF(QZ$6=$OS$5,成绩录入!DI58,0)</f>
        <v>0</v>
      </c>
      <c r="RA55" s="248">
        <f>IF(RA$6=$OS$5,成绩录入!DJ58,0)</f>
        <v>0</v>
      </c>
      <c r="RB55" s="248">
        <f>IF(RB$6=$OS$5,成绩录入!DK58,0)</f>
        <v>0</v>
      </c>
      <c r="RC55" s="248">
        <f>IF(RC$6=$OS$5,成绩录入!DL58,0)</f>
        <v>0</v>
      </c>
      <c r="RD55" s="248">
        <f>IF(RD$6=$OS$5,成绩录入!DM58,0)</f>
        <v>0</v>
      </c>
      <c r="RE55" s="248">
        <f>IF(RE$6=$OS$5,成绩录入!DN58,0)</f>
        <v>0</v>
      </c>
      <c r="RF55" s="248">
        <f>IF(RF$6=$OS$5,成绩录入!DO58,0)</f>
        <v>0</v>
      </c>
      <c r="RG55" s="248">
        <f>IF(RG$6=$OS$5,成绩录入!DP58,0)</f>
        <v>0</v>
      </c>
      <c r="RH55" s="248">
        <f>IF(RH$6=$OS$5,成绩录入!DQ58,0)</f>
        <v>0</v>
      </c>
      <c r="RI55" s="248">
        <f>IF(RI$6=$OS$5,成绩录入!DR58,0)</f>
        <v>0</v>
      </c>
      <c r="RJ55" s="248">
        <f>IF(RJ$6=$OS$5,成绩录入!DS58,0)</f>
        <v>0</v>
      </c>
      <c r="RK55" s="248">
        <f>IF(RK$6=$OS$5,成绩录入!DT58,0)</f>
        <v>0</v>
      </c>
      <c r="RL55" s="248">
        <f>IF(RL$6=$OS$5,成绩录入!DU58,0)</f>
        <v>0</v>
      </c>
      <c r="RM55" s="248">
        <f>IF(RM$6=$OS$5,成绩录入!DV58,0)</f>
        <v>0</v>
      </c>
      <c r="RN55" s="248">
        <f>IF(RN$6=$OS$5,成绩录入!DW58,0)</f>
        <v>0</v>
      </c>
      <c r="RO55" s="248">
        <f>IF(RO$6=$OS$5,成绩录入!DX58,0)</f>
        <v>0</v>
      </c>
      <c r="RP55" s="248">
        <f>IF(RP$6=$OS$5,成绩录入!DY58,0)</f>
        <v>0</v>
      </c>
      <c r="RQ55" s="248">
        <f>IF(RQ$6=$OS$5,成绩录入!DZ58,0)</f>
        <v>0</v>
      </c>
      <c r="RR55" s="248">
        <f>IF(RR$6=$OS$5,成绩录入!EA58,0)</f>
        <v>0</v>
      </c>
      <c r="RS55" s="248">
        <f>IF(RS$6=$OS$5,成绩录入!EB58,0)</f>
        <v>0</v>
      </c>
      <c r="RT55" s="248">
        <f>IF(RT$6=$OS$5,成绩录入!EC58,0)</f>
        <v>0</v>
      </c>
      <c r="RU55" s="248">
        <f>IF(RU$6=$OS$5,成绩录入!ED58,0)</f>
        <v>0</v>
      </c>
      <c r="RV55" s="248">
        <f>IF(RV$6=$OS$5,成绩录入!EE58,0)</f>
        <v>0</v>
      </c>
      <c r="RW55" s="248">
        <f>IF(RW$6=$OS$5,成绩录入!EF58,0)</f>
        <v>0</v>
      </c>
      <c r="RX55" s="248">
        <f>IF(RX$6=$OS$5,成绩录入!EG58,0)</f>
        <v>0</v>
      </c>
      <c r="RY55" s="248">
        <f>IF(RY$6=$OS$5,成绩录入!EH58,0)</f>
        <v>0</v>
      </c>
      <c r="RZ55" s="248">
        <f>IF(RZ$6=$OS$5,成绩录入!EI58,0)</f>
        <v>0</v>
      </c>
      <c r="SA55" s="248">
        <f>IF(SA$6=$OS$5,成绩录入!EJ58,0)</f>
        <v>0</v>
      </c>
      <c r="SB55" s="248">
        <f>IF(SB$6=$OS$5,成绩录入!EK58,0)</f>
        <v>0</v>
      </c>
      <c r="SC55" s="248">
        <f>IF(SC$6=$OS$5,成绩录入!EL58,0)</f>
        <v>0</v>
      </c>
      <c r="SD55" s="248">
        <f>IF(SD$6=$OS$5,成绩录入!EM58,0)</f>
        <v>0</v>
      </c>
      <c r="SE55" s="248">
        <f>IF(SE$6=$OS$5,成绩录入!EN58,0)</f>
        <v>0</v>
      </c>
      <c r="SF55" s="248">
        <f>IF(SF$6=$OS$5,成绩录入!EO58,0)</f>
        <v>0</v>
      </c>
      <c r="SG55" s="248">
        <f>IF(SG$6=$OS$5,成绩录入!EP58,0)</f>
        <v>0</v>
      </c>
      <c r="SH55" s="248">
        <f>IF(SH$6=$OS$5,成绩录入!EQ58,0)</f>
        <v>0</v>
      </c>
      <c r="SI55" s="248">
        <f>IF(SI$6=$OS$5,成绩录入!ER58,0)</f>
        <v>0</v>
      </c>
      <c r="SJ55" s="248">
        <f>IF(SJ$6=$OS$5,成绩录入!ES58,0)</f>
        <v>0</v>
      </c>
      <c r="SK55" s="248">
        <f>IF(SK$6=$OS$5,成绩录入!ET58,0)</f>
        <v>0</v>
      </c>
      <c r="SL55" s="248">
        <f>IF(SL$6=$OS$5,成绩录入!EU58,0)</f>
        <v>0</v>
      </c>
      <c r="SM55" s="248">
        <f>IF(SM$6=$OS$5,成绩录入!EV58,0)</f>
        <v>0</v>
      </c>
      <c r="SN55" s="248">
        <f>IF(SN$6=$OS$5,成绩录入!EW58,0)</f>
        <v>0</v>
      </c>
      <c r="SO55" s="248">
        <f>IF(SO$6=$OS$5,成绩录入!EX58,0)</f>
        <v>0</v>
      </c>
      <c r="SP55" s="218">
        <f t="shared" si="88"/>
        <v>0</v>
      </c>
      <c r="SQ55" s="166"/>
      <c r="SR55" s="166"/>
      <c r="SS55" s="247">
        <f>IF(SS$6=$SR$5,成绩录入!BC58,0)</f>
        <v>0</v>
      </c>
      <c r="ST55" s="248">
        <f>IF(ST$6=$SR$5,成绩录入!BD58,0)</f>
        <v>0</v>
      </c>
      <c r="SU55" s="248">
        <f>IF(SU$6=$SR$5,成绩录入!BE58,0)</f>
        <v>0</v>
      </c>
      <c r="SV55" s="248">
        <f>IF(SV$6=$SR$5,成绩录入!BF58,0)</f>
        <v>0</v>
      </c>
      <c r="SW55" s="248">
        <f>IF(SW$6=$SR$5,成绩录入!BG58,0)</f>
        <v>0</v>
      </c>
      <c r="SX55" s="248">
        <f>IF(SX$6=$SR$5,成绩录入!BH58,0)</f>
        <v>0</v>
      </c>
      <c r="SY55" s="248">
        <f>IF(SY$6=$SR$5,成绩录入!BI58,0)</f>
        <v>0</v>
      </c>
      <c r="SZ55" s="248">
        <f>IF(SZ$6=$SR$5,成绩录入!BJ58,0)</f>
        <v>0</v>
      </c>
      <c r="TA55" s="248">
        <f>IF(TA$6=$SR$5,成绩录入!BK58,0)</f>
        <v>0</v>
      </c>
      <c r="TB55" s="248">
        <f>IF(TB$6=$SR$5,成绩录入!BL58,0)</f>
        <v>0</v>
      </c>
      <c r="TC55" s="248">
        <f>IF(TC$6=$SR$5,成绩录入!BM58,0)</f>
        <v>0</v>
      </c>
      <c r="TD55" s="248">
        <f>IF(TD$6=$SR$5,成绩录入!BN58,0)</f>
        <v>0</v>
      </c>
      <c r="TE55" s="248">
        <f>IF(TE$6=$SR$5,成绩录入!BO58,0)</f>
        <v>0</v>
      </c>
      <c r="TF55" s="248">
        <f>IF(TF$6=$SR$5,成绩录入!BP58,0)</f>
        <v>0</v>
      </c>
      <c r="TG55" s="248">
        <f>IF(TG$6=$SR$5,成绩录入!BQ58,0)</f>
        <v>0</v>
      </c>
      <c r="TH55" s="248">
        <f>IF(TH$6=$SR$5,成绩录入!BR58,0)</f>
        <v>0</v>
      </c>
      <c r="TI55" s="248">
        <f>IF(TI$6=$SR$5,成绩录入!BS58,0)</f>
        <v>0</v>
      </c>
      <c r="TJ55" s="248">
        <f>IF(TJ$6=$SR$5,成绩录入!BT58,0)</f>
        <v>0</v>
      </c>
      <c r="TK55" s="248">
        <f>IF(TK$6=$SR$5,成绩录入!BU58,0)</f>
        <v>0</v>
      </c>
      <c r="TL55" s="248">
        <f>IF(TL$6=$SR$5,成绩录入!BV58,0)</f>
        <v>0</v>
      </c>
      <c r="TM55" s="248">
        <f>IF(TM$6=$SR$5,成绩录入!BW58,0)</f>
        <v>0</v>
      </c>
      <c r="TN55" s="248">
        <f>IF(TN$6=$SR$5,成绩录入!BX58,0)</f>
        <v>0</v>
      </c>
      <c r="TO55" s="248">
        <f>IF(TO$6=$SR$5,成绩录入!BY58,0)</f>
        <v>0</v>
      </c>
      <c r="TP55" s="248">
        <f>IF(TP$6=$SR$5,成绩录入!BZ58,0)</f>
        <v>0</v>
      </c>
      <c r="TQ55" s="248">
        <f>IF(TQ$6=$SR$5,成绩录入!CA58,0)</f>
        <v>0</v>
      </c>
      <c r="TR55" s="248">
        <f>IF(TR$6=$SR$5,成绩录入!CB58,0)</f>
        <v>0</v>
      </c>
      <c r="TS55" s="248">
        <f>IF(TS$6=$SR$5,成绩录入!CC58,0)</f>
        <v>0</v>
      </c>
      <c r="TT55" s="248">
        <f>IF(TT$6=$SR$5,成绩录入!CD58,0)</f>
        <v>0</v>
      </c>
      <c r="TU55" s="248">
        <f>IF(TU$6=$SR$5,成绩录入!CE58,0)</f>
        <v>0</v>
      </c>
      <c r="TV55" s="248">
        <f>IF(TV$6=$SR$5,成绩录入!CF58,0)</f>
        <v>0</v>
      </c>
      <c r="TW55" s="248">
        <f>IF(TW$6=$SR$5,成绩录入!CG58,0)</f>
        <v>0</v>
      </c>
      <c r="TX55" s="248">
        <f>IF(TX$6=$SR$5,成绩录入!CH58,0)</f>
        <v>0</v>
      </c>
      <c r="TY55" s="248">
        <f>IF(TY$6=$SR$5,成绩录入!CI58,0)</f>
        <v>0</v>
      </c>
      <c r="TZ55" s="248">
        <f>IF(TZ$6=$SR$5,成绩录入!CJ58,0)</f>
        <v>0</v>
      </c>
      <c r="UA55" s="248">
        <f>IF(UA$6=$SR$5,成绩录入!CK58,0)</f>
        <v>0</v>
      </c>
      <c r="UB55" s="248">
        <f>IF(UB$6=$SR$5,成绩录入!CL58,0)</f>
        <v>0</v>
      </c>
      <c r="UC55" s="248">
        <f>IF(UC$6=$SR$5,成绩录入!CM58,0)</f>
        <v>0</v>
      </c>
      <c r="UD55" s="248">
        <f>IF(UD$6=$SR$5,成绩录入!CN58,0)</f>
        <v>0</v>
      </c>
      <c r="UE55" s="248">
        <f>IF(UE$6=$SR$5,成绩录入!CO58,0)</f>
        <v>0</v>
      </c>
      <c r="UF55" s="248">
        <f>IF(UF$6=$SR$5,成绩录入!CP58,0)</f>
        <v>0</v>
      </c>
      <c r="UG55" s="248">
        <f>IF(UG$6=$SR$5,成绩录入!CQ58,0)</f>
        <v>0</v>
      </c>
      <c r="UH55" s="248">
        <f>IF(UH$6=$SR$5,成绩录入!CR58,0)</f>
        <v>0</v>
      </c>
      <c r="UI55" s="248">
        <f>IF(UI$6=$SR$5,成绩录入!CS58,0)</f>
        <v>0</v>
      </c>
      <c r="UJ55" s="248">
        <f>IF(UJ$6=$SR$5,成绩录入!CT58,0)</f>
        <v>0</v>
      </c>
      <c r="UK55" s="248">
        <f>IF(UK$6=$SR$5,成绩录入!CU58,0)</f>
        <v>0</v>
      </c>
      <c r="UL55" s="248">
        <f>IF(UL$6=$SR$5,成绩录入!CV58,0)</f>
        <v>0</v>
      </c>
      <c r="UM55" s="248">
        <f>IF(UM$6=$SR$5,成绩录入!CW58,0)</f>
        <v>0</v>
      </c>
      <c r="UN55" s="248">
        <f>IF(UN$6=$SR$5,成绩录入!CX58,0)</f>
        <v>0</v>
      </c>
      <c r="UO55" s="248">
        <f>IF(UO$6=$SR$5,成绩录入!CY58,0)</f>
        <v>0</v>
      </c>
      <c r="UP55" s="248">
        <f>IF(UP$6=$SR$5,成绩录入!CZ58,0)</f>
        <v>0</v>
      </c>
      <c r="UQ55" s="248">
        <f>IF(UQ$6=$SR$5,成绩录入!DA58,0)</f>
        <v>0</v>
      </c>
      <c r="UR55" s="248">
        <f>IF(UR$6=$SR$5,成绩录入!DB58,0)</f>
        <v>0</v>
      </c>
      <c r="US55" s="248">
        <f>IF(US$6=$SR$5,成绩录入!DC58,0)</f>
        <v>0</v>
      </c>
      <c r="UT55" s="248">
        <f>IF(UT$6=$SR$5,成绩录入!DD58,0)</f>
        <v>0</v>
      </c>
      <c r="UU55" s="248">
        <f>IF(UU$6=$SR$5,成绩录入!DE58,0)</f>
        <v>0</v>
      </c>
      <c r="UV55" s="248">
        <f>IF(UV$6=$SR$5,成绩录入!DF58,0)</f>
        <v>0</v>
      </c>
      <c r="UW55" s="248">
        <f>IF(UW$6=$SR$5,成绩录入!DG58,0)</f>
        <v>0</v>
      </c>
      <c r="UX55" s="248">
        <f>IF(UX$6=$SR$5,成绩录入!DH58,0)</f>
        <v>0</v>
      </c>
      <c r="UY55" s="248">
        <f>IF(UY$6=$SR$5,成绩录入!DI58,0)</f>
        <v>0</v>
      </c>
      <c r="UZ55" s="248">
        <f>IF(UZ$6=$SR$5,成绩录入!DJ58,0)</f>
        <v>0</v>
      </c>
      <c r="VA55" s="248">
        <f>IF(VA$6=$SR$5,成绩录入!DK58,0)</f>
        <v>0</v>
      </c>
      <c r="VB55" s="248">
        <f>IF(VB$6=$SR$5,成绩录入!DL58,0)</f>
        <v>0</v>
      </c>
      <c r="VC55" s="248">
        <f>IF(VC$6=$SR$5,成绩录入!DM58,0)</f>
        <v>0</v>
      </c>
      <c r="VD55" s="248">
        <f>IF(VD$6=$SR$5,成绩录入!DN58,0)</f>
        <v>0</v>
      </c>
      <c r="VE55" s="248">
        <f>IF(VE$6=$SR$5,成绩录入!DO58,0)</f>
        <v>0</v>
      </c>
      <c r="VF55" s="248">
        <f>IF(VF$6=$SR$5,成绩录入!DP58,0)</f>
        <v>0</v>
      </c>
      <c r="VG55" s="248">
        <f>IF(VG$6=$SR$5,成绩录入!DQ58,0)</f>
        <v>0</v>
      </c>
      <c r="VH55" s="248">
        <f>IF(VH$6=$SR$5,成绩录入!DR58,0)</f>
        <v>0</v>
      </c>
      <c r="VI55" s="248">
        <f>IF(VI$6=$SR$5,成绩录入!DS58,0)</f>
        <v>0</v>
      </c>
      <c r="VJ55" s="248">
        <f>IF(VJ$6=$SR$5,成绩录入!DT58,0)</f>
        <v>0</v>
      </c>
      <c r="VK55" s="248">
        <f>IF(VK$6=$SR$5,成绩录入!DU58,0)</f>
        <v>0</v>
      </c>
      <c r="VL55" s="248">
        <f>IF(VL$6=$SR$5,成绩录入!DV58,0)</f>
        <v>0</v>
      </c>
      <c r="VM55" s="248">
        <f>IF(VM$6=$SR$5,成绩录入!DW58,0)</f>
        <v>0</v>
      </c>
      <c r="VN55" s="248">
        <f>IF(VN$6=$SR$5,成绩录入!DX58,0)</f>
        <v>0</v>
      </c>
      <c r="VO55" s="248">
        <f>IF(VO$6=$SR$5,成绩录入!DY58,0)</f>
        <v>0</v>
      </c>
      <c r="VP55" s="248">
        <f>IF(VP$6=$SR$5,成绩录入!DZ58,0)</f>
        <v>0</v>
      </c>
      <c r="VQ55" s="248">
        <f>IF(VQ$6=$SR$5,成绩录入!EA58,0)</f>
        <v>0</v>
      </c>
      <c r="VR55" s="248">
        <f>IF(VR$6=$SR$5,成绩录入!EB58,0)</f>
        <v>0</v>
      </c>
      <c r="VS55" s="248">
        <f>IF(VS$6=$SR$5,成绩录入!EC58,0)</f>
        <v>0</v>
      </c>
      <c r="VT55" s="248">
        <f>IF(VT$6=$SR$5,成绩录入!ED58,0)</f>
        <v>0</v>
      </c>
      <c r="VU55" s="248">
        <f>IF(VU$6=$SR$5,成绩录入!EE58,0)</f>
        <v>0</v>
      </c>
      <c r="VV55" s="248">
        <f>IF(VV$6=$SR$5,成绩录入!EF58,0)</f>
        <v>0</v>
      </c>
      <c r="VW55" s="248">
        <f>IF(VW$6=$SR$5,成绩录入!EG58,0)</f>
        <v>0</v>
      </c>
      <c r="VX55" s="248">
        <f>IF(VX$6=$SR$5,成绩录入!EH58,0)</f>
        <v>0</v>
      </c>
      <c r="VY55" s="248">
        <f>IF(VY$6=$SR$5,成绩录入!EI58,0)</f>
        <v>0</v>
      </c>
      <c r="VZ55" s="248">
        <f>IF(VZ$6=$SR$5,成绩录入!EJ58,0)</f>
        <v>0</v>
      </c>
      <c r="WA55" s="248">
        <f>IF(WA$6=$SR$5,成绩录入!EK58,0)</f>
        <v>0</v>
      </c>
      <c r="WB55" s="248">
        <f>IF(WB$6=$SR$5,成绩录入!EL58,0)</f>
        <v>0</v>
      </c>
      <c r="WC55" s="248">
        <f>IF(WC$6=$SR$5,成绩录入!EM58,0)</f>
        <v>0</v>
      </c>
      <c r="WD55" s="248">
        <f>IF(WD$6=$SR$5,成绩录入!EN58,0)</f>
        <v>0</v>
      </c>
      <c r="WE55" s="248">
        <f>IF(WE$6=$SR$5,成绩录入!EO58,0)</f>
        <v>0</v>
      </c>
      <c r="WF55" s="248">
        <f>IF(WF$6=$SR$5,成绩录入!EP58,0)</f>
        <v>0</v>
      </c>
      <c r="WG55" s="248">
        <f>IF(WG$6=$SR$5,成绩录入!EQ58,0)</f>
        <v>0</v>
      </c>
      <c r="WH55" s="248">
        <f>IF(WH$6=$SR$5,成绩录入!ER58,0)</f>
        <v>0</v>
      </c>
      <c r="WI55" s="248">
        <f>IF(WI$6=$SR$5,成绩录入!ES58,0)</f>
        <v>0</v>
      </c>
      <c r="WJ55" s="248">
        <f>IF(WJ$6=$SR$5,成绩录入!ET58,0)</f>
        <v>0</v>
      </c>
      <c r="WK55" s="248">
        <f>IF(WK$6=$SR$5,成绩录入!EU58,0)</f>
        <v>0</v>
      </c>
      <c r="WL55" s="248">
        <f>IF(WL$6=$SR$5,成绩录入!EV58,0)</f>
        <v>0</v>
      </c>
      <c r="WM55" s="248">
        <f>IF(WM$6=$SR$5,成绩录入!EW58,0)</f>
        <v>0</v>
      </c>
      <c r="WN55" s="248">
        <f>IF(WN$6=$SR$5,成绩录入!EX58,0)</f>
        <v>0</v>
      </c>
      <c r="WO55" s="218">
        <f t="shared" si="32"/>
        <v>0</v>
      </c>
      <c r="WP55" s="166"/>
      <c r="WQ55" s="166"/>
      <c r="WR55" s="247">
        <f>IF(WR$6=$WQ$5,成绩录入!BC58,0)</f>
        <v>0</v>
      </c>
      <c r="WS55" s="248">
        <f>IF(WS$6=$WQ$5,成绩录入!BD58,0)</f>
        <v>0</v>
      </c>
      <c r="WT55" s="248">
        <f>IF(WT$6=$WQ$5,成绩录入!BE58,0)</f>
        <v>0</v>
      </c>
      <c r="WU55" s="248">
        <f>IF(WU$6=$WQ$5,成绩录入!BF58,0)</f>
        <v>0</v>
      </c>
      <c r="WV55" s="248">
        <f>IF(WV$6=$WQ$5,成绩录入!BG58,0)</f>
        <v>0</v>
      </c>
      <c r="WW55" s="248">
        <f>IF(WW$6=$WQ$5,成绩录入!BH58,0)</f>
        <v>0</v>
      </c>
      <c r="WX55" s="248">
        <f>IF(WX$6=$WQ$5,成绩录入!BI58,0)</f>
        <v>0</v>
      </c>
      <c r="WY55" s="248">
        <f>IF(WY$6=$WQ$5,成绩录入!BJ58,0)</f>
        <v>0</v>
      </c>
      <c r="WZ55" s="248">
        <f>IF(WZ$6=$WQ$5,成绩录入!BK58,0)</f>
        <v>0</v>
      </c>
      <c r="XA55" s="248">
        <f>IF(XA$6=$WQ$5,成绩录入!BL58,0)</f>
        <v>0</v>
      </c>
      <c r="XB55" s="248">
        <f>IF(XB$6=$WQ$5,成绩录入!BM58,0)</f>
        <v>0</v>
      </c>
      <c r="XC55" s="248">
        <f>IF(XC$6=$WQ$5,成绩录入!BN58,0)</f>
        <v>0</v>
      </c>
      <c r="XD55" s="248">
        <f>IF(XD$6=$WQ$5,成绩录入!BO58,0)</f>
        <v>0</v>
      </c>
      <c r="XE55" s="248">
        <f>IF(XE$6=$WQ$5,成绩录入!BP58,0)</f>
        <v>0</v>
      </c>
      <c r="XF55" s="248">
        <f>IF(XF$6=$WQ$5,成绩录入!BQ58,0)</f>
        <v>0</v>
      </c>
      <c r="XG55" s="248">
        <f>IF(XG$6=$WQ$5,成绩录入!BR58,0)</f>
        <v>0</v>
      </c>
      <c r="XH55" s="248">
        <f>IF(XH$6=$WQ$5,成绩录入!BS58,0)</f>
        <v>0</v>
      </c>
      <c r="XI55" s="248">
        <f>IF(XI$6=$WQ$5,成绩录入!BT58,0)</f>
        <v>0</v>
      </c>
      <c r="XJ55" s="248">
        <f>IF(XJ$6=$WQ$5,成绩录入!BU58,0)</f>
        <v>0</v>
      </c>
      <c r="XK55" s="248">
        <f>IF(XK$6=$WQ$5,成绩录入!BV58,0)</f>
        <v>0</v>
      </c>
      <c r="XL55" s="248">
        <f>IF(XL$6=$WQ$5,成绩录入!BW58,0)</f>
        <v>0</v>
      </c>
      <c r="XM55" s="248">
        <f>IF(XM$6=$WQ$5,成绩录入!BX58,0)</f>
        <v>0</v>
      </c>
      <c r="XN55" s="248">
        <f>IF(XN$6=$WQ$5,成绩录入!BY58,0)</f>
        <v>0</v>
      </c>
      <c r="XO55" s="248">
        <f>IF(XO$6=$WQ$5,成绩录入!BZ58,0)</f>
        <v>0</v>
      </c>
      <c r="XP55" s="248">
        <f>IF(XP$6=$WQ$5,成绩录入!CA58,0)</f>
        <v>0</v>
      </c>
      <c r="XQ55" s="248">
        <f>IF(XQ$6=$WQ$5,成绩录入!CB58,0)</f>
        <v>0</v>
      </c>
      <c r="XR55" s="248">
        <f>IF(XR$6=$WQ$5,成绩录入!CC58,0)</f>
        <v>0</v>
      </c>
      <c r="XS55" s="248">
        <f>IF(XS$6=$WQ$5,成绩录入!CD58,0)</f>
        <v>0</v>
      </c>
      <c r="XT55" s="248">
        <f>IF(XT$6=$WQ$5,成绩录入!CE58,0)</f>
        <v>0</v>
      </c>
      <c r="XU55" s="248">
        <f>IF(XU$6=$WQ$5,成绩录入!CF58,0)</f>
        <v>0</v>
      </c>
      <c r="XV55" s="248">
        <f>IF(XV$6=$WQ$5,成绩录入!CG58,0)</f>
        <v>0</v>
      </c>
      <c r="XW55" s="248">
        <f>IF(XW$6=$WQ$5,成绩录入!CH58,0)</f>
        <v>0</v>
      </c>
      <c r="XX55" s="248">
        <f>IF(XX$6=$WQ$5,成绩录入!CI58,0)</f>
        <v>0</v>
      </c>
      <c r="XY55" s="248">
        <f>IF(XY$6=$WQ$5,成绩录入!CJ58,0)</f>
        <v>0</v>
      </c>
      <c r="XZ55" s="248">
        <f>IF(XZ$6=$WQ$5,成绩录入!CK58,0)</f>
        <v>0</v>
      </c>
      <c r="YA55" s="248">
        <f>IF(YA$6=$WQ$5,成绩录入!CL58,0)</f>
        <v>0</v>
      </c>
      <c r="YB55" s="248">
        <f>IF(YB$6=$WQ$5,成绩录入!CM58,0)</f>
        <v>0</v>
      </c>
      <c r="YC55" s="248">
        <f>IF(YC$6=$WQ$5,成绩录入!CN58,0)</f>
        <v>0</v>
      </c>
      <c r="YD55" s="248">
        <f>IF(YD$6=$WQ$5,成绩录入!CO58,0)</f>
        <v>0</v>
      </c>
      <c r="YE55" s="248">
        <f>IF(YE$6=$WQ$5,成绩录入!CP58,0)</f>
        <v>0</v>
      </c>
      <c r="YF55" s="248">
        <f>IF(YF$6=$WQ$5,成绩录入!CQ58,0)</f>
        <v>0</v>
      </c>
      <c r="YG55" s="248">
        <f>IF(YG$6=$WQ$5,成绩录入!CR58,0)</f>
        <v>0</v>
      </c>
      <c r="YH55" s="248">
        <f>IF(YH$6=$WQ$5,成绩录入!CS58,0)</f>
        <v>0</v>
      </c>
      <c r="YI55" s="248">
        <f>IF(YI$6=$WQ$5,成绩录入!CT58,0)</f>
        <v>0</v>
      </c>
      <c r="YJ55" s="248">
        <f>IF(YJ$6=$WQ$5,成绩录入!CU58,0)</f>
        <v>0</v>
      </c>
      <c r="YK55" s="248">
        <f>IF(YK$6=$WQ$5,成绩录入!CV58,0)</f>
        <v>0</v>
      </c>
      <c r="YL55" s="248">
        <f>IF(YL$6=$WQ$5,成绩录入!CW58,0)</f>
        <v>0</v>
      </c>
      <c r="YM55" s="248">
        <f>IF(YM$6=$WQ$5,成绩录入!CX58,0)</f>
        <v>0</v>
      </c>
      <c r="YN55" s="248">
        <f>IF(YN$6=$WQ$5,成绩录入!CY58,0)</f>
        <v>0</v>
      </c>
      <c r="YO55" s="248">
        <f>IF(YO$6=$WQ$5,成绩录入!CZ58,0)</f>
        <v>0</v>
      </c>
      <c r="YP55" s="248">
        <f>IF(YP$6=$WQ$5,成绩录入!DA58,0)</f>
        <v>0</v>
      </c>
      <c r="YQ55" s="248">
        <f>IF(YQ$6=$WQ$5,成绩录入!DB58,0)</f>
        <v>0</v>
      </c>
      <c r="YR55" s="248">
        <f>IF(YR$6=$WQ$5,成绩录入!DC58,0)</f>
        <v>0</v>
      </c>
      <c r="YS55" s="248">
        <f>IF(YS$6=$WQ$5,成绩录入!DD58,0)</f>
        <v>0</v>
      </c>
      <c r="YT55" s="248">
        <f>IF(YT$6=$WQ$5,成绩录入!DE58,0)</f>
        <v>0</v>
      </c>
      <c r="YU55" s="248">
        <f>IF(YU$6=$WQ$5,成绩录入!DF58,0)</f>
        <v>0</v>
      </c>
      <c r="YV55" s="248">
        <f>IF(YV$6=$WQ$5,成绩录入!DG58,0)</f>
        <v>0</v>
      </c>
      <c r="YW55" s="248">
        <f>IF(YW$6=$WQ$5,成绩录入!DH58,0)</f>
        <v>0</v>
      </c>
      <c r="YX55" s="248">
        <f>IF(YX$6=$WQ$5,成绩录入!DI58,0)</f>
        <v>0</v>
      </c>
      <c r="YY55" s="248">
        <f>IF(YY$6=$WQ$5,成绩录入!DJ58,0)</f>
        <v>0</v>
      </c>
      <c r="YZ55" s="248">
        <f>IF(YZ$6=$WQ$5,成绩录入!DK58,0)</f>
        <v>0</v>
      </c>
      <c r="ZA55" s="248">
        <f>IF(ZA$6=$WQ$5,成绩录入!DL58,0)</f>
        <v>0</v>
      </c>
      <c r="ZB55" s="248">
        <f>IF(ZB$6=$WQ$5,成绩录入!DM58,0)</f>
        <v>0</v>
      </c>
      <c r="ZC55" s="248">
        <f>IF(ZC$6=$WQ$5,成绩录入!DN58,0)</f>
        <v>0</v>
      </c>
      <c r="ZD55" s="248">
        <f>IF(ZD$6=$WQ$5,成绩录入!DO58,0)</f>
        <v>0</v>
      </c>
      <c r="ZE55" s="248">
        <f>IF(ZE$6=$WQ$5,成绩录入!DP58,0)</f>
        <v>0</v>
      </c>
      <c r="ZF55" s="248">
        <f>IF(ZF$6=$WQ$5,成绩录入!DQ58,0)</f>
        <v>0</v>
      </c>
      <c r="ZG55" s="248">
        <f>IF(ZG$6=$WQ$5,成绩录入!DR58,0)</f>
        <v>0</v>
      </c>
      <c r="ZH55" s="248">
        <f>IF(ZH$6=$WQ$5,成绩录入!DS58,0)</f>
        <v>0</v>
      </c>
      <c r="ZI55" s="248">
        <f>IF(ZI$6=$WQ$5,成绩录入!DT58,0)</f>
        <v>0</v>
      </c>
      <c r="ZJ55" s="248">
        <f>IF(ZJ$6=$WQ$5,成绩录入!DU58,0)</f>
        <v>0</v>
      </c>
      <c r="ZK55" s="248">
        <f>IF(ZK$6=$WQ$5,成绩录入!DV58,0)</f>
        <v>0</v>
      </c>
      <c r="ZL55" s="248">
        <f>IF(ZL$6=$WQ$5,成绩录入!DW58,0)</f>
        <v>0</v>
      </c>
      <c r="ZM55" s="248">
        <f>IF(ZM$6=$WQ$5,成绩录入!DX58,0)</f>
        <v>0</v>
      </c>
      <c r="ZN55" s="248">
        <f>IF(ZN$6=$WQ$5,成绩录入!DY58,0)</f>
        <v>0</v>
      </c>
      <c r="ZO55" s="248">
        <f>IF(ZO$6=$WQ$5,成绩录入!DZ58,0)</f>
        <v>0</v>
      </c>
      <c r="ZP55" s="248">
        <f>IF(ZP$6=$WQ$5,成绩录入!EA58,0)</f>
        <v>0</v>
      </c>
      <c r="ZQ55" s="248">
        <f>IF(ZQ$6=$WQ$5,成绩录入!EB58,0)</f>
        <v>0</v>
      </c>
      <c r="ZR55" s="248">
        <f>IF(ZR$6=$WQ$5,成绩录入!EC58,0)</f>
        <v>0</v>
      </c>
      <c r="ZS55" s="248">
        <f>IF(ZS$6=$WQ$5,成绩录入!ED58,0)</f>
        <v>0</v>
      </c>
      <c r="ZT55" s="248">
        <f>IF(ZT$6=$WQ$5,成绩录入!EE58,0)</f>
        <v>0</v>
      </c>
      <c r="ZU55" s="248">
        <f>IF(ZU$6=$WQ$5,成绩录入!EF58,0)</f>
        <v>0</v>
      </c>
      <c r="ZV55" s="248">
        <f>IF(ZV$6=$WQ$5,成绩录入!EG58,0)</f>
        <v>0</v>
      </c>
      <c r="ZW55" s="248">
        <f>IF(ZW$6=$WQ$5,成绩录入!EH58,0)</f>
        <v>0</v>
      </c>
      <c r="ZX55" s="248">
        <f>IF(ZX$6=$WQ$5,成绩录入!EI58,0)</f>
        <v>0</v>
      </c>
      <c r="ZY55" s="248">
        <f>IF(ZY$6=$WQ$5,成绩录入!EJ58,0)</f>
        <v>0</v>
      </c>
      <c r="ZZ55" s="248">
        <f>IF(ZZ$6=$WQ$5,成绩录入!EK58,0)</f>
        <v>0</v>
      </c>
      <c r="AAA55" s="248">
        <f>IF(AAA$6=$WQ$5,成绩录入!EL58,0)</f>
        <v>0</v>
      </c>
      <c r="AAB55" s="248">
        <f>IF(AAB$6=$WQ$5,成绩录入!EM58,0)</f>
        <v>0</v>
      </c>
      <c r="AAC55" s="248">
        <f>IF(AAC$6=$WQ$5,成绩录入!EN58,0)</f>
        <v>0</v>
      </c>
      <c r="AAD55" s="248">
        <f>IF(AAD$6=$WQ$5,成绩录入!EO58,0)</f>
        <v>0</v>
      </c>
      <c r="AAE55" s="248">
        <f>IF(AAE$6=$WQ$5,成绩录入!EP58,0)</f>
        <v>0</v>
      </c>
      <c r="AAF55" s="248">
        <f>IF(AAF$6=$WQ$5,成绩录入!EQ58,0)</f>
        <v>0</v>
      </c>
      <c r="AAG55" s="248">
        <f>IF(AAG$6=$WQ$5,成绩录入!ER58,0)</f>
        <v>0</v>
      </c>
      <c r="AAH55" s="248">
        <f>IF(AAH$6=$WQ$5,成绩录入!ES58,0)</f>
        <v>0</v>
      </c>
      <c r="AAI55" s="248">
        <f>IF(AAI$6=$WQ$5,成绩录入!ET58,0)</f>
        <v>0</v>
      </c>
      <c r="AAJ55" s="248">
        <f>IF(AAJ$6=$WQ$5,成绩录入!EU58,0)</f>
        <v>0</v>
      </c>
      <c r="AAK55" s="248">
        <f>IF(AAK$6=$WQ$5,成绩录入!EV58,0)</f>
        <v>0</v>
      </c>
      <c r="AAL55" s="248">
        <f>IF(AAL$6=$WQ$5,成绩录入!EW58,0)</f>
        <v>0</v>
      </c>
      <c r="AAM55" s="248">
        <f>IF(AAM$6=$WQ$5,成绩录入!EX58,0)</f>
        <v>0</v>
      </c>
      <c r="AAN55" s="218">
        <f t="shared" si="33"/>
        <v>0</v>
      </c>
      <c r="AAO55" s="206"/>
      <c r="AAQ55" s="247">
        <f>IF(AAQ$6=$AAP$5,成绩录入!BC58,0)</f>
        <v>0</v>
      </c>
      <c r="AAR55" s="248">
        <f>IF(AAR$6=$AAP$5,成绩录入!BD58,0)</f>
        <v>0</v>
      </c>
      <c r="AAS55" s="248">
        <f>IF(AAS$6=$AAP$5,成绩录入!BE58,0)</f>
        <v>0</v>
      </c>
      <c r="AAT55" s="248">
        <f>IF(AAT$6=$AAP$5,成绩录入!BF58,0)</f>
        <v>0</v>
      </c>
      <c r="AAU55" s="248">
        <f>IF(AAU$6=$AAP$5,成绩录入!BG58,0)</f>
        <v>0</v>
      </c>
      <c r="AAV55" s="248">
        <f>IF(AAV$6=$AAP$5,成绩录入!BH58,0)</f>
        <v>0</v>
      </c>
      <c r="AAW55" s="248">
        <f>IF(AAW$6=$AAP$5,成绩录入!BI58,0)</f>
        <v>0</v>
      </c>
      <c r="AAX55" s="248">
        <f>IF(AAX$6=$AAP$5,成绩录入!BJ58,0)</f>
        <v>0</v>
      </c>
      <c r="AAY55" s="248">
        <f>IF(AAY$6=$AAP$5,成绩录入!BK58,0)</f>
        <v>0</v>
      </c>
      <c r="AAZ55" s="248">
        <f>IF(AAZ$6=$AAP$5,成绩录入!BL58,0)</f>
        <v>0</v>
      </c>
      <c r="ABA55" s="248">
        <f>IF(ABA$6=$AAP$5,成绩录入!BM58,0)</f>
        <v>0</v>
      </c>
      <c r="ABB55" s="248">
        <f>IF(ABB$6=$AAP$5,成绩录入!BN58,0)</f>
        <v>0</v>
      </c>
      <c r="ABC55" s="248">
        <f>IF(ABC$6=$AAP$5,成绩录入!BO58,0)</f>
        <v>0</v>
      </c>
      <c r="ABD55" s="248">
        <f>IF(ABD$6=$AAP$5,成绩录入!BP58,0)</f>
        <v>0</v>
      </c>
      <c r="ABE55" s="248">
        <f>IF(ABE$6=$AAP$5,成绩录入!BQ58,0)</f>
        <v>0</v>
      </c>
      <c r="ABF55" s="248">
        <f>IF(ABF$6=$AAP$5,成绩录入!BR58,0)</f>
        <v>0</v>
      </c>
      <c r="ABG55" s="248">
        <f>IF(ABG$6=$AAP$5,成绩录入!BS58,0)</f>
        <v>0</v>
      </c>
      <c r="ABH55" s="248">
        <f>IF(ABH$6=$AAP$5,成绩录入!BT58,0)</f>
        <v>0</v>
      </c>
      <c r="ABI55" s="248">
        <f>IF(ABI$6=$AAP$5,成绩录入!BU58,0)</f>
        <v>0</v>
      </c>
      <c r="ABJ55" s="248">
        <f>IF(ABJ$6=$AAP$5,成绩录入!BV58,0)</f>
        <v>0</v>
      </c>
      <c r="ABK55" s="248">
        <f>IF(ABK$6=$AAP$5,成绩录入!BW58,0)</f>
        <v>0</v>
      </c>
      <c r="ABL55" s="248">
        <f>IF(ABL$6=$AAP$5,成绩录入!BX58,0)</f>
        <v>0</v>
      </c>
      <c r="ABM55" s="248">
        <f>IF(ABM$6=$AAP$5,成绩录入!BY58,0)</f>
        <v>0</v>
      </c>
      <c r="ABN55" s="248">
        <f>IF(ABN$6=$AAP$5,成绩录入!BZ58,0)</f>
        <v>0</v>
      </c>
      <c r="ABO55" s="248">
        <f>IF(ABO$6=$AAP$5,成绩录入!CA58,0)</f>
        <v>0</v>
      </c>
      <c r="ABP55" s="248">
        <f>IF(ABP$6=$AAP$5,成绩录入!CB58,0)</f>
        <v>0</v>
      </c>
      <c r="ABQ55" s="248">
        <f>IF(ABQ$6=$AAP$5,成绩录入!CC58,0)</f>
        <v>0</v>
      </c>
      <c r="ABR55" s="248">
        <f>IF(ABR$6=$AAP$5,成绩录入!CD58,0)</f>
        <v>0</v>
      </c>
      <c r="ABS55" s="248">
        <f>IF(ABS$6=$AAP$5,成绩录入!CE58,0)</f>
        <v>0</v>
      </c>
      <c r="ABT55" s="248">
        <f>IF(ABT$6=$AAP$5,成绩录入!CF58,0)</f>
        <v>0</v>
      </c>
      <c r="ABU55" s="248">
        <f>IF(ABU$6=$AAP$5,成绩录入!CG58,0)</f>
        <v>0</v>
      </c>
      <c r="ABV55" s="248">
        <f>IF(ABV$6=$AAP$5,成绩录入!CH58,0)</f>
        <v>0</v>
      </c>
      <c r="ABW55" s="248">
        <f>IF(ABW$6=$AAP$5,成绩录入!CI58,0)</f>
        <v>0</v>
      </c>
      <c r="ABX55" s="248">
        <f>IF(ABX$6=$AAP$5,成绩录入!CJ58,0)</f>
        <v>0</v>
      </c>
      <c r="ABY55" s="248">
        <f>IF(ABY$6=$AAP$5,成绩录入!CK58,0)</f>
        <v>0</v>
      </c>
      <c r="ABZ55" s="248">
        <f>IF(ABZ$6=$AAP$5,成绩录入!CL58,0)</f>
        <v>0</v>
      </c>
      <c r="ACA55" s="248">
        <f>IF(ACA$6=$AAP$5,成绩录入!CM58,0)</f>
        <v>0</v>
      </c>
      <c r="ACB55" s="248">
        <f>IF(ACB$6=$AAP$5,成绩录入!CN58,0)</f>
        <v>0</v>
      </c>
      <c r="ACC55" s="248">
        <f>IF(ACC$6=$AAP$5,成绩录入!CO58,0)</f>
        <v>0</v>
      </c>
      <c r="ACD55" s="248">
        <f>IF(ACD$6=$AAP$5,成绩录入!CP58,0)</f>
        <v>0</v>
      </c>
      <c r="ACE55" s="248">
        <f>IF(ACE$6=$AAP$5,成绩录入!CQ58,0)</f>
        <v>0</v>
      </c>
      <c r="ACF55" s="248">
        <f>IF(ACF$6=$AAP$5,成绩录入!CR58,0)</f>
        <v>0</v>
      </c>
      <c r="ACG55" s="248">
        <f>IF(ACG$6=$AAP$5,成绩录入!CS58,0)</f>
        <v>0</v>
      </c>
      <c r="ACH55" s="248">
        <f>IF(ACH$6=$AAP$5,成绩录入!CT58,0)</f>
        <v>0</v>
      </c>
      <c r="ACI55" s="248">
        <f>IF(ACI$6=$AAP$5,成绩录入!CU58,0)</f>
        <v>0</v>
      </c>
      <c r="ACJ55" s="248">
        <f>IF(ACJ$6=$AAP$5,成绩录入!CV58,0)</f>
        <v>0</v>
      </c>
      <c r="ACK55" s="248">
        <f>IF(ACK$6=$AAP$5,成绩录入!CW58,0)</f>
        <v>0</v>
      </c>
      <c r="ACL55" s="248">
        <f>IF(ACL$6=$AAP$5,成绩录入!CX58,0)</f>
        <v>0</v>
      </c>
      <c r="ACM55" s="248">
        <f>IF(ACM$6=$AAP$5,成绩录入!CY58,0)</f>
        <v>0</v>
      </c>
      <c r="ACN55" s="248">
        <f>IF(ACN$6=$AAP$5,成绩录入!CZ58,0)</f>
        <v>0</v>
      </c>
      <c r="ACO55" s="248">
        <f>IF(ACO$6=$AAP$5,成绩录入!DA58,0)</f>
        <v>0</v>
      </c>
      <c r="ACP55" s="248">
        <f>IF(ACP$6=$AAP$5,成绩录入!DB58,0)</f>
        <v>0</v>
      </c>
      <c r="ACQ55" s="248">
        <f>IF(ACQ$6=$AAP$5,成绩录入!DC58,0)</f>
        <v>0</v>
      </c>
      <c r="ACR55" s="248">
        <f>IF(ACR$6=$AAP$5,成绩录入!DD58,0)</f>
        <v>0</v>
      </c>
      <c r="ACS55" s="248">
        <f>IF(ACS$6=$AAP$5,成绩录入!DE58,0)</f>
        <v>0</v>
      </c>
      <c r="ACT55" s="248">
        <f>IF(ACT$6=$AAP$5,成绩录入!DF58,0)</f>
        <v>0</v>
      </c>
      <c r="ACU55" s="248">
        <f>IF(ACU$6=$AAP$5,成绩录入!DG58,0)</f>
        <v>0</v>
      </c>
      <c r="ACV55" s="248">
        <f>IF(ACV$6=$AAP$5,成绩录入!DH58,0)</f>
        <v>0</v>
      </c>
      <c r="ACW55" s="248">
        <f>IF(ACW$6=$AAP$5,成绩录入!DI58,0)</f>
        <v>0</v>
      </c>
      <c r="ACX55" s="248">
        <f>IF(ACX$6=$AAP$5,成绩录入!DJ58,0)</f>
        <v>0</v>
      </c>
      <c r="ACY55" s="248">
        <f>IF(ACY$6=$AAP$5,成绩录入!DK58,0)</f>
        <v>0</v>
      </c>
      <c r="ACZ55" s="248">
        <f>IF(ACZ$6=$AAP$5,成绩录入!DL58,0)</f>
        <v>0</v>
      </c>
      <c r="ADA55" s="248">
        <f>IF(ADA$6=$AAP$5,成绩录入!DM58,0)</f>
        <v>0</v>
      </c>
      <c r="ADB55" s="248">
        <f>IF(ADB$6=$AAP$5,成绩录入!DN58,0)</f>
        <v>0</v>
      </c>
      <c r="ADC55" s="248">
        <f>IF(ADC$6=$AAP$5,成绩录入!DO58,0)</f>
        <v>0</v>
      </c>
      <c r="ADD55" s="248">
        <f>IF(ADD$6=$AAP$5,成绩录入!DP58,0)</f>
        <v>0</v>
      </c>
      <c r="ADE55" s="248">
        <f>IF(ADE$6=$AAP$5,成绩录入!DQ58,0)</f>
        <v>0</v>
      </c>
      <c r="ADF55" s="248">
        <f>IF(ADF$6=$AAP$5,成绩录入!DR58,0)</f>
        <v>0</v>
      </c>
      <c r="ADG55" s="248">
        <f>IF(ADG$6=$AAP$5,成绩录入!DS58,0)</f>
        <v>0</v>
      </c>
      <c r="ADH55" s="248">
        <f>IF(ADH$6=$AAP$5,成绩录入!DT58,0)</f>
        <v>0</v>
      </c>
      <c r="ADI55" s="248">
        <f>IF(ADI$6=$AAP$5,成绩录入!DU58,0)</f>
        <v>0</v>
      </c>
      <c r="ADJ55" s="248">
        <f>IF(ADJ$6=$AAP$5,成绩录入!DV58,0)</f>
        <v>0</v>
      </c>
      <c r="ADK55" s="248">
        <f>IF(ADK$6=$AAP$5,成绩录入!DW58,0)</f>
        <v>0</v>
      </c>
      <c r="ADL55" s="248">
        <f>IF(ADL$6=$AAP$5,成绩录入!DX58,0)</f>
        <v>0</v>
      </c>
      <c r="ADM55" s="248">
        <f>IF(ADM$6=$AAP$5,成绩录入!DY58,0)</f>
        <v>0</v>
      </c>
      <c r="ADN55" s="248">
        <f>IF(ADN$6=$AAP$5,成绩录入!DZ58,0)</f>
        <v>0</v>
      </c>
      <c r="ADO55" s="248">
        <f>IF(ADO$6=$AAP$5,成绩录入!EA58,0)</f>
        <v>0</v>
      </c>
      <c r="ADP55" s="248">
        <f>IF(ADP$6=$AAP$5,成绩录入!EB58,0)</f>
        <v>0</v>
      </c>
      <c r="ADQ55" s="248">
        <f>IF(ADQ$6=$AAP$5,成绩录入!EC58,0)</f>
        <v>0</v>
      </c>
      <c r="ADR55" s="248">
        <f>IF(ADR$6=$AAP$5,成绩录入!ED58,0)</f>
        <v>0</v>
      </c>
      <c r="ADS55" s="248">
        <f>IF(ADS$6=$AAP$5,成绩录入!EE58,0)</f>
        <v>0</v>
      </c>
      <c r="ADT55" s="248">
        <f>IF(ADT$6=$AAP$5,成绩录入!EF58,0)</f>
        <v>0</v>
      </c>
      <c r="ADU55" s="248">
        <f>IF(ADU$6=$AAP$5,成绩录入!EG58,0)</f>
        <v>0</v>
      </c>
      <c r="ADV55" s="248">
        <f>IF(ADV$6=$AAP$5,成绩录入!EH58,0)</f>
        <v>0</v>
      </c>
      <c r="ADW55" s="248">
        <f>IF(ADW$6=$AAP$5,成绩录入!EI58,0)</f>
        <v>0</v>
      </c>
      <c r="ADX55" s="248">
        <f>IF(ADX$6=$AAP$5,成绩录入!EJ58,0)</f>
        <v>0</v>
      </c>
      <c r="ADY55" s="248">
        <f>IF(ADY$6=$AAP$5,成绩录入!EK58,0)</f>
        <v>0</v>
      </c>
      <c r="ADZ55" s="248">
        <f>IF(ADZ$6=$AAP$5,成绩录入!EL58,0)</f>
        <v>0</v>
      </c>
      <c r="AEA55" s="248">
        <f>IF(AEA$6=$AAP$5,成绩录入!EM58,0)</f>
        <v>0</v>
      </c>
      <c r="AEB55" s="248">
        <f>IF(AEB$6=$AAP$5,成绩录入!EN58,0)</f>
        <v>0</v>
      </c>
      <c r="AEC55" s="248">
        <f>IF(AEC$6=$AAP$5,成绩录入!EO58,0)</f>
        <v>0</v>
      </c>
      <c r="AED55" s="248">
        <f>IF(AED$6=$AAP$5,成绩录入!EP58,0)</f>
        <v>0</v>
      </c>
      <c r="AEE55" s="248">
        <f>IF(AEE$6=$AAP$5,成绩录入!EQ58,0)</f>
        <v>0</v>
      </c>
      <c r="AEF55" s="248">
        <f>IF(AEF$6=$AAP$5,成绩录入!ER58,0)</f>
        <v>0</v>
      </c>
      <c r="AEG55" s="248">
        <f>IF(AEG$6=$AAP$5,成绩录入!ES58,0)</f>
        <v>0</v>
      </c>
      <c r="AEH55" s="248">
        <f>IF(AEH$6=$AAP$5,成绩录入!ET58,0)</f>
        <v>0</v>
      </c>
      <c r="AEI55" s="248">
        <f>IF(AEI$6=$AAP$5,成绩录入!EU58,0)</f>
        <v>0</v>
      </c>
      <c r="AEJ55" s="248">
        <f>IF(AEJ$6=$AAP$5,成绩录入!EV58,0)</f>
        <v>0</v>
      </c>
      <c r="AEK55" s="248">
        <f>IF(AEK$6=$AAP$5,成绩录入!EW58,0)</f>
        <v>0</v>
      </c>
      <c r="AEL55" s="248">
        <f>IF(AEL$6=$AAP$5,成绩录入!EX58,0)</f>
        <v>0</v>
      </c>
      <c r="AEM55" s="218">
        <f t="shared" si="34"/>
        <v>0</v>
      </c>
      <c r="AEN55" s="166"/>
      <c r="AEO55" s="166"/>
      <c r="AEP55" s="247">
        <f>IF(AEP$6=$AEO$5,成绩录入!BC58,0)</f>
        <v>0</v>
      </c>
      <c r="AEQ55" s="248">
        <f>IF(AEQ$6=$AEO$5,成绩录入!BD58,0)</f>
        <v>0</v>
      </c>
      <c r="AER55" s="248">
        <f>IF(AER$6=$AEO$5,成绩录入!BE58,0)</f>
        <v>0</v>
      </c>
      <c r="AES55" s="248">
        <f>IF(AES$6=$AEO$5,成绩录入!BF58,0)</f>
        <v>0</v>
      </c>
      <c r="AET55" s="248">
        <f>IF(AET$6=$AEO$5,成绩录入!BG58,0)</f>
        <v>0</v>
      </c>
      <c r="AEU55" s="248">
        <f>IF(AEU$6=$AEO$5,成绩录入!BH58,0)</f>
        <v>0</v>
      </c>
      <c r="AEV55" s="248">
        <f>IF(AEV$6=$AEO$5,成绩录入!BI58,0)</f>
        <v>0</v>
      </c>
      <c r="AEW55" s="248">
        <f>IF(AEW$6=$AEO$5,成绩录入!BJ58,0)</f>
        <v>0</v>
      </c>
      <c r="AEX55" s="248">
        <f>IF(AEX$6=$AEO$5,成绩录入!BK58,0)</f>
        <v>0</v>
      </c>
      <c r="AEY55" s="248">
        <f>IF(AEY$6=$AEO$5,成绩录入!BL58,0)</f>
        <v>0</v>
      </c>
      <c r="AEZ55" s="248">
        <f>IF(AEZ$6=$AEO$5,成绩录入!BM58,0)</f>
        <v>0</v>
      </c>
      <c r="AFA55" s="248">
        <f>IF(AFA$6=$AEO$5,成绩录入!BN58,0)</f>
        <v>0</v>
      </c>
      <c r="AFB55" s="248">
        <f>IF(AFB$6=$AEO$5,成绩录入!BO58,0)</f>
        <v>0</v>
      </c>
      <c r="AFC55" s="248">
        <f>IF(AFC$6=$AEO$5,成绩录入!BP58,0)</f>
        <v>0</v>
      </c>
      <c r="AFD55" s="248">
        <f>IF(AFD$6=$AEO$5,成绩录入!BQ58,0)</f>
        <v>0</v>
      </c>
      <c r="AFE55" s="248">
        <f>IF(AFE$6=$AEO$5,成绩录入!BR58,0)</f>
        <v>0</v>
      </c>
      <c r="AFF55" s="248">
        <f>IF(AFF$6=$AEO$5,成绩录入!BS58,0)</f>
        <v>0</v>
      </c>
      <c r="AFG55" s="248">
        <f>IF(AFG$6=$AEO$5,成绩录入!BT58,0)</f>
        <v>0</v>
      </c>
      <c r="AFH55" s="248">
        <f>IF(AFH$6=$AEO$5,成绩录入!BU58,0)</f>
        <v>0</v>
      </c>
      <c r="AFI55" s="248">
        <f>IF(AFI$6=$AEO$5,成绩录入!BV58,0)</f>
        <v>0</v>
      </c>
      <c r="AFJ55" s="248">
        <f>IF(AFJ$6=$AEO$5,成绩录入!BW58,0)</f>
        <v>0</v>
      </c>
      <c r="AFK55" s="248">
        <f>IF(AFK$6=$AEO$5,成绩录入!BX58,0)</f>
        <v>0</v>
      </c>
      <c r="AFL55" s="248">
        <f>IF(AFL$6=$AEO$5,成绩录入!BY58,0)</f>
        <v>0</v>
      </c>
      <c r="AFM55" s="248">
        <f>IF(AFM$6=$AEO$5,成绩录入!BZ58,0)</f>
        <v>0</v>
      </c>
      <c r="AFN55" s="248">
        <f>IF(AFN$6=$AEO$5,成绩录入!CA58,0)</f>
        <v>0</v>
      </c>
      <c r="AFO55" s="248">
        <f>IF(AFO$6=$AEO$5,成绩录入!CB58,0)</f>
        <v>0</v>
      </c>
      <c r="AFP55" s="248">
        <f>IF(AFP$6=$AEO$5,成绩录入!CC58,0)</f>
        <v>0</v>
      </c>
      <c r="AFQ55" s="248">
        <f>IF(AFQ$6=$AEO$5,成绩录入!CD58,0)</f>
        <v>0</v>
      </c>
      <c r="AFR55" s="248">
        <f>IF(AFR$6=$AEO$5,成绩录入!CE58,0)</f>
        <v>0</v>
      </c>
      <c r="AFS55" s="248">
        <f>IF(AFS$6=$AEO$5,成绩录入!CF58,0)</f>
        <v>0</v>
      </c>
      <c r="AFT55" s="248">
        <f>IF(AFT$6=$AEO$5,成绩录入!CG58,0)</f>
        <v>0</v>
      </c>
      <c r="AFU55" s="248">
        <f>IF(AFU$6=$AEO$5,成绩录入!CH58,0)</f>
        <v>0</v>
      </c>
      <c r="AFV55" s="248">
        <f>IF(AFV$6=$AEO$5,成绩录入!CI58,0)</f>
        <v>0</v>
      </c>
      <c r="AFW55" s="248">
        <f>IF(AFW$6=$AEO$5,成绩录入!CJ58,0)</f>
        <v>0</v>
      </c>
      <c r="AFX55" s="248">
        <f>IF(AFX$6=$AEO$5,成绩录入!CK58,0)</f>
        <v>0</v>
      </c>
      <c r="AFY55" s="248">
        <f>IF(AFY$6=$AEO$5,成绩录入!CL58,0)</f>
        <v>0</v>
      </c>
      <c r="AFZ55" s="248">
        <f>IF(AFZ$6=$AEO$5,成绩录入!CM58,0)</f>
        <v>0</v>
      </c>
      <c r="AGA55" s="248">
        <f>IF(AGA$6=$AEO$5,成绩录入!CN58,0)</f>
        <v>0</v>
      </c>
      <c r="AGB55" s="248">
        <f>IF(AGB$6=$AEO$5,成绩录入!CO58,0)</f>
        <v>0</v>
      </c>
      <c r="AGC55" s="248">
        <f>IF(AGC$6=$AEO$5,成绩录入!CP58,0)</f>
        <v>0</v>
      </c>
      <c r="AGD55" s="248">
        <f>IF(AGD$6=$AEO$5,成绩录入!CQ58,0)</f>
        <v>0</v>
      </c>
      <c r="AGE55" s="248">
        <f>IF(AGE$6=$AEO$5,成绩录入!CR58,0)</f>
        <v>0</v>
      </c>
      <c r="AGF55" s="248">
        <f>IF(AGF$6=$AEO$5,成绩录入!CS58,0)</f>
        <v>0</v>
      </c>
      <c r="AGG55" s="248">
        <f>IF(AGG$6=$AEO$5,成绩录入!CT58,0)</f>
        <v>0</v>
      </c>
      <c r="AGH55" s="248">
        <f>IF(AGH$6=$AEO$5,成绩录入!CU58,0)</f>
        <v>0</v>
      </c>
      <c r="AGI55" s="248">
        <f>IF(AGI$6=$AEO$5,成绩录入!CV58,0)</f>
        <v>0</v>
      </c>
      <c r="AGJ55" s="248">
        <f>IF(AGJ$6=$AEO$5,成绩录入!CW58,0)</f>
        <v>0</v>
      </c>
      <c r="AGK55" s="248">
        <f>IF(AGK$6=$AEO$5,成绩录入!CX58,0)</f>
        <v>0</v>
      </c>
      <c r="AGL55" s="248">
        <f>IF(AGL$6=$AEO$5,成绩录入!CY58,0)</f>
        <v>0</v>
      </c>
      <c r="AGM55" s="248">
        <f>IF(AGM$6=$AEO$5,成绩录入!CZ58,0)</f>
        <v>0</v>
      </c>
      <c r="AGN55" s="248">
        <f>IF(AGN$6=$AEO$5,成绩录入!DA58,0)</f>
        <v>0</v>
      </c>
      <c r="AGO55" s="248">
        <f>IF(AGO$6=$AEO$5,成绩录入!DB58,0)</f>
        <v>0</v>
      </c>
      <c r="AGP55" s="248">
        <f>IF(AGP$6=$AEO$5,成绩录入!DC58,0)</f>
        <v>0</v>
      </c>
      <c r="AGQ55" s="248">
        <f>IF(AGQ$6=$AEO$5,成绩录入!DD58,0)</f>
        <v>0</v>
      </c>
      <c r="AGR55" s="248">
        <f>IF(AGR$6=$AEO$5,成绩录入!DE58,0)</f>
        <v>0</v>
      </c>
      <c r="AGS55" s="248">
        <f>IF(AGS$6=$AEO$5,成绩录入!DF58,0)</f>
        <v>0</v>
      </c>
      <c r="AGT55" s="248">
        <f>IF(AGT$6=$AEO$5,成绩录入!DG58,0)</f>
        <v>0</v>
      </c>
      <c r="AGU55" s="248">
        <f>IF(AGU$6=$AEO$5,成绩录入!DH58,0)</f>
        <v>0</v>
      </c>
      <c r="AGV55" s="248">
        <f>IF(AGV$6=$AEO$5,成绩录入!DI58,0)</f>
        <v>0</v>
      </c>
      <c r="AGW55" s="248">
        <f>IF(AGW$6=$AEO$5,成绩录入!DJ58,0)</f>
        <v>0</v>
      </c>
      <c r="AGX55" s="248">
        <f>IF(AGX$6=$AEO$5,成绩录入!DK58,0)</f>
        <v>0</v>
      </c>
      <c r="AGY55" s="248">
        <f>IF(AGY$6=$AEO$5,成绩录入!DL58,0)</f>
        <v>0</v>
      </c>
      <c r="AGZ55" s="248">
        <f>IF(AGZ$6=$AEO$5,成绩录入!DM58,0)</f>
        <v>0</v>
      </c>
      <c r="AHA55" s="248">
        <f>IF(AHA$6=$AEO$5,成绩录入!DN58,0)</f>
        <v>0</v>
      </c>
      <c r="AHB55" s="248">
        <f>IF(AHB$6=$AEO$5,成绩录入!DO58,0)</f>
        <v>0</v>
      </c>
      <c r="AHC55" s="248">
        <f>IF(AHC$6=$AEO$5,成绩录入!DP58,0)</f>
        <v>0</v>
      </c>
      <c r="AHD55" s="248">
        <f>IF(AHD$6=$AEO$5,成绩录入!DQ58,0)</f>
        <v>0</v>
      </c>
      <c r="AHE55" s="248">
        <f>IF(AHE$6=$AEO$5,成绩录入!DR58,0)</f>
        <v>0</v>
      </c>
      <c r="AHF55" s="248">
        <f>IF(AHF$6=$AEO$5,成绩录入!DS58,0)</f>
        <v>0</v>
      </c>
      <c r="AHG55" s="248">
        <f>IF(AHG$6=$AEO$5,成绩录入!DT58,0)</f>
        <v>0</v>
      </c>
      <c r="AHH55" s="248">
        <f>IF(AHH$6=$AEO$5,成绩录入!DU58,0)</f>
        <v>0</v>
      </c>
      <c r="AHI55" s="248">
        <f>IF(AHI$6=$AEO$5,成绩录入!DV58,0)</f>
        <v>0</v>
      </c>
      <c r="AHJ55" s="248">
        <f>IF(AHJ$6=$AEO$5,成绩录入!DW58,0)</f>
        <v>0</v>
      </c>
      <c r="AHK55" s="248">
        <f>IF(AHK$6=$AEO$5,成绩录入!DX58,0)</f>
        <v>0</v>
      </c>
      <c r="AHL55" s="248">
        <f>IF(AHL$6=$AEO$5,成绩录入!DY58,0)</f>
        <v>0</v>
      </c>
      <c r="AHM55" s="248">
        <f>IF(AHM$6=$AEO$5,成绩录入!DZ58,0)</f>
        <v>0</v>
      </c>
      <c r="AHN55" s="248">
        <f>IF(AHN$6=$AEO$5,成绩录入!EA58,0)</f>
        <v>0</v>
      </c>
      <c r="AHO55" s="248">
        <f>IF(AHO$6=$AEO$5,成绩录入!EB58,0)</f>
        <v>0</v>
      </c>
      <c r="AHP55" s="248">
        <f>IF(AHP$6=$AEO$5,成绩录入!EC58,0)</f>
        <v>0</v>
      </c>
      <c r="AHQ55" s="248">
        <f>IF(AHQ$6=$AEO$5,成绩录入!ED58,0)</f>
        <v>0</v>
      </c>
      <c r="AHR55" s="248">
        <f>IF(AHR$6=$AEO$5,成绩录入!EE58,0)</f>
        <v>0</v>
      </c>
      <c r="AHS55" s="248">
        <f>IF(AHS$6=$AEO$5,成绩录入!EF58,0)</f>
        <v>0</v>
      </c>
      <c r="AHT55" s="248">
        <f>IF(AHT$6=$AEO$5,成绩录入!EG58,0)</f>
        <v>0</v>
      </c>
      <c r="AHU55" s="248">
        <f>IF(AHU$6=$AEO$5,成绩录入!EH58,0)</f>
        <v>0</v>
      </c>
      <c r="AHV55" s="248">
        <f>IF(AHV$6=$AEO$5,成绩录入!EI58,0)</f>
        <v>0</v>
      </c>
      <c r="AHW55" s="248">
        <f>IF(AHW$6=$AEO$5,成绩录入!EJ58,0)</f>
        <v>0</v>
      </c>
      <c r="AHX55" s="248">
        <f>IF(AHX$6=$AEO$5,成绩录入!EK58,0)</f>
        <v>0</v>
      </c>
      <c r="AHY55" s="248">
        <f>IF(AHY$6=$AEO$5,成绩录入!EL58,0)</f>
        <v>0</v>
      </c>
      <c r="AHZ55" s="248">
        <f>IF(AHZ$6=$AEO$5,成绩录入!EM58,0)</f>
        <v>0</v>
      </c>
      <c r="AIA55" s="248">
        <f>IF(AIA$6=$AEO$5,成绩录入!EN58,0)</f>
        <v>0</v>
      </c>
      <c r="AIB55" s="248">
        <f>IF(AIB$6=$AEO$5,成绩录入!EO58,0)</f>
        <v>0</v>
      </c>
      <c r="AIC55" s="248">
        <f>IF(AIC$6=$AEO$5,成绩录入!EP58,0)</f>
        <v>0</v>
      </c>
      <c r="AID55" s="248">
        <f>IF(AID$6=$AEO$5,成绩录入!EQ58,0)</f>
        <v>0</v>
      </c>
      <c r="AIE55" s="248">
        <f>IF(AIE$6=$AEO$5,成绩录入!ER58,0)</f>
        <v>0</v>
      </c>
      <c r="AIF55" s="248">
        <f>IF(AIF$6=$AEO$5,成绩录入!ES58,0)</f>
        <v>0</v>
      </c>
      <c r="AIG55" s="248">
        <f>IF(AIG$6=$AEO$5,成绩录入!ET58,0)</f>
        <v>0</v>
      </c>
      <c r="AIH55" s="248">
        <f>IF(AIH$6=$AEO$5,成绩录入!EU58,0)</f>
        <v>0</v>
      </c>
      <c r="AII55" s="248">
        <f>IF(AII$6=$AEO$5,成绩录入!EV58,0)</f>
        <v>0</v>
      </c>
      <c r="AIJ55" s="248">
        <f>IF(AIJ$6=$AEO$5,成绩录入!EW58,0)</f>
        <v>0</v>
      </c>
      <c r="AIK55" s="248">
        <f>IF(AIK$6=$AEO$5,成绩录入!EX58,0)</f>
        <v>0</v>
      </c>
      <c r="AIL55" s="218">
        <f t="shared" si="35"/>
        <v>0</v>
      </c>
      <c r="AIN55" s="214" t="str">
        <f>初始录入!A60</f>
        <v/>
      </c>
      <c r="AIO55" s="215">
        <f>初始录入!B60</f>
        <v>0</v>
      </c>
      <c r="AIP55" s="216">
        <f>初始录入!C60</f>
        <v>0</v>
      </c>
      <c r="AIQ55" s="314">
        <f>IF(平时!D53&lt;&gt;"",平时!D53,0)</f>
        <v>0</v>
      </c>
      <c r="AIR55" s="324" t="str">
        <f t="shared" si="89"/>
        <v/>
      </c>
      <c r="AIS55" s="314">
        <f>IF(过程!D53&lt;&gt;"",过程!D53,0)</f>
        <v>0</v>
      </c>
      <c r="AIT55" s="324" t="str">
        <f t="shared" si="90"/>
        <v/>
      </c>
      <c r="AIU55" s="216">
        <f>IF(期末!D53&lt;&gt;"",期末!D53,0)</f>
        <v>0</v>
      </c>
      <c r="AIV55" s="324" t="str">
        <f t="shared" si="91"/>
        <v/>
      </c>
      <c r="AIW55" s="325">
        <f t="shared" si="92"/>
        <v>0</v>
      </c>
      <c r="AIX55" s="314">
        <f>IF(平时!E53&lt;&gt;"",平时!E53,0)</f>
        <v>0</v>
      </c>
      <c r="AIY55" s="324" t="str">
        <f t="shared" si="93"/>
        <v/>
      </c>
      <c r="AIZ55" s="314">
        <f>IF(过程!E53&lt;&gt;"",过程!E53,0)</f>
        <v>0</v>
      </c>
      <c r="AJA55" s="324" t="str">
        <f t="shared" si="94"/>
        <v/>
      </c>
      <c r="AJB55" s="216">
        <f>IF(期末!E53&lt;&gt;"",期末!E53,0)</f>
        <v>0</v>
      </c>
      <c r="AJC55" s="324" t="str">
        <f t="shared" si="95"/>
        <v/>
      </c>
      <c r="AJD55" s="325">
        <f t="shared" si="96"/>
        <v>0</v>
      </c>
      <c r="AJE55" s="314">
        <f>IF(平时!F53&lt;&gt;"",平时!F53,0)</f>
        <v>0</v>
      </c>
      <c r="AJF55" s="324" t="str">
        <f t="shared" si="97"/>
        <v/>
      </c>
      <c r="AJG55" s="314">
        <f>IF(过程!F53&lt;&gt;"",过程!F53,0)</f>
        <v>0</v>
      </c>
      <c r="AJH55" s="324" t="str">
        <f t="shared" si="98"/>
        <v/>
      </c>
      <c r="AJI55" s="216">
        <f>IF(期末!F53&lt;&gt;"",期末!F53,0)</f>
        <v>0</v>
      </c>
      <c r="AJJ55" s="324" t="str">
        <f t="shared" si="99"/>
        <v/>
      </c>
      <c r="AJK55" s="325">
        <f t="shared" si="100"/>
        <v>0</v>
      </c>
      <c r="AJL55" s="314">
        <f>IF(平时!G53&lt;&gt;"",平时!G53,0)</f>
        <v>0</v>
      </c>
      <c r="AJM55" s="324" t="str">
        <f t="shared" si="101"/>
        <v/>
      </c>
      <c r="AJN55" s="314">
        <f>IF(过程!G53&lt;&gt;"",过程!G53,0)</f>
        <v>0</v>
      </c>
      <c r="AJO55" s="324" t="str">
        <f t="shared" si="102"/>
        <v/>
      </c>
      <c r="AJP55" s="216">
        <f>IF(期末!G53&lt;&gt;"",期末!G53,0)</f>
        <v>0</v>
      </c>
      <c r="AJQ55" s="324" t="str">
        <f t="shared" si="103"/>
        <v/>
      </c>
      <c r="AJR55" s="325">
        <f t="shared" si="104"/>
        <v>0</v>
      </c>
      <c r="AJS55" s="314">
        <f>IF(平时!H53&lt;&gt;"",平时!H53,0)</f>
        <v>0</v>
      </c>
      <c r="AJT55" s="324" t="str">
        <f t="shared" si="105"/>
        <v/>
      </c>
      <c r="AJU55" s="314">
        <f>IF(过程!H53&lt;&gt;"",过程!H53,0)</f>
        <v>0</v>
      </c>
      <c r="AJV55" s="324" t="str">
        <f t="shared" si="106"/>
        <v/>
      </c>
      <c r="AJW55" s="216">
        <f>IF(期末!H53&lt;&gt;"",期末!H53,0)</f>
        <v>0</v>
      </c>
      <c r="AJX55" s="324" t="str">
        <f t="shared" si="107"/>
        <v/>
      </c>
      <c r="AJY55" s="326">
        <f t="shared" si="108"/>
        <v>0</v>
      </c>
      <c r="AKA55" s="216" t="str">
        <f>初始录入!A60</f>
        <v/>
      </c>
      <c r="AKB55" s="216">
        <f>初始录入!B60</f>
        <v>0</v>
      </c>
      <c r="AKC55" s="216">
        <f>初始录入!C60</f>
        <v>0</v>
      </c>
      <c r="AKD55" s="327" t="str">
        <f>IF(初始录入!$E60=初始录入!$K$2,达成度!$D68,"")</f>
        <v/>
      </c>
      <c r="AKE55" s="327" t="str">
        <f>IF(初始录入!$E60=初始录入!$K$3,达成度!D68,"")</f>
        <v/>
      </c>
      <c r="AKF55" s="216" t="str">
        <f>IF(初始录入!$E60=初始录入!$K$4,达成度!D68,"")</f>
        <v/>
      </c>
      <c r="AKG55" s="216" t="str">
        <f>IF(初始录入!$E60=初始录入!$K$5,达成度!D68,"")</f>
        <v/>
      </c>
      <c r="AKH55" s="327" t="str">
        <f>IF(初始录入!$E60=初始录入!$K$2,达成度!E68,"")</f>
        <v/>
      </c>
      <c r="AKI55" s="327" t="str">
        <f>IF(初始录入!$E60=初始录入!$K$3,达成度!E68,"")</f>
        <v/>
      </c>
      <c r="AKJ55" s="216" t="str">
        <f>IF(初始录入!$E60=初始录入!$K$4,达成度!E68,"")</f>
        <v/>
      </c>
      <c r="AKK55" s="216" t="str">
        <f>IF(初始录入!$E60=初始录入!$K$5,达成度!E68,"")</f>
        <v/>
      </c>
      <c r="AKL55" s="327" t="str">
        <f>IF(初始录入!$E60=初始录入!$K$2,达成度!F68,"")</f>
        <v/>
      </c>
      <c r="AKM55" s="327" t="str">
        <f>IF(初始录入!$E60=初始录入!$K$3,达成度!F68,"")</f>
        <v/>
      </c>
      <c r="AKN55" s="216" t="str">
        <f>IF(初始录入!$E60=初始录入!$K$4,达成度!F68,"")</f>
        <v/>
      </c>
      <c r="AKO55" s="216" t="str">
        <f>IF(初始录入!$E60=初始录入!$K$5,达成度!F68,"")</f>
        <v/>
      </c>
      <c r="AKP55" s="327" t="str">
        <f>IF(初始录入!$E60=初始录入!$K$2,达成度!H68,"")</f>
        <v/>
      </c>
      <c r="AKQ55" s="327" t="str">
        <f>IF(初始录入!$E60=初始录入!$K$3,达成度!H68,"")</f>
        <v/>
      </c>
      <c r="AKR55" s="216" t="str">
        <f>IF(初始录入!$E60=初始录入!$K$4,达成度!H68,"")</f>
        <v/>
      </c>
      <c r="AKS55" s="216" t="str">
        <f>IF(初始录入!$E60=初始录入!$K$5,达成度!H68,"")</f>
        <v/>
      </c>
      <c r="AKT55" s="327" t="str">
        <f>IF(初始录入!$E60=初始录入!$K$2,达成度!I68,"")</f>
        <v/>
      </c>
      <c r="AKU55" s="327" t="str">
        <f>IF(初始录入!$E60=初始录入!$K$3,达成度!I68,"")</f>
        <v/>
      </c>
      <c r="AKV55" s="216" t="str">
        <f>IF(初始录入!$E60=初始录入!$K$4,达成度!I68,"")</f>
        <v/>
      </c>
      <c r="AKW55" s="216" t="str">
        <f>IF(初始录入!$E60=初始录入!$K$5,达成度!I68,"")</f>
        <v/>
      </c>
      <c r="AKX55" s="327" t="str">
        <f>IF(初始录入!$E60=初始录入!$K$2,达成度!J68,"")</f>
        <v/>
      </c>
      <c r="AKY55" s="327" t="str">
        <f>IF(初始录入!$E60=初始录入!$K$3,达成度!J68,"")</f>
        <v/>
      </c>
      <c r="AKZ55" s="216" t="str">
        <f>IF(初始录入!$E60=初始录入!$K$4,达成度!J68,"")</f>
        <v/>
      </c>
      <c r="ALA55" s="216" t="str">
        <f>IF(初始录入!$E60=初始录入!$K$5,达成度!J68,"")</f>
        <v/>
      </c>
      <c r="ALB55" s="327" t="str">
        <f>IF(初始录入!$E60=初始录入!$K$2,达成度!L68,"")</f>
        <v/>
      </c>
      <c r="ALC55" s="327" t="str">
        <f>IF(初始录入!$E60=初始录入!$K$3,达成度!L68,"")</f>
        <v/>
      </c>
      <c r="ALD55" s="216" t="str">
        <f>IF(初始录入!$E60=初始录入!$K$4,达成度!L68,"")</f>
        <v/>
      </c>
      <c r="ALE55" s="216" t="str">
        <f>IF(初始录入!$E60=初始录入!$K$5,达成度!L68,"")</f>
        <v/>
      </c>
      <c r="ALF55" s="327" t="str">
        <f>IF(初始录入!$E60=初始录入!$K$2,达成度!M68,"")</f>
        <v/>
      </c>
      <c r="ALG55" s="327" t="str">
        <f>IF(初始录入!$E60=初始录入!$K$3,达成度!M68,"")</f>
        <v/>
      </c>
      <c r="ALH55" s="216" t="str">
        <f>IF(初始录入!$E60=初始录入!$K$4,达成度!M68,"")</f>
        <v/>
      </c>
      <c r="ALI55" s="216" t="str">
        <f>IF(初始录入!$E60=初始录入!$K$5,达成度!M68,"")</f>
        <v/>
      </c>
      <c r="ALJ55" s="327" t="str">
        <f>IF(初始录入!$E60=初始录入!$K$2,达成度!N68,"")</f>
        <v/>
      </c>
      <c r="ALK55" s="327" t="str">
        <f>IF(初始录入!$E60=初始录入!$K$3,达成度!N68,"")</f>
        <v/>
      </c>
      <c r="ALL55" s="216" t="str">
        <f>IF(初始录入!$E60=初始录入!$K$4,达成度!N68,"")</f>
        <v/>
      </c>
      <c r="ALM55" s="216" t="str">
        <f>IF(初始录入!$E60=初始录入!$K$5,达成度!N68,"")</f>
        <v/>
      </c>
      <c r="ALN55" s="327" t="str">
        <f>IF(初始录入!$E60=初始录入!$K$2,达成度!P68,"")</f>
        <v/>
      </c>
      <c r="ALO55" s="327" t="str">
        <f>IF(初始录入!$E60=初始录入!$K$3,达成度!P68,"")</f>
        <v/>
      </c>
      <c r="ALP55" s="216" t="str">
        <f>IF(初始录入!$E60=初始录入!$K$4,达成度!P68,"")</f>
        <v/>
      </c>
      <c r="ALQ55" s="216" t="str">
        <f>IF(初始录入!$E60=初始录入!$K$5,达成度!P68,"")</f>
        <v/>
      </c>
      <c r="ALR55" s="327" t="str">
        <f>IF(初始录入!$E60=初始录入!$K$2,达成度!Q68,"")</f>
        <v/>
      </c>
      <c r="ALS55" s="327" t="str">
        <f>IF(初始录入!$E60=初始录入!$K$3,达成度!Q68,"")</f>
        <v/>
      </c>
      <c r="ALT55" s="216" t="str">
        <f>IF(初始录入!$E60=初始录入!$K$4,达成度!Q68,"")</f>
        <v/>
      </c>
      <c r="ALU55" s="216" t="str">
        <f>IF(初始录入!$E60=初始录入!$K$5,达成度!Q68,"")</f>
        <v/>
      </c>
      <c r="ALV55" s="327" t="str">
        <f>IF(初始录入!$E60=初始录入!$K$2,达成度!R68,"")</f>
        <v/>
      </c>
      <c r="ALW55" s="327" t="str">
        <f>IF(初始录入!$E60=初始录入!$K$3,达成度!R68,"")</f>
        <v/>
      </c>
      <c r="ALX55" s="216" t="str">
        <f>IF(初始录入!$E60=初始录入!$K$4,达成度!R68,"")</f>
        <v/>
      </c>
      <c r="ALY55" s="216"/>
      <c r="ALZ55" s="327" t="str">
        <f>IF(初始录入!$E60=初始录入!$K$2,达成度!T68,"")</f>
        <v/>
      </c>
      <c r="AMA55" s="327" t="str">
        <f>IF(初始录入!$E60=初始录入!$K$3,达成度!T68,"")</f>
        <v/>
      </c>
      <c r="AMB55" s="216" t="str">
        <f>IF(初始录入!$E60=初始录入!$K$4,达成度!T68,"")</f>
        <v/>
      </c>
      <c r="AMC55" s="216" t="str">
        <f>IF(初始录入!$E60=初始录入!$K$5,达成度!T68,"")</f>
        <v/>
      </c>
      <c r="AMD55" s="327" t="str">
        <f>IF(初始录入!$E60=初始录入!$K$2,达成度!U68,"")</f>
        <v/>
      </c>
      <c r="AME55" s="327" t="str">
        <f>IF(初始录入!$E60=初始录入!$K$3,达成度!U68,"")</f>
        <v/>
      </c>
      <c r="AMF55" s="216" t="str">
        <f>IF(初始录入!$E60=初始录入!$K$4,达成度!U68,"")</f>
        <v/>
      </c>
      <c r="AMG55" s="216" t="str">
        <f>IF(初始录入!$E60=初始录入!$K$5,达成度!U68,"")</f>
        <v/>
      </c>
      <c r="AMH55" s="327" t="str">
        <f>IF(初始录入!$E60=初始录入!$K$2,达成度!V68,"")</f>
        <v/>
      </c>
      <c r="AMI55" s="327" t="str">
        <f>IF(初始录入!$E60=初始录入!$K$3,达成度!V68,"")</f>
        <v/>
      </c>
      <c r="AMJ55" s="216" t="str">
        <f>IF(初始录入!$E60=初始录入!$K$4,达成度!W68,"")</f>
        <v/>
      </c>
      <c r="AMK55" s="216" t="str">
        <f>IF(初始录入!$E60=初始录入!$K$5,达成度!W68,"")</f>
        <v/>
      </c>
      <c r="AMM55" s="215">
        <f t="shared" si="114"/>
        <v>48</v>
      </c>
      <c r="AMN55" s="222" t="str">
        <f t="shared" si="109"/>
        <v/>
      </c>
      <c r="AMO55" s="325" t="str">
        <f>IF($AMM55&lt;=$H$7,INDEX(达成度!$G$21:$G$170,$AMM55,1),"")</f>
        <v/>
      </c>
      <c r="AMP55" s="325" t="str">
        <f>IF($AMM55&lt;=$H$7,INDEX(达成度!$K$21:$K$170,$AMM55,1),"")</f>
        <v/>
      </c>
      <c r="AMQ55" s="325" t="str">
        <f>IF($AMM55&lt;=$H$7,INDEX(达成度!$O$21:$O$170,$AMM55,1),"")</f>
        <v/>
      </c>
      <c r="AMR55" s="325" t="str">
        <f>IF($AMM55&lt;=$H$7,INDEX(达成度!$S$21:$S$170,$AMM55,1),"")</f>
        <v/>
      </c>
      <c r="AMS55" s="326" t="str">
        <f>IF($AMM55&lt;=$H$7,INDEX(达成度!$W$21:$W$170,$AMM55,1),"")</f>
        <v/>
      </c>
      <c r="AMT55" s="328"/>
      <c r="AMU55" s="336"/>
      <c r="AMV55" s="222" t="str">
        <f t="shared" si="110"/>
        <v/>
      </c>
      <c r="AMW55" s="325" t="str">
        <f>IF($AMM55&lt;=$I$7,INDEX(达成度!$G$21:$G$170,$AMM55+$H$7,1),"")</f>
        <v/>
      </c>
      <c r="AMX55" s="325" t="str">
        <f>IF($AMM55&lt;=$I$7,INDEX(达成度!$K$21:$K$170,$AMM55+$H$7,1),"")</f>
        <v/>
      </c>
      <c r="AMY55" s="325" t="str">
        <f>IF($AMM55&lt;=$I$7,INDEX(达成度!$O$21:$O$170,$AMM55+$H$7,1),"")</f>
        <v/>
      </c>
      <c r="AMZ55" s="325" t="str">
        <f>IF($AMM55&lt;=$I$7,INDEX(达成度!$S$21:$S$170,$AMM55+$H$7,1),"")</f>
        <v/>
      </c>
      <c r="ANA55" s="326" t="str">
        <f>IF($AMM55&lt;=$I$7,INDEX(达成度!$W$21:$W$170,$AMM55+$H$7,1),"")</f>
        <v/>
      </c>
      <c r="ANB55" s="206"/>
      <c r="ANC55" s="215"/>
      <c r="AND55" s="216" t="str">
        <f t="shared" si="111"/>
        <v/>
      </c>
      <c r="ANE55" s="325" t="str">
        <f>IF($AMM55&lt;=$J$7,INDEX(达成度!$G$21:$G$170,$AMM55+$H$7+$I$7,1),"")</f>
        <v/>
      </c>
      <c r="ANF55" s="325" t="str">
        <f>IF($AMM55&lt;=$J$7,INDEX(达成度!$K$21:$K$170,$AMM55+$H$7+$I$7,1),"")</f>
        <v/>
      </c>
      <c r="ANG55" s="325" t="str">
        <f>IF($AMM55&lt;=$J$7,INDEX(达成度!$O$21:$O$170,$AMM55+$H$7+$I$7,1),"")</f>
        <v/>
      </c>
      <c r="ANH55" s="325" t="str">
        <f>IF($AMM55&lt;=$J$7,INDEX(达成度!$S$21:$S$170,$AMM55+$H$7+$I$7,1),"")</f>
        <v/>
      </c>
      <c r="ANI55" s="326" t="str">
        <f>IF($AMM55&lt;=$J$7,INDEX(达成度!$W$21:$W$170,$AMM55+$H$7+$I$7,1),"")</f>
        <v/>
      </c>
      <c r="ANK55" s="215"/>
      <c r="ANL55" s="216" t="str">
        <f t="shared" si="112"/>
        <v/>
      </c>
      <c r="ANM55" s="325" t="str">
        <f>IF($AMM55&lt;=$K$7,INDEX(达成度!$G$21:$G$170,$AMM55+$H$7+$I$7+$J$7,1),"")</f>
        <v/>
      </c>
      <c r="ANN55" s="325" t="str">
        <f>IF($AMM55&lt;=$K$7,INDEX(达成度!$K$21:$K$170,$AMM55+$H$7+$I$7+$J$7,1),"")</f>
        <v/>
      </c>
      <c r="ANO55" s="325" t="str">
        <f>IF($AMM55&lt;=$K$7,INDEX(达成度!$O$21:$O$170,$AMM55+$H$7+$I$7+$J$7,1),"")</f>
        <v/>
      </c>
      <c r="ANP55" s="325" t="str">
        <f>IF($AMM55&lt;=$K$7,INDEX(达成度!$S$21:$S$170,$AMM55+$H$7+$I$7+$J$7,1),"")</f>
        <v/>
      </c>
      <c r="ANQ55" s="326" t="str">
        <f>IF($AMM55&lt;=$K$7,INDEX(达成度!$W$21:$W$170,$AMM55+$H$7+$I$7+$J$7,1),"")</f>
        <v/>
      </c>
    </row>
    <row r="56" ht="18" customHeight="1" spans="1:1024 1025:1057">
      <c r="A56" s="215" t="str">
        <f>初始录入!A61</f>
        <v/>
      </c>
      <c r="B56" s="216" t="str">
        <f>IF(初始录入!B61&lt;&gt;"",初始录入!B61,"")</f>
        <v/>
      </c>
      <c r="C56" s="216" t="str">
        <f>IF(初始录入!C61&lt;&gt;"",初始录入!C61,"")</f>
        <v/>
      </c>
      <c r="D56" s="216" t="str">
        <f>IF(初始录入!D61&lt;&gt;"",初始录入!D61,"")</f>
        <v/>
      </c>
      <c r="E56" s="218" t="str">
        <f>IF(初始录入!E61&lt;&gt;"",初始录入!E61,"")</f>
        <v/>
      </c>
      <c r="G56" s="330"/>
      <c r="H56" s="295">
        <f>IF(初始录入!E61=H$6,1,0)</f>
        <v>0</v>
      </c>
      <c r="I56" s="295">
        <f>IF(初始录入!E61=I$6,1,0)</f>
        <v>0</v>
      </c>
      <c r="J56" s="295">
        <f>IF(初始录入!E61=J$6,1,0)</f>
        <v>0</v>
      </c>
      <c r="K56" s="321">
        <f>IF(初始录入!E61=K$6,1,0)</f>
        <v>0</v>
      </c>
      <c r="L56" s="28"/>
      <c r="X56" s="28"/>
      <c r="Y56" s="294">
        <v>100</v>
      </c>
      <c r="Z56" s="295">
        <f>成绩录入!$F$7</f>
        <v>0</v>
      </c>
      <c r="AA56" s="295">
        <f>成绩录入!F59</f>
        <v>0</v>
      </c>
      <c r="AB56" s="296">
        <f>IF(初始录入!$M$7&lt;&gt;"",IF(成绩录入!$F$7&lt;&gt;"",IF(初始录入!$P$7="次数",AA56/Z56*Y56,成绩录入!F59),0),0)</f>
        <v>0</v>
      </c>
      <c r="AC56" s="297">
        <f t="shared" si="161"/>
        <v>0</v>
      </c>
      <c r="AD56" s="297">
        <f t="shared" si="162"/>
        <v>0</v>
      </c>
      <c r="AE56" s="297">
        <f t="shared" si="163"/>
        <v>0</v>
      </c>
      <c r="AF56" s="297">
        <f t="shared" si="164"/>
        <v>0</v>
      </c>
      <c r="AG56" s="297">
        <f t="shared" si="165"/>
        <v>0</v>
      </c>
      <c r="AH56" s="298">
        <f t="shared" si="37"/>
        <v>0</v>
      </c>
      <c r="AI56" s="28"/>
      <c r="AJ56" s="260">
        <f>成绩录入!I59</f>
        <v>0</v>
      </c>
      <c r="AK56" s="248">
        <f>成绩录入!J59</f>
        <v>0</v>
      </c>
      <c r="AL56" s="248">
        <f>成绩录入!K59</f>
        <v>0</v>
      </c>
      <c r="AM56" s="248">
        <f>成绩录入!L59</f>
        <v>0</v>
      </c>
      <c r="AN56" s="248">
        <f>成绩录入!M59</f>
        <v>0</v>
      </c>
      <c r="AO56" s="298">
        <f t="shared" si="38"/>
        <v>0</v>
      </c>
      <c r="AP56" s="299"/>
      <c r="AQ56" s="260">
        <f>成绩录入!I59</f>
        <v>0</v>
      </c>
      <c r="AR56" s="248">
        <f>成绩录入!J59</f>
        <v>0</v>
      </c>
      <c r="AS56" s="248">
        <f>成绩录入!K59</f>
        <v>0</v>
      </c>
      <c r="AT56" s="248">
        <f>成绩录入!L59</f>
        <v>0</v>
      </c>
      <c r="AU56" s="248">
        <f>成绩录入!M59</f>
        <v>0</v>
      </c>
      <c r="AV56" s="298">
        <f t="shared" si="39"/>
        <v>0</v>
      </c>
      <c r="AW56" s="299"/>
      <c r="AX56" s="260">
        <f>成绩录入!I59</f>
        <v>0</v>
      </c>
      <c r="AY56" s="248">
        <f>成绩录入!J59</f>
        <v>0</v>
      </c>
      <c r="AZ56" s="248">
        <f>成绩录入!K59</f>
        <v>0</v>
      </c>
      <c r="BA56" s="248">
        <f>成绩录入!L59</f>
        <v>0</v>
      </c>
      <c r="BB56" s="248">
        <f>成绩录入!M59</f>
        <v>0</v>
      </c>
      <c r="BC56" s="298">
        <f t="shared" si="40"/>
        <v>0</v>
      </c>
      <c r="BD56" s="299"/>
      <c r="BE56" s="260">
        <f>成绩录入!I59</f>
        <v>0</v>
      </c>
      <c r="BF56" s="248">
        <f>成绩录入!J59</f>
        <v>0</v>
      </c>
      <c r="BG56" s="248">
        <f>成绩录入!K59</f>
        <v>0</v>
      </c>
      <c r="BH56" s="248">
        <f>成绩录入!L59</f>
        <v>0</v>
      </c>
      <c r="BI56" s="248">
        <f>成绩录入!M59</f>
        <v>0</v>
      </c>
      <c r="BJ56" s="298">
        <f t="shared" si="41"/>
        <v>0</v>
      </c>
      <c r="BK56" s="299"/>
      <c r="BL56" s="260">
        <f>成绩录入!I59</f>
        <v>0</v>
      </c>
      <c r="BM56" s="248">
        <f>成绩录入!J59</f>
        <v>0</v>
      </c>
      <c r="BN56" s="248">
        <f>成绩录入!K59</f>
        <v>0</v>
      </c>
      <c r="BO56" s="248">
        <f>成绩录入!L59</f>
        <v>0</v>
      </c>
      <c r="BP56" s="248">
        <f>成绩录入!M59</f>
        <v>0</v>
      </c>
      <c r="BQ56" s="298">
        <f t="shared" si="42"/>
        <v>0</v>
      </c>
      <c r="BR56" s="300"/>
      <c r="BS56" s="260">
        <f>成绩录入!P59</f>
        <v>0</v>
      </c>
      <c r="BT56" s="248">
        <f>成绩录入!Q59</f>
        <v>0</v>
      </c>
      <c r="BU56" s="248">
        <f>成绩录入!R59</f>
        <v>0</v>
      </c>
      <c r="BV56" s="248">
        <f>成绩录入!S59</f>
        <v>0</v>
      </c>
      <c r="BW56" s="248">
        <f>成绩录入!T59</f>
        <v>0</v>
      </c>
      <c r="BX56" s="248">
        <f>成绩录入!U59</f>
        <v>0</v>
      </c>
      <c r="BY56" s="248">
        <f>成绩录入!V59</f>
        <v>0</v>
      </c>
      <c r="BZ56" s="248">
        <f>成绩录入!W59</f>
        <v>0</v>
      </c>
      <c r="CA56" s="248">
        <f>成绩录入!X59</f>
        <v>0</v>
      </c>
      <c r="CB56" s="248">
        <f>成绩录入!Y59</f>
        <v>0</v>
      </c>
      <c r="CC56" s="298">
        <f t="shared" si="43"/>
        <v>0</v>
      </c>
      <c r="CD56" s="299"/>
      <c r="CE56" s="260">
        <f>成绩录入!P59</f>
        <v>0</v>
      </c>
      <c r="CF56" s="248">
        <f>成绩录入!Q59</f>
        <v>0</v>
      </c>
      <c r="CG56" s="248">
        <f>成绩录入!R59</f>
        <v>0</v>
      </c>
      <c r="CH56" s="248">
        <f>成绩录入!S59</f>
        <v>0</v>
      </c>
      <c r="CI56" s="248">
        <f>成绩录入!T59</f>
        <v>0</v>
      </c>
      <c r="CJ56" s="248">
        <f>成绩录入!U59</f>
        <v>0</v>
      </c>
      <c r="CK56" s="248">
        <f>成绩录入!V59</f>
        <v>0</v>
      </c>
      <c r="CL56" s="248">
        <f>成绩录入!W59</f>
        <v>0</v>
      </c>
      <c r="CM56" s="248">
        <f>成绩录入!X59</f>
        <v>0</v>
      </c>
      <c r="CN56" s="248">
        <f>成绩录入!Y59</f>
        <v>0</v>
      </c>
      <c r="CO56" s="298">
        <f t="shared" si="44"/>
        <v>0</v>
      </c>
      <c r="CP56" s="299"/>
      <c r="CQ56" s="260">
        <f>成绩录入!P59</f>
        <v>0</v>
      </c>
      <c r="CR56" s="248">
        <f>成绩录入!Q59</f>
        <v>0</v>
      </c>
      <c r="CS56" s="248">
        <f>成绩录入!R59</f>
        <v>0</v>
      </c>
      <c r="CT56" s="248">
        <f>成绩录入!S59</f>
        <v>0</v>
      </c>
      <c r="CU56" s="248">
        <f>成绩录入!T59</f>
        <v>0</v>
      </c>
      <c r="CV56" s="248">
        <f>成绩录入!U59</f>
        <v>0</v>
      </c>
      <c r="CW56" s="248">
        <f>成绩录入!V59</f>
        <v>0</v>
      </c>
      <c r="CX56" s="248">
        <f>成绩录入!W59</f>
        <v>0</v>
      </c>
      <c r="CY56" s="248">
        <f>成绩录入!X59</f>
        <v>0</v>
      </c>
      <c r="CZ56" s="248">
        <f>成绩录入!Y59</f>
        <v>0</v>
      </c>
      <c r="DA56" s="298">
        <f t="shared" si="45"/>
        <v>0</v>
      </c>
      <c r="DB56" s="299"/>
      <c r="DC56" s="260">
        <f>成绩录入!P59</f>
        <v>0</v>
      </c>
      <c r="DD56" s="248">
        <f>成绩录入!Q59</f>
        <v>0</v>
      </c>
      <c r="DE56" s="248">
        <f>成绩录入!R59</f>
        <v>0</v>
      </c>
      <c r="DF56" s="248">
        <f>成绩录入!S59</f>
        <v>0</v>
      </c>
      <c r="DG56" s="248">
        <f>成绩录入!T59</f>
        <v>0</v>
      </c>
      <c r="DH56" s="248">
        <f>成绩录入!U59</f>
        <v>0</v>
      </c>
      <c r="DI56" s="248">
        <f>成绩录入!V59</f>
        <v>0</v>
      </c>
      <c r="DJ56" s="248">
        <f>成绩录入!W59</f>
        <v>0</v>
      </c>
      <c r="DK56" s="248">
        <f>成绩录入!X59</f>
        <v>0</v>
      </c>
      <c r="DL56" s="248">
        <f>成绩录入!Y59</f>
        <v>0</v>
      </c>
      <c r="DM56" s="298">
        <f t="shared" si="46"/>
        <v>0</v>
      </c>
      <c r="DN56" s="299"/>
      <c r="DO56" s="260">
        <f>成绩录入!P59</f>
        <v>0</v>
      </c>
      <c r="DP56" s="248">
        <f>成绩录入!Q59</f>
        <v>0</v>
      </c>
      <c r="DQ56" s="248">
        <f>成绩录入!R59</f>
        <v>0</v>
      </c>
      <c r="DR56" s="248">
        <f>成绩录入!S59</f>
        <v>0</v>
      </c>
      <c r="DS56" s="248">
        <f>成绩录入!T59</f>
        <v>0</v>
      </c>
      <c r="DT56" s="248">
        <f>成绩录入!U59</f>
        <v>0</v>
      </c>
      <c r="DU56" s="248">
        <f>成绩录入!V59</f>
        <v>0</v>
      </c>
      <c r="DV56" s="248">
        <f>成绩录入!W59</f>
        <v>0</v>
      </c>
      <c r="DW56" s="248">
        <f>成绩录入!X59</f>
        <v>0</v>
      </c>
      <c r="DX56" s="248">
        <f>成绩录入!Y59</f>
        <v>0</v>
      </c>
      <c r="DY56" s="298">
        <f t="shared" si="47"/>
        <v>0</v>
      </c>
      <c r="DZ56" s="299"/>
      <c r="EA56" s="301" t="e">
        <f t="shared" si="48"/>
        <v>#DIV/0!</v>
      </c>
      <c r="EB56" s="297" t="e">
        <f t="shared" si="49"/>
        <v>#DIV/0!</v>
      </c>
      <c r="EC56" s="297" t="e">
        <f t="shared" si="50"/>
        <v>#DIV/0!</v>
      </c>
      <c r="ED56" s="297" t="e">
        <f t="shared" si="51"/>
        <v>#DIV/0!</v>
      </c>
      <c r="EE56" s="297" t="e">
        <f t="shared" si="52"/>
        <v>#DIV/0!</v>
      </c>
      <c r="EF56" s="302" t="e">
        <f t="shared" si="53"/>
        <v>#DIV/0!</v>
      </c>
      <c r="EG56" s="303"/>
      <c r="EH56" s="304">
        <f t="shared" si="54"/>
        <v>0</v>
      </c>
      <c r="EI56" s="296">
        <f>成绩录入!I59</f>
        <v>0</v>
      </c>
      <c r="EJ56" s="296">
        <f>成绩录入!J59</f>
        <v>0</v>
      </c>
      <c r="EK56" s="296">
        <f>成绩录入!K59</f>
        <v>0</v>
      </c>
      <c r="EL56" s="296">
        <f>成绩录入!L59</f>
        <v>0</v>
      </c>
      <c r="EM56" s="296">
        <f>成绩录入!M59</f>
        <v>0</v>
      </c>
      <c r="EN56" s="296">
        <f>成绩录入!P59</f>
        <v>0</v>
      </c>
      <c r="EO56" s="296">
        <f>成绩录入!Q59</f>
        <v>0</v>
      </c>
      <c r="EP56" s="296">
        <f>成绩录入!R59</f>
        <v>0</v>
      </c>
      <c r="EQ56" s="296">
        <f>成绩录入!S59</f>
        <v>0</v>
      </c>
      <c r="ER56" s="296">
        <f>成绩录入!T59</f>
        <v>0</v>
      </c>
      <c r="ES56" s="296">
        <f>成绩录入!U59</f>
        <v>0</v>
      </c>
      <c r="ET56" s="296">
        <f>成绩录入!V59</f>
        <v>0</v>
      </c>
      <c r="EU56" s="296">
        <f>成绩录入!W59</f>
        <v>0</v>
      </c>
      <c r="EV56" s="296">
        <f>成绩录入!X59</f>
        <v>0</v>
      </c>
      <c r="EW56" s="302">
        <f>成绩录入!Y59</f>
        <v>0</v>
      </c>
      <c r="EX56" s="303"/>
      <c r="EY56" s="304" t="str">
        <f t="shared" si="170"/>
        <v/>
      </c>
      <c r="EZ56" s="296" t="str">
        <f t="shared" si="170"/>
        <v/>
      </c>
      <c r="FA56" s="296" t="str">
        <f t="shared" si="170"/>
        <v/>
      </c>
      <c r="FB56" s="296" t="str">
        <f t="shared" si="170"/>
        <v/>
      </c>
      <c r="FC56" s="302">
        <f>成绩录入!AB59</f>
        <v>0</v>
      </c>
      <c r="FD56" s="303"/>
      <c r="FE56" s="304" t="str">
        <f t="shared" si="56"/>
        <v>√</v>
      </c>
      <c r="FF56" s="296" t="str">
        <f t="shared" si="57"/>
        <v>√</v>
      </c>
      <c r="FG56" s="296" t="str">
        <f t="shared" si="58"/>
        <v>√</v>
      </c>
      <c r="FH56" s="296" t="str">
        <f t="shared" si="59"/>
        <v>√</v>
      </c>
      <c r="FI56" s="302" t="str">
        <f t="shared" si="60"/>
        <v>√</v>
      </c>
      <c r="FJ56" s="299"/>
      <c r="FK56" s="260">
        <f>成绩录入!AB59</f>
        <v>0</v>
      </c>
      <c r="FL56" s="248">
        <f>成绩录入!AC59</f>
        <v>0</v>
      </c>
      <c r="FM56" s="248">
        <f>成绩录入!AD59</f>
        <v>0</v>
      </c>
      <c r="FN56" s="248">
        <f>成绩录入!AE59</f>
        <v>0</v>
      </c>
      <c r="FO56" s="248">
        <f>成绩录入!AF59</f>
        <v>0</v>
      </c>
      <c r="FP56" s="248">
        <f>成绩录入!AG59</f>
        <v>0</v>
      </c>
      <c r="FQ56" s="298">
        <f t="shared" si="61"/>
        <v>0</v>
      </c>
      <c r="FR56" s="299"/>
      <c r="FS56" s="260">
        <f>成绩录入!AB59</f>
        <v>0</v>
      </c>
      <c r="FT56" s="248">
        <f>成绩录入!AC59</f>
        <v>0</v>
      </c>
      <c r="FU56" s="248">
        <f>成绩录入!AD59</f>
        <v>0</v>
      </c>
      <c r="FV56" s="248">
        <f>成绩录入!AE59</f>
        <v>0</v>
      </c>
      <c r="FW56" s="248">
        <f>成绩录入!AF59</f>
        <v>0</v>
      </c>
      <c r="FX56" s="333">
        <f>成绩录入!AG59</f>
        <v>0</v>
      </c>
      <c r="FY56" s="298">
        <f t="shared" si="62"/>
        <v>0</v>
      </c>
      <c r="FZ56" s="299"/>
      <c r="GA56" s="260">
        <f>成绩录入!AB59</f>
        <v>0</v>
      </c>
      <c r="GB56" s="248">
        <f>成绩录入!AC59</f>
        <v>0</v>
      </c>
      <c r="GC56" s="248">
        <f>成绩录入!AD59</f>
        <v>0</v>
      </c>
      <c r="GD56" s="248">
        <f>成绩录入!AE59</f>
        <v>0</v>
      </c>
      <c r="GE56" s="248">
        <f>成绩录入!AF59</f>
        <v>0</v>
      </c>
      <c r="GF56" s="248">
        <f>成绩录入!AG59</f>
        <v>0</v>
      </c>
      <c r="GG56" s="298">
        <f t="shared" si="63"/>
        <v>0</v>
      </c>
      <c r="GH56" s="299"/>
      <c r="GI56" s="260">
        <f>成绩录入!AB59</f>
        <v>0</v>
      </c>
      <c r="GJ56" s="248">
        <f>成绩录入!AC59</f>
        <v>0</v>
      </c>
      <c r="GK56" s="248">
        <f>成绩录入!AD59</f>
        <v>0</v>
      </c>
      <c r="GL56" s="248">
        <f>成绩录入!AE59</f>
        <v>0</v>
      </c>
      <c r="GM56" s="248">
        <f>成绩录入!AF59</f>
        <v>0</v>
      </c>
      <c r="GN56" s="248">
        <f>成绩录入!AG59</f>
        <v>0</v>
      </c>
      <c r="GO56" s="298">
        <f t="shared" si="64"/>
        <v>0</v>
      </c>
      <c r="GP56" s="299"/>
      <c r="GQ56" s="260">
        <f>成绩录入!AB59</f>
        <v>0</v>
      </c>
      <c r="GR56" s="248">
        <f>成绩录入!AC59</f>
        <v>0</v>
      </c>
      <c r="GS56" s="248">
        <f>成绩录入!AD59</f>
        <v>0</v>
      </c>
      <c r="GT56" s="248">
        <f>成绩录入!AE59</f>
        <v>0</v>
      </c>
      <c r="GU56" s="248">
        <f>成绩录入!AF59</f>
        <v>0</v>
      </c>
      <c r="GV56" s="248">
        <f>成绩录入!AG59</f>
        <v>0</v>
      </c>
      <c r="GW56" s="298">
        <f t="shared" si="65"/>
        <v>0</v>
      </c>
      <c r="GX56" s="299"/>
      <c r="GY56" s="247">
        <f>成绩录入!AJ59</f>
        <v>0</v>
      </c>
      <c r="GZ56" s="248">
        <f>成绩录入!AK59</f>
        <v>0</v>
      </c>
      <c r="HA56" s="248">
        <f>成绩录入!AL59</f>
        <v>0</v>
      </c>
      <c r="HB56" s="248">
        <f>成绩录入!AM59</f>
        <v>0</v>
      </c>
      <c r="HC56" s="248">
        <f>成绩录入!AN59</f>
        <v>0</v>
      </c>
      <c r="HD56" s="248">
        <f>成绩录入!AO59</f>
        <v>0</v>
      </c>
      <c r="HE56" s="310">
        <f t="shared" si="171"/>
        <v>0</v>
      </c>
      <c r="HF56" s="299"/>
      <c r="HG56" s="247">
        <f>成绩录入!AJ59</f>
        <v>0</v>
      </c>
      <c r="HH56" s="248">
        <f>成绩录入!AK59</f>
        <v>0</v>
      </c>
      <c r="HI56" s="248">
        <f>成绩录入!AL59</f>
        <v>0</v>
      </c>
      <c r="HJ56" s="248">
        <f>成绩录入!AM59</f>
        <v>0</v>
      </c>
      <c r="HK56" s="248">
        <f>成绩录入!AN59</f>
        <v>0</v>
      </c>
      <c r="HL56" s="248">
        <f>成绩录入!AO59</f>
        <v>0</v>
      </c>
      <c r="HM56" s="310">
        <f t="shared" si="172"/>
        <v>0</v>
      </c>
      <c r="HN56" s="299"/>
      <c r="HO56" s="247">
        <f>成绩录入!AJ59</f>
        <v>0</v>
      </c>
      <c r="HP56" s="248">
        <f>成绩录入!AK59</f>
        <v>0</v>
      </c>
      <c r="HQ56" s="248">
        <f>成绩录入!AL59</f>
        <v>0</v>
      </c>
      <c r="HR56" s="248">
        <f>成绩录入!AM59</f>
        <v>0</v>
      </c>
      <c r="HS56" s="248">
        <f>成绩录入!AN59</f>
        <v>0</v>
      </c>
      <c r="HT56" s="248">
        <f>成绩录入!AO59</f>
        <v>0</v>
      </c>
      <c r="HU56" s="310">
        <f t="shared" si="173"/>
        <v>0</v>
      </c>
      <c r="HV56" s="299"/>
      <c r="HW56" s="247">
        <f>成绩录入!AJ59</f>
        <v>0</v>
      </c>
      <c r="HX56" s="248">
        <f>成绩录入!AK59</f>
        <v>0</v>
      </c>
      <c r="HY56" s="248">
        <f>成绩录入!AL59</f>
        <v>0</v>
      </c>
      <c r="HZ56" s="248">
        <f>成绩录入!AM59</f>
        <v>0</v>
      </c>
      <c r="IA56" s="248">
        <f>成绩录入!AN59</f>
        <v>0</v>
      </c>
      <c r="IB56" s="248">
        <f>成绩录入!AO59</f>
        <v>0</v>
      </c>
      <c r="IC56" s="310">
        <f t="shared" si="174"/>
        <v>0</v>
      </c>
      <c r="ID56" s="299"/>
      <c r="IE56" s="247">
        <f>成绩录入!AJ59</f>
        <v>0</v>
      </c>
      <c r="IF56" s="248">
        <f>成绩录入!AK59</f>
        <v>0</v>
      </c>
      <c r="IG56" s="248">
        <f>成绩录入!AL59</f>
        <v>0</v>
      </c>
      <c r="IH56" s="248">
        <f>成绩录入!AM59</f>
        <v>0</v>
      </c>
      <c r="II56" s="248">
        <f>成绩录入!AN59</f>
        <v>0</v>
      </c>
      <c r="IJ56" s="248">
        <f>成绩录入!AO59</f>
        <v>0</v>
      </c>
      <c r="IK56" s="310">
        <f t="shared" si="175"/>
        <v>0</v>
      </c>
      <c r="IL56" s="299"/>
      <c r="IM56" s="313" t="e">
        <f t="shared" si="71"/>
        <v>#DIV/0!</v>
      </c>
      <c r="IN56" s="314" t="e">
        <f t="shared" si="72"/>
        <v>#DIV/0!</v>
      </c>
      <c r="IO56" s="314" t="e">
        <f t="shared" si="73"/>
        <v>#DIV/0!</v>
      </c>
      <c r="IP56" s="314" t="e">
        <f t="shared" si="74"/>
        <v>#DIV/0!</v>
      </c>
      <c r="IQ56" s="314" t="e">
        <f t="shared" si="75"/>
        <v>#DIV/0!</v>
      </c>
      <c r="IR56" s="315" t="e">
        <f t="shared" si="76"/>
        <v>#DIV/0!</v>
      </c>
      <c r="IS56" s="316"/>
      <c r="IT56" s="214">
        <f>成绩录入!AR59</f>
        <v>0</v>
      </c>
      <c r="IU56" s="216">
        <f>成绩录入!AS59</f>
        <v>0</v>
      </c>
      <c r="IV56" s="216">
        <f>成绩录入!AT59</f>
        <v>0</v>
      </c>
      <c r="IW56" s="216">
        <f>成绩录入!AU59</f>
        <v>0</v>
      </c>
      <c r="IX56" s="216">
        <f>成绩录入!AV59</f>
        <v>0</v>
      </c>
      <c r="IY56" s="216">
        <f>成绩录入!AW59</f>
        <v>0</v>
      </c>
      <c r="IZ56" s="298">
        <f t="shared" si="77"/>
        <v>0</v>
      </c>
      <c r="JA56" s="299"/>
      <c r="JB56" s="317">
        <f>成绩录入!AR59</f>
        <v>0</v>
      </c>
      <c r="JC56" s="216">
        <f>成绩录入!AS59</f>
        <v>0</v>
      </c>
      <c r="JD56" s="216">
        <f>成绩录入!AT59</f>
        <v>0</v>
      </c>
      <c r="JE56" s="216">
        <f>成绩录入!AU59</f>
        <v>0</v>
      </c>
      <c r="JF56" s="216">
        <f>成绩录入!AV59</f>
        <v>0</v>
      </c>
      <c r="JG56" s="216">
        <f>成绩录入!AW59</f>
        <v>0</v>
      </c>
      <c r="JH56" s="298">
        <f t="shared" si="78"/>
        <v>0</v>
      </c>
      <c r="JI56" s="299"/>
      <c r="JJ56" s="248">
        <f>成绩录入!AR59</f>
        <v>0</v>
      </c>
      <c r="JK56" s="248">
        <f>成绩录入!AS59</f>
        <v>0</v>
      </c>
      <c r="JL56" s="248">
        <f>成绩录入!AT59</f>
        <v>0</v>
      </c>
      <c r="JM56" s="248">
        <f>成绩录入!AU59</f>
        <v>0</v>
      </c>
      <c r="JN56" s="248">
        <f>成绩录入!AV59</f>
        <v>0</v>
      </c>
      <c r="JO56" s="248">
        <f>成绩录入!AW59</f>
        <v>0</v>
      </c>
      <c r="JP56" s="298">
        <f t="shared" si="79"/>
        <v>0</v>
      </c>
      <c r="JQ56" s="299"/>
      <c r="JR56" s="308">
        <f>成绩录入!AR59</f>
        <v>0</v>
      </c>
      <c r="JS56" s="248">
        <f>成绩录入!AS59</f>
        <v>0</v>
      </c>
      <c r="JT56" s="248">
        <f>成绩录入!AT59</f>
        <v>0</v>
      </c>
      <c r="JU56" s="248">
        <f>成绩录入!AU59</f>
        <v>0</v>
      </c>
      <c r="JV56" s="248">
        <f>成绩录入!AV59</f>
        <v>0</v>
      </c>
      <c r="JW56" s="248">
        <f>成绩录入!AW59</f>
        <v>0</v>
      </c>
      <c r="JX56" s="298">
        <f t="shared" si="80"/>
        <v>0</v>
      </c>
      <c r="JY56" s="299"/>
      <c r="JZ56" s="308">
        <f>成绩录入!AR59</f>
        <v>0</v>
      </c>
      <c r="KA56" s="248">
        <f>成绩录入!AS59</f>
        <v>0</v>
      </c>
      <c r="KB56" s="248">
        <f>成绩录入!AT59</f>
        <v>0</v>
      </c>
      <c r="KC56" s="248">
        <f>成绩录入!AU59</f>
        <v>0</v>
      </c>
      <c r="KD56" s="248">
        <f>成绩录入!AV59</f>
        <v>0</v>
      </c>
      <c r="KE56" s="248">
        <f>成绩录入!AW59</f>
        <v>0</v>
      </c>
      <c r="KF56" s="298">
        <f t="shared" si="81"/>
        <v>0</v>
      </c>
      <c r="KG56" s="299"/>
      <c r="KH56" s="313">
        <f t="shared" si="166"/>
        <v>0</v>
      </c>
      <c r="KI56" s="314">
        <f t="shared" si="82"/>
        <v>0</v>
      </c>
      <c r="KJ56" s="314">
        <f t="shared" si="83"/>
        <v>0</v>
      </c>
      <c r="KK56" s="314">
        <f t="shared" si="84"/>
        <v>0</v>
      </c>
      <c r="KL56" s="314">
        <f t="shared" si="85"/>
        <v>0</v>
      </c>
      <c r="KM56" s="315">
        <f t="shared" si="86"/>
        <v>0</v>
      </c>
      <c r="KN56" s="90"/>
      <c r="KO56" s="294">
        <f>IF(总评!G54&lt;60,1,0)</f>
        <v>0</v>
      </c>
      <c r="KP56" s="295">
        <f t="shared" si="167"/>
        <v>0</v>
      </c>
      <c r="KQ56" s="295">
        <f t="shared" si="168"/>
        <v>0</v>
      </c>
      <c r="KR56" s="321">
        <f t="shared" si="169"/>
        <v>0</v>
      </c>
      <c r="KS56" s="321">
        <f t="shared" si="87"/>
        <v>0</v>
      </c>
      <c r="KT56" s="27"/>
      <c r="KU56" s="27"/>
      <c r="KV56" s="27"/>
      <c r="KW56" s="27"/>
      <c r="KX56" s="27"/>
      <c r="KY56" s="27"/>
      <c r="KZ56" s="27"/>
      <c r="LA56" s="27"/>
      <c r="LB56" s="27"/>
      <c r="LC56" s="27"/>
      <c r="OT56" s="247">
        <f>IF(OT$6=$OS$5,成绩录入!BC59,0)</f>
        <v>0</v>
      </c>
      <c r="OU56" s="248">
        <f>IF(OU$6=$OS$5,成绩录入!BD59,0)</f>
        <v>0</v>
      </c>
      <c r="OV56" s="248">
        <f>IF(OV$6=$OS$5,成绩录入!BE59,0)</f>
        <v>0</v>
      </c>
      <c r="OW56" s="248">
        <f>IF(OW$6=$OS$5,成绩录入!BF59,0)</f>
        <v>0</v>
      </c>
      <c r="OX56" s="248">
        <f>IF(OX$6=$OS$5,成绩录入!BG59,0)</f>
        <v>0</v>
      </c>
      <c r="OY56" s="248">
        <f>IF(OY$6=$OS$5,成绩录入!BH59,0)</f>
        <v>0</v>
      </c>
      <c r="OZ56" s="248">
        <f>IF(OZ$6=$OS$5,成绩录入!BI59,0)</f>
        <v>0</v>
      </c>
      <c r="PA56" s="248">
        <f>IF(PA$6=$OS$5,成绩录入!BJ59,0)</f>
        <v>0</v>
      </c>
      <c r="PB56" s="248">
        <f>IF(PB$6=$OS$5,成绩录入!BK59,0)</f>
        <v>0</v>
      </c>
      <c r="PC56" s="248">
        <f>IF(PC$6=$OS$5,成绩录入!BL59,0)</f>
        <v>0</v>
      </c>
      <c r="PD56" s="248">
        <f>IF(PD$6=$OS$5,成绩录入!BM59,0)</f>
        <v>0</v>
      </c>
      <c r="PE56" s="248">
        <f>IF(PE$6=$OS$5,成绩录入!BN59,0)</f>
        <v>0</v>
      </c>
      <c r="PF56" s="248">
        <f>IF(PF$6=$OS$5,成绩录入!BO59,0)</f>
        <v>0</v>
      </c>
      <c r="PG56" s="248">
        <f>IF(PG$6=$OS$5,成绩录入!BP59,0)</f>
        <v>0</v>
      </c>
      <c r="PH56" s="248">
        <f>IF(PH$6=$OS$5,成绩录入!BQ59,0)</f>
        <v>0</v>
      </c>
      <c r="PI56" s="248">
        <f>IF(PI$6=$OS$5,成绩录入!BR59,0)</f>
        <v>0</v>
      </c>
      <c r="PJ56" s="248">
        <f>IF(PJ$6=$OS$5,成绩录入!BS59,0)</f>
        <v>0</v>
      </c>
      <c r="PK56" s="248">
        <f>IF(PK$6=$OS$5,成绩录入!BT59,0)</f>
        <v>0</v>
      </c>
      <c r="PL56" s="248">
        <f>IF(PL$6=$OS$5,成绩录入!BU59,0)</f>
        <v>0</v>
      </c>
      <c r="PM56" s="248">
        <f>IF(PM$6=$OS$5,成绩录入!BV59,0)</f>
        <v>0</v>
      </c>
      <c r="PN56" s="248">
        <f>IF(PN$6=$OS$5,成绩录入!BW59,0)</f>
        <v>0</v>
      </c>
      <c r="PO56" s="248">
        <f>IF(PO$6=$OS$5,成绩录入!BX59,0)</f>
        <v>0</v>
      </c>
      <c r="PP56" s="248">
        <f>IF(PP$6=$OS$5,成绩录入!BY59,0)</f>
        <v>0</v>
      </c>
      <c r="PQ56" s="248">
        <f>IF(PQ$6=$OS$5,成绩录入!BZ59,0)</f>
        <v>0</v>
      </c>
      <c r="PR56" s="248">
        <f>IF(PR$6=$OS$5,成绩录入!CA59,0)</f>
        <v>0</v>
      </c>
      <c r="PS56" s="248">
        <f>IF(PS$6=$OS$5,成绩录入!CB59,0)</f>
        <v>0</v>
      </c>
      <c r="PT56" s="248">
        <f>IF(PT$6=$OS$5,成绩录入!CC59,0)</f>
        <v>0</v>
      </c>
      <c r="PU56" s="248">
        <f>IF(PU$6=$OS$5,成绩录入!CD59,0)</f>
        <v>0</v>
      </c>
      <c r="PV56" s="248">
        <f>IF(PV$6=$OS$5,成绩录入!CE59,0)</f>
        <v>0</v>
      </c>
      <c r="PW56" s="248">
        <f>IF(PW$6=$OS$5,成绩录入!CF59,0)</f>
        <v>0</v>
      </c>
      <c r="PX56" s="248">
        <f>IF(PX$6=$OS$5,成绩录入!CG59,0)</f>
        <v>0</v>
      </c>
      <c r="PY56" s="248">
        <f>IF(PY$6=$OS$5,成绩录入!CH59,0)</f>
        <v>0</v>
      </c>
      <c r="PZ56" s="248">
        <f>IF(PZ$6=$OS$5,成绩录入!CI59,0)</f>
        <v>0</v>
      </c>
      <c r="QA56" s="248">
        <f>IF(QA$6=$OS$5,成绩录入!CJ59,0)</f>
        <v>0</v>
      </c>
      <c r="QB56" s="248">
        <f>IF(QB$6=$OS$5,成绩录入!CK59,0)</f>
        <v>0</v>
      </c>
      <c r="QC56" s="248">
        <f>IF(QC$6=$OS$5,成绩录入!CL59,0)</f>
        <v>0</v>
      </c>
      <c r="QD56" s="248">
        <f>IF(QD$6=$OS$5,成绩录入!CM59,0)</f>
        <v>0</v>
      </c>
      <c r="QE56" s="248">
        <f>IF(QE$6=$OS$5,成绩录入!CN59,0)</f>
        <v>0</v>
      </c>
      <c r="QF56" s="248">
        <f>IF(QF$6=$OS$5,成绩录入!CO59,0)</f>
        <v>0</v>
      </c>
      <c r="QG56" s="248">
        <f>IF(QG$6=$OS$5,成绩录入!CP59,0)</f>
        <v>0</v>
      </c>
      <c r="QH56" s="248">
        <f>IF(QH$6=$OS$5,成绩录入!CQ59,0)</f>
        <v>0</v>
      </c>
      <c r="QI56" s="248">
        <f>IF(QI$6=$OS$5,成绩录入!CR59,0)</f>
        <v>0</v>
      </c>
      <c r="QJ56" s="248">
        <f>IF(QJ$6=$OS$5,成绩录入!CS59,0)</f>
        <v>0</v>
      </c>
      <c r="QK56" s="248">
        <f>IF(QK$6=$OS$5,成绩录入!CT59,0)</f>
        <v>0</v>
      </c>
      <c r="QL56" s="248">
        <f>IF(QL$6=$OS$5,成绩录入!CU59,0)</f>
        <v>0</v>
      </c>
      <c r="QM56" s="248">
        <f>IF(QM$6=$OS$5,成绩录入!CV59,0)</f>
        <v>0</v>
      </c>
      <c r="QN56" s="248">
        <f>IF(QN$6=$OS$5,成绩录入!CW59,0)</f>
        <v>0</v>
      </c>
      <c r="QO56" s="248">
        <f>IF(QO$6=$OS$5,成绩录入!CX59,0)</f>
        <v>0</v>
      </c>
      <c r="QP56" s="248">
        <f>IF(QP$6=$OS$5,成绩录入!CY59,0)</f>
        <v>0</v>
      </c>
      <c r="QQ56" s="248">
        <f>IF(QQ$6=$OS$5,成绩录入!CZ59,0)</f>
        <v>0</v>
      </c>
      <c r="QR56" s="248">
        <f>IF(QR$6=$OS$5,成绩录入!DA59,0)</f>
        <v>0</v>
      </c>
      <c r="QS56" s="248">
        <f>IF(QS$6=$OS$5,成绩录入!DB59,0)</f>
        <v>0</v>
      </c>
      <c r="QT56" s="248">
        <f>IF(QT$6=$OS$5,成绩录入!DC59,0)</f>
        <v>0</v>
      </c>
      <c r="QU56" s="248">
        <f>IF(QU$6=$OS$5,成绩录入!DD59,0)</f>
        <v>0</v>
      </c>
      <c r="QV56" s="248">
        <f>IF(QV$6=$OS$5,成绩录入!DE59,0)</f>
        <v>0</v>
      </c>
      <c r="QW56" s="248">
        <f>IF(QW$6=$OS$5,成绩录入!DF59,0)</f>
        <v>0</v>
      </c>
      <c r="QX56" s="248">
        <f>IF(QX$6=$OS$5,成绩录入!DG59,0)</f>
        <v>0</v>
      </c>
      <c r="QY56" s="248">
        <f>IF(QY$6=$OS$5,成绩录入!DH59,0)</f>
        <v>0</v>
      </c>
      <c r="QZ56" s="248">
        <f>IF(QZ$6=$OS$5,成绩录入!DI59,0)</f>
        <v>0</v>
      </c>
      <c r="RA56" s="248">
        <f>IF(RA$6=$OS$5,成绩录入!DJ59,0)</f>
        <v>0</v>
      </c>
      <c r="RB56" s="248">
        <f>IF(RB$6=$OS$5,成绩录入!DK59,0)</f>
        <v>0</v>
      </c>
      <c r="RC56" s="248">
        <f>IF(RC$6=$OS$5,成绩录入!DL59,0)</f>
        <v>0</v>
      </c>
      <c r="RD56" s="248">
        <f>IF(RD$6=$OS$5,成绩录入!DM59,0)</f>
        <v>0</v>
      </c>
      <c r="RE56" s="248">
        <f>IF(RE$6=$OS$5,成绩录入!DN59,0)</f>
        <v>0</v>
      </c>
      <c r="RF56" s="248">
        <f>IF(RF$6=$OS$5,成绩录入!DO59,0)</f>
        <v>0</v>
      </c>
      <c r="RG56" s="248">
        <f>IF(RG$6=$OS$5,成绩录入!DP59,0)</f>
        <v>0</v>
      </c>
      <c r="RH56" s="248">
        <f>IF(RH$6=$OS$5,成绩录入!DQ59,0)</f>
        <v>0</v>
      </c>
      <c r="RI56" s="248">
        <f>IF(RI$6=$OS$5,成绩录入!DR59,0)</f>
        <v>0</v>
      </c>
      <c r="RJ56" s="248">
        <f>IF(RJ$6=$OS$5,成绩录入!DS59,0)</f>
        <v>0</v>
      </c>
      <c r="RK56" s="248">
        <f>IF(RK$6=$OS$5,成绩录入!DT59,0)</f>
        <v>0</v>
      </c>
      <c r="RL56" s="248">
        <f>IF(RL$6=$OS$5,成绩录入!DU59,0)</f>
        <v>0</v>
      </c>
      <c r="RM56" s="248">
        <f>IF(RM$6=$OS$5,成绩录入!DV59,0)</f>
        <v>0</v>
      </c>
      <c r="RN56" s="248">
        <f>IF(RN$6=$OS$5,成绩录入!DW59,0)</f>
        <v>0</v>
      </c>
      <c r="RO56" s="248">
        <f>IF(RO$6=$OS$5,成绩录入!DX59,0)</f>
        <v>0</v>
      </c>
      <c r="RP56" s="248">
        <f>IF(RP$6=$OS$5,成绩录入!DY59,0)</f>
        <v>0</v>
      </c>
      <c r="RQ56" s="248">
        <f>IF(RQ$6=$OS$5,成绩录入!DZ59,0)</f>
        <v>0</v>
      </c>
      <c r="RR56" s="248">
        <f>IF(RR$6=$OS$5,成绩录入!EA59,0)</f>
        <v>0</v>
      </c>
      <c r="RS56" s="248">
        <f>IF(RS$6=$OS$5,成绩录入!EB59,0)</f>
        <v>0</v>
      </c>
      <c r="RT56" s="248">
        <f>IF(RT$6=$OS$5,成绩录入!EC59,0)</f>
        <v>0</v>
      </c>
      <c r="RU56" s="248">
        <f>IF(RU$6=$OS$5,成绩录入!ED59,0)</f>
        <v>0</v>
      </c>
      <c r="RV56" s="248">
        <f>IF(RV$6=$OS$5,成绩录入!EE59,0)</f>
        <v>0</v>
      </c>
      <c r="RW56" s="248">
        <f>IF(RW$6=$OS$5,成绩录入!EF59,0)</f>
        <v>0</v>
      </c>
      <c r="RX56" s="248">
        <f>IF(RX$6=$OS$5,成绩录入!EG59,0)</f>
        <v>0</v>
      </c>
      <c r="RY56" s="248">
        <f>IF(RY$6=$OS$5,成绩录入!EH59,0)</f>
        <v>0</v>
      </c>
      <c r="RZ56" s="248">
        <f>IF(RZ$6=$OS$5,成绩录入!EI59,0)</f>
        <v>0</v>
      </c>
      <c r="SA56" s="248">
        <f>IF(SA$6=$OS$5,成绩录入!EJ59,0)</f>
        <v>0</v>
      </c>
      <c r="SB56" s="248">
        <f>IF(SB$6=$OS$5,成绩录入!EK59,0)</f>
        <v>0</v>
      </c>
      <c r="SC56" s="248">
        <f>IF(SC$6=$OS$5,成绩录入!EL59,0)</f>
        <v>0</v>
      </c>
      <c r="SD56" s="248">
        <f>IF(SD$6=$OS$5,成绩录入!EM59,0)</f>
        <v>0</v>
      </c>
      <c r="SE56" s="248">
        <f>IF(SE$6=$OS$5,成绩录入!EN59,0)</f>
        <v>0</v>
      </c>
      <c r="SF56" s="248">
        <f>IF(SF$6=$OS$5,成绩录入!EO59,0)</f>
        <v>0</v>
      </c>
      <c r="SG56" s="248">
        <f>IF(SG$6=$OS$5,成绩录入!EP59,0)</f>
        <v>0</v>
      </c>
      <c r="SH56" s="248">
        <f>IF(SH$6=$OS$5,成绩录入!EQ59,0)</f>
        <v>0</v>
      </c>
      <c r="SI56" s="248">
        <f>IF(SI$6=$OS$5,成绩录入!ER59,0)</f>
        <v>0</v>
      </c>
      <c r="SJ56" s="248">
        <f>IF(SJ$6=$OS$5,成绩录入!ES59,0)</f>
        <v>0</v>
      </c>
      <c r="SK56" s="248">
        <f>IF(SK$6=$OS$5,成绩录入!ET59,0)</f>
        <v>0</v>
      </c>
      <c r="SL56" s="248">
        <f>IF(SL$6=$OS$5,成绩录入!EU59,0)</f>
        <v>0</v>
      </c>
      <c r="SM56" s="248">
        <f>IF(SM$6=$OS$5,成绩录入!EV59,0)</f>
        <v>0</v>
      </c>
      <c r="SN56" s="248">
        <f>IF(SN$6=$OS$5,成绩录入!EW59,0)</f>
        <v>0</v>
      </c>
      <c r="SO56" s="248">
        <f>IF(SO$6=$OS$5,成绩录入!EX59,0)</f>
        <v>0</v>
      </c>
      <c r="SP56" s="218">
        <f t="shared" si="88"/>
        <v>0</v>
      </c>
      <c r="SQ56" s="166"/>
      <c r="SR56" s="166"/>
      <c r="SS56" s="247">
        <f>IF(SS$6=$SR$5,成绩录入!BC59,0)</f>
        <v>0</v>
      </c>
      <c r="ST56" s="248">
        <f>IF(ST$6=$SR$5,成绩录入!BD59,0)</f>
        <v>0</v>
      </c>
      <c r="SU56" s="248">
        <f>IF(SU$6=$SR$5,成绩录入!BE59,0)</f>
        <v>0</v>
      </c>
      <c r="SV56" s="248">
        <f>IF(SV$6=$SR$5,成绩录入!BF59,0)</f>
        <v>0</v>
      </c>
      <c r="SW56" s="248">
        <f>IF(SW$6=$SR$5,成绩录入!BG59,0)</f>
        <v>0</v>
      </c>
      <c r="SX56" s="248">
        <f>IF(SX$6=$SR$5,成绩录入!BH59,0)</f>
        <v>0</v>
      </c>
      <c r="SY56" s="248">
        <f>IF(SY$6=$SR$5,成绩录入!BI59,0)</f>
        <v>0</v>
      </c>
      <c r="SZ56" s="248">
        <f>IF(SZ$6=$SR$5,成绩录入!BJ59,0)</f>
        <v>0</v>
      </c>
      <c r="TA56" s="248">
        <f>IF(TA$6=$SR$5,成绩录入!BK59,0)</f>
        <v>0</v>
      </c>
      <c r="TB56" s="248">
        <f>IF(TB$6=$SR$5,成绩录入!BL59,0)</f>
        <v>0</v>
      </c>
      <c r="TC56" s="248">
        <f>IF(TC$6=$SR$5,成绩录入!BM59,0)</f>
        <v>0</v>
      </c>
      <c r="TD56" s="248">
        <f>IF(TD$6=$SR$5,成绩录入!BN59,0)</f>
        <v>0</v>
      </c>
      <c r="TE56" s="248">
        <f>IF(TE$6=$SR$5,成绩录入!BO59,0)</f>
        <v>0</v>
      </c>
      <c r="TF56" s="248">
        <f>IF(TF$6=$SR$5,成绩录入!BP59,0)</f>
        <v>0</v>
      </c>
      <c r="TG56" s="248">
        <f>IF(TG$6=$SR$5,成绩录入!BQ59,0)</f>
        <v>0</v>
      </c>
      <c r="TH56" s="248">
        <f>IF(TH$6=$SR$5,成绩录入!BR59,0)</f>
        <v>0</v>
      </c>
      <c r="TI56" s="248">
        <f>IF(TI$6=$SR$5,成绩录入!BS59,0)</f>
        <v>0</v>
      </c>
      <c r="TJ56" s="248">
        <f>IF(TJ$6=$SR$5,成绩录入!BT59,0)</f>
        <v>0</v>
      </c>
      <c r="TK56" s="248">
        <f>IF(TK$6=$SR$5,成绩录入!BU59,0)</f>
        <v>0</v>
      </c>
      <c r="TL56" s="248">
        <f>IF(TL$6=$SR$5,成绩录入!BV59,0)</f>
        <v>0</v>
      </c>
      <c r="TM56" s="248">
        <f>IF(TM$6=$SR$5,成绩录入!BW59,0)</f>
        <v>0</v>
      </c>
      <c r="TN56" s="248">
        <f>IF(TN$6=$SR$5,成绩录入!BX59,0)</f>
        <v>0</v>
      </c>
      <c r="TO56" s="248">
        <f>IF(TO$6=$SR$5,成绩录入!BY59,0)</f>
        <v>0</v>
      </c>
      <c r="TP56" s="248">
        <f>IF(TP$6=$SR$5,成绩录入!BZ59,0)</f>
        <v>0</v>
      </c>
      <c r="TQ56" s="248">
        <f>IF(TQ$6=$SR$5,成绩录入!CA59,0)</f>
        <v>0</v>
      </c>
      <c r="TR56" s="248">
        <f>IF(TR$6=$SR$5,成绩录入!CB59,0)</f>
        <v>0</v>
      </c>
      <c r="TS56" s="248">
        <f>IF(TS$6=$SR$5,成绩录入!CC59,0)</f>
        <v>0</v>
      </c>
      <c r="TT56" s="248">
        <f>IF(TT$6=$SR$5,成绩录入!CD59,0)</f>
        <v>0</v>
      </c>
      <c r="TU56" s="248">
        <f>IF(TU$6=$SR$5,成绩录入!CE59,0)</f>
        <v>0</v>
      </c>
      <c r="TV56" s="248">
        <f>IF(TV$6=$SR$5,成绩录入!CF59,0)</f>
        <v>0</v>
      </c>
      <c r="TW56" s="248">
        <f>IF(TW$6=$SR$5,成绩录入!CG59,0)</f>
        <v>0</v>
      </c>
      <c r="TX56" s="248">
        <f>IF(TX$6=$SR$5,成绩录入!CH59,0)</f>
        <v>0</v>
      </c>
      <c r="TY56" s="248">
        <f>IF(TY$6=$SR$5,成绩录入!CI59,0)</f>
        <v>0</v>
      </c>
      <c r="TZ56" s="248">
        <f>IF(TZ$6=$SR$5,成绩录入!CJ59,0)</f>
        <v>0</v>
      </c>
      <c r="UA56" s="248">
        <f>IF(UA$6=$SR$5,成绩录入!CK59,0)</f>
        <v>0</v>
      </c>
      <c r="UB56" s="248">
        <f>IF(UB$6=$SR$5,成绩录入!CL59,0)</f>
        <v>0</v>
      </c>
      <c r="UC56" s="248">
        <f>IF(UC$6=$SR$5,成绩录入!CM59,0)</f>
        <v>0</v>
      </c>
      <c r="UD56" s="248">
        <f>IF(UD$6=$SR$5,成绩录入!CN59,0)</f>
        <v>0</v>
      </c>
      <c r="UE56" s="248">
        <f>IF(UE$6=$SR$5,成绩录入!CO59,0)</f>
        <v>0</v>
      </c>
      <c r="UF56" s="248">
        <f>IF(UF$6=$SR$5,成绩录入!CP59,0)</f>
        <v>0</v>
      </c>
      <c r="UG56" s="248">
        <f>IF(UG$6=$SR$5,成绩录入!CQ59,0)</f>
        <v>0</v>
      </c>
      <c r="UH56" s="248">
        <f>IF(UH$6=$SR$5,成绩录入!CR59,0)</f>
        <v>0</v>
      </c>
      <c r="UI56" s="248">
        <f>IF(UI$6=$SR$5,成绩录入!CS59,0)</f>
        <v>0</v>
      </c>
      <c r="UJ56" s="248">
        <f>IF(UJ$6=$SR$5,成绩录入!CT59,0)</f>
        <v>0</v>
      </c>
      <c r="UK56" s="248">
        <f>IF(UK$6=$SR$5,成绩录入!CU59,0)</f>
        <v>0</v>
      </c>
      <c r="UL56" s="248">
        <f>IF(UL$6=$SR$5,成绩录入!CV59,0)</f>
        <v>0</v>
      </c>
      <c r="UM56" s="248">
        <f>IF(UM$6=$SR$5,成绩录入!CW59,0)</f>
        <v>0</v>
      </c>
      <c r="UN56" s="248">
        <f>IF(UN$6=$SR$5,成绩录入!CX59,0)</f>
        <v>0</v>
      </c>
      <c r="UO56" s="248">
        <f>IF(UO$6=$SR$5,成绩录入!CY59,0)</f>
        <v>0</v>
      </c>
      <c r="UP56" s="248">
        <f>IF(UP$6=$SR$5,成绩录入!CZ59,0)</f>
        <v>0</v>
      </c>
      <c r="UQ56" s="248">
        <f>IF(UQ$6=$SR$5,成绩录入!DA59,0)</f>
        <v>0</v>
      </c>
      <c r="UR56" s="248">
        <f>IF(UR$6=$SR$5,成绩录入!DB59,0)</f>
        <v>0</v>
      </c>
      <c r="US56" s="248">
        <f>IF(US$6=$SR$5,成绩录入!DC59,0)</f>
        <v>0</v>
      </c>
      <c r="UT56" s="248">
        <f>IF(UT$6=$SR$5,成绩录入!DD59,0)</f>
        <v>0</v>
      </c>
      <c r="UU56" s="248">
        <f>IF(UU$6=$SR$5,成绩录入!DE59,0)</f>
        <v>0</v>
      </c>
      <c r="UV56" s="248">
        <f>IF(UV$6=$SR$5,成绩录入!DF59,0)</f>
        <v>0</v>
      </c>
      <c r="UW56" s="248">
        <f>IF(UW$6=$SR$5,成绩录入!DG59,0)</f>
        <v>0</v>
      </c>
      <c r="UX56" s="248">
        <f>IF(UX$6=$SR$5,成绩录入!DH59,0)</f>
        <v>0</v>
      </c>
      <c r="UY56" s="248">
        <f>IF(UY$6=$SR$5,成绩录入!DI59,0)</f>
        <v>0</v>
      </c>
      <c r="UZ56" s="248">
        <f>IF(UZ$6=$SR$5,成绩录入!DJ59,0)</f>
        <v>0</v>
      </c>
      <c r="VA56" s="248">
        <f>IF(VA$6=$SR$5,成绩录入!DK59,0)</f>
        <v>0</v>
      </c>
      <c r="VB56" s="248">
        <f>IF(VB$6=$SR$5,成绩录入!DL59,0)</f>
        <v>0</v>
      </c>
      <c r="VC56" s="248">
        <f>IF(VC$6=$SR$5,成绩录入!DM59,0)</f>
        <v>0</v>
      </c>
      <c r="VD56" s="248">
        <f>IF(VD$6=$SR$5,成绩录入!DN59,0)</f>
        <v>0</v>
      </c>
      <c r="VE56" s="248">
        <f>IF(VE$6=$SR$5,成绩录入!DO59,0)</f>
        <v>0</v>
      </c>
      <c r="VF56" s="248">
        <f>IF(VF$6=$SR$5,成绩录入!DP59,0)</f>
        <v>0</v>
      </c>
      <c r="VG56" s="248">
        <f>IF(VG$6=$SR$5,成绩录入!DQ59,0)</f>
        <v>0</v>
      </c>
      <c r="VH56" s="248">
        <f>IF(VH$6=$SR$5,成绩录入!DR59,0)</f>
        <v>0</v>
      </c>
      <c r="VI56" s="248">
        <f>IF(VI$6=$SR$5,成绩录入!DS59,0)</f>
        <v>0</v>
      </c>
      <c r="VJ56" s="248">
        <f>IF(VJ$6=$SR$5,成绩录入!DT59,0)</f>
        <v>0</v>
      </c>
      <c r="VK56" s="248">
        <f>IF(VK$6=$SR$5,成绩录入!DU59,0)</f>
        <v>0</v>
      </c>
      <c r="VL56" s="248">
        <f>IF(VL$6=$SR$5,成绩录入!DV59,0)</f>
        <v>0</v>
      </c>
      <c r="VM56" s="248">
        <f>IF(VM$6=$SR$5,成绩录入!DW59,0)</f>
        <v>0</v>
      </c>
      <c r="VN56" s="248">
        <f>IF(VN$6=$SR$5,成绩录入!DX59,0)</f>
        <v>0</v>
      </c>
      <c r="VO56" s="248">
        <f>IF(VO$6=$SR$5,成绩录入!DY59,0)</f>
        <v>0</v>
      </c>
      <c r="VP56" s="248">
        <f>IF(VP$6=$SR$5,成绩录入!DZ59,0)</f>
        <v>0</v>
      </c>
      <c r="VQ56" s="248">
        <f>IF(VQ$6=$SR$5,成绩录入!EA59,0)</f>
        <v>0</v>
      </c>
      <c r="VR56" s="248">
        <f>IF(VR$6=$SR$5,成绩录入!EB59,0)</f>
        <v>0</v>
      </c>
      <c r="VS56" s="248">
        <f>IF(VS$6=$SR$5,成绩录入!EC59,0)</f>
        <v>0</v>
      </c>
      <c r="VT56" s="248">
        <f>IF(VT$6=$SR$5,成绩录入!ED59,0)</f>
        <v>0</v>
      </c>
      <c r="VU56" s="248">
        <f>IF(VU$6=$SR$5,成绩录入!EE59,0)</f>
        <v>0</v>
      </c>
      <c r="VV56" s="248">
        <f>IF(VV$6=$SR$5,成绩录入!EF59,0)</f>
        <v>0</v>
      </c>
      <c r="VW56" s="248">
        <f>IF(VW$6=$SR$5,成绩录入!EG59,0)</f>
        <v>0</v>
      </c>
      <c r="VX56" s="248">
        <f>IF(VX$6=$SR$5,成绩录入!EH59,0)</f>
        <v>0</v>
      </c>
      <c r="VY56" s="248">
        <f>IF(VY$6=$SR$5,成绩录入!EI59,0)</f>
        <v>0</v>
      </c>
      <c r="VZ56" s="248">
        <f>IF(VZ$6=$SR$5,成绩录入!EJ59,0)</f>
        <v>0</v>
      </c>
      <c r="WA56" s="248">
        <f>IF(WA$6=$SR$5,成绩录入!EK59,0)</f>
        <v>0</v>
      </c>
      <c r="WB56" s="248">
        <f>IF(WB$6=$SR$5,成绩录入!EL59,0)</f>
        <v>0</v>
      </c>
      <c r="WC56" s="248">
        <f>IF(WC$6=$SR$5,成绩录入!EM59,0)</f>
        <v>0</v>
      </c>
      <c r="WD56" s="248">
        <f>IF(WD$6=$SR$5,成绩录入!EN59,0)</f>
        <v>0</v>
      </c>
      <c r="WE56" s="248">
        <f>IF(WE$6=$SR$5,成绩录入!EO59,0)</f>
        <v>0</v>
      </c>
      <c r="WF56" s="248">
        <f>IF(WF$6=$SR$5,成绩录入!EP59,0)</f>
        <v>0</v>
      </c>
      <c r="WG56" s="248">
        <f>IF(WG$6=$SR$5,成绩录入!EQ59,0)</f>
        <v>0</v>
      </c>
      <c r="WH56" s="248">
        <f>IF(WH$6=$SR$5,成绩录入!ER59,0)</f>
        <v>0</v>
      </c>
      <c r="WI56" s="248">
        <f>IF(WI$6=$SR$5,成绩录入!ES59,0)</f>
        <v>0</v>
      </c>
      <c r="WJ56" s="248">
        <f>IF(WJ$6=$SR$5,成绩录入!ET59,0)</f>
        <v>0</v>
      </c>
      <c r="WK56" s="248">
        <f>IF(WK$6=$SR$5,成绩录入!EU59,0)</f>
        <v>0</v>
      </c>
      <c r="WL56" s="248">
        <f>IF(WL$6=$SR$5,成绩录入!EV59,0)</f>
        <v>0</v>
      </c>
      <c r="WM56" s="248">
        <f>IF(WM$6=$SR$5,成绩录入!EW59,0)</f>
        <v>0</v>
      </c>
      <c r="WN56" s="248">
        <f>IF(WN$6=$SR$5,成绩录入!EX59,0)</f>
        <v>0</v>
      </c>
      <c r="WO56" s="218">
        <f t="shared" si="32"/>
        <v>0</v>
      </c>
      <c r="WP56" s="166"/>
      <c r="WQ56" s="166"/>
      <c r="WR56" s="247">
        <f>IF(WR$6=$WQ$5,成绩录入!BC59,0)</f>
        <v>0</v>
      </c>
      <c r="WS56" s="248">
        <f>IF(WS$6=$WQ$5,成绩录入!BD59,0)</f>
        <v>0</v>
      </c>
      <c r="WT56" s="248">
        <f>IF(WT$6=$WQ$5,成绩录入!BE59,0)</f>
        <v>0</v>
      </c>
      <c r="WU56" s="248">
        <f>IF(WU$6=$WQ$5,成绩录入!BF59,0)</f>
        <v>0</v>
      </c>
      <c r="WV56" s="248">
        <f>IF(WV$6=$WQ$5,成绩录入!BG59,0)</f>
        <v>0</v>
      </c>
      <c r="WW56" s="248">
        <f>IF(WW$6=$WQ$5,成绩录入!BH59,0)</f>
        <v>0</v>
      </c>
      <c r="WX56" s="248">
        <f>IF(WX$6=$WQ$5,成绩录入!BI59,0)</f>
        <v>0</v>
      </c>
      <c r="WY56" s="248">
        <f>IF(WY$6=$WQ$5,成绩录入!BJ59,0)</f>
        <v>0</v>
      </c>
      <c r="WZ56" s="248">
        <f>IF(WZ$6=$WQ$5,成绩录入!BK59,0)</f>
        <v>0</v>
      </c>
      <c r="XA56" s="248">
        <f>IF(XA$6=$WQ$5,成绩录入!BL59,0)</f>
        <v>0</v>
      </c>
      <c r="XB56" s="248">
        <f>IF(XB$6=$WQ$5,成绩录入!BM59,0)</f>
        <v>0</v>
      </c>
      <c r="XC56" s="248">
        <f>IF(XC$6=$WQ$5,成绩录入!BN59,0)</f>
        <v>0</v>
      </c>
      <c r="XD56" s="248">
        <f>IF(XD$6=$WQ$5,成绩录入!BO59,0)</f>
        <v>0</v>
      </c>
      <c r="XE56" s="248">
        <f>IF(XE$6=$WQ$5,成绩录入!BP59,0)</f>
        <v>0</v>
      </c>
      <c r="XF56" s="248">
        <f>IF(XF$6=$WQ$5,成绩录入!BQ59,0)</f>
        <v>0</v>
      </c>
      <c r="XG56" s="248">
        <f>IF(XG$6=$WQ$5,成绩录入!BR59,0)</f>
        <v>0</v>
      </c>
      <c r="XH56" s="248">
        <f>IF(XH$6=$WQ$5,成绩录入!BS59,0)</f>
        <v>0</v>
      </c>
      <c r="XI56" s="248">
        <f>IF(XI$6=$WQ$5,成绩录入!BT59,0)</f>
        <v>0</v>
      </c>
      <c r="XJ56" s="248">
        <f>IF(XJ$6=$WQ$5,成绩录入!BU59,0)</f>
        <v>0</v>
      </c>
      <c r="XK56" s="248">
        <f>IF(XK$6=$WQ$5,成绩录入!BV59,0)</f>
        <v>0</v>
      </c>
      <c r="XL56" s="248">
        <f>IF(XL$6=$WQ$5,成绩录入!BW59,0)</f>
        <v>0</v>
      </c>
      <c r="XM56" s="248">
        <f>IF(XM$6=$WQ$5,成绩录入!BX59,0)</f>
        <v>0</v>
      </c>
      <c r="XN56" s="248">
        <f>IF(XN$6=$WQ$5,成绩录入!BY59,0)</f>
        <v>0</v>
      </c>
      <c r="XO56" s="248">
        <f>IF(XO$6=$WQ$5,成绩录入!BZ59,0)</f>
        <v>0</v>
      </c>
      <c r="XP56" s="248">
        <f>IF(XP$6=$WQ$5,成绩录入!CA59,0)</f>
        <v>0</v>
      </c>
      <c r="XQ56" s="248">
        <f>IF(XQ$6=$WQ$5,成绩录入!CB59,0)</f>
        <v>0</v>
      </c>
      <c r="XR56" s="248">
        <f>IF(XR$6=$WQ$5,成绩录入!CC59,0)</f>
        <v>0</v>
      </c>
      <c r="XS56" s="248">
        <f>IF(XS$6=$WQ$5,成绩录入!CD59,0)</f>
        <v>0</v>
      </c>
      <c r="XT56" s="248">
        <f>IF(XT$6=$WQ$5,成绩录入!CE59,0)</f>
        <v>0</v>
      </c>
      <c r="XU56" s="248">
        <f>IF(XU$6=$WQ$5,成绩录入!CF59,0)</f>
        <v>0</v>
      </c>
      <c r="XV56" s="248">
        <f>IF(XV$6=$WQ$5,成绩录入!CG59,0)</f>
        <v>0</v>
      </c>
      <c r="XW56" s="248">
        <f>IF(XW$6=$WQ$5,成绩录入!CH59,0)</f>
        <v>0</v>
      </c>
      <c r="XX56" s="248">
        <f>IF(XX$6=$WQ$5,成绩录入!CI59,0)</f>
        <v>0</v>
      </c>
      <c r="XY56" s="248">
        <f>IF(XY$6=$WQ$5,成绩录入!CJ59,0)</f>
        <v>0</v>
      </c>
      <c r="XZ56" s="248">
        <f>IF(XZ$6=$WQ$5,成绩录入!CK59,0)</f>
        <v>0</v>
      </c>
      <c r="YA56" s="248">
        <f>IF(YA$6=$WQ$5,成绩录入!CL59,0)</f>
        <v>0</v>
      </c>
      <c r="YB56" s="248">
        <f>IF(YB$6=$WQ$5,成绩录入!CM59,0)</f>
        <v>0</v>
      </c>
      <c r="YC56" s="248">
        <f>IF(YC$6=$WQ$5,成绩录入!CN59,0)</f>
        <v>0</v>
      </c>
      <c r="YD56" s="248">
        <f>IF(YD$6=$WQ$5,成绩录入!CO59,0)</f>
        <v>0</v>
      </c>
      <c r="YE56" s="248">
        <f>IF(YE$6=$WQ$5,成绩录入!CP59,0)</f>
        <v>0</v>
      </c>
      <c r="YF56" s="248">
        <f>IF(YF$6=$WQ$5,成绩录入!CQ59,0)</f>
        <v>0</v>
      </c>
      <c r="YG56" s="248">
        <f>IF(YG$6=$WQ$5,成绩录入!CR59,0)</f>
        <v>0</v>
      </c>
      <c r="YH56" s="248">
        <f>IF(YH$6=$WQ$5,成绩录入!CS59,0)</f>
        <v>0</v>
      </c>
      <c r="YI56" s="248">
        <f>IF(YI$6=$WQ$5,成绩录入!CT59,0)</f>
        <v>0</v>
      </c>
      <c r="YJ56" s="248">
        <f>IF(YJ$6=$WQ$5,成绩录入!CU59,0)</f>
        <v>0</v>
      </c>
      <c r="YK56" s="248">
        <f>IF(YK$6=$WQ$5,成绩录入!CV59,0)</f>
        <v>0</v>
      </c>
      <c r="YL56" s="248">
        <f>IF(YL$6=$WQ$5,成绩录入!CW59,0)</f>
        <v>0</v>
      </c>
      <c r="YM56" s="248">
        <f>IF(YM$6=$WQ$5,成绩录入!CX59,0)</f>
        <v>0</v>
      </c>
      <c r="YN56" s="248">
        <f>IF(YN$6=$WQ$5,成绩录入!CY59,0)</f>
        <v>0</v>
      </c>
      <c r="YO56" s="248">
        <f>IF(YO$6=$WQ$5,成绩录入!CZ59,0)</f>
        <v>0</v>
      </c>
      <c r="YP56" s="248">
        <f>IF(YP$6=$WQ$5,成绩录入!DA59,0)</f>
        <v>0</v>
      </c>
      <c r="YQ56" s="248">
        <f>IF(YQ$6=$WQ$5,成绩录入!DB59,0)</f>
        <v>0</v>
      </c>
      <c r="YR56" s="248">
        <f>IF(YR$6=$WQ$5,成绩录入!DC59,0)</f>
        <v>0</v>
      </c>
      <c r="YS56" s="248">
        <f>IF(YS$6=$WQ$5,成绩录入!DD59,0)</f>
        <v>0</v>
      </c>
      <c r="YT56" s="248">
        <f>IF(YT$6=$WQ$5,成绩录入!DE59,0)</f>
        <v>0</v>
      </c>
      <c r="YU56" s="248">
        <f>IF(YU$6=$WQ$5,成绩录入!DF59,0)</f>
        <v>0</v>
      </c>
      <c r="YV56" s="248">
        <f>IF(YV$6=$WQ$5,成绩录入!DG59,0)</f>
        <v>0</v>
      </c>
      <c r="YW56" s="248">
        <f>IF(YW$6=$WQ$5,成绩录入!DH59,0)</f>
        <v>0</v>
      </c>
      <c r="YX56" s="248">
        <f>IF(YX$6=$WQ$5,成绩录入!DI59,0)</f>
        <v>0</v>
      </c>
      <c r="YY56" s="248">
        <f>IF(YY$6=$WQ$5,成绩录入!DJ59,0)</f>
        <v>0</v>
      </c>
      <c r="YZ56" s="248">
        <f>IF(YZ$6=$WQ$5,成绩录入!DK59,0)</f>
        <v>0</v>
      </c>
      <c r="ZA56" s="248">
        <f>IF(ZA$6=$WQ$5,成绩录入!DL59,0)</f>
        <v>0</v>
      </c>
      <c r="ZB56" s="248">
        <f>IF(ZB$6=$WQ$5,成绩录入!DM59,0)</f>
        <v>0</v>
      </c>
      <c r="ZC56" s="248">
        <f>IF(ZC$6=$WQ$5,成绩录入!DN59,0)</f>
        <v>0</v>
      </c>
      <c r="ZD56" s="248">
        <f>IF(ZD$6=$WQ$5,成绩录入!DO59,0)</f>
        <v>0</v>
      </c>
      <c r="ZE56" s="248">
        <f>IF(ZE$6=$WQ$5,成绩录入!DP59,0)</f>
        <v>0</v>
      </c>
      <c r="ZF56" s="248">
        <f>IF(ZF$6=$WQ$5,成绩录入!DQ59,0)</f>
        <v>0</v>
      </c>
      <c r="ZG56" s="248">
        <f>IF(ZG$6=$WQ$5,成绩录入!DR59,0)</f>
        <v>0</v>
      </c>
      <c r="ZH56" s="248">
        <f>IF(ZH$6=$WQ$5,成绩录入!DS59,0)</f>
        <v>0</v>
      </c>
      <c r="ZI56" s="248">
        <f>IF(ZI$6=$WQ$5,成绩录入!DT59,0)</f>
        <v>0</v>
      </c>
      <c r="ZJ56" s="248">
        <f>IF(ZJ$6=$WQ$5,成绩录入!DU59,0)</f>
        <v>0</v>
      </c>
      <c r="ZK56" s="248">
        <f>IF(ZK$6=$WQ$5,成绩录入!DV59,0)</f>
        <v>0</v>
      </c>
      <c r="ZL56" s="248">
        <f>IF(ZL$6=$WQ$5,成绩录入!DW59,0)</f>
        <v>0</v>
      </c>
      <c r="ZM56" s="248">
        <f>IF(ZM$6=$WQ$5,成绩录入!DX59,0)</f>
        <v>0</v>
      </c>
      <c r="ZN56" s="248">
        <f>IF(ZN$6=$WQ$5,成绩录入!DY59,0)</f>
        <v>0</v>
      </c>
      <c r="ZO56" s="248">
        <f>IF(ZO$6=$WQ$5,成绩录入!DZ59,0)</f>
        <v>0</v>
      </c>
      <c r="ZP56" s="248">
        <f>IF(ZP$6=$WQ$5,成绩录入!EA59,0)</f>
        <v>0</v>
      </c>
      <c r="ZQ56" s="248">
        <f>IF(ZQ$6=$WQ$5,成绩录入!EB59,0)</f>
        <v>0</v>
      </c>
      <c r="ZR56" s="248">
        <f>IF(ZR$6=$WQ$5,成绩录入!EC59,0)</f>
        <v>0</v>
      </c>
      <c r="ZS56" s="248">
        <f>IF(ZS$6=$WQ$5,成绩录入!ED59,0)</f>
        <v>0</v>
      </c>
      <c r="ZT56" s="248">
        <f>IF(ZT$6=$WQ$5,成绩录入!EE59,0)</f>
        <v>0</v>
      </c>
      <c r="ZU56" s="248">
        <f>IF(ZU$6=$WQ$5,成绩录入!EF59,0)</f>
        <v>0</v>
      </c>
      <c r="ZV56" s="248">
        <f>IF(ZV$6=$WQ$5,成绩录入!EG59,0)</f>
        <v>0</v>
      </c>
      <c r="ZW56" s="248">
        <f>IF(ZW$6=$WQ$5,成绩录入!EH59,0)</f>
        <v>0</v>
      </c>
      <c r="ZX56" s="248">
        <f>IF(ZX$6=$WQ$5,成绩录入!EI59,0)</f>
        <v>0</v>
      </c>
      <c r="ZY56" s="248">
        <f>IF(ZY$6=$WQ$5,成绩录入!EJ59,0)</f>
        <v>0</v>
      </c>
      <c r="ZZ56" s="248">
        <f>IF(ZZ$6=$WQ$5,成绩录入!EK59,0)</f>
        <v>0</v>
      </c>
      <c r="AAA56" s="248">
        <f>IF(AAA$6=$WQ$5,成绩录入!EL59,0)</f>
        <v>0</v>
      </c>
      <c r="AAB56" s="248">
        <f>IF(AAB$6=$WQ$5,成绩录入!EM59,0)</f>
        <v>0</v>
      </c>
      <c r="AAC56" s="248">
        <f>IF(AAC$6=$WQ$5,成绩录入!EN59,0)</f>
        <v>0</v>
      </c>
      <c r="AAD56" s="248">
        <f>IF(AAD$6=$WQ$5,成绩录入!EO59,0)</f>
        <v>0</v>
      </c>
      <c r="AAE56" s="248">
        <f>IF(AAE$6=$WQ$5,成绩录入!EP59,0)</f>
        <v>0</v>
      </c>
      <c r="AAF56" s="248">
        <f>IF(AAF$6=$WQ$5,成绩录入!EQ59,0)</f>
        <v>0</v>
      </c>
      <c r="AAG56" s="248">
        <f>IF(AAG$6=$WQ$5,成绩录入!ER59,0)</f>
        <v>0</v>
      </c>
      <c r="AAH56" s="248">
        <f>IF(AAH$6=$WQ$5,成绩录入!ES59,0)</f>
        <v>0</v>
      </c>
      <c r="AAI56" s="248">
        <f>IF(AAI$6=$WQ$5,成绩录入!ET59,0)</f>
        <v>0</v>
      </c>
      <c r="AAJ56" s="248">
        <f>IF(AAJ$6=$WQ$5,成绩录入!EU59,0)</f>
        <v>0</v>
      </c>
      <c r="AAK56" s="248">
        <f>IF(AAK$6=$WQ$5,成绩录入!EV59,0)</f>
        <v>0</v>
      </c>
      <c r="AAL56" s="248">
        <f>IF(AAL$6=$WQ$5,成绩录入!EW59,0)</f>
        <v>0</v>
      </c>
      <c r="AAM56" s="248">
        <f>IF(AAM$6=$WQ$5,成绩录入!EX59,0)</f>
        <v>0</v>
      </c>
      <c r="AAN56" s="218">
        <f t="shared" si="33"/>
        <v>0</v>
      </c>
      <c r="AAO56" s="206"/>
      <c r="AAQ56" s="247">
        <f>IF(AAQ$6=$AAP$5,成绩录入!BC59,0)</f>
        <v>0</v>
      </c>
      <c r="AAR56" s="248">
        <f>IF(AAR$6=$AAP$5,成绩录入!BD59,0)</f>
        <v>0</v>
      </c>
      <c r="AAS56" s="248">
        <f>IF(AAS$6=$AAP$5,成绩录入!BE59,0)</f>
        <v>0</v>
      </c>
      <c r="AAT56" s="248">
        <f>IF(AAT$6=$AAP$5,成绩录入!BF59,0)</f>
        <v>0</v>
      </c>
      <c r="AAU56" s="248">
        <f>IF(AAU$6=$AAP$5,成绩录入!BG59,0)</f>
        <v>0</v>
      </c>
      <c r="AAV56" s="248">
        <f>IF(AAV$6=$AAP$5,成绩录入!BH59,0)</f>
        <v>0</v>
      </c>
      <c r="AAW56" s="248">
        <f>IF(AAW$6=$AAP$5,成绩录入!BI59,0)</f>
        <v>0</v>
      </c>
      <c r="AAX56" s="248">
        <f>IF(AAX$6=$AAP$5,成绩录入!BJ59,0)</f>
        <v>0</v>
      </c>
      <c r="AAY56" s="248">
        <f>IF(AAY$6=$AAP$5,成绩录入!BK59,0)</f>
        <v>0</v>
      </c>
      <c r="AAZ56" s="248">
        <f>IF(AAZ$6=$AAP$5,成绩录入!BL59,0)</f>
        <v>0</v>
      </c>
      <c r="ABA56" s="248">
        <f>IF(ABA$6=$AAP$5,成绩录入!BM59,0)</f>
        <v>0</v>
      </c>
      <c r="ABB56" s="248">
        <f>IF(ABB$6=$AAP$5,成绩录入!BN59,0)</f>
        <v>0</v>
      </c>
      <c r="ABC56" s="248">
        <f>IF(ABC$6=$AAP$5,成绩录入!BO59,0)</f>
        <v>0</v>
      </c>
      <c r="ABD56" s="248">
        <f>IF(ABD$6=$AAP$5,成绩录入!BP59,0)</f>
        <v>0</v>
      </c>
      <c r="ABE56" s="248">
        <f>IF(ABE$6=$AAP$5,成绩录入!BQ59,0)</f>
        <v>0</v>
      </c>
      <c r="ABF56" s="248">
        <f>IF(ABF$6=$AAP$5,成绩录入!BR59,0)</f>
        <v>0</v>
      </c>
      <c r="ABG56" s="248">
        <f>IF(ABG$6=$AAP$5,成绩录入!BS59,0)</f>
        <v>0</v>
      </c>
      <c r="ABH56" s="248">
        <f>IF(ABH$6=$AAP$5,成绩录入!BT59,0)</f>
        <v>0</v>
      </c>
      <c r="ABI56" s="248">
        <f>IF(ABI$6=$AAP$5,成绩录入!BU59,0)</f>
        <v>0</v>
      </c>
      <c r="ABJ56" s="248">
        <f>IF(ABJ$6=$AAP$5,成绩录入!BV59,0)</f>
        <v>0</v>
      </c>
      <c r="ABK56" s="248">
        <f>IF(ABK$6=$AAP$5,成绩录入!BW59,0)</f>
        <v>0</v>
      </c>
      <c r="ABL56" s="248">
        <f>IF(ABL$6=$AAP$5,成绩录入!BX59,0)</f>
        <v>0</v>
      </c>
      <c r="ABM56" s="248">
        <f>IF(ABM$6=$AAP$5,成绩录入!BY59,0)</f>
        <v>0</v>
      </c>
      <c r="ABN56" s="248">
        <f>IF(ABN$6=$AAP$5,成绩录入!BZ59,0)</f>
        <v>0</v>
      </c>
      <c r="ABO56" s="248">
        <f>IF(ABO$6=$AAP$5,成绩录入!CA59,0)</f>
        <v>0</v>
      </c>
      <c r="ABP56" s="248">
        <f>IF(ABP$6=$AAP$5,成绩录入!CB59,0)</f>
        <v>0</v>
      </c>
      <c r="ABQ56" s="248">
        <f>IF(ABQ$6=$AAP$5,成绩录入!CC59,0)</f>
        <v>0</v>
      </c>
      <c r="ABR56" s="248">
        <f>IF(ABR$6=$AAP$5,成绩录入!CD59,0)</f>
        <v>0</v>
      </c>
      <c r="ABS56" s="248">
        <f>IF(ABS$6=$AAP$5,成绩录入!CE59,0)</f>
        <v>0</v>
      </c>
      <c r="ABT56" s="248">
        <f>IF(ABT$6=$AAP$5,成绩录入!CF59,0)</f>
        <v>0</v>
      </c>
      <c r="ABU56" s="248">
        <f>IF(ABU$6=$AAP$5,成绩录入!CG59,0)</f>
        <v>0</v>
      </c>
      <c r="ABV56" s="248">
        <f>IF(ABV$6=$AAP$5,成绩录入!CH59,0)</f>
        <v>0</v>
      </c>
      <c r="ABW56" s="248">
        <f>IF(ABW$6=$AAP$5,成绩录入!CI59,0)</f>
        <v>0</v>
      </c>
      <c r="ABX56" s="248">
        <f>IF(ABX$6=$AAP$5,成绩录入!CJ59,0)</f>
        <v>0</v>
      </c>
      <c r="ABY56" s="248">
        <f>IF(ABY$6=$AAP$5,成绩录入!CK59,0)</f>
        <v>0</v>
      </c>
      <c r="ABZ56" s="248">
        <f>IF(ABZ$6=$AAP$5,成绩录入!CL59,0)</f>
        <v>0</v>
      </c>
      <c r="ACA56" s="248">
        <f>IF(ACA$6=$AAP$5,成绩录入!CM59,0)</f>
        <v>0</v>
      </c>
      <c r="ACB56" s="248">
        <f>IF(ACB$6=$AAP$5,成绩录入!CN59,0)</f>
        <v>0</v>
      </c>
      <c r="ACC56" s="248">
        <f>IF(ACC$6=$AAP$5,成绩录入!CO59,0)</f>
        <v>0</v>
      </c>
      <c r="ACD56" s="248">
        <f>IF(ACD$6=$AAP$5,成绩录入!CP59,0)</f>
        <v>0</v>
      </c>
      <c r="ACE56" s="248">
        <f>IF(ACE$6=$AAP$5,成绩录入!CQ59,0)</f>
        <v>0</v>
      </c>
      <c r="ACF56" s="248">
        <f>IF(ACF$6=$AAP$5,成绩录入!CR59,0)</f>
        <v>0</v>
      </c>
      <c r="ACG56" s="248">
        <f>IF(ACG$6=$AAP$5,成绩录入!CS59,0)</f>
        <v>0</v>
      </c>
      <c r="ACH56" s="248">
        <f>IF(ACH$6=$AAP$5,成绩录入!CT59,0)</f>
        <v>0</v>
      </c>
      <c r="ACI56" s="248">
        <f>IF(ACI$6=$AAP$5,成绩录入!CU59,0)</f>
        <v>0</v>
      </c>
      <c r="ACJ56" s="248">
        <f>IF(ACJ$6=$AAP$5,成绩录入!CV59,0)</f>
        <v>0</v>
      </c>
      <c r="ACK56" s="248">
        <f>IF(ACK$6=$AAP$5,成绩录入!CW59,0)</f>
        <v>0</v>
      </c>
      <c r="ACL56" s="248">
        <f>IF(ACL$6=$AAP$5,成绩录入!CX59,0)</f>
        <v>0</v>
      </c>
      <c r="ACM56" s="248">
        <f>IF(ACM$6=$AAP$5,成绩录入!CY59,0)</f>
        <v>0</v>
      </c>
      <c r="ACN56" s="248">
        <f>IF(ACN$6=$AAP$5,成绩录入!CZ59,0)</f>
        <v>0</v>
      </c>
      <c r="ACO56" s="248">
        <f>IF(ACO$6=$AAP$5,成绩录入!DA59,0)</f>
        <v>0</v>
      </c>
      <c r="ACP56" s="248">
        <f>IF(ACP$6=$AAP$5,成绩录入!DB59,0)</f>
        <v>0</v>
      </c>
      <c r="ACQ56" s="248">
        <f>IF(ACQ$6=$AAP$5,成绩录入!DC59,0)</f>
        <v>0</v>
      </c>
      <c r="ACR56" s="248">
        <f>IF(ACR$6=$AAP$5,成绩录入!DD59,0)</f>
        <v>0</v>
      </c>
      <c r="ACS56" s="248">
        <f>IF(ACS$6=$AAP$5,成绩录入!DE59,0)</f>
        <v>0</v>
      </c>
      <c r="ACT56" s="248">
        <f>IF(ACT$6=$AAP$5,成绩录入!DF59,0)</f>
        <v>0</v>
      </c>
      <c r="ACU56" s="248">
        <f>IF(ACU$6=$AAP$5,成绩录入!DG59,0)</f>
        <v>0</v>
      </c>
      <c r="ACV56" s="248">
        <f>IF(ACV$6=$AAP$5,成绩录入!DH59,0)</f>
        <v>0</v>
      </c>
      <c r="ACW56" s="248">
        <f>IF(ACW$6=$AAP$5,成绩录入!DI59,0)</f>
        <v>0</v>
      </c>
      <c r="ACX56" s="248">
        <f>IF(ACX$6=$AAP$5,成绩录入!DJ59,0)</f>
        <v>0</v>
      </c>
      <c r="ACY56" s="248">
        <f>IF(ACY$6=$AAP$5,成绩录入!DK59,0)</f>
        <v>0</v>
      </c>
      <c r="ACZ56" s="248">
        <f>IF(ACZ$6=$AAP$5,成绩录入!DL59,0)</f>
        <v>0</v>
      </c>
      <c r="ADA56" s="248">
        <f>IF(ADA$6=$AAP$5,成绩录入!DM59,0)</f>
        <v>0</v>
      </c>
      <c r="ADB56" s="248">
        <f>IF(ADB$6=$AAP$5,成绩录入!DN59,0)</f>
        <v>0</v>
      </c>
      <c r="ADC56" s="248">
        <f>IF(ADC$6=$AAP$5,成绩录入!DO59,0)</f>
        <v>0</v>
      </c>
      <c r="ADD56" s="248">
        <f>IF(ADD$6=$AAP$5,成绩录入!DP59,0)</f>
        <v>0</v>
      </c>
      <c r="ADE56" s="248">
        <f>IF(ADE$6=$AAP$5,成绩录入!DQ59,0)</f>
        <v>0</v>
      </c>
      <c r="ADF56" s="248">
        <f>IF(ADF$6=$AAP$5,成绩录入!DR59,0)</f>
        <v>0</v>
      </c>
      <c r="ADG56" s="248">
        <f>IF(ADG$6=$AAP$5,成绩录入!DS59,0)</f>
        <v>0</v>
      </c>
      <c r="ADH56" s="248">
        <f>IF(ADH$6=$AAP$5,成绩录入!DT59,0)</f>
        <v>0</v>
      </c>
      <c r="ADI56" s="248">
        <f>IF(ADI$6=$AAP$5,成绩录入!DU59,0)</f>
        <v>0</v>
      </c>
      <c r="ADJ56" s="248">
        <f>IF(ADJ$6=$AAP$5,成绩录入!DV59,0)</f>
        <v>0</v>
      </c>
      <c r="ADK56" s="248">
        <f>IF(ADK$6=$AAP$5,成绩录入!DW59,0)</f>
        <v>0</v>
      </c>
      <c r="ADL56" s="248">
        <f>IF(ADL$6=$AAP$5,成绩录入!DX59,0)</f>
        <v>0</v>
      </c>
      <c r="ADM56" s="248">
        <f>IF(ADM$6=$AAP$5,成绩录入!DY59,0)</f>
        <v>0</v>
      </c>
      <c r="ADN56" s="248">
        <f>IF(ADN$6=$AAP$5,成绩录入!DZ59,0)</f>
        <v>0</v>
      </c>
      <c r="ADO56" s="248">
        <f>IF(ADO$6=$AAP$5,成绩录入!EA59,0)</f>
        <v>0</v>
      </c>
      <c r="ADP56" s="248">
        <f>IF(ADP$6=$AAP$5,成绩录入!EB59,0)</f>
        <v>0</v>
      </c>
      <c r="ADQ56" s="248">
        <f>IF(ADQ$6=$AAP$5,成绩录入!EC59,0)</f>
        <v>0</v>
      </c>
      <c r="ADR56" s="248">
        <f>IF(ADR$6=$AAP$5,成绩录入!ED59,0)</f>
        <v>0</v>
      </c>
      <c r="ADS56" s="248">
        <f>IF(ADS$6=$AAP$5,成绩录入!EE59,0)</f>
        <v>0</v>
      </c>
      <c r="ADT56" s="248">
        <f>IF(ADT$6=$AAP$5,成绩录入!EF59,0)</f>
        <v>0</v>
      </c>
      <c r="ADU56" s="248">
        <f>IF(ADU$6=$AAP$5,成绩录入!EG59,0)</f>
        <v>0</v>
      </c>
      <c r="ADV56" s="248">
        <f>IF(ADV$6=$AAP$5,成绩录入!EH59,0)</f>
        <v>0</v>
      </c>
      <c r="ADW56" s="248">
        <f>IF(ADW$6=$AAP$5,成绩录入!EI59,0)</f>
        <v>0</v>
      </c>
      <c r="ADX56" s="248">
        <f>IF(ADX$6=$AAP$5,成绩录入!EJ59,0)</f>
        <v>0</v>
      </c>
      <c r="ADY56" s="248">
        <f>IF(ADY$6=$AAP$5,成绩录入!EK59,0)</f>
        <v>0</v>
      </c>
      <c r="ADZ56" s="248">
        <f>IF(ADZ$6=$AAP$5,成绩录入!EL59,0)</f>
        <v>0</v>
      </c>
      <c r="AEA56" s="248">
        <f>IF(AEA$6=$AAP$5,成绩录入!EM59,0)</f>
        <v>0</v>
      </c>
      <c r="AEB56" s="248">
        <f>IF(AEB$6=$AAP$5,成绩录入!EN59,0)</f>
        <v>0</v>
      </c>
      <c r="AEC56" s="248">
        <f>IF(AEC$6=$AAP$5,成绩录入!EO59,0)</f>
        <v>0</v>
      </c>
      <c r="AED56" s="248">
        <f>IF(AED$6=$AAP$5,成绩录入!EP59,0)</f>
        <v>0</v>
      </c>
      <c r="AEE56" s="248">
        <f>IF(AEE$6=$AAP$5,成绩录入!EQ59,0)</f>
        <v>0</v>
      </c>
      <c r="AEF56" s="248">
        <f>IF(AEF$6=$AAP$5,成绩录入!ER59,0)</f>
        <v>0</v>
      </c>
      <c r="AEG56" s="248">
        <f>IF(AEG$6=$AAP$5,成绩录入!ES59,0)</f>
        <v>0</v>
      </c>
      <c r="AEH56" s="248">
        <f>IF(AEH$6=$AAP$5,成绩录入!ET59,0)</f>
        <v>0</v>
      </c>
      <c r="AEI56" s="248">
        <f>IF(AEI$6=$AAP$5,成绩录入!EU59,0)</f>
        <v>0</v>
      </c>
      <c r="AEJ56" s="248">
        <f>IF(AEJ$6=$AAP$5,成绩录入!EV59,0)</f>
        <v>0</v>
      </c>
      <c r="AEK56" s="248">
        <f>IF(AEK$6=$AAP$5,成绩录入!EW59,0)</f>
        <v>0</v>
      </c>
      <c r="AEL56" s="248">
        <f>IF(AEL$6=$AAP$5,成绩录入!EX59,0)</f>
        <v>0</v>
      </c>
      <c r="AEM56" s="218">
        <f t="shared" si="34"/>
        <v>0</v>
      </c>
      <c r="AEN56" s="166"/>
      <c r="AEO56" s="166"/>
      <c r="AEP56" s="247">
        <f>IF(AEP$6=$AEO$5,成绩录入!BC59,0)</f>
        <v>0</v>
      </c>
      <c r="AEQ56" s="248">
        <f>IF(AEQ$6=$AEO$5,成绩录入!BD59,0)</f>
        <v>0</v>
      </c>
      <c r="AER56" s="248">
        <f>IF(AER$6=$AEO$5,成绩录入!BE59,0)</f>
        <v>0</v>
      </c>
      <c r="AES56" s="248">
        <f>IF(AES$6=$AEO$5,成绩录入!BF59,0)</f>
        <v>0</v>
      </c>
      <c r="AET56" s="248">
        <f>IF(AET$6=$AEO$5,成绩录入!BG59,0)</f>
        <v>0</v>
      </c>
      <c r="AEU56" s="248">
        <f>IF(AEU$6=$AEO$5,成绩录入!BH59,0)</f>
        <v>0</v>
      </c>
      <c r="AEV56" s="248">
        <f>IF(AEV$6=$AEO$5,成绩录入!BI59,0)</f>
        <v>0</v>
      </c>
      <c r="AEW56" s="248">
        <f>IF(AEW$6=$AEO$5,成绩录入!BJ59,0)</f>
        <v>0</v>
      </c>
      <c r="AEX56" s="248">
        <f>IF(AEX$6=$AEO$5,成绩录入!BK59,0)</f>
        <v>0</v>
      </c>
      <c r="AEY56" s="248">
        <f>IF(AEY$6=$AEO$5,成绩录入!BL59,0)</f>
        <v>0</v>
      </c>
      <c r="AEZ56" s="248">
        <f>IF(AEZ$6=$AEO$5,成绩录入!BM59,0)</f>
        <v>0</v>
      </c>
      <c r="AFA56" s="248">
        <f>IF(AFA$6=$AEO$5,成绩录入!BN59,0)</f>
        <v>0</v>
      </c>
      <c r="AFB56" s="248">
        <f>IF(AFB$6=$AEO$5,成绩录入!BO59,0)</f>
        <v>0</v>
      </c>
      <c r="AFC56" s="248">
        <f>IF(AFC$6=$AEO$5,成绩录入!BP59,0)</f>
        <v>0</v>
      </c>
      <c r="AFD56" s="248">
        <f>IF(AFD$6=$AEO$5,成绩录入!BQ59,0)</f>
        <v>0</v>
      </c>
      <c r="AFE56" s="248">
        <f>IF(AFE$6=$AEO$5,成绩录入!BR59,0)</f>
        <v>0</v>
      </c>
      <c r="AFF56" s="248">
        <f>IF(AFF$6=$AEO$5,成绩录入!BS59,0)</f>
        <v>0</v>
      </c>
      <c r="AFG56" s="248">
        <f>IF(AFG$6=$AEO$5,成绩录入!BT59,0)</f>
        <v>0</v>
      </c>
      <c r="AFH56" s="248">
        <f>IF(AFH$6=$AEO$5,成绩录入!BU59,0)</f>
        <v>0</v>
      </c>
      <c r="AFI56" s="248">
        <f>IF(AFI$6=$AEO$5,成绩录入!BV59,0)</f>
        <v>0</v>
      </c>
      <c r="AFJ56" s="248">
        <f>IF(AFJ$6=$AEO$5,成绩录入!BW59,0)</f>
        <v>0</v>
      </c>
      <c r="AFK56" s="248">
        <f>IF(AFK$6=$AEO$5,成绩录入!BX59,0)</f>
        <v>0</v>
      </c>
      <c r="AFL56" s="248">
        <f>IF(AFL$6=$AEO$5,成绩录入!BY59,0)</f>
        <v>0</v>
      </c>
      <c r="AFM56" s="248">
        <f>IF(AFM$6=$AEO$5,成绩录入!BZ59,0)</f>
        <v>0</v>
      </c>
      <c r="AFN56" s="248">
        <f>IF(AFN$6=$AEO$5,成绩录入!CA59,0)</f>
        <v>0</v>
      </c>
      <c r="AFO56" s="248">
        <f>IF(AFO$6=$AEO$5,成绩录入!CB59,0)</f>
        <v>0</v>
      </c>
      <c r="AFP56" s="248">
        <f>IF(AFP$6=$AEO$5,成绩录入!CC59,0)</f>
        <v>0</v>
      </c>
      <c r="AFQ56" s="248">
        <f>IF(AFQ$6=$AEO$5,成绩录入!CD59,0)</f>
        <v>0</v>
      </c>
      <c r="AFR56" s="248">
        <f>IF(AFR$6=$AEO$5,成绩录入!CE59,0)</f>
        <v>0</v>
      </c>
      <c r="AFS56" s="248">
        <f>IF(AFS$6=$AEO$5,成绩录入!CF59,0)</f>
        <v>0</v>
      </c>
      <c r="AFT56" s="248">
        <f>IF(AFT$6=$AEO$5,成绩录入!CG59,0)</f>
        <v>0</v>
      </c>
      <c r="AFU56" s="248">
        <f>IF(AFU$6=$AEO$5,成绩录入!CH59,0)</f>
        <v>0</v>
      </c>
      <c r="AFV56" s="248">
        <f>IF(AFV$6=$AEO$5,成绩录入!CI59,0)</f>
        <v>0</v>
      </c>
      <c r="AFW56" s="248">
        <f>IF(AFW$6=$AEO$5,成绩录入!CJ59,0)</f>
        <v>0</v>
      </c>
      <c r="AFX56" s="248">
        <f>IF(AFX$6=$AEO$5,成绩录入!CK59,0)</f>
        <v>0</v>
      </c>
      <c r="AFY56" s="248">
        <f>IF(AFY$6=$AEO$5,成绩录入!CL59,0)</f>
        <v>0</v>
      </c>
      <c r="AFZ56" s="248">
        <f>IF(AFZ$6=$AEO$5,成绩录入!CM59,0)</f>
        <v>0</v>
      </c>
      <c r="AGA56" s="248">
        <f>IF(AGA$6=$AEO$5,成绩录入!CN59,0)</f>
        <v>0</v>
      </c>
      <c r="AGB56" s="248">
        <f>IF(AGB$6=$AEO$5,成绩录入!CO59,0)</f>
        <v>0</v>
      </c>
      <c r="AGC56" s="248">
        <f>IF(AGC$6=$AEO$5,成绩录入!CP59,0)</f>
        <v>0</v>
      </c>
      <c r="AGD56" s="248">
        <f>IF(AGD$6=$AEO$5,成绩录入!CQ59,0)</f>
        <v>0</v>
      </c>
      <c r="AGE56" s="248">
        <f>IF(AGE$6=$AEO$5,成绩录入!CR59,0)</f>
        <v>0</v>
      </c>
      <c r="AGF56" s="248">
        <f>IF(AGF$6=$AEO$5,成绩录入!CS59,0)</f>
        <v>0</v>
      </c>
      <c r="AGG56" s="248">
        <f>IF(AGG$6=$AEO$5,成绩录入!CT59,0)</f>
        <v>0</v>
      </c>
      <c r="AGH56" s="248">
        <f>IF(AGH$6=$AEO$5,成绩录入!CU59,0)</f>
        <v>0</v>
      </c>
      <c r="AGI56" s="248">
        <f>IF(AGI$6=$AEO$5,成绩录入!CV59,0)</f>
        <v>0</v>
      </c>
      <c r="AGJ56" s="248">
        <f>IF(AGJ$6=$AEO$5,成绩录入!CW59,0)</f>
        <v>0</v>
      </c>
      <c r="AGK56" s="248">
        <f>IF(AGK$6=$AEO$5,成绩录入!CX59,0)</f>
        <v>0</v>
      </c>
      <c r="AGL56" s="248">
        <f>IF(AGL$6=$AEO$5,成绩录入!CY59,0)</f>
        <v>0</v>
      </c>
      <c r="AGM56" s="248">
        <f>IF(AGM$6=$AEO$5,成绩录入!CZ59,0)</f>
        <v>0</v>
      </c>
      <c r="AGN56" s="248">
        <f>IF(AGN$6=$AEO$5,成绩录入!DA59,0)</f>
        <v>0</v>
      </c>
      <c r="AGO56" s="248">
        <f>IF(AGO$6=$AEO$5,成绩录入!DB59,0)</f>
        <v>0</v>
      </c>
      <c r="AGP56" s="248">
        <f>IF(AGP$6=$AEO$5,成绩录入!DC59,0)</f>
        <v>0</v>
      </c>
      <c r="AGQ56" s="248">
        <f>IF(AGQ$6=$AEO$5,成绩录入!DD59,0)</f>
        <v>0</v>
      </c>
      <c r="AGR56" s="248">
        <f>IF(AGR$6=$AEO$5,成绩录入!DE59,0)</f>
        <v>0</v>
      </c>
      <c r="AGS56" s="248">
        <f>IF(AGS$6=$AEO$5,成绩录入!DF59,0)</f>
        <v>0</v>
      </c>
      <c r="AGT56" s="248">
        <f>IF(AGT$6=$AEO$5,成绩录入!DG59,0)</f>
        <v>0</v>
      </c>
      <c r="AGU56" s="248">
        <f>IF(AGU$6=$AEO$5,成绩录入!DH59,0)</f>
        <v>0</v>
      </c>
      <c r="AGV56" s="248">
        <f>IF(AGV$6=$AEO$5,成绩录入!DI59,0)</f>
        <v>0</v>
      </c>
      <c r="AGW56" s="248">
        <f>IF(AGW$6=$AEO$5,成绩录入!DJ59,0)</f>
        <v>0</v>
      </c>
      <c r="AGX56" s="248">
        <f>IF(AGX$6=$AEO$5,成绩录入!DK59,0)</f>
        <v>0</v>
      </c>
      <c r="AGY56" s="248">
        <f>IF(AGY$6=$AEO$5,成绩录入!DL59,0)</f>
        <v>0</v>
      </c>
      <c r="AGZ56" s="248">
        <f>IF(AGZ$6=$AEO$5,成绩录入!DM59,0)</f>
        <v>0</v>
      </c>
      <c r="AHA56" s="248">
        <f>IF(AHA$6=$AEO$5,成绩录入!DN59,0)</f>
        <v>0</v>
      </c>
      <c r="AHB56" s="248">
        <f>IF(AHB$6=$AEO$5,成绩录入!DO59,0)</f>
        <v>0</v>
      </c>
      <c r="AHC56" s="248">
        <f>IF(AHC$6=$AEO$5,成绩录入!DP59,0)</f>
        <v>0</v>
      </c>
      <c r="AHD56" s="248">
        <f>IF(AHD$6=$AEO$5,成绩录入!DQ59,0)</f>
        <v>0</v>
      </c>
      <c r="AHE56" s="248">
        <f>IF(AHE$6=$AEO$5,成绩录入!DR59,0)</f>
        <v>0</v>
      </c>
      <c r="AHF56" s="248">
        <f>IF(AHF$6=$AEO$5,成绩录入!DS59,0)</f>
        <v>0</v>
      </c>
      <c r="AHG56" s="248">
        <f>IF(AHG$6=$AEO$5,成绩录入!DT59,0)</f>
        <v>0</v>
      </c>
      <c r="AHH56" s="248">
        <f>IF(AHH$6=$AEO$5,成绩录入!DU59,0)</f>
        <v>0</v>
      </c>
      <c r="AHI56" s="248">
        <f>IF(AHI$6=$AEO$5,成绩录入!DV59,0)</f>
        <v>0</v>
      </c>
      <c r="AHJ56" s="248">
        <f>IF(AHJ$6=$AEO$5,成绩录入!DW59,0)</f>
        <v>0</v>
      </c>
      <c r="AHK56" s="248">
        <f>IF(AHK$6=$AEO$5,成绩录入!DX59,0)</f>
        <v>0</v>
      </c>
      <c r="AHL56" s="248">
        <f>IF(AHL$6=$AEO$5,成绩录入!DY59,0)</f>
        <v>0</v>
      </c>
      <c r="AHM56" s="248">
        <f>IF(AHM$6=$AEO$5,成绩录入!DZ59,0)</f>
        <v>0</v>
      </c>
      <c r="AHN56" s="248">
        <f>IF(AHN$6=$AEO$5,成绩录入!EA59,0)</f>
        <v>0</v>
      </c>
      <c r="AHO56" s="248">
        <f>IF(AHO$6=$AEO$5,成绩录入!EB59,0)</f>
        <v>0</v>
      </c>
      <c r="AHP56" s="248">
        <f>IF(AHP$6=$AEO$5,成绩录入!EC59,0)</f>
        <v>0</v>
      </c>
      <c r="AHQ56" s="248">
        <f>IF(AHQ$6=$AEO$5,成绩录入!ED59,0)</f>
        <v>0</v>
      </c>
      <c r="AHR56" s="248">
        <f>IF(AHR$6=$AEO$5,成绩录入!EE59,0)</f>
        <v>0</v>
      </c>
      <c r="AHS56" s="248">
        <f>IF(AHS$6=$AEO$5,成绩录入!EF59,0)</f>
        <v>0</v>
      </c>
      <c r="AHT56" s="248">
        <f>IF(AHT$6=$AEO$5,成绩录入!EG59,0)</f>
        <v>0</v>
      </c>
      <c r="AHU56" s="248">
        <f>IF(AHU$6=$AEO$5,成绩录入!EH59,0)</f>
        <v>0</v>
      </c>
      <c r="AHV56" s="248">
        <f>IF(AHV$6=$AEO$5,成绩录入!EI59,0)</f>
        <v>0</v>
      </c>
      <c r="AHW56" s="248">
        <f>IF(AHW$6=$AEO$5,成绩录入!EJ59,0)</f>
        <v>0</v>
      </c>
      <c r="AHX56" s="248">
        <f>IF(AHX$6=$AEO$5,成绩录入!EK59,0)</f>
        <v>0</v>
      </c>
      <c r="AHY56" s="248">
        <f>IF(AHY$6=$AEO$5,成绩录入!EL59,0)</f>
        <v>0</v>
      </c>
      <c r="AHZ56" s="248">
        <f>IF(AHZ$6=$AEO$5,成绩录入!EM59,0)</f>
        <v>0</v>
      </c>
      <c r="AIA56" s="248">
        <f>IF(AIA$6=$AEO$5,成绩录入!EN59,0)</f>
        <v>0</v>
      </c>
      <c r="AIB56" s="248">
        <f>IF(AIB$6=$AEO$5,成绩录入!EO59,0)</f>
        <v>0</v>
      </c>
      <c r="AIC56" s="248">
        <f>IF(AIC$6=$AEO$5,成绩录入!EP59,0)</f>
        <v>0</v>
      </c>
      <c r="AID56" s="248">
        <f>IF(AID$6=$AEO$5,成绩录入!EQ59,0)</f>
        <v>0</v>
      </c>
      <c r="AIE56" s="248">
        <f>IF(AIE$6=$AEO$5,成绩录入!ER59,0)</f>
        <v>0</v>
      </c>
      <c r="AIF56" s="248">
        <f>IF(AIF$6=$AEO$5,成绩录入!ES59,0)</f>
        <v>0</v>
      </c>
      <c r="AIG56" s="248">
        <f>IF(AIG$6=$AEO$5,成绩录入!ET59,0)</f>
        <v>0</v>
      </c>
      <c r="AIH56" s="248">
        <f>IF(AIH$6=$AEO$5,成绩录入!EU59,0)</f>
        <v>0</v>
      </c>
      <c r="AII56" s="248">
        <f>IF(AII$6=$AEO$5,成绩录入!EV59,0)</f>
        <v>0</v>
      </c>
      <c r="AIJ56" s="248">
        <f>IF(AIJ$6=$AEO$5,成绩录入!EW59,0)</f>
        <v>0</v>
      </c>
      <c r="AIK56" s="248">
        <f>IF(AIK$6=$AEO$5,成绩录入!EX59,0)</f>
        <v>0</v>
      </c>
      <c r="AIL56" s="218">
        <f t="shared" si="35"/>
        <v>0</v>
      </c>
      <c r="AIN56" s="214" t="str">
        <f>初始录入!A61</f>
        <v/>
      </c>
      <c r="AIO56" s="215">
        <f>初始录入!B61</f>
        <v>0</v>
      </c>
      <c r="AIP56" s="216">
        <f>初始录入!C61</f>
        <v>0</v>
      </c>
      <c r="AIQ56" s="314">
        <f>IF(平时!D54&lt;&gt;"",平时!D54,0)</f>
        <v>0</v>
      </c>
      <c r="AIR56" s="324" t="str">
        <f t="shared" si="89"/>
        <v/>
      </c>
      <c r="AIS56" s="314">
        <f>IF(过程!D54&lt;&gt;"",过程!D54,0)</f>
        <v>0</v>
      </c>
      <c r="AIT56" s="324" t="str">
        <f t="shared" si="90"/>
        <v/>
      </c>
      <c r="AIU56" s="216">
        <f>IF(期末!D54&lt;&gt;"",期末!D54,0)</f>
        <v>0</v>
      </c>
      <c r="AIV56" s="324" t="str">
        <f t="shared" si="91"/>
        <v/>
      </c>
      <c r="AIW56" s="325">
        <f t="shared" si="92"/>
        <v>0</v>
      </c>
      <c r="AIX56" s="314">
        <f>IF(平时!E54&lt;&gt;"",平时!E54,0)</f>
        <v>0</v>
      </c>
      <c r="AIY56" s="324" t="str">
        <f t="shared" si="93"/>
        <v/>
      </c>
      <c r="AIZ56" s="314">
        <f>IF(过程!E54&lt;&gt;"",过程!E54,0)</f>
        <v>0</v>
      </c>
      <c r="AJA56" s="324" t="str">
        <f t="shared" si="94"/>
        <v/>
      </c>
      <c r="AJB56" s="216">
        <f>IF(期末!E54&lt;&gt;"",期末!E54,0)</f>
        <v>0</v>
      </c>
      <c r="AJC56" s="324" t="str">
        <f t="shared" si="95"/>
        <v/>
      </c>
      <c r="AJD56" s="325">
        <f t="shared" si="96"/>
        <v>0</v>
      </c>
      <c r="AJE56" s="314">
        <f>IF(平时!F54&lt;&gt;"",平时!F54,0)</f>
        <v>0</v>
      </c>
      <c r="AJF56" s="324" t="str">
        <f t="shared" si="97"/>
        <v/>
      </c>
      <c r="AJG56" s="314">
        <f>IF(过程!F54&lt;&gt;"",过程!F54,0)</f>
        <v>0</v>
      </c>
      <c r="AJH56" s="324" t="str">
        <f t="shared" si="98"/>
        <v/>
      </c>
      <c r="AJI56" s="216">
        <f>IF(期末!F54&lt;&gt;"",期末!F54,0)</f>
        <v>0</v>
      </c>
      <c r="AJJ56" s="324" t="str">
        <f t="shared" si="99"/>
        <v/>
      </c>
      <c r="AJK56" s="325">
        <f t="shared" si="100"/>
        <v>0</v>
      </c>
      <c r="AJL56" s="314">
        <f>IF(平时!G54&lt;&gt;"",平时!G54,0)</f>
        <v>0</v>
      </c>
      <c r="AJM56" s="324" t="str">
        <f t="shared" si="101"/>
        <v/>
      </c>
      <c r="AJN56" s="314">
        <f>IF(过程!G54&lt;&gt;"",过程!G54,0)</f>
        <v>0</v>
      </c>
      <c r="AJO56" s="324" t="str">
        <f t="shared" si="102"/>
        <v/>
      </c>
      <c r="AJP56" s="216">
        <f>IF(期末!G54&lt;&gt;"",期末!G54,0)</f>
        <v>0</v>
      </c>
      <c r="AJQ56" s="324" t="str">
        <f t="shared" si="103"/>
        <v/>
      </c>
      <c r="AJR56" s="325">
        <f t="shared" si="104"/>
        <v>0</v>
      </c>
      <c r="AJS56" s="314">
        <f>IF(平时!H54&lt;&gt;"",平时!H54,0)</f>
        <v>0</v>
      </c>
      <c r="AJT56" s="324" t="str">
        <f t="shared" si="105"/>
        <v/>
      </c>
      <c r="AJU56" s="314">
        <f>IF(过程!H54&lt;&gt;"",过程!H54,0)</f>
        <v>0</v>
      </c>
      <c r="AJV56" s="324" t="str">
        <f t="shared" si="106"/>
        <v/>
      </c>
      <c r="AJW56" s="216">
        <f>IF(期末!H54&lt;&gt;"",期末!H54,0)</f>
        <v>0</v>
      </c>
      <c r="AJX56" s="324" t="str">
        <f t="shared" si="107"/>
        <v/>
      </c>
      <c r="AJY56" s="326">
        <f t="shared" si="108"/>
        <v>0</v>
      </c>
      <c r="AKA56" s="216" t="str">
        <f>初始录入!A61</f>
        <v/>
      </c>
      <c r="AKB56" s="216">
        <f>初始录入!B61</f>
        <v>0</v>
      </c>
      <c r="AKC56" s="216">
        <f>初始录入!C61</f>
        <v>0</v>
      </c>
      <c r="AKD56" s="327" t="str">
        <f>IF(初始录入!$E61=初始录入!$K$2,达成度!$D69,"")</f>
        <v/>
      </c>
      <c r="AKE56" s="327" t="str">
        <f>IF(初始录入!$E61=初始录入!$K$3,达成度!D69,"")</f>
        <v/>
      </c>
      <c r="AKF56" s="216" t="str">
        <f>IF(初始录入!$E61=初始录入!$K$4,达成度!D69,"")</f>
        <v/>
      </c>
      <c r="AKG56" s="216" t="str">
        <f>IF(初始录入!$E61=初始录入!$K$5,达成度!D69,"")</f>
        <v/>
      </c>
      <c r="AKH56" s="327" t="str">
        <f>IF(初始录入!$E61=初始录入!$K$2,达成度!E69,"")</f>
        <v/>
      </c>
      <c r="AKI56" s="327" t="str">
        <f>IF(初始录入!$E61=初始录入!$K$3,达成度!E69,"")</f>
        <v/>
      </c>
      <c r="AKJ56" s="216" t="str">
        <f>IF(初始录入!$E61=初始录入!$K$4,达成度!E69,"")</f>
        <v/>
      </c>
      <c r="AKK56" s="216" t="str">
        <f>IF(初始录入!$E61=初始录入!$K$5,达成度!E69,"")</f>
        <v/>
      </c>
      <c r="AKL56" s="327" t="str">
        <f>IF(初始录入!$E61=初始录入!$K$2,达成度!F69,"")</f>
        <v/>
      </c>
      <c r="AKM56" s="327" t="str">
        <f>IF(初始录入!$E61=初始录入!$K$3,达成度!F69,"")</f>
        <v/>
      </c>
      <c r="AKN56" s="216" t="str">
        <f>IF(初始录入!$E61=初始录入!$K$4,达成度!F69,"")</f>
        <v/>
      </c>
      <c r="AKO56" s="216" t="str">
        <f>IF(初始录入!$E61=初始录入!$K$5,达成度!F69,"")</f>
        <v/>
      </c>
      <c r="AKP56" s="327" t="str">
        <f>IF(初始录入!$E61=初始录入!$K$2,达成度!H69,"")</f>
        <v/>
      </c>
      <c r="AKQ56" s="327" t="str">
        <f>IF(初始录入!$E61=初始录入!$K$3,达成度!H69,"")</f>
        <v/>
      </c>
      <c r="AKR56" s="216" t="str">
        <f>IF(初始录入!$E61=初始录入!$K$4,达成度!H69,"")</f>
        <v/>
      </c>
      <c r="AKS56" s="216" t="str">
        <f>IF(初始录入!$E61=初始录入!$K$5,达成度!H69,"")</f>
        <v/>
      </c>
      <c r="AKT56" s="327" t="str">
        <f>IF(初始录入!$E61=初始录入!$K$2,达成度!I69,"")</f>
        <v/>
      </c>
      <c r="AKU56" s="327" t="str">
        <f>IF(初始录入!$E61=初始录入!$K$3,达成度!I69,"")</f>
        <v/>
      </c>
      <c r="AKV56" s="216" t="str">
        <f>IF(初始录入!$E61=初始录入!$K$4,达成度!I69,"")</f>
        <v/>
      </c>
      <c r="AKW56" s="216" t="str">
        <f>IF(初始录入!$E61=初始录入!$K$5,达成度!I69,"")</f>
        <v/>
      </c>
      <c r="AKX56" s="327" t="str">
        <f>IF(初始录入!$E61=初始录入!$K$2,达成度!J69,"")</f>
        <v/>
      </c>
      <c r="AKY56" s="327" t="str">
        <f>IF(初始录入!$E61=初始录入!$K$3,达成度!J69,"")</f>
        <v/>
      </c>
      <c r="AKZ56" s="216" t="str">
        <f>IF(初始录入!$E61=初始录入!$K$4,达成度!J69,"")</f>
        <v/>
      </c>
      <c r="ALA56" s="216" t="str">
        <f>IF(初始录入!$E61=初始录入!$K$5,达成度!J69,"")</f>
        <v/>
      </c>
      <c r="ALB56" s="327" t="str">
        <f>IF(初始录入!$E61=初始录入!$K$2,达成度!L69,"")</f>
        <v/>
      </c>
      <c r="ALC56" s="327" t="str">
        <f>IF(初始录入!$E61=初始录入!$K$3,达成度!L69,"")</f>
        <v/>
      </c>
      <c r="ALD56" s="216" t="str">
        <f>IF(初始录入!$E61=初始录入!$K$4,达成度!L69,"")</f>
        <v/>
      </c>
      <c r="ALE56" s="216" t="str">
        <f>IF(初始录入!$E61=初始录入!$K$5,达成度!L69,"")</f>
        <v/>
      </c>
      <c r="ALF56" s="327" t="str">
        <f>IF(初始录入!$E61=初始录入!$K$2,达成度!M69,"")</f>
        <v/>
      </c>
      <c r="ALG56" s="327" t="str">
        <f>IF(初始录入!$E61=初始录入!$K$3,达成度!M69,"")</f>
        <v/>
      </c>
      <c r="ALH56" s="216" t="str">
        <f>IF(初始录入!$E61=初始录入!$K$4,达成度!M69,"")</f>
        <v/>
      </c>
      <c r="ALI56" s="216" t="str">
        <f>IF(初始录入!$E61=初始录入!$K$5,达成度!M69,"")</f>
        <v/>
      </c>
      <c r="ALJ56" s="327" t="str">
        <f>IF(初始录入!$E61=初始录入!$K$2,达成度!N69,"")</f>
        <v/>
      </c>
      <c r="ALK56" s="327" t="str">
        <f>IF(初始录入!$E61=初始录入!$K$3,达成度!N69,"")</f>
        <v/>
      </c>
      <c r="ALL56" s="216" t="str">
        <f>IF(初始录入!$E61=初始录入!$K$4,达成度!N69,"")</f>
        <v/>
      </c>
      <c r="ALM56" s="216" t="str">
        <f>IF(初始录入!$E61=初始录入!$K$5,达成度!N69,"")</f>
        <v/>
      </c>
      <c r="ALN56" s="327" t="str">
        <f>IF(初始录入!$E61=初始录入!$K$2,达成度!P69,"")</f>
        <v/>
      </c>
      <c r="ALO56" s="327" t="str">
        <f>IF(初始录入!$E61=初始录入!$K$3,达成度!P69,"")</f>
        <v/>
      </c>
      <c r="ALP56" s="216" t="str">
        <f>IF(初始录入!$E61=初始录入!$K$4,达成度!P69,"")</f>
        <v/>
      </c>
      <c r="ALQ56" s="216" t="str">
        <f>IF(初始录入!$E61=初始录入!$K$5,达成度!P69,"")</f>
        <v/>
      </c>
      <c r="ALR56" s="327" t="str">
        <f>IF(初始录入!$E61=初始录入!$K$2,达成度!Q69,"")</f>
        <v/>
      </c>
      <c r="ALS56" s="327" t="str">
        <f>IF(初始录入!$E61=初始录入!$K$3,达成度!Q69,"")</f>
        <v/>
      </c>
      <c r="ALT56" s="216" t="str">
        <f>IF(初始录入!$E61=初始录入!$K$4,达成度!Q69,"")</f>
        <v/>
      </c>
      <c r="ALU56" s="216" t="str">
        <f>IF(初始录入!$E61=初始录入!$K$5,达成度!Q69,"")</f>
        <v/>
      </c>
      <c r="ALV56" s="327" t="str">
        <f>IF(初始录入!$E61=初始录入!$K$2,达成度!R69,"")</f>
        <v/>
      </c>
      <c r="ALW56" s="327" t="str">
        <f>IF(初始录入!$E61=初始录入!$K$3,达成度!R69,"")</f>
        <v/>
      </c>
      <c r="ALX56" s="216" t="str">
        <f>IF(初始录入!$E61=初始录入!$K$4,达成度!R69,"")</f>
        <v/>
      </c>
      <c r="ALY56" s="216"/>
      <c r="ALZ56" s="327" t="str">
        <f>IF(初始录入!$E61=初始录入!$K$2,达成度!T69,"")</f>
        <v/>
      </c>
      <c r="AMA56" s="327" t="str">
        <f>IF(初始录入!$E61=初始录入!$K$3,达成度!T69,"")</f>
        <v/>
      </c>
      <c r="AMB56" s="216" t="str">
        <f>IF(初始录入!$E61=初始录入!$K$4,达成度!T69,"")</f>
        <v/>
      </c>
      <c r="AMC56" s="216" t="str">
        <f>IF(初始录入!$E61=初始录入!$K$5,达成度!T69,"")</f>
        <v/>
      </c>
      <c r="AMD56" s="327" t="str">
        <f>IF(初始录入!$E61=初始录入!$K$2,达成度!U69,"")</f>
        <v/>
      </c>
      <c r="AME56" s="327" t="str">
        <f>IF(初始录入!$E61=初始录入!$K$3,达成度!U69,"")</f>
        <v/>
      </c>
      <c r="AMF56" s="216" t="str">
        <f>IF(初始录入!$E61=初始录入!$K$4,达成度!U69,"")</f>
        <v/>
      </c>
      <c r="AMG56" s="216" t="str">
        <f>IF(初始录入!$E61=初始录入!$K$5,达成度!U69,"")</f>
        <v/>
      </c>
      <c r="AMH56" s="327" t="str">
        <f>IF(初始录入!$E61=初始录入!$K$2,达成度!V69,"")</f>
        <v/>
      </c>
      <c r="AMI56" s="327" t="str">
        <f>IF(初始录入!$E61=初始录入!$K$3,达成度!V69,"")</f>
        <v/>
      </c>
      <c r="AMJ56" s="216" t="str">
        <f>IF(初始录入!$E61=初始录入!$K$4,达成度!W69,"")</f>
        <v/>
      </c>
      <c r="AMK56" s="216" t="str">
        <f>IF(初始录入!$E61=初始录入!$K$5,达成度!W69,"")</f>
        <v/>
      </c>
      <c r="AMM56" s="215">
        <f t="shared" si="114"/>
        <v>49</v>
      </c>
      <c r="AMN56" s="222" t="str">
        <f t="shared" si="109"/>
        <v/>
      </c>
      <c r="AMO56" s="325" t="str">
        <f>IF($AMM56&lt;=$H$7,INDEX(达成度!$G$21:$G$170,$AMM56,1),"")</f>
        <v/>
      </c>
      <c r="AMP56" s="325" t="str">
        <f>IF($AMM56&lt;=$H$7,INDEX(达成度!$K$21:$K$170,$AMM56,1),"")</f>
        <v/>
      </c>
      <c r="AMQ56" s="325" t="str">
        <f>IF($AMM56&lt;=$H$7,INDEX(达成度!$O$21:$O$170,$AMM56,1),"")</f>
        <v/>
      </c>
      <c r="AMR56" s="325" t="str">
        <f>IF($AMM56&lt;=$H$7,INDEX(达成度!$S$21:$S$170,$AMM56,1),"")</f>
        <v/>
      </c>
      <c r="AMS56" s="326" t="str">
        <f>IF($AMM56&lt;=$H$7,INDEX(达成度!$W$21:$W$170,$AMM56,1),"")</f>
        <v/>
      </c>
      <c r="AMT56" s="328"/>
      <c r="AMU56" s="336"/>
      <c r="AMV56" s="222" t="str">
        <f t="shared" si="110"/>
        <v/>
      </c>
      <c r="AMW56" s="325" t="str">
        <f>IF($AMM56&lt;=$I$7,INDEX(达成度!$G$21:$G$170,$AMM56+$H$7,1),"")</f>
        <v/>
      </c>
      <c r="AMX56" s="325" t="str">
        <f>IF($AMM56&lt;=$I$7,INDEX(达成度!$K$21:$K$170,$AMM56+$H$7,1),"")</f>
        <v/>
      </c>
      <c r="AMY56" s="325" t="str">
        <f>IF($AMM56&lt;=$I$7,INDEX(达成度!$O$21:$O$170,$AMM56+$H$7,1),"")</f>
        <v/>
      </c>
      <c r="AMZ56" s="325" t="str">
        <f>IF($AMM56&lt;=$I$7,INDEX(达成度!$S$21:$S$170,$AMM56+$H$7,1),"")</f>
        <v/>
      </c>
      <c r="ANA56" s="326" t="str">
        <f>IF($AMM56&lt;=$I$7,INDEX(达成度!$W$21:$W$170,$AMM56+$H$7,1),"")</f>
        <v/>
      </c>
      <c r="ANB56" s="206"/>
      <c r="ANC56" s="215"/>
      <c r="AND56" s="216" t="str">
        <f t="shared" si="111"/>
        <v/>
      </c>
      <c r="ANE56" s="325" t="str">
        <f>IF($AMM56&lt;=$J$7,INDEX(达成度!$G$21:$G$170,$AMM56+$H$7+$I$7,1),"")</f>
        <v/>
      </c>
      <c r="ANF56" s="325" t="str">
        <f>IF($AMM56&lt;=$J$7,INDEX(达成度!$K$21:$K$170,$AMM56+$H$7+$I$7,1),"")</f>
        <v/>
      </c>
      <c r="ANG56" s="325" t="str">
        <f>IF($AMM56&lt;=$J$7,INDEX(达成度!$O$21:$O$170,$AMM56+$H$7+$I$7,1),"")</f>
        <v/>
      </c>
      <c r="ANH56" s="325" t="str">
        <f>IF($AMM56&lt;=$J$7,INDEX(达成度!$S$21:$S$170,$AMM56+$H$7+$I$7,1),"")</f>
        <v/>
      </c>
      <c r="ANI56" s="326" t="str">
        <f>IF($AMM56&lt;=$J$7,INDEX(达成度!$W$21:$W$170,$AMM56+$H$7+$I$7,1),"")</f>
        <v/>
      </c>
      <c r="ANK56" s="215"/>
      <c r="ANL56" s="216" t="str">
        <f t="shared" si="112"/>
        <v/>
      </c>
      <c r="ANM56" s="325" t="str">
        <f>IF($AMM56&lt;=$K$7,INDEX(达成度!$G$21:$G$170,$AMM56+$H$7+$I$7+$J$7,1),"")</f>
        <v/>
      </c>
      <c r="ANN56" s="325" t="str">
        <f>IF($AMM56&lt;=$K$7,INDEX(达成度!$K$21:$K$170,$AMM56+$H$7+$I$7+$J$7,1),"")</f>
        <v/>
      </c>
      <c r="ANO56" s="325" t="str">
        <f>IF($AMM56&lt;=$K$7,INDEX(达成度!$O$21:$O$170,$AMM56+$H$7+$I$7+$J$7,1),"")</f>
        <v/>
      </c>
      <c r="ANP56" s="325" t="str">
        <f>IF($AMM56&lt;=$K$7,INDEX(达成度!$S$21:$S$170,$AMM56+$H$7+$I$7+$J$7,1),"")</f>
        <v/>
      </c>
      <c r="ANQ56" s="326" t="str">
        <f>IF($AMM56&lt;=$K$7,INDEX(达成度!$W$21:$W$170,$AMM56+$H$7+$I$7+$J$7,1),"")</f>
        <v/>
      </c>
    </row>
    <row r="57" ht="18" customHeight="1" spans="1:1024 1025:1057">
      <c r="A57" s="215" t="str">
        <f>初始录入!A62</f>
        <v/>
      </c>
      <c r="B57" s="216" t="str">
        <f>IF(初始录入!B62&lt;&gt;"",初始录入!B62,"")</f>
        <v/>
      </c>
      <c r="C57" s="216" t="str">
        <f>IF(初始录入!C62&lt;&gt;"",初始录入!C62,"")</f>
        <v/>
      </c>
      <c r="D57" s="216" t="str">
        <f>IF(初始录入!D62&lt;&gt;"",初始录入!D62,"")</f>
        <v/>
      </c>
      <c r="E57" s="218" t="str">
        <f>IF(初始录入!E62&lt;&gt;"",初始录入!E62,"")</f>
        <v/>
      </c>
      <c r="G57" s="330"/>
      <c r="H57" s="295">
        <f>IF(初始录入!E62=H$6,1,0)</f>
        <v>0</v>
      </c>
      <c r="I57" s="295">
        <f>IF(初始录入!E62=I$6,1,0)</f>
        <v>0</v>
      </c>
      <c r="J57" s="295">
        <f>IF(初始录入!E62=J$6,1,0)</f>
        <v>0</v>
      </c>
      <c r="K57" s="321">
        <f>IF(初始录入!E62=K$6,1,0)</f>
        <v>0</v>
      </c>
      <c r="L57" s="28"/>
      <c r="W57" s="27"/>
      <c r="X57" s="28"/>
      <c r="Y57" s="294">
        <v>100</v>
      </c>
      <c r="Z57" s="295">
        <f>成绩录入!$F$7</f>
        <v>0</v>
      </c>
      <c r="AA57" s="295">
        <f>成绩录入!F60</f>
        <v>0</v>
      </c>
      <c r="AB57" s="296">
        <f>IF(初始录入!$M$7&lt;&gt;"",IF(成绩录入!$F$7&lt;&gt;"",IF(初始录入!$P$7="次数",AA57/Z57*Y57,成绩录入!F60),0),0)</f>
        <v>0</v>
      </c>
      <c r="AC57" s="297">
        <f t="shared" si="161"/>
        <v>0</v>
      </c>
      <c r="AD57" s="297">
        <f t="shared" si="162"/>
        <v>0</v>
      </c>
      <c r="AE57" s="297">
        <f t="shared" si="163"/>
        <v>0</v>
      </c>
      <c r="AF57" s="297">
        <f t="shared" si="164"/>
        <v>0</v>
      </c>
      <c r="AG57" s="297">
        <f t="shared" si="165"/>
        <v>0</v>
      </c>
      <c r="AH57" s="298">
        <f t="shared" si="37"/>
        <v>0</v>
      </c>
      <c r="AI57" s="28"/>
      <c r="AJ57" s="260">
        <f>成绩录入!I60</f>
        <v>0</v>
      </c>
      <c r="AK57" s="248">
        <f>成绩录入!J60</f>
        <v>0</v>
      </c>
      <c r="AL57" s="248">
        <f>成绩录入!K60</f>
        <v>0</v>
      </c>
      <c r="AM57" s="248">
        <f>成绩录入!L60</f>
        <v>0</v>
      </c>
      <c r="AN57" s="248">
        <f>成绩录入!M60</f>
        <v>0</v>
      </c>
      <c r="AO57" s="298">
        <f t="shared" si="38"/>
        <v>0</v>
      </c>
      <c r="AP57" s="299"/>
      <c r="AQ57" s="260">
        <f>成绩录入!I60</f>
        <v>0</v>
      </c>
      <c r="AR57" s="248">
        <f>成绩录入!J60</f>
        <v>0</v>
      </c>
      <c r="AS57" s="248">
        <f>成绩录入!K60</f>
        <v>0</v>
      </c>
      <c r="AT57" s="248">
        <f>成绩录入!L60</f>
        <v>0</v>
      </c>
      <c r="AU57" s="248">
        <f>成绩录入!M60</f>
        <v>0</v>
      </c>
      <c r="AV57" s="298">
        <f t="shared" si="39"/>
        <v>0</v>
      </c>
      <c r="AW57" s="299"/>
      <c r="AX57" s="260">
        <f>成绩录入!I60</f>
        <v>0</v>
      </c>
      <c r="AY57" s="248">
        <f>成绩录入!J60</f>
        <v>0</v>
      </c>
      <c r="AZ57" s="248">
        <f>成绩录入!K60</f>
        <v>0</v>
      </c>
      <c r="BA57" s="248">
        <f>成绩录入!L60</f>
        <v>0</v>
      </c>
      <c r="BB57" s="248">
        <f>成绩录入!M60</f>
        <v>0</v>
      </c>
      <c r="BC57" s="298">
        <f t="shared" si="40"/>
        <v>0</v>
      </c>
      <c r="BD57" s="299"/>
      <c r="BE57" s="260">
        <f>成绩录入!I60</f>
        <v>0</v>
      </c>
      <c r="BF57" s="248">
        <f>成绩录入!J60</f>
        <v>0</v>
      </c>
      <c r="BG57" s="248">
        <f>成绩录入!K60</f>
        <v>0</v>
      </c>
      <c r="BH57" s="248">
        <f>成绩录入!L60</f>
        <v>0</v>
      </c>
      <c r="BI57" s="248">
        <f>成绩录入!M60</f>
        <v>0</v>
      </c>
      <c r="BJ57" s="298">
        <f t="shared" si="41"/>
        <v>0</v>
      </c>
      <c r="BK57" s="299"/>
      <c r="BL57" s="260">
        <f>成绩录入!I60</f>
        <v>0</v>
      </c>
      <c r="BM57" s="248">
        <f>成绩录入!J60</f>
        <v>0</v>
      </c>
      <c r="BN57" s="248">
        <f>成绩录入!K60</f>
        <v>0</v>
      </c>
      <c r="BO57" s="248">
        <f>成绩录入!L60</f>
        <v>0</v>
      </c>
      <c r="BP57" s="248">
        <f>成绩录入!M60</f>
        <v>0</v>
      </c>
      <c r="BQ57" s="298">
        <f t="shared" si="42"/>
        <v>0</v>
      </c>
      <c r="BR57" s="300"/>
      <c r="BS57" s="260">
        <f>成绩录入!P60</f>
        <v>0</v>
      </c>
      <c r="BT57" s="248">
        <f>成绩录入!Q60</f>
        <v>0</v>
      </c>
      <c r="BU57" s="248">
        <f>成绩录入!R60</f>
        <v>0</v>
      </c>
      <c r="BV57" s="248">
        <f>成绩录入!S60</f>
        <v>0</v>
      </c>
      <c r="BW57" s="248">
        <f>成绩录入!T60</f>
        <v>0</v>
      </c>
      <c r="BX57" s="248">
        <f>成绩录入!U60</f>
        <v>0</v>
      </c>
      <c r="BY57" s="248">
        <f>成绩录入!V60</f>
        <v>0</v>
      </c>
      <c r="BZ57" s="248">
        <f>成绩录入!W60</f>
        <v>0</v>
      </c>
      <c r="CA57" s="248">
        <f>成绩录入!X60</f>
        <v>0</v>
      </c>
      <c r="CB57" s="248">
        <f>成绩录入!Y60</f>
        <v>0</v>
      </c>
      <c r="CC57" s="298">
        <f t="shared" si="43"/>
        <v>0</v>
      </c>
      <c r="CD57" s="299"/>
      <c r="CE57" s="260">
        <f>成绩录入!P60</f>
        <v>0</v>
      </c>
      <c r="CF57" s="248">
        <f>成绩录入!Q60</f>
        <v>0</v>
      </c>
      <c r="CG57" s="248">
        <f>成绩录入!R60</f>
        <v>0</v>
      </c>
      <c r="CH57" s="248">
        <f>成绩录入!S60</f>
        <v>0</v>
      </c>
      <c r="CI57" s="248">
        <f>成绩录入!T60</f>
        <v>0</v>
      </c>
      <c r="CJ57" s="248">
        <f>成绩录入!U60</f>
        <v>0</v>
      </c>
      <c r="CK57" s="248">
        <f>成绩录入!V60</f>
        <v>0</v>
      </c>
      <c r="CL57" s="248">
        <f>成绩录入!W60</f>
        <v>0</v>
      </c>
      <c r="CM57" s="248">
        <f>成绩录入!X60</f>
        <v>0</v>
      </c>
      <c r="CN57" s="248">
        <f>成绩录入!Y60</f>
        <v>0</v>
      </c>
      <c r="CO57" s="298">
        <f t="shared" si="44"/>
        <v>0</v>
      </c>
      <c r="CP57" s="299"/>
      <c r="CQ57" s="260">
        <f>成绩录入!P60</f>
        <v>0</v>
      </c>
      <c r="CR57" s="248">
        <f>成绩录入!Q60</f>
        <v>0</v>
      </c>
      <c r="CS57" s="248">
        <f>成绩录入!R60</f>
        <v>0</v>
      </c>
      <c r="CT57" s="248">
        <f>成绩录入!S60</f>
        <v>0</v>
      </c>
      <c r="CU57" s="248">
        <f>成绩录入!T60</f>
        <v>0</v>
      </c>
      <c r="CV57" s="248">
        <f>成绩录入!U60</f>
        <v>0</v>
      </c>
      <c r="CW57" s="248">
        <f>成绩录入!V60</f>
        <v>0</v>
      </c>
      <c r="CX57" s="248">
        <f>成绩录入!W60</f>
        <v>0</v>
      </c>
      <c r="CY57" s="248">
        <f>成绩录入!X60</f>
        <v>0</v>
      </c>
      <c r="CZ57" s="248">
        <f>成绩录入!Y60</f>
        <v>0</v>
      </c>
      <c r="DA57" s="298">
        <f t="shared" si="45"/>
        <v>0</v>
      </c>
      <c r="DB57" s="299"/>
      <c r="DC57" s="260">
        <f>成绩录入!P60</f>
        <v>0</v>
      </c>
      <c r="DD57" s="248">
        <f>成绩录入!Q60</f>
        <v>0</v>
      </c>
      <c r="DE57" s="248">
        <f>成绩录入!R60</f>
        <v>0</v>
      </c>
      <c r="DF57" s="248">
        <f>成绩录入!S60</f>
        <v>0</v>
      </c>
      <c r="DG57" s="248">
        <f>成绩录入!T60</f>
        <v>0</v>
      </c>
      <c r="DH57" s="248">
        <f>成绩录入!U60</f>
        <v>0</v>
      </c>
      <c r="DI57" s="248">
        <f>成绩录入!V60</f>
        <v>0</v>
      </c>
      <c r="DJ57" s="248">
        <f>成绩录入!W60</f>
        <v>0</v>
      </c>
      <c r="DK57" s="248">
        <f>成绩录入!X60</f>
        <v>0</v>
      </c>
      <c r="DL57" s="248">
        <f>成绩录入!Y60</f>
        <v>0</v>
      </c>
      <c r="DM57" s="298">
        <f t="shared" si="46"/>
        <v>0</v>
      </c>
      <c r="DN57" s="299"/>
      <c r="DO57" s="260">
        <f>成绩录入!P60</f>
        <v>0</v>
      </c>
      <c r="DP57" s="248">
        <f>成绩录入!Q60</f>
        <v>0</v>
      </c>
      <c r="DQ57" s="248">
        <f>成绩录入!R60</f>
        <v>0</v>
      </c>
      <c r="DR57" s="248">
        <f>成绩录入!S60</f>
        <v>0</v>
      </c>
      <c r="DS57" s="248">
        <f>成绩录入!T60</f>
        <v>0</v>
      </c>
      <c r="DT57" s="248">
        <f>成绩录入!U60</f>
        <v>0</v>
      </c>
      <c r="DU57" s="248">
        <f>成绩录入!V60</f>
        <v>0</v>
      </c>
      <c r="DV57" s="248">
        <f>成绩录入!W60</f>
        <v>0</v>
      </c>
      <c r="DW57" s="248">
        <f>成绩录入!X60</f>
        <v>0</v>
      </c>
      <c r="DX57" s="248">
        <f>成绩录入!Y60</f>
        <v>0</v>
      </c>
      <c r="DY57" s="298">
        <f t="shared" si="47"/>
        <v>0</v>
      </c>
      <c r="DZ57" s="299"/>
      <c r="EA57" s="301" t="e">
        <f t="shared" si="48"/>
        <v>#DIV/0!</v>
      </c>
      <c r="EB57" s="297" t="e">
        <f t="shared" si="49"/>
        <v>#DIV/0!</v>
      </c>
      <c r="EC57" s="297" t="e">
        <f t="shared" si="50"/>
        <v>#DIV/0!</v>
      </c>
      <c r="ED57" s="297" t="e">
        <f t="shared" si="51"/>
        <v>#DIV/0!</v>
      </c>
      <c r="EE57" s="297" t="e">
        <f t="shared" si="52"/>
        <v>#DIV/0!</v>
      </c>
      <c r="EF57" s="302" t="e">
        <f t="shared" si="53"/>
        <v>#DIV/0!</v>
      </c>
      <c r="EG57" s="303"/>
      <c r="EH57" s="304">
        <f t="shared" si="54"/>
        <v>0</v>
      </c>
      <c r="EI57" s="296">
        <f>成绩录入!I60</f>
        <v>0</v>
      </c>
      <c r="EJ57" s="296">
        <f>成绩录入!J60</f>
        <v>0</v>
      </c>
      <c r="EK57" s="296">
        <f>成绩录入!K60</f>
        <v>0</v>
      </c>
      <c r="EL57" s="296">
        <f>成绩录入!L60</f>
        <v>0</v>
      </c>
      <c r="EM57" s="296">
        <f>成绩录入!M60</f>
        <v>0</v>
      </c>
      <c r="EN57" s="296">
        <f>成绩录入!P60</f>
        <v>0</v>
      </c>
      <c r="EO57" s="296">
        <f>成绩录入!Q60</f>
        <v>0</v>
      </c>
      <c r="EP57" s="296">
        <f>成绩录入!R60</f>
        <v>0</v>
      </c>
      <c r="EQ57" s="296">
        <f>成绩录入!S60</f>
        <v>0</v>
      </c>
      <c r="ER57" s="296">
        <f>成绩录入!T60</f>
        <v>0</v>
      </c>
      <c r="ES57" s="296">
        <f>成绩录入!U60</f>
        <v>0</v>
      </c>
      <c r="ET57" s="296">
        <f>成绩录入!V60</f>
        <v>0</v>
      </c>
      <c r="EU57" s="296">
        <f>成绩录入!W60</f>
        <v>0</v>
      </c>
      <c r="EV57" s="296">
        <f>成绩录入!X60</f>
        <v>0</v>
      </c>
      <c r="EW57" s="302">
        <f>成绩录入!Y60</f>
        <v>0</v>
      </c>
      <c r="EX57" s="303"/>
      <c r="EY57" s="304" t="str">
        <f t="shared" si="170"/>
        <v/>
      </c>
      <c r="EZ57" s="296" t="str">
        <f t="shared" si="170"/>
        <v/>
      </c>
      <c r="FA57" s="296" t="str">
        <f t="shared" si="170"/>
        <v/>
      </c>
      <c r="FB57" s="296" t="str">
        <f t="shared" si="170"/>
        <v/>
      </c>
      <c r="FC57" s="302">
        <f>成绩录入!AB60</f>
        <v>0</v>
      </c>
      <c r="FD57" s="303"/>
      <c r="FE57" s="304" t="str">
        <f t="shared" si="56"/>
        <v>√</v>
      </c>
      <c r="FF57" s="296" t="str">
        <f t="shared" si="57"/>
        <v>√</v>
      </c>
      <c r="FG57" s="296" t="str">
        <f t="shared" si="58"/>
        <v>√</v>
      </c>
      <c r="FH57" s="296" t="str">
        <f t="shared" si="59"/>
        <v>√</v>
      </c>
      <c r="FI57" s="302" t="str">
        <f t="shared" si="60"/>
        <v>√</v>
      </c>
      <c r="FJ57" s="299"/>
      <c r="FK57" s="260">
        <f>成绩录入!AB60</f>
        <v>0</v>
      </c>
      <c r="FL57" s="248">
        <f>成绩录入!AC60</f>
        <v>0</v>
      </c>
      <c r="FM57" s="248">
        <f>成绩录入!AD60</f>
        <v>0</v>
      </c>
      <c r="FN57" s="248">
        <f>成绩录入!AE60</f>
        <v>0</v>
      </c>
      <c r="FO57" s="248">
        <f>成绩录入!AF60</f>
        <v>0</v>
      </c>
      <c r="FP57" s="248">
        <f>成绩录入!AG60</f>
        <v>0</v>
      </c>
      <c r="FQ57" s="298">
        <f t="shared" si="61"/>
        <v>0</v>
      </c>
      <c r="FR57" s="299"/>
      <c r="FS57" s="260">
        <f>成绩录入!AB60</f>
        <v>0</v>
      </c>
      <c r="FT57" s="248">
        <f>成绩录入!AC60</f>
        <v>0</v>
      </c>
      <c r="FU57" s="248">
        <f>成绩录入!AD60</f>
        <v>0</v>
      </c>
      <c r="FV57" s="248">
        <f>成绩录入!AE60</f>
        <v>0</v>
      </c>
      <c r="FW57" s="248">
        <f>成绩录入!AF60</f>
        <v>0</v>
      </c>
      <c r="FX57" s="333">
        <f>成绩录入!AG60</f>
        <v>0</v>
      </c>
      <c r="FY57" s="298">
        <f t="shared" si="62"/>
        <v>0</v>
      </c>
      <c r="FZ57" s="299"/>
      <c r="GA57" s="260">
        <f>成绩录入!AB60</f>
        <v>0</v>
      </c>
      <c r="GB57" s="248">
        <f>成绩录入!AC60</f>
        <v>0</v>
      </c>
      <c r="GC57" s="248">
        <f>成绩录入!AD60</f>
        <v>0</v>
      </c>
      <c r="GD57" s="248">
        <f>成绩录入!AE60</f>
        <v>0</v>
      </c>
      <c r="GE57" s="248">
        <f>成绩录入!AF60</f>
        <v>0</v>
      </c>
      <c r="GF57" s="248">
        <f>成绩录入!AG60</f>
        <v>0</v>
      </c>
      <c r="GG57" s="298">
        <f t="shared" si="63"/>
        <v>0</v>
      </c>
      <c r="GH57" s="299"/>
      <c r="GI57" s="260">
        <f>成绩录入!AB60</f>
        <v>0</v>
      </c>
      <c r="GJ57" s="248">
        <f>成绩录入!AC60</f>
        <v>0</v>
      </c>
      <c r="GK57" s="248">
        <f>成绩录入!AD60</f>
        <v>0</v>
      </c>
      <c r="GL57" s="248">
        <f>成绩录入!AE60</f>
        <v>0</v>
      </c>
      <c r="GM57" s="248">
        <f>成绩录入!AF60</f>
        <v>0</v>
      </c>
      <c r="GN57" s="248">
        <f>成绩录入!AG60</f>
        <v>0</v>
      </c>
      <c r="GO57" s="298">
        <f t="shared" si="64"/>
        <v>0</v>
      </c>
      <c r="GP57" s="299"/>
      <c r="GQ57" s="260">
        <f>成绩录入!AB60</f>
        <v>0</v>
      </c>
      <c r="GR57" s="248">
        <f>成绩录入!AC60</f>
        <v>0</v>
      </c>
      <c r="GS57" s="248">
        <f>成绩录入!AD60</f>
        <v>0</v>
      </c>
      <c r="GT57" s="248">
        <f>成绩录入!AE60</f>
        <v>0</v>
      </c>
      <c r="GU57" s="248">
        <f>成绩录入!AF60</f>
        <v>0</v>
      </c>
      <c r="GV57" s="248">
        <f>成绩录入!AG60</f>
        <v>0</v>
      </c>
      <c r="GW57" s="298">
        <f t="shared" si="65"/>
        <v>0</v>
      </c>
      <c r="GX57" s="299"/>
      <c r="GY57" s="247">
        <f>成绩录入!AJ60</f>
        <v>0</v>
      </c>
      <c r="GZ57" s="248">
        <f>成绩录入!AK60</f>
        <v>0</v>
      </c>
      <c r="HA57" s="248">
        <f>成绩录入!AL60</f>
        <v>0</v>
      </c>
      <c r="HB57" s="248">
        <f>成绩录入!AM60</f>
        <v>0</v>
      </c>
      <c r="HC57" s="248">
        <f>成绩录入!AN60</f>
        <v>0</v>
      </c>
      <c r="HD57" s="248">
        <f>成绩录入!AO60</f>
        <v>0</v>
      </c>
      <c r="HE57" s="310">
        <f t="shared" si="171"/>
        <v>0</v>
      </c>
      <c r="HF57" s="299"/>
      <c r="HG57" s="247">
        <f>成绩录入!AJ60</f>
        <v>0</v>
      </c>
      <c r="HH57" s="248">
        <f>成绩录入!AK60</f>
        <v>0</v>
      </c>
      <c r="HI57" s="248">
        <f>成绩录入!AL60</f>
        <v>0</v>
      </c>
      <c r="HJ57" s="248">
        <f>成绩录入!AM60</f>
        <v>0</v>
      </c>
      <c r="HK57" s="248">
        <f>成绩录入!AN60</f>
        <v>0</v>
      </c>
      <c r="HL57" s="248">
        <f>成绩录入!AO60</f>
        <v>0</v>
      </c>
      <c r="HM57" s="310">
        <f t="shared" si="172"/>
        <v>0</v>
      </c>
      <c r="HN57" s="299"/>
      <c r="HO57" s="247">
        <f>成绩录入!AJ60</f>
        <v>0</v>
      </c>
      <c r="HP57" s="248">
        <f>成绩录入!AK60</f>
        <v>0</v>
      </c>
      <c r="HQ57" s="248">
        <f>成绩录入!AL60</f>
        <v>0</v>
      </c>
      <c r="HR57" s="248">
        <f>成绩录入!AM60</f>
        <v>0</v>
      </c>
      <c r="HS57" s="248">
        <f>成绩录入!AN60</f>
        <v>0</v>
      </c>
      <c r="HT57" s="248">
        <f>成绩录入!AO60</f>
        <v>0</v>
      </c>
      <c r="HU57" s="310">
        <f t="shared" si="173"/>
        <v>0</v>
      </c>
      <c r="HV57" s="299"/>
      <c r="HW57" s="247">
        <f>成绩录入!AJ60</f>
        <v>0</v>
      </c>
      <c r="HX57" s="248">
        <f>成绩录入!AK60</f>
        <v>0</v>
      </c>
      <c r="HY57" s="248">
        <f>成绩录入!AL60</f>
        <v>0</v>
      </c>
      <c r="HZ57" s="248">
        <f>成绩录入!AM60</f>
        <v>0</v>
      </c>
      <c r="IA57" s="248">
        <f>成绩录入!AN60</f>
        <v>0</v>
      </c>
      <c r="IB57" s="248">
        <f>成绩录入!AO60</f>
        <v>0</v>
      </c>
      <c r="IC57" s="310">
        <f t="shared" si="174"/>
        <v>0</v>
      </c>
      <c r="ID57" s="299"/>
      <c r="IE57" s="247">
        <f>成绩录入!AJ60</f>
        <v>0</v>
      </c>
      <c r="IF57" s="248">
        <f>成绩录入!AK60</f>
        <v>0</v>
      </c>
      <c r="IG57" s="248">
        <f>成绩录入!AL60</f>
        <v>0</v>
      </c>
      <c r="IH57" s="248">
        <f>成绩录入!AM60</f>
        <v>0</v>
      </c>
      <c r="II57" s="248">
        <f>成绩录入!AN60</f>
        <v>0</v>
      </c>
      <c r="IJ57" s="248">
        <f>成绩录入!AO60</f>
        <v>0</v>
      </c>
      <c r="IK57" s="310">
        <f t="shared" si="175"/>
        <v>0</v>
      </c>
      <c r="IL57" s="299"/>
      <c r="IM57" s="313" t="e">
        <f t="shared" si="71"/>
        <v>#DIV/0!</v>
      </c>
      <c r="IN57" s="314" t="e">
        <f t="shared" si="72"/>
        <v>#DIV/0!</v>
      </c>
      <c r="IO57" s="314" t="e">
        <f t="shared" si="73"/>
        <v>#DIV/0!</v>
      </c>
      <c r="IP57" s="314" t="e">
        <f t="shared" si="74"/>
        <v>#DIV/0!</v>
      </c>
      <c r="IQ57" s="314" t="e">
        <f t="shared" si="75"/>
        <v>#DIV/0!</v>
      </c>
      <c r="IR57" s="315" t="e">
        <f t="shared" si="76"/>
        <v>#DIV/0!</v>
      </c>
      <c r="IS57" s="316"/>
      <c r="IT57" s="214">
        <f>成绩录入!AR60</f>
        <v>0</v>
      </c>
      <c r="IU57" s="216">
        <f>成绩录入!AS60</f>
        <v>0</v>
      </c>
      <c r="IV57" s="216">
        <f>成绩录入!AT60</f>
        <v>0</v>
      </c>
      <c r="IW57" s="216">
        <f>成绩录入!AU60</f>
        <v>0</v>
      </c>
      <c r="IX57" s="216">
        <f>成绩录入!AV60</f>
        <v>0</v>
      </c>
      <c r="IY57" s="216">
        <f>成绩录入!AW60</f>
        <v>0</v>
      </c>
      <c r="IZ57" s="298">
        <f t="shared" si="77"/>
        <v>0</v>
      </c>
      <c r="JA57" s="299"/>
      <c r="JB57" s="317">
        <f>成绩录入!AR60</f>
        <v>0</v>
      </c>
      <c r="JC57" s="216">
        <f>成绩录入!AS60</f>
        <v>0</v>
      </c>
      <c r="JD57" s="216">
        <f>成绩录入!AT60</f>
        <v>0</v>
      </c>
      <c r="JE57" s="216">
        <f>成绩录入!AU60</f>
        <v>0</v>
      </c>
      <c r="JF57" s="216">
        <f>成绩录入!AV60</f>
        <v>0</v>
      </c>
      <c r="JG57" s="216">
        <f>成绩录入!AW60</f>
        <v>0</v>
      </c>
      <c r="JH57" s="298">
        <f t="shared" si="78"/>
        <v>0</v>
      </c>
      <c r="JI57" s="299"/>
      <c r="JJ57" s="248">
        <f>成绩录入!AR60</f>
        <v>0</v>
      </c>
      <c r="JK57" s="248">
        <f>成绩录入!AS60</f>
        <v>0</v>
      </c>
      <c r="JL57" s="248">
        <f>成绩录入!AT60</f>
        <v>0</v>
      </c>
      <c r="JM57" s="248">
        <f>成绩录入!AU60</f>
        <v>0</v>
      </c>
      <c r="JN57" s="248">
        <f>成绩录入!AV60</f>
        <v>0</v>
      </c>
      <c r="JO57" s="248">
        <f>成绩录入!AW60</f>
        <v>0</v>
      </c>
      <c r="JP57" s="298">
        <f t="shared" si="79"/>
        <v>0</v>
      </c>
      <c r="JQ57" s="299"/>
      <c r="JR57" s="308">
        <f>成绩录入!AR60</f>
        <v>0</v>
      </c>
      <c r="JS57" s="248">
        <f>成绩录入!AS60</f>
        <v>0</v>
      </c>
      <c r="JT57" s="248">
        <f>成绩录入!AT60</f>
        <v>0</v>
      </c>
      <c r="JU57" s="248">
        <f>成绩录入!AU60</f>
        <v>0</v>
      </c>
      <c r="JV57" s="248">
        <f>成绩录入!AV60</f>
        <v>0</v>
      </c>
      <c r="JW57" s="248">
        <f>成绩录入!AW60</f>
        <v>0</v>
      </c>
      <c r="JX57" s="298">
        <f t="shared" si="80"/>
        <v>0</v>
      </c>
      <c r="JY57" s="299"/>
      <c r="JZ57" s="308">
        <f>成绩录入!AR60</f>
        <v>0</v>
      </c>
      <c r="KA57" s="248">
        <f>成绩录入!AS60</f>
        <v>0</v>
      </c>
      <c r="KB57" s="248">
        <f>成绩录入!AT60</f>
        <v>0</v>
      </c>
      <c r="KC57" s="248">
        <f>成绩录入!AU60</f>
        <v>0</v>
      </c>
      <c r="KD57" s="248">
        <f>成绩录入!AV60</f>
        <v>0</v>
      </c>
      <c r="KE57" s="248">
        <f>成绩录入!AW60</f>
        <v>0</v>
      </c>
      <c r="KF57" s="298">
        <f t="shared" si="81"/>
        <v>0</v>
      </c>
      <c r="KG57" s="299"/>
      <c r="KH57" s="313">
        <f t="shared" si="166"/>
        <v>0</v>
      </c>
      <c r="KI57" s="314">
        <f t="shared" si="82"/>
        <v>0</v>
      </c>
      <c r="KJ57" s="314">
        <f t="shared" si="83"/>
        <v>0</v>
      </c>
      <c r="KK57" s="314">
        <f t="shared" si="84"/>
        <v>0</v>
      </c>
      <c r="KL57" s="314">
        <f t="shared" si="85"/>
        <v>0</v>
      </c>
      <c r="KM57" s="315">
        <f t="shared" si="86"/>
        <v>0</v>
      </c>
      <c r="KN57" s="90"/>
      <c r="KO57" s="294">
        <f>IF(总评!G55&lt;60,1,0)</f>
        <v>0</v>
      </c>
      <c r="KP57" s="295">
        <f t="shared" si="167"/>
        <v>0</v>
      </c>
      <c r="KQ57" s="295">
        <f t="shared" si="168"/>
        <v>0</v>
      </c>
      <c r="KR57" s="321">
        <f t="shared" si="169"/>
        <v>0</v>
      </c>
      <c r="KS57" s="321">
        <f t="shared" si="87"/>
        <v>0</v>
      </c>
      <c r="KT57" s="27"/>
      <c r="KU57" s="27"/>
      <c r="KV57" s="27"/>
      <c r="KW57" s="27"/>
      <c r="KX57" s="27"/>
      <c r="KY57" s="27"/>
      <c r="KZ57" s="27"/>
      <c r="LA57" s="27"/>
      <c r="LB57" s="27"/>
      <c r="LC57" s="27"/>
      <c r="OT57" s="247">
        <f>IF(OT$6=$OS$5,成绩录入!BC60,0)</f>
        <v>0</v>
      </c>
      <c r="OU57" s="248">
        <f>IF(OU$6=$OS$5,成绩录入!BD60,0)</f>
        <v>0</v>
      </c>
      <c r="OV57" s="248">
        <f>IF(OV$6=$OS$5,成绩录入!BE60,0)</f>
        <v>0</v>
      </c>
      <c r="OW57" s="248">
        <f>IF(OW$6=$OS$5,成绩录入!BF60,0)</f>
        <v>0</v>
      </c>
      <c r="OX57" s="248">
        <f>IF(OX$6=$OS$5,成绩录入!BG60,0)</f>
        <v>0</v>
      </c>
      <c r="OY57" s="248">
        <f>IF(OY$6=$OS$5,成绩录入!BH60,0)</f>
        <v>0</v>
      </c>
      <c r="OZ57" s="248">
        <f>IF(OZ$6=$OS$5,成绩录入!BI60,0)</f>
        <v>0</v>
      </c>
      <c r="PA57" s="248">
        <f>IF(PA$6=$OS$5,成绩录入!BJ60,0)</f>
        <v>0</v>
      </c>
      <c r="PB57" s="248">
        <f>IF(PB$6=$OS$5,成绩录入!BK60,0)</f>
        <v>0</v>
      </c>
      <c r="PC57" s="248">
        <f>IF(PC$6=$OS$5,成绩录入!BL60,0)</f>
        <v>0</v>
      </c>
      <c r="PD57" s="248">
        <f>IF(PD$6=$OS$5,成绩录入!BM60,0)</f>
        <v>0</v>
      </c>
      <c r="PE57" s="248">
        <f>IF(PE$6=$OS$5,成绩录入!BN60,0)</f>
        <v>0</v>
      </c>
      <c r="PF57" s="248">
        <f>IF(PF$6=$OS$5,成绩录入!BO60,0)</f>
        <v>0</v>
      </c>
      <c r="PG57" s="248">
        <f>IF(PG$6=$OS$5,成绩录入!BP60,0)</f>
        <v>0</v>
      </c>
      <c r="PH57" s="248">
        <f>IF(PH$6=$OS$5,成绩录入!BQ60,0)</f>
        <v>0</v>
      </c>
      <c r="PI57" s="248">
        <f>IF(PI$6=$OS$5,成绩录入!BR60,0)</f>
        <v>0</v>
      </c>
      <c r="PJ57" s="248">
        <f>IF(PJ$6=$OS$5,成绩录入!BS60,0)</f>
        <v>0</v>
      </c>
      <c r="PK57" s="248">
        <f>IF(PK$6=$OS$5,成绩录入!BT60,0)</f>
        <v>0</v>
      </c>
      <c r="PL57" s="248">
        <f>IF(PL$6=$OS$5,成绩录入!BU60,0)</f>
        <v>0</v>
      </c>
      <c r="PM57" s="248">
        <f>IF(PM$6=$OS$5,成绩录入!BV60,0)</f>
        <v>0</v>
      </c>
      <c r="PN57" s="248">
        <f>IF(PN$6=$OS$5,成绩录入!BW60,0)</f>
        <v>0</v>
      </c>
      <c r="PO57" s="248">
        <f>IF(PO$6=$OS$5,成绩录入!BX60,0)</f>
        <v>0</v>
      </c>
      <c r="PP57" s="248">
        <f>IF(PP$6=$OS$5,成绩录入!BY60,0)</f>
        <v>0</v>
      </c>
      <c r="PQ57" s="248">
        <f>IF(PQ$6=$OS$5,成绩录入!BZ60,0)</f>
        <v>0</v>
      </c>
      <c r="PR57" s="248">
        <f>IF(PR$6=$OS$5,成绩录入!CA60,0)</f>
        <v>0</v>
      </c>
      <c r="PS57" s="248">
        <f>IF(PS$6=$OS$5,成绩录入!CB60,0)</f>
        <v>0</v>
      </c>
      <c r="PT57" s="248">
        <f>IF(PT$6=$OS$5,成绩录入!CC60,0)</f>
        <v>0</v>
      </c>
      <c r="PU57" s="248">
        <f>IF(PU$6=$OS$5,成绩录入!CD60,0)</f>
        <v>0</v>
      </c>
      <c r="PV57" s="248">
        <f>IF(PV$6=$OS$5,成绩录入!CE60,0)</f>
        <v>0</v>
      </c>
      <c r="PW57" s="248">
        <f>IF(PW$6=$OS$5,成绩录入!CF60,0)</f>
        <v>0</v>
      </c>
      <c r="PX57" s="248">
        <f>IF(PX$6=$OS$5,成绩录入!CG60,0)</f>
        <v>0</v>
      </c>
      <c r="PY57" s="248">
        <f>IF(PY$6=$OS$5,成绩录入!CH60,0)</f>
        <v>0</v>
      </c>
      <c r="PZ57" s="248">
        <f>IF(PZ$6=$OS$5,成绩录入!CI60,0)</f>
        <v>0</v>
      </c>
      <c r="QA57" s="248">
        <f>IF(QA$6=$OS$5,成绩录入!CJ60,0)</f>
        <v>0</v>
      </c>
      <c r="QB57" s="248">
        <f>IF(QB$6=$OS$5,成绩录入!CK60,0)</f>
        <v>0</v>
      </c>
      <c r="QC57" s="248">
        <f>IF(QC$6=$OS$5,成绩录入!CL60,0)</f>
        <v>0</v>
      </c>
      <c r="QD57" s="248">
        <f>IF(QD$6=$OS$5,成绩录入!CM60,0)</f>
        <v>0</v>
      </c>
      <c r="QE57" s="248">
        <f>IF(QE$6=$OS$5,成绩录入!CN60,0)</f>
        <v>0</v>
      </c>
      <c r="QF57" s="248">
        <f>IF(QF$6=$OS$5,成绩录入!CO60,0)</f>
        <v>0</v>
      </c>
      <c r="QG57" s="248">
        <f>IF(QG$6=$OS$5,成绩录入!CP60,0)</f>
        <v>0</v>
      </c>
      <c r="QH57" s="248">
        <f>IF(QH$6=$OS$5,成绩录入!CQ60,0)</f>
        <v>0</v>
      </c>
      <c r="QI57" s="248">
        <f>IF(QI$6=$OS$5,成绩录入!CR60,0)</f>
        <v>0</v>
      </c>
      <c r="QJ57" s="248">
        <f>IF(QJ$6=$OS$5,成绩录入!CS60,0)</f>
        <v>0</v>
      </c>
      <c r="QK57" s="248">
        <f>IF(QK$6=$OS$5,成绩录入!CT60,0)</f>
        <v>0</v>
      </c>
      <c r="QL57" s="248">
        <f>IF(QL$6=$OS$5,成绩录入!CU60,0)</f>
        <v>0</v>
      </c>
      <c r="QM57" s="248">
        <f>IF(QM$6=$OS$5,成绩录入!CV60,0)</f>
        <v>0</v>
      </c>
      <c r="QN57" s="248">
        <f>IF(QN$6=$OS$5,成绩录入!CW60,0)</f>
        <v>0</v>
      </c>
      <c r="QO57" s="248">
        <f>IF(QO$6=$OS$5,成绩录入!CX60,0)</f>
        <v>0</v>
      </c>
      <c r="QP57" s="248">
        <f>IF(QP$6=$OS$5,成绩录入!CY60,0)</f>
        <v>0</v>
      </c>
      <c r="QQ57" s="248">
        <f>IF(QQ$6=$OS$5,成绩录入!CZ60,0)</f>
        <v>0</v>
      </c>
      <c r="QR57" s="248">
        <f>IF(QR$6=$OS$5,成绩录入!DA60,0)</f>
        <v>0</v>
      </c>
      <c r="QS57" s="248">
        <f>IF(QS$6=$OS$5,成绩录入!DB60,0)</f>
        <v>0</v>
      </c>
      <c r="QT57" s="248">
        <f>IF(QT$6=$OS$5,成绩录入!DC60,0)</f>
        <v>0</v>
      </c>
      <c r="QU57" s="248">
        <f>IF(QU$6=$OS$5,成绩录入!DD60,0)</f>
        <v>0</v>
      </c>
      <c r="QV57" s="248">
        <f>IF(QV$6=$OS$5,成绩录入!DE60,0)</f>
        <v>0</v>
      </c>
      <c r="QW57" s="248">
        <f>IF(QW$6=$OS$5,成绩录入!DF60,0)</f>
        <v>0</v>
      </c>
      <c r="QX57" s="248">
        <f>IF(QX$6=$OS$5,成绩录入!DG60,0)</f>
        <v>0</v>
      </c>
      <c r="QY57" s="248">
        <f>IF(QY$6=$OS$5,成绩录入!DH60,0)</f>
        <v>0</v>
      </c>
      <c r="QZ57" s="248">
        <f>IF(QZ$6=$OS$5,成绩录入!DI60,0)</f>
        <v>0</v>
      </c>
      <c r="RA57" s="248">
        <f>IF(RA$6=$OS$5,成绩录入!DJ60,0)</f>
        <v>0</v>
      </c>
      <c r="RB57" s="248">
        <f>IF(RB$6=$OS$5,成绩录入!DK60,0)</f>
        <v>0</v>
      </c>
      <c r="RC57" s="248">
        <f>IF(RC$6=$OS$5,成绩录入!DL60,0)</f>
        <v>0</v>
      </c>
      <c r="RD57" s="248">
        <f>IF(RD$6=$OS$5,成绩录入!DM60,0)</f>
        <v>0</v>
      </c>
      <c r="RE57" s="248">
        <f>IF(RE$6=$OS$5,成绩录入!DN60,0)</f>
        <v>0</v>
      </c>
      <c r="RF57" s="248">
        <f>IF(RF$6=$OS$5,成绩录入!DO60,0)</f>
        <v>0</v>
      </c>
      <c r="RG57" s="248">
        <f>IF(RG$6=$OS$5,成绩录入!DP60,0)</f>
        <v>0</v>
      </c>
      <c r="RH57" s="248">
        <f>IF(RH$6=$OS$5,成绩录入!DQ60,0)</f>
        <v>0</v>
      </c>
      <c r="RI57" s="248">
        <f>IF(RI$6=$OS$5,成绩录入!DR60,0)</f>
        <v>0</v>
      </c>
      <c r="RJ57" s="248">
        <f>IF(RJ$6=$OS$5,成绩录入!DS60,0)</f>
        <v>0</v>
      </c>
      <c r="RK57" s="248">
        <f>IF(RK$6=$OS$5,成绩录入!DT60,0)</f>
        <v>0</v>
      </c>
      <c r="RL57" s="248">
        <f>IF(RL$6=$OS$5,成绩录入!DU60,0)</f>
        <v>0</v>
      </c>
      <c r="RM57" s="248">
        <f>IF(RM$6=$OS$5,成绩录入!DV60,0)</f>
        <v>0</v>
      </c>
      <c r="RN57" s="248">
        <f>IF(RN$6=$OS$5,成绩录入!DW60,0)</f>
        <v>0</v>
      </c>
      <c r="RO57" s="248">
        <f>IF(RO$6=$OS$5,成绩录入!DX60,0)</f>
        <v>0</v>
      </c>
      <c r="RP57" s="248">
        <f>IF(RP$6=$OS$5,成绩录入!DY60,0)</f>
        <v>0</v>
      </c>
      <c r="RQ57" s="248">
        <f>IF(RQ$6=$OS$5,成绩录入!DZ60,0)</f>
        <v>0</v>
      </c>
      <c r="RR57" s="248">
        <f>IF(RR$6=$OS$5,成绩录入!EA60,0)</f>
        <v>0</v>
      </c>
      <c r="RS57" s="248">
        <f>IF(RS$6=$OS$5,成绩录入!EB60,0)</f>
        <v>0</v>
      </c>
      <c r="RT57" s="248">
        <f>IF(RT$6=$OS$5,成绩录入!EC60,0)</f>
        <v>0</v>
      </c>
      <c r="RU57" s="248">
        <f>IF(RU$6=$OS$5,成绩录入!ED60,0)</f>
        <v>0</v>
      </c>
      <c r="RV57" s="248">
        <f>IF(RV$6=$OS$5,成绩录入!EE60,0)</f>
        <v>0</v>
      </c>
      <c r="RW57" s="248">
        <f>IF(RW$6=$OS$5,成绩录入!EF60,0)</f>
        <v>0</v>
      </c>
      <c r="RX57" s="248">
        <f>IF(RX$6=$OS$5,成绩录入!EG60,0)</f>
        <v>0</v>
      </c>
      <c r="RY57" s="248">
        <f>IF(RY$6=$OS$5,成绩录入!EH60,0)</f>
        <v>0</v>
      </c>
      <c r="RZ57" s="248">
        <f>IF(RZ$6=$OS$5,成绩录入!EI60,0)</f>
        <v>0</v>
      </c>
      <c r="SA57" s="248">
        <f>IF(SA$6=$OS$5,成绩录入!EJ60,0)</f>
        <v>0</v>
      </c>
      <c r="SB57" s="248">
        <f>IF(SB$6=$OS$5,成绩录入!EK60,0)</f>
        <v>0</v>
      </c>
      <c r="SC57" s="248">
        <f>IF(SC$6=$OS$5,成绩录入!EL60,0)</f>
        <v>0</v>
      </c>
      <c r="SD57" s="248">
        <f>IF(SD$6=$OS$5,成绩录入!EM60,0)</f>
        <v>0</v>
      </c>
      <c r="SE57" s="248">
        <f>IF(SE$6=$OS$5,成绩录入!EN60,0)</f>
        <v>0</v>
      </c>
      <c r="SF57" s="248">
        <f>IF(SF$6=$OS$5,成绩录入!EO60,0)</f>
        <v>0</v>
      </c>
      <c r="SG57" s="248">
        <f>IF(SG$6=$OS$5,成绩录入!EP60,0)</f>
        <v>0</v>
      </c>
      <c r="SH57" s="248">
        <f>IF(SH$6=$OS$5,成绩录入!EQ60,0)</f>
        <v>0</v>
      </c>
      <c r="SI57" s="248">
        <f>IF(SI$6=$OS$5,成绩录入!ER60,0)</f>
        <v>0</v>
      </c>
      <c r="SJ57" s="248">
        <f>IF(SJ$6=$OS$5,成绩录入!ES60,0)</f>
        <v>0</v>
      </c>
      <c r="SK57" s="248">
        <f>IF(SK$6=$OS$5,成绩录入!ET60,0)</f>
        <v>0</v>
      </c>
      <c r="SL57" s="248">
        <f>IF(SL$6=$OS$5,成绩录入!EU60,0)</f>
        <v>0</v>
      </c>
      <c r="SM57" s="248">
        <f>IF(SM$6=$OS$5,成绩录入!EV60,0)</f>
        <v>0</v>
      </c>
      <c r="SN57" s="248">
        <f>IF(SN$6=$OS$5,成绩录入!EW60,0)</f>
        <v>0</v>
      </c>
      <c r="SO57" s="248">
        <f>IF(SO$6=$OS$5,成绩录入!EX60,0)</f>
        <v>0</v>
      </c>
      <c r="SP57" s="218">
        <f t="shared" si="88"/>
        <v>0</v>
      </c>
      <c r="SQ57" s="166"/>
      <c r="SR57" s="166"/>
      <c r="SS57" s="247">
        <f>IF(SS$6=$SR$5,成绩录入!BC60,0)</f>
        <v>0</v>
      </c>
      <c r="ST57" s="248">
        <f>IF(ST$6=$SR$5,成绩录入!BD60,0)</f>
        <v>0</v>
      </c>
      <c r="SU57" s="248">
        <f>IF(SU$6=$SR$5,成绩录入!BE60,0)</f>
        <v>0</v>
      </c>
      <c r="SV57" s="248">
        <f>IF(SV$6=$SR$5,成绩录入!BF60,0)</f>
        <v>0</v>
      </c>
      <c r="SW57" s="248">
        <f>IF(SW$6=$SR$5,成绩录入!BG60,0)</f>
        <v>0</v>
      </c>
      <c r="SX57" s="248">
        <f>IF(SX$6=$SR$5,成绩录入!BH60,0)</f>
        <v>0</v>
      </c>
      <c r="SY57" s="248">
        <f>IF(SY$6=$SR$5,成绩录入!BI60,0)</f>
        <v>0</v>
      </c>
      <c r="SZ57" s="248">
        <f>IF(SZ$6=$SR$5,成绩录入!BJ60,0)</f>
        <v>0</v>
      </c>
      <c r="TA57" s="248">
        <f>IF(TA$6=$SR$5,成绩录入!BK60,0)</f>
        <v>0</v>
      </c>
      <c r="TB57" s="248">
        <f>IF(TB$6=$SR$5,成绩录入!BL60,0)</f>
        <v>0</v>
      </c>
      <c r="TC57" s="248">
        <f>IF(TC$6=$SR$5,成绩录入!BM60,0)</f>
        <v>0</v>
      </c>
      <c r="TD57" s="248">
        <f>IF(TD$6=$SR$5,成绩录入!BN60,0)</f>
        <v>0</v>
      </c>
      <c r="TE57" s="248">
        <f>IF(TE$6=$SR$5,成绩录入!BO60,0)</f>
        <v>0</v>
      </c>
      <c r="TF57" s="248">
        <f>IF(TF$6=$SR$5,成绩录入!BP60,0)</f>
        <v>0</v>
      </c>
      <c r="TG57" s="248">
        <f>IF(TG$6=$SR$5,成绩录入!BQ60,0)</f>
        <v>0</v>
      </c>
      <c r="TH57" s="248">
        <f>IF(TH$6=$SR$5,成绩录入!BR60,0)</f>
        <v>0</v>
      </c>
      <c r="TI57" s="248">
        <f>IF(TI$6=$SR$5,成绩录入!BS60,0)</f>
        <v>0</v>
      </c>
      <c r="TJ57" s="248">
        <f>IF(TJ$6=$SR$5,成绩录入!BT60,0)</f>
        <v>0</v>
      </c>
      <c r="TK57" s="248">
        <f>IF(TK$6=$SR$5,成绩录入!BU60,0)</f>
        <v>0</v>
      </c>
      <c r="TL57" s="248">
        <f>IF(TL$6=$SR$5,成绩录入!BV60,0)</f>
        <v>0</v>
      </c>
      <c r="TM57" s="248">
        <f>IF(TM$6=$SR$5,成绩录入!BW60,0)</f>
        <v>0</v>
      </c>
      <c r="TN57" s="248">
        <f>IF(TN$6=$SR$5,成绩录入!BX60,0)</f>
        <v>0</v>
      </c>
      <c r="TO57" s="248">
        <f>IF(TO$6=$SR$5,成绩录入!BY60,0)</f>
        <v>0</v>
      </c>
      <c r="TP57" s="248">
        <f>IF(TP$6=$SR$5,成绩录入!BZ60,0)</f>
        <v>0</v>
      </c>
      <c r="TQ57" s="248">
        <f>IF(TQ$6=$SR$5,成绩录入!CA60,0)</f>
        <v>0</v>
      </c>
      <c r="TR57" s="248">
        <f>IF(TR$6=$SR$5,成绩录入!CB60,0)</f>
        <v>0</v>
      </c>
      <c r="TS57" s="248">
        <f>IF(TS$6=$SR$5,成绩录入!CC60,0)</f>
        <v>0</v>
      </c>
      <c r="TT57" s="248">
        <f>IF(TT$6=$SR$5,成绩录入!CD60,0)</f>
        <v>0</v>
      </c>
      <c r="TU57" s="248">
        <f>IF(TU$6=$SR$5,成绩录入!CE60,0)</f>
        <v>0</v>
      </c>
      <c r="TV57" s="248">
        <f>IF(TV$6=$SR$5,成绩录入!CF60,0)</f>
        <v>0</v>
      </c>
      <c r="TW57" s="248">
        <f>IF(TW$6=$SR$5,成绩录入!CG60,0)</f>
        <v>0</v>
      </c>
      <c r="TX57" s="248">
        <f>IF(TX$6=$SR$5,成绩录入!CH60,0)</f>
        <v>0</v>
      </c>
      <c r="TY57" s="248">
        <f>IF(TY$6=$SR$5,成绩录入!CI60,0)</f>
        <v>0</v>
      </c>
      <c r="TZ57" s="248">
        <f>IF(TZ$6=$SR$5,成绩录入!CJ60,0)</f>
        <v>0</v>
      </c>
      <c r="UA57" s="248">
        <f>IF(UA$6=$SR$5,成绩录入!CK60,0)</f>
        <v>0</v>
      </c>
      <c r="UB57" s="248">
        <f>IF(UB$6=$SR$5,成绩录入!CL60,0)</f>
        <v>0</v>
      </c>
      <c r="UC57" s="248">
        <f>IF(UC$6=$SR$5,成绩录入!CM60,0)</f>
        <v>0</v>
      </c>
      <c r="UD57" s="248">
        <f>IF(UD$6=$SR$5,成绩录入!CN60,0)</f>
        <v>0</v>
      </c>
      <c r="UE57" s="248">
        <f>IF(UE$6=$SR$5,成绩录入!CO60,0)</f>
        <v>0</v>
      </c>
      <c r="UF57" s="248">
        <f>IF(UF$6=$SR$5,成绩录入!CP60,0)</f>
        <v>0</v>
      </c>
      <c r="UG57" s="248">
        <f>IF(UG$6=$SR$5,成绩录入!CQ60,0)</f>
        <v>0</v>
      </c>
      <c r="UH57" s="248">
        <f>IF(UH$6=$SR$5,成绩录入!CR60,0)</f>
        <v>0</v>
      </c>
      <c r="UI57" s="248">
        <f>IF(UI$6=$SR$5,成绩录入!CS60,0)</f>
        <v>0</v>
      </c>
      <c r="UJ57" s="248">
        <f>IF(UJ$6=$SR$5,成绩录入!CT60,0)</f>
        <v>0</v>
      </c>
      <c r="UK57" s="248">
        <f>IF(UK$6=$SR$5,成绩录入!CU60,0)</f>
        <v>0</v>
      </c>
      <c r="UL57" s="248">
        <f>IF(UL$6=$SR$5,成绩录入!CV60,0)</f>
        <v>0</v>
      </c>
      <c r="UM57" s="248">
        <f>IF(UM$6=$SR$5,成绩录入!CW60,0)</f>
        <v>0</v>
      </c>
      <c r="UN57" s="248">
        <f>IF(UN$6=$SR$5,成绩录入!CX60,0)</f>
        <v>0</v>
      </c>
      <c r="UO57" s="248">
        <f>IF(UO$6=$SR$5,成绩录入!CY60,0)</f>
        <v>0</v>
      </c>
      <c r="UP57" s="248">
        <f>IF(UP$6=$SR$5,成绩录入!CZ60,0)</f>
        <v>0</v>
      </c>
      <c r="UQ57" s="248">
        <f>IF(UQ$6=$SR$5,成绩录入!DA60,0)</f>
        <v>0</v>
      </c>
      <c r="UR57" s="248">
        <f>IF(UR$6=$SR$5,成绩录入!DB60,0)</f>
        <v>0</v>
      </c>
      <c r="US57" s="248">
        <f>IF(US$6=$SR$5,成绩录入!DC60,0)</f>
        <v>0</v>
      </c>
      <c r="UT57" s="248">
        <f>IF(UT$6=$SR$5,成绩录入!DD60,0)</f>
        <v>0</v>
      </c>
      <c r="UU57" s="248">
        <f>IF(UU$6=$SR$5,成绩录入!DE60,0)</f>
        <v>0</v>
      </c>
      <c r="UV57" s="248">
        <f>IF(UV$6=$SR$5,成绩录入!DF60,0)</f>
        <v>0</v>
      </c>
      <c r="UW57" s="248">
        <f>IF(UW$6=$SR$5,成绩录入!DG60,0)</f>
        <v>0</v>
      </c>
      <c r="UX57" s="248">
        <f>IF(UX$6=$SR$5,成绩录入!DH60,0)</f>
        <v>0</v>
      </c>
      <c r="UY57" s="248">
        <f>IF(UY$6=$SR$5,成绩录入!DI60,0)</f>
        <v>0</v>
      </c>
      <c r="UZ57" s="248">
        <f>IF(UZ$6=$SR$5,成绩录入!DJ60,0)</f>
        <v>0</v>
      </c>
      <c r="VA57" s="248">
        <f>IF(VA$6=$SR$5,成绩录入!DK60,0)</f>
        <v>0</v>
      </c>
      <c r="VB57" s="248">
        <f>IF(VB$6=$SR$5,成绩录入!DL60,0)</f>
        <v>0</v>
      </c>
      <c r="VC57" s="248">
        <f>IF(VC$6=$SR$5,成绩录入!DM60,0)</f>
        <v>0</v>
      </c>
      <c r="VD57" s="248">
        <f>IF(VD$6=$SR$5,成绩录入!DN60,0)</f>
        <v>0</v>
      </c>
      <c r="VE57" s="248">
        <f>IF(VE$6=$SR$5,成绩录入!DO60,0)</f>
        <v>0</v>
      </c>
      <c r="VF57" s="248">
        <f>IF(VF$6=$SR$5,成绩录入!DP60,0)</f>
        <v>0</v>
      </c>
      <c r="VG57" s="248">
        <f>IF(VG$6=$SR$5,成绩录入!DQ60,0)</f>
        <v>0</v>
      </c>
      <c r="VH57" s="248">
        <f>IF(VH$6=$SR$5,成绩录入!DR60,0)</f>
        <v>0</v>
      </c>
      <c r="VI57" s="248">
        <f>IF(VI$6=$SR$5,成绩录入!DS60,0)</f>
        <v>0</v>
      </c>
      <c r="VJ57" s="248">
        <f>IF(VJ$6=$SR$5,成绩录入!DT60,0)</f>
        <v>0</v>
      </c>
      <c r="VK57" s="248">
        <f>IF(VK$6=$SR$5,成绩录入!DU60,0)</f>
        <v>0</v>
      </c>
      <c r="VL57" s="248">
        <f>IF(VL$6=$SR$5,成绩录入!DV60,0)</f>
        <v>0</v>
      </c>
      <c r="VM57" s="248">
        <f>IF(VM$6=$SR$5,成绩录入!DW60,0)</f>
        <v>0</v>
      </c>
      <c r="VN57" s="248">
        <f>IF(VN$6=$SR$5,成绩录入!DX60,0)</f>
        <v>0</v>
      </c>
      <c r="VO57" s="248">
        <f>IF(VO$6=$SR$5,成绩录入!DY60,0)</f>
        <v>0</v>
      </c>
      <c r="VP57" s="248">
        <f>IF(VP$6=$SR$5,成绩录入!DZ60,0)</f>
        <v>0</v>
      </c>
      <c r="VQ57" s="248">
        <f>IF(VQ$6=$SR$5,成绩录入!EA60,0)</f>
        <v>0</v>
      </c>
      <c r="VR57" s="248">
        <f>IF(VR$6=$SR$5,成绩录入!EB60,0)</f>
        <v>0</v>
      </c>
      <c r="VS57" s="248">
        <f>IF(VS$6=$SR$5,成绩录入!EC60,0)</f>
        <v>0</v>
      </c>
      <c r="VT57" s="248">
        <f>IF(VT$6=$SR$5,成绩录入!ED60,0)</f>
        <v>0</v>
      </c>
      <c r="VU57" s="248">
        <f>IF(VU$6=$SR$5,成绩录入!EE60,0)</f>
        <v>0</v>
      </c>
      <c r="VV57" s="248">
        <f>IF(VV$6=$SR$5,成绩录入!EF60,0)</f>
        <v>0</v>
      </c>
      <c r="VW57" s="248">
        <f>IF(VW$6=$SR$5,成绩录入!EG60,0)</f>
        <v>0</v>
      </c>
      <c r="VX57" s="248">
        <f>IF(VX$6=$SR$5,成绩录入!EH60,0)</f>
        <v>0</v>
      </c>
      <c r="VY57" s="248">
        <f>IF(VY$6=$SR$5,成绩录入!EI60,0)</f>
        <v>0</v>
      </c>
      <c r="VZ57" s="248">
        <f>IF(VZ$6=$SR$5,成绩录入!EJ60,0)</f>
        <v>0</v>
      </c>
      <c r="WA57" s="248">
        <f>IF(WA$6=$SR$5,成绩录入!EK60,0)</f>
        <v>0</v>
      </c>
      <c r="WB57" s="248">
        <f>IF(WB$6=$SR$5,成绩录入!EL60,0)</f>
        <v>0</v>
      </c>
      <c r="WC57" s="248">
        <f>IF(WC$6=$SR$5,成绩录入!EM60,0)</f>
        <v>0</v>
      </c>
      <c r="WD57" s="248">
        <f>IF(WD$6=$SR$5,成绩录入!EN60,0)</f>
        <v>0</v>
      </c>
      <c r="WE57" s="248">
        <f>IF(WE$6=$SR$5,成绩录入!EO60,0)</f>
        <v>0</v>
      </c>
      <c r="WF57" s="248">
        <f>IF(WF$6=$SR$5,成绩录入!EP60,0)</f>
        <v>0</v>
      </c>
      <c r="WG57" s="248">
        <f>IF(WG$6=$SR$5,成绩录入!EQ60,0)</f>
        <v>0</v>
      </c>
      <c r="WH57" s="248">
        <f>IF(WH$6=$SR$5,成绩录入!ER60,0)</f>
        <v>0</v>
      </c>
      <c r="WI57" s="248">
        <f>IF(WI$6=$SR$5,成绩录入!ES60,0)</f>
        <v>0</v>
      </c>
      <c r="WJ57" s="248">
        <f>IF(WJ$6=$SR$5,成绩录入!ET60,0)</f>
        <v>0</v>
      </c>
      <c r="WK57" s="248">
        <f>IF(WK$6=$SR$5,成绩录入!EU60,0)</f>
        <v>0</v>
      </c>
      <c r="WL57" s="248">
        <f>IF(WL$6=$SR$5,成绩录入!EV60,0)</f>
        <v>0</v>
      </c>
      <c r="WM57" s="248">
        <f>IF(WM$6=$SR$5,成绩录入!EW60,0)</f>
        <v>0</v>
      </c>
      <c r="WN57" s="248">
        <f>IF(WN$6=$SR$5,成绩录入!EX60,0)</f>
        <v>0</v>
      </c>
      <c r="WO57" s="218">
        <f t="shared" si="32"/>
        <v>0</v>
      </c>
      <c r="WP57" s="166"/>
      <c r="WQ57" s="166"/>
      <c r="WR57" s="247">
        <f>IF(WR$6=$WQ$5,成绩录入!BC60,0)</f>
        <v>0</v>
      </c>
      <c r="WS57" s="248">
        <f>IF(WS$6=$WQ$5,成绩录入!BD60,0)</f>
        <v>0</v>
      </c>
      <c r="WT57" s="248">
        <f>IF(WT$6=$WQ$5,成绩录入!BE60,0)</f>
        <v>0</v>
      </c>
      <c r="WU57" s="248">
        <f>IF(WU$6=$WQ$5,成绩录入!BF60,0)</f>
        <v>0</v>
      </c>
      <c r="WV57" s="248">
        <f>IF(WV$6=$WQ$5,成绩录入!BG60,0)</f>
        <v>0</v>
      </c>
      <c r="WW57" s="248">
        <f>IF(WW$6=$WQ$5,成绩录入!BH60,0)</f>
        <v>0</v>
      </c>
      <c r="WX57" s="248">
        <f>IF(WX$6=$WQ$5,成绩录入!BI60,0)</f>
        <v>0</v>
      </c>
      <c r="WY57" s="248">
        <f>IF(WY$6=$WQ$5,成绩录入!BJ60,0)</f>
        <v>0</v>
      </c>
      <c r="WZ57" s="248">
        <f>IF(WZ$6=$WQ$5,成绩录入!BK60,0)</f>
        <v>0</v>
      </c>
      <c r="XA57" s="248">
        <f>IF(XA$6=$WQ$5,成绩录入!BL60,0)</f>
        <v>0</v>
      </c>
      <c r="XB57" s="248">
        <f>IF(XB$6=$WQ$5,成绩录入!BM60,0)</f>
        <v>0</v>
      </c>
      <c r="XC57" s="248">
        <f>IF(XC$6=$WQ$5,成绩录入!BN60,0)</f>
        <v>0</v>
      </c>
      <c r="XD57" s="248">
        <f>IF(XD$6=$WQ$5,成绩录入!BO60,0)</f>
        <v>0</v>
      </c>
      <c r="XE57" s="248">
        <f>IF(XE$6=$WQ$5,成绩录入!BP60,0)</f>
        <v>0</v>
      </c>
      <c r="XF57" s="248">
        <f>IF(XF$6=$WQ$5,成绩录入!BQ60,0)</f>
        <v>0</v>
      </c>
      <c r="XG57" s="248">
        <f>IF(XG$6=$WQ$5,成绩录入!BR60,0)</f>
        <v>0</v>
      </c>
      <c r="XH57" s="248">
        <f>IF(XH$6=$WQ$5,成绩录入!BS60,0)</f>
        <v>0</v>
      </c>
      <c r="XI57" s="248">
        <f>IF(XI$6=$WQ$5,成绩录入!BT60,0)</f>
        <v>0</v>
      </c>
      <c r="XJ57" s="248">
        <f>IF(XJ$6=$WQ$5,成绩录入!BU60,0)</f>
        <v>0</v>
      </c>
      <c r="XK57" s="248">
        <f>IF(XK$6=$WQ$5,成绩录入!BV60,0)</f>
        <v>0</v>
      </c>
      <c r="XL57" s="248">
        <f>IF(XL$6=$WQ$5,成绩录入!BW60,0)</f>
        <v>0</v>
      </c>
      <c r="XM57" s="248">
        <f>IF(XM$6=$WQ$5,成绩录入!BX60,0)</f>
        <v>0</v>
      </c>
      <c r="XN57" s="248">
        <f>IF(XN$6=$WQ$5,成绩录入!BY60,0)</f>
        <v>0</v>
      </c>
      <c r="XO57" s="248">
        <f>IF(XO$6=$WQ$5,成绩录入!BZ60,0)</f>
        <v>0</v>
      </c>
      <c r="XP57" s="248">
        <f>IF(XP$6=$WQ$5,成绩录入!CA60,0)</f>
        <v>0</v>
      </c>
      <c r="XQ57" s="248">
        <f>IF(XQ$6=$WQ$5,成绩录入!CB60,0)</f>
        <v>0</v>
      </c>
      <c r="XR57" s="248">
        <f>IF(XR$6=$WQ$5,成绩录入!CC60,0)</f>
        <v>0</v>
      </c>
      <c r="XS57" s="248">
        <f>IF(XS$6=$WQ$5,成绩录入!CD60,0)</f>
        <v>0</v>
      </c>
      <c r="XT57" s="248">
        <f>IF(XT$6=$WQ$5,成绩录入!CE60,0)</f>
        <v>0</v>
      </c>
      <c r="XU57" s="248">
        <f>IF(XU$6=$WQ$5,成绩录入!CF60,0)</f>
        <v>0</v>
      </c>
      <c r="XV57" s="248">
        <f>IF(XV$6=$WQ$5,成绩录入!CG60,0)</f>
        <v>0</v>
      </c>
      <c r="XW57" s="248">
        <f>IF(XW$6=$WQ$5,成绩录入!CH60,0)</f>
        <v>0</v>
      </c>
      <c r="XX57" s="248">
        <f>IF(XX$6=$WQ$5,成绩录入!CI60,0)</f>
        <v>0</v>
      </c>
      <c r="XY57" s="248">
        <f>IF(XY$6=$WQ$5,成绩录入!CJ60,0)</f>
        <v>0</v>
      </c>
      <c r="XZ57" s="248">
        <f>IF(XZ$6=$WQ$5,成绩录入!CK60,0)</f>
        <v>0</v>
      </c>
      <c r="YA57" s="248">
        <f>IF(YA$6=$WQ$5,成绩录入!CL60,0)</f>
        <v>0</v>
      </c>
      <c r="YB57" s="248">
        <f>IF(YB$6=$WQ$5,成绩录入!CM60,0)</f>
        <v>0</v>
      </c>
      <c r="YC57" s="248">
        <f>IF(YC$6=$WQ$5,成绩录入!CN60,0)</f>
        <v>0</v>
      </c>
      <c r="YD57" s="248">
        <f>IF(YD$6=$WQ$5,成绩录入!CO60,0)</f>
        <v>0</v>
      </c>
      <c r="YE57" s="248">
        <f>IF(YE$6=$WQ$5,成绩录入!CP60,0)</f>
        <v>0</v>
      </c>
      <c r="YF57" s="248">
        <f>IF(YF$6=$WQ$5,成绩录入!CQ60,0)</f>
        <v>0</v>
      </c>
      <c r="YG57" s="248">
        <f>IF(YG$6=$WQ$5,成绩录入!CR60,0)</f>
        <v>0</v>
      </c>
      <c r="YH57" s="248">
        <f>IF(YH$6=$WQ$5,成绩录入!CS60,0)</f>
        <v>0</v>
      </c>
      <c r="YI57" s="248">
        <f>IF(YI$6=$WQ$5,成绩录入!CT60,0)</f>
        <v>0</v>
      </c>
      <c r="YJ57" s="248">
        <f>IF(YJ$6=$WQ$5,成绩录入!CU60,0)</f>
        <v>0</v>
      </c>
      <c r="YK57" s="248">
        <f>IF(YK$6=$WQ$5,成绩录入!CV60,0)</f>
        <v>0</v>
      </c>
      <c r="YL57" s="248">
        <f>IF(YL$6=$WQ$5,成绩录入!CW60,0)</f>
        <v>0</v>
      </c>
      <c r="YM57" s="248">
        <f>IF(YM$6=$WQ$5,成绩录入!CX60,0)</f>
        <v>0</v>
      </c>
      <c r="YN57" s="248">
        <f>IF(YN$6=$WQ$5,成绩录入!CY60,0)</f>
        <v>0</v>
      </c>
      <c r="YO57" s="248">
        <f>IF(YO$6=$WQ$5,成绩录入!CZ60,0)</f>
        <v>0</v>
      </c>
      <c r="YP57" s="248">
        <f>IF(YP$6=$WQ$5,成绩录入!DA60,0)</f>
        <v>0</v>
      </c>
      <c r="YQ57" s="248">
        <f>IF(YQ$6=$WQ$5,成绩录入!DB60,0)</f>
        <v>0</v>
      </c>
      <c r="YR57" s="248">
        <f>IF(YR$6=$WQ$5,成绩录入!DC60,0)</f>
        <v>0</v>
      </c>
      <c r="YS57" s="248">
        <f>IF(YS$6=$WQ$5,成绩录入!DD60,0)</f>
        <v>0</v>
      </c>
      <c r="YT57" s="248">
        <f>IF(YT$6=$WQ$5,成绩录入!DE60,0)</f>
        <v>0</v>
      </c>
      <c r="YU57" s="248">
        <f>IF(YU$6=$WQ$5,成绩录入!DF60,0)</f>
        <v>0</v>
      </c>
      <c r="YV57" s="248">
        <f>IF(YV$6=$WQ$5,成绩录入!DG60,0)</f>
        <v>0</v>
      </c>
      <c r="YW57" s="248">
        <f>IF(YW$6=$WQ$5,成绩录入!DH60,0)</f>
        <v>0</v>
      </c>
      <c r="YX57" s="248">
        <f>IF(YX$6=$WQ$5,成绩录入!DI60,0)</f>
        <v>0</v>
      </c>
      <c r="YY57" s="248">
        <f>IF(YY$6=$WQ$5,成绩录入!DJ60,0)</f>
        <v>0</v>
      </c>
      <c r="YZ57" s="248">
        <f>IF(YZ$6=$WQ$5,成绩录入!DK60,0)</f>
        <v>0</v>
      </c>
      <c r="ZA57" s="248">
        <f>IF(ZA$6=$WQ$5,成绩录入!DL60,0)</f>
        <v>0</v>
      </c>
      <c r="ZB57" s="248">
        <f>IF(ZB$6=$WQ$5,成绩录入!DM60,0)</f>
        <v>0</v>
      </c>
      <c r="ZC57" s="248">
        <f>IF(ZC$6=$WQ$5,成绩录入!DN60,0)</f>
        <v>0</v>
      </c>
      <c r="ZD57" s="248">
        <f>IF(ZD$6=$WQ$5,成绩录入!DO60,0)</f>
        <v>0</v>
      </c>
      <c r="ZE57" s="248">
        <f>IF(ZE$6=$WQ$5,成绩录入!DP60,0)</f>
        <v>0</v>
      </c>
      <c r="ZF57" s="248">
        <f>IF(ZF$6=$WQ$5,成绩录入!DQ60,0)</f>
        <v>0</v>
      </c>
      <c r="ZG57" s="248">
        <f>IF(ZG$6=$WQ$5,成绩录入!DR60,0)</f>
        <v>0</v>
      </c>
      <c r="ZH57" s="248">
        <f>IF(ZH$6=$WQ$5,成绩录入!DS60,0)</f>
        <v>0</v>
      </c>
      <c r="ZI57" s="248">
        <f>IF(ZI$6=$WQ$5,成绩录入!DT60,0)</f>
        <v>0</v>
      </c>
      <c r="ZJ57" s="248">
        <f>IF(ZJ$6=$WQ$5,成绩录入!DU60,0)</f>
        <v>0</v>
      </c>
      <c r="ZK57" s="248">
        <f>IF(ZK$6=$WQ$5,成绩录入!DV60,0)</f>
        <v>0</v>
      </c>
      <c r="ZL57" s="248">
        <f>IF(ZL$6=$WQ$5,成绩录入!DW60,0)</f>
        <v>0</v>
      </c>
      <c r="ZM57" s="248">
        <f>IF(ZM$6=$WQ$5,成绩录入!DX60,0)</f>
        <v>0</v>
      </c>
      <c r="ZN57" s="248">
        <f>IF(ZN$6=$WQ$5,成绩录入!DY60,0)</f>
        <v>0</v>
      </c>
      <c r="ZO57" s="248">
        <f>IF(ZO$6=$WQ$5,成绩录入!DZ60,0)</f>
        <v>0</v>
      </c>
      <c r="ZP57" s="248">
        <f>IF(ZP$6=$WQ$5,成绩录入!EA60,0)</f>
        <v>0</v>
      </c>
      <c r="ZQ57" s="248">
        <f>IF(ZQ$6=$WQ$5,成绩录入!EB60,0)</f>
        <v>0</v>
      </c>
      <c r="ZR57" s="248">
        <f>IF(ZR$6=$WQ$5,成绩录入!EC60,0)</f>
        <v>0</v>
      </c>
      <c r="ZS57" s="248">
        <f>IF(ZS$6=$WQ$5,成绩录入!ED60,0)</f>
        <v>0</v>
      </c>
      <c r="ZT57" s="248">
        <f>IF(ZT$6=$WQ$5,成绩录入!EE60,0)</f>
        <v>0</v>
      </c>
      <c r="ZU57" s="248">
        <f>IF(ZU$6=$WQ$5,成绩录入!EF60,0)</f>
        <v>0</v>
      </c>
      <c r="ZV57" s="248">
        <f>IF(ZV$6=$WQ$5,成绩录入!EG60,0)</f>
        <v>0</v>
      </c>
      <c r="ZW57" s="248">
        <f>IF(ZW$6=$WQ$5,成绩录入!EH60,0)</f>
        <v>0</v>
      </c>
      <c r="ZX57" s="248">
        <f>IF(ZX$6=$WQ$5,成绩录入!EI60,0)</f>
        <v>0</v>
      </c>
      <c r="ZY57" s="248">
        <f>IF(ZY$6=$WQ$5,成绩录入!EJ60,0)</f>
        <v>0</v>
      </c>
      <c r="ZZ57" s="248">
        <f>IF(ZZ$6=$WQ$5,成绩录入!EK60,0)</f>
        <v>0</v>
      </c>
      <c r="AAA57" s="248">
        <f>IF(AAA$6=$WQ$5,成绩录入!EL60,0)</f>
        <v>0</v>
      </c>
      <c r="AAB57" s="248">
        <f>IF(AAB$6=$WQ$5,成绩录入!EM60,0)</f>
        <v>0</v>
      </c>
      <c r="AAC57" s="248">
        <f>IF(AAC$6=$WQ$5,成绩录入!EN60,0)</f>
        <v>0</v>
      </c>
      <c r="AAD57" s="248">
        <f>IF(AAD$6=$WQ$5,成绩录入!EO60,0)</f>
        <v>0</v>
      </c>
      <c r="AAE57" s="248">
        <f>IF(AAE$6=$WQ$5,成绩录入!EP60,0)</f>
        <v>0</v>
      </c>
      <c r="AAF57" s="248">
        <f>IF(AAF$6=$WQ$5,成绩录入!EQ60,0)</f>
        <v>0</v>
      </c>
      <c r="AAG57" s="248">
        <f>IF(AAG$6=$WQ$5,成绩录入!ER60,0)</f>
        <v>0</v>
      </c>
      <c r="AAH57" s="248">
        <f>IF(AAH$6=$WQ$5,成绩录入!ES60,0)</f>
        <v>0</v>
      </c>
      <c r="AAI57" s="248">
        <f>IF(AAI$6=$WQ$5,成绩录入!ET60,0)</f>
        <v>0</v>
      </c>
      <c r="AAJ57" s="248">
        <f>IF(AAJ$6=$WQ$5,成绩录入!EU60,0)</f>
        <v>0</v>
      </c>
      <c r="AAK57" s="248">
        <f>IF(AAK$6=$WQ$5,成绩录入!EV60,0)</f>
        <v>0</v>
      </c>
      <c r="AAL57" s="248">
        <f>IF(AAL$6=$WQ$5,成绩录入!EW60,0)</f>
        <v>0</v>
      </c>
      <c r="AAM57" s="248">
        <f>IF(AAM$6=$WQ$5,成绩录入!EX60,0)</f>
        <v>0</v>
      </c>
      <c r="AAN57" s="218">
        <f t="shared" si="33"/>
        <v>0</v>
      </c>
      <c r="AAO57" s="206"/>
      <c r="AAQ57" s="247">
        <f>IF(AAQ$6=$AAP$5,成绩录入!BC60,0)</f>
        <v>0</v>
      </c>
      <c r="AAR57" s="248">
        <f>IF(AAR$6=$AAP$5,成绩录入!BD60,0)</f>
        <v>0</v>
      </c>
      <c r="AAS57" s="248">
        <f>IF(AAS$6=$AAP$5,成绩录入!BE60,0)</f>
        <v>0</v>
      </c>
      <c r="AAT57" s="248">
        <f>IF(AAT$6=$AAP$5,成绩录入!BF60,0)</f>
        <v>0</v>
      </c>
      <c r="AAU57" s="248">
        <f>IF(AAU$6=$AAP$5,成绩录入!BG60,0)</f>
        <v>0</v>
      </c>
      <c r="AAV57" s="248">
        <f>IF(AAV$6=$AAP$5,成绩录入!BH60,0)</f>
        <v>0</v>
      </c>
      <c r="AAW57" s="248">
        <f>IF(AAW$6=$AAP$5,成绩录入!BI60,0)</f>
        <v>0</v>
      </c>
      <c r="AAX57" s="248">
        <f>IF(AAX$6=$AAP$5,成绩录入!BJ60,0)</f>
        <v>0</v>
      </c>
      <c r="AAY57" s="248">
        <f>IF(AAY$6=$AAP$5,成绩录入!BK60,0)</f>
        <v>0</v>
      </c>
      <c r="AAZ57" s="248">
        <f>IF(AAZ$6=$AAP$5,成绩录入!BL60,0)</f>
        <v>0</v>
      </c>
      <c r="ABA57" s="248">
        <f>IF(ABA$6=$AAP$5,成绩录入!BM60,0)</f>
        <v>0</v>
      </c>
      <c r="ABB57" s="248">
        <f>IF(ABB$6=$AAP$5,成绩录入!BN60,0)</f>
        <v>0</v>
      </c>
      <c r="ABC57" s="248">
        <f>IF(ABC$6=$AAP$5,成绩录入!BO60,0)</f>
        <v>0</v>
      </c>
      <c r="ABD57" s="248">
        <f>IF(ABD$6=$AAP$5,成绩录入!BP60,0)</f>
        <v>0</v>
      </c>
      <c r="ABE57" s="248">
        <f>IF(ABE$6=$AAP$5,成绩录入!BQ60,0)</f>
        <v>0</v>
      </c>
      <c r="ABF57" s="248">
        <f>IF(ABF$6=$AAP$5,成绩录入!BR60,0)</f>
        <v>0</v>
      </c>
      <c r="ABG57" s="248">
        <f>IF(ABG$6=$AAP$5,成绩录入!BS60,0)</f>
        <v>0</v>
      </c>
      <c r="ABH57" s="248">
        <f>IF(ABH$6=$AAP$5,成绩录入!BT60,0)</f>
        <v>0</v>
      </c>
      <c r="ABI57" s="248">
        <f>IF(ABI$6=$AAP$5,成绩录入!BU60,0)</f>
        <v>0</v>
      </c>
      <c r="ABJ57" s="248">
        <f>IF(ABJ$6=$AAP$5,成绩录入!BV60,0)</f>
        <v>0</v>
      </c>
      <c r="ABK57" s="248">
        <f>IF(ABK$6=$AAP$5,成绩录入!BW60,0)</f>
        <v>0</v>
      </c>
      <c r="ABL57" s="248">
        <f>IF(ABL$6=$AAP$5,成绩录入!BX60,0)</f>
        <v>0</v>
      </c>
      <c r="ABM57" s="248">
        <f>IF(ABM$6=$AAP$5,成绩录入!BY60,0)</f>
        <v>0</v>
      </c>
      <c r="ABN57" s="248">
        <f>IF(ABN$6=$AAP$5,成绩录入!BZ60,0)</f>
        <v>0</v>
      </c>
      <c r="ABO57" s="248">
        <f>IF(ABO$6=$AAP$5,成绩录入!CA60,0)</f>
        <v>0</v>
      </c>
      <c r="ABP57" s="248">
        <f>IF(ABP$6=$AAP$5,成绩录入!CB60,0)</f>
        <v>0</v>
      </c>
      <c r="ABQ57" s="248">
        <f>IF(ABQ$6=$AAP$5,成绩录入!CC60,0)</f>
        <v>0</v>
      </c>
      <c r="ABR57" s="248">
        <f>IF(ABR$6=$AAP$5,成绩录入!CD60,0)</f>
        <v>0</v>
      </c>
      <c r="ABS57" s="248">
        <f>IF(ABS$6=$AAP$5,成绩录入!CE60,0)</f>
        <v>0</v>
      </c>
      <c r="ABT57" s="248">
        <f>IF(ABT$6=$AAP$5,成绩录入!CF60,0)</f>
        <v>0</v>
      </c>
      <c r="ABU57" s="248">
        <f>IF(ABU$6=$AAP$5,成绩录入!CG60,0)</f>
        <v>0</v>
      </c>
      <c r="ABV57" s="248">
        <f>IF(ABV$6=$AAP$5,成绩录入!CH60,0)</f>
        <v>0</v>
      </c>
      <c r="ABW57" s="248">
        <f>IF(ABW$6=$AAP$5,成绩录入!CI60,0)</f>
        <v>0</v>
      </c>
      <c r="ABX57" s="248">
        <f>IF(ABX$6=$AAP$5,成绩录入!CJ60,0)</f>
        <v>0</v>
      </c>
      <c r="ABY57" s="248">
        <f>IF(ABY$6=$AAP$5,成绩录入!CK60,0)</f>
        <v>0</v>
      </c>
      <c r="ABZ57" s="248">
        <f>IF(ABZ$6=$AAP$5,成绩录入!CL60,0)</f>
        <v>0</v>
      </c>
      <c r="ACA57" s="248">
        <f>IF(ACA$6=$AAP$5,成绩录入!CM60,0)</f>
        <v>0</v>
      </c>
      <c r="ACB57" s="248">
        <f>IF(ACB$6=$AAP$5,成绩录入!CN60,0)</f>
        <v>0</v>
      </c>
      <c r="ACC57" s="248">
        <f>IF(ACC$6=$AAP$5,成绩录入!CO60,0)</f>
        <v>0</v>
      </c>
      <c r="ACD57" s="248">
        <f>IF(ACD$6=$AAP$5,成绩录入!CP60,0)</f>
        <v>0</v>
      </c>
      <c r="ACE57" s="248">
        <f>IF(ACE$6=$AAP$5,成绩录入!CQ60,0)</f>
        <v>0</v>
      </c>
      <c r="ACF57" s="248">
        <f>IF(ACF$6=$AAP$5,成绩录入!CR60,0)</f>
        <v>0</v>
      </c>
      <c r="ACG57" s="248">
        <f>IF(ACG$6=$AAP$5,成绩录入!CS60,0)</f>
        <v>0</v>
      </c>
      <c r="ACH57" s="248">
        <f>IF(ACH$6=$AAP$5,成绩录入!CT60,0)</f>
        <v>0</v>
      </c>
      <c r="ACI57" s="248">
        <f>IF(ACI$6=$AAP$5,成绩录入!CU60,0)</f>
        <v>0</v>
      </c>
      <c r="ACJ57" s="248">
        <f>IF(ACJ$6=$AAP$5,成绩录入!CV60,0)</f>
        <v>0</v>
      </c>
      <c r="ACK57" s="248">
        <f>IF(ACK$6=$AAP$5,成绩录入!CW60,0)</f>
        <v>0</v>
      </c>
      <c r="ACL57" s="248">
        <f>IF(ACL$6=$AAP$5,成绩录入!CX60,0)</f>
        <v>0</v>
      </c>
      <c r="ACM57" s="248">
        <f>IF(ACM$6=$AAP$5,成绩录入!CY60,0)</f>
        <v>0</v>
      </c>
      <c r="ACN57" s="248">
        <f>IF(ACN$6=$AAP$5,成绩录入!CZ60,0)</f>
        <v>0</v>
      </c>
      <c r="ACO57" s="248">
        <f>IF(ACO$6=$AAP$5,成绩录入!DA60,0)</f>
        <v>0</v>
      </c>
      <c r="ACP57" s="248">
        <f>IF(ACP$6=$AAP$5,成绩录入!DB60,0)</f>
        <v>0</v>
      </c>
      <c r="ACQ57" s="248">
        <f>IF(ACQ$6=$AAP$5,成绩录入!DC60,0)</f>
        <v>0</v>
      </c>
      <c r="ACR57" s="248">
        <f>IF(ACR$6=$AAP$5,成绩录入!DD60,0)</f>
        <v>0</v>
      </c>
      <c r="ACS57" s="248">
        <f>IF(ACS$6=$AAP$5,成绩录入!DE60,0)</f>
        <v>0</v>
      </c>
      <c r="ACT57" s="248">
        <f>IF(ACT$6=$AAP$5,成绩录入!DF60,0)</f>
        <v>0</v>
      </c>
      <c r="ACU57" s="248">
        <f>IF(ACU$6=$AAP$5,成绩录入!DG60,0)</f>
        <v>0</v>
      </c>
      <c r="ACV57" s="248">
        <f>IF(ACV$6=$AAP$5,成绩录入!DH60,0)</f>
        <v>0</v>
      </c>
      <c r="ACW57" s="248">
        <f>IF(ACW$6=$AAP$5,成绩录入!DI60,0)</f>
        <v>0</v>
      </c>
      <c r="ACX57" s="248">
        <f>IF(ACX$6=$AAP$5,成绩录入!DJ60,0)</f>
        <v>0</v>
      </c>
      <c r="ACY57" s="248">
        <f>IF(ACY$6=$AAP$5,成绩录入!DK60,0)</f>
        <v>0</v>
      </c>
      <c r="ACZ57" s="248">
        <f>IF(ACZ$6=$AAP$5,成绩录入!DL60,0)</f>
        <v>0</v>
      </c>
      <c r="ADA57" s="248">
        <f>IF(ADA$6=$AAP$5,成绩录入!DM60,0)</f>
        <v>0</v>
      </c>
      <c r="ADB57" s="248">
        <f>IF(ADB$6=$AAP$5,成绩录入!DN60,0)</f>
        <v>0</v>
      </c>
      <c r="ADC57" s="248">
        <f>IF(ADC$6=$AAP$5,成绩录入!DO60,0)</f>
        <v>0</v>
      </c>
      <c r="ADD57" s="248">
        <f>IF(ADD$6=$AAP$5,成绩录入!DP60,0)</f>
        <v>0</v>
      </c>
      <c r="ADE57" s="248">
        <f>IF(ADE$6=$AAP$5,成绩录入!DQ60,0)</f>
        <v>0</v>
      </c>
      <c r="ADF57" s="248">
        <f>IF(ADF$6=$AAP$5,成绩录入!DR60,0)</f>
        <v>0</v>
      </c>
      <c r="ADG57" s="248">
        <f>IF(ADG$6=$AAP$5,成绩录入!DS60,0)</f>
        <v>0</v>
      </c>
      <c r="ADH57" s="248">
        <f>IF(ADH$6=$AAP$5,成绩录入!DT60,0)</f>
        <v>0</v>
      </c>
      <c r="ADI57" s="248">
        <f>IF(ADI$6=$AAP$5,成绩录入!DU60,0)</f>
        <v>0</v>
      </c>
      <c r="ADJ57" s="248">
        <f>IF(ADJ$6=$AAP$5,成绩录入!DV60,0)</f>
        <v>0</v>
      </c>
      <c r="ADK57" s="248">
        <f>IF(ADK$6=$AAP$5,成绩录入!DW60,0)</f>
        <v>0</v>
      </c>
      <c r="ADL57" s="248">
        <f>IF(ADL$6=$AAP$5,成绩录入!DX60,0)</f>
        <v>0</v>
      </c>
      <c r="ADM57" s="248">
        <f>IF(ADM$6=$AAP$5,成绩录入!DY60,0)</f>
        <v>0</v>
      </c>
      <c r="ADN57" s="248">
        <f>IF(ADN$6=$AAP$5,成绩录入!DZ60,0)</f>
        <v>0</v>
      </c>
      <c r="ADO57" s="248">
        <f>IF(ADO$6=$AAP$5,成绩录入!EA60,0)</f>
        <v>0</v>
      </c>
      <c r="ADP57" s="248">
        <f>IF(ADP$6=$AAP$5,成绩录入!EB60,0)</f>
        <v>0</v>
      </c>
      <c r="ADQ57" s="248">
        <f>IF(ADQ$6=$AAP$5,成绩录入!EC60,0)</f>
        <v>0</v>
      </c>
      <c r="ADR57" s="248">
        <f>IF(ADR$6=$AAP$5,成绩录入!ED60,0)</f>
        <v>0</v>
      </c>
      <c r="ADS57" s="248">
        <f>IF(ADS$6=$AAP$5,成绩录入!EE60,0)</f>
        <v>0</v>
      </c>
      <c r="ADT57" s="248">
        <f>IF(ADT$6=$AAP$5,成绩录入!EF60,0)</f>
        <v>0</v>
      </c>
      <c r="ADU57" s="248">
        <f>IF(ADU$6=$AAP$5,成绩录入!EG60,0)</f>
        <v>0</v>
      </c>
      <c r="ADV57" s="248">
        <f>IF(ADV$6=$AAP$5,成绩录入!EH60,0)</f>
        <v>0</v>
      </c>
      <c r="ADW57" s="248">
        <f>IF(ADW$6=$AAP$5,成绩录入!EI60,0)</f>
        <v>0</v>
      </c>
      <c r="ADX57" s="248">
        <f>IF(ADX$6=$AAP$5,成绩录入!EJ60,0)</f>
        <v>0</v>
      </c>
      <c r="ADY57" s="248">
        <f>IF(ADY$6=$AAP$5,成绩录入!EK60,0)</f>
        <v>0</v>
      </c>
      <c r="ADZ57" s="248">
        <f>IF(ADZ$6=$AAP$5,成绩录入!EL60,0)</f>
        <v>0</v>
      </c>
      <c r="AEA57" s="248">
        <f>IF(AEA$6=$AAP$5,成绩录入!EM60,0)</f>
        <v>0</v>
      </c>
      <c r="AEB57" s="248">
        <f>IF(AEB$6=$AAP$5,成绩录入!EN60,0)</f>
        <v>0</v>
      </c>
      <c r="AEC57" s="248">
        <f>IF(AEC$6=$AAP$5,成绩录入!EO60,0)</f>
        <v>0</v>
      </c>
      <c r="AED57" s="248">
        <f>IF(AED$6=$AAP$5,成绩录入!EP60,0)</f>
        <v>0</v>
      </c>
      <c r="AEE57" s="248">
        <f>IF(AEE$6=$AAP$5,成绩录入!EQ60,0)</f>
        <v>0</v>
      </c>
      <c r="AEF57" s="248">
        <f>IF(AEF$6=$AAP$5,成绩录入!ER60,0)</f>
        <v>0</v>
      </c>
      <c r="AEG57" s="248">
        <f>IF(AEG$6=$AAP$5,成绩录入!ES60,0)</f>
        <v>0</v>
      </c>
      <c r="AEH57" s="248">
        <f>IF(AEH$6=$AAP$5,成绩录入!ET60,0)</f>
        <v>0</v>
      </c>
      <c r="AEI57" s="248">
        <f>IF(AEI$6=$AAP$5,成绩录入!EU60,0)</f>
        <v>0</v>
      </c>
      <c r="AEJ57" s="248">
        <f>IF(AEJ$6=$AAP$5,成绩录入!EV60,0)</f>
        <v>0</v>
      </c>
      <c r="AEK57" s="248">
        <f>IF(AEK$6=$AAP$5,成绩录入!EW60,0)</f>
        <v>0</v>
      </c>
      <c r="AEL57" s="248">
        <f>IF(AEL$6=$AAP$5,成绩录入!EX60,0)</f>
        <v>0</v>
      </c>
      <c r="AEM57" s="218">
        <f t="shared" si="34"/>
        <v>0</v>
      </c>
      <c r="AEN57" s="166"/>
      <c r="AEO57" s="166"/>
      <c r="AEP57" s="247">
        <f>IF(AEP$6=$AEO$5,成绩录入!BC60,0)</f>
        <v>0</v>
      </c>
      <c r="AEQ57" s="248">
        <f>IF(AEQ$6=$AEO$5,成绩录入!BD60,0)</f>
        <v>0</v>
      </c>
      <c r="AER57" s="248">
        <f>IF(AER$6=$AEO$5,成绩录入!BE60,0)</f>
        <v>0</v>
      </c>
      <c r="AES57" s="248">
        <f>IF(AES$6=$AEO$5,成绩录入!BF60,0)</f>
        <v>0</v>
      </c>
      <c r="AET57" s="248">
        <f>IF(AET$6=$AEO$5,成绩录入!BG60,0)</f>
        <v>0</v>
      </c>
      <c r="AEU57" s="248">
        <f>IF(AEU$6=$AEO$5,成绩录入!BH60,0)</f>
        <v>0</v>
      </c>
      <c r="AEV57" s="248">
        <f>IF(AEV$6=$AEO$5,成绩录入!BI60,0)</f>
        <v>0</v>
      </c>
      <c r="AEW57" s="248">
        <f>IF(AEW$6=$AEO$5,成绩录入!BJ60,0)</f>
        <v>0</v>
      </c>
      <c r="AEX57" s="248">
        <f>IF(AEX$6=$AEO$5,成绩录入!BK60,0)</f>
        <v>0</v>
      </c>
      <c r="AEY57" s="248">
        <f>IF(AEY$6=$AEO$5,成绩录入!BL60,0)</f>
        <v>0</v>
      </c>
      <c r="AEZ57" s="248">
        <f>IF(AEZ$6=$AEO$5,成绩录入!BM60,0)</f>
        <v>0</v>
      </c>
      <c r="AFA57" s="248">
        <f>IF(AFA$6=$AEO$5,成绩录入!BN60,0)</f>
        <v>0</v>
      </c>
      <c r="AFB57" s="248">
        <f>IF(AFB$6=$AEO$5,成绩录入!BO60,0)</f>
        <v>0</v>
      </c>
      <c r="AFC57" s="248">
        <f>IF(AFC$6=$AEO$5,成绩录入!BP60,0)</f>
        <v>0</v>
      </c>
      <c r="AFD57" s="248">
        <f>IF(AFD$6=$AEO$5,成绩录入!BQ60,0)</f>
        <v>0</v>
      </c>
      <c r="AFE57" s="248">
        <f>IF(AFE$6=$AEO$5,成绩录入!BR60,0)</f>
        <v>0</v>
      </c>
      <c r="AFF57" s="248">
        <f>IF(AFF$6=$AEO$5,成绩录入!BS60,0)</f>
        <v>0</v>
      </c>
      <c r="AFG57" s="248">
        <f>IF(AFG$6=$AEO$5,成绩录入!BT60,0)</f>
        <v>0</v>
      </c>
      <c r="AFH57" s="248">
        <f>IF(AFH$6=$AEO$5,成绩录入!BU60,0)</f>
        <v>0</v>
      </c>
      <c r="AFI57" s="248">
        <f>IF(AFI$6=$AEO$5,成绩录入!BV60,0)</f>
        <v>0</v>
      </c>
      <c r="AFJ57" s="248">
        <f>IF(AFJ$6=$AEO$5,成绩录入!BW60,0)</f>
        <v>0</v>
      </c>
      <c r="AFK57" s="248">
        <f>IF(AFK$6=$AEO$5,成绩录入!BX60,0)</f>
        <v>0</v>
      </c>
      <c r="AFL57" s="248">
        <f>IF(AFL$6=$AEO$5,成绩录入!BY60,0)</f>
        <v>0</v>
      </c>
      <c r="AFM57" s="248">
        <f>IF(AFM$6=$AEO$5,成绩录入!BZ60,0)</f>
        <v>0</v>
      </c>
      <c r="AFN57" s="248">
        <f>IF(AFN$6=$AEO$5,成绩录入!CA60,0)</f>
        <v>0</v>
      </c>
      <c r="AFO57" s="248">
        <f>IF(AFO$6=$AEO$5,成绩录入!CB60,0)</f>
        <v>0</v>
      </c>
      <c r="AFP57" s="248">
        <f>IF(AFP$6=$AEO$5,成绩录入!CC60,0)</f>
        <v>0</v>
      </c>
      <c r="AFQ57" s="248">
        <f>IF(AFQ$6=$AEO$5,成绩录入!CD60,0)</f>
        <v>0</v>
      </c>
      <c r="AFR57" s="248">
        <f>IF(AFR$6=$AEO$5,成绩录入!CE60,0)</f>
        <v>0</v>
      </c>
      <c r="AFS57" s="248">
        <f>IF(AFS$6=$AEO$5,成绩录入!CF60,0)</f>
        <v>0</v>
      </c>
      <c r="AFT57" s="248">
        <f>IF(AFT$6=$AEO$5,成绩录入!CG60,0)</f>
        <v>0</v>
      </c>
      <c r="AFU57" s="248">
        <f>IF(AFU$6=$AEO$5,成绩录入!CH60,0)</f>
        <v>0</v>
      </c>
      <c r="AFV57" s="248">
        <f>IF(AFV$6=$AEO$5,成绩录入!CI60,0)</f>
        <v>0</v>
      </c>
      <c r="AFW57" s="248">
        <f>IF(AFW$6=$AEO$5,成绩录入!CJ60,0)</f>
        <v>0</v>
      </c>
      <c r="AFX57" s="248">
        <f>IF(AFX$6=$AEO$5,成绩录入!CK60,0)</f>
        <v>0</v>
      </c>
      <c r="AFY57" s="248">
        <f>IF(AFY$6=$AEO$5,成绩录入!CL60,0)</f>
        <v>0</v>
      </c>
      <c r="AFZ57" s="248">
        <f>IF(AFZ$6=$AEO$5,成绩录入!CM60,0)</f>
        <v>0</v>
      </c>
      <c r="AGA57" s="248">
        <f>IF(AGA$6=$AEO$5,成绩录入!CN60,0)</f>
        <v>0</v>
      </c>
      <c r="AGB57" s="248">
        <f>IF(AGB$6=$AEO$5,成绩录入!CO60,0)</f>
        <v>0</v>
      </c>
      <c r="AGC57" s="248">
        <f>IF(AGC$6=$AEO$5,成绩录入!CP60,0)</f>
        <v>0</v>
      </c>
      <c r="AGD57" s="248">
        <f>IF(AGD$6=$AEO$5,成绩录入!CQ60,0)</f>
        <v>0</v>
      </c>
      <c r="AGE57" s="248">
        <f>IF(AGE$6=$AEO$5,成绩录入!CR60,0)</f>
        <v>0</v>
      </c>
      <c r="AGF57" s="248">
        <f>IF(AGF$6=$AEO$5,成绩录入!CS60,0)</f>
        <v>0</v>
      </c>
      <c r="AGG57" s="248">
        <f>IF(AGG$6=$AEO$5,成绩录入!CT60,0)</f>
        <v>0</v>
      </c>
      <c r="AGH57" s="248">
        <f>IF(AGH$6=$AEO$5,成绩录入!CU60,0)</f>
        <v>0</v>
      </c>
      <c r="AGI57" s="248">
        <f>IF(AGI$6=$AEO$5,成绩录入!CV60,0)</f>
        <v>0</v>
      </c>
      <c r="AGJ57" s="248">
        <f>IF(AGJ$6=$AEO$5,成绩录入!CW60,0)</f>
        <v>0</v>
      </c>
      <c r="AGK57" s="248">
        <f>IF(AGK$6=$AEO$5,成绩录入!CX60,0)</f>
        <v>0</v>
      </c>
      <c r="AGL57" s="248">
        <f>IF(AGL$6=$AEO$5,成绩录入!CY60,0)</f>
        <v>0</v>
      </c>
      <c r="AGM57" s="248">
        <f>IF(AGM$6=$AEO$5,成绩录入!CZ60,0)</f>
        <v>0</v>
      </c>
      <c r="AGN57" s="248">
        <f>IF(AGN$6=$AEO$5,成绩录入!DA60,0)</f>
        <v>0</v>
      </c>
      <c r="AGO57" s="248">
        <f>IF(AGO$6=$AEO$5,成绩录入!DB60,0)</f>
        <v>0</v>
      </c>
      <c r="AGP57" s="248">
        <f>IF(AGP$6=$AEO$5,成绩录入!DC60,0)</f>
        <v>0</v>
      </c>
      <c r="AGQ57" s="248">
        <f>IF(AGQ$6=$AEO$5,成绩录入!DD60,0)</f>
        <v>0</v>
      </c>
      <c r="AGR57" s="248">
        <f>IF(AGR$6=$AEO$5,成绩录入!DE60,0)</f>
        <v>0</v>
      </c>
      <c r="AGS57" s="248">
        <f>IF(AGS$6=$AEO$5,成绩录入!DF60,0)</f>
        <v>0</v>
      </c>
      <c r="AGT57" s="248">
        <f>IF(AGT$6=$AEO$5,成绩录入!DG60,0)</f>
        <v>0</v>
      </c>
      <c r="AGU57" s="248">
        <f>IF(AGU$6=$AEO$5,成绩录入!DH60,0)</f>
        <v>0</v>
      </c>
      <c r="AGV57" s="248">
        <f>IF(AGV$6=$AEO$5,成绩录入!DI60,0)</f>
        <v>0</v>
      </c>
      <c r="AGW57" s="248">
        <f>IF(AGW$6=$AEO$5,成绩录入!DJ60,0)</f>
        <v>0</v>
      </c>
      <c r="AGX57" s="248">
        <f>IF(AGX$6=$AEO$5,成绩录入!DK60,0)</f>
        <v>0</v>
      </c>
      <c r="AGY57" s="248">
        <f>IF(AGY$6=$AEO$5,成绩录入!DL60,0)</f>
        <v>0</v>
      </c>
      <c r="AGZ57" s="248">
        <f>IF(AGZ$6=$AEO$5,成绩录入!DM60,0)</f>
        <v>0</v>
      </c>
      <c r="AHA57" s="248">
        <f>IF(AHA$6=$AEO$5,成绩录入!DN60,0)</f>
        <v>0</v>
      </c>
      <c r="AHB57" s="248">
        <f>IF(AHB$6=$AEO$5,成绩录入!DO60,0)</f>
        <v>0</v>
      </c>
      <c r="AHC57" s="248">
        <f>IF(AHC$6=$AEO$5,成绩录入!DP60,0)</f>
        <v>0</v>
      </c>
      <c r="AHD57" s="248">
        <f>IF(AHD$6=$AEO$5,成绩录入!DQ60,0)</f>
        <v>0</v>
      </c>
      <c r="AHE57" s="248">
        <f>IF(AHE$6=$AEO$5,成绩录入!DR60,0)</f>
        <v>0</v>
      </c>
      <c r="AHF57" s="248">
        <f>IF(AHF$6=$AEO$5,成绩录入!DS60,0)</f>
        <v>0</v>
      </c>
      <c r="AHG57" s="248">
        <f>IF(AHG$6=$AEO$5,成绩录入!DT60,0)</f>
        <v>0</v>
      </c>
      <c r="AHH57" s="248">
        <f>IF(AHH$6=$AEO$5,成绩录入!DU60,0)</f>
        <v>0</v>
      </c>
      <c r="AHI57" s="248">
        <f>IF(AHI$6=$AEO$5,成绩录入!DV60,0)</f>
        <v>0</v>
      </c>
      <c r="AHJ57" s="248">
        <f>IF(AHJ$6=$AEO$5,成绩录入!DW60,0)</f>
        <v>0</v>
      </c>
      <c r="AHK57" s="248">
        <f>IF(AHK$6=$AEO$5,成绩录入!DX60,0)</f>
        <v>0</v>
      </c>
      <c r="AHL57" s="248">
        <f>IF(AHL$6=$AEO$5,成绩录入!DY60,0)</f>
        <v>0</v>
      </c>
      <c r="AHM57" s="248">
        <f>IF(AHM$6=$AEO$5,成绩录入!DZ60,0)</f>
        <v>0</v>
      </c>
      <c r="AHN57" s="248">
        <f>IF(AHN$6=$AEO$5,成绩录入!EA60,0)</f>
        <v>0</v>
      </c>
      <c r="AHO57" s="248">
        <f>IF(AHO$6=$AEO$5,成绩录入!EB60,0)</f>
        <v>0</v>
      </c>
      <c r="AHP57" s="248">
        <f>IF(AHP$6=$AEO$5,成绩录入!EC60,0)</f>
        <v>0</v>
      </c>
      <c r="AHQ57" s="248">
        <f>IF(AHQ$6=$AEO$5,成绩录入!ED60,0)</f>
        <v>0</v>
      </c>
      <c r="AHR57" s="248">
        <f>IF(AHR$6=$AEO$5,成绩录入!EE60,0)</f>
        <v>0</v>
      </c>
      <c r="AHS57" s="248">
        <f>IF(AHS$6=$AEO$5,成绩录入!EF60,0)</f>
        <v>0</v>
      </c>
      <c r="AHT57" s="248">
        <f>IF(AHT$6=$AEO$5,成绩录入!EG60,0)</f>
        <v>0</v>
      </c>
      <c r="AHU57" s="248">
        <f>IF(AHU$6=$AEO$5,成绩录入!EH60,0)</f>
        <v>0</v>
      </c>
      <c r="AHV57" s="248">
        <f>IF(AHV$6=$AEO$5,成绩录入!EI60,0)</f>
        <v>0</v>
      </c>
      <c r="AHW57" s="248">
        <f>IF(AHW$6=$AEO$5,成绩录入!EJ60,0)</f>
        <v>0</v>
      </c>
      <c r="AHX57" s="248">
        <f>IF(AHX$6=$AEO$5,成绩录入!EK60,0)</f>
        <v>0</v>
      </c>
      <c r="AHY57" s="248">
        <f>IF(AHY$6=$AEO$5,成绩录入!EL60,0)</f>
        <v>0</v>
      </c>
      <c r="AHZ57" s="248">
        <f>IF(AHZ$6=$AEO$5,成绩录入!EM60,0)</f>
        <v>0</v>
      </c>
      <c r="AIA57" s="248">
        <f>IF(AIA$6=$AEO$5,成绩录入!EN60,0)</f>
        <v>0</v>
      </c>
      <c r="AIB57" s="248">
        <f>IF(AIB$6=$AEO$5,成绩录入!EO60,0)</f>
        <v>0</v>
      </c>
      <c r="AIC57" s="248">
        <f>IF(AIC$6=$AEO$5,成绩录入!EP60,0)</f>
        <v>0</v>
      </c>
      <c r="AID57" s="248">
        <f>IF(AID$6=$AEO$5,成绩录入!EQ60,0)</f>
        <v>0</v>
      </c>
      <c r="AIE57" s="248">
        <f>IF(AIE$6=$AEO$5,成绩录入!ER60,0)</f>
        <v>0</v>
      </c>
      <c r="AIF57" s="248">
        <f>IF(AIF$6=$AEO$5,成绩录入!ES60,0)</f>
        <v>0</v>
      </c>
      <c r="AIG57" s="248">
        <f>IF(AIG$6=$AEO$5,成绩录入!ET60,0)</f>
        <v>0</v>
      </c>
      <c r="AIH57" s="248">
        <f>IF(AIH$6=$AEO$5,成绩录入!EU60,0)</f>
        <v>0</v>
      </c>
      <c r="AII57" s="248">
        <f>IF(AII$6=$AEO$5,成绩录入!EV60,0)</f>
        <v>0</v>
      </c>
      <c r="AIJ57" s="248">
        <f>IF(AIJ$6=$AEO$5,成绩录入!EW60,0)</f>
        <v>0</v>
      </c>
      <c r="AIK57" s="248">
        <f>IF(AIK$6=$AEO$5,成绩录入!EX60,0)</f>
        <v>0</v>
      </c>
      <c r="AIL57" s="218">
        <f t="shared" si="35"/>
        <v>0</v>
      </c>
      <c r="AIN57" s="214" t="str">
        <f>初始录入!A62</f>
        <v/>
      </c>
      <c r="AIO57" s="215">
        <f>初始录入!B62</f>
        <v>0</v>
      </c>
      <c r="AIP57" s="216">
        <f>初始录入!C62</f>
        <v>0</v>
      </c>
      <c r="AIQ57" s="314">
        <f>IF(平时!D55&lt;&gt;"",平时!D55,0)</f>
        <v>0</v>
      </c>
      <c r="AIR57" s="324" t="str">
        <f t="shared" si="89"/>
        <v/>
      </c>
      <c r="AIS57" s="314">
        <f>IF(过程!D55&lt;&gt;"",过程!D55,0)</f>
        <v>0</v>
      </c>
      <c r="AIT57" s="324" t="str">
        <f t="shared" si="90"/>
        <v/>
      </c>
      <c r="AIU57" s="216">
        <f>IF(期末!D55&lt;&gt;"",期末!D55,0)</f>
        <v>0</v>
      </c>
      <c r="AIV57" s="324" t="str">
        <f t="shared" si="91"/>
        <v/>
      </c>
      <c r="AIW57" s="325">
        <f t="shared" si="92"/>
        <v>0</v>
      </c>
      <c r="AIX57" s="314">
        <f>IF(平时!E55&lt;&gt;"",平时!E55,0)</f>
        <v>0</v>
      </c>
      <c r="AIY57" s="324" t="str">
        <f t="shared" si="93"/>
        <v/>
      </c>
      <c r="AIZ57" s="314">
        <f>IF(过程!E55&lt;&gt;"",过程!E55,0)</f>
        <v>0</v>
      </c>
      <c r="AJA57" s="324" t="str">
        <f t="shared" si="94"/>
        <v/>
      </c>
      <c r="AJB57" s="216">
        <f>IF(期末!E55&lt;&gt;"",期末!E55,0)</f>
        <v>0</v>
      </c>
      <c r="AJC57" s="324" t="str">
        <f t="shared" si="95"/>
        <v/>
      </c>
      <c r="AJD57" s="325">
        <f t="shared" si="96"/>
        <v>0</v>
      </c>
      <c r="AJE57" s="314">
        <f>IF(平时!F55&lt;&gt;"",平时!F55,0)</f>
        <v>0</v>
      </c>
      <c r="AJF57" s="324" t="str">
        <f t="shared" si="97"/>
        <v/>
      </c>
      <c r="AJG57" s="314">
        <f>IF(过程!F55&lt;&gt;"",过程!F55,0)</f>
        <v>0</v>
      </c>
      <c r="AJH57" s="324" t="str">
        <f t="shared" si="98"/>
        <v/>
      </c>
      <c r="AJI57" s="216">
        <f>IF(期末!F55&lt;&gt;"",期末!F55,0)</f>
        <v>0</v>
      </c>
      <c r="AJJ57" s="324" t="str">
        <f t="shared" si="99"/>
        <v/>
      </c>
      <c r="AJK57" s="325">
        <f t="shared" si="100"/>
        <v>0</v>
      </c>
      <c r="AJL57" s="314">
        <f>IF(平时!G55&lt;&gt;"",平时!G55,0)</f>
        <v>0</v>
      </c>
      <c r="AJM57" s="324" t="str">
        <f t="shared" si="101"/>
        <v/>
      </c>
      <c r="AJN57" s="314">
        <f>IF(过程!G55&lt;&gt;"",过程!G55,0)</f>
        <v>0</v>
      </c>
      <c r="AJO57" s="324" t="str">
        <f t="shared" si="102"/>
        <v/>
      </c>
      <c r="AJP57" s="216">
        <f>IF(期末!G55&lt;&gt;"",期末!G55,0)</f>
        <v>0</v>
      </c>
      <c r="AJQ57" s="324" t="str">
        <f t="shared" si="103"/>
        <v/>
      </c>
      <c r="AJR57" s="325">
        <f t="shared" si="104"/>
        <v>0</v>
      </c>
      <c r="AJS57" s="314">
        <f>IF(平时!H55&lt;&gt;"",平时!H55,0)</f>
        <v>0</v>
      </c>
      <c r="AJT57" s="324" t="str">
        <f t="shared" si="105"/>
        <v/>
      </c>
      <c r="AJU57" s="314">
        <f>IF(过程!H55&lt;&gt;"",过程!H55,0)</f>
        <v>0</v>
      </c>
      <c r="AJV57" s="324" t="str">
        <f t="shared" si="106"/>
        <v/>
      </c>
      <c r="AJW57" s="216">
        <f>IF(期末!H55&lt;&gt;"",期末!H55,0)</f>
        <v>0</v>
      </c>
      <c r="AJX57" s="324" t="str">
        <f t="shared" si="107"/>
        <v/>
      </c>
      <c r="AJY57" s="326">
        <f t="shared" si="108"/>
        <v>0</v>
      </c>
      <c r="AKA57" s="216" t="str">
        <f>初始录入!A62</f>
        <v/>
      </c>
      <c r="AKB57" s="216">
        <f>初始录入!B62</f>
        <v>0</v>
      </c>
      <c r="AKC57" s="216">
        <f>初始录入!C62</f>
        <v>0</v>
      </c>
      <c r="AKD57" s="327" t="str">
        <f>IF(初始录入!$E62=初始录入!$K$2,达成度!$D70,"")</f>
        <v/>
      </c>
      <c r="AKE57" s="327" t="str">
        <f>IF(初始录入!$E62=初始录入!$K$3,达成度!D70,"")</f>
        <v/>
      </c>
      <c r="AKF57" s="216" t="str">
        <f>IF(初始录入!$E62=初始录入!$K$4,达成度!D70,"")</f>
        <v/>
      </c>
      <c r="AKG57" s="216" t="str">
        <f>IF(初始录入!$E62=初始录入!$K$5,达成度!D70,"")</f>
        <v/>
      </c>
      <c r="AKH57" s="327" t="str">
        <f>IF(初始录入!$E62=初始录入!$K$2,达成度!E70,"")</f>
        <v/>
      </c>
      <c r="AKI57" s="327" t="str">
        <f>IF(初始录入!$E62=初始录入!$K$3,达成度!E70,"")</f>
        <v/>
      </c>
      <c r="AKJ57" s="216" t="str">
        <f>IF(初始录入!$E62=初始录入!$K$4,达成度!E70,"")</f>
        <v/>
      </c>
      <c r="AKK57" s="216" t="str">
        <f>IF(初始录入!$E62=初始录入!$K$5,达成度!E70,"")</f>
        <v/>
      </c>
      <c r="AKL57" s="327" t="str">
        <f>IF(初始录入!$E62=初始录入!$K$2,达成度!F70,"")</f>
        <v/>
      </c>
      <c r="AKM57" s="327" t="str">
        <f>IF(初始录入!$E62=初始录入!$K$3,达成度!F70,"")</f>
        <v/>
      </c>
      <c r="AKN57" s="216" t="str">
        <f>IF(初始录入!$E62=初始录入!$K$4,达成度!F70,"")</f>
        <v/>
      </c>
      <c r="AKO57" s="216" t="str">
        <f>IF(初始录入!$E62=初始录入!$K$5,达成度!F70,"")</f>
        <v/>
      </c>
      <c r="AKP57" s="327" t="str">
        <f>IF(初始录入!$E62=初始录入!$K$2,达成度!H70,"")</f>
        <v/>
      </c>
      <c r="AKQ57" s="327" t="str">
        <f>IF(初始录入!$E62=初始录入!$K$3,达成度!H70,"")</f>
        <v/>
      </c>
      <c r="AKR57" s="216" t="str">
        <f>IF(初始录入!$E62=初始录入!$K$4,达成度!H70,"")</f>
        <v/>
      </c>
      <c r="AKS57" s="216" t="str">
        <f>IF(初始录入!$E62=初始录入!$K$5,达成度!H70,"")</f>
        <v/>
      </c>
      <c r="AKT57" s="327" t="str">
        <f>IF(初始录入!$E62=初始录入!$K$2,达成度!I70,"")</f>
        <v/>
      </c>
      <c r="AKU57" s="327" t="str">
        <f>IF(初始录入!$E62=初始录入!$K$3,达成度!I70,"")</f>
        <v/>
      </c>
      <c r="AKV57" s="216" t="str">
        <f>IF(初始录入!$E62=初始录入!$K$4,达成度!I70,"")</f>
        <v/>
      </c>
      <c r="AKW57" s="216" t="str">
        <f>IF(初始录入!$E62=初始录入!$K$5,达成度!I70,"")</f>
        <v/>
      </c>
      <c r="AKX57" s="327" t="str">
        <f>IF(初始录入!$E62=初始录入!$K$2,达成度!J70,"")</f>
        <v/>
      </c>
      <c r="AKY57" s="327" t="str">
        <f>IF(初始录入!$E62=初始录入!$K$3,达成度!J70,"")</f>
        <v/>
      </c>
      <c r="AKZ57" s="216" t="str">
        <f>IF(初始录入!$E62=初始录入!$K$4,达成度!J70,"")</f>
        <v/>
      </c>
      <c r="ALA57" s="216" t="str">
        <f>IF(初始录入!$E62=初始录入!$K$5,达成度!J70,"")</f>
        <v/>
      </c>
      <c r="ALB57" s="327" t="str">
        <f>IF(初始录入!$E62=初始录入!$K$2,达成度!L70,"")</f>
        <v/>
      </c>
      <c r="ALC57" s="327" t="str">
        <f>IF(初始录入!$E62=初始录入!$K$3,达成度!L70,"")</f>
        <v/>
      </c>
      <c r="ALD57" s="216" t="str">
        <f>IF(初始录入!$E62=初始录入!$K$4,达成度!L70,"")</f>
        <v/>
      </c>
      <c r="ALE57" s="216" t="str">
        <f>IF(初始录入!$E62=初始录入!$K$5,达成度!L70,"")</f>
        <v/>
      </c>
      <c r="ALF57" s="327" t="str">
        <f>IF(初始录入!$E62=初始录入!$K$2,达成度!M70,"")</f>
        <v/>
      </c>
      <c r="ALG57" s="327" t="str">
        <f>IF(初始录入!$E62=初始录入!$K$3,达成度!M70,"")</f>
        <v/>
      </c>
      <c r="ALH57" s="216" t="str">
        <f>IF(初始录入!$E62=初始录入!$K$4,达成度!M70,"")</f>
        <v/>
      </c>
      <c r="ALI57" s="216" t="str">
        <f>IF(初始录入!$E62=初始录入!$K$5,达成度!M70,"")</f>
        <v/>
      </c>
      <c r="ALJ57" s="327" t="str">
        <f>IF(初始录入!$E62=初始录入!$K$2,达成度!N70,"")</f>
        <v/>
      </c>
      <c r="ALK57" s="327" t="str">
        <f>IF(初始录入!$E62=初始录入!$K$3,达成度!N70,"")</f>
        <v/>
      </c>
      <c r="ALL57" s="216" t="str">
        <f>IF(初始录入!$E62=初始录入!$K$4,达成度!N70,"")</f>
        <v/>
      </c>
      <c r="ALM57" s="216" t="str">
        <f>IF(初始录入!$E62=初始录入!$K$5,达成度!N70,"")</f>
        <v/>
      </c>
      <c r="ALN57" s="327" t="str">
        <f>IF(初始录入!$E62=初始录入!$K$2,达成度!P70,"")</f>
        <v/>
      </c>
      <c r="ALO57" s="327" t="str">
        <f>IF(初始录入!$E62=初始录入!$K$3,达成度!P70,"")</f>
        <v/>
      </c>
      <c r="ALP57" s="216" t="str">
        <f>IF(初始录入!$E62=初始录入!$K$4,达成度!P70,"")</f>
        <v/>
      </c>
      <c r="ALQ57" s="216" t="str">
        <f>IF(初始录入!$E62=初始录入!$K$5,达成度!P70,"")</f>
        <v/>
      </c>
      <c r="ALR57" s="327" t="str">
        <f>IF(初始录入!$E62=初始录入!$K$2,达成度!Q70,"")</f>
        <v/>
      </c>
      <c r="ALS57" s="327" t="str">
        <f>IF(初始录入!$E62=初始录入!$K$3,达成度!Q70,"")</f>
        <v/>
      </c>
      <c r="ALT57" s="216" t="str">
        <f>IF(初始录入!$E62=初始录入!$K$4,达成度!Q70,"")</f>
        <v/>
      </c>
      <c r="ALU57" s="216" t="str">
        <f>IF(初始录入!$E62=初始录入!$K$5,达成度!Q70,"")</f>
        <v/>
      </c>
      <c r="ALV57" s="327" t="str">
        <f>IF(初始录入!$E62=初始录入!$K$2,达成度!R70,"")</f>
        <v/>
      </c>
      <c r="ALW57" s="327" t="str">
        <f>IF(初始录入!$E62=初始录入!$K$3,达成度!R70,"")</f>
        <v/>
      </c>
      <c r="ALX57" s="216" t="str">
        <f>IF(初始录入!$E62=初始录入!$K$4,达成度!R70,"")</f>
        <v/>
      </c>
      <c r="ALY57" s="216"/>
      <c r="ALZ57" s="327" t="str">
        <f>IF(初始录入!$E62=初始录入!$K$2,达成度!T70,"")</f>
        <v/>
      </c>
      <c r="AMA57" s="327" t="str">
        <f>IF(初始录入!$E62=初始录入!$K$3,达成度!T70,"")</f>
        <v/>
      </c>
      <c r="AMB57" s="216" t="str">
        <f>IF(初始录入!$E62=初始录入!$K$4,达成度!T70,"")</f>
        <v/>
      </c>
      <c r="AMC57" s="216" t="str">
        <f>IF(初始录入!$E62=初始录入!$K$5,达成度!T70,"")</f>
        <v/>
      </c>
      <c r="AMD57" s="327" t="str">
        <f>IF(初始录入!$E62=初始录入!$K$2,达成度!U70,"")</f>
        <v/>
      </c>
      <c r="AME57" s="327" t="str">
        <f>IF(初始录入!$E62=初始录入!$K$3,达成度!U70,"")</f>
        <v/>
      </c>
      <c r="AMF57" s="216" t="str">
        <f>IF(初始录入!$E62=初始录入!$K$4,达成度!U70,"")</f>
        <v/>
      </c>
      <c r="AMG57" s="216" t="str">
        <f>IF(初始录入!$E62=初始录入!$K$5,达成度!U70,"")</f>
        <v/>
      </c>
      <c r="AMH57" s="327" t="str">
        <f>IF(初始录入!$E62=初始录入!$K$2,达成度!V70,"")</f>
        <v/>
      </c>
      <c r="AMI57" s="327" t="str">
        <f>IF(初始录入!$E62=初始录入!$K$3,达成度!V70,"")</f>
        <v/>
      </c>
      <c r="AMJ57" s="216" t="str">
        <f>IF(初始录入!$E62=初始录入!$K$4,达成度!W70,"")</f>
        <v/>
      </c>
      <c r="AMK57" s="216" t="str">
        <f>IF(初始录入!$E62=初始录入!$K$5,达成度!W70,"")</f>
        <v/>
      </c>
      <c r="AMM57" s="215">
        <f t="shared" si="114"/>
        <v>50</v>
      </c>
      <c r="AMN57" s="222" t="str">
        <f t="shared" si="109"/>
        <v/>
      </c>
      <c r="AMO57" s="325" t="str">
        <f>IF($AMM57&lt;=$H$7,INDEX(达成度!$G$21:$G$170,$AMM57,1),"")</f>
        <v/>
      </c>
      <c r="AMP57" s="325" t="str">
        <f>IF($AMM57&lt;=$H$7,INDEX(达成度!$K$21:$K$170,$AMM57,1),"")</f>
        <v/>
      </c>
      <c r="AMQ57" s="325" t="str">
        <f>IF($AMM57&lt;=$H$7,INDEX(达成度!$O$21:$O$170,$AMM57,1),"")</f>
        <v/>
      </c>
      <c r="AMR57" s="325" t="str">
        <f>IF($AMM57&lt;=$H$7,INDEX(达成度!$S$21:$S$170,$AMM57,1),"")</f>
        <v/>
      </c>
      <c r="AMS57" s="326" t="str">
        <f>IF($AMM57&lt;=$H$7,INDEX(达成度!$W$21:$W$170,$AMM57,1),"")</f>
        <v/>
      </c>
      <c r="AMT57" s="328"/>
      <c r="AMU57" s="336"/>
      <c r="AMV57" s="222" t="str">
        <f t="shared" si="110"/>
        <v/>
      </c>
      <c r="AMW57" s="325" t="str">
        <f>IF($AMM57&lt;=$I$7,INDEX(达成度!$G$21:$G$170,$AMM57+$H$7,1),"")</f>
        <v/>
      </c>
      <c r="AMX57" s="325" t="str">
        <f>IF($AMM57&lt;=$I$7,INDEX(达成度!$K$21:$K$170,$AMM57+$H$7,1),"")</f>
        <v/>
      </c>
      <c r="AMY57" s="325" t="str">
        <f>IF($AMM57&lt;=$I$7,INDEX(达成度!$O$21:$O$170,$AMM57+$H$7,1),"")</f>
        <v/>
      </c>
      <c r="AMZ57" s="325" t="str">
        <f>IF($AMM57&lt;=$I$7,INDEX(达成度!$S$21:$S$170,$AMM57+$H$7,1),"")</f>
        <v/>
      </c>
      <c r="ANA57" s="326" t="str">
        <f>IF($AMM57&lt;=$I$7,INDEX(达成度!$W$21:$W$170,$AMM57+$H$7,1),"")</f>
        <v/>
      </c>
      <c r="ANB57" s="206"/>
      <c r="ANC57" s="215"/>
      <c r="AND57" s="216" t="str">
        <f t="shared" si="111"/>
        <v/>
      </c>
      <c r="ANE57" s="325" t="str">
        <f>IF($AMM57&lt;=$J$7,INDEX(达成度!$G$21:$G$170,$AMM57+$H$7+$I$7,1),"")</f>
        <v/>
      </c>
      <c r="ANF57" s="325" t="str">
        <f>IF($AMM57&lt;=$J$7,INDEX(达成度!$K$21:$K$170,$AMM57+$H$7+$I$7,1),"")</f>
        <v/>
      </c>
      <c r="ANG57" s="325" t="str">
        <f>IF($AMM57&lt;=$J$7,INDEX(达成度!$O$21:$O$170,$AMM57+$H$7+$I$7,1),"")</f>
        <v/>
      </c>
      <c r="ANH57" s="325" t="str">
        <f>IF($AMM57&lt;=$J$7,INDEX(达成度!$S$21:$S$170,$AMM57+$H$7+$I$7,1),"")</f>
        <v/>
      </c>
      <c r="ANI57" s="326" t="str">
        <f>IF($AMM57&lt;=$J$7,INDEX(达成度!$W$21:$W$170,$AMM57+$H$7+$I$7,1),"")</f>
        <v/>
      </c>
      <c r="ANK57" s="215"/>
      <c r="ANL57" s="216" t="str">
        <f t="shared" si="112"/>
        <v/>
      </c>
      <c r="ANM57" s="325" t="str">
        <f>IF($AMM57&lt;=$K$7,INDEX(达成度!$G$21:$G$170,$AMM57+$H$7+$I$7+$J$7,1),"")</f>
        <v/>
      </c>
      <c r="ANN57" s="325" t="str">
        <f>IF($AMM57&lt;=$K$7,INDEX(达成度!$K$21:$K$170,$AMM57+$H$7+$I$7+$J$7,1),"")</f>
        <v/>
      </c>
      <c r="ANO57" s="325" t="str">
        <f>IF($AMM57&lt;=$K$7,INDEX(达成度!$O$21:$O$170,$AMM57+$H$7+$I$7+$J$7,1),"")</f>
        <v/>
      </c>
      <c r="ANP57" s="325" t="str">
        <f>IF($AMM57&lt;=$K$7,INDEX(达成度!$S$21:$S$170,$AMM57+$H$7+$I$7+$J$7,1),"")</f>
        <v/>
      </c>
      <c r="ANQ57" s="326" t="str">
        <f>IF($AMM57&lt;=$K$7,INDEX(达成度!$W$21:$W$170,$AMM57+$H$7+$I$7+$J$7,1),"")</f>
        <v/>
      </c>
    </row>
    <row r="58" ht="18" customHeight="1" spans="1:1024 1025:1057">
      <c r="A58" s="215" t="str">
        <f>初始录入!A63</f>
        <v/>
      </c>
      <c r="B58" s="216" t="str">
        <f>IF(初始录入!B63&lt;&gt;"",初始录入!B63,"")</f>
        <v/>
      </c>
      <c r="C58" s="216" t="str">
        <f>IF(初始录入!C63&lt;&gt;"",初始录入!C63,"")</f>
        <v/>
      </c>
      <c r="D58" s="216" t="str">
        <f>IF(初始录入!D63&lt;&gt;"",初始录入!D63,"")</f>
        <v/>
      </c>
      <c r="E58" s="218" t="str">
        <f>IF(初始录入!E63&lt;&gt;"",初始录入!E63,"")</f>
        <v/>
      </c>
      <c r="G58" s="330"/>
      <c r="H58" s="295">
        <f>IF(初始录入!E63=H$6,1,0)</f>
        <v>0</v>
      </c>
      <c r="I58" s="295">
        <f>IF(初始录入!E63=I$6,1,0)</f>
        <v>0</v>
      </c>
      <c r="J58" s="295">
        <f>IF(初始录入!E63=J$6,1,0)</f>
        <v>0</v>
      </c>
      <c r="K58" s="321">
        <f>IF(初始录入!E63=K$6,1,0)</f>
        <v>0</v>
      </c>
      <c r="L58" s="28"/>
      <c r="M58" s="199" t="s">
        <v>196</v>
      </c>
      <c r="N58" s="200"/>
      <c r="O58" s="200"/>
      <c r="P58" s="200"/>
      <c r="Q58" s="200"/>
      <c r="R58" s="200"/>
      <c r="S58" s="200"/>
      <c r="T58" s="200"/>
      <c r="U58" s="200"/>
      <c r="V58" s="201"/>
      <c r="X58" s="28"/>
      <c r="Y58" s="294">
        <v>100</v>
      </c>
      <c r="Z58" s="295">
        <f>成绩录入!$F$7</f>
        <v>0</v>
      </c>
      <c r="AA58" s="295">
        <f>成绩录入!F61</f>
        <v>0</v>
      </c>
      <c r="AB58" s="296">
        <f>IF(初始录入!$M$7&lt;&gt;"",IF(成绩录入!$F$7&lt;&gt;"",IF(初始录入!$P$7="次数",AA58/Z58*Y58,成绩录入!F61),0),0)</f>
        <v>0</v>
      </c>
      <c r="AC58" s="297">
        <f t="shared" si="161"/>
        <v>0</v>
      </c>
      <c r="AD58" s="297">
        <f t="shared" si="162"/>
        <v>0</v>
      </c>
      <c r="AE58" s="297">
        <f t="shared" si="163"/>
        <v>0</v>
      </c>
      <c r="AF58" s="297">
        <f t="shared" si="164"/>
        <v>0</v>
      </c>
      <c r="AG58" s="297">
        <f t="shared" si="165"/>
        <v>0</v>
      </c>
      <c r="AH58" s="298">
        <f t="shared" si="37"/>
        <v>0</v>
      </c>
      <c r="AI58" s="28"/>
      <c r="AJ58" s="260">
        <f>成绩录入!I61</f>
        <v>0</v>
      </c>
      <c r="AK58" s="248">
        <f>成绩录入!J61</f>
        <v>0</v>
      </c>
      <c r="AL58" s="248">
        <f>成绩录入!K61</f>
        <v>0</v>
      </c>
      <c r="AM58" s="248">
        <f>成绩录入!L61</f>
        <v>0</v>
      </c>
      <c r="AN58" s="248">
        <f>成绩录入!M61</f>
        <v>0</v>
      </c>
      <c r="AO58" s="298">
        <f t="shared" si="38"/>
        <v>0</v>
      </c>
      <c r="AP58" s="299"/>
      <c r="AQ58" s="260">
        <f>成绩录入!I61</f>
        <v>0</v>
      </c>
      <c r="AR58" s="248">
        <f>成绩录入!J61</f>
        <v>0</v>
      </c>
      <c r="AS58" s="248">
        <f>成绩录入!K61</f>
        <v>0</v>
      </c>
      <c r="AT58" s="248">
        <f>成绩录入!L61</f>
        <v>0</v>
      </c>
      <c r="AU58" s="248">
        <f>成绩录入!M61</f>
        <v>0</v>
      </c>
      <c r="AV58" s="298">
        <f t="shared" si="39"/>
        <v>0</v>
      </c>
      <c r="AW58" s="299"/>
      <c r="AX58" s="260">
        <f>成绩录入!I61</f>
        <v>0</v>
      </c>
      <c r="AY58" s="248">
        <f>成绩录入!J61</f>
        <v>0</v>
      </c>
      <c r="AZ58" s="248">
        <f>成绩录入!K61</f>
        <v>0</v>
      </c>
      <c r="BA58" s="248">
        <f>成绩录入!L61</f>
        <v>0</v>
      </c>
      <c r="BB58" s="248">
        <f>成绩录入!M61</f>
        <v>0</v>
      </c>
      <c r="BC58" s="298">
        <f t="shared" si="40"/>
        <v>0</v>
      </c>
      <c r="BD58" s="299"/>
      <c r="BE58" s="260">
        <f>成绩录入!I61</f>
        <v>0</v>
      </c>
      <c r="BF58" s="248">
        <f>成绩录入!J61</f>
        <v>0</v>
      </c>
      <c r="BG58" s="248">
        <f>成绩录入!K61</f>
        <v>0</v>
      </c>
      <c r="BH58" s="248">
        <f>成绩录入!L61</f>
        <v>0</v>
      </c>
      <c r="BI58" s="248">
        <f>成绩录入!M61</f>
        <v>0</v>
      </c>
      <c r="BJ58" s="298">
        <f t="shared" si="41"/>
        <v>0</v>
      </c>
      <c r="BK58" s="299"/>
      <c r="BL58" s="260">
        <f>成绩录入!I61</f>
        <v>0</v>
      </c>
      <c r="BM58" s="248">
        <f>成绩录入!J61</f>
        <v>0</v>
      </c>
      <c r="BN58" s="248">
        <f>成绩录入!K61</f>
        <v>0</v>
      </c>
      <c r="BO58" s="248">
        <f>成绩录入!L61</f>
        <v>0</v>
      </c>
      <c r="BP58" s="248">
        <f>成绩录入!M61</f>
        <v>0</v>
      </c>
      <c r="BQ58" s="298">
        <f t="shared" si="42"/>
        <v>0</v>
      </c>
      <c r="BR58" s="300"/>
      <c r="BS58" s="260">
        <f>成绩录入!P61</f>
        <v>0</v>
      </c>
      <c r="BT58" s="248">
        <f>成绩录入!Q61</f>
        <v>0</v>
      </c>
      <c r="BU58" s="248">
        <f>成绩录入!R61</f>
        <v>0</v>
      </c>
      <c r="BV58" s="248">
        <f>成绩录入!S61</f>
        <v>0</v>
      </c>
      <c r="BW58" s="248">
        <f>成绩录入!T61</f>
        <v>0</v>
      </c>
      <c r="BX58" s="248">
        <f>成绩录入!U61</f>
        <v>0</v>
      </c>
      <c r="BY58" s="248">
        <f>成绩录入!V61</f>
        <v>0</v>
      </c>
      <c r="BZ58" s="248">
        <f>成绩录入!W61</f>
        <v>0</v>
      </c>
      <c r="CA58" s="248">
        <f>成绩录入!X61</f>
        <v>0</v>
      </c>
      <c r="CB58" s="248">
        <f>成绩录入!Y61</f>
        <v>0</v>
      </c>
      <c r="CC58" s="298">
        <f t="shared" si="43"/>
        <v>0</v>
      </c>
      <c r="CD58" s="299"/>
      <c r="CE58" s="260">
        <f>成绩录入!P61</f>
        <v>0</v>
      </c>
      <c r="CF58" s="248">
        <f>成绩录入!Q61</f>
        <v>0</v>
      </c>
      <c r="CG58" s="248">
        <f>成绩录入!R61</f>
        <v>0</v>
      </c>
      <c r="CH58" s="248">
        <f>成绩录入!S61</f>
        <v>0</v>
      </c>
      <c r="CI58" s="248">
        <f>成绩录入!T61</f>
        <v>0</v>
      </c>
      <c r="CJ58" s="248">
        <f>成绩录入!U61</f>
        <v>0</v>
      </c>
      <c r="CK58" s="248">
        <f>成绩录入!V61</f>
        <v>0</v>
      </c>
      <c r="CL58" s="248">
        <f>成绩录入!W61</f>
        <v>0</v>
      </c>
      <c r="CM58" s="248">
        <f>成绩录入!X61</f>
        <v>0</v>
      </c>
      <c r="CN58" s="248">
        <f>成绩录入!Y61</f>
        <v>0</v>
      </c>
      <c r="CO58" s="298">
        <f t="shared" si="44"/>
        <v>0</v>
      </c>
      <c r="CP58" s="299"/>
      <c r="CQ58" s="260">
        <f>成绩录入!P61</f>
        <v>0</v>
      </c>
      <c r="CR58" s="248">
        <f>成绩录入!Q61</f>
        <v>0</v>
      </c>
      <c r="CS58" s="248">
        <f>成绩录入!R61</f>
        <v>0</v>
      </c>
      <c r="CT58" s="248">
        <f>成绩录入!S61</f>
        <v>0</v>
      </c>
      <c r="CU58" s="248">
        <f>成绩录入!T61</f>
        <v>0</v>
      </c>
      <c r="CV58" s="248">
        <f>成绩录入!U61</f>
        <v>0</v>
      </c>
      <c r="CW58" s="248">
        <f>成绩录入!V61</f>
        <v>0</v>
      </c>
      <c r="CX58" s="248">
        <f>成绩录入!W61</f>
        <v>0</v>
      </c>
      <c r="CY58" s="248">
        <f>成绩录入!X61</f>
        <v>0</v>
      </c>
      <c r="CZ58" s="248">
        <f>成绩录入!Y61</f>
        <v>0</v>
      </c>
      <c r="DA58" s="298">
        <f t="shared" si="45"/>
        <v>0</v>
      </c>
      <c r="DB58" s="299"/>
      <c r="DC58" s="260">
        <f>成绩录入!P61</f>
        <v>0</v>
      </c>
      <c r="DD58" s="248">
        <f>成绩录入!Q61</f>
        <v>0</v>
      </c>
      <c r="DE58" s="248">
        <f>成绩录入!R61</f>
        <v>0</v>
      </c>
      <c r="DF58" s="248">
        <f>成绩录入!S61</f>
        <v>0</v>
      </c>
      <c r="DG58" s="248">
        <f>成绩录入!T61</f>
        <v>0</v>
      </c>
      <c r="DH58" s="248">
        <f>成绩录入!U61</f>
        <v>0</v>
      </c>
      <c r="DI58" s="248">
        <f>成绩录入!V61</f>
        <v>0</v>
      </c>
      <c r="DJ58" s="248">
        <f>成绩录入!W61</f>
        <v>0</v>
      </c>
      <c r="DK58" s="248">
        <f>成绩录入!X61</f>
        <v>0</v>
      </c>
      <c r="DL58" s="248">
        <f>成绩录入!Y61</f>
        <v>0</v>
      </c>
      <c r="DM58" s="298">
        <f t="shared" si="46"/>
        <v>0</v>
      </c>
      <c r="DN58" s="299"/>
      <c r="DO58" s="260">
        <f>成绩录入!P61</f>
        <v>0</v>
      </c>
      <c r="DP58" s="248">
        <f>成绩录入!Q61</f>
        <v>0</v>
      </c>
      <c r="DQ58" s="248">
        <f>成绩录入!R61</f>
        <v>0</v>
      </c>
      <c r="DR58" s="248">
        <f>成绩录入!S61</f>
        <v>0</v>
      </c>
      <c r="DS58" s="248">
        <f>成绩录入!T61</f>
        <v>0</v>
      </c>
      <c r="DT58" s="248">
        <f>成绩录入!U61</f>
        <v>0</v>
      </c>
      <c r="DU58" s="248">
        <f>成绩录入!V61</f>
        <v>0</v>
      </c>
      <c r="DV58" s="248">
        <f>成绩录入!W61</f>
        <v>0</v>
      </c>
      <c r="DW58" s="248">
        <f>成绩录入!X61</f>
        <v>0</v>
      </c>
      <c r="DX58" s="248">
        <f>成绩录入!Y61</f>
        <v>0</v>
      </c>
      <c r="DY58" s="298">
        <f t="shared" si="47"/>
        <v>0</v>
      </c>
      <c r="DZ58" s="299"/>
      <c r="EA58" s="301" t="e">
        <f t="shared" si="48"/>
        <v>#DIV/0!</v>
      </c>
      <c r="EB58" s="297" t="e">
        <f t="shared" si="49"/>
        <v>#DIV/0!</v>
      </c>
      <c r="EC58" s="297" t="e">
        <f t="shared" si="50"/>
        <v>#DIV/0!</v>
      </c>
      <c r="ED58" s="297" t="e">
        <f t="shared" si="51"/>
        <v>#DIV/0!</v>
      </c>
      <c r="EE58" s="297" t="e">
        <f t="shared" si="52"/>
        <v>#DIV/0!</v>
      </c>
      <c r="EF58" s="302" t="e">
        <f t="shared" si="53"/>
        <v>#DIV/0!</v>
      </c>
      <c r="EG58" s="303"/>
      <c r="EH58" s="304">
        <f t="shared" si="54"/>
        <v>0</v>
      </c>
      <c r="EI58" s="296">
        <f>成绩录入!I61</f>
        <v>0</v>
      </c>
      <c r="EJ58" s="296">
        <f>成绩录入!J61</f>
        <v>0</v>
      </c>
      <c r="EK58" s="296">
        <f>成绩录入!K61</f>
        <v>0</v>
      </c>
      <c r="EL58" s="296">
        <f>成绩录入!L61</f>
        <v>0</v>
      </c>
      <c r="EM58" s="296">
        <f>成绩录入!M61</f>
        <v>0</v>
      </c>
      <c r="EN58" s="296">
        <f>成绩录入!P61</f>
        <v>0</v>
      </c>
      <c r="EO58" s="296">
        <f>成绩录入!Q61</f>
        <v>0</v>
      </c>
      <c r="EP58" s="296">
        <f>成绩录入!R61</f>
        <v>0</v>
      </c>
      <c r="EQ58" s="296">
        <f>成绩录入!S61</f>
        <v>0</v>
      </c>
      <c r="ER58" s="296">
        <f>成绩录入!T61</f>
        <v>0</v>
      </c>
      <c r="ES58" s="296">
        <f>成绩录入!U61</f>
        <v>0</v>
      </c>
      <c r="ET58" s="296">
        <f>成绩录入!V61</f>
        <v>0</v>
      </c>
      <c r="EU58" s="296">
        <f>成绩录入!W61</f>
        <v>0</v>
      </c>
      <c r="EV58" s="296">
        <f>成绩录入!X61</f>
        <v>0</v>
      </c>
      <c r="EW58" s="302">
        <f>成绩录入!Y61</f>
        <v>0</v>
      </c>
      <c r="EX58" s="303"/>
      <c r="EY58" s="304" t="str">
        <f t="shared" si="170"/>
        <v/>
      </c>
      <c r="EZ58" s="296" t="str">
        <f t="shared" si="170"/>
        <v/>
      </c>
      <c r="FA58" s="296" t="str">
        <f t="shared" si="170"/>
        <v/>
      </c>
      <c r="FB58" s="296" t="str">
        <f t="shared" si="170"/>
        <v/>
      </c>
      <c r="FC58" s="302">
        <f>成绩录入!AB61</f>
        <v>0</v>
      </c>
      <c r="FD58" s="303"/>
      <c r="FE58" s="304" t="str">
        <f t="shared" si="56"/>
        <v>√</v>
      </c>
      <c r="FF58" s="296" t="str">
        <f t="shared" si="57"/>
        <v>√</v>
      </c>
      <c r="FG58" s="296" t="str">
        <f t="shared" si="58"/>
        <v>√</v>
      </c>
      <c r="FH58" s="296" t="str">
        <f t="shared" si="59"/>
        <v>√</v>
      </c>
      <c r="FI58" s="302" t="str">
        <f t="shared" si="60"/>
        <v>√</v>
      </c>
      <c r="FJ58" s="299"/>
      <c r="FK58" s="260">
        <f>成绩录入!AB61</f>
        <v>0</v>
      </c>
      <c r="FL58" s="248">
        <f>成绩录入!AC61</f>
        <v>0</v>
      </c>
      <c r="FM58" s="248">
        <f>成绩录入!AD61</f>
        <v>0</v>
      </c>
      <c r="FN58" s="248">
        <f>成绩录入!AE61</f>
        <v>0</v>
      </c>
      <c r="FO58" s="248">
        <f>成绩录入!AF61</f>
        <v>0</v>
      </c>
      <c r="FP58" s="248">
        <f>成绩录入!AG61</f>
        <v>0</v>
      </c>
      <c r="FQ58" s="298">
        <f t="shared" si="61"/>
        <v>0</v>
      </c>
      <c r="FR58" s="299"/>
      <c r="FS58" s="260">
        <f>成绩录入!AB61</f>
        <v>0</v>
      </c>
      <c r="FT58" s="248">
        <f>成绩录入!AC61</f>
        <v>0</v>
      </c>
      <c r="FU58" s="248">
        <f>成绩录入!AD61</f>
        <v>0</v>
      </c>
      <c r="FV58" s="248">
        <f>成绩录入!AE61</f>
        <v>0</v>
      </c>
      <c r="FW58" s="248">
        <f>成绩录入!AF61</f>
        <v>0</v>
      </c>
      <c r="FX58" s="333">
        <f>成绩录入!AG61</f>
        <v>0</v>
      </c>
      <c r="FY58" s="298">
        <f t="shared" si="62"/>
        <v>0</v>
      </c>
      <c r="FZ58" s="299"/>
      <c r="GA58" s="260">
        <f>成绩录入!AB61</f>
        <v>0</v>
      </c>
      <c r="GB58" s="248">
        <f>成绩录入!AC61</f>
        <v>0</v>
      </c>
      <c r="GC58" s="248">
        <f>成绩录入!AD61</f>
        <v>0</v>
      </c>
      <c r="GD58" s="248">
        <f>成绩录入!AE61</f>
        <v>0</v>
      </c>
      <c r="GE58" s="248">
        <f>成绩录入!AF61</f>
        <v>0</v>
      </c>
      <c r="GF58" s="248">
        <f>成绩录入!AG61</f>
        <v>0</v>
      </c>
      <c r="GG58" s="298">
        <f t="shared" si="63"/>
        <v>0</v>
      </c>
      <c r="GH58" s="299"/>
      <c r="GI58" s="260">
        <f>成绩录入!AB61</f>
        <v>0</v>
      </c>
      <c r="GJ58" s="248">
        <f>成绩录入!AC61</f>
        <v>0</v>
      </c>
      <c r="GK58" s="248">
        <f>成绩录入!AD61</f>
        <v>0</v>
      </c>
      <c r="GL58" s="248">
        <f>成绩录入!AE61</f>
        <v>0</v>
      </c>
      <c r="GM58" s="248">
        <f>成绩录入!AF61</f>
        <v>0</v>
      </c>
      <c r="GN58" s="248">
        <f>成绩录入!AG61</f>
        <v>0</v>
      </c>
      <c r="GO58" s="298">
        <f t="shared" si="64"/>
        <v>0</v>
      </c>
      <c r="GP58" s="299"/>
      <c r="GQ58" s="260">
        <f>成绩录入!AB61</f>
        <v>0</v>
      </c>
      <c r="GR58" s="248">
        <f>成绩录入!AC61</f>
        <v>0</v>
      </c>
      <c r="GS58" s="248">
        <f>成绩录入!AD61</f>
        <v>0</v>
      </c>
      <c r="GT58" s="248">
        <f>成绩录入!AE61</f>
        <v>0</v>
      </c>
      <c r="GU58" s="248">
        <f>成绩录入!AF61</f>
        <v>0</v>
      </c>
      <c r="GV58" s="248">
        <f>成绩录入!AG61</f>
        <v>0</v>
      </c>
      <c r="GW58" s="298">
        <f t="shared" si="65"/>
        <v>0</v>
      </c>
      <c r="GX58" s="299"/>
      <c r="GY58" s="247">
        <f>成绩录入!AJ61</f>
        <v>0</v>
      </c>
      <c r="GZ58" s="248">
        <f>成绩录入!AK61</f>
        <v>0</v>
      </c>
      <c r="HA58" s="248">
        <f>成绩录入!AL61</f>
        <v>0</v>
      </c>
      <c r="HB58" s="248">
        <f>成绩录入!AM61</f>
        <v>0</v>
      </c>
      <c r="HC58" s="248">
        <f>成绩录入!AN61</f>
        <v>0</v>
      </c>
      <c r="HD58" s="248">
        <f>成绩录入!AO61</f>
        <v>0</v>
      </c>
      <c r="HE58" s="310">
        <f t="shared" si="171"/>
        <v>0</v>
      </c>
      <c r="HF58" s="299"/>
      <c r="HG58" s="247">
        <f>成绩录入!AJ61</f>
        <v>0</v>
      </c>
      <c r="HH58" s="248">
        <f>成绩录入!AK61</f>
        <v>0</v>
      </c>
      <c r="HI58" s="248">
        <f>成绩录入!AL61</f>
        <v>0</v>
      </c>
      <c r="HJ58" s="248">
        <f>成绩录入!AM61</f>
        <v>0</v>
      </c>
      <c r="HK58" s="248">
        <f>成绩录入!AN61</f>
        <v>0</v>
      </c>
      <c r="HL58" s="248">
        <f>成绩录入!AO61</f>
        <v>0</v>
      </c>
      <c r="HM58" s="310">
        <f t="shared" si="172"/>
        <v>0</v>
      </c>
      <c r="HN58" s="299"/>
      <c r="HO58" s="247">
        <f>成绩录入!AJ61</f>
        <v>0</v>
      </c>
      <c r="HP58" s="248">
        <f>成绩录入!AK61</f>
        <v>0</v>
      </c>
      <c r="HQ58" s="248">
        <f>成绩录入!AL61</f>
        <v>0</v>
      </c>
      <c r="HR58" s="248">
        <f>成绩录入!AM61</f>
        <v>0</v>
      </c>
      <c r="HS58" s="248">
        <f>成绩录入!AN61</f>
        <v>0</v>
      </c>
      <c r="HT58" s="248">
        <f>成绩录入!AO61</f>
        <v>0</v>
      </c>
      <c r="HU58" s="310">
        <f t="shared" si="173"/>
        <v>0</v>
      </c>
      <c r="HV58" s="299"/>
      <c r="HW58" s="247">
        <f>成绩录入!AJ61</f>
        <v>0</v>
      </c>
      <c r="HX58" s="248">
        <f>成绩录入!AK61</f>
        <v>0</v>
      </c>
      <c r="HY58" s="248">
        <f>成绩录入!AL61</f>
        <v>0</v>
      </c>
      <c r="HZ58" s="248">
        <f>成绩录入!AM61</f>
        <v>0</v>
      </c>
      <c r="IA58" s="248">
        <f>成绩录入!AN61</f>
        <v>0</v>
      </c>
      <c r="IB58" s="248">
        <f>成绩录入!AO61</f>
        <v>0</v>
      </c>
      <c r="IC58" s="310">
        <f t="shared" si="174"/>
        <v>0</v>
      </c>
      <c r="ID58" s="299"/>
      <c r="IE58" s="247">
        <f>成绩录入!AJ61</f>
        <v>0</v>
      </c>
      <c r="IF58" s="248">
        <f>成绩录入!AK61</f>
        <v>0</v>
      </c>
      <c r="IG58" s="248">
        <f>成绩录入!AL61</f>
        <v>0</v>
      </c>
      <c r="IH58" s="248">
        <f>成绩录入!AM61</f>
        <v>0</v>
      </c>
      <c r="II58" s="248">
        <f>成绩录入!AN61</f>
        <v>0</v>
      </c>
      <c r="IJ58" s="248">
        <f>成绩录入!AO61</f>
        <v>0</v>
      </c>
      <c r="IK58" s="310">
        <f t="shared" si="175"/>
        <v>0</v>
      </c>
      <c r="IL58" s="299"/>
      <c r="IM58" s="313" t="e">
        <f t="shared" si="71"/>
        <v>#DIV/0!</v>
      </c>
      <c r="IN58" s="314" t="e">
        <f t="shared" si="72"/>
        <v>#DIV/0!</v>
      </c>
      <c r="IO58" s="314" t="e">
        <f t="shared" si="73"/>
        <v>#DIV/0!</v>
      </c>
      <c r="IP58" s="314" t="e">
        <f t="shared" si="74"/>
        <v>#DIV/0!</v>
      </c>
      <c r="IQ58" s="314" t="e">
        <f t="shared" si="75"/>
        <v>#DIV/0!</v>
      </c>
      <c r="IR58" s="315" t="e">
        <f t="shared" si="76"/>
        <v>#DIV/0!</v>
      </c>
      <c r="IS58" s="316"/>
      <c r="IT58" s="214">
        <f>成绩录入!AR61</f>
        <v>0</v>
      </c>
      <c r="IU58" s="216">
        <f>成绩录入!AS61</f>
        <v>0</v>
      </c>
      <c r="IV58" s="216">
        <f>成绩录入!AT61</f>
        <v>0</v>
      </c>
      <c r="IW58" s="216">
        <f>成绩录入!AU61</f>
        <v>0</v>
      </c>
      <c r="IX58" s="216">
        <f>成绩录入!AV61</f>
        <v>0</v>
      </c>
      <c r="IY58" s="216">
        <f>成绩录入!AW61</f>
        <v>0</v>
      </c>
      <c r="IZ58" s="298">
        <f t="shared" si="77"/>
        <v>0</v>
      </c>
      <c r="JA58" s="299"/>
      <c r="JB58" s="317">
        <f>成绩录入!AR61</f>
        <v>0</v>
      </c>
      <c r="JC58" s="216">
        <f>成绩录入!AS61</f>
        <v>0</v>
      </c>
      <c r="JD58" s="216">
        <f>成绩录入!AT61</f>
        <v>0</v>
      </c>
      <c r="JE58" s="216">
        <f>成绩录入!AU61</f>
        <v>0</v>
      </c>
      <c r="JF58" s="216">
        <f>成绩录入!AV61</f>
        <v>0</v>
      </c>
      <c r="JG58" s="216">
        <f>成绩录入!AW61</f>
        <v>0</v>
      </c>
      <c r="JH58" s="298">
        <f t="shared" si="78"/>
        <v>0</v>
      </c>
      <c r="JI58" s="299"/>
      <c r="JJ58" s="248">
        <f>成绩录入!AR61</f>
        <v>0</v>
      </c>
      <c r="JK58" s="248">
        <f>成绩录入!AS61</f>
        <v>0</v>
      </c>
      <c r="JL58" s="248">
        <f>成绩录入!AT61</f>
        <v>0</v>
      </c>
      <c r="JM58" s="248">
        <f>成绩录入!AU61</f>
        <v>0</v>
      </c>
      <c r="JN58" s="248">
        <f>成绩录入!AV61</f>
        <v>0</v>
      </c>
      <c r="JO58" s="248">
        <f>成绩录入!AW61</f>
        <v>0</v>
      </c>
      <c r="JP58" s="298">
        <f t="shared" si="79"/>
        <v>0</v>
      </c>
      <c r="JQ58" s="299"/>
      <c r="JR58" s="308">
        <f>成绩录入!AR61</f>
        <v>0</v>
      </c>
      <c r="JS58" s="248">
        <f>成绩录入!AS61</f>
        <v>0</v>
      </c>
      <c r="JT58" s="248">
        <f>成绩录入!AT61</f>
        <v>0</v>
      </c>
      <c r="JU58" s="248">
        <f>成绩录入!AU61</f>
        <v>0</v>
      </c>
      <c r="JV58" s="248">
        <f>成绩录入!AV61</f>
        <v>0</v>
      </c>
      <c r="JW58" s="248">
        <f>成绩录入!AW61</f>
        <v>0</v>
      </c>
      <c r="JX58" s="298">
        <f t="shared" si="80"/>
        <v>0</v>
      </c>
      <c r="JY58" s="299"/>
      <c r="JZ58" s="308">
        <f>成绩录入!AR61</f>
        <v>0</v>
      </c>
      <c r="KA58" s="248">
        <f>成绩录入!AS61</f>
        <v>0</v>
      </c>
      <c r="KB58" s="248">
        <f>成绩录入!AT61</f>
        <v>0</v>
      </c>
      <c r="KC58" s="248">
        <f>成绩录入!AU61</f>
        <v>0</v>
      </c>
      <c r="KD58" s="248">
        <f>成绩录入!AV61</f>
        <v>0</v>
      </c>
      <c r="KE58" s="248">
        <f>成绩录入!AW61</f>
        <v>0</v>
      </c>
      <c r="KF58" s="298">
        <f t="shared" si="81"/>
        <v>0</v>
      </c>
      <c r="KG58" s="299"/>
      <c r="KH58" s="313">
        <f t="shared" si="166"/>
        <v>0</v>
      </c>
      <c r="KI58" s="314">
        <f t="shared" si="82"/>
        <v>0</v>
      </c>
      <c r="KJ58" s="314">
        <f t="shared" si="83"/>
        <v>0</v>
      </c>
      <c r="KK58" s="314">
        <f t="shared" si="84"/>
        <v>0</v>
      </c>
      <c r="KL58" s="314">
        <f t="shared" si="85"/>
        <v>0</v>
      </c>
      <c r="KM58" s="315">
        <f t="shared" si="86"/>
        <v>0</v>
      </c>
      <c r="KN58" s="90"/>
      <c r="KO58" s="294">
        <f>IF(总评!G56&lt;60,1,0)</f>
        <v>0</v>
      </c>
      <c r="KP58" s="295">
        <f t="shared" si="167"/>
        <v>0</v>
      </c>
      <c r="KQ58" s="295">
        <f t="shared" si="168"/>
        <v>0</v>
      </c>
      <c r="KR58" s="321">
        <f t="shared" si="169"/>
        <v>0</v>
      </c>
      <c r="KS58" s="321">
        <f t="shared" si="87"/>
        <v>0</v>
      </c>
      <c r="KT58" s="27"/>
      <c r="KU58" s="27"/>
      <c r="KV58" s="27"/>
      <c r="KW58" s="27"/>
      <c r="KX58" s="27"/>
      <c r="KY58" s="27"/>
      <c r="KZ58" s="27"/>
      <c r="LA58" s="27"/>
      <c r="LB58" s="27"/>
      <c r="LC58" s="27"/>
      <c r="OT58" s="247">
        <f>IF(OT$6=$OS$5,成绩录入!BC61,0)</f>
        <v>0</v>
      </c>
      <c r="OU58" s="248">
        <f>IF(OU$6=$OS$5,成绩录入!BD61,0)</f>
        <v>0</v>
      </c>
      <c r="OV58" s="248">
        <f>IF(OV$6=$OS$5,成绩录入!BE61,0)</f>
        <v>0</v>
      </c>
      <c r="OW58" s="248">
        <f>IF(OW$6=$OS$5,成绩录入!BF61,0)</f>
        <v>0</v>
      </c>
      <c r="OX58" s="248">
        <f>IF(OX$6=$OS$5,成绩录入!BG61,0)</f>
        <v>0</v>
      </c>
      <c r="OY58" s="248">
        <f>IF(OY$6=$OS$5,成绩录入!BH61,0)</f>
        <v>0</v>
      </c>
      <c r="OZ58" s="248">
        <f>IF(OZ$6=$OS$5,成绩录入!BI61,0)</f>
        <v>0</v>
      </c>
      <c r="PA58" s="248">
        <f>IF(PA$6=$OS$5,成绩录入!BJ61,0)</f>
        <v>0</v>
      </c>
      <c r="PB58" s="248">
        <f>IF(PB$6=$OS$5,成绩录入!BK61,0)</f>
        <v>0</v>
      </c>
      <c r="PC58" s="248">
        <f>IF(PC$6=$OS$5,成绩录入!BL61,0)</f>
        <v>0</v>
      </c>
      <c r="PD58" s="248">
        <f>IF(PD$6=$OS$5,成绩录入!BM61,0)</f>
        <v>0</v>
      </c>
      <c r="PE58" s="248">
        <f>IF(PE$6=$OS$5,成绩录入!BN61,0)</f>
        <v>0</v>
      </c>
      <c r="PF58" s="248">
        <f>IF(PF$6=$OS$5,成绩录入!BO61,0)</f>
        <v>0</v>
      </c>
      <c r="PG58" s="248">
        <f>IF(PG$6=$OS$5,成绩录入!BP61,0)</f>
        <v>0</v>
      </c>
      <c r="PH58" s="248">
        <f>IF(PH$6=$OS$5,成绩录入!BQ61,0)</f>
        <v>0</v>
      </c>
      <c r="PI58" s="248">
        <f>IF(PI$6=$OS$5,成绩录入!BR61,0)</f>
        <v>0</v>
      </c>
      <c r="PJ58" s="248">
        <f>IF(PJ$6=$OS$5,成绩录入!BS61,0)</f>
        <v>0</v>
      </c>
      <c r="PK58" s="248">
        <f>IF(PK$6=$OS$5,成绩录入!BT61,0)</f>
        <v>0</v>
      </c>
      <c r="PL58" s="248">
        <f>IF(PL$6=$OS$5,成绩录入!BU61,0)</f>
        <v>0</v>
      </c>
      <c r="PM58" s="248">
        <f>IF(PM$6=$OS$5,成绩录入!BV61,0)</f>
        <v>0</v>
      </c>
      <c r="PN58" s="248">
        <f>IF(PN$6=$OS$5,成绩录入!BW61,0)</f>
        <v>0</v>
      </c>
      <c r="PO58" s="248">
        <f>IF(PO$6=$OS$5,成绩录入!BX61,0)</f>
        <v>0</v>
      </c>
      <c r="PP58" s="248">
        <f>IF(PP$6=$OS$5,成绩录入!BY61,0)</f>
        <v>0</v>
      </c>
      <c r="PQ58" s="248">
        <f>IF(PQ$6=$OS$5,成绩录入!BZ61,0)</f>
        <v>0</v>
      </c>
      <c r="PR58" s="248">
        <f>IF(PR$6=$OS$5,成绩录入!CA61,0)</f>
        <v>0</v>
      </c>
      <c r="PS58" s="248">
        <f>IF(PS$6=$OS$5,成绩录入!CB61,0)</f>
        <v>0</v>
      </c>
      <c r="PT58" s="248">
        <f>IF(PT$6=$OS$5,成绩录入!CC61,0)</f>
        <v>0</v>
      </c>
      <c r="PU58" s="248">
        <f>IF(PU$6=$OS$5,成绩录入!CD61,0)</f>
        <v>0</v>
      </c>
      <c r="PV58" s="248">
        <f>IF(PV$6=$OS$5,成绩录入!CE61,0)</f>
        <v>0</v>
      </c>
      <c r="PW58" s="248">
        <f>IF(PW$6=$OS$5,成绩录入!CF61,0)</f>
        <v>0</v>
      </c>
      <c r="PX58" s="248">
        <f>IF(PX$6=$OS$5,成绩录入!CG61,0)</f>
        <v>0</v>
      </c>
      <c r="PY58" s="248">
        <f>IF(PY$6=$OS$5,成绩录入!CH61,0)</f>
        <v>0</v>
      </c>
      <c r="PZ58" s="248">
        <f>IF(PZ$6=$OS$5,成绩录入!CI61,0)</f>
        <v>0</v>
      </c>
      <c r="QA58" s="248">
        <f>IF(QA$6=$OS$5,成绩录入!CJ61,0)</f>
        <v>0</v>
      </c>
      <c r="QB58" s="248">
        <f>IF(QB$6=$OS$5,成绩录入!CK61,0)</f>
        <v>0</v>
      </c>
      <c r="QC58" s="248">
        <f>IF(QC$6=$OS$5,成绩录入!CL61,0)</f>
        <v>0</v>
      </c>
      <c r="QD58" s="248">
        <f>IF(QD$6=$OS$5,成绩录入!CM61,0)</f>
        <v>0</v>
      </c>
      <c r="QE58" s="248">
        <f>IF(QE$6=$OS$5,成绩录入!CN61,0)</f>
        <v>0</v>
      </c>
      <c r="QF58" s="248">
        <f>IF(QF$6=$OS$5,成绩录入!CO61,0)</f>
        <v>0</v>
      </c>
      <c r="QG58" s="248">
        <f>IF(QG$6=$OS$5,成绩录入!CP61,0)</f>
        <v>0</v>
      </c>
      <c r="QH58" s="248">
        <f>IF(QH$6=$OS$5,成绩录入!CQ61,0)</f>
        <v>0</v>
      </c>
      <c r="QI58" s="248">
        <f>IF(QI$6=$OS$5,成绩录入!CR61,0)</f>
        <v>0</v>
      </c>
      <c r="QJ58" s="248">
        <f>IF(QJ$6=$OS$5,成绩录入!CS61,0)</f>
        <v>0</v>
      </c>
      <c r="QK58" s="248">
        <f>IF(QK$6=$OS$5,成绩录入!CT61,0)</f>
        <v>0</v>
      </c>
      <c r="QL58" s="248">
        <f>IF(QL$6=$OS$5,成绩录入!CU61,0)</f>
        <v>0</v>
      </c>
      <c r="QM58" s="248">
        <f>IF(QM$6=$OS$5,成绩录入!CV61,0)</f>
        <v>0</v>
      </c>
      <c r="QN58" s="248">
        <f>IF(QN$6=$OS$5,成绩录入!CW61,0)</f>
        <v>0</v>
      </c>
      <c r="QO58" s="248">
        <f>IF(QO$6=$OS$5,成绩录入!CX61,0)</f>
        <v>0</v>
      </c>
      <c r="QP58" s="248">
        <f>IF(QP$6=$OS$5,成绩录入!CY61,0)</f>
        <v>0</v>
      </c>
      <c r="QQ58" s="248">
        <f>IF(QQ$6=$OS$5,成绩录入!CZ61,0)</f>
        <v>0</v>
      </c>
      <c r="QR58" s="248">
        <f>IF(QR$6=$OS$5,成绩录入!DA61,0)</f>
        <v>0</v>
      </c>
      <c r="QS58" s="248">
        <f>IF(QS$6=$OS$5,成绩录入!DB61,0)</f>
        <v>0</v>
      </c>
      <c r="QT58" s="248">
        <f>IF(QT$6=$OS$5,成绩录入!DC61,0)</f>
        <v>0</v>
      </c>
      <c r="QU58" s="248">
        <f>IF(QU$6=$OS$5,成绩录入!DD61,0)</f>
        <v>0</v>
      </c>
      <c r="QV58" s="248">
        <f>IF(QV$6=$OS$5,成绩录入!DE61,0)</f>
        <v>0</v>
      </c>
      <c r="QW58" s="248">
        <f>IF(QW$6=$OS$5,成绩录入!DF61,0)</f>
        <v>0</v>
      </c>
      <c r="QX58" s="248">
        <f>IF(QX$6=$OS$5,成绩录入!DG61,0)</f>
        <v>0</v>
      </c>
      <c r="QY58" s="248">
        <f>IF(QY$6=$OS$5,成绩录入!DH61,0)</f>
        <v>0</v>
      </c>
      <c r="QZ58" s="248">
        <f>IF(QZ$6=$OS$5,成绩录入!DI61,0)</f>
        <v>0</v>
      </c>
      <c r="RA58" s="248">
        <f>IF(RA$6=$OS$5,成绩录入!DJ61,0)</f>
        <v>0</v>
      </c>
      <c r="RB58" s="248">
        <f>IF(RB$6=$OS$5,成绩录入!DK61,0)</f>
        <v>0</v>
      </c>
      <c r="RC58" s="248">
        <f>IF(RC$6=$OS$5,成绩录入!DL61,0)</f>
        <v>0</v>
      </c>
      <c r="RD58" s="248">
        <f>IF(RD$6=$OS$5,成绩录入!DM61,0)</f>
        <v>0</v>
      </c>
      <c r="RE58" s="248">
        <f>IF(RE$6=$OS$5,成绩录入!DN61,0)</f>
        <v>0</v>
      </c>
      <c r="RF58" s="248">
        <f>IF(RF$6=$OS$5,成绩录入!DO61,0)</f>
        <v>0</v>
      </c>
      <c r="RG58" s="248">
        <f>IF(RG$6=$OS$5,成绩录入!DP61,0)</f>
        <v>0</v>
      </c>
      <c r="RH58" s="248">
        <f>IF(RH$6=$OS$5,成绩录入!DQ61,0)</f>
        <v>0</v>
      </c>
      <c r="RI58" s="248">
        <f>IF(RI$6=$OS$5,成绩录入!DR61,0)</f>
        <v>0</v>
      </c>
      <c r="RJ58" s="248">
        <f>IF(RJ$6=$OS$5,成绩录入!DS61,0)</f>
        <v>0</v>
      </c>
      <c r="RK58" s="248">
        <f>IF(RK$6=$OS$5,成绩录入!DT61,0)</f>
        <v>0</v>
      </c>
      <c r="RL58" s="248">
        <f>IF(RL$6=$OS$5,成绩录入!DU61,0)</f>
        <v>0</v>
      </c>
      <c r="RM58" s="248">
        <f>IF(RM$6=$OS$5,成绩录入!DV61,0)</f>
        <v>0</v>
      </c>
      <c r="RN58" s="248">
        <f>IF(RN$6=$OS$5,成绩录入!DW61,0)</f>
        <v>0</v>
      </c>
      <c r="RO58" s="248">
        <f>IF(RO$6=$OS$5,成绩录入!DX61,0)</f>
        <v>0</v>
      </c>
      <c r="RP58" s="248">
        <f>IF(RP$6=$OS$5,成绩录入!DY61,0)</f>
        <v>0</v>
      </c>
      <c r="RQ58" s="248">
        <f>IF(RQ$6=$OS$5,成绩录入!DZ61,0)</f>
        <v>0</v>
      </c>
      <c r="RR58" s="248">
        <f>IF(RR$6=$OS$5,成绩录入!EA61,0)</f>
        <v>0</v>
      </c>
      <c r="RS58" s="248">
        <f>IF(RS$6=$OS$5,成绩录入!EB61,0)</f>
        <v>0</v>
      </c>
      <c r="RT58" s="248">
        <f>IF(RT$6=$OS$5,成绩录入!EC61,0)</f>
        <v>0</v>
      </c>
      <c r="RU58" s="248">
        <f>IF(RU$6=$OS$5,成绩录入!ED61,0)</f>
        <v>0</v>
      </c>
      <c r="RV58" s="248">
        <f>IF(RV$6=$OS$5,成绩录入!EE61,0)</f>
        <v>0</v>
      </c>
      <c r="RW58" s="248">
        <f>IF(RW$6=$OS$5,成绩录入!EF61,0)</f>
        <v>0</v>
      </c>
      <c r="RX58" s="248">
        <f>IF(RX$6=$OS$5,成绩录入!EG61,0)</f>
        <v>0</v>
      </c>
      <c r="RY58" s="248">
        <f>IF(RY$6=$OS$5,成绩录入!EH61,0)</f>
        <v>0</v>
      </c>
      <c r="RZ58" s="248">
        <f>IF(RZ$6=$OS$5,成绩录入!EI61,0)</f>
        <v>0</v>
      </c>
      <c r="SA58" s="248">
        <f>IF(SA$6=$OS$5,成绩录入!EJ61,0)</f>
        <v>0</v>
      </c>
      <c r="SB58" s="248">
        <f>IF(SB$6=$OS$5,成绩录入!EK61,0)</f>
        <v>0</v>
      </c>
      <c r="SC58" s="248">
        <f>IF(SC$6=$OS$5,成绩录入!EL61,0)</f>
        <v>0</v>
      </c>
      <c r="SD58" s="248">
        <f>IF(SD$6=$OS$5,成绩录入!EM61,0)</f>
        <v>0</v>
      </c>
      <c r="SE58" s="248">
        <f>IF(SE$6=$OS$5,成绩录入!EN61,0)</f>
        <v>0</v>
      </c>
      <c r="SF58" s="248">
        <f>IF(SF$6=$OS$5,成绩录入!EO61,0)</f>
        <v>0</v>
      </c>
      <c r="SG58" s="248">
        <f>IF(SG$6=$OS$5,成绩录入!EP61,0)</f>
        <v>0</v>
      </c>
      <c r="SH58" s="248">
        <f>IF(SH$6=$OS$5,成绩录入!EQ61,0)</f>
        <v>0</v>
      </c>
      <c r="SI58" s="248">
        <f>IF(SI$6=$OS$5,成绩录入!ER61,0)</f>
        <v>0</v>
      </c>
      <c r="SJ58" s="248">
        <f>IF(SJ$6=$OS$5,成绩录入!ES61,0)</f>
        <v>0</v>
      </c>
      <c r="SK58" s="248">
        <f>IF(SK$6=$OS$5,成绩录入!ET61,0)</f>
        <v>0</v>
      </c>
      <c r="SL58" s="248">
        <f>IF(SL$6=$OS$5,成绩录入!EU61,0)</f>
        <v>0</v>
      </c>
      <c r="SM58" s="248">
        <f>IF(SM$6=$OS$5,成绩录入!EV61,0)</f>
        <v>0</v>
      </c>
      <c r="SN58" s="248">
        <f>IF(SN$6=$OS$5,成绩录入!EW61,0)</f>
        <v>0</v>
      </c>
      <c r="SO58" s="248">
        <f>IF(SO$6=$OS$5,成绩录入!EX61,0)</f>
        <v>0</v>
      </c>
      <c r="SP58" s="218">
        <f t="shared" si="88"/>
        <v>0</v>
      </c>
      <c r="SQ58" s="166"/>
      <c r="SR58" s="166"/>
      <c r="SS58" s="247">
        <f>IF(SS$6=$SR$5,成绩录入!BC61,0)</f>
        <v>0</v>
      </c>
      <c r="ST58" s="248">
        <f>IF(ST$6=$SR$5,成绩录入!BD61,0)</f>
        <v>0</v>
      </c>
      <c r="SU58" s="248">
        <f>IF(SU$6=$SR$5,成绩录入!BE61,0)</f>
        <v>0</v>
      </c>
      <c r="SV58" s="248">
        <f>IF(SV$6=$SR$5,成绩录入!BF61,0)</f>
        <v>0</v>
      </c>
      <c r="SW58" s="248">
        <f>IF(SW$6=$SR$5,成绩录入!BG61,0)</f>
        <v>0</v>
      </c>
      <c r="SX58" s="248">
        <f>IF(SX$6=$SR$5,成绩录入!BH61,0)</f>
        <v>0</v>
      </c>
      <c r="SY58" s="248">
        <f>IF(SY$6=$SR$5,成绩录入!BI61,0)</f>
        <v>0</v>
      </c>
      <c r="SZ58" s="248">
        <f>IF(SZ$6=$SR$5,成绩录入!BJ61,0)</f>
        <v>0</v>
      </c>
      <c r="TA58" s="248">
        <f>IF(TA$6=$SR$5,成绩录入!BK61,0)</f>
        <v>0</v>
      </c>
      <c r="TB58" s="248">
        <f>IF(TB$6=$SR$5,成绩录入!BL61,0)</f>
        <v>0</v>
      </c>
      <c r="TC58" s="248">
        <f>IF(TC$6=$SR$5,成绩录入!BM61,0)</f>
        <v>0</v>
      </c>
      <c r="TD58" s="248">
        <f>IF(TD$6=$SR$5,成绩录入!BN61,0)</f>
        <v>0</v>
      </c>
      <c r="TE58" s="248">
        <f>IF(TE$6=$SR$5,成绩录入!BO61,0)</f>
        <v>0</v>
      </c>
      <c r="TF58" s="248">
        <f>IF(TF$6=$SR$5,成绩录入!BP61,0)</f>
        <v>0</v>
      </c>
      <c r="TG58" s="248">
        <f>IF(TG$6=$SR$5,成绩录入!BQ61,0)</f>
        <v>0</v>
      </c>
      <c r="TH58" s="248">
        <f>IF(TH$6=$SR$5,成绩录入!BR61,0)</f>
        <v>0</v>
      </c>
      <c r="TI58" s="248">
        <f>IF(TI$6=$SR$5,成绩录入!BS61,0)</f>
        <v>0</v>
      </c>
      <c r="TJ58" s="248">
        <f>IF(TJ$6=$SR$5,成绩录入!BT61,0)</f>
        <v>0</v>
      </c>
      <c r="TK58" s="248">
        <f>IF(TK$6=$SR$5,成绩录入!BU61,0)</f>
        <v>0</v>
      </c>
      <c r="TL58" s="248">
        <f>IF(TL$6=$SR$5,成绩录入!BV61,0)</f>
        <v>0</v>
      </c>
      <c r="TM58" s="248">
        <f>IF(TM$6=$SR$5,成绩录入!BW61,0)</f>
        <v>0</v>
      </c>
      <c r="TN58" s="248">
        <f>IF(TN$6=$SR$5,成绩录入!BX61,0)</f>
        <v>0</v>
      </c>
      <c r="TO58" s="248">
        <f>IF(TO$6=$SR$5,成绩录入!BY61,0)</f>
        <v>0</v>
      </c>
      <c r="TP58" s="248">
        <f>IF(TP$6=$SR$5,成绩录入!BZ61,0)</f>
        <v>0</v>
      </c>
      <c r="TQ58" s="248">
        <f>IF(TQ$6=$SR$5,成绩录入!CA61,0)</f>
        <v>0</v>
      </c>
      <c r="TR58" s="248">
        <f>IF(TR$6=$SR$5,成绩录入!CB61,0)</f>
        <v>0</v>
      </c>
      <c r="TS58" s="248">
        <f>IF(TS$6=$SR$5,成绩录入!CC61,0)</f>
        <v>0</v>
      </c>
      <c r="TT58" s="248">
        <f>IF(TT$6=$SR$5,成绩录入!CD61,0)</f>
        <v>0</v>
      </c>
      <c r="TU58" s="248">
        <f>IF(TU$6=$SR$5,成绩录入!CE61,0)</f>
        <v>0</v>
      </c>
      <c r="TV58" s="248">
        <f>IF(TV$6=$SR$5,成绩录入!CF61,0)</f>
        <v>0</v>
      </c>
      <c r="TW58" s="248">
        <f>IF(TW$6=$SR$5,成绩录入!CG61,0)</f>
        <v>0</v>
      </c>
      <c r="TX58" s="248">
        <f>IF(TX$6=$SR$5,成绩录入!CH61,0)</f>
        <v>0</v>
      </c>
      <c r="TY58" s="248">
        <f>IF(TY$6=$SR$5,成绩录入!CI61,0)</f>
        <v>0</v>
      </c>
      <c r="TZ58" s="248">
        <f>IF(TZ$6=$SR$5,成绩录入!CJ61,0)</f>
        <v>0</v>
      </c>
      <c r="UA58" s="248">
        <f>IF(UA$6=$SR$5,成绩录入!CK61,0)</f>
        <v>0</v>
      </c>
      <c r="UB58" s="248">
        <f>IF(UB$6=$SR$5,成绩录入!CL61,0)</f>
        <v>0</v>
      </c>
      <c r="UC58" s="248">
        <f>IF(UC$6=$SR$5,成绩录入!CM61,0)</f>
        <v>0</v>
      </c>
      <c r="UD58" s="248">
        <f>IF(UD$6=$SR$5,成绩录入!CN61,0)</f>
        <v>0</v>
      </c>
      <c r="UE58" s="248">
        <f>IF(UE$6=$SR$5,成绩录入!CO61,0)</f>
        <v>0</v>
      </c>
      <c r="UF58" s="248">
        <f>IF(UF$6=$SR$5,成绩录入!CP61,0)</f>
        <v>0</v>
      </c>
      <c r="UG58" s="248">
        <f>IF(UG$6=$SR$5,成绩录入!CQ61,0)</f>
        <v>0</v>
      </c>
      <c r="UH58" s="248">
        <f>IF(UH$6=$SR$5,成绩录入!CR61,0)</f>
        <v>0</v>
      </c>
      <c r="UI58" s="248">
        <f>IF(UI$6=$SR$5,成绩录入!CS61,0)</f>
        <v>0</v>
      </c>
      <c r="UJ58" s="248">
        <f>IF(UJ$6=$SR$5,成绩录入!CT61,0)</f>
        <v>0</v>
      </c>
      <c r="UK58" s="248">
        <f>IF(UK$6=$SR$5,成绩录入!CU61,0)</f>
        <v>0</v>
      </c>
      <c r="UL58" s="248">
        <f>IF(UL$6=$SR$5,成绩录入!CV61,0)</f>
        <v>0</v>
      </c>
      <c r="UM58" s="248">
        <f>IF(UM$6=$SR$5,成绩录入!CW61,0)</f>
        <v>0</v>
      </c>
      <c r="UN58" s="248">
        <f>IF(UN$6=$SR$5,成绩录入!CX61,0)</f>
        <v>0</v>
      </c>
      <c r="UO58" s="248">
        <f>IF(UO$6=$SR$5,成绩录入!CY61,0)</f>
        <v>0</v>
      </c>
      <c r="UP58" s="248">
        <f>IF(UP$6=$SR$5,成绩录入!CZ61,0)</f>
        <v>0</v>
      </c>
      <c r="UQ58" s="248">
        <f>IF(UQ$6=$SR$5,成绩录入!DA61,0)</f>
        <v>0</v>
      </c>
      <c r="UR58" s="248">
        <f>IF(UR$6=$SR$5,成绩录入!DB61,0)</f>
        <v>0</v>
      </c>
      <c r="US58" s="248">
        <f>IF(US$6=$SR$5,成绩录入!DC61,0)</f>
        <v>0</v>
      </c>
      <c r="UT58" s="248">
        <f>IF(UT$6=$SR$5,成绩录入!DD61,0)</f>
        <v>0</v>
      </c>
      <c r="UU58" s="248">
        <f>IF(UU$6=$SR$5,成绩录入!DE61,0)</f>
        <v>0</v>
      </c>
      <c r="UV58" s="248">
        <f>IF(UV$6=$SR$5,成绩录入!DF61,0)</f>
        <v>0</v>
      </c>
      <c r="UW58" s="248">
        <f>IF(UW$6=$SR$5,成绩录入!DG61,0)</f>
        <v>0</v>
      </c>
      <c r="UX58" s="248">
        <f>IF(UX$6=$SR$5,成绩录入!DH61,0)</f>
        <v>0</v>
      </c>
      <c r="UY58" s="248">
        <f>IF(UY$6=$SR$5,成绩录入!DI61,0)</f>
        <v>0</v>
      </c>
      <c r="UZ58" s="248">
        <f>IF(UZ$6=$SR$5,成绩录入!DJ61,0)</f>
        <v>0</v>
      </c>
      <c r="VA58" s="248">
        <f>IF(VA$6=$SR$5,成绩录入!DK61,0)</f>
        <v>0</v>
      </c>
      <c r="VB58" s="248">
        <f>IF(VB$6=$SR$5,成绩录入!DL61,0)</f>
        <v>0</v>
      </c>
      <c r="VC58" s="248">
        <f>IF(VC$6=$SR$5,成绩录入!DM61,0)</f>
        <v>0</v>
      </c>
      <c r="VD58" s="248">
        <f>IF(VD$6=$SR$5,成绩录入!DN61,0)</f>
        <v>0</v>
      </c>
      <c r="VE58" s="248">
        <f>IF(VE$6=$SR$5,成绩录入!DO61,0)</f>
        <v>0</v>
      </c>
      <c r="VF58" s="248">
        <f>IF(VF$6=$SR$5,成绩录入!DP61,0)</f>
        <v>0</v>
      </c>
      <c r="VG58" s="248">
        <f>IF(VG$6=$SR$5,成绩录入!DQ61,0)</f>
        <v>0</v>
      </c>
      <c r="VH58" s="248">
        <f>IF(VH$6=$SR$5,成绩录入!DR61,0)</f>
        <v>0</v>
      </c>
      <c r="VI58" s="248">
        <f>IF(VI$6=$SR$5,成绩录入!DS61,0)</f>
        <v>0</v>
      </c>
      <c r="VJ58" s="248">
        <f>IF(VJ$6=$SR$5,成绩录入!DT61,0)</f>
        <v>0</v>
      </c>
      <c r="VK58" s="248">
        <f>IF(VK$6=$SR$5,成绩录入!DU61,0)</f>
        <v>0</v>
      </c>
      <c r="VL58" s="248">
        <f>IF(VL$6=$SR$5,成绩录入!DV61,0)</f>
        <v>0</v>
      </c>
      <c r="VM58" s="248">
        <f>IF(VM$6=$SR$5,成绩录入!DW61,0)</f>
        <v>0</v>
      </c>
      <c r="VN58" s="248">
        <f>IF(VN$6=$SR$5,成绩录入!DX61,0)</f>
        <v>0</v>
      </c>
      <c r="VO58" s="248">
        <f>IF(VO$6=$SR$5,成绩录入!DY61,0)</f>
        <v>0</v>
      </c>
      <c r="VP58" s="248">
        <f>IF(VP$6=$SR$5,成绩录入!DZ61,0)</f>
        <v>0</v>
      </c>
      <c r="VQ58" s="248">
        <f>IF(VQ$6=$SR$5,成绩录入!EA61,0)</f>
        <v>0</v>
      </c>
      <c r="VR58" s="248">
        <f>IF(VR$6=$SR$5,成绩录入!EB61,0)</f>
        <v>0</v>
      </c>
      <c r="VS58" s="248">
        <f>IF(VS$6=$SR$5,成绩录入!EC61,0)</f>
        <v>0</v>
      </c>
      <c r="VT58" s="248">
        <f>IF(VT$6=$SR$5,成绩录入!ED61,0)</f>
        <v>0</v>
      </c>
      <c r="VU58" s="248">
        <f>IF(VU$6=$SR$5,成绩录入!EE61,0)</f>
        <v>0</v>
      </c>
      <c r="VV58" s="248">
        <f>IF(VV$6=$SR$5,成绩录入!EF61,0)</f>
        <v>0</v>
      </c>
      <c r="VW58" s="248">
        <f>IF(VW$6=$SR$5,成绩录入!EG61,0)</f>
        <v>0</v>
      </c>
      <c r="VX58" s="248">
        <f>IF(VX$6=$SR$5,成绩录入!EH61,0)</f>
        <v>0</v>
      </c>
      <c r="VY58" s="248">
        <f>IF(VY$6=$SR$5,成绩录入!EI61,0)</f>
        <v>0</v>
      </c>
      <c r="VZ58" s="248">
        <f>IF(VZ$6=$SR$5,成绩录入!EJ61,0)</f>
        <v>0</v>
      </c>
      <c r="WA58" s="248">
        <f>IF(WA$6=$SR$5,成绩录入!EK61,0)</f>
        <v>0</v>
      </c>
      <c r="WB58" s="248">
        <f>IF(WB$6=$SR$5,成绩录入!EL61,0)</f>
        <v>0</v>
      </c>
      <c r="WC58" s="248">
        <f>IF(WC$6=$SR$5,成绩录入!EM61,0)</f>
        <v>0</v>
      </c>
      <c r="WD58" s="248">
        <f>IF(WD$6=$SR$5,成绩录入!EN61,0)</f>
        <v>0</v>
      </c>
      <c r="WE58" s="248">
        <f>IF(WE$6=$SR$5,成绩录入!EO61,0)</f>
        <v>0</v>
      </c>
      <c r="WF58" s="248">
        <f>IF(WF$6=$SR$5,成绩录入!EP61,0)</f>
        <v>0</v>
      </c>
      <c r="WG58" s="248">
        <f>IF(WG$6=$SR$5,成绩录入!EQ61,0)</f>
        <v>0</v>
      </c>
      <c r="WH58" s="248">
        <f>IF(WH$6=$SR$5,成绩录入!ER61,0)</f>
        <v>0</v>
      </c>
      <c r="WI58" s="248">
        <f>IF(WI$6=$SR$5,成绩录入!ES61,0)</f>
        <v>0</v>
      </c>
      <c r="WJ58" s="248">
        <f>IF(WJ$6=$SR$5,成绩录入!ET61,0)</f>
        <v>0</v>
      </c>
      <c r="WK58" s="248">
        <f>IF(WK$6=$SR$5,成绩录入!EU61,0)</f>
        <v>0</v>
      </c>
      <c r="WL58" s="248">
        <f>IF(WL$6=$SR$5,成绩录入!EV61,0)</f>
        <v>0</v>
      </c>
      <c r="WM58" s="248">
        <f>IF(WM$6=$SR$5,成绩录入!EW61,0)</f>
        <v>0</v>
      </c>
      <c r="WN58" s="248">
        <f>IF(WN$6=$SR$5,成绩录入!EX61,0)</f>
        <v>0</v>
      </c>
      <c r="WO58" s="218">
        <f t="shared" si="32"/>
        <v>0</v>
      </c>
      <c r="WP58" s="166"/>
      <c r="WQ58" s="166"/>
      <c r="WR58" s="247">
        <f>IF(WR$6=$WQ$5,成绩录入!BC61,0)</f>
        <v>0</v>
      </c>
      <c r="WS58" s="248">
        <f>IF(WS$6=$WQ$5,成绩录入!BD61,0)</f>
        <v>0</v>
      </c>
      <c r="WT58" s="248">
        <f>IF(WT$6=$WQ$5,成绩录入!BE61,0)</f>
        <v>0</v>
      </c>
      <c r="WU58" s="248">
        <f>IF(WU$6=$WQ$5,成绩录入!BF61,0)</f>
        <v>0</v>
      </c>
      <c r="WV58" s="248">
        <f>IF(WV$6=$WQ$5,成绩录入!BG61,0)</f>
        <v>0</v>
      </c>
      <c r="WW58" s="248">
        <f>IF(WW$6=$WQ$5,成绩录入!BH61,0)</f>
        <v>0</v>
      </c>
      <c r="WX58" s="248">
        <f>IF(WX$6=$WQ$5,成绩录入!BI61,0)</f>
        <v>0</v>
      </c>
      <c r="WY58" s="248">
        <f>IF(WY$6=$WQ$5,成绩录入!BJ61,0)</f>
        <v>0</v>
      </c>
      <c r="WZ58" s="248">
        <f>IF(WZ$6=$WQ$5,成绩录入!BK61,0)</f>
        <v>0</v>
      </c>
      <c r="XA58" s="248">
        <f>IF(XA$6=$WQ$5,成绩录入!BL61,0)</f>
        <v>0</v>
      </c>
      <c r="XB58" s="248">
        <f>IF(XB$6=$WQ$5,成绩录入!BM61,0)</f>
        <v>0</v>
      </c>
      <c r="XC58" s="248">
        <f>IF(XC$6=$WQ$5,成绩录入!BN61,0)</f>
        <v>0</v>
      </c>
      <c r="XD58" s="248">
        <f>IF(XD$6=$WQ$5,成绩录入!BO61,0)</f>
        <v>0</v>
      </c>
      <c r="XE58" s="248">
        <f>IF(XE$6=$WQ$5,成绩录入!BP61,0)</f>
        <v>0</v>
      </c>
      <c r="XF58" s="248">
        <f>IF(XF$6=$WQ$5,成绩录入!BQ61,0)</f>
        <v>0</v>
      </c>
      <c r="XG58" s="248">
        <f>IF(XG$6=$WQ$5,成绩录入!BR61,0)</f>
        <v>0</v>
      </c>
      <c r="XH58" s="248">
        <f>IF(XH$6=$WQ$5,成绩录入!BS61,0)</f>
        <v>0</v>
      </c>
      <c r="XI58" s="248">
        <f>IF(XI$6=$WQ$5,成绩录入!BT61,0)</f>
        <v>0</v>
      </c>
      <c r="XJ58" s="248">
        <f>IF(XJ$6=$WQ$5,成绩录入!BU61,0)</f>
        <v>0</v>
      </c>
      <c r="XK58" s="248">
        <f>IF(XK$6=$WQ$5,成绩录入!BV61,0)</f>
        <v>0</v>
      </c>
      <c r="XL58" s="248">
        <f>IF(XL$6=$WQ$5,成绩录入!BW61,0)</f>
        <v>0</v>
      </c>
      <c r="XM58" s="248">
        <f>IF(XM$6=$WQ$5,成绩录入!BX61,0)</f>
        <v>0</v>
      </c>
      <c r="XN58" s="248">
        <f>IF(XN$6=$WQ$5,成绩录入!BY61,0)</f>
        <v>0</v>
      </c>
      <c r="XO58" s="248">
        <f>IF(XO$6=$WQ$5,成绩录入!BZ61,0)</f>
        <v>0</v>
      </c>
      <c r="XP58" s="248">
        <f>IF(XP$6=$WQ$5,成绩录入!CA61,0)</f>
        <v>0</v>
      </c>
      <c r="XQ58" s="248">
        <f>IF(XQ$6=$WQ$5,成绩录入!CB61,0)</f>
        <v>0</v>
      </c>
      <c r="XR58" s="248">
        <f>IF(XR$6=$WQ$5,成绩录入!CC61,0)</f>
        <v>0</v>
      </c>
      <c r="XS58" s="248">
        <f>IF(XS$6=$WQ$5,成绩录入!CD61,0)</f>
        <v>0</v>
      </c>
      <c r="XT58" s="248">
        <f>IF(XT$6=$WQ$5,成绩录入!CE61,0)</f>
        <v>0</v>
      </c>
      <c r="XU58" s="248">
        <f>IF(XU$6=$WQ$5,成绩录入!CF61,0)</f>
        <v>0</v>
      </c>
      <c r="XV58" s="248">
        <f>IF(XV$6=$WQ$5,成绩录入!CG61,0)</f>
        <v>0</v>
      </c>
      <c r="XW58" s="248">
        <f>IF(XW$6=$WQ$5,成绩录入!CH61,0)</f>
        <v>0</v>
      </c>
      <c r="XX58" s="248">
        <f>IF(XX$6=$WQ$5,成绩录入!CI61,0)</f>
        <v>0</v>
      </c>
      <c r="XY58" s="248">
        <f>IF(XY$6=$WQ$5,成绩录入!CJ61,0)</f>
        <v>0</v>
      </c>
      <c r="XZ58" s="248">
        <f>IF(XZ$6=$WQ$5,成绩录入!CK61,0)</f>
        <v>0</v>
      </c>
      <c r="YA58" s="248">
        <f>IF(YA$6=$WQ$5,成绩录入!CL61,0)</f>
        <v>0</v>
      </c>
      <c r="YB58" s="248">
        <f>IF(YB$6=$WQ$5,成绩录入!CM61,0)</f>
        <v>0</v>
      </c>
      <c r="YC58" s="248">
        <f>IF(YC$6=$WQ$5,成绩录入!CN61,0)</f>
        <v>0</v>
      </c>
      <c r="YD58" s="248">
        <f>IF(YD$6=$WQ$5,成绩录入!CO61,0)</f>
        <v>0</v>
      </c>
      <c r="YE58" s="248">
        <f>IF(YE$6=$WQ$5,成绩录入!CP61,0)</f>
        <v>0</v>
      </c>
      <c r="YF58" s="248">
        <f>IF(YF$6=$WQ$5,成绩录入!CQ61,0)</f>
        <v>0</v>
      </c>
      <c r="YG58" s="248">
        <f>IF(YG$6=$WQ$5,成绩录入!CR61,0)</f>
        <v>0</v>
      </c>
      <c r="YH58" s="248">
        <f>IF(YH$6=$WQ$5,成绩录入!CS61,0)</f>
        <v>0</v>
      </c>
      <c r="YI58" s="248">
        <f>IF(YI$6=$WQ$5,成绩录入!CT61,0)</f>
        <v>0</v>
      </c>
      <c r="YJ58" s="248">
        <f>IF(YJ$6=$WQ$5,成绩录入!CU61,0)</f>
        <v>0</v>
      </c>
      <c r="YK58" s="248">
        <f>IF(YK$6=$WQ$5,成绩录入!CV61,0)</f>
        <v>0</v>
      </c>
      <c r="YL58" s="248">
        <f>IF(YL$6=$WQ$5,成绩录入!CW61,0)</f>
        <v>0</v>
      </c>
      <c r="YM58" s="248">
        <f>IF(YM$6=$WQ$5,成绩录入!CX61,0)</f>
        <v>0</v>
      </c>
      <c r="YN58" s="248">
        <f>IF(YN$6=$WQ$5,成绩录入!CY61,0)</f>
        <v>0</v>
      </c>
      <c r="YO58" s="248">
        <f>IF(YO$6=$WQ$5,成绩录入!CZ61,0)</f>
        <v>0</v>
      </c>
      <c r="YP58" s="248">
        <f>IF(YP$6=$WQ$5,成绩录入!DA61,0)</f>
        <v>0</v>
      </c>
      <c r="YQ58" s="248">
        <f>IF(YQ$6=$WQ$5,成绩录入!DB61,0)</f>
        <v>0</v>
      </c>
      <c r="YR58" s="248">
        <f>IF(YR$6=$WQ$5,成绩录入!DC61,0)</f>
        <v>0</v>
      </c>
      <c r="YS58" s="248">
        <f>IF(YS$6=$WQ$5,成绩录入!DD61,0)</f>
        <v>0</v>
      </c>
      <c r="YT58" s="248">
        <f>IF(YT$6=$WQ$5,成绩录入!DE61,0)</f>
        <v>0</v>
      </c>
      <c r="YU58" s="248">
        <f>IF(YU$6=$WQ$5,成绩录入!DF61,0)</f>
        <v>0</v>
      </c>
      <c r="YV58" s="248">
        <f>IF(YV$6=$WQ$5,成绩录入!DG61,0)</f>
        <v>0</v>
      </c>
      <c r="YW58" s="248">
        <f>IF(YW$6=$WQ$5,成绩录入!DH61,0)</f>
        <v>0</v>
      </c>
      <c r="YX58" s="248">
        <f>IF(YX$6=$WQ$5,成绩录入!DI61,0)</f>
        <v>0</v>
      </c>
      <c r="YY58" s="248">
        <f>IF(YY$6=$WQ$5,成绩录入!DJ61,0)</f>
        <v>0</v>
      </c>
      <c r="YZ58" s="248">
        <f>IF(YZ$6=$WQ$5,成绩录入!DK61,0)</f>
        <v>0</v>
      </c>
      <c r="ZA58" s="248">
        <f>IF(ZA$6=$WQ$5,成绩录入!DL61,0)</f>
        <v>0</v>
      </c>
      <c r="ZB58" s="248">
        <f>IF(ZB$6=$WQ$5,成绩录入!DM61,0)</f>
        <v>0</v>
      </c>
      <c r="ZC58" s="248">
        <f>IF(ZC$6=$WQ$5,成绩录入!DN61,0)</f>
        <v>0</v>
      </c>
      <c r="ZD58" s="248">
        <f>IF(ZD$6=$WQ$5,成绩录入!DO61,0)</f>
        <v>0</v>
      </c>
      <c r="ZE58" s="248">
        <f>IF(ZE$6=$WQ$5,成绩录入!DP61,0)</f>
        <v>0</v>
      </c>
      <c r="ZF58" s="248">
        <f>IF(ZF$6=$WQ$5,成绩录入!DQ61,0)</f>
        <v>0</v>
      </c>
      <c r="ZG58" s="248">
        <f>IF(ZG$6=$WQ$5,成绩录入!DR61,0)</f>
        <v>0</v>
      </c>
      <c r="ZH58" s="248">
        <f>IF(ZH$6=$WQ$5,成绩录入!DS61,0)</f>
        <v>0</v>
      </c>
      <c r="ZI58" s="248">
        <f>IF(ZI$6=$WQ$5,成绩录入!DT61,0)</f>
        <v>0</v>
      </c>
      <c r="ZJ58" s="248">
        <f>IF(ZJ$6=$WQ$5,成绩录入!DU61,0)</f>
        <v>0</v>
      </c>
      <c r="ZK58" s="248">
        <f>IF(ZK$6=$WQ$5,成绩录入!DV61,0)</f>
        <v>0</v>
      </c>
      <c r="ZL58" s="248">
        <f>IF(ZL$6=$WQ$5,成绩录入!DW61,0)</f>
        <v>0</v>
      </c>
      <c r="ZM58" s="248">
        <f>IF(ZM$6=$WQ$5,成绩录入!DX61,0)</f>
        <v>0</v>
      </c>
      <c r="ZN58" s="248">
        <f>IF(ZN$6=$WQ$5,成绩录入!DY61,0)</f>
        <v>0</v>
      </c>
      <c r="ZO58" s="248">
        <f>IF(ZO$6=$WQ$5,成绩录入!DZ61,0)</f>
        <v>0</v>
      </c>
      <c r="ZP58" s="248">
        <f>IF(ZP$6=$WQ$5,成绩录入!EA61,0)</f>
        <v>0</v>
      </c>
      <c r="ZQ58" s="248">
        <f>IF(ZQ$6=$WQ$5,成绩录入!EB61,0)</f>
        <v>0</v>
      </c>
      <c r="ZR58" s="248">
        <f>IF(ZR$6=$WQ$5,成绩录入!EC61,0)</f>
        <v>0</v>
      </c>
      <c r="ZS58" s="248">
        <f>IF(ZS$6=$WQ$5,成绩录入!ED61,0)</f>
        <v>0</v>
      </c>
      <c r="ZT58" s="248">
        <f>IF(ZT$6=$WQ$5,成绩录入!EE61,0)</f>
        <v>0</v>
      </c>
      <c r="ZU58" s="248">
        <f>IF(ZU$6=$WQ$5,成绩录入!EF61,0)</f>
        <v>0</v>
      </c>
      <c r="ZV58" s="248">
        <f>IF(ZV$6=$WQ$5,成绩录入!EG61,0)</f>
        <v>0</v>
      </c>
      <c r="ZW58" s="248">
        <f>IF(ZW$6=$WQ$5,成绩录入!EH61,0)</f>
        <v>0</v>
      </c>
      <c r="ZX58" s="248">
        <f>IF(ZX$6=$WQ$5,成绩录入!EI61,0)</f>
        <v>0</v>
      </c>
      <c r="ZY58" s="248">
        <f>IF(ZY$6=$WQ$5,成绩录入!EJ61,0)</f>
        <v>0</v>
      </c>
      <c r="ZZ58" s="248">
        <f>IF(ZZ$6=$WQ$5,成绩录入!EK61,0)</f>
        <v>0</v>
      </c>
      <c r="AAA58" s="248">
        <f>IF(AAA$6=$WQ$5,成绩录入!EL61,0)</f>
        <v>0</v>
      </c>
      <c r="AAB58" s="248">
        <f>IF(AAB$6=$WQ$5,成绩录入!EM61,0)</f>
        <v>0</v>
      </c>
      <c r="AAC58" s="248">
        <f>IF(AAC$6=$WQ$5,成绩录入!EN61,0)</f>
        <v>0</v>
      </c>
      <c r="AAD58" s="248">
        <f>IF(AAD$6=$WQ$5,成绩录入!EO61,0)</f>
        <v>0</v>
      </c>
      <c r="AAE58" s="248">
        <f>IF(AAE$6=$WQ$5,成绩录入!EP61,0)</f>
        <v>0</v>
      </c>
      <c r="AAF58" s="248">
        <f>IF(AAF$6=$WQ$5,成绩录入!EQ61,0)</f>
        <v>0</v>
      </c>
      <c r="AAG58" s="248">
        <f>IF(AAG$6=$WQ$5,成绩录入!ER61,0)</f>
        <v>0</v>
      </c>
      <c r="AAH58" s="248">
        <f>IF(AAH$6=$WQ$5,成绩录入!ES61,0)</f>
        <v>0</v>
      </c>
      <c r="AAI58" s="248">
        <f>IF(AAI$6=$WQ$5,成绩录入!ET61,0)</f>
        <v>0</v>
      </c>
      <c r="AAJ58" s="248">
        <f>IF(AAJ$6=$WQ$5,成绩录入!EU61,0)</f>
        <v>0</v>
      </c>
      <c r="AAK58" s="248">
        <f>IF(AAK$6=$WQ$5,成绩录入!EV61,0)</f>
        <v>0</v>
      </c>
      <c r="AAL58" s="248">
        <f>IF(AAL$6=$WQ$5,成绩录入!EW61,0)</f>
        <v>0</v>
      </c>
      <c r="AAM58" s="248">
        <f>IF(AAM$6=$WQ$5,成绩录入!EX61,0)</f>
        <v>0</v>
      </c>
      <c r="AAN58" s="218">
        <f t="shared" si="33"/>
        <v>0</v>
      </c>
      <c r="AAO58" s="206"/>
      <c r="AAQ58" s="247">
        <f>IF(AAQ$6=$AAP$5,成绩录入!BC61,0)</f>
        <v>0</v>
      </c>
      <c r="AAR58" s="248">
        <f>IF(AAR$6=$AAP$5,成绩录入!BD61,0)</f>
        <v>0</v>
      </c>
      <c r="AAS58" s="248">
        <f>IF(AAS$6=$AAP$5,成绩录入!BE61,0)</f>
        <v>0</v>
      </c>
      <c r="AAT58" s="248">
        <f>IF(AAT$6=$AAP$5,成绩录入!BF61,0)</f>
        <v>0</v>
      </c>
      <c r="AAU58" s="248">
        <f>IF(AAU$6=$AAP$5,成绩录入!BG61,0)</f>
        <v>0</v>
      </c>
      <c r="AAV58" s="248">
        <f>IF(AAV$6=$AAP$5,成绩录入!BH61,0)</f>
        <v>0</v>
      </c>
      <c r="AAW58" s="248">
        <f>IF(AAW$6=$AAP$5,成绩录入!BI61,0)</f>
        <v>0</v>
      </c>
      <c r="AAX58" s="248">
        <f>IF(AAX$6=$AAP$5,成绩录入!BJ61,0)</f>
        <v>0</v>
      </c>
      <c r="AAY58" s="248">
        <f>IF(AAY$6=$AAP$5,成绩录入!BK61,0)</f>
        <v>0</v>
      </c>
      <c r="AAZ58" s="248">
        <f>IF(AAZ$6=$AAP$5,成绩录入!BL61,0)</f>
        <v>0</v>
      </c>
      <c r="ABA58" s="248">
        <f>IF(ABA$6=$AAP$5,成绩录入!BM61,0)</f>
        <v>0</v>
      </c>
      <c r="ABB58" s="248">
        <f>IF(ABB$6=$AAP$5,成绩录入!BN61,0)</f>
        <v>0</v>
      </c>
      <c r="ABC58" s="248">
        <f>IF(ABC$6=$AAP$5,成绩录入!BO61,0)</f>
        <v>0</v>
      </c>
      <c r="ABD58" s="248">
        <f>IF(ABD$6=$AAP$5,成绩录入!BP61,0)</f>
        <v>0</v>
      </c>
      <c r="ABE58" s="248">
        <f>IF(ABE$6=$AAP$5,成绩录入!BQ61,0)</f>
        <v>0</v>
      </c>
      <c r="ABF58" s="248">
        <f>IF(ABF$6=$AAP$5,成绩录入!BR61,0)</f>
        <v>0</v>
      </c>
      <c r="ABG58" s="248">
        <f>IF(ABG$6=$AAP$5,成绩录入!BS61,0)</f>
        <v>0</v>
      </c>
      <c r="ABH58" s="248">
        <f>IF(ABH$6=$AAP$5,成绩录入!BT61,0)</f>
        <v>0</v>
      </c>
      <c r="ABI58" s="248">
        <f>IF(ABI$6=$AAP$5,成绩录入!BU61,0)</f>
        <v>0</v>
      </c>
      <c r="ABJ58" s="248">
        <f>IF(ABJ$6=$AAP$5,成绩录入!BV61,0)</f>
        <v>0</v>
      </c>
      <c r="ABK58" s="248">
        <f>IF(ABK$6=$AAP$5,成绩录入!BW61,0)</f>
        <v>0</v>
      </c>
      <c r="ABL58" s="248">
        <f>IF(ABL$6=$AAP$5,成绩录入!BX61,0)</f>
        <v>0</v>
      </c>
      <c r="ABM58" s="248">
        <f>IF(ABM$6=$AAP$5,成绩录入!BY61,0)</f>
        <v>0</v>
      </c>
      <c r="ABN58" s="248">
        <f>IF(ABN$6=$AAP$5,成绩录入!BZ61,0)</f>
        <v>0</v>
      </c>
      <c r="ABO58" s="248">
        <f>IF(ABO$6=$AAP$5,成绩录入!CA61,0)</f>
        <v>0</v>
      </c>
      <c r="ABP58" s="248">
        <f>IF(ABP$6=$AAP$5,成绩录入!CB61,0)</f>
        <v>0</v>
      </c>
      <c r="ABQ58" s="248">
        <f>IF(ABQ$6=$AAP$5,成绩录入!CC61,0)</f>
        <v>0</v>
      </c>
      <c r="ABR58" s="248">
        <f>IF(ABR$6=$AAP$5,成绩录入!CD61,0)</f>
        <v>0</v>
      </c>
      <c r="ABS58" s="248">
        <f>IF(ABS$6=$AAP$5,成绩录入!CE61,0)</f>
        <v>0</v>
      </c>
      <c r="ABT58" s="248">
        <f>IF(ABT$6=$AAP$5,成绩录入!CF61,0)</f>
        <v>0</v>
      </c>
      <c r="ABU58" s="248">
        <f>IF(ABU$6=$AAP$5,成绩录入!CG61,0)</f>
        <v>0</v>
      </c>
      <c r="ABV58" s="248">
        <f>IF(ABV$6=$AAP$5,成绩录入!CH61,0)</f>
        <v>0</v>
      </c>
      <c r="ABW58" s="248">
        <f>IF(ABW$6=$AAP$5,成绩录入!CI61,0)</f>
        <v>0</v>
      </c>
      <c r="ABX58" s="248">
        <f>IF(ABX$6=$AAP$5,成绩录入!CJ61,0)</f>
        <v>0</v>
      </c>
      <c r="ABY58" s="248">
        <f>IF(ABY$6=$AAP$5,成绩录入!CK61,0)</f>
        <v>0</v>
      </c>
      <c r="ABZ58" s="248">
        <f>IF(ABZ$6=$AAP$5,成绩录入!CL61,0)</f>
        <v>0</v>
      </c>
      <c r="ACA58" s="248">
        <f>IF(ACA$6=$AAP$5,成绩录入!CM61,0)</f>
        <v>0</v>
      </c>
      <c r="ACB58" s="248">
        <f>IF(ACB$6=$AAP$5,成绩录入!CN61,0)</f>
        <v>0</v>
      </c>
      <c r="ACC58" s="248">
        <f>IF(ACC$6=$AAP$5,成绩录入!CO61,0)</f>
        <v>0</v>
      </c>
      <c r="ACD58" s="248">
        <f>IF(ACD$6=$AAP$5,成绩录入!CP61,0)</f>
        <v>0</v>
      </c>
      <c r="ACE58" s="248">
        <f>IF(ACE$6=$AAP$5,成绩录入!CQ61,0)</f>
        <v>0</v>
      </c>
      <c r="ACF58" s="248">
        <f>IF(ACF$6=$AAP$5,成绩录入!CR61,0)</f>
        <v>0</v>
      </c>
      <c r="ACG58" s="248">
        <f>IF(ACG$6=$AAP$5,成绩录入!CS61,0)</f>
        <v>0</v>
      </c>
      <c r="ACH58" s="248">
        <f>IF(ACH$6=$AAP$5,成绩录入!CT61,0)</f>
        <v>0</v>
      </c>
      <c r="ACI58" s="248">
        <f>IF(ACI$6=$AAP$5,成绩录入!CU61,0)</f>
        <v>0</v>
      </c>
      <c r="ACJ58" s="248">
        <f>IF(ACJ$6=$AAP$5,成绩录入!CV61,0)</f>
        <v>0</v>
      </c>
      <c r="ACK58" s="248">
        <f>IF(ACK$6=$AAP$5,成绩录入!CW61,0)</f>
        <v>0</v>
      </c>
      <c r="ACL58" s="248">
        <f>IF(ACL$6=$AAP$5,成绩录入!CX61,0)</f>
        <v>0</v>
      </c>
      <c r="ACM58" s="248">
        <f>IF(ACM$6=$AAP$5,成绩录入!CY61,0)</f>
        <v>0</v>
      </c>
      <c r="ACN58" s="248">
        <f>IF(ACN$6=$AAP$5,成绩录入!CZ61,0)</f>
        <v>0</v>
      </c>
      <c r="ACO58" s="248">
        <f>IF(ACO$6=$AAP$5,成绩录入!DA61,0)</f>
        <v>0</v>
      </c>
      <c r="ACP58" s="248">
        <f>IF(ACP$6=$AAP$5,成绩录入!DB61,0)</f>
        <v>0</v>
      </c>
      <c r="ACQ58" s="248">
        <f>IF(ACQ$6=$AAP$5,成绩录入!DC61,0)</f>
        <v>0</v>
      </c>
      <c r="ACR58" s="248">
        <f>IF(ACR$6=$AAP$5,成绩录入!DD61,0)</f>
        <v>0</v>
      </c>
      <c r="ACS58" s="248">
        <f>IF(ACS$6=$AAP$5,成绩录入!DE61,0)</f>
        <v>0</v>
      </c>
      <c r="ACT58" s="248">
        <f>IF(ACT$6=$AAP$5,成绩录入!DF61,0)</f>
        <v>0</v>
      </c>
      <c r="ACU58" s="248">
        <f>IF(ACU$6=$AAP$5,成绩录入!DG61,0)</f>
        <v>0</v>
      </c>
      <c r="ACV58" s="248">
        <f>IF(ACV$6=$AAP$5,成绩录入!DH61,0)</f>
        <v>0</v>
      </c>
      <c r="ACW58" s="248">
        <f>IF(ACW$6=$AAP$5,成绩录入!DI61,0)</f>
        <v>0</v>
      </c>
      <c r="ACX58" s="248">
        <f>IF(ACX$6=$AAP$5,成绩录入!DJ61,0)</f>
        <v>0</v>
      </c>
      <c r="ACY58" s="248">
        <f>IF(ACY$6=$AAP$5,成绩录入!DK61,0)</f>
        <v>0</v>
      </c>
      <c r="ACZ58" s="248">
        <f>IF(ACZ$6=$AAP$5,成绩录入!DL61,0)</f>
        <v>0</v>
      </c>
      <c r="ADA58" s="248">
        <f>IF(ADA$6=$AAP$5,成绩录入!DM61,0)</f>
        <v>0</v>
      </c>
      <c r="ADB58" s="248">
        <f>IF(ADB$6=$AAP$5,成绩录入!DN61,0)</f>
        <v>0</v>
      </c>
      <c r="ADC58" s="248">
        <f>IF(ADC$6=$AAP$5,成绩录入!DO61,0)</f>
        <v>0</v>
      </c>
      <c r="ADD58" s="248">
        <f>IF(ADD$6=$AAP$5,成绩录入!DP61,0)</f>
        <v>0</v>
      </c>
      <c r="ADE58" s="248">
        <f>IF(ADE$6=$AAP$5,成绩录入!DQ61,0)</f>
        <v>0</v>
      </c>
      <c r="ADF58" s="248">
        <f>IF(ADF$6=$AAP$5,成绩录入!DR61,0)</f>
        <v>0</v>
      </c>
      <c r="ADG58" s="248">
        <f>IF(ADG$6=$AAP$5,成绩录入!DS61,0)</f>
        <v>0</v>
      </c>
      <c r="ADH58" s="248">
        <f>IF(ADH$6=$AAP$5,成绩录入!DT61,0)</f>
        <v>0</v>
      </c>
      <c r="ADI58" s="248">
        <f>IF(ADI$6=$AAP$5,成绩录入!DU61,0)</f>
        <v>0</v>
      </c>
      <c r="ADJ58" s="248">
        <f>IF(ADJ$6=$AAP$5,成绩录入!DV61,0)</f>
        <v>0</v>
      </c>
      <c r="ADK58" s="248">
        <f>IF(ADK$6=$AAP$5,成绩录入!DW61,0)</f>
        <v>0</v>
      </c>
      <c r="ADL58" s="248">
        <f>IF(ADL$6=$AAP$5,成绩录入!DX61,0)</f>
        <v>0</v>
      </c>
      <c r="ADM58" s="248">
        <f>IF(ADM$6=$AAP$5,成绩录入!DY61,0)</f>
        <v>0</v>
      </c>
      <c r="ADN58" s="248">
        <f>IF(ADN$6=$AAP$5,成绩录入!DZ61,0)</f>
        <v>0</v>
      </c>
      <c r="ADO58" s="248">
        <f>IF(ADO$6=$AAP$5,成绩录入!EA61,0)</f>
        <v>0</v>
      </c>
      <c r="ADP58" s="248">
        <f>IF(ADP$6=$AAP$5,成绩录入!EB61,0)</f>
        <v>0</v>
      </c>
      <c r="ADQ58" s="248">
        <f>IF(ADQ$6=$AAP$5,成绩录入!EC61,0)</f>
        <v>0</v>
      </c>
      <c r="ADR58" s="248">
        <f>IF(ADR$6=$AAP$5,成绩录入!ED61,0)</f>
        <v>0</v>
      </c>
      <c r="ADS58" s="248">
        <f>IF(ADS$6=$AAP$5,成绩录入!EE61,0)</f>
        <v>0</v>
      </c>
      <c r="ADT58" s="248">
        <f>IF(ADT$6=$AAP$5,成绩录入!EF61,0)</f>
        <v>0</v>
      </c>
      <c r="ADU58" s="248">
        <f>IF(ADU$6=$AAP$5,成绩录入!EG61,0)</f>
        <v>0</v>
      </c>
      <c r="ADV58" s="248">
        <f>IF(ADV$6=$AAP$5,成绩录入!EH61,0)</f>
        <v>0</v>
      </c>
      <c r="ADW58" s="248">
        <f>IF(ADW$6=$AAP$5,成绩录入!EI61,0)</f>
        <v>0</v>
      </c>
      <c r="ADX58" s="248">
        <f>IF(ADX$6=$AAP$5,成绩录入!EJ61,0)</f>
        <v>0</v>
      </c>
      <c r="ADY58" s="248">
        <f>IF(ADY$6=$AAP$5,成绩录入!EK61,0)</f>
        <v>0</v>
      </c>
      <c r="ADZ58" s="248">
        <f>IF(ADZ$6=$AAP$5,成绩录入!EL61,0)</f>
        <v>0</v>
      </c>
      <c r="AEA58" s="248">
        <f>IF(AEA$6=$AAP$5,成绩录入!EM61,0)</f>
        <v>0</v>
      </c>
      <c r="AEB58" s="248">
        <f>IF(AEB$6=$AAP$5,成绩录入!EN61,0)</f>
        <v>0</v>
      </c>
      <c r="AEC58" s="248">
        <f>IF(AEC$6=$AAP$5,成绩录入!EO61,0)</f>
        <v>0</v>
      </c>
      <c r="AED58" s="248">
        <f>IF(AED$6=$AAP$5,成绩录入!EP61,0)</f>
        <v>0</v>
      </c>
      <c r="AEE58" s="248">
        <f>IF(AEE$6=$AAP$5,成绩录入!EQ61,0)</f>
        <v>0</v>
      </c>
      <c r="AEF58" s="248">
        <f>IF(AEF$6=$AAP$5,成绩录入!ER61,0)</f>
        <v>0</v>
      </c>
      <c r="AEG58" s="248">
        <f>IF(AEG$6=$AAP$5,成绩录入!ES61,0)</f>
        <v>0</v>
      </c>
      <c r="AEH58" s="248">
        <f>IF(AEH$6=$AAP$5,成绩录入!ET61,0)</f>
        <v>0</v>
      </c>
      <c r="AEI58" s="248">
        <f>IF(AEI$6=$AAP$5,成绩录入!EU61,0)</f>
        <v>0</v>
      </c>
      <c r="AEJ58" s="248">
        <f>IF(AEJ$6=$AAP$5,成绩录入!EV61,0)</f>
        <v>0</v>
      </c>
      <c r="AEK58" s="248">
        <f>IF(AEK$6=$AAP$5,成绩录入!EW61,0)</f>
        <v>0</v>
      </c>
      <c r="AEL58" s="248">
        <f>IF(AEL$6=$AAP$5,成绩录入!EX61,0)</f>
        <v>0</v>
      </c>
      <c r="AEM58" s="218">
        <f t="shared" si="34"/>
        <v>0</v>
      </c>
      <c r="AEN58" s="166"/>
      <c r="AEO58" s="166"/>
      <c r="AEP58" s="247">
        <f>IF(AEP$6=$AEO$5,成绩录入!BC61,0)</f>
        <v>0</v>
      </c>
      <c r="AEQ58" s="248">
        <f>IF(AEQ$6=$AEO$5,成绩录入!BD61,0)</f>
        <v>0</v>
      </c>
      <c r="AER58" s="248">
        <f>IF(AER$6=$AEO$5,成绩录入!BE61,0)</f>
        <v>0</v>
      </c>
      <c r="AES58" s="248">
        <f>IF(AES$6=$AEO$5,成绩录入!BF61,0)</f>
        <v>0</v>
      </c>
      <c r="AET58" s="248">
        <f>IF(AET$6=$AEO$5,成绩录入!BG61,0)</f>
        <v>0</v>
      </c>
      <c r="AEU58" s="248">
        <f>IF(AEU$6=$AEO$5,成绩录入!BH61,0)</f>
        <v>0</v>
      </c>
      <c r="AEV58" s="248">
        <f>IF(AEV$6=$AEO$5,成绩录入!BI61,0)</f>
        <v>0</v>
      </c>
      <c r="AEW58" s="248">
        <f>IF(AEW$6=$AEO$5,成绩录入!BJ61,0)</f>
        <v>0</v>
      </c>
      <c r="AEX58" s="248">
        <f>IF(AEX$6=$AEO$5,成绩录入!BK61,0)</f>
        <v>0</v>
      </c>
      <c r="AEY58" s="248">
        <f>IF(AEY$6=$AEO$5,成绩录入!BL61,0)</f>
        <v>0</v>
      </c>
      <c r="AEZ58" s="248">
        <f>IF(AEZ$6=$AEO$5,成绩录入!BM61,0)</f>
        <v>0</v>
      </c>
      <c r="AFA58" s="248">
        <f>IF(AFA$6=$AEO$5,成绩录入!BN61,0)</f>
        <v>0</v>
      </c>
      <c r="AFB58" s="248">
        <f>IF(AFB$6=$AEO$5,成绩录入!BO61,0)</f>
        <v>0</v>
      </c>
      <c r="AFC58" s="248">
        <f>IF(AFC$6=$AEO$5,成绩录入!BP61,0)</f>
        <v>0</v>
      </c>
      <c r="AFD58" s="248">
        <f>IF(AFD$6=$AEO$5,成绩录入!BQ61,0)</f>
        <v>0</v>
      </c>
      <c r="AFE58" s="248">
        <f>IF(AFE$6=$AEO$5,成绩录入!BR61,0)</f>
        <v>0</v>
      </c>
      <c r="AFF58" s="248">
        <f>IF(AFF$6=$AEO$5,成绩录入!BS61,0)</f>
        <v>0</v>
      </c>
      <c r="AFG58" s="248">
        <f>IF(AFG$6=$AEO$5,成绩录入!BT61,0)</f>
        <v>0</v>
      </c>
      <c r="AFH58" s="248">
        <f>IF(AFH$6=$AEO$5,成绩录入!BU61,0)</f>
        <v>0</v>
      </c>
      <c r="AFI58" s="248">
        <f>IF(AFI$6=$AEO$5,成绩录入!BV61,0)</f>
        <v>0</v>
      </c>
      <c r="AFJ58" s="248">
        <f>IF(AFJ$6=$AEO$5,成绩录入!BW61,0)</f>
        <v>0</v>
      </c>
      <c r="AFK58" s="248">
        <f>IF(AFK$6=$AEO$5,成绩录入!BX61,0)</f>
        <v>0</v>
      </c>
      <c r="AFL58" s="248">
        <f>IF(AFL$6=$AEO$5,成绩录入!BY61,0)</f>
        <v>0</v>
      </c>
      <c r="AFM58" s="248">
        <f>IF(AFM$6=$AEO$5,成绩录入!BZ61,0)</f>
        <v>0</v>
      </c>
      <c r="AFN58" s="248">
        <f>IF(AFN$6=$AEO$5,成绩录入!CA61,0)</f>
        <v>0</v>
      </c>
      <c r="AFO58" s="248">
        <f>IF(AFO$6=$AEO$5,成绩录入!CB61,0)</f>
        <v>0</v>
      </c>
      <c r="AFP58" s="248">
        <f>IF(AFP$6=$AEO$5,成绩录入!CC61,0)</f>
        <v>0</v>
      </c>
      <c r="AFQ58" s="248">
        <f>IF(AFQ$6=$AEO$5,成绩录入!CD61,0)</f>
        <v>0</v>
      </c>
      <c r="AFR58" s="248">
        <f>IF(AFR$6=$AEO$5,成绩录入!CE61,0)</f>
        <v>0</v>
      </c>
      <c r="AFS58" s="248">
        <f>IF(AFS$6=$AEO$5,成绩录入!CF61,0)</f>
        <v>0</v>
      </c>
      <c r="AFT58" s="248">
        <f>IF(AFT$6=$AEO$5,成绩录入!CG61,0)</f>
        <v>0</v>
      </c>
      <c r="AFU58" s="248">
        <f>IF(AFU$6=$AEO$5,成绩录入!CH61,0)</f>
        <v>0</v>
      </c>
      <c r="AFV58" s="248">
        <f>IF(AFV$6=$AEO$5,成绩录入!CI61,0)</f>
        <v>0</v>
      </c>
      <c r="AFW58" s="248">
        <f>IF(AFW$6=$AEO$5,成绩录入!CJ61,0)</f>
        <v>0</v>
      </c>
      <c r="AFX58" s="248">
        <f>IF(AFX$6=$AEO$5,成绩录入!CK61,0)</f>
        <v>0</v>
      </c>
      <c r="AFY58" s="248">
        <f>IF(AFY$6=$AEO$5,成绩录入!CL61,0)</f>
        <v>0</v>
      </c>
      <c r="AFZ58" s="248">
        <f>IF(AFZ$6=$AEO$5,成绩录入!CM61,0)</f>
        <v>0</v>
      </c>
      <c r="AGA58" s="248">
        <f>IF(AGA$6=$AEO$5,成绩录入!CN61,0)</f>
        <v>0</v>
      </c>
      <c r="AGB58" s="248">
        <f>IF(AGB$6=$AEO$5,成绩录入!CO61,0)</f>
        <v>0</v>
      </c>
      <c r="AGC58" s="248">
        <f>IF(AGC$6=$AEO$5,成绩录入!CP61,0)</f>
        <v>0</v>
      </c>
      <c r="AGD58" s="248">
        <f>IF(AGD$6=$AEO$5,成绩录入!CQ61,0)</f>
        <v>0</v>
      </c>
      <c r="AGE58" s="248">
        <f>IF(AGE$6=$AEO$5,成绩录入!CR61,0)</f>
        <v>0</v>
      </c>
      <c r="AGF58" s="248">
        <f>IF(AGF$6=$AEO$5,成绩录入!CS61,0)</f>
        <v>0</v>
      </c>
      <c r="AGG58" s="248">
        <f>IF(AGG$6=$AEO$5,成绩录入!CT61,0)</f>
        <v>0</v>
      </c>
      <c r="AGH58" s="248">
        <f>IF(AGH$6=$AEO$5,成绩录入!CU61,0)</f>
        <v>0</v>
      </c>
      <c r="AGI58" s="248">
        <f>IF(AGI$6=$AEO$5,成绩录入!CV61,0)</f>
        <v>0</v>
      </c>
      <c r="AGJ58" s="248">
        <f>IF(AGJ$6=$AEO$5,成绩录入!CW61,0)</f>
        <v>0</v>
      </c>
      <c r="AGK58" s="248">
        <f>IF(AGK$6=$AEO$5,成绩录入!CX61,0)</f>
        <v>0</v>
      </c>
      <c r="AGL58" s="248">
        <f>IF(AGL$6=$AEO$5,成绩录入!CY61,0)</f>
        <v>0</v>
      </c>
      <c r="AGM58" s="248">
        <f>IF(AGM$6=$AEO$5,成绩录入!CZ61,0)</f>
        <v>0</v>
      </c>
      <c r="AGN58" s="248">
        <f>IF(AGN$6=$AEO$5,成绩录入!DA61,0)</f>
        <v>0</v>
      </c>
      <c r="AGO58" s="248">
        <f>IF(AGO$6=$AEO$5,成绩录入!DB61,0)</f>
        <v>0</v>
      </c>
      <c r="AGP58" s="248">
        <f>IF(AGP$6=$AEO$5,成绩录入!DC61,0)</f>
        <v>0</v>
      </c>
      <c r="AGQ58" s="248">
        <f>IF(AGQ$6=$AEO$5,成绩录入!DD61,0)</f>
        <v>0</v>
      </c>
      <c r="AGR58" s="248">
        <f>IF(AGR$6=$AEO$5,成绩录入!DE61,0)</f>
        <v>0</v>
      </c>
      <c r="AGS58" s="248">
        <f>IF(AGS$6=$AEO$5,成绩录入!DF61,0)</f>
        <v>0</v>
      </c>
      <c r="AGT58" s="248">
        <f>IF(AGT$6=$AEO$5,成绩录入!DG61,0)</f>
        <v>0</v>
      </c>
      <c r="AGU58" s="248">
        <f>IF(AGU$6=$AEO$5,成绩录入!DH61,0)</f>
        <v>0</v>
      </c>
      <c r="AGV58" s="248">
        <f>IF(AGV$6=$AEO$5,成绩录入!DI61,0)</f>
        <v>0</v>
      </c>
      <c r="AGW58" s="248">
        <f>IF(AGW$6=$AEO$5,成绩录入!DJ61,0)</f>
        <v>0</v>
      </c>
      <c r="AGX58" s="248">
        <f>IF(AGX$6=$AEO$5,成绩录入!DK61,0)</f>
        <v>0</v>
      </c>
      <c r="AGY58" s="248">
        <f>IF(AGY$6=$AEO$5,成绩录入!DL61,0)</f>
        <v>0</v>
      </c>
      <c r="AGZ58" s="248">
        <f>IF(AGZ$6=$AEO$5,成绩录入!DM61,0)</f>
        <v>0</v>
      </c>
      <c r="AHA58" s="248">
        <f>IF(AHA$6=$AEO$5,成绩录入!DN61,0)</f>
        <v>0</v>
      </c>
      <c r="AHB58" s="248">
        <f>IF(AHB$6=$AEO$5,成绩录入!DO61,0)</f>
        <v>0</v>
      </c>
      <c r="AHC58" s="248">
        <f>IF(AHC$6=$AEO$5,成绩录入!DP61,0)</f>
        <v>0</v>
      </c>
      <c r="AHD58" s="248">
        <f>IF(AHD$6=$AEO$5,成绩录入!DQ61,0)</f>
        <v>0</v>
      </c>
      <c r="AHE58" s="248">
        <f>IF(AHE$6=$AEO$5,成绩录入!DR61,0)</f>
        <v>0</v>
      </c>
      <c r="AHF58" s="248">
        <f>IF(AHF$6=$AEO$5,成绩录入!DS61,0)</f>
        <v>0</v>
      </c>
      <c r="AHG58" s="248">
        <f>IF(AHG$6=$AEO$5,成绩录入!DT61,0)</f>
        <v>0</v>
      </c>
      <c r="AHH58" s="248">
        <f>IF(AHH$6=$AEO$5,成绩录入!DU61,0)</f>
        <v>0</v>
      </c>
      <c r="AHI58" s="248">
        <f>IF(AHI$6=$AEO$5,成绩录入!DV61,0)</f>
        <v>0</v>
      </c>
      <c r="AHJ58" s="248">
        <f>IF(AHJ$6=$AEO$5,成绩录入!DW61,0)</f>
        <v>0</v>
      </c>
      <c r="AHK58" s="248">
        <f>IF(AHK$6=$AEO$5,成绩录入!DX61,0)</f>
        <v>0</v>
      </c>
      <c r="AHL58" s="248">
        <f>IF(AHL$6=$AEO$5,成绩录入!DY61,0)</f>
        <v>0</v>
      </c>
      <c r="AHM58" s="248">
        <f>IF(AHM$6=$AEO$5,成绩录入!DZ61,0)</f>
        <v>0</v>
      </c>
      <c r="AHN58" s="248">
        <f>IF(AHN$6=$AEO$5,成绩录入!EA61,0)</f>
        <v>0</v>
      </c>
      <c r="AHO58" s="248">
        <f>IF(AHO$6=$AEO$5,成绩录入!EB61,0)</f>
        <v>0</v>
      </c>
      <c r="AHP58" s="248">
        <f>IF(AHP$6=$AEO$5,成绩录入!EC61,0)</f>
        <v>0</v>
      </c>
      <c r="AHQ58" s="248">
        <f>IF(AHQ$6=$AEO$5,成绩录入!ED61,0)</f>
        <v>0</v>
      </c>
      <c r="AHR58" s="248">
        <f>IF(AHR$6=$AEO$5,成绩录入!EE61,0)</f>
        <v>0</v>
      </c>
      <c r="AHS58" s="248">
        <f>IF(AHS$6=$AEO$5,成绩录入!EF61,0)</f>
        <v>0</v>
      </c>
      <c r="AHT58" s="248">
        <f>IF(AHT$6=$AEO$5,成绩录入!EG61,0)</f>
        <v>0</v>
      </c>
      <c r="AHU58" s="248">
        <f>IF(AHU$6=$AEO$5,成绩录入!EH61,0)</f>
        <v>0</v>
      </c>
      <c r="AHV58" s="248">
        <f>IF(AHV$6=$AEO$5,成绩录入!EI61,0)</f>
        <v>0</v>
      </c>
      <c r="AHW58" s="248">
        <f>IF(AHW$6=$AEO$5,成绩录入!EJ61,0)</f>
        <v>0</v>
      </c>
      <c r="AHX58" s="248">
        <f>IF(AHX$6=$AEO$5,成绩录入!EK61,0)</f>
        <v>0</v>
      </c>
      <c r="AHY58" s="248">
        <f>IF(AHY$6=$AEO$5,成绩录入!EL61,0)</f>
        <v>0</v>
      </c>
      <c r="AHZ58" s="248">
        <f>IF(AHZ$6=$AEO$5,成绩录入!EM61,0)</f>
        <v>0</v>
      </c>
      <c r="AIA58" s="248">
        <f>IF(AIA$6=$AEO$5,成绩录入!EN61,0)</f>
        <v>0</v>
      </c>
      <c r="AIB58" s="248">
        <f>IF(AIB$6=$AEO$5,成绩录入!EO61,0)</f>
        <v>0</v>
      </c>
      <c r="AIC58" s="248">
        <f>IF(AIC$6=$AEO$5,成绩录入!EP61,0)</f>
        <v>0</v>
      </c>
      <c r="AID58" s="248">
        <f>IF(AID$6=$AEO$5,成绩录入!EQ61,0)</f>
        <v>0</v>
      </c>
      <c r="AIE58" s="248">
        <f>IF(AIE$6=$AEO$5,成绩录入!ER61,0)</f>
        <v>0</v>
      </c>
      <c r="AIF58" s="248">
        <f>IF(AIF$6=$AEO$5,成绩录入!ES61,0)</f>
        <v>0</v>
      </c>
      <c r="AIG58" s="248">
        <f>IF(AIG$6=$AEO$5,成绩录入!ET61,0)</f>
        <v>0</v>
      </c>
      <c r="AIH58" s="248">
        <f>IF(AIH$6=$AEO$5,成绩录入!EU61,0)</f>
        <v>0</v>
      </c>
      <c r="AII58" s="248">
        <f>IF(AII$6=$AEO$5,成绩录入!EV61,0)</f>
        <v>0</v>
      </c>
      <c r="AIJ58" s="248">
        <f>IF(AIJ$6=$AEO$5,成绩录入!EW61,0)</f>
        <v>0</v>
      </c>
      <c r="AIK58" s="248">
        <f>IF(AIK$6=$AEO$5,成绩录入!EX61,0)</f>
        <v>0</v>
      </c>
      <c r="AIL58" s="218">
        <f t="shared" si="35"/>
        <v>0</v>
      </c>
      <c r="AIN58" s="214" t="str">
        <f>初始录入!A63</f>
        <v/>
      </c>
      <c r="AIO58" s="215">
        <f>初始录入!B63</f>
        <v>0</v>
      </c>
      <c r="AIP58" s="216">
        <f>初始录入!C63</f>
        <v>0</v>
      </c>
      <c r="AIQ58" s="314">
        <f>IF(平时!D56&lt;&gt;"",平时!D56,0)</f>
        <v>0</v>
      </c>
      <c r="AIR58" s="324" t="str">
        <f t="shared" si="89"/>
        <v/>
      </c>
      <c r="AIS58" s="314">
        <f>IF(过程!D56&lt;&gt;"",过程!D56,0)</f>
        <v>0</v>
      </c>
      <c r="AIT58" s="324" t="str">
        <f t="shared" si="90"/>
        <v/>
      </c>
      <c r="AIU58" s="216">
        <f>IF(期末!D56&lt;&gt;"",期末!D56,0)</f>
        <v>0</v>
      </c>
      <c r="AIV58" s="324" t="str">
        <f t="shared" si="91"/>
        <v/>
      </c>
      <c r="AIW58" s="325">
        <f t="shared" si="92"/>
        <v>0</v>
      </c>
      <c r="AIX58" s="314">
        <f>IF(平时!E56&lt;&gt;"",平时!E56,0)</f>
        <v>0</v>
      </c>
      <c r="AIY58" s="324" t="str">
        <f t="shared" si="93"/>
        <v/>
      </c>
      <c r="AIZ58" s="314">
        <f>IF(过程!E56&lt;&gt;"",过程!E56,0)</f>
        <v>0</v>
      </c>
      <c r="AJA58" s="324" t="str">
        <f t="shared" si="94"/>
        <v/>
      </c>
      <c r="AJB58" s="216">
        <f>IF(期末!E56&lt;&gt;"",期末!E56,0)</f>
        <v>0</v>
      </c>
      <c r="AJC58" s="324" t="str">
        <f t="shared" si="95"/>
        <v/>
      </c>
      <c r="AJD58" s="325">
        <f t="shared" si="96"/>
        <v>0</v>
      </c>
      <c r="AJE58" s="314">
        <f>IF(平时!F56&lt;&gt;"",平时!F56,0)</f>
        <v>0</v>
      </c>
      <c r="AJF58" s="324" t="str">
        <f t="shared" si="97"/>
        <v/>
      </c>
      <c r="AJG58" s="314">
        <f>IF(过程!F56&lt;&gt;"",过程!F56,0)</f>
        <v>0</v>
      </c>
      <c r="AJH58" s="324" t="str">
        <f t="shared" si="98"/>
        <v/>
      </c>
      <c r="AJI58" s="216">
        <f>IF(期末!F56&lt;&gt;"",期末!F56,0)</f>
        <v>0</v>
      </c>
      <c r="AJJ58" s="324" t="str">
        <f t="shared" si="99"/>
        <v/>
      </c>
      <c r="AJK58" s="325">
        <f t="shared" si="100"/>
        <v>0</v>
      </c>
      <c r="AJL58" s="314">
        <f>IF(平时!G56&lt;&gt;"",平时!G56,0)</f>
        <v>0</v>
      </c>
      <c r="AJM58" s="324" t="str">
        <f t="shared" si="101"/>
        <v/>
      </c>
      <c r="AJN58" s="314">
        <f>IF(过程!G56&lt;&gt;"",过程!G56,0)</f>
        <v>0</v>
      </c>
      <c r="AJO58" s="324" t="str">
        <f t="shared" si="102"/>
        <v/>
      </c>
      <c r="AJP58" s="216">
        <f>IF(期末!G56&lt;&gt;"",期末!G56,0)</f>
        <v>0</v>
      </c>
      <c r="AJQ58" s="324" t="str">
        <f t="shared" si="103"/>
        <v/>
      </c>
      <c r="AJR58" s="325">
        <f t="shared" si="104"/>
        <v>0</v>
      </c>
      <c r="AJS58" s="314">
        <f>IF(平时!H56&lt;&gt;"",平时!H56,0)</f>
        <v>0</v>
      </c>
      <c r="AJT58" s="324" t="str">
        <f t="shared" si="105"/>
        <v/>
      </c>
      <c r="AJU58" s="314">
        <f>IF(过程!H56&lt;&gt;"",过程!H56,0)</f>
        <v>0</v>
      </c>
      <c r="AJV58" s="324" t="str">
        <f t="shared" si="106"/>
        <v/>
      </c>
      <c r="AJW58" s="216">
        <f>IF(期末!H56&lt;&gt;"",期末!H56,0)</f>
        <v>0</v>
      </c>
      <c r="AJX58" s="324" t="str">
        <f t="shared" si="107"/>
        <v/>
      </c>
      <c r="AJY58" s="326">
        <f t="shared" si="108"/>
        <v>0</v>
      </c>
      <c r="AKA58" s="216" t="str">
        <f>初始录入!A63</f>
        <v/>
      </c>
      <c r="AKB58" s="216">
        <f>初始录入!B63</f>
        <v>0</v>
      </c>
      <c r="AKC58" s="216">
        <f>初始录入!C63</f>
        <v>0</v>
      </c>
      <c r="AKD58" s="327" t="str">
        <f>IF(初始录入!$E63=初始录入!$K$2,达成度!$D71,"")</f>
        <v/>
      </c>
      <c r="AKE58" s="327" t="str">
        <f>IF(初始录入!$E63=初始录入!$K$3,达成度!D71,"")</f>
        <v/>
      </c>
      <c r="AKF58" s="216" t="str">
        <f>IF(初始录入!$E63=初始录入!$K$4,达成度!D71,"")</f>
        <v/>
      </c>
      <c r="AKG58" s="216" t="str">
        <f>IF(初始录入!$E63=初始录入!$K$5,达成度!D71,"")</f>
        <v/>
      </c>
      <c r="AKH58" s="327" t="str">
        <f>IF(初始录入!$E63=初始录入!$K$2,达成度!E71,"")</f>
        <v/>
      </c>
      <c r="AKI58" s="327" t="str">
        <f>IF(初始录入!$E63=初始录入!$K$3,达成度!E71,"")</f>
        <v/>
      </c>
      <c r="AKJ58" s="216" t="str">
        <f>IF(初始录入!$E63=初始录入!$K$4,达成度!E71,"")</f>
        <v/>
      </c>
      <c r="AKK58" s="216" t="str">
        <f>IF(初始录入!$E63=初始录入!$K$5,达成度!E71,"")</f>
        <v/>
      </c>
      <c r="AKL58" s="327" t="str">
        <f>IF(初始录入!$E63=初始录入!$K$2,达成度!F71,"")</f>
        <v/>
      </c>
      <c r="AKM58" s="327" t="str">
        <f>IF(初始录入!$E63=初始录入!$K$3,达成度!F71,"")</f>
        <v/>
      </c>
      <c r="AKN58" s="216" t="str">
        <f>IF(初始录入!$E63=初始录入!$K$4,达成度!F71,"")</f>
        <v/>
      </c>
      <c r="AKO58" s="216" t="str">
        <f>IF(初始录入!$E63=初始录入!$K$5,达成度!F71,"")</f>
        <v/>
      </c>
      <c r="AKP58" s="327" t="str">
        <f>IF(初始录入!$E63=初始录入!$K$2,达成度!H71,"")</f>
        <v/>
      </c>
      <c r="AKQ58" s="327" t="str">
        <f>IF(初始录入!$E63=初始录入!$K$3,达成度!H71,"")</f>
        <v/>
      </c>
      <c r="AKR58" s="216" t="str">
        <f>IF(初始录入!$E63=初始录入!$K$4,达成度!H71,"")</f>
        <v/>
      </c>
      <c r="AKS58" s="216" t="str">
        <f>IF(初始录入!$E63=初始录入!$K$5,达成度!H71,"")</f>
        <v/>
      </c>
      <c r="AKT58" s="327" t="str">
        <f>IF(初始录入!$E63=初始录入!$K$2,达成度!I71,"")</f>
        <v/>
      </c>
      <c r="AKU58" s="327" t="str">
        <f>IF(初始录入!$E63=初始录入!$K$3,达成度!I71,"")</f>
        <v/>
      </c>
      <c r="AKV58" s="216" t="str">
        <f>IF(初始录入!$E63=初始录入!$K$4,达成度!I71,"")</f>
        <v/>
      </c>
      <c r="AKW58" s="216" t="str">
        <f>IF(初始录入!$E63=初始录入!$K$5,达成度!I71,"")</f>
        <v/>
      </c>
      <c r="AKX58" s="327" t="str">
        <f>IF(初始录入!$E63=初始录入!$K$2,达成度!J71,"")</f>
        <v/>
      </c>
      <c r="AKY58" s="327" t="str">
        <f>IF(初始录入!$E63=初始录入!$K$3,达成度!J71,"")</f>
        <v/>
      </c>
      <c r="AKZ58" s="216" t="str">
        <f>IF(初始录入!$E63=初始录入!$K$4,达成度!J71,"")</f>
        <v/>
      </c>
      <c r="ALA58" s="216" t="str">
        <f>IF(初始录入!$E63=初始录入!$K$5,达成度!J71,"")</f>
        <v/>
      </c>
      <c r="ALB58" s="327" t="str">
        <f>IF(初始录入!$E63=初始录入!$K$2,达成度!L71,"")</f>
        <v/>
      </c>
      <c r="ALC58" s="327" t="str">
        <f>IF(初始录入!$E63=初始录入!$K$3,达成度!L71,"")</f>
        <v/>
      </c>
      <c r="ALD58" s="216" t="str">
        <f>IF(初始录入!$E63=初始录入!$K$4,达成度!L71,"")</f>
        <v/>
      </c>
      <c r="ALE58" s="216" t="str">
        <f>IF(初始录入!$E63=初始录入!$K$5,达成度!L71,"")</f>
        <v/>
      </c>
      <c r="ALF58" s="327" t="str">
        <f>IF(初始录入!$E63=初始录入!$K$2,达成度!M71,"")</f>
        <v/>
      </c>
      <c r="ALG58" s="327" t="str">
        <f>IF(初始录入!$E63=初始录入!$K$3,达成度!M71,"")</f>
        <v/>
      </c>
      <c r="ALH58" s="216" t="str">
        <f>IF(初始录入!$E63=初始录入!$K$4,达成度!M71,"")</f>
        <v/>
      </c>
      <c r="ALI58" s="216" t="str">
        <f>IF(初始录入!$E63=初始录入!$K$5,达成度!M71,"")</f>
        <v/>
      </c>
      <c r="ALJ58" s="327" t="str">
        <f>IF(初始录入!$E63=初始录入!$K$2,达成度!N71,"")</f>
        <v/>
      </c>
      <c r="ALK58" s="327" t="str">
        <f>IF(初始录入!$E63=初始录入!$K$3,达成度!N71,"")</f>
        <v/>
      </c>
      <c r="ALL58" s="216" t="str">
        <f>IF(初始录入!$E63=初始录入!$K$4,达成度!N71,"")</f>
        <v/>
      </c>
      <c r="ALM58" s="216" t="str">
        <f>IF(初始录入!$E63=初始录入!$K$5,达成度!N71,"")</f>
        <v/>
      </c>
      <c r="ALN58" s="327" t="str">
        <f>IF(初始录入!$E63=初始录入!$K$2,达成度!P71,"")</f>
        <v/>
      </c>
      <c r="ALO58" s="327" t="str">
        <f>IF(初始录入!$E63=初始录入!$K$3,达成度!P71,"")</f>
        <v/>
      </c>
      <c r="ALP58" s="216" t="str">
        <f>IF(初始录入!$E63=初始录入!$K$4,达成度!P71,"")</f>
        <v/>
      </c>
      <c r="ALQ58" s="216" t="str">
        <f>IF(初始录入!$E63=初始录入!$K$5,达成度!P71,"")</f>
        <v/>
      </c>
      <c r="ALR58" s="327" t="str">
        <f>IF(初始录入!$E63=初始录入!$K$2,达成度!Q71,"")</f>
        <v/>
      </c>
      <c r="ALS58" s="327" t="str">
        <f>IF(初始录入!$E63=初始录入!$K$3,达成度!Q71,"")</f>
        <v/>
      </c>
      <c r="ALT58" s="216" t="str">
        <f>IF(初始录入!$E63=初始录入!$K$4,达成度!Q71,"")</f>
        <v/>
      </c>
      <c r="ALU58" s="216" t="str">
        <f>IF(初始录入!$E63=初始录入!$K$5,达成度!Q71,"")</f>
        <v/>
      </c>
      <c r="ALV58" s="327" t="str">
        <f>IF(初始录入!$E63=初始录入!$K$2,达成度!R71,"")</f>
        <v/>
      </c>
      <c r="ALW58" s="327" t="str">
        <f>IF(初始录入!$E63=初始录入!$K$3,达成度!R71,"")</f>
        <v/>
      </c>
      <c r="ALX58" s="216" t="str">
        <f>IF(初始录入!$E63=初始录入!$K$4,达成度!R71,"")</f>
        <v/>
      </c>
      <c r="ALY58" s="216"/>
      <c r="ALZ58" s="327" t="str">
        <f>IF(初始录入!$E63=初始录入!$K$2,达成度!T71,"")</f>
        <v/>
      </c>
      <c r="AMA58" s="327" t="str">
        <f>IF(初始录入!$E63=初始录入!$K$3,达成度!T71,"")</f>
        <v/>
      </c>
      <c r="AMB58" s="216" t="str">
        <f>IF(初始录入!$E63=初始录入!$K$4,达成度!T71,"")</f>
        <v/>
      </c>
      <c r="AMC58" s="216" t="str">
        <f>IF(初始录入!$E63=初始录入!$K$5,达成度!T71,"")</f>
        <v/>
      </c>
      <c r="AMD58" s="327" t="str">
        <f>IF(初始录入!$E63=初始录入!$K$2,达成度!U71,"")</f>
        <v/>
      </c>
      <c r="AME58" s="327" t="str">
        <f>IF(初始录入!$E63=初始录入!$K$3,达成度!U71,"")</f>
        <v/>
      </c>
      <c r="AMF58" s="216" t="str">
        <f>IF(初始录入!$E63=初始录入!$K$4,达成度!U71,"")</f>
        <v/>
      </c>
      <c r="AMG58" s="216" t="str">
        <f>IF(初始录入!$E63=初始录入!$K$5,达成度!U71,"")</f>
        <v/>
      </c>
      <c r="AMH58" s="327" t="str">
        <f>IF(初始录入!$E63=初始录入!$K$2,达成度!V71,"")</f>
        <v/>
      </c>
      <c r="AMI58" s="327" t="str">
        <f>IF(初始录入!$E63=初始录入!$K$3,达成度!V71,"")</f>
        <v/>
      </c>
      <c r="AMJ58" s="216" t="str">
        <f>IF(初始录入!$E63=初始录入!$K$4,达成度!W71,"")</f>
        <v/>
      </c>
      <c r="AMK58" s="216" t="str">
        <f>IF(初始录入!$E63=初始录入!$K$5,达成度!W71,"")</f>
        <v/>
      </c>
      <c r="AMM58" s="215">
        <f t="shared" si="114"/>
        <v>51</v>
      </c>
      <c r="AMN58" s="222" t="str">
        <f t="shared" si="109"/>
        <v/>
      </c>
      <c r="AMO58" s="325" t="str">
        <f>IF($AMM58&lt;=$H$7,INDEX(达成度!$G$21:$G$170,$AMM58,1),"")</f>
        <v/>
      </c>
      <c r="AMP58" s="325" t="str">
        <f>IF($AMM58&lt;=$H$7,INDEX(达成度!$K$21:$K$170,$AMM58,1),"")</f>
        <v/>
      </c>
      <c r="AMQ58" s="325" t="str">
        <f>IF($AMM58&lt;=$H$7,INDEX(达成度!$O$21:$O$170,$AMM58,1),"")</f>
        <v/>
      </c>
      <c r="AMR58" s="325" t="str">
        <f>IF($AMM58&lt;=$H$7,INDEX(达成度!$S$21:$S$170,$AMM58,1),"")</f>
        <v/>
      </c>
      <c r="AMS58" s="326" t="str">
        <f>IF($AMM58&lt;=$H$7,INDEX(达成度!$W$21:$W$170,$AMM58,1),"")</f>
        <v/>
      </c>
      <c r="AMT58" s="328"/>
      <c r="AMU58" s="336"/>
      <c r="AMV58" s="222" t="str">
        <f t="shared" si="110"/>
        <v/>
      </c>
      <c r="AMW58" s="325" t="str">
        <f>IF($AMM58&lt;=$I$7,INDEX(达成度!$G$21:$G$170,$AMM58+$H$7,1),"")</f>
        <v/>
      </c>
      <c r="AMX58" s="325" t="str">
        <f>IF($AMM58&lt;=$I$7,INDEX(达成度!$K$21:$K$170,$AMM58+$H$7,1),"")</f>
        <v/>
      </c>
      <c r="AMY58" s="325" t="str">
        <f>IF($AMM58&lt;=$I$7,INDEX(达成度!$O$21:$O$170,$AMM58+$H$7,1),"")</f>
        <v/>
      </c>
      <c r="AMZ58" s="325" t="str">
        <f>IF($AMM58&lt;=$I$7,INDEX(达成度!$S$21:$S$170,$AMM58+$H$7,1),"")</f>
        <v/>
      </c>
      <c r="ANA58" s="326" t="str">
        <f>IF($AMM58&lt;=$I$7,INDEX(达成度!$W$21:$W$170,$AMM58+$H$7,1),"")</f>
        <v/>
      </c>
      <c r="ANB58" s="206"/>
      <c r="ANC58" s="215"/>
      <c r="AND58" s="216" t="str">
        <f t="shared" si="111"/>
        <v/>
      </c>
      <c r="ANE58" s="325" t="str">
        <f>IF($AMM58&lt;=$J$7,INDEX(达成度!$G$21:$G$170,$AMM58+$H$7+$I$7,1),"")</f>
        <v/>
      </c>
      <c r="ANF58" s="325" t="str">
        <f>IF($AMM58&lt;=$J$7,INDEX(达成度!$K$21:$K$170,$AMM58+$H$7+$I$7,1),"")</f>
        <v/>
      </c>
      <c r="ANG58" s="325" t="str">
        <f>IF($AMM58&lt;=$J$7,INDEX(达成度!$O$21:$O$170,$AMM58+$H$7+$I$7,1),"")</f>
        <v/>
      </c>
      <c r="ANH58" s="325" t="str">
        <f>IF($AMM58&lt;=$J$7,INDEX(达成度!$S$21:$S$170,$AMM58+$H$7+$I$7,1),"")</f>
        <v/>
      </c>
      <c r="ANI58" s="326" t="str">
        <f>IF($AMM58&lt;=$J$7,INDEX(达成度!$W$21:$W$170,$AMM58+$H$7+$I$7,1),"")</f>
        <v/>
      </c>
      <c r="ANK58" s="215"/>
      <c r="ANL58" s="216" t="str">
        <f t="shared" si="112"/>
        <v/>
      </c>
      <c r="ANM58" s="325" t="str">
        <f>IF($AMM58&lt;=$K$7,INDEX(达成度!$G$21:$G$170,$AMM58+$H$7+$I$7+$J$7,1),"")</f>
        <v/>
      </c>
      <c r="ANN58" s="325" t="str">
        <f>IF($AMM58&lt;=$K$7,INDEX(达成度!$K$21:$K$170,$AMM58+$H$7+$I$7+$J$7,1),"")</f>
        <v/>
      </c>
      <c r="ANO58" s="325" t="str">
        <f>IF($AMM58&lt;=$K$7,INDEX(达成度!$O$21:$O$170,$AMM58+$H$7+$I$7+$J$7,1),"")</f>
        <v/>
      </c>
      <c r="ANP58" s="325" t="str">
        <f>IF($AMM58&lt;=$K$7,INDEX(达成度!$S$21:$S$170,$AMM58+$H$7+$I$7+$J$7,1),"")</f>
        <v/>
      </c>
      <c r="ANQ58" s="326" t="str">
        <f>IF($AMM58&lt;=$K$7,INDEX(达成度!$W$21:$W$170,$AMM58+$H$7+$I$7+$J$7,1),"")</f>
        <v/>
      </c>
    </row>
    <row r="59" ht="18" customHeight="1" spans="1:1024 1025:1057">
      <c r="A59" s="215" t="str">
        <f>初始录入!A64</f>
        <v/>
      </c>
      <c r="B59" s="216" t="str">
        <f>IF(初始录入!B64&lt;&gt;"",初始录入!B64,"")</f>
        <v/>
      </c>
      <c r="C59" s="216" t="str">
        <f>IF(初始录入!C64&lt;&gt;"",初始录入!C64,"")</f>
        <v/>
      </c>
      <c r="D59" s="216" t="str">
        <f>IF(初始录入!D64&lt;&gt;"",初始录入!D64,"")</f>
        <v/>
      </c>
      <c r="E59" s="218" t="str">
        <f>IF(初始录入!E64&lt;&gt;"",初始录入!E64,"")</f>
        <v/>
      </c>
      <c r="G59" s="330"/>
      <c r="H59" s="295">
        <f>IF(初始录入!E64=H$6,1,0)</f>
        <v>0</v>
      </c>
      <c r="I59" s="295">
        <f>IF(初始录入!E64=I$6,1,0)</f>
        <v>0</v>
      </c>
      <c r="J59" s="295">
        <f>IF(初始录入!E64=J$6,1,0)</f>
        <v>0</v>
      </c>
      <c r="K59" s="321">
        <f>IF(初始录入!E64=K$6,1,0)</f>
        <v>0</v>
      </c>
      <c r="L59" s="28"/>
      <c r="M59" s="373" t="s">
        <v>184</v>
      </c>
      <c r="N59" s="277" t="s">
        <v>197</v>
      </c>
      <c r="O59" s="277" t="s">
        <v>198</v>
      </c>
      <c r="P59" s="277" t="s">
        <v>199</v>
      </c>
      <c r="Q59" s="277" t="s">
        <v>200</v>
      </c>
      <c r="R59" s="277" t="s">
        <v>201</v>
      </c>
      <c r="S59" s="277" t="s">
        <v>202</v>
      </c>
      <c r="T59" s="277" t="s">
        <v>203</v>
      </c>
      <c r="U59" s="278" t="s">
        <v>204</v>
      </c>
      <c r="V59" s="278" t="s">
        <v>205</v>
      </c>
      <c r="X59" s="28"/>
      <c r="Y59" s="294">
        <v>100</v>
      </c>
      <c r="Z59" s="295">
        <f>成绩录入!$F$7</f>
        <v>0</v>
      </c>
      <c r="AA59" s="295">
        <f>成绩录入!F62</f>
        <v>0</v>
      </c>
      <c r="AB59" s="296">
        <f>IF(初始录入!$M$7&lt;&gt;"",IF(成绩录入!$F$7&lt;&gt;"",IF(初始录入!$P$7="次数",AA59/Z59*Y59,成绩录入!F62),0),0)</f>
        <v>0</v>
      </c>
      <c r="AC59" s="297">
        <f t="shared" si="161"/>
        <v>0</v>
      </c>
      <c r="AD59" s="297">
        <f t="shared" si="162"/>
        <v>0</v>
      </c>
      <c r="AE59" s="297">
        <f t="shared" si="163"/>
        <v>0</v>
      </c>
      <c r="AF59" s="297">
        <f t="shared" si="164"/>
        <v>0</v>
      </c>
      <c r="AG59" s="297">
        <f t="shared" si="165"/>
        <v>0</v>
      </c>
      <c r="AH59" s="298">
        <f t="shared" si="37"/>
        <v>0</v>
      </c>
      <c r="AI59" s="28"/>
      <c r="AJ59" s="260">
        <f>成绩录入!I62</f>
        <v>0</v>
      </c>
      <c r="AK59" s="248">
        <f>成绩录入!J62</f>
        <v>0</v>
      </c>
      <c r="AL59" s="248">
        <f>成绩录入!K62</f>
        <v>0</v>
      </c>
      <c r="AM59" s="248">
        <f>成绩录入!L62</f>
        <v>0</v>
      </c>
      <c r="AN59" s="248">
        <f>成绩录入!M62</f>
        <v>0</v>
      </c>
      <c r="AO59" s="298">
        <f t="shared" si="38"/>
        <v>0</v>
      </c>
      <c r="AP59" s="299"/>
      <c r="AQ59" s="260">
        <f>成绩录入!I62</f>
        <v>0</v>
      </c>
      <c r="AR59" s="248">
        <f>成绩录入!J62</f>
        <v>0</v>
      </c>
      <c r="AS59" s="248">
        <f>成绩录入!K62</f>
        <v>0</v>
      </c>
      <c r="AT59" s="248">
        <f>成绩录入!L62</f>
        <v>0</v>
      </c>
      <c r="AU59" s="248">
        <f>成绩录入!M62</f>
        <v>0</v>
      </c>
      <c r="AV59" s="298">
        <f t="shared" si="39"/>
        <v>0</v>
      </c>
      <c r="AW59" s="299"/>
      <c r="AX59" s="260">
        <f>成绩录入!I62</f>
        <v>0</v>
      </c>
      <c r="AY59" s="248">
        <f>成绩录入!J62</f>
        <v>0</v>
      </c>
      <c r="AZ59" s="248">
        <f>成绩录入!K62</f>
        <v>0</v>
      </c>
      <c r="BA59" s="248">
        <f>成绩录入!L62</f>
        <v>0</v>
      </c>
      <c r="BB59" s="248">
        <f>成绩录入!M62</f>
        <v>0</v>
      </c>
      <c r="BC59" s="298">
        <f t="shared" si="40"/>
        <v>0</v>
      </c>
      <c r="BD59" s="299"/>
      <c r="BE59" s="260">
        <f>成绩录入!I62</f>
        <v>0</v>
      </c>
      <c r="BF59" s="248">
        <f>成绩录入!J62</f>
        <v>0</v>
      </c>
      <c r="BG59" s="248">
        <f>成绩录入!K62</f>
        <v>0</v>
      </c>
      <c r="BH59" s="248">
        <f>成绩录入!L62</f>
        <v>0</v>
      </c>
      <c r="BI59" s="248">
        <f>成绩录入!M62</f>
        <v>0</v>
      </c>
      <c r="BJ59" s="298">
        <f t="shared" si="41"/>
        <v>0</v>
      </c>
      <c r="BK59" s="299"/>
      <c r="BL59" s="260">
        <f>成绩录入!I62</f>
        <v>0</v>
      </c>
      <c r="BM59" s="248">
        <f>成绩录入!J62</f>
        <v>0</v>
      </c>
      <c r="BN59" s="248">
        <f>成绩录入!K62</f>
        <v>0</v>
      </c>
      <c r="BO59" s="248">
        <f>成绩录入!L62</f>
        <v>0</v>
      </c>
      <c r="BP59" s="248">
        <f>成绩录入!M62</f>
        <v>0</v>
      </c>
      <c r="BQ59" s="298">
        <f t="shared" si="42"/>
        <v>0</v>
      </c>
      <c r="BR59" s="300"/>
      <c r="BS59" s="260">
        <f>成绩录入!P62</f>
        <v>0</v>
      </c>
      <c r="BT59" s="248">
        <f>成绩录入!Q62</f>
        <v>0</v>
      </c>
      <c r="BU59" s="248">
        <f>成绩录入!R62</f>
        <v>0</v>
      </c>
      <c r="BV59" s="248">
        <f>成绩录入!S62</f>
        <v>0</v>
      </c>
      <c r="BW59" s="248">
        <f>成绩录入!T62</f>
        <v>0</v>
      </c>
      <c r="BX59" s="248">
        <f>成绩录入!U62</f>
        <v>0</v>
      </c>
      <c r="BY59" s="248">
        <f>成绩录入!V62</f>
        <v>0</v>
      </c>
      <c r="BZ59" s="248">
        <f>成绩录入!W62</f>
        <v>0</v>
      </c>
      <c r="CA59" s="248">
        <f>成绩录入!X62</f>
        <v>0</v>
      </c>
      <c r="CB59" s="248">
        <f>成绩录入!Y62</f>
        <v>0</v>
      </c>
      <c r="CC59" s="298">
        <f t="shared" si="43"/>
        <v>0</v>
      </c>
      <c r="CD59" s="299"/>
      <c r="CE59" s="260">
        <f>成绩录入!P62</f>
        <v>0</v>
      </c>
      <c r="CF59" s="248">
        <f>成绩录入!Q62</f>
        <v>0</v>
      </c>
      <c r="CG59" s="248">
        <f>成绩录入!R62</f>
        <v>0</v>
      </c>
      <c r="CH59" s="248">
        <f>成绩录入!S62</f>
        <v>0</v>
      </c>
      <c r="CI59" s="248">
        <f>成绩录入!T62</f>
        <v>0</v>
      </c>
      <c r="CJ59" s="248">
        <f>成绩录入!U62</f>
        <v>0</v>
      </c>
      <c r="CK59" s="248">
        <f>成绩录入!V62</f>
        <v>0</v>
      </c>
      <c r="CL59" s="248">
        <f>成绩录入!W62</f>
        <v>0</v>
      </c>
      <c r="CM59" s="248">
        <f>成绩录入!X62</f>
        <v>0</v>
      </c>
      <c r="CN59" s="248">
        <f>成绩录入!Y62</f>
        <v>0</v>
      </c>
      <c r="CO59" s="298">
        <f t="shared" si="44"/>
        <v>0</v>
      </c>
      <c r="CP59" s="299"/>
      <c r="CQ59" s="260">
        <f>成绩录入!P62</f>
        <v>0</v>
      </c>
      <c r="CR59" s="248">
        <f>成绩录入!Q62</f>
        <v>0</v>
      </c>
      <c r="CS59" s="248">
        <f>成绩录入!R62</f>
        <v>0</v>
      </c>
      <c r="CT59" s="248">
        <f>成绩录入!S62</f>
        <v>0</v>
      </c>
      <c r="CU59" s="248">
        <f>成绩录入!T62</f>
        <v>0</v>
      </c>
      <c r="CV59" s="248">
        <f>成绩录入!U62</f>
        <v>0</v>
      </c>
      <c r="CW59" s="248">
        <f>成绩录入!V62</f>
        <v>0</v>
      </c>
      <c r="CX59" s="248">
        <f>成绩录入!W62</f>
        <v>0</v>
      </c>
      <c r="CY59" s="248">
        <f>成绩录入!X62</f>
        <v>0</v>
      </c>
      <c r="CZ59" s="248">
        <f>成绩录入!Y62</f>
        <v>0</v>
      </c>
      <c r="DA59" s="298">
        <f t="shared" si="45"/>
        <v>0</v>
      </c>
      <c r="DB59" s="299"/>
      <c r="DC59" s="260">
        <f>成绩录入!P62</f>
        <v>0</v>
      </c>
      <c r="DD59" s="248">
        <f>成绩录入!Q62</f>
        <v>0</v>
      </c>
      <c r="DE59" s="248">
        <f>成绩录入!R62</f>
        <v>0</v>
      </c>
      <c r="DF59" s="248">
        <f>成绩录入!S62</f>
        <v>0</v>
      </c>
      <c r="DG59" s="248">
        <f>成绩录入!T62</f>
        <v>0</v>
      </c>
      <c r="DH59" s="248">
        <f>成绩录入!U62</f>
        <v>0</v>
      </c>
      <c r="DI59" s="248">
        <f>成绩录入!V62</f>
        <v>0</v>
      </c>
      <c r="DJ59" s="248">
        <f>成绩录入!W62</f>
        <v>0</v>
      </c>
      <c r="DK59" s="248">
        <f>成绩录入!X62</f>
        <v>0</v>
      </c>
      <c r="DL59" s="248">
        <f>成绩录入!Y62</f>
        <v>0</v>
      </c>
      <c r="DM59" s="298">
        <f t="shared" si="46"/>
        <v>0</v>
      </c>
      <c r="DN59" s="299"/>
      <c r="DO59" s="260">
        <f>成绩录入!P62</f>
        <v>0</v>
      </c>
      <c r="DP59" s="248">
        <f>成绩录入!Q62</f>
        <v>0</v>
      </c>
      <c r="DQ59" s="248">
        <f>成绩录入!R62</f>
        <v>0</v>
      </c>
      <c r="DR59" s="248">
        <f>成绩录入!S62</f>
        <v>0</v>
      </c>
      <c r="DS59" s="248">
        <f>成绩录入!T62</f>
        <v>0</v>
      </c>
      <c r="DT59" s="248">
        <f>成绩录入!U62</f>
        <v>0</v>
      </c>
      <c r="DU59" s="248">
        <f>成绩录入!V62</f>
        <v>0</v>
      </c>
      <c r="DV59" s="248">
        <f>成绩录入!W62</f>
        <v>0</v>
      </c>
      <c r="DW59" s="248">
        <f>成绩录入!X62</f>
        <v>0</v>
      </c>
      <c r="DX59" s="248">
        <f>成绩录入!Y62</f>
        <v>0</v>
      </c>
      <c r="DY59" s="298">
        <f t="shared" si="47"/>
        <v>0</v>
      </c>
      <c r="DZ59" s="299"/>
      <c r="EA59" s="301" t="e">
        <f t="shared" si="48"/>
        <v>#DIV/0!</v>
      </c>
      <c r="EB59" s="297" t="e">
        <f t="shared" si="49"/>
        <v>#DIV/0!</v>
      </c>
      <c r="EC59" s="297" t="e">
        <f t="shared" si="50"/>
        <v>#DIV/0!</v>
      </c>
      <c r="ED59" s="297" t="e">
        <f t="shared" si="51"/>
        <v>#DIV/0!</v>
      </c>
      <c r="EE59" s="297" t="e">
        <f t="shared" si="52"/>
        <v>#DIV/0!</v>
      </c>
      <c r="EF59" s="302" t="e">
        <f t="shared" si="53"/>
        <v>#DIV/0!</v>
      </c>
      <c r="EG59" s="303"/>
      <c r="EH59" s="304">
        <f t="shared" si="54"/>
        <v>0</v>
      </c>
      <c r="EI59" s="296">
        <f>成绩录入!I62</f>
        <v>0</v>
      </c>
      <c r="EJ59" s="296">
        <f>成绩录入!J62</f>
        <v>0</v>
      </c>
      <c r="EK59" s="296">
        <f>成绩录入!K62</f>
        <v>0</v>
      </c>
      <c r="EL59" s="296">
        <f>成绩录入!L62</f>
        <v>0</v>
      </c>
      <c r="EM59" s="296">
        <f>成绩录入!M62</f>
        <v>0</v>
      </c>
      <c r="EN59" s="296">
        <f>成绩录入!P62</f>
        <v>0</v>
      </c>
      <c r="EO59" s="296">
        <f>成绩录入!Q62</f>
        <v>0</v>
      </c>
      <c r="EP59" s="296">
        <f>成绩录入!R62</f>
        <v>0</v>
      </c>
      <c r="EQ59" s="296">
        <f>成绩录入!S62</f>
        <v>0</v>
      </c>
      <c r="ER59" s="296">
        <f>成绩录入!T62</f>
        <v>0</v>
      </c>
      <c r="ES59" s="296">
        <f>成绩录入!U62</f>
        <v>0</v>
      </c>
      <c r="ET59" s="296">
        <f>成绩录入!V62</f>
        <v>0</v>
      </c>
      <c r="EU59" s="296">
        <f>成绩录入!W62</f>
        <v>0</v>
      </c>
      <c r="EV59" s="296">
        <f>成绩录入!X62</f>
        <v>0</v>
      </c>
      <c r="EW59" s="302">
        <f>成绩录入!Y62</f>
        <v>0</v>
      </c>
      <c r="EX59" s="303"/>
      <c r="EY59" s="304" t="str">
        <f t="shared" si="170"/>
        <v/>
      </c>
      <c r="EZ59" s="296" t="str">
        <f t="shared" si="170"/>
        <v/>
      </c>
      <c r="FA59" s="296" t="str">
        <f t="shared" si="170"/>
        <v/>
      </c>
      <c r="FB59" s="296" t="str">
        <f t="shared" si="170"/>
        <v/>
      </c>
      <c r="FC59" s="302">
        <f>成绩录入!AB62</f>
        <v>0</v>
      </c>
      <c r="FD59" s="303"/>
      <c r="FE59" s="304" t="str">
        <f t="shared" si="56"/>
        <v>√</v>
      </c>
      <c r="FF59" s="296" t="str">
        <f t="shared" si="57"/>
        <v>√</v>
      </c>
      <c r="FG59" s="296" t="str">
        <f t="shared" si="58"/>
        <v>√</v>
      </c>
      <c r="FH59" s="296" t="str">
        <f t="shared" si="59"/>
        <v>√</v>
      </c>
      <c r="FI59" s="302" t="str">
        <f t="shared" si="60"/>
        <v>√</v>
      </c>
      <c r="FJ59" s="299"/>
      <c r="FK59" s="260">
        <f>成绩录入!AB62</f>
        <v>0</v>
      </c>
      <c r="FL59" s="248">
        <f>成绩录入!AC62</f>
        <v>0</v>
      </c>
      <c r="FM59" s="248">
        <f>成绩录入!AD62</f>
        <v>0</v>
      </c>
      <c r="FN59" s="248">
        <f>成绩录入!AE62</f>
        <v>0</v>
      </c>
      <c r="FO59" s="248">
        <f>成绩录入!AF62</f>
        <v>0</v>
      </c>
      <c r="FP59" s="248">
        <f>成绩录入!AG62</f>
        <v>0</v>
      </c>
      <c r="FQ59" s="298">
        <f t="shared" si="61"/>
        <v>0</v>
      </c>
      <c r="FR59" s="299"/>
      <c r="FS59" s="260">
        <f>成绩录入!AB62</f>
        <v>0</v>
      </c>
      <c r="FT59" s="248">
        <f>成绩录入!AC62</f>
        <v>0</v>
      </c>
      <c r="FU59" s="248">
        <f>成绩录入!AD62</f>
        <v>0</v>
      </c>
      <c r="FV59" s="248">
        <f>成绩录入!AE62</f>
        <v>0</v>
      </c>
      <c r="FW59" s="248">
        <f>成绩录入!AF62</f>
        <v>0</v>
      </c>
      <c r="FX59" s="333">
        <f>成绩录入!AG62</f>
        <v>0</v>
      </c>
      <c r="FY59" s="298">
        <f t="shared" si="62"/>
        <v>0</v>
      </c>
      <c r="FZ59" s="299"/>
      <c r="GA59" s="260">
        <f>成绩录入!AB62</f>
        <v>0</v>
      </c>
      <c r="GB59" s="248">
        <f>成绩录入!AC62</f>
        <v>0</v>
      </c>
      <c r="GC59" s="248">
        <f>成绩录入!AD62</f>
        <v>0</v>
      </c>
      <c r="GD59" s="248">
        <f>成绩录入!AE62</f>
        <v>0</v>
      </c>
      <c r="GE59" s="248">
        <f>成绩录入!AF62</f>
        <v>0</v>
      </c>
      <c r="GF59" s="248">
        <f>成绩录入!AG62</f>
        <v>0</v>
      </c>
      <c r="GG59" s="298">
        <f t="shared" si="63"/>
        <v>0</v>
      </c>
      <c r="GH59" s="299"/>
      <c r="GI59" s="260">
        <f>成绩录入!AB62</f>
        <v>0</v>
      </c>
      <c r="GJ59" s="248">
        <f>成绩录入!AC62</f>
        <v>0</v>
      </c>
      <c r="GK59" s="248">
        <f>成绩录入!AD62</f>
        <v>0</v>
      </c>
      <c r="GL59" s="248">
        <f>成绩录入!AE62</f>
        <v>0</v>
      </c>
      <c r="GM59" s="248">
        <f>成绩录入!AF62</f>
        <v>0</v>
      </c>
      <c r="GN59" s="248">
        <f>成绩录入!AG62</f>
        <v>0</v>
      </c>
      <c r="GO59" s="298">
        <f t="shared" si="64"/>
        <v>0</v>
      </c>
      <c r="GP59" s="299"/>
      <c r="GQ59" s="260">
        <f>成绩录入!AB62</f>
        <v>0</v>
      </c>
      <c r="GR59" s="248">
        <f>成绩录入!AC62</f>
        <v>0</v>
      </c>
      <c r="GS59" s="248">
        <f>成绩录入!AD62</f>
        <v>0</v>
      </c>
      <c r="GT59" s="248">
        <f>成绩录入!AE62</f>
        <v>0</v>
      </c>
      <c r="GU59" s="248">
        <f>成绩录入!AF62</f>
        <v>0</v>
      </c>
      <c r="GV59" s="248">
        <f>成绩录入!AG62</f>
        <v>0</v>
      </c>
      <c r="GW59" s="298">
        <f t="shared" si="65"/>
        <v>0</v>
      </c>
      <c r="GX59" s="299"/>
      <c r="GY59" s="247">
        <f>成绩录入!AJ62</f>
        <v>0</v>
      </c>
      <c r="GZ59" s="248">
        <f>成绩录入!AK62</f>
        <v>0</v>
      </c>
      <c r="HA59" s="248">
        <f>成绩录入!AL62</f>
        <v>0</v>
      </c>
      <c r="HB59" s="248">
        <f>成绩录入!AM62</f>
        <v>0</v>
      </c>
      <c r="HC59" s="248">
        <f>成绩录入!AN62</f>
        <v>0</v>
      </c>
      <c r="HD59" s="248">
        <f>成绩录入!AO62</f>
        <v>0</v>
      </c>
      <c r="HE59" s="310">
        <f t="shared" si="171"/>
        <v>0</v>
      </c>
      <c r="HF59" s="299"/>
      <c r="HG59" s="247">
        <f>成绩录入!AJ62</f>
        <v>0</v>
      </c>
      <c r="HH59" s="248">
        <f>成绩录入!AK62</f>
        <v>0</v>
      </c>
      <c r="HI59" s="248">
        <f>成绩录入!AL62</f>
        <v>0</v>
      </c>
      <c r="HJ59" s="248">
        <f>成绩录入!AM62</f>
        <v>0</v>
      </c>
      <c r="HK59" s="248">
        <f>成绩录入!AN62</f>
        <v>0</v>
      </c>
      <c r="HL59" s="248">
        <f>成绩录入!AO62</f>
        <v>0</v>
      </c>
      <c r="HM59" s="310">
        <f t="shared" si="172"/>
        <v>0</v>
      </c>
      <c r="HN59" s="299"/>
      <c r="HO59" s="247">
        <f>成绩录入!AJ62</f>
        <v>0</v>
      </c>
      <c r="HP59" s="248">
        <f>成绩录入!AK62</f>
        <v>0</v>
      </c>
      <c r="HQ59" s="248">
        <f>成绩录入!AL62</f>
        <v>0</v>
      </c>
      <c r="HR59" s="248">
        <f>成绩录入!AM62</f>
        <v>0</v>
      </c>
      <c r="HS59" s="248">
        <f>成绩录入!AN62</f>
        <v>0</v>
      </c>
      <c r="HT59" s="248">
        <f>成绩录入!AO62</f>
        <v>0</v>
      </c>
      <c r="HU59" s="310">
        <f t="shared" si="173"/>
        <v>0</v>
      </c>
      <c r="HV59" s="299"/>
      <c r="HW59" s="247">
        <f>成绩录入!AJ62</f>
        <v>0</v>
      </c>
      <c r="HX59" s="248">
        <f>成绩录入!AK62</f>
        <v>0</v>
      </c>
      <c r="HY59" s="248">
        <f>成绩录入!AL62</f>
        <v>0</v>
      </c>
      <c r="HZ59" s="248">
        <f>成绩录入!AM62</f>
        <v>0</v>
      </c>
      <c r="IA59" s="248">
        <f>成绩录入!AN62</f>
        <v>0</v>
      </c>
      <c r="IB59" s="248">
        <f>成绩录入!AO62</f>
        <v>0</v>
      </c>
      <c r="IC59" s="310">
        <f t="shared" si="174"/>
        <v>0</v>
      </c>
      <c r="ID59" s="299"/>
      <c r="IE59" s="247">
        <f>成绩录入!AJ62</f>
        <v>0</v>
      </c>
      <c r="IF59" s="248">
        <f>成绩录入!AK62</f>
        <v>0</v>
      </c>
      <c r="IG59" s="248">
        <f>成绩录入!AL62</f>
        <v>0</v>
      </c>
      <c r="IH59" s="248">
        <f>成绩录入!AM62</f>
        <v>0</v>
      </c>
      <c r="II59" s="248">
        <f>成绩录入!AN62</f>
        <v>0</v>
      </c>
      <c r="IJ59" s="248">
        <f>成绩录入!AO62</f>
        <v>0</v>
      </c>
      <c r="IK59" s="310">
        <f t="shared" si="175"/>
        <v>0</v>
      </c>
      <c r="IL59" s="299"/>
      <c r="IM59" s="313" t="e">
        <f t="shared" si="71"/>
        <v>#DIV/0!</v>
      </c>
      <c r="IN59" s="314" t="e">
        <f t="shared" si="72"/>
        <v>#DIV/0!</v>
      </c>
      <c r="IO59" s="314" t="e">
        <f t="shared" si="73"/>
        <v>#DIV/0!</v>
      </c>
      <c r="IP59" s="314" t="e">
        <f t="shared" si="74"/>
        <v>#DIV/0!</v>
      </c>
      <c r="IQ59" s="314" t="e">
        <f t="shared" si="75"/>
        <v>#DIV/0!</v>
      </c>
      <c r="IR59" s="315" t="e">
        <f t="shared" si="76"/>
        <v>#DIV/0!</v>
      </c>
      <c r="IS59" s="316"/>
      <c r="IT59" s="214">
        <f>成绩录入!AR62</f>
        <v>0</v>
      </c>
      <c r="IU59" s="216">
        <f>成绩录入!AS62</f>
        <v>0</v>
      </c>
      <c r="IV59" s="216">
        <f>成绩录入!AT62</f>
        <v>0</v>
      </c>
      <c r="IW59" s="216">
        <f>成绩录入!AU62</f>
        <v>0</v>
      </c>
      <c r="IX59" s="216">
        <f>成绩录入!AV62</f>
        <v>0</v>
      </c>
      <c r="IY59" s="216">
        <f>成绩录入!AW62</f>
        <v>0</v>
      </c>
      <c r="IZ59" s="298">
        <f t="shared" si="77"/>
        <v>0</v>
      </c>
      <c r="JA59" s="299"/>
      <c r="JB59" s="317">
        <f>成绩录入!AR62</f>
        <v>0</v>
      </c>
      <c r="JC59" s="216">
        <f>成绩录入!AS62</f>
        <v>0</v>
      </c>
      <c r="JD59" s="216">
        <f>成绩录入!AT62</f>
        <v>0</v>
      </c>
      <c r="JE59" s="216">
        <f>成绩录入!AU62</f>
        <v>0</v>
      </c>
      <c r="JF59" s="216">
        <f>成绩录入!AV62</f>
        <v>0</v>
      </c>
      <c r="JG59" s="216">
        <f>成绩录入!AW62</f>
        <v>0</v>
      </c>
      <c r="JH59" s="298">
        <f t="shared" si="78"/>
        <v>0</v>
      </c>
      <c r="JI59" s="299"/>
      <c r="JJ59" s="248">
        <f>成绩录入!AR62</f>
        <v>0</v>
      </c>
      <c r="JK59" s="248">
        <f>成绩录入!AS62</f>
        <v>0</v>
      </c>
      <c r="JL59" s="248">
        <f>成绩录入!AT62</f>
        <v>0</v>
      </c>
      <c r="JM59" s="248">
        <f>成绩录入!AU62</f>
        <v>0</v>
      </c>
      <c r="JN59" s="248">
        <f>成绩录入!AV62</f>
        <v>0</v>
      </c>
      <c r="JO59" s="248">
        <f>成绩录入!AW62</f>
        <v>0</v>
      </c>
      <c r="JP59" s="298">
        <f t="shared" si="79"/>
        <v>0</v>
      </c>
      <c r="JQ59" s="299"/>
      <c r="JR59" s="308">
        <f>成绩录入!AR62</f>
        <v>0</v>
      </c>
      <c r="JS59" s="248">
        <f>成绩录入!AS62</f>
        <v>0</v>
      </c>
      <c r="JT59" s="248">
        <f>成绩录入!AT62</f>
        <v>0</v>
      </c>
      <c r="JU59" s="248">
        <f>成绩录入!AU62</f>
        <v>0</v>
      </c>
      <c r="JV59" s="248">
        <f>成绩录入!AV62</f>
        <v>0</v>
      </c>
      <c r="JW59" s="248">
        <f>成绩录入!AW62</f>
        <v>0</v>
      </c>
      <c r="JX59" s="298">
        <f t="shared" si="80"/>
        <v>0</v>
      </c>
      <c r="JY59" s="299"/>
      <c r="JZ59" s="308">
        <f>成绩录入!AR62</f>
        <v>0</v>
      </c>
      <c r="KA59" s="248">
        <f>成绩录入!AS62</f>
        <v>0</v>
      </c>
      <c r="KB59" s="248">
        <f>成绩录入!AT62</f>
        <v>0</v>
      </c>
      <c r="KC59" s="248">
        <f>成绩录入!AU62</f>
        <v>0</v>
      </c>
      <c r="KD59" s="248">
        <f>成绩录入!AV62</f>
        <v>0</v>
      </c>
      <c r="KE59" s="248">
        <f>成绩录入!AW62</f>
        <v>0</v>
      </c>
      <c r="KF59" s="298">
        <f t="shared" si="81"/>
        <v>0</v>
      </c>
      <c r="KG59" s="299"/>
      <c r="KH59" s="313">
        <f t="shared" si="166"/>
        <v>0</v>
      </c>
      <c r="KI59" s="314">
        <f t="shared" si="82"/>
        <v>0</v>
      </c>
      <c r="KJ59" s="314">
        <f t="shared" si="83"/>
        <v>0</v>
      </c>
      <c r="KK59" s="314">
        <f t="shared" si="84"/>
        <v>0</v>
      </c>
      <c r="KL59" s="314">
        <f t="shared" si="85"/>
        <v>0</v>
      </c>
      <c r="KM59" s="315">
        <f t="shared" si="86"/>
        <v>0</v>
      </c>
      <c r="KN59" s="90"/>
      <c r="KO59" s="294">
        <f>IF(总评!G57&lt;60,1,0)</f>
        <v>0</v>
      </c>
      <c r="KP59" s="295">
        <f t="shared" si="167"/>
        <v>0</v>
      </c>
      <c r="KQ59" s="295">
        <f t="shared" si="168"/>
        <v>0</v>
      </c>
      <c r="KR59" s="321">
        <f t="shared" si="169"/>
        <v>0</v>
      </c>
      <c r="KS59" s="321">
        <f t="shared" si="87"/>
        <v>0</v>
      </c>
      <c r="KT59" s="27"/>
      <c r="KU59" s="27"/>
      <c r="KV59" s="27"/>
      <c r="KW59" s="27"/>
      <c r="KX59" s="27"/>
      <c r="KY59" s="27"/>
      <c r="KZ59" s="27"/>
      <c r="LA59" s="27"/>
      <c r="LB59" s="27"/>
      <c r="LC59" s="27"/>
      <c r="OT59" s="247">
        <f>IF(OT$6=$OS$5,成绩录入!BC62,0)</f>
        <v>0</v>
      </c>
      <c r="OU59" s="248">
        <f>IF(OU$6=$OS$5,成绩录入!BD62,0)</f>
        <v>0</v>
      </c>
      <c r="OV59" s="248">
        <f>IF(OV$6=$OS$5,成绩录入!BE62,0)</f>
        <v>0</v>
      </c>
      <c r="OW59" s="248">
        <f>IF(OW$6=$OS$5,成绩录入!BF62,0)</f>
        <v>0</v>
      </c>
      <c r="OX59" s="248">
        <f>IF(OX$6=$OS$5,成绩录入!BG62,0)</f>
        <v>0</v>
      </c>
      <c r="OY59" s="248">
        <f>IF(OY$6=$OS$5,成绩录入!BH62,0)</f>
        <v>0</v>
      </c>
      <c r="OZ59" s="248">
        <f>IF(OZ$6=$OS$5,成绩录入!BI62,0)</f>
        <v>0</v>
      </c>
      <c r="PA59" s="248">
        <f>IF(PA$6=$OS$5,成绩录入!BJ62,0)</f>
        <v>0</v>
      </c>
      <c r="PB59" s="248">
        <f>IF(PB$6=$OS$5,成绩录入!BK62,0)</f>
        <v>0</v>
      </c>
      <c r="PC59" s="248">
        <f>IF(PC$6=$OS$5,成绩录入!BL62,0)</f>
        <v>0</v>
      </c>
      <c r="PD59" s="248">
        <f>IF(PD$6=$OS$5,成绩录入!BM62,0)</f>
        <v>0</v>
      </c>
      <c r="PE59" s="248">
        <f>IF(PE$6=$OS$5,成绩录入!BN62,0)</f>
        <v>0</v>
      </c>
      <c r="PF59" s="248">
        <f>IF(PF$6=$OS$5,成绩录入!BO62,0)</f>
        <v>0</v>
      </c>
      <c r="PG59" s="248">
        <f>IF(PG$6=$OS$5,成绩录入!BP62,0)</f>
        <v>0</v>
      </c>
      <c r="PH59" s="248">
        <f>IF(PH$6=$OS$5,成绩录入!BQ62,0)</f>
        <v>0</v>
      </c>
      <c r="PI59" s="248">
        <f>IF(PI$6=$OS$5,成绩录入!BR62,0)</f>
        <v>0</v>
      </c>
      <c r="PJ59" s="248">
        <f>IF(PJ$6=$OS$5,成绩录入!BS62,0)</f>
        <v>0</v>
      </c>
      <c r="PK59" s="248">
        <f>IF(PK$6=$OS$5,成绩录入!BT62,0)</f>
        <v>0</v>
      </c>
      <c r="PL59" s="248">
        <f>IF(PL$6=$OS$5,成绩录入!BU62,0)</f>
        <v>0</v>
      </c>
      <c r="PM59" s="248">
        <f>IF(PM$6=$OS$5,成绩录入!BV62,0)</f>
        <v>0</v>
      </c>
      <c r="PN59" s="248">
        <f>IF(PN$6=$OS$5,成绩录入!BW62,0)</f>
        <v>0</v>
      </c>
      <c r="PO59" s="248">
        <f>IF(PO$6=$OS$5,成绩录入!BX62,0)</f>
        <v>0</v>
      </c>
      <c r="PP59" s="248">
        <f>IF(PP$6=$OS$5,成绩录入!BY62,0)</f>
        <v>0</v>
      </c>
      <c r="PQ59" s="248">
        <f>IF(PQ$6=$OS$5,成绩录入!BZ62,0)</f>
        <v>0</v>
      </c>
      <c r="PR59" s="248">
        <f>IF(PR$6=$OS$5,成绩录入!CA62,0)</f>
        <v>0</v>
      </c>
      <c r="PS59" s="248">
        <f>IF(PS$6=$OS$5,成绩录入!CB62,0)</f>
        <v>0</v>
      </c>
      <c r="PT59" s="248">
        <f>IF(PT$6=$OS$5,成绩录入!CC62,0)</f>
        <v>0</v>
      </c>
      <c r="PU59" s="248">
        <f>IF(PU$6=$OS$5,成绩录入!CD62,0)</f>
        <v>0</v>
      </c>
      <c r="PV59" s="248">
        <f>IF(PV$6=$OS$5,成绩录入!CE62,0)</f>
        <v>0</v>
      </c>
      <c r="PW59" s="248">
        <f>IF(PW$6=$OS$5,成绩录入!CF62,0)</f>
        <v>0</v>
      </c>
      <c r="PX59" s="248">
        <f>IF(PX$6=$OS$5,成绩录入!CG62,0)</f>
        <v>0</v>
      </c>
      <c r="PY59" s="248">
        <f>IF(PY$6=$OS$5,成绩录入!CH62,0)</f>
        <v>0</v>
      </c>
      <c r="PZ59" s="248">
        <f>IF(PZ$6=$OS$5,成绩录入!CI62,0)</f>
        <v>0</v>
      </c>
      <c r="QA59" s="248">
        <f>IF(QA$6=$OS$5,成绩录入!CJ62,0)</f>
        <v>0</v>
      </c>
      <c r="QB59" s="248">
        <f>IF(QB$6=$OS$5,成绩录入!CK62,0)</f>
        <v>0</v>
      </c>
      <c r="QC59" s="248">
        <f>IF(QC$6=$OS$5,成绩录入!CL62,0)</f>
        <v>0</v>
      </c>
      <c r="QD59" s="248">
        <f>IF(QD$6=$OS$5,成绩录入!CM62,0)</f>
        <v>0</v>
      </c>
      <c r="QE59" s="248">
        <f>IF(QE$6=$OS$5,成绩录入!CN62,0)</f>
        <v>0</v>
      </c>
      <c r="QF59" s="248">
        <f>IF(QF$6=$OS$5,成绩录入!CO62,0)</f>
        <v>0</v>
      </c>
      <c r="QG59" s="248">
        <f>IF(QG$6=$OS$5,成绩录入!CP62,0)</f>
        <v>0</v>
      </c>
      <c r="QH59" s="248">
        <f>IF(QH$6=$OS$5,成绩录入!CQ62,0)</f>
        <v>0</v>
      </c>
      <c r="QI59" s="248">
        <f>IF(QI$6=$OS$5,成绩录入!CR62,0)</f>
        <v>0</v>
      </c>
      <c r="QJ59" s="248">
        <f>IF(QJ$6=$OS$5,成绩录入!CS62,0)</f>
        <v>0</v>
      </c>
      <c r="QK59" s="248">
        <f>IF(QK$6=$OS$5,成绩录入!CT62,0)</f>
        <v>0</v>
      </c>
      <c r="QL59" s="248">
        <f>IF(QL$6=$OS$5,成绩录入!CU62,0)</f>
        <v>0</v>
      </c>
      <c r="QM59" s="248">
        <f>IF(QM$6=$OS$5,成绩录入!CV62,0)</f>
        <v>0</v>
      </c>
      <c r="QN59" s="248">
        <f>IF(QN$6=$OS$5,成绩录入!CW62,0)</f>
        <v>0</v>
      </c>
      <c r="QO59" s="248">
        <f>IF(QO$6=$OS$5,成绩录入!CX62,0)</f>
        <v>0</v>
      </c>
      <c r="QP59" s="248">
        <f>IF(QP$6=$OS$5,成绩录入!CY62,0)</f>
        <v>0</v>
      </c>
      <c r="QQ59" s="248">
        <f>IF(QQ$6=$OS$5,成绩录入!CZ62,0)</f>
        <v>0</v>
      </c>
      <c r="QR59" s="248">
        <f>IF(QR$6=$OS$5,成绩录入!DA62,0)</f>
        <v>0</v>
      </c>
      <c r="QS59" s="248">
        <f>IF(QS$6=$OS$5,成绩录入!DB62,0)</f>
        <v>0</v>
      </c>
      <c r="QT59" s="248">
        <f>IF(QT$6=$OS$5,成绩录入!DC62,0)</f>
        <v>0</v>
      </c>
      <c r="QU59" s="248">
        <f>IF(QU$6=$OS$5,成绩录入!DD62,0)</f>
        <v>0</v>
      </c>
      <c r="QV59" s="248">
        <f>IF(QV$6=$OS$5,成绩录入!DE62,0)</f>
        <v>0</v>
      </c>
      <c r="QW59" s="248">
        <f>IF(QW$6=$OS$5,成绩录入!DF62,0)</f>
        <v>0</v>
      </c>
      <c r="QX59" s="248">
        <f>IF(QX$6=$OS$5,成绩录入!DG62,0)</f>
        <v>0</v>
      </c>
      <c r="QY59" s="248">
        <f>IF(QY$6=$OS$5,成绩录入!DH62,0)</f>
        <v>0</v>
      </c>
      <c r="QZ59" s="248">
        <f>IF(QZ$6=$OS$5,成绩录入!DI62,0)</f>
        <v>0</v>
      </c>
      <c r="RA59" s="248">
        <f>IF(RA$6=$OS$5,成绩录入!DJ62,0)</f>
        <v>0</v>
      </c>
      <c r="RB59" s="248">
        <f>IF(RB$6=$OS$5,成绩录入!DK62,0)</f>
        <v>0</v>
      </c>
      <c r="RC59" s="248">
        <f>IF(RC$6=$OS$5,成绩录入!DL62,0)</f>
        <v>0</v>
      </c>
      <c r="RD59" s="248">
        <f>IF(RD$6=$OS$5,成绩录入!DM62,0)</f>
        <v>0</v>
      </c>
      <c r="RE59" s="248">
        <f>IF(RE$6=$OS$5,成绩录入!DN62,0)</f>
        <v>0</v>
      </c>
      <c r="RF59" s="248">
        <f>IF(RF$6=$OS$5,成绩录入!DO62,0)</f>
        <v>0</v>
      </c>
      <c r="RG59" s="248">
        <f>IF(RG$6=$OS$5,成绩录入!DP62,0)</f>
        <v>0</v>
      </c>
      <c r="RH59" s="248">
        <f>IF(RH$6=$OS$5,成绩录入!DQ62,0)</f>
        <v>0</v>
      </c>
      <c r="RI59" s="248">
        <f>IF(RI$6=$OS$5,成绩录入!DR62,0)</f>
        <v>0</v>
      </c>
      <c r="RJ59" s="248">
        <f>IF(RJ$6=$OS$5,成绩录入!DS62,0)</f>
        <v>0</v>
      </c>
      <c r="RK59" s="248">
        <f>IF(RK$6=$OS$5,成绩录入!DT62,0)</f>
        <v>0</v>
      </c>
      <c r="RL59" s="248">
        <f>IF(RL$6=$OS$5,成绩录入!DU62,0)</f>
        <v>0</v>
      </c>
      <c r="RM59" s="248">
        <f>IF(RM$6=$OS$5,成绩录入!DV62,0)</f>
        <v>0</v>
      </c>
      <c r="RN59" s="248">
        <f>IF(RN$6=$OS$5,成绩录入!DW62,0)</f>
        <v>0</v>
      </c>
      <c r="RO59" s="248">
        <f>IF(RO$6=$OS$5,成绩录入!DX62,0)</f>
        <v>0</v>
      </c>
      <c r="RP59" s="248">
        <f>IF(RP$6=$OS$5,成绩录入!DY62,0)</f>
        <v>0</v>
      </c>
      <c r="RQ59" s="248">
        <f>IF(RQ$6=$OS$5,成绩录入!DZ62,0)</f>
        <v>0</v>
      </c>
      <c r="RR59" s="248">
        <f>IF(RR$6=$OS$5,成绩录入!EA62,0)</f>
        <v>0</v>
      </c>
      <c r="RS59" s="248">
        <f>IF(RS$6=$OS$5,成绩录入!EB62,0)</f>
        <v>0</v>
      </c>
      <c r="RT59" s="248">
        <f>IF(RT$6=$OS$5,成绩录入!EC62,0)</f>
        <v>0</v>
      </c>
      <c r="RU59" s="248">
        <f>IF(RU$6=$OS$5,成绩录入!ED62,0)</f>
        <v>0</v>
      </c>
      <c r="RV59" s="248">
        <f>IF(RV$6=$OS$5,成绩录入!EE62,0)</f>
        <v>0</v>
      </c>
      <c r="RW59" s="248">
        <f>IF(RW$6=$OS$5,成绩录入!EF62,0)</f>
        <v>0</v>
      </c>
      <c r="RX59" s="248">
        <f>IF(RX$6=$OS$5,成绩录入!EG62,0)</f>
        <v>0</v>
      </c>
      <c r="RY59" s="248">
        <f>IF(RY$6=$OS$5,成绩录入!EH62,0)</f>
        <v>0</v>
      </c>
      <c r="RZ59" s="248">
        <f>IF(RZ$6=$OS$5,成绩录入!EI62,0)</f>
        <v>0</v>
      </c>
      <c r="SA59" s="248">
        <f>IF(SA$6=$OS$5,成绩录入!EJ62,0)</f>
        <v>0</v>
      </c>
      <c r="SB59" s="248">
        <f>IF(SB$6=$OS$5,成绩录入!EK62,0)</f>
        <v>0</v>
      </c>
      <c r="SC59" s="248">
        <f>IF(SC$6=$OS$5,成绩录入!EL62,0)</f>
        <v>0</v>
      </c>
      <c r="SD59" s="248">
        <f>IF(SD$6=$OS$5,成绩录入!EM62,0)</f>
        <v>0</v>
      </c>
      <c r="SE59" s="248">
        <f>IF(SE$6=$OS$5,成绩录入!EN62,0)</f>
        <v>0</v>
      </c>
      <c r="SF59" s="248">
        <f>IF(SF$6=$OS$5,成绩录入!EO62,0)</f>
        <v>0</v>
      </c>
      <c r="SG59" s="248">
        <f>IF(SG$6=$OS$5,成绩录入!EP62,0)</f>
        <v>0</v>
      </c>
      <c r="SH59" s="248">
        <f>IF(SH$6=$OS$5,成绩录入!EQ62,0)</f>
        <v>0</v>
      </c>
      <c r="SI59" s="248">
        <f>IF(SI$6=$OS$5,成绩录入!ER62,0)</f>
        <v>0</v>
      </c>
      <c r="SJ59" s="248">
        <f>IF(SJ$6=$OS$5,成绩录入!ES62,0)</f>
        <v>0</v>
      </c>
      <c r="SK59" s="248">
        <f>IF(SK$6=$OS$5,成绩录入!ET62,0)</f>
        <v>0</v>
      </c>
      <c r="SL59" s="248">
        <f>IF(SL$6=$OS$5,成绩录入!EU62,0)</f>
        <v>0</v>
      </c>
      <c r="SM59" s="248">
        <f>IF(SM$6=$OS$5,成绩录入!EV62,0)</f>
        <v>0</v>
      </c>
      <c r="SN59" s="248">
        <f>IF(SN$6=$OS$5,成绩录入!EW62,0)</f>
        <v>0</v>
      </c>
      <c r="SO59" s="248">
        <f>IF(SO$6=$OS$5,成绩录入!EX62,0)</f>
        <v>0</v>
      </c>
      <c r="SP59" s="218">
        <f t="shared" si="88"/>
        <v>0</v>
      </c>
      <c r="SQ59" s="166"/>
      <c r="SR59" s="166"/>
      <c r="SS59" s="247">
        <f>IF(SS$6=$SR$5,成绩录入!BC62,0)</f>
        <v>0</v>
      </c>
      <c r="ST59" s="248">
        <f>IF(ST$6=$SR$5,成绩录入!BD62,0)</f>
        <v>0</v>
      </c>
      <c r="SU59" s="248">
        <f>IF(SU$6=$SR$5,成绩录入!BE62,0)</f>
        <v>0</v>
      </c>
      <c r="SV59" s="248">
        <f>IF(SV$6=$SR$5,成绩录入!BF62,0)</f>
        <v>0</v>
      </c>
      <c r="SW59" s="248">
        <f>IF(SW$6=$SR$5,成绩录入!BG62,0)</f>
        <v>0</v>
      </c>
      <c r="SX59" s="248">
        <f>IF(SX$6=$SR$5,成绩录入!BH62,0)</f>
        <v>0</v>
      </c>
      <c r="SY59" s="248">
        <f>IF(SY$6=$SR$5,成绩录入!BI62,0)</f>
        <v>0</v>
      </c>
      <c r="SZ59" s="248">
        <f>IF(SZ$6=$SR$5,成绩录入!BJ62,0)</f>
        <v>0</v>
      </c>
      <c r="TA59" s="248">
        <f>IF(TA$6=$SR$5,成绩录入!BK62,0)</f>
        <v>0</v>
      </c>
      <c r="TB59" s="248">
        <f>IF(TB$6=$SR$5,成绩录入!BL62,0)</f>
        <v>0</v>
      </c>
      <c r="TC59" s="248">
        <f>IF(TC$6=$SR$5,成绩录入!BM62,0)</f>
        <v>0</v>
      </c>
      <c r="TD59" s="248">
        <f>IF(TD$6=$SR$5,成绩录入!BN62,0)</f>
        <v>0</v>
      </c>
      <c r="TE59" s="248">
        <f>IF(TE$6=$SR$5,成绩录入!BO62,0)</f>
        <v>0</v>
      </c>
      <c r="TF59" s="248">
        <f>IF(TF$6=$SR$5,成绩录入!BP62,0)</f>
        <v>0</v>
      </c>
      <c r="TG59" s="248">
        <f>IF(TG$6=$SR$5,成绩录入!BQ62,0)</f>
        <v>0</v>
      </c>
      <c r="TH59" s="248">
        <f>IF(TH$6=$SR$5,成绩录入!BR62,0)</f>
        <v>0</v>
      </c>
      <c r="TI59" s="248">
        <f>IF(TI$6=$SR$5,成绩录入!BS62,0)</f>
        <v>0</v>
      </c>
      <c r="TJ59" s="248">
        <f>IF(TJ$6=$SR$5,成绩录入!BT62,0)</f>
        <v>0</v>
      </c>
      <c r="TK59" s="248">
        <f>IF(TK$6=$SR$5,成绩录入!BU62,0)</f>
        <v>0</v>
      </c>
      <c r="TL59" s="248">
        <f>IF(TL$6=$SR$5,成绩录入!BV62,0)</f>
        <v>0</v>
      </c>
      <c r="TM59" s="248">
        <f>IF(TM$6=$SR$5,成绩录入!BW62,0)</f>
        <v>0</v>
      </c>
      <c r="TN59" s="248">
        <f>IF(TN$6=$SR$5,成绩录入!BX62,0)</f>
        <v>0</v>
      </c>
      <c r="TO59" s="248">
        <f>IF(TO$6=$SR$5,成绩录入!BY62,0)</f>
        <v>0</v>
      </c>
      <c r="TP59" s="248">
        <f>IF(TP$6=$SR$5,成绩录入!BZ62,0)</f>
        <v>0</v>
      </c>
      <c r="TQ59" s="248">
        <f>IF(TQ$6=$SR$5,成绩录入!CA62,0)</f>
        <v>0</v>
      </c>
      <c r="TR59" s="248">
        <f>IF(TR$6=$SR$5,成绩录入!CB62,0)</f>
        <v>0</v>
      </c>
      <c r="TS59" s="248">
        <f>IF(TS$6=$SR$5,成绩录入!CC62,0)</f>
        <v>0</v>
      </c>
      <c r="TT59" s="248">
        <f>IF(TT$6=$SR$5,成绩录入!CD62,0)</f>
        <v>0</v>
      </c>
      <c r="TU59" s="248">
        <f>IF(TU$6=$SR$5,成绩录入!CE62,0)</f>
        <v>0</v>
      </c>
      <c r="TV59" s="248">
        <f>IF(TV$6=$SR$5,成绩录入!CF62,0)</f>
        <v>0</v>
      </c>
      <c r="TW59" s="248">
        <f>IF(TW$6=$SR$5,成绩录入!CG62,0)</f>
        <v>0</v>
      </c>
      <c r="TX59" s="248">
        <f>IF(TX$6=$SR$5,成绩录入!CH62,0)</f>
        <v>0</v>
      </c>
      <c r="TY59" s="248">
        <f>IF(TY$6=$SR$5,成绩录入!CI62,0)</f>
        <v>0</v>
      </c>
      <c r="TZ59" s="248">
        <f>IF(TZ$6=$SR$5,成绩录入!CJ62,0)</f>
        <v>0</v>
      </c>
      <c r="UA59" s="248">
        <f>IF(UA$6=$SR$5,成绩录入!CK62,0)</f>
        <v>0</v>
      </c>
      <c r="UB59" s="248">
        <f>IF(UB$6=$SR$5,成绩录入!CL62,0)</f>
        <v>0</v>
      </c>
      <c r="UC59" s="248">
        <f>IF(UC$6=$SR$5,成绩录入!CM62,0)</f>
        <v>0</v>
      </c>
      <c r="UD59" s="248">
        <f>IF(UD$6=$SR$5,成绩录入!CN62,0)</f>
        <v>0</v>
      </c>
      <c r="UE59" s="248">
        <f>IF(UE$6=$SR$5,成绩录入!CO62,0)</f>
        <v>0</v>
      </c>
      <c r="UF59" s="248">
        <f>IF(UF$6=$SR$5,成绩录入!CP62,0)</f>
        <v>0</v>
      </c>
      <c r="UG59" s="248">
        <f>IF(UG$6=$SR$5,成绩录入!CQ62,0)</f>
        <v>0</v>
      </c>
      <c r="UH59" s="248">
        <f>IF(UH$6=$SR$5,成绩录入!CR62,0)</f>
        <v>0</v>
      </c>
      <c r="UI59" s="248">
        <f>IF(UI$6=$SR$5,成绩录入!CS62,0)</f>
        <v>0</v>
      </c>
      <c r="UJ59" s="248">
        <f>IF(UJ$6=$SR$5,成绩录入!CT62,0)</f>
        <v>0</v>
      </c>
      <c r="UK59" s="248">
        <f>IF(UK$6=$SR$5,成绩录入!CU62,0)</f>
        <v>0</v>
      </c>
      <c r="UL59" s="248">
        <f>IF(UL$6=$SR$5,成绩录入!CV62,0)</f>
        <v>0</v>
      </c>
      <c r="UM59" s="248">
        <f>IF(UM$6=$SR$5,成绩录入!CW62,0)</f>
        <v>0</v>
      </c>
      <c r="UN59" s="248">
        <f>IF(UN$6=$SR$5,成绩录入!CX62,0)</f>
        <v>0</v>
      </c>
      <c r="UO59" s="248">
        <f>IF(UO$6=$SR$5,成绩录入!CY62,0)</f>
        <v>0</v>
      </c>
      <c r="UP59" s="248">
        <f>IF(UP$6=$SR$5,成绩录入!CZ62,0)</f>
        <v>0</v>
      </c>
      <c r="UQ59" s="248">
        <f>IF(UQ$6=$SR$5,成绩录入!DA62,0)</f>
        <v>0</v>
      </c>
      <c r="UR59" s="248">
        <f>IF(UR$6=$SR$5,成绩录入!DB62,0)</f>
        <v>0</v>
      </c>
      <c r="US59" s="248">
        <f>IF(US$6=$SR$5,成绩录入!DC62,0)</f>
        <v>0</v>
      </c>
      <c r="UT59" s="248">
        <f>IF(UT$6=$SR$5,成绩录入!DD62,0)</f>
        <v>0</v>
      </c>
      <c r="UU59" s="248">
        <f>IF(UU$6=$SR$5,成绩录入!DE62,0)</f>
        <v>0</v>
      </c>
      <c r="UV59" s="248">
        <f>IF(UV$6=$SR$5,成绩录入!DF62,0)</f>
        <v>0</v>
      </c>
      <c r="UW59" s="248">
        <f>IF(UW$6=$SR$5,成绩录入!DG62,0)</f>
        <v>0</v>
      </c>
      <c r="UX59" s="248">
        <f>IF(UX$6=$SR$5,成绩录入!DH62,0)</f>
        <v>0</v>
      </c>
      <c r="UY59" s="248">
        <f>IF(UY$6=$SR$5,成绩录入!DI62,0)</f>
        <v>0</v>
      </c>
      <c r="UZ59" s="248">
        <f>IF(UZ$6=$SR$5,成绩录入!DJ62,0)</f>
        <v>0</v>
      </c>
      <c r="VA59" s="248">
        <f>IF(VA$6=$SR$5,成绩录入!DK62,0)</f>
        <v>0</v>
      </c>
      <c r="VB59" s="248">
        <f>IF(VB$6=$SR$5,成绩录入!DL62,0)</f>
        <v>0</v>
      </c>
      <c r="VC59" s="248">
        <f>IF(VC$6=$SR$5,成绩录入!DM62,0)</f>
        <v>0</v>
      </c>
      <c r="VD59" s="248">
        <f>IF(VD$6=$SR$5,成绩录入!DN62,0)</f>
        <v>0</v>
      </c>
      <c r="VE59" s="248">
        <f>IF(VE$6=$SR$5,成绩录入!DO62,0)</f>
        <v>0</v>
      </c>
      <c r="VF59" s="248">
        <f>IF(VF$6=$SR$5,成绩录入!DP62,0)</f>
        <v>0</v>
      </c>
      <c r="VG59" s="248">
        <f>IF(VG$6=$SR$5,成绩录入!DQ62,0)</f>
        <v>0</v>
      </c>
      <c r="VH59" s="248">
        <f>IF(VH$6=$SR$5,成绩录入!DR62,0)</f>
        <v>0</v>
      </c>
      <c r="VI59" s="248">
        <f>IF(VI$6=$SR$5,成绩录入!DS62,0)</f>
        <v>0</v>
      </c>
      <c r="VJ59" s="248">
        <f>IF(VJ$6=$SR$5,成绩录入!DT62,0)</f>
        <v>0</v>
      </c>
      <c r="VK59" s="248">
        <f>IF(VK$6=$SR$5,成绩录入!DU62,0)</f>
        <v>0</v>
      </c>
      <c r="VL59" s="248">
        <f>IF(VL$6=$SR$5,成绩录入!DV62,0)</f>
        <v>0</v>
      </c>
      <c r="VM59" s="248">
        <f>IF(VM$6=$SR$5,成绩录入!DW62,0)</f>
        <v>0</v>
      </c>
      <c r="VN59" s="248">
        <f>IF(VN$6=$SR$5,成绩录入!DX62,0)</f>
        <v>0</v>
      </c>
      <c r="VO59" s="248">
        <f>IF(VO$6=$SR$5,成绩录入!DY62,0)</f>
        <v>0</v>
      </c>
      <c r="VP59" s="248">
        <f>IF(VP$6=$SR$5,成绩录入!DZ62,0)</f>
        <v>0</v>
      </c>
      <c r="VQ59" s="248">
        <f>IF(VQ$6=$SR$5,成绩录入!EA62,0)</f>
        <v>0</v>
      </c>
      <c r="VR59" s="248">
        <f>IF(VR$6=$SR$5,成绩录入!EB62,0)</f>
        <v>0</v>
      </c>
      <c r="VS59" s="248">
        <f>IF(VS$6=$SR$5,成绩录入!EC62,0)</f>
        <v>0</v>
      </c>
      <c r="VT59" s="248">
        <f>IF(VT$6=$SR$5,成绩录入!ED62,0)</f>
        <v>0</v>
      </c>
      <c r="VU59" s="248">
        <f>IF(VU$6=$SR$5,成绩录入!EE62,0)</f>
        <v>0</v>
      </c>
      <c r="VV59" s="248">
        <f>IF(VV$6=$SR$5,成绩录入!EF62,0)</f>
        <v>0</v>
      </c>
      <c r="VW59" s="248">
        <f>IF(VW$6=$SR$5,成绩录入!EG62,0)</f>
        <v>0</v>
      </c>
      <c r="VX59" s="248">
        <f>IF(VX$6=$SR$5,成绩录入!EH62,0)</f>
        <v>0</v>
      </c>
      <c r="VY59" s="248">
        <f>IF(VY$6=$SR$5,成绩录入!EI62,0)</f>
        <v>0</v>
      </c>
      <c r="VZ59" s="248">
        <f>IF(VZ$6=$SR$5,成绩录入!EJ62,0)</f>
        <v>0</v>
      </c>
      <c r="WA59" s="248">
        <f>IF(WA$6=$SR$5,成绩录入!EK62,0)</f>
        <v>0</v>
      </c>
      <c r="WB59" s="248">
        <f>IF(WB$6=$SR$5,成绩录入!EL62,0)</f>
        <v>0</v>
      </c>
      <c r="WC59" s="248">
        <f>IF(WC$6=$SR$5,成绩录入!EM62,0)</f>
        <v>0</v>
      </c>
      <c r="WD59" s="248">
        <f>IF(WD$6=$SR$5,成绩录入!EN62,0)</f>
        <v>0</v>
      </c>
      <c r="WE59" s="248">
        <f>IF(WE$6=$SR$5,成绩录入!EO62,0)</f>
        <v>0</v>
      </c>
      <c r="WF59" s="248">
        <f>IF(WF$6=$SR$5,成绩录入!EP62,0)</f>
        <v>0</v>
      </c>
      <c r="WG59" s="248">
        <f>IF(WG$6=$SR$5,成绩录入!EQ62,0)</f>
        <v>0</v>
      </c>
      <c r="WH59" s="248">
        <f>IF(WH$6=$SR$5,成绩录入!ER62,0)</f>
        <v>0</v>
      </c>
      <c r="WI59" s="248">
        <f>IF(WI$6=$SR$5,成绩录入!ES62,0)</f>
        <v>0</v>
      </c>
      <c r="WJ59" s="248">
        <f>IF(WJ$6=$SR$5,成绩录入!ET62,0)</f>
        <v>0</v>
      </c>
      <c r="WK59" s="248">
        <f>IF(WK$6=$SR$5,成绩录入!EU62,0)</f>
        <v>0</v>
      </c>
      <c r="WL59" s="248">
        <f>IF(WL$6=$SR$5,成绩录入!EV62,0)</f>
        <v>0</v>
      </c>
      <c r="WM59" s="248">
        <f>IF(WM$6=$SR$5,成绩录入!EW62,0)</f>
        <v>0</v>
      </c>
      <c r="WN59" s="248">
        <f>IF(WN$6=$SR$5,成绩录入!EX62,0)</f>
        <v>0</v>
      </c>
      <c r="WO59" s="218">
        <f t="shared" si="32"/>
        <v>0</v>
      </c>
      <c r="WP59" s="166"/>
      <c r="WQ59" s="166"/>
      <c r="WR59" s="247">
        <f>IF(WR$6=$WQ$5,成绩录入!BC62,0)</f>
        <v>0</v>
      </c>
      <c r="WS59" s="248">
        <f>IF(WS$6=$WQ$5,成绩录入!BD62,0)</f>
        <v>0</v>
      </c>
      <c r="WT59" s="248">
        <f>IF(WT$6=$WQ$5,成绩录入!BE62,0)</f>
        <v>0</v>
      </c>
      <c r="WU59" s="248">
        <f>IF(WU$6=$WQ$5,成绩录入!BF62,0)</f>
        <v>0</v>
      </c>
      <c r="WV59" s="248">
        <f>IF(WV$6=$WQ$5,成绩录入!BG62,0)</f>
        <v>0</v>
      </c>
      <c r="WW59" s="248">
        <f>IF(WW$6=$WQ$5,成绩录入!BH62,0)</f>
        <v>0</v>
      </c>
      <c r="WX59" s="248">
        <f>IF(WX$6=$WQ$5,成绩录入!BI62,0)</f>
        <v>0</v>
      </c>
      <c r="WY59" s="248">
        <f>IF(WY$6=$WQ$5,成绩录入!BJ62,0)</f>
        <v>0</v>
      </c>
      <c r="WZ59" s="248">
        <f>IF(WZ$6=$WQ$5,成绩录入!BK62,0)</f>
        <v>0</v>
      </c>
      <c r="XA59" s="248">
        <f>IF(XA$6=$WQ$5,成绩录入!BL62,0)</f>
        <v>0</v>
      </c>
      <c r="XB59" s="248">
        <f>IF(XB$6=$WQ$5,成绩录入!BM62,0)</f>
        <v>0</v>
      </c>
      <c r="XC59" s="248">
        <f>IF(XC$6=$WQ$5,成绩录入!BN62,0)</f>
        <v>0</v>
      </c>
      <c r="XD59" s="248">
        <f>IF(XD$6=$WQ$5,成绩录入!BO62,0)</f>
        <v>0</v>
      </c>
      <c r="XE59" s="248">
        <f>IF(XE$6=$WQ$5,成绩录入!BP62,0)</f>
        <v>0</v>
      </c>
      <c r="XF59" s="248">
        <f>IF(XF$6=$WQ$5,成绩录入!BQ62,0)</f>
        <v>0</v>
      </c>
      <c r="XG59" s="248">
        <f>IF(XG$6=$WQ$5,成绩录入!BR62,0)</f>
        <v>0</v>
      </c>
      <c r="XH59" s="248">
        <f>IF(XH$6=$WQ$5,成绩录入!BS62,0)</f>
        <v>0</v>
      </c>
      <c r="XI59" s="248">
        <f>IF(XI$6=$WQ$5,成绩录入!BT62,0)</f>
        <v>0</v>
      </c>
      <c r="XJ59" s="248">
        <f>IF(XJ$6=$WQ$5,成绩录入!BU62,0)</f>
        <v>0</v>
      </c>
      <c r="XK59" s="248">
        <f>IF(XK$6=$WQ$5,成绩录入!BV62,0)</f>
        <v>0</v>
      </c>
      <c r="XL59" s="248">
        <f>IF(XL$6=$WQ$5,成绩录入!BW62,0)</f>
        <v>0</v>
      </c>
      <c r="XM59" s="248">
        <f>IF(XM$6=$WQ$5,成绩录入!BX62,0)</f>
        <v>0</v>
      </c>
      <c r="XN59" s="248">
        <f>IF(XN$6=$WQ$5,成绩录入!BY62,0)</f>
        <v>0</v>
      </c>
      <c r="XO59" s="248">
        <f>IF(XO$6=$WQ$5,成绩录入!BZ62,0)</f>
        <v>0</v>
      </c>
      <c r="XP59" s="248">
        <f>IF(XP$6=$WQ$5,成绩录入!CA62,0)</f>
        <v>0</v>
      </c>
      <c r="XQ59" s="248">
        <f>IF(XQ$6=$WQ$5,成绩录入!CB62,0)</f>
        <v>0</v>
      </c>
      <c r="XR59" s="248">
        <f>IF(XR$6=$WQ$5,成绩录入!CC62,0)</f>
        <v>0</v>
      </c>
      <c r="XS59" s="248">
        <f>IF(XS$6=$WQ$5,成绩录入!CD62,0)</f>
        <v>0</v>
      </c>
      <c r="XT59" s="248">
        <f>IF(XT$6=$WQ$5,成绩录入!CE62,0)</f>
        <v>0</v>
      </c>
      <c r="XU59" s="248">
        <f>IF(XU$6=$WQ$5,成绩录入!CF62,0)</f>
        <v>0</v>
      </c>
      <c r="XV59" s="248">
        <f>IF(XV$6=$WQ$5,成绩录入!CG62,0)</f>
        <v>0</v>
      </c>
      <c r="XW59" s="248">
        <f>IF(XW$6=$WQ$5,成绩录入!CH62,0)</f>
        <v>0</v>
      </c>
      <c r="XX59" s="248">
        <f>IF(XX$6=$WQ$5,成绩录入!CI62,0)</f>
        <v>0</v>
      </c>
      <c r="XY59" s="248">
        <f>IF(XY$6=$WQ$5,成绩录入!CJ62,0)</f>
        <v>0</v>
      </c>
      <c r="XZ59" s="248">
        <f>IF(XZ$6=$WQ$5,成绩录入!CK62,0)</f>
        <v>0</v>
      </c>
      <c r="YA59" s="248">
        <f>IF(YA$6=$WQ$5,成绩录入!CL62,0)</f>
        <v>0</v>
      </c>
      <c r="YB59" s="248">
        <f>IF(YB$6=$WQ$5,成绩录入!CM62,0)</f>
        <v>0</v>
      </c>
      <c r="YC59" s="248">
        <f>IF(YC$6=$WQ$5,成绩录入!CN62,0)</f>
        <v>0</v>
      </c>
      <c r="YD59" s="248">
        <f>IF(YD$6=$WQ$5,成绩录入!CO62,0)</f>
        <v>0</v>
      </c>
      <c r="YE59" s="248">
        <f>IF(YE$6=$WQ$5,成绩录入!CP62,0)</f>
        <v>0</v>
      </c>
      <c r="YF59" s="248">
        <f>IF(YF$6=$WQ$5,成绩录入!CQ62,0)</f>
        <v>0</v>
      </c>
      <c r="YG59" s="248">
        <f>IF(YG$6=$WQ$5,成绩录入!CR62,0)</f>
        <v>0</v>
      </c>
      <c r="YH59" s="248">
        <f>IF(YH$6=$WQ$5,成绩录入!CS62,0)</f>
        <v>0</v>
      </c>
      <c r="YI59" s="248">
        <f>IF(YI$6=$WQ$5,成绩录入!CT62,0)</f>
        <v>0</v>
      </c>
      <c r="YJ59" s="248">
        <f>IF(YJ$6=$WQ$5,成绩录入!CU62,0)</f>
        <v>0</v>
      </c>
      <c r="YK59" s="248">
        <f>IF(YK$6=$WQ$5,成绩录入!CV62,0)</f>
        <v>0</v>
      </c>
      <c r="YL59" s="248">
        <f>IF(YL$6=$WQ$5,成绩录入!CW62,0)</f>
        <v>0</v>
      </c>
      <c r="YM59" s="248">
        <f>IF(YM$6=$WQ$5,成绩录入!CX62,0)</f>
        <v>0</v>
      </c>
      <c r="YN59" s="248">
        <f>IF(YN$6=$WQ$5,成绩录入!CY62,0)</f>
        <v>0</v>
      </c>
      <c r="YO59" s="248">
        <f>IF(YO$6=$WQ$5,成绩录入!CZ62,0)</f>
        <v>0</v>
      </c>
      <c r="YP59" s="248">
        <f>IF(YP$6=$WQ$5,成绩录入!DA62,0)</f>
        <v>0</v>
      </c>
      <c r="YQ59" s="248">
        <f>IF(YQ$6=$WQ$5,成绩录入!DB62,0)</f>
        <v>0</v>
      </c>
      <c r="YR59" s="248">
        <f>IF(YR$6=$WQ$5,成绩录入!DC62,0)</f>
        <v>0</v>
      </c>
      <c r="YS59" s="248">
        <f>IF(YS$6=$WQ$5,成绩录入!DD62,0)</f>
        <v>0</v>
      </c>
      <c r="YT59" s="248">
        <f>IF(YT$6=$WQ$5,成绩录入!DE62,0)</f>
        <v>0</v>
      </c>
      <c r="YU59" s="248">
        <f>IF(YU$6=$WQ$5,成绩录入!DF62,0)</f>
        <v>0</v>
      </c>
      <c r="YV59" s="248">
        <f>IF(YV$6=$WQ$5,成绩录入!DG62,0)</f>
        <v>0</v>
      </c>
      <c r="YW59" s="248">
        <f>IF(YW$6=$WQ$5,成绩录入!DH62,0)</f>
        <v>0</v>
      </c>
      <c r="YX59" s="248">
        <f>IF(YX$6=$WQ$5,成绩录入!DI62,0)</f>
        <v>0</v>
      </c>
      <c r="YY59" s="248">
        <f>IF(YY$6=$WQ$5,成绩录入!DJ62,0)</f>
        <v>0</v>
      </c>
      <c r="YZ59" s="248">
        <f>IF(YZ$6=$WQ$5,成绩录入!DK62,0)</f>
        <v>0</v>
      </c>
      <c r="ZA59" s="248">
        <f>IF(ZA$6=$WQ$5,成绩录入!DL62,0)</f>
        <v>0</v>
      </c>
      <c r="ZB59" s="248">
        <f>IF(ZB$6=$WQ$5,成绩录入!DM62,0)</f>
        <v>0</v>
      </c>
      <c r="ZC59" s="248">
        <f>IF(ZC$6=$WQ$5,成绩录入!DN62,0)</f>
        <v>0</v>
      </c>
      <c r="ZD59" s="248">
        <f>IF(ZD$6=$WQ$5,成绩录入!DO62,0)</f>
        <v>0</v>
      </c>
      <c r="ZE59" s="248">
        <f>IF(ZE$6=$WQ$5,成绩录入!DP62,0)</f>
        <v>0</v>
      </c>
      <c r="ZF59" s="248">
        <f>IF(ZF$6=$WQ$5,成绩录入!DQ62,0)</f>
        <v>0</v>
      </c>
      <c r="ZG59" s="248">
        <f>IF(ZG$6=$WQ$5,成绩录入!DR62,0)</f>
        <v>0</v>
      </c>
      <c r="ZH59" s="248">
        <f>IF(ZH$6=$WQ$5,成绩录入!DS62,0)</f>
        <v>0</v>
      </c>
      <c r="ZI59" s="248">
        <f>IF(ZI$6=$WQ$5,成绩录入!DT62,0)</f>
        <v>0</v>
      </c>
      <c r="ZJ59" s="248">
        <f>IF(ZJ$6=$WQ$5,成绩录入!DU62,0)</f>
        <v>0</v>
      </c>
      <c r="ZK59" s="248">
        <f>IF(ZK$6=$WQ$5,成绩录入!DV62,0)</f>
        <v>0</v>
      </c>
      <c r="ZL59" s="248">
        <f>IF(ZL$6=$WQ$5,成绩录入!DW62,0)</f>
        <v>0</v>
      </c>
      <c r="ZM59" s="248">
        <f>IF(ZM$6=$WQ$5,成绩录入!DX62,0)</f>
        <v>0</v>
      </c>
      <c r="ZN59" s="248">
        <f>IF(ZN$6=$WQ$5,成绩录入!DY62,0)</f>
        <v>0</v>
      </c>
      <c r="ZO59" s="248">
        <f>IF(ZO$6=$WQ$5,成绩录入!DZ62,0)</f>
        <v>0</v>
      </c>
      <c r="ZP59" s="248">
        <f>IF(ZP$6=$WQ$5,成绩录入!EA62,0)</f>
        <v>0</v>
      </c>
      <c r="ZQ59" s="248">
        <f>IF(ZQ$6=$WQ$5,成绩录入!EB62,0)</f>
        <v>0</v>
      </c>
      <c r="ZR59" s="248">
        <f>IF(ZR$6=$WQ$5,成绩录入!EC62,0)</f>
        <v>0</v>
      </c>
      <c r="ZS59" s="248">
        <f>IF(ZS$6=$WQ$5,成绩录入!ED62,0)</f>
        <v>0</v>
      </c>
      <c r="ZT59" s="248">
        <f>IF(ZT$6=$WQ$5,成绩录入!EE62,0)</f>
        <v>0</v>
      </c>
      <c r="ZU59" s="248">
        <f>IF(ZU$6=$WQ$5,成绩录入!EF62,0)</f>
        <v>0</v>
      </c>
      <c r="ZV59" s="248">
        <f>IF(ZV$6=$WQ$5,成绩录入!EG62,0)</f>
        <v>0</v>
      </c>
      <c r="ZW59" s="248">
        <f>IF(ZW$6=$WQ$5,成绩录入!EH62,0)</f>
        <v>0</v>
      </c>
      <c r="ZX59" s="248">
        <f>IF(ZX$6=$WQ$5,成绩录入!EI62,0)</f>
        <v>0</v>
      </c>
      <c r="ZY59" s="248">
        <f>IF(ZY$6=$WQ$5,成绩录入!EJ62,0)</f>
        <v>0</v>
      </c>
      <c r="ZZ59" s="248">
        <f>IF(ZZ$6=$WQ$5,成绩录入!EK62,0)</f>
        <v>0</v>
      </c>
      <c r="AAA59" s="248">
        <f>IF(AAA$6=$WQ$5,成绩录入!EL62,0)</f>
        <v>0</v>
      </c>
      <c r="AAB59" s="248">
        <f>IF(AAB$6=$WQ$5,成绩录入!EM62,0)</f>
        <v>0</v>
      </c>
      <c r="AAC59" s="248">
        <f>IF(AAC$6=$WQ$5,成绩录入!EN62,0)</f>
        <v>0</v>
      </c>
      <c r="AAD59" s="248">
        <f>IF(AAD$6=$WQ$5,成绩录入!EO62,0)</f>
        <v>0</v>
      </c>
      <c r="AAE59" s="248">
        <f>IF(AAE$6=$WQ$5,成绩录入!EP62,0)</f>
        <v>0</v>
      </c>
      <c r="AAF59" s="248">
        <f>IF(AAF$6=$WQ$5,成绩录入!EQ62,0)</f>
        <v>0</v>
      </c>
      <c r="AAG59" s="248">
        <f>IF(AAG$6=$WQ$5,成绩录入!ER62,0)</f>
        <v>0</v>
      </c>
      <c r="AAH59" s="248">
        <f>IF(AAH$6=$WQ$5,成绩录入!ES62,0)</f>
        <v>0</v>
      </c>
      <c r="AAI59" s="248">
        <f>IF(AAI$6=$WQ$5,成绩录入!ET62,0)</f>
        <v>0</v>
      </c>
      <c r="AAJ59" s="248">
        <f>IF(AAJ$6=$WQ$5,成绩录入!EU62,0)</f>
        <v>0</v>
      </c>
      <c r="AAK59" s="248">
        <f>IF(AAK$6=$WQ$5,成绩录入!EV62,0)</f>
        <v>0</v>
      </c>
      <c r="AAL59" s="248">
        <f>IF(AAL$6=$WQ$5,成绩录入!EW62,0)</f>
        <v>0</v>
      </c>
      <c r="AAM59" s="248">
        <f>IF(AAM$6=$WQ$5,成绩录入!EX62,0)</f>
        <v>0</v>
      </c>
      <c r="AAN59" s="218">
        <f t="shared" si="33"/>
        <v>0</v>
      </c>
      <c r="AAO59" s="206"/>
      <c r="AAQ59" s="247">
        <f>IF(AAQ$6=$AAP$5,成绩录入!BC62,0)</f>
        <v>0</v>
      </c>
      <c r="AAR59" s="248">
        <f>IF(AAR$6=$AAP$5,成绩录入!BD62,0)</f>
        <v>0</v>
      </c>
      <c r="AAS59" s="248">
        <f>IF(AAS$6=$AAP$5,成绩录入!BE62,0)</f>
        <v>0</v>
      </c>
      <c r="AAT59" s="248">
        <f>IF(AAT$6=$AAP$5,成绩录入!BF62,0)</f>
        <v>0</v>
      </c>
      <c r="AAU59" s="248">
        <f>IF(AAU$6=$AAP$5,成绩录入!BG62,0)</f>
        <v>0</v>
      </c>
      <c r="AAV59" s="248">
        <f>IF(AAV$6=$AAP$5,成绩录入!BH62,0)</f>
        <v>0</v>
      </c>
      <c r="AAW59" s="248">
        <f>IF(AAW$6=$AAP$5,成绩录入!BI62,0)</f>
        <v>0</v>
      </c>
      <c r="AAX59" s="248">
        <f>IF(AAX$6=$AAP$5,成绩录入!BJ62,0)</f>
        <v>0</v>
      </c>
      <c r="AAY59" s="248">
        <f>IF(AAY$6=$AAP$5,成绩录入!BK62,0)</f>
        <v>0</v>
      </c>
      <c r="AAZ59" s="248">
        <f>IF(AAZ$6=$AAP$5,成绩录入!BL62,0)</f>
        <v>0</v>
      </c>
      <c r="ABA59" s="248">
        <f>IF(ABA$6=$AAP$5,成绩录入!BM62,0)</f>
        <v>0</v>
      </c>
      <c r="ABB59" s="248">
        <f>IF(ABB$6=$AAP$5,成绩录入!BN62,0)</f>
        <v>0</v>
      </c>
      <c r="ABC59" s="248">
        <f>IF(ABC$6=$AAP$5,成绩录入!BO62,0)</f>
        <v>0</v>
      </c>
      <c r="ABD59" s="248">
        <f>IF(ABD$6=$AAP$5,成绩录入!BP62,0)</f>
        <v>0</v>
      </c>
      <c r="ABE59" s="248">
        <f>IF(ABE$6=$AAP$5,成绩录入!BQ62,0)</f>
        <v>0</v>
      </c>
      <c r="ABF59" s="248">
        <f>IF(ABF$6=$AAP$5,成绩录入!BR62,0)</f>
        <v>0</v>
      </c>
      <c r="ABG59" s="248">
        <f>IF(ABG$6=$AAP$5,成绩录入!BS62,0)</f>
        <v>0</v>
      </c>
      <c r="ABH59" s="248">
        <f>IF(ABH$6=$AAP$5,成绩录入!BT62,0)</f>
        <v>0</v>
      </c>
      <c r="ABI59" s="248">
        <f>IF(ABI$6=$AAP$5,成绩录入!BU62,0)</f>
        <v>0</v>
      </c>
      <c r="ABJ59" s="248">
        <f>IF(ABJ$6=$AAP$5,成绩录入!BV62,0)</f>
        <v>0</v>
      </c>
      <c r="ABK59" s="248">
        <f>IF(ABK$6=$AAP$5,成绩录入!BW62,0)</f>
        <v>0</v>
      </c>
      <c r="ABL59" s="248">
        <f>IF(ABL$6=$AAP$5,成绩录入!BX62,0)</f>
        <v>0</v>
      </c>
      <c r="ABM59" s="248">
        <f>IF(ABM$6=$AAP$5,成绩录入!BY62,0)</f>
        <v>0</v>
      </c>
      <c r="ABN59" s="248">
        <f>IF(ABN$6=$AAP$5,成绩录入!BZ62,0)</f>
        <v>0</v>
      </c>
      <c r="ABO59" s="248">
        <f>IF(ABO$6=$AAP$5,成绩录入!CA62,0)</f>
        <v>0</v>
      </c>
      <c r="ABP59" s="248">
        <f>IF(ABP$6=$AAP$5,成绩录入!CB62,0)</f>
        <v>0</v>
      </c>
      <c r="ABQ59" s="248">
        <f>IF(ABQ$6=$AAP$5,成绩录入!CC62,0)</f>
        <v>0</v>
      </c>
      <c r="ABR59" s="248">
        <f>IF(ABR$6=$AAP$5,成绩录入!CD62,0)</f>
        <v>0</v>
      </c>
      <c r="ABS59" s="248">
        <f>IF(ABS$6=$AAP$5,成绩录入!CE62,0)</f>
        <v>0</v>
      </c>
      <c r="ABT59" s="248">
        <f>IF(ABT$6=$AAP$5,成绩录入!CF62,0)</f>
        <v>0</v>
      </c>
      <c r="ABU59" s="248">
        <f>IF(ABU$6=$AAP$5,成绩录入!CG62,0)</f>
        <v>0</v>
      </c>
      <c r="ABV59" s="248">
        <f>IF(ABV$6=$AAP$5,成绩录入!CH62,0)</f>
        <v>0</v>
      </c>
      <c r="ABW59" s="248">
        <f>IF(ABW$6=$AAP$5,成绩录入!CI62,0)</f>
        <v>0</v>
      </c>
      <c r="ABX59" s="248">
        <f>IF(ABX$6=$AAP$5,成绩录入!CJ62,0)</f>
        <v>0</v>
      </c>
      <c r="ABY59" s="248">
        <f>IF(ABY$6=$AAP$5,成绩录入!CK62,0)</f>
        <v>0</v>
      </c>
      <c r="ABZ59" s="248">
        <f>IF(ABZ$6=$AAP$5,成绩录入!CL62,0)</f>
        <v>0</v>
      </c>
      <c r="ACA59" s="248">
        <f>IF(ACA$6=$AAP$5,成绩录入!CM62,0)</f>
        <v>0</v>
      </c>
      <c r="ACB59" s="248">
        <f>IF(ACB$6=$AAP$5,成绩录入!CN62,0)</f>
        <v>0</v>
      </c>
      <c r="ACC59" s="248">
        <f>IF(ACC$6=$AAP$5,成绩录入!CO62,0)</f>
        <v>0</v>
      </c>
      <c r="ACD59" s="248">
        <f>IF(ACD$6=$AAP$5,成绩录入!CP62,0)</f>
        <v>0</v>
      </c>
      <c r="ACE59" s="248">
        <f>IF(ACE$6=$AAP$5,成绩录入!CQ62,0)</f>
        <v>0</v>
      </c>
      <c r="ACF59" s="248">
        <f>IF(ACF$6=$AAP$5,成绩录入!CR62,0)</f>
        <v>0</v>
      </c>
      <c r="ACG59" s="248">
        <f>IF(ACG$6=$AAP$5,成绩录入!CS62,0)</f>
        <v>0</v>
      </c>
      <c r="ACH59" s="248">
        <f>IF(ACH$6=$AAP$5,成绩录入!CT62,0)</f>
        <v>0</v>
      </c>
      <c r="ACI59" s="248">
        <f>IF(ACI$6=$AAP$5,成绩录入!CU62,0)</f>
        <v>0</v>
      </c>
      <c r="ACJ59" s="248">
        <f>IF(ACJ$6=$AAP$5,成绩录入!CV62,0)</f>
        <v>0</v>
      </c>
      <c r="ACK59" s="248">
        <f>IF(ACK$6=$AAP$5,成绩录入!CW62,0)</f>
        <v>0</v>
      </c>
      <c r="ACL59" s="248">
        <f>IF(ACL$6=$AAP$5,成绩录入!CX62,0)</f>
        <v>0</v>
      </c>
      <c r="ACM59" s="248">
        <f>IF(ACM$6=$AAP$5,成绩录入!CY62,0)</f>
        <v>0</v>
      </c>
      <c r="ACN59" s="248">
        <f>IF(ACN$6=$AAP$5,成绩录入!CZ62,0)</f>
        <v>0</v>
      </c>
      <c r="ACO59" s="248">
        <f>IF(ACO$6=$AAP$5,成绩录入!DA62,0)</f>
        <v>0</v>
      </c>
      <c r="ACP59" s="248">
        <f>IF(ACP$6=$AAP$5,成绩录入!DB62,0)</f>
        <v>0</v>
      </c>
      <c r="ACQ59" s="248">
        <f>IF(ACQ$6=$AAP$5,成绩录入!DC62,0)</f>
        <v>0</v>
      </c>
      <c r="ACR59" s="248">
        <f>IF(ACR$6=$AAP$5,成绩录入!DD62,0)</f>
        <v>0</v>
      </c>
      <c r="ACS59" s="248">
        <f>IF(ACS$6=$AAP$5,成绩录入!DE62,0)</f>
        <v>0</v>
      </c>
      <c r="ACT59" s="248">
        <f>IF(ACT$6=$AAP$5,成绩录入!DF62,0)</f>
        <v>0</v>
      </c>
      <c r="ACU59" s="248">
        <f>IF(ACU$6=$AAP$5,成绩录入!DG62,0)</f>
        <v>0</v>
      </c>
      <c r="ACV59" s="248">
        <f>IF(ACV$6=$AAP$5,成绩录入!DH62,0)</f>
        <v>0</v>
      </c>
      <c r="ACW59" s="248">
        <f>IF(ACW$6=$AAP$5,成绩录入!DI62,0)</f>
        <v>0</v>
      </c>
      <c r="ACX59" s="248">
        <f>IF(ACX$6=$AAP$5,成绩录入!DJ62,0)</f>
        <v>0</v>
      </c>
      <c r="ACY59" s="248">
        <f>IF(ACY$6=$AAP$5,成绩录入!DK62,0)</f>
        <v>0</v>
      </c>
      <c r="ACZ59" s="248">
        <f>IF(ACZ$6=$AAP$5,成绩录入!DL62,0)</f>
        <v>0</v>
      </c>
      <c r="ADA59" s="248">
        <f>IF(ADA$6=$AAP$5,成绩录入!DM62,0)</f>
        <v>0</v>
      </c>
      <c r="ADB59" s="248">
        <f>IF(ADB$6=$AAP$5,成绩录入!DN62,0)</f>
        <v>0</v>
      </c>
      <c r="ADC59" s="248">
        <f>IF(ADC$6=$AAP$5,成绩录入!DO62,0)</f>
        <v>0</v>
      </c>
      <c r="ADD59" s="248">
        <f>IF(ADD$6=$AAP$5,成绩录入!DP62,0)</f>
        <v>0</v>
      </c>
      <c r="ADE59" s="248">
        <f>IF(ADE$6=$AAP$5,成绩录入!DQ62,0)</f>
        <v>0</v>
      </c>
      <c r="ADF59" s="248">
        <f>IF(ADF$6=$AAP$5,成绩录入!DR62,0)</f>
        <v>0</v>
      </c>
      <c r="ADG59" s="248">
        <f>IF(ADG$6=$AAP$5,成绩录入!DS62,0)</f>
        <v>0</v>
      </c>
      <c r="ADH59" s="248">
        <f>IF(ADH$6=$AAP$5,成绩录入!DT62,0)</f>
        <v>0</v>
      </c>
      <c r="ADI59" s="248">
        <f>IF(ADI$6=$AAP$5,成绩录入!DU62,0)</f>
        <v>0</v>
      </c>
      <c r="ADJ59" s="248">
        <f>IF(ADJ$6=$AAP$5,成绩录入!DV62,0)</f>
        <v>0</v>
      </c>
      <c r="ADK59" s="248">
        <f>IF(ADK$6=$AAP$5,成绩录入!DW62,0)</f>
        <v>0</v>
      </c>
      <c r="ADL59" s="248">
        <f>IF(ADL$6=$AAP$5,成绩录入!DX62,0)</f>
        <v>0</v>
      </c>
      <c r="ADM59" s="248">
        <f>IF(ADM$6=$AAP$5,成绩录入!DY62,0)</f>
        <v>0</v>
      </c>
      <c r="ADN59" s="248">
        <f>IF(ADN$6=$AAP$5,成绩录入!DZ62,0)</f>
        <v>0</v>
      </c>
      <c r="ADO59" s="248">
        <f>IF(ADO$6=$AAP$5,成绩录入!EA62,0)</f>
        <v>0</v>
      </c>
      <c r="ADP59" s="248">
        <f>IF(ADP$6=$AAP$5,成绩录入!EB62,0)</f>
        <v>0</v>
      </c>
      <c r="ADQ59" s="248">
        <f>IF(ADQ$6=$AAP$5,成绩录入!EC62,0)</f>
        <v>0</v>
      </c>
      <c r="ADR59" s="248">
        <f>IF(ADR$6=$AAP$5,成绩录入!ED62,0)</f>
        <v>0</v>
      </c>
      <c r="ADS59" s="248">
        <f>IF(ADS$6=$AAP$5,成绩录入!EE62,0)</f>
        <v>0</v>
      </c>
      <c r="ADT59" s="248">
        <f>IF(ADT$6=$AAP$5,成绩录入!EF62,0)</f>
        <v>0</v>
      </c>
      <c r="ADU59" s="248">
        <f>IF(ADU$6=$AAP$5,成绩录入!EG62,0)</f>
        <v>0</v>
      </c>
      <c r="ADV59" s="248">
        <f>IF(ADV$6=$AAP$5,成绩录入!EH62,0)</f>
        <v>0</v>
      </c>
      <c r="ADW59" s="248">
        <f>IF(ADW$6=$AAP$5,成绩录入!EI62,0)</f>
        <v>0</v>
      </c>
      <c r="ADX59" s="248">
        <f>IF(ADX$6=$AAP$5,成绩录入!EJ62,0)</f>
        <v>0</v>
      </c>
      <c r="ADY59" s="248">
        <f>IF(ADY$6=$AAP$5,成绩录入!EK62,0)</f>
        <v>0</v>
      </c>
      <c r="ADZ59" s="248">
        <f>IF(ADZ$6=$AAP$5,成绩录入!EL62,0)</f>
        <v>0</v>
      </c>
      <c r="AEA59" s="248">
        <f>IF(AEA$6=$AAP$5,成绩录入!EM62,0)</f>
        <v>0</v>
      </c>
      <c r="AEB59" s="248">
        <f>IF(AEB$6=$AAP$5,成绩录入!EN62,0)</f>
        <v>0</v>
      </c>
      <c r="AEC59" s="248">
        <f>IF(AEC$6=$AAP$5,成绩录入!EO62,0)</f>
        <v>0</v>
      </c>
      <c r="AED59" s="248">
        <f>IF(AED$6=$AAP$5,成绩录入!EP62,0)</f>
        <v>0</v>
      </c>
      <c r="AEE59" s="248">
        <f>IF(AEE$6=$AAP$5,成绩录入!EQ62,0)</f>
        <v>0</v>
      </c>
      <c r="AEF59" s="248">
        <f>IF(AEF$6=$AAP$5,成绩录入!ER62,0)</f>
        <v>0</v>
      </c>
      <c r="AEG59" s="248">
        <f>IF(AEG$6=$AAP$5,成绩录入!ES62,0)</f>
        <v>0</v>
      </c>
      <c r="AEH59" s="248">
        <f>IF(AEH$6=$AAP$5,成绩录入!ET62,0)</f>
        <v>0</v>
      </c>
      <c r="AEI59" s="248">
        <f>IF(AEI$6=$AAP$5,成绩录入!EU62,0)</f>
        <v>0</v>
      </c>
      <c r="AEJ59" s="248">
        <f>IF(AEJ$6=$AAP$5,成绩录入!EV62,0)</f>
        <v>0</v>
      </c>
      <c r="AEK59" s="248">
        <f>IF(AEK$6=$AAP$5,成绩录入!EW62,0)</f>
        <v>0</v>
      </c>
      <c r="AEL59" s="248">
        <f>IF(AEL$6=$AAP$5,成绩录入!EX62,0)</f>
        <v>0</v>
      </c>
      <c r="AEM59" s="218">
        <f t="shared" si="34"/>
        <v>0</v>
      </c>
      <c r="AEN59" s="166"/>
      <c r="AEO59" s="166"/>
      <c r="AEP59" s="247">
        <f>IF(AEP$6=$AEO$5,成绩录入!BC62,0)</f>
        <v>0</v>
      </c>
      <c r="AEQ59" s="248">
        <f>IF(AEQ$6=$AEO$5,成绩录入!BD62,0)</f>
        <v>0</v>
      </c>
      <c r="AER59" s="248">
        <f>IF(AER$6=$AEO$5,成绩录入!BE62,0)</f>
        <v>0</v>
      </c>
      <c r="AES59" s="248">
        <f>IF(AES$6=$AEO$5,成绩录入!BF62,0)</f>
        <v>0</v>
      </c>
      <c r="AET59" s="248">
        <f>IF(AET$6=$AEO$5,成绩录入!BG62,0)</f>
        <v>0</v>
      </c>
      <c r="AEU59" s="248">
        <f>IF(AEU$6=$AEO$5,成绩录入!BH62,0)</f>
        <v>0</v>
      </c>
      <c r="AEV59" s="248">
        <f>IF(AEV$6=$AEO$5,成绩录入!BI62,0)</f>
        <v>0</v>
      </c>
      <c r="AEW59" s="248">
        <f>IF(AEW$6=$AEO$5,成绩录入!BJ62,0)</f>
        <v>0</v>
      </c>
      <c r="AEX59" s="248">
        <f>IF(AEX$6=$AEO$5,成绩录入!BK62,0)</f>
        <v>0</v>
      </c>
      <c r="AEY59" s="248">
        <f>IF(AEY$6=$AEO$5,成绩录入!BL62,0)</f>
        <v>0</v>
      </c>
      <c r="AEZ59" s="248">
        <f>IF(AEZ$6=$AEO$5,成绩录入!BM62,0)</f>
        <v>0</v>
      </c>
      <c r="AFA59" s="248">
        <f>IF(AFA$6=$AEO$5,成绩录入!BN62,0)</f>
        <v>0</v>
      </c>
      <c r="AFB59" s="248">
        <f>IF(AFB$6=$AEO$5,成绩录入!BO62,0)</f>
        <v>0</v>
      </c>
      <c r="AFC59" s="248">
        <f>IF(AFC$6=$AEO$5,成绩录入!BP62,0)</f>
        <v>0</v>
      </c>
      <c r="AFD59" s="248">
        <f>IF(AFD$6=$AEO$5,成绩录入!BQ62,0)</f>
        <v>0</v>
      </c>
      <c r="AFE59" s="248">
        <f>IF(AFE$6=$AEO$5,成绩录入!BR62,0)</f>
        <v>0</v>
      </c>
      <c r="AFF59" s="248">
        <f>IF(AFF$6=$AEO$5,成绩录入!BS62,0)</f>
        <v>0</v>
      </c>
      <c r="AFG59" s="248">
        <f>IF(AFG$6=$AEO$5,成绩录入!BT62,0)</f>
        <v>0</v>
      </c>
      <c r="AFH59" s="248">
        <f>IF(AFH$6=$AEO$5,成绩录入!BU62,0)</f>
        <v>0</v>
      </c>
      <c r="AFI59" s="248">
        <f>IF(AFI$6=$AEO$5,成绩录入!BV62,0)</f>
        <v>0</v>
      </c>
      <c r="AFJ59" s="248">
        <f>IF(AFJ$6=$AEO$5,成绩录入!BW62,0)</f>
        <v>0</v>
      </c>
      <c r="AFK59" s="248">
        <f>IF(AFK$6=$AEO$5,成绩录入!BX62,0)</f>
        <v>0</v>
      </c>
      <c r="AFL59" s="248">
        <f>IF(AFL$6=$AEO$5,成绩录入!BY62,0)</f>
        <v>0</v>
      </c>
      <c r="AFM59" s="248">
        <f>IF(AFM$6=$AEO$5,成绩录入!BZ62,0)</f>
        <v>0</v>
      </c>
      <c r="AFN59" s="248">
        <f>IF(AFN$6=$AEO$5,成绩录入!CA62,0)</f>
        <v>0</v>
      </c>
      <c r="AFO59" s="248">
        <f>IF(AFO$6=$AEO$5,成绩录入!CB62,0)</f>
        <v>0</v>
      </c>
      <c r="AFP59" s="248">
        <f>IF(AFP$6=$AEO$5,成绩录入!CC62,0)</f>
        <v>0</v>
      </c>
      <c r="AFQ59" s="248">
        <f>IF(AFQ$6=$AEO$5,成绩录入!CD62,0)</f>
        <v>0</v>
      </c>
      <c r="AFR59" s="248">
        <f>IF(AFR$6=$AEO$5,成绩录入!CE62,0)</f>
        <v>0</v>
      </c>
      <c r="AFS59" s="248">
        <f>IF(AFS$6=$AEO$5,成绩录入!CF62,0)</f>
        <v>0</v>
      </c>
      <c r="AFT59" s="248">
        <f>IF(AFT$6=$AEO$5,成绩录入!CG62,0)</f>
        <v>0</v>
      </c>
      <c r="AFU59" s="248">
        <f>IF(AFU$6=$AEO$5,成绩录入!CH62,0)</f>
        <v>0</v>
      </c>
      <c r="AFV59" s="248">
        <f>IF(AFV$6=$AEO$5,成绩录入!CI62,0)</f>
        <v>0</v>
      </c>
      <c r="AFW59" s="248">
        <f>IF(AFW$6=$AEO$5,成绩录入!CJ62,0)</f>
        <v>0</v>
      </c>
      <c r="AFX59" s="248">
        <f>IF(AFX$6=$AEO$5,成绩录入!CK62,0)</f>
        <v>0</v>
      </c>
      <c r="AFY59" s="248">
        <f>IF(AFY$6=$AEO$5,成绩录入!CL62,0)</f>
        <v>0</v>
      </c>
      <c r="AFZ59" s="248">
        <f>IF(AFZ$6=$AEO$5,成绩录入!CM62,0)</f>
        <v>0</v>
      </c>
      <c r="AGA59" s="248">
        <f>IF(AGA$6=$AEO$5,成绩录入!CN62,0)</f>
        <v>0</v>
      </c>
      <c r="AGB59" s="248">
        <f>IF(AGB$6=$AEO$5,成绩录入!CO62,0)</f>
        <v>0</v>
      </c>
      <c r="AGC59" s="248">
        <f>IF(AGC$6=$AEO$5,成绩录入!CP62,0)</f>
        <v>0</v>
      </c>
      <c r="AGD59" s="248">
        <f>IF(AGD$6=$AEO$5,成绩录入!CQ62,0)</f>
        <v>0</v>
      </c>
      <c r="AGE59" s="248">
        <f>IF(AGE$6=$AEO$5,成绩录入!CR62,0)</f>
        <v>0</v>
      </c>
      <c r="AGF59" s="248">
        <f>IF(AGF$6=$AEO$5,成绩录入!CS62,0)</f>
        <v>0</v>
      </c>
      <c r="AGG59" s="248">
        <f>IF(AGG$6=$AEO$5,成绩录入!CT62,0)</f>
        <v>0</v>
      </c>
      <c r="AGH59" s="248">
        <f>IF(AGH$6=$AEO$5,成绩录入!CU62,0)</f>
        <v>0</v>
      </c>
      <c r="AGI59" s="248">
        <f>IF(AGI$6=$AEO$5,成绩录入!CV62,0)</f>
        <v>0</v>
      </c>
      <c r="AGJ59" s="248">
        <f>IF(AGJ$6=$AEO$5,成绩录入!CW62,0)</f>
        <v>0</v>
      </c>
      <c r="AGK59" s="248">
        <f>IF(AGK$6=$AEO$5,成绩录入!CX62,0)</f>
        <v>0</v>
      </c>
      <c r="AGL59" s="248">
        <f>IF(AGL$6=$AEO$5,成绩录入!CY62,0)</f>
        <v>0</v>
      </c>
      <c r="AGM59" s="248">
        <f>IF(AGM$6=$AEO$5,成绩录入!CZ62,0)</f>
        <v>0</v>
      </c>
      <c r="AGN59" s="248">
        <f>IF(AGN$6=$AEO$5,成绩录入!DA62,0)</f>
        <v>0</v>
      </c>
      <c r="AGO59" s="248">
        <f>IF(AGO$6=$AEO$5,成绩录入!DB62,0)</f>
        <v>0</v>
      </c>
      <c r="AGP59" s="248">
        <f>IF(AGP$6=$AEO$5,成绩录入!DC62,0)</f>
        <v>0</v>
      </c>
      <c r="AGQ59" s="248">
        <f>IF(AGQ$6=$AEO$5,成绩录入!DD62,0)</f>
        <v>0</v>
      </c>
      <c r="AGR59" s="248">
        <f>IF(AGR$6=$AEO$5,成绩录入!DE62,0)</f>
        <v>0</v>
      </c>
      <c r="AGS59" s="248">
        <f>IF(AGS$6=$AEO$5,成绩录入!DF62,0)</f>
        <v>0</v>
      </c>
      <c r="AGT59" s="248">
        <f>IF(AGT$6=$AEO$5,成绩录入!DG62,0)</f>
        <v>0</v>
      </c>
      <c r="AGU59" s="248">
        <f>IF(AGU$6=$AEO$5,成绩录入!DH62,0)</f>
        <v>0</v>
      </c>
      <c r="AGV59" s="248">
        <f>IF(AGV$6=$AEO$5,成绩录入!DI62,0)</f>
        <v>0</v>
      </c>
      <c r="AGW59" s="248">
        <f>IF(AGW$6=$AEO$5,成绩录入!DJ62,0)</f>
        <v>0</v>
      </c>
      <c r="AGX59" s="248">
        <f>IF(AGX$6=$AEO$5,成绩录入!DK62,0)</f>
        <v>0</v>
      </c>
      <c r="AGY59" s="248">
        <f>IF(AGY$6=$AEO$5,成绩录入!DL62,0)</f>
        <v>0</v>
      </c>
      <c r="AGZ59" s="248">
        <f>IF(AGZ$6=$AEO$5,成绩录入!DM62,0)</f>
        <v>0</v>
      </c>
      <c r="AHA59" s="248">
        <f>IF(AHA$6=$AEO$5,成绩录入!DN62,0)</f>
        <v>0</v>
      </c>
      <c r="AHB59" s="248">
        <f>IF(AHB$6=$AEO$5,成绩录入!DO62,0)</f>
        <v>0</v>
      </c>
      <c r="AHC59" s="248">
        <f>IF(AHC$6=$AEO$5,成绩录入!DP62,0)</f>
        <v>0</v>
      </c>
      <c r="AHD59" s="248">
        <f>IF(AHD$6=$AEO$5,成绩录入!DQ62,0)</f>
        <v>0</v>
      </c>
      <c r="AHE59" s="248">
        <f>IF(AHE$6=$AEO$5,成绩录入!DR62,0)</f>
        <v>0</v>
      </c>
      <c r="AHF59" s="248">
        <f>IF(AHF$6=$AEO$5,成绩录入!DS62,0)</f>
        <v>0</v>
      </c>
      <c r="AHG59" s="248">
        <f>IF(AHG$6=$AEO$5,成绩录入!DT62,0)</f>
        <v>0</v>
      </c>
      <c r="AHH59" s="248">
        <f>IF(AHH$6=$AEO$5,成绩录入!DU62,0)</f>
        <v>0</v>
      </c>
      <c r="AHI59" s="248">
        <f>IF(AHI$6=$AEO$5,成绩录入!DV62,0)</f>
        <v>0</v>
      </c>
      <c r="AHJ59" s="248">
        <f>IF(AHJ$6=$AEO$5,成绩录入!DW62,0)</f>
        <v>0</v>
      </c>
      <c r="AHK59" s="248">
        <f>IF(AHK$6=$AEO$5,成绩录入!DX62,0)</f>
        <v>0</v>
      </c>
      <c r="AHL59" s="248">
        <f>IF(AHL$6=$AEO$5,成绩录入!DY62,0)</f>
        <v>0</v>
      </c>
      <c r="AHM59" s="248">
        <f>IF(AHM$6=$AEO$5,成绩录入!DZ62,0)</f>
        <v>0</v>
      </c>
      <c r="AHN59" s="248">
        <f>IF(AHN$6=$AEO$5,成绩录入!EA62,0)</f>
        <v>0</v>
      </c>
      <c r="AHO59" s="248">
        <f>IF(AHO$6=$AEO$5,成绩录入!EB62,0)</f>
        <v>0</v>
      </c>
      <c r="AHP59" s="248">
        <f>IF(AHP$6=$AEO$5,成绩录入!EC62,0)</f>
        <v>0</v>
      </c>
      <c r="AHQ59" s="248">
        <f>IF(AHQ$6=$AEO$5,成绩录入!ED62,0)</f>
        <v>0</v>
      </c>
      <c r="AHR59" s="248">
        <f>IF(AHR$6=$AEO$5,成绩录入!EE62,0)</f>
        <v>0</v>
      </c>
      <c r="AHS59" s="248">
        <f>IF(AHS$6=$AEO$5,成绩录入!EF62,0)</f>
        <v>0</v>
      </c>
      <c r="AHT59" s="248">
        <f>IF(AHT$6=$AEO$5,成绩录入!EG62,0)</f>
        <v>0</v>
      </c>
      <c r="AHU59" s="248">
        <f>IF(AHU$6=$AEO$5,成绩录入!EH62,0)</f>
        <v>0</v>
      </c>
      <c r="AHV59" s="248">
        <f>IF(AHV$6=$AEO$5,成绩录入!EI62,0)</f>
        <v>0</v>
      </c>
      <c r="AHW59" s="248">
        <f>IF(AHW$6=$AEO$5,成绩录入!EJ62,0)</f>
        <v>0</v>
      </c>
      <c r="AHX59" s="248">
        <f>IF(AHX$6=$AEO$5,成绩录入!EK62,0)</f>
        <v>0</v>
      </c>
      <c r="AHY59" s="248">
        <f>IF(AHY$6=$AEO$5,成绩录入!EL62,0)</f>
        <v>0</v>
      </c>
      <c r="AHZ59" s="248">
        <f>IF(AHZ$6=$AEO$5,成绩录入!EM62,0)</f>
        <v>0</v>
      </c>
      <c r="AIA59" s="248">
        <f>IF(AIA$6=$AEO$5,成绩录入!EN62,0)</f>
        <v>0</v>
      </c>
      <c r="AIB59" s="248">
        <f>IF(AIB$6=$AEO$5,成绩录入!EO62,0)</f>
        <v>0</v>
      </c>
      <c r="AIC59" s="248">
        <f>IF(AIC$6=$AEO$5,成绩录入!EP62,0)</f>
        <v>0</v>
      </c>
      <c r="AID59" s="248">
        <f>IF(AID$6=$AEO$5,成绩录入!EQ62,0)</f>
        <v>0</v>
      </c>
      <c r="AIE59" s="248">
        <f>IF(AIE$6=$AEO$5,成绩录入!ER62,0)</f>
        <v>0</v>
      </c>
      <c r="AIF59" s="248">
        <f>IF(AIF$6=$AEO$5,成绩录入!ES62,0)</f>
        <v>0</v>
      </c>
      <c r="AIG59" s="248">
        <f>IF(AIG$6=$AEO$5,成绩录入!ET62,0)</f>
        <v>0</v>
      </c>
      <c r="AIH59" s="248">
        <f>IF(AIH$6=$AEO$5,成绩录入!EU62,0)</f>
        <v>0</v>
      </c>
      <c r="AII59" s="248">
        <f>IF(AII$6=$AEO$5,成绩录入!EV62,0)</f>
        <v>0</v>
      </c>
      <c r="AIJ59" s="248">
        <f>IF(AIJ$6=$AEO$5,成绩录入!EW62,0)</f>
        <v>0</v>
      </c>
      <c r="AIK59" s="248">
        <f>IF(AIK$6=$AEO$5,成绩录入!EX62,0)</f>
        <v>0</v>
      </c>
      <c r="AIL59" s="218">
        <f t="shared" si="35"/>
        <v>0</v>
      </c>
      <c r="AIN59" s="214" t="str">
        <f>初始录入!A64</f>
        <v/>
      </c>
      <c r="AIO59" s="215">
        <f>初始录入!B64</f>
        <v>0</v>
      </c>
      <c r="AIP59" s="216">
        <f>初始录入!C64</f>
        <v>0</v>
      </c>
      <c r="AIQ59" s="314">
        <f>IF(平时!D57&lt;&gt;"",平时!D57,0)</f>
        <v>0</v>
      </c>
      <c r="AIR59" s="324" t="str">
        <f t="shared" si="89"/>
        <v/>
      </c>
      <c r="AIS59" s="314">
        <f>IF(过程!D57&lt;&gt;"",过程!D57,0)</f>
        <v>0</v>
      </c>
      <c r="AIT59" s="324" t="str">
        <f t="shared" si="90"/>
        <v/>
      </c>
      <c r="AIU59" s="216">
        <f>IF(期末!D57&lt;&gt;"",期末!D57,0)</f>
        <v>0</v>
      </c>
      <c r="AIV59" s="324" t="str">
        <f t="shared" si="91"/>
        <v/>
      </c>
      <c r="AIW59" s="325">
        <f t="shared" si="92"/>
        <v>0</v>
      </c>
      <c r="AIX59" s="314">
        <f>IF(平时!E57&lt;&gt;"",平时!E57,0)</f>
        <v>0</v>
      </c>
      <c r="AIY59" s="324" t="str">
        <f t="shared" si="93"/>
        <v/>
      </c>
      <c r="AIZ59" s="314">
        <f>IF(过程!E57&lt;&gt;"",过程!E57,0)</f>
        <v>0</v>
      </c>
      <c r="AJA59" s="324" t="str">
        <f t="shared" si="94"/>
        <v/>
      </c>
      <c r="AJB59" s="216">
        <f>IF(期末!E57&lt;&gt;"",期末!E57,0)</f>
        <v>0</v>
      </c>
      <c r="AJC59" s="324" t="str">
        <f t="shared" si="95"/>
        <v/>
      </c>
      <c r="AJD59" s="325">
        <f t="shared" si="96"/>
        <v>0</v>
      </c>
      <c r="AJE59" s="314">
        <f>IF(平时!F57&lt;&gt;"",平时!F57,0)</f>
        <v>0</v>
      </c>
      <c r="AJF59" s="324" t="str">
        <f t="shared" si="97"/>
        <v/>
      </c>
      <c r="AJG59" s="314">
        <f>IF(过程!F57&lt;&gt;"",过程!F57,0)</f>
        <v>0</v>
      </c>
      <c r="AJH59" s="324" t="str">
        <f t="shared" si="98"/>
        <v/>
      </c>
      <c r="AJI59" s="216">
        <f>IF(期末!F57&lt;&gt;"",期末!F57,0)</f>
        <v>0</v>
      </c>
      <c r="AJJ59" s="324" t="str">
        <f t="shared" si="99"/>
        <v/>
      </c>
      <c r="AJK59" s="325">
        <f t="shared" si="100"/>
        <v>0</v>
      </c>
      <c r="AJL59" s="314">
        <f>IF(平时!G57&lt;&gt;"",平时!G57,0)</f>
        <v>0</v>
      </c>
      <c r="AJM59" s="324" t="str">
        <f t="shared" si="101"/>
        <v/>
      </c>
      <c r="AJN59" s="314">
        <f>IF(过程!G57&lt;&gt;"",过程!G57,0)</f>
        <v>0</v>
      </c>
      <c r="AJO59" s="324" t="str">
        <f t="shared" si="102"/>
        <v/>
      </c>
      <c r="AJP59" s="216">
        <f>IF(期末!G57&lt;&gt;"",期末!G57,0)</f>
        <v>0</v>
      </c>
      <c r="AJQ59" s="324" t="str">
        <f t="shared" si="103"/>
        <v/>
      </c>
      <c r="AJR59" s="325">
        <f t="shared" si="104"/>
        <v>0</v>
      </c>
      <c r="AJS59" s="314">
        <f>IF(平时!H57&lt;&gt;"",平时!H57,0)</f>
        <v>0</v>
      </c>
      <c r="AJT59" s="324" t="str">
        <f t="shared" si="105"/>
        <v/>
      </c>
      <c r="AJU59" s="314">
        <f>IF(过程!H57&lt;&gt;"",过程!H57,0)</f>
        <v>0</v>
      </c>
      <c r="AJV59" s="324" t="str">
        <f t="shared" si="106"/>
        <v/>
      </c>
      <c r="AJW59" s="216">
        <f>IF(期末!H57&lt;&gt;"",期末!H57,0)</f>
        <v>0</v>
      </c>
      <c r="AJX59" s="324" t="str">
        <f t="shared" si="107"/>
        <v/>
      </c>
      <c r="AJY59" s="326">
        <f t="shared" si="108"/>
        <v>0</v>
      </c>
      <c r="AKA59" s="216" t="str">
        <f>初始录入!A64</f>
        <v/>
      </c>
      <c r="AKB59" s="216">
        <f>初始录入!B64</f>
        <v>0</v>
      </c>
      <c r="AKC59" s="216">
        <f>初始录入!C64</f>
        <v>0</v>
      </c>
      <c r="AKD59" s="327" t="str">
        <f>IF(初始录入!$E64=初始录入!$K$2,达成度!$D72,"")</f>
        <v/>
      </c>
      <c r="AKE59" s="327" t="str">
        <f>IF(初始录入!$E64=初始录入!$K$3,达成度!D72,"")</f>
        <v/>
      </c>
      <c r="AKF59" s="216" t="str">
        <f>IF(初始录入!$E64=初始录入!$K$4,达成度!D72,"")</f>
        <v/>
      </c>
      <c r="AKG59" s="216" t="str">
        <f>IF(初始录入!$E64=初始录入!$K$5,达成度!D72,"")</f>
        <v/>
      </c>
      <c r="AKH59" s="327" t="str">
        <f>IF(初始录入!$E64=初始录入!$K$2,达成度!E72,"")</f>
        <v/>
      </c>
      <c r="AKI59" s="327" t="str">
        <f>IF(初始录入!$E64=初始录入!$K$3,达成度!E72,"")</f>
        <v/>
      </c>
      <c r="AKJ59" s="216" t="str">
        <f>IF(初始录入!$E64=初始录入!$K$4,达成度!E72,"")</f>
        <v/>
      </c>
      <c r="AKK59" s="216" t="str">
        <f>IF(初始录入!$E64=初始录入!$K$5,达成度!E72,"")</f>
        <v/>
      </c>
      <c r="AKL59" s="327" t="str">
        <f>IF(初始录入!$E64=初始录入!$K$2,达成度!F72,"")</f>
        <v/>
      </c>
      <c r="AKM59" s="327" t="str">
        <f>IF(初始录入!$E64=初始录入!$K$3,达成度!F72,"")</f>
        <v/>
      </c>
      <c r="AKN59" s="216" t="str">
        <f>IF(初始录入!$E64=初始录入!$K$4,达成度!F72,"")</f>
        <v/>
      </c>
      <c r="AKO59" s="216" t="str">
        <f>IF(初始录入!$E64=初始录入!$K$5,达成度!F72,"")</f>
        <v/>
      </c>
      <c r="AKP59" s="327" t="str">
        <f>IF(初始录入!$E64=初始录入!$K$2,达成度!H72,"")</f>
        <v/>
      </c>
      <c r="AKQ59" s="327" t="str">
        <f>IF(初始录入!$E64=初始录入!$K$3,达成度!H72,"")</f>
        <v/>
      </c>
      <c r="AKR59" s="216" t="str">
        <f>IF(初始录入!$E64=初始录入!$K$4,达成度!H72,"")</f>
        <v/>
      </c>
      <c r="AKS59" s="216" t="str">
        <f>IF(初始录入!$E64=初始录入!$K$5,达成度!H72,"")</f>
        <v/>
      </c>
      <c r="AKT59" s="327" t="str">
        <f>IF(初始录入!$E64=初始录入!$K$2,达成度!I72,"")</f>
        <v/>
      </c>
      <c r="AKU59" s="327" t="str">
        <f>IF(初始录入!$E64=初始录入!$K$3,达成度!I72,"")</f>
        <v/>
      </c>
      <c r="AKV59" s="216" t="str">
        <f>IF(初始录入!$E64=初始录入!$K$4,达成度!I72,"")</f>
        <v/>
      </c>
      <c r="AKW59" s="216" t="str">
        <f>IF(初始录入!$E64=初始录入!$K$5,达成度!I72,"")</f>
        <v/>
      </c>
      <c r="AKX59" s="327" t="str">
        <f>IF(初始录入!$E64=初始录入!$K$2,达成度!J72,"")</f>
        <v/>
      </c>
      <c r="AKY59" s="327" t="str">
        <f>IF(初始录入!$E64=初始录入!$K$3,达成度!J72,"")</f>
        <v/>
      </c>
      <c r="AKZ59" s="216" t="str">
        <f>IF(初始录入!$E64=初始录入!$K$4,达成度!J72,"")</f>
        <v/>
      </c>
      <c r="ALA59" s="216" t="str">
        <f>IF(初始录入!$E64=初始录入!$K$5,达成度!J72,"")</f>
        <v/>
      </c>
      <c r="ALB59" s="327" t="str">
        <f>IF(初始录入!$E64=初始录入!$K$2,达成度!L72,"")</f>
        <v/>
      </c>
      <c r="ALC59" s="327" t="str">
        <f>IF(初始录入!$E64=初始录入!$K$3,达成度!L72,"")</f>
        <v/>
      </c>
      <c r="ALD59" s="216" t="str">
        <f>IF(初始录入!$E64=初始录入!$K$4,达成度!L72,"")</f>
        <v/>
      </c>
      <c r="ALE59" s="216" t="str">
        <f>IF(初始录入!$E64=初始录入!$K$5,达成度!L72,"")</f>
        <v/>
      </c>
      <c r="ALF59" s="327" t="str">
        <f>IF(初始录入!$E64=初始录入!$K$2,达成度!M72,"")</f>
        <v/>
      </c>
      <c r="ALG59" s="327" t="str">
        <f>IF(初始录入!$E64=初始录入!$K$3,达成度!M72,"")</f>
        <v/>
      </c>
      <c r="ALH59" s="216" t="str">
        <f>IF(初始录入!$E64=初始录入!$K$4,达成度!M72,"")</f>
        <v/>
      </c>
      <c r="ALI59" s="216" t="str">
        <f>IF(初始录入!$E64=初始录入!$K$5,达成度!M72,"")</f>
        <v/>
      </c>
      <c r="ALJ59" s="327" t="str">
        <f>IF(初始录入!$E64=初始录入!$K$2,达成度!N72,"")</f>
        <v/>
      </c>
      <c r="ALK59" s="327" t="str">
        <f>IF(初始录入!$E64=初始录入!$K$3,达成度!N72,"")</f>
        <v/>
      </c>
      <c r="ALL59" s="216" t="str">
        <f>IF(初始录入!$E64=初始录入!$K$4,达成度!N72,"")</f>
        <v/>
      </c>
      <c r="ALM59" s="216" t="str">
        <f>IF(初始录入!$E64=初始录入!$K$5,达成度!N72,"")</f>
        <v/>
      </c>
      <c r="ALN59" s="327" t="str">
        <f>IF(初始录入!$E64=初始录入!$K$2,达成度!P72,"")</f>
        <v/>
      </c>
      <c r="ALO59" s="327" t="str">
        <f>IF(初始录入!$E64=初始录入!$K$3,达成度!P72,"")</f>
        <v/>
      </c>
      <c r="ALP59" s="216" t="str">
        <f>IF(初始录入!$E64=初始录入!$K$4,达成度!P72,"")</f>
        <v/>
      </c>
      <c r="ALQ59" s="216" t="str">
        <f>IF(初始录入!$E64=初始录入!$K$5,达成度!P72,"")</f>
        <v/>
      </c>
      <c r="ALR59" s="327" t="str">
        <f>IF(初始录入!$E64=初始录入!$K$2,达成度!Q72,"")</f>
        <v/>
      </c>
      <c r="ALS59" s="327" t="str">
        <f>IF(初始录入!$E64=初始录入!$K$3,达成度!Q72,"")</f>
        <v/>
      </c>
      <c r="ALT59" s="216" t="str">
        <f>IF(初始录入!$E64=初始录入!$K$4,达成度!Q72,"")</f>
        <v/>
      </c>
      <c r="ALU59" s="216" t="str">
        <f>IF(初始录入!$E64=初始录入!$K$5,达成度!Q72,"")</f>
        <v/>
      </c>
      <c r="ALV59" s="327" t="str">
        <f>IF(初始录入!$E64=初始录入!$K$2,达成度!R72,"")</f>
        <v/>
      </c>
      <c r="ALW59" s="327" t="str">
        <f>IF(初始录入!$E64=初始录入!$K$3,达成度!R72,"")</f>
        <v/>
      </c>
      <c r="ALX59" s="216" t="str">
        <f>IF(初始录入!$E64=初始录入!$K$4,达成度!R72,"")</f>
        <v/>
      </c>
      <c r="ALY59" s="216"/>
      <c r="ALZ59" s="327" t="str">
        <f>IF(初始录入!$E64=初始录入!$K$2,达成度!T72,"")</f>
        <v/>
      </c>
      <c r="AMA59" s="327" t="str">
        <f>IF(初始录入!$E64=初始录入!$K$3,达成度!T72,"")</f>
        <v/>
      </c>
      <c r="AMB59" s="216" t="str">
        <f>IF(初始录入!$E64=初始录入!$K$4,达成度!T72,"")</f>
        <v/>
      </c>
      <c r="AMC59" s="216" t="str">
        <f>IF(初始录入!$E64=初始录入!$K$5,达成度!T72,"")</f>
        <v/>
      </c>
      <c r="AMD59" s="327" t="str">
        <f>IF(初始录入!$E64=初始录入!$K$2,达成度!U72,"")</f>
        <v/>
      </c>
      <c r="AME59" s="327" t="str">
        <f>IF(初始录入!$E64=初始录入!$K$3,达成度!U72,"")</f>
        <v/>
      </c>
      <c r="AMF59" s="216" t="str">
        <f>IF(初始录入!$E64=初始录入!$K$4,达成度!U72,"")</f>
        <v/>
      </c>
      <c r="AMG59" s="216" t="str">
        <f>IF(初始录入!$E64=初始录入!$K$5,达成度!U72,"")</f>
        <v/>
      </c>
      <c r="AMH59" s="327" t="str">
        <f>IF(初始录入!$E64=初始录入!$K$2,达成度!V72,"")</f>
        <v/>
      </c>
      <c r="AMI59" s="327" t="str">
        <f>IF(初始录入!$E64=初始录入!$K$3,达成度!V72,"")</f>
        <v/>
      </c>
      <c r="AMJ59" s="216" t="str">
        <f>IF(初始录入!$E64=初始录入!$K$4,达成度!W72,"")</f>
        <v/>
      </c>
      <c r="AMK59" s="216" t="str">
        <f>IF(初始录入!$E64=初始录入!$K$5,达成度!W72,"")</f>
        <v/>
      </c>
      <c r="AMM59" s="215">
        <f t="shared" si="114"/>
        <v>52</v>
      </c>
      <c r="AMN59" s="222" t="str">
        <f t="shared" si="109"/>
        <v/>
      </c>
      <c r="AMO59" s="325" t="str">
        <f>IF($AMM59&lt;=$H$7,INDEX(达成度!$G$21:$G$170,$AMM59,1),"")</f>
        <v/>
      </c>
      <c r="AMP59" s="325" t="str">
        <f>IF($AMM59&lt;=$H$7,INDEX(达成度!$K$21:$K$170,$AMM59,1),"")</f>
        <v/>
      </c>
      <c r="AMQ59" s="325" t="str">
        <f>IF($AMM59&lt;=$H$7,INDEX(达成度!$O$21:$O$170,$AMM59,1),"")</f>
        <v/>
      </c>
      <c r="AMR59" s="325" t="str">
        <f>IF($AMM59&lt;=$H$7,INDEX(达成度!$S$21:$S$170,$AMM59,1),"")</f>
        <v/>
      </c>
      <c r="AMS59" s="326" t="str">
        <f>IF($AMM59&lt;=$H$7,INDEX(达成度!$W$21:$W$170,$AMM59,1),"")</f>
        <v/>
      </c>
      <c r="AMT59" s="328"/>
      <c r="AMU59" s="336"/>
      <c r="AMV59" s="222" t="str">
        <f t="shared" si="110"/>
        <v/>
      </c>
      <c r="AMW59" s="325" t="str">
        <f>IF($AMM59&lt;=$I$7,INDEX(达成度!$G$21:$G$170,$AMM59+$H$7,1),"")</f>
        <v/>
      </c>
      <c r="AMX59" s="325" t="str">
        <f>IF($AMM59&lt;=$I$7,INDEX(达成度!$K$21:$K$170,$AMM59+$H$7,1),"")</f>
        <v/>
      </c>
      <c r="AMY59" s="325" t="str">
        <f>IF($AMM59&lt;=$I$7,INDEX(达成度!$O$21:$O$170,$AMM59+$H$7,1),"")</f>
        <v/>
      </c>
      <c r="AMZ59" s="325" t="str">
        <f>IF($AMM59&lt;=$I$7,INDEX(达成度!$S$21:$S$170,$AMM59+$H$7,1),"")</f>
        <v/>
      </c>
      <c r="ANA59" s="326" t="str">
        <f>IF($AMM59&lt;=$I$7,INDEX(达成度!$W$21:$W$170,$AMM59+$H$7,1),"")</f>
        <v/>
      </c>
      <c r="ANB59" s="206"/>
      <c r="ANC59" s="215"/>
      <c r="AND59" s="216" t="str">
        <f t="shared" si="111"/>
        <v/>
      </c>
      <c r="ANE59" s="325" t="str">
        <f>IF($AMM59&lt;=$J$7,INDEX(达成度!$G$21:$G$170,$AMM59+$H$7+$I$7,1),"")</f>
        <v/>
      </c>
      <c r="ANF59" s="325" t="str">
        <f>IF($AMM59&lt;=$J$7,INDEX(达成度!$K$21:$K$170,$AMM59+$H$7+$I$7,1),"")</f>
        <v/>
      </c>
      <c r="ANG59" s="325" t="str">
        <f>IF($AMM59&lt;=$J$7,INDEX(达成度!$O$21:$O$170,$AMM59+$H$7+$I$7,1),"")</f>
        <v/>
      </c>
      <c r="ANH59" s="325" t="str">
        <f>IF($AMM59&lt;=$J$7,INDEX(达成度!$S$21:$S$170,$AMM59+$H$7+$I$7,1),"")</f>
        <v/>
      </c>
      <c r="ANI59" s="326" t="str">
        <f>IF($AMM59&lt;=$J$7,INDEX(达成度!$W$21:$W$170,$AMM59+$H$7+$I$7,1),"")</f>
        <v/>
      </c>
      <c r="ANK59" s="215"/>
      <c r="ANL59" s="216" t="str">
        <f t="shared" si="112"/>
        <v/>
      </c>
      <c r="ANM59" s="325" t="str">
        <f>IF($AMM59&lt;=$K$7,INDEX(达成度!$G$21:$G$170,$AMM59+$H$7+$I$7+$J$7,1),"")</f>
        <v/>
      </c>
      <c r="ANN59" s="325" t="str">
        <f>IF($AMM59&lt;=$K$7,INDEX(达成度!$K$21:$K$170,$AMM59+$H$7+$I$7+$J$7,1),"")</f>
        <v/>
      </c>
      <c r="ANO59" s="325" t="str">
        <f>IF($AMM59&lt;=$K$7,INDEX(达成度!$O$21:$O$170,$AMM59+$H$7+$I$7+$J$7,1),"")</f>
        <v/>
      </c>
      <c r="ANP59" s="325" t="str">
        <f>IF($AMM59&lt;=$K$7,INDEX(达成度!$S$21:$S$170,$AMM59+$H$7+$I$7+$J$7,1),"")</f>
        <v/>
      </c>
      <c r="ANQ59" s="326" t="str">
        <f>IF($AMM59&lt;=$K$7,INDEX(达成度!$W$21:$W$170,$AMM59+$H$7+$I$7+$J$7,1),"")</f>
        <v/>
      </c>
    </row>
    <row r="60" ht="18" customHeight="1" spans="1:1024 1025:1057">
      <c r="A60" s="215" t="str">
        <f>初始录入!A65</f>
        <v/>
      </c>
      <c r="B60" s="216" t="str">
        <f>IF(初始录入!B65&lt;&gt;"",初始录入!B65,"")</f>
        <v/>
      </c>
      <c r="C60" s="216" t="str">
        <f>IF(初始录入!C65&lt;&gt;"",初始录入!C65,"")</f>
        <v/>
      </c>
      <c r="D60" s="216" t="str">
        <f>IF(初始录入!D65&lt;&gt;"",初始录入!D65,"")</f>
        <v/>
      </c>
      <c r="E60" s="218" t="str">
        <f>IF(初始录入!E65&lt;&gt;"",初始录入!E65,"")</f>
        <v/>
      </c>
      <c r="G60" s="330"/>
      <c r="H60" s="295">
        <f>IF(初始录入!E65=H$6,1,0)</f>
        <v>0</v>
      </c>
      <c r="I60" s="295">
        <f>IF(初始录入!E65=I$6,1,0)</f>
        <v>0</v>
      </c>
      <c r="J60" s="295">
        <f>IF(初始录入!E65=J$6,1,0)</f>
        <v>0</v>
      </c>
      <c r="K60" s="321">
        <f>IF(初始录入!E65=K$6,1,0)</f>
        <v>0</v>
      </c>
      <c r="L60" s="28"/>
      <c r="X60" s="28"/>
      <c r="Y60" s="294">
        <v>100</v>
      </c>
      <c r="Z60" s="295">
        <f>成绩录入!$F$7</f>
        <v>0</v>
      </c>
      <c r="AA60" s="295">
        <f>成绩录入!F63</f>
        <v>0</v>
      </c>
      <c r="AB60" s="296">
        <f>IF(初始录入!$M$7&lt;&gt;"",IF(成绩录入!$F$7&lt;&gt;"",IF(初始录入!$P$7="次数",AA60/Z60*Y60,成绩录入!F63),0),0)</f>
        <v>0</v>
      </c>
      <c r="AC60" s="297">
        <f t="shared" si="161"/>
        <v>0</v>
      </c>
      <c r="AD60" s="297">
        <f t="shared" si="162"/>
        <v>0</v>
      </c>
      <c r="AE60" s="297">
        <f t="shared" si="163"/>
        <v>0</v>
      </c>
      <c r="AF60" s="297">
        <f t="shared" si="164"/>
        <v>0</v>
      </c>
      <c r="AG60" s="297">
        <f t="shared" si="165"/>
        <v>0</v>
      </c>
      <c r="AH60" s="298">
        <f t="shared" si="37"/>
        <v>0</v>
      </c>
      <c r="AI60" s="28"/>
      <c r="AJ60" s="260">
        <f>成绩录入!I63</f>
        <v>0</v>
      </c>
      <c r="AK60" s="248">
        <f>成绩录入!J63</f>
        <v>0</v>
      </c>
      <c r="AL60" s="248">
        <f>成绩录入!K63</f>
        <v>0</v>
      </c>
      <c r="AM60" s="248">
        <f>成绩录入!L63</f>
        <v>0</v>
      </c>
      <c r="AN60" s="248">
        <f>成绩录入!M63</f>
        <v>0</v>
      </c>
      <c r="AO60" s="298">
        <f t="shared" si="38"/>
        <v>0</v>
      </c>
      <c r="AP60" s="299"/>
      <c r="AQ60" s="260">
        <f>成绩录入!I63</f>
        <v>0</v>
      </c>
      <c r="AR60" s="248">
        <f>成绩录入!J63</f>
        <v>0</v>
      </c>
      <c r="AS60" s="248">
        <f>成绩录入!K63</f>
        <v>0</v>
      </c>
      <c r="AT60" s="248">
        <f>成绩录入!L63</f>
        <v>0</v>
      </c>
      <c r="AU60" s="248">
        <f>成绩录入!M63</f>
        <v>0</v>
      </c>
      <c r="AV60" s="298">
        <f t="shared" si="39"/>
        <v>0</v>
      </c>
      <c r="AW60" s="299"/>
      <c r="AX60" s="260">
        <f>成绩录入!I63</f>
        <v>0</v>
      </c>
      <c r="AY60" s="248">
        <f>成绩录入!J63</f>
        <v>0</v>
      </c>
      <c r="AZ60" s="248">
        <f>成绩录入!K63</f>
        <v>0</v>
      </c>
      <c r="BA60" s="248">
        <f>成绩录入!L63</f>
        <v>0</v>
      </c>
      <c r="BB60" s="248">
        <f>成绩录入!M63</f>
        <v>0</v>
      </c>
      <c r="BC60" s="298">
        <f t="shared" si="40"/>
        <v>0</v>
      </c>
      <c r="BD60" s="299"/>
      <c r="BE60" s="260">
        <f>成绩录入!I63</f>
        <v>0</v>
      </c>
      <c r="BF60" s="248">
        <f>成绩录入!J63</f>
        <v>0</v>
      </c>
      <c r="BG60" s="248">
        <f>成绩录入!K63</f>
        <v>0</v>
      </c>
      <c r="BH60" s="248">
        <f>成绩录入!L63</f>
        <v>0</v>
      </c>
      <c r="BI60" s="248">
        <f>成绩录入!M63</f>
        <v>0</v>
      </c>
      <c r="BJ60" s="298">
        <f t="shared" si="41"/>
        <v>0</v>
      </c>
      <c r="BK60" s="299"/>
      <c r="BL60" s="260">
        <f>成绩录入!I63</f>
        <v>0</v>
      </c>
      <c r="BM60" s="248">
        <f>成绩录入!J63</f>
        <v>0</v>
      </c>
      <c r="BN60" s="248">
        <f>成绩录入!K63</f>
        <v>0</v>
      </c>
      <c r="BO60" s="248">
        <f>成绩录入!L63</f>
        <v>0</v>
      </c>
      <c r="BP60" s="248">
        <f>成绩录入!M63</f>
        <v>0</v>
      </c>
      <c r="BQ60" s="298">
        <f t="shared" si="42"/>
        <v>0</v>
      </c>
      <c r="BR60" s="300"/>
      <c r="BS60" s="260">
        <f>成绩录入!P63</f>
        <v>0</v>
      </c>
      <c r="BT60" s="248">
        <f>成绩录入!Q63</f>
        <v>0</v>
      </c>
      <c r="BU60" s="248">
        <f>成绩录入!R63</f>
        <v>0</v>
      </c>
      <c r="BV60" s="248">
        <f>成绩录入!S63</f>
        <v>0</v>
      </c>
      <c r="BW60" s="248">
        <f>成绩录入!T63</f>
        <v>0</v>
      </c>
      <c r="BX60" s="248">
        <f>成绩录入!U63</f>
        <v>0</v>
      </c>
      <c r="BY60" s="248">
        <f>成绩录入!V63</f>
        <v>0</v>
      </c>
      <c r="BZ60" s="248">
        <f>成绩录入!W63</f>
        <v>0</v>
      </c>
      <c r="CA60" s="248">
        <f>成绩录入!X63</f>
        <v>0</v>
      </c>
      <c r="CB60" s="248">
        <f>成绩录入!Y63</f>
        <v>0</v>
      </c>
      <c r="CC60" s="298">
        <f t="shared" si="43"/>
        <v>0</v>
      </c>
      <c r="CD60" s="299"/>
      <c r="CE60" s="260">
        <f>成绩录入!P63</f>
        <v>0</v>
      </c>
      <c r="CF60" s="248">
        <f>成绩录入!Q63</f>
        <v>0</v>
      </c>
      <c r="CG60" s="248">
        <f>成绩录入!R63</f>
        <v>0</v>
      </c>
      <c r="CH60" s="248">
        <f>成绩录入!S63</f>
        <v>0</v>
      </c>
      <c r="CI60" s="248">
        <f>成绩录入!T63</f>
        <v>0</v>
      </c>
      <c r="CJ60" s="248">
        <f>成绩录入!U63</f>
        <v>0</v>
      </c>
      <c r="CK60" s="248">
        <f>成绩录入!V63</f>
        <v>0</v>
      </c>
      <c r="CL60" s="248">
        <f>成绩录入!W63</f>
        <v>0</v>
      </c>
      <c r="CM60" s="248">
        <f>成绩录入!X63</f>
        <v>0</v>
      </c>
      <c r="CN60" s="248">
        <f>成绩录入!Y63</f>
        <v>0</v>
      </c>
      <c r="CO60" s="298">
        <f t="shared" si="44"/>
        <v>0</v>
      </c>
      <c r="CP60" s="299"/>
      <c r="CQ60" s="260">
        <f>成绩录入!P63</f>
        <v>0</v>
      </c>
      <c r="CR60" s="248">
        <f>成绩录入!Q63</f>
        <v>0</v>
      </c>
      <c r="CS60" s="248">
        <f>成绩录入!R63</f>
        <v>0</v>
      </c>
      <c r="CT60" s="248">
        <f>成绩录入!S63</f>
        <v>0</v>
      </c>
      <c r="CU60" s="248">
        <f>成绩录入!T63</f>
        <v>0</v>
      </c>
      <c r="CV60" s="248">
        <f>成绩录入!U63</f>
        <v>0</v>
      </c>
      <c r="CW60" s="248">
        <f>成绩录入!V63</f>
        <v>0</v>
      </c>
      <c r="CX60" s="248">
        <f>成绩录入!W63</f>
        <v>0</v>
      </c>
      <c r="CY60" s="248">
        <f>成绩录入!X63</f>
        <v>0</v>
      </c>
      <c r="CZ60" s="248">
        <f>成绩录入!Y63</f>
        <v>0</v>
      </c>
      <c r="DA60" s="298">
        <f t="shared" si="45"/>
        <v>0</v>
      </c>
      <c r="DB60" s="299"/>
      <c r="DC60" s="260">
        <f>成绩录入!P63</f>
        <v>0</v>
      </c>
      <c r="DD60" s="248">
        <f>成绩录入!Q63</f>
        <v>0</v>
      </c>
      <c r="DE60" s="248">
        <f>成绩录入!R63</f>
        <v>0</v>
      </c>
      <c r="DF60" s="248">
        <f>成绩录入!S63</f>
        <v>0</v>
      </c>
      <c r="DG60" s="248">
        <f>成绩录入!T63</f>
        <v>0</v>
      </c>
      <c r="DH60" s="248">
        <f>成绩录入!U63</f>
        <v>0</v>
      </c>
      <c r="DI60" s="248">
        <f>成绩录入!V63</f>
        <v>0</v>
      </c>
      <c r="DJ60" s="248">
        <f>成绩录入!W63</f>
        <v>0</v>
      </c>
      <c r="DK60" s="248">
        <f>成绩录入!X63</f>
        <v>0</v>
      </c>
      <c r="DL60" s="248">
        <f>成绩录入!Y63</f>
        <v>0</v>
      </c>
      <c r="DM60" s="298">
        <f t="shared" si="46"/>
        <v>0</v>
      </c>
      <c r="DN60" s="299"/>
      <c r="DO60" s="260">
        <f>成绩录入!P63</f>
        <v>0</v>
      </c>
      <c r="DP60" s="248">
        <f>成绩录入!Q63</f>
        <v>0</v>
      </c>
      <c r="DQ60" s="248">
        <f>成绩录入!R63</f>
        <v>0</v>
      </c>
      <c r="DR60" s="248">
        <f>成绩录入!S63</f>
        <v>0</v>
      </c>
      <c r="DS60" s="248">
        <f>成绩录入!T63</f>
        <v>0</v>
      </c>
      <c r="DT60" s="248">
        <f>成绩录入!U63</f>
        <v>0</v>
      </c>
      <c r="DU60" s="248">
        <f>成绩录入!V63</f>
        <v>0</v>
      </c>
      <c r="DV60" s="248">
        <f>成绩录入!W63</f>
        <v>0</v>
      </c>
      <c r="DW60" s="248">
        <f>成绩录入!X63</f>
        <v>0</v>
      </c>
      <c r="DX60" s="248">
        <f>成绩录入!Y63</f>
        <v>0</v>
      </c>
      <c r="DY60" s="298">
        <f t="shared" si="47"/>
        <v>0</v>
      </c>
      <c r="DZ60" s="299"/>
      <c r="EA60" s="301" t="e">
        <f t="shared" si="48"/>
        <v>#DIV/0!</v>
      </c>
      <c r="EB60" s="297" t="e">
        <f t="shared" si="49"/>
        <v>#DIV/0!</v>
      </c>
      <c r="EC60" s="297" t="e">
        <f t="shared" si="50"/>
        <v>#DIV/0!</v>
      </c>
      <c r="ED60" s="297" t="e">
        <f t="shared" si="51"/>
        <v>#DIV/0!</v>
      </c>
      <c r="EE60" s="297" t="e">
        <f t="shared" si="52"/>
        <v>#DIV/0!</v>
      </c>
      <c r="EF60" s="302" t="e">
        <f t="shared" si="53"/>
        <v>#DIV/0!</v>
      </c>
      <c r="EG60" s="303"/>
      <c r="EH60" s="304">
        <f t="shared" si="54"/>
        <v>0</v>
      </c>
      <c r="EI60" s="296">
        <f>成绩录入!I63</f>
        <v>0</v>
      </c>
      <c r="EJ60" s="296">
        <f>成绩录入!J63</f>
        <v>0</v>
      </c>
      <c r="EK60" s="296">
        <f>成绩录入!K63</f>
        <v>0</v>
      </c>
      <c r="EL60" s="296">
        <f>成绩录入!L63</f>
        <v>0</v>
      </c>
      <c r="EM60" s="296">
        <f>成绩录入!M63</f>
        <v>0</v>
      </c>
      <c r="EN60" s="296">
        <f>成绩录入!P63</f>
        <v>0</v>
      </c>
      <c r="EO60" s="296">
        <f>成绩录入!Q63</f>
        <v>0</v>
      </c>
      <c r="EP60" s="296">
        <f>成绩录入!R63</f>
        <v>0</v>
      </c>
      <c r="EQ60" s="296">
        <f>成绩录入!S63</f>
        <v>0</v>
      </c>
      <c r="ER60" s="296">
        <f>成绩录入!T63</f>
        <v>0</v>
      </c>
      <c r="ES60" s="296">
        <f>成绩录入!U63</f>
        <v>0</v>
      </c>
      <c r="ET60" s="296">
        <f>成绩录入!V63</f>
        <v>0</v>
      </c>
      <c r="EU60" s="296">
        <f>成绩录入!W63</f>
        <v>0</v>
      </c>
      <c r="EV60" s="296">
        <f>成绩录入!X63</f>
        <v>0</v>
      </c>
      <c r="EW60" s="302">
        <f>成绩录入!Y63</f>
        <v>0</v>
      </c>
      <c r="EX60" s="303"/>
      <c r="EY60" s="304" t="str">
        <f t="shared" si="170"/>
        <v/>
      </c>
      <c r="EZ60" s="296" t="str">
        <f t="shared" si="170"/>
        <v/>
      </c>
      <c r="FA60" s="296" t="str">
        <f t="shared" si="170"/>
        <v/>
      </c>
      <c r="FB60" s="296" t="str">
        <f t="shared" si="170"/>
        <v/>
      </c>
      <c r="FC60" s="302">
        <f>成绩录入!AB63</f>
        <v>0</v>
      </c>
      <c r="FD60" s="303"/>
      <c r="FE60" s="304" t="str">
        <f t="shared" si="56"/>
        <v>√</v>
      </c>
      <c r="FF60" s="296" t="str">
        <f t="shared" si="57"/>
        <v>√</v>
      </c>
      <c r="FG60" s="296" t="str">
        <f t="shared" si="58"/>
        <v>√</v>
      </c>
      <c r="FH60" s="296" t="str">
        <f t="shared" si="59"/>
        <v>√</v>
      </c>
      <c r="FI60" s="302" t="str">
        <f t="shared" si="60"/>
        <v>√</v>
      </c>
      <c r="FJ60" s="299"/>
      <c r="FK60" s="260">
        <f>成绩录入!AB63</f>
        <v>0</v>
      </c>
      <c r="FL60" s="248">
        <f>成绩录入!AC63</f>
        <v>0</v>
      </c>
      <c r="FM60" s="248">
        <f>成绩录入!AD63</f>
        <v>0</v>
      </c>
      <c r="FN60" s="248">
        <f>成绩录入!AE63</f>
        <v>0</v>
      </c>
      <c r="FO60" s="248">
        <f>成绩录入!AF63</f>
        <v>0</v>
      </c>
      <c r="FP60" s="248">
        <f>成绩录入!AG63</f>
        <v>0</v>
      </c>
      <c r="FQ60" s="298">
        <f t="shared" si="61"/>
        <v>0</v>
      </c>
      <c r="FR60" s="299"/>
      <c r="FS60" s="260">
        <f>成绩录入!AB63</f>
        <v>0</v>
      </c>
      <c r="FT60" s="248">
        <f>成绩录入!AC63</f>
        <v>0</v>
      </c>
      <c r="FU60" s="248">
        <f>成绩录入!AD63</f>
        <v>0</v>
      </c>
      <c r="FV60" s="248">
        <f>成绩录入!AE63</f>
        <v>0</v>
      </c>
      <c r="FW60" s="248">
        <f>成绩录入!AF63</f>
        <v>0</v>
      </c>
      <c r="FX60" s="333">
        <f>成绩录入!AG63</f>
        <v>0</v>
      </c>
      <c r="FY60" s="298">
        <f t="shared" si="62"/>
        <v>0</v>
      </c>
      <c r="FZ60" s="299"/>
      <c r="GA60" s="260">
        <f>成绩录入!AB63</f>
        <v>0</v>
      </c>
      <c r="GB60" s="248">
        <f>成绩录入!AC63</f>
        <v>0</v>
      </c>
      <c r="GC60" s="248">
        <f>成绩录入!AD63</f>
        <v>0</v>
      </c>
      <c r="GD60" s="248">
        <f>成绩录入!AE63</f>
        <v>0</v>
      </c>
      <c r="GE60" s="248">
        <f>成绩录入!AF63</f>
        <v>0</v>
      </c>
      <c r="GF60" s="248">
        <f>成绩录入!AG63</f>
        <v>0</v>
      </c>
      <c r="GG60" s="298">
        <f t="shared" si="63"/>
        <v>0</v>
      </c>
      <c r="GH60" s="299"/>
      <c r="GI60" s="260">
        <f>成绩录入!AB63</f>
        <v>0</v>
      </c>
      <c r="GJ60" s="248">
        <f>成绩录入!AC63</f>
        <v>0</v>
      </c>
      <c r="GK60" s="248">
        <f>成绩录入!AD63</f>
        <v>0</v>
      </c>
      <c r="GL60" s="248">
        <f>成绩录入!AE63</f>
        <v>0</v>
      </c>
      <c r="GM60" s="248">
        <f>成绩录入!AF63</f>
        <v>0</v>
      </c>
      <c r="GN60" s="248">
        <f>成绩录入!AG63</f>
        <v>0</v>
      </c>
      <c r="GO60" s="298">
        <f t="shared" si="64"/>
        <v>0</v>
      </c>
      <c r="GP60" s="299"/>
      <c r="GQ60" s="260">
        <f>成绩录入!AB63</f>
        <v>0</v>
      </c>
      <c r="GR60" s="248">
        <f>成绩录入!AC63</f>
        <v>0</v>
      </c>
      <c r="GS60" s="248">
        <f>成绩录入!AD63</f>
        <v>0</v>
      </c>
      <c r="GT60" s="248">
        <f>成绩录入!AE63</f>
        <v>0</v>
      </c>
      <c r="GU60" s="248">
        <f>成绩录入!AF63</f>
        <v>0</v>
      </c>
      <c r="GV60" s="248">
        <f>成绩录入!AG63</f>
        <v>0</v>
      </c>
      <c r="GW60" s="298">
        <f t="shared" si="65"/>
        <v>0</v>
      </c>
      <c r="GX60" s="299"/>
      <c r="GY60" s="247">
        <f>成绩录入!AJ63</f>
        <v>0</v>
      </c>
      <c r="GZ60" s="248">
        <f>成绩录入!AK63</f>
        <v>0</v>
      </c>
      <c r="HA60" s="248">
        <f>成绩录入!AL63</f>
        <v>0</v>
      </c>
      <c r="HB60" s="248">
        <f>成绩录入!AM63</f>
        <v>0</v>
      </c>
      <c r="HC60" s="248">
        <f>成绩录入!AN63</f>
        <v>0</v>
      </c>
      <c r="HD60" s="248">
        <f>成绩录入!AO63</f>
        <v>0</v>
      </c>
      <c r="HE60" s="310">
        <f t="shared" si="171"/>
        <v>0</v>
      </c>
      <c r="HF60" s="299"/>
      <c r="HG60" s="247">
        <f>成绩录入!AJ63</f>
        <v>0</v>
      </c>
      <c r="HH60" s="248">
        <f>成绩录入!AK63</f>
        <v>0</v>
      </c>
      <c r="HI60" s="248">
        <f>成绩录入!AL63</f>
        <v>0</v>
      </c>
      <c r="HJ60" s="248">
        <f>成绩录入!AM63</f>
        <v>0</v>
      </c>
      <c r="HK60" s="248">
        <f>成绩录入!AN63</f>
        <v>0</v>
      </c>
      <c r="HL60" s="248">
        <f>成绩录入!AO63</f>
        <v>0</v>
      </c>
      <c r="HM60" s="310">
        <f t="shared" si="172"/>
        <v>0</v>
      </c>
      <c r="HN60" s="299"/>
      <c r="HO60" s="247">
        <f>成绩录入!AJ63</f>
        <v>0</v>
      </c>
      <c r="HP60" s="248">
        <f>成绩录入!AK63</f>
        <v>0</v>
      </c>
      <c r="HQ60" s="248">
        <f>成绩录入!AL63</f>
        <v>0</v>
      </c>
      <c r="HR60" s="248">
        <f>成绩录入!AM63</f>
        <v>0</v>
      </c>
      <c r="HS60" s="248">
        <f>成绩录入!AN63</f>
        <v>0</v>
      </c>
      <c r="HT60" s="248">
        <f>成绩录入!AO63</f>
        <v>0</v>
      </c>
      <c r="HU60" s="310">
        <f t="shared" si="173"/>
        <v>0</v>
      </c>
      <c r="HV60" s="299"/>
      <c r="HW60" s="247">
        <f>成绩录入!AJ63</f>
        <v>0</v>
      </c>
      <c r="HX60" s="248">
        <f>成绩录入!AK63</f>
        <v>0</v>
      </c>
      <c r="HY60" s="248">
        <f>成绩录入!AL63</f>
        <v>0</v>
      </c>
      <c r="HZ60" s="248">
        <f>成绩录入!AM63</f>
        <v>0</v>
      </c>
      <c r="IA60" s="248">
        <f>成绩录入!AN63</f>
        <v>0</v>
      </c>
      <c r="IB60" s="248">
        <f>成绩录入!AO63</f>
        <v>0</v>
      </c>
      <c r="IC60" s="310">
        <f t="shared" si="174"/>
        <v>0</v>
      </c>
      <c r="ID60" s="299"/>
      <c r="IE60" s="247">
        <f>成绩录入!AJ63</f>
        <v>0</v>
      </c>
      <c r="IF60" s="248">
        <f>成绩录入!AK63</f>
        <v>0</v>
      </c>
      <c r="IG60" s="248">
        <f>成绩录入!AL63</f>
        <v>0</v>
      </c>
      <c r="IH60" s="248">
        <f>成绩录入!AM63</f>
        <v>0</v>
      </c>
      <c r="II60" s="248">
        <f>成绩录入!AN63</f>
        <v>0</v>
      </c>
      <c r="IJ60" s="248">
        <f>成绩录入!AO63</f>
        <v>0</v>
      </c>
      <c r="IK60" s="310">
        <f t="shared" si="175"/>
        <v>0</v>
      </c>
      <c r="IL60" s="299"/>
      <c r="IM60" s="313" t="e">
        <f t="shared" si="71"/>
        <v>#DIV/0!</v>
      </c>
      <c r="IN60" s="314" t="e">
        <f t="shared" si="72"/>
        <v>#DIV/0!</v>
      </c>
      <c r="IO60" s="314" t="e">
        <f t="shared" si="73"/>
        <v>#DIV/0!</v>
      </c>
      <c r="IP60" s="314" t="e">
        <f t="shared" si="74"/>
        <v>#DIV/0!</v>
      </c>
      <c r="IQ60" s="314" t="e">
        <f t="shared" si="75"/>
        <v>#DIV/0!</v>
      </c>
      <c r="IR60" s="315" t="e">
        <f t="shared" si="76"/>
        <v>#DIV/0!</v>
      </c>
      <c r="IS60" s="316"/>
      <c r="IT60" s="214">
        <f>成绩录入!AR63</f>
        <v>0</v>
      </c>
      <c r="IU60" s="216">
        <f>成绩录入!AS63</f>
        <v>0</v>
      </c>
      <c r="IV60" s="216">
        <f>成绩录入!AT63</f>
        <v>0</v>
      </c>
      <c r="IW60" s="216">
        <f>成绩录入!AU63</f>
        <v>0</v>
      </c>
      <c r="IX60" s="216">
        <f>成绩录入!AV63</f>
        <v>0</v>
      </c>
      <c r="IY60" s="216">
        <f>成绩录入!AW63</f>
        <v>0</v>
      </c>
      <c r="IZ60" s="298">
        <f t="shared" si="77"/>
        <v>0</v>
      </c>
      <c r="JA60" s="299"/>
      <c r="JB60" s="317">
        <f>成绩录入!AR63</f>
        <v>0</v>
      </c>
      <c r="JC60" s="216">
        <f>成绩录入!AS63</f>
        <v>0</v>
      </c>
      <c r="JD60" s="216">
        <f>成绩录入!AT63</f>
        <v>0</v>
      </c>
      <c r="JE60" s="216">
        <f>成绩录入!AU63</f>
        <v>0</v>
      </c>
      <c r="JF60" s="216">
        <f>成绩录入!AV63</f>
        <v>0</v>
      </c>
      <c r="JG60" s="216">
        <f>成绩录入!AW63</f>
        <v>0</v>
      </c>
      <c r="JH60" s="298">
        <f t="shared" si="78"/>
        <v>0</v>
      </c>
      <c r="JI60" s="299"/>
      <c r="JJ60" s="248">
        <f>成绩录入!AR63</f>
        <v>0</v>
      </c>
      <c r="JK60" s="248">
        <f>成绩录入!AS63</f>
        <v>0</v>
      </c>
      <c r="JL60" s="248">
        <f>成绩录入!AT63</f>
        <v>0</v>
      </c>
      <c r="JM60" s="248">
        <f>成绩录入!AU63</f>
        <v>0</v>
      </c>
      <c r="JN60" s="248">
        <f>成绩录入!AV63</f>
        <v>0</v>
      </c>
      <c r="JO60" s="248">
        <f>成绩录入!AW63</f>
        <v>0</v>
      </c>
      <c r="JP60" s="298">
        <f t="shared" si="79"/>
        <v>0</v>
      </c>
      <c r="JQ60" s="299"/>
      <c r="JR60" s="308">
        <f>成绩录入!AR63</f>
        <v>0</v>
      </c>
      <c r="JS60" s="248">
        <f>成绩录入!AS63</f>
        <v>0</v>
      </c>
      <c r="JT60" s="248">
        <f>成绩录入!AT63</f>
        <v>0</v>
      </c>
      <c r="JU60" s="248">
        <f>成绩录入!AU63</f>
        <v>0</v>
      </c>
      <c r="JV60" s="248">
        <f>成绩录入!AV63</f>
        <v>0</v>
      </c>
      <c r="JW60" s="248">
        <f>成绩录入!AW63</f>
        <v>0</v>
      </c>
      <c r="JX60" s="298">
        <f t="shared" si="80"/>
        <v>0</v>
      </c>
      <c r="JY60" s="299"/>
      <c r="JZ60" s="308">
        <f>成绩录入!AR63</f>
        <v>0</v>
      </c>
      <c r="KA60" s="248">
        <f>成绩录入!AS63</f>
        <v>0</v>
      </c>
      <c r="KB60" s="248">
        <f>成绩录入!AT63</f>
        <v>0</v>
      </c>
      <c r="KC60" s="248">
        <f>成绩录入!AU63</f>
        <v>0</v>
      </c>
      <c r="KD60" s="248">
        <f>成绩录入!AV63</f>
        <v>0</v>
      </c>
      <c r="KE60" s="248">
        <f>成绩录入!AW63</f>
        <v>0</v>
      </c>
      <c r="KF60" s="298">
        <f t="shared" si="81"/>
        <v>0</v>
      </c>
      <c r="KG60" s="299"/>
      <c r="KH60" s="313">
        <f t="shared" si="166"/>
        <v>0</v>
      </c>
      <c r="KI60" s="314">
        <f t="shared" si="82"/>
        <v>0</v>
      </c>
      <c r="KJ60" s="314">
        <f t="shared" si="83"/>
        <v>0</v>
      </c>
      <c r="KK60" s="314">
        <f t="shared" si="84"/>
        <v>0</v>
      </c>
      <c r="KL60" s="314">
        <f t="shared" si="85"/>
        <v>0</v>
      </c>
      <c r="KM60" s="315">
        <f t="shared" si="86"/>
        <v>0</v>
      </c>
      <c r="KN60" s="90"/>
      <c r="KO60" s="294">
        <f>IF(总评!G58&lt;60,1,0)</f>
        <v>0</v>
      </c>
      <c r="KP60" s="295">
        <f t="shared" si="167"/>
        <v>0</v>
      </c>
      <c r="KQ60" s="295">
        <f t="shared" si="168"/>
        <v>0</v>
      </c>
      <c r="KR60" s="321">
        <f t="shared" si="169"/>
        <v>0</v>
      </c>
      <c r="KS60" s="321">
        <f t="shared" si="87"/>
        <v>0</v>
      </c>
      <c r="KT60" s="27"/>
      <c r="KU60" s="27"/>
      <c r="KV60" s="27"/>
      <c r="KW60" s="27"/>
      <c r="KX60" s="27"/>
      <c r="KY60" s="27"/>
      <c r="KZ60" s="27"/>
      <c r="LA60" s="27"/>
      <c r="LB60" s="27"/>
      <c r="LC60" s="27"/>
      <c r="OT60" s="247">
        <f>IF(OT$6=$OS$5,成绩录入!BC63,0)</f>
        <v>0</v>
      </c>
      <c r="OU60" s="248">
        <f>IF(OU$6=$OS$5,成绩录入!BD63,0)</f>
        <v>0</v>
      </c>
      <c r="OV60" s="248">
        <f>IF(OV$6=$OS$5,成绩录入!BE63,0)</f>
        <v>0</v>
      </c>
      <c r="OW60" s="248">
        <f>IF(OW$6=$OS$5,成绩录入!BF63,0)</f>
        <v>0</v>
      </c>
      <c r="OX60" s="248">
        <f>IF(OX$6=$OS$5,成绩录入!BG63,0)</f>
        <v>0</v>
      </c>
      <c r="OY60" s="248">
        <f>IF(OY$6=$OS$5,成绩录入!BH63,0)</f>
        <v>0</v>
      </c>
      <c r="OZ60" s="248">
        <f>IF(OZ$6=$OS$5,成绩录入!BI63,0)</f>
        <v>0</v>
      </c>
      <c r="PA60" s="248">
        <f>IF(PA$6=$OS$5,成绩录入!BJ63,0)</f>
        <v>0</v>
      </c>
      <c r="PB60" s="248">
        <f>IF(PB$6=$OS$5,成绩录入!BK63,0)</f>
        <v>0</v>
      </c>
      <c r="PC60" s="248">
        <f>IF(PC$6=$OS$5,成绩录入!BL63,0)</f>
        <v>0</v>
      </c>
      <c r="PD60" s="248">
        <f>IF(PD$6=$OS$5,成绩录入!BM63,0)</f>
        <v>0</v>
      </c>
      <c r="PE60" s="248">
        <f>IF(PE$6=$OS$5,成绩录入!BN63,0)</f>
        <v>0</v>
      </c>
      <c r="PF60" s="248">
        <f>IF(PF$6=$OS$5,成绩录入!BO63,0)</f>
        <v>0</v>
      </c>
      <c r="PG60" s="248">
        <f>IF(PG$6=$OS$5,成绩录入!BP63,0)</f>
        <v>0</v>
      </c>
      <c r="PH60" s="248">
        <f>IF(PH$6=$OS$5,成绩录入!BQ63,0)</f>
        <v>0</v>
      </c>
      <c r="PI60" s="248">
        <f>IF(PI$6=$OS$5,成绩录入!BR63,0)</f>
        <v>0</v>
      </c>
      <c r="PJ60" s="248">
        <f>IF(PJ$6=$OS$5,成绩录入!BS63,0)</f>
        <v>0</v>
      </c>
      <c r="PK60" s="248">
        <f>IF(PK$6=$OS$5,成绩录入!BT63,0)</f>
        <v>0</v>
      </c>
      <c r="PL60" s="248">
        <f>IF(PL$6=$OS$5,成绩录入!BU63,0)</f>
        <v>0</v>
      </c>
      <c r="PM60" s="248">
        <f>IF(PM$6=$OS$5,成绩录入!BV63,0)</f>
        <v>0</v>
      </c>
      <c r="PN60" s="248">
        <f>IF(PN$6=$OS$5,成绩录入!BW63,0)</f>
        <v>0</v>
      </c>
      <c r="PO60" s="248">
        <f>IF(PO$6=$OS$5,成绩录入!BX63,0)</f>
        <v>0</v>
      </c>
      <c r="PP60" s="248">
        <f>IF(PP$6=$OS$5,成绩录入!BY63,0)</f>
        <v>0</v>
      </c>
      <c r="PQ60" s="248">
        <f>IF(PQ$6=$OS$5,成绩录入!BZ63,0)</f>
        <v>0</v>
      </c>
      <c r="PR60" s="248">
        <f>IF(PR$6=$OS$5,成绩录入!CA63,0)</f>
        <v>0</v>
      </c>
      <c r="PS60" s="248">
        <f>IF(PS$6=$OS$5,成绩录入!CB63,0)</f>
        <v>0</v>
      </c>
      <c r="PT60" s="248">
        <f>IF(PT$6=$OS$5,成绩录入!CC63,0)</f>
        <v>0</v>
      </c>
      <c r="PU60" s="248">
        <f>IF(PU$6=$OS$5,成绩录入!CD63,0)</f>
        <v>0</v>
      </c>
      <c r="PV60" s="248">
        <f>IF(PV$6=$OS$5,成绩录入!CE63,0)</f>
        <v>0</v>
      </c>
      <c r="PW60" s="248">
        <f>IF(PW$6=$OS$5,成绩录入!CF63,0)</f>
        <v>0</v>
      </c>
      <c r="PX60" s="248">
        <f>IF(PX$6=$OS$5,成绩录入!CG63,0)</f>
        <v>0</v>
      </c>
      <c r="PY60" s="248">
        <f>IF(PY$6=$OS$5,成绩录入!CH63,0)</f>
        <v>0</v>
      </c>
      <c r="PZ60" s="248">
        <f>IF(PZ$6=$OS$5,成绩录入!CI63,0)</f>
        <v>0</v>
      </c>
      <c r="QA60" s="248">
        <f>IF(QA$6=$OS$5,成绩录入!CJ63,0)</f>
        <v>0</v>
      </c>
      <c r="QB60" s="248">
        <f>IF(QB$6=$OS$5,成绩录入!CK63,0)</f>
        <v>0</v>
      </c>
      <c r="QC60" s="248">
        <f>IF(QC$6=$OS$5,成绩录入!CL63,0)</f>
        <v>0</v>
      </c>
      <c r="QD60" s="248">
        <f>IF(QD$6=$OS$5,成绩录入!CM63,0)</f>
        <v>0</v>
      </c>
      <c r="QE60" s="248">
        <f>IF(QE$6=$OS$5,成绩录入!CN63,0)</f>
        <v>0</v>
      </c>
      <c r="QF60" s="248">
        <f>IF(QF$6=$OS$5,成绩录入!CO63,0)</f>
        <v>0</v>
      </c>
      <c r="QG60" s="248">
        <f>IF(QG$6=$OS$5,成绩录入!CP63,0)</f>
        <v>0</v>
      </c>
      <c r="QH60" s="248">
        <f>IF(QH$6=$OS$5,成绩录入!CQ63,0)</f>
        <v>0</v>
      </c>
      <c r="QI60" s="248">
        <f>IF(QI$6=$OS$5,成绩录入!CR63,0)</f>
        <v>0</v>
      </c>
      <c r="QJ60" s="248">
        <f>IF(QJ$6=$OS$5,成绩录入!CS63,0)</f>
        <v>0</v>
      </c>
      <c r="QK60" s="248">
        <f>IF(QK$6=$OS$5,成绩录入!CT63,0)</f>
        <v>0</v>
      </c>
      <c r="QL60" s="248">
        <f>IF(QL$6=$OS$5,成绩录入!CU63,0)</f>
        <v>0</v>
      </c>
      <c r="QM60" s="248">
        <f>IF(QM$6=$OS$5,成绩录入!CV63,0)</f>
        <v>0</v>
      </c>
      <c r="QN60" s="248">
        <f>IF(QN$6=$OS$5,成绩录入!CW63,0)</f>
        <v>0</v>
      </c>
      <c r="QO60" s="248">
        <f>IF(QO$6=$OS$5,成绩录入!CX63,0)</f>
        <v>0</v>
      </c>
      <c r="QP60" s="248">
        <f>IF(QP$6=$OS$5,成绩录入!CY63,0)</f>
        <v>0</v>
      </c>
      <c r="QQ60" s="248">
        <f>IF(QQ$6=$OS$5,成绩录入!CZ63,0)</f>
        <v>0</v>
      </c>
      <c r="QR60" s="248">
        <f>IF(QR$6=$OS$5,成绩录入!DA63,0)</f>
        <v>0</v>
      </c>
      <c r="QS60" s="248">
        <f>IF(QS$6=$OS$5,成绩录入!DB63,0)</f>
        <v>0</v>
      </c>
      <c r="QT60" s="248">
        <f>IF(QT$6=$OS$5,成绩录入!DC63,0)</f>
        <v>0</v>
      </c>
      <c r="QU60" s="248">
        <f>IF(QU$6=$OS$5,成绩录入!DD63,0)</f>
        <v>0</v>
      </c>
      <c r="QV60" s="248">
        <f>IF(QV$6=$OS$5,成绩录入!DE63,0)</f>
        <v>0</v>
      </c>
      <c r="QW60" s="248">
        <f>IF(QW$6=$OS$5,成绩录入!DF63,0)</f>
        <v>0</v>
      </c>
      <c r="QX60" s="248">
        <f>IF(QX$6=$OS$5,成绩录入!DG63,0)</f>
        <v>0</v>
      </c>
      <c r="QY60" s="248">
        <f>IF(QY$6=$OS$5,成绩录入!DH63,0)</f>
        <v>0</v>
      </c>
      <c r="QZ60" s="248">
        <f>IF(QZ$6=$OS$5,成绩录入!DI63,0)</f>
        <v>0</v>
      </c>
      <c r="RA60" s="248">
        <f>IF(RA$6=$OS$5,成绩录入!DJ63,0)</f>
        <v>0</v>
      </c>
      <c r="RB60" s="248">
        <f>IF(RB$6=$OS$5,成绩录入!DK63,0)</f>
        <v>0</v>
      </c>
      <c r="RC60" s="248">
        <f>IF(RC$6=$OS$5,成绩录入!DL63,0)</f>
        <v>0</v>
      </c>
      <c r="RD60" s="248">
        <f>IF(RD$6=$OS$5,成绩录入!DM63,0)</f>
        <v>0</v>
      </c>
      <c r="RE60" s="248">
        <f>IF(RE$6=$OS$5,成绩录入!DN63,0)</f>
        <v>0</v>
      </c>
      <c r="RF60" s="248">
        <f>IF(RF$6=$OS$5,成绩录入!DO63,0)</f>
        <v>0</v>
      </c>
      <c r="RG60" s="248">
        <f>IF(RG$6=$OS$5,成绩录入!DP63,0)</f>
        <v>0</v>
      </c>
      <c r="RH60" s="248">
        <f>IF(RH$6=$OS$5,成绩录入!DQ63,0)</f>
        <v>0</v>
      </c>
      <c r="RI60" s="248">
        <f>IF(RI$6=$OS$5,成绩录入!DR63,0)</f>
        <v>0</v>
      </c>
      <c r="RJ60" s="248">
        <f>IF(RJ$6=$OS$5,成绩录入!DS63,0)</f>
        <v>0</v>
      </c>
      <c r="RK60" s="248">
        <f>IF(RK$6=$OS$5,成绩录入!DT63,0)</f>
        <v>0</v>
      </c>
      <c r="RL60" s="248">
        <f>IF(RL$6=$OS$5,成绩录入!DU63,0)</f>
        <v>0</v>
      </c>
      <c r="RM60" s="248">
        <f>IF(RM$6=$OS$5,成绩录入!DV63,0)</f>
        <v>0</v>
      </c>
      <c r="RN60" s="248">
        <f>IF(RN$6=$OS$5,成绩录入!DW63,0)</f>
        <v>0</v>
      </c>
      <c r="RO60" s="248">
        <f>IF(RO$6=$OS$5,成绩录入!DX63,0)</f>
        <v>0</v>
      </c>
      <c r="RP60" s="248">
        <f>IF(RP$6=$OS$5,成绩录入!DY63,0)</f>
        <v>0</v>
      </c>
      <c r="RQ60" s="248">
        <f>IF(RQ$6=$OS$5,成绩录入!DZ63,0)</f>
        <v>0</v>
      </c>
      <c r="RR60" s="248">
        <f>IF(RR$6=$OS$5,成绩录入!EA63,0)</f>
        <v>0</v>
      </c>
      <c r="RS60" s="248">
        <f>IF(RS$6=$OS$5,成绩录入!EB63,0)</f>
        <v>0</v>
      </c>
      <c r="RT60" s="248">
        <f>IF(RT$6=$OS$5,成绩录入!EC63,0)</f>
        <v>0</v>
      </c>
      <c r="RU60" s="248">
        <f>IF(RU$6=$OS$5,成绩录入!ED63,0)</f>
        <v>0</v>
      </c>
      <c r="RV60" s="248">
        <f>IF(RV$6=$OS$5,成绩录入!EE63,0)</f>
        <v>0</v>
      </c>
      <c r="RW60" s="248">
        <f>IF(RW$6=$OS$5,成绩录入!EF63,0)</f>
        <v>0</v>
      </c>
      <c r="RX60" s="248">
        <f>IF(RX$6=$OS$5,成绩录入!EG63,0)</f>
        <v>0</v>
      </c>
      <c r="RY60" s="248">
        <f>IF(RY$6=$OS$5,成绩录入!EH63,0)</f>
        <v>0</v>
      </c>
      <c r="RZ60" s="248">
        <f>IF(RZ$6=$OS$5,成绩录入!EI63,0)</f>
        <v>0</v>
      </c>
      <c r="SA60" s="248">
        <f>IF(SA$6=$OS$5,成绩录入!EJ63,0)</f>
        <v>0</v>
      </c>
      <c r="SB60" s="248">
        <f>IF(SB$6=$OS$5,成绩录入!EK63,0)</f>
        <v>0</v>
      </c>
      <c r="SC60" s="248">
        <f>IF(SC$6=$OS$5,成绩录入!EL63,0)</f>
        <v>0</v>
      </c>
      <c r="SD60" s="248">
        <f>IF(SD$6=$OS$5,成绩录入!EM63,0)</f>
        <v>0</v>
      </c>
      <c r="SE60" s="248">
        <f>IF(SE$6=$OS$5,成绩录入!EN63,0)</f>
        <v>0</v>
      </c>
      <c r="SF60" s="248">
        <f>IF(SF$6=$OS$5,成绩录入!EO63,0)</f>
        <v>0</v>
      </c>
      <c r="SG60" s="248">
        <f>IF(SG$6=$OS$5,成绩录入!EP63,0)</f>
        <v>0</v>
      </c>
      <c r="SH60" s="248">
        <f>IF(SH$6=$OS$5,成绩录入!EQ63,0)</f>
        <v>0</v>
      </c>
      <c r="SI60" s="248">
        <f>IF(SI$6=$OS$5,成绩录入!ER63,0)</f>
        <v>0</v>
      </c>
      <c r="SJ60" s="248">
        <f>IF(SJ$6=$OS$5,成绩录入!ES63,0)</f>
        <v>0</v>
      </c>
      <c r="SK60" s="248">
        <f>IF(SK$6=$OS$5,成绩录入!ET63,0)</f>
        <v>0</v>
      </c>
      <c r="SL60" s="248">
        <f>IF(SL$6=$OS$5,成绩录入!EU63,0)</f>
        <v>0</v>
      </c>
      <c r="SM60" s="248">
        <f>IF(SM$6=$OS$5,成绩录入!EV63,0)</f>
        <v>0</v>
      </c>
      <c r="SN60" s="248">
        <f>IF(SN$6=$OS$5,成绩录入!EW63,0)</f>
        <v>0</v>
      </c>
      <c r="SO60" s="248">
        <f>IF(SO$6=$OS$5,成绩录入!EX63,0)</f>
        <v>0</v>
      </c>
      <c r="SP60" s="218">
        <f t="shared" si="88"/>
        <v>0</v>
      </c>
      <c r="SQ60" s="166"/>
      <c r="SR60" s="166"/>
      <c r="SS60" s="247">
        <f>IF(SS$6=$SR$5,成绩录入!BC63,0)</f>
        <v>0</v>
      </c>
      <c r="ST60" s="248">
        <f>IF(ST$6=$SR$5,成绩录入!BD63,0)</f>
        <v>0</v>
      </c>
      <c r="SU60" s="248">
        <f>IF(SU$6=$SR$5,成绩录入!BE63,0)</f>
        <v>0</v>
      </c>
      <c r="SV60" s="248">
        <f>IF(SV$6=$SR$5,成绩录入!BF63,0)</f>
        <v>0</v>
      </c>
      <c r="SW60" s="248">
        <f>IF(SW$6=$SR$5,成绩录入!BG63,0)</f>
        <v>0</v>
      </c>
      <c r="SX60" s="248">
        <f>IF(SX$6=$SR$5,成绩录入!BH63,0)</f>
        <v>0</v>
      </c>
      <c r="SY60" s="248">
        <f>IF(SY$6=$SR$5,成绩录入!BI63,0)</f>
        <v>0</v>
      </c>
      <c r="SZ60" s="248">
        <f>IF(SZ$6=$SR$5,成绩录入!BJ63,0)</f>
        <v>0</v>
      </c>
      <c r="TA60" s="248">
        <f>IF(TA$6=$SR$5,成绩录入!BK63,0)</f>
        <v>0</v>
      </c>
      <c r="TB60" s="248">
        <f>IF(TB$6=$SR$5,成绩录入!BL63,0)</f>
        <v>0</v>
      </c>
      <c r="TC60" s="248">
        <f>IF(TC$6=$SR$5,成绩录入!BM63,0)</f>
        <v>0</v>
      </c>
      <c r="TD60" s="248">
        <f>IF(TD$6=$SR$5,成绩录入!BN63,0)</f>
        <v>0</v>
      </c>
      <c r="TE60" s="248">
        <f>IF(TE$6=$SR$5,成绩录入!BO63,0)</f>
        <v>0</v>
      </c>
      <c r="TF60" s="248">
        <f>IF(TF$6=$SR$5,成绩录入!BP63,0)</f>
        <v>0</v>
      </c>
      <c r="TG60" s="248">
        <f>IF(TG$6=$SR$5,成绩录入!BQ63,0)</f>
        <v>0</v>
      </c>
      <c r="TH60" s="248">
        <f>IF(TH$6=$SR$5,成绩录入!BR63,0)</f>
        <v>0</v>
      </c>
      <c r="TI60" s="248">
        <f>IF(TI$6=$SR$5,成绩录入!BS63,0)</f>
        <v>0</v>
      </c>
      <c r="TJ60" s="248">
        <f>IF(TJ$6=$SR$5,成绩录入!BT63,0)</f>
        <v>0</v>
      </c>
      <c r="TK60" s="248">
        <f>IF(TK$6=$SR$5,成绩录入!BU63,0)</f>
        <v>0</v>
      </c>
      <c r="TL60" s="248">
        <f>IF(TL$6=$SR$5,成绩录入!BV63,0)</f>
        <v>0</v>
      </c>
      <c r="TM60" s="248">
        <f>IF(TM$6=$SR$5,成绩录入!BW63,0)</f>
        <v>0</v>
      </c>
      <c r="TN60" s="248">
        <f>IF(TN$6=$SR$5,成绩录入!BX63,0)</f>
        <v>0</v>
      </c>
      <c r="TO60" s="248">
        <f>IF(TO$6=$SR$5,成绩录入!BY63,0)</f>
        <v>0</v>
      </c>
      <c r="TP60" s="248">
        <f>IF(TP$6=$SR$5,成绩录入!BZ63,0)</f>
        <v>0</v>
      </c>
      <c r="TQ60" s="248">
        <f>IF(TQ$6=$SR$5,成绩录入!CA63,0)</f>
        <v>0</v>
      </c>
      <c r="TR60" s="248">
        <f>IF(TR$6=$SR$5,成绩录入!CB63,0)</f>
        <v>0</v>
      </c>
      <c r="TS60" s="248">
        <f>IF(TS$6=$SR$5,成绩录入!CC63,0)</f>
        <v>0</v>
      </c>
      <c r="TT60" s="248">
        <f>IF(TT$6=$SR$5,成绩录入!CD63,0)</f>
        <v>0</v>
      </c>
      <c r="TU60" s="248">
        <f>IF(TU$6=$SR$5,成绩录入!CE63,0)</f>
        <v>0</v>
      </c>
      <c r="TV60" s="248">
        <f>IF(TV$6=$SR$5,成绩录入!CF63,0)</f>
        <v>0</v>
      </c>
      <c r="TW60" s="248">
        <f>IF(TW$6=$SR$5,成绩录入!CG63,0)</f>
        <v>0</v>
      </c>
      <c r="TX60" s="248">
        <f>IF(TX$6=$SR$5,成绩录入!CH63,0)</f>
        <v>0</v>
      </c>
      <c r="TY60" s="248">
        <f>IF(TY$6=$SR$5,成绩录入!CI63,0)</f>
        <v>0</v>
      </c>
      <c r="TZ60" s="248">
        <f>IF(TZ$6=$SR$5,成绩录入!CJ63,0)</f>
        <v>0</v>
      </c>
      <c r="UA60" s="248">
        <f>IF(UA$6=$SR$5,成绩录入!CK63,0)</f>
        <v>0</v>
      </c>
      <c r="UB60" s="248">
        <f>IF(UB$6=$SR$5,成绩录入!CL63,0)</f>
        <v>0</v>
      </c>
      <c r="UC60" s="248">
        <f>IF(UC$6=$SR$5,成绩录入!CM63,0)</f>
        <v>0</v>
      </c>
      <c r="UD60" s="248">
        <f>IF(UD$6=$SR$5,成绩录入!CN63,0)</f>
        <v>0</v>
      </c>
      <c r="UE60" s="248">
        <f>IF(UE$6=$SR$5,成绩录入!CO63,0)</f>
        <v>0</v>
      </c>
      <c r="UF60" s="248">
        <f>IF(UF$6=$SR$5,成绩录入!CP63,0)</f>
        <v>0</v>
      </c>
      <c r="UG60" s="248">
        <f>IF(UG$6=$SR$5,成绩录入!CQ63,0)</f>
        <v>0</v>
      </c>
      <c r="UH60" s="248">
        <f>IF(UH$6=$SR$5,成绩录入!CR63,0)</f>
        <v>0</v>
      </c>
      <c r="UI60" s="248">
        <f>IF(UI$6=$SR$5,成绩录入!CS63,0)</f>
        <v>0</v>
      </c>
      <c r="UJ60" s="248">
        <f>IF(UJ$6=$SR$5,成绩录入!CT63,0)</f>
        <v>0</v>
      </c>
      <c r="UK60" s="248">
        <f>IF(UK$6=$SR$5,成绩录入!CU63,0)</f>
        <v>0</v>
      </c>
      <c r="UL60" s="248">
        <f>IF(UL$6=$SR$5,成绩录入!CV63,0)</f>
        <v>0</v>
      </c>
      <c r="UM60" s="248">
        <f>IF(UM$6=$SR$5,成绩录入!CW63,0)</f>
        <v>0</v>
      </c>
      <c r="UN60" s="248">
        <f>IF(UN$6=$SR$5,成绩录入!CX63,0)</f>
        <v>0</v>
      </c>
      <c r="UO60" s="248">
        <f>IF(UO$6=$SR$5,成绩录入!CY63,0)</f>
        <v>0</v>
      </c>
      <c r="UP60" s="248">
        <f>IF(UP$6=$SR$5,成绩录入!CZ63,0)</f>
        <v>0</v>
      </c>
      <c r="UQ60" s="248">
        <f>IF(UQ$6=$SR$5,成绩录入!DA63,0)</f>
        <v>0</v>
      </c>
      <c r="UR60" s="248">
        <f>IF(UR$6=$SR$5,成绩录入!DB63,0)</f>
        <v>0</v>
      </c>
      <c r="US60" s="248">
        <f>IF(US$6=$SR$5,成绩录入!DC63,0)</f>
        <v>0</v>
      </c>
      <c r="UT60" s="248">
        <f>IF(UT$6=$SR$5,成绩录入!DD63,0)</f>
        <v>0</v>
      </c>
      <c r="UU60" s="248">
        <f>IF(UU$6=$SR$5,成绩录入!DE63,0)</f>
        <v>0</v>
      </c>
      <c r="UV60" s="248">
        <f>IF(UV$6=$SR$5,成绩录入!DF63,0)</f>
        <v>0</v>
      </c>
      <c r="UW60" s="248">
        <f>IF(UW$6=$SR$5,成绩录入!DG63,0)</f>
        <v>0</v>
      </c>
      <c r="UX60" s="248">
        <f>IF(UX$6=$SR$5,成绩录入!DH63,0)</f>
        <v>0</v>
      </c>
      <c r="UY60" s="248">
        <f>IF(UY$6=$SR$5,成绩录入!DI63,0)</f>
        <v>0</v>
      </c>
      <c r="UZ60" s="248">
        <f>IF(UZ$6=$SR$5,成绩录入!DJ63,0)</f>
        <v>0</v>
      </c>
      <c r="VA60" s="248">
        <f>IF(VA$6=$SR$5,成绩录入!DK63,0)</f>
        <v>0</v>
      </c>
      <c r="VB60" s="248">
        <f>IF(VB$6=$SR$5,成绩录入!DL63,0)</f>
        <v>0</v>
      </c>
      <c r="VC60" s="248">
        <f>IF(VC$6=$SR$5,成绩录入!DM63,0)</f>
        <v>0</v>
      </c>
      <c r="VD60" s="248">
        <f>IF(VD$6=$SR$5,成绩录入!DN63,0)</f>
        <v>0</v>
      </c>
      <c r="VE60" s="248">
        <f>IF(VE$6=$SR$5,成绩录入!DO63,0)</f>
        <v>0</v>
      </c>
      <c r="VF60" s="248">
        <f>IF(VF$6=$SR$5,成绩录入!DP63,0)</f>
        <v>0</v>
      </c>
      <c r="VG60" s="248">
        <f>IF(VG$6=$SR$5,成绩录入!DQ63,0)</f>
        <v>0</v>
      </c>
      <c r="VH60" s="248">
        <f>IF(VH$6=$SR$5,成绩录入!DR63,0)</f>
        <v>0</v>
      </c>
      <c r="VI60" s="248">
        <f>IF(VI$6=$SR$5,成绩录入!DS63,0)</f>
        <v>0</v>
      </c>
      <c r="VJ60" s="248">
        <f>IF(VJ$6=$SR$5,成绩录入!DT63,0)</f>
        <v>0</v>
      </c>
      <c r="VK60" s="248">
        <f>IF(VK$6=$SR$5,成绩录入!DU63,0)</f>
        <v>0</v>
      </c>
      <c r="VL60" s="248">
        <f>IF(VL$6=$SR$5,成绩录入!DV63,0)</f>
        <v>0</v>
      </c>
      <c r="VM60" s="248">
        <f>IF(VM$6=$SR$5,成绩录入!DW63,0)</f>
        <v>0</v>
      </c>
      <c r="VN60" s="248">
        <f>IF(VN$6=$SR$5,成绩录入!DX63,0)</f>
        <v>0</v>
      </c>
      <c r="VO60" s="248">
        <f>IF(VO$6=$SR$5,成绩录入!DY63,0)</f>
        <v>0</v>
      </c>
      <c r="VP60" s="248">
        <f>IF(VP$6=$SR$5,成绩录入!DZ63,0)</f>
        <v>0</v>
      </c>
      <c r="VQ60" s="248">
        <f>IF(VQ$6=$SR$5,成绩录入!EA63,0)</f>
        <v>0</v>
      </c>
      <c r="VR60" s="248">
        <f>IF(VR$6=$SR$5,成绩录入!EB63,0)</f>
        <v>0</v>
      </c>
      <c r="VS60" s="248">
        <f>IF(VS$6=$SR$5,成绩录入!EC63,0)</f>
        <v>0</v>
      </c>
      <c r="VT60" s="248">
        <f>IF(VT$6=$SR$5,成绩录入!ED63,0)</f>
        <v>0</v>
      </c>
      <c r="VU60" s="248">
        <f>IF(VU$6=$SR$5,成绩录入!EE63,0)</f>
        <v>0</v>
      </c>
      <c r="VV60" s="248">
        <f>IF(VV$6=$SR$5,成绩录入!EF63,0)</f>
        <v>0</v>
      </c>
      <c r="VW60" s="248">
        <f>IF(VW$6=$SR$5,成绩录入!EG63,0)</f>
        <v>0</v>
      </c>
      <c r="VX60" s="248">
        <f>IF(VX$6=$SR$5,成绩录入!EH63,0)</f>
        <v>0</v>
      </c>
      <c r="VY60" s="248">
        <f>IF(VY$6=$SR$5,成绩录入!EI63,0)</f>
        <v>0</v>
      </c>
      <c r="VZ60" s="248">
        <f>IF(VZ$6=$SR$5,成绩录入!EJ63,0)</f>
        <v>0</v>
      </c>
      <c r="WA60" s="248">
        <f>IF(WA$6=$SR$5,成绩录入!EK63,0)</f>
        <v>0</v>
      </c>
      <c r="WB60" s="248">
        <f>IF(WB$6=$SR$5,成绩录入!EL63,0)</f>
        <v>0</v>
      </c>
      <c r="WC60" s="248">
        <f>IF(WC$6=$SR$5,成绩录入!EM63,0)</f>
        <v>0</v>
      </c>
      <c r="WD60" s="248">
        <f>IF(WD$6=$SR$5,成绩录入!EN63,0)</f>
        <v>0</v>
      </c>
      <c r="WE60" s="248">
        <f>IF(WE$6=$SR$5,成绩录入!EO63,0)</f>
        <v>0</v>
      </c>
      <c r="WF60" s="248">
        <f>IF(WF$6=$SR$5,成绩录入!EP63,0)</f>
        <v>0</v>
      </c>
      <c r="WG60" s="248">
        <f>IF(WG$6=$SR$5,成绩录入!EQ63,0)</f>
        <v>0</v>
      </c>
      <c r="WH60" s="248">
        <f>IF(WH$6=$SR$5,成绩录入!ER63,0)</f>
        <v>0</v>
      </c>
      <c r="WI60" s="248">
        <f>IF(WI$6=$SR$5,成绩录入!ES63,0)</f>
        <v>0</v>
      </c>
      <c r="WJ60" s="248">
        <f>IF(WJ$6=$SR$5,成绩录入!ET63,0)</f>
        <v>0</v>
      </c>
      <c r="WK60" s="248">
        <f>IF(WK$6=$SR$5,成绩录入!EU63,0)</f>
        <v>0</v>
      </c>
      <c r="WL60" s="248">
        <f>IF(WL$6=$SR$5,成绩录入!EV63,0)</f>
        <v>0</v>
      </c>
      <c r="WM60" s="248">
        <f>IF(WM$6=$SR$5,成绩录入!EW63,0)</f>
        <v>0</v>
      </c>
      <c r="WN60" s="248">
        <f>IF(WN$6=$SR$5,成绩录入!EX63,0)</f>
        <v>0</v>
      </c>
      <c r="WO60" s="218">
        <f t="shared" si="32"/>
        <v>0</v>
      </c>
      <c r="WP60" s="166"/>
      <c r="WQ60" s="166"/>
      <c r="WR60" s="247">
        <f>IF(WR$6=$WQ$5,成绩录入!BC63,0)</f>
        <v>0</v>
      </c>
      <c r="WS60" s="248">
        <f>IF(WS$6=$WQ$5,成绩录入!BD63,0)</f>
        <v>0</v>
      </c>
      <c r="WT60" s="248">
        <f>IF(WT$6=$WQ$5,成绩录入!BE63,0)</f>
        <v>0</v>
      </c>
      <c r="WU60" s="248">
        <f>IF(WU$6=$WQ$5,成绩录入!BF63,0)</f>
        <v>0</v>
      </c>
      <c r="WV60" s="248">
        <f>IF(WV$6=$WQ$5,成绩录入!BG63,0)</f>
        <v>0</v>
      </c>
      <c r="WW60" s="248">
        <f>IF(WW$6=$WQ$5,成绩录入!BH63,0)</f>
        <v>0</v>
      </c>
      <c r="WX60" s="248">
        <f>IF(WX$6=$WQ$5,成绩录入!BI63,0)</f>
        <v>0</v>
      </c>
      <c r="WY60" s="248">
        <f>IF(WY$6=$WQ$5,成绩录入!BJ63,0)</f>
        <v>0</v>
      </c>
      <c r="WZ60" s="248">
        <f>IF(WZ$6=$WQ$5,成绩录入!BK63,0)</f>
        <v>0</v>
      </c>
      <c r="XA60" s="248">
        <f>IF(XA$6=$WQ$5,成绩录入!BL63,0)</f>
        <v>0</v>
      </c>
      <c r="XB60" s="248">
        <f>IF(XB$6=$WQ$5,成绩录入!BM63,0)</f>
        <v>0</v>
      </c>
      <c r="XC60" s="248">
        <f>IF(XC$6=$WQ$5,成绩录入!BN63,0)</f>
        <v>0</v>
      </c>
      <c r="XD60" s="248">
        <f>IF(XD$6=$WQ$5,成绩录入!BO63,0)</f>
        <v>0</v>
      </c>
      <c r="XE60" s="248">
        <f>IF(XE$6=$WQ$5,成绩录入!BP63,0)</f>
        <v>0</v>
      </c>
      <c r="XF60" s="248">
        <f>IF(XF$6=$WQ$5,成绩录入!BQ63,0)</f>
        <v>0</v>
      </c>
      <c r="XG60" s="248">
        <f>IF(XG$6=$WQ$5,成绩录入!BR63,0)</f>
        <v>0</v>
      </c>
      <c r="XH60" s="248">
        <f>IF(XH$6=$WQ$5,成绩录入!BS63,0)</f>
        <v>0</v>
      </c>
      <c r="XI60" s="248">
        <f>IF(XI$6=$WQ$5,成绩录入!BT63,0)</f>
        <v>0</v>
      </c>
      <c r="XJ60" s="248">
        <f>IF(XJ$6=$WQ$5,成绩录入!BU63,0)</f>
        <v>0</v>
      </c>
      <c r="XK60" s="248">
        <f>IF(XK$6=$WQ$5,成绩录入!BV63,0)</f>
        <v>0</v>
      </c>
      <c r="XL60" s="248">
        <f>IF(XL$6=$WQ$5,成绩录入!BW63,0)</f>
        <v>0</v>
      </c>
      <c r="XM60" s="248">
        <f>IF(XM$6=$WQ$5,成绩录入!BX63,0)</f>
        <v>0</v>
      </c>
      <c r="XN60" s="248">
        <f>IF(XN$6=$WQ$5,成绩录入!BY63,0)</f>
        <v>0</v>
      </c>
      <c r="XO60" s="248">
        <f>IF(XO$6=$WQ$5,成绩录入!BZ63,0)</f>
        <v>0</v>
      </c>
      <c r="XP60" s="248">
        <f>IF(XP$6=$WQ$5,成绩录入!CA63,0)</f>
        <v>0</v>
      </c>
      <c r="XQ60" s="248">
        <f>IF(XQ$6=$WQ$5,成绩录入!CB63,0)</f>
        <v>0</v>
      </c>
      <c r="XR60" s="248">
        <f>IF(XR$6=$WQ$5,成绩录入!CC63,0)</f>
        <v>0</v>
      </c>
      <c r="XS60" s="248">
        <f>IF(XS$6=$WQ$5,成绩录入!CD63,0)</f>
        <v>0</v>
      </c>
      <c r="XT60" s="248">
        <f>IF(XT$6=$WQ$5,成绩录入!CE63,0)</f>
        <v>0</v>
      </c>
      <c r="XU60" s="248">
        <f>IF(XU$6=$WQ$5,成绩录入!CF63,0)</f>
        <v>0</v>
      </c>
      <c r="XV60" s="248">
        <f>IF(XV$6=$WQ$5,成绩录入!CG63,0)</f>
        <v>0</v>
      </c>
      <c r="XW60" s="248">
        <f>IF(XW$6=$WQ$5,成绩录入!CH63,0)</f>
        <v>0</v>
      </c>
      <c r="XX60" s="248">
        <f>IF(XX$6=$WQ$5,成绩录入!CI63,0)</f>
        <v>0</v>
      </c>
      <c r="XY60" s="248">
        <f>IF(XY$6=$WQ$5,成绩录入!CJ63,0)</f>
        <v>0</v>
      </c>
      <c r="XZ60" s="248">
        <f>IF(XZ$6=$WQ$5,成绩录入!CK63,0)</f>
        <v>0</v>
      </c>
      <c r="YA60" s="248">
        <f>IF(YA$6=$WQ$5,成绩录入!CL63,0)</f>
        <v>0</v>
      </c>
      <c r="YB60" s="248">
        <f>IF(YB$6=$WQ$5,成绩录入!CM63,0)</f>
        <v>0</v>
      </c>
      <c r="YC60" s="248">
        <f>IF(YC$6=$WQ$5,成绩录入!CN63,0)</f>
        <v>0</v>
      </c>
      <c r="YD60" s="248">
        <f>IF(YD$6=$WQ$5,成绩录入!CO63,0)</f>
        <v>0</v>
      </c>
      <c r="YE60" s="248">
        <f>IF(YE$6=$WQ$5,成绩录入!CP63,0)</f>
        <v>0</v>
      </c>
      <c r="YF60" s="248">
        <f>IF(YF$6=$WQ$5,成绩录入!CQ63,0)</f>
        <v>0</v>
      </c>
      <c r="YG60" s="248">
        <f>IF(YG$6=$WQ$5,成绩录入!CR63,0)</f>
        <v>0</v>
      </c>
      <c r="YH60" s="248">
        <f>IF(YH$6=$WQ$5,成绩录入!CS63,0)</f>
        <v>0</v>
      </c>
      <c r="YI60" s="248">
        <f>IF(YI$6=$WQ$5,成绩录入!CT63,0)</f>
        <v>0</v>
      </c>
      <c r="YJ60" s="248">
        <f>IF(YJ$6=$WQ$5,成绩录入!CU63,0)</f>
        <v>0</v>
      </c>
      <c r="YK60" s="248">
        <f>IF(YK$6=$WQ$5,成绩录入!CV63,0)</f>
        <v>0</v>
      </c>
      <c r="YL60" s="248">
        <f>IF(YL$6=$WQ$5,成绩录入!CW63,0)</f>
        <v>0</v>
      </c>
      <c r="YM60" s="248">
        <f>IF(YM$6=$WQ$5,成绩录入!CX63,0)</f>
        <v>0</v>
      </c>
      <c r="YN60" s="248">
        <f>IF(YN$6=$WQ$5,成绩录入!CY63,0)</f>
        <v>0</v>
      </c>
      <c r="YO60" s="248">
        <f>IF(YO$6=$WQ$5,成绩录入!CZ63,0)</f>
        <v>0</v>
      </c>
      <c r="YP60" s="248">
        <f>IF(YP$6=$WQ$5,成绩录入!DA63,0)</f>
        <v>0</v>
      </c>
      <c r="YQ60" s="248">
        <f>IF(YQ$6=$WQ$5,成绩录入!DB63,0)</f>
        <v>0</v>
      </c>
      <c r="YR60" s="248">
        <f>IF(YR$6=$WQ$5,成绩录入!DC63,0)</f>
        <v>0</v>
      </c>
      <c r="YS60" s="248">
        <f>IF(YS$6=$WQ$5,成绩录入!DD63,0)</f>
        <v>0</v>
      </c>
      <c r="YT60" s="248">
        <f>IF(YT$6=$WQ$5,成绩录入!DE63,0)</f>
        <v>0</v>
      </c>
      <c r="YU60" s="248">
        <f>IF(YU$6=$WQ$5,成绩录入!DF63,0)</f>
        <v>0</v>
      </c>
      <c r="YV60" s="248">
        <f>IF(YV$6=$WQ$5,成绩录入!DG63,0)</f>
        <v>0</v>
      </c>
      <c r="YW60" s="248">
        <f>IF(YW$6=$WQ$5,成绩录入!DH63,0)</f>
        <v>0</v>
      </c>
      <c r="YX60" s="248">
        <f>IF(YX$6=$WQ$5,成绩录入!DI63,0)</f>
        <v>0</v>
      </c>
      <c r="YY60" s="248">
        <f>IF(YY$6=$WQ$5,成绩录入!DJ63,0)</f>
        <v>0</v>
      </c>
      <c r="YZ60" s="248">
        <f>IF(YZ$6=$WQ$5,成绩录入!DK63,0)</f>
        <v>0</v>
      </c>
      <c r="ZA60" s="248">
        <f>IF(ZA$6=$WQ$5,成绩录入!DL63,0)</f>
        <v>0</v>
      </c>
      <c r="ZB60" s="248">
        <f>IF(ZB$6=$WQ$5,成绩录入!DM63,0)</f>
        <v>0</v>
      </c>
      <c r="ZC60" s="248">
        <f>IF(ZC$6=$WQ$5,成绩录入!DN63,0)</f>
        <v>0</v>
      </c>
      <c r="ZD60" s="248">
        <f>IF(ZD$6=$WQ$5,成绩录入!DO63,0)</f>
        <v>0</v>
      </c>
      <c r="ZE60" s="248">
        <f>IF(ZE$6=$WQ$5,成绩录入!DP63,0)</f>
        <v>0</v>
      </c>
      <c r="ZF60" s="248">
        <f>IF(ZF$6=$WQ$5,成绩录入!DQ63,0)</f>
        <v>0</v>
      </c>
      <c r="ZG60" s="248">
        <f>IF(ZG$6=$WQ$5,成绩录入!DR63,0)</f>
        <v>0</v>
      </c>
      <c r="ZH60" s="248">
        <f>IF(ZH$6=$WQ$5,成绩录入!DS63,0)</f>
        <v>0</v>
      </c>
      <c r="ZI60" s="248">
        <f>IF(ZI$6=$WQ$5,成绩录入!DT63,0)</f>
        <v>0</v>
      </c>
      <c r="ZJ60" s="248">
        <f>IF(ZJ$6=$WQ$5,成绩录入!DU63,0)</f>
        <v>0</v>
      </c>
      <c r="ZK60" s="248">
        <f>IF(ZK$6=$WQ$5,成绩录入!DV63,0)</f>
        <v>0</v>
      </c>
      <c r="ZL60" s="248">
        <f>IF(ZL$6=$WQ$5,成绩录入!DW63,0)</f>
        <v>0</v>
      </c>
      <c r="ZM60" s="248">
        <f>IF(ZM$6=$WQ$5,成绩录入!DX63,0)</f>
        <v>0</v>
      </c>
      <c r="ZN60" s="248">
        <f>IF(ZN$6=$WQ$5,成绩录入!DY63,0)</f>
        <v>0</v>
      </c>
      <c r="ZO60" s="248">
        <f>IF(ZO$6=$WQ$5,成绩录入!DZ63,0)</f>
        <v>0</v>
      </c>
      <c r="ZP60" s="248">
        <f>IF(ZP$6=$WQ$5,成绩录入!EA63,0)</f>
        <v>0</v>
      </c>
      <c r="ZQ60" s="248">
        <f>IF(ZQ$6=$WQ$5,成绩录入!EB63,0)</f>
        <v>0</v>
      </c>
      <c r="ZR60" s="248">
        <f>IF(ZR$6=$WQ$5,成绩录入!EC63,0)</f>
        <v>0</v>
      </c>
      <c r="ZS60" s="248">
        <f>IF(ZS$6=$WQ$5,成绩录入!ED63,0)</f>
        <v>0</v>
      </c>
      <c r="ZT60" s="248">
        <f>IF(ZT$6=$WQ$5,成绩录入!EE63,0)</f>
        <v>0</v>
      </c>
      <c r="ZU60" s="248">
        <f>IF(ZU$6=$WQ$5,成绩录入!EF63,0)</f>
        <v>0</v>
      </c>
      <c r="ZV60" s="248">
        <f>IF(ZV$6=$WQ$5,成绩录入!EG63,0)</f>
        <v>0</v>
      </c>
      <c r="ZW60" s="248">
        <f>IF(ZW$6=$WQ$5,成绩录入!EH63,0)</f>
        <v>0</v>
      </c>
      <c r="ZX60" s="248">
        <f>IF(ZX$6=$WQ$5,成绩录入!EI63,0)</f>
        <v>0</v>
      </c>
      <c r="ZY60" s="248">
        <f>IF(ZY$6=$WQ$5,成绩录入!EJ63,0)</f>
        <v>0</v>
      </c>
      <c r="ZZ60" s="248">
        <f>IF(ZZ$6=$WQ$5,成绩录入!EK63,0)</f>
        <v>0</v>
      </c>
      <c r="AAA60" s="248">
        <f>IF(AAA$6=$WQ$5,成绩录入!EL63,0)</f>
        <v>0</v>
      </c>
      <c r="AAB60" s="248">
        <f>IF(AAB$6=$WQ$5,成绩录入!EM63,0)</f>
        <v>0</v>
      </c>
      <c r="AAC60" s="248">
        <f>IF(AAC$6=$WQ$5,成绩录入!EN63,0)</f>
        <v>0</v>
      </c>
      <c r="AAD60" s="248">
        <f>IF(AAD$6=$WQ$5,成绩录入!EO63,0)</f>
        <v>0</v>
      </c>
      <c r="AAE60" s="248">
        <f>IF(AAE$6=$WQ$5,成绩录入!EP63,0)</f>
        <v>0</v>
      </c>
      <c r="AAF60" s="248">
        <f>IF(AAF$6=$WQ$5,成绩录入!EQ63,0)</f>
        <v>0</v>
      </c>
      <c r="AAG60" s="248">
        <f>IF(AAG$6=$WQ$5,成绩录入!ER63,0)</f>
        <v>0</v>
      </c>
      <c r="AAH60" s="248">
        <f>IF(AAH$6=$WQ$5,成绩录入!ES63,0)</f>
        <v>0</v>
      </c>
      <c r="AAI60" s="248">
        <f>IF(AAI$6=$WQ$5,成绩录入!ET63,0)</f>
        <v>0</v>
      </c>
      <c r="AAJ60" s="248">
        <f>IF(AAJ$6=$WQ$5,成绩录入!EU63,0)</f>
        <v>0</v>
      </c>
      <c r="AAK60" s="248">
        <f>IF(AAK$6=$WQ$5,成绩录入!EV63,0)</f>
        <v>0</v>
      </c>
      <c r="AAL60" s="248">
        <f>IF(AAL$6=$WQ$5,成绩录入!EW63,0)</f>
        <v>0</v>
      </c>
      <c r="AAM60" s="248">
        <f>IF(AAM$6=$WQ$5,成绩录入!EX63,0)</f>
        <v>0</v>
      </c>
      <c r="AAN60" s="218">
        <f t="shared" si="33"/>
        <v>0</v>
      </c>
      <c r="AAO60" s="206"/>
      <c r="AAQ60" s="247">
        <f>IF(AAQ$6=$AAP$5,成绩录入!BC63,0)</f>
        <v>0</v>
      </c>
      <c r="AAR60" s="248">
        <f>IF(AAR$6=$AAP$5,成绩录入!BD63,0)</f>
        <v>0</v>
      </c>
      <c r="AAS60" s="248">
        <f>IF(AAS$6=$AAP$5,成绩录入!BE63,0)</f>
        <v>0</v>
      </c>
      <c r="AAT60" s="248">
        <f>IF(AAT$6=$AAP$5,成绩录入!BF63,0)</f>
        <v>0</v>
      </c>
      <c r="AAU60" s="248">
        <f>IF(AAU$6=$AAP$5,成绩录入!BG63,0)</f>
        <v>0</v>
      </c>
      <c r="AAV60" s="248">
        <f>IF(AAV$6=$AAP$5,成绩录入!BH63,0)</f>
        <v>0</v>
      </c>
      <c r="AAW60" s="248">
        <f>IF(AAW$6=$AAP$5,成绩录入!BI63,0)</f>
        <v>0</v>
      </c>
      <c r="AAX60" s="248">
        <f>IF(AAX$6=$AAP$5,成绩录入!BJ63,0)</f>
        <v>0</v>
      </c>
      <c r="AAY60" s="248">
        <f>IF(AAY$6=$AAP$5,成绩录入!BK63,0)</f>
        <v>0</v>
      </c>
      <c r="AAZ60" s="248">
        <f>IF(AAZ$6=$AAP$5,成绩录入!BL63,0)</f>
        <v>0</v>
      </c>
      <c r="ABA60" s="248">
        <f>IF(ABA$6=$AAP$5,成绩录入!BM63,0)</f>
        <v>0</v>
      </c>
      <c r="ABB60" s="248">
        <f>IF(ABB$6=$AAP$5,成绩录入!BN63,0)</f>
        <v>0</v>
      </c>
      <c r="ABC60" s="248">
        <f>IF(ABC$6=$AAP$5,成绩录入!BO63,0)</f>
        <v>0</v>
      </c>
      <c r="ABD60" s="248">
        <f>IF(ABD$6=$AAP$5,成绩录入!BP63,0)</f>
        <v>0</v>
      </c>
      <c r="ABE60" s="248">
        <f>IF(ABE$6=$AAP$5,成绩录入!BQ63,0)</f>
        <v>0</v>
      </c>
      <c r="ABF60" s="248">
        <f>IF(ABF$6=$AAP$5,成绩录入!BR63,0)</f>
        <v>0</v>
      </c>
      <c r="ABG60" s="248">
        <f>IF(ABG$6=$AAP$5,成绩录入!BS63,0)</f>
        <v>0</v>
      </c>
      <c r="ABH60" s="248">
        <f>IF(ABH$6=$AAP$5,成绩录入!BT63,0)</f>
        <v>0</v>
      </c>
      <c r="ABI60" s="248">
        <f>IF(ABI$6=$AAP$5,成绩录入!BU63,0)</f>
        <v>0</v>
      </c>
      <c r="ABJ60" s="248">
        <f>IF(ABJ$6=$AAP$5,成绩录入!BV63,0)</f>
        <v>0</v>
      </c>
      <c r="ABK60" s="248">
        <f>IF(ABK$6=$AAP$5,成绩录入!BW63,0)</f>
        <v>0</v>
      </c>
      <c r="ABL60" s="248">
        <f>IF(ABL$6=$AAP$5,成绩录入!BX63,0)</f>
        <v>0</v>
      </c>
      <c r="ABM60" s="248">
        <f>IF(ABM$6=$AAP$5,成绩录入!BY63,0)</f>
        <v>0</v>
      </c>
      <c r="ABN60" s="248">
        <f>IF(ABN$6=$AAP$5,成绩录入!BZ63,0)</f>
        <v>0</v>
      </c>
      <c r="ABO60" s="248">
        <f>IF(ABO$6=$AAP$5,成绩录入!CA63,0)</f>
        <v>0</v>
      </c>
      <c r="ABP60" s="248">
        <f>IF(ABP$6=$AAP$5,成绩录入!CB63,0)</f>
        <v>0</v>
      </c>
      <c r="ABQ60" s="248">
        <f>IF(ABQ$6=$AAP$5,成绩录入!CC63,0)</f>
        <v>0</v>
      </c>
      <c r="ABR60" s="248">
        <f>IF(ABR$6=$AAP$5,成绩录入!CD63,0)</f>
        <v>0</v>
      </c>
      <c r="ABS60" s="248">
        <f>IF(ABS$6=$AAP$5,成绩录入!CE63,0)</f>
        <v>0</v>
      </c>
      <c r="ABT60" s="248">
        <f>IF(ABT$6=$AAP$5,成绩录入!CF63,0)</f>
        <v>0</v>
      </c>
      <c r="ABU60" s="248">
        <f>IF(ABU$6=$AAP$5,成绩录入!CG63,0)</f>
        <v>0</v>
      </c>
      <c r="ABV60" s="248">
        <f>IF(ABV$6=$AAP$5,成绩录入!CH63,0)</f>
        <v>0</v>
      </c>
      <c r="ABW60" s="248">
        <f>IF(ABW$6=$AAP$5,成绩录入!CI63,0)</f>
        <v>0</v>
      </c>
      <c r="ABX60" s="248">
        <f>IF(ABX$6=$AAP$5,成绩录入!CJ63,0)</f>
        <v>0</v>
      </c>
      <c r="ABY60" s="248">
        <f>IF(ABY$6=$AAP$5,成绩录入!CK63,0)</f>
        <v>0</v>
      </c>
      <c r="ABZ60" s="248">
        <f>IF(ABZ$6=$AAP$5,成绩录入!CL63,0)</f>
        <v>0</v>
      </c>
      <c r="ACA60" s="248">
        <f>IF(ACA$6=$AAP$5,成绩录入!CM63,0)</f>
        <v>0</v>
      </c>
      <c r="ACB60" s="248">
        <f>IF(ACB$6=$AAP$5,成绩录入!CN63,0)</f>
        <v>0</v>
      </c>
      <c r="ACC60" s="248">
        <f>IF(ACC$6=$AAP$5,成绩录入!CO63,0)</f>
        <v>0</v>
      </c>
      <c r="ACD60" s="248">
        <f>IF(ACD$6=$AAP$5,成绩录入!CP63,0)</f>
        <v>0</v>
      </c>
      <c r="ACE60" s="248">
        <f>IF(ACE$6=$AAP$5,成绩录入!CQ63,0)</f>
        <v>0</v>
      </c>
      <c r="ACF60" s="248">
        <f>IF(ACF$6=$AAP$5,成绩录入!CR63,0)</f>
        <v>0</v>
      </c>
      <c r="ACG60" s="248">
        <f>IF(ACG$6=$AAP$5,成绩录入!CS63,0)</f>
        <v>0</v>
      </c>
      <c r="ACH60" s="248">
        <f>IF(ACH$6=$AAP$5,成绩录入!CT63,0)</f>
        <v>0</v>
      </c>
      <c r="ACI60" s="248">
        <f>IF(ACI$6=$AAP$5,成绩录入!CU63,0)</f>
        <v>0</v>
      </c>
      <c r="ACJ60" s="248">
        <f>IF(ACJ$6=$AAP$5,成绩录入!CV63,0)</f>
        <v>0</v>
      </c>
      <c r="ACK60" s="248">
        <f>IF(ACK$6=$AAP$5,成绩录入!CW63,0)</f>
        <v>0</v>
      </c>
      <c r="ACL60" s="248">
        <f>IF(ACL$6=$AAP$5,成绩录入!CX63,0)</f>
        <v>0</v>
      </c>
      <c r="ACM60" s="248">
        <f>IF(ACM$6=$AAP$5,成绩录入!CY63,0)</f>
        <v>0</v>
      </c>
      <c r="ACN60" s="248">
        <f>IF(ACN$6=$AAP$5,成绩录入!CZ63,0)</f>
        <v>0</v>
      </c>
      <c r="ACO60" s="248">
        <f>IF(ACO$6=$AAP$5,成绩录入!DA63,0)</f>
        <v>0</v>
      </c>
      <c r="ACP60" s="248">
        <f>IF(ACP$6=$AAP$5,成绩录入!DB63,0)</f>
        <v>0</v>
      </c>
      <c r="ACQ60" s="248">
        <f>IF(ACQ$6=$AAP$5,成绩录入!DC63,0)</f>
        <v>0</v>
      </c>
      <c r="ACR60" s="248">
        <f>IF(ACR$6=$AAP$5,成绩录入!DD63,0)</f>
        <v>0</v>
      </c>
      <c r="ACS60" s="248">
        <f>IF(ACS$6=$AAP$5,成绩录入!DE63,0)</f>
        <v>0</v>
      </c>
      <c r="ACT60" s="248">
        <f>IF(ACT$6=$AAP$5,成绩录入!DF63,0)</f>
        <v>0</v>
      </c>
      <c r="ACU60" s="248">
        <f>IF(ACU$6=$AAP$5,成绩录入!DG63,0)</f>
        <v>0</v>
      </c>
      <c r="ACV60" s="248">
        <f>IF(ACV$6=$AAP$5,成绩录入!DH63,0)</f>
        <v>0</v>
      </c>
      <c r="ACW60" s="248">
        <f>IF(ACW$6=$AAP$5,成绩录入!DI63,0)</f>
        <v>0</v>
      </c>
      <c r="ACX60" s="248">
        <f>IF(ACX$6=$AAP$5,成绩录入!DJ63,0)</f>
        <v>0</v>
      </c>
      <c r="ACY60" s="248">
        <f>IF(ACY$6=$AAP$5,成绩录入!DK63,0)</f>
        <v>0</v>
      </c>
      <c r="ACZ60" s="248">
        <f>IF(ACZ$6=$AAP$5,成绩录入!DL63,0)</f>
        <v>0</v>
      </c>
      <c r="ADA60" s="248">
        <f>IF(ADA$6=$AAP$5,成绩录入!DM63,0)</f>
        <v>0</v>
      </c>
      <c r="ADB60" s="248">
        <f>IF(ADB$6=$AAP$5,成绩录入!DN63,0)</f>
        <v>0</v>
      </c>
      <c r="ADC60" s="248">
        <f>IF(ADC$6=$AAP$5,成绩录入!DO63,0)</f>
        <v>0</v>
      </c>
      <c r="ADD60" s="248">
        <f>IF(ADD$6=$AAP$5,成绩录入!DP63,0)</f>
        <v>0</v>
      </c>
      <c r="ADE60" s="248">
        <f>IF(ADE$6=$AAP$5,成绩录入!DQ63,0)</f>
        <v>0</v>
      </c>
      <c r="ADF60" s="248">
        <f>IF(ADF$6=$AAP$5,成绩录入!DR63,0)</f>
        <v>0</v>
      </c>
      <c r="ADG60" s="248">
        <f>IF(ADG$6=$AAP$5,成绩录入!DS63,0)</f>
        <v>0</v>
      </c>
      <c r="ADH60" s="248">
        <f>IF(ADH$6=$AAP$5,成绩录入!DT63,0)</f>
        <v>0</v>
      </c>
      <c r="ADI60" s="248">
        <f>IF(ADI$6=$AAP$5,成绩录入!DU63,0)</f>
        <v>0</v>
      </c>
      <c r="ADJ60" s="248">
        <f>IF(ADJ$6=$AAP$5,成绩录入!DV63,0)</f>
        <v>0</v>
      </c>
      <c r="ADK60" s="248">
        <f>IF(ADK$6=$AAP$5,成绩录入!DW63,0)</f>
        <v>0</v>
      </c>
      <c r="ADL60" s="248">
        <f>IF(ADL$6=$AAP$5,成绩录入!DX63,0)</f>
        <v>0</v>
      </c>
      <c r="ADM60" s="248">
        <f>IF(ADM$6=$AAP$5,成绩录入!DY63,0)</f>
        <v>0</v>
      </c>
      <c r="ADN60" s="248">
        <f>IF(ADN$6=$AAP$5,成绩录入!DZ63,0)</f>
        <v>0</v>
      </c>
      <c r="ADO60" s="248">
        <f>IF(ADO$6=$AAP$5,成绩录入!EA63,0)</f>
        <v>0</v>
      </c>
      <c r="ADP60" s="248">
        <f>IF(ADP$6=$AAP$5,成绩录入!EB63,0)</f>
        <v>0</v>
      </c>
      <c r="ADQ60" s="248">
        <f>IF(ADQ$6=$AAP$5,成绩录入!EC63,0)</f>
        <v>0</v>
      </c>
      <c r="ADR60" s="248">
        <f>IF(ADR$6=$AAP$5,成绩录入!ED63,0)</f>
        <v>0</v>
      </c>
      <c r="ADS60" s="248">
        <f>IF(ADS$6=$AAP$5,成绩录入!EE63,0)</f>
        <v>0</v>
      </c>
      <c r="ADT60" s="248">
        <f>IF(ADT$6=$AAP$5,成绩录入!EF63,0)</f>
        <v>0</v>
      </c>
      <c r="ADU60" s="248">
        <f>IF(ADU$6=$AAP$5,成绩录入!EG63,0)</f>
        <v>0</v>
      </c>
      <c r="ADV60" s="248">
        <f>IF(ADV$6=$AAP$5,成绩录入!EH63,0)</f>
        <v>0</v>
      </c>
      <c r="ADW60" s="248">
        <f>IF(ADW$6=$AAP$5,成绩录入!EI63,0)</f>
        <v>0</v>
      </c>
      <c r="ADX60" s="248">
        <f>IF(ADX$6=$AAP$5,成绩录入!EJ63,0)</f>
        <v>0</v>
      </c>
      <c r="ADY60" s="248">
        <f>IF(ADY$6=$AAP$5,成绩录入!EK63,0)</f>
        <v>0</v>
      </c>
      <c r="ADZ60" s="248">
        <f>IF(ADZ$6=$AAP$5,成绩录入!EL63,0)</f>
        <v>0</v>
      </c>
      <c r="AEA60" s="248">
        <f>IF(AEA$6=$AAP$5,成绩录入!EM63,0)</f>
        <v>0</v>
      </c>
      <c r="AEB60" s="248">
        <f>IF(AEB$6=$AAP$5,成绩录入!EN63,0)</f>
        <v>0</v>
      </c>
      <c r="AEC60" s="248">
        <f>IF(AEC$6=$AAP$5,成绩录入!EO63,0)</f>
        <v>0</v>
      </c>
      <c r="AED60" s="248">
        <f>IF(AED$6=$AAP$5,成绩录入!EP63,0)</f>
        <v>0</v>
      </c>
      <c r="AEE60" s="248">
        <f>IF(AEE$6=$AAP$5,成绩录入!EQ63,0)</f>
        <v>0</v>
      </c>
      <c r="AEF60" s="248">
        <f>IF(AEF$6=$AAP$5,成绩录入!ER63,0)</f>
        <v>0</v>
      </c>
      <c r="AEG60" s="248">
        <f>IF(AEG$6=$AAP$5,成绩录入!ES63,0)</f>
        <v>0</v>
      </c>
      <c r="AEH60" s="248">
        <f>IF(AEH$6=$AAP$5,成绩录入!ET63,0)</f>
        <v>0</v>
      </c>
      <c r="AEI60" s="248">
        <f>IF(AEI$6=$AAP$5,成绩录入!EU63,0)</f>
        <v>0</v>
      </c>
      <c r="AEJ60" s="248">
        <f>IF(AEJ$6=$AAP$5,成绩录入!EV63,0)</f>
        <v>0</v>
      </c>
      <c r="AEK60" s="248">
        <f>IF(AEK$6=$AAP$5,成绩录入!EW63,0)</f>
        <v>0</v>
      </c>
      <c r="AEL60" s="248">
        <f>IF(AEL$6=$AAP$5,成绩录入!EX63,0)</f>
        <v>0</v>
      </c>
      <c r="AEM60" s="218">
        <f t="shared" si="34"/>
        <v>0</v>
      </c>
      <c r="AEN60" s="166"/>
      <c r="AEO60" s="166"/>
      <c r="AEP60" s="247">
        <f>IF(AEP$6=$AEO$5,成绩录入!BC63,0)</f>
        <v>0</v>
      </c>
      <c r="AEQ60" s="248">
        <f>IF(AEQ$6=$AEO$5,成绩录入!BD63,0)</f>
        <v>0</v>
      </c>
      <c r="AER60" s="248">
        <f>IF(AER$6=$AEO$5,成绩录入!BE63,0)</f>
        <v>0</v>
      </c>
      <c r="AES60" s="248">
        <f>IF(AES$6=$AEO$5,成绩录入!BF63,0)</f>
        <v>0</v>
      </c>
      <c r="AET60" s="248">
        <f>IF(AET$6=$AEO$5,成绩录入!BG63,0)</f>
        <v>0</v>
      </c>
      <c r="AEU60" s="248">
        <f>IF(AEU$6=$AEO$5,成绩录入!BH63,0)</f>
        <v>0</v>
      </c>
      <c r="AEV60" s="248">
        <f>IF(AEV$6=$AEO$5,成绩录入!BI63,0)</f>
        <v>0</v>
      </c>
      <c r="AEW60" s="248">
        <f>IF(AEW$6=$AEO$5,成绩录入!BJ63,0)</f>
        <v>0</v>
      </c>
      <c r="AEX60" s="248">
        <f>IF(AEX$6=$AEO$5,成绩录入!BK63,0)</f>
        <v>0</v>
      </c>
      <c r="AEY60" s="248">
        <f>IF(AEY$6=$AEO$5,成绩录入!BL63,0)</f>
        <v>0</v>
      </c>
      <c r="AEZ60" s="248">
        <f>IF(AEZ$6=$AEO$5,成绩录入!BM63,0)</f>
        <v>0</v>
      </c>
      <c r="AFA60" s="248">
        <f>IF(AFA$6=$AEO$5,成绩录入!BN63,0)</f>
        <v>0</v>
      </c>
      <c r="AFB60" s="248">
        <f>IF(AFB$6=$AEO$5,成绩录入!BO63,0)</f>
        <v>0</v>
      </c>
      <c r="AFC60" s="248">
        <f>IF(AFC$6=$AEO$5,成绩录入!BP63,0)</f>
        <v>0</v>
      </c>
      <c r="AFD60" s="248">
        <f>IF(AFD$6=$AEO$5,成绩录入!BQ63,0)</f>
        <v>0</v>
      </c>
      <c r="AFE60" s="248">
        <f>IF(AFE$6=$AEO$5,成绩录入!BR63,0)</f>
        <v>0</v>
      </c>
      <c r="AFF60" s="248">
        <f>IF(AFF$6=$AEO$5,成绩录入!BS63,0)</f>
        <v>0</v>
      </c>
      <c r="AFG60" s="248">
        <f>IF(AFG$6=$AEO$5,成绩录入!BT63,0)</f>
        <v>0</v>
      </c>
      <c r="AFH60" s="248">
        <f>IF(AFH$6=$AEO$5,成绩录入!BU63,0)</f>
        <v>0</v>
      </c>
      <c r="AFI60" s="248">
        <f>IF(AFI$6=$AEO$5,成绩录入!BV63,0)</f>
        <v>0</v>
      </c>
      <c r="AFJ60" s="248">
        <f>IF(AFJ$6=$AEO$5,成绩录入!BW63,0)</f>
        <v>0</v>
      </c>
      <c r="AFK60" s="248">
        <f>IF(AFK$6=$AEO$5,成绩录入!BX63,0)</f>
        <v>0</v>
      </c>
      <c r="AFL60" s="248">
        <f>IF(AFL$6=$AEO$5,成绩录入!BY63,0)</f>
        <v>0</v>
      </c>
      <c r="AFM60" s="248">
        <f>IF(AFM$6=$AEO$5,成绩录入!BZ63,0)</f>
        <v>0</v>
      </c>
      <c r="AFN60" s="248">
        <f>IF(AFN$6=$AEO$5,成绩录入!CA63,0)</f>
        <v>0</v>
      </c>
      <c r="AFO60" s="248">
        <f>IF(AFO$6=$AEO$5,成绩录入!CB63,0)</f>
        <v>0</v>
      </c>
      <c r="AFP60" s="248">
        <f>IF(AFP$6=$AEO$5,成绩录入!CC63,0)</f>
        <v>0</v>
      </c>
      <c r="AFQ60" s="248">
        <f>IF(AFQ$6=$AEO$5,成绩录入!CD63,0)</f>
        <v>0</v>
      </c>
      <c r="AFR60" s="248">
        <f>IF(AFR$6=$AEO$5,成绩录入!CE63,0)</f>
        <v>0</v>
      </c>
      <c r="AFS60" s="248">
        <f>IF(AFS$6=$AEO$5,成绩录入!CF63,0)</f>
        <v>0</v>
      </c>
      <c r="AFT60" s="248">
        <f>IF(AFT$6=$AEO$5,成绩录入!CG63,0)</f>
        <v>0</v>
      </c>
      <c r="AFU60" s="248">
        <f>IF(AFU$6=$AEO$5,成绩录入!CH63,0)</f>
        <v>0</v>
      </c>
      <c r="AFV60" s="248">
        <f>IF(AFV$6=$AEO$5,成绩录入!CI63,0)</f>
        <v>0</v>
      </c>
      <c r="AFW60" s="248">
        <f>IF(AFW$6=$AEO$5,成绩录入!CJ63,0)</f>
        <v>0</v>
      </c>
      <c r="AFX60" s="248">
        <f>IF(AFX$6=$AEO$5,成绩录入!CK63,0)</f>
        <v>0</v>
      </c>
      <c r="AFY60" s="248">
        <f>IF(AFY$6=$AEO$5,成绩录入!CL63,0)</f>
        <v>0</v>
      </c>
      <c r="AFZ60" s="248">
        <f>IF(AFZ$6=$AEO$5,成绩录入!CM63,0)</f>
        <v>0</v>
      </c>
      <c r="AGA60" s="248">
        <f>IF(AGA$6=$AEO$5,成绩录入!CN63,0)</f>
        <v>0</v>
      </c>
      <c r="AGB60" s="248">
        <f>IF(AGB$6=$AEO$5,成绩录入!CO63,0)</f>
        <v>0</v>
      </c>
      <c r="AGC60" s="248">
        <f>IF(AGC$6=$AEO$5,成绩录入!CP63,0)</f>
        <v>0</v>
      </c>
      <c r="AGD60" s="248">
        <f>IF(AGD$6=$AEO$5,成绩录入!CQ63,0)</f>
        <v>0</v>
      </c>
      <c r="AGE60" s="248">
        <f>IF(AGE$6=$AEO$5,成绩录入!CR63,0)</f>
        <v>0</v>
      </c>
      <c r="AGF60" s="248">
        <f>IF(AGF$6=$AEO$5,成绩录入!CS63,0)</f>
        <v>0</v>
      </c>
      <c r="AGG60" s="248">
        <f>IF(AGG$6=$AEO$5,成绩录入!CT63,0)</f>
        <v>0</v>
      </c>
      <c r="AGH60" s="248">
        <f>IF(AGH$6=$AEO$5,成绩录入!CU63,0)</f>
        <v>0</v>
      </c>
      <c r="AGI60" s="248">
        <f>IF(AGI$6=$AEO$5,成绩录入!CV63,0)</f>
        <v>0</v>
      </c>
      <c r="AGJ60" s="248">
        <f>IF(AGJ$6=$AEO$5,成绩录入!CW63,0)</f>
        <v>0</v>
      </c>
      <c r="AGK60" s="248">
        <f>IF(AGK$6=$AEO$5,成绩录入!CX63,0)</f>
        <v>0</v>
      </c>
      <c r="AGL60" s="248">
        <f>IF(AGL$6=$AEO$5,成绩录入!CY63,0)</f>
        <v>0</v>
      </c>
      <c r="AGM60" s="248">
        <f>IF(AGM$6=$AEO$5,成绩录入!CZ63,0)</f>
        <v>0</v>
      </c>
      <c r="AGN60" s="248">
        <f>IF(AGN$6=$AEO$5,成绩录入!DA63,0)</f>
        <v>0</v>
      </c>
      <c r="AGO60" s="248">
        <f>IF(AGO$6=$AEO$5,成绩录入!DB63,0)</f>
        <v>0</v>
      </c>
      <c r="AGP60" s="248">
        <f>IF(AGP$6=$AEO$5,成绩录入!DC63,0)</f>
        <v>0</v>
      </c>
      <c r="AGQ60" s="248">
        <f>IF(AGQ$6=$AEO$5,成绩录入!DD63,0)</f>
        <v>0</v>
      </c>
      <c r="AGR60" s="248">
        <f>IF(AGR$6=$AEO$5,成绩录入!DE63,0)</f>
        <v>0</v>
      </c>
      <c r="AGS60" s="248">
        <f>IF(AGS$6=$AEO$5,成绩录入!DF63,0)</f>
        <v>0</v>
      </c>
      <c r="AGT60" s="248">
        <f>IF(AGT$6=$AEO$5,成绩录入!DG63,0)</f>
        <v>0</v>
      </c>
      <c r="AGU60" s="248">
        <f>IF(AGU$6=$AEO$5,成绩录入!DH63,0)</f>
        <v>0</v>
      </c>
      <c r="AGV60" s="248">
        <f>IF(AGV$6=$AEO$5,成绩录入!DI63,0)</f>
        <v>0</v>
      </c>
      <c r="AGW60" s="248">
        <f>IF(AGW$6=$AEO$5,成绩录入!DJ63,0)</f>
        <v>0</v>
      </c>
      <c r="AGX60" s="248">
        <f>IF(AGX$6=$AEO$5,成绩录入!DK63,0)</f>
        <v>0</v>
      </c>
      <c r="AGY60" s="248">
        <f>IF(AGY$6=$AEO$5,成绩录入!DL63,0)</f>
        <v>0</v>
      </c>
      <c r="AGZ60" s="248">
        <f>IF(AGZ$6=$AEO$5,成绩录入!DM63,0)</f>
        <v>0</v>
      </c>
      <c r="AHA60" s="248">
        <f>IF(AHA$6=$AEO$5,成绩录入!DN63,0)</f>
        <v>0</v>
      </c>
      <c r="AHB60" s="248">
        <f>IF(AHB$6=$AEO$5,成绩录入!DO63,0)</f>
        <v>0</v>
      </c>
      <c r="AHC60" s="248">
        <f>IF(AHC$6=$AEO$5,成绩录入!DP63,0)</f>
        <v>0</v>
      </c>
      <c r="AHD60" s="248">
        <f>IF(AHD$6=$AEO$5,成绩录入!DQ63,0)</f>
        <v>0</v>
      </c>
      <c r="AHE60" s="248">
        <f>IF(AHE$6=$AEO$5,成绩录入!DR63,0)</f>
        <v>0</v>
      </c>
      <c r="AHF60" s="248">
        <f>IF(AHF$6=$AEO$5,成绩录入!DS63,0)</f>
        <v>0</v>
      </c>
      <c r="AHG60" s="248">
        <f>IF(AHG$6=$AEO$5,成绩录入!DT63,0)</f>
        <v>0</v>
      </c>
      <c r="AHH60" s="248">
        <f>IF(AHH$6=$AEO$5,成绩录入!DU63,0)</f>
        <v>0</v>
      </c>
      <c r="AHI60" s="248">
        <f>IF(AHI$6=$AEO$5,成绩录入!DV63,0)</f>
        <v>0</v>
      </c>
      <c r="AHJ60" s="248">
        <f>IF(AHJ$6=$AEO$5,成绩录入!DW63,0)</f>
        <v>0</v>
      </c>
      <c r="AHK60" s="248">
        <f>IF(AHK$6=$AEO$5,成绩录入!DX63,0)</f>
        <v>0</v>
      </c>
      <c r="AHL60" s="248">
        <f>IF(AHL$6=$AEO$5,成绩录入!DY63,0)</f>
        <v>0</v>
      </c>
      <c r="AHM60" s="248">
        <f>IF(AHM$6=$AEO$5,成绩录入!DZ63,0)</f>
        <v>0</v>
      </c>
      <c r="AHN60" s="248">
        <f>IF(AHN$6=$AEO$5,成绩录入!EA63,0)</f>
        <v>0</v>
      </c>
      <c r="AHO60" s="248">
        <f>IF(AHO$6=$AEO$5,成绩录入!EB63,0)</f>
        <v>0</v>
      </c>
      <c r="AHP60" s="248">
        <f>IF(AHP$6=$AEO$5,成绩录入!EC63,0)</f>
        <v>0</v>
      </c>
      <c r="AHQ60" s="248">
        <f>IF(AHQ$6=$AEO$5,成绩录入!ED63,0)</f>
        <v>0</v>
      </c>
      <c r="AHR60" s="248">
        <f>IF(AHR$6=$AEO$5,成绩录入!EE63,0)</f>
        <v>0</v>
      </c>
      <c r="AHS60" s="248">
        <f>IF(AHS$6=$AEO$5,成绩录入!EF63,0)</f>
        <v>0</v>
      </c>
      <c r="AHT60" s="248">
        <f>IF(AHT$6=$AEO$5,成绩录入!EG63,0)</f>
        <v>0</v>
      </c>
      <c r="AHU60" s="248">
        <f>IF(AHU$6=$AEO$5,成绩录入!EH63,0)</f>
        <v>0</v>
      </c>
      <c r="AHV60" s="248">
        <f>IF(AHV$6=$AEO$5,成绩录入!EI63,0)</f>
        <v>0</v>
      </c>
      <c r="AHW60" s="248">
        <f>IF(AHW$6=$AEO$5,成绩录入!EJ63,0)</f>
        <v>0</v>
      </c>
      <c r="AHX60" s="248">
        <f>IF(AHX$6=$AEO$5,成绩录入!EK63,0)</f>
        <v>0</v>
      </c>
      <c r="AHY60" s="248">
        <f>IF(AHY$6=$AEO$5,成绩录入!EL63,0)</f>
        <v>0</v>
      </c>
      <c r="AHZ60" s="248">
        <f>IF(AHZ$6=$AEO$5,成绩录入!EM63,0)</f>
        <v>0</v>
      </c>
      <c r="AIA60" s="248">
        <f>IF(AIA$6=$AEO$5,成绩录入!EN63,0)</f>
        <v>0</v>
      </c>
      <c r="AIB60" s="248">
        <f>IF(AIB$6=$AEO$5,成绩录入!EO63,0)</f>
        <v>0</v>
      </c>
      <c r="AIC60" s="248">
        <f>IF(AIC$6=$AEO$5,成绩录入!EP63,0)</f>
        <v>0</v>
      </c>
      <c r="AID60" s="248">
        <f>IF(AID$6=$AEO$5,成绩录入!EQ63,0)</f>
        <v>0</v>
      </c>
      <c r="AIE60" s="248">
        <f>IF(AIE$6=$AEO$5,成绩录入!ER63,0)</f>
        <v>0</v>
      </c>
      <c r="AIF60" s="248">
        <f>IF(AIF$6=$AEO$5,成绩录入!ES63,0)</f>
        <v>0</v>
      </c>
      <c r="AIG60" s="248">
        <f>IF(AIG$6=$AEO$5,成绩录入!ET63,0)</f>
        <v>0</v>
      </c>
      <c r="AIH60" s="248">
        <f>IF(AIH$6=$AEO$5,成绩录入!EU63,0)</f>
        <v>0</v>
      </c>
      <c r="AII60" s="248">
        <f>IF(AII$6=$AEO$5,成绩录入!EV63,0)</f>
        <v>0</v>
      </c>
      <c r="AIJ60" s="248">
        <f>IF(AIJ$6=$AEO$5,成绩录入!EW63,0)</f>
        <v>0</v>
      </c>
      <c r="AIK60" s="248">
        <f>IF(AIK$6=$AEO$5,成绩录入!EX63,0)</f>
        <v>0</v>
      </c>
      <c r="AIL60" s="218">
        <f t="shared" si="35"/>
        <v>0</v>
      </c>
      <c r="AIN60" s="214" t="str">
        <f>初始录入!A65</f>
        <v/>
      </c>
      <c r="AIO60" s="215">
        <f>初始录入!B65</f>
        <v>0</v>
      </c>
      <c r="AIP60" s="216">
        <f>初始录入!C65</f>
        <v>0</v>
      </c>
      <c r="AIQ60" s="314">
        <f>IF(平时!D58&lt;&gt;"",平时!D58,0)</f>
        <v>0</v>
      </c>
      <c r="AIR60" s="324" t="str">
        <f t="shared" si="89"/>
        <v/>
      </c>
      <c r="AIS60" s="314">
        <f>IF(过程!D58&lt;&gt;"",过程!D58,0)</f>
        <v>0</v>
      </c>
      <c r="AIT60" s="324" t="str">
        <f t="shared" si="90"/>
        <v/>
      </c>
      <c r="AIU60" s="216">
        <f>IF(期末!D58&lt;&gt;"",期末!D58,0)</f>
        <v>0</v>
      </c>
      <c r="AIV60" s="324" t="str">
        <f t="shared" si="91"/>
        <v/>
      </c>
      <c r="AIW60" s="325">
        <f t="shared" si="92"/>
        <v>0</v>
      </c>
      <c r="AIX60" s="314">
        <f>IF(平时!E58&lt;&gt;"",平时!E58,0)</f>
        <v>0</v>
      </c>
      <c r="AIY60" s="324" t="str">
        <f t="shared" si="93"/>
        <v/>
      </c>
      <c r="AIZ60" s="314">
        <f>IF(过程!E58&lt;&gt;"",过程!E58,0)</f>
        <v>0</v>
      </c>
      <c r="AJA60" s="324" t="str">
        <f t="shared" si="94"/>
        <v/>
      </c>
      <c r="AJB60" s="216">
        <f>IF(期末!E58&lt;&gt;"",期末!E58,0)</f>
        <v>0</v>
      </c>
      <c r="AJC60" s="324" t="str">
        <f t="shared" si="95"/>
        <v/>
      </c>
      <c r="AJD60" s="325">
        <f t="shared" si="96"/>
        <v>0</v>
      </c>
      <c r="AJE60" s="314">
        <f>IF(平时!F58&lt;&gt;"",平时!F58,0)</f>
        <v>0</v>
      </c>
      <c r="AJF60" s="324" t="str">
        <f t="shared" si="97"/>
        <v/>
      </c>
      <c r="AJG60" s="314">
        <f>IF(过程!F58&lt;&gt;"",过程!F58,0)</f>
        <v>0</v>
      </c>
      <c r="AJH60" s="324" t="str">
        <f t="shared" si="98"/>
        <v/>
      </c>
      <c r="AJI60" s="216">
        <f>IF(期末!F58&lt;&gt;"",期末!F58,0)</f>
        <v>0</v>
      </c>
      <c r="AJJ60" s="324" t="str">
        <f t="shared" si="99"/>
        <v/>
      </c>
      <c r="AJK60" s="325">
        <f t="shared" si="100"/>
        <v>0</v>
      </c>
      <c r="AJL60" s="314">
        <f>IF(平时!G58&lt;&gt;"",平时!G58,0)</f>
        <v>0</v>
      </c>
      <c r="AJM60" s="324" t="str">
        <f t="shared" si="101"/>
        <v/>
      </c>
      <c r="AJN60" s="314">
        <f>IF(过程!G58&lt;&gt;"",过程!G58,0)</f>
        <v>0</v>
      </c>
      <c r="AJO60" s="324" t="str">
        <f t="shared" si="102"/>
        <v/>
      </c>
      <c r="AJP60" s="216">
        <f>IF(期末!G58&lt;&gt;"",期末!G58,0)</f>
        <v>0</v>
      </c>
      <c r="AJQ60" s="324" t="str">
        <f t="shared" si="103"/>
        <v/>
      </c>
      <c r="AJR60" s="325">
        <f t="shared" si="104"/>
        <v>0</v>
      </c>
      <c r="AJS60" s="314">
        <f>IF(平时!H58&lt;&gt;"",平时!H58,0)</f>
        <v>0</v>
      </c>
      <c r="AJT60" s="324" t="str">
        <f t="shared" si="105"/>
        <v/>
      </c>
      <c r="AJU60" s="314">
        <f>IF(过程!H58&lt;&gt;"",过程!H58,0)</f>
        <v>0</v>
      </c>
      <c r="AJV60" s="324" t="str">
        <f t="shared" si="106"/>
        <v/>
      </c>
      <c r="AJW60" s="216">
        <f>IF(期末!H58&lt;&gt;"",期末!H58,0)</f>
        <v>0</v>
      </c>
      <c r="AJX60" s="324" t="str">
        <f t="shared" si="107"/>
        <v/>
      </c>
      <c r="AJY60" s="326">
        <f t="shared" si="108"/>
        <v>0</v>
      </c>
      <c r="AKA60" s="216" t="str">
        <f>初始录入!A65</f>
        <v/>
      </c>
      <c r="AKB60" s="216">
        <f>初始录入!B65</f>
        <v>0</v>
      </c>
      <c r="AKC60" s="216">
        <f>初始录入!C65</f>
        <v>0</v>
      </c>
      <c r="AKD60" s="327" t="str">
        <f>IF(初始录入!$E65=初始录入!$K$2,达成度!$D73,"")</f>
        <v/>
      </c>
      <c r="AKE60" s="327" t="str">
        <f>IF(初始录入!$E65=初始录入!$K$3,达成度!D73,"")</f>
        <v/>
      </c>
      <c r="AKF60" s="216" t="str">
        <f>IF(初始录入!$E65=初始录入!$K$4,达成度!D73,"")</f>
        <v/>
      </c>
      <c r="AKG60" s="216" t="str">
        <f>IF(初始录入!$E65=初始录入!$K$5,达成度!D73,"")</f>
        <v/>
      </c>
      <c r="AKH60" s="327" t="str">
        <f>IF(初始录入!$E65=初始录入!$K$2,达成度!E73,"")</f>
        <v/>
      </c>
      <c r="AKI60" s="327" t="str">
        <f>IF(初始录入!$E65=初始录入!$K$3,达成度!E73,"")</f>
        <v/>
      </c>
      <c r="AKJ60" s="216" t="str">
        <f>IF(初始录入!$E65=初始录入!$K$4,达成度!E73,"")</f>
        <v/>
      </c>
      <c r="AKK60" s="216" t="str">
        <f>IF(初始录入!$E65=初始录入!$K$5,达成度!E73,"")</f>
        <v/>
      </c>
      <c r="AKL60" s="327" t="str">
        <f>IF(初始录入!$E65=初始录入!$K$2,达成度!F73,"")</f>
        <v/>
      </c>
      <c r="AKM60" s="327" t="str">
        <f>IF(初始录入!$E65=初始录入!$K$3,达成度!F73,"")</f>
        <v/>
      </c>
      <c r="AKN60" s="216" t="str">
        <f>IF(初始录入!$E65=初始录入!$K$4,达成度!F73,"")</f>
        <v/>
      </c>
      <c r="AKO60" s="216" t="str">
        <f>IF(初始录入!$E65=初始录入!$K$5,达成度!F73,"")</f>
        <v/>
      </c>
      <c r="AKP60" s="327" t="str">
        <f>IF(初始录入!$E65=初始录入!$K$2,达成度!H73,"")</f>
        <v/>
      </c>
      <c r="AKQ60" s="327" t="str">
        <f>IF(初始录入!$E65=初始录入!$K$3,达成度!H73,"")</f>
        <v/>
      </c>
      <c r="AKR60" s="216" t="str">
        <f>IF(初始录入!$E65=初始录入!$K$4,达成度!H73,"")</f>
        <v/>
      </c>
      <c r="AKS60" s="216" t="str">
        <f>IF(初始录入!$E65=初始录入!$K$5,达成度!H73,"")</f>
        <v/>
      </c>
      <c r="AKT60" s="327" t="str">
        <f>IF(初始录入!$E65=初始录入!$K$2,达成度!I73,"")</f>
        <v/>
      </c>
      <c r="AKU60" s="327" t="str">
        <f>IF(初始录入!$E65=初始录入!$K$3,达成度!I73,"")</f>
        <v/>
      </c>
      <c r="AKV60" s="216" t="str">
        <f>IF(初始录入!$E65=初始录入!$K$4,达成度!I73,"")</f>
        <v/>
      </c>
      <c r="AKW60" s="216" t="str">
        <f>IF(初始录入!$E65=初始录入!$K$5,达成度!I73,"")</f>
        <v/>
      </c>
      <c r="AKX60" s="327" t="str">
        <f>IF(初始录入!$E65=初始录入!$K$2,达成度!J73,"")</f>
        <v/>
      </c>
      <c r="AKY60" s="327" t="str">
        <f>IF(初始录入!$E65=初始录入!$K$3,达成度!J73,"")</f>
        <v/>
      </c>
      <c r="AKZ60" s="216" t="str">
        <f>IF(初始录入!$E65=初始录入!$K$4,达成度!J73,"")</f>
        <v/>
      </c>
      <c r="ALA60" s="216" t="str">
        <f>IF(初始录入!$E65=初始录入!$K$5,达成度!J73,"")</f>
        <v/>
      </c>
      <c r="ALB60" s="327" t="str">
        <f>IF(初始录入!$E65=初始录入!$K$2,达成度!L73,"")</f>
        <v/>
      </c>
      <c r="ALC60" s="327" t="str">
        <f>IF(初始录入!$E65=初始录入!$K$3,达成度!L73,"")</f>
        <v/>
      </c>
      <c r="ALD60" s="216" t="str">
        <f>IF(初始录入!$E65=初始录入!$K$4,达成度!L73,"")</f>
        <v/>
      </c>
      <c r="ALE60" s="216" t="str">
        <f>IF(初始录入!$E65=初始录入!$K$5,达成度!L73,"")</f>
        <v/>
      </c>
      <c r="ALF60" s="327" t="str">
        <f>IF(初始录入!$E65=初始录入!$K$2,达成度!M73,"")</f>
        <v/>
      </c>
      <c r="ALG60" s="327" t="str">
        <f>IF(初始录入!$E65=初始录入!$K$3,达成度!M73,"")</f>
        <v/>
      </c>
      <c r="ALH60" s="216" t="str">
        <f>IF(初始录入!$E65=初始录入!$K$4,达成度!M73,"")</f>
        <v/>
      </c>
      <c r="ALI60" s="216" t="str">
        <f>IF(初始录入!$E65=初始录入!$K$5,达成度!M73,"")</f>
        <v/>
      </c>
      <c r="ALJ60" s="327" t="str">
        <f>IF(初始录入!$E65=初始录入!$K$2,达成度!N73,"")</f>
        <v/>
      </c>
      <c r="ALK60" s="327" t="str">
        <f>IF(初始录入!$E65=初始录入!$K$3,达成度!N73,"")</f>
        <v/>
      </c>
      <c r="ALL60" s="216" t="str">
        <f>IF(初始录入!$E65=初始录入!$K$4,达成度!N73,"")</f>
        <v/>
      </c>
      <c r="ALM60" s="216" t="str">
        <f>IF(初始录入!$E65=初始录入!$K$5,达成度!N73,"")</f>
        <v/>
      </c>
      <c r="ALN60" s="327" t="str">
        <f>IF(初始录入!$E65=初始录入!$K$2,达成度!P73,"")</f>
        <v/>
      </c>
      <c r="ALO60" s="327" t="str">
        <f>IF(初始录入!$E65=初始录入!$K$3,达成度!P73,"")</f>
        <v/>
      </c>
      <c r="ALP60" s="216" t="str">
        <f>IF(初始录入!$E65=初始录入!$K$4,达成度!P73,"")</f>
        <v/>
      </c>
      <c r="ALQ60" s="216" t="str">
        <f>IF(初始录入!$E65=初始录入!$K$5,达成度!P73,"")</f>
        <v/>
      </c>
      <c r="ALR60" s="327" t="str">
        <f>IF(初始录入!$E65=初始录入!$K$2,达成度!Q73,"")</f>
        <v/>
      </c>
      <c r="ALS60" s="327" t="str">
        <f>IF(初始录入!$E65=初始录入!$K$3,达成度!Q73,"")</f>
        <v/>
      </c>
      <c r="ALT60" s="216" t="str">
        <f>IF(初始录入!$E65=初始录入!$K$4,达成度!Q73,"")</f>
        <v/>
      </c>
      <c r="ALU60" s="216" t="str">
        <f>IF(初始录入!$E65=初始录入!$K$5,达成度!Q73,"")</f>
        <v/>
      </c>
      <c r="ALV60" s="327" t="str">
        <f>IF(初始录入!$E65=初始录入!$K$2,达成度!R73,"")</f>
        <v/>
      </c>
      <c r="ALW60" s="327" t="str">
        <f>IF(初始录入!$E65=初始录入!$K$3,达成度!R73,"")</f>
        <v/>
      </c>
      <c r="ALX60" s="216" t="str">
        <f>IF(初始录入!$E65=初始录入!$K$4,达成度!R73,"")</f>
        <v/>
      </c>
      <c r="ALY60" s="216"/>
      <c r="ALZ60" s="327" t="str">
        <f>IF(初始录入!$E65=初始录入!$K$2,达成度!T73,"")</f>
        <v/>
      </c>
      <c r="AMA60" s="327" t="str">
        <f>IF(初始录入!$E65=初始录入!$K$3,达成度!T73,"")</f>
        <v/>
      </c>
      <c r="AMB60" s="216" t="str">
        <f>IF(初始录入!$E65=初始录入!$K$4,达成度!T73,"")</f>
        <v/>
      </c>
      <c r="AMC60" s="216" t="str">
        <f>IF(初始录入!$E65=初始录入!$K$5,达成度!T73,"")</f>
        <v/>
      </c>
      <c r="AMD60" s="327" t="str">
        <f>IF(初始录入!$E65=初始录入!$K$2,达成度!U73,"")</f>
        <v/>
      </c>
      <c r="AME60" s="327" t="str">
        <f>IF(初始录入!$E65=初始录入!$K$3,达成度!U73,"")</f>
        <v/>
      </c>
      <c r="AMF60" s="216" t="str">
        <f>IF(初始录入!$E65=初始录入!$K$4,达成度!U73,"")</f>
        <v/>
      </c>
      <c r="AMG60" s="216" t="str">
        <f>IF(初始录入!$E65=初始录入!$K$5,达成度!U73,"")</f>
        <v/>
      </c>
      <c r="AMH60" s="327" t="str">
        <f>IF(初始录入!$E65=初始录入!$K$2,达成度!V73,"")</f>
        <v/>
      </c>
      <c r="AMI60" s="327" t="str">
        <f>IF(初始录入!$E65=初始录入!$K$3,达成度!V73,"")</f>
        <v/>
      </c>
      <c r="AMJ60" s="216" t="str">
        <f>IF(初始录入!$E65=初始录入!$K$4,达成度!W73,"")</f>
        <v/>
      </c>
      <c r="AMK60" s="216" t="str">
        <f>IF(初始录入!$E65=初始录入!$K$5,达成度!W73,"")</f>
        <v/>
      </c>
      <c r="AMM60" s="215">
        <f t="shared" si="114"/>
        <v>53</v>
      </c>
      <c r="AMN60" s="222" t="str">
        <f t="shared" si="109"/>
        <v/>
      </c>
      <c r="AMO60" s="325" t="str">
        <f>IF($AMM60&lt;=$H$7,INDEX(达成度!$G$21:$G$170,$AMM60,1),"")</f>
        <v/>
      </c>
      <c r="AMP60" s="325" t="str">
        <f>IF($AMM60&lt;=$H$7,INDEX(达成度!$K$21:$K$170,$AMM60,1),"")</f>
        <v/>
      </c>
      <c r="AMQ60" s="325" t="str">
        <f>IF($AMM60&lt;=$H$7,INDEX(达成度!$O$21:$O$170,$AMM60,1),"")</f>
        <v/>
      </c>
      <c r="AMR60" s="325" t="str">
        <f>IF($AMM60&lt;=$H$7,INDEX(达成度!$S$21:$S$170,$AMM60,1),"")</f>
        <v/>
      </c>
      <c r="AMS60" s="326" t="str">
        <f>IF($AMM60&lt;=$H$7,INDEX(达成度!$W$21:$W$170,$AMM60,1),"")</f>
        <v/>
      </c>
      <c r="AMT60" s="328"/>
      <c r="AMU60" s="336"/>
      <c r="AMV60" s="222" t="str">
        <f t="shared" si="110"/>
        <v/>
      </c>
      <c r="AMW60" s="325" t="str">
        <f>IF($AMM60&lt;=$I$7,INDEX(达成度!$G$21:$G$170,$AMM60+$H$7,1),"")</f>
        <v/>
      </c>
      <c r="AMX60" s="325" t="str">
        <f>IF($AMM60&lt;=$I$7,INDEX(达成度!$K$21:$K$170,$AMM60+$H$7,1),"")</f>
        <v/>
      </c>
      <c r="AMY60" s="325" t="str">
        <f>IF($AMM60&lt;=$I$7,INDEX(达成度!$O$21:$O$170,$AMM60+$H$7,1),"")</f>
        <v/>
      </c>
      <c r="AMZ60" s="325" t="str">
        <f>IF($AMM60&lt;=$I$7,INDEX(达成度!$S$21:$S$170,$AMM60+$H$7,1),"")</f>
        <v/>
      </c>
      <c r="ANA60" s="326" t="str">
        <f>IF($AMM60&lt;=$I$7,INDEX(达成度!$W$21:$W$170,$AMM60+$H$7,1),"")</f>
        <v/>
      </c>
      <c r="ANB60" s="206"/>
      <c r="ANC60" s="215"/>
      <c r="AND60" s="216" t="str">
        <f t="shared" si="111"/>
        <v/>
      </c>
      <c r="ANE60" s="325" t="str">
        <f>IF($AMM60&lt;=$J$7,INDEX(达成度!$G$21:$G$170,$AMM60+$H$7+$I$7,1),"")</f>
        <v/>
      </c>
      <c r="ANF60" s="325" t="str">
        <f>IF($AMM60&lt;=$J$7,INDEX(达成度!$K$21:$K$170,$AMM60+$H$7+$I$7,1),"")</f>
        <v/>
      </c>
      <c r="ANG60" s="325" t="str">
        <f>IF($AMM60&lt;=$J$7,INDEX(达成度!$O$21:$O$170,$AMM60+$H$7+$I$7,1),"")</f>
        <v/>
      </c>
      <c r="ANH60" s="325" t="str">
        <f>IF($AMM60&lt;=$J$7,INDEX(达成度!$S$21:$S$170,$AMM60+$H$7+$I$7,1),"")</f>
        <v/>
      </c>
      <c r="ANI60" s="326" t="str">
        <f>IF($AMM60&lt;=$J$7,INDEX(达成度!$W$21:$W$170,$AMM60+$H$7+$I$7,1),"")</f>
        <v/>
      </c>
      <c r="ANK60" s="215"/>
      <c r="ANL60" s="216" t="str">
        <f t="shared" si="112"/>
        <v/>
      </c>
      <c r="ANM60" s="325" t="str">
        <f>IF($AMM60&lt;=$K$7,INDEX(达成度!$G$21:$G$170,$AMM60+$H$7+$I$7+$J$7,1),"")</f>
        <v/>
      </c>
      <c r="ANN60" s="325" t="str">
        <f>IF($AMM60&lt;=$K$7,INDEX(达成度!$K$21:$K$170,$AMM60+$H$7+$I$7+$J$7,1),"")</f>
        <v/>
      </c>
      <c r="ANO60" s="325" t="str">
        <f>IF($AMM60&lt;=$K$7,INDEX(达成度!$O$21:$O$170,$AMM60+$H$7+$I$7+$J$7,1),"")</f>
        <v/>
      </c>
      <c r="ANP60" s="325" t="str">
        <f>IF($AMM60&lt;=$K$7,INDEX(达成度!$S$21:$S$170,$AMM60+$H$7+$I$7+$J$7,1),"")</f>
        <v/>
      </c>
      <c r="ANQ60" s="326" t="str">
        <f>IF($AMM60&lt;=$K$7,INDEX(达成度!$W$21:$W$170,$AMM60+$H$7+$I$7+$J$7,1),"")</f>
        <v/>
      </c>
    </row>
    <row r="61" ht="18" customHeight="1" spans="1:1024 1025:1057">
      <c r="A61" s="215" t="str">
        <f>初始录入!A66</f>
        <v/>
      </c>
      <c r="B61" s="216" t="str">
        <f>IF(初始录入!B66&lt;&gt;"",初始录入!B66,"")</f>
        <v/>
      </c>
      <c r="C61" s="216" t="str">
        <f>IF(初始录入!C66&lt;&gt;"",初始录入!C66,"")</f>
        <v/>
      </c>
      <c r="D61" s="216" t="str">
        <f>IF(初始录入!D66&lt;&gt;"",初始录入!D66,"")</f>
        <v/>
      </c>
      <c r="E61" s="218" t="str">
        <f>IF(初始录入!E66&lt;&gt;"",初始录入!E66,"")</f>
        <v/>
      </c>
      <c r="G61" s="330"/>
      <c r="H61" s="295">
        <f>IF(初始录入!E66=H$6,1,0)</f>
        <v>0</v>
      </c>
      <c r="I61" s="295">
        <f>IF(初始录入!E66=I$6,1,0)</f>
        <v>0</v>
      </c>
      <c r="J61" s="295">
        <f>IF(初始录入!E66=J$6,1,0)</f>
        <v>0</v>
      </c>
      <c r="K61" s="321">
        <f>IF(初始录入!E66=K$6,1,0)</f>
        <v>0</v>
      </c>
      <c r="L61" s="28"/>
      <c r="M61" s="370" t="s">
        <v>206</v>
      </c>
      <c r="N61" s="371"/>
      <c r="O61" s="371"/>
      <c r="P61" s="371"/>
      <c r="Q61" s="371"/>
      <c r="R61" s="371"/>
      <c r="S61" s="371"/>
      <c r="T61" s="371"/>
      <c r="U61" s="371"/>
      <c r="V61" s="371"/>
      <c r="W61" s="372"/>
      <c r="X61" s="28"/>
      <c r="Y61" s="294">
        <v>100</v>
      </c>
      <c r="Z61" s="295">
        <f>成绩录入!$F$7</f>
        <v>0</v>
      </c>
      <c r="AA61" s="295">
        <f>成绩录入!F64</f>
        <v>0</v>
      </c>
      <c r="AB61" s="296">
        <f>IF(初始录入!$M$7&lt;&gt;"",IF(成绩录入!$F$7&lt;&gt;"",IF(初始录入!$P$7="次数",AA61/Z61*Y61,成绩录入!F64),0),0)</f>
        <v>0</v>
      </c>
      <c r="AC61" s="297">
        <f t="shared" si="161"/>
        <v>0</v>
      </c>
      <c r="AD61" s="297">
        <f t="shared" si="162"/>
        <v>0</v>
      </c>
      <c r="AE61" s="297">
        <f t="shared" si="163"/>
        <v>0</v>
      </c>
      <c r="AF61" s="297">
        <f t="shared" si="164"/>
        <v>0</v>
      </c>
      <c r="AG61" s="297">
        <f t="shared" si="165"/>
        <v>0</v>
      </c>
      <c r="AH61" s="298">
        <f t="shared" si="37"/>
        <v>0</v>
      </c>
      <c r="AI61" s="28"/>
      <c r="AJ61" s="260">
        <f>成绩录入!I64</f>
        <v>0</v>
      </c>
      <c r="AK61" s="248">
        <f>成绩录入!J64</f>
        <v>0</v>
      </c>
      <c r="AL61" s="248">
        <f>成绩录入!K64</f>
        <v>0</v>
      </c>
      <c r="AM61" s="248">
        <f>成绩录入!L64</f>
        <v>0</v>
      </c>
      <c r="AN61" s="248">
        <f>成绩录入!M64</f>
        <v>0</v>
      </c>
      <c r="AO61" s="298">
        <f t="shared" si="38"/>
        <v>0</v>
      </c>
      <c r="AP61" s="299"/>
      <c r="AQ61" s="260">
        <f>成绩录入!I64</f>
        <v>0</v>
      </c>
      <c r="AR61" s="248">
        <f>成绩录入!J64</f>
        <v>0</v>
      </c>
      <c r="AS61" s="248">
        <f>成绩录入!K64</f>
        <v>0</v>
      </c>
      <c r="AT61" s="248">
        <f>成绩录入!L64</f>
        <v>0</v>
      </c>
      <c r="AU61" s="248">
        <f>成绩录入!M64</f>
        <v>0</v>
      </c>
      <c r="AV61" s="298">
        <f t="shared" si="39"/>
        <v>0</v>
      </c>
      <c r="AW61" s="299"/>
      <c r="AX61" s="260">
        <f>成绩录入!I64</f>
        <v>0</v>
      </c>
      <c r="AY61" s="248">
        <f>成绩录入!J64</f>
        <v>0</v>
      </c>
      <c r="AZ61" s="248">
        <f>成绩录入!K64</f>
        <v>0</v>
      </c>
      <c r="BA61" s="248">
        <f>成绩录入!L64</f>
        <v>0</v>
      </c>
      <c r="BB61" s="248">
        <f>成绩录入!M64</f>
        <v>0</v>
      </c>
      <c r="BC61" s="298">
        <f t="shared" si="40"/>
        <v>0</v>
      </c>
      <c r="BD61" s="299"/>
      <c r="BE61" s="260">
        <f>成绩录入!I64</f>
        <v>0</v>
      </c>
      <c r="BF61" s="248">
        <f>成绩录入!J64</f>
        <v>0</v>
      </c>
      <c r="BG61" s="248">
        <f>成绩录入!K64</f>
        <v>0</v>
      </c>
      <c r="BH61" s="248">
        <f>成绩录入!L64</f>
        <v>0</v>
      </c>
      <c r="BI61" s="248">
        <f>成绩录入!M64</f>
        <v>0</v>
      </c>
      <c r="BJ61" s="298">
        <f t="shared" si="41"/>
        <v>0</v>
      </c>
      <c r="BK61" s="299"/>
      <c r="BL61" s="260">
        <f>成绩录入!I64</f>
        <v>0</v>
      </c>
      <c r="BM61" s="248">
        <f>成绩录入!J64</f>
        <v>0</v>
      </c>
      <c r="BN61" s="248">
        <f>成绩录入!K64</f>
        <v>0</v>
      </c>
      <c r="BO61" s="248">
        <f>成绩录入!L64</f>
        <v>0</v>
      </c>
      <c r="BP61" s="248">
        <f>成绩录入!M64</f>
        <v>0</v>
      </c>
      <c r="BQ61" s="298">
        <f t="shared" si="42"/>
        <v>0</v>
      </c>
      <c r="BR61" s="300"/>
      <c r="BS61" s="260">
        <f>成绩录入!P64</f>
        <v>0</v>
      </c>
      <c r="BT61" s="248">
        <f>成绩录入!Q64</f>
        <v>0</v>
      </c>
      <c r="BU61" s="248">
        <f>成绩录入!R64</f>
        <v>0</v>
      </c>
      <c r="BV61" s="248">
        <f>成绩录入!S64</f>
        <v>0</v>
      </c>
      <c r="BW61" s="248">
        <f>成绩录入!T64</f>
        <v>0</v>
      </c>
      <c r="BX61" s="248">
        <f>成绩录入!U64</f>
        <v>0</v>
      </c>
      <c r="BY61" s="248">
        <f>成绩录入!V64</f>
        <v>0</v>
      </c>
      <c r="BZ61" s="248">
        <f>成绩录入!W64</f>
        <v>0</v>
      </c>
      <c r="CA61" s="248">
        <f>成绩录入!X64</f>
        <v>0</v>
      </c>
      <c r="CB61" s="248">
        <f>成绩录入!Y64</f>
        <v>0</v>
      </c>
      <c r="CC61" s="298">
        <f t="shared" si="43"/>
        <v>0</v>
      </c>
      <c r="CD61" s="299"/>
      <c r="CE61" s="260">
        <f>成绩录入!P64</f>
        <v>0</v>
      </c>
      <c r="CF61" s="248">
        <f>成绩录入!Q64</f>
        <v>0</v>
      </c>
      <c r="CG61" s="248">
        <f>成绩录入!R64</f>
        <v>0</v>
      </c>
      <c r="CH61" s="248">
        <f>成绩录入!S64</f>
        <v>0</v>
      </c>
      <c r="CI61" s="248">
        <f>成绩录入!T64</f>
        <v>0</v>
      </c>
      <c r="CJ61" s="248">
        <f>成绩录入!U64</f>
        <v>0</v>
      </c>
      <c r="CK61" s="248">
        <f>成绩录入!V64</f>
        <v>0</v>
      </c>
      <c r="CL61" s="248">
        <f>成绩录入!W64</f>
        <v>0</v>
      </c>
      <c r="CM61" s="248">
        <f>成绩录入!X64</f>
        <v>0</v>
      </c>
      <c r="CN61" s="248">
        <f>成绩录入!Y64</f>
        <v>0</v>
      </c>
      <c r="CO61" s="298">
        <f t="shared" si="44"/>
        <v>0</v>
      </c>
      <c r="CP61" s="299"/>
      <c r="CQ61" s="260">
        <f>成绩录入!P64</f>
        <v>0</v>
      </c>
      <c r="CR61" s="248">
        <f>成绩录入!Q64</f>
        <v>0</v>
      </c>
      <c r="CS61" s="248">
        <f>成绩录入!R64</f>
        <v>0</v>
      </c>
      <c r="CT61" s="248">
        <f>成绩录入!S64</f>
        <v>0</v>
      </c>
      <c r="CU61" s="248">
        <f>成绩录入!T64</f>
        <v>0</v>
      </c>
      <c r="CV61" s="248">
        <f>成绩录入!U64</f>
        <v>0</v>
      </c>
      <c r="CW61" s="248">
        <f>成绩录入!V64</f>
        <v>0</v>
      </c>
      <c r="CX61" s="248">
        <f>成绩录入!W64</f>
        <v>0</v>
      </c>
      <c r="CY61" s="248">
        <f>成绩录入!X64</f>
        <v>0</v>
      </c>
      <c r="CZ61" s="248">
        <f>成绩录入!Y64</f>
        <v>0</v>
      </c>
      <c r="DA61" s="298">
        <f t="shared" si="45"/>
        <v>0</v>
      </c>
      <c r="DB61" s="299"/>
      <c r="DC61" s="260">
        <f>成绩录入!P64</f>
        <v>0</v>
      </c>
      <c r="DD61" s="248">
        <f>成绩录入!Q64</f>
        <v>0</v>
      </c>
      <c r="DE61" s="248">
        <f>成绩录入!R64</f>
        <v>0</v>
      </c>
      <c r="DF61" s="248">
        <f>成绩录入!S64</f>
        <v>0</v>
      </c>
      <c r="DG61" s="248">
        <f>成绩录入!T64</f>
        <v>0</v>
      </c>
      <c r="DH61" s="248">
        <f>成绩录入!U64</f>
        <v>0</v>
      </c>
      <c r="DI61" s="248">
        <f>成绩录入!V64</f>
        <v>0</v>
      </c>
      <c r="DJ61" s="248">
        <f>成绩录入!W64</f>
        <v>0</v>
      </c>
      <c r="DK61" s="248">
        <f>成绩录入!X64</f>
        <v>0</v>
      </c>
      <c r="DL61" s="248">
        <f>成绩录入!Y64</f>
        <v>0</v>
      </c>
      <c r="DM61" s="298">
        <f t="shared" si="46"/>
        <v>0</v>
      </c>
      <c r="DN61" s="299"/>
      <c r="DO61" s="260">
        <f>成绩录入!P64</f>
        <v>0</v>
      </c>
      <c r="DP61" s="248">
        <f>成绩录入!Q64</f>
        <v>0</v>
      </c>
      <c r="DQ61" s="248">
        <f>成绩录入!R64</f>
        <v>0</v>
      </c>
      <c r="DR61" s="248">
        <f>成绩录入!S64</f>
        <v>0</v>
      </c>
      <c r="DS61" s="248">
        <f>成绩录入!T64</f>
        <v>0</v>
      </c>
      <c r="DT61" s="248">
        <f>成绩录入!U64</f>
        <v>0</v>
      </c>
      <c r="DU61" s="248">
        <f>成绩录入!V64</f>
        <v>0</v>
      </c>
      <c r="DV61" s="248">
        <f>成绩录入!W64</f>
        <v>0</v>
      </c>
      <c r="DW61" s="248">
        <f>成绩录入!X64</f>
        <v>0</v>
      </c>
      <c r="DX61" s="248">
        <f>成绩录入!Y64</f>
        <v>0</v>
      </c>
      <c r="DY61" s="298">
        <f t="shared" si="47"/>
        <v>0</v>
      </c>
      <c r="DZ61" s="299"/>
      <c r="EA61" s="301" t="e">
        <f t="shared" si="48"/>
        <v>#DIV/0!</v>
      </c>
      <c r="EB61" s="297" t="e">
        <f t="shared" si="49"/>
        <v>#DIV/0!</v>
      </c>
      <c r="EC61" s="297" t="e">
        <f t="shared" si="50"/>
        <v>#DIV/0!</v>
      </c>
      <c r="ED61" s="297" t="e">
        <f t="shared" si="51"/>
        <v>#DIV/0!</v>
      </c>
      <c r="EE61" s="297" t="e">
        <f t="shared" si="52"/>
        <v>#DIV/0!</v>
      </c>
      <c r="EF61" s="302" t="e">
        <f t="shared" si="53"/>
        <v>#DIV/0!</v>
      </c>
      <c r="EG61" s="303"/>
      <c r="EH61" s="304">
        <f t="shared" si="54"/>
        <v>0</v>
      </c>
      <c r="EI61" s="296">
        <f>成绩录入!I64</f>
        <v>0</v>
      </c>
      <c r="EJ61" s="296">
        <f>成绩录入!J64</f>
        <v>0</v>
      </c>
      <c r="EK61" s="296">
        <f>成绩录入!K64</f>
        <v>0</v>
      </c>
      <c r="EL61" s="296">
        <f>成绩录入!L64</f>
        <v>0</v>
      </c>
      <c r="EM61" s="296">
        <f>成绩录入!M64</f>
        <v>0</v>
      </c>
      <c r="EN61" s="296">
        <f>成绩录入!P64</f>
        <v>0</v>
      </c>
      <c r="EO61" s="296">
        <f>成绩录入!Q64</f>
        <v>0</v>
      </c>
      <c r="EP61" s="296">
        <f>成绩录入!R64</f>
        <v>0</v>
      </c>
      <c r="EQ61" s="296">
        <f>成绩录入!S64</f>
        <v>0</v>
      </c>
      <c r="ER61" s="296">
        <f>成绩录入!T64</f>
        <v>0</v>
      </c>
      <c r="ES61" s="296">
        <f>成绩录入!U64</f>
        <v>0</v>
      </c>
      <c r="ET61" s="296">
        <f>成绩录入!V64</f>
        <v>0</v>
      </c>
      <c r="EU61" s="296">
        <f>成绩录入!W64</f>
        <v>0</v>
      </c>
      <c r="EV61" s="296">
        <f>成绩录入!X64</f>
        <v>0</v>
      </c>
      <c r="EW61" s="302">
        <f>成绩录入!Y64</f>
        <v>0</v>
      </c>
      <c r="EX61" s="303"/>
      <c r="EY61" s="304" t="str">
        <f t="shared" si="170"/>
        <v/>
      </c>
      <c r="EZ61" s="296" t="str">
        <f t="shared" si="170"/>
        <v/>
      </c>
      <c r="FA61" s="296" t="str">
        <f t="shared" si="170"/>
        <v/>
      </c>
      <c r="FB61" s="296" t="str">
        <f t="shared" si="170"/>
        <v/>
      </c>
      <c r="FC61" s="302">
        <f>成绩录入!AB64</f>
        <v>0</v>
      </c>
      <c r="FD61" s="303"/>
      <c r="FE61" s="304" t="str">
        <f t="shared" si="56"/>
        <v>√</v>
      </c>
      <c r="FF61" s="296" t="str">
        <f t="shared" si="57"/>
        <v>√</v>
      </c>
      <c r="FG61" s="296" t="str">
        <f t="shared" si="58"/>
        <v>√</v>
      </c>
      <c r="FH61" s="296" t="str">
        <f t="shared" si="59"/>
        <v>√</v>
      </c>
      <c r="FI61" s="302" t="str">
        <f t="shared" si="60"/>
        <v>√</v>
      </c>
      <c r="FJ61" s="299"/>
      <c r="FK61" s="260">
        <f>成绩录入!AB64</f>
        <v>0</v>
      </c>
      <c r="FL61" s="248">
        <f>成绩录入!AC64</f>
        <v>0</v>
      </c>
      <c r="FM61" s="248">
        <f>成绩录入!AD64</f>
        <v>0</v>
      </c>
      <c r="FN61" s="248">
        <f>成绩录入!AE64</f>
        <v>0</v>
      </c>
      <c r="FO61" s="248">
        <f>成绩录入!AF64</f>
        <v>0</v>
      </c>
      <c r="FP61" s="248">
        <f>成绩录入!AG64</f>
        <v>0</v>
      </c>
      <c r="FQ61" s="298">
        <f t="shared" si="61"/>
        <v>0</v>
      </c>
      <c r="FR61" s="299"/>
      <c r="FS61" s="260">
        <f>成绩录入!AB64</f>
        <v>0</v>
      </c>
      <c r="FT61" s="248">
        <f>成绩录入!AC64</f>
        <v>0</v>
      </c>
      <c r="FU61" s="248">
        <f>成绩录入!AD64</f>
        <v>0</v>
      </c>
      <c r="FV61" s="248">
        <f>成绩录入!AE64</f>
        <v>0</v>
      </c>
      <c r="FW61" s="248">
        <f>成绩录入!AF64</f>
        <v>0</v>
      </c>
      <c r="FX61" s="333">
        <f>成绩录入!AG64</f>
        <v>0</v>
      </c>
      <c r="FY61" s="298">
        <f t="shared" si="62"/>
        <v>0</v>
      </c>
      <c r="FZ61" s="299"/>
      <c r="GA61" s="260">
        <f>成绩录入!AB64</f>
        <v>0</v>
      </c>
      <c r="GB61" s="248">
        <f>成绩录入!AC64</f>
        <v>0</v>
      </c>
      <c r="GC61" s="248">
        <f>成绩录入!AD64</f>
        <v>0</v>
      </c>
      <c r="GD61" s="248">
        <f>成绩录入!AE64</f>
        <v>0</v>
      </c>
      <c r="GE61" s="248">
        <f>成绩录入!AF64</f>
        <v>0</v>
      </c>
      <c r="GF61" s="248">
        <f>成绩录入!AG64</f>
        <v>0</v>
      </c>
      <c r="GG61" s="298">
        <f t="shared" si="63"/>
        <v>0</v>
      </c>
      <c r="GH61" s="299"/>
      <c r="GI61" s="260">
        <f>成绩录入!AB64</f>
        <v>0</v>
      </c>
      <c r="GJ61" s="248">
        <f>成绩录入!AC64</f>
        <v>0</v>
      </c>
      <c r="GK61" s="248">
        <f>成绩录入!AD64</f>
        <v>0</v>
      </c>
      <c r="GL61" s="248">
        <f>成绩录入!AE64</f>
        <v>0</v>
      </c>
      <c r="GM61" s="248">
        <f>成绩录入!AF64</f>
        <v>0</v>
      </c>
      <c r="GN61" s="248">
        <f>成绩录入!AG64</f>
        <v>0</v>
      </c>
      <c r="GO61" s="298">
        <f t="shared" si="64"/>
        <v>0</v>
      </c>
      <c r="GP61" s="299"/>
      <c r="GQ61" s="260">
        <f>成绩录入!AB64</f>
        <v>0</v>
      </c>
      <c r="GR61" s="248">
        <f>成绩录入!AC64</f>
        <v>0</v>
      </c>
      <c r="GS61" s="248">
        <f>成绩录入!AD64</f>
        <v>0</v>
      </c>
      <c r="GT61" s="248">
        <f>成绩录入!AE64</f>
        <v>0</v>
      </c>
      <c r="GU61" s="248">
        <f>成绩录入!AF64</f>
        <v>0</v>
      </c>
      <c r="GV61" s="248">
        <f>成绩录入!AG64</f>
        <v>0</v>
      </c>
      <c r="GW61" s="298">
        <f t="shared" si="65"/>
        <v>0</v>
      </c>
      <c r="GX61" s="299"/>
      <c r="GY61" s="247">
        <f>成绩录入!AJ64</f>
        <v>0</v>
      </c>
      <c r="GZ61" s="248">
        <f>成绩录入!AK64</f>
        <v>0</v>
      </c>
      <c r="HA61" s="248">
        <f>成绩录入!AL64</f>
        <v>0</v>
      </c>
      <c r="HB61" s="248">
        <f>成绩录入!AM64</f>
        <v>0</v>
      </c>
      <c r="HC61" s="248">
        <f>成绩录入!AN64</f>
        <v>0</v>
      </c>
      <c r="HD61" s="248">
        <f>成绩录入!AO64</f>
        <v>0</v>
      </c>
      <c r="HE61" s="310">
        <f t="shared" si="171"/>
        <v>0</v>
      </c>
      <c r="HF61" s="299"/>
      <c r="HG61" s="247">
        <f>成绩录入!AJ64</f>
        <v>0</v>
      </c>
      <c r="HH61" s="248">
        <f>成绩录入!AK64</f>
        <v>0</v>
      </c>
      <c r="HI61" s="248">
        <f>成绩录入!AL64</f>
        <v>0</v>
      </c>
      <c r="HJ61" s="248">
        <f>成绩录入!AM64</f>
        <v>0</v>
      </c>
      <c r="HK61" s="248">
        <f>成绩录入!AN64</f>
        <v>0</v>
      </c>
      <c r="HL61" s="248">
        <f>成绩录入!AO64</f>
        <v>0</v>
      </c>
      <c r="HM61" s="310">
        <f t="shared" si="172"/>
        <v>0</v>
      </c>
      <c r="HN61" s="299"/>
      <c r="HO61" s="247">
        <f>成绩录入!AJ64</f>
        <v>0</v>
      </c>
      <c r="HP61" s="248">
        <f>成绩录入!AK64</f>
        <v>0</v>
      </c>
      <c r="HQ61" s="248">
        <f>成绩录入!AL64</f>
        <v>0</v>
      </c>
      <c r="HR61" s="248">
        <f>成绩录入!AM64</f>
        <v>0</v>
      </c>
      <c r="HS61" s="248">
        <f>成绩录入!AN64</f>
        <v>0</v>
      </c>
      <c r="HT61" s="248">
        <f>成绩录入!AO64</f>
        <v>0</v>
      </c>
      <c r="HU61" s="310">
        <f t="shared" si="173"/>
        <v>0</v>
      </c>
      <c r="HV61" s="299"/>
      <c r="HW61" s="247">
        <f>成绩录入!AJ64</f>
        <v>0</v>
      </c>
      <c r="HX61" s="248">
        <f>成绩录入!AK64</f>
        <v>0</v>
      </c>
      <c r="HY61" s="248">
        <f>成绩录入!AL64</f>
        <v>0</v>
      </c>
      <c r="HZ61" s="248">
        <f>成绩录入!AM64</f>
        <v>0</v>
      </c>
      <c r="IA61" s="248">
        <f>成绩录入!AN64</f>
        <v>0</v>
      </c>
      <c r="IB61" s="248">
        <f>成绩录入!AO64</f>
        <v>0</v>
      </c>
      <c r="IC61" s="310">
        <f t="shared" si="174"/>
        <v>0</v>
      </c>
      <c r="ID61" s="299"/>
      <c r="IE61" s="247">
        <f>成绩录入!AJ64</f>
        <v>0</v>
      </c>
      <c r="IF61" s="248">
        <f>成绩录入!AK64</f>
        <v>0</v>
      </c>
      <c r="IG61" s="248">
        <f>成绩录入!AL64</f>
        <v>0</v>
      </c>
      <c r="IH61" s="248">
        <f>成绩录入!AM64</f>
        <v>0</v>
      </c>
      <c r="II61" s="248">
        <f>成绩录入!AN64</f>
        <v>0</v>
      </c>
      <c r="IJ61" s="248">
        <f>成绩录入!AO64</f>
        <v>0</v>
      </c>
      <c r="IK61" s="310">
        <f t="shared" si="175"/>
        <v>0</v>
      </c>
      <c r="IL61" s="299"/>
      <c r="IM61" s="313" t="e">
        <f t="shared" si="71"/>
        <v>#DIV/0!</v>
      </c>
      <c r="IN61" s="314" t="e">
        <f t="shared" si="72"/>
        <v>#DIV/0!</v>
      </c>
      <c r="IO61" s="314" t="e">
        <f t="shared" si="73"/>
        <v>#DIV/0!</v>
      </c>
      <c r="IP61" s="314" t="e">
        <f t="shared" si="74"/>
        <v>#DIV/0!</v>
      </c>
      <c r="IQ61" s="314" t="e">
        <f t="shared" si="75"/>
        <v>#DIV/0!</v>
      </c>
      <c r="IR61" s="315" t="e">
        <f t="shared" si="76"/>
        <v>#DIV/0!</v>
      </c>
      <c r="IS61" s="316"/>
      <c r="IT61" s="214">
        <f>成绩录入!AR64</f>
        <v>0</v>
      </c>
      <c r="IU61" s="216">
        <f>成绩录入!AS64</f>
        <v>0</v>
      </c>
      <c r="IV61" s="216">
        <f>成绩录入!AT64</f>
        <v>0</v>
      </c>
      <c r="IW61" s="216">
        <f>成绩录入!AU64</f>
        <v>0</v>
      </c>
      <c r="IX61" s="216">
        <f>成绩录入!AV64</f>
        <v>0</v>
      </c>
      <c r="IY61" s="216">
        <f>成绩录入!AW64</f>
        <v>0</v>
      </c>
      <c r="IZ61" s="298">
        <f t="shared" si="77"/>
        <v>0</v>
      </c>
      <c r="JA61" s="299"/>
      <c r="JB61" s="317">
        <f>成绩录入!AR64</f>
        <v>0</v>
      </c>
      <c r="JC61" s="216">
        <f>成绩录入!AS64</f>
        <v>0</v>
      </c>
      <c r="JD61" s="216">
        <f>成绩录入!AT64</f>
        <v>0</v>
      </c>
      <c r="JE61" s="216">
        <f>成绩录入!AU64</f>
        <v>0</v>
      </c>
      <c r="JF61" s="216">
        <f>成绩录入!AV64</f>
        <v>0</v>
      </c>
      <c r="JG61" s="216">
        <f>成绩录入!AW64</f>
        <v>0</v>
      </c>
      <c r="JH61" s="298">
        <f t="shared" si="78"/>
        <v>0</v>
      </c>
      <c r="JI61" s="299"/>
      <c r="JJ61" s="248">
        <f>成绩录入!AR64</f>
        <v>0</v>
      </c>
      <c r="JK61" s="248">
        <f>成绩录入!AS64</f>
        <v>0</v>
      </c>
      <c r="JL61" s="248">
        <f>成绩录入!AT64</f>
        <v>0</v>
      </c>
      <c r="JM61" s="248">
        <f>成绩录入!AU64</f>
        <v>0</v>
      </c>
      <c r="JN61" s="248">
        <f>成绩录入!AV64</f>
        <v>0</v>
      </c>
      <c r="JO61" s="248">
        <f>成绩录入!AW64</f>
        <v>0</v>
      </c>
      <c r="JP61" s="298">
        <f t="shared" si="79"/>
        <v>0</v>
      </c>
      <c r="JQ61" s="299"/>
      <c r="JR61" s="308">
        <f>成绩录入!AR64</f>
        <v>0</v>
      </c>
      <c r="JS61" s="248">
        <f>成绩录入!AS64</f>
        <v>0</v>
      </c>
      <c r="JT61" s="248">
        <f>成绩录入!AT64</f>
        <v>0</v>
      </c>
      <c r="JU61" s="248">
        <f>成绩录入!AU64</f>
        <v>0</v>
      </c>
      <c r="JV61" s="248">
        <f>成绩录入!AV64</f>
        <v>0</v>
      </c>
      <c r="JW61" s="248">
        <f>成绩录入!AW64</f>
        <v>0</v>
      </c>
      <c r="JX61" s="298">
        <f t="shared" si="80"/>
        <v>0</v>
      </c>
      <c r="JY61" s="299"/>
      <c r="JZ61" s="308">
        <f>成绩录入!AR64</f>
        <v>0</v>
      </c>
      <c r="KA61" s="248">
        <f>成绩录入!AS64</f>
        <v>0</v>
      </c>
      <c r="KB61" s="248">
        <f>成绩录入!AT64</f>
        <v>0</v>
      </c>
      <c r="KC61" s="248">
        <f>成绩录入!AU64</f>
        <v>0</v>
      </c>
      <c r="KD61" s="248">
        <f>成绩录入!AV64</f>
        <v>0</v>
      </c>
      <c r="KE61" s="248">
        <f>成绩录入!AW64</f>
        <v>0</v>
      </c>
      <c r="KF61" s="298">
        <f t="shared" si="81"/>
        <v>0</v>
      </c>
      <c r="KG61" s="299"/>
      <c r="KH61" s="313">
        <f t="shared" si="166"/>
        <v>0</v>
      </c>
      <c r="KI61" s="314">
        <f t="shared" si="82"/>
        <v>0</v>
      </c>
      <c r="KJ61" s="314">
        <f t="shared" si="83"/>
        <v>0</v>
      </c>
      <c r="KK61" s="314">
        <f t="shared" si="84"/>
        <v>0</v>
      </c>
      <c r="KL61" s="314">
        <f t="shared" si="85"/>
        <v>0</v>
      </c>
      <c r="KM61" s="315">
        <f t="shared" si="86"/>
        <v>0</v>
      </c>
      <c r="KN61" s="90"/>
      <c r="KO61" s="294">
        <f>IF(总评!G59&lt;60,1,0)</f>
        <v>0</v>
      </c>
      <c r="KP61" s="295">
        <f t="shared" si="167"/>
        <v>0</v>
      </c>
      <c r="KQ61" s="295">
        <f t="shared" si="168"/>
        <v>0</v>
      </c>
      <c r="KR61" s="321">
        <f t="shared" si="169"/>
        <v>0</v>
      </c>
      <c r="KS61" s="321">
        <f t="shared" si="87"/>
        <v>0</v>
      </c>
      <c r="KT61" s="27"/>
      <c r="KU61" s="27"/>
      <c r="KV61" s="27"/>
      <c r="KW61" s="27"/>
      <c r="KX61" s="27"/>
      <c r="KY61" s="27"/>
      <c r="KZ61" s="27"/>
      <c r="LA61" s="27"/>
      <c r="LB61" s="27"/>
      <c r="LC61" s="27"/>
      <c r="OT61" s="247">
        <f>IF(OT$6=$OS$5,成绩录入!BC64,0)</f>
        <v>0</v>
      </c>
      <c r="OU61" s="248">
        <f>IF(OU$6=$OS$5,成绩录入!BD64,0)</f>
        <v>0</v>
      </c>
      <c r="OV61" s="248">
        <f>IF(OV$6=$OS$5,成绩录入!BE64,0)</f>
        <v>0</v>
      </c>
      <c r="OW61" s="248">
        <f>IF(OW$6=$OS$5,成绩录入!BF64,0)</f>
        <v>0</v>
      </c>
      <c r="OX61" s="248">
        <f>IF(OX$6=$OS$5,成绩录入!BG64,0)</f>
        <v>0</v>
      </c>
      <c r="OY61" s="248">
        <f>IF(OY$6=$OS$5,成绩录入!BH64,0)</f>
        <v>0</v>
      </c>
      <c r="OZ61" s="248">
        <f>IF(OZ$6=$OS$5,成绩录入!BI64,0)</f>
        <v>0</v>
      </c>
      <c r="PA61" s="248">
        <f>IF(PA$6=$OS$5,成绩录入!BJ64,0)</f>
        <v>0</v>
      </c>
      <c r="PB61" s="248">
        <f>IF(PB$6=$OS$5,成绩录入!BK64,0)</f>
        <v>0</v>
      </c>
      <c r="PC61" s="248">
        <f>IF(PC$6=$OS$5,成绩录入!BL64,0)</f>
        <v>0</v>
      </c>
      <c r="PD61" s="248">
        <f>IF(PD$6=$OS$5,成绩录入!BM64,0)</f>
        <v>0</v>
      </c>
      <c r="PE61" s="248">
        <f>IF(PE$6=$OS$5,成绩录入!BN64,0)</f>
        <v>0</v>
      </c>
      <c r="PF61" s="248">
        <f>IF(PF$6=$OS$5,成绩录入!BO64,0)</f>
        <v>0</v>
      </c>
      <c r="PG61" s="248">
        <f>IF(PG$6=$OS$5,成绩录入!BP64,0)</f>
        <v>0</v>
      </c>
      <c r="PH61" s="248">
        <f>IF(PH$6=$OS$5,成绩录入!BQ64,0)</f>
        <v>0</v>
      </c>
      <c r="PI61" s="248">
        <f>IF(PI$6=$OS$5,成绩录入!BR64,0)</f>
        <v>0</v>
      </c>
      <c r="PJ61" s="248">
        <f>IF(PJ$6=$OS$5,成绩录入!BS64,0)</f>
        <v>0</v>
      </c>
      <c r="PK61" s="248">
        <f>IF(PK$6=$OS$5,成绩录入!BT64,0)</f>
        <v>0</v>
      </c>
      <c r="PL61" s="248">
        <f>IF(PL$6=$OS$5,成绩录入!BU64,0)</f>
        <v>0</v>
      </c>
      <c r="PM61" s="248">
        <f>IF(PM$6=$OS$5,成绩录入!BV64,0)</f>
        <v>0</v>
      </c>
      <c r="PN61" s="248">
        <f>IF(PN$6=$OS$5,成绩录入!BW64,0)</f>
        <v>0</v>
      </c>
      <c r="PO61" s="248">
        <f>IF(PO$6=$OS$5,成绩录入!BX64,0)</f>
        <v>0</v>
      </c>
      <c r="PP61" s="248">
        <f>IF(PP$6=$OS$5,成绩录入!BY64,0)</f>
        <v>0</v>
      </c>
      <c r="PQ61" s="248">
        <f>IF(PQ$6=$OS$5,成绩录入!BZ64,0)</f>
        <v>0</v>
      </c>
      <c r="PR61" s="248">
        <f>IF(PR$6=$OS$5,成绩录入!CA64,0)</f>
        <v>0</v>
      </c>
      <c r="PS61" s="248">
        <f>IF(PS$6=$OS$5,成绩录入!CB64,0)</f>
        <v>0</v>
      </c>
      <c r="PT61" s="248">
        <f>IF(PT$6=$OS$5,成绩录入!CC64,0)</f>
        <v>0</v>
      </c>
      <c r="PU61" s="248">
        <f>IF(PU$6=$OS$5,成绩录入!CD64,0)</f>
        <v>0</v>
      </c>
      <c r="PV61" s="248">
        <f>IF(PV$6=$OS$5,成绩录入!CE64,0)</f>
        <v>0</v>
      </c>
      <c r="PW61" s="248">
        <f>IF(PW$6=$OS$5,成绩录入!CF64,0)</f>
        <v>0</v>
      </c>
      <c r="PX61" s="248">
        <f>IF(PX$6=$OS$5,成绩录入!CG64,0)</f>
        <v>0</v>
      </c>
      <c r="PY61" s="248">
        <f>IF(PY$6=$OS$5,成绩录入!CH64,0)</f>
        <v>0</v>
      </c>
      <c r="PZ61" s="248">
        <f>IF(PZ$6=$OS$5,成绩录入!CI64,0)</f>
        <v>0</v>
      </c>
      <c r="QA61" s="248">
        <f>IF(QA$6=$OS$5,成绩录入!CJ64,0)</f>
        <v>0</v>
      </c>
      <c r="QB61" s="248">
        <f>IF(QB$6=$OS$5,成绩录入!CK64,0)</f>
        <v>0</v>
      </c>
      <c r="QC61" s="248">
        <f>IF(QC$6=$OS$5,成绩录入!CL64,0)</f>
        <v>0</v>
      </c>
      <c r="QD61" s="248">
        <f>IF(QD$6=$OS$5,成绩录入!CM64,0)</f>
        <v>0</v>
      </c>
      <c r="QE61" s="248">
        <f>IF(QE$6=$OS$5,成绩录入!CN64,0)</f>
        <v>0</v>
      </c>
      <c r="QF61" s="248">
        <f>IF(QF$6=$OS$5,成绩录入!CO64,0)</f>
        <v>0</v>
      </c>
      <c r="QG61" s="248">
        <f>IF(QG$6=$OS$5,成绩录入!CP64,0)</f>
        <v>0</v>
      </c>
      <c r="QH61" s="248">
        <f>IF(QH$6=$OS$5,成绩录入!CQ64,0)</f>
        <v>0</v>
      </c>
      <c r="QI61" s="248">
        <f>IF(QI$6=$OS$5,成绩录入!CR64,0)</f>
        <v>0</v>
      </c>
      <c r="QJ61" s="248">
        <f>IF(QJ$6=$OS$5,成绩录入!CS64,0)</f>
        <v>0</v>
      </c>
      <c r="QK61" s="248">
        <f>IF(QK$6=$OS$5,成绩录入!CT64,0)</f>
        <v>0</v>
      </c>
      <c r="QL61" s="248">
        <f>IF(QL$6=$OS$5,成绩录入!CU64,0)</f>
        <v>0</v>
      </c>
      <c r="QM61" s="248">
        <f>IF(QM$6=$OS$5,成绩录入!CV64,0)</f>
        <v>0</v>
      </c>
      <c r="QN61" s="248">
        <f>IF(QN$6=$OS$5,成绩录入!CW64,0)</f>
        <v>0</v>
      </c>
      <c r="QO61" s="248">
        <f>IF(QO$6=$OS$5,成绩录入!CX64,0)</f>
        <v>0</v>
      </c>
      <c r="QP61" s="248">
        <f>IF(QP$6=$OS$5,成绩录入!CY64,0)</f>
        <v>0</v>
      </c>
      <c r="QQ61" s="248">
        <f>IF(QQ$6=$OS$5,成绩录入!CZ64,0)</f>
        <v>0</v>
      </c>
      <c r="QR61" s="248">
        <f>IF(QR$6=$OS$5,成绩录入!DA64,0)</f>
        <v>0</v>
      </c>
      <c r="QS61" s="248">
        <f>IF(QS$6=$OS$5,成绩录入!DB64,0)</f>
        <v>0</v>
      </c>
      <c r="QT61" s="248">
        <f>IF(QT$6=$OS$5,成绩录入!DC64,0)</f>
        <v>0</v>
      </c>
      <c r="QU61" s="248">
        <f>IF(QU$6=$OS$5,成绩录入!DD64,0)</f>
        <v>0</v>
      </c>
      <c r="QV61" s="248">
        <f>IF(QV$6=$OS$5,成绩录入!DE64,0)</f>
        <v>0</v>
      </c>
      <c r="QW61" s="248">
        <f>IF(QW$6=$OS$5,成绩录入!DF64,0)</f>
        <v>0</v>
      </c>
      <c r="QX61" s="248">
        <f>IF(QX$6=$OS$5,成绩录入!DG64,0)</f>
        <v>0</v>
      </c>
      <c r="QY61" s="248">
        <f>IF(QY$6=$OS$5,成绩录入!DH64,0)</f>
        <v>0</v>
      </c>
      <c r="QZ61" s="248">
        <f>IF(QZ$6=$OS$5,成绩录入!DI64,0)</f>
        <v>0</v>
      </c>
      <c r="RA61" s="248">
        <f>IF(RA$6=$OS$5,成绩录入!DJ64,0)</f>
        <v>0</v>
      </c>
      <c r="RB61" s="248">
        <f>IF(RB$6=$OS$5,成绩录入!DK64,0)</f>
        <v>0</v>
      </c>
      <c r="RC61" s="248">
        <f>IF(RC$6=$OS$5,成绩录入!DL64,0)</f>
        <v>0</v>
      </c>
      <c r="RD61" s="248">
        <f>IF(RD$6=$OS$5,成绩录入!DM64,0)</f>
        <v>0</v>
      </c>
      <c r="RE61" s="248">
        <f>IF(RE$6=$OS$5,成绩录入!DN64,0)</f>
        <v>0</v>
      </c>
      <c r="RF61" s="248">
        <f>IF(RF$6=$OS$5,成绩录入!DO64,0)</f>
        <v>0</v>
      </c>
      <c r="RG61" s="248">
        <f>IF(RG$6=$OS$5,成绩录入!DP64,0)</f>
        <v>0</v>
      </c>
      <c r="RH61" s="248">
        <f>IF(RH$6=$OS$5,成绩录入!DQ64,0)</f>
        <v>0</v>
      </c>
      <c r="RI61" s="248">
        <f>IF(RI$6=$OS$5,成绩录入!DR64,0)</f>
        <v>0</v>
      </c>
      <c r="RJ61" s="248">
        <f>IF(RJ$6=$OS$5,成绩录入!DS64,0)</f>
        <v>0</v>
      </c>
      <c r="RK61" s="248">
        <f>IF(RK$6=$OS$5,成绩录入!DT64,0)</f>
        <v>0</v>
      </c>
      <c r="RL61" s="248">
        <f>IF(RL$6=$OS$5,成绩录入!DU64,0)</f>
        <v>0</v>
      </c>
      <c r="RM61" s="248">
        <f>IF(RM$6=$OS$5,成绩录入!DV64,0)</f>
        <v>0</v>
      </c>
      <c r="RN61" s="248">
        <f>IF(RN$6=$OS$5,成绩录入!DW64,0)</f>
        <v>0</v>
      </c>
      <c r="RO61" s="248">
        <f>IF(RO$6=$OS$5,成绩录入!DX64,0)</f>
        <v>0</v>
      </c>
      <c r="RP61" s="248">
        <f>IF(RP$6=$OS$5,成绩录入!DY64,0)</f>
        <v>0</v>
      </c>
      <c r="RQ61" s="248">
        <f>IF(RQ$6=$OS$5,成绩录入!DZ64,0)</f>
        <v>0</v>
      </c>
      <c r="RR61" s="248">
        <f>IF(RR$6=$OS$5,成绩录入!EA64,0)</f>
        <v>0</v>
      </c>
      <c r="RS61" s="248">
        <f>IF(RS$6=$OS$5,成绩录入!EB64,0)</f>
        <v>0</v>
      </c>
      <c r="RT61" s="248">
        <f>IF(RT$6=$OS$5,成绩录入!EC64,0)</f>
        <v>0</v>
      </c>
      <c r="RU61" s="248">
        <f>IF(RU$6=$OS$5,成绩录入!ED64,0)</f>
        <v>0</v>
      </c>
      <c r="RV61" s="248">
        <f>IF(RV$6=$OS$5,成绩录入!EE64,0)</f>
        <v>0</v>
      </c>
      <c r="RW61" s="248">
        <f>IF(RW$6=$OS$5,成绩录入!EF64,0)</f>
        <v>0</v>
      </c>
      <c r="RX61" s="248">
        <f>IF(RX$6=$OS$5,成绩录入!EG64,0)</f>
        <v>0</v>
      </c>
      <c r="RY61" s="248">
        <f>IF(RY$6=$OS$5,成绩录入!EH64,0)</f>
        <v>0</v>
      </c>
      <c r="RZ61" s="248">
        <f>IF(RZ$6=$OS$5,成绩录入!EI64,0)</f>
        <v>0</v>
      </c>
      <c r="SA61" s="248">
        <f>IF(SA$6=$OS$5,成绩录入!EJ64,0)</f>
        <v>0</v>
      </c>
      <c r="SB61" s="248">
        <f>IF(SB$6=$OS$5,成绩录入!EK64,0)</f>
        <v>0</v>
      </c>
      <c r="SC61" s="248">
        <f>IF(SC$6=$OS$5,成绩录入!EL64,0)</f>
        <v>0</v>
      </c>
      <c r="SD61" s="248">
        <f>IF(SD$6=$OS$5,成绩录入!EM64,0)</f>
        <v>0</v>
      </c>
      <c r="SE61" s="248">
        <f>IF(SE$6=$OS$5,成绩录入!EN64,0)</f>
        <v>0</v>
      </c>
      <c r="SF61" s="248">
        <f>IF(SF$6=$OS$5,成绩录入!EO64,0)</f>
        <v>0</v>
      </c>
      <c r="SG61" s="248">
        <f>IF(SG$6=$OS$5,成绩录入!EP64,0)</f>
        <v>0</v>
      </c>
      <c r="SH61" s="248">
        <f>IF(SH$6=$OS$5,成绩录入!EQ64,0)</f>
        <v>0</v>
      </c>
      <c r="SI61" s="248">
        <f>IF(SI$6=$OS$5,成绩录入!ER64,0)</f>
        <v>0</v>
      </c>
      <c r="SJ61" s="248">
        <f>IF(SJ$6=$OS$5,成绩录入!ES64,0)</f>
        <v>0</v>
      </c>
      <c r="SK61" s="248">
        <f>IF(SK$6=$OS$5,成绩录入!ET64,0)</f>
        <v>0</v>
      </c>
      <c r="SL61" s="248">
        <f>IF(SL$6=$OS$5,成绩录入!EU64,0)</f>
        <v>0</v>
      </c>
      <c r="SM61" s="248">
        <f>IF(SM$6=$OS$5,成绩录入!EV64,0)</f>
        <v>0</v>
      </c>
      <c r="SN61" s="248">
        <f>IF(SN$6=$OS$5,成绩录入!EW64,0)</f>
        <v>0</v>
      </c>
      <c r="SO61" s="248">
        <f>IF(SO$6=$OS$5,成绩录入!EX64,0)</f>
        <v>0</v>
      </c>
      <c r="SP61" s="218">
        <f t="shared" si="88"/>
        <v>0</v>
      </c>
      <c r="SQ61" s="166"/>
      <c r="SR61" s="166"/>
      <c r="SS61" s="247">
        <f>IF(SS$6=$SR$5,成绩录入!BC64,0)</f>
        <v>0</v>
      </c>
      <c r="ST61" s="248">
        <f>IF(ST$6=$SR$5,成绩录入!BD64,0)</f>
        <v>0</v>
      </c>
      <c r="SU61" s="248">
        <f>IF(SU$6=$SR$5,成绩录入!BE64,0)</f>
        <v>0</v>
      </c>
      <c r="SV61" s="248">
        <f>IF(SV$6=$SR$5,成绩录入!BF64,0)</f>
        <v>0</v>
      </c>
      <c r="SW61" s="248">
        <f>IF(SW$6=$SR$5,成绩录入!BG64,0)</f>
        <v>0</v>
      </c>
      <c r="SX61" s="248">
        <f>IF(SX$6=$SR$5,成绩录入!BH64,0)</f>
        <v>0</v>
      </c>
      <c r="SY61" s="248">
        <f>IF(SY$6=$SR$5,成绩录入!BI64,0)</f>
        <v>0</v>
      </c>
      <c r="SZ61" s="248">
        <f>IF(SZ$6=$SR$5,成绩录入!BJ64,0)</f>
        <v>0</v>
      </c>
      <c r="TA61" s="248">
        <f>IF(TA$6=$SR$5,成绩录入!BK64,0)</f>
        <v>0</v>
      </c>
      <c r="TB61" s="248">
        <f>IF(TB$6=$SR$5,成绩录入!BL64,0)</f>
        <v>0</v>
      </c>
      <c r="TC61" s="248">
        <f>IF(TC$6=$SR$5,成绩录入!BM64,0)</f>
        <v>0</v>
      </c>
      <c r="TD61" s="248">
        <f>IF(TD$6=$SR$5,成绩录入!BN64,0)</f>
        <v>0</v>
      </c>
      <c r="TE61" s="248">
        <f>IF(TE$6=$SR$5,成绩录入!BO64,0)</f>
        <v>0</v>
      </c>
      <c r="TF61" s="248">
        <f>IF(TF$6=$SR$5,成绩录入!BP64,0)</f>
        <v>0</v>
      </c>
      <c r="TG61" s="248">
        <f>IF(TG$6=$SR$5,成绩录入!BQ64,0)</f>
        <v>0</v>
      </c>
      <c r="TH61" s="248">
        <f>IF(TH$6=$SR$5,成绩录入!BR64,0)</f>
        <v>0</v>
      </c>
      <c r="TI61" s="248">
        <f>IF(TI$6=$SR$5,成绩录入!BS64,0)</f>
        <v>0</v>
      </c>
      <c r="TJ61" s="248">
        <f>IF(TJ$6=$SR$5,成绩录入!BT64,0)</f>
        <v>0</v>
      </c>
      <c r="TK61" s="248">
        <f>IF(TK$6=$SR$5,成绩录入!BU64,0)</f>
        <v>0</v>
      </c>
      <c r="TL61" s="248">
        <f>IF(TL$6=$SR$5,成绩录入!BV64,0)</f>
        <v>0</v>
      </c>
      <c r="TM61" s="248">
        <f>IF(TM$6=$SR$5,成绩录入!BW64,0)</f>
        <v>0</v>
      </c>
      <c r="TN61" s="248">
        <f>IF(TN$6=$SR$5,成绩录入!BX64,0)</f>
        <v>0</v>
      </c>
      <c r="TO61" s="248">
        <f>IF(TO$6=$SR$5,成绩录入!BY64,0)</f>
        <v>0</v>
      </c>
      <c r="TP61" s="248">
        <f>IF(TP$6=$SR$5,成绩录入!BZ64,0)</f>
        <v>0</v>
      </c>
      <c r="TQ61" s="248">
        <f>IF(TQ$6=$SR$5,成绩录入!CA64,0)</f>
        <v>0</v>
      </c>
      <c r="TR61" s="248">
        <f>IF(TR$6=$SR$5,成绩录入!CB64,0)</f>
        <v>0</v>
      </c>
      <c r="TS61" s="248">
        <f>IF(TS$6=$SR$5,成绩录入!CC64,0)</f>
        <v>0</v>
      </c>
      <c r="TT61" s="248">
        <f>IF(TT$6=$SR$5,成绩录入!CD64,0)</f>
        <v>0</v>
      </c>
      <c r="TU61" s="248">
        <f>IF(TU$6=$SR$5,成绩录入!CE64,0)</f>
        <v>0</v>
      </c>
      <c r="TV61" s="248">
        <f>IF(TV$6=$SR$5,成绩录入!CF64,0)</f>
        <v>0</v>
      </c>
      <c r="TW61" s="248">
        <f>IF(TW$6=$SR$5,成绩录入!CG64,0)</f>
        <v>0</v>
      </c>
      <c r="TX61" s="248">
        <f>IF(TX$6=$SR$5,成绩录入!CH64,0)</f>
        <v>0</v>
      </c>
      <c r="TY61" s="248">
        <f>IF(TY$6=$SR$5,成绩录入!CI64,0)</f>
        <v>0</v>
      </c>
      <c r="TZ61" s="248">
        <f>IF(TZ$6=$SR$5,成绩录入!CJ64,0)</f>
        <v>0</v>
      </c>
      <c r="UA61" s="248">
        <f>IF(UA$6=$SR$5,成绩录入!CK64,0)</f>
        <v>0</v>
      </c>
      <c r="UB61" s="248">
        <f>IF(UB$6=$SR$5,成绩录入!CL64,0)</f>
        <v>0</v>
      </c>
      <c r="UC61" s="248">
        <f>IF(UC$6=$SR$5,成绩录入!CM64,0)</f>
        <v>0</v>
      </c>
      <c r="UD61" s="248">
        <f>IF(UD$6=$SR$5,成绩录入!CN64,0)</f>
        <v>0</v>
      </c>
      <c r="UE61" s="248">
        <f>IF(UE$6=$SR$5,成绩录入!CO64,0)</f>
        <v>0</v>
      </c>
      <c r="UF61" s="248">
        <f>IF(UF$6=$SR$5,成绩录入!CP64,0)</f>
        <v>0</v>
      </c>
      <c r="UG61" s="248">
        <f>IF(UG$6=$SR$5,成绩录入!CQ64,0)</f>
        <v>0</v>
      </c>
      <c r="UH61" s="248">
        <f>IF(UH$6=$SR$5,成绩录入!CR64,0)</f>
        <v>0</v>
      </c>
      <c r="UI61" s="248">
        <f>IF(UI$6=$SR$5,成绩录入!CS64,0)</f>
        <v>0</v>
      </c>
      <c r="UJ61" s="248">
        <f>IF(UJ$6=$SR$5,成绩录入!CT64,0)</f>
        <v>0</v>
      </c>
      <c r="UK61" s="248">
        <f>IF(UK$6=$SR$5,成绩录入!CU64,0)</f>
        <v>0</v>
      </c>
      <c r="UL61" s="248">
        <f>IF(UL$6=$SR$5,成绩录入!CV64,0)</f>
        <v>0</v>
      </c>
      <c r="UM61" s="248">
        <f>IF(UM$6=$SR$5,成绩录入!CW64,0)</f>
        <v>0</v>
      </c>
      <c r="UN61" s="248">
        <f>IF(UN$6=$SR$5,成绩录入!CX64,0)</f>
        <v>0</v>
      </c>
      <c r="UO61" s="248">
        <f>IF(UO$6=$SR$5,成绩录入!CY64,0)</f>
        <v>0</v>
      </c>
      <c r="UP61" s="248">
        <f>IF(UP$6=$SR$5,成绩录入!CZ64,0)</f>
        <v>0</v>
      </c>
      <c r="UQ61" s="248">
        <f>IF(UQ$6=$SR$5,成绩录入!DA64,0)</f>
        <v>0</v>
      </c>
      <c r="UR61" s="248">
        <f>IF(UR$6=$SR$5,成绩录入!DB64,0)</f>
        <v>0</v>
      </c>
      <c r="US61" s="248">
        <f>IF(US$6=$SR$5,成绩录入!DC64,0)</f>
        <v>0</v>
      </c>
      <c r="UT61" s="248">
        <f>IF(UT$6=$SR$5,成绩录入!DD64,0)</f>
        <v>0</v>
      </c>
      <c r="UU61" s="248">
        <f>IF(UU$6=$SR$5,成绩录入!DE64,0)</f>
        <v>0</v>
      </c>
      <c r="UV61" s="248">
        <f>IF(UV$6=$SR$5,成绩录入!DF64,0)</f>
        <v>0</v>
      </c>
      <c r="UW61" s="248">
        <f>IF(UW$6=$SR$5,成绩录入!DG64,0)</f>
        <v>0</v>
      </c>
      <c r="UX61" s="248">
        <f>IF(UX$6=$SR$5,成绩录入!DH64,0)</f>
        <v>0</v>
      </c>
      <c r="UY61" s="248">
        <f>IF(UY$6=$SR$5,成绩录入!DI64,0)</f>
        <v>0</v>
      </c>
      <c r="UZ61" s="248">
        <f>IF(UZ$6=$SR$5,成绩录入!DJ64,0)</f>
        <v>0</v>
      </c>
      <c r="VA61" s="248">
        <f>IF(VA$6=$SR$5,成绩录入!DK64,0)</f>
        <v>0</v>
      </c>
      <c r="VB61" s="248">
        <f>IF(VB$6=$SR$5,成绩录入!DL64,0)</f>
        <v>0</v>
      </c>
      <c r="VC61" s="248">
        <f>IF(VC$6=$SR$5,成绩录入!DM64,0)</f>
        <v>0</v>
      </c>
      <c r="VD61" s="248">
        <f>IF(VD$6=$SR$5,成绩录入!DN64,0)</f>
        <v>0</v>
      </c>
      <c r="VE61" s="248">
        <f>IF(VE$6=$SR$5,成绩录入!DO64,0)</f>
        <v>0</v>
      </c>
      <c r="VF61" s="248">
        <f>IF(VF$6=$SR$5,成绩录入!DP64,0)</f>
        <v>0</v>
      </c>
      <c r="VG61" s="248">
        <f>IF(VG$6=$SR$5,成绩录入!DQ64,0)</f>
        <v>0</v>
      </c>
      <c r="VH61" s="248">
        <f>IF(VH$6=$SR$5,成绩录入!DR64,0)</f>
        <v>0</v>
      </c>
      <c r="VI61" s="248">
        <f>IF(VI$6=$SR$5,成绩录入!DS64,0)</f>
        <v>0</v>
      </c>
      <c r="VJ61" s="248">
        <f>IF(VJ$6=$SR$5,成绩录入!DT64,0)</f>
        <v>0</v>
      </c>
      <c r="VK61" s="248">
        <f>IF(VK$6=$SR$5,成绩录入!DU64,0)</f>
        <v>0</v>
      </c>
      <c r="VL61" s="248">
        <f>IF(VL$6=$SR$5,成绩录入!DV64,0)</f>
        <v>0</v>
      </c>
      <c r="VM61" s="248">
        <f>IF(VM$6=$SR$5,成绩录入!DW64,0)</f>
        <v>0</v>
      </c>
      <c r="VN61" s="248">
        <f>IF(VN$6=$SR$5,成绩录入!DX64,0)</f>
        <v>0</v>
      </c>
      <c r="VO61" s="248">
        <f>IF(VO$6=$SR$5,成绩录入!DY64,0)</f>
        <v>0</v>
      </c>
      <c r="VP61" s="248">
        <f>IF(VP$6=$SR$5,成绩录入!DZ64,0)</f>
        <v>0</v>
      </c>
      <c r="VQ61" s="248">
        <f>IF(VQ$6=$SR$5,成绩录入!EA64,0)</f>
        <v>0</v>
      </c>
      <c r="VR61" s="248">
        <f>IF(VR$6=$SR$5,成绩录入!EB64,0)</f>
        <v>0</v>
      </c>
      <c r="VS61" s="248">
        <f>IF(VS$6=$SR$5,成绩录入!EC64,0)</f>
        <v>0</v>
      </c>
      <c r="VT61" s="248">
        <f>IF(VT$6=$SR$5,成绩录入!ED64,0)</f>
        <v>0</v>
      </c>
      <c r="VU61" s="248">
        <f>IF(VU$6=$SR$5,成绩录入!EE64,0)</f>
        <v>0</v>
      </c>
      <c r="VV61" s="248">
        <f>IF(VV$6=$SR$5,成绩录入!EF64,0)</f>
        <v>0</v>
      </c>
      <c r="VW61" s="248">
        <f>IF(VW$6=$SR$5,成绩录入!EG64,0)</f>
        <v>0</v>
      </c>
      <c r="VX61" s="248">
        <f>IF(VX$6=$SR$5,成绩录入!EH64,0)</f>
        <v>0</v>
      </c>
      <c r="VY61" s="248">
        <f>IF(VY$6=$SR$5,成绩录入!EI64,0)</f>
        <v>0</v>
      </c>
      <c r="VZ61" s="248">
        <f>IF(VZ$6=$SR$5,成绩录入!EJ64,0)</f>
        <v>0</v>
      </c>
      <c r="WA61" s="248">
        <f>IF(WA$6=$SR$5,成绩录入!EK64,0)</f>
        <v>0</v>
      </c>
      <c r="WB61" s="248">
        <f>IF(WB$6=$SR$5,成绩录入!EL64,0)</f>
        <v>0</v>
      </c>
      <c r="WC61" s="248">
        <f>IF(WC$6=$SR$5,成绩录入!EM64,0)</f>
        <v>0</v>
      </c>
      <c r="WD61" s="248">
        <f>IF(WD$6=$SR$5,成绩录入!EN64,0)</f>
        <v>0</v>
      </c>
      <c r="WE61" s="248">
        <f>IF(WE$6=$SR$5,成绩录入!EO64,0)</f>
        <v>0</v>
      </c>
      <c r="WF61" s="248">
        <f>IF(WF$6=$SR$5,成绩录入!EP64,0)</f>
        <v>0</v>
      </c>
      <c r="WG61" s="248">
        <f>IF(WG$6=$SR$5,成绩录入!EQ64,0)</f>
        <v>0</v>
      </c>
      <c r="WH61" s="248">
        <f>IF(WH$6=$SR$5,成绩录入!ER64,0)</f>
        <v>0</v>
      </c>
      <c r="WI61" s="248">
        <f>IF(WI$6=$SR$5,成绩录入!ES64,0)</f>
        <v>0</v>
      </c>
      <c r="WJ61" s="248">
        <f>IF(WJ$6=$SR$5,成绩录入!ET64,0)</f>
        <v>0</v>
      </c>
      <c r="WK61" s="248">
        <f>IF(WK$6=$SR$5,成绩录入!EU64,0)</f>
        <v>0</v>
      </c>
      <c r="WL61" s="248">
        <f>IF(WL$6=$SR$5,成绩录入!EV64,0)</f>
        <v>0</v>
      </c>
      <c r="WM61" s="248">
        <f>IF(WM$6=$SR$5,成绩录入!EW64,0)</f>
        <v>0</v>
      </c>
      <c r="WN61" s="248">
        <f>IF(WN$6=$SR$5,成绩录入!EX64,0)</f>
        <v>0</v>
      </c>
      <c r="WO61" s="218">
        <f t="shared" si="32"/>
        <v>0</v>
      </c>
      <c r="WP61" s="166"/>
      <c r="WQ61" s="166"/>
      <c r="WR61" s="247">
        <f>IF(WR$6=$WQ$5,成绩录入!BC64,0)</f>
        <v>0</v>
      </c>
      <c r="WS61" s="248">
        <f>IF(WS$6=$WQ$5,成绩录入!BD64,0)</f>
        <v>0</v>
      </c>
      <c r="WT61" s="248">
        <f>IF(WT$6=$WQ$5,成绩录入!BE64,0)</f>
        <v>0</v>
      </c>
      <c r="WU61" s="248">
        <f>IF(WU$6=$WQ$5,成绩录入!BF64,0)</f>
        <v>0</v>
      </c>
      <c r="WV61" s="248">
        <f>IF(WV$6=$WQ$5,成绩录入!BG64,0)</f>
        <v>0</v>
      </c>
      <c r="WW61" s="248">
        <f>IF(WW$6=$WQ$5,成绩录入!BH64,0)</f>
        <v>0</v>
      </c>
      <c r="WX61" s="248">
        <f>IF(WX$6=$WQ$5,成绩录入!BI64,0)</f>
        <v>0</v>
      </c>
      <c r="WY61" s="248">
        <f>IF(WY$6=$WQ$5,成绩录入!BJ64,0)</f>
        <v>0</v>
      </c>
      <c r="WZ61" s="248">
        <f>IF(WZ$6=$WQ$5,成绩录入!BK64,0)</f>
        <v>0</v>
      </c>
      <c r="XA61" s="248">
        <f>IF(XA$6=$WQ$5,成绩录入!BL64,0)</f>
        <v>0</v>
      </c>
      <c r="XB61" s="248">
        <f>IF(XB$6=$WQ$5,成绩录入!BM64,0)</f>
        <v>0</v>
      </c>
      <c r="XC61" s="248">
        <f>IF(XC$6=$WQ$5,成绩录入!BN64,0)</f>
        <v>0</v>
      </c>
      <c r="XD61" s="248">
        <f>IF(XD$6=$WQ$5,成绩录入!BO64,0)</f>
        <v>0</v>
      </c>
      <c r="XE61" s="248">
        <f>IF(XE$6=$WQ$5,成绩录入!BP64,0)</f>
        <v>0</v>
      </c>
      <c r="XF61" s="248">
        <f>IF(XF$6=$WQ$5,成绩录入!BQ64,0)</f>
        <v>0</v>
      </c>
      <c r="XG61" s="248">
        <f>IF(XG$6=$WQ$5,成绩录入!BR64,0)</f>
        <v>0</v>
      </c>
      <c r="XH61" s="248">
        <f>IF(XH$6=$WQ$5,成绩录入!BS64,0)</f>
        <v>0</v>
      </c>
      <c r="XI61" s="248">
        <f>IF(XI$6=$WQ$5,成绩录入!BT64,0)</f>
        <v>0</v>
      </c>
      <c r="XJ61" s="248">
        <f>IF(XJ$6=$WQ$5,成绩录入!BU64,0)</f>
        <v>0</v>
      </c>
      <c r="XK61" s="248">
        <f>IF(XK$6=$WQ$5,成绩录入!BV64,0)</f>
        <v>0</v>
      </c>
      <c r="XL61" s="248">
        <f>IF(XL$6=$WQ$5,成绩录入!BW64,0)</f>
        <v>0</v>
      </c>
      <c r="XM61" s="248">
        <f>IF(XM$6=$WQ$5,成绩录入!BX64,0)</f>
        <v>0</v>
      </c>
      <c r="XN61" s="248">
        <f>IF(XN$6=$WQ$5,成绩录入!BY64,0)</f>
        <v>0</v>
      </c>
      <c r="XO61" s="248">
        <f>IF(XO$6=$WQ$5,成绩录入!BZ64,0)</f>
        <v>0</v>
      </c>
      <c r="XP61" s="248">
        <f>IF(XP$6=$WQ$5,成绩录入!CA64,0)</f>
        <v>0</v>
      </c>
      <c r="XQ61" s="248">
        <f>IF(XQ$6=$WQ$5,成绩录入!CB64,0)</f>
        <v>0</v>
      </c>
      <c r="XR61" s="248">
        <f>IF(XR$6=$WQ$5,成绩录入!CC64,0)</f>
        <v>0</v>
      </c>
      <c r="XS61" s="248">
        <f>IF(XS$6=$WQ$5,成绩录入!CD64,0)</f>
        <v>0</v>
      </c>
      <c r="XT61" s="248">
        <f>IF(XT$6=$WQ$5,成绩录入!CE64,0)</f>
        <v>0</v>
      </c>
      <c r="XU61" s="248">
        <f>IF(XU$6=$WQ$5,成绩录入!CF64,0)</f>
        <v>0</v>
      </c>
      <c r="XV61" s="248">
        <f>IF(XV$6=$WQ$5,成绩录入!CG64,0)</f>
        <v>0</v>
      </c>
      <c r="XW61" s="248">
        <f>IF(XW$6=$WQ$5,成绩录入!CH64,0)</f>
        <v>0</v>
      </c>
      <c r="XX61" s="248">
        <f>IF(XX$6=$WQ$5,成绩录入!CI64,0)</f>
        <v>0</v>
      </c>
      <c r="XY61" s="248">
        <f>IF(XY$6=$WQ$5,成绩录入!CJ64,0)</f>
        <v>0</v>
      </c>
      <c r="XZ61" s="248">
        <f>IF(XZ$6=$WQ$5,成绩录入!CK64,0)</f>
        <v>0</v>
      </c>
      <c r="YA61" s="248">
        <f>IF(YA$6=$WQ$5,成绩录入!CL64,0)</f>
        <v>0</v>
      </c>
      <c r="YB61" s="248">
        <f>IF(YB$6=$WQ$5,成绩录入!CM64,0)</f>
        <v>0</v>
      </c>
      <c r="YC61" s="248">
        <f>IF(YC$6=$WQ$5,成绩录入!CN64,0)</f>
        <v>0</v>
      </c>
      <c r="YD61" s="248">
        <f>IF(YD$6=$WQ$5,成绩录入!CO64,0)</f>
        <v>0</v>
      </c>
      <c r="YE61" s="248">
        <f>IF(YE$6=$WQ$5,成绩录入!CP64,0)</f>
        <v>0</v>
      </c>
      <c r="YF61" s="248">
        <f>IF(YF$6=$WQ$5,成绩录入!CQ64,0)</f>
        <v>0</v>
      </c>
      <c r="YG61" s="248">
        <f>IF(YG$6=$WQ$5,成绩录入!CR64,0)</f>
        <v>0</v>
      </c>
      <c r="YH61" s="248">
        <f>IF(YH$6=$WQ$5,成绩录入!CS64,0)</f>
        <v>0</v>
      </c>
      <c r="YI61" s="248">
        <f>IF(YI$6=$WQ$5,成绩录入!CT64,0)</f>
        <v>0</v>
      </c>
      <c r="YJ61" s="248">
        <f>IF(YJ$6=$WQ$5,成绩录入!CU64,0)</f>
        <v>0</v>
      </c>
      <c r="YK61" s="248">
        <f>IF(YK$6=$WQ$5,成绩录入!CV64,0)</f>
        <v>0</v>
      </c>
      <c r="YL61" s="248">
        <f>IF(YL$6=$WQ$5,成绩录入!CW64,0)</f>
        <v>0</v>
      </c>
      <c r="YM61" s="248">
        <f>IF(YM$6=$WQ$5,成绩录入!CX64,0)</f>
        <v>0</v>
      </c>
      <c r="YN61" s="248">
        <f>IF(YN$6=$WQ$5,成绩录入!CY64,0)</f>
        <v>0</v>
      </c>
      <c r="YO61" s="248">
        <f>IF(YO$6=$WQ$5,成绩录入!CZ64,0)</f>
        <v>0</v>
      </c>
      <c r="YP61" s="248">
        <f>IF(YP$6=$WQ$5,成绩录入!DA64,0)</f>
        <v>0</v>
      </c>
      <c r="YQ61" s="248">
        <f>IF(YQ$6=$WQ$5,成绩录入!DB64,0)</f>
        <v>0</v>
      </c>
      <c r="YR61" s="248">
        <f>IF(YR$6=$WQ$5,成绩录入!DC64,0)</f>
        <v>0</v>
      </c>
      <c r="YS61" s="248">
        <f>IF(YS$6=$WQ$5,成绩录入!DD64,0)</f>
        <v>0</v>
      </c>
      <c r="YT61" s="248">
        <f>IF(YT$6=$WQ$5,成绩录入!DE64,0)</f>
        <v>0</v>
      </c>
      <c r="YU61" s="248">
        <f>IF(YU$6=$WQ$5,成绩录入!DF64,0)</f>
        <v>0</v>
      </c>
      <c r="YV61" s="248">
        <f>IF(YV$6=$WQ$5,成绩录入!DG64,0)</f>
        <v>0</v>
      </c>
      <c r="YW61" s="248">
        <f>IF(YW$6=$WQ$5,成绩录入!DH64,0)</f>
        <v>0</v>
      </c>
      <c r="YX61" s="248">
        <f>IF(YX$6=$WQ$5,成绩录入!DI64,0)</f>
        <v>0</v>
      </c>
      <c r="YY61" s="248">
        <f>IF(YY$6=$WQ$5,成绩录入!DJ64,0)</f>
        <v>0</v>
      </c>
      <c r="YZ61" s="248">
        <f>IF(YZ$6=$WQ$5,成绩录入!DK64,0)</f>
        <v>0</v>
      </c>
      <c r="ZA61" s="248">
        <f>IF(ZA$6=$WQ$5,成绩录入!DL64,0)</f>
        <v>0</v>
      </c>
      <c r="ZB61" s="248">
        <f>IF(ZB$6=$WQ$5,成绩录入!DM64,0)</f>
        <v>0</v>
      </c>
      <c r="ZC61" s="248">
        <f>IF(ZC$6=$WQ$5,成绩录入!DN64,0)</f>
        <v>0</v>
      </c>
      <c r="ZD61" s="248">
        <f>IF(ZD$6=$WQ$5,成绩录入!DO64,0)</f>
        <v>0</v>
      </c>
      <c r="ZE61" s="248">
        <f>IF(ZE$6=$WQ$5,成绩录入!DP64,0)</f>
        <v>0</v>
      </c>
      <c r="ZF61" s="248">
        <f>IF(ZF$6=$WQ$5,成绩录入!DQ64,0)</f>
        <v>0</v>
      </c>
      <c r="ZG61" s="248">
        <f>IF(ZG$6=$WQ$5,成绩录入!DR64,0)</f>
        <v>0</v>
      </c>
      <c r="ZH61" s="248">
        <f>IF(ZH$6=$WQ$5,成绩录入!DS64,0)</f>
        <v>0</v>
      </c>
      <c r="ZI61" s="248">
        <f>IF(ZI$6=$WQ$5,成绩录入!DT64,0)</f>
        <v>0</v>
      </c>
      <c r="ZJ61" s="248">
        <f>IF(ZJ$6=$WQ$5,成绩录入!DU64,0)</f>
        <v>0</v>
      </c>
      <c r="ZK61" s="248">
        <f>IF(ZK$6=$WQ$5,成绩录入!DV64,0)</f>
        <v>0</v>
      </c>
      <c r="ZL61" s="248">
        <f>IF(ZL$6=$WQ$5,成绩录入!DW64,0)</f>
        <v>0</v>
      </c>
      <c r="ZM61" s="248">
        <f>IF(ZM$6=$WQ$5,成绩录入!DX64,0)</f>
        <v>0</v>
      </c>
      <c r="ZN61" s="248">
        <f>IF(ZN$6=$WQ$5,成绩录入!DY64,0)</f>
        <v>0</v>
      </c>
      <c r="ZO61" s="248">
        <f>IF(ZO$6=$WQ$5,成绩录入!DZ64,0)</f>
        <v>0</v>
      </c>
      <c r="ZP61" s="248">
        <f>IF(ZP$6=$WQ$5,成绩录入!EA64,0)</f>
        <v>0</v>
      </c>
      <c r="ZQ61" s="248">
        <f>IF(ZQ$6=$WQ$5,成绩录入!EB64,0)</f>
        <v>0</v>
      </c>
      <c r="ZR61" s="248">
        <f>IF(ZR$6=$WQ$5,成绩录入!EC64,0)</f>
        <v>0</v>
      </c>
      <c r="ZS61" s="248">
        <f>IF(ZS$6=$WQ$5,成绩录入!ED64,0)</f>
        <v>0</v>
      </c>
      <c r="ZT61" s="248">
        <f>IF(ZT$6=$WQ$5,成绩录入!EE64,0)</f>
        <v>0</v>
      </c>
      <c r="ZU61" s="248">
        <f>IF(ZU$6=$WQ$5,成绩录入!EF64,0)</f>
        <v>0</v>
      </c>
      <c r="ZV61" s="248">
        <f>IF(ZV$6=$WQ$5,成绩录入!EG64,0)</f>
        <v>0</v>
      </c>
      <c r="ZW61" s="248">
        <f>IF(ZW$6=$WQ$5,成绩录入!EH64,0)</f>
        <v>0</v>
      </c>
      <c r="ZX61" s="248">
        <f>IF(ZX$6=$WQ$5,成绩录入!EI64,0)</f>
        <v>0</v>
      </c>
      <c r="ZY61" s="248">
        <f>IF(ZY$6=$WQ$5,成绩录入!EJ64,0)</f>
        <v>0</v>
      </c>
      <c r="ZZ61" s="248">
        <f>IF(ZZ$6=$WQ$5,成绩录入!EK64,0)</f>
        <v>0</v>
      </c>
      <c r="AAA61" s="248">
        <f>IF(AAA$6=$WQ$5,成绩录入!EL64,0)</f>
        <v>0</v>
      </c>
      <c r="AAB61" s="248">
        <f>IF(AAB$6=$WQ$5,成绩录入!EM64,0)</f>
        <v>0</v>
      </c>
      <c r="AAC61" s="248">
        <f>IF(AAC$6=$WQ$5,成绩录入!EN64,0)</f>
        <v>0</v>
      </c>
      <c r="AAD61" s="248">
        <f>IF(AAD$6=$WQ$5,成绩录入!EO64,0)</f>
        <v>0</v>
      </c>
      <c r="AAE61" s="248">
        <f>IF(AAE$6=$WQ$5,成绩录入!EP64,0)</f>
        <v>0</v>
      </c>
      <c r="AAF61" s="248">
        <f>IF(AAF$6=$WQ$5,成绩录入!EQ64,0)</f>
        <v>0</v>
      </c>
      <c r="AAG61" s="248">
        <f>IF(AAG$6=$WQ$5,成绩录入!ER64,0)</f>
        <v>0</v>
      </c>
      <c r="AAH61" s="248">
        <f>IF(AAH$6=$WQ$5,成绩录入!ES64,0)</f>
        <v>0</v>
      </c>
      <c r="AAI61" s="248">
        <f>IF(AAI$6=$WQ$5,成绩录入!ET64,0)</f>
        <v>0</v>
      </c>
      <c r="AAJ61" s="248">
        <f>IF(AAJ$6=$WQ$5,成绩录入!EU64,0)</f>
        <v>0</v>
      </c>
      <c r="AAK61" s="248">
        <f>IF(AAK$6=$WQ$5,成绩录入!EV64,0)</f>
        <v>0</v>
      </c>
      <c r="AAL61" s="248">
        <f>IF(AAL$6=$WQ$5,成绩录入!EW64,0)</f>
        <v>0</v>
      </c>
      <c r="AAM61" s="248">
        <f>IF(AAM$6=$WQ$5,成绩录入!EX64,0)</f>
        <v>0</v>
      </c>
      <c r="AAN61" s="218">
        <f t="shared" si="33"/>
        <v>0</v>
      </c>
      <c r="AAO61" s="206"/>
      <c r="AAQ61" s="247">
        <f>IF(AAQ$6=$AAP$5,成绩录入!BC64,0)</f>
        <v>0</v>
      </c>
      <c r="AAR61" s="248">
        <f>IF(AAR$6=$AAP$5,成绩录入!BD64,0)</f>
        <v>0</v>
      </c>
      <c r="AAS61" s="248">
        <f>IF(AAS$6=$AAP$5,成绩录入!BE64,0)</f>
        <v>0</v>
      </c>
      <c r="AAT61" s="248">
        <f>IF(AAT$6=$AAP$5,成绩录入!BF64,0)</f>
        <v>0</v>
      </c>
      <c r="AAU61" s="248">
        <f>IF(AAU$6=$AAP$5,成绩录入!BG64,0)</f>
        <v>0</v>
      </c>
      <c r="AAV61" s="248">
        <f>IF(AAV$6=$AAP$5,成绩录入!BH64,0)</f>
        <v>0</v>
      </c>
      <c r="AAW61" s="248">
        <f>IF(AAW$6=$AAP$5,成绩录入!BI64,0)</f>
        <v>0</v>
      </c>
      <c r="AAX61" s="248">
        <f>IF(AAX$6=$AAP$5,成绩录入!BJ64,0)</f>
        <v>0</v>
      </c>
      <c r="AAY61" s="248">
        <f>IF(AAY$6=$AAP$5,成绩录入!BK64,0)</f>
        <v>0</v>
      </c>
      <c r="AAZ61" s="248">
        <f>IF(AAZ$6=$AAP$5,成绩录入!BL64,0)</f>
        <v>0</v>
      </c>
      <c r="ABA61" s="248">
        <f>IF(ABA$6=$AAP$5,成绩录入!BM64,0)</f>
        <v>0</v>
      </c>
      <c r="ABB61" s="248">
        <f>IF(ABB$6=$AAP$5,成绩录入!BN64,0)</f>
        <v>0</v>
      </c>
      <c r="ABC61" s="248">
        <f>IF(ABC$6=$AAP$5,成绩录入!BO64,0)</f>
        <v>0</v>
      </c>
      <c r="ABD61" s="248">
        <f>IF(ABD$6=$AAP$5,成绩录入!BP64,0)</f>
        <v>0</v>
      </c>
      <c r="ABE61" s="248">
        <f>IF(ABE$6=$AAP$5,成绩录入!BQ64,0)</f>
        <v>0</v>
      </c>
      <c r="ABF61" s="248">
        <f>IF(ABF$6=$AAP$5,成绩录入!BR64,0)</f>
        <v>0</v>
      </c>
      <c r="ABG61" s="248">
        <f>IF(ABG$6=$AAP$5,成绩录入!BS64,0)</f>
        <v>0</v>
      </c>
      <c r="ABH61" s="248">
        <f>IF(ABH$6=$AAP$5,成绩录入!BT64,0)</f>
        <v>0</v>
      </c>
      <c r="ABI61" s="248">
        <f>IF(ABI$6=$AAP$5,成绩录入!BU64,0)</f>
        <v>0</v>
      </c>
      <c r="ABJ61" s="248">
        <f>IF(ABJ$6=$AAP$5,成绩录入!BV64,0)</f>
        <v>0</v>
      </c>
      <c r="ABK61" s="248">
        <f>IF(ABK$6=$AAP$5,成绩录入!BW64,0)</f>
        <v>0</v>
      </c>
      <c r="ABL61" s="248">
        <f>IF(ABL$6=$AAP$5,成绩录入!BX64,0)</f>
        <v>0</v>
      </c>
      <c r="ABM61" s="248">
        <f>IF(ABM$6=$AAP$5,成绩录入!BY64,0)</f>
        <v>0</v>
      </c>
      <c r="ABN61" s="248">
        <f>IF(ABN$6=$AAP$5,成绩录入!BZ64,0)</f>
        <v>0</v>
      </c>
      <c r="ABO61" s="248">
        <f>IF(ABO$6=$AAP$5,成绩录入!CA64,0)</f>
        <v>0</v>
      </c>
      <c r="ABP61" s="248">
        <f>IF(ABP$6=$AAP$5,成绩录入!CB64,0)</f>
        <v>0</v>
      </c>
      <c r="ABQ61" s="248">
        <f>IF(ABQ$6=$AAP$5,成绩录入!CC64,0)</f>
        <v>0</v>
      </c>
      <c r="ABR61" s="248">
        <f>IF(ABR$6=$AAP$5,成绩录入!CD64,0)</f>
        <v>0</v>
      </c>
      <c r="ABS61" s="248">
        <f>IF(ABS$6=$AAP$5,成绩录入!CE64,0)</f>
        <v>0</v>
      </c>
      <c r="ABT61" s="248">
        <f>IF(ABT$6=$AAP$5,成绩录入!CF64,0)</f>
        <v>0</v>
      </c>
      <c r="ABU61" s="248">
        <f>IF(ABU$6=$AAP$5,成绩录入!CG64,0)</f>
        <v>0</v>
      </c>
      <c r="ABV61" s="248">
        <f>IF(ABV$6=$AAP$5,成绩录入!CH64,0)</f>
        <v>0</v>
      </c>
      <c r="ABW61" s="248">
        <f>IF(ABW$6=$AAP$5,成绩录入!CI64,0)</f>
        <v>0</v>
      </c>
      <c r="ABX61" s="248">
        <f>IF(ABX$6=$AAP$5,成绩录入!CJ64,0)</f>
        <v>0</v>
      </c>
      <c r="ABY61" s="248">
        <f>IF(ABY$6=$AAP$5,成绩录入!CK64,0)</f>
        <v>0</v>
      </c>
      <c r="ABZ61" s="248">
        <f>IF(ABZ$6=$AAP$5,成绩录入!CL64,0)</f>
        <v>0</v>
      </c>
      <c r="ACA61" s="248">
        <f>IF(ACA$6=$AAP$5,成绩录入!CM64,0)</f>
        <v>0</v>
      </c>
      <c r="ACB61" s="248">
        <f>IF(ACB$6=$AAP$5,成绩录入!CN64,0)</f>
        <v>0</v>
      </c>
      <c r="ACC61" s="248">
        <f>IF(ACC$6=$AAP$5,成绩录入!CO64,0)</f>
        <v>0</v>
      </c>
      <c r="ACD61" s="248">
        <f>IF(ACD$6=$AAP$5,成绩录入!CP64,0)</f>
        <v>0</v>
      </c>
      <c r="ACE61" s="248">
        <f>IF(ACE$6=$AAP$5,成绩录入!CQ64,0)</f>
        <v>0</v>
      </c>
      <c r="ACF61" s="248">
        <f>IF(ACF$6=$AAP$5,成绩录入!CR64,0)</f>
        <v>0</v>
      </c>
      <c r="ACG61" s="248">
        <f>IF(ACG$6=$AAP$5,成绩录入!CS64,0)</f>
        <v>0</v>
      </c>
      <c r="ACH61" s="248">
        <f>IF(ACH$6=$AAP$5,成绩录入!CT64,0)</f>
        <v>0</v>
      </c>
      <c r="ACI61" s="248">
        <f>IF(ACI$6=$AAP$5,成绩录入!CU64,0)</f>
        <v>0</v>
      </c>
      <c r="ACJ61" s="248">
        <f>IF(ACJ$6=$AAP$5,成绩录入!CV64,0)</f>
        <v>0</v>
      </c>
      <c r="ACK61" s="248">
        <f>IF(ACK$6=$AAP$5,成绩录入!CW64,0)</f>
        <v>0</v>
      </c>
      <c r="ACL61" s="248">
        <f>IF(ACL$6=$AAP$5,成绩录入!CX64,0)</f>
        <v>0</v>
      </c>
      <c r="ACM61" s="248">
        <f>IF(ACM$6=$AAP$5,成绩录入!CY64,0)</f>
        <v>0</v>
      </c>
      <c r="ACN61" s="248">
        <f>IF(ACN$6=$AAP$5,成绩录入!CZ64,0)</f>
        <v>0</v>
      </c>
      <c r="ACO61" s="248">
        <f>IF(ACO$6=$AAP$5,成绩录入!DA64,0)</f>
        <v>0</v>
      </c>
      <c r="ACP61" s="248">
        <f>IF(ACP$6=$AAP$5,成绩录入!DB64,0)</f>
        <v>0</v>
      </c>
      <c r="ACQ61" s="248">
        <f>IF(ACQ$6=$AAP$5,成绩录入!DC64,0)</f>
        <v>0</v>
      </c>
      <c r="ACR61" s="248">
        <f>IF(ACR$6=$AAP$5,成绩录入!DD64,0)</f>
        <v>0</v>
      </c>
      <c r="ACS61" s="248">
        <f>IF(ACS$6=$AAP$5,成绩录入!DE64,0)</f>
        <v>0</v>
      </c>
      <c r="ACT61" s="248">
        <f>IF(ACT$6=$AAP$5,成绩录入!DF64,0)</f>
        <v>0</v>
      </c>
      <c r="ACU61" s="248">
        <f>IF(ACU$6=$AAP$5,成绩录入!DG64,0)</f>
        <v>0</v>
      </c>
      <c r="ACV61" s="248">
        <f>IF(ACV$6=$AAP$5,成绩录入!DH64,0)</f>
        <v>0</v>
      </c>
      <c r="ACW61" s="248">
        <f>IF(ACW$6=$AAP$5,成绩录入!DI64,0)</f>
        <v>0</v>
      </c>
      <c r="ACX61" s="248">
        <f>IF(ACX$6=$AAP$5,成绩录入!DJ64,0)</f>
        <v>0</v>
      </c>
      <c r="ACY61" s="248">
        <f>IF(ACY$6=$AAP$5,成绩录入!DK64,0)</f>
        <v>0</v>
      </c>
      <c r="ACZ61" s="248">
        <f>IF(ACZ$6=$AAP$5,成绩录入!DL64,0)</f>
        <v>0</v>
      </c>
      <c r="ADA61" s="248">
        <f>IF(ADA$6=$AAP$5,成绩录入!DM64,0)</f>
        <v>0</v>
      </c>
      <c r="ADB61" s="248">
        <f>IF(ADB$6=$AAP$5,成绩录入!DN64,0)</f>
        <v>0</v>
      </c>
      <c r="ADC61" s="248">
        <f>IF(ADC$6=$AAP$5,成绩录入!DO64,0)</f>
        <v>0</v>
      </c>
      <c r="ADD61" s="248">
        <f>IF(ADD$6=$AAP$5,成绩录入!DP64,0)</f>
        <v>0</v>
      </c>
      <c r="ADE61" s="248">
        <f>IF(ADE$6=$AAP$5,成绩录入!DQ64,0)</f>
        <v>0</v>
      </c>
      <c r="ADF61" s="248">
        <f>IF(ADF$6=$AAP$5,成绩录入!DR64,0)</f>
        <v>0</v>
      </c>
      <c r="ADG61" s="248">
        <f>IF(ADG$6=$AAP$5,成绩录入!DS64,0)</f>
        <v>0</v>
      </c>
      <c r="ADH61" s="248">
        <f>IF(ADH$6=$AAP$5,成绩录入!DT64,0)</f>
        <v>0</v>
      </c>
      <c r="ADI61" s="248">
        <f>IF(ADI$6=$AAP$5,成绩录入!DU64,0)</f>
        <v>0</v>
      </c>
      <c r="ADJ61" s="248">
        <f>IF(ADJ$6=$AAP$5,成绩录入!DV64,0)</f>
        <v>0</v>
      </c>
      <c r="ADK61" s="248">
        <f>IF(ADK$6=$AAP$5,成绩录入!DW64,0)</f>
        <v>0</v>
      </c>
      <c r="ADL61" s="248">
        <f>IF(ADL$6=$AAP$5,成绩录入!DX64,0)</f>
        <v>0</v>
      </c>
      <c r="ADM61" s="248">
        <f>IF(ADM$6=$AAP$5,成绩录入!DY64,0)</f>
        <v>0</v>
      </c>
      <c r="ADN61" s="248">
        <f>IF(ADN$6=$AAP$5,成绩录入!DZ64,0)</f>
        <v>0</v>
      </c>
      <c r="ADO61" s="248">
        <f>IF(ADO$6=$AAP$5,成绩录入!EA64,0)</f>
        <v>0</v>
      </c>
      <c r="ADP61" s="248">
        <f>IF(ADP$6=$AAP$5,成绩录入!EB64,0)</f>
        <v>0</v>
      </c>
      <c r="ADQ61" s="248">
        <f>IF(ADQ$6=$AAP$5,成绩录入!EC64,0)</f>
        <v>0</v>
      </c>
      <c r="ADR61" s="248">
        <f>IF(ADR$6=$AAP$5,成绩录入!ED64,0)</f>
        <v>0</v>
      </c>
      <c r="ADS61" s="248">
        <f>IF(ADS$6=$AAP$5,成绩录入!EE64,0)</f>
        <v>0</v>
      </c>
      <c r="ADT61" s="248">
        <f>IF(ADT$6=$AAP$5,成绩录入!EF64,0)</f>
        <v>0</v>
      </c>
      <c r="ADU61" s="248">
        <f>IF(ADU$6=$AAP$5,成绩录入!EG64,0)</f>
        <v>0</v>
      </c>
      <c r="ADV61" s="248">
        <f>IF(ADV$6=$AAP$5,成绩录入!EH64,0)</f>
        <v>0</v>
      </c>
      <c r="ADW61" s="248">
        <f>IF(ADW$6=$AAP$5,成绩录入!EI64,0)</f>
        <v>0</v>
      </c>
      <c r="ADX61" s="248">
        <f>IF(ADX$6=$AAP$5,成绩录入!EJ64,0)</f>
        <v>0</v>
      </c>
      <c r="ADY61" s="248">
        <f>IF(ADY$6=$AAP$5,成绩录入!EK64,0)</f>
        <v>0</v>
      </c>
      <c r="ADZ61" s="248">
        <f>IF(ADZ$6=$AAP$5,成绩录入!EL64,0)</f>
        <v>0</v>
      </c>
      <c r="AEA61" s="248">
        <f>IF(AEA$6=$AAP$5,成绩录入!EM64,0)</f>
        <v>0</v>
      </c>
      <c r="AEB61" s="248">
        <f>IF(AEB$6=$AAP$5,成绩录入!EN64,0)</f>
        <v>0</v>
      </c>
      <c r="AEC61" s="248">
        <f>IF(AEC$6=$AAP$5,成绩录入!EO64,0)</f>
        <v>0</v>
      </c>
      <c r="AED61" s="248">
        <f>IF(AED$6=$AAP$5,成绩录入!EP64,0)</f>
        <v>0</v>
      </c>
      <c r="AEE61" s="248">
        <f>IF(AEE$6=$AAP$5,成绩录入!EQ64,0)</f>
        <v>0</v>
      </c>
      <c r="AEF61" s="248">
        <f>IF(AEF$6=$AAP$5,成绩录入!ER64,0)</f>
        <v>0</v>
      </c>
      <c r="AEG61" s="248">
        <f>IF(AEG$6=$AAP$5,成绩录入!ES64,0)</f>
        <v>0</v>
      </c>
      <c r="AEH61" s="248">
        <f>IF(AEH$6=$AAP$5,成绩录入!ET64,0)</f>
        <v>0</v>
      </c>
      <c r="AEI61" s="248">
        <f>IF(AEI$6=$AAP$5,成绩录入!EU64,0)</f>
        <v>0</v>
      </c>
      <c r="AEJ61" s="248">
        <f>IF(AEJ$6=$AAP$5,成绩录入!EV64,0)</f>
        <v>0</v>
      </c>
      <c r="AEK61" s="248">
        <f>IF(AEK$6=$AAP$5,成绩录入!EW64,0)</f>
        <v>0</v>
      </c>
      <c r="AEL61" s="248">
        <f>IF(AEL$6=$AAP$5,成绩录入!EX64,0)</f>
        <v>0</v>
      </c>
      <c r="AEM61" s="218">
        <f t="shared" si="34"/>
        <v>0</v>
      </c>
      <c r="AEN61" s="166"/>
      <c r="AEO61" s="166"/>
      <c r="AEP61" s="247">
        <f>IF(AEP$6=$AEO$5,成绩录入!BC64,0)</f>
        <v>0</v>
      </c>
      <c r="AEQ61" s="248">
        <f>IF(AEQ$6=$AEO$5,成绩录入!BD64,0)</f>
        <v>0</v>
      </c>
      <c r="AER61" s="248">
        <f>IF(AER$6=$AEO$5,成绩录入!BE64,0)</f>
        <v>0</v>
      </c>
      <c r="AES61" s="248">
        <f>IF(AES$6=$AEO$5,成绩录入!BF64,0)</f>
        <v>0</v>
      </c>
      <c r="AET61" s="248">
        <f>IF(AET$6=$AEO$5,成绩录入!BG64,0)</f>
        <v>0</v>
      </c>
      <c r="AEU61" s="248">
        <f>IF(AEU$6=$AEO$5,成绩录入!BH64,0)</f>
        <v>0</v>
      </c>
      <c r="AEV61" s="248">
        <f>IF(AEV$6=$AEO$5,成绩录入!BI64,0)</f>
        <v>0</v>
      </c>
      <c r="AEW61" s="248">
        <f>IF(AEW$6=$AEO$5,成绩录入!BJ64,0)</f>
        <v>0</v>
      </c>
      <c r="AEX61" s="248">
        <f>IF(AEX$6=$AEO$5,成绩录入!BK64,0)</f>
        <v>0</v>
      </c>
      <c r="AEY61" s="248">
        <f>IF(AEY$6=$AEO$5,成绩录入!BL64,0)</f>
        <v>0</v>
      </c>
      <c r="AEZ61" s="248">
        <f>IF(AEZ$6=$AEO$5,成绩录入!BM64,0)</f>
        <v>0</v>
      </c>
      <c r="AFA61" s="248">
        <f>IF(AFA$6=$AEO$5,成绩录入!BN64,0)</f>
        <v>0</v>
      </c>
      <c r="AFB61" s="248">
        <f>IF(AFB$6=$AEO$5,成绩录入!BO64,0)</f>
        <v>0</v>
      </c>
      <c r="AFC61" s="248">
        <f>IF(AFC$6=$AEO$5,成绩录入!BP64,0)</f>
        <v>0</v>
      </c>
      <c r="AFD61" s="248">
        <f>IF(AFD$6=$AEO$5,成绩录入!BQ64,0)</f>
        <v>0</v>
      </c>
      <c r="AFE61" s="248">
        <f>IF(AFE$6=$AEO$5,成绩录入!BR64,0)</f>
        <v>0</v>
      </c>
      <c r="AFF61" s="248">
        <f>IF(AFF$6=$AEO$5,成绩录入!BS64,0)</f>
        <v>0</v>
      </c>
      <c r="AFG61" s="248">
        <f>IF(AFG$6=$AEO$5,成绩录入!BT64,0)</f>
        <v>0</v>
      </c>
      <c r="AFH61" s="248">
        <f>IF(AFH$6=$AEO$5,成绩录入!BU64,0)</f>
        <v>0</v>
      </c>
      <c r="AFI61" s="248">
        <f>IF(AFI$6=$AEO$5,成绩录入!BV64,0)</f>
        <v>0</v>
      </c>
      <c r="AFJ61" s="248">
        <f>IF(AFJ$6=$AEO$5,成绩录入!BW64,0)</f>
        <v>0</v>
      </c>
      <c r="AFK61" s="248">
        <f>IF(AFK$6=$AEO$5,成绩录入!BX64,0)</f>
        <v>0</v>
      </c>
      <c r="AFL61" s="248">
        <f>IF(AFL$6=$AEO$5,成绩录入!BY64,0)</f>
        <v>0</v>
      </c>
      <c r="AFM61" s="248">
        <f>IF(AFM$6=$AEO$5,成绩录入!BZ64,0)</f>
        <v>0</v>
      </c>
      <c r="AFN61" s="248">
        <f>IF(AFN$6=$AEO$5,成绩录入!CA64,0)</f>
        <v>0</v>
      </c>
      <c r="AFO61" s="248">
        <f>IF(AFO$6=$AEO$5,成绩录入!CB64,0)</f>
        <v>0</v>
      </c>
      <c r="AFP61" s="248">
        <f>IF(AFP$6=$AEO$5,成绩录入!CC64,0)</f>
        <v>0</v>
      </c>
      <c r="AFQ61" s="248">
        <f>IF(AFQ$6=$AEO$5,成绩录入!CD64,0)</f>
        <v>0</v>
      </c>
      <c r="AFR61" s="248">
        <f>IF(AFR$6=$AEO$5,成绩录入!CE64,0)</f>
        <v>0</v>
      </c>
      <c r="AFS61" s="248">
        <f>IF(AFS$6=$AEO$5,成绩录入!CF64,0)</f>
        <v>0</v>
      </c>
      <c r="AFT61" s="248">
        <f>IF(AFT$6=$AEO$5,成绩录入!CG64,0)</f>
        <v>0</v>
      </c>
      <c r="AFU61" s="248">
        <f>IF(AFU$6=$AEO$5,成绩录入!CH64,0)</f>
        <v>0</v>
      </c>
      <c r="AFV61" s="248">
        <f>IF(AFV$6=$AEO$5,成绩录入!CI64,0)</f>
        <v>0</v>
      </c>
      <c r="AFW61" s="248">
        <f>IF(AFW$6=$AEO$5,成绩录入!CJ64,0)</f>
        <v>0</v>
      </c>
      <c r="AFX61" s="248">
        <f>IF(AFX$6=$AEO$5,成绩录入!CK64,0)</f>
        <v>0</v>
      </c>
      <c r="AFY61" s="248">
        <f>IF(AFY$6=$AEO$5,成绩录入!CL64,0)</f>
        <v>0</v>
      </c>
      <c r="AFZ61" s="248">
        <f>IF(AFZ$6=$AEO$5,成绩录入!CM64,0)</f>
        <v>0</v>
      </c>
      <c r="AGA61" s="248">
        <f>IF(AGA$6=$AEO$5,成绩录入!CN64,0)</f>
        <v>0</v>
      </c>
      <c r="AGB61" s="248">
        <f>IF(AGB$6=$AEO$5,成绩录入!CO64,0)</f>
        <v>0</v>
      </c>
      <c r="AGC61" s="248">
        <f>IF(AGC$6=$AEO$5,成绩录入!CP64,0)</f>
        <v>0</v>
      </c>
      <c r="AGD61" s="248">
        <f>IF(AGD$6=$AEO$5,成绩录入!CQ64,0)</f>
        <v>0</v>
      </c>
      <c r="AGE61" s="248">
        <f>IF(AGE$6=$AEO$5,成绩录入!CR64,0)</f>
        <v>0</v>
      </c>
      <c r="AGF61" s="248">
        <f>IF(AGF$6=$AEO$5,成绩录入!CS64,0)</f>
        <v>0</v>
      </c>
      <c r="AGG61" s="248">
        <f>IF(AGG$6=$AEO$5,成绩录入!CT64,0)</f>
        <v>0</v>
      </c>
      <c r="AGH61" s="248">
        <f>IF(AGH$6=$AEO$5,成绩录入!CU64,0)</f>
        <v>0</v>
      </c>
      <c r="AGI61" s="248">
        <f>IF(AGI$6=$AEO$5,成绩录入!CV64,0)</f>
        <v>0</v>
      </c>
      <c r="AGJ61" s="248">
        <f>IF(AGJ$6=$AEO$5,成绩录入!CW64,0)</f>
        <v>0</v>
      </c>
      <c r="AGK61" s="248">
        <f>IF(AGK$6=$AEO$5,成绩录入!CX64,0)</f>
        <v>0</v>
      </c>
      <c r="AGL61" s="248">
        <f>IF(AGL$6=$AEO$5,成绩录入!CY64,0)</f>
        <v>0</v>
      </c>
      <c r="AGM61" s="248">
        <f>IF(AGM$6=$AEO$5,成绩录入!CZ64,0)</f>
        <v>0</v>
      </c>
      <c r="AGN61" s="248">
        <f>IF(AGN$6=$AEO$5,成绩录入!DA64,0)</f>
        <v>0</v>
      </c>
      <c r="AGO61" s="248">
        <f>IF(AGO$6=$AEO$5,成绩录入!DB64,0)</f>
        <v>0</v>
      </c>
      <c r="AGP61" s="248">
        <f>IF(AGP$6=$AEO$5,成绩录入!DC64,0)</f>
        <v>0</v>
      </c>
      <c r="AGQ61" s="248">
        <f>IF(AGQ$6=$AEO$5,成绩录入!DD64,0)</f>
        <v>0</v>
      </c>
      <c r="AGR61" s="248">
        <f>IF(AGR$6=$AEO$5,成绩录入!DE64,0)</f>
        <v>0</v>
      </c>
      <c r="AGS61" s="248">
        <f>IF(AGS$6=$AEO$5,成绩录入!DF64,0)</f>
        <v>0</v>
      </c>
      <c r="AGT61" s="248">
        <f>IF(AGT$6=$AEO$5,成绩录入!DG64,0)</f>
        <v>0</v>
      </c>
      <c r="AGU61" s="248">
        <f>IF(AGU$6=$AEO$5,成绩录入!DH64,0)</f>
        <v>0</v>
      </c>
      <c r="AGV61" s="248">
        <f>IF(AGV$6=$AEO$5,成绩录入!DI64,0)</f>
        <v>0</v>
      </c>
      <c r="AGW61" s="248">
        <f>IF(AGW$6=$AEO$5,成绩录入!DJ64,0)</f>
        <v>0</v>
      </c>
      <c r="AGX61" s="248">
        <f>IF(AGX$6=$AEO$5,成绩录入!DK64,0)</f>
        <v>0</v>
      </c>
      <c r="AGY61" s="248">
        <f>IF(AGY$6=$AEO$5,成绩录入!DL64,0)</f>
        <v>0</v>
      </c>
      <c r="AGZ61" s="248">
        <f>IF(AGZ$6=$AEO$5,成绩录入!DM64,0)</f>
        <v>0</v>
      </c>
      <c r="AHA61" s="248">
        <f>IF(AHA$6=$AEO$5,成绩录入!DN64,0)</f>
        <v>0</v>
      </c>
      <c r="AHB61" s="248">
        <f>IF(AHB$6=$AEO$5,成绩录入!DO64,0)</f>
        <v>0</v>
      </c>
      <c r="AHC61" s="248">
        <f>IF(AHC$6=$AEO$5,成绩录入!DP64,0)</f>
        <v>0</v>
      </c>
      <c r="AHD61" s="248">
        <f>IF(AHD$6=$AEO$5,成绩录入!DQ64,0)</f>
        <v>0</v>
      </c>
      <c r="AHE61" s="248">
        <f>IF(AHE$6=$AEO$5,成绩录入!DR64,0)</f>
        <v>0</v>
      </c>
      <c r="AHF61" s="248">
        <f>IF(AHF$6=$AEO$5,成绩录入!DS64,0)</f>
        <v>0</v>
      </c>
      <c r="AHG61" s="248">
        <f>IF(AHG$6=$AEO$5,成绩录入!DT64,0)</f>
        <v>0</v>
      </c>
      <c r="AHH61" s="248">
        <f>IF(AHH$6=$AEO$5,成绩录入!DU64,0)</f>
        <v>0</v>
      </c>
      <c r="AHI61" s="248">
        <f>IF(AHI$6=$AEO$5,成绩录入!DV64,0)</f>
        <v>0</v>
      </c>
      <c r="AHJ61" s="248">
        <f>IF(AHJ$6=$AEO$5,成绩录入!DW64,0)</f>
        <v>0</v>
      </c>
      <c r="AHK61" s="248">
        <f>IF(AHK$6=$AEO$5,成绩录入!DX64,0)</f>
        <v>0</v>
      </c>
      <c r="AHL61" s="248">
        <f>IF(AHL$6=$AEO$5,成绩录入!DY64,0)</f>
        <v>0</v>
      </c>
      <c r="AHM61" s="248">
        <f>IF(AHM$6=$AEO$5,成绩录入!DZ64,0)</f>
        <v>0</v>
      </c>
      <c r="AHN61" s="248">
        <f>IF(AHN$6=$AEO$5,成绩录入!EA64,0)</f>
        <v>0</v>
      </c>
      <c r="AHO61" s="248">
        <f>IF(AHO$6=$AEO$5,成绩录入!EB64,0)</f>
        <v>0</v>
      </c>
      <c r="AHP61" s="248">
        <f>IF(AHP$6=$AEO$5,成绩录入!EC64,0)</f>
        <v>0</v>
      </c>
      <c r="AHQ61" s="248">
        <f>IF(AHQ$6=$AEO$5,成绩录入!ED64,0)</f>
        <v>0</v>
      </c>
      <c r="AHR61" s="248">
        <f>IF(AHR$6=$AEO$5,成绩录入!EE64,0)</f>
        <v>0</v>
      </c>
      <c r="AHS61" s="248">
        <f>IF(AHS$6=$AEO$5,成绩录入!EF64,0)</f>
        <v>0</v>
      </c>
      <c r="AHT61" s="248">
        <f>IF(AHT$6=$AEO$5,成绩录入!EG64,0)</f>
        <v>0</v>
      </c>
      <c r="AHU61" s="248">
        <f>IF(AHU$6=$AEO$5,成绩录入!EH64,0)</f>
        <v>0</v>
      </c>
      <c r="AHV61" s="248">
        <f>IF(AHV$6=$AEO$5,成绩录入!EI64,0)</f>
        <v>0</v>
      </c>
      <c r="AHW61" s="248">
        <f>IF(AHW$6=$AEO$5,成绩录入!EJ64,0)</f>
        <v>0</v>
      </c>
      <c r="AHX61" s="248">
        <f>IF(AHX$6=$AEO$5,成绩录入!EK64,0)</f>
        <v>0</v>
      </c>
      <c r="AHY61" s="248">
        <f>IF(AHY$6=$AEO$5,成绩录入!EL64,0)</f>
        <v>0</v>
      </c>
      <c r="AHZ61" s="248">
        <f>IF(AHZ$6=$AEO$5,成绩录入!EM64,0)</f>
        <v>0</v>
      </c>
      <c r="AIA61" s="248">
        <f>IF(AIA$6=$AEO$5,成绩录入!EN64,0)</f>
        <v>0</v>
      </c>
      <c r="AIB61" s="248">
        <f>IF(AIB$6=$AEO$5,成绩录入!EO64,0)</f>
        <v>0</v>
      </c>
      <c r="AIC61" s="248">
        <f>IF(AIC$6=$AEO$5,成绩录入!EP64,0)</f>
        <v>0</v>
      </c>
      <c r="AID61" s="248">
        <f>IF(AID$6=$AEO$5,成绩录入!EQ64,0)</f>
        <v>0</v>
      </c>
      <c r="AIE61" s="248">
        <f>IF(AIE$6=$AEO$5,成绩录入!ER64,0)</f>
        <v>0</v>
      </c>
      <c r="AIF61" s="248">
        <f>IF(AIF$6=$AEO$5,成绩录入!ES64,0)</f>
        <v>0</v>
      </c>
      <c r="AIG61" s="248">
        <f>IF(AIG$6=$AEO$5,成绩录入!ET64,0)</f>
        <v>0</v>
      </c>
      <c r="AIH61" s="248">
        <f>IF(AIH$6=$AEO$5,成绩录入!EU64,0)</f>
        <v>0</v>
      </c>
      <c r="AII61" s="248">
        <f>IF(AII$6=$AEO$5,成绩录入!EV64,0)</f>
        <v>0</v>
      </c>
      <c r="AIJ61" s="248">
        <f>IF(AIJ$6=$AEO$5,成绩录入!EW64,0)</f>
        <v>0</v>
      </c>
      <c r="AIK61" s="248">
        <f>IF(AIK$6=$AEO$5,成绩录入!EX64,0)</f>
        <v>0</v>
      </c>
      <c r="AIL61" s="218">
        <f t="shared" si="35"/>
        <v>0</v>
      </c>
      <c r="AIN61" s="214" t="str">
        <f>初始录入!A66</f>
        <v/>
      </c>
      <c r="AIO61" s="215">
        <f>初始录入!B66</f>
        <v>0</v>
      </c>
      <c r="AIP61" s="216">
        <f>初始录入!C66</f>
        <v>0</v>
      </c>
      <c r="AIQ61" s="314">
        <f>IF(平时!D59&lt;&gt;"",平时!D59,0)</f>
        <v>0</v>
      </c>
      <c r="AIR61" s="324" t="str">
        <f t="shared" si="89"/>
        <v/>
      </c>
      <c r="AIS61" s="314">
        <f>IF(过程!D59&lt;&gt;"",过程!D59,0)</f>
        <v>0</v>
      </c>
      <c r="AIT61" s="324" t="str">
        <f t="shared" si="90"/>
        <v/>
      </c>
      <c r="AIU61" s="216">
        <f>IF(期末!D59&lt;&gt;"",期末!D59,0)</f>
        <v>0</v>
      </c>
      <c r="AIV61" s="324" t="str">
        <f t="shared" si="91"/>
        <v/>
      </c>
      <c r="AIW61" s="325">
        <f t="shared" si="92"/>
        <v>0</v>
      </c>
      <c r="AIX61" s="314">
        <f>IF(平时!E59&lt;&gt;"",平时!E59,0)</f>
        <v>0</v>
      </c>
      <c r="AIY61" s="324" t="str">
        <f t="shared" si="93"/>
        <v/>
      </c>
      <c r="AIZ61" s="314">
        <f>IF(过程!E59&lt;&gt;"",过程!E59,0)</f>
        <v>0</v>
      </c>
      <c r="AJA61" s="324" t="str">
        <f t="shared" si="94"/>
        <v/>
      </c>
      <c r="AJB61" s="216">
        <f>IF(期末!E59&lt;&gt;"",期末!E59,0)</f>
        <v>0</v>
      </c>
      <c r="AJC61" s="324" t="str">
        <f t="shared" si="95"/>
        <v/>
      </c>
      <c r="AJD61" s="325">
        <f t="shared" si="96"/>
        <v>0</v>
      </c>
      <c r="AJE61" s="314">
        <f>IF(平时!F59&lt;&gt;"",平时!F59,0)</f>
        <v>0</v>
      </c>
      <c r="AJF61" s="324" t="str">
        <f t="shared" si="97"/>
        <v/>
      </c>
      <c r="AJG61" s="314">
        <f>IF(过程!F59&lt;&gt;"",过程!F59,0)</f>
        <v>0</v>
      </c>
      <c r="AJH61" s="324" t="str">
        <f t="shared" si="98"/>
        <v/>
      </c>
      <c r="AJI61" s="216">
        <f>IF(期末!F59&lt;&gt;"",期末!F59,0)</f>
        <v>0</v>
      </c>
      <c r="AJJ61" s="324" t="str">
        <f t="shared" si="99"/>
        <v/>
      </c>
      <c r="AJK61" s="325">
        <f t="shared" si="100"/>
        <v>0</v>
      </c>
      <c r="AJL61" s="314">
        <f>IF(平时!G59&lt;&gt;"",平时!G59,0)</f>
        <v>0</v>
      </c>
      <c r="AJM61" s="324" t="str">
        <f t="shared" si="101"/>
        <v/>
      </c>
      <c r="AJN61" s="314">
        <f>IF(过程!G59&lt;&gt;"",过程!G59,0)</f>
        <v>0</v>
      </c>
      <c r="AJO61" s="324" t="str">
        <f t="shared" si="102"/>
        <v/>
      </c>
      <c r="AJP61" s="216">
        <f>IF(期末!G59&lt;&gt;"",期末!G59,0)</f>
        <v>0</v>
      </c>
      <c r="AJQ61" s="324" t="str">
        <f t="shared" si="103"/>
        <v/>
      </c>
      <c r="AJR61" s="325">
        <f t="shared" si="104"/>
        <v>0</v>
      </c>
      <c r="AJS61" s="314">
        <f>IF(平时!H59&lt;&gt;"",平时!H59,0)</f>
        <v>0</v>
      </c>
      <c r="AJT61" s="324" t="str">
        <f t="shared" si="105"/>
        <v/>
      </c>
      <c r="AJU61" s="314">
        <f>IF(过程!H59&lt;&gt;"",过程!H59,0)</f>
        <v>0</v>
      </c>
      <c r="AJV61" s="324" t="str">
        <f t="shared" si="106"/>
        <v/>
      </c>
      <c r="AJW61" s="216">
        <f>IF(期末!H59&lt;&gt;"",期末!H59,0)</f>
        <v>0</v>
      </c>
      <c r="AJX61" s="324" t="str">
        <f t="shared" si="107"/>
        <v/>
      </c>
      <c r="AJY61" s="326">
        <f t="shared" si="108"/>
        <v>0</v>
      </c>
      <c r="AKA61" s="216" t="str">
        <f>初始录入!A66</f>
        <v/>
      </c>
      <c r="AKB61" s="216">
        <f>初始录入!B66</f>
        <v>0</v>
      </c>
      <c r="AKC61" s="216">
        <f>初始录入!C66</f>
        <v>0</v>
      </c>
      <c r="AKD61" s="327" t="str">
        <f>IF(初始录入!$E66=初始录入!$K$2,达成度!$D74,"")</f>
        <v/>
      </c>
      <c r="AKE61" s="327" t="str">
        <f>IF(初始录入!$E66=初始录入!$K$3,达成度!D74,"")</f>
        <v/>
      </c>
      <c r="AKF61" s="216" t="str">
        <f>IF(初始录入!$E66=初始录入!$K$4,达成度!D74,"")</f>
        <v/>
      </c>
      <c r="AKG61" s="216" t="str">
        <f>IF(初始录入!$E66=初始录入!$K$5,达成度!D74,"")</f>
        <v/>
      </c>
      <c r="AKH61" s="327" t="str">
        <f>IF(初始录入!$E66=初始录入!$K$2,达成度!E74,"")</f>
        <v/>
      </c>
      <c r="AKI61" s="327" t="str">
        <f>IF(初始录入!$E66=初始录入!$K$3,达成度!E74,"")</f>
        <v/>
      </c>
      <c r="AKJ61" s="216" t="str">
        <f>IF(初始录入!$E66=初始录入!$K$4,达成度!E74,"")</f>
        <v/>
      </c>
      <c r="AKK61" s="216" t="str">
        <f>IF(初始录入!$E66=初始录入!$K$5,达成度!E74,"")</f>
        <v/>
      </c>
      <c r="AKL61" s="327" t="str">
        <f>IF(初始录入!$E66=初始录入!$K$2,达成度!F74,"")</f>
        <v/>
      </c>
      <c r="AKM61" s="327" t="str">
        <f>IF(初始录入!$E66=初始录入!$K$3,达成度!F74,"")</f>
        <v/>
      </c>
      <c r="AKN61" s="216" t="str">
        <f>IF(初始录入!$E66=初始录入!$K$4,达成度!F74,"")</f>
        <v/>
      </c>
      <c r="AKO61" s="216" t="str">
        <f>IF(初始录入!$E66=初始录入!$K$5,达成度!F74,"")</f>
        <v/>
      </c>
      <c r="AKP61" s="327" t="str">
        <f>IF(初始录入!$E66=初始录入!$K$2,达成度!H74,"")</f>
        <v/>
      </c>
      <c r="AKQ61" s="327" t="str">
        <f>IF(初始录入!$E66=初始录入!$K$3,达成度!H74,"")</f>
        <v/>
      </c>
      <c r="AKR61" s="216" t="str">
        <f>IF(初始录入!$E66=初始录入!$K$4,达成度!H74,"")</f>
        <v/>
      </c>
      <c r="AKS61" s="216" t="str">
        <f>IF(初始录入!$E66=初始录入!$K$5,达成度!H74,"")</f>
        <v/>
      </c>
      <c r="AKT61" s="327" t="str">
        <f>IF(初始录入!$E66=初始录入!$K$2,达成度!I74,"")</f>
        <v/>
      </c>
      <c r="AKU61" s="327" t="str">
        <f>IF(初始录入!$E66=初始录入!$K$3,达成度!I74,"")</f>
        <v/>
      </c>
      <c r="AKV61" s="216" t="str">
        <f>IF(初始录入!$E66=初始录入!$K$4,达成度!I74,"")</f>
        <v/>
      </c>
      <c r="AKW61" s="216" t="str">
        <f>IF(初始录入!$E66=初始录入!$K$5,达成度!I74,"")</f>
        <v/>
      </c>
      <c r="AKX61" s="327" t="str">
        <f>IF(初始录入!$E66=初始录入!$K$2,达成度!J74,"")</f>
        <v/>
      </c>
      <c r="AKY61" s="327" t="str">
        <f>IF(初始录入!$E66=初始录入!$K$3,达成度!J74,"")</f>
        <v/>
      </c>
      <c r="AKZ61" s="216" t="str">
        <f>IF(初始录入!$E66=初始录入!$K$4,达成度!J74,"")</f>
        <v/>
      </c>
      <c r="ALA61" s="216" t="str">
        <f>IF(初始录入!$E66=初始录入!$K$5,达成度!J74,"")</f>
        <v/>
      </c>
      <c r="ALB61" s="327" t="str">
        <f>IF(初始录入!$E66=初始录入!$K$2,达成度!L74,"")</f>
        <v/>
      </c>
      <c r="ALC61" s="327" t="str">
        <f>IF(初始录入!$E66=初始录入!$K$3,达成度!L74,"")</f>
        <v/>
      </c>
      <c r="ALD61" s="216" t="str">
        <f>IF(初始录入!$E66=初始录入!$K$4,达成度!L74,"")</f>
        <v/>
      </c>
      <c r="ALE61" s="216" t="str">
        <f>IF(初始录入!$E66=初始录入!$K$5,达成度!L74,"")</f>
        <v/>
      </c>
      <c r="ALF61" s="327" t="str">
        <f>IF(初始录入!$E66=初始录入!$K$2,达成度!M74,"")</f>
        <v/>
      </c>
      <c r="ALG61" s="327" t="str">
        <f>IF(初始录入!$E66=初始录入!$K$3,达成度!M74,"")</f>
        <v/>
      </c>
      <c r="ALH61" s="216" t="str">
        <f>IF(初始录入!$E66=初始录入!$K$4,达成度!M74,"")</f>
        <v/>
      </c>
      <c r="ALI61" s="216" t="str">
        <f>IF(初始录入!$E66=初始录入!$K$5,达成度!M74,"")</f>
        <v/>
      </c>
      <c r="ALJ61" s="327" t="str">
        <f>IF(初始录入!$E66=初始录入!$K$2,达成度!N74,"")</f>
        <v/>
      </c>
      <c r="ALK61" s="327" t="str">
        <f>IF(初始录入!$E66=初始录入!$K$3,达成度!N74,"")</f>
        <v/>
      </c>
      <c r="ALL61" s="216" t="str">
        <f>IF(初始录入!$E66=初始录入!$K$4,达成度!N74,"")</f>
        <v/>
      </c>
      <c r="ALM61" s="216" t="str">
        <f>IF(初始录入!$E66=初始录入!$K$5,达成度!N74,"")</f>
        <v/>
      </c>
      <c r="ALN61" s="327" t="str">
        <f>IF(初始录入!$E66=初始录入!$K$2,达成度!P74,"")</f>
        <v/>
      </c>
      <c r="ALO61" s="327" t="str">
        <f>IF(初始录入!$E66=初始录入!$K$3,达成度!P74,"")</f>
        <v/>
      </c>
      <c r="ALP61" s="216" t="str">
        <f>IF(初始录入!$E66=初始录入!$K$4,达成度!P74,"")</f>
        <v/>
      </c>
      <c r="ALQ61" s="216" t="str">
        <f>IF(初始录入!$E66=初始录入!$K$5,达成度!P74,"")</f>
        <v/>
      </c>
      <c r="ALR61" s="327" t="str">
        <f>IF(初始录入!$E66=初始录入!$K$2,达成度!Q74,"")</f>
        <v/>
      </c>
      <c r="ALS61" s="327" t="str">
        <f>IF(初始录入!$E66=初始录入!$K$3,达成度!Q74,"")</f>
        <v/>
      </c>
      <c r="ALT61" s="216" t="str">
        <f>IF(初始录入!$E66=初始录入!$K$4,达成度!Q74,"")</f>
        <v/>
      </c>
      <c r="ALU61" s="216" t="str">
        <f>IF(初始录入!$E66=初始录入!$K$5,达成度!Q74,"")</f>
        <v/>
      </c>
      <c r="ALV61" s="327" t="str">
        <f>IF(初始录入!$E66=初始录入!$K$2,达成度!R74,"")</f>
        <v/>
      </c>
      <c r="ALW61" s="327" t="str">
        <f>IF(初始录入!$E66=初始录入!$K$3,达成度!R74,"")</f>
        <v/>
      </c>
      <c r="ALX61" s="216" t="str">
        <f>IF(初始录入!$E66=初始录入!$K$4,达成度!R74,"")</f>
        <v/>
      </c>
      <c r="ALY61" s="216"/>
      <c r="ALZ61" s="327" t="str">
        <f>IF(初始录入!$E66=初始录入!$K$2,达成度!T74,"")</f>
        <v/>
      </c>
      <c r="AMA61" s="327" t="str">
        <f>IF(初始录入!$E66=初始录入!$K$3,达成度!T74,"")</f>
        <v/>
      </c>
      <c r="AMB61" s="216" t="str">
        <f>IF(初始录入!$E66=初始录入!$K$4,达成度!T74,"")</f>
        <v/>
      </c>
      <c r="AMC61" s="216" t="str">
        <f>IF(初始录入!$E66=初始录入!$K$5,达成度!T74,"")</f>
        <v/>
      </c>
      <c r="AMD61" s="327" t="str">
        <f>IF(初始录入!$E66=初始录入!$K$2,达成度!U74,"")</f>
        <v/>
      </c>
      <c r="AME61" s="327" t="str">
        <f>IF(初始录入!$E66=初始录入!$K$3,达成度!U74,"")</f>
        <v/>
      </c>
      <c r="AMF61" s="216" t="str">
        <f>IF(初始录入!$E66=初始录入!$K$4,达成度!U74,"")</f>
        <v/>
      </c>
      <c r="AMG61" s="216" t="str">
        <f>IF(初始录入!$E66=初始录入!$K$5,达成度!U74,"")</f>
        <v/>
      </c>
      <c r="AMH61" s="327" t="str">
        <f>IF(初始录入!$E66=初始录入!$K$2,达成度!V74,"")</f>
        <v/>
      </c>
      <c r="AMI61" s="327" t="str">
        <f>IF(初始录入!$E66=初始录入!$K$3,达成度!V74,"")</f>
        <v/>
      </c>
      <c r="AMJ61" s="216" t="str">
        <f>IF(初始录入!$E66=初始录入!$K$4,达成度!W74,"")</f>
        <v/>
      </c>
      <c r="AMK61" s="216" t="str">
        <f>IF(初始录入!$E66=初始录入!$K$5,达成度!W74,"")</f>
        <v/>
      </c>
      <c r="AMM61" s="215">
        <f t="shared" si="114"/>
        <v>54</v>
      </c>
      <c r="AMN61" s="222" t="str">
        <f t="shared" si="109"/>
        <v/>
      </c>
      <c r="AMO61" s="325" t="str">
        <f>IF($AMM61&lt;=$H$7,INDEX(达成度!$G$21:$G$170,$AMM61,1),"")</f>
        <v/>
      </c>
      <c r="AMP61" s="325" t="str">
        <f>IF($AMM61&lt;=$H$7,INDEX(达成度!$K$21:$K$170,$AMM61,1),"")</f>
        <v/>
      </c>
      <c r="AMQ61" s="325" t="str">
        <f>IF($AMM61&lt;=$H$7,INDEX(达成度!$O$21:$O$170,$AMM61,1),"")</f>
        <v/>
      </c>
      <c r="AMR61" s="325" t="str">
        <f>IF($AMM61&lt;=$H$7,INDEX(达成度!$S$21:$S$170,$AMM61,1),"")</f>
        <v/>
      </c>
      <c r="AMS61" s="326" t="str">
        <f>IF($AMM61&lt;=$H$7,INDEX(达成度!$W$21:$W$170,$AMM61,1),"")</f>
        <v/>
      </c>
      <c r="AMT61" s="328"/>
      <c r="AMU61" s="336"/>
      <c r="AMV61" s="222" t="str">
        <f t="shared" si="110"/>
        <v/>
      </c>
      <c r="AMW61" s="325" t="str">
        <f>IF($AMM61&lt;=$I$7,INDEX(达成度!$G$21:$G$170,$AMM61+$H$7,1),"")</f>
        <v/>
      </c>
      <c r="AMX61" s="325" t="str">
        <f>IF($AMM61&lt;=$I$7,INDEX(达成度!$K$21:$K$170,$AMM61+$H$7,1),"")</f>
        <v/>
      </c>
      <c r="AMY61" s="325" t="str">
        <f>IF($AMM61&lt;=$I$7,INDEX(达成度!$O$21:$O$170,$AMM61+$H$7,1),"")</f>
        <v/>
      </c>
      <c r="AMZ61" s="325" t="str">
        <f>IF($AMM61&lt;=$I$7,INDEX(达成度!$S$21:$S$170,$AMM61+$H$7,1),"")</f>
        <v/>
      </c>
      <c r="ANA61" s="326" t="str">
        <f>IF($AMM61&lt;=$I$7,INDEX(达成度!$W$21:$W$170,$AMM61+$H$7,1),"")</f>
        <v/>
      </c>
      <c r="ANB61" s="206"/>
      <c r="ANC61" s="215"/>
      <c r="AND61" s="216" t="str">
        <f t="shared" si="111"/>
        <v/>
      </c>
      <c r="ANE61" s="325" t="str">
        <f>IF($AMM61&lt;=$J$7,INDEX(达成度!$G$21:$G$170,$AMM61+$H$7+$I$7,1),"")</f>
        <v/>
      </c>
      <c r="ANF61" s="325" t="str">
        <f>IF($AMM61&lt;=$J$7,INDEX(达成度!$K$21:$K$170,$AMM61+$H$7+$I$7,1),"")</f>
        <v/>
      </c>
      <c r="ANG61" s="325" t="str">
        <f>IF($AMM61&lt;=$J$7,INDEX(达成度!$O$21:$O$170,$AMM61+$H$7+$I$7,1),"")</f>
        <v/>
      </c>
      <c r="ANH61" s="325" t="str">
        <f>IF($AMM61&lt;=$J$7,INDEX(达成度!$S$21:$S$170,$AMM61+$H$7+$I$7,1),"")</f>
        <v/>
      </c>
      <c r="ANI61" s="326" t="str">
        <f>IF($AMM61&lt;=$J$7,INDEX(达成度!$W$21:$W$170,$AMM61+$H$7+$I$7,1),"")</f>
        <v/>
      </c>
      <c r="ANK61" s="215"/>
      <c r="ANL61" s="216" t="str">
        <f t="shared" si="112"/>
        <v/>
      </c>
      <c r="ANM61" s="325" t="str">
        <f>IF($AMM61&lt;=$K$7,INDEX(达成度!$G$21:$G$170,$AMM61+$H$7+$I$7+$J$7,1),"")</f>
        <v/>
      </c>
      <c r="ANN61" s="325" t="str">
        <f>IF($AMM61&lt;=$K$7,INDEX(达成度!$K$21:$K$170,$AMM61+$H$7+$I$7+$J$7,1),"")</f>
        <v/>
      </c>
      <c r="ANO61" s="325" t="str">
        <f>IF($AMM61&lt;=$K$7,INDEX(达成度!$O$21:$O$170,$AMM61+$H$7+$I$7+$J$7,1),"")</f>
        <v/>
      </c>
      <c r="ANP61" s="325" t="str">
        <f>IF($AMM61&lt;=$K$7,INDEX(达成度!$S$21:$S$170,$AMM61+$H$7+$I$7+$J$7,1),"")</f>
        <v/>
      </c>
      <c r="ANQ61" s="326" t="str">
        <f>IF($AMM61&lt;=$K$7,INDEX(达成度!$W$21:$W$170,$AMM61+$H$7+$I$7+$J$7,1),"")</f>
        <v/>
      </c>
    </row>
    <row r="62" ht="18" customHeight="1" spans="1:1024 1025:1057">
      <c r="A62" s="215" t="str">
        <f>初始录入!A67</f>
        <v/>
      </c>
      <c r="B62" s="216" t="str">
        <f>IF(初始录入!B67&lt;&gt;"",初始录入!B67,"")</f>
        <v/>
      </c>
      <c r="C62" s="216" t="str">
        <f>IF(初始录入!C67&lt;&gt;"",初始录入!C67,"")</f>
        <v/>
      </c>
      <c r="D62" s="216" t="str">
        <f>IF(初始录入!D67&lt;&gt;"",初始录入!D67,"")</f>
        <v/>
      </c>
      <c r="E62" s="218" t="str">
        <f>IF(初始录入!E67&lt;&gt;"",初始录入!E67,"")</f>
        <v/>
      </c>
      <c r="G62" s="330"/>
      <c r="H62" s="295">
        <f>IF(初始录入!E67=H$6,1,0)</f>
        <v>0</v>
      </c>
      <c r="I62" s="295">
        <f>IF(初始录入!E67=I$6,1,0)</f>
        <v>0</v>
      </c>
      <c r="J62" s="295">
        <f>IF(初始录入!E67=J$6,1,0)</f>
        <v>0</v>
      </c>
      <c r="K62" s="321">
        <f>IF(初始录入!E67=K$6,1,0)</f>
        <v>0</v>
      </c>
      <c r="L62" s="28"/>
      <c r="M62" s="282" t="s">
        <v>207</v>
      </c>
      <c r="N62" s="295">
        <f>成绩录入!BF1</f>
        <v>0</v>
      </c>
      <c r="O62" s="295"/>
      <c r="P62" s="295"/>
      <c r="Q62" s="295"/>
      <c r="R62" s="295"/>
      <c r="S62" s="295"/>
      <c r="T62" s="295"/>
      <c r="U62" s="295"/>
      <c r="V62" s="352"/>
      <c r="W62" s="323"/>
      <c r="X62" s="28"/>
      <c r="Y62" s="294">
        <v>100</v>
      </c>
      <c r="Z62" s="295">
        <f>成绩录入!$F$7</f>
        <v>0</v>
      </c>
      <c r="AA62" s="295">
        <f>成绩录入!F65</f>
        <v>0</v>
      </c>
      <c r="AB62" s="296">
        <f>IF(初始录入!$M$7&lt;&gt;"",IF(成绩录入!$F$7&lt;&gt;"",IF(初始录入!$P$7="次数",AA62/Z62*Y62,成绩录入!F65),0),0)</f>
        <v>0</v>
      </c>
      <c r="AC62" s="297">
        <f t="shared" si="161"/>
        <v>0</v>
      </c>
      <c r="AD62" s="297">
        <f t="shared" si="162"/>
        <v>0</v>
      </c>
      <c r="AE62" s="297">
        <f t="shared" si="163"/>
        <v>0</v>
      </c>
      <c r="AF62" s="297">
        <f t="shared" si="164"/>
        <v>0</v>
      </c>
      <c r="AG62" s="297">
        <f t="shared" si="165"/>
        <v>0</v>
      </c>
      <c r="AH62" s="298">
        <f t="shared" si="37"/>
        <v>0</v>
      </c>
      <c r="AI62" s="28"/>
      <c r="AJ62" s="260">
        <f>成绩录入!I65</f>
        <v>0</v>
      </c>
      <c r="AK62" s="248">
        <f>成绩录入!J65</f>
        <v>0</v>
      </c>
      <c r="AL62" s="248">
        <f>成绩录入!K65</f>
        <v>0</v>
      </c>
      <c r="AM62" s="248">
        <f>成绩录入!L65</f>
        <v>0</v>
      </c>
      <c r="AN62" s="248">
        <f>成绩录入!M65</f>
        <v>0</v>
      </c>
      <c r="AO62" s="298">
        <f t="shared" si="38"/>
        <v>0</v>
      </c>
      <c r="AP62" s="299"/>
      <c r="AQ62" s="260">
        <f>成绩录入!I65</f>
        <v>0</v>
      </c>
      <c r="AR62" s="248">
        <f>成绩录入!J65</f>
        <v>0</v>
      </c>
      <c r="AS62" s="248">
        <f>成绩录入!K65</f>
        <v>0</v>
      </c>
      <c r="AT62" s="248">
        <f>成绩录入!L65</f>
        <v>0</v>
      </c>
      <c r="AU62" s="248">
        <f>成绩录入!M65</f>
        <v>0</v>
      </c>
      <c r="AV62" s="298">
        <f t="shared" si="39"/>
        <v>0</v>
      </c>
      <c r="AW62" s="299"/>
      <c r="AX62" s="260">
        <f>成绩录入!I65</f>
        <v>0</v>
      </c>
      <c r="AY62" s="248">
        <f>成绩录入!J65</f>
        <v>0</v>
      </c>
      <c r="AZ62" s="248">
        <f>成绩录入!K65</f>
        <v>0</v>
      </c>
      <c r="BA62" s="248">
        <f>成绩录入!L65</f>
        <v>0</v>
      </c>
      <c r="BB62" s="248">
        <f>成绩录入!M65</f>
        <v>0</v>
      </c>
      <c r="BC62" s="298">
        <f t="shared" si="40"/>
        <v>0</v>
      </c>
      <c r="BD62" s="299"/>
      <c r="BE62" s="260">
        <f>成绩录入!I65</f>
        <v>0</v>
      </c>
      <c r="BF62" s="248">
        <f>成绩录入!J65</f>
        <v>0</v>
      </c>
      <c r="BG62" s="248">
        <f>成绩录入!K65</f>
        <v>0</v>
      </c>
      <c r="BH62" s="248">
        <f>成绩录入!L65</f>
        <v>0</v>
      </c>
      <c r="BI62" s="248">
        <f>成绩录入!M65</f>
        <v>0</v>
      </c>
      <c r="BJ62" s="298">
        <f t="shared" si="41"/>
        <v>0</v>
      </c>
      <c r="BK62" s="299"/>
      <c r="BL62" s="260">
        <f>成绩录入!I65</f>
        <v>0</v>
      </c>
      <c r="BM62" s="248">
        <f>成绩录入!J65</f>
        <v>0</v>
      </c>
      <c r="BN62" s="248">
        <f>成绩录入!K65</f>
        <v>0</v>
      </c>
      <c r="BO62" s="248">
        <f>成绩录入!L65</f>
        <v>0</v>
      </c>
      <c r="BP62" s="248">
        <f>成绩录入!M65</f>
        <v>0</v>
      </c>
      <c r="BQ62" s="298">
        <f t="shared" si="42"/>
        <v>0</v>
      </c>
      <c r="BR62" s="300"/>
      <c r="BS62" s="260">
        <f>成绩录入!P65</f>
        <v>0</v>
      </c>
      <c r="BT62" s="248">
        <f>成绩录入!Q65</f>
        <v>0</v>
      </c>
      <c r="BU62" s="248">
        <f>成绩录入!R65</f>
        <v>0</v>
      </c>
      <c r="BV62" s="248">
        <f>成绩录入!S65</f>
        <v>0</v>
      </c>
      <c r="BW62" s="248">
        <f>成绩录入!T65</f>
        <v>0</v>
      </c>
      <c r="BX62" s="248">
        <f>成绩录入!U65</f>
        <v>0</v>
      </c>
      <c r="BY62" s="248">
        <f>成绩录入!V65</f>
        <v>0</v>
      </c>
      <c r="BZ62" s="248">
        <f>成绩录入!W65</f>
        <v>0</v>
      </c>
      <c r="CA62" s="248">
        <f>成绩录入!X65</f>
        <v>0</v>
      </c>
      <c r="CB62" s="248">
        <f>成绩录入!Y65</f>
        <v>0</v>
      </c>
      <c r="CC62" s="298">
        <f t="shared" si="43"/>
        <v>0</v>
      </c>
      <c r="CD62" s="299"/>
      <c r="CE62" s="260">
        <f>成绩录入!P65</f>
        <v>0</v>
      </c>
      <c r="CF62" s="248">
        <f>成绩录入!Q65</f>
        <v>0</v>
      </c>
      <c r="CG62" s="248">
        <f>成绩录入!R65</f>
        <v>0</v>
      </c>
      <c r="CH62" s="248">
        <f>成绩录入!S65</f>
        <v>0</v>
      </c>
      <c r="CI62" s="248">
        <f>成绩录入!T65</f>
        <v>0</v>
      </c>
      <c r="CJ62" s="248">
        <f>成绩录入!U65</f>
        <v>0</v>
      </c>
      <c r="CK62" s="248">
        <f>成绩录入!V65</f>
        <v>0</v>
      </c>
      <c r="CL62" s="248">
        <f>成绩录入!W65</f>
        <v>0</v>
      </c>
      <c r="CM62" s="248">
        <f>成绩录入!X65</f>
        <v>0</v>
      </c>
      <c r="CN62" s="248">
        <f>成绩录入!Y65</f>
        <v>0</v>
      </c>
      <c r="CO62" s="298">
        <f t="shared" si="44"/>
        <v>0</v>
      </c>
      <c r="CP62" s="299"/>
      <c r="CQ62" s="260">
        <f>成绩录入!P65</f>
        <v>0</v>
      </c>
      <c r="CR62" s="248">
        <f>成绩录入!Q65</f>
        <v>0</v>
      </c>
      <c r="CS62" s="248">
        <f>成绩录入!R65</f>
        <v>0</v>
      </c>
      <c r="CT62" s="248">
        <f>成绩录入!S65</f>
        <v>0</v>
      </c>
      <c r="CU62" s="248">
        <f>成绩录入!T65</f>
        <v>0</v>
      </c>
      <c r="CV62" s="248">
        <f>成绩录入!U65</f>
        <v>0</v>
      </c>
      <c r="CW62" s="248">
        <f>成绩录入!V65</f>
        <v>0</v>
      </c>
      <c r="CX62" s="248">
        <f>成绩录入!W65</f>
        <v>0</v>
      </c>
      <c r="CY62" s="248">
        <f>成绩录入!X65</f>
        <v>0</v>
      </c>
      <c r="CZ62" s="248">
        <f>成绩录入!Y65</f>
        <v>0</v>
      </c>
      <c r="DA62" s="298">
        <f t="shared" si="45"/>
        <v>0</v>
      </c>
      <c r="DB62" s="299"/>
      <c r="DC62" s="260">
        <f>成绩录入!P65</f>
        <v>0</v>
      </c>
      <c r="DD62" s="248">
        <f>成绩录入!Q65</f>
        <v>0</v>
      </c>
      <c r="DE62" s="248">
        <f>成绩录入!R65</f>
        <v>0</v>
      </c>
      <c r="DF62" s="248">
        <f>成绩录入!S65</f>
        <v>0</v>
      </c>
      <c r="DG62" s="248">
        <f>成绩录入!T65</f>
        <v>0</v>
      </c>
      <c r="DH62" s="248">
        <f>成绩录入!U65</f>
        <v>0</v>
      </c>
      <c r="DI62" s="248">
        <f>成绩录入!V65</f>
        <v>0</v>
      </c>
      <c r="DJ62" s="248">
        <f>成绩录入!W65</f>
        <v>0</v>
      </c>
      <c r="DK62" s="248">
        <f>成绩录入!X65</f>
        <v>0</v>
      </c>
      <c r="DL62" s="248">
        <f>成绩录入!Y65</f>
        <v>0</v>
      </c>
      <c r="DM62" s="298">
        <f t="shared" si="46"/>
        <v>0</v>
      </c>
      <c r="DN62" s="299"/>
      <c r="DO62" s="260">
        <f>成绩录入!P65</f>
        <v>0</v>
      </c>
      <c r="DP62" s="248">
        <f>成绩录入!Q65</f>
        <v>0</v>
      </c>
      <c r="DQ62" s="248">
        <f>成绩录入!R65</f>
        <v>0</v>
      </c>
      <c r="DR62" s="248">
        <f>成绩录入!S65</f>
        <v>0</v>
      </c>
      <c r="DS62" s="248">
        <f>成绩录入!T65</f>
        <v>0</v>
      </c>
      <c r="DT62" s="248">
        <f>成绩录入!U65</f>
        <v>0</v>
      </c>
      <c r="DU62" s="248">
        <f>成绩录入!V65</f>
        <v>0</v>
      </c>
      <c r="DV62" s="248">
        <f>成绩录入!W65</f>
        <v>0</v>
      </c>
      <c r="DW62" s="248">
        <f>成绩录入!X65</f>
        <v>0</v>
      </c>
      <c r="DX62" s="248">
        <f>成绩录入!Y65</f>
        <v>0</v>
      </c>
      <c r="DY62" s="298">
        <f t="shared" si="47"/>
        <v>0</v>
      </c>
      <c r="DZ62" s="299"/>
      <c r="EA62" s="301" t="e">
        <f t="shared" si="48"/>
        <v>#DIV/0!</v>
      </c>
      <c r="EB62" s="297" t="e">
        <f t="shared" si="49"/>
        <v>#DIV/0!</v>
      </c>
      <c r="EC62" s="297" t="e">
        <f t="shared" si="50"/>
        <v>#DIV/0!</v>
      </c>
      <c r="ED62" s="297" t="e">
        <f t="shared" si="51"/>
        <v>#DIV/0!</v>
      </c>
      <c r="EE62" s="297" t="e">
        <f t="shared" si="52"/>
        <v>#DIV/0!</v>
      </c>
      <c r="EF62" s="302" t="e">
        <f t="shared" si="53"/>
        <v>#DIV/0!</v>
      </c>
      <c r="EG62" s="303"/>
      <c r="EH62" s="304">
        <f t="shared" si="54"/>
        <v>0</v>
      </c>
      <c r="EI62" s="296">
        <f>成绩录入!I65</f>
        <v>0</v>
      </c>
      <c r="EJ62" s="296">
        <f>成绩录入!J65</f>
        <v>0</v>
      </c>
      <c r="EK62" s="296">
        <f>成绩录入!K65</f>
        <v>0</v>
      </c>
      <c r="EL62" s="296">
        <f>成绩录入!L65</f>
        <v>0</v>
      </c>
      <c r="EM62" s="296">
        <f>成绩录入!M65</f>
        <v>0</v>
      </c>
      <c r="EN62" s="296">
        <f>成绩录入!P65</f>
        <v>0</v>
      </c>
      <c r="EO62" s="296">
        <f>成绩录入!Q65</f>
        <v>0</v>
      </c>
      <c r="EP62" s="296">
        <f>成绩录入!R65</f>
        <v>0</v>
      </c>
      <c r="EQ62" s="296">
        <f>成绩录入!S65</f>
        <v>0</v>
      </c>
      <c r="ER62" s="296">
        <f>成绩录入!T65</f>
        <v>0</v>
      </c>
      <c r="ES62" s="296">
        <f>成绩录入!U65</f>
        <v>0</v>
      </c>
      <c r="ET62" s="296">
        <f>成绩录入!V65</f>
        <v>0</v>
      </c>
      <c r="EU62" s="296">
        <f>成绩录入!W65</f>
        <v>0</v>
      </c>
      <c r="EV62" s="296">
        <f>成绩录入!X65</f>
        <v>0</v>
      </c>
      <c r="EW62" s="302">
        <f>成绩录入!Y65</f>
        <v>0</v>
      </c>
      <c r="EX62" s="303"/>
      <c r="EY62" s="304" t="str">
        <f t="shared" si="170"/>
        <v/>
      </c>
      <c r="EZ62" s="296" t="str">
        <f t="shared" si="170"/>
        <v/>
      </c>
      <c r="FA62" s="296" t="str">
        <f t="shared" si="170"/>
        <v/>
      </c>
      <c r="FB62" s="296" t="str">
        <f t="shared" si="170"/>
        <v/>
      </c>
      <c r="FC62" s="302">
        <f>成绩录入!AB65</f>
        <v>0</v>
      </c>
      <c r="FD62" s="303"/>
      <c r="FE62" s="304" t="str">
        <f t="shared" si="56"/>
        <v>√</v>
      </c>
      <c r="FF62" s="296" t="str">
        <f t="shared" si="57"/>
        <v>√</v>
      </c>
      <c r="FG62" s="296" t="str">
        <f t="shared" si="58"/>
        <v>√</v>
      </c>
      <c r="FH62" s="296" t="str">
        <f t="shared" si="59"/>
        <v>√</v>
      </c>
      <c r="FI62" s="302" t="str">
        <f t="shared" si="60"/>
        <v>√</v>
      </c>
      <c r="FJ62" s="299"/>
      <c r="FK62" s="260">
        <f>成绩录入!AB65</f>
        <v>0</v>
      </c>
      <c r="FL62" s="248">
        <f>成绩录入!AC65</f>
        <v>0</v>
      </c>
      <c r="FM62" s="248">
        <f>成绩录入!AD65</f>
        <v>0</v>
      </c>
      <c r="FN62" s="248">
        <f>成绩录入!AE65</f>
        <v>0</v>
      </c>
      <c r="FO62" s="248">
        <f>成绩录入!AF65</f>
        <v>0</v>
      </c>
      <c r="FP62" s="248">
        <f>成绩录入!AG65</f>
        <v>0</v>
      </c>
      <c r="FQ62" s="298">
        <f t="shared" si="61"/>
        <v>0</v>
      </c>
      <c r="FR62" s="299"/>
      <c r="FS62" s="260">
        <f>成绩录入!AB65</f>
        <v>0</v>
      </c>
      <c r="FT62" s="248">
        <f>成绩录入!AC65</f>
        <v>0</v>
      </c>
      <c r="FU62" s="248">
        <f>成绩录入!AD65</f>
        <v>0</v>
      </c>
      <c r="FV62" s="248">
        <f>成绩录入!AE65</f>
        <v>0</v>
      </c>
      <c r="FW62" s="248">
        <f>成绩录入!AF65</f>
        <v>0</v>
      </c>
      <c r="FX62" s="333">
        <f>成绩录入!AG65</f>
        <v>0</v>
      </c>
      <c r="FY62" s="298">
        <f t="shared" si="62"/>
        <v>0</v>
      </c>
      <c r="FZ62" s="299"/>
      <c r="GA62" s="260">
        <f>成绩录入!AB65</f>
        <v>0</v>
      </c>
      <c r="GB62" s="248">
        <f>成绩录入!AC65</f>
        <v>0</v>
      </c>
      <c r="GC62" s="248">
        <f>成绩录入!AD65</f>
        <v>0</v>
      </c>
      <c r="GD62" s="248">
        <f>成绩录入!AE65</f>
        <v>0</v>
      </c>
      <c r="GE62" s="248">
        <f>成绩录入!AF65</f>
        <v>0</v>
      </c>
      <c r="GF62" s="248">
        <f>成绩录入!AG65</f>
        <v>0</v>
      </c>
      <c r="GG62" s="298">
        <f t="shared" si="63"/>
        <v>0</v>
      </c>
      <c r="GH62" s="299"/>
      <c r="GI62" s="260">
        <f>成绩录入!AB65</f>
        <v>0</v>
      </c>
      <c r="GJ62" s="248">
        <f>成绩录入!AC65</f>
        <v>0</v>
      </c>
      <c r="GK62" s="248">
        <f>成绩录入!AD65</f>
        <v>0</v>
      </c>
      <c r="GL62" s="248">
        <f>成绩录入!AE65</f>
        <v>0</v>
      </c>
      <c r="GM62" s="248">
        <f>成绩录入!AF65</f>
        <v>0</v>
      </c>
      <c r="GN62" s="248">
        <f>成绩录入!AG65</f>
        <v>0</v>
      </c>
      <c r="GO62" s="298">
        <f t="shared" si="64"/>
        <v>0</v>
      </c>
      <c r="GP62" s="299"/>
      <c r="GQ62" s="260">
        <f>成绩录入!AB65</f>
        <v>0</v>
      </c>
      <c r="GR62" s="248">
        <f>成绩录入!AC65</f>
        <v>0</v>
      </c>
      <c r="GS62" s="248">
        <f>成绩录入!AD65</f>
        <v>0</v>
      </c>
      <c r="GT62" s="248">
        <f>成绩录入!AE65</f>
        <v>0</v>
      </c>
      <c r="GU62" s="248">
        <f>成绩录入!AF65</f>
        <v>0</v>
      </c>
      <c r="GV62" s="248">
        <f>成绩录入!AG65</f>
        <v>0</v>
      </c>
      <c r="GW62" s="298">
        <f t="shared" si="65"/>
        <v>0</v>
      </c>
      <c r="GX62" s="299"/>
      <c r="GY62" s="247">
        <f>成绩录入!AJ65</f>
        <v>0</v>
      </c>
      <c r="GZ62" s="248">
        <f>成绩录入!AK65</f>
        <v>0</v>
      </c>
      <c r="HA62" s="248">
        <f>成绩录入!AL65</f>
        <v>0</v>
      </c>
      <c r="HB62" s="248">
        <f>成绩录入!AM65</f>
        <v>0</v>
      </c>
      <c r="HC62" s="248">
        <f>成绩录入!AN65</f>
        <v>0</v>
      </c>
      <c r="HD62" s="248">
        <f>成绩录入!AO65</f>
        <v>0</v>
      </c>
      <c r="HE62" s="310">
        <f t="shared" si="171"/>
        <v>0</v>
      </c>
      <c r="HF62" s="299"/>
      <c r="HG62" s="247">
        <f>成绩录入!AJ65</f>
        <v>0</v>
      </c>
      <c r="HH62" s="248">
        <f>成绩录入!AK65</f>
        <v>0</v>
      </c>
      <c r="HI62" s="248">
        <f>成绩录入!AL65</f>
        <v>0</v>
      </c>
      <c r="HJ62" s="248">
        <f>成绩录入!AM65</f>
        <v>0</v>
      </c>
      <c r="HK62" s="248">
        <f>成绩录入!AN65</f>
        <v>0</v>
      </c>
      <c r="HL62" s="248">
        <f>成绩录入!AO65</f>
        <v>0</v>
      </c>
      <c r="HM62" s="310">
        <f t="shared" si="172"/>
        <v>0</v>
      </c>
      <c r="HN62" s="299"/>
      <c r="HO62" s="247">
        <f>成绩录入!AJ65</f>
        <v>0</v>
      </c>
      <c r="HP62" s="248">
        <f>成绩录入!AK65</f>
        <v>0</v>
      </c>
      <c r="HQ62" s="248">
        <f>成绩录入!AL65</f>
        <v>0</v>
      </c>
      <c r="HR62" s="248">
        <f>成绩录入!AM65</f>
        <v>0</v>
      </c>
      <c r="HS62" s="248">
        <f>成绩录入!AN65</f>
        <v>0</v>
      </c>
      <c r="HT62" s="248">
        <f>成绩录入!AO65</f>
        <v>0</v>
      </c>
      <c r="HU62" s="310">
        <f t="shared" si="173"/>
        <v>0</v>
      </c>
      <c r="HV62" s="299"/>
      <c r="HW62" s="247">
        <f>成绩录入!AJ65</f>
        <v>0</v>
      </c>
      <c r="HX62" s="248">
        <f>成绩录入!AK65</f>
        <v>0</v>
      </c>
      <c r="HY62" s="248">
        <f>成绩录入!AL65</f>
        <v>0</v>
      </c>
      <c r="HZ62" s="248">
        <f>成绩录入!AM65</f>
        <v>0</v>
      </c>
      <c r="IA62" s="248">
        <f>成绩录入!AN65</f>
        <v>0</v>
      </c>
      <c r="IB62" s="248">
        <f>成绩录入!AO65</f>
        <v>0</v>
      </c>
      <c r="IC62" s="310">
        <f t="shared" si="174"/>
        <v>0</v>
      </c>
      <c r="ID62" s="299"/>
      <c r="IE62" s="247">
        <f>成绩录入!AJ65</f>
        <v>0</v>
      </c>
      <c r="IF62" s="248">
        <f>成绩录入!AK65</f>
        <v>0</v>
      </c>
      <c r="IG62" s="248">
        <f>成绩录入!AL65</f>
        <v>0</v>
      </c>
      <c r="IH62" s="248">
        <f>成绩录入!AM65</f>
        <v>0</v>
      </c>
      <c r="II62" s="248">
        <f>成绩录入!AN65</f>
        <v>0</v>
      </c>
      <c r="IJ62" s="248">
        <f>成绩录入!AO65</f>
        <v>0</v>
      </c>
      <c r="IK62" s="310">
        <f t="shared" si="175"/>
        <v>0</v>
      </c>
      <c r="IL62" s="299"/>
      <c r="IM62" s="313" t="e">
        <f t="shared" si="71"/>
        <v>#DIV/0!</v>
      </c>
      <c r="IN62" s="314" t="e">
        <f t="shared" si="72"/>
        <v>#DIV/0!</v>
      </c>
      <c r="IO62" s="314" t="e">
        <f t="shared" si="73"/>
        <v>#DIV/0!</v>
      </c>
      <c r="IP62" s="314" t="e">
        <f t="shared" si="74"/>
        <v>#DIV/0!</v>
      </c>
      <c r="IQ62" s="314" t="e">
        <f t="shared" si="75"/>
        <v>#DIV/0!</v>
      </c>
      <c r="IR62" s="315" t="e">
        <f t="shared" si="76"/>
        <v>#DIV/0!</v>
      </c>
      <c r="IS62" s="316"/>
      <c r="IT62" s="214">
        <f>成绩录入!AR65</f>
        <v>0</v>
      </c>
      <c r="IU62" s="216">
        <f>成绩录入!AS65</f>
        <v>0</v>
      </c>
      <c r="IV62" s="216">
        <f>成绩录入!AT65</f>
        <v>0</v>
      </c>
      <c r="IW62" s="216">
        <f>成绩录入!AU65</f>
        <v>0</v>
      </c>
      <c r="IX62" s="216">
        <f>成绩录入!AV65</f>
        <v>0</v>
      </c>
      <c r="IY62" s="216">
        <f>成绩录入!AW65</f>
        <v>0</v>
      </c>
      <c r="IZ62" s="298">
        <f t="shared" si="77"/>
        <v>0</v>
      </c>
      <c r="JA62" s="299"/>
      <c r="JB62" s="317">
        <f>成绩录入!AR65</f>
        <v>0</v>
      </c>
      <c r="JC62" s="216">
        <f>成绩录入!AS65</f>
        <v>0</v>
      </c>
      <c r="JD62" s="216">
        <f>成绩录入!AT65</f>
        <v>0</v>
      </c>
      <c r="JE62" s="216">
        <f>成绩录入!AU65</f>
        <v>0</v>
      </c>
      <c r="JF62" s="216">
        <f>成绩录入!AV65</f>
        <v>0</v>
      </c>
      <c r="JG62" s="216">
        <f>成绩录入!AW65</f>
        <v>0</v>
      </c>
      <c r="JH62" s="298">
        <f t="shared" si="78"/>
        <v>0</v>
      </c>
      <c r="JI62" s="299"/>
      <c r="JJ62" s="248">
        <f>成绩录入!AR65</f>
        <v>0</v>
      </c>
      <c r="JK62" s="248">
        <f>成绩录入!AS65</f>
        <v>0</v>
      </c>
      <c r="JL62" s="248">
        <f>成绩录入!AT65</f>
        <v>0</v>
      </c>
      <c r="JM62" s="248">
        <f>成绩录入!AU65</f>
        <v>0</v>
      </c>
      <c r="JN62" s="248">
        <f>成绩录入!AV65</f>
        <v>0</v>
      </c>
      <c r="JO62" s="248">
        <f>成绩录入!AW65</f>
        <v>0</v>
      </c>
      <c r="JP62" s="298">
        <f t="shared" si="79"/>
        <v>0</v>
      </c>
      <c r="JQ62" s="299"/>
      <c r="JR62" s="308">
        <f>成绩录入!AR65</f>
        <v>0</v>
      </c>
      <c r="JS62" s="248">
        <f>成绩录入!AS65</f>
        <v>0</v>
      </c>
      <c r="JT62" s="248">
        <f>成绩录入!AT65</f>
        <v>0</v>
      </c>
      <c r="JU62" s="248">
        <f>成绩录入!AU65</f>
        <v>0</v>
      </c>
      <c r="JV62" s="248">
        <f>成绩录入!AV65</f>
        <v>0</v>
      </c>
      <c r="JW62" s="248">
        <f>成绩录入!AW65</f>
        <v>0</v>
      </c>
      <c r="JX62" s="298">
        <f t="shared" si="80"/>
        <v>0</v>
      </c>
      <c r="JY62" s="299"/>
      <c r="JZ62" s="308">
        <f>成绩录入!AR65</f>
        <v>0</v>
      </c>
      <c r="KA62" s="248">
        <f>成绩录入!AS65</f>
        <v>0</v>
      </c>
      <c r="KB62" s="248">
        <f>成绩录入!AT65</f>
        <v>0</v>
      </c>
      <c r="KC62" s="248">
        <f>成绩录入!AU65</f>
        <v>0</v>
      </c>
      <c r="KD62" s="248">
        <f>成绩录入!AV65</f>
        <v>0</v>
      </c>
      <c r="KE62" s="248">
        <f>成绩录入!AW65</f>
        <v>0</v>
      </c>
      <c r="KF62" s="298">
        <f t="shared" si="81"/>
        <v>0</v>
      </c>
      <c r="KG62" s="299"/>
      <c r="KH62" s="313">
        <f t="shared" si="166"/>
        <v>0</v>
      </c>
      <c r="KI62" s="314">
        <f t="shared" si="82"/>
        <v>0</v>
      </c>
      <c r="KJ62" s="314">
        <f t="shared" si="83"/>
        <v>0</v>
      </c>
      <c r="KK62" s="314">
        <f t="shared" si="84"/>
        <v>0</v>
      </c>
      <c r="KL62" s="314">
        <f t="shared" si="85"/>
        <v>0</v>
      </c>
      <c r="KM62" s="315">
        <f t="shared" si="86"/>
        <v>0</v>
      </c>
      <c r="KN62" s="90"/>
      <c r="KO62" s="294">
        <f>IF(总评!G60&lt;60,1,0)</f>
        <v>0</v>
      </c>
      <c r="KP62" s="295">
        <f t="shared" si="167"/>
        <v>0</v>
      </c>
      <c r="KQ62" s="295">
        <f t="shared" si="168"/>
        <v>0</v>
      </c>
      <c r="KR62" s="321">
        <f t="shared" si="169"/>
        <v>0</v>
      </c>
      <c r="KS62" s="321">
        <f t="shared" si="87"/>
        <v>0</v>
      </c>
      <c r="KT62" s="27"/>
      <c r="KU62" s="27"/>
      <c r="KV62" s="27"/>
      <c r="KW62" s="27"/>
      <c r="KX62" s="27"/>
      <c r="KY62" s="27"/>
      <c r="KZ62" s="27"/>
      <c r="LA62" s="27"/>
      <c r="LB62" s="27"/>
      <c r="LC62" s="27"/>
      <c r="OT62" s="247">
        <f>IF(OT$6=$OS$5,成绩录入!BC65,0)</f>
        <v>0</v>
      </c>
      <c r="OU62" s="248">
        <f>IF(OU$6=$OS$5,成绩录入!BD65,0)</f>
        <v>0</v>
      </c>
      <c r="OV62" s="248">
        <f>IF(OV$6=$OS$5,成绩录入!BE65,0)</f>
        <v>0</v>
      </c>
      <c r="OW62" s="248">
        <f>IF(OW$6=$OS$5,成绩录入!BF65,0)</f>
        <v>0</v>
      </c>
      <c r="OX62" s="248">
        <f>IF(OX$6=$OS$5,成绩录入!BG65,0)</f>
        <v>0</v>
      </c>
      <c r="OY62" s="248">
        <f>IF(OY$6=$OS$5,成绩录入!BH65,0)</f>
        <v>0</v>
      </c>
      <c r="OZ62" s="248">
        <f>IF(OZ$6=$OS$5,成绩录入!BI65,0)</f>
        <v>0</v>
      </c>
      <c r="PA62" s="248">
        <f>IF(PA$6=$OS$5,成绩录入!BJ65,0)</f>
        <v>0</v>
      </c>
      <c r="PB62" s="248">
        <f>IF(PB$6=$OS$5,成绩录入!BK65,0)</f>
        <v>0</v>
      </c>
      <c r="PC62" s="248">
        <f>IF(PC$6=$OS$5,成绩录入!BL65,0)</f>
        <v>0</v>
      </c>
      <c r="PD62" s="248">
        <f>IF(PD$6=$OS$5,成绩录入!BM65,0)</f>
        <v>0</v>
      </c>
      <c r="PE62" s="248">
        <f>IF(PE$6=$OS$5,成绩录入!BN65,0)</f>
        <v>0</v>
      </c>
      <c r="PF62" s="248">
        <f>IF(PF$6=$OS$5,成绩录入!BO65,0)</f>
        <v>0</v>
      </c>
      <c r="PG62" s="248">
        <f>IF(PG$6=$OS$5,成绩录入!BP65,0)</f>
        <v>0</v>
      </c>
      <c r="PH62" s="248">
        <f>IF(PH$6=$OS$5,成绩录入!BQ65,0)</f>
        <v>0</v>
      </c>
      <c r="PI62" s="248">
        <f>IF(PI$6=$OS$5,成绩录入!BR65,0)</f>
        <v>0</v>
      </c>
      <c r="PJ62" s="248">
        <f>IF(PJ$6=$OS$5,成绩录入!BS65,0)</f>
        <v>0</v>
      </c>
      <c r="PK62" s="248">
        <f>IF(PK$6=$OS$5,成绩录入!BT65,0)</f>
        <v>0</v>
      </c>
      <c r="PL62" s="248">
        <f>IF(PL$6=$OS$5,成绩录入!BU65,0)</f>
        <v>0</v>
      </c>
      <c r="PM62" s="248">
        <f>IF(PM$6=$OS$5,成绩录入!BV65,0)</f>
        <v>0</v>
      </c>
      <c r="PN62" s="248">
        <f>IF(PN$6=$OS$5,成绩录入!BW65,0)</f>
        <v>0</v>
      </c>
      <c r="PO62" s="248">
        <f>IF(PO$6=$OS$5,成绩录入!BX65,0)</f>
        <v>0</v>
      </c>
      <c r="PP62" s="248">
        <f>IF(PP$6=$OS$5,成绩录入!BY65,0)</f>
        <v>0</v>
      </c>
      <c r="PQ62" s="248">
        <f>IF(PQ$6=$OS$5,成绩录入!BZ65,0)</f>
        <v>0</v>
      </c>
      <c r="PR62" s="248">
        <f>IF(PR$6=$OS$5,成绩录入!CA65,0)</f>
        <v>0</v>
      </c>
      <c r="PS62" s="248">
        <f>IF(PS$6=$OS$5,成绩录入!CB65,0)</f>
        <v>0</v>
      </c>
      <c r="PT62" s="248">
        <f>IF(PT$6=$OS$5,成绩录入!CC65,0)</f>
        <v>0</v>
      </c>
      <c r="PU62" s="248">
        <f>IF(PU$6=$OS$5,成绩录入!CD65,0)</f>
        <v>0</v>
      </c>
      <c r="PV62" s="248">
        <f>IF(PV$6=$OS$5,成绩录入!CE65,0)</f>
        <v>0</v>
      </c>
      <c r="PW62" s="248">
        <f>IF(PW$6=$OS$5,成绩录入!CF65,0)</f>
        <v>0</v>
      </c>
      <c r="PX62" s="248">
        <f>IF(PX$6=$OS$5,成绩录入!CG65,0)</f>
        <v>0</v>
      </c>
      <c r="PY62" s="248">
        <f>IF(PY$6=$OS$5,成绩录入!CH65,0)</f>
        <v>0</v>
      </c>
      <c r="PZ62" s="248">
        <f>IF(PZ$6=$OS$5,成绩录入!CI65,0)</f>
        <v>0</v>
      </c>
      <c r="QA62" s="248">
        <f>IF(QA$6=$OS$5,成绩录入!CJ65,0)</f>
        <v>0</v>
      </c>
      <c r="QB62" s="248">
        <f>IF(QB$6=$OS$5,成绩录入!CK65,0)</f>
        <v>0</v>
      </c>
      <c r="QC62" s="248">
        <f>IF(QC$6=$OS$5,成绩录入!CL65,0)</f>
        <v>0</v>
      </c>
      <c r="QD62" s="248">
        <f>IF(QD$6=$OS$5,成绩录入!CM65,0)</f>
        <v>0</v>
      </c>
      <c r="QE62" s="248">
        <f>IF(QE$6=$OS$5,成绩录入!CN65,0)</f>
        <v>0</v>
      </c>
      <c r="QF62" s="248">
        <f>IF(QF$6=$OS$5,成绩录入!CO65,0)</f>
        <v>0</v>
      </c>
      <c r="QG62" s="248">
        <f>IF(QG$6=$OS$5,成绩录入!CP65,0)</f>
        <v>0</v>
      </c>
      <c r="QH62" s="248">
        <f>IF(QH$6=$OS$5,成绩录入!CQ65,0)</f>
        <v>0</v>
      </c>
      <c r="QI62" s="248">
        <f>IF(QI$6=$OS$5,成绩录入!CR65,0)</f>
        <v>0</v>
      </c>
      <c r="QJ62" s="248">
        <f>IF(QJ$6=$OS$5,成绩录入!CS65,0)</f>
        <v>0</v>
      </c>
      <c r="QK62" s="248">
        <f>IF(QK$6=$OS$5,成绩录入!CT65,0)</f>
        <v>0</v>
      </c>
      <c r="QL62" s="248">
        <f>IF(QL$6=$OS$5,成绩录入!CU65,0)</f>
        <v>0</v>
      </c>
      <c r="QM62" s="248">
        <f>IF(QM$6=$OS$5,成绩录入!CV65,0)</f>
        <v>0</v>
      </c>
      <c r="QN62" s="248">
        <f>IF(QN$6=$OS$5,成绩录入!CW65,0)</f>
        <v>0</v>
      </c>
      <c r="QO62" s="248">
        <f>IF(QO$6=$OS$5,成绩录入!CX65,0)</f>
        <v>0</v>
      </c>
      <c r="QP62" s="248">
        <f>IF(QP$6=$OS$5,成绩录入!CY65,0)</f>
        <v>0</v>
      </c>
      <c r="QQ62" s="248">
        <f>IF(QQ$6=$OS$5,成绩录入!CZ65,0)</f>
        <v>0</v>
      </c>
      <c r="QR62" s="248">
        <f>IF(QR$6=$OS$5,成绩录入!DA65,0)</f>
        <v>0</v>
      </c>
      <c r="QS62" s="248">
        <f>IF(QS$6=$OS$5,成绩录入!DB65,0)</f>
        <v>0</v>
      </c>
      <c r="QT62" s="248">
        <f>IF(QT$6=$OS$5,成绩录入!DC65,0)</f>
        <v>0</v>
      </c>
      <c r="QU62" s="248">
        <f>IF(QU$6=$OS$5,成绩录入!DD65,0)</f>
        <v>0</v>
      </c>
      <c r="QV62" s="248">
        <f>IF(QV$6=$OS$5,成绩录入!DE65,0)</f>
        <v>0</v>
      </c>
      <c r="QW62" s="248">
        <f>IF(QW$6=$OS$5,成绩录入!DF65,0)</f>
        <v>0</v>
      </c>
      <c r="QX62" s="248">
        <f>IF(QX$6=$OS$5,成绩录入!DG65,0)</f>
        <v>0</v>
      </c>
      <c r="QY62" s="248">
        <f>IF(QY$6=$OS$5,成绩录入!DH65,0)</f>
        <v>0</v>
      </c>
      <c r="QZ62" s="248">
        <f>IF(QZ$6=$OS$5,成绩录入!DI65,0)</f>
        <v>0</v>
      </c>
      <c r="RA62" s="248">
        <f>IF(RA$6=$OS$5,成绩录入!DJ65,0)</f>
        <v>0</v>
      </c>
      <c r="RB62" s="248">
        <f>IF(RB$6=$OS$5,成绩录入!DK65,0)</f>
        <v>0</v>
      </c>
      <c r="RC62" s="248">
        <f>IF(RC$6=$OS$5,成绩录入!DL65,0)</f>
        <v>0</v>
      </c>
      <c r="RD62" s="248">
        <f>IF(RD$6=$OS$5,成绩录入!DM65,0)</f>
        <v>0</v>
      </c>
      <c r="RE62" s="248">
        <f>IF(RE$6=$OS$5,成绩录入!DN65,0)</f>
        <v>0</v>
      </c>
      <c r="RF62" s="248">
        <f>IF(RF$6=$OS$5,成绩录入!DO65,0)</f>
        <v>0</v>
      </c>
      <c r="RG62" s="248">
        <f>IF(RG$6=$OS$5,成绩录入!DP65,0)</f>
        <v>0</v>
      </c>
      <c r="RH62" s="248">
        <f>IF(RH$6=$OS$5,成绩录入!DQ65,0)</f>
        <v>0</v>
      </c>
      <c r="RI62" s="248">
        <f>IF(RI$6=$OS$5,成绩录入!DR65,0)</f>
        <v>0</v>
      </c>
      <c r="RJ62" s="248">
        <f>IF(RJ$6=$OS$5,成绩录入!DS65,0)</f>
        <v>0</v>
      </c>
      <c r="RK62" s="248">
        <f>IF(RK$6=$OS$5,成绩录入!DT65,0)</f>
        <v>0</v>
      </c>
      <c r="RL62" s="248">
        <f>IF(RL$6=$OS$5,成绩录入!DU65,0)</f>
        <v>0</v>
      </c>
      <c r="RM62" s="248">
        <f>IF(RM$6=$OS$5,成绩录入!DV65,0)</f>
        <v>0</v>
      </c>
      <c r="RN62" s="248">
        <f>IF(RN$6=$OS$5,成绩录入!DW65,0)</f>
        <v>0</v>
      </c>
      <c r="RO62" s="248">
        <f>IF(RO$6=$OS$5,成绩录入!DX65,0)</f>
        <v>0</v>
      </c>
      <c r="RP62" s="248">
        <f>IF(RP$6=$OS$5,成绩录入!DY65,0)</f>
        <v>0</v>
      </c>
      <c r="RQ62" s="248">
        <f>IF(RQ$6=$OS$5,成绩录入!DZ65,0)</f>
        <v>0</v>
      </c>
      <c r="RR62" s="248">
        <f>IF(RR$6=$OS$5,成绩录入!EA65,0)</f>
        <v>0</v>
      </c>
      <c r="RS62" s="248">
        <f>IF(RS$6=$OS$5,成绩录入!EB65,0)</f>
        <v>0</v>
      </c>
      <c r="RT62" s="248">
        <f>IF(RT$6=$OS$5,成绩录入!EC65,0)</f>
        <v>0</v>
      </c>
      <c r="RU62" s="248">
        <f>IF(RU$6=$OS$5,成绩录入!ED65,0)</f>
        <v>0</v>
      </c>
      <c r="RV62" s="248">
        <f>IF(RV$6=$OS$5,成绩录入!EE65,0)</f>
        <v>0</v>
      </c>
      <c r="RW62" s="248">
        <f>IF(RW$6=$OS$5,成绩录入!EF65,0)</f>
        <v>0</v>
      </c>
      <c r="RX62" s="248">
        <f>IF(RX$6=$OS$5,成绩录入!EG65,0)</f>
        <v>0</v>
      </c>
      <c r="RY62" s="248">
        <f>IF(RY$6=$OS$5,成绩录入!EH65,0)</f>
        <v>0</v>
      </c>
      <c r="RZ62" s="248">
        <f>IF(RZ$6=$OS$5,成绩录入!EI65,0)</f>
        <v>0</v>
      </c>
      <c r="SA62" s="248">
        <f>IF(SA$6=$OS$5,成绩录入!EJ65,0)</f>
        <v>0</v>
      </c>
      <c r="SB62" s="248">
        <f>IF(SB$6=$OS$5,成绩录入!EK65,0)</f>
        <v>0</v>
      </c>
      <c r="SC62" s="248">
        <f>IF(SC$6=$OS$5,成绩录入!EL65,0)</f>
        <v>0</v>
      </c>
      <c r="SD62" s="248">
        <f>IF(SD$6=$OS$5,成绩录入!EM65,0)</f>
        <v>0</v>
      </c>
      <c r="SE62" s="248">
        <f>IF(SE$6=$OS$5,成绩录入!EN65,0)</f>
        <v>0</v>
      </c>
      <c r="SF62" s="248">
        <f>IF(SF$6=$OS$5,成绩录入!EO65,0)</f>
        <v>0</v>
      </c>
      <c r="SG62" s="248">
        <f>IF(SG$6=$OS$5,成绩录入!EP65,0)</f>
        <v>0</v>
      </c>
      <c r="SH62" s="248">
        <f>IF(SH$6=$OS$5,成绩录入!EQ65,0)</f>
        <v>0</v>
      </c>
      <c r="SI62" s="248">
        <f>IF(SI$6=$OS$5,成绩录入!ER65,0)</f>
        <v>0</v>
      </c>
      <c r="SJ62" s="248">
        <f>IF(SJ$6=$OS$5,成绩录入!ES65,0)</f>
        <v>0</v>
      </c>
      <c r="SK62" s="248">
        <f>IF(SK$6=$OS$5,成绩录入!ET65,0)</f>
        <v>0</v>
      </c>
      <c r="SL62" s="248">
        <f>IF(SL$6=$OS$5,成绩录入!EU65,0)</f>
        <v>0</v>
      </c>
      <c r="SM62" s="248">
        <f>IF(SM$6=$OS$5,成绩录入!EV65,0)</f>
        <v>0</v>
      </c>
      <c r="SN62" s="248">
        <f>IF(SN$6=$OS$5,成绩录入!EW65,0)</f>
        <v>0</v>
      </c>
      <c r="SO62" s="248">
        <f>IF(SO$6=$OS$5,成绩录入!EX65,0)</f>
        <v>0</v>
      </c>
      <c r="SP62" s="218">
        <f t="shared" si="88"/>
        <v>0</v>
      </c>
      <c r="SQ62" s="166"/>
      <c r="SR62" s="166"/>
      <c r="SS62" s="247">
        <f>IF(SS$6=$SR$5,成绩录入!BC65,0)</f>
        <v>0</v>
      </c>
      <c r="ST62" s="248">
        <f>IF(ST$6=$SR$5,成绩录入!BD65,0)</f>
        <v>0</v>
      </c>
      <c r="SU62" s="248">
        <f>IF(SU$6=$SR$5,成绩录入!BE65,0)</f>
        <v>0</v>
      </c>
      <c r="SV62" s="248">
        <f>IF(SV$6=$SR$5,成绩录入!BF65,0)</f>
        <v>0</v>
      </c>
      <c r="SW62" s="248">
        <f>IF(SW$6=$SR$5,成绩录入!BG65,0)</f>
        <v>0</v>
      </c>
      <c r="SX62" s="248">
        <f>IF(SX$6=$SR$5,成绩录入!BH65,0)</f>
        <v>0</v>
      </c>
      <c r="SY62" s="248">
        <f>IF(SY$6=$SR$5,成绩录入!BI65,0)</f>
        <v>0</v>
      </c>
      <c r="SZ62" s="248">
        <f>IF(SZ$6=$SR$5,成绩录入!BJ65,0)</f>
        <v>0</v>
      </c>
      <c r="TA62" s="248">
        <f>IF(TA$6=$SR$5,成绩录入!BK65,0)</f>
        <v>0</v>
      </c>
      <c r="TB62" s="248">
        <f>IF(TB$6=$SR$5,成绩录入!BL65,0)</f>
        <v>0</v>
      </c>
      <c r="TC62" s="248">
        <f>IF(TC$6=$SR$5,成绩录入!BM65,0)</f>
        <v>0</v>
      </c>
      <c r="TD62" s="248">
        <f>IF(TD$6=$SR$5,成绩录入!BN65,0)</f>
        <v>0</v>
      </c>
      <c r="TE62" s="248">
        <f>IF(TE$6=$SR$5,成绩录入!BO65,0)</f>
        <v>0</v>
      </c>
      <c r="TF62" s="248">
        <f>IF(TF$6=$SR$5,成绩录入!BP65,0)</f>
        <v>0</v>
      </c>
      <c r="TG62" s="248">
        <f>IF(TG$6=$SR$5,成绩录入!BQ65,0)</f>
        <v>0</v>
      </c>
      <c r="TH62" s="248">
        <f>IF(TH$6=$SR$5,成绩录入!BR65,0)</f>
        <v>0</v>
      </c>
      <c r="TI62" s="248">
        <f>IF(TI$6=$SR$5,成绩录入!BS65,0)</f>
        <v>0</v>
      </c>
      <c r="TJ62" s="248">
        <f>IF(TJ$6=$SR$5,成绩录入!BT65,0)</f>
        <v>0</v>
      </c>
      <c r="TK62" s="248">
        <f>IF(TK$6=$SR$5,成绩录入!BU65,0)</f>
        <v>0</v>
      </c>
      <c r="TL62" s="248">
        <f>IF(TL$6=$SR$5,成绩录入!BV65,0)</f>
        <v>0</v>
      </c>
      <c r="TM62" s="248">
        <f>IF(TM$6=$SR$5,成绩录入!BW65,0)</f>
        <v>0</v>
      </c>
      <c r="TN62" s="248">
        <f>IF(TN$6=$SR$5,成绩录入!BX65,0)</f>
        <v>0</v>
      </c>
      <c r="TO62" s="248">
        <f>IF(TO$6=$SR$5,成绩录入!BY65,0)</f>
        <v>0</v>
      </c>
      <c r="TP62" s="248">
        <f>IF(TP$6=$SR$5,成绩录入!BZ65,0)</f>
        <v>0</v>
      </c>
      <c r="TQ62" s="248">
        <f>IF(TQ$6=$SR$5,成绩录入!CA65,0)</f>
        <v>0</v>
      </c>
      <c r="TR62" s="248">
        <f>IF(TR$6=$SR$5,成绩录入!CB65,0)</f>
        <v>0</v>
      </c>
      <c r="TS62" s="248">
        <f>IF(TS$6=$SR$5,成绩录入!CC65,0)</f>
        <v>0</v>
      </c>
      <c r="TT62" s="248">
        <f>IF(TT$6=$SR$5,成绩录入!CD65,0)</f>
        <v>0</v>
      </c>
      <c r="TU62" s="248">
        <f>IF(TU$6=$SR$5,成绩录入!CE65,0)</f>
        <v>0</v>
      </c>
      <c r="TV62" s="248">
        <f>IF(TV$6=$SR$5,成绩录入!CF65,0)</f>
        <v>0</v>
      </c>
      <c r="TW62" s="248">
        <f>IF(TW$6=$SR$5,成绩录入!CG65,0)</f>
        <v>0</v>
      </c>
      <c r="TX62" s="248">
        <f>IF(TX$6=$SR$5,成绩录入!CH65,0)</f>
        <v>0</v>
      </c>
      <c r="TY62" s="248">
        <f>IF(TY$6=$SR$5,成绩录入!CI65,0)</f>
        <v>0</v>
      </c>
      <c r="TZ62" s="248">
        <f>IF(TZ$6=$SR$5,成绩录入!CJ65,0)</f>
        <v>0</v>
      </c>
      <c r="UA62" s="248">
        <f>IF(UA$6=$SR$5,成绩录入!CK65,0)</f>
        <v>0</v>
      </c>
      <c r="UB62" s="248">
        <f>IF(UB$6=$SR$5,成绩录入!CL65,0)</f>
        <v>0</v>
      </c>
      <c r="UC62" s="248">
        <f>IF(UC$6=$SR$5,成绩录入!CM65,0)</f>
        <v>0</v>
      </c>
      <c r="UD62" s="248">
        <f>IF(UD$6=$SR$5,成绩录入!CN65,0)</f>
        <v>0</v>
      </c>
      <c r="UE62" s="248">
        <f>IF(UE$6=$SR$5,成绩录入!CO65,0)</f>
        <v>0</v>
      </c>
      <c r="UF62" s="248">
        <f>IF(UF$6=$SR$5,成绩录入!CP65,0)</f>
        <v>0</v>
      </c>
      <c r="UG62" s="248">
        <f>IF(UG$6=$SR$5,成绩录入!CQ65,0)</f>
        <v>0</v>
      </c>
      <c r="UH62" s="248">
        <f>IF(UH$6=$SR$5,成绩录入!CR65,0)</f>
        <v>0</v>
      </c>
      <c r="UI62" s="248">
        <f>IF(UI$6=$SR$5,成绩录入!CS65,0)</f>
        <v>0</v>
      </c>
      <c r="UJ62" s="248">
        <f>IF(UJ$6=$SR$5,成绩录入!CT65,0)</f>
        <v>0</v>
      </c>
      <c r="UK62" s="248">
        <f>IF(UK$6=$SR$5,成绩录入!CU65,0)</f>
        <v>0</v>
      </c>
      <c r="UL62" s="248">
        <f>IF(UL$6=$SR$5,成绩录入!CV65,0)</f>
        <v>0</v>
      </c>
      <c r="UM62" s="248">
        <f>IF(UM$6=$SR$5,成绩录入!CW65,0)</f>
        <v>0</v>
      </c>
      <c r="UN62" s="248">
        <f>IF(UN$6=$SR$5,成绩录入!CX65,0)</f>
        <v>0</v>
      </c>
      <c r="UO62" s="248">
        <f>IF(UO$6=$SR$5,成绩录入!CY65,0)</f>
        <v>0</v>
      </c>
      <c r="UP62" s="248">
        <f>IF(UP$6=$SR$5,成绩录入!CZ65,0)</f>
        <v>0</v>
      </c>
      <c r="UQ62" s="248">
        <f>IF(UQ$6=$SR$5,成绩录入!DA65,0)</f>
        <v>0</v>
      </c>
      <c r="UR62" s="248">
        <f>IF(UR$6=$SR$5,成绩录入!DB65,0)</f>
        <v>0</v>
      </c>
      <c r="US62" s="248">
        <f>IF(US$6=$SR$5,成绩录入!DC65,0)</f>
        <v>0</v>
      </c>
      <c r="UT62" s="248">
        <f>IF(UT$6=$SR$5,成绩录入!DD65,0)</f>
        <v>0</v>
      </c>
      <c r="UU62" s="248">
        <f>IF(UU$6=$SR$5,成绩录入!DE65,0)</f>
        <v>0</v>
      </c>
      <c r="UV62" s="248">
        <f>IF(UV$6=$SR$5,成绩录入!DF65,0)</f>
        <v>0</v>
      </c>
      <c r="UW62" s="248">
        <f>IF(UW$6=$SR$5,成绩录入!DG65,0)</f>
        <v>0</v>
      </c>
      <c r="UX62" s="248">
        <f>IF(UX$6=$SR$5,成绩录入!DH65,0)</f>
        <v>0</v>
      </c>
      <c r="UY62" s="248">
        <f>IF(UY$6=$SR$5,成绩录入!DI65,0)</f>
        <v>0</v>
      </c>
      <c r="UZ62" s="248">
        <f>IF(UZ$6=$SR$5,成绩录入!DJ65,0)</f>
        <v>0</v>
      </c>
      <c r="VA62" s="248">
        <f>IF(VA$6=$SR$5,成绩录入!DK65,0)</f>
        <v>0</v>
      </c>
      <c r="VB62" s="248">
        <f>IF(VB$6=$SR$5,成绩录入!DL65,0)</f>
        <v>0</v>
      </c>
      <c r="VC62" s="248">
        <f>IF(VC$6=$SR$5,成绩录入!DM65,0)</f>
        <v>0</v>
      </c>
      <c r="VD62" s="248">
        <f>IF(VD$6=$SR$5,成绩录入!DN65,0)</f>
        <v>0</v>
      </c>
      <c r="VE62" s="248">
        <f>IF(VE$6=$SR$5,成绩录入!DO65,0)</f>
        <v>0</v>
      </c>
      <c r="VF62" s="248">
        <f>IF(VF$6=$SR$5,成绩录入!DP65,0)</f>
        <v>0</v>
      </c>
      <c r="VG62" s="248">
        <f>IF(VG$6=$SR$5,成绩录入!DQ65,0)</f>
        <v>0</v>
      </c>
      <c r="VH62" s="248">
        <f>IF(VH$6=$SR$5,成绩录入!DR65,0)</f>
        <v>0</v>
      </c>
      <c r="VI62" s="248">
        <f>IF(VI$6=$SR$5,成绩录入!DS65,0)</f>
        <v>0</v>
      </c>
      <c r="VJ62" s="248">
        <f>IF(VJ$6=$SR$5,成绩录入!DT65,0)</f>
        <v>0</v>
      </c>
      <c r="VK62" s="248">
        <f>IF(VK$6=$SR$5,成绩录入!DU65,0)</f>
        <v>0</v>
      </c>
      <c r="VL62" s="248">
        <f>IF(VL$6=$SR$5,成绩录入!DV65,0)</f>
        <v>0</v>
      </c>
      <c r="VM62" s="248">
        <f>IF(VM$6=$SR$5,成绩录入!DW65,0)</f>
        <v>0</v>
      </c>
      <c r="VN62" s="248">
        <f>IF(VN$6=$SR$5,成绩录入!DX65,0)</f>
        <v>0</v>
      </c>
      <c r="VO62" s="248">
        <f>IF(VO$6=$SR$5,成绩录入!DY65,0)</f>
        <v>0</v>
      </c>
      <c r="VP62" s="248">
        <f>IF(VP$6=$SR$5,成绩录入!DZ65,0)</f>
        <v>0</v>
      </c>
      <c r="VQ62" s="248">
        <f>IF(VQ$6=$SR$5,成绩录入!EA65,0)</f>
        <v>0</v>
      </c>
      <c r="VR62" s="248">
        <f>IF(VR$6=$SR$5,成绩录入!EB65,0)</f>
        <v>0</v>
      </c>
      <c r="VS62" s="248">
        <f>IF(VS$6=$SR$5,成绩录入!EC65,0)</f>
        <v>0</v>
      </c>
      <c r="VT62" s="248">
        <f>IF(VT$6=$SR$5,成绩录入!ED65,0)</f>
        <v>0</v>
      </c>
      <c r="VU62" s="248">
        <f>IF(VU$6=$SR$5,成绩录入!EE65,0)</f>
        <v>0</v>
      </c>
      <c r="VV62" s="248">
        <f>IF(VV$6=$SR$5,成绩录入!EF65,0)</f>
        <v>0</v>
      </c>
      <c r="VW62" s="248">
        <f>IF(VW$6=$SR$5,成绩录入!EG65,0)</f>
        <v>0</v>
      </c>
      <c r="VX62" s="248">
        <f>IF(VX$6=$SR$5,成绩录入!EH65,0)</f>
        <v>0</v>
      </c>
      <c r="VY62" s="248">
        <f>IF(VY$6=$SR$5,成绩录入!EI65,0)</f>
        <v>0</v>
      </c>
      <c r="VZ62" s="248">
        <f>IF(VZ$6=$SR$5,成绩录入!EJ65,0)</f>
        <v>0</v>
      </c>
      <c r="WA62" s="248">
        <f>IF(WA$6=$SR$5,成绩录入!EK65,0)</f>
        <v>0</v>
      </c>
      <c r="WB62" s="248">
        <f>IF(WB$6=$SR$5,成绩录入!EL65,0)</f>
        <v>0</v>
      </c>
      <c r="WC62" s="248">
        <f>IF(WC$6=$SR$5,成绩录入!EM65,0)</f>
        <v>0</v>
      </c>
      <c r="WD62" s="248">
        <f>IF(WD$6=$SR$5,成绩录入!EN65,0)</f>
        <v>0</v>
      </c>
      <c r="WE62" s="248">
        <f>IF(WE$6=$SR$5,成绩录入!EO65,0)</f>
        <v>0</v>
      </c>
      <c r="WF62" s="248">
        <f>IF(WF$6=$SR$5,成绩录入!EP65,0)</f>
        <v>0</v>
      </c>
      <c r="WG62" s="248">
        <f>IF(WG$6=$SR$5,成绩录入!EQ65,0)</f>
        <v>0</v>
      </c>
      <c r="WH62" s="248">
        <f>IF(WH$6=$SR$5,成绩录入!ER65,0)</f>
        <v>0</v>
      </c>
      <c r="WI62" s="248">
        <f>IF(WI$6=$SR$5,成绩录入!ES65,0)</f>
        <v>0</v>
      </c>
      <c r="WJ62" s="248">
        <f>IF(WJ$6=$SR$5,成绩录入!ET65,0)</f>
        <v>0</v>
      </c>
      <c r="WK62" s="248">
        <f>IF(WK$6=$SR$5,成绩录入!EU65,0)</f>
        <v>0</v>
      </c>
      <c r="WL62" s="248">
        <f>IF(WL$6=$SR$5,成绩录入!EV65,0)</f>
        <v>0</v>
      </c>
      <c r="WM62" s="248">
        <f>IF(WM$6=$SR$5,成绩录入!EW65,0)</f>
        <v>0</v>
      </c>
      <c r="WN62" s="248">
        <f>IF(WN$6=$SR$5,成绩录入!EX65,0)</f>
        <v>0</v>
      </c>
      <c r="WO62" s="218">
        <f t="shared" si="32"/>
        <v>0</v>
      </c>
      <c r="WP62" s="166"/>
      <c r="WQ62" s="166"/>
      <c r="WR62" s="247">
        <f>IF(WR$6=$WQ$5,成绩录入!BC65,0)</f>
        <v>0</v>
      </c>
      <c r="WS62" s="248">
        <f>IF(WS$6=$WQ$5,成绩录入!BD65,0)</f>
        <v>0</v>
      </c>
      <c r="WT62" s="248">
        <f>IF(WT$6=$WQ$5,成绩录入!BE65,0)</f>
        <v>0</v>
      </c>
      <c r="WU62" s="248">
        <f>IF(WU$6=$WQ$5,成绩录入!BF65,0)</f>
        <v>0</v>
      </c>
      <c r="WV62" s="248">
        <f>IF(WV$6=$WQ$5,成绩录入!BG65,0)</f>
        <v>0</v>
      </c>
      <c r="WW62" s="248">
        <f>IF(WW$6=$WQ$5,成绩录入!BH65,0)</f>
        <v>0</v>
      </c>
      <c r="WX62" s="248">
        <f>IF(WX$6=$WQ$5,成绩录入!BI65,0)</f>
        <v>0</v>
      </c>
      <c r="WY62" s="248">
        <f>IF(WY$6=$WQ$5,成绩录入!BJ65,0)</f>
        <v>0</v>
      </c>
      <c r="WZ62" s="248">
        <f>IF(WZ$6=$WQ$5,成绩录入!BK65,0)</f>
        <v>0</v>
      </c>
      <c r="XA62" s="248">
        <f>IF(XA$6=$WQ$5,成绩录入!BL65,0)</f>
        <v>0</v>
      </c>
      <c r="XB62" s="248">
        <f>IF(XB$6=$WQ$5,成绩录入!BM65,0)</f>
        <v>0</v>
      </c>
      <c r="XC62" s="248">
        <f>IF(XC$6=$WQ$5,成绩录入!BN65,0)</f>
        <v>0</v>
      </c>
      <c r="XD62" s="248">
        <f>IF(XD$6=$WQ$5,成绩录入!BO65,0)</f>
        <v>0</v>
      </c>
      <c r="XE62" s="248">
        <f>IF(XE$6=$WQ$5,成绩录入!BP65,0)</f>
        <v>0</v>
      </c>
      <c r="XF62" s="248">
        <f>IF(XF$6=$WQ$5,成绩录入!BQ65,0)</f>
        <v>0</v>
      </c>
      <c r="XG62" s="248">
        <f>IF(XG$6=$WQ$5,成绩录入!BR65,0)</f>
        <v>0</v>
      </c>
      <c r="XH62" s="248">
        <f>IF(XH$6=$WQ$5,成绩录入!BS65,0)</f>
        <v>0</v>
      </c>
      <c r="XI62" s="248">
        <f>IF(XI$6=$WQ$5,成绩录入!BT65,0)</f>
        <v>0</v>
      </c>
      <c r="XJ62" s="248">
        <f>IF(XJ$6=$WQ$5,成绩录入!BU65,0)</f>
        <v>0</v>
      </c>
      <c r="XK62" s="248">
        <f>IF(XK$6=$WQ$5,成绩录入!BV65,0)</f>
        <v>0</v>
      </c>
      <c r="XL62" s="248">
        <f>IF(XL$6=$WQ$5,成绩录入!BW65,0)</f>
        <v>0</v>
      </c>
      <c r="XM62" s="248">
        <f>IF(XM$6=$WQ$5,成绩录入!BX65,0)</f>
        <v>0</v>
      </c>
      <c r="XN62" s="248">
        <f>IF(XN$6=$WQ$5,成绩录入!BY65,0)</f>
        <v>0</v>
      </c>
      <c r="XO62" s="248">
        <f>IF(XO$6=$WQ$5,成绩录入!BZ65,0)</f>
        <v>0</v>
      </c>
      <c r="XP62" s="248">
        <f>IF(XP$6=$WQ$5,成绩录入!CA65,0)</f>
        <v>0</v>
      </c>
      <c r="XQ62" s="248">
        <f>IF(XQ$6=$WQ$5,成绩录入!CB65,0)</f>
        <v>0</v>
      </c>
      <c r="XR62" s="248">
        <f>IF(XR$6=$WQ$5,成绩录入!CC65,0)</f>
        <v>0</v>
      </c>
      <c r="XS62" s="248">
        <f>IF(XS$6=$WQ$5,成绩录入!CD65,0)</f>
        <v>0</v>
      </c>
      <c r="XT62" s="248">
        <f>IF(XT$6=$WQ$5,成绩录入!CE65,0)</f>
        <v>0</v>
      </c>
      <c r="XU62" s="248">
        <f>IF(XU$6=$WQ$5,成绩录入!CF65,0)</f>
        <v>0</v>
      </c>
      <c r="XV62" s="248">
        <f>IF(XV$6=$WQ$5,成绩录入!CG65,0)</f>
        <v>0</v>
      </c>
      <c r="XW62" s="248">
        <f>IF(XW$6=$WQ$5,成绩录入!CH65,0)</f>
        <v>0</v>
      </c>
      <c r="XX62" s="248">
        <f>IF(XX$6=$WQ$5,成绩录入!CI65,0)</f>
        <v>0</v>
      </c>
      <c r="XY62" s="248">
        <f>IF(XY$6=$WQ$5,成绩录入!CJ65,0)</f>
        <v>0</v>
      </c>
      <c r="XZ62" s="248">
        <f>IF(XZ$6=$WQ$5,成绩录入!CK65,0)</f>
        <v>0</v>
      </c>
      <c r="YA62" s="248">
        <f>IF(YA$6=$WQ$5,成绩录入!CL65,0)</f>
        <v>0</v>
      </c>
      <c r="YB62" s="248">
        <f>IF(YB$6=$WQ$5,成绩录入!CM65,0)</f>
        <v>0</v>
      </c>
      <c r="YC62" s="248">
        <f>IF(YC$6=$WQ$5,成绩录入!CN65,0)</f>
        <v>0</v>
      </c>
      <c r="YD62" s="248">
        <f>IF(YD$6=$WQ$5,成绩录入!CO65,0)</f>
        <v>0</v>
      </c>
      <c r="YE62" s="248">
        <f>IF(YE$6=$WQ$5,成绩录入!CP65,0)</f>
        <v>0</v>
      </c>
      <c r="YF62" s="248">
        <f>IF(YF$6=$WQ$5,成绩录入!CQ65,0)</f>
        <v>0</v>
      </c>
      <c r="YG62" s="248">
        <f>IF(YG$6=$WQ$5,成绩录入!CR65,0)</f>
        <v>0</v>
      </c>
      <c r="YH62" s="248">
        <f>IF(YH$6=$WQ$5,成绩录入!CS65,0)</f>
        <v>0</v>
      </c>
      <c r="YI62" s="248">
        <f>IF(YI$6=$WQ$5,成绩录入!CT65,0)</f>
        <v>0</v>
      </c>
      <c r="YJ62" s="248">
        <f>IF(YJ$6=$WQ$5,成绩录入!CU65,0)</f>
        <v>0</v>
      </c>
      <c r="YK62" s="248">
        <f>IF(YK$6=$WQ$5,成绩录入!CV65,0)</f>
        <v>0</v>
      </c>
      <c r="YL62" s="248">
        <f>IF(YL$6=$WQ$5,成绩录入!CW65,0)</f>
        <v>0</v>
      </c>
      <c r="YM62" s="248">
        <f>IF(YM$6=$WQ$5,成绩录入!CX65,0)</f>
        <v>0</v>
      </c>
      <c r="YN62" s="248">
        <f>IF(YN$6=$WQ$5,成绩录入!CY65,0)</f>
        <v>0</v>
      </c>
      <c r="YO62" s="248">
        <f>IF(YO$6=$WQ$5,成绩录入!CZ65,0)</f>
        <v>0</v>
      </c>
      <c r="YP62" s="248">
        <f>IF(YP$6=$WQ$5,成绩录入!DA65,0)</f>
        <v>0</v>
      </c>
      <c r="YQ62" s="248">
        <f>IF(YQ$6=$WQ$5,成绩录入!DB65,0)</f>
        <v>0</v>
      </c>
      <c r="YR62" s="248">
        <f>IF(YR$6=$WQ$5,成绩录入!DC65,0)</f>
        <v>0</v>
      </c>
      <c r="YS62" s="248">
        <f>IF(YS$6=$WQ$5,成绩录入!DD65,0)</f>
        <v>0</v>
      </c>
      <c r="YT62" s="248">
        <f>IF(YT$6=$WQ$5,成绩录入!DE65,0)</f>
        <v>0</v>
      </c>
      <c r="YU62" s="248">
        <f>IF(YU$6=$WQ$5,成绩录入!DF65,0)</f>
        <v>0</v>
      </c>
      <c r="YV62" s="248">
        <f>IF(YV$6=$WQ$5,成绩录入!DG65,0)</f>
        <v>0</v>
      </c>
      <c r="YW62" s="248">
        <f>IF(YW$6=$WQ$5,成绩录入!DH65,0)</f>
        <v>0</v>
      </c>
      <c r="YX62" s="248">
        <f>IF(YX$6=$WQ$5,成绩录入!DI65,0)</f>
        <v>0</v>
      </c>
      <c r="YY62" s="248">
        <f>IF(YY$6=$WQ$5,成绩录入!DJ65,0)</f>
        <v>0</v>
      </c>
      <c r="YZ62" s="248">
        <f>IF(YZ$6=$WQ$5,成绩录入!DK65,0)</f>
        <v>0</v>
      </c>
      <c r="ZA62" s="248">
        <f>IF(ZA$6=$WQ$5,成绩录入!DL65,0)</f>
        <v>0</v>
      </c>
      <c r="ZB62" s="248">
        <f>IF(ZB$6=$WQ$5,成绩录入!DM65,0)</f>
        <v>0</v>
      </c>
      <c r="ZC62" s="248">
        <f>IF(ZC$6=$WQ$5,成绩录入!DN65,0)</f>
        <v>0</v>
      </c>
      <c r="ZD62" s="248">
        <f>IF(ZD$6=$WQ$5,成绩录入!DO65,0)</f>
        <v>0</v>
      </c>
      <c r="ZE62" s="248">
        <f>IF(ZE$6=$WQ$5,成绩录入!DP65,0)</f>
        <v>0</v>
      </c>
      <c r="ZF62" s="248">
        <f>IF(ZF$6=$WQ$5,成绩录入!DQ65,0)</f>
        <v>0</v>
      </c>
      <c r="ZG62" s="248">
        <f>IF(ZG$6=$WQ$5,成绩录入!DR65,0)</f>
        <v>0</v>
      </c>
      <c r="ZH62" s="248">
        <f>IF(ZH$6=$WQ$5,成绩录入!DS65,0)</f>
        <v>0</v>
      </c>
      <c r="ZI62" s="248">
        <f>IF(ZI$6=$WQ$5,成绩录入!DT65,0)</f>
        <v>0</v>
      </c>
      <c r="ZJ62" s="248">
        <f>IF(ZJ$6=$WQ$5,成绩录入!DU65,0)</f>
        <v>0</v>
      </c>
      <c r="ZK62" s="248">
        <f>IF(ZK$6=$WQ$5,成绩录入!DV65,0)</f>
        <v>0</v>
      </c>
      <c r="ZL62" s="248">
        <f>IF(ZL$6=$WQ$5,成绩录入!DW65,0)</f>
        <v>0</v>
      </c>
      <c r="ZM62" s="248">
        <f>IF(ZM$6=$WQ$5,成绩录入!DX65,0)</f>
        <v>0</v>
      </c>
      <c r="ZN62" s="248">
        <f>IF(ZN$6=$WQ$5,成绩录入!DY65,0)</f>
        <v>0</v>
      </c>
      <c r="ZO62" s="248">
        <f>IF(ZO$6=$WQ$5,成绩录入!DZ65,0)</f>
        <v>0</v>
      </c>
      <c r="ZP62" s="248">
        <f>IF(ZP$6=$WQ$5,成绩录入!EA65,0)</f>
        <v>0</v>
      </c>
      <c r="ZQ62" s="248">
        <f>IF(ZQ$6=$WQ$5,成绩录入!EB65,0)</f>
        <v>0</v>
      </c>
      <c r="ZR62" s="248">
        <f>IF(ZR$6=$WQ$5,成绩录入!EC65,0)</f>
        <v>0</v>
      </c>
      <c r="ZS62" s="248">
        <f>IF(ZS$6=$WQ$5,成绩录入!ED65,0)</f>
        <v>0</v>
      </c>
      <c r="ZT62" s="248">
        <f>IF(ZT$6=$WQ$5,成绩录入!EE65,0)</f>
        <v>0</v>
      </c>
      <c r="ZU62" s="248">
        <f>IF(ZU$6=$WQ$5,成绩录入!EF65,0)</f>
        <v>0</v>
      </c>
      <c r="ZV62" s="248">
        <f>IF(ZV$6=$WQ$5,成绩录入!EG65,0)</f>
        <v>0</v>
      </c>
      <c r="ZW62" s="248">
        <f>IF(ZW$6=$WQ$5,成绩录入!EH65,0)</f>
        <v>0</v>
      </c>
      <c r="ZX62" s="248">
        <f>IF(ZX$6=$WQ$5,成绩录入!EI65,0)</f>
        <v>0</v>
      </c>
      <c r="ZY62" s="248">
        <f>IF(ZY$6=$WQ$5,成绩录入!EJ65,0)</f>
        <v>0</v>
      </c>
      <c r="ZZ62" s="248">
        <f>IF(ZZ$6=$WQ$5,成绩录入!EK65,0)</f>
        <v>0</v>
      </c>
      <c r="AAA62" s="248">
        <f>IF(AAA$6=$WQ$5,成绩录入!EL65,0)</f>
        <v>0</v>
      </c>
      <c r="AAB62" s="248">
        <f>IF(AAB$6=$WQ$5,成绩录入!EM65,0)</f>
        <v>0</v>
      </c>
      <c r="AAC62" s="248">
        <f>IF(AAC$6=$WQ$5,成绩录入!EN65,0)</f>
        <v>0</v>
      </c>
      <c r="AAD62" s="248">
        <f>IF(AAD$6=$WQ$5,成绩录入!EO65,0)</f>
        <v>0</v>
      </c>
      <c r="AAE62" s="248">
        <f>IF(AAE$6=$WQ$5,成绩录入!EP65,0)</f>
        <v>0</v>
      </c>
      <c r="AAF62" s="248">
        <f>IF(AAF$6=$WQ$5,成绩录入!EQ65,0)</f>
        <v>0</v>
      </c>
      <c r="AAG62" s="248">
        <f>IF(AAG$6=$WQ$5,成绩录入!ER65,0)</f>
        <v>0</v>
      </c>
      <c r="AAH62" s="248">
        <f>IF(AAH$6=$WQ$5,成绩录入!ES65,0)</f>
        <v>0</v>
      </c>
      <c r="AAI62" s="248">
        <f>IF(AAI$6=$WQ$5,成绩录入!ET65,0)</f>
        <v>0</v>
      </c>
      <c r="AAJ62" s="248">
        <f>IF(AAJ$6=$WQ$5,成绩录入!EU65,0)</f>
        <v>0</v>
      </c>
      <c r="AAK62" s="248">
        <f>IF(AAK$6=$WQ$5,成绩录入!EV65,0)</f>
        <v>0</v>
      </c>
      <c r="AAL62" s="248">
        <f>IF(AAL$6=$WQ$5,成绩录入!EW65,0)</f>
        <v>0</v>
      </c>
      <c r="AAM62" s="248">
        <f>IF(AAM$6=$WQ$5,成绩录入!EX65,0)</f>
        <v>0</v>
      </c>
      <c r="AAN62" s="218">
        <f t="shared" si="33"/>
        <v>0</v>
      </c>
      <c r="AAO62" s="206"/>
      <c r="AAQ62" s="247">
        <f>IF(AAQ$6=$AAP$5,成绩录入!BC65,0)</f>
        <v>0</v>
      </c>
      <c r="AAR62" s="248">
        <f>IF(AAR$6=$AAP$5,成绩录入!BD65,0)</f>
        <v>0</v>
      </c>
      <c r="AAS62" s="248">
        <f>IF(AAS$6=$AAP$5,成绩录入!BE65,0)</f>
        <v>0</v>
      </c>
      <c r="AAT62" s="248">
        <f>IF(AAT$6=$AAP$5,成绩录入!BF65,0)</f>
        <v>0</v>
      </c>
      <c r="AAU62" s="248">
        <f>IF(AAU$6=$AAP$5,成绩录入!BG65,0)</f>
        <v>0</v>
      </c>
      <c r="AAV62" s="248">
        <f>IF(AAV$6=$AAP$5,成绩录入!BH65,0)</f>
        <v>0</v>
      </c>
      <c r="AAW62" s="248">
        <f>IF(AAW$6=$AAP$5,成绩录入!BI65,0)</f>
        <v>0</v>
      </c>
      <c r="AAX62" s="248">
        <f>IF(AAX$6=$AAP$5,成绩录入!BJ65,0)</f>
        <v>0</v>
      </c>
      <c r="AAY62" s="248">
        <f>IF(AAY$6=$AAP$5,成绩录入!BK65,0)</f>
        <v>0</v>
      </c>
      <c r="AAZ62" s="248">
        <f>IF(AAZ$6=$AAP$5,成绩录入!BL65,0)</f>
        <v>0</v>
      </c>
      <c r="ABA62" s="248">
        <f>IF(ABA$6=$AAP$5,成绩录入!BM65,0)</f>
        <v>0</v>
      </c>
      <c r="ABB62" s="248">
        <f>IF(ABB$6=$AAP$5,成绩录入!BN65,0)</f>
        <v>0</v>
      </c>
      <c r="ABC62" s="248">
        <f>IF(ABC$6=$AAP$5,成绩录入!BO65,0)</f>
        <v>0</v>
      </c>
      <c r="ABD62" s="248">
        <f>IF(ABD$6=$AAP$5,成绩录入!BP65,0)</f>
        <v>0</v>
      </c>
      <c r="ABE62" s="248">
        <f>IF(ABE$6=$AAP$5,成绩录入!BQ65,0)</f>
        <v>0</v>
      </c>
      <c r="ABF62" s="248">
        <f>IF(ABF$6=$AAP$5,成绩录入!BR65,0)</f>
        <v>0</v>
      </c>
      <c r="ABG62" s="248">
        <f>IF(ABG$6=$AAP$5,成绩录入!BS65,0)</f>
        <v>0</v>
      </c>
      <c r="ABH62" s="248">
        <f>IF(ABH$6=$AAP$5,成绩录入!BT65,0)</f>
        <v>0</v>
      </c>
      <c r="ABI62" s="248">
        <f>IF(ABI$6=$AAP$5,成绩录入!BU65,0)</f>
        <v>0</v>
      </c>
      <c r="ABJ62" s="248">
        <f>IF(ABJ$6=$AAP$5,成绩录入!BV65,0)</f>
        <v>0</v>
      </c>
      <c r="ABK62" s="248">
        <f>IF(ABK$6=$AAP$5,成绩录入!BW65,0)</f>
        <v>0</v>
      </c>
      <c r="ABL62" s="248">
        <f>IF(ABL$6=$AAP$5,成绩录入!BX65,0)</f>
        <v>0</v>
      </c>
      <c r="ABM62" s="248">
        <f>IF(ABM$6=$AAP$5,成绩录入!BY65,0)</f>
        <v>0</v>
      </c>
      <c r="ABN62" s="248">
        <f>IF(ABN$6=$AAP$5,成绩录入!BZ65,0)</f>
        <v>0</v>
      </c>
      <c r="ABO62" s="248">
        <f>IF(ABO$6=$AAP$5,成绩录入!CA65,0)</f>
        <v>0</v>
      </c>
      <c r="ABP62" s="248">
        <f>IF(ABP$6=$AAP$5,成绩录入!CB65,0)</f>
        <v>0</v>
      </c>
      <c r="ABQ62" s="248">
        <f>IF(ABQ$6=$AAP$5,成绩录入!CC65,0)</f>
        <v>0</v>
      </c>
      <c r="ABR62" s="248">
        <f>IF(ABR$6=$AAP$5,成绩录入!CD65,0)</f>
        <v>0</v>
      </c>
      <c r="ABS62" s="248">
        <f>IF(ABS$6=$AAP$5,成绩录入!CE65,0)</f>
        <v>0</v>
      </c>
      <c r="ABT62" s="248">
        <f>IF(ABT$6=$AAP$5,成绩录入!CF65,0)</f>
        <v>0</v>
      </c>
      <c r="ABU62" s="248">
        <f>IF(ABU$6=$AAP$5,成绩录入!CG65,0)</f>
        <v>0</v>
      </c>
      <c r="ABV62" s="248">
        <f>IF(ABV$6=$AAP$5,成绩录入!CH65,0)</f>
        <v>0</v>
      </c>
      <c r="ABW62" s="248">
        <f>IF(ABW$6=$AAP$5,成绩录入!CI65,0)</f>
        <v>0</v>
      </c>
      <c r="ABX62" s="248">
        <f>IF(ABX$6=$AAP$5,成绩录入!CJ65,0)</f>
        <v>0</v>
      </c>
      <c r="ABY62" s="248">
        <f>IF(ABY$6=$AAP$5,成绩录入!CK65,0)</f>
        <v>0</v>
      </c>
      <c r="ABZ62" s="248">
        <f>IF(ABZ$6=$AAP$5,成绩录入!CL65,0)</f>
        <v>0</v>
      </c>
      <c r="ACA62" s="248">
        <f>IF(ACA$6=$AAP$5,成绩录入!CM65,0)</f>
        <v>0</v>
      </c>
      <c r="ACB62" s="248">
        <f>IF(ACB$6=$AAP$5,成绩录入!CN65,0)</f>
        <v>0</v>
      </c>
      <c r="ACC62" s="248">
        <f>IF(ACC$6=$AAP$5,成绩录入!CO65,0)</f>
        <v>0</v>
      </c>
      <c r="ACD62" s="248">
        <f>IF(ACD$6=$AAP$5,成绩录入!CP65,0)</f>
        <v>0</v>
      </c>
      <c r="ACE62" s="248">
        <f>IF(ACE$6=$AAP$5,成绩录入!CQ65,0)</f>
        <v>0</v>
      </c>
      <c r="ACF62" s="248">
        <f>IF(ACF$6=$AAP$5,成绩录入!CR65,0)</f>
        <v>0</v>
      </c>
      <c r="ACG62" s="248">
        <f>IF(ACG$6=$AAP$5,成绩录入!CS65,0)</f>
        <v>0</v>
      </c>
      <c r="ACH62" s="248">
        <f>IF(ACH$6=$AAP$5,成绩录入!CT65,0)</f>
        <v>0</v>
      </c>
      <c r="ACI62" s="248">
        <f>IF(ACI$6=$AAP$5,成绩录入!CU65,0)</f>
        <v>0</v>
      </c>
      <c r="ACJ62" s="248">
        <f>IF(ACJ$6=$AAP$5,成绩录入!CV65,0)</f>
        <v>0</v>
      </c>
      <c r="ACK62" s="248">
        <f>IF(ACK$6=$AAP$5,成绩录入!CW65,0)</f>
        <v>0</v>
      </c>
      <c r="ACL62" s="248">
        <f>IF(ACL$6=$AAP$5,成绩录入!CX65,0)</f>
        <v>0</v>
      </c>
      <c r="ACM62" s="248">
        <f>IF(ACM$6=$AAP$5,成绩录入!CY65,0)</f>
        <v>0</v>
      </c>
      <c r="ACN62" s="248">
        <f>IF(ACN$6=$AAP$5,成绩录入!CZ65,0)</f>
        <v>0</v>
      </c>
      <c r="ACO62" s="248">
        <f>IF(ACO$6=$AAP$5,成绩录入!DA65,0)</f>
        <v>0</v>
      </c>
      <c r="ACP62" s="248">
        <f>IF(ACP$6=$AAP$5,成绩录入!DB65,0)</f>
        <v>0</v>
      </c>
      <c r="ACQ62" s="248">
        <f>IF(ACQ$6=$AAP$5,成绩录入!DC65,0)</f>
        <v>0</v>
      </c>
      <c r="ACR62" s="248">
        <f>IF(ACR$6=$AAP$5,成绩录入!DD65,0)</f>
        <v>0</v>
      </c>
      <c r="ACS62" s="248">
        <f>IF(ACS$6=$AAP$5,成绩录入!DE65,0)</f>
        <v>0</v>
      </c>
      <c r="ACT62" s="248">
        <f>IF(ACT$6=$AAP$5,成绩录入!DF65,0)</f>
        <v>0</v>
      </c>
      <c r="ACU62" s="248">
        <f>IF(ACU$6=$AAP$5,成绩录入!DG65,0)</f>
        <v>0</v>
      </c>
      <c r="ACV62" s="248">
        <f>IF(ACV$6=$AAP$5,成绩录入!DH65,0)</f>
        <v>0</v>
      </c>
      <c r="ACW62" s="248">
        <f>IF(ACW$6=$AAP$5,成绩录入!DI65,0)</f>
        <v>0</v>
      </c>
      <c r="ACX62" s="248">
        <f>IF(ACX$6=$AAP$5,成绩录入!DJ65,0)</f>
        <v>0</v>
      </c>
      <c r="ACY62" s="248">
        <f>IF(ACY$6=$AAP$5,成绩录入!DK65,0)</f>
        <v>0</v>
      </c>
      <c r="ACZ62" s="248">
        <f>IF(ACZ$6=$AAP$5,成绩录入!DL65,0)</f>
        <v>0</v>
      </c>
      <c r="ADA62" s="248">
        <f>IF(ADA$6=$AAP$5,成绩录入!DM65,0)</f>
        <v>0</v>
      </c>
      <c r="ADB62" s="248">
        <f>IF(ADB$6=$AAP$5,成绩录入!DN65,0)</f>
        <v>0</v>
      </c>
      <c r="ADC62" s="248">
        <f>IF(ADC$6=$AAP$5,成绩录入!DO65,0)</f>
        <v>0</v>
      </c>
      <c r="ADD62" s="248">
        <f>IF(ADD$6=$AAP$5,成绩录入!DP65,0)</f>
        <v>0</v>
      </c>
      <c r="ADE62" s="248">
        <f>IF(ADE$6=$AAP$5,成绩录入!DQ65,0)</f>
        <v>0</v>
      </c>
      <c r="ADF62" s="248">
        <f>IF(ADF$6=$AAP$5,成绩录入!DR65,0)</f>
        <v>0</v>
      </c>
      <c r="ADG62" s="248">
        <f>IF(ADG$6=$AAP$5,成绩录入!DS65,0)</f>
        <v>0</v>
      </c>
      <c r="ADH62" s="248">
        <f>IF(ADH$6=$AAP$5,成绩录入!DT65,0)</f>
        <v>0</v>
      </c>
      <c r="ADI62" s="248">
        <f>IF(ADI$6=$AAP$5,成绩录入!DU65,0)</f>
        <v>0</v>
      </c>
      <c r="ADJ62" s="248">
        <f>IF(ADJ$6=$AAP$5,成绩录入!DV65,0)</f>
        <v>0</v>
      </c>
      <c r="ADK62" s="248">
        <f>IF(ADK$6=$AAP$5,成绩录入!DW65,0)</f>
        <v>0</v>
      </c>
      <c r="ADL62" s="248">
        <f>IF(ADL$6=$AAP$5,成绩录入!DX65,0)</f>
        <v>0</v>
      </c>
      <c r="ADM62" s="248">
        <f>IF(ADM$6=$AAP$5,成绩录入!DY65,0)</f>
        <v>0</v>
      </c>
      <c r="ADN62" s="248">
        <f>IF(ADN$6=$AAP$5,成绩录入!DZ65,0)</f>
        <v>0</v>
      </c>
      <c r="ADO62" s="248">
        <f>IF(ADO$6=$AAP$5,成绩录入!EA65,0)</f>
        <v>0</v>
      </c>
      <c r="ADP62" s="248">
        <f>IF(ADP$6=$AAP$5,成绩录入!EB65,0)</f>
        <v>0</v>
      </c>
      <c r="ADQ62" s="248">
        <f>IF(ADQ$6=$AAP$5,成绩录入!EC65,0)</f>
        <v>0</v>
      </c>
      <c r="ADR62" s="248">
        <f>IF(ADR$6=$AAP$5,成绩录入!ED65,0)</f>
        <v>0</v>
      </c>
      <c r="ADS62" s="248">
        <f>IF(ADS$6=$AAP$5,成绩录入!EE65,0)</f>
        <v>0</v>
      </c>
      <c r="ADT62" s="248">
        <f>IF(ADT$6=$AAP$5,成绩录入!EF65,0)</f>
        <v>0</v>
      </c>
      <c r="ADU62" s="248">
        <f>IF(ADU$6=$AAP$5,成绩录入!EG65,0)</f>
        <v>0</v>
      </c>
      <c r="ADV62" s="248">
        <f>IF(ADV$6=$AAP$5,成绩录入!EH65,0)</f>
        <v>0</v>
      </c>
      <c r="ADW62" s="248">
        <f>IF(ADW$6=$AAP$5,成绩录入!EI65,0)</f>
        <v>0</v>
      </c>
      <c r="ADX62" s="248">
        <f>IF(ADX$6=$AAP$5,成绩录入!EJ65,0)</f>
        <v>0</v>
      </c>
      <c r="ADY62" s="248">
        <f>IF(ADY$6=$AAP$5,成绩录入!EK65,0)</f>
        <v>0</v>
      </c>
      <c r="ADZ62" s="248">
        <f>IF(ADZ$6=$AAP$5,成绩录入!EL65,0)</f>
        <v>0</v>
      </c>
      <c r="AEA62" s="248">
        <f>IF(AEA$6=$AAP$5,成绩录入!EM65,0)</f>
        <v>0</v>
      </c>
      <c r="AEB62" s="248">
        <f>IF(AEB$6=$AAP$5,成绩录入!EN65,0)</f>
        <v>0</v>
      </c>
      <c r="AEC62" s="248">
        <f>IF(AEC$6=$AAP$5,成绩录入!EO65,0)</f>
        <v>0</v>
      </c>
      <c r="AED62" s="248">
        <f>IF(AED$6=$AAP$5,成绩录入!EP65,0)</f>
        <v>0</v>
      </c>
      <c r="AEE62" s="248">
        <f>IF(AEE$6=$AAP$5,成绩录入!EQ65,0)</f>
        <v>0</v>
      </c>
      <c r="AEF62" s="248">
        <f>IF(AEF$6=$AAP$5,成绩录入!ER65,0)</f>
        <v>0</v>
      </c>
      <c r="AEG62" s="248">
        <f>IF(AEG$6=$AAP$5,成绩录入!ES65,0)</f>
        <v>0</v>
      </c>
      <c r="AEH62" s="248">
        <f>IF(AEH$6=$AAP$5,成绩录入!ET65,0)</f>
        <v>0</v>
      </c>
      <c r="AEI62" s="248">
        <f>IF(AEI$6=$AAP$5,成绩录入!EU65,0)</f>
        <v>0</v>
      </c>
      <c r="AEJ62" s="248">
        <f>IF(AEJ$6=$AAP$5,成绩录入!EV65,0)</f>
        <v>0</v>
      </c>
      <c r="AEK62" s="248">
        <f>IF(AEK$6=$AAP$5,成绩录入!EW65,0)</f>
        <v>0</v>
      </c>
      <c r="AEL62" s="248">
        <f>IF(AEL$6=$AAP$5,成绩录入!EX65,0)</f>
        <v>0</v>
      </c>
      <c r="AEM62" s="218">
        <f t="shared" si="34"/>
        <v>0</v>
      </c>
      <c r="AEN62" s="166"/>
      <c r="AEO62" s="166"/>
      <c r="AEP62" s="247">
        <f>IF(AEP$6=$AEO$5,成绩录入!BC65,0)</f>
        <v>0</v>
      </c>
      <c r="AEQ62" s="248">
        <f>IF(AEQ$6=$AEO$5,成绩录入!BD65,0)</f>
        <v>0</v>
      </c>
      <c r="AER62" s="248">
        <f>IF(AER$6=$AEO$5,成绩录入!BE65,0)</f>
        <v>0</v>
      </c>
      <c r="AES62" s="248">
        <f>IF(AES$6=$AEO$5,成绩录入!BF65,0)</f>
        <v>0</v>
      </c>
      <c r="AET62" s="248">
        <f>IF(AET$6=$AEO$5,成绩录入!BG65,0)</f>
        <v>0</v>
      </c>
      <c r="AEU62" s="248">
        <f>IF(AEU$6=$AEO$5,成绩录入!BH65,0)</f>
        <v>0</v>
      </c>
      <c r="AEV62" s="248">
        <f>IF(AEV$6=$AEO$5,成绩录入!BI65,0)</f>
        <v>0</v>
      </c>
      <c r="AEW62" s="248">
        <f>IF(AEW$6=$AEO$5,成绩录入!BJ65,0)</f>
        <v>0</v>
      </c>
      <c r="AEX62" s="248">
        <f>IF(AEX$6=$AEO$5,成绩录入!BK65,0)</f>
        <v>0</v>
      </c>
      <c r="AEY62" s="248">
        <f>IF(AEY$6=$AEO$5,成绩录入!BL65,0)</f>
        <v>0</v>
      </c>
      <c r="AEZ62" s="248">
        <f>IF(AEZ$6=$AEO$5,成绩录入!BM65,0)</f>
        <v>0</v>
      </c>
      <c r="AFA62" s="248">
        <f>IF(AFA$6=$AEO$5,成绩录入!BN65,0)</f>
        <v>0</v>
      </c>
      <c r="AFB62" s="248">
        <f>IF(AFB$6=$AEO$5,成绩录入!BO65,0)</f>
        <v>0</v>
      </c>
      <c r="AFC62" s="248">
        <f>IF(AFC$6=$AEO$5,成绩录入!BP65,0)</f>
        <v>0</v>
      </c>
      <c r="AFD62" s="248">
        <f>IF(AFD$6=$AEO$5,成绩录入!BQ65,0)</f>
        <v>0</v>
      </c>
      <c r="AFE62" s="248">
        <f>IF(AFE$6=$AEO$5,成绩录入!BR65,0)</f>
        <v>0</v>
      </c>
      <c r="AFF62" s="248">
        <f>IF(AFF$6=$AEO$5,成绩录入!BS65,0)</f>
        <v>0</v>
      </c>
      <c r="AFG62" s="248">
        <f>IF(AFG$6=$AEO$5,成绩录入!BT65,0)</f>
        <v>0</v>
      </c>
      <c r="AFH62" s="248">
        <f>IF(AFH$6=$AEO$5,成绩录入!BU65,0)</f>
        <v>0</v>
      </c>
      <c r="AFI62" s="248">
        <f>IF(AFI$6=$AEO$5,成绩录入!BV65,0)</f>
        <v>0</v>
      </c>
      <c r="AFJ62" s="248">
        <f>IF(AFJ$6=$AEO$5,成绩录入!BW65,0)</f>
        <v>0</v>
      </c>
      <c r="AFK62" s="248">
        <f>IF(AFK$6=$AEO$5,成绩录入!BX65,0)</f>
        <v>0</v>
      </c>
      <c r="AFL62" s="248">
        <f>IF(AFL$6=$AEO$5,成绩录入!BY65,0)</f>
        <v>0</v>
      </c>
      <c r="AFM62" s="248">
        <f>IF(AFM$6=$AEO$5,成绩录入!BZ65,0)</f>
        <v>0</v>
      </c>
      <c r="AFN62" s="248">
        <f>IF(AFN$6=$AEO$5,成绩录入!CA65,0)</f>
        <v>0</v>
      </c>
      <c r="AFO62" s="248">
        <f>IF(AFO$6=$AEO$5,成绩录入!CB65,0)</f>
        <v>0</v>
      </c>
      <c r="AFP62" s="248">
        <f>IF(AFP$6=$AEO$5,成绩录入!CC65,0)</f>
        <v>0</v>
      </c>
      <c r="AFQ62" s="248">
        <f>IF(AFQ$6=$AEO$5,成绩录入!CD65,0)</f>
        <v>0</v>
      </c>
      <c r="AFR62" s="248">
        <f>IF(AFR$6=$AEO$5,成绩录入!CE65,0)</f>
        <v>0</v>
      </c>
      <c r="AFS62" s="248">
        <f>IF(AFS$6=$AEO$5,成绩录入!CF65,0)</f>
        <v>0</v>
      </c>
      <c r="AFT62" s="248">
        <f>IF(AFT$6=$AEO$5,成绩录入!CG65,0)</f>
        <v>0</v>
      </c>
      <c r="AFU62" s="248">
        <f>IF(AFU$6=$AEO$5,成绩录入!CH65,0)</f>
        <v>0</v>
      </c>
      <c r="AFV62" s="248">
        <f>IF(AFV$6=$AEO$5,成绩录入!CI65,0)</f>
        <v>0</v>
      </c>
      <c r="AFW62" s="248">
        <f>IF(AFW$6=$AEO$5,成绩录入!CJ65,0)</f>
        <v>0</v>
      </c>
      <c r="AFX62" s="248">
        <f>IF(AFX$6=$AEO$5,成绩录入!CK65,0)</f>
        <v>0</v>
      </c>
      <c r="AFY62" s="248">
        <f>IF(AFY$6=$AEO$5,成绩录入!CL65,0)</f>
        <v>0</v>
      </c>
      <c r="AFZ62" s="248">
        <f>IF(AFZ$6=$AEO$5,成绩录入!CM65,0)</f>
        <v>0</v>
      </c>
      <c r="AGA62" s="248">
        <f>IF(AGA$6=$AEO$5,成绩录入!CN65,0)</f>
        <v>0</v>
      </c>
      <c r="AGB62" s="248">
        <f>IF(AGB$6=$AEO$5,成绩录入!CO65,0)</f>
        <v>0</v>
      </c>
      <c r="AGC62" s="248">
        <f>IF(AGC$6=$AEO$5,成绩录入!CP65,0)</f>
        <v>0</v>
      </c>
      <c r="AGD62" s="248">
        <f>IF(AGD$6=$AEO$5,成绩录入!CQ65,0)</f>
        <v>0</v>
      </c>
      <c r="AGE62" s="248">
        <f>IF(AGE$6=$AEO$5,成绩录入!CR65,0)</f>
        <v>0</v>
      </c>
      <c r="AGF62" s="248">
        <f>IF(AGF$6=$AEO$5,成绩录入!CS65,0)</f>
        <v>0</v>
      </c>
      <c r="AGG62" s="248">
        <f>IF(AGG$6=$AEO$5,成绩录入!CT65,0)</f>
        <v>0</v>
      </c>
      <c r="AGH62" s="248">
        <f>IF(AGH$6=$AEO$5,成绩录入!CU65,0)</f>
        <v>0</v>
      </c>
      <c r="AGI62" s="248">
        <f>IF(AGI$6=$AEO$5,成绩录入!CV65,0)</f>
        <v>0</v>
      </c>
      <c r="AGJ62" s="248">
        <f>IF(AGJ$6=$AEO$5,成绩录入!CW65,0)</f>
        <v>0</v>
      </c>
      <c r="AGK62" s="248">
        <f>IF(AGK$6=$AEO$5,成绩录入!CX65,0)</f>
        <v>0</v>
      </c>
      <c r="AGL62" s="248">
        <f>IF(AGL$6=$AEO$5,成绩录入!CY65,0)</f>
        <v>0</v>
      </c>
      <c r="AGM62" s="248">
        <f>IF(AGM$6=$AEO$5,成绩录入!CZ65,0)</f>
        <v>0</v>
      </c>
      <c r="AGN62" s="248">
        <f>IF(AGN$6=$AEO$5,成绩录入!DA65,0)</f>
        <v>0</v>
      </c>
      <c r="AGO62" s="248">
        <f>IF(AGO$6=$AEO$5,成绩录入!DB65,0)</f>
        <v>0</v>
      </c>
      <c r="AGP62" s="248">
        <f>IF(AGP$6=$AEO$5,成绩录入!DC65,0)</f>
        <v>0</v>
      </c>
      <c r="AGQ62" s="248">
        <f>IF(AGQ$6=$AEO$5,成绩录入!DD65,0)</f>
        <v>0</v>
      </c>
      <c r="AGR62" s="248">
        <f>IF(AGR$6=$AEO$5,成绩录入!DE65,0)</f>
        <v>0</v>
      </c>
      <c r="AGS62" s="248">
        <f>IF(AGS$6=$AEO$5,成绩录入!DF65,0)</f>
        <v>0</v>
      </c>
      <c r="AGT62" s="248">
        <f>IF(AGT$6=$AEO$5,成绩录入!DG65,0)</f>
        <v>0</v>
      </c>
      <c r="AGU62" s="248">
        <f>IF(AGU$6=$AEO$5,成绩录入!DH65,0)</f>
        <v>0</v>
      </c>
      <c r="AGV62" s="248">
        <f>IF(AGV$6=$AEO$5,成绩录入!DI65,0)</f>
        <v>0</v>
      </c>
      <c r="AGW62" s="248">
        <f>IF(AGW$6=$AEO$5,成绩录入!DJ65,0)</f>
        <v>0</v>
      </c>
      <c r="AGX62" s="248">
        <f>IF(AGX$6=$AEO$5,成绩录入!DK65,0)</f>
        <v>0</v>
      </c>
      <c r="AGY62" s="248">
        <f>IF(AGY$6=$AEO$5,成绩录入!DL65,0)</f>
        <v>0</v>
      </c>
      <c r="AGZ62" s="248">
        <f>IF(AGZ$6=$AEO$5,成绩录入!DM65,0)</f>
        <v>0</v>
      </c>
      <c r="AHA62" s="248">
        <f>IF(AHA$6=$AEO$5,成绩录入!DN65,0)</f>
        <v>0</v>
      </c>
      <c r="AHB62" s="248">
        <f>IF(AHB$6=$AEO$5,成绩录入!DO65,0)</f>
        <v>0</v>
      </c>
      <c r="AHC62" s="248">
        <f>IF(AHC$6=$AEO$5,成绩录入!DP65,0)</f>
        <v>0</v>
      </c>
      <c r="AHD62" s="248">
        <f>IF(AHD$6=$AEO$5,成绩录入!DQ65,0)</f>
        <v>0</v>
      </c>
      <c r="AHE62" s="248">
        <f>IF(AHE$6=$AEO$5,成绩录入!DR65,0)</f>
        <v>0</v>
      </c>
      <c r="AHF62" s="248">
        <f>IF(AHF$6=$AEO$5,成绩录入!DS65,0)</f>
        <v>0</v>
      </c>
      <c r="AHG62" s="248">
        <f>IF(AHG$6=$AEO$5,成绩录入!DT65,0)</f>
        <v>0</v>
      </c>
      <c r="AHH62" s="248">
        <f>IF(AHH$6=$AEO$5,成绩录入!DU65,0)</f>
        <v>0</v>
      </c>
      <c r="AHI62" s="248">
        <f>IF(AHI$6=$AEO$5,成绩录入!DV65,0)</f>
        <v>0</v>
      </c>
      <c r="AHJ62" s="248">
        <f>IF(AHJ$6=$AEO$5,成绩录入!DW65,0)</f>
        <v>0</v>
      </c>
      <c r="AHK62" s="248">
        <f>IF(AHK$6=$AEO$5,成绩录入!DX65,0)</f>
        <v>0</v>
      </c>
      <c r="AHL62" s="248">
        <f>IF(AHL$6=$AEO$5,成绩录入!DY65,0)</f>
        <v>0</v>
      </c>
      <c r="AHM62" s="248">
        <f>IF(AHM$6=$AEO$5,成绩录入!DZ65,0)</f>
        <v>0</v>
      </c>
      <c r="AHN62" s="248">
        <f>IF(AHN$6=$AEO$5,成绩录入!EA65,0)</f>
        <v>0</v>
      </c>
      <c r="AHO62" s="248">
        <f>IF(AHO$6=$AEO$5,成绩录入!EB65,0)</f>
        <v>0</v>
      </c>
      <c r="AHP62" s="248">
        <f>IF(AHP$6=$AEO$5,成绩录入!EC65,0)</f>
        <v>0</v>
      </c>
      <c r="AHQ62" s="248">
        <f>IF(AHQ$6=$AEO$5,成绩录入!ED65,0)</f>
        <v>0</v>
      </c>
      <c r="AHR62" s="248">
        <f>IF(AHR$6=$AEO$5,成绩录入!EE65,0)</f>
        <v>0</v>
      </c>
      <c r="AHS62" s="248">
        <f>IF(AHS$6=$AEO$5,成绩录入!EF65,0)</f>
        <v>0</v>
      </c>
      <c r="AHT62" s="248">
        <f>IF(AHT$6=$AEO$5,成绩录入!EG65,0)</f>
        <v>0</v>
      </c>
      <c r="AHU62" s="248">
        <f>IF(AHU$6=$AEO$5,成绩录入!EH65,0)</f>
        <v>0</v>
      </c>
      <c r="AHV62" s="248">
        <f>IF(AHV$6=$AEO$5,成绩录入!EI65,0)</f>
        <v>0</v>
      </c>
      <c r="AHW62" s="248">
        <f>IF(AHW$6=$AEO$5,成绩录入!EJ65,0)</f>
        <v>0</v>
      </c>
      <c r="AHX62" s="248">
        <f>IF(AHX$6=$AEO$5,成绩录入!EK65,0)</f>
        <v>0</v>
      </c>
      <c r="AHY62" s="248">
        <f>IF(AHY$6=$AEO$5,成绩录入!EL65,0)</f>
        <v>0</v>
      </c>
      <c r="AHZ62" s="248">
        <f>IF(AHZ$6=$AEO$5,成绩录入!EM65,0)</f>
        <v>0</v>
      </c>
      <c r="AIA62" s="248">
        <f>IF(AIA$6=$AEO$5,成绩录入!EN65,0)</f>
        <v>0</v>
      </c>
      <c r="AIB62" s="248">
        <f>IF(AIB$6=$AEO$5,成绩录入!EO65,0)</f>
        <v>0</v>
      </c>
      <c r="AIC62" s="248">
        <f>IF(AIC$6=$AEO$5,成绩录入!EP65,0)</f>
        <v>0</v>
      </c>
      <c r="AID62" s="248">
        <f>IF(AID$6=$AEO$5,成绩录入!EQ65,0)</f>
        <v>0</v>
      </c>
      <c r="AIE62" s="248">
        <f>IF(AIE$6=$AEO$5,成绩录入!ER65,0)</f>
        <v>0</v>
      </c>
      <c r="AIF62" s="248">
        <f>IF(AIF$6=$AEO$5,成绩录入!ES65,0)</f>
        <v>0</v>
      </c>
      <c r="AIG62" s="248">
        <f>IF(AIG$6=$AEO$5,成绩录入!ET65,0)</f>
        <v>0</v>
      </c>
      <c r="AIH62" s="248">
        <f>IF(AIH$6=$AEO$5,成绩录入!EU65,0)</f>
        <v>0</v>
      </c>
      <c r="AII62" s="248">
        <f>IF(AII$6=$AEO$5,成绩录入!EV65,0)</f>
        <v>0</v>
      </c>
      <c r="AIJ62" s="248">
        <f>IF(AIJ$6=$AEO$5,成绩录入!EW65,0)</f>
        <v>0</v>
      </c>
      <c r="AIK62" s="248">
        <f>IF(AIK$6=$AEO$5,成绩录入!EX65,0)</f>
        <v>0</v>
      </c>
      <c r="AIL62" s="218">
        <f t="shared" si="35"/>
        <v>0</v>
      </c>
      <c r="AIN62" s="214" t="str">
        <f>初始录入!A67</f>
        <v/>
      </c>
      <c r="AIO62" s="215">
        <f>初始录入!B67</f>
        <v>0</v>
      </c>
      <c r="AIP62" s="216">
        <f>初始录入!C67</f>
        <v>0</v>
      </c>
      <c r="AIQ62" s="314">
        <f>IF(平时!D60&lt;&gt;"",平时!D60,0)</f>
        <v>0</v>
      </c>
      <c r="AIR62" s="324" t="str">
        <f t="shared" si="89"/>
        <v/>
      </c>
      <c r="AIS62" s="314">
        <f>IF(过程!D60&lt;&gt;"",过程!D60,0)</f>
        <v>0</v>
      </c>
      <c r="AIT62" s="324" t="str">
        <f t="shared" si="90"/>
        <v/>
      </c>
      <c r="AIU62" s="216">
        <f>IF(期末!D60&lt;&gt;"",期末!D60,0)</f>
        <v>0</v>
      </c>
      <c r="AIV62" s="324" t="str">
        <f t="shared" si="91"/>
        <v/>
      </c>
      <c r="AIW62" s="325">
        <f t="shared" si="92"/>
        <v>0</v>
      </c>
      <c r="AIX62" s="314">
        <f>IF(平时!E60&lt;&gt;"",平时!E60,0)</f>
        <v>0</v>
      </c>
      <c r="AIY62" s="324" t="str">
        <f t="shared" si="93"/>
        <v/>
      </c>
      <c r="AIZ62" s="314">
        <f>IF(过程!E60&lt;&gt;"",过程!E60,0)</f>
        <v>0</v>
      </c>
      <c r="AJA62" s="324" t="str">
        <f t="shared" si="94"/>
        <v/>
      </c>
      <c r="AJB62" s="216">
        <f>IF(期末!E60&lt;&gt;"",期末!E60,0)</f>
        <v>0</v>
      </c>
      <c r="AJC62" s="324" t="str">
        <f t="shared" si="95"/>
        <v/>
      </c>
      <c r="AJD62" s="325">
        <f t="shared" si="96"/>
        <v>0</v>
      </c>
      <c r="AJE62" s="314">
        <f>IF(平时!F60&lt;&gt;"",平时!F60,0)</f>
        <v>0</v>
      </c>
      <c r="AJF62" s="324" t="str">
        <f t="shared" si="97"/>
        <v/>
      </c>
      <c r="AJG62" s="314">
        <f>IF(过程!F60&lt;&gt;"",过程!F60,0)</f>
        <v>0</v>
      </c>
      <c r="AJH62" s="324" t="str">
        <f t="shared" si="98"/>
        <v/>
      </c>
      <c r="AJI62" s="216">
        <f>IF(期末!F60&lt;&gt;"",期末!F60,0)</f>
        <v>0</v>
      </c>
      <c r="AJJ62" s="324" t="str">
        <f t="shared" si="99"/>
        <v/>
      </c>
      <c r="AJK62" s="325">
        <f t="shared" si="100"/>
        <v>0</v>
      </c>
      <c r="AJL62" s="314">
        <f>IF(平时!G60&lt;&gt;"",平时!G60,0)</f>
        <v>0</v>
      </c>
      <c r="AJM62" s="324" t="str">
        <f t="shared" si="101"/>
        <v/>
      </c>
      <c r="AJN62" s="314">
        <f>IF(过程!G60&lt;&gt;"",过程!G60,0)</f>
        <v>0</v>
      </c>
      <c r="AJO62" s="324" t="str">
        <f t="shared" si="102"/>
        <v/>
      </c>
      <c r="AJP62" s="216">
        <f>IF(期末!G60&lt;&gt;"",期末!G60,0)</f>
        <v>0</v>
      </c>
      <c r="AJQ62" s="324" t="str">
        <f t="shared" si="103"/>
        <v/>
      </c>
      <c r="AJR62" s="325">
        <f t="shared" si="104"/>
        <v>0</v>
      </c>
      <c r="AJS62" s="314">
        <f>IF(平时!H60&lt;&gt;"",平时!H60,0)</f>
        <v>0</v>
      </c>
      <c r="AJT62" s="324" t="str">
        <f t="shared" si="105"/>
        <v/>
      </c>
      <c r="AJU62" s="314">
        <f>IF(过程!H60&lt;&gt;"",过程!H60,0)</f>
        <v>0</v>
      </c>
      <c r="AJV62" s="324" t="str">
        <f t="shared" si="106"/>
        <v/>
      </c>
      <c r="AJW62" s="216">
        <f>IF(期末!H60&lt;&gt;"",期末!H60,0)</f>
        <v>0</v>
      </c>
      <c r="AJX62" s="324" t="str">
        <f t="shared" si="107"/>
        <v/>
      </c>
      <c r="AJY62" s="326">
        <f t="shared" si="108"/>
        <v>0</v>
      </c>
      <c r="AKA62" s="216" t="str">
        <f>初始录入!A67</f>
        <v/>
      </c>
      <c r="AKB62" s="216">
        <f>初始录入!B67</f>
        <v>0</v>
      </c>
      <c r="AKC62" s="216">
        <f>初始录入!C67</f>
        <v>0</v>
      </c>
      <c r="AKD62" s="327" t="str">
        <f>IF(初始录入!$E67=初始录入!$K$2,达成度!$D75,"")</f>
        <v/>
      </c>
      <c r="AKE62" s="327" t="str">
        <f>IF(初始录入!$E67=初始录入!$K$3,达成度!D75,"")</f>
        <v/>
      </c>
      <c r="AKF62" s="216" t="str">
        <f>IF(初始录入!$E67=初始录入!$K$4,达成度!D75,"")</f>
        <v/>
      </c>
      <c r="AKG62" s="216" t="str">
        <f>IF(初始录入!$E67=初始录入!$K$5,达成度!D75,"")</f>
        <v/>
      </c>
      <c r="AKH62" s="327" t="str">
        <f>IF(初始录入!$E67=初始录入!$K$2,达成度!E75,"")</f>
        <v/>
      </c>
      <c r="AKI62" s="327" t="str">
        <f>IF(初始录入!$E67=初始录入!$K$3,达成度!E75,"")</f>
        <v/>
      </c>
      <c r="AKJ62" s="216" t="str">
        <f>IF(初始录入!$E67=初始录入!$K$4,达成度!E75,"")</f>
        <v/>
      </c>
      <c r="AKK62" s="216" t="str">
        <f>IF(初始录入!$E67=初始录入!$K$5,达成度!E75,"")</f>
        <v/>
      </c>
      <c r="AKL62" s="327" t="str">
        <f>IF(初始录入!$E67=初始录入!$K$2,达成度!F75,"")</f>
        <v/>
      </c>
      <c r="AKM62" s="327" t="str">
        <f>IF(初始录入!$E67=初始录入!$K$3,达成度!F75,"")</f>
        <v/>
      </c>
      <c r="AKN62" s="216" t="str">
        <f>IF(初始录入!$E67=初始录入!$K$4,达成度!F75,"")</f>
        <v/>
      </c>
      <c r="AKO62" s="216" t="str">
        <f>IF(初始录入!$E67=初始录入!$K$5,达成度!F75,"")</f>
        <v/>
      </c>
      <c r="AKP62" s="327" t="str">
        <f>IF(初始录入!$E67=初始录入!$K$2,达成度!H75,"")</f>
        <v/>
      </c>
      <c r="AKQ62" s="327" t="str">
        <f>IF(初始录入!$E67=初始录入!$K$3,达成度!H75,"")</f>
        <v/>
      </c>
      <c r="AKR62" s="216" t="str">
        <f>IF(初始录入!$E67=初始录入!$K$4,达成度!H75,"")</f>
        <v/>
      </c>
      <c r="AKS62" s="216" t="str">
        <f>IF(初始录入!$E67=初始录入!$K$5,达成度!H75,"")</f>
        <v/>
      </c>
      <c r="AKT62" s="327" t="str">
        <f>IF(初始录入!$E67=初始录入!$K$2,达成度!I75,"")</f>
        <v/>
      </c>
      <c r="AKU62" s="327" t="str">
        <f>IF(初始录入!$E67=初始录入!$K$3,达成度!I75,"")</f>
        <v/>
      </c>
      <c r="AKV62" s="216" t="str">
        <f>IF(初始录入!$E67=初始录入!$K$4,达成度!I75,"")</f>
        <v/>
      </c>
      <c r="AKW62" s="216" t="str">
        <f>IF(初始录入!$E67=初始录入!$K$5,达成度!I75,"")</f>
        <v/>
      </c>
      <c r="AKX62" s="327" t="str">
        <f>IF(初始录入!$E67=初始录入!$K$2,达成度!J75,"")</f>
        <v/>
      </c>
      <c r="AKY62" s="327" t="str">
        <f>IF(初始录入!$E67=初始录入!$K$3,达成度!J75,"")</f>
        <v/>
      </c>
      <c r="AKZ62" s="216" t="str">
        <f>IF(初始录入!$E67=初始录入!$K$4,达成度!J75,"")</f>
        <v/>
      </c>
      <c r="ALA62" s="216" t="str">
        <f>IF(初始录入!$E67=初始录入!$K$5,达成度!J75,"")</f>
        <v/>
      </c>
      <c r="ALB62" s="327" t="str">
        <f>IF(初始录入!$E67=初始录入!$K$2,达成度!L75,"")</f>
        <v/>
      </c>
      <c r="ALC62" s="327" t="str">
        <f>IF(初始录入!$E67=初始录入!$K$3,达成度!L75,"")</f>
        <v/>
      </c>
      <c r="ALD62" s="216" t="str">
        <f>IF(初始录入!$E67=初始录入!$K$4,达成度!L75,"")</f>
        <v/>
      </c>
      <c r="ALE62" s="216" t="str">
        <f>IF(初始录入!$E67=初始录入!$K$5,达成度!L75,"")</f>
        <v/>
      </c>
      <c r="ALF62" s="327" t="str">
        <f>IF(初始录入!$E67=初始录入!$K$2,达成度!M75,"")</f>
        <v/>
      </c>
      <c r="ALG62" s="327" t="str">
        <f>IF(初始录入!$E67=初始录入!$K$3,达成度!M75,"")</f>
        <v/>
      </c>
      <c r="ALH62" s="216" t="str">
        <f>IF(初始录入!$E67=初始录入!$K$4,达成度!M75,"")</f>
        <v/>
      </c>
      <c r="ALI62" s="216" t="str">
        <f>IF(初始录入!$E67=初始录入!$K$5,达成度!M75,"")</f>
        <v/>
      </c>
      <c r="ALJ62" s="327" t="str">
        <f>IF(初始录入!$E67=初始录入!$K$2,达成度!N75,"")</f>
        <v/>
      </c>
      <c r="ALK62" s="327" t="str">
        <f>IF(初始录入!$E67=初始录入!$K$3,达成度!N75,"")</f>
        <v/>
      </c>
      <c r="ALL62" s="216" t="str">
        <f>IF(初始录入!$E67=初始录入!$K$4,达成度!N75,"")</f>
        <v/>
      </c>
      <c r="ALM62" s="216" t="str">
        <f>IF(初始录入!$E67=初始录入!$K$5,达成度!N75,"")</f>
        <v/>
      </c>
      <c r="ALN62" s="327" t="str">
        <f>IF(初始录入!$E67=初始录入!$K$2,达成度!P75,"")</f>
        <v/>
      </c>
      <c r="ALO62" s="327" t="str">
        <f>IF(初始录入!$E67=初始录入!$K$3,达成度!P75,"")</f>
        <v/>
      </c>
      <c r="ALP62" s="216" t="str">
        <f>IF(初始录入!$E67=初始录入!$K$4,达成度!P75,"")</f>
        <v/>
      </c>
      <c r="ALQ62" s="216" t="str">
        <f>IF(初始录入!$E67=初始录入!$K$5,达成度!P75,"")</f>
        <v/>
      </c>
      <c r="ALR62" s="327" t="str">
        <f>IF(初始录入!$E67=初始录入!$K$2,达成度!Q75,"")</f>
        <v/>
      </c>
      <c r="ALS62" s="327" t="str">
        <f>IF(初始录入!$E67=初始录入!$K$3,达成度!Q75,"")</f>
        <v/>
      </c>
      <c r="ALT62" s="216" t="str">
        <f>IF(初始录入!$E67=初始录入!$K$4,达成度!Q75,"")</f>
        <v/>
      </c>
      <c r="ALU62" s="216" t="str">
        <f>IF(初始录入!$E67=初始录入!$K$5,达成度!Q75,"")</f>
        <v/>
      </c>
      <c r="ALV62" s="327" t="str">
        <f>IF(初始录入!$E67=初始录入!$K$2,达成度!R75,"")</f>
        <v/>
      </c>
      <c r="ALW62" s="327" t="str">
        <f>IF(初始录入!$E67=初始录入!$K$3,达成度!R75,"")</f>
        <v/>
      </c>
      <c r="ALX62" s="216" t="str">
        <f>IF(初始录入!$E67=初始录入!$K$4,达成度!R75,"")</f>
        <v/>
      </c>
      <c r="ALY62" s="216"/>
      <c r="ALZ62" s="327" t="str">
        <f>IF(初始录入!$E67=初始录入!$K$2,达成度!T75,"")</f>
        <v/>
      </c>
      <c r="AMA62" s="327" t="str">
        <f>IF(初始录入!$E67=初始录入!$K$3,达成度!T75,"")</f>
        <v/>
      </c>
      <c r="AMB62" s="216" t="str">
        <f>IF(初始录入!$E67=初始录入!$K$4,达成度!T75,"")</f>
        <v/>
      </c>
      <c r="AMC62" s="216" t="str">
        <f>IF(初始录入!$E67=初始录入!$K$5,达成度!T75,"")</f>
        <v/>
      </c>
      <c r="AMD62" s="327" t="str">
        <f>IF(初始录入!$E67=初始录入!$K$2,达成度!U75,"")</f>
        <v/>
      </c>
      <c r="AME62" s="327" t="str">
        <f>IF(初始录入!$E67=初始录入!$K$3,达成度!U75,"")</f>
        <v/>
      </c>
      <c r="AMF62" s="216" t="str">
        <f>IF(初始录入!$E67=初始录入!$K$4,达成度!U75,"")</f>
        <v/>
      </c>
      <c r="AMG62" s="216" t="str">
        <f>IF(初始录入!$E67=初始录入!$K$5,达成度!U75,"")</f>
        <v/>
      </c>
      <c r="AMH62" s="327" t="str">
        <f>IF(初始录入!$E67=初始录入!$K$2,达成度!V75,"")</f>
        <v/>
      </c>
      <c r="AMI62" s="327" t="str">
        <f>IF(初始录入!$E67=初始录入!$K$3,达成度!V75,"")</f>
        <v/>
      </c>
      <c r="AMJ62" s="216" t="str">
        <f>IF(初始录入!$E67=初始录入!$K$4,达成度!W75,"")</f>
        <v/>
      </c>
      <c r="AMK62" s="216" t="str">
        <f>IF(初始录入!$E67=初始录入!$K$5,达成度!W75,"")</f>
        <v/>
      </c>
      <c r="AMM62" s="215">
        <f t="shared" si="114"/>
        <v>55</v>
      </c>
      <c r="AMN62" s="222" t="str">
        <f t="shared" si="109"/>
        <v/>
      </c>
      <c r="AMO62" s="325" t="str">
        <f>IF($AMM62&lt;=$H$7,INDEX(达成度!$G$21:$G$170,$AMM62,1),"")</f>
        <v/>
      </c>
      <c r="AMP62" s="325" t="str">
        <f>IF($AMM62&lt;=$H$7,INDEX(达成度!$K$21:$K$170,$AMM62,1),"")</f>
        <v/>
      </c>
      <c r="AMQ62" s="325" t="str">
        <f>IF($AMM62&lt;=$H$7,INDEX(达成度!$O$21:$O$170,$AMM62,1),"")</f>
        <v/>
      </c>
      <c r="AMR62" s="325" t="str">
        <f>IF($AMM62&lt;=$H$7,INDEX(达成度!$S$21:$S$170,$AMM62,1),"")</f>
        <v/>
      </c>
      <c r="AMS62" s="326" t="str">
        <f>IF($AMM62&lt;=$H$7,INDEX(达成度!$W$21:$W$170,$AMM62,1),"")</f>
        <v/>
      </c>
      <c r="AMT62" s="328"/>
      <c r="AMU62" s="336"/>
      <c r="AMV62" s="222" t="str">
        <f t="shared" si="110"/>
        <v/>
      </c>
      <c r="AMW62" s="325" t="str">
        <f>IF($AMM62&lt;=$I$7,INDEX(达成度!$G$21:$G$170,$AMM62+$H$7,1),"")</f>
        <v/>
      </c>
      <c r="AMX62" s="325" t="str">
        <f>IF($AMM62&lt;=$I$7,INDEX(达成度!$K$21:$K$170,$AMM62+$H$7,1),"")</f>
        <v/>
      </c>
      <c r="AMY62" s="325" t="str">
        <f>IF($AMM62&lt;=$I$7,INDEX(达成度!$O$21:$O$170,$AMM62+$H$7,1),"")</f>
        <v/>
      </c>
      <c r="AMZ62" s="325" t="str">
        <f>IF($AMM62&lt;=$I$7,INDEX(达成度!$S$21:$S$170,$AMM62+$H$7,1),"")</f>
        <v/>
      </c>
      <c r="ANA62" s="326" t="str">
        <f>IF($AMM62&lt;=$I$7,INDEX(达成度!$W$21:$W$170,$AMM62+$H$7,1),"")</f>
        <v/>
      </c>
      <c r="ANB62" s="206"/>
      <c r="ANC62" s="215"/>
      <c r="AND62" s="216" t="str">
        <f t="shared" si="111"/>
        <v/>
      </c>
      <c r="ANE62" s="325" t="str">
        <f>IF($AMM62&lt;=$J$7,INDEX(达成度!$G$21:$G$170,$AMM62+$H$7+$I$7,1),"")</f>
        <v/>
      </c>
      <c r="ANF62" s="325" t="str">
        <f>IF($AMM62&lt;=$J$7,INDEX(达成度!$K$21:$K$170,$AMM62+$H$7+$I$7,1),"")</f>
        <v/>
      </c>
      <c r="ANG62" s="325" t="str">
        <f>IF($AMM62&lt;=$J$7,INDEX(达成度!$O$21:$O$170,$AMM62+$H$7+$I$7,1),"")</f>
        <v/>
      </c>
      <c r="ANH62" s="325" t="str">
        <f>IF($AMM62&lt;=$J$7,INDEX(达成度!$S$21:$S$170,$AMM62+$H$7+$I$7,1),"")</f>
        <v/>
      </c>
      <c r="ANI62" s="326" t="str">
        <f>IF($AMM62&lt;=$J$7,INDEX(达成度!$W$21:$W$170,$AMM62+$H$7+$I$7,1),"")</f>
        <v/>
      </c>
      <c r="ANK62" s="215"/>
      <c r="ANL62" s="216" t="str">
        <f t="shared" si="112"/>
        <v/>
      </c>
      <c r="ANM62" s="325" t="str">
        <f>IF($AMM62&lt;=$K$7,INDEX(达成度!$G$21:$G$170,$AMM62+$H$7+$I$7+$J$7,1),"")</f>
        <v/>
      </c>
      <c r="ANN62" s="325" t="str">
        <f>IF($AMM62&lt;=$K$7,INDEX(达成度!$K$21:$K$170,$AMM62+$H$7+$I$7+$J$7,1),"")</f>
        <v/>
      </c>
      <c r="ANO62" s="325" t="str">
        <f>IF($AMM62&lt;=$K$7,INDEX(达成度!$O$21:$O$170,$AMM62+$H$7+$I$7+$J$7,1),"")</f>
        <v/>
      </c>
      <c r="ANP62" s="325" t="str">
        <f>IF($AMM62&lt;=$K$7,INDEX(达成度!$S$21:$S$170,$AMM62+$H$7+$I$7+$J$7,1),"")</f>
        <v/>
      </c>
      <c r="ANQ62" s="326" t="str">
        <f>IF($AMM62&lt;=$K$7,INDEX(达成度!$W$21:$W$170,$AMM62+$H$7+$I$7+$J$7,1),"")</f>
        <v/>
      </c>
    </row>
    <row r="63" ht="18" customHeight="1" spans="1:1024 1025:1057">
      <c r="A63" s="215" t="str">
        <f>初始录入!A68</f>
        <v/>
      </c>
      <c r="B63" s="216" t="str">
        <f>IF(初始录入!B68&lt;&gt;"",初始录入!B68,"")</f>
        <v/>
      </c>
      <c r="C63" s="216" t="str">
        <f>IF(初始录入!C68&lt;&gt;"",初始录入!C68,"")</f>
        <v/>
      </c>
      <c r="D63" s="216" t="str">
        <f>IF(初始录入!D68&lt;&gt;"",初始录入!D68,"")</f>
        <v/>
      </c>
      <c r="E63" s="218" t="str">
        <f>IF(初始录入!E68&lt;&gt;"",初始录入!E68,"")</f>
        <v/>
      </c>
      <c r="G63" s="330"/>
      <c r="H63" s="295">
        <f>IF(初始录入!E68=H$6,1,0)</f>
        <v>0</v>
      </c>
      <c r="I63" s="295">
        <f>IF(初始录入!E68=I$6,1,0)</f>
        <v>0</v>
      </c>
      <c r="J63" s="295">
        <f>IF(初始录入!E68=J$6,1,0)</f>
        <v>0</v>
      </c>
      <c r="K63" s="321">
        <f>IF(初始录入!E68=K$6,1,0)</f>
        <v>0</v>
      </c>
      <c r="L63" s="28"/>
      <c r="M63" s="282" t="s">
        <v>208</v>
      </c>
      <c r="N63" s="295">
        <v>1</v>
      </c>
      <c r="O63" s="295">
        <v>2</v>
      </c>
      <c r="P63" s="295">
        <v>3</v>
      </c>
      <c r="Q63" s="295">
        <v>4</v>
      </c>
      <c r="R63" s="295">
        <v>5</v>
      </c>
      <c r="S63" s="295">
        <v>6</v>
      </c>
      <c r="T63" s="295">
        <v>7</v>
      </c>
      <c r="U63" s="295">
        <v>8</v>
      </c>
      <c r="V63" s="295">
        <v>9</v>
      </c>
      <c r="W63" s="321">
        <v>10</v>
      </c>
      <c r="X63" s="28"/>
      <c r="Y63" s="294">
        <v>100</v>
      </c>
      <c r="Z63" s="295">
        <f>成绩录入!$F$7</f>
        <v>0</v>
      </c>
      <c r="AA63" s="295">
        <f>成绩录入!F66</f>
        <v>0</v>
      </c>
      <c r="AB63" s="296">
        <f>IF(初始录入!$M$7&lt;&gt;"",IF(成绩录入!$F$7&lt;&gt;"",IF(初始录入!$P$7="次数",AA63/Z63*Y63,成绩录入!F66),0),0)</f>
        <v>0</v>
      </c>
      <c r="AC63" s="297">
        <f t="shared" si="161"/>
        <v>0</v>
      </c>
      <c r="AD63" s="297">
        <f t="shared" si="162"/>
        <v>0</v>
      </c>
      <c r="AE63" s="297">
        <f t="shared" si="163"/>
        <v>0</v>
      </c>
      <c r="AF63" s="297">
        <f t="shared" si="164"/>
        <v>0</v>
      </c>
      <c r="AG63" s="297">
        <f t="shared" si="165"/>
        <v>0</v>
      </c>
      <c r="AH63" s="298">
        <f t="shared" si="37"/>
        <v>0</v>
      </c>
      <c r="AI63" s="28"/>
      <c r="AJ63" s="260">
        <f>成绩录入!I66</f>
        <v>0</v>
      </c>
      <c r="AK63" s="248">
        <f>成绩录入!J66</f>
        <v>0</v>
      </c>
      <c r="AL63" s="248">
        <f>成绩录入!K66</f>
        <v>0</v>
      </c>
      <c r="AM63" s="248">
        <f>成绩录入!L66</f>
        <v>0</v>
      </c>
      <c r="AN63" s="248">
        <f>成绩录入!M66</f>
        <v>0</v>
      </c>
      <c r="AO63" s="298">
        <f t="shared" si="38"/>
        <v>0</v>
      </c>
      <c r="AP63" s="299"/>
      <c r="AQ63" s="260">
        <f>成绩录入!I66</f>
        <v>0</v>
      </c>
      <c r="AR63" s="248">
        <f>成绩录入!J66</f>
        <v>0</v>
      </c>
      <c r="AS63" s="248">
        <f>成绩录入!K66</f>
        <v>0</v>
      </c>
      <c r="AT63" s="248">
        <f>成绩录入!L66</f>
        <v>0</v>
      </c>
      <c r="AU63" s="248">
        <f>成绩录入!M66</f>
        <v>0</v>
      </c>
      <c r="AV63" s="298">
        <f t="shared" si="39"/>
        <v>0</v>
      </c>
      <c r="AW63" s="299"/>
      <c r="AX63" s="260">
        <f>成绩录入!I66</f>
        <v>0</v>
      </c>
      <c r="AY63" s="248">
        <f>成绩录入!J66</f>
        <v>0</v>
      </c>
      <c r="AZ63" s="248">
        <f>成绩录入!K66</f>
        <v>0</v>
      </c>
      <c r="BA63" s="248">
        <f>成绩录入!L66</f>
        <v>0</v>
      </c>
      <c r="BB63" s="248">
        <f>成绩录入!M66</f>
        <v>0</v>
      </c>
      <c r="BC63" s="298">
        <f t="shared" si="40"/>
        <v>0</v>
      </c>
      <c r="BD63" s="299"/>
      <c r="BE63" s="260">
        <f>成绩录入!I66</f>
        <v>0</v>
      </c>
      <c r="BF63" s="248">
        <f>成绩录入!J66</f>
        <v>0</v>
      </c>
      <c r="BG63" s="248">
        <f>成绩录入!K66</f>
        <v>0</v>
      </c>
      <c r="BH63" s="248">
        <f>成绩录入!L66</f>
        <v>0</v>
      </c>
      <c r="BI63" s="248">
        <f>成绩录入!M66</f>
        <v>0</v>
      </c>
      <c r="BJ63" s="298">
        <f t="shared" si="41"/>
        <v>0</v>
      </c>
      <c r="BK63" s="299"/>
      <c r="BL63" s="260">
        <f>成绩录入!I66</f>
        <v>0</v>
      </c>
      <c r="BM63" s="248">
        <f>成绩录入!J66</f>
        <v>0</v>
      </c>
      <c r="BN63" s="248">
        <f>成绩录入!K66</f>
        <v>0</v>
      </c>
      <c r="BO63" s="248">
        <f>成绩录入!L66</f>
        <v>0</v>
      </c>
      <c r="BP63" s="248">
        <f>成绩录入!M66</f>
        <v>0</v>
      </c>
      <c r="BQ63" s="298">
        <f t="shared" si="42"/>
        <v>0</v>
      </c>
      <c r="BR63" s="300"/>
      <c r="BS63" s="260">
        <f>成绩录入!P66</f>
        <v>0</v>
      </c>
      <c r="BT63" s="248">
        <f>成绩录入!Q66</f>
        <v>0</v>
      </c>
      <c r="BU63" s="248">
        <f>成绩录入!R66</f>
        <v>0</v>
      </c>
      <c r="BV63" s="248">
        <f>成绩录入!S66</f>
        <v>0</v>
      </c>
      <c r="BW63" s="248">
        <f>成绩录入!T66</f>
        <v>0</v>
      </c>
      <c r="BX63" s="248">
        <f>成绩录入!U66</f>
        <v>0</v>
      </c>
      <c r="BY63" s="248">
        <f>成绩录入!V66</f>
        <v>0</v>
      </c>
      <c r="BZ63" s="248">
        <f>成绩录入!W66</f>
        <v>0</v>
      </c>
      <c r="CA63" s="248">
        <f>成绩录入!X66</f>
        <v>0</v>
      </c>
      <c r="CB63" s="248">
        <f>成绩录入!Y66</f>
        <v>0</v>
      </c>
      <c r="CC63" s="298">
        <f t="shared" si="43"/>
        <v>0</v>
      </c>
      <c r="CD63" s="299"/>
      <c r="CE63" s="260">
        <f>成绩录入!P66</f>
        <v>0</v>
      </c>
      <c r="CF63" s="248">
        <f>成绩录入!Q66</f>
        <v>0</v>
      </c>
      <c r="CG63" s="248">
        <f>成绩录入!R66</f>
        <v>0</v>
      </c>
      <c r="CH63" s="248">
        <f>成绩录入!S66</f>
        <v>0</v>
      </c>
      <c r="CI63" s="248">
        <f>成绩录入!T66</f>
        <v>0</v>
      </c>
      <c r="CJ63" s="248">
        <f>成绩录入!U66</f>
        <v>0</v>
      </c>
      <c r="CK63" s="248">
        <f>成绩录入!V66</f>
        <v>0</v>
      </c>
      <c r="CL63" s="248">
        <f>成绩录入!W66</f>
        <v>0</v>
      </c>
      <c r="CM63" s="248">
        <f>成绩录入!X66</f>
        <v>0</v>
      </c>
      <c r="CN63" s="248">
        <f>成绩录入!Y66</f>
        <v>0</v>
      </c>
      <c r="CO63" s="298">
        <f t="shared" si="44"/>
        <v>0</v>
      </c>
      <c r="CP63" s="299"/>
      <c r="CQ63" s="260">
        <f>成绩录入!P66</f>
        <v>0</v>
      </c>
      <c r="CR63" s="248">
        <f>成绩录入!Q66</f>
        <v>0</v>
      </c>
      <c r="CS63" s="248">
        <f>成绩录入!R66</f>
        <v>0</v>
      </c>
      <c r="CT63" s="248">
        <f>成绩录入!S66</f>
        <v>0</v>
      </c>
      <c r="CU63" s="248">
        <f>成绩录入!T66</f>
        <v>0</v>
      </c>
      <c r="CV63" s="248">
        <f>成绩录入!U66</f>
        <v>0</v>
      </c>
      <c r="CW63" s="248">
        <f>成绩录入!V66</f>
        <v>0</v>
      </c>
      <c r="CX63" s="248">
        <f>成绩录入!W66</f>
        <v>0</v>
      </c>
      <c r="CY63" s="248">
        <f>成绩录入!X66</f>
        <v>0</v>
      </c>
      <c r="CZ63" s="248">
        <f>成绩录入!Y66</f>
        <v>0</v>
      </c>
      <c r="DA63" s="298">
        <f t="shared" si="45"/>
        <v>0</v>
      </c>
      <c r="DB63" s="299"/>
      <c r="DC63" s="260">
        <f>成绩录入!P66</f>
        <v>0</v>
      </c>
      <c r="DD63" s="248">
        <f>成绩录入!Q66</f>
        <v>0</v>
      </c>
      <c r="DE63" s="248">
        <f>成绩录入!R66</f>
        <v>0</v>
      </c>
      <c r="DF63" s="248">
        <f>成绩录入!S66</f>
        <v>0</v>
      </c>
      <c r="DG63" s="248">
        <f>成绩录入!T66</f>
        <v>0</v>
      </c>
      <c r="DH63" s="248">
        <f>成绩录入!U66</f>
        <v>0</v>
      </c>
      <c r="DI63" s="248">
        <f>成绩录入!V66</f>
        <v>0</v>
      </c>
      <c r="DJ63" s="248">
        <f>成绩录入!W66</f>
        <v>0</v>
      </c>
      <c r="DK63" s="248">
        <f>成绩录入!X66</f>
        <v>0</v>
      </c>
      <c r="DL63" s="248">
        <f>成绩录入!Y66</f>
        <v>0</v>
      </c>
      <c r="DM63" s="298">
        <f t="shared" si="46"/>
        <v>0</v>
      </c>
      <c r="DN63" s="299"/>
      <c r="DO63" s="260">
        <f>成绩录入!P66</f>
        <v>0</v>
      </c>
      <c r="DP63" s="248">
        <f>成绩录入!Q66</f>
        <v>0</v>
      </c>
      <c r="DQ63" s="248">
        <f>成绩录入!R66</f>
        <v>0</v>
      </c>
      <c r="DR63" s="248">
        <f>成绩录入!S66</f>
        <v>0</v>
      </c>
      <c r="DS63" s="248">
        <f>成绩录入!T66</f>
        <v>0</v>
      </c>
      <c r="DT63" s="248">
        <f>成绩录入!U66</f>
        <v>0</v>
      </c>
      <c r="DU63" s="248">
        <f>成绩录入!V66</f>
        <v>0</v>
      </c>
      <c r="DV63" s="248">
        <f>成绩录入!W66</f>
        <v>0</v>
      </c>
      <c r="DW63" s="248">
        <f>成绩录入!X66</f>
        <v>0</v>
      </c>
      <c r="DX63" s="248">
        <f>成绩录入!Y66</f>
        <v>0</v>
      </c>
      <c r="DY63" s="298">
        <f t="shared" si="47"/>
        <v>0</v>
      </c>
      <c r="DZ63" s="299"/>
      <c r="EA63" s="301" t="e">
        <f t="shared" si="48"/>
        <v>#DIV/0!</v>
      </c>
      <c r="EB63" s="297" t="e">
        <f t="shared" si="49"/>
        <v>#DIV/0!</v>
      </c>
      <c r="EC63" s="297" t="e">
        <f t="shared" si="50"/>
        <v>#DIV/0!</v>
      </c>
      <c r="ED63" s="297" t="e">
        <f t="shared" si="51"/>
        <v>#DIV/0!</v>
      </c>
      <c r="EE63" s="297" t="e">
        <f t="shared" si="52"/>
        <v>#DIV/0!</v>
      </c>
      <c r="EF63" s="302" t="e">
        <f t="shared" si="53"/>
        <v>#DIV/0!</v>
      </c>
      <c r="EG63" s="303"/>
      <c r="EH63" s="304">
        <f t="shared" si="54"/>
        <v>0</v>
      </c>
      <c r="EI63" s="296">
        <f>成绩录入!I66</f>
        <v>0</v>
      </c>
      <c r="EJ63" s="296">
        <f>成绩录入!J66</f>
        <v>0</v>
      </c>
      <c r="EK63" s="296">
        <f>成绩录入!K66</f>
        <v>0</v>
      </c>
      <c r="EL63" s="296">
        <f>成绩录入!L66</f>
        <v>0</v>
      </c>
      <c r="EM63" s="296">
        <f>成绩录入!M66</f>
        <v>0</v>
      </c>
      <c r="EN63" s="296">
        <f>成绩录入!P66</f>
        <v>0</v>
      </c>
      <c r="EO63" s="296">
        <f>成绩录入!Q66</f>
        <v>0</v>
      </c>
      <c r="EP63" s="296">
        <f>成绩录入!R66</f>
        <v>0</v>
      </c>
      <c r="EQ63" s="296">
        <f>成绩录入!S66</f>
        <v>0</v>
      </c>
      <c r="ER63" s="296">
        <f>成绩录入!T66</f>
        <v>0</v>
      </c>
      <c r="ES63" s="296">
        <f>成绩录入!U66</f>
        <v>0</v>
      </c>
      <c r="ET63" s="296">
        <f>成绩录入!V66</f>
        <v>0</v>
      </c>
      <c r="EU63" s="296">
        <f>成绩录入!W66</f>
        <v>0</v>
      </c>
      <c r="EV63" s="296">
        <f>成绩录入!X66</f>
        <v>0</v>
      </c>
      <c r="EW63" s="302">
        <f>成绩录入!Y66</f>
        <v>0</v>
      </c>
      <c r="EX63" s="303"/>
      <c r="EY63" s="304" t="str">
        <f t="shared" si="170"/>
        <v/>
      </c>
      <c r="EZ63" s="296" t="str">
        <f t="shared" si="170"/>
        <v/>
      </c>
      <c r="FA63" s="296" t="str">
        <f t="shared" si="170"/>
        <v/>
      </c>
      <c r="FB63" s="296" t="str">
        <f t="shared" si="170"/>
        <v/>
      </c>
      <c r="FC63" s="302">
        <f>成绩录入!AB66</f>
        <v>0</v>
      </c>
      <c r="FD63" s="303"/>
      <c r="FE63" s="304" t="str">
        <f t="shared" si="56"/>
        <v>√</v>
      </c>
      <c r="FF63" s="296" t="str">
        <f t="shared" si="57"/>
        <v>√</v>
      </c>
      <c r="FG63" s="296" t="str">
        <f t="shared" si="58"/>
        <v>√</v>
      </c>
      <c r="FH63" s="296" t="str">
        <f t="shared" si="59"/>
        <v>√</v>
      </c>
      <c r="FI63" s="302" t="str">
        <f t="shared" si="60"/>
        <v>√</v>
      </c>
      <c r="FJ63" s="299"/>
      <c r="FK63" s="260">
        <f>成绩录入!AB66</f>
        <v>0</v>
      </c>
      <c r="FL63" s="248">
        <f>成绩录入!AC66</f>
        <v>0</v>
      </c>
      <c r="FM63" s="248">
        <f>成绩录入!AD66</f>
        <v>0</v>
      </c>
      <c r="FN63" s="248">
        <f>成绩录入!AE66</f>
        <v>0</v>
      </c>
      <c r="FO63" s="248">
        <f>成绩录入!AF66</f>
        <v>0</v>
      </c>
      <c r="FP63" s="248">
        <f>成绩录入!AG66</f>
        <v>0</v>
      </c>
      <c r="FQ63" s="298">
        <f t="shared" si="61"/>
        <v>0</v>
      </c>
      <c r="FR63" s="299"/>
      <c r="FS63" s="260">
        <f>成绩录入!AB66</f>
        <v>0</v>
      </c>
      <c r="FT63" s="248">
        <f>成绩录入!AC66</f>
        <v>0</v>
      </c>
      <c r="FU63" s="248">
        <f>成绩录入!AD66</f>
        <v>0</v>
      </c>
      <c r="FV63" s="248">
        <f>成绩录入!AE66</f>
        <v>0</v>
      </c>
      <c r="FW63" s="248">
        <f>成绩录入!AF66</f>
        <v>0</v>
      </c>
      <c r="FX63" s="333">
        <f>成绩录入!AG66</f>
        <v>0</v>
      </c>
      <c r="FY63" s="298">
        <f t="shared" si="62"/>
        <v>0</v>
      </c>
      <c r="FZ63" s="299"/>
      <c r="GA63" s="260">
        <f>成绩录入!AB66</f>
        <v>0</v>
      </c>
      <c r="GB63" s="248">
        <f>成绩录入!AC66</f>
        <v>0</v>
      </c>
      <c r="GC63" s="248">
        <f>成绩录入!AD66</f>
        <v>0</v>
      </c>
      <c r="GD63" s="248">
        <f>成绩录入!AE66</f>
        <v>0</v>
      </c>
      <c r="GE63" s="248">
        <f>成绩录入!AF66</f>
        <v>0</v>
      </c>
      <c r="GF63" s="248">
        <f>成绩录入!AG66</f>
        <v>0</v>
      </c>
      <c r="GG63" s="298">
        <f t="shared" si="63"/>
        <v>0</v>
      </c>
      <c r="GH63" s="299"/>
      <c r="GI63" s="260">
        <f>成绩录入!AB66</f>
        <v>0</v>
      </c>
      <c r="GJ63" s="248">
        <f>成绩录入!AC66</f>
        <v>0</v>
      </c>
      <c r="GK63" s="248">
        <f>成绩录入!AD66</f>
        <v>0</v>
      </c>
      <c r="GL63" s="248">
        <f>成绩录入!AE66</f>
        <v>0</v>
      </c>
      <c r="GM63" s="248">
        <f>成绩录入!AF66</f>
        <v>0</v>
      </c>
      <c r="GN63" s="248">
        <f>成绩录入!AG66</f>
        <v>0</v>
      </c>
      <c r="GO63" s="298">
        <f t="shared" si="64"/>
        <v>0</v>
      </c>
      <c r="GP63" s="299"/>
      <c r="GQ63" s="260">
        <f>成绩录入!AB66</f>
        <v>0</v>
      </c>
      <c r="GR63" s="248">
        <f>成绩录入!AC66</f>
        <v>0</v>
      </c>
      <c r="GS63" s="248">
        <f>成绩录入!AD66</f>
        <v>0</v>
      </c>
      <c r="GT63" s="248">
        <f>成绩录入!AE66</f>
        <v>0</v>
      </c>
      <c r="GU63" s="248">
        <f>成绩录入!AF66</f>
        <v>0</v>
      </c>
      <c r="GV63" s="248">
        <f>成绩录入!AG66</f>
        <v>0</v>
      </c>
      <c r="GW63" s="298">
        <f t="shared" si="65"/>
        <v>0</v>
      </c>
      <c r="GX63" s="299"/>
      <c r="GY63" s="247">
        <f>成绩录入!AJ66</f>
        <v>0</v>
      </c>
      <c r="GZ63" s="248">
        <f>成绩录入!AK66</f>
        <v>0</v>
      </c>
      <c r="HA63" s="248">
        <f>成绩录入!AL66</f>
        <v>0</v>
      </c>
      <c r="HB63" s="248">
        <f>成绩录入!AM66</f>
        <v>0</v>
      </c>
      <c r="HC63" s="248">
        <f>成绩录入!AN66</f>
        <v>0</v>
      </c>
      <c r="HD63" s="248">
        <f>成绩录入!AO66</f>
        <v>0</v>
      </c>
      <c r="HE63" s="310">
        <f t="shared" si="171"/>
        <v>0</v>
      </c>
      <c r="HF63" s="299"/>
      <c r="HG63" s="247">
        <f>成绩录入!AJ66</f>
        <v>0</v>
      </c>
      <c r="HH63" s="248">
        <f>成绩录入!AK66</f>
        <v>0</v>
      </c>
      <c r="HI63" s="248">
        <f>成绩录入!AL66</f>
        <v>0</v>
      </c>
      <c r="HJ63" s="248">
        <f>成绩录入!AM66</f>
        <v>0</v>
      </c>
      <c r="HK63" s="248">
        <f>成绩录入!AN66</f>
        <v>0</v>
      </c>
      <c r="HL63" s="248">
        <f>成绩录入!AO66</f>
        <v>0</v>
      </c>
      <c r="HM63" s="310">
        <f t="shared" si="172"/>
        <v>0</v>
      </c>
      <c r="HN63" s="299"/>
      <c r="HO63" s="247">
        <f>成绩录入!AJ66</f>
        <v>0</v>
      </c>
      <c r="HP63" s="248">
        <f>成绩录入!AK66</f>
        <v>0</v>
      </c>
      <c r="HQ63" s="248">
        <f>成绩录入!AL66</f>
        <v>0</v>
      </c>
      <c r="HR63" s="248">
        <f>成绩录入!AM66</f>
        <v>0</v>
      </c>
      <c r="HS63" s="248">
        <f>成绩录入!AN66</f>
        <v>0</v>
      </c>
      <c r="HT63" s="248">
        <f>成绩录入!AO66</f>
        <v>0</v>
      </c>
      <c r="HU63" s="310">
        <f t="shared" si="173"/>
        <v>0</v>
      </c>
      <c r="HV63" s="299"/>
      <c r="HW63" s="247">
        <f>成绩录入!AJ66</f>
        <v>0</v>
      </c>
      <c r="HX63" s="248">
        <f>成绩录入!AK66</f>
        <v>0</v>
      </c>
      <c r="HY63" s="248">
        <f>成绩录入!AL66</f>
        <v>0</v>
      </c>
      <c r="HZ63" s="248">
        <f>成绩录入!AM66</f>
        <v>0</v>
      </c>
      <c r="IA63" s="248">
        <f>成绩录入!AN66</f>
        <v>0</v>
      </c>
      <c r="IB63" s="248">
        <f>成绩录入!AO66</f>
        <v>0</v>
      </c>
      <c r="IC63" s="310">
        <f t="shared" si="174"/>
        <v>0</v>
      </c>
      <c r="ID63" s="299"/>
      <c r="IE63" s="247">
        <f>成绩录入!AJ66</f>
        <v>0</v>
      </c>
      <c r="IF63" s="248">
        <f>成绩录入!AK66</f>
        <v>0</v>
      </c>
      <c r="IG63" s="248">
        <f>成绩录入!AL66</f>
        <v>0</v>
      </c>
      <c r="IH63" s="248">
        <f>成绩录入!AM66</f>
        <v>0</v>
      </c>
      <c r="II63" s="248">
        <f>成绩录入!AN66</f>
        <v>0</v>
      </c>
      <c r="IJ63" s="248">
        <f>成绩录入!AO66</f>
        <v>0</v>
      </c>
      <c r="IK63" s="310">
        <f t="shared" si="175"/>
        <v>0</v>
      </c>
      <c r="IL63" s="299"/>
      <c r="IM63" s="313" t="e">
        <f t="shared" si="71"/>
        <v>#DIV/0!</v>
      </c>
      <c r="IN63" s="314" t="e">
        <f t="shared" si="72"/>
        <v>#DIV/0!</v>
      </c>
      <c r="IO63" s="314" t="e">
        <f t="shared" si="73"/>
        <v>#DIV/0!</v>
      </c>
      <c r="IP63" s="314" t="e">
        <f t="shared" si="74"/>
        <v>#DIV/0!</v>
      </c>
      <c r="IQ63" s="314" t="e">
        <f t="shared" si="75"/>
        <v>#DIV/0!</v>
      </c>
      <c r="IR63" s="315" t="e">
        <f t="shared" si="76"/>
        <v>#DIV/0!</v>
      </c>
      <c r="IS63" s="316"/>
      <c r="IT63" s="214">
        <f>成绩录入!AR66</f>
        <v>0</v>
      </c>
      <c r="IU63" s="216">
        <f>成绩录入!AS66</f>
        <v>0</v>
      </c>
      <c r="IV63" s="216">
        <f>成绩录入!AT66</f>
        <v>0</v>
      </c>
      <c r="IW63" s="216">
        <f>成绩录入!AU66</f>
        <v>0</v>
      </c>
      <c r="IX63" s="216">
        <f>成绩录入!AV66</f>
        <v>0</v>
      </c>
      <c r="IY63" s="216">
        <f>成绩录入!AW66</f>
        <v>0</v>
      </c>
      <c r="IZ63" s="298">
        <f t="shared" si="77"/>
        <v>0</v>
      </c>
      <c r="JA63" s="299"/>
      <c r="JB63" s="317">
        <f>成绩录入!AR66</f>
        <v>0</v>
      </c>
      <c r="JC63" s="216">
        <f>成绩录入!AS66</f>
        <v>0</v>
      </c>
      <c r="JD63" s="216">
        <f>成绩录入!AT66</f>
        <v>0</v>
      </c>
      <c r="JE63" s="216">
        <f>成绩录入!AU66</f>
        <v>0</v>
      </c>
      <c r="JF63" s="216">
        <f>成绩录入!AV66</f>
        <v>0</v>
      </c>
      <c r="JG63" s="216">
        <f>成绩录入!AW66</f>
        <v>0</v>
      </c>
      <c r="JH63" s="298">
        <f t="shared" si="78"/>
        <v>0</v>
      </c>
      <c r="JI63" s="299"/>
      <c r="JJ63" s="248">
        <f>成绩录入!AR66</f>
        <v>0</v>
      </c>
      <c r="JK63" s="248">
        <f>成绩录入!AS66</f>
        <v>0</v>
      </c>
      <c r="JL63" s="248">
        <f>成绩录入!AT66</f>
        <v>0</v>
      </c>
      <c r="JM63" s="248">
        <f>成绩录入!AU66</f>
        <v>0</v>
      </c>
      <c r="JN63" s="248">
        <f>成绩录入!AV66</f>
        <v>0</v>
      </c>
      <c r="JO63" s="248">
        <f>成绩录入!AW66</f>
        <v>0</v>
      </c>
      <c r="JP63" s="298">
        <f t="shared" si="79"/>
        <v>0</v>
      </c>
      <c r="JQ63" s="299"/>
      <c r="JR63" s="308">
        <f>成绩录入!AR66</f>
        <v>0</v>
      </c>
      <c r="JS63" s="248">
        <f>成绩录入!AS66</f>
        <v>0</v>
      </c>
      <c r="JT63" s="248">
        <f>成绩录入!AT66</f>
        <v>0</v>
      </c>
      <c r="JU63" s="248">
        <f>成绩录入!AU66</f>
        <v>0</v>
      </c>
      <c r="JV63" s="248">
        <f>成绩录入!AV66</f>
        <v>0</v>
      </c>
      <c r="JW63" s="248">
        <f>成绩录入!AW66</f>
        <v>0</v>
      </c>
      <c r="JX63" s="298">
        <f t="shared" si="80"/>
        <v>0</v>
      </c>
      <c r="JY63" s="299"/>
      <c r="JZ63" s="308">
        <f>成绩录入!AR66</f>
        <v>0</v>
      </c>
      <c r="KA63" s="248">
        <f>成绩录入!AS66</f>
        <v>0</v>
      </c>
      <c r="KB63" s="248">
        <f>成绩录入!AT66</f>
        <v>0</v>
      </c>
      <c r="KC63" s="248">
        <f>成绩录入!AU66</f>
        <v>0</v>
      </c>
      <c r="KD63" s="248">
        <f>成绩录入!AV66</f>
        <v>0</v>
      </c>
      <c r="KE63" s="248">
        <f>成绩录入!AW66</f>
        <v>0</v>
      </c>
      <c r="KF63" s="298">
        <f t="shared" si="81"/>
        <v>0</v>
      </c>
      <c r="KG63" s="299"/>
      <c r="KH63" s="313">
        <f t="shared" si="166"/>
        <v>0</v>
      </c>
      <c r="KI63" s="314">
        <f t="shared" si="82"/>
        <v>0</v>
      </c>
      <c r="KJ63" s="314">
        <f t="shared" si="83"/>
        <v>0</v>
      </c>
      <c r="KK63" s="314">
        <f t="shared" si="84"/>
        <v>0</v>
      </c>
      <c r="KL63" s="314">
        <f t="shared" si="85"/>
        <v>0</v>
      </c>
      <c r="KM63" s="315">
        <f t="shared" si="86"/>
        <v>0</v>
      </c>
      <c r="KN63" s="90"/>
      <c r="KO63" s="294">
        <f>IF(总评!G61&lt;60,1,0)</f>
        <v>0</v>
      </c>
      <c r="KP63" s="295">
        <f t="shared" si="167"/>
        <v>0</v>
      </c>
      <c r="KQ63" s="295">
        <f t="shared" si="168"/>
        <v>0</v>
      </c>
      <c r="KR63" s="321">
        <f t="shared" si="169"/>
        <v>0</v>
      </c>
      <c r="KS63" s="321">
        <f t="shared" si="87"/>
        <v>0</v>
      </c>
      <c r="KT63" s="27"/>
      <c r="KU63" s="27"/>
      <c r="KV63" s="27"/>
      <c r="KW63" s="27"/>
      <c r="KX63" s="27"/>
      <c r="KY63" s="27"/>
      <c r="KZ63" s="27"/>
      <c r="LA63" s="27"/>
      <c r="LB63" s="27"/>
      <c r="LC63" s="27"/>
      <c r="OT63" s="247">
        <f>IF(OT$6=$OS$5,成绩录入!BC66,0)</f>
        <v>0</v>
      </c>
      <c r="OU63" s="248">
        <f>IF(OU$6=$OS$5,成绩录入!BD66,0)</f>
        <v>0</v>
      </c>
      <c r="OV63" s="248">
        <f>IF(OV$6=$OS$5,成绩录入!BE66,0)</f>
        <v>0</v>
      </c>
      <c r="OW63" s="248">
        <f>IF(OW$6=$OS$5,成绩录入!BF66,0)</f>
        <v>0</v>
      </c>
      <c r="OX63" s="248">
        <f>IF(OX$6=$OS$5,成绩录入!BG66,0)</f>
        <v>0</v>
      </c>
      <c r="OY63" s="248">
        <f>IF(OY$6=$OS$5,成绩录入!BH66,0)</f>
        <v>0</v>
      </c>
      <c r="OZ63" s="248">
        <f>IF(OZ$6=$OS$5,成绩录入!BI66,0)</f>
        <v>0</v>
      </c>
      <c r="PA63" s="248">
        <f>IF(PA$6=$OS$5,成绩录入!BJ66,0)</f>
        <v>0</v>
      </c>
      <c r="PB63" s="248">
        <f>IF(PB$6=$OS$5,成绩录入!BK66,0)</f>
        <v>0</v>
      </c>
      <c r="PC63" s="248">
        <f>IF(PC$6=$OS$5,成绩录入!BL66,0)</f>
        <v>0</v>
      </c>
      <c r="PD63" s="248">
        <f>IF(PD$6=$OS$5,成绩录入!BM66,0)</f>
        <v>0</v>
      </c>
      <c r="PE63" s="248">
        <f>IF(PE$6=$OS$5,成绩录入!BN66,0)</f>
        <v>0</v>
      </c>
      <c r="PF63" s="248">
        <f>IF(PF$6=$OS$5,成绩录入!BO66,0)</f>
        <v>0</v>
      </c>
      <c r="PG63" s="248">
        <f>IF(PG$6=$OS$5,成绩录入!BP66,0)</f>
        <v>0</v>
      </c>
      <c r="PH63" s="248">
        <f>IF(PH$6=$OS$5,成绩录入!BQ66,0)</f>
        <v>0</v>
      </c>
      <c r="PI63" s="248">
        <f>IF(PI$6=$OS$5,成绩录入!BR66,0)</f>
        <v>0</v>
      </c>
      <c r="PJ63" s="248">
        <f>IF(PJ$6=$OS$5,成绩录入!BS66,0)</f>
        <v>0</v>
      </c>
      <c r="PK63" s="248">
        <f>IF(PK$6=$OS$5,成绩录入!BT66,0)</f>
        <v>0</v>
      </c>
      <c r="PL63" s="248">
        <f>IF(PL$6=$OS$5,成绩录入!BU66,0)</f>
        <v>0</v>
      </c>
      <c r="PM63" s="248">
        <f>IF(PM$6=$OS$5,成绩录入!BV66,0)</f>
        <v>0</v>
      </c>
      <c r="PN63" s="248">
        <f>IF(PN$6=$OS$5,成绩录入!BW66,0)</f>
        <v>0</v>
      </c>
      <c r="PO63" s="248">
        <f>IF(PO$6=$OS$5,成绩录入!BX66,0)</f>
        <v>0</v>
      </c>
      <c r="PP63" s="248">
        <f>IF(PP$6=$OS$5,成绩录入!BY66,0)</f>
        <v>0</v>
      </c>
      <c r="PQ63" s="248">
        <f>IF(PQ$6=$OS$5,成绩录入!BZ66,0)</f>
        <v>0</v>
      </c>
      <c r="PR63" s="248">
        <f>IF(PR$6=$OS$5,成绩录入!CA66,0)</f>
        <v>0</v>
      </c>
      <c r="PS63" s="248">
        <f>IF(PS$6=$OS$5,成绩录入!CB66,0)</f>
        <v>0</v>
      </c>
      <c r="PT63" s="248">
        <f>IF(PT$6=$OS$5,成绩录入!CC66,0)</f>
        <v>0</v>
      </c>
      <c r="PU63" s="248">
        <f>IF(PU$6=$OS$5,成绩录入!CD66,0)</f>
        <v>0</v>
      </c>
      <c r="PV63" s="248">
        <f>IF(PV$6=$OS$5,成绩录入!CE66,0)</f>
        <v>0</v>
      </c>
      <c r="PW63" s="248">
        <f>IF(PW$6=$OS$5,成绩录入!CF66,0)</f>
        <v>0</v>
      </c>
      <c r="PX63" s="248">
        <f>IF(PX$6=$OS$5,成绩录入!CG66,0)</f>
        <v>0</v>
      </c>
      <c r="PY63" s="248">
        <f>IF(PY$6=$OS$5,成绩录入!CH66,0)</f>
        <v>0</v>
      </c>
      <c r="PZ63" s="248">
        <f>IF(PZ$6=$OS$5,成绩录入!CI66,0)</f>
        <v>0</v>
      </c>
      <c r="QA63" s="248">
        <f>IF(QA$6=$OS$5,成绩录入!CJ66,0)</f>
        <v>0</v>
      </c>
      <c r="QB63" s="248">
        <f>IF(QB$6=$OS$5,成绩录入!CK66,0)</f>
        <v>0</v>
      </c>
      <c r="QC63" s="248">
        <f>IF(QC$6=$OS$5,成绩录入!CL66,0)</f>
        <v>0</v>
      </c>
      <c r="QD63" s="248">
        <f>IF(QD$6=$OS$5,成绩录入!CM66,0)</f>
        <v>0</v>
      </c>
      <c r="QE63" s="248">
        <f>IF(QE$6=$OS$5,成绩录入!CN66,0)</f>
        <v>0</v>
      </c>
      <c r="QF63" s="248">
        <f>IF(QF$6=$OS$5,成绩录入!CO66,0)</f>
        <v>0</v>
      </c>
      <c r="QG63" s="248">
        <f>IF(QG$6=$OS$5,成绩录入!CP66,0)</f>
        <v>0</v>
      </c>
      <c r="QH63" s="248">
        <f>IF(QH$6=$OS$5,成绩录入!CQ66,0)</f>
        <v>0</v>
      </c>
      <c r="QI63" s="248">
        <f>IF(QI$6=$OS$5,成绩录入!CR66,0)</f>
        <v>0</v>
      </c>
      <c r="QJ63" s="248">
        <f>IF(QJ$6=$OS$5,成绩录入!CS66,0)</f>
        <v>0</v>
      </c>
      <c r="QK63" s="248">
        <f>IF(QK$6=$OS$5,成绩录入!CT66,0)</f>
        <v>0</v>
      </c>
      <c r="QL63" s="248">
        <f>IF(QL$6=$OS$5,成绩录入!CU66,0)</f>
        <v>0</v>
      </c>
      <c r="QM63" s="248">
        <f>IF(QM$6=$OS$5,成绩录入!CV66,0)</f>
        <v>0</v>
      </c>
      <c r="QN63" s="248">
        <f>IF(QN$6=$OS$5,成绩录入!CW66,0)</f>
        <v>0</v>
      </c>
      <c r="QO63" s="248">
        <f>IF(QO$6=$OS$5,成绩录入!CX66,0)</f>
        <v>0</v>
      </c>
      <c r="QP63" s="248">
        <f>IF(QP$6=$OS$5,成绩录入!CY66,0)</f>
        <v>0</v>
      </c>
      <c r="QQ63" s="248">
        <f>IF(QQ$6=$OS$5,成绩录入!CZ66,0)</f>
        <v>0</v>
      </c>
      <c r="QR63" s="248">
        <f>IF(QR$6=$OS$5,成绩录入!DA66,0)</f>
        <v>0</v>
      </c>
      <c r="QS63" s="248">
        <f>IF(QS$6=$OS$5,成绩录入!DB66,0)</f>
        <v>0</v>
      </c>
      <c r="QT63" s="248">
        <f>IF(QT$6=$OS$5,成绩录入!DC66,0)</f>
        <v>0</v>
      </c>
      <c r="QU63" s="248">
        <f>IF(QU$6=$OS$5,成绩录入!DD66,0)</f>
        <v>0</v>
      </c>
      <c r="QV63" s="248">
        <f>IF(QV$6=$OS$5,成绩录入!DE66,0)</f>
        <v>0</v>
      </c>
      <c r="QW63" s="248">
        <f>IF(QW$6=$OS$5,成绩录入!DF66,0)</f>
        <v>0</v>
      </c>
      <c r="QX63" s="248">
        <f>IF(QX$6=$OS$5,成绩录入!DG66,0)</f>
        <v>0</v>
      </c>
      <c r="QY63" s="248">
        <f>IF(QY$6=$OS$5,成绩录入!DH66,0)</f>
        <v>0</v>
      </c>
      <c r="QZ63" s="248">
        <f>IF(QZ$6=$OS$5,成绩录入!DI66,0)</f>
        <v>0</v>
      </c>
      <c r="RA63" s="248">
        <f>IF(RA$6=$OS$5,成绩录入!DJ66,0)</f>
        <v>0</v>
      </c>
      <c r="RB63" s="248">
        <f>IF(RB$6=$OS$5,成绩录入!DK66,0)</f>
        <v>0</v>
      </c>
      <c r="RC63" s="248">
        <f>IF(RC$6=$OS$5,成绩录入!DL66,0)</f>
        <v>0</v>
      </c>
      <c r="RD63" s="248">
        <f>IF(RD$6=$OS$5,成绩录入!DM66,0)</f>
        <v>0</v>
      </c>
      <c r="RE63" s="248">
        <f>IF(RE$6=$OS$5,成绩录入!DN66,0)</f>
        <v>0</v>
      </c>
      <c r="RF63" s="248">
        <f>IF(RF$6=$OS$5,成绩录入!DO66,0)</f>
        <v>0</v>
      </c>
      <c r="RG63" s="248">
        <f>IF(RG$6=$OS$5,成绩录入!DP66,0)</f>
        <v>0</v>
      </c>
      <c r="RH63" s="248">
        <f>IF(RH$6=$OS$5,成绩录入!DQ66,0)</f>
        <v>0</v>
      </c>
      <c r="RI63" s="248">
        <f>IF(RI$6=$OS$5,成绩录入!DR66,0)</f>
        <v>0</v>
      </c>
      <c r="RJ63" s="248">
        <f>IF(RJ$6=$OS$5,成绩录入!DS66,0)</f>
        <v>0</v>
      </c>
      <c r="RK63" s="248">
        <f>IF(RK$6=$OS$5,成绩录入!DT66,0)</f>
        <v>0</v>
      </c>
      <c r="RL63" s="248">
        <f>IF(RL$6=$OS$5,成绩录入!DU66,0)</f>
        <v>0</v>
      </c>
      <c r="RM63" s="248">
        <f>IF(RM$6=$OS$5,成绩录入!DV66,0)</f>
        <v>0</v>
      </c>
      <c r="RN63" s="248">
        <f>IF(RN$6=$OS$5,成绩录入!DW66,0)</f>
        <v>0</v>
      </c>
      <c r="RO63" s="248">
        <f>IF(RO$6=$OS$5,成绩录入!DX66,0)</f>
        <v>0</v>
      </c>
      <c r="RP63" s="248">
        <f>IF(RP$6=$OS$5,成绩录入!DY66,0)</f>
        <v>0</v>
      </c>
      <c r="RQ63" s="248">
        <f>IF(RQ$6=$OS$5,成绩录入!DZ66,0)</f>
        <v>0</v>
      </c>
      <c r="RR63" s="248">
        <f>IF(RR$6=$OS$5,成绩录入!EA66,0)</f>
        <v>0</v>
      </c>
      <c r="RS63" s="248">
        <f>IF(RS$6=$OS$5,成绩录入!EB66,0)</f>
        <v>0</v>
      </c>
      <c r="RT63" s="248">
        <f>IF(RT$6=$OS$5,成绩录入!EC66,0)</f>
        <v>0</v>
      </c>
      <c r="RU63" s="248">
        <f>IF(RU$6=$OS$5,成绩录入!ED66,0)</f>
        <v>0</v>
      </c>
      <c r="RV63" s="248">
        <f>IF(RV$6=$OS$5,成绩录入!EE66,0)</f>
        <v>0</v>
      </c>
      <c r="RW63" s="248">
        <f>IF(RW$6=$OS$5,成绩录入!EF66,0)</f>
        <v>0</v>
      </c>
      <c r="RX63" s="248">
        <f>IF(RX$6=$OS$5,成绩录入!EG66,0)</f>
        <v>0</v>
      </c>
      <c r="RY63" s="248">
        <f>IF(RY$6=$OS$5,成绩录入!EH66,0)</f>
        <v>0</v>
      </c>
      <c r="RZ63" s="248">
        <f>IF(RZ$6=$OS$5,成绩录入!EI66,0)</f>
        <v>0</v>
      </c>
      <c r="SA63" s="248">
        <f>IF(SA$6=$OS$5,成绩录入!EJ66,0)</f>
        <v>0</v>
      </c>
      <c r="SB63" s="248">
        <f>IF(SB$6=$OS$5,成绩录入!EK66,0)</f>
        <v>0</v>
      </c>
      <c r="SC63" s="248">
        <f>IF(SC$6=$OS$5,成绩录入!EL66,0)</f>
        <v>0</v>
      </c>
      <c r="SD63" s="248">
        <f>IF(SD$6=$OS$5,成绩录入!EM66,0)</f>
        <v>0</v>
      </c>
      <c r="SE63" s="248">
        <f>IF(SE$6=$OS$5,成绩录入!EN66,0)</f>
        <v>0</v>
      </c>
      <c r="SF63" s="248">
        <f>IF(SF$6=$OS$5,成绩录入!EO66,0)</f>
        <v>0</v>
      </c>
      <c r="SG63" s="248">
        <f>IF(SG$6=$OS$5,成绩录入!EP66,0)</f>
        <v>0</v>
      </c>
      <c r="SH63" s="248">
        <f>IF(SH$6=$OS$5,成绩录入!EQ66,0)</f>
        <v>0</v>
      </c>
      <c r="SI63" s="248">
        <f>IF(SI$6=$OS$5,成绩录入!ER66,0)</f>
        <v>0</v>
      </c>
      <c r="SJ63" s="248">
        <f>IF(SJ$6=$OS$5,成绩录入!ES66,0)</f>
        <v>0</v>
      </c>
      <c r="SK63" s="248">
        <f>IF(SK$6=$OS$5,成绩录入!ET66,0)</f>
        <v>0</v>
      </c>
      <c r="SL63" s="248">
        <f>IF(SL$6=$OS$5,成绩录入!EU66,0)</f>
        <v>0</v>
      </c>
      <c r="SM63" s="248">
        <f>IF(SM$6=$OS$5,成绩录入!EV66,0)</f>
        <v>0</v>
      </c>
      <c r="SN63" s="248">
        <f>IF(SN$6=$OS$5,成绩录入!EW66,0)</f>
        <v>0</v>
      </c>
      <c r="SO63" s="248">
        <f>IF(SO$6=$OS$5,成绩录入!EX66,0)</f>
        <v>0</v>
      </c>
      <c r="SP63" s="218">
        <f t="shared" si="88"/>
        <v>0</v>
      </c>
      <c r="SQ63" s="166"/>
      <c r="SR63" s="166"/>
      <c r="SS63" s="247">
        <f>IF(SS$6=$SR$5,成绩录入!BC66,0)</f>
        <v>0</v>
      </c>
      <c r="ST63" s="248">
        <f>IF(ST$6=$SR$5,成绩录入!BD66,0)</f>
        <v>0</v>
      </c>
      <c r="SU63" s="248">
        <f>IF(SU$6=$SR$5,成绩录入!BE66,0)</f>
        <v>0</v>
      </c>
      <c r="SV63" s="248">
        <f>IF(SV$6=$SR$5,成绩录入!BF66,0)</f>
        <v>0</v>
      </c>
      <c r="SW63" s="248">
        <f>IF(SW$6=$SR$5,成绩录入!BG66,0)</f>
        <v>0</v>
      </c>
      <c r="SX63" s="248">
        <f>IF(SX$6=$SR$5,成绩录入!BH66,0)</f>
        <v>0</v>
      </c>
      <c r="SY63" s="248">
        <f>IF(SY$6=$SR$5,成绩录入!BI66,0)</f>
        <v>0</v>
      </c>
      <c r="SZ63" s="248">
        <f>IF(SZ$6=$SR$5,成绩录入!BJ66,0)</f>
        <v>0</v>
      </c>
      <c r="TA63" s="248">
        <f>IF(TA$6=$SR$5,成绩录入!BK66,0)</f>
        <v>0</v>
      </c>
      <c r="TB63" s="248">
        <f>IF(TB$6=$SR$5,成绩录入!BL66,0)</f>
        <v>0</v>
      </c>
      <c r="TC63" s="248">
        <f>IF(TC$6=$SR$5,成绩录入!BM66,0)</f>
        <v>0</v>
      </c>
      <c r="TD63" s="248">
        <f>IF(TD$6=$SR$5,成绩录入!BN66,0)</f>
        <v>0</v>
      </c>
      <c r="TE63" s="248">
        <f>IF(TE$6=$SR$5,成绩录入!BO66,0)</f>
        <v>0</v>
      </c>
      <c r="TF63" s="248">
        <f>IF(TF$6=$SR$5,成绩录入!BP66,0)</f>
        <v>0</v>
      </c>
      <c r="TG63" s="248">
        <f>IF(TG$6=$SR$5,成绩录入!BQ66,0)</f>
        <v>0</v>
      </c>
      <c r="TH63" s="248">
        <f>IF(TH$6=$SR$5,成绩录入!BR66,0)</f>
        <v>0</v>
      </c>
      <c r="TI63" s="248">
        <f>IF(TI$6=$SR$5,成绩录入!BS66,0)</f>
        <v>0</v>
      </c>
      <c r="TJ63" s="248">
        <f>IF(TJ$6=$SR$5,成绩录入!BT66,0)</f>
        <v>0</v>
      </c>
      <c r="TK63" s="248">
        <f>IF(TK$6=$SR$5,成绩录入!BU66,0)</f>
        <v>0</v>
      </c>
      <c r="TL63" s="248">
        <f>IF(TL$6=$SR$5,成绩录入!BV66,0)</f>
        <v>0</v>
      </c>
      <c r="TM63" s="248">
        <f>IF(TM$6=$SR$5,成绩录入!BW66,0)</f>
        <v>0</v>
      </c>
      <c r="TN63" s="248">
        <f>IF(TN$6=$SR$5,成绩录入!BX66,0)</f>
        <v>0</v>
      </c>
      <c r="TO63" s="248">
        <f>IF(TO$6=$SR$5,成绩录入!BY66,0)</f>
        <v>0</v>
      </c>
      <c r="TP63" s="248">
        <f>IF(TP$6=$SR$5,成绩录入!BZ66,0)</f>
        <v>0</v>
      </c>
      <c r="TQ63" s="248">
        <f>IF(TQ$6=$SR$5,成绩录入!CA66,0)</f>
        <v>0</v>
      </c>
      <c r="TR63" s="248">
        <f>IF(TR$6=$SR$5,成绩录入!CB66,0)</f>
        <v>0</v>
      </c>
      <c r="TS63" s="248">
        <f>IF(TS$6=$SR$5,成绩录入!CC66,0)</f>
        <v>0</v>
      </c>
      <c r="TT63" s="248">
        <f>IF(TT$6=$SR$5,成绩录入!CD66,0)</f>
        <v>0</v>
      </c>
      <c r="TU63" s="248">
        <f>IF(TU$6=$SR$5,成绩录入!CE66,0)</f>
        <v>0</v>
      </c>
      <c r="TV63" s="248">
        <f>IF(TV$6=$SR$5,成绩录入!CF66,0)</f>
        <v>0</v>
      </c>
      <c r="TW63" s="248">
        <f>IF(TW$6=$SR$5,成绩录入!CG66,0)</f>
        <v>0</v>
      </c>
      <c r="TX63" s="248">
        <f>IF(TX$6=$SR$5,成绩录入!CH66,0)</f>
        <v>0</v>
      </c>
      <c r="TY63" s="248">
        <f>IF(TY$6=$SR$5,成绩录入!CI66,0)</f>
        <v>0</v>
      </c>
      <c r="TZ63" s="248">
        <f>IF(TZ$6=$SR$5,成绩录入!CJ66,0)</f>
        <v>0</v>
      </c>
      <c r="UA63" s="248">
        <f>IF(UA$6=$SR$5,成绩录入!CK66,0)</f>
        <v>0</v>
      </c>
      <c r="UB63" s="248">
        <f>IF(UB$6=$SR$5,成绩录入!CL66,0)</f>
        <v>0</v>
      </c>
      <c r="UC63" s="248">
        <f>IF(UC$6=$SR$5,成绩录入!CM66,0)</f>
        <v>0</v>
      </c>
      <c r="UD63" s="248">
        <f>IF(UD$6=$SR$5,成绩录入!CN66,0)</f>
        <v>0</v>
      </c>
      <c r="UE63" s="248">
        <f>IF(UE$6=$SR$5,成绩录入!CO66,0)</f>
        <v>0</v>
      </c>
      <c r="UF63" s="248">
        <f>IF(UF$6=$SR$5,成绩录入!CP66,0)</f>
        <v>0</v>
      </c>
      <c r="UG63" s="248">
        <f>IF(UG$6=$SR$5,成绩录入!CQ66,0)</f>
        <v>0</v>
      </c>
      <c r="UH63" s="248">
        <f>IF(UH$6=$SR$5,成绩录入!CR66,0)</f>
        <v>0</v>
      </c>
      <c r="UI63" s="248">
        <f>IF(UI$6=$SR$5,成绩录入!CS66,0)</f>
        <v>0</v>
      </c>
      <c r="UJ63" s="248">
        <f>IF(UJ$6=$SR$5,成绩录入!CT66,0)</f>
        <v>0</v>
      </c>
      <c r="UK63" s="248">
        <f>IF(UK$6=$SR$5,成绩录入!CU66,0)</f>
        <v>0</v>
      </c>
      <c r="UL63" s="248">
        <f>IF(UL$6=$SR$5,成绩录入!CV66,0)</f>
        <v>0</v>
      </c>
      <c r="UM63" s="248">
        <f>IF(UM$6=$SR$5,成绩录入!CW66,0)</f>
        <v>0</v>
      </c>
      <c r="UN63" s="248">
        <f>IF(UN$6=$SR$5,成绩录入!CX66,0)</f>
        <v>0</v>
      </c>
      <c r="UO63" s="248">
        <f>IF(UO$6=$SR$5,成绩录入!CY66,0)</f>
        <v>0</v>
      </c>
      <c r="UP63" s="248">
        <f>IF(UP$6=$SR$5,成绩录入!CZ66,0)</f>
        <v>0</v>
      </c>
      <c r="UQ63" s="248">
        <f>IF(UQ$6=$SR$5,成绩录入!DA66,0)</f>
        <v>0</v>
      </c>
      <c r="UR63" s="248">
        <f>IF(UR$6=$SR$5,成绩录入!DB66,0)</f>
        <v>0</v>
      </c>
      <c r="US63" s="248">
        <f>IF(US$6=$SR$5,成绩录入!DC66,0)</f>
        <v>0</v>
      </c>
      <c r="UT63" s="248">
        <f>IF(UT$6=$SR$5,成绩录入!DD66,0)</f>
        <v>0</v>
      </c>
      <c r="UU63" s="248">
        <f>IF(UU$6=$SR$5,成绩录入!DE66,0)</f>
        <v>0</v>
      </c>
      <c r="UV63" s="248">
        <f>IF(UV$6=$SR$5,成绩录入!DF66,0)</f>
        <v>0</v>
      </c>
      <c r="UW63" s="248">
        <f>IF(UW$6=$SR$5,成绩录入!DG66,0)</f>
        <v>0</v>
      </c>
      <c r="UX63" s="248">
        <f>IF(UX$6=$SR$5,成绩录入!DH66,0)</f>
        <v>0</v>
      </c>
      <c r="UY63" s="248">
        <f>IF(UY$6=$SR$5,成绩录入!DI66,0)</f>
        <v>0</v>
      </c>
      <c r="UZ63" s="248">
        <f>IF(UZ$6=$SR$5,成绩录入!DJ66,0)</f>
        <v>0</v>
      </c>
      <c r="VA63" s="248">
        <f>IF(VA$6=$SR$5,成绩录入!DK66,0)</f>
        <v>0</v>
      </c>
      <c r="VB63" s="248">
        <f>IF(VB$6=$SR$5,成绩录入!DL66,0)</f>
        <v>0</v>
      </c>
      <c r="VC63" s="248">
        <f>IF(VC$6=$SR$5,成绩录入!DM66,0)</f>
        <v>0</v>
      </c>
      <c r="VD63" s="248">
        <f>IF(VD$6=$SR$5,成绩录入!DN66,0)</f>
        <v>0</v>
      </c>
      <c r="VE63" s="248">
        <f>IF(VE$6=$SR$5,成绩录入!DO66,0)</f>
        <v>0</v>
      </c>
      <c r="VF63" s="248">
        <f>IF(VF$6=$SR$5,成绩录入!DP66,0)</f>
        <v>0</v>
      </c>
      <c r="VG63" s="248">
        <f>IF(VG$6=$SR$5,成绩录入!DQ66,0)</f>
        <v>0</v>
      </c>
      <c r="VH63" s="248">
        <f>IF(VH$6=$SR$5,成绩录入!DR66,0)</f>
        <v>0</v>
      </c>
      <c r="VI63" s="248">
        <f>IF(VI$6=$SR$5,成绩录入!DS66,0)</f>
        <v>0</v>
      </c>
      <c r="VJ63" s="248">
        <f>IF(VJ$6=$SR$5,成绩录入!DT66,0)</f>
        <v>0</v>
      </c>
      <c r="VK63" s="248">
        <f>IF(VK$6=$SR$5,成绩录入!DU66,0)</f>
        <v>0</v>
      </c>
      <c r="VL63" s="248">
        <f>IF(VL$6=$SR$5,成绩录入!DV66,0)</f>
        <v>0</v>
      </c>
      <c r="VM63" s="248">
        <f>IF(VM$6=$SR$5,成绩录入!DW66,0)</f>
        <v>0</v>
      </c>
      <c r="VN63" s="248">
        <f>IF(VN$6=$SR$5,成绩录入!DX66,0)</f>
        <v>0</v>
      </c>
      <c r="VO63" s="248">
        <f>IF(VO$6=$SR$5,成绩录入!DY66,0)</f>
        <v>0</v>
      </c>
      <c r="VP63" s="248">
        <f>IF(VP$6=$SR$5,成绩录入!DZ66,0)</f>
        <v>0</v>
      </c>
      <c r="VQ63" s="248">
        <f>IF(VQ$6=$SR$5,成绩录入!EA66,0)</f>
        <v>0</v>
      </c>
      <c r="VR63" s="248">
        <f>IF(VR$6=$SR$5,成绩录入!EB66,0)</f>
        <v>0</v>
      </c>
      <c r="VS63" s="248">
        <f>IF(VS$6=$SR$5,成绩录入!EC66,0)</f>
        <v>0</v>
      </c>
      <c r="VT63" s="248">
        <f>IF(VT$6=$SR$5,成绩录入!ED66,0)</f>
        <v>0</v>
      </c>
      <c r="VU63" s="248">
        <f>IF(VU$6=$SR$5,成绩录入!EE66,0)</f>
        <v>0</v>
      </c>
      <c r="VV63" s="248">
        <f>IF(VV$6=$SR$5,成绩录入!EF66,0)</f>
        <v>0</v>
      </c>
      <c r="VW63" s="248">
        <f>IF(VW$6=$SR$5,成绩录入!EG66,0)</f>
        <v>0</v>
      </c>
      <c r="VX63" s="248">
        <f>IF(VX$6=$SR$5,成绩录入!EH66,0)</f>
        <v>0</v>
      </c>
      <c r="VY63" s="248">
        <f>IF(VY$6=$SR$5,成绩录入!EI66,0)</f>
        <v>0</v>
      </c>
      <c r="VZ63" s="248">
        <f>IF(VZ$6=$SR$5,成绩录入!EJ66,0)</f>
        <v>0</v>
      </c>
      <c r="WA63" s="248">
        <f>IF(WA$6=$SR$5,成绩录入!EK66,0)</f>
        <v>0</v>
      </c>
      <c r="WB63" s="248">
        <f>IF(WB$6=$SR$5,成绩录入!EL66,0)</f>
        <v>0</v>
      </c>
      <c r="WC63" s="248">
        <f>IF(WC$6=$SR$5,成绩录入!EM66,0)</f>
        <v>0</v>
      </c>
      <c r="WD63" s="248">
        <f>IF(WD$6=$SR$5,成绩录入!EN66,0)</f>
        <v>0</v>
      </c>
      <c r="WE63" s="248">
        <f>IF(WE$6=$SR$5,成绩录入!EO66,0)</f>
        <v>0</v>
      </c>
      <c r="WF63" s="248">
        <f>IF(WF$6=$SR$5,成绩录入!EP66,0)</f>
        <v>0</v>
      </c>
      <c r="WG63" s="248">
        <f>IF(WG$6=$SR$5,成绩录入!EQ66,0)</f>
        <v>0</v>
      </c>
      <c r="WH63" s="248">
        <f>IF(WH$6=$SR$5,成绩录入!ER66,0)</f>
        <v>0</v>
      </c>
      <c r="WI63" s="248">
        <f>IF(WI$6=$SR$5,成绩录入!ES66,0)</f>
        <v>0</v>
      </c>
      <c r="WJ63" s="248">
        <f>IF(WJ$6=$SR$5,成绩录入!ET66,0)</f>
        <v>0</v>
      </c>
      <c r="WK63" s="248">
        <f>IF(WK$6=$SR$5,成绩录入!EU66,0)</f>
        <v>0</v>
      </c>
      <c r="WL63" s="248">
        <f>IF(WL$6=$SR$5,成绩录入!EV66,0)</f>
        <v>0</v>
      </c>
      <c r="WM63" s="248">
        <f>IF(WM$6=$SR$5,成绩录入!EW66,0)</f>
        <v>0</v>
      </c>
      <c r="WN63" s="248">
        <f>IF(WN$6=$SR$5,成绩录入!EX66,0)</f>
        <v>0</v>
      </c>
      <c r="WO63" s="218">
        <f t="shared" si="32"/>
        <v>0</v>
      </c>
      <c r="WP63" s="166"/>
      <c r="WQ63" s="166"/>
      <c r="WR63" s="247">
        <f>IF(WR$6=$WQ$5,成绩录入!BC66,0)</f>
        <v>0</v>
      </c>
      <c r="WS63" s="248">
        <f>IF(WS$6=$WQ$5,成绩录入!BD66,0)</f>
        <v>0</v>
      </c>
      <c r="WT63" s="248">
        <f>IF(WT$6=$WQ$5,成绩录入!BE66,0)</f>
        <v>0</v>
      </c>
      <c r="WU63" s="248">
        <f>IF(WU$6=$WQ$5,成绩录入!BF66,0)</f>
        <v>0</v>
      </c>
      <c r="WV63" s="248">
        <f>IF(WV$6=$WQ$5,成绩录入!BG66,0)</f>
        <v>0</v>
      </c>
      <c r="WW63" s="248">
        <f>IF(WW$6=$WQ$5,成绩录入!BH66,0)</f>
        <v>0</v>
      </c>
      <c r="WX63" s="248">
        <f>IF(WX$6=$WQ$5,成绩录入!BI66,0)</f>
        <v>0</v>
      </c>
      <c r="WY63" s="248">
        <f>IF(WY$6=$WQ$5,成绩录入!BJ66,0)</f>
        <v>0</v>
      </c>
      <c r="WZ63" s="248">
        <f>IF(WZ$6=$WQ$5,成绩录入!BK66,0)</f>
        <v>0</v>
      </c>
      <c r="XA63" s="248">
        <f>IF(XA$6=$WQ$5,成绩录入!BL66,0)</f>
        <v>0</v>
      </c>
      <c r="XB63" s="248">
        <f>IF(XB$6=$WQ$5,成绩录入!BM66,0)</f>
        <v>0</v>
      </c>
      <c r="XC63" s="248">
        <f>IF(XC$6=$WQ$5,成绩录入!BN66,0)</f>
        <v>0</v>
      </c>
      <c r="XD63" s="248">
        <f>IF(XD$6=$WQ$5,成绩录入!BO66,0)</f>
        <v>0</v>
      </c>
      <c r="XE63" s="248">
        <f>IF(XE$6=$WQ$5,成绩录入!BP66,0)</f>
        <v>0</v>
      </c>
      <c r="XF63" s="248">
        <f>IF(XF$6=$WQ$5,成绩录入!BQ66,0)</f>
        <v>0</v>
      </c>
      <c r="XG63" s="248">
        <f>IF(XG$6=$WQ$5,成绩录入!BR66,0)</f>
        <v>0</v>
      </c>
      <c r="XH63" s="248">
        <f>IF(XH$6=$WQ$5,成绩录入!BS66,0)</f>
        <v>0</v>
      </c>
      <c r="XI63" s="248">
        <f>IF(XI$6=$WQ$5,成绩录入!BT66,0)</f>
        <v>0</v>
      </c>
      <c r="XJ63" s="248">
        <f>IF(XJ$6=$WQ$5,成绩录入!BU66,0)</f>
        <v>0</v>
      </c>
      <c r="XK63" s="248">
        <f>IF(XK$6=$WQ$5,成绩录入!BV66,0)</f>
        <v>0</v>
      </c>
      <c r="XL63" s="248">
        <f>IF(XL$6=$WQ$5,成绩录入!BW66,0)</f>
        <v>0</v>
      </c>
      <c r="XM63" s="248">
        <f>IF(XM$6=$WQ$5,成绩录入!BX66,0)</f>
        <v>0</v>
      </c>
      <c r="XN63" s="248">
        <f>IF(XN$6=$WQ$5,成绩录入!BY66,0)</f>
        <v>0</v>
      </c>
      <c r="XO63" s="248">
        <f>IF(XO$6=$WQ$5,成绩录入!BZ66,0)</f>
        <v>0</v>
      </c>
      <c r="XP63" s="248">
        <f>IF(XP$6=$WQ$5,成绩录入!CA66,0)</f>
        <v>0</v>
      </c>
      <c r="XQ63" s="248">
        <f>IF(XQ$6=$WQ$5,成绩录入!CB66,0)</f>
        <v>0</v>
      </c>
      <c r="XR63" s="248">
        <f>IF(XR$6=$WQ$5,成绩录入!CC66,0)</f>
        <v>0</v>
      </c>
      <c r="XS63" s="248">
        <f>IF(XS$6=$WQ$5,成绩录入!CD66,0)</f>
        <v>0</v>
      </c>
      <c r="XT63" s="248">
        <f>IF(XT$6=$WQ$5,成绩录入!CE66,0)</f>
        <v>0</v>
      </c>
      <c r="XU63" s="248">
        <f>IF(XU$6=$WQ$5,成绩录入!CF66,0)</f>
        <v>0</v>
      </c>
      <c r="XV63" s="248">
        <f>IF(XV$6=$WQ$5,成绩录入!CG66,0)</f>
        <v>0</v>
      </c>
      <c r="XW63" s="248">
        <f>IF(XW$6=$WQ$5,成绩录入!CH66,0)</f>
        <v>0</v>
      </c>
      <c r="XX63" s="248">
        <f>IF(XX$6=$WQ$5,成绩录入!CI66,0)</f>
        <v>0</v>
      </c>
      <c r="XY63" s="248">
        <f>IF(XY$6=$WQ$5,成绩录入!CJ66,0)</f>
        <v>0</v>
      </c>
      <c r="XZ63" s="248">
        <f>IF(XZ$6=$WQ$5,成绩录入!CK66,0)</f>
        <v>0</v>
      </c>
      <c r="YA63" s="248">
        <f>IF(YA$6=$WQ$5,成绩录入!CL66,0)</f>
        <v>0</v>
      </c>
      <c r="YB63" s="248">
        <f>IF(YB$6=$WQ$5,成绩录入!CM66,0)</f>
        <v>0</v>
      </c>
      <c r="YC63" s="248">
        <f>IF(YC$6=$WQ$5,成绩录入!CN66,0)</f>
        <v>0</v>
      </c>
      <c r="YD63" s="248">
        <f>IF(YD$6=$WQ$5,成绩录入!CO66,0)</f>
        <v>0</v>
      </c>
      <c r="YE63" s="248">
        <f>IF(YE$6=$WQ$5,成绩录入!CP66,0)</f>
        <v>0</v>
      </c>
      <c r="YF63" s="248">
        <f>IF(YF$6=$WQ$5,成绩录入!CQ66,0)</f>
        <v>0</v>
      </c>
      <c r="YG63" s="248">
        <f>IF(YG$6=$WQ$5,成绩录入!CR66,0)</f>
        <v>0</v>
      </c>
      <c r="YH63" s="248">
        <f>IF(YH$6=$WQ$5,成绩录入!CS66,0)</f>
        <v>0</v>
      </c>
      <c r="YI63" s="248">
        <f>IF(YI$6=$WQ$5,成绩录入!CT66,0)</f>
        <v>0</v>
      </c>
      <c r="YJ63" s="248">
        <f>IF(YJ$6=$WQ$5,成绩录入!CU66,0)</f>
        <v>0</v>
      </c>
      <c r="YK63" s="248">
        <f>IF(YK$6=$WQ$5,成绩录入!CV66,0)</f>
        <v>0</v>
      </c>
      <c r="YL63" s="248">
        <f>IF(YL$6=$WQ$5,成绩录入!CW66,0)</f>
        <v>0</v>
      </c>
      <c r="YM63" s="248">
        <f>IF(YM$6=$WQ$5,成绩录入!CX66,0)</f>
        <v>0</v>
      </c>
      <c r="YN63" s="248">
        <f>IF(YN$6=$WQ$5,成绩录入!CY66,0)</f>
        <v>0</v>
      </c>
      <c r="YO63" s="248">
        <f>IF(YO$6=$WQ$5,成绩录入!CZ66,0)</f>
        <v>0</v>
      </c>
      <c r="YP63" s="248">
        <f>IF(YP$6=$WQ$5,成绩录入!DA66,0)</f>
        <v>0</v>
      </c>
      <c r="YQ63" s="248">
        <f>IF(YQ$6=$WQ$5,成绩录入!DB66,0)</f>
        <v>0</v>
      </c>
      <c r="YR63" s="248">
        <f>IF(YR$6=$WQ$5,成绩录入!DC66,0)</f>
        <v>0</v>
      </c>
      <c r="YS63" s="248">
        <f>IF(YS$6=$WQ$5,成绩录入!DD66,0)</f>
        <v>0</v>
      </c>
      <c r="YT63" s="248">
        <f>IF(YT$6=$WQ$5,成绩录入!DE66,0)</f>
        <v>0</v>
      </c>
      <c r="YU63" s="248">
        <f>IF(YU$6=$WQ$5,成绩录入!DF66,0)</f>
        <v>0</v>
      </c>
      <c r="YV63" s="248">
        <f>IF(YV$6=$WQ$5,成绩录入!DG66,0)</f>
        <v>0</v>
      </c>
      <c r="YW63" s="248">
        <f>IF(YW$6=$WQ$5,成绩录入!DH66,0)</f>
        <v>0</v>
      </c>
      <c r="YX63" s="248">
        <f>IF(YX$6=$WQ$5,成绩录入!DI66,0)</f>
        <v>0</v>
      </c>
      <c r="YY63" s="248">
        <f>IF(YY$6=$WQ$5,成绩录入!DJ66,0)</f>
        <v>0</v>
      </c>
      <c r="YZ63" s="248">
        <f>IF(YZ$6=$WQ$5,成绩录入!DK66,0)</f>
        <v>0</v>
      </c>
      <c r="ZA63" s="248">
        <f>IF(ZA$6=$WQ$5,成绩录入!DL66,0)</f>
        <v>0</v>
      </c>
      <c r="ZB63" s="248">
        <f>IF(ZB$6=$WQ$5,成绩录入!DM66,0)</f>
        <v>0</v>
      </c>
      <c r="ZC63" s="248">
        <f>IF(ZC$6=$WQ$5,成绩录入!DN66,0)</f>
        <v>0</v>
      </c>
      <c r="ZD63" s="248">
        <f>IF(ZD$6=$WQ$5,成绩录入!DO66,0)</f>
        <v>0</v>
      </c>
      <c r="ZE63" s="248">
        <f>IF(ZE$6=$WQ$5,成绩录入!DP66,0)</f>
        <v>0</v>
      </c>
      <c r="ZF63" s="248">
        <f>IF(ZF$6=$WQ$5,成绩录入!DQ66,0)</f>
        <v>0</v>
      </c>
      <c r="ZG63" s="248">
        <f>IF(ZG$6=$WQ$5,成绩录入!DR66,0)</f>
        <v>0</v>
      </c>
      <c r="ZH63" s="248">
        <f>IF(ZH$6=$WQ$5,成绩录入!DS66,0)</f>
        <v>0</v>
      </c>
      <c r="ZI63" s="248">
        <f>IF(ZI$6=$WQ$5,成绩录入!DT66,0)</f>
        <v>0</v>
      </c>
      <c r="ZJ63" s="248">
        <f>IF(ZJ$6=$WQ$5,成绩录入!DU66,0)</f>
        <v>0</v>
      </c>
      <c r="ZK63" s="248">
        <f>IF(ZK$6=$WQ$5,成绩录入!DV66,0)</f>
        <v>0</v>
      </c>
      <c r="ZL63" s="248">
        <f>IF(ZL$6=$WQ$5,成绩录入!DW66,0)</f>
        <v>0</v>
      </c>
      <c r="ZM63" s="248">
        <f>IF(ZM$6=$WQ$5,成绩录入!DX66,0)</f>
        <v>0</v>
      </c>
      <c r="ZN63" s="248">
        <f>IF(ZN$6=$WQ$5,成绩录入!DY66,0)</f>
        <v>0</v>
      </c>
      <c r="ZO63" s="248">
        <f>IF(ZO$6=$WQ$5,成绩录入!DZ66,0)</f>
        <v>0</v>
      </c>
      <c r="ZP63" s="248">
        <f>IF(ZP$6=$WQ$5,成绩录入!EA66,0)</f>
        <v>0</v>
      </c>
      <c r="ZQ63" s="248">
        <f>IF(ZQ$6=$WQ$5,成绩录入!EB66,0)</f>
        <v>0</v>
      </c>
      <c r="ZR63" s="248">
        <f>IF(ZR$6=$WQ$5,成绩录入!EC66,0)</f>
        <v>0</v>
      </c>
      <c r="ZS63" s="248">
        <f>IF(ZS$6=$WQ$5,成绩录入!ED66,0)</f>
        <v>0</v>
      </c>
      <c r="ZT63" s="248">
        <f>IF(ZT$6=$WQ$5,成绩录入!EE66,0)</f>
        <v>0</v>
      </c>
      <c r="ZU63" s="248">
        <f>IF(ZU$6=$WQ$5,成绩录入!EF66,0)</f>
        <v>0</v>
      </c>
      <c r="ZV63" s="248">
        <f>IF(ZV$6=$WQ$5,成绩录入!EG66,0)</f>
        <v>0</v>
      </c>
      <c r="ZW63" s="248">
        <f>IF(ZW$6=$WQ$5,成绩录入!EH66,0)</f>
        <v>0</v>
      </c>
      <c r="ZX63" s="248">
        <f>IF(ZX$6=$WQ$5,成绩录入!EI66,0)</f>
        <v>0</v>
      </c>
      <c r="ZY63" s="248">
        <f>IF(ZY$6=$WQ$5,成绩录入!EJ66,0)</f>
        <v>0</v>
      </c>
      <c r="ZZ63" s="248">
        <f>IF(ZZ$6=$WQ$5,成绩录入!EK66,0)</f>
        <v>0</v>
      </c>
      <c r="AAA63" s="248">
        <f>IF(AAA$6=$WQ$5,成绩录入!EL66,0)</f>
        <v>0</v>
      </c>
      <c r="AAB63" s="248">
        <f>IF(AAB$6=$WQ$5,成绩录入!EM66,0)</f>
        <v>0</v>
      </c>
      <c r="AAC63" s="248">
        <f>IF(AAC$6=$WQ$5,成绩录入!EN66,0)</f>
        <v>0</v>
      </c>
      <c r="AAD63" s="248">
        <f>IF(AAD$6=$WQ$5,成绩录入!EO66,0)</f>
        <v>0</v>
      </c>
      <c r="AAE63" s="248">
        <f>IF(AAE$6=$WQ$5,成绩录入!EP66,0)</f>
        <v>0</v>
      </c>
      <c r="AAF63" s="248">
        <f>IF(AAF$6=$WQ$5,成绩录入!EQ66,0)</f>
        <v>0</v>
      </c>
      <c r="AAG63" s="248">
        <f>IF(AAG$6=$WQ$5,成绩录入!ER66,0)</f>
        <v>0</v>
      </c>
      <c r="AAH63" s="248">
        <f>IF(AAH$6=$WQ$5,成绩录入!ES66,0)</f>
        <v>0</v>
      </c>
      <c r="AAI63" s="248">
        <f>IF(AAI$6=$WQ$5,成绩录入!ET66,0)</f>
        <v>0</v>
      </c>
      <c r="AAJ63" s="248">
        <f>IF(AAJ$6=$WQ$5,成绩录入!EU66,0)</f>
        <v>0</v>
      </c>
      <c r="AAK63" s="248">
        <f>IF(AAK$6=$WQ$5,成绩录入!EV66,0)</f>
        <v>0</v>
      </c>
      <c r="AAL63" s="248">
        <f>IF(AAL$6=$WQ$5,成绩录入!EW66,0)</f>
        <v>0</v>
      </c>
      <c r="AAM63" s="248">
        <f>IF(AAM$6=$WQ$5,成绩录入!EX66,0)</f>
        <v>0</v>
      </c>
      <c r="AAN63" s="218">
        <f t="shared" si="33"/>
        <v>0</v>
      </c>
      <c r="AAO63" s="206"/>
      <c r="AAQ63" s="247">
        <f>IF(AAQ$6=$AAP$5,成绩录入!BC66,0)</f>
        <v>0</v>
      </c>
      <c r="AAR63" s="248">
        <f>IF(AAR$6=$AAP$5,成绩录入!BD66,0)</f>
        <v>0</v>
      </c>
      <c r="AAS63" s="248">
        <f>IF(AAS$6=$AAP$5,成绩录入!BE66,0)</f>
        <v>0</v>
      </c>
      <c r="AAT63" s="248">
        <f>IF(AAT$6=$AAP$5,成绩录入!BF66,0)</f>
        <v>0</v>
      </c>
      <c r="AAU63" s="248">
        <f>IF(AAU$6=$AAP$5,成绩录入!BG66,0)</f>
        <v>0</v>
      </c>
      <c r="AAV63" s="248">
        <f>IF(AAV$6=$AAP$5,成绩录入!BH66,0)</f>
        <v>0</v>
      </c>
      <c r="AAW63" s="248">
        <f>IF(AAW$6=$AAP$5,成绩录入!BI66,0)</f>
        <v>0</v>
      </c>
      <c r="AAX63" s="248">
        <f>IF(AAX$6=$AAP$5,成绩录入!BJ66,0)</f>
        <v>0</v>
      </c>
      <c r="AAY63" s="248">
        <f>IF(AAY$6=$AAP$5,成绩录入!BK66,0)</f>
        <v>0</v>
      </c>
      <c r="AAZ63" s="248">
        <f>IF(AAZ$6=$AAP$5,成绩录入!BL66,0)</f>
        <v>0</v>
      </c>
      <c r="ABA63" s="248">
        <f>IF(ABA$6=$AAP$5,成绩录入!BM66,0)</f>
        <v>0</v>
      </c>
      <c r="ABB63" s="248">
        <f>IF(ABB$6=$AAP$5,成绩录入!BN66,0)</f>
        <v>0</v>
      </c>
      <c r="ABC63" s="248">
        <f>IF(ABC$6=$AAP$5,成绩录入!BO66,0)</f>
        <v>0</v>
      </c>
      <c r="ABD63" s="248">
        <f>IF(ABD$6=$AAP$5,成绩录入!BP66,0)</f>
        <v>0</v>
      </c>
      <c r="ABE63" s="248">
        <f>IF(ABE$6=$AAP$5,成绩录入!BQ66,0)</f>
        <v>0</v>
      </c>
      <c r="ABF63" s="248">
        <f>IF(ABF$6=$AAP$5,成绩录入!BR66,0)</f>
        <v>0</v>
      </c>
      <c r="ABG63" s="248">
        <f>IF(ABG$6=$AAP$5,成绩录入!BS66,0)</f>
        <v>0</v>
      </c>
      <c r="ABH63" s="248">
        <f>IF(ABH$6=$AAP$5,成绩录入!BT66,0)</f>
        <v>0</v>
      </c>
      <c r="ABI63" s="248">
        <f>IF(ABI$6=$AAP$5,成绩录入!BU66,0)</f>
        <v>0</v>
      </c>
      <c r="ABJ63" s="248">
        <f>IF(ABJ$6=$AAP$5,成绩录入!BV66,0)</f>
        <v>0</v>
      </c>
      <c r="ABK63" s="248">
        <f>IF(ABK$6=$AAP$5,成绩录入!BW66,0)</f>
        <v>0</v>
      </c>
      <c r="ABL63" s="248">
        <f>IF(ABL$6=$AAP$5,成绩录入!BX66,0)</f>
        <v>0</v>
      </c>
      <c r="ABM63" s="248">
        <f>IF(ABM$6=$AAP$5,成绩录入!BY66,0)</f>
        <v>0</v>
      </c>
      <c r="ABN63" s="248">
        <f>IF(ABN$6=$AAP$5,成绩录入!BZ66,0)</f>
        <v>0</v>
      </c>
      <c r="ABO63" s="248">
        <f>IF(ABO$6=$AAP$5,成绩录入!CA66,0)</f>
        <v>0</v>
      </c>
      <c r="ABP63" s="248">
        <f>IF(ABP$6=$AAP$5,成绩录入!CB66,0)</f>
        <v>0</v>
      </c>
      <c r="ABQ63" s="248">
        <f>IF(ABQ$6=$AAP$5,成绩录入!CC66,0)</f>
        <v>0</v>
      </c>
      <c r="ABR63" s="248">
        <f>IF(ABR$6=$AAP$5,成绩录入!CD66,0)</f>
        <v>0</v>
      </c>
      <c r="ABS63" s="248">
        <f>IF(ABS$6=$AAP$5,成绩录入!CE66,0)</f>
        <v>0</v>
      </c>
      <c r="ABT63" s="248">
        <f>IF(ABT$6=$AAP$5,成绩录入!CF66,0)</f>
        <v>0</v>
      </c>
      <c r="ABU63" s="248">
        <f>IF(ABU$6=$AAP$5,成绩录入!CG66,0)</f>
        <v>0</v>
      </c>
      <c r="ABV63" s="248">
        <f>IF(ABV$6=$AAP$5,成绩录入!CH66,0)</f>
        <v>0</v>
      </c>
      <c r="ABW63" s="248">
        <f>IF(ABW$6=$AAP$5,成绩录入!CI66,0)</f>
        <v>0</v>
      </c>
      <c r="ABX63" s="248">
        <f>IF(ABX$6=$AAP$5,成绩录入!CJ66,0)</f>
        <v>0</v>
      </c>
      <c r="ABY63" s="248">
        <f>IF(ABY$6=$AAP$5,成绩录入!CK66,0)</f>
        <v>0</v>
      </c>
      <c r="ABZ63" s="248">
        <f>IF(ABZ$6=$AAP$5,成绩录入!CL66,0)</f>
        <v>0</v>
      </c>
      <c r="ACA63" s="248">
        <f>IF(ACA$6=$AAP$5,成绩录入!CM66,0)</f>
        <v>0</v>
      </c>
      <c r="ACB63" s="248">
        <f>IF(ACB$6=$AAP$5,成绩录入!CN66,0)</f>
        <v>0</v>
      </c>
      <c r="ACC63" s="248">
        <f>IF(ACC$6=$AAP$5,成绩录入!CO66,0)</f>
        <v>0</v>
      </c>
      <c r="ACD63" s="248">
        <f>IF(ACD$6=$AAP$5,成绩录入!CP66,0)</f>
        <v>0</v>
      </c>
      <c r="ACE63" s="248">
        <f>IF(ACE$6=$AAP$5,成绩录入!CQ66,0)</f>
        <v>0</v>
      </c>
      <c r="ACF63" s="248">
        <f>IF(ACF$6=$AAP$5,成绩录入!CR66,0)</f>
        <v>0</v>
      </c>
      <c r="ACG63" s="248">
        <f>IF(ACG$6=$AAP$5,成绩录入!CS66,0)</f>
        <v>0</v>
      </c>
      <c r="ACH63" s="248">
        <f>IF(ACH$6=$AAP$5,成绩录入!CT66,0)</f>
        <v>0</v>
      </c>
      <c r="ACI63" s="248">
        <f>IF(ACI$6=$AAP$5,成绩录入!CU66,0)</f>
        <v>0</v>
      </c>
      <c r="ACJ63" s="248">
        <f>IF(ACJ$6=$AAP$5,成绩录入!CV66,0)</f>
        <v>0</v>
      </c>
      <c r="ACK63" s="248">
        <f>IF(ACK$6=$AAP$5,成绩录入!CW66,0)</f>
        <v>0</v>
      </c>
      <c r="ACL63" s="248">
        <f>IF(ACL$6=$AAP$5,成绩录入!CX66,0)</f>
        <v>0</v>
      </c>
      <c r="ACM63" s="248">
        <f>IF(ACM$6=$AAP$5,成绩录入!CY66,0)</f>
        <v>0</v>
      </c>
      <c r="ACN63" s="248">
        <f>IF(ACN$6=$AAP$5,成绩录入!CZ66,0)</f>
        <v>0</v>
      </c>
      <c r="ACO63" s="248">
        <f>IF(ACO$6=$AAP$5,成绩录入!DA66,0)</f>
        <v>0</v>
      </c>
      <c r="ACP63" s="248">
        <f>IF(ACP$6=$AAP$5,成绩录入!DB66,0)</f>
        <v>0</v>
      </c>
      <c r="ACQ63" s="248">
        <f>IF(ACQ$6=$AAP$5,成绩录入!DC66,0)</f>
        <v>0</v>
      </c>
      <c r="ACR63" s="248">
        <f>IF(ACR$6=$AAP$5,成绩录入!DD66,0)</f>
        <v>0</v>
      </c>
      <c r="ACS63" s="248">
        <f>IF(ACS$6=$AAP$5,成绩录入!DE66,0)</f>
        <v>0</v>
      </c>
      <c r="ACT63" s="248">
        <f>IF(ACT$6=$AAP$5,成绩录入!DF66,0)</f>
        <v>0</v>
      </c>
      <c r="ACU63" s="248">
        <f>IF(ACU$6=$AAP$5,成绩录入!DG66,0)</f>
        <v>0</v>
      </c>
      <c r="ACV63" s="248">
        <f>IF(ACV$6=$AAP$5,成绩录入!DH66,0)</f>
        <v>0</v>
      </c>
      <c r="ACW63" s="248">
        <f>IF(ACW$6=$AAP$5,成绩录入!DI66,0)</f>
        <v>0</v>
      </c>
      <c r="ACX63" s="248">
        <f>IF(ACX$6=$AAP$5,成绩录入!DJ66,0)</f>
        <v>0</v>
      </c>
      <c r="ACY63" s="248">
        <f>IF(ACY$6=$AAP$5,成绩录入!DK66,0)</f>
        <v>0</v>
      </c>
      <c r="ACZ63" s="248">
        <f>IF(ACZ$6=$AAP$5,成绩录入!DL66,0)</f>
        <v>0</v>
      </c>
      <c r="ADA63" s="248">
        <f>IF(ADA$6=$AAP$5,成绩录入!DM66,0)</f>
        <v>0</v>
      </c>
      <c r="ADB63" s="248">
        <f>IF(ADB$6=$AAP$5,成绩录入!DN66,0)</f>
        <v>0</v>
      </c>
      <c r="ADC63" s="248">
        <f>IF(ADC$6=$AAP$5,成绩录入!DO66,0)</f>
        <v>0</v>
      </c>
      <c r="ADD63" s="248">
        <f>IF(ADD$6=$AAP$5,成绩录入!DP66,0)</f>
        <v>0</v>
      </c>
      <c r="ADE63" s="248">
        <f>IF(ADE$6=$AAP$5,成绩录入!DQ66,0)</f>
        <v>0</v>
      </c>
      <c r="ADF63" s="248">
        <f>IF(ADF$6=$AAP$5,成绩录入!DR66,0)</f>
        <v>0</v>
      </c>
      <c r="ADG63" s="248">
        <f>IF(ADG$6=$AAP$5,成绩录入!DS66,0)</f>
        <v>0</v>
      </c>
      <c r="ADH63" s="248">
        <f>IF(ADH$6=$AAP$5,成绩录入!DT66,0)</f>
        <v>0</v>
      </c>
      <c r="ADI63" s="248">
        <f>IF(ADI$6=$AAP$5,成绩录入!DU66,0)</f>
        <v>0</v>
      </c>
      <c r="ADJ63" s="248">
        <f>IF(ADJ$6=$AAP$5,成绩录入!DV66,0)</f>
        <v>0</v>
      </c>
      <c r="ADK63" s="248">
        <f>IF(ADK$6=$AAP$5,成绩录入!DW66,0)</f>
        <v>0</v>
      </c>
      <c r="ADL63" s="248">
        <f>IF(ADL$6=$AAP$5,成绩录入!DX66,0)</f>
        <v>0</v>
      </c>
      <c r="ADM63" s="248">
        <f>IF(ADM$6=$AAP$5,成绩录入!DY66,0)</f>
        <v>0</v>
      </c>
      <c r="ADN63" s="248">
        <f>IF(ADN$6=$AAP$5,成绩录入!DZ66,0)</f>
        <v>0</v>
      </c>
      <c r="ADO63" s="248">
        <f>IF(ADO$6=$AAP$5,成绩录入!EA66,0)</f>
        <v>0</v>
      </c>
      <c r="ADP63" s="248">
        <f>IF(ADP$6=$AAP$5,成绩录入!EB66,0)</f>
        <v>0</v>
      </c>
      <c r="ADQ63" s="248">
        <f>IF(ADQ$6=$AAP$5,成绩录入!EC66,0)</f>
        <v>0</v>
      </c>
      <c r="ADR63" s="248">
        <f>IF(ADR$6=$AAP$5,成绩录入!ED66,0)</f>
        <v>0</v>
      </c>
      <c r="ADS63" s="248">
        <f>IF(ADS$6=$AAP$5,成绩录入!EE66,0)</f>
        <v>0</v>
      </c>
      <c r="ADT63" s="248">
        <f>IF(ADT$6=$AAP$5,成绩录入!EF66,0)</f>
        <v>0</v>
      </c>
      <c r="ADU63" s="248">
        <f>IF(ADU$6=$AAP$5,成绩录入!EG66,0)</f>
        <v>0</v>
      </c>
      <c r="ADV63" s="248">
        <f>IF(ADV$6=$AAP$5,成绩录入!EH66,0)</f>
        <v>0</v>
      </c>
      <c r="ADW63" s="248">
        <f>IF(ADW$6=$AAP$5,成绩录入!EI66,0)</f>
        <v>0</v>
      </c>
      <c r="ADX63" s="248">
        <f>IF(ADX$6=$AAP$5,成绩录入!EJ66,0)</f>
        <v>0</v>
      </c>
      <c r="ADY63" s="248">
        <f>IF(ADY$6=$AAP$5,成绩录入!EK66,0)</f>
        <v>0</v>
      </c>
      <c r="ADZ63" s="248">
        <f>IF(ADZ$6=$AAP$5,成绩录入!EL66,0)</f>
        <v>0</v>
      </c>
      <c r="AEA63" s="248">
        <f>IF(AEA$6=$AAP$5,成绩录入!EM66,0)</f>
        <v>0</v>
      </c>
      <c r="AEB63" s="248">
        <f>IF(AEB$6=$AAP$5,成绩录入!EN66,0)</f>
        <v>0</v>
      </c>
      <c r="AEC63" s="248">
        <f>IF(AEC$6=$AAP$5,成绩录入!EO66,0)</f>
        <v>0</v>
      </c>
      <c r="AED63" s="248">
        <f>IF(AED$6=$AAP$5,成绩录入!EP66,0)</f>
        <v>0</v>
      </c>
      <c r="AEE63" s="248">
        <f>IF(AEE$6=$AAP$5,成绩录入!EQ66,0)</f>
        <v>0</v>
      </c>
      <c r="AEF63" s="248">
        <f>IF(AEF$6=$AAP$5,成绩录入!ER66,0)</f>
        <v>0</v>
      </c>
      <c r="AEG63" s="248">
        <f>IF(AEG$6=$AAP$5,成绩录入!ES66,0)</f>
        <v>0</v>
      </c>
      <c r="AEH63" s="248">
        <f>IF(AEH$6=$AAP$5,成绩录入!ET66,0)</f>
        <v>0</v>
      </c>
      <c r="AEI63" s="248">
        <f>IF(AEI$6=$AAP$5,成绩录入!EU66,0)</f>
        <v>0</v>
      </c>
      <c r="AEJ63" s="248">
        <f>IF(AEJ$6=$AAP$5,成绩录入!EV66,0)</f>
        <v>0</v>
      </c>
      <c r="AEK63" s="248">
        <f>IF(AEK$6=$AAP$5,成绩录入!EW66,0)</f>
        <v>0</v>
      </c>
      <c r="AEL63" s="248">
        <f>IF(AEL$6=$AAP$5,成绩录入!EX66,0)</f>
        <v>0</v>
      </c>
      <c r="AEM63" s="218">
        <f t="shared" si="34"/>
        <v>0</v>
      </c>
      <c r="AEN63" s="166"/>
      <c r="AEO63" s="166"/>
      <c r="AEP63" s="247">
        <f>IF(AEP$6=$AEO$5,成绩录入!BC66,0)</f>
        <v>0</v>
      </c>
      <c r="AEQ63" s="248">
        <f>IF(AEQ$6=$AEO$5,成绩录入!BD66,0)</f>
        <v>0</v>
      </c>
      <c r="AER63" s="248">
        <f>IF(AER$6=$AEO$5,成绩录入!BE66,0)</f>
        <v>0</v>
      </c>
      <c r="AES63" s="248">
        <f>IF(AES$6=$AEO$5,成绩录入!BF66,0)</f>
        <v>0</v>
      </c>
      <c r="AET63" s="248">
        <f>IF(AET$6=$AEO$5,成绩录入!BG66,0)</f>
        <v>0</v>
      </c>
      <c r="AEU63" s="248">
        <f>IF(AEU$6=$AEO$5,成绩录入!BH66,0)</f>
        <v>0</v>
      </c>
      <c r="AEV63" s="248">
        <f>IF(AEV$6=$AEO$5,成绩录入!BI66,0)</f>
        <v>0</v>
      </c>
      <c r="AEW63" s="248">
        <f>IF(AEW$6=$AEO$5,成绩录入!BJ66,0)</f>
        <v>0</v>
      </c>
      <c r="AEX63" s="248">
        <f>IF(AEX$6=$AEO$5,成绩录入!BK66,0)</f>
        <v>0</v>
      </c>
      <c r="AEY63" s="248">
        <f>IF(AEY$6=$AEO$5,成绩录入!BL66,0)</f>
        <v>0</v>
      </c>
      <c r="AEZ63" s="248">
        <f>IF(AEZ$6=$AEO$5,成绩录入!BM66,0)</f>
        <v>0</v>
      </c>
      <c r="AFA63" s="248">
        <f>IF(AFA$6=$AEO$5,成绩录入!BN66,0)</f>
        <v>0</v>
      </c>
      <c r="AFB63" s="248">
        <f>IF(AFB$6=$AEO$5,成绩录入!BO66,0)</f>
        <v>0</v>
      </c>
      <c r="AFC63" s="248">
        <f>IF(AFC$6=$AEO$5,成绩录入!BP66,0)</f>
        <v>0</v>
      </c>
      <c r="AFD63" s="248">
        <f>IF(AFD$6=$AEO$5,成绩录入!BQ66,0)</f>
        <v>0</v>
      </c>
      <c r="AFE63" s="248">
        <f>IF(AFE$6=$AEO$5,成绩录入!BR66,0)</f>
        <v>0</v>
      </c>
      <c r="AFF63" s="248">
        <f>IF(AFF$6=$AEO$5,成绩录入!BS66,0)</f>
        <v>0</v>
      </c>
      <c r="AFG63" s="248">
        <f>IF(AFG$6=$AEO$5,成绩录入!BT66,0)</f>
        <v>0</v>
      </c>
      <c r="AFH63" s="248">
        <f>IF(AFH$6=$AEO$5,成绩录入!BU66,0)</f>
        <v>0</v>
      </c>
      <c r="AFI63" s="248">
        <f>IF(AFI$6=$AEO$5,成绩录入!BV66,0)</f>
        <v>0</v>
      </c>
      <c r="AFJ63" s="248">
        <f>IF(AFJ$6=$AEO$5,成绩录入!BW66,0)</f>
        <v>0</v>
      </c>
      <c r="AFK63" s="248">
        <f>IF(AFK$6=$AEO$5,成绩录入!BX66,0)</f>
        <v>0</v>
      </c>
      <c r="AFL63" s="248">
        <f>IF(AFL$6=$AEO$5,成绩录入!BY66,0)</f>
        <v>0</v>
      </c>
      <c r="AFM63" s="248">
        <f>IF(AFM$6=$AEO$5,成绩录入!BZ66,0)</f>
        <v>0</v>
      </c>
      <c r="AFN63" s="248">
        <f>IF(AFN$6=$AEO$5,成绩录入!CA66,0)</f>
        <v>0</v>
      </c>
      <c r="AFO63" s="248">
        <f>IF(AFO$6=$AEO$5,成绩录入!CB66,0)</f>
        <v>0</v>
      </c>
      <c r="AFP63" s="248">
        <f>IF(AFP$6=$AEO$5,成绩录入!CC66,0)</f>
        <v>0</v>
      </c>
      <c r="AFQ63" s="248">
        <f>IF(AFQ$6=$AEO$5,成绩录入!CD66,0)</f>
        <v>0</v>
      </c>
      <c r="AFR63" s="248">
        <f>IF(AFR$6=$AEO$5,成绩录入!CE66,0)</f>
        <v>0</v>
      </c>
      <c r="AFS63" s="248">
        <f>IF(AFS$6=$AEO$5,成绩录入!CF66,0)</f>
        <v>0</v>
      </c>
      <c r="AFT63" s="248">
        <f>IF(AFT$6=$AEO$5,成绩录入!CG66,0)</f>
        <v>0</v>
      </c>
      <c r="AFU63" s="248">
        <f>IF(AFU$6=$AEO$5,成绩录入!CH66,0)</f>
        <v>0</v>
      </c>
      <c r="AFV63" s="248">
        <f>IF(AFV$6=$AEO$5,成绩录入!CI66,0)</f>
        <v>0</v>
      </c>
      <c r="AFW63" s="248">
        <f>IF(AFW$6=$AEO$5,成绩录入!CJ66,0)</f>
        <v>0</v>
      </c>
      <c r="AFX63" s="248">
        <f>IF(AFX$6=$AEO$5,成绩录入!CK66,0)</f>
        <v>0</v>
      </c>
      <c r="AFY63" s="248">
        <f>IF(AFY$6=$AEO$5,成绩录入!CL66,0)</f>
        <v>0</v>
      </c>
      <c r="AFZ63" s="248">
        <f>IF(AFZ$6=$AEO$5,成绩录入!CM66,0)</f>
        <v>0</v>
      </c>
      <c r="AGA63" s="248">
        <f>IF(AGA$6=$AEO$5,成绩录入!CN66,0)</f>
        <v>0</v>
      </c>
      <c r="AGB63" s="248">
        <f>IF(AGB$6=$AEO$5,成绩录入!CO66,0)</f>
        <v>0</v>
      </c>
      <c r="AGC63" s="248">
        <f>IF(AGC$6=$AEO$5,成绩录入!CP66,0)</f>
        <v>0</v>
      </c>
      <c r="AGD63" s="248">
        <f>IF(AGD$6=$AEO$5,成绩录入!CQ66,0)</f>
        <v>0</v>
      </c>
      <c r="AGE63" s="248">
        <f>IF(AGE$6=$AEO$5,成绩录入!CR66,0)</f>
        <v>0</v>
      </c>
      <c r="AGF63" s="248">
        <f>IF(AGF$6=$AEO$5,成绩录入!CS66,0)</f>
        <v>0</v>
      </c>
      <c r="AGG63" s="248">
        <f>IF(AGG$6=$AEO$5,成绩录入!CT66,0)</f>
        <v>0</v>
      </c>
      <c r="AGH63" s="248">
        <f>IF(AGH$6=$AEO$5,成绩录入!CU66,0)</f>
        <v>0</v>
      </c>
      <c r="AGI63" s="248">
        <f>IF(AGI$6=$AEO$5,成绩录入!CV66,0)</f>
        <v>0</v>
      </c>
      <c r="AGJ63" s="248">
        <f>IF(AGJ$6=$AEO$5,成绩录入!CW66,0)</f>
        <v>0</v>
      </c>
      <c r="AGK63" s="248">
        <f>IF(AGK$6=$AEO$5,成绩录入!CX66,0)</f>
        <v>0</v>
      </c>
      <c r="AGL63" s="248">
        <f>IF(AGL$6=$AEO$5,成绩录入!CY66,0)</f>
        <v>0</v>
      </c>
      <c r="AGM63" s="248">
        <f>IF(AGM$6=$AEO$5,成绩录入!CZ66,0)</f>
        <v>0</v>
      </c>
      <c r="AGN63" s="248">
        <f>IF(AGN$6=$AEO$5,成绩录入!DA66,0)</f>
        <v>0</v>
      </c>
      <c r="AGO63" s="248">
        <f>IF(AGO$6=$AEO$5,成绩录入!DB66,0)</f>
        <v>0</v>
      </c>
      <c r="AGP63" s="248">
        <f>IF(AGP$6=$AEO$5,成绩录入!DC66,0)</f>
        <v>0</v>
      </c>
      <c r="AGQ63" s="248">
        <f>IF(AGQ$6=$AEO$5,成绩录入!DD66,0)</f>
        <v>0</v>
      </c>
      <c r="AGR63" s="248">
        <f>IF(AGR$6=$AEO$5,成绩录入!DE66,0)</f>
        <v>0</v>
      </c>
      <c r="AGS63" s="248">
        <f>IF(AGS$6=$AEO$5,成绩录入!DF66,0)</f>
        <v>0</v>
      </c>
      <c r="AGT63" s="248">
        <f>IF(AGT$6=$AEO$5,成绩录入!DG66,0)</f>
        <v>0</v>
      </c>
      <c r="AGU63" s="248">
        <f>IF(AGU$6=$AEO$5,成绩录入!DH66,0)</f>
        <v>0</v>
      </c>
      <c r="AGV63" s="248">
        <f>IF(AGV$6=$AEO$5,成绩录入!DI66,0)</f>
        <v>0</v>
      </c>
      <c r="AGW63" s="248">
        <f>IF(AGW$6=$AEO$5,成绩录入!DJ66,0)</f>
        <v>0</v>
      </c>
      <c r="AGX63" s="248">
        <f>IF(AGX$6=$AEO$5,成绩录入!DK66,0)</f>
        <v>0</v>
      </c>
      <c r="AGY63" s="248">
        <f>IF(AGY$6=$AEO$5,成绩录入!DL66,0)</f>
        <v>0</v>
      </c>
      <c r="AGZ63" s="248">
        <f>IF(AGZ$6=$AEO$5,成绩录入!DM66,0)</f>
        <v>0</v>
      </c>
      <c r="AHA63" s="248">
        <f>IF(AHA$6=$AEO$5,成绩录入!DN66,0)</f>
        <v>0</v>
      </c>
      <c r="AHB63" s="248">
        <f>IF(AHB$6=$AEO$5,成绩录入!DO66,0)</f>
        <v>0</v>
      </c>
      <c r="AHC63" s="248">
        <f>IF(AHC$6=$AEO$5,成绩录入!DP66,0)</f>
        <v>0</v>
      </c>
      <c r="AHD63" s="248">
        <f>IF(AHD$6=$AEO$5,成绩录入!DQ66,0)</f>
        <v>0</v>
      </c>
      <c r="AHE63" s="248">
        <f>IF(AHE$6=$AEO$5,成绩录入!DR66,0)</f>
        <v>0</v>
      </c>
      <c r="AHF63" s="248">
        <f>IF(AHF$6=$AEO$5,成绩录入!DS66,0)</f>
        <v>0</v>
      </c>
      <c r="AHG63" s="248">
        <f>IF(AHG$6=$AEO$5,成绩录入!DT66,0)</f>
        <v>0</v>
      </c>
      <c r="AHH63" s="248">
        <f>IF(AHH$6=$AEO$5,成绩录入!DU66,0)</f>
        <v>0</v>
      </c>
      <c r="AHI63" s="248">
        <f>IF(AHI$6=$AEO$5,成绩录入!DV66,0)</f>
        <v>0</v>
      </c>
      <c r="AHJ63" s="248">
        <f>IF(AHJ$6=$AEO$5,成绩录入!DW66,0)</f>
        <v>0</v>
      </c>
      <c r="AHK63" s="248">
        <f>IF(AHK$6=$AEO$5,成绩录入!DX66,0)</f>
        <v>0</v>
      </c>
      <c r="AHL63" s="248">
        <f>IF(AHL$6=$AEO$5,成绩录入!DY66,0)</f>
        <v>0</v>
      </c>
      <c r="AHM63" s="248">
        <f>IF(AHM$6=$AEO$5,成绩录入!DZ66,0)</f>
        <v>0</v>
      </c>
      <c r="AHN63" s="248">
        <f>IF(AHN$6=$AEO$5,成绩录入!EA66,0)</f>
        <v>0</v>
      </c>
      <c r="AHO63" s="248">
        <f>IF(AHO$6=$AEO$5,成绩录入!EB66,0)</f>
        <v>0</v>
      </c>
      <c r="AHP63" s="248">
        <f>IF(AHP$6=$AEO$5,成绩录入!EC66,0)</f>
        <v>0</v>
      </c>
      <c r="AHQ63" s="248">
        <f>IF(AHQ$6=$AEO$5,成绩录入!ED66,0)</f>
        <v>0</v>
      </c>
      <c r="AHR63" s="248">
        <f>IF(AHR$6=$AEO$5,成绩录入!EE66,0)</f>
        <v>0</v>
      </c>
      <c r="AHS63" s="248">
        <f>IF(AHS$6=$AEO$5,成绩录入!EF66,0)</f>
        <v>0</v>
      </c>
      <c r="AHT63" s="248">
        <f>IF(AHT$6=$AEO$5,成绩录入!EG66,0)</f>
        <v>0</v>
      </c>
      <c r="AHU63" s="248">
        <f>IF(AHU$6=$AEO$5,成绩录入!EH66,0)</f>
        <v>0</v>
      </c>
      <c r="AHV63" s="248">
        <f>IF(AHV$6=$AEO$5,成绩录入!EI66,0)</f>
        <v>0</v>
      </c>
      <c r="AHW63" s="248">
        <f>IF(AHW$6=$AEO$5,成绩录入!EJ66,0)</f>
        <v>0</v>
      </c>
      <c r="AHX63" s="248">
        <f>IF(AHX$6=$AEO$5,成绩录入!EK66,0)</f>
        <v>0</v>
      </c>
      <c r="AHY63" s="248">
        <f>IF(AHY$6=$AEO$5,成绩录入!EL66,0)</f>
        <v>0</v>
      </c>
      <c r="AHZ63" s="248">
        <f>IF(AHZ$6=$AEO$5,成绩录入!EM66,0)</f>
        <v>0</v>
      </c>
      <c r="AIA63" s="248">
        <f>IF(AIA$6=$AEO$5,成绩录入!EN66,0)</f>
        <v>0</v>
      </c>
      <c r="AIB63" s="248">
        <f>IF(AIB$6=$AEO$5,成绩录入!EO66,0)</f>
        <v>0</v>
      </c>
      <c r="AIC63" s="248">
        <f>IF(AIC$6=$AEO$5,成绩录入!EP66,0)</f>
        <v>0</v>
      </c>
      <c r="AID63" s="248">
        <f>IF(AID$6=$AEO$5,成绩录入!EQ66,0)</f>
        <v>0</v>
      </c>
      <c r="AIE63" s="248">
        <f>IF(AIE$6=$AEO$5,成绩录入!ER66,0)</f>
        <v>0</v>
      </c>
      <c r="AIF63" s="248">
        <f>IF(AIF$6=$AEO$5,成绩录入!ES66,0)</f>
        <v>0</v>
      </c>
      <c r="AIG63" s="248">
        <f>IF(AIG$6=$AEO$5,成绩录入!ET66,0)</f>
        <v>0</v>
      </c>
      <c r="AIH63" s="248">
        <f>IF(AIH$6=$AEO$5,成绩录入!EU66,0)</f>
        <v>0</v>
      </c>
      <c r="AII63" s="248">
        <f>IF(AII$6=$AEO$5,成绩录入!EV66,0)</f>
        <v>0</v>
      </c>
      <c r="AIJ63" s="248">
        <f>IF(AIJ$6=$AEO$5,成绩录入!EW66,0)</f>
        <v>0</v>
      </c>
      <c r="AIK63" s="248">
        <f>IF(AIK$6=$AEO$5,成绩录入!EX66,0)</f>
        <v>0</v>
      </c>
      <c r="AIL63" s="218">
        <f t="shared" si="35"/>
        <v>0</v>
      </c>
      <c r="AIN63" s="214" t="str">
        <f>初始录入!A68</f>
        <v/>
      </c>
      <c r="AIO63" s="215">
        <f>初始录入!B68</f>
        <v>0</v>
      </c>
      <c r="AIP63" s="216">
        <f>初始录入!C68</f>
        <v>0</v>
      </c>
      <c r="AIQ63" s="314">
        <f>IF(平时!D61&lt;&gt;"",平时!D61,0)</f>
        <v>0</v>
      </c>
      <c r="AIR63" s="324" t="str">
        <f t="shared" si="89"/>
        <v/>
      </c>
      <c r="AIS63" s="314">
        <f>IF(过程!D61&lt;&gt;"",过程!D61,0)</f>
        <v>0</v>
      </c>
      <c r="AIT63" s="324" t="str">
        <f t="shared" si="90"/>
        <v/>
      </c>
      <c r="AIU63" s="216">
        <f>IF(期末!D61&lt;&gt;"",期末!D61,0)</f>
        <v>0</v>
      </c>
      <c r="AIV63" s="324" t="str">
        <f t="shared" si="91"/>
        <v/>
      </c>
      <c r="AIW63" s="325">
        <f t="shared" si="92"/>
        <v>0</v>
      </c>
      <c r="AIX63" s="314">
        <f>IF(平时!E61&lt;&gt;"",平时!E61,0)</f>
        <v>0</v>
      </c>
      <c r="AIY63" s="324" t="str">
        <f t="shared" si="93"/>
        <v/>
      </c>
      <c r="AIZ63" s="314">
        <f>IF(过程!E61&lt;&gt;"",过程!E61,0)</f>
        <v>0</v>
      </c>
      <c r="AJA63" s="324" t="str">
        <f t="shared" si="94"/>
        <v/>
      </c>
      <c r="AJB63" s="216">
        <f>IF(期末!E61&lt;&gt;"",期末!E61,0)</f>
        <v>0</v>
      </c>
      <c r="AJC63" s="324" t="str">
        <f t="shared" si="95"/>
        <v/>
      </c>
      <c r="AJD63" s="325">
        <f t="shared" si="96"/>
        <v>0</v>
      </c>
      <c r="AJE63" s="314">
        <f>IF(平时!F61&lt;&gt;"",平时!F61,0)</f>
        <v>0</v>
      </c>
      <c r="AJF63" s="324" t="str">
        <f t="shared" si="97"/>
        <v/>
      </c>
      <c r="AJG63" s="314">
        <f>IF(过程!F61&lt;&gt;"",过程!F61,0)</f>
        <v>0</v>
      </c>
      <c r="AJH63" s="324" t="str">
        <f t="shared" si="98"/>
        <v/>
      </c>
      <c r="AJI63" s="216">
        <f>IF(期末!F61&lt;&gt;"",期末!F61,0)</f>
        <v>0</v>
      </c>
      <c r="AJJ63" s="324" t="str">
        <f t="shared" si="99"/>
        <v/>
      </c>
      <c r="AJK63" s="325">
        <f t="shared" si="100"/>
        <v>0</v>
      </c>
      <c r="AJL63" s="314">
        <f>IF(平时!G61&lt;&gt;"",平时!G61,0)</f>
        <v>0</v>
      </c>
      <c r="AJM63" s="324" t="str">
        <f t="shared" si="101"/>
        <v/>
      </c>
      <c r="AJN63" s="314">
        <f>IF(过程!G61&lt;&gt;"",过程!G61,0)</f>
        <v>0</v>
      </c>
      <c r="AJO63" s="324" t="str">
        <f t="shared" si="102"/>
        <v/>
      </c>
      <c r="AJP63" s="216">
        <f>IF(期末!G61&lt;&gt;"",期末!G61,0)</f>
        <v>0</v>
      </c>
      <c r="AJQ63" s="324" t="str">
        <f t="shared" si="103"/>
        <v/>
      </c>
      <c r="AJR63" s="325">
        <f t="shared" si="104"/>
        <v>0</v>
      </c>
      <c r="AJS63" s="314">
        <f>IF(平时!H61&lt;&gt;"",平时!H61,0)</f>
        <v>0</v>
      </c>
      <c r="AJT63" s="324" t="str">
        <f t="shared" si="105"/>
        <v/>
      </c>
      <c r="AJU63" s="314">
        <f>IF(过程!H61&lt;&gt;"",过程!H61,0)</f>
        <v>0</v>
      </c>
      <c r="AJV63" s="324" t="str">
        <f t="shared" si="106"/>
        <v/>
      </c>
      <c r="AJW63" s="216">
        <f>IF(期末!H61&lt;&gt;"",期末!H61,0)</f>
        <v>0</v>
      </c>
      <c r="AJX63" s="324" t="str">
        <f t="shared" si="107"/>
        <v/>
      </c>
      <c r="AJY63" s="326">
        <f t="shared" si="108"/>
        <v>0</v>
      </c>
      <c r="AKA63" s="216" t="str">
        <f>初始录入!A68</f>
        <v/>
      </c>
      <c r="AKB63" s="216">
        <f>初始录入!B68</f>
        <v>0</v>
      </c>
      <c r="AKC63" s="216">
        <f>初始录入!C68</f>
        <v>0</v>
      </c>
      <c r="AKD63" s="327" t="str">
        <f>IF(初始录入!$E68=初始录入!$K$2,达成度!$D76,"")</f>
        <v/>
      </c>
      <c r="AKE63" s="327" t="str">
        <f>IF(初始录入!$E68=初始录入!$K$3,达成度!D76,"")</f>
        <v/>
      </c>
      <c r="AKF63" s="216" t="str">
        <f>IF(初始录入!$E68=初始录入!$K$4,达成度!D76,"")</f>
        <v/>
      </c>
      <c r="AKG63" s="216" t="str">
        <f>IF(初始录入!$E68=初始录入!$K$5,达成度!D76,"")</f>
        <v/>
      </c>
      <c r="AKH63" s="327" t="str">
        <f>IF(初始录入!$E68=初始录入!$K$2,达成度!E76,"")</f>
        <v/>
      </c>
      <c r="AKI63" s="327" t="str">
        <f>IF(初始录入!$E68=初始录入!$K$3,达成度!E76,"")</f>
        <v/>
      </c>
      <c r="AKJ63" s="216" t="str">
        <f>IF(初始录入!$E68=初始录入!$K$4,达成度!E76,"")</f>
        <v/>
      </c>
      <c r="AKK63" s="216" t="str">
        <f>IF(初始录入!$E68=初始录入!$K$5,达成度!E76,"")</f>
        <v/>
      </c>
      <c r="AKL63" s="327" t="str">
        <f>IF(初始录入!$E68=初始录入!$K$2,达成度!F76,"")</f>
        <v/>
      </c>
      <c r="AKM63" s="327" t="str">
        <f>IF(初始录入!$E68=初始录入!$K$3,达成度!F76,"")</f>
        <v/>
      </c>
      <c r="AKN63" s="216" t="str">
        <f>IF(初始录入!$E68=初始录入!$K$4,达成度!F76,"")</f>
        <v/>
      </c>
      <c r="AKO63" s="216" t="str">
        <f>IF(初始录入!$E68=初始录入!$K$5,达成度!F76,"")</f>
        <v/>
      </c>
      <c r="AKP63" s="327" t="str">
        <f>IF(初始录入!$E68=初始录入!$K$2,达成度!H76,"")</f>
        <v/>
      </c>
      <c r="AKQ63" s="327" t="str">
        <f>IF(初始录入!$E68=初始录入!$K$3,达成度!H76,"")</f>
        <v/>
      </c>
      <c r="AKR63" s="216" t="str">
        <f>IF(初始录入!$E68=初始录入!$K$4,达成度!H76,"")</f>
        <v/>
      </c>
      <c r="AKS63" s="216" t="str">
        <f>IF(初始录入!$E68=初始录入!$K$5,达成度!H76,"")</f>
        <v/>
      </c>
      <c r="AKT63" s="327" t="str">
        <f>IF(初始录入!$E68=初始录入!$K$2,达成度!I76,"")</f>
        <v/>
      </c>
      <c r="AKU63" s="327" t="str">
        <f>IF(初始录入!$E68=初始录入!$K$3,达成度!I76,"")</f>
        <v/>
      </c>
      <c r="AKV63" s="216" t="str">
        <f>IF(初始录入!$E68=初始录入!$K$4,达成度!I76,"")</f>
        <v/>
      </c>
      <c r="AKW63" s="216" t="str">
        <f>IF(初始录入!$E68=初始录入!$K$5,达成度!I76,"")</f>
        <v/>
      </c>
      <c r="AKX63" s="327" t="str">
        <f>IF(初始录入!$E68=初始录入!$K$2,达成度!J76,"")</f>
        <v/>
      </c>
      <c r="AKY63" s="327" t="str">
        <f>IF(初始录入!$E68=初始录入!$K$3,达成度!J76,"")</f>
        <v/>
      </c>
      <c r="AKZ63" s="216" t="str">
        <f>IF(初始录入!$E68=初始录入!$K$4,达成度!J76,"")</f>
        <v/>
      </c>
      <c r="ALA63" s="216" t="str">
        <f>IF(初始录入!$E68=初始录入!$K$5,达成度!J76,"")</f>
        <v/>
      </c>
      <c r="ALB63" s="327" t="str">
        <f>IF(初始录入!$E68=初始录入!$K$2,达成度!L76,"")</f>
        <v/>
      </c>
      <c r="ALC63" s="327" t="str">
        <f>IF(初始录入!$E68=初始录入!$K$3,达成度!L76,"")</f>
        <v/>
      </c>
      <c r="ALD63" s="216" t="str">
        <f>IF(初始录入!$E68=初始录入!$K$4,达成度!L76,"")</f>
        <v/>
      </c>
      <c r="ALE63" s="216" t="str">
        <f>IF(初始录入!$E68=初始录入!$K$5,达成度!L76,"")</f>
        <v/>
      </c>
      <c r="ALF63" s="327" t="str">
        <f>IF(初始录入!$E68=初始录入!$K$2,达成度!M76,"")</f>
        <v/>
      </c>
      <c r="ALG63" s="327" t="str">
        <f>IF(初始录入!$E68=初始录入!$K$3,达成度!M76,"")</f>
        <v/>
      </c>
      <c r="ALH63" s="216" t="str">
        <f>IF(初始录入!$E68=初始录入!$K$4,达成度!M76,"")</f>
        <v/>
      </c>
      <c r="ALI63" s="216" t="str">
        <f>IF(初始录入!$E68=初始录入!$K$5,达成度!M76,"")</f>
        <v/>
      </c>
      <c r="ALJ63" s="327" t="str">
        <f>IF(初始录入!$E68=初始录入!$K$2,达成度!N76,"")</f>
        <v/>
      </c>
      <c r="ALK63" s="327" t="str">
        <f>IF(初始录入!$E68=初始录入!$K$3,达成度!N76,"")</f>
        <v/>
      </c>
      <c r="ALL63" s="216" t="str">
        <f>IF(初始录入!$E68=初始录入!$K$4,达成度!N76,"")</f>
        <v/>
      </c>
      <c r="ALM63" s="216" t="str">
        <f>IF(初始录入!$E68=初始录入!$K$5,达成度!N76,"")</f>
        <v/>
      </c>
      <c r="ALN63" s="327" t="str">
        <f>IF(初始录入!$E68=初始录入!$K$2,达成度!P76,"")</f>
        <v/>
      </c>
      <c r="ALO63" s="327" t="str">
        <f>IF(初始录入!$E68=初始录入!$K$3,达成度!P76,"")</f>
        <v/>
      </c>
      <c r="ALP63" s="216" t="str">
        <f>IF(初始录入!$E68=初始录入!$K$4,达成度!P76,"")</f>
        <v/>
      </c>
      <c r="ALQ63" s="216" t="str">
        <f>IF(初始录入!$E68=初始录入!$K$5,达成度!P76,"")</f>
        <v/>
      </c>
      <c r="ALR63" s="327" t="str">
        <f>IF(初始录入!$E68=初始录入!$K$2,达成度!Q76,"")</f>
        <v/>
      </c>
      <c r="ALS63" s="327" t="str">
        <f>IF(初始录入!$E68=初始录入!$K$3,达成度!Q76,"")</f>
        <v/>
      </c>
      <c r="ALT63" s="216" t="str">
        <f>IF(初始录入!$E68=初始录入!$K$4,达成度!Q76,"")</f>
        <v/>
      </c>
      <c r="ALU63" s="216" t="str">
        <f>IF(初始录入!$E68=初始录入!$K$5,达成度!Q76,"")</f>
        <v/>
      </c>
      <c r="ALV63" s="327" t="str">
        <f>IF(初始录入!$E68=初始录入!$K$2,达成度!R76,"")</f>
        <v/>
      </c>
      <c r="ALW63" s="327" t="str">
        <f>IF(初始录入!$E68=初始录入!$K$3,达成度!R76,"")</f>
        <v/>
      </c>
      <c r="ALX63" s="216" t="str">
        <f>IF(初始录入!$E68=初始录入!$K$4,达成度!R76,"")</f>
        <v/>
      </c>
      <c r="ALY63" s="216"/>
      <c r="ALZ63" s="327" t="str">
        <f>IF(初始录入!$E68=初始录入!$K$2,达成度!T76,"")</f>
        <v/>
      </c>
      <c r="AMA63" s="327" t="str">
        <f>IF(初始录入!$E68=初始录入!$K$3,达成度!T76,"")</f>
        <v/>
      </c>
      <c r="AMB63" s="216" t="str">
        <f>IF(初始录入!$E68=初始录入!$K$4,达成度!T76,"")</f>
        <v/>
      </c>
      <c r="AMC63" s="216" t="str">
        <f>IF(初始录入!$E68=初始录入!$K$5,达成度!T76,"")</f>
        <v/>
      </c>
      <c r="AMD63" s="327" t="str">
        <f>IF(初始录入!$E68=初始录入!$K$2,达成度!U76,"")</f>
        <v/>
      </c>
      <c r="AME63" s="327" t="str">
        <f>IF(初始录入!$E68=初始录入!$K$3,达成度!U76,"")</f>
        <v/>
      </c>
      <c r="AMF63" s="216" t="str">
        <f>IF(初始录入!$E68=初始录入!$K$4,达成度!U76,"")</f>
        <v/>
      </c>
      <c r="AMG63" s="216" t="str">
        <f>IF(初始录入!$E68=初始录入!$K$5,达成度!U76,"")</f>
        <v/>
      </c>
      <c r="AMH63" s="327" t="str">
        <f>IF(初始录入!$E68=初始录入!$K$2,达成度!V76,"")</f>
        <v/>
      </c>
      <c r="AMI63" s="327" t="str">
        <f>IF(初始录入!$E68=初始录入!$K$3,达成度!V76,"")</f>
        <v/>
      </c>
      <c r="AMJ63" s="216" t="str">
        <f>IF(初始录入!$E68=初始录入!$K$4,达成度!W76,"")</f>
        <v/>
      </c>
      <c r="AMK63" s="216" t="str">
        <f>IF(初始录入!$E68=初始录入!$K$5,达成度!W76,"")</f>
        <v/>
      </c>
      <c r="AMM63" s="215">
        <f t="shared" si="114"/>
        <v>56</v>
      </c>
      <c r="AMN63" s="222" t="str">
        <f t="shared" si="109"/>
        <v/>
      </c>
      <c r="AMO63" s="325" t="str">
        <f>IF($AMM63&lt;=$H$7,INDEX(达成度!$G$21:$G$170,$AMM63,1),"")</f>
        <v/>
      </c>
      <c r="AMP63" s="325" t="str">
        <f>IF($AMM63&lt;=$H$7,INDEX(达成度!$K$21:$K$170,$AMM63,1),"")</f>
        <v/>
      </c>
      <c r="AMQ63" s="325" t="str">
        <f>IF($AMM63&lt;=$H$7,INDEX(达成度!$O$21:$O$170,$AMM63,1),"")</f>
        <v/>
      </c>
      <c r="AMR63" s="325" t="str">
        <f>IF($AMM63&lt;=$H$7,INDEX(达成度!$S$21:$S$170,$AMM63,1),"")</f>
        <v/>
      </c>
      <c r="AMS63" s="326" t="str">
        <f>IF($AMM63&lt;=$H$7,INDEX(达成度!$W$21:$W$170,$AMM63,1),"")</f>
        <v/>
      </c>
      <c r="AMT63" s="328"/>
      <c r="AMU63" s="336"/>
      <c r="AMV63" s="222" t="str">
        <f t="shared" si="110"/>
        <v/>
      </c>
      <c r="AMW63" s="325" t="str">
        <f>IF($AMM63&lt;=$I$7,INDEX(达成度!$G$21:$G$170,$AMM63+$H$7,1),"")</f>
        <v/>
      </c>
      <c r="AMX63" s="325" t="str">
        <f>IF($AMM63&lt;=$I$7,INDEX(达成度!$K$21:$K$170,$AMM63+$H$7,1),"")</f>
        <v/>
      </c>
      <c r="AMY63" s="325" t="str">
        <f>IF($AMM63&lt;=$I$7,INDEX(达成度!$O$21:$O$170,$AMM63+$H$7,1),"")</f>
        <v/>
      </c>
      <c r="AMZ63" s="325" t="str">
        <f>IF($AMM63&lt;=$I$7,INDEX(达成度!$S$21:$S$170,$AMM63+$H$7,1),"")</f>
        <v/>
      </c>
      <c r="ANA63" s="326" t="str">
        <f>IF($AMM63&lt;=$I$7,INDEX(达成度!$W$21:$W$170,$AMM63+$H$7,1),"")</f>
        <v/>
      </c>
      <c r="ANB63" s="206"/>
      <c r="ANC63" s="215"/>
      <c r="AND63" s="216" t="str">
        <f t="shared" si="111"/>
        <v/>
      </c>
      <c r="ANE63" s="325" t="str">
        <f>IF($AMM63&lt;=$J$7,INDEX(达成度!$G$21:$G$170,$AMM63+$H$7+$I$7,1),"")</f>
        <v/>
      </c>
      <c r="ANF63" s="325" t="str">
        <f>IF($AMM63&lt;=$J$7,INDEX(达成度!$K$21:$K$170,$AMM63+$H$7+$I$7,1),"")</f>
        <v/>
      </c>
      <c r="ANG63" s="325" t="str">
        <f>IF($AMM63&lt;=$J$7,INDEX(达成度!$O$21:$O$170,$AMM63+$H$7+$I$7,1),"")</f>
        <v/>
      </c>
      <c r="ANH63" s="325" t="str">
        <f>IF($AMM63&lt;=$J$7,INDEX(达成度!$S$21:$S$170,$AMM63+$H$7+$I$7,1),"")</f>
        <v/>
      </c>
      <c r="ANI63" s="326" t="str">
        <f>IF($AMM63&lt;=$J$7,INDEX(达成度!$W$21:$W$170,$AMM63+$H$7+$I$7,1),"")</f>
        <v/>
      </c>
      <c r="ANK63" s="215"/>
      <c r="ANL63" s="216" t="str">
        <f t="shared" si="112"/>
        <v/>
      </c>
      <c r="ANM63" s="325" t="str">
        <f>IF($AMM63&lt;=$K$7,INDEX(达成度!$G$21:$G$170,$AMM63+$H$7+$I$7+$J$7,1),"")</f>
        <v/>
      </c>
      <c r="ANN63" s="325" t="str">
        <f>IF($AMM63&lt;=$K$7,INDEX(达成度!$K$21:$K$170,$AMM63+$H$7+$I$7+$J$7,1),"")</f>
        <v/>
      </c>
      <c r="ANO63" s="325" t="str">
        <f>IF($AMM63&lt;=$K$7,INDEX(达成度!$O$21:$O$170,$AMM63+$H$7+$I$7+$J$7,1),"")</f>
        <v/>
      </c>
      <c r="ANP63" s="325" t="str">
        <f>IF($AMM63&lt;=$K$7,INDEX(达成度!$S$21:$S$170,$AMM63+$H$7+$I$7+$J$7,1),"")</f>
        <v/>
      </c>
      <c r="ANQ63" s="326" t="str">
        <f>IF($AMM63&lt;=$K$7,INDEX(达成度!$W$21:$W$170,$AMM63+$H$7+$I$7+$J$7,1),"")</f>
        <v/>
      </c>
    </row>
    <row r="64" ht="18" customHeight="1" spans="1:1024 1025:1057">
      <c r="A64" s="215" t="str">
        <f>初始录入!A69</f>
        <v/>
      </c>
      <c r="B64" s="216" t="str">
        <f>IF(初始录入!B69&lt;&gt;"",初始录入!B69,"")</f>
        <v/>
      </c>
      <c r="C64" s="216" t="str">
        <f>IF(初始录入!C69&lt;&gt;"",初始录入!C69,"")</f>
        <v/>
      </c>
      <c r="D64" s="216" t="str">
        <f>IF(初始录入!D69&lt;&gt;"",初始录入!D69,"")</f>
        <v/>
      </c>
      <c r="E64" s="218" t="str">
        <f>IF(初始录入!E69&lt;&gt;"",初始录入!E69,"")</f>
        <v/>
      </c>
      <c r="G64" s="330"/>
      <c r="H64" s="295">
        <f>IF(初始录入!E69=H$6,1,0)</f>
        <v>0</v>
      </c>
      <c r="I64" s="295">
        <f>IF(初始录入!E69=I$6,1,0)</f>
        <v>0</v>
      </c>
      <c r="J64" s="295">
        <f>IF(初始录入!E69=J$6,1,0)</f>
        <v>0</v>
      </c>
      <c r="K64" s="321">
        <f>IF(初始录入!E69=K$6,1,0)</f>
        <v>0</v>
      </c>
      <c r="L64" s="28"/>
      <c r="M64" s="282" t="s">
        <v>158</v>
      </c>
      <c r="N64" s="216" t="s">
        <v>209</v>
      </c>
      <c r="O64" s="216" t="s">
        <v>210</v>
      </c>
      <c r="P64" s="216" t="s">
        <v>211</v>
      </c>
      <c r="Q64" s="216" t="s">
        <v>212</v>
      </c>
      <c r="R64" s="216" t="s">
        <v>213</v>
      </c>
      <c r="S64" s="216" t="s">
        <v>214</v>
      </c>
      <c r="T64" s="216" t="s">
        <v>215</v>
      </c>
      <c r="U64" s="216" t="s">
        <v>216</v>
      </c>
      <c r="V64" s="216" t="s">
        <v>217</v>
      </c>
      <c r="W64" s="218" t="s">
        <v>218</v>
      </c>
      <c r="X64" s="28"/>
      <c r="Y64" s="294">
        <v>100</v>
      </c>
      <c r="Z64" s="295">
        <f>成绩录入!$F$7</f>
        <v>0</v>
      </c>
      <c r="AA64" s="295">
        <f>成绩录入!F67</f>
        <v>0</v>
      </c>
      <c r="AB64" s="296">
        <f>IF(初始录入!$M$7&lt;&gt;"",IF(成绩录入!$F$7&lt;&gt;"",IF(初始录入!$P$7="次数",AA64/Z64*Y64,成绩录入!F67),0),0)</f>
        <v>0</v>
      </c>
      <c r="AC64" s="297">
        <f t="shared" si="161"/>
        <v>0</v>
      </c>
      <c r="AD64" s="297">
        <f t="shared" si="162"/>
        <v>0</v>
      </c>
      <c r="AE64" s="297">
        <f t="shared" si="163"/>
        <v>0</v>
      </c>
      <c r="AF64" s="297">
        <f t="shared" si="164"/>
        <v>0</v>
      </c>
      <c r="AG64" s="297">
        <f t="shared" si="165"/>
        <v>0</v>
      </c>
      <c r="AH64" s="298">
        <f t="shared" si="37"/>
        <v>0</v>
      </c>
      <c r="AI64" s="28"/>
      <c r="AJ64" s="260">
        <f>成绩录入!I67</f>
        <v>0</v>
      </c>
      <c r="AK64" s="248">
        <f>成绩录入!J67</f>
        <v>0</v>
      </c>
      <c r="AL64" s="248">
        <f>成绩录入!K67</f>
        <v>0</v>
      </c>
      <c r="AM64" s="248">
        <f>成绩录入!L67</f>
        <v>0</v>
      </c>
      <c r="AN64" s="248">
        <f>成绩录入!M67</f>
        <v>0</v>
      </c>
      <c r="AO64" s="298">
        <f t="shared" si="38"/>
        <v>0</v>
      </c>
      <c r="AP64" s="299"/>
      <c r="AQ64" s="260">
        <f>成绩录入!I67</f>
        <v>0</v>
      </c>
      <c r="AR64" s="248">
        <f>成绩录入!J67</f>
        <v>0</v>
      </c>
      <c r="AS64" s="248">
        <f>成绩录入!K67</f>
        <v>0</v>
      </c>
      <c r="AT64" s="248">
        <f>成绩录入!L67</f>
        <v>0</v>
      </c>
      <c r="AU64" s="248">
        <f>成绩录入!M67</f>
        <v>0</v>
      </c>
      <c r="AV64" s="298">
        <f t="shared" si="39"/>
        <v>0</v>
      </c>
      <c r="AW64" s="299"/>
      <c r="AX64" s="260">
        <f>成绩录入!I67</f>
        <v>0</v>
      </c>
      <c r="AY64" s="248">
        <f>成绩录入!J67</f>
        <v>0</v>
      </c>
      <c r="AZ64" s="248">
        <f>成绩录入!K67</f>
        <v>0</v>
      </c>
      <c r="BA64" s="248">
        <f>成绩录入!L67</f>
        <v>0</v>
      </c>
      <c r="BB64" s="248">
        <f>成绩录入!M67</f>
        <v>0</v>
      </c>
      <c r="BC64" s="298">
        <f t="shared" si="40"/>
        <v>0</v>
      </c>
      <c r="BD64" s="299"/>
      <c r="BE64" s="260">
        <f>成绩录入!I67</f>
        <v>0</v>
      </c>
      <c r="BF64" s="248">
        <f>成绩录入!J67</f>
        <v>0</v>
      </c>
      <c r="BG64" s="248">
        <f>成绩录入!K67</f>
        <v>0</v>
      </c>
      <c r="BH64" s="248">
        <f>成绩录入!L67</f>
        <v>0</v>
      </c>
      <c r="BI64" s="248">
        <f>成绩录入!M67</f>
        <v>0</v>
      </c>
      <c r="BJ64" s="298">
        <f t="shared" si="41"/>
        <v>0</v>
      </c>
      <c r="BK64" s="299"/>
      <c r="BL64" s="260">
        <f>成绩录入!I67</f>
        <v>0</v>
      </c>
      <c r="BM64" s="248">
        <f>成绩录入!J67</f>
        <v>0</v>
      </c>
      <c r="BN64" s="248">
        <f>成绩录入!K67</f>
        <v>0</v>
      </c>
      <c r="BO64" s="248">
        <f>成绩录入!L67</f>
        <v>0</v>
      </c>
      <c r="BP64" s="248">
        <f>成绩录入!M67</f>
        <v>0</v>
      </c>
      <c r="BQ64" s="298">
        <f t="shared" si="42"/>
        <v>0</v>
      </c>
      <c r="BR64" s="300"/>
      <c r="BS64" s="260">
        <f>成绩录入!P67</f>
        <v>0</v>
      </c>
      <c r="BT64" s="248">
        <f>成绩录入!Q67</f>
        <v>0</v>
      </c>
      <c r="BU64" s="248">
        <f>成绩录入!R67</f>
        <v>0</v>
      </c>
      <c r="BV64" s="248">
        <f>成绩录入!S67</f>
        <v>0</v>
      </c>
      <c r="BW64" s="248">
        <f>成绩录入!T67</f>
        <v>0</v>
      </c>
      <c r="BX64" s="248">
        <f>成绩录入!U67</f>
        <v>0</v>
      </c>
      <c r="BY64" s="248">
        <f>成绩录入!V67</f>
        <v>0</v>
      </c>
      <c r="BZ64" s="248">
        <f>成绩录入!W67</f>
        <v>0</v>
      </c>
      <c r="CA64" s="248">
        <f>成绩录入!X67</f>
        <v>0</v>
      </c>
      <c r="CB64" s="248">
        <f>成绩录入!Y67</f>
        <v>0</v>
      </c>
      <c r="CC64" s="298">
        <f t="shared" si="43"/>
        <v>0</v>
      </c>
      <c r="CD64" s="299"/>
      <c r="CE64" s="260">
        <f>成绩录入!P67</f>
        <v>0</v>
      </c>
      <c r="CF64" s="248">
        <f>成绩录入!Q67</f>
        <v>0</v>
      </c>
      <c r="CG64" s="248">
        <f>成绩录入!R67</f>
        <v>0</v>
      </c>
      <c r="CH64" s="248">
        <f>成绩录入!S67</f>
        <v>0</v>
      </c>
      <c r="CI64" s="248">
        <f>成绩录入!T67</f>
        <v>0</v>
      </c>
      <c r="CJ64" s="248">
        <f>成绩录入!U67</f>
        <v>0</v>
      </c>
      <c r="CK64" s="248">
        <f>成绩录入!V67</f>
        <v>0</v>
      </c>
      <c r="CL64" s="248">
        <f>成绩录入!W67</f>
        <v>0</v>
      </c>
      <c r="CM64" s="248">
        <f>成绩录入!X67</f>
        <v>0</v>
      </c>
      <c r="CN64" s="248">
        <f>成绩录入!Y67</f>
        <v>0</v>
      </c>
      <c r="CO64" s="298">
        <f t="shared" si="44"/>
        <v>0</v>
      </c>
      <c r="CP64" s="299"/>
      <c r="CQ64" s="260">
        <f>成绩录入!P67</f>
        <v>0</v>
      </c>
      <c r="CR64" s="248">
        <f>成绩录入!Q67</f>
        <v>0</v>
      </c>
      <c r="CS64" s="248">
        <f>成绩录入!R67</f>
        <v>0</v>
      </c>
      <c r="CT64" s="248">
        <f>成绩录入!S67</f>
        <v>0</v>
      </c>
      <c r="CU64" s="248">
        <f>成绩录入!T67</f>
        <v>0</v>
      </c>
      <c r="CV64" s="248">
        <f>成绩录入!U67</f>
        <v>0</v>
      </c>
      <c r="CW64" s="248">
        <f>成绩录入!V67</f>
        <v>0</v>
      </c>
      <c r="CX64" s="248">
        <f>成绩录入!W67</f>
        <v>0</v>
      </c>
      <c r="CY64" s="248">
        <f>成绩录入!X67</f>
        <v>0</v>
      </c>
      <c r="CZ64" s="248">
        <f>成绩录入!Y67</f>
        <v>0</v>
      </c>
      <c r="DA64" s="298">
        <f t="shared" si="45"/>
        <v>0</v>
      </c>
      <c r="DB64" s="299"/>
      <c r="DC64" s="260">
        <f>成绩录入!P67</f>
        <v>0</v>
      </c>
      <c r="DD64" s="248">
        <f>成绩录入!Q67</f>
        <v>0</v>
      </c>
      <c r="DE64" s="248">
        <f>成绩录入!R67</f>
        <v>0</v>
      </c>
      <c r="DF64" s="248">
        <f>成绩录入!S67</f>
        <v>0</v>
      </c>
      <c r="DG64" s="248">
        <f>成绩录入!T67</f>
        <v>0</v>
      </c>
      <c r="DH64" s="248">
        <f>成绩录入!U67</f>
        <v>0</v>
      </c>
      <c r="DI64" s="248">
        <f>成绩录入!V67</f>
        <v>0</v>
      </c>
      <c r="DJ64" s="248">
        <f>成绩录入!W67</f>
        <v>0</v>
      </c>
      <c r="DK64" s="248">
        <f>成绩录入!X67</f>
        <v>0</v>
      </c>
      <c r="DL64" s="248">
        <f>成绩录入!Y67</f>
        <v>0</v>
      </c>
      <c r="DM64" s="298">
        <f t="shared" si="46"/>
        <v>0</v>
      </c>
      <c r="DN64" s="299"/>
      <c r="DO64" s="260">
        <f>成绩录入!P67</f>
        <v>0</v>
      </c>
      <c r="DP64" s="248">
        <f>成绩录入!Q67</f>
        <v>0</v>
      </c>
      <c r="DQ64" s="248">
        <f>成绩录入!R67</f>
        <v>0</v>
      </c>
      <c r="DR64" s="248">
        <f>成绩录入!S67</f>
        <v>0</v>
      </c>
      <c r="DS64" s="248">
        <f>成绩录入!T67</f>
        <v>0</v>
      </c>
      <c r="DT64" s="248">
        <f>成绩录入!U67</f>
        <v>0</v>
      </c>
      <c r="DU64" s="248">
        <f>成绩录入!V67</f>
        <v>0</v>
      </c>
      <c r="DV64" s="248">
        <f>成绩录入!W67</f>
        <v>0</v>
      </c>
      <c r="DW64" s="248">
        <f>成绩录入!X67</f>
        <v>0</v>
      </c>
      <c r="DX64" s="248">
        <f>成绩录入!Y67</f>
        <v>0</v>
      </c>
      <c r="DY64" s="298">
        <f t="shared" si="47"/>
        <v>0</v>
      </c>
      <c r="DZ64" s="299"/>
      <c r="EA64" s="301" t="e">
        <f t="shared" si="48"/>
        <v>#DIV/0!</v>
      </c>
      <c r="EB64" s="297" t="e">
        <f t="shared" si="49"/>
        <v>#DIV/0!</v>
      </c>
      <c r="EC64" s="297" t="e">
        <f t="shared" si="50"/>
        <v>#DIV/0!</v>
      </c>
      <c r="ED64" s="297" t="e">
        <f t="shared" si="51"/>
        <v>#DIV/0!</v>
      </c>
      <c r="EE64" s="297" t="e">
        <f t="shared" si="52"/>
        <v>#DIV/0!</v>
      </c>
      <c r="EF64" s="302" t="e">
        <f t="shared" si="53"/>
        <v>#DIV/0!</v>
      </c>
      <c r="EG64" s="303"/>
      <c r="EH64" s="304">
        <f t="shared" si="54"/>
        <v>0</v>
      </c>
      <c r="EI64" s="296">
        <f>成绩录入!I67</f>
        <v>0</v>
      </c>
      <c r="EJ64" s="296">
        <f>成绩录入!J67</f>
        <v>0</v>
      </c>
      <c r="EK64" s="296">
        <f>成绩录入!K67</f>
        <v>0</v>
      </c>
      <c r="EL64" s="296">
        <f>成绩录入!L67</f>
        <v>0</v>
      </c>
      <c r="EM64" s="296">
        <f>成绩录入!M67</f>
        <v>0</v>
      </c>
      <c r="EN64" s="296">
        <f>成绩录入!P67</f>
        <v>0</v>
      </c>
      <c r="EO64" s="296">
        <f>成绩录入!Q67</f>
        <v>0</v>
      </c>
      <c r="EP64" s="296">
        <f>成绩录入!R67</f>
        <v>0</v>
      </c>
      <c r="EQ64" s="296">
        <f>成绩录入!S67</f>
        <v>0</v>
      </c>
      <c r="ER64" s="296">
        <f>成绩录入!T67</f>
        <v>0</v>
      </c>
      <c r="ES64" s="296">
        <f>成绩录入!U67</f>
        <v>0</v>
      </c>
      <c r="ET64" s="296">
        <f>成绩录入!V67</f>
        <v>0</v>
      </c>
      <c r="EU64" s="296">
        <f>成绩录入!W67</f>
        <v>0</v>
      </c>
      <c r="EV64" s="296">
        <f>成绩录入!X67</f>
        <v>0</v>
      </c>
      <c r="EW64" s="302">
        <f>成绩录入!Y67</f>
        <v>0</v>
      </c>
      <c r="EX64" s="303"/>
      <c r="EY64" s="304" t="str">
        <f t="shared" si="170"/>
        <v/>
      </c>
      <c r="EZ64" s="296" t="str">
        <f t="shared" si="170"/>
        <v/>
      </c>
      <c r="FA64" s="296" t="str">
        <f t="shared" si="170"/>
        <v/>
      </c>
      <c r="FB64" s="296" t="str">
        <f t="shared" si="170"/>
        <v/>
      </c>
      <c r="FC64" s="302">
        <f>成绩录入!AB67</f>
        <v>0</v>
      </c>
      <c r="FD64" s="303"/>
      <c r="FE64" s="304" t="str">
        <f t="shared" si="56"/>
        <v>√</v>
      </c>
      <c r="FF64" s="296" t="str">
        <f t="shared" si="57"/>
        <v>√</v>
      </c>
      <c r="FG64" s="296" t="str">
        <f t="shared" si="58"/>
        <v>√</v>
      </c>
      <c r="FH64" s="296" t="str">
        <f t="shared" si="59"/>
        <v>√</v>
      </c>
      <c r="FI64" s="302" t="str">
        <f t="shared" si="60"/>
        <v>√</v>
      </c>
      <c r="FJ64" s="299"/>
      <c r="FK64" s="260">
        <f>成绩录入!AB67</f>
        <v>0</v>
      </c>
      <c r="FL64" s="248">
        <f>成绩录入!AC67</f>
        <v>0</v>
      </c>
      <c r="FM64" s="248">
        <f>成绩录入!AD67</f>
        <v>0</v>
      </c>
      <c r="FN64" s="248">
        <f>成绩录入!AE67</f>
        <v>0</v>
      </c>
      <c r="FO64" s="248">
        <f>成绩录入!AF67</f>
        <v>0</v>
      </c>
      <c r="FP64" s="248">
        <f>成绩录入!AG67</f>
        <v>0</v>
      </c>
      <c r="FQ64" s="298">
        <f t="shared" si="61"/>
        <v>0</v>
      </c>
      <c r="FR64" s="299"/>
      <c r="FS64" s="260">
        <f>成绩录入!AB67</f>
        <v>0</v>
      </c>
      <c r="FT64" s="248">
        <f>成绩录入!AC67</f>
        <v>0</v>
      </c>
      <c r="FU64" s="248">
        <f>成绩录入!AD67</f>
        <v>0</v>
      </c>
      <c r="FV64" s="248">
        <f>成绩录入!AE67</f>
        <v>0</v>
      </c>
      <c r="FW64" s="248">
        <f>成绩录入!AF67</f>
        <v>0</v>
      </c>
      <c r="FX64" s="333">
        <f>成绩录入!AG67</f>
        <v>0</v>
      </c>
      <c r="FY64" s="298">
        <f t="shared" si="62"/>
        <v>0</v>
      </c>
      <c r="FZ64" s="299"/>
      <c r="GA64" s="260">
        <f>成绩录入!AB67</f>
        <v>0</v>
      </c>
      <c r="GB64" s="248">
        <f>成绩录入!AC67</f>
        <v>0</v>
      </c>
      <c r="GC64" s="248">
        <f>成绩录入!AD67</f>
        <v>0</v>
      </c>
      <c r="GD64" s="248">
        <f>成绩录入!AE67</f>
        <v>0</v>
      </c>
      <c r="GE64" s="248">
        <f>成绩录入!AF67</f>
        <v>0</v>
      </c>
      <c r="GF64" s="248">
        <f>成绩录入!AG67</f>
        <v>0</v>
      </c>
      <c r="GG64" s="298">
        <f t="shared" si="63"/>
        <v>0</v>
      </c>
      <c r="GH64" s="299"/>
      <c r="GI64" s="260">
        <f>成绩录入!AB67</f>
        <v>0</v>
      </c>
      <c r="GJ64" s="248">
        <f>成绩录入!AC67</f>
        <v>0</v>
      </c>
      <c r="GK64" s="248">
        <f>成绩录入!AD67</f>
        <v>0</v>
      </c>
      <c r="GL64" s="248">
        <f>成绩录入!AE67</f>
        <v>0</v>
      </c>
      <c r="GM64" s="248">
        <f>成绩录入!AF67</f>
        <v>0</v>
      </c>
      <c r="GN64" s="248">
        <f>成绩录入!AG67</f>
        <v>0</v>
      </c>
      <c r="GO64" s="298">
        <f t="shared" si="64"/>
        <v>0</v>
      </c>
      <c r="GP64" s="299"/>
      <c r="GQ64" s="260">
        <f>成绩录入!AB67</f>
        <v>0</v>
      </c>
      <c r="GR64" s="248">
        <f>成绩录入!AC67</f>
        <v>0</v>
      </c>
      <c r="GS64" s="248">
        <f>成绩录入!AD67</f>
        <v>0</v>
      </c>
      <c r="GT64" s="248">
        <f>成绩录入!AE67</f>
        <v>0</v>
      </c>
      <c r="GU64" s="248">
        <f>成绩录入!AF67</f>
        <v>0</v>
      </c>
      <c r="GV64" s="248">
        <f>成绩录入!AG67</f>
        <v>0</v>
      </c>
      <c r="GW64" s="298">
        <f t="shared" si="65"/>
        <v>0</v>
      </c>
      <c r="GX64" s="299"/>
      <c r="GY64" s="247">
        <f>成绩录入!AJ67</f>
        <v>0</v>
      </c>
      <c r="GZ64" s="248">
        <f>成绩录入!AK67</f>
        <v>0</v>
      </c>
      <c r="HA64" s="248">
        <f>成绩录入!AL67</f>
        <v>0</v>
      </c>
      <c r="HB64" s="248">
        <f>成绩录入!AM67</f>
        <v>0</v>
      </c>
      <c r="HC64" s="248">
        <f>成绩录入!AN67</f>
        <v>0</v>
      </c>
      <c r="HD64" s="248">
        <f>成绩录入!AO67</f>
        <v>0</v>
      </c>
      <c r="HE64" s="310">
        <f t="shared" si="171"/>
        <v>0</v>
      </c>
      <c r="HF64" s="299"/>
      <c r="HG64" s="247">
        <f>成绩录入!AJ67</f>
        <v>0</v>
      </c>
      <c r="HH64" s="248">
        <f>成绩录入!AK67</f>
        <v>0</v>
      </c>
      <c r="HI64" s="248">
        <f>成绩录入!AL67</f>
        <v>0</v>
      </c>
      <c r="HJ64" s="248">
        <f>成绩录入!AM67</f>
        <v>0</v>
      </c>
      <c r="HK64" s="248">
        <f>成绩录入!AN67</f>
        <v>0</v>
      </c>
      <c r="HL64" s="248">
        <f>成绩录入!AO67</f>
        <v>0</v>
      </c>
      <c r="HM64" s="310">
        <f t="shared" si="172"/>
        <v>0</v>
      </c>
      <c r="HN64" s="299"/>
      <c r="HO64" s="247">
        <f>成绩录入!AJ67</f>
        <v>0</v>
      </c>
      <c r="HP64" s="248">
        <f>成绩录入!AK67</f>
        <v>0</v>
      </c>
      <c r="HQ64" s="248">
        <f>成绩录入!AL67</f>
        <v>0</v>
      </c>
      <c r="HR64" s="248">
        <f>成绩录入!AM67</f>
        <v>0</v>
      </c>
      <c r="HS64" s="248">
        <f>成绩录入!AN67</f>
        <v>0</v>
      </c>
      <c r="HT64" s="248">
        <f>成绩录入!AO67</f>
        <v>0</v>
      </c>
      <c r="HU64" s="310">
        <f t="shared" si="173"/>
        <v>0</v>
      </c>
      <c r="HV64" s="299"/>
      <c r="HW64" s="247">
        <f>成绩录入!AJ67</f>
        <v>0</v>
      </c>
      <c r="HX64" s="248">
        <f>成绩录入!AK67</f>
        <v>0</v>
      </c>
      <c r="HY64" s="248">
        <f>成绩录入!AL67</f>
        <v>0</v>
      </c>
      <c r="HZ64" s="248">
        <f>成绩录入!AM67</f>
        <v>0</v>
      </c>
      <c r="IA64" s="248">
        <f>成绩录入!AN67</f>
        <v>0</v>
      </c>
      <c r="IB64" s="248">
        <f>成绩录入!AO67</f>
        <v>0</v>
      </c>
      <c r="IC64" s="310">
        <f t="shared" si="174"/>
        <v>0</v>
      </c>
      <c r="ID64" s="299"/>
      <c r="IE64" s="247">
        <f>成绩录入!AJ67</f>
        <v>0</v>
      </c>
      <c r="IF64" s="248">
        <f>成绩录入!AK67</f>
        <v>0</v>
      </c>
      <c r="IG64" s="248">
        <f>成绩录入!AL67</f>
        <v>0</v>
      </c>
      <c r="IH64" s="248">
        <f>成绩录入!AM67</f>
        <v>0</v>
      </c>
      <c r="II64" s="248">
        <f>成绩录入!AN67</f>
        <v>0</v>
      </c>
      <c r="IJ64" s="248">
        <f>成绩录入!AO67</f>
        <v>0</v>
      </c>
      <c r="IK64" s="310">
        <f t="shared" si="175"/>
        <v>0</v>
      </c>
      <c r="IL64" s="299"/>
      <c r="IM64" s="313" t="e">
        <f t="shared" si="71"/>
        <v>#DIV/0!</v>
      </c>
      <c r="IN64" s="314" t="e">
        <f t="shared" si="72"/>
        <v>#DIV/0!</v>
      </c>
      <c r="IO64" s="314" t="e">
        <f t="shared" si="73"/>
        <v>#DIV/0!</v>
      </c>
      <c r="IP64" s="314" t="e">
        <f t="shared" si="74"/>
        <v>#DIV/0!</v>
      </c>
      <c r="IQ64" s="314" t="e">
        <f t="shared" si="75"/>
        <v>#DIV/0!</v>
      </c>
      <c r="IR64" s="315" t="e">
        <f t="shared" si="76"/>
        <v>#DIV/0!</v>
      </c>
      <c r="IS64" s="316"/>
      <c r="IT64" s="214">
        <f>成绩录入!AR67</f>
        <v>0</v>
      </c>
      <c r="IU64" s="216">
        <f>成绩录入!AS67</f>
        <v>0</v>
      </c>
      <c r="IV64" s="216">
        <f>成绩录入!AT67</f>
        <v>0</v>
      </c>
      <c r="IW64" s="216">
        <f>成绩录入!AU67</f>
        <v>0</v>
      </c>
      <c r="IX64" s="216">
        <f>成绩录入!AV67</f>
        <v>0</v>
      </c>
      <c r="IY64" s="216">
        <f>成绩录入!AW67</f>
        <v>0</v>
      </c>
      <c r="IZ64" s="298">
        <f t="shared" si="77"/>
        <v>0</v>
      </c>
      <c r="JA64" s="299"/>
      <c r="JB64" s="317">
        <f>成绩录入!AR67</f>
        <v>0</v>
      </c>
      <c r="JC64" s="216">
        <f>成绩录入!AS67</f>
        <v>0</v>
      </c>
      <c r="JD64" s="216">
        <f>成绩录入!AT67</f>
        <v>0</v>
      </c>
      <c r="JE64" s="216">
        <f>成绩录入!AU67</f>
        <v>0</v>
      </c>
      <c r="JF64" s="216">
        <f>成绩录入!AV67</f>
        <v>0</v>
      </c>
      <c r="JG64" s="216">
        <f>成绩录入!AW67</f>
        <v>0</v>
      </c>
      <c r="JH64" s="298">
        <f t="shared" si="78"/>
        <v>0</v>
      </c>
      <c r="JI64" s="299"/>
      <c r="JJ64" s="248">
        <f>成绩录入!AR67</f>
        <v>0</v>
      </c>
      <c r="JK64" s="248">
        <f>成绩录入!AS67</f>
        <v>0</v>
      </c>
      <c r="JL64" s="248">
        <f>成绩录入!AT67</f>
        <v>0</v>
      </c>
      <c r="JM64" s="248">
        <f>成绩录入!AU67</f>
        <v>0</v>
      </c>
      <c r="JN64" s="248">
        <f>成绩录入!AV67</f>
        <v>0</v>
      </c>
      <c r="JO64" s="248">
        <f>成绩录入!AW67</f>
        <v>0</v>
      </c>
      <c r="JP64" s="298">
        <f t="shared" si="79"/>
        <v>0</v>
      </c>
      <c r="JQ64" s="299"/>
      <c r="JR64" s="308">
        <f>成绩录入!AR67</f>
        <v>0</v>
      </c>
      <c r="JS64" s="248">
        <f>成绩录入!AS67</f>
        <v>0</v>
      </c>
      <c r="JT64" s="248">
        <f>成绩录入!AT67</f>
        <v>0</v>
      </c>
      <c r="JU64" s="248">
        <f>成绩录入!AU67</f>
        <v>0</v>
      </c>
      <c r="JV64" s="248">
        <f>成绩录入!AV67</f>
        <v>0</v>
      </c>
      <c r="JW64" s="248">
        <f>成绩录入!AW67</f>
        <v>0</v>
      </c>
      <c r="JX64" s="298">
        <f t="shared" si="80"/>
        <v>0</v>
      </c>
      <c r="JY64" s="299"/>
      <c r="JZ64" s="308">
        <f>成绩录入!AR67</f>
        <v>0</v>
      </c>
      <c r="KA64" s="248">
        <f>成绩录入!AS67</f>
        <v>0</v>
      </c>
      <c r="KB64" s="248">
        <f>成绩录入!AT67</f>
        <v>0</v>
      </c>
      <c r="KC64" s="248">
        <f>成绩录入!AU67</f>
        <v>0</v>
      </c>
      <c r="KD64" s="248">
        <f>成绩录入!AV67</f>
        <v>0</v>
      </c>
      <c r="KE64" s="248">
        <f>成绩录入!AW67</f>
        <v>0</v>
      </c>
      <c r="KF64" s="298">
        <f t="shared" si="81"/>
        <v>0</v>
      </c>
      <c r="KG64" s="299"/>
      <c r="KH64" s="313">
        <f t="shared" si="166"/>
        <v>0</v>
      </c>
      <c r="KI64" s="314">
        <f t="shared" si="82"/>
        <v>0</v>
      </c>
      <c r="KJ64" s="314">
        <f t="shared" si="83"/>
        <v>0</v>
      </c>
      <c r="KK64" s="314">
        <f t="shared" si="84"/>
        <v>0</v>
      </c>
      <c r="KL64" s="314">
        <f t="shared" si="85"/>
        <v>0</v>
      </c>
      <c r="KM64" s="315">
        <f t="shared" si="86"/>
        <v>0</v>
      </c>
      <c r="KN64" s="90"/>
      <c r="KO64" s="294">
        <f>IF(总评!G62&lt;60,1,0)</f>
        <v>0</v>
      </c>
      <c r="KP64" s="295">
        <f t="shared" si="167"/>
        <v>0</v>
      </c>
      <c r="KQ64" s="295">
        <f t="shared" si="168"/>
        <v>0</v>
      </c>
      <c r="KR64" s="321">
        <f t="shared" si="169"/>
        <v>0</v>
      </c>
      <c r="KS64" s="321">
        <f t="shared" si="87"/>
        <v>0</v>
      </c>
      <c r="KT64" s="27"/>
      <c r="KU64" s="27"/>
      <c r="KV64" s="27"/>
      <c r="KW64" s="27"/>
      <c r="KX64" s="27"/>
      <c r="KY64" s="27"/>
      <c r="KZ64" s="27"/>
      <c r="LA64" s="27"/>
      <c r="LB64" s="27"/>
      <c r="LC64" s="27"/>
      <c r="OT64" s="247">
        <f>IF(OT$6=$OS$5,成绩录入!BC67,0)</f>
        <v>0</v>
      </c>
      <c r="OU64" s="248">
        <f>IF(OU$6=$OS$5,成绩录入!BD67,0)</f>
        <v>0</v>
      </c>
      <c r="OV64" s="248">
        <f>IF(OV$6=$OS$5,成绩录入!BE67,0)</f>
        <v>0</v>
      </c>
      <c r="OW64" s="248">
        <f>IF(OW$6=$OS$5,成绩录入!BF67,0)</f>
        <v>0</v>
      </c>
      <c r="OX64" s="248">
        <f>IF(OX$6=$OS$5,成绩录入!BG67,0)</f>
        <v>0</v>
      </c>
      <c r="OY64" s="248">
        <f>IF(OY$6=$OS$5,成绩录入!BH67,0)</f>
        <v>0</v>
      </c>
      <c r="OZ64" s="248">
        <f>IF(OZ$6=$OS$5,成绩录入!BI67,0)</f>
        <v>0</v>
      </c>
      <c r="PA64" s="248">
        <f>IF(PA$6=$OS$5,成绩录入!BJ67,0)</f>
        <v>0</v>
      </c>
      <c r="PB64" s="248">
        <f>IF(PB$6=$OS$5,成绩录入!BK67,0)</f>
        <v>0</v>
      </c>
      <c r="PC64" s="248">
        <f>IF(PC$6=$OS$5,成绩录入!BL67,0)</f>
        <v>0</v>
      </c>
      <c r="PD64" s="248">
        <f>IF(PD$6=$OS$5,成绩录入!BM67,0)</f>
        <v>0</v>
      </c>
      <c r="PE64" s="248">
        <f>IF(PE$6=$OS$5,成绩录入!BN67,0)</f>
        <v>0</v>
      </c>
      <c r="PF64" s="248">
        <f>IF(PF$6=$OS$5,成绩录入!BO67,0)</f>
        <v>0</v>
      </c>
      <c r="PG64" s="248">
        <f>IF(PG$6=$OS$5,成绩录入!BP67,0)</f>
        <v>0</v>
      </c>
      <c r="PH64" s="248">
        <f>IF(PH$6=$OS$5,成绩录入!BQ67,0)</f>
        <v>0</v>
      </c>
      <c r="PI64" s="248">
        <f>IF(PI$6=$OS$5,成绩录入!BR67,0)</f>
        <v>0</v>
      </c>
      <c r="PJ64" s="248">
        <f>IF(PJ$6=$OS$5,成绩录入!BS67,0)</f>
        <v>0</v>
      </c>
      <c r="PK64" s="248">
        <f>IF(PK$6=$OS$5,成绩录入!BT67,0)</f>
        <v>0</v>
      </c>
      <c r="PL64" s="248">
        <f>IF(PL$6=$OS$5,成绩录入!BU67,0)</f>
        <v>0</v>
      </c>
      <c r="PM64" s="248">
        <f>IF(PM$6=$OS$5,成绩录入!BV67,0)</f>
        <v>0</v>
      </c>
      <c r="PN64" s="248">
        <f>IF(PN$6=$OS$5,成绩录入!BW67,0)</f>
        <v>0</v>
      </c>
      <c r="PO64" s="248">
        <f>IF(PO$6=$OS$5,成绩录入!BX67,0)</f>
        <v>0</v>
      </c>
      <c r="PP64" s="248">
        <f>IF(PP$6=$OS$5,成绩录入!BY67,0)</f>
        <v>0</v>
      </c>
      <c r="PQ64" s="248">
        <f>IF(PQ$6=$OS$5,成绩录入!BZ67,0)</f>
        <v>0</v>
      </c>
      <c r="PR64" s="248">
        <f>IF(PR$6=$OS$5,成绩录入!CA67,0)</f>
        <v>0</v>
      </c>
      <c r="PS64" s="248">
        <f>IF(PS$6=$OS$5,成绩录入!CB67,0)</f>
        <v>0</v>
      </c>
      <c r="PT64" s="248">
        <f>IF(PT$6=$OS$5,成绩录入!CC67,0)</f>
        <v>0</v>
      </c>
      <c r="PU64" s="248">
        <f>IF(PU$6=$OS$5,成绩录入!CD67,0)</f>
        <v>0</v>
      </c>
      <c r="PV64" s="248">
        <f>IF(PV$6=$OS$5,成绩录入!CE67,0)</f>
        <v>0</v>
      </c>
      <c r="PW64" s="248">
        <f>IF(PW$6=$OS$5,成绩录入!CF67,0)</f>
        <v>0</v>
      </c>
      <c r="PX64" s="248">
        <f>IF(PX$6=$OS$5,成绩录入!CG67,0)</f>
        <v>0</v>
      </c>
      <c r="PY64" s="248">
        <f>IF(PY$6=$OS$5,成绩录入!CH67,0)</f>
        <v>0</v>
      </c>
      <c r="PZ64" s="248">
        <f>IF(PZ$6=$OS$5,成绩录入!CI67,0)</f>
        <v>0</v>
      </c>
      <c r="QA64" s="248">
        <f>IF(QA$6=$OS$5,成绩录入!CJ67,0)</f>
        <v>0</v>
      </c>
      <c r="QB64" s="248">
        <f>IF(QB$6=$OS$5,成绩录入!CK67,0)</f>
        <v>0</v>
      </c>
      <c r="QC64" s="248">
        <f>IF(QC$6=$OS$5,成绩录入!CL67,0)</f>
        <v>0</v>
      </c>
      <c r="QD64" s="248">
        <f>IF(QD$6=$OS$5,成绩录入!CM67,0)</f>
        <v>0</v>
      </c>
      <c r="QE64" s="248">
        <f>IF(QE$6=$OS$5,成绩录入!CN67,0)</f>
        <v>0</v>
      </c>
      <c r="QF64" s="248">
        <f>IF(QF$6=$OS$5,成绩录入!CO67,0)</f>
        <v>0</v>
      </c>
      <c r="QG64" s="248">
        <f>IF(QG$6=$OS$5,成绩录入!CP67,0)</f>
        <v>0</v>
      </c>
      <c r="QH64" s="248">
        <f>IF(QH$6=$OS$5,成绩录入!CQ67,0)</f>
        <v>0</v>
      </c>
      <c r="QI64" s="248">
        <f>IF(QI$6=$OS$5,成绩录入!CR67,0)</f>
        <v>0</v>
      </c>
      <c r="QJ64" s="248">
        <f>IF(QJ$6=$OS$5,成绩录入!CS67,0)</f>
        <v>0</v>
      </c>
      <c r="QK64" s="248">
        <f>IF(QK$6=$OS$5,成绩录入!CT67,0)</f>
        <v>0</v>
      </c>
      <c r="QL64" s="248">
        <f>IF(QL$6=$OS$5,成绩录入!CU67,0)</f>
        <v>0</v>
      </c>
      <c r="QM64" s="248">
        <f>IF(QM$6=$OS$5,成绩录入!CV67,0)</f>
        <v>0</v>
      </c>
      <c r="QN64" s="248">
        <f>IF(QN$6=$OS$5,成绩录入!CW67,0)</f>
        <v>0</v>
      </c>
      <c r="QO64" s="248">
        <f>IF(QO$6=$OS$5,成绩录入!CX67,0)</f>
        <v>0</v>
      </c>
      <c r="QP64" s="248">
        <f>IF(QP$6=$OS$5,成绩录入!CY67,0)</f>
        <v>0</v>
      </c>
      <c r="QQ64" s="248">
        <f>IF(QQ$6=$OS$5,成绩录入!CZ67,0)</f>
        <v>0</v>
      </c>
      <c r="QR64" s="248">
        <f>IF(QR$6=$OS$5,成绩录入!DA67,0)</f>
        <v>0</v>
      </c>
      <c r="QS64" s="248">
        <f>IF(QS$6=$OS$5,成绩录入!DB67,0)</f>
        <v>0</v>
      </c>
      <c r="QT64" s="248">
        <f>IF(QT$6=$OS$5,成绩录入!DC67,0)</f>
        <v>0</v>
      </c>
      <c r="QU64" s="248">
        <f>IF(QU$6=$OS$5,成绩录入!DD67,0)</f>
        <v>0</v>
      </c>
      <c r="QV64" s="248">
        <f>IF(QV$6=$OS$5,成绩录入!DE67,0)</f>
        <v>0</v>
      </c>
      <c r="QW64" s="248">
        <f>IF(QW$6=$OS$5,成绩录入!DF67,0)</f>
        <v>0</v>
      </c>
      <c r="QX64" s="248">
        <f>IF(QX$6=$OS$5,成绩录入!DG67,0)</f>
        <v>0</v>
      </c>
      <c r="QY64" s="248">
        <f>IF(QY$6=$OS$5,成绩录入!DH67,0)</f>
        <v>0</v>
      </c>
      <c r="QZ64" s="248">
        <f>IF(QZ$6=$OS$5,成绩录入!DI67,0)</f>
        <v>0</v>
      </c>
      <c r="RA64" s="248">
        <f>IF(RA$6=$OS$5,成绩录入!DJ67,0)</f>
        <v>0</v>
      </c>
      <c r="RB64" s="248">
        <f>IF(RB$6=$OS$5,成绩录入!DK67,0)</f>
        <v>0</v>
      </c>
      <c r="RC64" s="248">
        <f>IF(RC$6=$OS$5,成绩录入!DL67,0)</f>
        <v>0</v>
      </c>
      <c r="RD64" s="248">
        <f>IF(RD$6=$OS$5,成绩录入!DM67,0)</f>
        <v>0</v>
      </c>
      <c r="RE64" s="248">
        <f>IF(RE$6=$OS$5,成绩录入!DN67,0)</f>
        <v>0</v>
      </c>
      <c r="RF64" s="248">
        <f>IF(RF$6=$OS$5,成绩录入!DO67,0)</f>
        <v>0</v>
      </c>
      <c r="RG64" s="248">
        <f>IF(RG$6=$OS$5,成绩录入!DP67,0)</f>
        <v>0</v>
      </c>
      <c r="RH64" s="248">
        <f>IF(RH$6=$OS$5,成绩录入!DQ67,0)</f>
        <v>0</v>
      </c>
      <c r="RI64" s="248">
        <f>IF(RI$6=$OS$5,成绩录入!DR67,0)</f>
        <v>0</v>
      </c>
      <c r="RJ64" s="248">
        <f>IF(RJ$6=$OS$5,成绩录入!DS67,0)</f>
        <v>0</v>
      </c>
      <c r="RK64" s="248">
        <f>IF(RK$6=$OS$5,成绩录入!DT67,0)</f>
        <v>0</v>
      </c>
      <c r="RL64" s="248">
        <f>IF(RL$6=$OS$5,成绩录入!DU67,0)</f>
        <v>0</v>
      </c>
      <c r="RM64" s="248">
        <f>IF(RM$6=$OS$5,成绩录入!DV67,0)</f>
        <v>0</v>
      </c>
      <c r="RN64" s="248">
        <f>IF(RN$6=$OS$5,成绩录入!DW67,0)</f>
        <v>0</v>
      </c>
      <c r="RO64" s="248">
        <f>IF(RO$6=$OS$5,成绩录入!DX67,0)</f>
        <v>0</v>
      </c>
      <c r="RP64" s="248">
        <f>IF(RP$6=$OS$5,成绩录入!DY67,0)</f>
        <v>0</v>
      </c>
      <c r="RQ64" s="248">
        <f>IF(RQ$6=$OS$5,成绩录入!DZ67,0)</f>
        <v>0</v>
      </c>
      <c r="RR64" s="248">
        <f>IF(RR$6=$OS$5,成绩录入!EA67,0)</f>
        <v>0</v>
      </c>
      <c r="RS64" s="248">
        <f>IF(RS$6=$OS$5,成绩录入!EB67,0)</f>
        <v>0</v>
      </c>
      <c r="RT64" s="248">
        <f>IF(RT$6=$OS$5,成绩录入!EC67,0)</f>
        <v>0</v>
      </c>
      <c r="RU64" s="248">
        <f>IF(RU$6=$OS$5,成绩录入!ED67,0)</f>
        <v>0</v>
      </c>
      <c r="RV64" s="248">
        <f>IF(RV$6=$OS$5,成绩录入!EE67,0)</f>
        <v>0</v>
      </c>
      <c r="RW64" s="248">
        <f>IF(RW$6=$OS$5,成绩录入!EF67,0)</f>
        <v>0</v>
      </c>
      <c r="RX64" s="248">
        <f>IF(RX$6=$OS$5,成绩录入!EG67,0)</f>
        <v>0</v>
      </c>
      <c r="RY64" s="248">
        <f>IF(RY$6=$OS$5,成绩录入!EH67,0)</f>
        <v>0</v>
      </c>
      <c r="RZ64" s="248">
        <f>IF(RZ$6=$OS$5,成绩录入!EI67,0)</f>
        <v>0</v>
      </c>
      <c r="SA64" s="248">
        <f>IF(SA$6=$OS$5,成绩录入!EJ67,0)</f>
        <v>0</v>
      </c>
      <c r="SB64" s="248">
        <f>IF(SB$6=$OS$5,成绩录入!EK67,0)</f>
        <v>0</v>
      </c>
      <c r="SC64" s="248">
        <f>IF(SC$6=$OS$5,成绩录入!EL67,0)</f>
        <v>0</v>
      </c>
      <c r="SD64" s="248">
        <f>IF(SD$6=$OS$5,成绩录入!EM67,0)</f>
        <v>0</v>
      </c>
      <c r="SE64" s="248">
        <f>IF(SE$6=$OS$5,成绩录入!EN67,0)</f>
        <v>0</v>
      </c>
      <c r="SF64" s="248">
        <f>IF(SF$6=$OS$5,成绩录入!EO67,0)</f>
        <v>0</v>
      </c>
      <c r="SG64" s="248">
        <f>IF(SG$6=$OS$5,成绩录入!EP67,0)</f>
        <v>0</v>
      </c>
      <c r="SH64" s="248">
        <f>IF(SH$6=$OS$5,成绩录入!EQ67,0)</f>
        <v>0</v>
      </c>
      <c r="SI64" s="248">
        <f>IF(SI$6=$OS$5,成绩录入!ER67,0)</f>
        <v>0</v>
      </c>
      <c r="SJ64" s="248">
        <f>IF(SJ$6=$OS$5,成绩录入!ES67,0)</f>
        <v>0</v>
      </c>
      <c r="SK64" s="248">
        <f>IF(SK$6=$OS$5,成绩录入!ET67,0)</f>
        <v>0</v>
      </c>
      <c r="SL64" s="248">
        <f>IF(SL$6=$OS$5,成绩录入!EU67,0)</f>
        <v>0</v>
      </c>
      <c r="SM64" s="248">
        <f>IF(SM$6=$OS$5,成绩录入!EV67,0)</f>
        <v>0</v>
      </c>
      <c r="SN64" s="248">
        <f>IF(SN$6=$OS$5,成绩录入!EW67,0)</f>
        <v>0</v>
      </c>
      <c r="SO64" s="248">
        <f>IF(SO$6=$OS$5,成绩录入!EX67,0)</f>
        <v>0</v>
      </c>
      <c r="SP64" s="218">
        <f t="shared" si="88"/>
        <v>0</v>
      </c>
      <c r="SQ64" s="166"/>
      <c r="SR64" s="166"/>
      <c r="SS64" s="247">
        <f>IF(SS$6=$SR$5,成绩录入!BC67,0)</f>
        <v>0</v>
      </c>
      <c r="ST64" s="248">
        <f>IF(ST$6=$SR$5,成绩录入!BD67,0)</f>
        <v>0</v>
      </c>
      <c r="SU64" s="248">
        <f>IF(SU$6=$SR$5,成绩录入!BE67,0)</f>
        <v>0</v>
      </c>
      <c r="SV64" s="248">
        <f>IF(SV$6=$SR$5,成绩录入!BF67,0)</f>
        <v>0</v>
      </c>
      <c r="SW64" s="248">
        <f>IF(SW$6=$SR$5,成绩录入!BG67,0)</f>
        <v>0</v>
      </c>
      <c r="SX64" s="248">
        <f>IF(SX$6=$SR$5,成绩录入!BH67,0)</f>
        <v>0</v>
      </c>
      <c r="SY64" s="248">
        <f>IF(SY$6=$SR$5,成绩录入!BI67,0)</f>
        <v>0</v>
      </c>
      <c r="SZ64" s="248">
        <f>IF(SZ$6=$SR$5,成绩录入!BJ67,0)</f>
        <v>0</v>
      </c>
      <c r="TA64" s="248">
        <f>IF(TA$6=$SR$5,成绩录入!BK67,0)</f>
        <v>0</v>
      </c>
      <c r="TB64" s="248">
        <f>IF(TB$6=$SR$5,成绩录入!BL67,0)</f>
        <v>0</v>
      </c>
      <c r="TC64" s="248">
        <f>IF(TC$6=$SR$5,成绩录入!BM67,0)</f>
        <v>0</v>
      </c>
      <c r="TD64" s="248">
        <f>IF(TD$6=$SR$5,成绩录入!BN67,0)</f>
        <v>0</v>
      </c>
      <c r="TE64" s="248">
        <f>IF(TE$6=$SR$5,成绩录入!BO67,0)</f>
        <v>0</v>
      </c>
      <c r="TF64" s="248">
        <f>IF(TF$6=$SR$5,成绩录入!BP67,0)</f>
        <v>0</v>
      </c>
      <c r="TG64" s="248">
        <f>IF(TG$6=$SR$5,成绩录入!BQ67,0)</f>
        <v>0</v>
      </c>
      <c r="TH64" s="248">
        <f>IF(TH$6=$SR$5,成绩录入!BR67,0)</f>
        <v>0</v>
      </c>
      <c r="TI64" s="248">
        <f>IF(TI$6=$SR$5,成绩录入!BS67,0)</f>
        <v>0</v>
      </c>
      <c r="TJ64" s="248">
        <f>IF(TJ$6=$SR$5,成绩录入!BT67,0)</f>
        <v>0</v>
      </c>
      <c r="TK64" s="248">
        <f>IF(TK$6=$SR$5,成绩录入!BU67,0)</f>
        <v>0</v>
      </c>
      <c r="TL64" s="248">
        <f>IF(TL$6=$SR$5,成绩录入!BV67,0)</f>
        <v>0</v>
      </c>
      <c r="TM64" s="248">
        <f>IF(TM$6=$SR$5,成绩录入!BW67,0)</f>
        <v>0</v>
      </c>
      <c r="TN64" s="248">
        <f>IF(TN$6=$SR$5,成绩录入!BX67,0)</f>
        <v>0</v>
      </c>
      <c r="TO64" s="248">
        <f>IF(TO$6=$SR$5,成绩录入!BY67,0)</f>
        <v>0</v>
      </c>
      <c r="TP64" s="248">
        <f>IF(TP$6=$SR$5,成绩录入!BZ67,0)</f>
        <v>0</v>
      </c>
      <c r="TQ64" s="248">
        <f>IF(TQ$6=$SR$5,成绩录入!CA67,0)</f>
        <v>0</v>
      </c>
      <c r="TR64" s="248">
        <f>IF(TR$6=$SR$5,成绩录入!CB67,0)</f>
        <v>0</v>
      </c>
      <c r="TS64" s="248">
        <f>IF(TS$6=$SR$5,成绩录入!CC67,0)</f>
        <v>0</v>
      </c>
      <c r="TT64" s="248">
        <f>IF(TT$6=$SR$5,成绩录入!CD67,0)</f>
        <v>0</v>
      </c>
      <c r="TU64" s="248">
        <f>IF(TU$6=$SR$5,成绩录入!CE67,0)</f>
        <v>0</v>
      </c>
      <c r="TV64" s="248">
        <f>IF(TV$6=$SR$5,成绩录入!CF67,0)</f>
        <v>0</v>
      </c>
      <c r="TW64" s="248">
        <f>IF(TW$6=$SR$5,成绩录入!CG67,0)</f>
        <v>0</v>
      </c>
      <c r="TX64" s="248">
        <f>IF(TX$6=$SR$5,成绩录入!CH67,0)</f>
        <v>0</v>
      </c>
      <c r="TY64" s="248">
        <f>IF(TY$6=$SR$5,成绩录入!CI67,0)</f>
        <v>0</v>
      </c>
      <c r="TZ64" s="248">
        <f>IF(TZ$6=$SR$5,成绩录入!CJ67,0)</f>
        <v>0</v>
      </c>
      <c r="UA64" s="248">
        <f>IF(UA$6=$SR$5,成绩录入!CK67,0)</f>
        <v>0</v>
      </c>
      <c r="UB64" s="248">
        <f>IF(UB$6=$SR$5,成绩录入!CL67,0)</f>
        <v>0</v>
      </c>
      <c r="UC64" s="248">
        <f>IF(UC$6=$SR$5,成绩录入!CM67,0)</f>
        <v>0</v>
      </c>
      <c r="UD64" s="248">
        <f>IF(UD$6=$SR$5,成绩录入!CN67,0)</f>
        <v>0</v>
      </c>
      <c r="UE64" s="248">
        <f>IF(UE$6=$SR$5,成绩录入!CO67,0)</f>
        <v>0</v>
      </c>
      <c r="UF64" s="248">
        <f>IF(UF$6=$SR$5,成绩录入!CP67,0)</f>
        <v>0</v>
      </c>
      <c r="UG64" s="248">
        <f>IF(UG$6=$SR$5,成绩录入!CQ67,0)</f>
        <v>0</v>
      </c>
      <c r="UH64" s="248">
        <f>IF(UH$6=$SR$5,成绩录入!CR67,0)</f>
        <v>0</v>
      </c>
      <c r="UI64" s="248">
        <f>IF(UI$6=$SR$5,成绩录入!CS67,0)</f>
        <v>0</v>
      </c>
      <c r="UJ64" s="248">
        <f>IF(UJ$6=$SR$5,成绩录入!CT67,0)</f>
        <v>0</v>
      </c>
      <c r="UK64" s="248">
        <f>IF(UK$6=$SR$5,成绩录入!CU67,0)</f>
        <v>0</v>
      </c>
      <c r="UL64" s="248">
        <f>IF(UL$6=$SR$5,成绩录入!CV67,0)</f>
        <v>0</v>
      </c>
      <c r="UM64" s="248">
        <f>IF(UM$6=$SR$5,成绩录入!CW67,0)</f>
        <v>0</v>
      </c>
      <c r="UN64" s="248">
        <f>IF(UN$6=$SR$5,成绩录入!CX67,0)</f>
        <v>0</v>
      </c>
      <c r="UO64" s="248">
        <f>IF(UO$6=$SR$5,成绩录入!CY67,0)</f>
        <v>0</v>
      </c>
      <c r="UP64" s="248">
        <f>IF(UP$6=$SR$5,成绩录入!CZ67,0)</f>
        <v>0</v>
      </c>
      <c r="UQ64" s="248">
        <f>IF(UQ$6=$SR$5,成绩录入!DA67,0)</f>
        <v>0</v>
      </c>
      <c r="UR64" s="248">
        <f>IF(UR$6=$SR$5,成绩录入!DB67,0)</f>
        <v>0</v>
      </c>
      <c r="US64" s="248">
        <f>IF(US$6=$SR$5,成绩录入!DC67,0)</f>
        <v>0</v>
      </c>
      <c r="UT64" s="248">
        <f>IF(UT$6=$SR$5,成绩录入!DD67,0)</f>
        <v>0</v>
      </c>
      <c r="UU64" s="248">
        <f>IF(UU$6=$SR$5,成绩录入!DE67,0)</f>
        <v>0</v>
      </c>
      <c r="UV64" s="248">
        <f>IF(UV$6=$SR$5,成绩录入!DF67,0)</f>
        <v>0</v>
      </c>
      <c r="UW64" s="248">
        <f>IF(UW$6=$SR$5,成绩录入!DG67,0)</f>
        <v>0</v>
      </c>
      <c r="UX64" s="248">
        <f>IF(UX$6=$SR$5,成绩录入!DH67,0)</f>
        <v>0</v>
      </c>
      <c r="UY64" s="248">
        <f>IF(UY$6=$SR$5,成绩录入!DI67,0)</f>
        <v>0</v>
      </c>
      <c r="UZ64" s="248">
        <f>IF(UZ$6=$SR$5,成绩录入!DJ67,0)</f>
        <v>0</v>
      </c>
      <c r="VA64" s="248">
        <f>IF(VA$6=$SR$5,成绩录入!DK67,0)</f>
        <v>0</v>
      </c>
      <c r="VB64" s="248">
        <f>IF(VB$6=$SR$5,成绩录入!DL67,0)</f>
        <v>0</v>
      </c>
      <c r="VC64" s="248">
        <f>IF(VC$6=$SR$5,成绩录入!DM67,0)</f>
        <v>0</v>
      </c>
      <c r="VD64" s="248">
        <f>IF(VD$6=$SR$5,成绩录入!DN67,0)</f>
        <v>0</v>
      </c>
      <c r="VE64" s="248">
        <f>IF(VE$6=$SR$5,成绩录入!DO67,0)</f>
        <v>0</v>
      </c>
      <c r="VF64" s="248">
        <f>IF(VF$6=$SR$5,成绩录入!DP67,0)</f>
        <v>0</v>
      </c>
      <c r="VG64" s="248">
        <f>IF(VG$6=$SR$5,成绩录入!DQ67,0)</f>
        <v>0</v>
      </c>
      <c r="VH64" s="248">
        <f>IF(VH$6=$SR$5,成绩录入!DR67,0)</f>
        <v>0</v>
      </c>
      <c r="VI64" s="248">
        <f>IF(VI$6=$SR$5,成绩录入!DS67,0)</f>
        <v>0</v>
      </c>
      <c r="VJ64" s="248">
        <f>IF(VJ$6=$SR$5,成绩录入!DT67,0)</f>
        <v>0</v>
      </c>
      <c r="VK64" s="248">
        <f>IF(VK$6=$SR$5,成绩录入!DU67,0)</f>
        <v>0</v>
      </c>
      <c r="VL64" s="248">
        <f>IF(VL$6=$SR$5,成绩录入!DV67,0)</f>
        <v>0</v>
      </c>
      <c r="VM64" s="248">
        <f>IF(VM$6=$SR$5,成绩录入!DW67,0)</f>
        <v>0</v>
      </c>
      <c r="VN64" s="248">
        <f>IF(VN$6=$SR$5,成绩录入!DX67,0)</f>
        <v>0</v>
      </c>
      <c r="VO64" s="248">
        <f>IF(VO$6=$SR$5,成绩录入!DY67,0)</f>
        <v>0</v>
      </c>
      <c r="VP64" s="248">
        <f>IF(VP$6=$SR$5,成绩录入!DZ67,0)</f>
        <v>0</v>
      </c>
      <c r="VQ64" s="248">
        <f>IF(VQ$6=$SR$5,成绩录入!EA67,0)</f>
        <v>0</v>
      </c>
      <c r="VR64" s="248">
        <f>IF(VR$6=$SR$5,成绩录入!EB67,0)</f>
        <v>0</v>
      </c>
      <c r="VS64" s="248">
        <f>IF(VS$6=$SR$5,成绩录入!EC67,0)</f>
        <v>0</v>
      </c>
      <c r="VT64" s="248">
        <f>IF(VT$6=$SR$5,成绩录入!ED67,0)</f>
        <v>0</v>
      </c>
      <c r="VU64" s="248">
        <f>IF(VU$6=$SR$5,成绩录入!EE67,0)</f>
        <v>0</v>
      </c>
      <c r="VV64" s="248">
        <f>IF(VV$6=$SR$5,成绩录入!EF67,0)</f>
        <v>0</v>
      </c>
      <c r="VW64" s="248">
        <f>IF(VW$6=$SR$5,成绩录入!EG67,0)</f>
        <v>0</v>
      </c>
      <c r="VX64" s="248">
        <f>IF(VX$6=$SR$5,成绩录入!EH67,0)</f>
        <v>0</v>
      </c>
      <c r="VY64" s="248">
        <f>IF(VY$6=$SR$5,成绩录入!EI67,0)</f>
        <v>0</v>
      </c>
      <c r="VZ64" s="248">
        <f>IF(VZ$6=$SR$5,成绩录入!EJ67,0)</f>
        <v>0</v>
      </c>
      <c r="WA64" s="248">
        <f>IF(WA$6=$SR$5,成绩录入!EK67,0)</f>
        <v>0</v>
      </c>
      <c r="WB64" s="248">
        <f>IF(WB$6=$SR$5,成绩录入!EL67,0)</f>
        <v>0</v>
      </c>
      <c r="WC64" s="248">
        <f>IF(WC$6=$SR$5,成绩录入!EM67,0)</f>
        <v>0</v>
      </c>
      <c r="WD64" s="248">
        <f>IF(WD$6=$SR$5,成绩录入!EN67,0)</f>
        <v>0</v>
      </c>
      <c r="WE64" s="248">
        <f>IF(WE$6=$SR$5,成绩录入!EO67,0)</f>
        <v>0</v>
      </c>
      <c r="WF64" s="248">
        <f>IF(WF$6=$SR$5,成绩录入!EP67,0)</f>
        <v>0</v>
      </c>
      <c r="WG64" s="248">
        <f>IF(WG$6=$SR$5,成绩录入!EQ67,0)</f>
        <v>0</v>
      </c>
      <c r="WH64" s="248">
        <f>IF(WH$6=$SR$5,成绩录入!ER67,0)</f>
        <v>0</v>
      </c>
      <c r="WI64" s="248">
        <f>IF(WI$6=$SR$5,成绩录入!ES67,0)</f>
        <v>0</v>
      </c>
      <c r="WJ64" s="248">
        <f>IF(WJ$6=$SR$5,成绩录入!ET67,0)</f>
        <v>0</v>
      </c>
      <c r="WK64" s="248">
        <f>IF(WK$6=$SR$5,成绩录入!EU67,0)</f>
        <v>0</v>
      </c>
      <c r="WL64" s="248">
        <f>IF(WL$6=$SR$5,成绩录入!EV67,0)</f>
        <v>0</v>
      </c>
      <c r="WM64" s="248">
        <f>IF(WM$6=$SR$5,成绩录入!EW67,0)</f>
        <v>0</v>
      </c>
      <c r="WN64" s="248">
        <f>IF(WN$6=$SR$5,成绩录入!EX67,0)</f>
        <v>0</v>
      </c>
      <c r="WO64" s="218">
        <f t="shared" si="32"/>
        <v>0</v>
      </c>
      <c r="WP64" s="166"/>
      <c r="WQ64" s="166"/>
      <c r="WR64" s="247">
        <f>IF(WR$6=$WQ$5,成绩录入!BC67,0)</f>
        <v>0</v>
      </c>
      <c r="WS64" s="248">
        <f>IF(WS$6=$WQ$5,成绩录入!BD67,0)</f>
        <v>0</v>
      </c>
      <c r="WT64" s="248">
        <f>IF(WT$6=$WQ$5,成绩录入!BE67,0)</f>
        <v>0</v>
      </c>
      <c r="WU64" s="248">
        <f>IF(WU$6=$WQ$5,成绩录入!BF67,0)</f>
        <v>0</v>
      </c>
      <c r="WV64" s="248">
        <f>IF(WV$6=$WQ$5,成绩录入!BG67,0)</f>
        <v>0</v>
      </c>
      <c r="WW64" s="248">
        <f>IF(WW$6=$WQ$5,成绩录入!BH67,0)</f>
        <v>0</v>
      </c>
      <c r="WX64" s="248">
        <f>IF(WX$6=$WQ$5,成绩录入!BI67,0)</f>
        <v>0</v>
      </c>
      <c r="WY64" s="248">
        <f>IF(WY$6=$WQ$5,成绩录入!BJ67,0)</f>
        <v>0</v>
      </c>
      <c r="WZ64" s="248">
        <f>IF(WZ$6=$WQ$5,成绩录入!BK67,0)</f>
        <v>0</v>
      </c>
      <c r="XA64" s="248">
        <f>IF(XA$6=$WQ$5,成绩录入!BL67,0)</f>
        <v>0</v>
      </c>
      <c r="XB64" s="248">
        <f>IF(XB$6=$WQ$5,成绩录入!BM67,0)</f>
        <v>0</v>
      </c>
      <c r="XC64" s="248">
        <f>IF(XC$6=$WQ$5,成绩录入!BN67,0)</f>
        <v>0</v>
      </c>
      <c r="XD64" s="248">
        <f>IF(XD$6=$WQ$5,成绩录入!BO67,0)</f>
        <v>0</v>
      </c>
      <c r="XE64" s="248">
        <f>IF(XE$6=$WQ$5,成绩录入!BP67,0)</f>
        <v>0</v>
      </c>
      <c r="XF64" s="248">
        <f>IF(XF$6=$WQ$5,成绩录入!BQ67,0)</f>
        <v>0</v>
      </c>
      <c r="XG64" s="248">
        <f>IF(XG$6=$WQ$5,成绩录入!BR67,0)</f>
        <v>0</v>
      </c>
      <c r="XH64" s="248">
        <f>IF(XH$6=$WQ$5,成绩录入!BS67,0)</f>
        <v>0</v>
      </c>
      <c r="XI64" s="248">
        <f>IF(XI$6=$WQ$5,成绩录入!BT67,0)</f>
        <v>0</v>
      </c>
      <c r="XJ64" s="248">
        <f>IF(XJ$6=$WQ$5,成绩录入!BU67,0)</f>
        <v>0</v>
      </c>
      <c r="XK64" s="248">
        <f>IF(XK$6=$WQ$5,成绩录入!BV67,0)</f>
        <v>0</v>
      </c>
      <c r="XL64" s="248">
        <f>IF(XL$6=$WQ$5,成绩录入!BW67,0)</f>
        <v>0</v>
      </c>
      <c r="XM64" s="248">
        <f>IF(XM$6=$WQ$5,成绩录入!BX67,0)</f>
        <v>0</v>
      </c>
      <c r="XN64" s="248">
        <f>IF(XN$6=$WQ$5,成绩录入!BY67,0)</f>
        <v>0</v>
      </c>
      <c r="XO64" s="248">
        <f>IF(XO$6=$WQ$5,成绩录入!BZ67,0)</f>
        <v>0</v>
      </c>
      <c r="XP64" s="248">
        <f>IF(XP$6=$WQ$5,成绩录入!CA67,0)</f>
        <v>0</v>
      </c>
      <c r="XQ64" s="248">
        <f>IF(XQ$6=$WQ$5,成绩录入!CB67,0)</f>
        <v>0</v>
      </c>
      <c r="XR64" s="248">
        <f>IF(XR$6=$WQ$5,成绩录入!CC67,0)</f>
        <v>0</v>
      </c>
      <c r="XS64" s="248">
        <f>IF(XS$6=$WQ$5,成绩录入!CD67,0)</f>
        <v>0</v>
      </c>
      <c r="XT64" s="248">
        <f>IF(XT$6=$WQ$5,成绩录入!CE67,0)</f>
        <v>0</v>
      </c>
      <c r="XU64" s="248">
        <f>IF(XU$6=$WQ$5,成绩录入!CF67,0)</f>
        <v>0</v>
      </c>
      <c r="XV64" s="248">
        <f>IF(XV$6=$WQ$5,成绩录入!CG67,0)</f>
        <v>0</v>
      </c>
      <c r="XW64" s="248">
        <f>IF(XW$6=$WQ$5,成绩录入!CH67,0)</f>
        <v>0</v>
      </c>
      <c r="XX64" s="248">
        <f>IF(XX$6=$WQ$5,成绩录入!CI67,0)</f>
        <v>0</v>
      </c>
      <c r="XY64" s="248">
        <f>IF(XY$6=$WQ$5,成绩录入!CJ67,0)</f>
        <v>0</v>
      </c>
      <c r="XZ64" s="248">
        <f>IF(XZ$6=$WQ$5,成绩录入!CK67,0)</f>
        <v>0</v>
      </c>
      <c r="YA64" s="248">
        <f>IF(YA$6=$WQ$5,成绩录入!CL67,0)</f>
        <v>0</v>
      </c>
      <c r="YB64" s="248">
        <f>IF(YB$6=$WQ$5,成绩录入!CM67,0)</f>
        <v>0</v>
      </c>
      <c r="YC64" s="248">
        <f>IF(YC$6=$WQ$5,成绩录入!CN67,0)</f>
        <v>0</v>
      </c>
      <c r="YD64" s="248">
        <f>IF(YD$6=$WQ$5,成绩录入!CO67,0)</f>
        <v>0</v>
      </c>
      <c r="YE64" s="248">
        <f>IF(YE$6=$WQ$5,成绩录入!CP67,0)</f>
        <v>0</v>
      </c>
      <c r="YF64" s="248">
        <f>IF(YF$6=$WQ$5,成绩录入!CQ67,0)</f>
        <v>0</v>
      </c>
      <c r="YG64" s="248">
        <f>IF(YG$6=$WQ$5,成绩录入!CR67,0)</f>
        <v>0</v>
      </c>
      <c r="YH64" s="248">
        <f>IF(YH$6=$WQ$5,成绩录入!CS67,0)</f>
        <v>0</v>
      </c>
      <c r="YI64" s="248">
        <f>IF(YI$6=$WQ$5,成绩录入!CT67,0)</f>
        <v>0</v>
      </c>
      <c r="YJ64" s="248">
        <f>IF(YJ$6=$WQ$5,成绩录入!CU67,0)</f>
        <v>0</v>
      </c>
      <c r="YK64" s="248">
        <f>IF(YK$6=$WQ$5,成绩录入!CV67,0)</f>
        <v>0</v>
      </c>
      <c r="YL64" s="248">
        <f>IF(YL$6=$WQ$5,成绩录入!CW67,0)</f>
        <v>0</v>
      </c>
      <c r="YM64" s="248">
        <f>IF(YM$6=$WQ$5,成绩录入!CX67,0)</f>
        <v>0</v>
      </c>
      <c r="YN64" s="248">
        <f>IF(YN$6=$WQ$5,成绩录入!CY67,0)</f>
        <v>0</v>
      </c>
      <c r="YO64" s="248">
        <f>IF(YO$6=$WQ$5,成绩录入!CZ67,0)</f>
        <v>0</v>
      </c>
      <c r="YP64" s="248">
        <f>IF(YP$6=$WQ$5,成绩录入!DA67,0)</f>
        <v>0</v>
      </c>
      <c r="YQ64" s="248">
        <f>IF(YQ$6=$WQ$5,成绩录入!DB67,0)</f>
        <v>0</v>
      </c>
      <c r="YR64" s="248">
        <f>IF(YR$6=$WQ$5,成绩录入!DC67,0)</f>
        <v>0</v>
      </c>
      <c r="YS64" s="248">
        <f>IF(YS$6=$WQ$5,成绩录入!DD67,0)</f>
        <v>0</v>
      </c>
      <c r="YT64" s="248">
        <f>IF(YT$6=$WQ$5,成绩录入!DE67,0)</f>
        <v>0</v>
      </c>
      <c r="YU64" s="248">
        <f>IF(YU$6=$WQ$5,成绩录入!DF67,0)</f>
        <v>0</v>
      </c>
      <c r="YV64" s="248">
        <f>IF(YV$6=$WQ$5,成绩录入!DG67,0)</f>
        <v>0</v>
      </c>
      <c r="YW64" s="248">
        <f>IF(YW$6=$WQ$5,成绩录入!DH67,0)</f>
        <v>0</v>
      </c>
      <c r="YX64" s="248">
        <f>IF(YX$6=$WQ$5,成绩录入!DI67,0)</f>
        <v>0</v>
      </c>
      <c r="YY64" s="248">
        <f>IF(YY$6=$WQ$5,成绩录入!DJ67,0)</f>
        <v>0</v>
      </c>
      <c r="YZ64" s="248">
        <f>IF(YZ$6=$WQ$5,成绩录入!DK67,0)</f>
        <v>0</v>
      </c>
      <c r="ZA64" s="248">
        <f>IF(ZA$6=$WQ$5,成绩录入!DL67,0)</f>
        <v>0</v>
      </c>
      <c r="ZB64" s="248">
        <f>IF(ZB$6=$WQ$5,成绩录入!DM67,0)</f>
        <v>0</v>
      </c>
      <c r="ZC64" s="248">
        <f>IF(ZC$6=$WQ$5,成绩录入!DN67,0)</f>
        <v>0</v>
      </c>
      <c r="ZD64" s="248">
        <f>IF(ZD$6=$WQ$5,成绩录入!DO67,0)</f>
        <v>0</v>
      </c>
      <c r="ZE64" s="248">
        <f>IF(ZE$6=$WQ$5,成绩录入!DP67,0)</f>
        <v>0</v>
      </c>
      <c r="ZF64" s="248">
        <f>IF(ZF$6=$WQ$5,成绩录入!DQ67,0)</f>
        <v>0</v>
      </c>
      <c r="ZG64" s="248">
        <f>IF(ZG$6=$WQ$5,成绩录入!DR67,0)</f>
        <v>0</v>
      </c>
      <c r="ZH64" s="248">
        <f>IF(ZH$6=$WQ$5,成绩录入!DS67,0)</f>
        <v>0</v>
      </c>
      <c r="ZI64" s="248">
        <f>IF(ZI$6=$WQ$5,成绩录入!DT67,0)</f>
        <v>0</v>
      </c>
      <c r="ZJ64" s="248">
        <f>IF(ZJ$6=$WQ$5,成绩录入!DU67,0)</f>
        <v>0</v>
      </c>
      <c r="ZK64" s="248">
        <f>IF(ZK$6=$WQ$5,成绩录入!DV67,0)</f>
        <v>0</v>
      </c>
      <c r="ZL64" s="248">
        <f>IF(ZL$6=$WQ$5,成绩录入!DW67,0)</f>
        <v>0</v>
      </c>
      <c r="ZM64" s="248">
        <f>IF(ZM$6=$WQ$5,成绩录入!DX67,0)</f>
        <v>0</v>
      </c>
      <c r="ZN64" s="248">
        <f>IF(ZN$6=$WQ$5,成绩录入!DY67,0)</f>
        <v>0</v>
      </c>
      <c r="ZO64" s="248">
        <f>IF(ZO$6=$WQ$5,成绩录入!DZ67,0)</f>
        <v>0</v>
      </c>
      <c r="ZP64" s="248">
        <f>IF(ZP$6=$WQ$5,成绩录入!EA67,0)</f>
        <v>0</v>
      </c>
      <c r="ZQ64" s="248">
        <f>IF(ZQ$6=$WQ$5,成绩录入!EB67,0)</f>
        <v>0</v>
      </c>
      <c r="ZR64" s="248">
        <f>IF(ZR$6=$WQ$5,成绩录入!EC67,0)</f>
        <v>0</v>
      </c>
      <c r="ZS64" s="248">
        <f>IF(ZS$6=$WQ$5,成绩录入!ED67,0)</f>
        <v>0</v>
      </c>
      <c r="ZT64" s="248">
        <f>IF(ZT$6=$WQ$5,成绩录入!EE67,0)</f>
        <v>0</v>
      </c>
      <c r="ZU64" s="248">
        <f>IF(ZU$6=$WQ$5,成绩录入!EF67,0)</f>
        <v>0</v>
      </c>
      <c r="ZV64" s="248">
        <f>IF(ZV$6=$WQ$5,成绩录入!EG67,0)</f>
        <v>0</v>
      </c>
      <c r="ZW64" s="248">
        <f>IF(ZW$6=$WQ$5,成绩录入!EH67,0)</f>
        <v>0</v>
      </c>
      <c r="ZX64" s="248">
        <f>IF(ZX$6=$WQ$5,成绩录入!EI67,0)</f>
        <v>0</v>
      </c>
      <c r="ZY64" s="248">
        <f>IF(ZY$6=$WQ$5,成绩录入!EJ67,0)</f>
        <v>0</v>
      </c>
      <c r="ZZ64" s="248">
        <f>IF(ZZ$6=$WQ$5,成绩录入!EK67,0)</f>
        <v>0</v>
      </c>
      <c r="AAA64" s="248">
        <f>IF(AAA$6=$WQ$5,成绩录入!EL67,0)</f>
        <v>0</v>
      </c>
      <c r="AAB64" s="248">
        <f>IF(AAB$6=$WQ$5,成绩录入!EM67,0)</f>
        <v>0</v>
      </c>
      <c r="AAC64" s="248">
        <f>IF(AAC$6=$WQ$5,成绩录入!EN67,0)</f>
        <v>0</v>
      </c>
      <c r="AAD64" s="248">
        <f>IF(AAD$6=$WQ$5,成绩录入!EO67,0)</f>
        <v>0</v>
      </c>
      <c r="AAE64" s="248">
        <f>IF(AAE$6=$WQ$5,成绩录入!EP67,0)</f>
        <v>0</v>
      </c>
      <c r="AAF64" s="248">
        <f>IF(AAF$6=$WQ$5,成绩录入!EQ67,0)</f>
        <v>0</v>
      </c>
      <c r="AAG64" s="248">
        <f>IF(AAG$6=$WQ$5,成绩录入!ER67,0)</f>
        <v>0</v>
      </c>
      <c r="AAH64" s="248">
        <f>IF(AAH$6=$WQ$5,成绩录入!ES67,0)</f>
        <v>0</v>
      </c>
      <c r="AAI64" s="248">
        <f>IF(AAI$6=$WQ$5,成绩录入!ET67,0)</f>
        <v>0</v>
      </c>
      <c r="AAJ64" s="248">
        <f>IF(AAJ$6=$WQ$5,成绩录入!EU67,0)</f>
        <v>0</v>
      </c>
      <c r="AAK64" s="248">
        <f>IF(AAK$6=$WQ$5,成绩录入!EV67,0)</f>
        <v>0</v>
      </c>
      <c r="AAL64" s="248">
        <f>IF(AAL$6=$WQ$5,成绩录入!EW67,0)</f>
        <v>0</v>
      </c>
      <c r="AAM64" s="248">
        <f>IF(AAM$6=$WQ$5,成绩录入!EX67,0)</f>
        <v>0</v>
      </c>
      <c r="AAN64" s="218">
        <f t="shared" si="33"/>
        <v>0</v>
      </c>
      <c r="AAO64" s="206"/>
      <c r="AAQ64" s="247">
        <f>IF(AAQ$6=$AAP$5,成绩录入!BC67,0)</f>
        <v>0</v>
      </c>
      <c r="AAR64" s="248">
        <f>IF(AAR$6=$AAP$5,成绩录入!BD67,0)</f>
        <v>0</v>
      </c>
      <c r="AAS64" s="248">
        <f>IF(AAS$6=$AAP$5,成绩录入!BE67,0)</f>
        <v>0</v>
      </c>
      <c r="AAT64" s="248">
        <f>IF(AAT$6=$AAP$5,成绩录入!BF67,0)</f>
        <v>0</v>
      </c>
      <c r="AAU64" s="248">
        <f>IF(AAU$6=$AAP$5,成绩录入!BG67,0)</f>
        <v>0</v>
      </c>
      <c r="AAV64" s="248">
        <f>IF(AAV$6=$AAP$5,成绩录入!BH67,0)</f>
        <v>0</v>
      </c>
      <c r="AAW64" s="248">
        <f>IF(AAW$6=$AAP$5,成绩录入!BI67,0)</f>
        <v>0</v>
      </c>
      <c r="AAX64" s="248">
        <f>IF(AAX$6=$AAP$5,成绩录入!BJ67,0)</f>
        <v>0</v>
      </c>
      <c r="AAY64" s="248">
        <f>IF(AAY$6=$AAP$5,成绩录入!BK67,0)</f>
        <v>0</v>
      </c>
      <c r="AAZ64" s="248">
        <f>IF(AAZ$6=$AAP$5,成绩录入!BL67,0)</f>
        <v>0</v>
      </c>
      <c r="ABA64" s="248">
        <f>IF(ABA$6=$AAP$5,成绩录入!BM67,0)</f>
        <v>0</v>
      </c>
      <c r="ABB64" s="248">
        <f>IF(ABB$6=$AAP$5,成绩录入!BN67,0)</f>
        <v>0</v>
      </c>
      <c r="ABC64" s="248">
        <f>IF(ABC$6=$AAP$5,成绩录入!BO67,0)</f>
        <v>0</v>
      </c>
      <c r="ABD64" s="248">
        <f>IF(ABD$6=$AAP$5,成绩录入!BP67,0)</f>
        <v>0</v>
      </c>
      <c r="ABE64" s="248">
        <f>IF(ABE$6=$AAP$5,成绩录入!BQ67,0)</f>
        <v>0</v>
      </c>
      <c r="ABF64" s="248">
        <f>IF(ABF$6=$AAP$5,成绩录入!BR67,0)</f>
        <v>0</v>
      </c>
      <c r="ABG64" s="248">
        <f>IF(ABG$6=$AAP$5,成绩录入!BS67,0)</f>
        <v>0</v>
      </c>
      <c r="ABH64" s="248">
        <f>IF(ABH$6=$AAP$5,成绩录入!BT67,0)</f>
        <v>0</v>
      </c>
      <c r="ABI64" s="248">
        <f>IF(ABI$6=$AAP$5,成绩录入!BU67,0)</f>
        <v>0</v>
      </c>
      <c r="ABJ64" s="248">
        <f>IF(ABJ$6=$AAP$5,成绩录入!BV67,0)</f>
        <v>0</v>
      </c>
      <c r="ABK64" s="248">
        <f>IF(ABK$6=$AAP$5,成绩录入!BW67,0)</f>
        <v>0</v>
      </c>
      <c r="ABL64" s="248">
        <f>IF(ABL$6=$AAP$5,成绩录入!BX67,0)</f>
        <v>0</v>
      </c>
      <c r="ABM64" s="248">
        <f>IF(ABM$6=$AAP$5,成绩录入!BY67,0)</f>
        <v>0</v>
      </c>
      <c r="ABN64" s="248">
        <f>IF(ABN$6=$AAP$5,成绩录入!BZ67,0)</f>
        <v>0</v>
      </c>
      <c r="ABO64" s="248">
        <f>IF(ABO$6=$AAP$5,成绩录入!CA67,0)</f>
        <v>0</v>
      </c>
      <c r="ABP64" s="248">
        <f>IF(ABP$6=$AAP$5,成绩录入!CB67,0)</f>
        <v>0</v>
      </c>
      <c r="ABQ64" s="248">
        <f>IF(ABQ$6=$AAP$5,成绩录入!CC67,0)</f>
        <v>0</v>
      </c>
      <c r="ABR64" s="248">
        <f>IF(ABR$6=$AAP$5,成绩录入!CD67,0)</f>
        <v>0</v>
      </c>
      <c r="ABS64" s="248">
        <f>IF(ABS$6=$AAP$5,成绩录入!CE67,0)</f>
        <v>0</v>
      </c>
      <c r="ABT64" s="248">
        <f>IF(ABT$6=$AAP$5,成绩录入!CF67,0)</f>
        <v>0</v>
      </c>
      <c r="ABU64" s="248">
        <f>IF(ABU$6=$AAP$5,成绩录入!CG67,0)</f>
        <v>0</v>
      </c>
      <c r="ABV64" s="248">
        <f>IF(ABV$6=$AAP$5,成绩录入!CH67,0)</f>
        <v>0</v>
      </c>
      <c r="ABW64" s="248">
        <f>IF(ABW$6=$AAP$5,成绩录入!CI67,0)</f>
        <v>0</v>
      </c>
      <c r="ABX64" s="248">
        <f>IF(ABX$6=$AAP$5,成绩录入!CJ67,0)</f>
        <v>0</v>
      </c>
      <c r="ABY64" s="248">
        <f>IF(ABY$6=$AAP$5,成绩录入!CK67,0)</f>
        <v>0</v>
      </c>
      <c r="ABZ64" s="248">
        <f>IF(ABZ$6=$AAP$5,成绩录入!CL67,0)</f>
        <v>0</v>
      </c>
      <c r="ACA64" s="248">
        <f>IF(ACA$6=$AAP$5,成绩录入!CM67,0)</f>
        <v>0</v>
      </c>
      <c r="ACB64" s="248">
        <f>IF(ACB$6=$AAP$5,成绩录入!CN67,0)</f>
        <v>0</v>
      </c>
      <c r="ACC64" s="248">
        <f>IF(ACC$6=$AAP$5,成绩录入!CO67,0)</f>
        <v>0</v>
      </c>
      <c r="ACD64" s="248">
        <f>IF(ACD$6=$AAP$5,成绩录入!CP67,0)</f>
        <v>0</v>
      </c>
      <c r="ACE64" s="248">
        <f>IF(ACE$6=$AAP$5,成绩录入!CQ67,0)</f>
        <v>0</v>
      </c>
      <c r="ACF64" s="248">
        <f>IF(ACF$6=$AAP$5,成绩录入!CR67,0)</f>
        <v>0</v>
      </c>
      <c r="ACG64" s="248">
        <f>IF(ACG$6=$AAP$5,成绩录入!CS67,0)</f>
        <v>0</v>
      </c>
      <c r="ACH64" s="248">
        <f>IF(ACH$6=$AAP$5,成绩录入!CT67,0)</f>
        <v>0</v>
      </c>
      <c r="ACI64" s="248">
        <f>IF(ACI$6=$AAP$5,成绩录入!CU67,0)</f>
        <v>0</v>
      </c>
      <c r="ACJ64" s="248">
        <f>IF(ACJ$6=$AAP$5,成绩录入!CV67,0)</f>
        <v>0</v>
      </c>
      <c r="ACK64" s="248">
        <f>IF(ACK$6=$AAP$5,成绩录入!CW67,0)</f>
        <v>0</v>
      </c>
      <c r="ACL64" s="248">
        <f>IF(ACL$6=$AAP$5,成绩录入!CX67,0)</f>
        <v>0</v>
      </c>
      <c r="ACM64" s="248">
        <f>IF(ACM$6=$AAP$5,成绩录入!CY67,0)</f>
        <v>0</v>
      </c>
      <c r="ACN64" s="248">
        <f>IF(ACN$6=$AAP$5,成绩录入!CZ67,0)</f>
        <v>0</v>
      </c>
      <c r="ACO64" s="248">
        <f>IF(ACO$6=$AAP$5,成绩录入!DA67,0)</f>
        <v>0</v>
      </c>
      <c r="ACP64" s="248">
        <f>IF(ACP$6=$AAP$5,成绩录入!DB67,0)</f>
        <v>0</v>
      </c>
      <c r="ACQ64" s="248">
        <f>IF(ACQ$6=$AAP$5,成绩录入!DC67,0)</f>
        <v>0</v>
      </c>
      <c r="ACR64" s="248">
        <f>IF(ACR$6=$AAP$5,成绩录入!DD67,0)</f>
        <v>0</v>
      </c>
      <c r="ACS64" s="248">
        <f>IF(ACS$6=$AAP$5,成绩录入!DE67,0)</f>
        <v>0</v>
      </c>
      <c r="ACT64" s="248">
        <f>IF(ACT$6=$AAP$5,成绩录入!DF67,0)</f>
        <v>0</v>
      </c>
      <c r="ACU64" s="248">
        <f>IF(ACU$6=$AAP$5,成绩录入!DG67,0)</f>
        <v>0</v>
      </c>
      <c r="ACV64" s="248">
        <f>IF(ACV$6=$AAP$5,成绩录入!DH67,0)</f>
        <v>0</v>
      </c>
      <c r="ACW64" s="248">
        <f>IF(ACW$6=$AAP$5,成绩录入!DI67,0)</f>
        <v>0</v>
      </c>
      <c r="ACX64" s="248">
        <f>IF(ACX$6=$AAP$5,成绩录入!DJ67,0)</f>
        <v>0</v>
      </c>
      <c r="ACY64" s="248">
        <f>IF(ACY$6=$AAP$5,成绩录入!DK67,0)</f>
        <v>0</v>
      </c>
      <c r="ACZ64" s="248">
        <f>IF(ACZ$6=$AAP$5,成绩录入!DL67,0)</f>
        <v>0</v>
      </c>
      <c r="ADA64" s="248">
        <f>IF(ADA$6=$AAP$5,成绩录入!DM67,0)</f>
        <v>0</v>
      </c>
      <c r="ADB64" s="248">
        <f>IF(ADB$6=$AAP$5,成绩录入!DN67,0)</f>
        <v>0</v>
      </c>
      <c r="ADC64" s="248">
        <f>IF(ADC$6=$AAP$5,成绩录入!DO67,0)</f>
        <v>0</v>
      </c>
      <c r="ADD64" s="248">
        <f>IF(ADD$6=$AAP$5,成绩录入!DP67,0)</f>
        <v>0</v>
      </c>
      <c r="ADE64" s="248">
        <f>IF(ADE$6=$AAP$5,成绩录入!DQ67,0)</f>
        <v>0</v>
      </c>
      <c r="ADF64" s="248">
        <f>IF(ADF$6=$AAP$5,成绩录入!DR67,0)</f>
        <v>0</v>
      </c>
      <c r="ADG64" s="248">
        <f>IF(ADG$6=$AAP$5,成绩录入!DS67,0)</f>
        <v>0</v>
      </c>
      <c r="ADH64" s="248">
        <f>IF(ADH$6=$AAP$5,成绩录入!DT67,0)</f>
        <v>0</v>
      </c>
      <c r="ADI64" s="248">
        <f>IF(ADI$6=$AAP$5,成绩录入!DU67,0)</f>
        <v>0</v>
      </c>
      <c r="ADJ64" s="248">
        <f>IF(ADJ$6=$AAP$5,成绩录入!DV67,0)</f>
        <v>0</v>
      </c>
      <c r="ADK64" s="248">
        <f>IF(ADK$6=$AAP$5,成绩录入!DW67,0)</f>
        <v>0</v>
      </c>
      <c r="ADL64" s="248">
        <f>IF(ADL$6=$AAP$5,成绩录入!DX67,0)</f>
        <v>0</v>
      </c>
      <c r="ADM64" s="248">
        <f>IF(ADM$6=$AAP$5,成绩录入!DY67,0)</f>
        <v>0</v>
      </c>
      <c r="ADN64" s="248">
        <f>IF(ADN$6=$AAP$5,成绩录入!DZ67,0)</f>
        <v>0</v>
      </c>
      <c r="ADO64" s="248">
        <f>IF(ADO$6=$AAP$5,成绩录入!EA67,0)</f>
        <v>0</v>
      </c>
      <c r="ADP64" s="248">
        <f>IF(ADP$6=$AAP$5,成绩录入!EB67,0)</f>
        <v>0</v>
      </c>
      <c r="ADQ64" s="248">
        <f>IF(ADQ$6=$AAP$5,成绩录入!EC67,0)</f>
        <v>0</v>
      </c>
      <c r="ADR64" s="248">
        <f>IF(ADR$6=$AAP$5,成绩录入!ED67,0)</f>
        <v>0</v>
      </c>
      <c r="ADS64" s="248">
        <f>IF(ADS$6=$AAP$5,成绩录入!EE67,0)</f>
        <v>0</v>
      </c>
      <c r="ADT64" s="248">
        <f>IF(ADT$6=$AAP$5,成绩录入!EF67,0)</f>
        <v>0</v>
      </c>
      <c r="ADU64" s="248">
        <f>IF(ADU$6=$AAP$5,成绩录入!EG67,0)</f>
        <v>0</v>
      </c>
      <c r="ADV64" s="248">
        <f>IF(ADV$6=$AAP$5,成绩录入!EH67,0)</f>
        <v>0</v>
      </c>
      <c r="ADW64" s="248">
        <f>IF(ADW$6=$AAP$5,成绩录入!EI67,0)</f>
        <v>0</v>
      </c>
      <c r="ADX64" s="248">
        <f>IF(ADX$6=$AAP$5,成绩录入!EJ67,0)</f>
        <v>0</v>
      </c>
      <c r="ADY64" s="248">
        <f>IF(ADY$6=$AAP$5,成绩录入!EK67,0)</f>
        <v>0</v>
      </c>
      <c r="ADZ64" s="248">
        <f>IF(ADZ$6=$AAP$5,成绩录入!EL67,0)</f>
        <v>0</v>
      </c>
      <c r="AEA64" s="248">
        <f>IF(AEA$6=$AAP$5,成绩录入!EM67,0)</f>
        <v>0</v>
      </c>
      <c r="AEB64" s="248">
        <f>IF(AEB$6=$AAP$5,成绩录入!EN67,0)</f>
        <v>0</v>
      </c>
      <c r="AEC64" s="248">
        <f>IF(AEC$6=$AAP$5,成绩录入!EO67,0)</f>
        <v>0</v>
      </c>
      <c r="AED64" s="248">
        <f>IF(AED$6=$AAP$5,成绩录入!EP67,0)</f>
        <v>0</v>
      </c>
      <c r="AEE64" s="248">
        <f>IF(AEE$6=$AAP$5,成绩录入!EQ67,0)</f>
        <v>0</v>
      </c>
      <c r="AEF64" s="248">
        <f>IF(AEF$6=$AAP$5,成绩录入!ER67,0)</f>
        <v>0</v>
      </c>
      <c r="AEG64" s="248">
        <f>IF(AEG$6=$AAP$5,成绩录入!ES67,0)</f>
        <v>0</v>
      </c>
      <c r="AEH64" s="248">
        <f>IF(AEH$6=$AAP$5,成绩录入!ET67,0)</f>
        <v>0</v>
      </c>
      <c r="AEI64" s="248">
        <f>IF(AEI$6=$AAP$5,成绩录入!EU67,0)</f>
        <v>0</v>
      </c>
      <c r="AEJ64" s="248">
        <f>IF(AEJ$6=$AAP$5,成绩录入!EV67,0)</f>
        <v>0</v>
      </c>
      <c r="AEK64" s="248">
        <f>IF(AEK$6=$AAP$5,成绩录入!EW67,0)</f>
        <v>0</v>
      </c>
      <c r="AEL64" s="248">
        <f>IF(AEL$6=$AAP$5,成绩录入!EX67,0)</f>
        <v>0</v>
      </c>
      <c r="AEM64" s="218">
        <f t="shared" si="34"/>
        <v>0</v>
      </c>
      <c r="AEN64" s="166"/>
      <c r="AEO64" s="166"/>
      <c r="AEP64" s="247">
        <f>IF(AEP$6=$AEO$5,成绩录入!BC67,0)</f>
        <v>0</v>
      </c>
      <c r="AEQ64" s="248">
        <f>IF(AEQ$6=$AEO$5,成绩录入!BD67,0)</f>
        <v>0</v>
      </c>
      <c r="AER64" s="248">
        <f>IF(AER$6=$AEO$5,成绩录入!BE67,0)</f>
        <v>0</v>
      </c>
      <c r="AES64" s="248">
        <f>IF(AES$6=$AEO$5,成绩录入!BF67,0)</f>
        <v>0</v>
      </c>
      <c r="AET64" s="248">
        <f>IF(AET$6=$AEO$5,成绩录入!BG67,0)</f>
        <v>0</v>
      </c>
      <c r="AEU64" s="248">
        <f>IF(AEU$6=$AEO$5,成绩录入!BH67,0)</f>
        <v>0</v>
      </c>
      <c r="AEV64" s="248">
        <f>IF(AEV$6=$AEO$5,成绩录入!BI67,0)</f>
        <v>0</v>
      </c>
      <c r="AEW64" s="248">
        <f>IF(AEW$6=$AEO$5,成绩录入!BJ67,0)</f>
        <v>0</v>
      </c>
      <c r="AEX64" s="248">
        <f>IF(AEX$6=$AEO$5,成绩录入!BK67,0)</f>
        <v>0</v>
      </c>
      <c r="AEY64" s="248">
        <f>IF(AEY$6=$AEO$5,成绩录入!BL67,0)</f>
        <v>0</v>
      </c>
      <c r="AEZ64" s="248">
        <f>IF(AEZ$6=$AEO$5,成绩录入!BM67,0)</f>
        <v>0</v>
      </c>
      <c r="AFA64" s="248">
        <f>IF(AFA$6=$AEO$5,成绩录入!BN67,0)</f>
        <v>0</v>
      </c>
      <c r="AFB64" s="248">
        <f>IF(AFB$6=$AEO$5,成绩录入!BO67,0)</f>
        <v>0</v>
      </c>
      <c r="AFC64" s="248">
        <f>IF(AFC$6=$AEO$5,成绩录入!BP67,0)</f>
        <v>0</v>
      </c>
      <c r="AFD64" s="248">
        <f>IF(AFD$6=$AEO$5,成绩录入!BQ67,0)</f>
        <v>0</v>
      </c>
      <c r="AFE64" s="248">
        <f>IF(AFE$6=$AEO$5,成绩录入!BR67,0)</f>
        <v>0</v>
      </c>
      <c r="AFF64" s="248">
        <f>IF(AFF$6=$AEO$5,成绩录入!BS67,0)</f>
        <v>0</v>
      </c>
      <c r="AFG64" s="248">
        <f>IF(AFG$6=$AEO$5,成绩录入!BT67,0)</f>
        <v>0</v>
      </c>
      <c r="AFH64" s="248">
        <f>IF(AFH$6=$AEO$5,成绩录入!BU67,0)</f>
        <v>0</v>
      </c>
      <c r="AFI64" s="248">
        <f>IF(AFI$6=$AEO$5,成绩录入!BV67,0)</f>
        <v>0</v>
      </c>
      <c r="AFJ64" s="248">
        <f>IF(AFJ$6=$AEO$5,成绩录入!BW67,0)</f>
        <v>0</v>
      </c>
      <c r="AFK64" s="248">
        <f>IF(AFK$6=$AEO$5,成绩录入!BX67,0)</f>
        <v>0</v>
      </c>
      <c r="AFL64" s="248">
        <f>IF(AFL$6=$AEO$5,成绩录入!BY67,0)</f>
        <v>0</v>
      </c>
      <c r="AFM64" s="248">
        <f>IF(AFM$6=$AEO$5,成绩录入!BZ67,0)</f>
        <v>0</v>
      </c>
      <c r="AFN64" s="248">
        <f>IF(AFN$6=$AEO$5,成绩录入!CA67,0)</f>
        <v>0</v>
      </c>
      <c r="AFO64" s="248">
        <f>IF(AFO$6=$AEO$5,成绩录入!CB67,0)</f>
        <v>0</v>
      </c>
      <c r="AFP64" s="248">
        <f>IF(AFP$6=$AEO$5,成绩录入!CC67,0)</f>
        <v>0</v>
      </c>
      <c r="AFQ64" s="248">
        <f>IF(AFQ$6=$AEO$5,成绩录入!CD67,0)</f>
        <v>0</v>
      </c>
      <c r="AFR64" s="248">
        <f>IF(AFR$6=$AEO$5,成绩录入!CE67,0)</f>
        <v>0</v>
      </c>
      <c r="AFS64" s="248">
        <f>IF(AFS$6=$AEO$5,成绩录入!CF67,0)</f>
        <v>0</v>
      </c>
      <c r="AFT64" s="248">
        <f>IF(AFT$6=$AEO$5,成绩录入!CG67,0)</f>
        <v>0</v>
      </c>
      <c r="AFU64" s="248">
        <f>IF(AFU$6=$AEO$5,成绩录入!CH67,0)</f>
        <v>0</v>
      </c>
      <c r="AFV64" s="248">
        <f>IF(AFV$6=$AEO$5,成绩录入!CI67,0)</f>
        <v>0</v>
      </c>
      <c r="AFW64" s="248">
        <f>IF(AFW$6=$AEO$5,成绩录入!CJ67,0)</f>
        <v>0</v>
      </c>
      <c r="AFX64" s="248">
        <f>IF(AFX$6=$AEO$5,成绩录入!CK67,0)</f>
        <v>0</v>
      </c>
      <c r="AFY64" s="248">
        <f>IF(AFY$6=$AEO$5,成绩录入!CL67,0)</f>
        <v>0</v>
      </c>
      <c r="AFZ64" s="248">
        <f>IF(AFZ$6=$AEO$5,成绩录入!CM67,0)</f>
        <v>0</v>
      </c>
      <c r="AGA64" s="248">
        <f>IF(AGA$6=$AEO$5,成绩录入!CN67,0)</f>
        <v>0</v>
      </c>
      <c r="AGB64" s="248">
        <f>IF(AGB$6=$AEO$5,成绩录入!CO67,0)</f>
        <v>0</v>
      </c>
      <c r="AGC64" s="248">
        <f>IF(AGC$6=$AEO$5,成绩录入!CP67,0)</f>
        <v>0</v>
      </c>
      <c r="AGD64" s="248">
        <f>IF(AGD$6=$AEO$5,成绩录入!CQ67,0)</f>
        <v>0</v>
      </c>
      <c r="AGE64" s="248">
        <f>IF(AGE$6=$AEO$5,成绩录入!CR67,0)</f>
        <v>0</v>
      </c>
      <c r="AGF64" s="248">
        <f>IF(AGF$6=$AEO$5,成绩录入!CS67,0)</f>
        <v>0</v>
      </c>
      <c r="AGG64" s="248">
        <f>IF(AGG$6=$AEO$5,成绩录入!CT67,0)</f>
        <v>0</v>
      </c>
      <c r="AGH64" s="248">
        <f>IF(AGH$6=$AEO$5,成绩录入!CU67,0)</f>
        <v>0</v>
      </c>
      <c r="AGI64" s="248">
        <f>IF(AGI$6=$AEO$5,成绩录入!CV67,0)</f>
        <v>0</v>
      </c>
      <c r="AGJ64" s="248">
        <f>IF(AGJ$6=$AEO$5,成绩录入!CW67,0)</f>
        <v>0</v>
      </c>
      <c r="AGK64" s="248">
        <f>IF(AGK$6=$AEO$5,成绩录入!CX67,0)</f>
        <v>0</v>
      </c>
      <c r="AGL64" s="248">
        <f>IF(AGL$6=$AEO$5,成绩录入!CY67,0)</f>
        <v>0</v>
      </c>
      <c r="AGM64" s="248">
        <f>IF(AGM$6=$AEO$5,成绩录入!CZ67,0)</f>
        <v>0</v>
      </c>
      <c r="AGN64" s="248">
        <f>IF(AGN$6=$AEO$5,成绩录入!DA67,0)</f>
        <v>0</v>
      </c>
      <c r="AGO64" s="248">
        <f>IF(AGO$6=$AEO$5,成绩录入!DB67,0)</f>
        <v>0</v>
      </c>
      <c r="AGP64" s="248">
        <f>IF(AGP$6=$AEO$5,成绩录入!DC67,0)</f>
        <v>0</v>
      </c>
      <c r="AGQ64" s="248">
        <f>IF(AGQ$6=$AEO$5,成绩录入!DD67,0)</f>
        <v>0</v>
      </c>
      <c r="AGR64" s="248">
        <f>IF(AGR$6=$AEO$5,成绩录入!DE67,0)</f>
        <v>0</v>
      </c>
      <c r="AGS64" s="248">
        <f>IF(AGS$6=$AEO$5,成绩录入!DF67,0)</f>
        <v>0</v>
      </c>
      <c r="AGT64" s="248">
        <f>IF(AGT$6=$AEO$5,成绩录入!DG67,0)</f>
        <v>0</v>
      </c>
      <c r="AGU64" s="248">
        <f>IF(AGU$6=$AEO$5,成绩录入!DH67,0)</f>
        <v>0</v>
      </c>
      <c r="AGV64" s="248">
        <f>IF(AGV$6=$AEO$5,成绩录入!DI67,0)</f>
        <v>0</v>
      </c>
      <c r="AGW64" s="248">
        <f>IF(AGW$6=$AEO$5,成绩录入!DJ67,0)</f>
        <v>0</v>
      </c>
      <c r="AGX64" s="248">
        <f>IF(AGX$6=$AEO$5,成绩录入!DK67,0)</f>
        <v>0</v>
      </c>
      <c r="AGY64" s="248">
        <f>IF(AGY$6=$AEO$5,成绩录入!DL67,0)</f>
        <v>0</v>
      </c>
      <c r="AGZ64" s="248">
        <f>IF(AGZ$6=$AEO$5,成绩录入!DM67,0)</f>
        <v>0</v>
      </c>
      <c r="AHA64" s="248">
        <f>IF(AHA$6=$AEO$5,成绩录入!DN67,0)</f>
        <v>0</v>
      </c>
      <c r="AHB64" s="248">
        <f>IF(AHB$6=$AEO$5,成绩录入!DO67,0)</f>
        <v>0</v>
      </c>
      <c r="AHC64" s="248">
        <f>IF(AHC$6=$AEO$5,成绩录入!DP67,0)</f>
        <v>0</v>
      </c>
      <c r="AHD64" s="248">
        <f>IF(AHD$6=$AEO$5,成绩录入!DQ67,0)</f>
        <v>0</v>
      </c>
      <c r="AHE64" s="248">
        <f>IF(AHE$6=$AEO$5,成绩录入!DR67,0)</f>
        <v>0</v>
      </c>
      <c r="AHF64" s="248">
        <f>IF(AHF$6=$AEO$5,成绩录入!DS67,0)</f>
        <v>0</v>
      </c>
      <c r="AHG64" s="248">
        <f>IF(AHG$6=$AEO$5,成绩录入!DT67,0)</f>
        <v>0</v>
      </c>
      <c r="AHH64" s="248">
        <f>IF(AHH$6=$AEO$5,成绩录入!DU67,0)</f>
        <v>0</v>
      </c>
      <c r="AHI64" s="248">
        <f>IF(AHI$6=$AEO$5,成绩录入!DV67,0)</f>
        <v>0</v>
      </c>
      <c r="AHJ64" s="248">
        <f>IF(AHJ$6=$AEO$5,成绩录入!DW67,0)</f>
        <v>0</v>
      </c>
      <c r="AHK64" s="248">
        <f>IF(AHK$6=$AEO$5,成绩录入!DX67,0)</f>
        <v>0</v>
      </c>
      <c r="AHL64" s="248">
        <f>IF(AHL$6=$AEO$5,成绩录入!DY67,0)</f>
        <v>0</v>
      </c>
      <c r="AHM64" s="248">
        <f>IF(AHM$6=$AEO$5,成绩录入!DZ67,0)</f>
        <v>0</v>
      </c>
      <c r="AHN64" s="248">
        <f>IF(AHN$6=$AEO$5,成绩录入!EA67,0)</f>
        <v>0</v>
      </c>
      <c r="AHO64" s="248">
        <f>IF(AHO$6=$AEO$5,成绩录入!EB67,0)</f>
        <v>0</v>
      </c>
      <c r="AHP64" s="248">
        <f>IF(AHP$6=$AEO$5,成绩录入!EC67,0)</f>
        <v>0</v>
      </c>
      <c r="AHQ64" s="248">
        <f>IF(AHQ$6=$AEO$5,成绩录入!ED67,0)</f>
        <v>0</v>
      </c>
      <c r="AHR64" s="248">
        <f>IF(AHR$6=$AEO$5,成绩录入!EE67,0)</f>
        <v>0</v>
      </c>
      <c r="AHS64" s="248">
        <f>IF(AHS$6=$AEO$5,成绩录入!EF67,0)</f>
        <v>0</v>
      </c>
      <c r="AHT64" s="248">
        <f>IF(AHT$6=$AEO$5,成绩录入!EG67,0)</f>
        <v>0</v>
      </c>
      <c r="AHU64" s="248">
        <f>IF(AHU$6=$AEO$5,成绩录入!EH67,0)</f>
        <v>0</v>
      </c>
      <c r="AHV64" s="248">
        <f>IF(AHV$6=$AEO$5,成绩录入!EI67,0)</f>
        <v>0</v>
      </c>
      <c r="AHW64" s="248">
        <f>IF(AHW$6=$AEO$5,成绩录入!EJ67,0)</f>
        <v>0</v>
      </c>
      <c r="AHX64" s="248">
        <f>IF(AHX$6=$AEO$5,成绩录入!EK67,0)</f>
        <v>0</v>
      </c>
      <c r="AHY64" s="248">
        <f>IF(AHY$6=$AEO$5,成绩录入!EL67,0)</f>
        <v>0</v>
      </c>
      <c r="AHZ64" s="248">
        <f>IF(AHZ$6=$AEO$5,成绩录入!EM67,0)</f>
        <v>0</v>
      </c>
      <c r="AIA64" s="248">
        <f>IF(AIA$6=$AEO$5,成绩录入!EN67,0)</f>
        <v>0</v>
      </c>
      <c r="AIB64" s="248">
        <f>IF(AIB$6=$AEO$5,成绩录入!EO67,0)</f>
        <v>0</v>
      </c>
      <c r="AIC64" s="248">
        <f>IF(AIC$6=$AEO$5,成绩录入!EP67,0)</f>
        <v>0</v>
      </c>
      <c r="AID64" s="248">
        <f>IF(AID$6=$AEO$5,成绩录入!EQ67,0)</f>
        <v>0</v>
      </c>
      <c r="AIE64" s="248">
        <f>IF(AIE$6=$AEO$5,成绩录入!ER67,0)</f>
        <v>0</v>
      </c>
      <c r="AIF64" s="248">
        <f>IF(AIF$6=$AEO$5,成绩录入!ES67,0)</f>
        <v>0</v>
      </c>
      <c r="AIG64" s="248">
        <f>IF(AIG$6=$AEO$5,成绩录入!ET67,0)</f>
        <v>0</v>
      </c>
      <c r="AIH64" s="248">
        <f>IF(AIH$6=$AEO$5,成绩录入!EU67,0)</f>
        <v>0</v>
      </c>
      <c r="AII64" s="248">
        <f>IF(AII$6=$AEO$5,成绩录入!EV67,0)</f>
        <v>0</v>
      </c>
      <c r="AIJ64" s="248">
        <f>IF(AIJ$6=$AEO$5,成绩录入!EW67,0)</f>
        <v>0</v>
      </c>
      <c r="AIK64" s="248">
        <f>IF(AIK$6=$AEO$5,成绩录入!EX67,0)</f>
        <v>0</v>
      </c>
      <c r="AIL64" s="218">
        <f t="shared" si="35"/>
        <v>0</v>
      </c>
      <c r="AIN64" s="214" t="str">
        <f>初始录入!A69</f>
        <v/>
      </c>
      <c r="AIO64" s="215">
        <f>初始录入!B69</f>
        <v>0</v>
      </c>
      <c r="AIP64" s="216">
        <f>初始录入!C69</f>
        <v>0</v>
      </c>
      <c r="AIQ64" s="314">
        <f>IF(平时!D62&lt;&gt;"",平时!D62,0)</f>
        <v>0</v>
      </c>
      <c r="AIR64" s="324" t="str">
        <f t="shared" si="89"/>
        <v/>
      </c>
      <c r="AIS64" s="314">
        <f>IF(过程!D62&lt;&gt;"",过程!D62,0)</f>
        <v>0</v>
      </c>
      <c r="AIT64" s="324" t="str">
        <f t="shared" si="90"/>
        <v/>
      </c>
      <c r="AIU64" s="216">
        <f>IF(期末!D62&lt;&gt;"",期末!D62,0)</f>
        <v>0</v>
      </c>
      <c r="AIV64" s="324" t="str">
        <f t="shared" si="91"/>
        <v/>
      </c>
      <c r="AIW64" s="325">
        <f t="shared" si="92"/>
        <v>0</v>
      </c>
      <c r="AIX64" s="314">
        <f>IF(平时!E62&lt;&gt;"",平时!E62,0)</f>
        <v>0</v>
      </c>
      <c r="AIY64" s="324" t="str">
        <f t="shared" si="93"/>
        <v/>
      </c>
      <c r="AIZ64" s="314">
        <f>IF(过程!E62&lt;&gt;"",过程!E62,0)</f>
        <v>0</v>
      </c>
      <c r="AJA64" s="324" t="str">
        <f t="shared" si="94"/>
        <v/>
      </c>
      <c r="AJB64" s="216">
        <f>IF(期末!E62&lt;&gt;"",期末!E62,0)</f>
        <v>0</v>
      </c>
      <c r="AJC64" s="324" t="str">
        <f t="shared" si="95"/>
        <v/>
      </c>
      <c r="AJD64" s="325">
        <f t="shared" si="96"/>
        <v>0</v>
      </c>
      <c r="AJE64" s="314">
        <f>IF(平时!F62&lt;&gt;"",平时!F62,0)</f>
        <v>0</v>
      </c>
      <c r="AJF64" s="324" t="str">
        <f t="shared" si="97"/>
        <v/>
      </c>
      <c r="AJG64" s="314">
        <f>IF(过程!F62&lt;&gt;"",过程!F62,0)</f>
        <v>0</v>
      </c>
      <c r="AJH64" s="324" t="str">
        <f t="shared" si="98"/>
        <v/>
      </c>
      <c r="AJI64" s="216">
        <f>IF(期末!F62&lt;&gt;"",期末!F62,0)</f>
        <v>0</v>
      </c>
      <c r="AJJ64" s="324" t="str">
        <f t="shared" si="99"/>
        <v/>
      </c>
      <c r="AJK64" s="325">
        <f t="shared" si="100"/>
        <v>0</v>
      </c>
      <c r="AJL64" s="314">
        <f>IF(平时!G62&lt;&gt;"",平时!G62,0)</f>
        <v>0</v>
      </c>
      <c r="AJM64" s="324" t="str">
        <f t="shared" si="101"/>
        <v/>
      </c>
      <c r="AJN64" s="314">
        <f>IF(过程!G62&lt;&gt;"",过程!G62,0)</f>
        <v>0</v>
      </c>
      <c r="AJO64" s="324" t="str">
        <f t="shared" si="102"/>
        <v/>
      </c>
      <c r="AJP64" s="216">
        <f>IF(期末!G62&lt;&gt;"",期末!G62,0)</f>
        <v>0</v>
      </c>
      <c r="AJQ64" s="324" t="str">
        <f t="shared" si="103"/>
        <v/>
      </c>
      <c r="AJR64" s="325">
        <f t="shared" si="104"/>
        <v>0</v>
      </c>
      <c r="AJS64" s="314">
        <f>IF(平时!H62&lt;&gt;"",平时!H62,0)</f>
        <v>0</v>
      </c>
      <c r="AJT64" s="324" t="str">
        <f t="shared" si="105"/>
        <v/>
      </c>
      <c r="AJU64" s="314">
        <f>IF(过程!H62&lt;&gt;"",过程!H62,0)</f>
        <v>0</v>
      </c>
      <c r="AJV64" s="324" t="str">
        <f t="shared" si="106"/>
        <v/>
      </c>
      <c r="AJW64" s="216">
        <f>IF(期末!H62&lt;&gt;"",期末!H62,0)</f>
        <v>0</v>
      </c>
      <c r="AJX64" s="324" t="str">
        <f t="shared" si="107"/>
        <v/>
      </c>
      <c r="AJY64" s="326">
        <f t="shared" si="108"/>
        <v>0</v>
      </c>
      <c r="AKA64" s="216" t="str">
        <f>初始录入!A69</f>
        <v/>
      </c>
      <c r="AKB64" s="216">
        <f>初始录入!B69</f>
        <v>0</v>
      </c>
      <c r="AKC64" s="216">
        <f>初始录入!C69</f>
        <v>0</v>
      </c>
      <c r="AKD64" s="327" t="str">
        <f>IF(初始录入!$E69=初始录入!$K$2,达成度!$D77,"")</f>
        <v/>
      </c>
      <c r="AKE64" s="327" t="str">
        <f>IF(初始录入!$E69=初始录入!$K$3,达成度!D77,"")</f>
        <v/>
      </c>
      <c r="AKF64" s="216" t="str">
        <f>IF(初始录入!$E69=初始录入!$K$4,达成度!D77,"")</f>
        <v/>
      </c>
      <c r="AKG64" s="216" t="str">
        <f>IF(初始录入!$E69=初始录入!$K$5,达成度!D77,"")</f>
        <v/>
      </c>
      <c r="AKH64" s="327" t="str">
        <f>IF(初始录入!$E69=初始录入!$K$2,达成度!E77,"")</f>
        <v/>
      </c>
      <c r="AKI64" s="327" t="str">
        <f>IF(初始录入!$E69=初始录入!$K$3,达成度!E77,"")</f>
        <v/>
      </c>
      <c r="AKJ64" s="216" t="str">
        <f>IF(初始录入!$E69=初始录入!$K$4,达成度!E77,"")</f>
        <v/>
      </c>
      <c r="AKK64" s="216" t="str">
        <f>IF(初始录入!$E69=初始录入!$K$5,达成度!E77,"")</f>
        <v/>
      </c>
      <c r="AKL64" s="327" t="str">
        <f>IF(初始录入!$E69=初始录入!$K$2,达成度!F77,"")</f>
        <v/>
      </c>
      <c r="AKM64" s="327" t="str">
        <f>IF(初始录入!$E69=初始录入!$K$3,达成度!F77,"")</f>
        <v/>
      </c>
      <c r="AKN64" s="216" t="str">
        <f>IF(初始录入!$E69=初始录入!$K$4,达成度!F77,"")</f>
        <v/>
      </c>
      <c r="AKO64" s="216" t="str">
        <f>IF(初始录入!$E69=初始录入!$K$5,达成度!F77,"")</f>
        <v/>
      </c>
      <c r="AKP64" s="327" t="str">
        <f>IF(初始录入!$E69=初始录入!$K$2,达成度!H77,"")</f>
        <v/>
      </c>
      <c r="AKQ64" s="327" t="str">
        <f>IF(初始录入!$E69=初始录入!$K$3,达成度!H77,"")</f>
        <v/>
      </c>
      <c r="AKR64" s="216" t="str">
        <f>IF(初始录入!$E69=初始录入!$K$4,达成度!H77,"")</f>
        <v/>
      </c>
      <c r="AKS64" s="216" t="str">
        <f>IF(初始录入!$E69=初始录入!$K$5,达成度!H77,"")</f>
        <v/>
      </c>
      <c r="AKT64" s="327" t="str">
        <f>IF(初始录入!$E69=初始录入!$K$2,达成度!I77,"")</f>
        <v/>
      </c>
      <c r="AKU64" s="327" t="str">
        <f>IF(初始录入!$E69=初始录入!$K$3,达成度!I77,"")</f>
        <v/>
      </c>
      <c r="AKV64" s="216" t="str">
        <f>IF(初始录入!$E69=初始录入!$K$4,达成度!I77,"")</f>
        <v/>
      </c>
      <c r="AKW64" s="216" t="str">
        <f>IF(初始录入!$E69=初始录入!$K$5,达成度!I77,"")</f>
        <v/>
      </c>
      <c r="AKX64" s="327" t="str">
        <f>IF(初始录入!$E69=初始录入!$K$2,达成度!J77,"")</f>
        <v/>
      </c>
      <c r="AKY64" s="327" t="str">
        <f>IF(初始录入!$E69=初始录入!$K$3,达成度!J77,"")</f>
        <v/>
      </c>
      <c r="AKZ64" s="216" t="str">
        <f>IF(初始录入!$E69=初始录入!$K$4,达成度!J77,"")</f>
        <v/>
      </c>
      <c r="ALA64" s="216" t="str">
        <f>IF(初始录入!$E69=初始录入!$K$5,达成度!J77,"")</f>
        <v/>
      </c>
      <c r="ALB64" s="327" t="str">
        <f>IF(初始录入!$E69=初始录入!$K$2,达成度!L77,"")</f>
        <v/>
      </c>
      <c r="ALC64" s="327" t="str">
        <f>IF(初始录入!$E69=初始录入!$K$3,达成度!L77,"")</f>
        <v/>
      </c>
      <c r="ALD64" s="216" t="str">
        <f>IF(初始录入!$E69=初始录入!$K$4,达成度!L77,"")</f>
        <v/>
      </c>
      <c r="ALE64" s="216" t="str">
        <f>IF(初始录入!$E69=初始录入!$K$5,达成度!L77,"")</f>
        <v/>
      </c>
      <c r="ALF64" s="327" t="str">
        <f>IF(初始录入!$E69=初始录入!$K$2,达成度!M77,"")</f>
        <v/>
      </c>
      <c r="ALG64" s="327" t="str">
        <f>IF(初始录入!$E69=初始录入!$K$3,达成度!M77,"")</f>
        <v/>
      </c>
      <c r="ALH64" s="216" t="str">
        <f>IF(初始录入!$E69=初始录入!$K$4,达成度!M77,"")</f>
        <v/>
      </c>
      <c r="ALI64" s="216" t="str">
        <f>IF(初始录入!$E69=初始录入!$K$5,达成度!M77,"")</f>
        <v/>
      </c>
      <c r="ALJ64" s="327" t="str">
        <f>IF(初始录入!$E69=初始录入!$K$2,达成度!N77,"")</f>
        <v/>
      </c>
      <c r="ALK64" s="327" t="str">
        <f>IF(初始录入!$E69=初始录入!$K$3,达成度!N77,"")</f>
        <v/>
      </c>
      <c r="ALL64" s="216" t="str">
        <f>IF(初始录入!$E69=初始录入!$K$4,达成度!N77,"")</f>
        <v/>
      </c>
      <c r="ALM64" s="216" t="str">
        <f>IF(初始录入!$E69=初始录入!$K$5,达成度!N77,"")</f>
        <v/>
      </c>
      <c r="ALN64" s="327" t="str">
        <f>IF(初始录入!$E69=初始录入!$K$2,达成度!P77,"")</f>
        <v/>
      </c>
      <c r="ALO64" s="327" t="str">
        <f>IF(初始录入!$E69=初始录入!$K$3,达成度!P77,"")</f>
        <v/>
      </c>
      <c r="ALP64" s="216" t="str">
        <f>IF(初始录入!$E69=初始录入!$K$4,达成度!P77,"")</f>
        <v/>
      </c>
      <c r="ALQ64" s="216" t="str">
        <f>IF(初始录入!$E69=初始录入!$K$5,达成度!P77,"")</f>
        <v/>
      </c>
      <c r="ALR64" s="327" t="str">
        <f>IF(初始录入!$E69=初始录入!$K$2,达成度!Q77,"")</f>
        <v/>
      </c>
      <c r="ALS64" s="327" t="str">
        <f>IF(初始录入!$E69=初始录入!$K$3,达成度!Q77,"")</f>
        <v/>
      </c>
      <c r="ALT64" s="216" t="str">
        <f>IF(初始录入!$E69=初始录入!$K$4,达成度!Q77,"")</f>
        <v/>
      </c>
      <c r="ALU64" s="216" t="str">
        <f>IF(初始录入!$E69=初始录入!$K$5,达成度!Q77,"")</f>
        <v/>
      </c>
      <c r="ALV64" s="327" t="str">
        <f>IF(初始录入!$E69=初始录入!$K$2,达成度!R77,"")</f>
        <v/>
      </c>
      <c r="ALW64" s="327" t="str">
        <f>IF(初始录入!$E69=初始录入!$K$3,达成度!R77,"")</f>
        <v/>
      </c>
      <c r="ALX64" s="216" t="str">
        <f>IF(初始录入!$E69=初始录入!$K$4,达成度!R77,"")</f>
        <v/>
      </c>
      <c r="ALY64" s="216"/>
      <c r="ALZ64" s="327" t="str">
        <f>IF(初始录入!$E69=初始录入!$K$2,达成度!T77,"")</f>
        <v/>
      </c>
      <c r="AMA64" s="327" t="str">
        <f>IF(初始录入!$E69=初始录入!$K$3,达成度!T77,"")</f>
        <v/>
      </c>
      <c r="AMB64" s="216" t="str">
        <f>IF(初始录入!$E69=初始录入!$K$4,达成度!T77,"")</f>
        <v/>
      </c>
      <c r="AMC64" s="216" t="str">
        <f>IF(初始录入!$E69=初始录入!$K$5,达成度!T77,"")</f>
        <v/>
      </c>
      <c r="AMD64" s="327" t="str">
        <f>IF(初始录入!$E69=初始录入!$K$2,达成度!U77,"")</f>
        <v/>
      </c>
      <c r="AME64" s="327" t="str">
        <f>IF(初始录入!$E69=初始录入!$K$3,达成度!U77,"")</f>
        <v/>
      </c>
      <c r="AMF64" s="216" t="str">
        <f>IF(初始录入!$E69=初始录入!$K$4,达成度!U77,"")</f>
        <v/>
      </c>
      <c r="AMG64" s="216" t="str">
        <f>IF(初始录入!$E69=初始录入!$K$5,达成度!U77,"")</f>
        <v/>
      </c>
      <c r="AMH64" s="327" t="str">
        <f>IF(初始录入!$E69=初始录入!$K$2,达成度!V77,"")</f>
        <v/>
      </c>
      <c r="AMI64" s="327" t="str">
        <f>IF(初始录入!$E69=初始录入!$K$3,达成度!V77,"")</f>
        <v/>
      </c>
      <c r="AMJ64" s="216" t="str">
        <f>IF(初始录入!$E69=初始录入!$K$4,达成度!W77,"")</f>
        <v/>
      </c>
      <c r="AMK64" s="216" t="str">
        <f>IF(初始录入!$E69=初始录入!$K$5,达成度!W77,"")</f>
        <v/>
      </c>
      <c r="AMM64" s="215">
        <f t="shared" si="114"/>
        <v>57</v>
      </c>
      <c r="AMN64" s="222" t="str">
        <f t="shared" si="109"/>
        <v/>
      </c>
      <c r="AMO64" s="325" t="str">
        <f>IF($AMM64&lt;=$H$7,INDEX(达成度!$G$21:$G$170,$AMM64,1),"")</f>
        <v/>
      </c>
      <c r="AMP64" s="325" t="str">
        <f>IF($AMM64&lt;=$H$7,INDEX(达成度!$K$21:$K$170,$AMM64,1),"")</f>
        <v/>
      </c>
      <c r="AMQ64" s="325" t="str">
        <f>IF($AMM64&lt;=$H$7,INDEX(达成度!$O$21:$O$170,$AMM64,1),"")</f>
        <v/>
      </c>
      <c r="AMR64" s="325" t="str">
        <f>IF($AMM64&lt;=$H$7,INDEX(达成度!$S$21:$S$170,$AMM64,1),"")</f>
        <v/>
      </c>
      <c r="AMS64" s="326" t="str">
        <f>IF($AMM64&lt;=$H$7,INDEX(达成度!$W$21:$W$170,$AMM64,1),"")</f>
        <v/>
      </c>
      <c r="AMT64" s="328"/>
      <c r="AMU64" s="336"/>
      <c r="AMV64" s="222" t="str">
        <f t="shared" si="110"/>
        <v/>
      </c>
      <c r="AMW64" s="325" t="str">
        <f>IF($AMM64&lt;=$I$7,INDEX(达成度!$G$21:$G$170,$AMM64+$H$7,1),"")</f>
        <v/>
      </c>
      <c r="AMX64" s="325" t="str">
        <f>IF($AMM64&lt;=$I$7,INDEX(达成度!$K$21:$K$170,$AMM64+$H$7,1),"")</f>
        <v/>
      </c>
      <c r="AMY64" s="325" t="str">
        <f>IF($AMM64&lt;=$I$7,INDEX(达成度!$O$21:$O$170,$AMM64+$H$7,1),"")</f>
        <v/>
      </c>
      <c r="AMZ64" s="325" t="str">
        <f>IF($AMM64&lt;=$I$7,INDEX(达成度!$S$21:$S$170,$AMM64+$H$7,1),"")</f>
        <v/>
      </c>
      <c r="ANA64" s="326" t="str">
        <f>IF($AMM64&lt;=$I$7,INDEX(达成度!$W$21:$W$170,$AMM64+$H$7,1),"")</f>
        <v/>
      </c>
      <c r="ANB64" s="206"/>
      <c r="ANC64" s="215"/>
      <c r="AND64" s="216" t="str">
        <f t="shared" si="111"/>
        <v/>
      </c>
      <c r="ANE64" s="325" t="str">
        <f>IF($AMM64&lt;=$J$7,INDEX(达成度!$G$21:$G$170,$AMM64+$H$7+$I$7,1),"")</f>
        <v/>
      </c>
      <c r="ANF64" s="325" t="str">
        <f>IF($AMM64&lt;=$J$7,INDEX(达成度!$K$21:$K$170,$AMM64+$H$7+$I$7,1),"")</f>
        <v/>
      </c>
      <c r="ANG64" s="325" t="str">
        <f>IF($AMM64&lt;=$J$7,INDEX(达成度!$O$21:$O$170,$AMM64+$H$7+$I$7,1),"")</f>
        <v/>
      </c>
      <c r="ANH64" s="325" t="str">
        <f>IF($AMM64&lt;=$J$7,INDEX(达成度!$S$21:$S$170,$AMM64+$H$7+$I$7,1),"")</f>
        <v/>
      </c>
      <c r="ANI64" s="326" t="str">
        <f>IF($AMM64&lt;=$J$7,INDEX(达成度!$W$21:$W$170,$AMM64+$H$7+$I$7,1),"")</f>
        <v/>
      </c>
      <c r="ANK64" s="215"/>
      <c r="ANL64" s="216" t="str">
        <f t="shared" si="112"/>
        <v/>
      </c>
      <c r="ANM64" s="325" t="str">
        <f>IF($AMM64&lt;=$K$7,INDEX(达成度!$G$21:$G$170,$AMM64+$H$7+$I$7+$J$7,1),"")</f>
        <v/>
      </c>
      <c r="ANN64" s="325" t="str">
        <f>IF($AMM64&lt;=$K$7,INDEX(达成度!$K$21:$K$170,$AMM64+$H$7+$I$7+$J$7,1),"")</f>
        <v/>
      </c>
      <c r="ANO64" s="325" t="str">
        <f>IF($AMM64&lt;=$K$7,INDEX(达成度!$O$21:$O$170,$AMM64+$H$7+$I$7+$J$7,1),"")</f>
        <v/>
      </c>
      <c r="ANP64" s="325" t="str">
        <f>IF($AMM64&lt;=$K$7,INDEX(达成度!$S$21:$S$170,$AMM64+$H$7+$I$7+$J$7,1),"")</f>
        <v/>
      </c>
      <c r="ANQ64" s="326" t="str">
        <f>IF($AMM64&lt;=$K$7,INDEX(达成度!$W$21:$W$170,$AMM64+$H$7+$I$7+$J$7,1),"")</f>
        <v/>
      </c>
    </row>
    <row r="65" ht="18" customHeight="1" spans="1:1024 1025:1057">
      <c r="A65" s="215" t="str">
        <f>初始录入!A70</f>
        <v/>
      </c>
      <c r="B65" s="216" t="str">
        <f>IF(初始录入!B70&lt;&gt;"",初始录入!B70,"")</f>
        <v/>
      </c>
      <c r="C65" s="216" t="str">
        <f>IF(初始录入!C70&lt;&gt;"",初始录入!C70,"")</f>
        <v/>
      </c>
      <c r="D65" s="216" t="str">
        <f>IF(初始录入!D70&lt;&gt;"",初始录入!D70,"")</f>
        <v/>
      </c>
      <c r="E65" s="218" t="str">
        <f>IF(初始录入!E70&lt;&gt;"",初始录入!E70,"")</f>
        <v/>
      </c>
      <c r="G65" s="330"/>
      <c r="H65" s="295">
        <f>IF(初始录入!E70=H$6,1,0)</f>
        <v>0</v>
      </c>
      <c r="I65" s="295">
        <f>IF(初始录入!E70=I$6,1,0)</f>
        <v>0</v>
      </c>
      <c r="J65" s="295">
        <f>IF(初始录入!E70=J$6,1,0)</f>
        <v>0</v>
      </c>
      <c r="K65" s="321">
        <f>IF(初始录入!E70=K$6,1,0)</f>
        <v>0</v>
      </c>
      <c r="L65" s="28"/>
      <c r="M65" s="374" t="s">
        <v>219</v>
      </c>
      <c r="N65" s="375" t="str">
        <f t="shared" ref="N65:U65" si="178">IF(N63&lt;=$N$62,N64,"")</f>
        <v/>
      </c>
      <c r="O65" s="375" t="str">
        <f t="shared" si="178"/>
        <v/>
      </c>
      <c r="P65" s="375" t="str">
        <f t="shared" si="178"/>
        <v/>
      </c>
      <c r="Q65" s="375" t="str">
        <f t="shared" si="178"/>
        <v/>
      </c>
      <c r="R65" s="375" t="str">
        <f t="shared" si="178"/>
        <v/>
      </c>
      <c r="S65" s="375" t="str">
        <f t="shared" si="178"/>
        <v/>
      </c>
      <c r="T65" s="375" t="str">
        <f t="shared" si="178"/>
        <v/>
      </c>
      <c r="U65" s="375" t="str">
        <f t="shared" si="178"/>
        <v/>
      </c>
      <c r="V65" s="375" t="str">
        <f t="shared" ref="V65" si="179">IF(V63&lt;=$N$62,V64,"")</f>
        <v/>
      </c>
      <c r="W65" s="376" t="str">
        <f t="shared" ref="W65" si="180">IF(W63&lt;=$N$62,W64,"")</f>
        <v/>
      </c>
      <c r="X65" s="28"/>
      <c r="Y65" s="294">
        <v>100</v>
      </c>
      <c r="Z65" s="295">
        <f>成绩录入!$F$7</f>
        <v>0</v>
      </c>
      <c r="AA65" s="295">
        <f>成绩录入!F68</f>
        <v>0</v>
      </c>
      <c r="AB65" s="296">
        <f>IF(初始录入!$M$7&lt;&gt;"",IF(成绩录入!$F$7&lt;&gt;"",IF(初始录入!$P$7="次数",AA65/Z65*Y65,成绩录入!F68),0),0)</f>
        <v>0</v>
      </c>
      <c r="AC65" s="297">
        <f t="shared" si="161"/>
        <v>0</v>
      </c>
      <c r="AD65" s="297">
        <f t="shared" si="162"/>
        <v>0</v>
      </c>
      <c r="AE65" s="297">
        <f t="shared" si="163"/>
        <v>0</v>
      </c>
      <c r="AF65" s="297">
        <f t="shared" si="164"/>
        <v>0</v>
      </c>
      <c r="AG65" s="297">
        <f t="shared" si="165"/>
        <v>0</v>
      </c>
      <c r="AH65" s="298">
        <f t="shared" si="37"/>
        <v>0</v>
      </c>
      <c r="AI65" s="28"/>
      <c r="AJ65" s="260">
        <f>成绩录入!I68</f>
        <v>0</v>
      </c>
      <c r="AK65" s="248">
        <f>成绩录入!J68</f>
        <v>0</v>
      </c>
      <c r="AL65" s="248">
        <f>成绩录入!K68</f>
        <v>0</v>
      </c>
      <c r="AM65" s="248">
        <f>成绩录入!L68</f>
        <v>0</v>
      </c>
      <c r="AN65" s="248">
        <f>成绩录入!M68</f>
        <v>0</v>
      </c>
      <c r="AO65" s="298">
        <f t="shared" si="38"/>
        <v>0</v>
      </c>
      <c r="AP65" s="299"/>
      <c r="AQ65" s="260">
        <f>成绩录入!I68</f>
        <v>0</v>
      </c>
      <c r="AR65" s="248">
        <f>成绩录入!J68</f>
        <v>0</v>
      </c>
      <c r="AS65" s="248">
        <f>成绩录入!K68</f>
        <v>0</v>
      </c>
      <c r="AT65" s="248">
        <f>成绩录入!L68</f>
        <v>0</v>
      </c>
      <c r="AU65" s="248">
        <f>成绩录入!M68</f>
        <v>0</v>
      </c>
      <c r="AV65" s="298">
        <f t="shared" si="39"/>
        <v>0</v>
      </c>
      <c r="AW65" s="299"/>
      <c r="AX65" s="260">
        <f>成绩录入!I68</f>
        <v>0</v>
      </c>
      <c r="AY65" s="248">
        <f>成绩录入!J68</f>
        <v>0</v>
      </c>
      <c r="AZ65" s="248">
        <f>成绩录入!K68</f>
        <v>0</v>
      </c>
      <c r="BA65" s="248">
        <f>成绩录入!L68</f>
        <v>0</v>
      </c>
      <c r="BB65" s="248">
        <f>成绩录入!M68</f>
        <v>0</v>
      </c>
      <c r="BC65" s="298">
        <f t="shared" si="40"/>
        <v>0</v>
      </c>
      <c r="BD65" s="299"/>
      <c r="BE65" s="260">
        <f>成绩录入!I68</f>
        <v>0</v>
      </c>
      <c r="BF65" s="248">
        <f>成绩录入!J68</f>
        <v>0</v>
      </c>
      <c r="BG65" s="248">
        <f>成绩录入!K68</f>
        <v>0</v>
      </c>
      <c r="BH65" s="248">
        <f>成绩录入!L68</f>
        <v>0</v>
      </c>
      <c r="BI65" s="248">
        <f>成绩录入!M68</f>
        <v>0</v>
      </c>
      <c r="BJ65" s="298">
        <f t="shared" si="41"/>
        <v>0</v>
      </c>
      <c r="BK65" s="299"/>
      <c r="BL65" s="260">
        <f>成绩录入!I68</f>
        <v>0</v>
      </c>
      <c r="BM65" s="248">
        <f>成绩录入!J68</f>
        <v>0</v>
      </c>
      <c r="BN65" s="248">
        <f>成绩录入!K68</f>
        <v>0</v>
      </c>
      <c r="BO65" s="248">
        <f>成绩录入!L68</f>
        <v>0</v>
      </c>
      <c r="BP65" s="248">
        <f>成绩录入!M68</f>
        <v>0</v>
      </c>
      <c r="BQ65" s="298">
        <f t="shared" si="42"/>
        <v>0</v>
      </c>
      <c r="BR65" s="300"/>
      <c r="BS65" s="260">
        <f>成绩录入!P68</f>
        <v>0</v>
      </c>
      <c r="BT65" s="248">
        <f>成绩录入!Q68</f>
        <v>0</v>
      </c>
      <c r="BU65" s="248">
        <f>成绩录入!R68</f>
        <v>0</v>
      </c>
      <c r="BV65" s="248">
        <f>成绩录入!S68</f>
        <v>0</v>
      </c>
      <c r="BW65" s="248">
        <f>成绩录入!T68</f>
        <v>0</v>
      </c>
      <c r="BX65" s="248">
        <f>成绩录入!U68</f>
        <v>0</v>
      </c>
      <c r="BY65" s="248">
        <f>成绩录入!V68</f>
        <v>0</v>
      </c>
      <c r="BZ65" s="248">
        <f>成绩录入!W68</f>
        <v>0</v>
      </c>
      <c r="CA65" s="248">
        <f>成绩录入!X68</f>
        <v>0</v>
      </c>
      <c r="CB65" s="248">
        <f>成绩录入!Y68</f>
        <v>0</v>
      </c>
      <c r="CC65" s="298">
        <f t="shared" si="43"/>
        <v>0</v>
      </c>
      <c r="CD65" s="299"/>
      <c r="CE65" s="260">
        <f>成绩录入!P68</f>
        <v>0</v>
      </c>
      <c r="CF65" s="248">
        <f>成绩录入!Q68</f>
        <v>0</v>
      </c>
      <c r="CG65" s="248">
        <f>成绩录入!R68</f>
        <v>0</v>
      </c>
      <c r="CH65" s="248">
        <f>成绩录入!S68</f>
        <v>0</v>
      </c>
      <c r="CI65" s="248">
        <f>成绩录入!T68</f>
        <v>0</v>
      </c>
      <c r="CJ65" s="248">
        <f>成绩录入!U68</f>
        <v>0</v>
      </c>
      <c r="CK65" s="248">
        <f>成绩录入!V68</f>
        <v>0</v>
      </c>
      <c r="CL65" s="248">
        <f>成绩录入!W68</f>
        <v>0</v>
      </c>
      <c r="CM65" s="248">
        <f>成绩录入!X68</f>
        <v>0</v>
      </c>
      <c r="CN65" s="248">
        <f>成绩录入!Y68</f>
        <v>0</v>
      </c>
      <c r="CO65" s="298">
        <f t="shared" si="44"/>
        <v>0</v>
      </c>
      <c r="CP65" s="299"/>
      <c r="CQ65" s="260">
        <f>成绩录入!P68</f>
        <v>0</v>
      </c>
      <c r="CR65" s="248">
        <f>成绩录入!Q68</f>
        <v>0</v>
      </c>
      <c r="CS65" s="248">
        <f>成绩录入!R68</f>
        <v>0</v>
      </c>
      <c r="CT65" s="248">
        <f>成绩录入!S68</f>
        <v>0</v>
      </c>
      <c r="CU65" s="248">
        <f>成绩录入!T68</f>
        <v>0</v>
      </c>
      <c r="CV65" s="248">
        <f>成绩录入!U68</f>
        <v>0</v>
      </c>
      <c r="CW65" s="248">
        <f>成绩录入!V68</f>
        <v>0</v>
      </c>
      <c r="CX65" s="248">
        <f>成绩录入!W68</f>
        <v>0</v>
      </c>
      <c r="CY65" s="248">
        <f>成绩录入!X68</f>
        <v>0</v>
      </c>
      <c r="CZ65" s="248">
        <f>成绩录入!Y68</f>
        <v>0</v>
      </c>
      <c r="DA65" s="298">
        <f t="shared" si="45"/>
        <v>0</v>
      </c>
      <c r="DB65" s="299"/>
      <c r="DC65" s="260">
        <f>成绩录入!P68</f>
        <v>0</v>
      </c>
      <c r="DD65" s="248">
        <f>成绩录入!Q68</f>
        <v>0</v>
      </c>
      <c r="DE65" s="248">
        <f>成绩录入!R68</f>
        <v>0</v>
      </c>
      <c r="DF65" s="248">
        <f>成绩录入!S68</f>
        <v>0</v>
      </c>
      <c r="DG65" s="248">
        <f>成绩录入!T68</f>
        <v>0</v>
      </c>
      <c r="DH65" s="248">
        <f>成绩录入!U68</f>
        <v>0</v>
      </c>
      <c r="DI65" s="248">
        <f>成绩录入!V68</f>
        <v>0</v>
      </c>
      <c r="DJ65" s="248">
        <f>成绩录入!W68</f>
        <v>0</v>
      </c>
      <c r="DK65" s="248">
        <f>成绩录入!X68</f>
        <v>0</v>
      </c>
      <c r="DL65" s="248">
        <f>成绩录入!Y68</f>
        <v>0</v>
      </c>
      <c r="DM65" s="298">
        <f t="shared" si="46"/>
        <v>0</v>
      </c>
      <c r="DN65" s="299"/>
      <c r="DO65" s="260">
        <f>成绩录入!P68</f>
        <v>0</v>
      </c>
      <c r="DP65" s="248">
        <f>成绩录入!Q68</f>
        <v>0</v>
      </c>
      <c r="DQ65" s="248">
        <f>成绩录入!R68</f>
        <v>0</v>
      </c>
      <c r="DR65" s="248">
        <f>成绩录入!S68</f>
        <v>0</v>
      </c>
      <c r="DS65" s="248">
        <f>成绩录入!T68</f>
        <v>0</v>
      </c>
      <c r="DT65" s="248">
        <f>成绩录入!U68</f>
        <v>0</v>
      </c>
      <c r="DU65" s="248">
        <f>成绩录入!V68</f>
        <v>0</v>
      </c>
      <c r="DV65" s="248">
        <f>成绩录入!W68</f>
        <v>0</v>
      </c>
      <c r="DW65" s="248">
        <f>成绩录入!X68</f>
        <v>0</v>
      </c>
      <c r="DX65" s="248">
        <f>成绩录入!Y68</f>
        <v>0</v>
      </c>
      <c r="DY65" s="298">
        <f t="shared" si="47"/>
        <v>0</v>
      </c>
      <c r="DZ65" s="299"/>
      <c r="EA65" s="301" t="e">
        <f t="shared" si="48"/>
        <v>#DIV/0!</v>
      </c>
      <c r="EB65" s="297" t="e">
        <f t="shared" si="49"/>
        <v>#DIV/0!</v>
      </c>
      <c r="EC65" s="297" t="e">
        <f t="shared" si="50"/>
        <v>#DIV/0!</v>
      </c>
      <c r="ED65" s="297" t="e">
        <f t="shared" si="51"/>
        <v>#DIV/0!</v>
      </c>
      <c r="EE65" s="297" t="e">
        <f t="shared" si="52"/>
        <v>#DIV/0!</v>
      </c>
      <c r="EF65" s="302" t="e">
        <f t="shared" si="53"/>
        <v>#DIV/0!</v>
      </c>
      <c r="EG65" s="303"/>
      <c r="EH65" s="304">
        <f t="shared" si="54"/>
        <v>0</v>
      </c>
      <c r="EI65" s="296">
        <f>成绩录入!I68</f>
        <v>0</v>
      </c>
      <c r="EJ65" s="296">
        <f>成绩录入!J68</f>
        <v>0</v>
      </c>
      <c r="EK65" s="296">
        <f>成绩录入!K68</f>
        <v>0</v>
      </c>
      <c r="EL65" s="296">
        <f>成绩录入!L68</f>
        <v>0</v>
      </c>
      <c r="EM65" s="296">
        <f>成绩录入!M68</f>
        <v>0</v>
      </c>
      <c r="EN65" s="296">
        <f>成绩录入!P68</f>
        <v>0</v>
      </c>
      <c r="EO65" s="296">
        <f>成绩录入!Q68</f>
        <v>0</v>
      </c>
      <c r="EP65" s="296">
        <f>成绩录入!R68</f>
        <v>0</v>
      </c>
      <c r="EQ65" s="296">
        <f>成绩录入!S68</f>
        <v>0</v>
      </c>
      <c r="ER65" s="296">
        <f>成绩录入!T68</f>
        <v>0</v>
      </c>
      <c r="ES65" s="296">
        <f>成绩录入!U68</f>
        <v>0</v>
      </c>
      <c r="ET65" s="296">
        <f>成绩录入!V68</f>
        <v>0</v>
      </c>
      <c r="EU65" s="296">
        <f>成绩录入!W68</f>
        <v>0</v>
      </c>
      <c r="EV65" s="296">
        <f>成绩录入!X68</f>
        <v>0</v>
      </c>
      <c r="EW65" s="302">
        <f>成绩录入!Y68</f>
        <v>0</v>
      </c>
      <c r="EX65" s="303"/>
      <c r="EY65" s="304" t="str">
        <f t="shared" si="170"/>
        <v/>
      </c>
      <c r="EZ65" s="296" t="str">
        <f t="shared" si="170"/>
        <v/>
      </c>
      <c r="FA65" s="296" t="str">
        <f t="shared" si="170"/>
        <v/>
      </c>
      <c r="FB65" s="296" t="str">
        <f t="shared" si="170"/>
        <v/>
      </c>
      <c r="FC65" s="302">
        <f>成绩录入!AB68</f>
        <v>0</v>
      </c>
      <c r="FD65" s="303"/>
      <c r="FE65" s="304" t="str">
        <f t="shared" si="56"/>
        <v>√</v>
      </c>
      <c r="FF65" s="296" t="str">
        <f t="shared" si="57"/>
        <v>√</v>
      </c>
      <c r="FG65" s="296" t="str">
        <f t="shared" si="58"/>
        <v>√</v>
      </c>
      <c r="FH65" s="296" t="str">
        <f t="shared" si="59"/>
        <v>√</v>
      </c>
      <c r="FI65" s="302" t="str">
        <f t="shared" si="60"/>
        <v>√</v>
      </c>
      <c r="FJ65" s="299"/>
      <c r="FK65" s="260">
        <f>成绩录入!AB68</f>
        <v>0</v>
      </c>
      <c r="FL65" s="248">
        <f>成绩录入!AC68</f>
        <v>0</v>
      </c>
      <c r="FM65" s="248">
        <f>成绩录入!AD68</f>
        <v>0</v>
      </c>
      <c r="FN65" s="248">
        <f>成绩录入!AE68</f>
        <v>0</v>
      </c>
      <c r="FO65" s="248">
        <f>成绩录入!AF68</f>
        <v>0</v>
      </c>
      <c r="FP65" s="248">
        <f>成绩录入!AG68</f>
        <v>0</v>
      </c>
      <c r="FQ65" s="298">
        <f t="shared" si="61"/>
        <v>0</v>
      </c>
      <c r="FR65" s="299"/>
      <c r="FS65" s="260">
        <f>成绩录入!AB68</f>
        <v>0</v>
      </c>
      <c r="FT65" s="248">
        <f>成绩录入!AC68</f>
        <v>0</v>
      </c>
      <c r="FU65" s="248">
        <f>成绩录入!AD68</f>
        <v>0</v>
      </c>
      <c r="FV65" s="248">
        <f>成绩录入!AE68</f>
        <v>0</v>
      </c>
      <c r="FW65" s="248">
        <f>成绩录入!AF68</f>
        <v>0</v>
      </c>
      <c r="FX65" s="333">
        <f>成绩录入!AG68</f>
        <v>0</v>
      </c>
      <c r="FY65" s="298">
        <f t="shared" si="62"/>
        <v>0</v>
      </c>
      <c r="FZ65" s="299"/>
      <c r="GA65" s="260">
        <f>成绩录入!AB68</f>
        <v>0</v>
      </c>
      <c r="GB65" s="248">
        <f>成绩录入!AC68</f>
        <v>0</v>
      </c>
      <c r="GC65" s="248">
        <f>成绩录入!AD68</f>
        <v>0</v>
      </c>
      <c r="GD65" s="248">
        <f>成绩录入!AE68</f>
        <v>0</v>
      </c>
      <c r="GE65" s="248">
        <f>成绩录入!AF68</f>
        <v>0</v>
      </c>
      <c r="GF65" s="248">
        <f>成绩录入!AG68</f>
        <v>0</v>
      </c>
      <c r="GG65" s="298">
        <f t="shared" si="63"/>
        <v>0</v>
      </c>
      <c r="GH65" s="299"/>
      <c r="GI65" s="260">
        <f>成绩录入!AB68</f>
        <v>0</v>
      </c>
      <c r="GJ65" s="248">
        <f>成绩录入!AC68</f>
        <v>0</v>
      </c>
      <c r="GK65" s="248">
        <f>成绩录入!AD68</f>
        <v>0</v>
      </c>
      <c r="GL65" s="248">
        <f>成绩录入!AE68</f>
        <v>0</v>
      </c>
      <c r="GM65" s="248">
        <f>成绩录入!AF68</f>
        <v>0</v>
      </c>
      <c r="GN65" s="248">
        <f>成绩录入!AG68</f>
        <v>0</v>
      </c>
      <c r="GO65" s="298">
        <f t="shared" si="64"/>
        <v>0</v>
      </c>
      <c r="GP65" s="299"/>
      <c r="GQ65" s="260">
        <f>成绩录入!AB68</f>
        <v>0</v>
      </c>
      <c r="GR65" s="248">
        <f>成绩录入!AC68</f>
        <v>0</v>
      </c>
      <c r="GS65" s="248">
        <f>成绩录入!AD68</f>
        <v>0</v>
      </c>
      <c r="GT65" s="248">
        <f>成绩录入!AE68</f>
        <v>0</v>
      </c>
      <c r="GU65" s="248">
        <f>成绩录入!AF68</f>
        <v>0</v>
      </c>
      <c r="GV65" s="248">
        <f>成绩录入!AG68</f>
        <v>0</v>
      </c>
      <c r="GW65" s="298">
        <f t="shared" si="65"/>
        <v>0</v>
      </c>
      <c r="GX65" s="299"/>
      <c r="GY65" s="247">
        <f>成绩录入!AJ68</f>
        <v>0</v>
      </c>
      <c r="GZ65" s="248">
        <f>成绩录入!AK68</f>
        <v>0</v>
      </c>
      <c r="HA65" s="248">
        <f>成绩录入!AL68</f>
        <v>0</v>
      </c>
      <c r="HB65" s="248">
        <f>成绩录入!AM68</f>
        <v>0</v>
      </c>
      <c r="HC65" s="248">
        <f>成绩录入!AN68</f>
        <v>0</v>
      </c>
      <c r="HD65" s="248">
        <f>成绩录入!AO68</f>
        <v>0</v>
      </c>
      <c r="HE65" s="310">
        <f t="shared" si="171"/>
        <v>0</v>
      </c>
      <c r="HF65" s="299"/>
      <c r="HG65" s="247">
        <f>成绩录入!AJ68</f>
        <v>0</v>
      </c>
      <c r="HH65" s="248">
        <f>成绩录入!AK68</f>
        <v>0</v>
      </c>
      <c r="HI65" s="248">
        <f>成绩录入!AL68</f>
        <v>0</v>
      </c>
      <c r="HJ65" s="248">
        <f>成绩录入!AM68</f>
        <v>0</v>
      </c>
      <c r="HK65" s="248">
        <f>成绩录入!AN68</f>
        <v>0</v>
      </c>
      <c r="HL65" s="248">
        <f>成绩录入!AO68</f>
        <v>0</v>
      </c>
      <c r="HM65" s="310">
        <f t="shared" si="172"/>
        <v>0</v>
      </c>
      <c r="HN65" s="299"/>
      <c r="HO65" s="247">
        <f>成绩录入!AJ68</f>
        <v>0</v>
      </c>
      <c r="HP65" s="248">
        <f>成绩录入!AK68</f>
        <v>0</v>
      </c>
      <c r="HQ65" s="248">
        <f>成绩录入!AL68</f>
        <v>0</v>
      </c>
      <c r="HR65" s="248">
        <f>成绩录入!AM68</f>
        <v>0</v>
      </c>
      <c r="HS65" s="248">
        <f>成绩录入!AN68</f>
        <v>0</v>
      </c>
      <c r="HT65" s="248">
        <f>成绩录入!AO68</f>
        <v>0</v>
      </c>
      <c r="HU65" s="310">
        <f t="shared" si="173"/>
        <v>0</v>
      </c>
      <c r="HV65" s="299"/>
      <c r="HW65" s="247">
        <f>成绩录入!AJ68</f>
        <v>0</v>
      </c>
      <c r="HX65" s="248">
        <f>成绩录入!AK68</f>
        <v>0</v>
      </c>
      <c r="HY65" s="248">
        <f>成绩录入!AL68</f>
        <v>0</v>
      </c>
      <c r="HZ65" s="248">
        <f>成绩录入!AM68</f>
        <v>0</v>
      </c>
      <c r="IA65" s="248">
        <f>成绩录入!AN68</f>
        <v>0</v>
      </c>
      <c r="IB65" s="248">
        <f>成绩录入!AO68</f>
        <v>0</v>
      </c>
      <c r="IC65" s="310">
        <f t="shared" si="174"/>
        <v>0</v>
      </c>
      <c r="ID65" s="299"/>
      <c r="IE65" s="247">
        <f>成绩录入!AJ68</f>
        <v>0</v>
      </c>
      <c r="IF65" s="248">
        <f>成绩录入!AK68</f>
        <v>0</v>
      </c>
      <c r="IG65" s="248">
        <f>成绩录入!AL68</f>
        <v>0</v>
      </c>
      <c r="IH65" s="248">
        <f>成绩录入!AM68</f>
        <v>0</v>
      </c>
      <c r="II65" s="248">
        <f>成绩录入!AN68</f>
        <v>0</v>
      </c>
      <c r="IJ65" s="248">
        <f>成绩录入!AO68</f>
        <v>0</v>
      </c>
      <c r="IK65" s="310">
        <f t="shared" si="175"/>
        <v>0</v>
      </c>
      <c r="IL65" s="299"/>
      <c r="IM65" s="313" t="e">
        <f t="shared" si="71"/>
        <v>#DIV/0!</v>
      </c>
      <c r="IN65" s="314" t="e">
        <f t="shared" si="72"/>
        <v>#DIV/0!</v>
      </c>
      <c r="IO65" s="314" t="e">
        <f t="shared" si="73"/>
        <v>#DIV/0!</v>
      </c>
      <c r="IP65" s="314" t="e">
        <f t="shared" si="74"/>
        <v>#DIV/0!</v>
      </c>
      <c r="IQ65" s="314" t="e">
        <f t="shared" si="75"/>
        <v>#DIV/0!</v>
      </c>
      <c r="IR65" s="315" t="e">
        <f t="shared" si="76"/>
        <v>#DIV/0!</v>
      </c>
      <c r="IS65" s="316"/>
      <c r="IT65" s="214">
        <f>成绩录入!AR68</f>
        <v>0</v>
      </c>
      <c r="IU65" s="216">
        <f>成绩录入!AS68</f>
        <v>0</v>
      </c>
      <c r="IV65" s="216">
        <f>成绩录入!AT68</f>
        <v>0</v>
      </c>
      <c r="IW65" s="216">
        <f>成绩录入!AU68</f>
        <v>0</v>
      </c>
      <c r="IX65" s="216">
        <f>成绩录入!AV68</f>
        <v>0</v>
      </c>
      <c r="IY65" s="216">
        <f>成绩录入!AW68</f>
        <v>0</v>
      </c>
      <c r="IZ65" s="298">
        <f t="shared" si="77"/>
        <v>0</v>
      </c>
      <c r="JA65" s="299"/>
      <c r="JB65" s="317">
        <f>成绩录入!AR68</f>
        <v>0</v>
      </c>
      <c r="JC65" s="216">
        <f>成绩录入!AS68</f>
        <v>0</v>
      </c>
      <c r="JD65" s="216">
        <f>成绩录入!AT68</f>
        <v>0</v>
      </c>
      <c r="JE65" s="216">
        <f>成绩录入!AU68</f>
        <v>0</v>
      </c>
      <c r="JF65" s="216">
        <f>成绩录入!AV68</f>
        <v>0</v>
      </c>
      <c r="JG65" s="216">
        <f>成绩录入!AW68</f>
        <v>0</v>
      </c>
      <c r="JH65" s="298">
        <f t="shared" si="78"/>
        <v>0</v>
      </c>
      <c r="JI65" s="299"/>
      <c r="JJ65" s="248">
        <f>成绩录入!AR68</f>
        <v>0</v>
      </c>
      <c r="JK65" s="248">
        <f>成绩录入!AS68</f>
        <v>0</v>
      </c>
      <c r="JL65" s="248">
        <f>成绩录入!AT68</f>
        <v>0</v>
      </c>
      <c r="JM65" s="248">
        <f>成绩录入!AU68</f>
        <v>0</v>
      </c>
      <c r="JN65" s="248">
        <f>成绩录入!AV68</f>
        <v>0</v>
      </c>
      <c r="JO65" s="248">
        <f>成绩录入!AW68</f>
        <v>0</v>
      </c>
      <c r="JP65" s="298">
        <f t="shared" si="79"/>
        <v>0</v>
      </c>
      <c r="JQ65" s="299"/>
      <c r="JR65" s="308">
        <f>成绩录入!AR68</f>
        <v>0</v>
      </c>
      <c r="JS65" s="248">
        <f>成绩录入!AS68</f>
        <v>0</v>
      </c>
      <c r="JT65" s="248">
        <f>成绩录入!AT68</f>
        <v>0</v>
      </c>
      <c r="JU65" s="248">
        <f>成绩录入!AU68</f>
        <v>0</v>
      </c>
      <c r="JV65" s="248">
        <f>成绩录入!AV68</f>
        <v>0</v>
      </c>
      <c r="JW65" s="248">
        <f>成绩录入!AW68</f>
        <v>0</v>
      </c>
      <c r="JX65" s="298">
        <f t="shared" si="80"/>
        <v>0</v>
      </c>
      <c r="JY65" s="299"/>
      <c r="JZ65" s="308">
        <f>成绩录入!AR68</f>
        <v>0</v>
      </c>
      <c r="KA65" s="248">
        <f>成绩录入!AS68</f>
        <v>0</v>
      </c>
      <c r="KB65" s="248">
        <f>成绩录入!AT68</f>
        <v>0</v>
      </c>
      <c r="KC65" s="248">
        <f>成绩录入!AU68</f>
        <v>0</v>
      </c>
      <c r="KD65" s="248">
        <f>成绩录入!AV68</f>
        <v>0</v>
      </c>
      <c r="KE65" s="248">
        <f>成绩录入!AW68</f>
        <v>0</v>
      </c>
      <c r="KF65" s="298">
        <f t="shared" si="81"/>
        <v>0</v>
      </c>
      <c r="KG65" s="299"/>
      <c r="KH65" s="313">
        <f t="shared" si="166"/>
        <v>0</v>
      </c>
      <c r="KI65" s="314">
        <f t="shared" si="82"/>
        <v>0</v>
      </c>
      <c r="KJ65" s="314">
        <f t="shared" si="83"/>
        <v>0</v>
      </c>
      <c r="KK65" s="314">
        <f t="shared" si="84"/>
        <v>0</v>
      </c>
      <c r="KL65" s="314">
        <f t="shared" si="85"/>
        <v>0</v>
      </c>
      <c r="KM65" s="315">
        <f t="shared" si="86"/>
        <v>0</v>
      </c>
      <c r="KN65" s="90"/>
      <c r="KO65" s="294">
        <f>IF(总评!G63&lt;60,1,0)</f>
        <v>0</v>
      </c>
      <c r="KP65" s="295">
        <f t="shared" si="167"/>
        <v>0</v>
      </c>
      <c r="KQ65" s="295">
        <f t="shared" si="168"/>
        <v>0</v>
      </c>
      <c r="KR65" s="321">
        <f t="shared" si="169"/>
        <v>0</v>
      </c>
      <c r="KS65" s="321">
        <f t="shared" si="87"/>
        <v>0</v>
      </c>
      <c r="KT65" s="27"/>
      <c r="KU65" s="27"/>
      <c r="KV65" s="27"/>
      <c r="KW65" s="27"/>
      <c r="KX65" s="27"/>
      <c r="KY65" s="27"/>
      <c r="KZ65" s="27"/>
      <c r="LA65" s="27"/>
      <c r="LB65" s="27"/>
      <c r="LC65" s="27"/>
      <c r="OT65" s="247">
        <f>IF(OT$6=$OS$5,成绩录入!BC68,0)</f>
        <v>0</v>
      </c>
      <c r="OU65" s="248">
        <f>IF(OU$6=$OS$5,成绩录入!BD68,0)</f>
        <v>0</v>
      </c>
      <c r="OV65" s="248">
        <f>IF(OV$6=$OS$5,成绩录入!BE68,0)</f>
        <v>0</v>
      </c>
      <c r="OW65" s="248">
        <f>IF(OW$6=$OS$5,成绩录入!BF68,0)</f>
        <v>0</v>
      </c>
      <c r="OX65" s="248">
        <f>IF(OX$6=$OS$5,成绩录入!BG68,0)</f>
        <v>0</v>
      </c>
      <c r="OY65" s="248">
        <f>IF(OY$6=$OS$5,成绩录入!BH68,0)</f>
        <v>0</v>
      </c>
      <c r="OZ65" s="248">
        <f>IF(OZ$6=$OS$5,成绩录入!BI68,0)</f>
        <v>0</v>
      </c>
      <c r="PA65" s="248">
        <f>IF(PA$6=$OS$5,成绩录入!BJ68,0)</f>
        <v>0</v>
      </c>
      <c r="PB65" s="248">
        <f>IF(PB$6=$OS$5,成绩录入!BK68,0)</f>
        <v>0</v>
      </c>
      <c r="PC65" s="248">
        <f>IF(PC$6=$OS$5,成绩录入!BL68,0)</f>
        <v>0</v>
      </c>
      <c r="PD65" s="248">
        <f>IF(PD$6=$OS$5,成绩录入!BM68,0)</f>
        <v>0</v>
      </c>
      <c r="PE65" s="248">
        <f>IF(PE$6=$OS$5,成绩录入!BN68,0)</f>
        <v>0</v>
      </c>
      <c r="PF65" s="248">
        <f>IF(PF$6=$OS$5,成绩录入!BO68,0)</f>
        <v>0</v>
      </c>
      <c r="PG65" s="248">
        <f>IF(PG$6=$OS$5,成绩录入!BP68,0)</f>
        <v>0</v>
      </c>
      <c r="PH65" s="248">
        <f>IF(PH$6=$OS$5,成绩录入!BQ68,0)</f>
        <v>0</v>
      </c>
      <c r="PI65" s="248">
        <f>IF(PI$6=$OS$5,成绩录入!BR68,0)</f>
        <v>0</v>
      </c>
      <c r="PJ65" s="248">
        <f>IF(PJ$6=$OS$5,成绩录入!BS68,0)</f>
        <v>0</v>
      </c>
      <c r="PK65" s="248">
        <f>IF(PK$6=$OS$5,成绩录入!BT68,0)</f>
        <v>0</v>
      </c>
      <c r="PL65" s="248">
        <f>IF(PL$6=$OS$5,成绩录入!BU68,0)</f>
        <v>0</v>
      </c>
      <c r="PM65" s="248">
        <f>IF(PM$6=$OS$5,成绩录入!BV68,0)</f>
        <v>0</v>
      </c>
      <c r="PN65" s="248">
        <f>IF(PN$6=$OS$5,成绩录入!BW68,0)</f>
        <v>0</v>
      </c>
      <c r="PO65" s="248">
        <f>IF(PO$6=$OS$5,成绩录入!BX68,0)</f>
        <v>0</v>
      </c>
      <c r="PP65" s="248">
        <f>IF(PP$6=$OS$5,成绩录入!BY68,0)</f>
        <v>0</v>
      </c>
      <c r="PQ65" s="248">
        <f>IF(PQ$6=$OS$5,成绩录入!BZ68,0)</f>
        <v>0</v>
      </c>
      <c r="PR65" s="248">
        <f>IF(PR$6=$OS$5,成绩录入!CA68,0)</f>
        <v>0</v>
      </c>
      <c r="PS65" s="248">
        <f>IF(PS$6=$OS$5,成绩录入!CB68,0)</f>
        <v>0</v>
      </c>
      <c r="PT65" s="248">
        <f>IF(PT$6=$OS$5,成绩录入!CC68,0)</f>
        <v>0</v>
      </c>
      <c r="PU65" s="248">
        <f>IF(PU$6=$OS$5,成绩录入!CD68,0)</f>
        <v>0</v>
      </c>
      <c r="PV65" s="248">
        <f>IF(PV$6=$OS$5,成绩录入!CE68,0)</f>
        <v>0</v>
      </c>
      <c r="PW65" s="248">
        <f>IF(PW$6=$OS$5,成绩录入!CF68,0)</f>
        <v>0</v>
      </c>
      <c r="PX65" s="248">
        <f>IF(PX$6=$OS$5,成绩录入!CG68,0)</f>
        <v>0</v>
      </c>
      <c r="PY65" s="248">
        <f>IF(PY$6=$OS$5,成绩录入!CH68,0)</f>
        <v>0</v>
      </c>
      <c r="PZ65" s="248">
        <f>IF(PZ$6=$OS$5,成绩录入!CI68,0)</f>
        <v>0</v>
      </c>
      <c r="QA65" s="248">
        <f>IF(QA$6=$OS$5,成绩录入!CJ68,0)</f>
        <v>0</v>
      </c>
      <c r="QB65" s="248">
        <f>IF(QB$6=$OS$5,成绩录入!CK68,0)</f>
        <v>0</v>
      </c>
      <c r="QC65" s="248">
        <f>IF(QC$6=$OS$5,成绩录入!CL68,0)</f>
        <v>0</v>
      </c>
      <c r="QD65" s="248">
        <f>IF(QD$6=$OS$5,成绩录入!CM68,0)</f>
        <v>0</v>
      </c>
      <c r="QE65" s="248">
        <f>IF(QE$6=$OS$5,成绩录入!CN68,0)</f>
        <v>0</v>
      </c>
      <c r="QF65" s="248">
        <f>IF(QF$6=$OS$5,成绩录入!CO68,0)</f>
        <v>0</v>
      </c>
      <c r="QG65" s="248">
        <f>IF(QG$6=$OS$5,成绩录入!CP68,0)</f>
        <v>0</v>
      </c>
      <c r="QH65" s="248">
        <f>IF(QH$6=$OS$5,成绩录入!CQ68,0)</f>
        <v>0</v>
      </c>
      <c r="QI65" s="248">
        <f>IF(QI$6=$OS$5,成绩录入!CR68,0)</f>
        <v>0</v>
      </c>
      <c r="QJ65" s="248">
        <f>IF(QJ$6=$OS$5,成绩录入!CS68,0)</f>
        <v>0</v>
      </c>
      <c r="QK65" s="248">
        <f>IF(QK$6=$OS$5,成绩录入!CT68,0)</f>
        <v>0</v>
      </c>
      <c r="QL65" s="248">
        <f>IF(QL$6=$OS$5,成绩录入!CU68,0)</f>
        <v>0</v>
      </c>
      <c r="QM65" s="248">
        <f>IF(QM$6=$OS$5,成绩录入!CV68,0)</f>
        <v>0</v>
      </c>
      <c r="QN65" s="248">
        <f>IF(QN$6=$OS$5,成绩录入!CW68,0)</f>
        <v>0</v>
      </c>
      <c r="QO65" s="248">
        <f>IF(QO$6=$OS$5,成绩录入!CX68,0)</f>
        <v>0</v>
      </c>
      <c r="QP65" s="248">
        <f>IF(QP$6=$OS$5,成绩录入!CY68,0)</f>
        <v>0</v>
      </c>
      <c r="QQ65" s="248">
        <f>IF(QQ$6=$OS$5,成绩录入!CZ68,0)</f>
        <v>0</v>
      </c>
      <c r="QR65" s="248">
        <f>IF(QR$6=$OS$5,成绩录入!DA68,0)</f>
        <v>0</v>
      </c>
      <c r="QS65" s="248">
        <f>IF(QS$6=$OS$5,成绩录入!DB68,0)</f>
        <v>0</v>
      </c>
      <c r="QT65" s="248">
        <f>IF(QT$6=$OS$5,成绩录入!DC68,0)</f>
        <v>0</v>
      </c>
      <c r="QU65" s="248">
        <f>IF(QU$6=$OS$5,成绩录入!DD68,0)</f>
        <v>0</v>
      </c>
      <c r="QV65" s="248">
        <f>IF(QV$6=$OS$5,成绩录入!DE68,0)</f>
        <v>0</v>
      </c>
      <c r="QW65" s="248">
        <f>IF(QW$6=$OS$5,成绩录入!DF68,0)</f>
        <v>0</v>
      </c>
      <c r="QX65" s="248">
        <f>IF(QX$6=$OS$5,成绩录入!DG68,0)</f>
        <v>0</v>
      </c>
      <c r="QY65" s="248">
        <f>IF(QY$6=$OS$5,成绩录入!DH68,0)</f>
        <v>0</v>
      </c>
      <c r="QZ65" s="248">
        <f>IF(QZ$6=$OS$5,成绩录入!DI68,0)</f>
        <v>0</v>
      </c>
      <c r="RA65" s="248">
        <f>IF(RA$6=$OS$5,成绩录入!DJ68,0)</f>
        <v>0</v>
      </c>
      <c r="RB65" s="248">
        <f>IF(RB$6=$OS$5,成绩录入!DK68,0)</f>
        <v>0</v>
      </c>
      <c r="RC65" s="248">
        <f>IF(RC$6=$OS$5,成绩录入!DL68,0)</f>
        <v>0</v>
      </c>
      <c r="RD65" s="248">
        <f>IF(RD$6=$OS$5,成绩录入!DM68,0)</f>
        <v>0</v>
      </c>
      <c r="RE65" s="248">
        <f>IF(RE$6=$OS$5,成绩录入!DN68,0)</f>
        <v>0</v>
      </c>
      <c r="RF65" s="248">
        <f>IF(RF$6=$OS$5,成绩录入!DO68,0)</f>
        <v>0</v>
      </c>
      <c r="RG65" s="248">
        <f>IF(RG$6=$OS$5,成绩录入!DP68,0)</f>
        <v>0</v>
      </c>
      <c r="RH65" s="248">
        <f>IF(RH$6=$OS$5,成绩录入!DQ68,0)</f>
        <v>0</v>
      </c>
      <c r="RI65" s="248">
        <f>IF(RI$6=$OS$5,成绩录入!DR68,0)</f>
        <v>0</v>
      </c>
      <c r="RJ65" s="248">
        <f>IF(RJ$6=$OS$5,成绩录入!DS68,0)</f>
        <v>0</v>
      </c>
      <c r="RK65" s="248">
        <f>IF(RK$6=$OS$5,成绩录入!DT68,0)</f>
        <v>0</v>
      </c>
      <c r="RL65" s="248">
        <f>IF(RL$6=$OS$5,成绩录入!DU68,0)</f>
        <v>0</v>
      </c>
      <c r="RM65" s="248">
        <f>IF(RM$6=$OS$5,成绩录入!DV68,0)</f>
        <v>0</v>
      </c>
      <c r="RN65" s="248">
        <f>IF(RN$6=$OS$5,成绩录入!DW68,0)</f>
        <v>0</v>
      </c>
      <c r="RO65" s="248">
        <f>IF(RO$6=$OS$5,成绩录入!DX68,0)</f>
        <v>0</v>
      </c>
      <c r="RP65" s="248">
        <f>IF(RP$6=$OS$5,成绩录入!DY68,0)</f>
        <v>0</v>
      </c>
      <c r="RQ65" s="248">
        <f>IF(RQ$6=$OS$5,成绩录入!DZ68,0)</f>
        <v>0</v>
      </c>
      <c r="RR65" s="248">
        <f>IF(RR$6=$OS$5,成绩录入!EA68,0)</f>
        <v>0</v>
      </c>
      <c r="RS65" s="248">
        <f>IF(RS$6=$OS$5,成绩录入!EB68,0)</f>
        <v>0</v>
      </c>
      <c r="RT65" s="248">
        <f>IF(RT$6=$OS$5,成绩录入!EC68,0)</f>
        <v>0</v>
      </c>
      <c r="RU65" s="248">
        <f>IF(RU$6=$OS$5,成绩录入!ED68,0)</f>
        <v>0</v>
      </c>
      <c r="RV65" s="248">
        <f>IF(RV$6=$OS$5,成绩录入!EE68,0)</f>
        <v>0</v>
      </c>
      <c r="RW65" s="248">
        <f>IF(RW$6=$OS$5,成绩录入!EF68,0)</f>
        <v>0</v>
      </c>
      <c r="RX65" s="248">
        <f>IF(RX$6=$OS$5,成绩录入!EG68,0)</f>
        <v>0</v>
      </c>
      <c r="RY65" s="248">
        <f>IF(RY$6=$OS$5,成绩录入!EH68,0)</f>
        <v>0</v>
      </c>
      <c r="RZ65" s="248">
        <f>IF(RZ$6=$OS$5,成绩录入!EI68,0)</f>
        <v>0</v>
      </c>
      <c r="SA65" s="248">
        <f>IF(SA$6=$OS$5,成绩录入!EJ68,0)</f>
        <v>0</v>
      </c>
      <c r="SB65" s="248">
        <f>IF(SB$6=$OS$5,成绩录入!EK68,0)</f>
        <v>0</v>
      </c>
      <c r="SC65" s="248">
        <f>IF(SC$6=$OS$5,成绩录入!EL68,0)</f>
        <v>0</v>
      </c>
      <c r="SD65" s="248">
        <f>IF(SD$6=$OS$5,成绩录入!EM68,0)</f>
        <v>0</v>
      </c>
      <c r="SE65" s="248">
        <f>IF(SE$6=$OS$5,成绩录入!EN68,0)</f>
        <v>0</v>
      </c>
      <c r="SF65" s="248">
        <f>IF(SF$6=$OS$5,成绩录入!EO68,0)</f>
        <v>0</v>
      </c>
      <c r="SG65" s="248">
        <f>IF(SG$6=$OS$5,成绩录入!EP68,0)</f>
        <v>0</v>
      </c>
      <c r="SH65" s="248">
        <f>IF(SH$6=$OS$5,成绩录入!EQ68,0)</f>
        <v>0</v>
      </c>
      <c r="SI65" s="248">
        <f>IF(SI$6=$OS$5,成绩录入!ER68,0)</f>
        <v>0</v>
      </c>
      <c r="SJ65" s="248">
        <f>IF(SJ$6=$OS$5,成绩录入!ES68,0)</f>
        <v>0</v>
      </c>
      <c r="SK65" s="248">
        <f>IF(SK$6=$OS$5,成绩录入!ET68,0)</f>
        <v>0</v>
      </c>
      <c r="SL65" s="248">
        <f>IF(SL$6=$OS$5,成绩录入!EU68,0)</f>
        <v>0</v>
      </c>
      <c r="SM65" s="248">
        <f>IF(SM$6=$OS$5,成绩录入!EV68,0)</f>
        <v>0</v>
      </c>
      <c r="SN65" s="248">
        <f>IF(SN$6=$OS$5,成绩录入!EW68,0)</f>
        <v>0</v>
      </c>
      <c r="SO65" s="248">
        <f>IF(SO$6=$OS$5,成绩录入!EX68,0)</f>
        <v>0</v>
      </c>
      <c r="SP65" s="218">
        <f t="shared" si="88"/>
        <v>0</v>
      </c>
      <c r="SQ65" s="166"/>
      <c r="SR65" s="166"/>
      <c r="SS65" s="247">
        <f>IF(SS$6=$SR$5,成绩录入!BC68,0)</f>
        <v>0</v>
      </c>
      <c r="ST65" s="248">
        <f>IF(ST$6=$SR$5,成绩录入!BD68,0)</f>
        <v>0</v>
      </c>
      <c r="SU65" s="248">
        <f>IF(SU$6=$SR$5,成绩录入!BE68,0)</f>
        <v>0</v>
      </c>
      <c r="SV65" s="248">
        <f>IF(SV$6=$SR$5,成绩录入!BF68,0)</f>
        <v>0</v>
      </c>
      <c r="SW65" s="248">
        <f>IF(SW$6=$SR$5,成绩录入!BG68,0)</f>
        <v>0</v>
      </c>
      <c r="SX65" s="248">
        <f>IF(SX$6=$SR$5,成绩录入!BH68,0)</f>
        <v>0</v>
      </c>
      <c r="SY65" s="248">
        <f>IF(SY$6=$SR$5,成绩录入!BI68,0)</f>
        <v>0</v>
      </c>
      <c r="SZ65" s="248">
        <f>IF(SZ$6=$SR$5,成绩录入!BJ68,0)</f>
        <v>0</v>
      </c>
      <c r="TA65" s="248">
        <f>IF(TA$6=$SR$5,成绩录入!BK68,0)</f>
        <v>0</v>
      </c>
      <c r="TB65" s="248">
        <f>IF(TB$6=$SR$5,成绩录入!BL68,0)</f>
        <v>0</v>
      </c>
      <c r="TC65" s="248">
        <f>IF(TC$6=$SR$5,成绩录入!BM68,0)</f>
        <v>0</v>
      </c>
      <c r="TD65" s="248">
        <f>IF(TD$6=$SR$5,成绩录入!BN68,0)</f>
        <v>0</v>
      </c>
      <c r="TE65" s="248">
        <f>IF(TE$6=$SR$5,成绩录入!BO68,0)</f>
        <v>0</v>
      </c>
      <c r="TF65" s="248">
        <f>IF(TF$6=$SR$5,成绩录入!BP68,0)</f>
        <v>0</v>
      </c>
      <c r="TG65" s="248">
        <f>IF(TG$6=$SR$5,成绩录入!BQ68,0)</f>
        <v>0</v>
      </c>
      <c r="TH65" s="248">
        <f>IF(TH$6=$SR$5,成绩录入!BR68,0)</f>
        <v>0</v>
      </c>
      <c r="TI65" s="248">
        <f>IF(TI$6=$SR$5,成绩录入!BS68,0)</f>
        <v>0</v>
      </c>
      <c r="TJ65" s="248">
        <f>IF(TJ$6=$SR$5,成绩录入!BT68,0)</f>
        <v>0</v>
      </c>
      <c r="TK65" s="248">
        <f>IF(TK$6=$SR$5,成绩录入!BU68,0)</f>
        <v>0</v>
      </c>
      <c r="TL65" s="248">
        <f>IF(TL$6=$SR$5,成绩录入!BV68,0)</f>
        <v>0</v>
      </c>
      <c r="TM65" s="248">
        <f>IF(TM$6=$SR$5,成绩录入!BW68,0)</f>
        <v>0</v>
      </c>
      <c r="TN65" s="248">
        <f>IF(TN$6=$SR$5,成绩录入!BX68,0)</f>
        <v>0</v>
      </c>
      <c r="TO65" s="248">
        <f>IF(TO$6=$SR$5,成绩录入!BY68,0)</f>
        <v>0</v>
      </c>
      <c r="TP65" s="248">
        <f>IF(TP$6=$SR$5,成绩录入!BZ68,0)</f>
        <v>0</v>
      </c>
      <c r="TQ65" s="248">
        <f>IF(TQ$6=$SR$5,成绩录入!CA68,0)</f>
        <v>0</v>
      </c>
      <c r="TR65" s="248">
        <f>IF(TR$6=$SR$5,成绩录入!CB68,0)</f>
        <v>0</v>
      </c>
      <c r="TS65" s="248">
        <f>IF(TS$6=$SR$5,成绩录入!CC68,0)</f>
        <v>0</v>
      </c>
      <c r="TT65" s="248">
        <f>IF(TT$6=$SR$5,成绩录入!CD68,0)</f>
        <v>0</v>
      </c>
      <c r="TU65" s="248">
        <f>IF(TU$6=$SR$5,成绩录入!CE68,0)</f>
        <v>0</v>
      </c>
      <c r="TV65" s="248">
        <f>IF(TV$6=$SR$5,成绩录入!CF68,0)</f>
        <v>0</v>
      </c>
      <c r="TW65" s="248">
        <f>IF(TW$6=$SR$5,成绩录入!CG68,0)</f>
        <v>0</v>
      </c>
      <c r="TX65" s="248">
        <f>IF(TX$6=$SR$5,成绩录入!CH68,0)</f>
        <v>0</v>
      </c>
      <c r="TY65" s="248">
        <f>IF(TY$6=$SR$5,成绩录入!CI68,0)</f>
        <v>0</v>
      </c>
      <c r="TZ65" s="248">
        <f>IF(TZ$6=$SR$5,成绩录入!CJ68,0)</f>
        <v>0</v>
      </c>
      <c r="UA65" s="248">
        <f>IF(UA$6=$SR$5,成绩录入!CK68,0)</f>
        <v>0</v>
      </c>
      <c r="UB65" s="248">
        <f>IF(UB$6=$SR$5,成绩录入!CL68,0)</f>
        <v>0</v>
      </c>
      <c r="UC65" s="248">
        <f>IF(UC$6=$SR$5,成绩录入!CM68,0)</f>
        <v>0</v>
      </c>
      <c r="UD65" s="248">
        <f>IF(UD$6=$SR$5,成绩录入!CN68,0)</f>
        <v>0</v>
      </c>
      <c r="UE65" s="248">
        <f>IF(UE$6=$SR$5,成绩录入!CO68,0)</f>
        <v>0</v>
      </c>
      <c r="UF65" s="248">
        <f>IF(UF$6=$SR$5,成绩录入!CP68,0)</f>
        <v>0</v>
      </c>
      <c r="UG65" s="248">
        <f>IF(UG$6=$SR$5,成绩录入!CQ68,0)</f>
        <v>0</v>
      </c>
      <c r="UH65" s="248">
        <f>IF(UH$6=$SR$5,成绩录入!CR68,0)</f>
        <v>0</v>
      </c>
      <c r="UI65" s="248">
        <f>IF(UI$6=$SR$5,成绩录入!CS68,0)</f>
        <v>0</v>
      </c>
      <c r="UJ65" s="248">
        <f>IF(UJ$6=$SR$5,成绩录入!CT68,0)</f>
        <v>0</v>
      </c>
      <c r="UK65" s="248">
        <f>IF(UK$6=$SR$5,成绩录入!CU68,0)</f>
        <v>0</v>
      </c>
      <c r="UL65" s="248">
        <f>IF(UL$6=$SR$5,成绩录入!CV68,0)</f>
        <v>0</v>
      </c>
      <c r="UM65" s="248">
        <f>IF(UM$6=$SR$5,成绩录入!CW68,0)</f>
        <v>0</v>
      </c>
      <c r="UN65" s="248">
        <f>IF(UN$6=$SR$5,成绩录入!CX68,0)</f>
        <v>0</v>
      </c>
      <c r="UO65" s="248">
        <f>IF(UO$6=$SR$5,成绩录入!CY68,0)</f>
        <v>0</v>
      </c>
      <c r="UP65" s="248">
        <f>IF(UP$6=$SR$5,成绩录入!CZ68,0)</f>
        <v>0</v>
      </c>
      <c r="UQ65" s="248">
        <f>IF(UQ$6=$SR$5,成绩录入!DA68,0)</f>
        <v>0</v>
      </c>
      <c r="UR65" s="248">
        <f>IF(UR$6=$SR$5,成绩录入!DB68,0)</f>
        <v>0</v>
      </c>
      <c r="US65" s="248">
        <f>IF(US$6=$SR$5,成绩录入!DC68,0)</f>
        <v>0</v>
      </c>
      <c r="UT65" s="248">
        <f>IF(UT$6=$SR$5,成绩录入!DD68,0)</f>
        <v>0</v>
      </c>
      <c r="UU65" s="248">
        <f>IF(UU$6=$SR$5,成绩录入!DE68,0)</f>
        <v>0</v>
      </c>
      <c r="UV65" s="248">
        <f>IF(UV$6=$SR$5,成绩录入!DF68,0)</f>
        <v>0</v>
      </c>
      <c r="UW65" s="248">
        <f>IF(UW$6=$SR$5,成绩录入!DG68,0)</f>
        <v>0</v>
      </c>
      <c r="UX65" s="248">
        <f>IF(UX$6=$SR$5,成绩录入!DH68,0)</f>
        <v>0</v>
      </c>
      <c r="UY65" s="248">
        <f>IF(UY$6=$SR$5,成绩录入!DI68,0)</f>
        <v>0</v>
      </c>
      <c r="UZ65" s="248">
        <f>IF(UZ$6=$SR$5,成绩录入!DJ68,0)</f>
        <v>0</v>
      </c>
      <c r="VA65" s="248">
        <f>IF(VA$6=$SR$5,成绩录入!DK68,0)</f>
        <v>0</v>
      </c>
      <c r="VB65" s="248">
        <f>IF(VB$6=$SR$5,成绩录入!DL68,0)</f>
        <v>0</v>
      </c>
      <c r="VC65" s="248">
        <f>IF(VC$6=$SR$5,成绩录入!DM68,0)</f>
        <v>0</v>
      </c>
      <c r="VD65" s="248">
        <f>IF(VD$6=$SR$5,成绩录入!DN68,0)</f>
        <v>0</v>
      </c>
      <c r="VE65" s="248">
        <f>IF(VE$6=$SR$5,成绩录入!DO68,0)</f>
        <v>0</v>
      </c>
      <c r="VF65" s="248">
        <f>IF(VF$6=$SR$5,成绩录入!DP68,0)</f>
        <v>0</v>
      </c>
      <c r="VG65" s="248">
        <f>IF(VG$6=$SR$5,成绩录入!DQ68,0)</f>
        <v>0</v>
      </c>
      <c r="VH65" s="248">
        <f>IF(VH$6=$SR$5,成绩录入!DR68,0)</f>
        <v>0</v>
      </c>
      <c r="VI65" s="248">
        <f>IF(VI$6=$SR$5,成绩录入!DS68,0)</f>
        <v>0</v>
      </c>
      <c r="VJ65" s="248">
        <f>IF(VJ$6=$SR$5,成绩录入!DT68,0)</f>
        <v>0</v>
      </c>
      <c r="VK65" s="248">
        <f>IF(VK$6=$SR$5,成绩录入!DU68,0)</f>
        <v>0</v>
      </c>
      <c r="VL65" s="248">
        <f>IF(VL$6=$SR$5,成绩录入!DV68,0)</f>
        <v>0</v>
      </c>
      <c r="VM65" s="248">
        <f>IF(VM$6=$SR$5,成绩录入!DW68,0)</f>
        <v>0</v>
      </c>
      <c r="VN65" s="248">
        <f>IF(VN$6=$SR$5,成绩录入!DX68,0)</f>
        <v>0</v>
      </c>
      <c r="VO65" s="248">
        <f>IF(VO$6=$SR$5,成绩录入!DY68,0)</f>
        <v>0</v>
      </c>
      <c r="VP65" s="248">
        <f>IF(VP$6=$SR$5,成绩录入!DZ68,0)</f>
        <v>0</v>
      </c>
      <c r="VQ65" s="248">
        <f>IF(VQ$6=$SR$5,成绩录入!EA68,0)</f>
        <v>0</v>
      </c>
      <c r="VR65" s="248">
        <f>IF(VR$6=$SR$5,成绩录入!EB68,0)</f>
        <v>0</v>
      </c>
      <c r="VS65" s="248">
        <f>IF(VS$6=$SR$5,成绩录入!EC68,0)</f>
        <v>0</v>
      </c>
      <c r="VT65" s="248">
        <f>IF(VT$6=$SR$5,成绩录入!ED68,0)</f>
        <v>0</v>
      </c>
      <c r="VU65" s="248">
        <f>IF(VU$6=$SR$5,成绩录入!EE68,0)</f>
        <v>0</v>
      </c>
      <c r="VV65" s="248">
        <f>IF(VV$6=$SR$5,成绩录入!EF68,0)</f>
        <v>0</v>
      </c>
      <c r="VW65" s="248">
        <f>IF(VW$6=$SR$5,成绩录入!EG68,0)</f>
        <v>0</v>
      </c>
      <c r="VX65" s="248">
        <f>IF(VX$6=$SR$5,成绩录入!EH68,0)</f>
        <v>0</v>
      </c>
      <c r="VY65" s="248">
        <f>IF(VY$6=$SR$5,成绩录入!EI68,0)</f>
        <v>0</v>
      </c>
      <c r="VZ65" s="248">
        <f>IF(VZ$6=$SR$5,成绩录入!EJ68,0)</f>
        <v>0</v>
      </c>
      <c r="WA65" s="248">
        <f>IF(WA$6=$SR$5,成绩录入!EK68,0)</f>
        <v>0</v>
      </c>
      <c r="WB65" s="248">
        <f>IF(WB$6=$SR$5,成绩录入!EL68,0)</f>
        <v>0</v>
      </c>
      <c r="WC65" s="248">
        <f>IF(WC$6=$SR$5,成绩录入!EM68,0)</f>
        <v>0</v>
      </c>
      <c r="WD65" s="248">
        <f>IF(WD$6=$SR$5,成绩录入!EN68,0)</f>
        <v>0</v>
      </c>
      <c r="WE65" s="248">
        <f>IF(WE$6=$SR$5,成绩录入!EO68,0)</f>
        <v>0</v>
      </c>
      <c r="WF65" s="248">
        <f>IF(WF$6=$SR$5,成绩录入!EP68,0)</f>
        <v>0</v>
      </c>
      <c r="WG65" s="248">
        <f>IF(WG$6=$SR$5,成绩录入!EQ68,0)</f>
        <v>0</v>
      </c>
      <c r="WH65" s="248">
        <f>IF(WH$6=$SR$5,成绩录入!ER68,0)</f>
        <v>0</v>
      </c>
      <c r="WI65" s="248">
        <f>IF(WI$6=$SR$5,成绩录入!ES68,0)</f>
        <v>0</v>
      </c>
      <c r="WJ65" s="248">
        <f>IF(WJ$6=$SR$5,成绩录入!ET68,0)</f>
        <v>0</v>
      </c>
      <c r="WK65" s="248">
        <f>IF(WK$6=$SR$5,成绩录入!EU68,0)</f>
        <v>0</v>
      </c>
      <c r="WL65" s="248">
        <f>IF(WL$6=$SR$5,成绩录入!EV68,0)</f>
        <v>0</v>
      </c>
      <c r="WM65" s="248">
        <f>IF(WM$6=$SR$5,成绩录入!EW68,0)</f>
        <v>0</v>
      </c>
      <c r="WN65" s="248">
        <f>IF(WN$6=$SR$5,成绩录入!EX68,0)</f>
        <v>0</v>
      </c>
      <c r="WO65" s="218">
        <f t="shared" si="32"/>
        <v>0</v>
      </c>
      <c r="WP65" s="166"/>
      <c r="WQ65" s="166"/>
      <c r="WR65" s="247">
        <f>IF(WR$6=$WQ$5,成绩录入!BC68,0)</f>
        <v>0</v>
      </c>
      <c r="WS65" s="248">
        <f>IF(WS$6=$WQ$5,成绩录入!BD68,0)</f>
        <v>0</v>
      </c>
      <c r="WT65" s="248">
        <f>IF(WT$6=$WQ$5,成绩录入!BE68,0)</f>
        <v>0</v>
      </c>
      <c r="WU65" s="248">
        <f>IF(WU$6=$WQ$5,成绩录入!BF68,0)</f>
        <v>0</v>
      </c>
      <c r="WV65" s="248">
        <f>IF(WV$6=$WQ$5,成绩录入!BG68,0)</f>
        <v>0</v>
      </c>
      <c r="WW65" s="248">
        <f>IF(WW$6=$WQ$5,成绩录入!BH68,0)</f>
        <v>0</v>
      </c>
      <c r="WX65" s="248">
        <f>IF(WX$6=$WQ$5,成绩录入!BI68,0)</f>
        <v>0</v>
      </c>
      <c r="WY65" s="248">
        <f>IF(WY$6=$WQ$5,成绩录入!BJ68,0)</f>
        <v>0</v>
      </c>
      <c r="WZ65" s="248">
        <f>IF(WZ$6=$WQ$5,成绩录入!BK68,0)</f>
        <v>0</v>
      </c>
      <c r="XA65" s="248">
        <f>IF(XA$6=$WQ$5,成绩录入!BL68,0)</f>
        <v>0</v>
      </c>
      <c r="XB65" s="248">
        <f>IF(XB$6=$WQ$5,成绩录入!BM68,0)</f>
        <v>0</v>
      </c>
      <c r="XC65" s="248">
        <f>IF(XC$6=$WQ$5,成绩录入!BN68,0)</f>
        <v>0</v>
      </c>
      <c r="XD65" s="248">
        <f>IF(XD$6=$WQ$5,成绩录入!BO68,0)</f>
        <v>0</v>
      </c>
      <c r="XE65" s="248">
        <f>IF(XE$6=$WQ$5,成绩录入!BP68,0)</f>
        <v>0</v>
      </c>
      <c r="XF65" s="248">
        <f>IF(XF$6=$WQ$5,成绩录入!BQ68,0)</f>
        <v>0</v>
      </c>
      <c r="XG65" s="248">
        <f>IF(XG$6=$WQ$5,成绩录入!BR68,0)</f>
        <v>0</v>
      </c>
      <c r="XH65" s="248">
        <f>IF(XH$6=$WQ$5,成绩录入!BS68,0)</f>
        <v>0</v>
      </c>
      <c r="XI65" s="248">
        <f>IF(XI$6=$WQ$5,成绩录入!BT68,0)</f>
        <v>0</v>
      </c>
      <c r="XJ65" s="248">
        <f>IF(XJ$6=$WQ$5,成绩录入!BU68,0)</f>
        <v>0</v>
      </c>
      <c r="XK65" s="248">
        <f>IF(XK$6=$WQ$5,成绩录入!BV68,0)</f>
        <v>0</v>
      </c>
      <c r="XL65" s="248">
        <f>IF(XL$6=$WQ$5,成绩录入!BW68,0)</f>
        <v>0</v>
      </c>
      <c r="XM65" s="248">
        <f>IF(XM$6=$WQ$5,成绩录入!BX68,0)</f>
        <v>0</v>
      </c>
      <c r="XN65" s="248">
        <f>IF(XN$6=$WQ$5,成绩录入!BY68,0)</f>
        <v>0</v>
      </c>
      <c r="XO65" s="248">
        <f>IF(XO$6=$WQ$5,成绩录入!BZ68,0)</f>
        <v>0</v>
      </c>
      <c r="XP65" s="248">
        <f>IF(XP$6=$WQ$5,成绩录入!CA68,0)</f>
        <v>0</v>
      </c>
      <c r="XQ65" s="248">
        <f>IF(XQ$6=$WQ$5,成绩录入!CB68,0)</f>
        <v>0</v>
      </c>
      <c r="XR65" s="248">
        <f>IF(XR$6=$WQ$5,成绩录入!CC68,0)</f>
        <v>0</v>
      </c>
      <c r="XS65" s="248">
        <f>IF(XS$6=$WQ$5,成绩录入!CD68,0)</f>
        <v>0</v>
      </c>
      <c r="XT65" s="248">
        <f>IF(XT$6=$WQ$5,成绩录入!CE68,0)</f>
        <v>0</v>
      </c>
      <c r="XU65" s="248">
        <f>IF(XU$6=$WQ$5,成绩录入!CF68,0)</f>
        <v>0</v>
      </c>
      <c r="XV65" s="248">
        <f>IF(XV$6=$WQ$5,成绩录入!CG68,0)</f>
        <v>0</v>
      </c>
      <c r="XW65" s="248">
        <f>IF(XW$6=$WQ$5,成绩录入!CH68,0)</f>
        <v>0</v>
      </c>
      <c r="XX65" s="248">
        <f>IF(XX$6=$WQ$5,成绩录入!CI68,0)</f>
        <v>0</v>
      </c>
      <c r="XY65" s="248">
        <f>IF(XY$6=$WQ$5,成绩录入!CJ68,0)</f>
        <v>0</v>
      </c>
      <c r="XZ65" s="248">
        <f>IF(XZ$6=$WQ$5,成绩录入!CK68,0)</f>
        <v>0</v>
      </c>
      <c r="YA65" s="248">
        <f>IF(YA$6=$WQ$5,成绩录入!CL68,0)</f>
        <v>0</v>
      </c>
      <c r="YB65" s="248">
        <f>IF(YB$6=$WQ$5,成绩录入!CM68,0)</f>
        <v>0</v>
      </c>
      <c r="YC65" s="248">
        <f>IF(YC$6=$WQ$5,成绩录入!CN68,0)</f>
        <v>0</v>
      </c>
      <c r="YD65" s="248">
        <f>IF(YD$6=$WQ$5,成绩录入!CO68,0)</f>
        <v>0</v>
      </c>
      <c r="YE65" s="248">
        <f>IF(YE$6=$WQ$5,成绩录入!CP68,0)</f>
        <v>0</v>
      </c>
      <c r="YF65" s="248">
        <f>IF(YF$6=$WQ$5,成绩录入!CQ68,0)</f>
        <v>0</v>
      </c>
      <c r="YG65" s="248">
        <f>IF(YG$6=$WQ$5,成绩录入!CR68,0)</f>
        <v>0</v>
      </c>
      <c r="YH65" s="248">
        <f>IF(YH$6=$WQ$5,成绩录入!CS68,0)</f>
        <v>0</v>
      </c>
      <c r="YI65" s="248">
        <f>IF(YI$6=$WQ$5,成绩录入!CT68,0)</f>
        <v>0</v>
      </c>
      <c r="YJ65" s="248">
        <f>IF(YJ$6=$WQ$5,成绩录入!CU68,0)</f>
        <v>0</v>
      </c>
      <c r="YK65" s="248">
        <f>IF(YK$6=$WQ$5,成绩录入!CV68,0)</f>
        <v>0</v>
      </c>
      <c r="YL65" s="248">
        <f>IF(YL$6=$WQ$5,成绩录入!CW68,0)</f>
        <v>0</v>
      </c>
      <c r="YM65" s="248">
        <f>IF(YM$6=$WQ$5,成绩录入!CX68,0)</f>
        <v>0</v>
      </c>
      <c r="YN65" s="248">
        <f>IF(YN$6=$WQ$5,成绩录入!CY68,0)</f>
        <v>0</v>
      </c>
      <c r="YO65" s="248">
        <f>IF(YO$6=$WQ$5,成绩录入!CZ68,0)</f>
        <v>0</v>
      </c>
      <c r="YP65" s="248">
        <f>IF(YP$6=$WQ$5,成绩录入!DA68,0)</f>
        <v>0</v>
      </c>
      <c r="YQ65" s="248">
        <f>IF(YQ$6=$WQ$5,成绩录入!DB68,0)</f>
        <v>0</v>
      </c>
      <c r="YR65" s="248">
        <f>IF(YR$6=$WQ$5,成绩录入!DC68,0)</f>
        <v>0</v>
      </c>
      <c r="YS65" s="248">
        <f>IF(YS$6=$WQ$5,成绩录入!DD68,0)</f>
        <v>0</v>
      </c>
      <c r="YT65" s="248">
        <f>IF(YT$6=$WQ$5,成绩录入!DE68,0)</f>
        <v>0</v>
      </c>
      <c r="YU65" s="248">
        <f>IF(YU$6=$WQ$5,成绩录入!DF68,0)</f>
        <v>0</v>
      </c>
      <c r="YV65" s="248">
        <f>IF(YV$6=$WQ$5,成绩录入!DG68,0)</f>
        <v>0</v>
      </c>
      <c r="YW65" s="248">
        <f>IF(YW$6=$WQ$5,成绩录入!DH68,0)</f>
        <v>0</v>
      </c>
      <c r="YX65" s="248">
        <f>IF(YX$6=$WQ$5,成绩录入!DI68,0)</f>
        <v>0</v>
      </c>
      <c r="YY65" s="248">
        <f>IF(YY$6=$WQ$5,成绩录入!DJ68,0)</f>
        <v>0</v>
      </c>
      <c r="YZ65" s="248">
        <f>IF(YZ$6=$WQ$5,成绩录入!DK68,0)</f>
        <v>0</v>
      </c>
      <c r="ZA65" s="248">
        <f>IF(ZA$6=$WQ$5,成绩录入!DL68,0)</f>
        <v>0</v>
      </c>
      <c r="ZB65" s="248">
        <f>IF(ZB$6=$WQ$5,成绩录入!DM68,0)</f>
        <v>0</v>
      </c>
      <c r="ZC65" s="248">
        <f>IF(ZC$6=$WQ$5,成绩录入!DN68,0)</f>
        <v>0</v>
      </c>
      <c r="ZD65" s="248">
        <f>IF(ZD$6=$WQ$5,成绩录入!DO68,0)</f>
        <v>0</v>
      </c>
      <c r="ZE65" s="248">
        <f>IF(ZE$6=$WQ$5,成绩录入!DP68,0)</f>
        <v>0</v>
      </c>
      <c r="ZF65" s="248">
        <f>IF(ZF$6=$WQ$5,成绩录入!DQ68,0)</f>
        <v>0</v>
      </c>
      <c r="ZG65" s="248">
        <f>IF(ZG$6=$WQ$5,成绩录入!DR68,0)</f>
        <v>0</v>
      </c>
      <c r="ZH65" s="248">
        <f>IF(ZH$6=$WQ$5,成绩录入!DS68,0)</f>
        <v>0</v>
      </c>
      <c r="ZI65" s="248">
        <f>IF(ZI$6=$WQ$5,成绩录入!DT68,0)</f>
        <v>0</v>
      </c>
      <c r="ZJ65" s="248">
        <f>IF(ZJ$6=$WQ$5,成绩录入!DU68,0)</f>
        <v>0</v>
      </c>
      <c r="ZK65" s="248">
        <f>IF(ZK$6=$WQ$5,成绩录入!DV68,0)</f>
        <v>0</v>
      </c>
      <c r="ZL65" s="248">
        <f>IF(ZL$6=$WQ$5,成绩录入!DW68,0)</f>
        <v>0</v>
      </c>
      <c r="ZM65" s="248">
        <f>IF(ZM$6=$WQ$5,成绩录入!DX68,0)</f>
        <v>0</v>
      </c>
      <c r="ZN65" s="248">
        <f>IF(ZN$6=$WQ$5,成绩录入!DY68,0)</f>
        <v>0</v>
      </c>
      <c r="ZO65" s="248">
        <f>IF(ZO$6=$WQ$5,成绩录入!DZ68,0)</f>
        <v>0</v>
      </c>
      <c r="ZP65" s="248">
        <f>IF(ZP$6=$WQ$5,成绩录入!EA68,0)</f>
        <v>0</v>
      </c>
      <c r="ZQ65" s="248">
        <f>IF(ZQ$6=$WQ$5,成绩录入!EB68,0)</f>
        <v>0</v>
      </c>
      <c r="ZR65" s="248">
        <f>IF(ZR$6=$WQ$5,成绩录入!EC68,0)</f>
        <v>0</v>
      </c>
      <c r="ZS65" s="248">
        <f>IF(ZS$6=$WQ$5,成绩录入!ED68,0)</f>
        <v>0</v>
      </c>
      <c r="ZT65" s="248">
        <f>IF(ZT$6=$WQ$5,成绩录入!EE68,0)</f>
        <v>0</v>
      </c>
      <c r="ZU65" s="248">
        <f>IF(ZU$6=$WQ$5,成绩录入!EF68,0)</f>
        <v>0</v>
      </c>
      <c r="ZV65" s="248">
        <f>IF(ZV$6=$WQ$5,成绩录入!EG68,0)</f>
        <v>0</v>
      </c>
      <c r="ZW65" s="248">
        <f>IF(ZW$6=$WQ$5,成绩录入!EH68,0)</f>
        <v>0</v>
      </c>
      <c r="ZX65" s="248">
        <f>IF(ZX$6=$WQ$5,成绩录入!EI68,0)</f>
        <v>0</v>
      </c>
      <c r="ZY65" s="248">
        <f>IF(ZY$6=$WQ$5,成绩录入!EJ68,0)</f>
        <v>0</v>
      </c>
      <c r="ZZ65" s="248">
        <f>IF(ZZ$6=$WQ$5,成绩录入!EK68,0)</f>
        <v>0</v>
      </c>
      <c r="AAA65" s="248">
        <f>IF(AAA$6=$WQ$5,成绩录入!EL68,0)</f>
        <v>0</v>
      </c>
      <c r="AAB65" s="248">
        <f>IF(AAB$6=$WQ$5,成绩录入!EM68,0)</f>
        <v>0</v>
      </c>
      <c r="AAC65" s="248">
        <f>IF(AAC$6=$WQ$5,成绩录入!EN68,0)</f>
        <v>0</v>
      </c>
      <c r="AAD65" s="248">
        <f>IF(AAD$6=$WQ$5,成绩录入!EO68,0)</f>
        <v>0</v>
      </c>
      <c r="AAE65" s="248">
        <f>IF(AAE$6=$WQ$5,成绩录入!EP68,0)</f>
        <v>0</v>
      </c>
      <c r="AAF65" s="248">
        <f>IF(AAF$6=$WQ$5,成绩录入!EQ68,0)</f>
        <v>0</v>
      </c>
      <c r="AAG65" s="248">
        <f>IF(AAG$6=$WQ$5,成绩录入!ER68,0)</f>
        <v>0</v>
      </c>
      <c r="AAH65" s="248">
        <f>IF(AAH$6=$WQ$5,成绩录入!ES68,0)</f>
        <v>0</v>
      </c>
      <c r="AAI65" s="248">
        <f>IF(AAI$6=$WQ$5,成绩录入!ET68,0)</f>
        <v>0</v>
      </c>
      <c r="AAJ65" s="248">
        <f>IF(AAJ$6=$WQ$5,成绩录入!EU68,0)</f>
        <v>0</v>
      </c>
      <c r="AAK65" s="248">
        <f>IF(AAK$6=$WQ$5,成绩录入!EV68,0)</f>
        <v>0</v>
      </c>
      <c r="AAL65" s="248">
        <f>IF(AAL$6=$WQ$5,成绩录入!EW68,0)</f>
        <v>0</v>
      </c>
      <c r="AAM65" s="248">
        <f>IF(AAM$6=$WQ$5,成绩录入!EX68,0)</f>
        <v>0</v>
      </c>
      <c r="AAN65" s="218">
        <f t="shared" si="33"/>
        <v>0</v>
      </c>
      <c r="AAO65" s="206"/>
      <c r="AAQ65" s="247">
        <f>IF(AAQ$6=$AAP$5,成绩录入!BC68,0)</f>
        <v>0</v>
      </c>
      <c r="AAR65" s="248">
        <f>IF(AAR$6=$AAP$5,成绩录入!BD68,0)</f>
        <v>0</v>
      </c>
      <c r="AAS65" s="248">
        <f>IF(AAS$6=$AAP$5,成绩录入!BE68,0)</f>
        <v>0</v>
      </c>
      <c r="AAT65" s="248">
        <f>IF(AAT$6=$AAP$5,成绩录入!BF68,0)</f>
        <v>0</v>
      </c>
      <c r="AAU65" s="248">
        <f>IF(AAU$6=$AAP$5,成绩录入!BG68,0)</f>
        <v>0</v>
      </c>
      <c r="AAV65" s="248">
        <f>IF(AAV$6=$AAP$5,成绩录入!BH68,0)</f>
        <v>0</v>
      </c>
      <c r="AAW65" s="248">
        <f>IF(AAW$6=$AAP$5,成绩录入!BI68,0)</f>
        <v>0</v>
      </c>
      <c r="AAX65" s="248">
        <f>IF(AAX$6=$AAP$5,成绩录入!BJ68,0)</f>
        <v>0</v>
      </c>
      <c r="AAY65" s="248">
        <f>IF(AAY$6=$AAP$5,成绩录入!BK68,0)</f>
        <v>0</v>
      </c>
      <c r="AAZ65" s="248">
        <f>IF(AAZ$6=$AAP$5,成绩录入!BL68,0)</f>
        <v>0</v>
      </c>
      <c r="ABA65" s="248">
        <f>IF(ABA$6=$AAP$5,成绩录入!BM68,0)</f>
        <v>0</v>
      </c>
      <c r="ABB65" s="248">
        <f>IF(ABB$6=$AAP$5,成绩录入!BN68,0)</f>
        <v>0</v>
      </c>
      <c r="ABC65" s="248">
        <f>IF(ABC$6=$AAP$5,成绩录入!BO68,0)</f>
        <v>0</v>
      </c>
      <c r="ABD65" s="248">
        <f>IF(ABD$6=$AAP$5,成绩录入!BP68,0)</f>
        <v>0</v>
      </c>
      <c r="ABE65" s="248">
        <f>IF(ABE$6=$AAP$5,成绩录入!BQ68,0)</f>
        <v>0</v>
      </c>
      <c r="ABF65" s="248">
        <f>IF(ABF$6=$AAP$5,成绩录入!BR68,0)</f>
        <v>0</v>
      </c>
      <c r="ABG65" s="248">
        <f>IF(ABG$6=$AAP$5,成绩录入!BS68,0)</f>
        <v>0</v>
      </c>
      <c r="ABH65" s="248">
        <f>IF(ABH$6=$AAP$5,成绩录入!BT68,0)</f>
        <v>0</v>
      </c>
      <c r="ABI65" s="248">
        <f>IF(ABI$6=$AAP$5,成绩录入!BU68,0)</f>
        <v>0</v>
      </c>
      <c r="ABJ65" s="248">
        <f>IF(ABJ$6=$AAP$5,成绩录入!BV68,0)</f>
        <v>0</v>
      </c>
      <c r="ABK65" s="248">
        <f>IF(ABK$6=$AAP$5,成绩录入!BW68,0)</f>
        <v>0</v>
      </c>
      <c r="ABL65" s="248">
        <f>IF(ABL$6=$AAP$5,成绩录入!BX68,0)</f>
        <v>0</v>
      </c>
      <c r="ABM65" s="248">
        <f>IF(ABM$6=$AAP$5,成绩录入!BY68,0)</f>
        <v>0</v>
      </c>
      <c r="ABN65" s="248">
        <f>IF(ABN$6=$AAP$5,成绩录入!BZ68,0)</f>
        <v>0</v>
      </c>
      <c r="ABO65" s="248">
        <f>IF(ABO$6=$AAP$5,成绩录入!CA68,0)</f>
        <v>0</v>
      </c>
      <c r="ABP65" s="248">
        <f>IF(ABP$6=$AAP$5,成绩录入!CB68,0)</f>
        <v>0</v>
      </c>
      <c r="ABQ65" s="248">
        <f>IF(ABQ$6=$AAP$5,成绩录入!CC68,0)</f>
        <v>0</v>
      </c>
      <c r="ABR65" s="248">
        <f>IF(ABR$6=$AAP$5,成绩录入!CD68,0)</f>
        <v>0</v>
      </c>
      <c r="ABS65" s="248">
        <f>IF(ABS$6=$AAP$5,成绩录入!CE68,0)</f>
        <v>0</v>
      </c>
      <c r="ABT65" s="248">
        <f>IF(ABT$6=$AAP$5,成绩录入!CF68,0)</f>
        <v>0</v>
      </c>
      <c r="ABU65" s="248">
        <f>IF(ABU$6=$AAP$5,成绩录入!CG68,0)</f>
        <v>0</v>
      </c>
      <c r="ABV65" s="248">
        <f>IF(ABV$6=$AAP$5,成绩录入!CH68,0)</f>
        <v>0</v>
      </c>
      <c r="ABW65" s="248">
        <f>IF(ABW$6=$AAP$5,成绩录入!CI68,0)</f>
        <v>0</v>
      </c>
      <c r="ABX65" s="248">
        <f>IF(ABX$6=$AAP$5,成绩录入!CJ68,0)</f>
        <v>0</v>
      </c>
      <c r="ABY65" s="248">
        <f>IF(ABY$6=$AAP$5,成绩录入!CK68,0)</f>
        <v>0</v>
      </c>
      <c r="ABZ65" s="248">
        <f>IF(ABZ$6=$AAP$5,成绩录入!CL68,0)</f>
        <v>0</v>
      </c>
      <c r="ACA65" s="248">
        <f>IF(ACA$6=$AAP$5,成绩录入!CM68,0)</f>
        <v>0</v>
      </c>
      <c r="ACB65" s="248">
        <f>IF(ACB$6=$AAP$5,成绩录入!CN68,0)</f>
        <v>0</v>
      </c>
      <c r="ACC65" s="248">
        <f>IF(ACC$6=$AAP$5,成绩录入!CO68,0)</f>
        <v>0</v>
      </c>
      <c r="ACD65" s="248">
        <f>IF(ACD$6=$AAP$5,成绩录入!CP68,0)</f>
        <v>0</v>
      </c>
      <c r="ACE65" s="248">
        <f>IF(ACE$6=$AAP$5,成绩录入!CQ68,0)</f>
        <v>0</v>
      </c>
      <c r="ACF65" s="248">
        <f>IF(ACF$6=$AAP$5,成绩录入!CR68,0)</f>
        <v>0</v>
      </c>
      <c r="ACG65" s="248">
        <f>IF(ACG$6=$AAP$5,成绩录入!CS68,0)</f>
        <v>0</v>
      </c>
      <c r="ACH65" s="248">
        <f>IF(ACH$6=$AAP$5,成绩录入!CT68,0)</f>
        <v>0</v>
      </c>
      <c r="ACI65" s="248">
        <f>IF(ACI$6=$AAP$5,成绩录入!CU68,0)</f>
        <v>0</v>
      </c>
      <c r="ACJ65" s="248">
        <f>IF(ACJ$6=$AAP$5,成绩录入!CV68,0)</f>
        <v>0</v>
      </c>
      <c r="ACK65" s="248">
        <f>IF(ACK$6=$AAP$5,成绩录入!CW68,0)</f>
        <v>0</v>
      </c>
      <c r="ACL65" s="248">
        <f>IF(ACL$6=$AAP$5,成绩录入!CX68,0)</f>
        <v>0</v>
      </c>
      <c r="ACM65" s="248">
        <f>IF(ACM$6=$AAP$5,成绩录入!CY68,0)</f>
        <v>0</v>
      </c>
      <c r="ACN65" s="248">
        <f>IF(ACN$6=$AAP$5,成绩录入!CZ68,0)</f>
        <v>0</v>
      </c>
      <c r="ACO65" s="248">
        <f>IF(ACO$6=$AAP$5,成绩录入!DA68,0)</f>
        <v>0</v>
      </c>
      <c r="ACP65" s="248">
        <f>IF(ACP$6=$AAP$5,成绩录入!DB68,0)</f>
        <v>0</v>
      </c>
      <c r="ACQ65" s="248">
        <f>IF(ACQ$6=$AAP$5,成绩录入!DC68,0)</f>
        <v>0</v>
      </c>
      <c r="ACR65" s="248">
        <f>IF(ACR$6=$AAP$5,成绩录入!DD68,0)</f>
        <v>0</v>
      </c>
      <c r="ACS65" s="248">
        <f>IF(ACS$6=$AAP$5,成绩录入!DE68,0)</f>
        <v>0</v>
      </c>
      <c r="ACT65" s="248">
        <f>IF(ACT$6=$AAP$5,成绩录入!DF68,0)</f>
        <v>0</v>
      </c>
      <c r="ACU65" s="248">
        <f>IF(ACU$6=$AAP$5,成绩录入!DG68,0)</f>
        <v>0</v>
      </c>
      <c r="ACV65" s="248">
        <f>IF(ACV$6=$AAP$5,成绩录入!DH68,0)</f>
        <v>0</v>
      </c>
      <c r="ACW65" s="248">
        <f>IF(ACW$6=$AAP$5,成绩录入!DI68,0)</f>
        <v>0</v>
      </c>
      <c r="ACX65" s="248">
        <f>IF(ACX$6=$AAP$5,成绩录入!DJ68,0)</f>
        <v>0</v>
      </c>
      <c r="ACY65" s="248">
        <f>IF(ACY$6=$AAP$5,成绩录入!DK68,0)</f>
        <v>0</v>
      </c>
      <c r="ACZ65" s="248">
        <f>IF(ACZ$6=$AAP$5,成绩录入!DL68,0)</f>
        <v>0</v>
      </c>
      <c r="ADA65" s="248">
        <f>IF(ADA$6=$AAP$5,成绩录入!DM68,0)</f>
        <v>0</v>
      </c>
      <c r="ADB65" s="248">
        <f>IF(ADB$6=$AAP$5,成绩录入!DN68,0)</f>
        <v>0</v>
      </c>
      <c r="ADC65" s="248">
        <f>IF(ADC$6=$AAP$5,成绩录入!DO68,0)</f>
        <v>0</v>
      </c>
      <c r="ADD65" s="248">
        <f>IF(ADD$6=$AAP$5,成绩录入!DP68,0)</f>
        <v>0</v>
      </c>
      <c r="ADE65" s="248">
        <f>IF(ADE$6=$AAP$5,成绩录入!DQ68,0)</f>
        <v>0</v>
      </c>
      <c r="ADF65" s="248">
        <f>IF(ADF$6=$AAP$5,成绩录入!DR68,0)</f>
        <v>0</v>
      </c>
      <c r="ADG65" s="248">
        <f>IF(ADG$6=$AAP$5,成绩录入!DS68,0)</f>
        <v>0</v>
      </c>
      <c r="ADH65" s="248">
        <f>IF(ADH$6=$AAP$5,成绩录入!DT68,0)</f>
        <v>0</v>
      </c>
      <c r="ADI65" s="248">
        <f>IF(ADI$6=$AAP$5,成绩录入!DU68,0)</f>
        <v>0</v>
      </c>
      <c r="ADJ65" s="248">
        <f>IF(ADJ$6=$AAP$5,成绩录入!DV68,0)</f>
        <v>0</v>
      </c>
      <c r="ADK65" s="248">
        <f>IF(ADK$6=$AAP$5,成绩录入!DW68,0)</f>
        <v>0</v>
      </c>
      <c r="ADL65" s="248">
        <f>IF(ADL$6=$AAP$5,成绩录入!DX68,0)</f>
        <v>0</v>
      </c>
      <c r="ADM65" s="248">
        <f>IF(ADM$6=$AAP$5,成绩录入!DY68,0)</f>
        <v>0</v>
      </c>
      <c r="ADN65" s="248">
        <f>IF(ADN$6=$AAP$5,成绩录入!DZ68,0)</f>
        <v>0</v>
      </c>
      <c r="ADO65" s="248">
        <f>IF(ADO$6=$AAP$5,成绩录入!EA68,0)</f>
        <v>0</v>
      </c>
      <c r="ADP65" s="248">
        <f>IF(ADP$6=$AAP$5,成绩录入!EB68,0)</f>
        <v>0</v>
      </c>
      <c r="ADQ65" s="248">
        <f>IF(ADQ$6=$AAP$5,成绩录入!EC68,0)</f>
        <v>0</v>
      </c>
      <c r="ADR65" s="248">
        <f>IF(ADR$6=$AAP$5,成绩录入!ED68,0)</f>
        <v>0</v>
      </c>
      <c r="ADS65" s="248">
        <f>IF(ADS$6=$AAP$5,成绩录入!EE68,0)</f>
        <v>0</v>
      </c>
      <c r="ADT65" s="248">
        <f>IF(ADT$6=$AAP$5,成绩录入!EF68,0)</f>
        <v>0</v>
      </c>
      <c r="ADU65" s="248">
        <f>IF(ADU$6=$AAP$5,成绩录入!EG68,0)</f>
        <v>0</v>
      </c>
      <c r="ADV65" s="248">
        <f>IF(ADV$6=$AAP$5,成绩录入!EH68,0)</f>
        <v>0</v>
      </c>
      <c r="ADW65" s="248">
        <f>IF(ADW$6=$AAP$5,成绩录入!EI68,0)</f>
        <v>0</v>
      </c>
      <c r="ADX65" s="248">
        <f>IF(ADX$6=$AAP$5,成绩录入!EJ68,0)</f>
        <v>0</v>
      </c>
      <c r="ADY65" s="248">
        <f>IF(ADY$6=$AAP$5,成绩录入!EK68,0)</f>
        <v>0</v>
      </c>
      <c r="ADZ65" s="248">
        <f>IF(ADZ$6=$AAP$5,成绩录入!EL68,0)</f>
        <v>0</v>
      </c>
      <c r="AEA65" s="248">
        <f>IF(AEA$6=$AAP$5,成绩录入!EM68,0)</f>
        <v>0</v>
      </c>
      <c r="AEB65" s="248">
        <f>IF(AEB$6=$AAP$5,成绩录入!EN68,0)</f>
        <v>0</v>
      </c>
      <c r="AEC65" s="248">
        <f>IF(AEC$6=$AAP$5,成绩录入!EO68,0)</f>
        <v>0</v>
      </c>
      <c r="AED65" s="248">
        <f>IF(AED$6=$AAP$5,成绩录入!EP68,0)</f>
        <v>0</v>
      </c>
      <c r="AEE65" s="248">
        <f>IF(AEE$6=$AAP$5,成绩录入!EQ68,0)</f>
        <v>0</v>
      </c>
      <c r="AEF65" s="248">
        <f>IF(AEF$6=$AAP$5,成绩录入!ER68,0)</f>
        <v>0</v>
      </c>
      <c r="AEG65" s="248">
        <f>IF(AEG$6=$AAP$5,成绩录入!ES68,0)</f>
        <v>0</v>
      </c>
      <c r="AEH65" s="248">
        <f>IF(AEH$6=$AAP$5,成绩录入!ET68,0)</f>
        <v>0</v>
      </c>
      <c r="AEI65" s="248">
        <f>IF(AEI$6=$AAP$5,成绩录入!EU68,0)</f>
        <v>0</v>
      </c>
      <c r="AEJ65" s="248">
        <f>IF(AEJ$6=$AAP$5,成绩录入!EV68,0)</f>
        <v>0</v>
      </c>
      <c r="AEK65" s="248">
        <f>IF(AEK$6=$AAP$5,成绩录入!EW68,0)</f>
        <v>0</v>
      </c>
      <c r="AEL65" s="248">
        <f>IF(AEL$6=$AAP$5,成绩录入!EX68,0)</f>
        <v>0</v>
      </c>
      <c r="AEM65" s="218">
        <f t="shared" si="34"/>
        <v>0</v>
      </c>
      <c r="AEN65" s="166"/>
      <c r="AEO65" s="166"/>
      <c r="AEP65" s="247">
        <f>IF(AEP$6=$AEO$5,成绩录入!BC68,0)</f>
        <v>0</v>
      </c>
      <c r="AEQ65" s="248">
        <f>IF(AEQ$6=$AEO$5,成绩录入!BD68,0)</f>
        <v>0</v>
      </c>
      <c r="AER65" s="248">
        <f>IF(AER$6=$AEO$5,成绩录入!BE68,0)</f>
        <v>0</v>
      </c>
      <c r="AES65" s="248">
        <f>IF(AES$6=$AEO$5,成绩录入!BF68,0)</f>
        <v>0</v>
      </c>
      <c r="AET65" s="248">
        <f>IF(AET$6=$AEO$5,成绩录入!BG68,0)</f>
        <v>0</v>
      </c>
      <c r="AEU65" s="248">
        <f>IF(AEU$6=$AEO$5,成绩录入!BH68,0)</f>
        <v>0</v>
      </c>
      <c r="AEV65" s="248">
        <f>IF(AEV$6=$AEO$5,成绩录入!BI68,0)</f>
        <v>0</v>
      </c>
      <c r="AEW65" s="248">
        <f>IF(AEW$6=$AEO$5,成绩录入!BJ68,0)</f>
        <v>0</v>
      </c>
      <c r="AEX65" s="248">
        <f>IF(AEX$6=$AEO$5,成绩录入!BK68,0)</f>
        <v>0</v>
      </c>
      <c r="AEY65" s="248">
        <f>IF(AEY$6=$AEO$5,成绩录入!BL68,0)</f>
        <v>0</v>
      </c>
      <c r="AEZ65" s="248">
        <f>IF(AEZ$6=$AEO$5,成绩录入!BM68,0)</f>
        <v>0</v>
      </c>
      <c r="AFA65" s="248">
        <f>IF(AFA$6=$AEO$5,成绩录入!BN68,0)</f>
        <v>0</v>
      </c>
      <c r="AFB65" s="248">
        <f>IF(AFB$6=$AEO$5,成绩录入!BO68,0)</f>
        <v>0</v>
      </c>
      <c r="AFC65" s="248">
        <f>IF(AFC$6=$AEO$5,成绩录入!BP68,0)</f>
        <v>0</v>
      </c>
      <c r="AFD65" s="248">
        <f>IF(AFD$6=$AEO$5,成绩录入!BQ68,0)</f>
        <v>0</v>
      </c>
      <c r="AFE65" s="248">
        <f>IF(AFE$6=$AEO$5,成绩录入!BR68,0)</f>
        <v>0</v>
      </c>
      <c r="AFF65" s="248">
        <f>IF(AFF$6=$AEO$5,成绩录入!BS68,0)</f>
        <v>0</v>
      </c>
      <c r="AFG65" s="248">
        <f>IF(AFG$6=$AEO$5,成绩录入!BT68,0)</f>
        <v>0</v>
      </c>
      <c r="AFH65" s="248">
        <f>IF(AFH$6=$AEO$5,成绩录入!BU68,0)</f>
        <v>0</v>
      </c>
      <c r="AFI65" s="248">
        <f>IF(AFI$6=$AEO$5,成绩录入!BV68,0)</f>
        <v>0</v>
      </c>
      <c r="AFJ65" s="248">
        <f>IF(AFJ$6=$AEO$5,成绩录入!BW68,0)</f>
        <v>0</v>
      </c>
      <c r="AFK65" s="248">
        <f>IF(AFK$6=$AEO$5,成绩录入!BX68,0)</f>
        <v>0</v>
      </c>
      <c r="AFL65" s="248">
        <f>IF(AFL$6=$AEO$5,成绩录入!BY68,0)</f>
        <v>0</v>
      </c>
      <c r="AFM65" s="248">
        <f>IF(AFM$6=$AEO$5,成绩录入!BZ68,0)</f>
        <v>0</v>
      </c>
      <c r="AFN65" s="248">
        <f>IF(AFN$6=$AEO$5,成绩录入!CA68,0)</f>
        <v>0</v>
      </c>
      <c r="AFO65" s="248">
        <f>IF(AFO$6=$AEO$5,成绩录入!CB68,0)</f>
        <v>0</v>
      </c>
      <c r="AFP65" s="248">
        <f>IF(AFP$6=$AEO$5,成绩录入!CC68,0)</f>
        <v>0</v>
      </c>
      <c r="AFQ65" s="248">
        <f>IF(AFQ$6=$AEO$5,成绩录入!CD68,0)</f>
        <v>0</v>
      </c>
      <c r="AFR65" s="248">
        <f>IF(AFR$6=$AEO$5,成绩录入!CE68,0)</f>
        <v>0</v>
      </c>
      <c r="AFS65" s="248">
        <f>IF(AFS$6=$AEO$5,成绩录入!CF68,0)</f>
        <v>0</v>
      </c>
      <c r="AFT65" s="248">
        <f>IF(AFT$6=$AEO$5,成绩录入!CG68,0)</f>
        <v>0</v>
      </c>
      <c r="AFU65" s="248">
        <f>IF(AFU$6=$AEO$5,成绩录入!CH68,0)</f>
        <v>0</v>
      </c>
      <c r="AFV65" s="248">
        <f>IF(AFV$6=$AEO$5,成绩录入!CI68,0)</f>
        <v>0</v>
      </c>
      <c r="AFW65" s="248">
        <f>IF(AFW$6=$AEO$5,成绩录入!CJ68,0)</f>
        <v>0</v>
      </c>
      <c r="AFX65" s="248">
        <f>IF(AFX$6=$AEO$5,成绩录入!CK68,0)</f>
        <v>0</v>
      </c>
      <c r="AFY65" s="248">
        <f>IF(AFY$6=$AEO$5,成绩录入!CL68,0)</f>
        <v>0</v>
      </c>
      <c r="AFZ65" s="248">
        <f>IF(AFZ$6=$AEO$5,成绩录入!CM68,0)</f>
        <v>0</v>
      </c>
      <c r="AGA65" s="248">
        <f>IF(AGA$6=$AEO$5,成绩录入!CN68,0)</f>
        <v>0</v>
      </c>
      <c r="AGB65" s="248">
        <f>IF(AGB$6=$AEO$5,成绩录入!CO68,0)</f>
        <v>0</v>
      </c>
      <c r="AGC65" s="248">
        <f>IF(AGC$6=$AEO$5,成绩录入!CP68,0)</f>
        <v>0</v>
      </c>
      <c r="AGD65" s="248">
        <f>IF(AGD$6=$AEO$5,成绩录入!CQ68,0)</f>
        <v>0</v>
      </c>
      <c r="AGE65" s="248">
        <f>IF(AGE$6=$AEO$5,成绩录入!CR68,0)</f>
        <v>0</v>
      </c>
      <c r="AGF65" s="248">
        <f>IF(AGF$6=$AEO$5,成绩录入!CS68,0)</f>
        <v>0</v>
      </c>
      <c r="AGG65" s="248">
        <f>IF(AGG$6=$AEO$5,成绩录入!CT68,0)</f>
        <v>0</v>
      </c>
      <c r="AGH65" s="248">
        <f>IF(AGH$6=$AEO$5,成绩录入!CU68,0)</f>
        <v>0</v>
      </c>
      <c r="AGI65" s="248">
        <f>IF(AGI$6=$AEO$5,成绩录入!CV68,0)</f>
        <v>0</v>
      </c>
      <c r="AGJ65" s="248">
        <f>IF(AGJ$6=$AEO$5,成绩录入!CW68,0)</f>
        <v>0</v>
      </c>
      <c r="AGK65" s="248">
        <f>IF(AGK$6=$AEO$5,成绩录入!CX68,0)</f>
        <v>0</v>
      </c>
      <c r="AGL65" s="248">
        <f>IF(AGL$6=$AEO$5,成绩录入!CY68,0)</f>
        <v>0</v>
      </c>
      <c r="AGM65" s="248">
        <f>IF(AGM$6=$AEO$5,成绩录入!CZ68,0)</f>
        <v>0</v>
      </c>
      <c r="AGN65" s="248">
        <f>IF(AGN$6=$AEO$5,成绩录入!DA68,0)</f>
        <v>0</v>
      </c>
      <c r="AGO65" s="248">
        <f>IF(AGO$6=$AEO$5,成绩录入!DB68,0)</f>
        <v>0</v>
      </c>
      <c r="AGP65" s="248">
        <f>IF(AGP$6=$AEO$5,成绩录入!DC68,0)</f>
        <v>0</v>
      </c>
      <c r="AGQ65" s="248">
        <f>IF(AGQ$6=$AEO$5,成绩录入!DD68,0)</f>
        <v>0</v>
      </c>
      <c r="AGR65" s="248">
        <f>IF(AGR$6=$AEO$5,成绩录入!DE68,0)</f>
        <v>0</v>
      </c>
      <c r="AGS65" s="248">
        <f>IF(AGS$6=$AEO$5,成绩录入!DF68,0)</f>
        <v>0</v>
      </c>
      <c r="AGT65" s="248">
        <f>IF(AGT$6=$AEO$5,成绩录入!DG68,0)</f>
        <v>0</v>
      </c>
      <c r="AGU65" s="248">
        <f>IF(AGU$6=$AEO$5,成绩录入!DH68,0)</f>
        <v>0</v>
      </c>
      <c r="AGV65" s="248">
        <f>IF(AGV$6=$AEO$5,成绩录入!DI68,0)</f>
        <v>0</v>
      </c>
      <c r="AGW65" s="248">
        <f>IF(AGW$6=$AEO$5,成绩录入!DJ68,0)</f>
        <v>0</v>
      </c>
      <c r="AGX65" s="248">
        <f>IF(AGX$6=$AEO$5,成绩录入!DK68,0)</f>
        <v>0</v>
      </c>
      <c r="AGY65" s="248">
        <f>IF(AGY$6=$AEO$5,成绩录入!DL68,0)</f>
        <v>0</v>
      </c>
      <c r="AGZ65" s="248">
        <f>IF(AGZ$6=$AEO$5,成绩录入!DM68,0)</f>
        <v>0</v>
      </c>
      <c r="AHA65" s="248">
        <f>IF(AHA$6=$AEO$5,成绩录入!DN68,0)</f>
        <v>0</v>
      </c>
      <c r="AHB65" s="248">
        <f>IF(AHB$6=$AEO$5,成绩录入!DO68,0)</f>
        <v>0</v>
      </c>
      <c r="AHC65" s="248">
        <f>IF(AHC$6=$AEO$5,成绩录入!DP68,0)</f>
        <v>0</v>
      </c>
      <c r="AHD65" s="248">
        <f>IF(AHD$6=$AEO$5,成绩录入!DQ68,0)</f>
        <v>0</v>
      </c>
      <c r="AHE65" s="248">
        <f>IF(AHE$6=$AEO$5,成绩录入!DR68,0)</f>
        <v>0</v>
      </c>
      <c r="AHF65" s="248">
        <f>IF(AHF$6=$AEO$5,成绩录入!DS68,0)</f>
        <v>0</v>
      </c>
      <c r="AHG65" s="248">
        <f>IF(AHG$6=$AEO$5,成绩录入!DT68,0)</f>
        <v>0</v>
      </c>
      <c r="AHH65" s="248">
        <f>IF(AHH$6=$AEO$5,成绩录入!DU68,0)</f>
        <v>0</v>
      </c>
      <c r="AHI65" s="248">
        <f>IF(AHI$6=$AEO$5,成绩录入!DV68,0)</f>
        <v>0</v>
      </c>
      <c r="AHJ65" s="248">
        <f>IF(AHJ$6=$AEO$5,成绩录入!DW68,0)</f>
        <v>0</v>
      </c>
      <c r="AHK65" s="248">
        <f>IF(AHK$6=$AEO$5,成绩录入!DX68,0)</f>
        <v>0</v>
      </c>
      <c r="AHL65" s="248">
        <f>IF(AHL$6=$AEO$5,成绩录入!DY68,0)</f>
        <v>0</v>
      </c>
      <c r="AHM65" s="248">
        <f>IF(AHM$6=$AEO$5,成绩录入!DZ68,0)</f>
        <v>0</v>
      </c>
      <c r="AHN65" s="248">
        <f>IF(AHN$6=$AEO$5,成绩录入!EA68,0)</f>
        <v>0</v>
      </c>
      <c r="AHO65" s="248">
        <f>IF(AHO$6=$AEO$5,成绩录入!EB68,0)</f>
        <v>0</v>
      </c>
      <c r="AHP65" s="248">
        <f>IF(AHP$6=$AEO$5,成绩录入!EC68,0)</f>
        <v>0</v>
      </c>
      <c r="AHQ65" s="248">
        <f>IF(AHQ$6=$AEO$5,成绩录入!ED68,0)</f>
        <v>0</v>
      </c>
      <c r="AHR65" s="248">
        <f>IF(AHR$6=$AEO$5,成绩录入!EE68,0)</f>
        <v>0</v>
      </c>
      <c r="AHS65" s="248">
        <f>IF(AHS$6=$AEO$5,成绩录入!EF68,0)</f>
        <v>0</v>
      </c>
      <c r="AHT65" s="248">
        <f>IF(AHT$6=$AEO$5,成绩录入!EG68,0)</f>
        <v>0</v>
      </c>
      <c r="AHU65" s="248">
        <f>IF(AHU$6=$AEO$5,成绩录入!EH68,0)</f>
        <v>0</v>
      </c>
      <c r="AHV65" s="248">
        <f>IF(AHV$6=$AEO$5,成绩录入!EI68,0)</f>
        <v>0</v>
      </c>
      <c r="AHW65" s="248">
        <f>IF(AHW$6=$AEO$5,成绩录入!EJ68,0)</f>
        <v>0</v>
      </c>
      <c r="AHX65" s="248">
        <f>IF(AHX$6=$AEO$5,成绩录入!EK68,0)</f>
        <v>0</v>
      </c>
      <c r="AHY65" s="248">
        <f>IF(AHY$6=$AEO$5,成绩录入!EL68,0)</f>
        <v>0</v>
      </c>
      <c r="AHZ65" s="248">
        <f>IF(AHZ$6=$AEO$5,成绩录入!EM68,0)</f>
        <v>0</v>
      </c>
      <c r="AIA65" s="248">
        <f>IF(AIA$6=$AEO$5,成绩录入!EN68,0)</f>
        <v>0</v>
      </c>
      <c r="AIB65" s="248">
        <f>IF(AIB$6=$AEO$5,成绩录入!EO68,0)</f>
        <v>0</v>
      </c>
      <c r="AIC65" s="248">
        <f>IF(AIC$6=$AEO$5,成绩录入!EP68,0)</f>
        <v>0</v>
      </c>
      <c r="AID65" s="248">
        <f>IF(AID$6=$AEO$5,成绩录入!EQ68,0)</f>
        <v>0</v>
      </c>
      <c r="AIE65" s="248">
        <f>IF(AIE$6=$AEO$5,成绩录入!ER68,0)</f>
        <v>0</v>
      </c>
      <c r="AIF65" s="248">
        <f>IF(AIF$6=$AEO$5,成绩录入!ES68,0)</f>
        <v>0</v>
      </c>
      <c r="AIG65" s="248">
        <f>IF(AIG$6=$AEO$5,成绩录入!ET68,0)</f>
        <v>0</v>
      </c>
      <c r="AIH65" s="248">
        <f>IF(AIH$6=$AEO$5,成绩录入!EU68,0)</f>
        <v>0</v>
      </c>
      <c r="AII65" s="248">
        <f>IF(AII$6=$AEO$5,成绩录入!EV68,0)</f>
        <v>0</v>
      </c>
      <c r="AIJ65" s="248">
        <f>IF(AIJ$6=$AEO$5,成绩录入!EW68,0)</f>
        <v>0</v>
      </c>
      <c r="AIK65" s="248">
        <f>IF(AIK$6=$AEO$5,成绩录入!EX68,0)</f>
        <v>0</v>
      </c>
      <c r="AIL65" s="218">
        <f t="shared" si="35"/>
        <v>0</v>
      </c>
      <c r="AIN65" s="214" t="str">
        <f>初始录入!A70</f>
        <v/>
      </c>
      <c r="AIO65" s="215">
        <f>初始录入!B70</f>
        <v>0</v>
      </c>
      <c r="AIP65" s="216">
        <f>初始录入!C70</f>
        <v>0</v>
      </c>
      <c r="AIQ65" s="314">
        <f>IF(平时!D63&lt;&gt;"",平时!D63,0)</f>
        <v>0</v>
      </c>
      <c r="AIR65" s="324" t="str">
        <f t="shared" si="89"/>
        <v/>
      </c>
      <c r="AIS65" s="314">
        <f>IF(过程!D63&lt;&gt;"",过程!D63,0)</f>
        <v>0</v>
      </c>
      <c r="AIT65" s="324" t="str">
        <f t="shared" si="90"/>
        <v/>
      </c>
      <c r="AIU65" s="216">
        <f>IF(期末!D63&lt;&gt;"",期末!D63,0)</f>
        <v>0</v>
      </c>
      <c r="AIV65" s="324" t="str">
        <f t="shared" si="91"/>
        <v/>
      </c>
      <c r="AIW65" s="325">
        <f t="shared" si="92"/>
        <v>0</v>
      </c>
      <c r="AIX65" s="314">
        <f>IF(平时!E63&lt;&gt;"",平时!E63,0)</f>
        <v>0</v>
      </c>
      <c r="AIY65" s="324" t="str">
        <f t="shared" si="93"/>
        <v/>
      </c>
      <c r="AIZ65" s="314">
        <f>IF(过程!E63&lt;&gt;"",过程!E63,0)</f>
        <v>0</v>
      </c>
      <c r="AJA65" s="324" t="str">
        <f t="shared" si="94"/>
        <v/>
      </c>
      <c r="AJB65" s="216">
        <f>IF(期末!E63&lt;&gt;"",期末!E63,0)</f>
        <v>0</v>
      </c>
      <c r="AJC65" s="324" t="str">
        <f t="shared" si="95"/>
        <v/>
      </c>
      <c r="AJD65" s="325">
        <f t="shared" si="96"/>
        <v>0</v>
      </c>
      <c r="AJE65" s="314">
        <f>IF(平时!F63&lt;&gt;"",平时!F63,0)</f>
        <v>0</v>
      </c>
      <c r="AJF65" s="324" t="str">
        <f t="shared" si="97"/>
        <v/>
      </c>
      <c r="AJG65" s="314">
        <f>IF(过程!F63&lt;&gt;"",过程!F63,0)</f>
        <v>0</v>
      </c>
      <c r="AJH65" s="324" t="str">
        <f t="shared" si="98"/>
        <v/>
      </c>
      <c r="AJI65" s="216">
        <f>IF(期末!F63&lt;&gt;"",期末!F63,0)</f>
        <v>0</v>
      </c>
      <c r="AJJ65" s="324" t="str">
        <f t="shared" si="99"/>
        <v/>
      </c>
      <c r="AJK65" s="325">
        <f t="shared" si="100"/>
        <v>0</v>
      </c>
      <c r="AJL65" s="314">
        <f>IF(平时!G63&lt;&gt;"",平时!G63,0)</f>
        <v>0</v>
      </c>
      <c r="AJM65" s="324" t="str">
        <f t="shared" si="101"/>
        <v/>
      </c>
      <c r="AJN65" s="314">
        <f>IF(过程!G63&lt;&gt;"",过程!G63,0)</f>
        <v>0</v>
      </c>
      <c r="AJO65" s="324" t="str">
        <f t="shared" si="102"/>
        <v/>
      </c>
      <c r="AJP65" s="216">
        <f>IF(期末!G63&lt;&gt;"",期末!G63,0)</f>
        <v>0</v>
      </c>
      <c r="AJQ65" s="324" t="str">
        <f t="shared" si="103"/>
        <v/>
      </c>
      <c r="AJR65" s="325">
        <f t="shared" si="104"/>
        <v>0</v>
      </c>
      <c r="AJS65" s="314">
        <f>IF(平时!H63&lt;&gt;"",平时!H63,0)</f>
        <v>0</v>
      </c>
      <c r="AJT65" s="324" t="str">
        <f t="shared" si="105"/>
        <v/>
      </c>
      <c r="AJU65" s="314">
        <f>IF(过程!H63&lt;&gt;"",过程!H63,0)</f>
        <v>0</v>
      </c>
      <c r="AJV65" s="324" t="str">
        <f t="shared" si="106"/>
        <v/>
      </c>
      <c r="AJW65" s="216">
        <f>IF(期末!H63&lt;&gt;"",期末!H63,0)</f>
        <v>0</v>
      </c>
      <c r="AJX65" s="324" t="str">
        <f t="shared" si="107"/>
        <v/>
      </c>
      <c r="AJY65" s="326">
        <f t="shared" si="108"/>
        <v>0</v>
      </c>
      <c r="AKA65" s="216" t="str">
        <f>初始录入!A70</f>
        <v/>
      </c>
      <c r="AKB65" s="216">
        <f>初始录入!B70</f>
        <v>0</v>
      </c>
      <c r="AKC65" s="216">
        <f>初始录入!C70</f>
        <v>0</v>
      </c>
      <c r="AKD65" s="327" t="str">
        <f>IF(初始录入!$E70=初始录入!$K$2,达成度!$D78,"")</f>
        <v/>
      </c>
      <c r="AKE65" s="327" t="str">
        <f>IF(初始录入!$E70=初始录入!$K$3,达成度!D78,"")</f>
        <v/>
      </c>
      <c r="AKF65" s="216" t="str">
        <f>IF(初始录入!$E70=初始录入!$K$4,达成度!D78,"")</f>
        <v/>
      </c>
      <c r="AKG65" s="216" t="str">
        <f>IF(初始录入!$E70=初始录入!$K$5,达成度!D78,"")</f>
        <v/>
      </c>
      <c r="AKH65" s="327" t="str">
        <f>IF(初始录入!$E70=初始录入!$K$2,达成度!E78,"")</f>
        <v/>
      </c>
      <c r="AKI65" s="327" t="str">
        <f>IF(初始录入!$E70=初始录入!$K$3,达成度!E78,"")</f>
        <v/>
      </c>
      <c r="AKJ65" s="216" t="str">
        <f>IF(初始录入!$E70=初始录入!$K$4,达成度!E78,"")</f>
        <v/>
      </c>
      <c r="AKK65" s="216" t="str">
        <f>IF(初始录入!$E70=初始录入!$K$5,达成度!E78,"")</f>
        <v/>
      </c>
      <c r="AKL65" s="327" t="str">
        <f>IF(初始录入!$E70=初始录入!$K$2,达成度!F78,"")</f>
        <v/>
      </c>
      <c r="AKM65" s="327" t="str">
        <f>IF(初始录入!$E70=初始录入!$K$3,达成度!F78,"")</f>
        <v/>
      </c>
      <c r="AKN65" s="216" t="str">
        <f>IF(初始录入!$E70=初始录入!$K$4,达成度!F78,"")</f>
        <v/>
      </c>
      <c r="AKO65" s="216" t="str">
        <f>IF(初始录入!$E70=初始录入!$K$5,达成度!F78,"")</f>
        <v/>
      </c>
      <c r="AKP65" s="327" t="str">
        <f>IF(初始录入!$E70=初始录入!$K$2,达成度!H78,"")</f>
        <v/>
      </c>
      <c r="AKQ65" s="327" t="str">
        <f>IF(初始录入!$E70=初始录入!$K$3,达成度!H78,"")</f>
        <v/>
      </c>
      <c r="AKR65" s="216" t="str">
        <f>IF(初始录入!$E70=初始录入!$K$4,达成度!H78,"")</f>
        <v/>
      </c>
      <c r="AKS65" s="216" t="str">
        <f>IF(初始录入!$E70=初始录入!$K$5,达成度!H78,"")</f>
        <v/>
      </c>
      <c r="AKT65" s="327" t="str">
        <f>IF(初始录入!$E70=初始录入!$K$2,达成度!I78,"")</f>
        <v/>
      </c>
      <c r="AKU65" s="327" t="str">
        <f>IF(初始录入!$E70=初始录入!$K$3,达成度!I78,"")</f>
        <v/>
      </c>
      <c r="AKV65" s="216" t="str">
        <f>IF(初始录入!$E70=初始录入!$K$4,达成度!I78,"")</f>
        <v/>
      </c>
      <c r="AKW65" s="216" t="str">
        <f>IF(初始录入!$E70=初始录入!$K$5,达成度!I78,"")</f>
        <v/>
      </c>
      <c r="AKX65" s="327" t="str">
        <f>IF(初始录入!$E70=初始录入!$K$2,达成度!J78,"")</f>
        <v/>
      </c>
      <c r="AKY65" s="327" t="str">
        <f>IF(初始录入!$E70=初始录入!$K$3,达成度!J78,"")</f>
        <v/>
      </c>
      <c r="AKZ65" s="216" t="str">
        <f>IF(初始录入!$E70=初始录入!$K$4,达成度!J78,"")</f>
        <v/>
      </c>
      <c r="ALA65" s="216" t="str">
        <f>IF(初始录入!$E70=初始录入!$K$5,达成度!J78,"")</f>
        <v/>
      </c>
      <c r="ALB65" s="327" t="str">
        <f>IF(初始录入!$E70=初始录入!$K$2,达成度!L78,"")</f>
        <v/>
      </c>
      <c r="ALC65" s="327" t="str">
        <f>IF(初始录入!$E70=初始录入!$K$3,达成度!L78,"")</f>
        <v/>
      </c>
      <c r="ALD65" s="216" t="str">
        <f>IF(初始录入!$E70=初始录入!$K$4,达成度!L78,"")</f>
        <v/>
      </c>
      <c r="ALE65" s="216" t="str">
        <f>IF(初始录入!$E70=初始录入!$K$5,达成度!L78,"")</f>
        <v/>
      </c>
      <c r="ALF65" s="327" t="str">
        <f>IF(初始录入!$E70=初始录入!$K$2,达成度!M78,"")</f>
        <v/>
      </c>
      <c r="ALG65" s="327" t="str">
        <f>IF(初始录入!$E70=初始录入!$K$3,达成度!M78,"")</f>
        <v/>
      </c>
      <c r="ALH65" s="216" t="str">
        <f>IF(初始录入!$E70=初始录入!$K$4,达成度!M78,"")</f>
        <v/>
      </c>
      <c r="ALI65" s="216" t="str">
        <f>IF(初始录入!$E70=初始录入!$K$5,达成度!M78,"")</f>
        <v/>
      </c>
      <c r="ALJ65" s="327" t="str">
        <f>IF(初始录入!$E70=初始录入!$K$2,达成度!N78,"")</f>
        <v/>
      </c>
      <c r="ALK65" s="327" t="str">
        <f>IF(初始录入!$E70=初始录入!$K$3,达成度!N78,"")</f>
        <v/>
      </c>
      <c r="ALL65" s="216" t="str">
        <f>IF(初始录入!$E70=初始录入!$K$4,达成度!N78,"")</f>
        <v/>
      </c>
      <c r="ALM65" s="216" t="str">
        <f>IF(初始录入!$E70=初始录入!$K$5,达成度!N78,"")</f>
        <v/>
      </c>
      <c r="ALN65" s="327" t="str">
        <f>IF(初始录入!$E70=初始录入!$K$2,达成度!P78,"")</f>
        <v/>
      </c>
      <c r="ALO65" s="327" t="str">
        <f>IF(初始录入!$E70=初始录入!$K$3,达成度!P78,"")</f>
        <v/>
      </c>
      <c r="ALP65" s="216" t="str">
        <f>IF(初始录入!$E70=初始录入!$K$4,达成度!P78,"")</f>
        <v/>
      </c>
      <c r="ALQ65" s="216" t="str">
        <f>IF(初始录入!$E70=初始录入!$K$5,达成度!P78,"")</f>
        <v/>
      </c>
      <c r="ALR65" s="327" t="str">
        <f>IF(初始录入!$E70=初始录入!$K$2,达成度!Q78,"")</f>
        <v/>
      </c>
      <c r="ALS65" s="327" t="str">
        <f>IF(初始录入!$E70=初始录入!$K$3,达成度!Q78,"")</f>
        <v/>
      </c>
      <c r="ALT65" s="216" t="str">
        <f>IF(初始录入!$E70=初始录入!$K$4,达成度!Q78,"")</f>
        <v/>
      </c>
      <c r="ALU65" s="216" t="str">
        <f>IF(初始录入!$E70=初始录入!$K$5,达成度!Q78,"")</f>
        <v/>
      </c>
      <c r="ALV65" s="327" t="str">
        <f>IF(初始录入!$E70=初始录入!$K$2,达成度!R78,"")</f>
        <v/>
      </c>
      <c r="ALW65" s="327" t="str">
        <f>IF(初始录入!$E70=初始录入!$K$3,达成度!R78,"")</f>
        <v/>
      </c>
      <c r="ALX65" s="216" t="str">
        <f>IF(初始录入!$E70=初始录入!$K$4,达成度!R78,"")</f>
        <v/>
      </c>
      <c r="ALY65" s="216"/>
      <c r="ALZ65" s="327" t="str">
        <f>IF(初始录入!$E70=初始录入!$K$2,达成度!T78,"")</f>
        <v/>
      </c>
      <c r="AMA65" s="327" t="str">
        <f>IF(初始录入!$E70=初始录入!$K$3,达成度!T78,"")</f>
        <v/>
      </c>
      <c r="AMB65" s="216" t="str">
        <f>IF(初始录入!$E70=初始录入!$K$4,达成度!T78,"")</f>
        <v/>
      </c>
      <c r="AMC65" s="216" t="str">
        <f>IF(初始录入!$E70=初始录入!$K$5,达成度!T78,"")</f>
        <v/>
      </c>
      <c r="AMD65" s="327" t="str">
        <f>IF(初始录入!$E70=初始录入!$K$2,达成度!U78,"")</f>
        <v/>
      </c>
      <c r="AME65" s="327" t="str">
        <f>IF(初始录入!$E70=初始录入!$K$3,达成度!U78,"")</f>
        <v/>
      </c>
      <c r="AMF65" s="216" t="str">
        <f>IF(初始录入!$E70=初始录入!$K$4,达成度!U78,"")</f>
        <v/>
      </c>
      <c r="AMG65" s="216" t="str">
        <f>IF(初始录入!$E70=初始录入!$K$5,达成度!U78,"")</f>
        <v/>
      </c>
      <c r="AMH65" s="327" t="str">
        <f>IF(初始录入!$E70=初始录入!$K$2,达成度!V78,"")</f>
        <v/>
      </c>
      <c r="AMI65" s="327" t="str">
        <f>IF(初始录入!$E70=初始录入!$K$3,达成度!V78,"")</f>
        <v/>
      </c>
      <c r="AMJ65" s="216" t="str">
        <f>IF(初始录入!$E70=初始录入!$K$4,达成度!W78,"")</f>
        <v/>
      </c>
      <c r="AMK65" s="216" t="str">
        <f>IF(初始录入!$E70=初始录入!$K$5,达成度!W78,"")</f>
        <v/>
      </c>
      <c r="AMM65" s="215">
        <f t="shared" si="114"/>
        <v>58</v>
      </c>
      <c r="AMN65" s="222" t="str">
        <f t="shared" si="109"/>
        <v/>
      </c>
      <c r="AMO65" s="325" t="str">
        <f>IF($AMM65&lt;=$H$7,INDEX(达成度!$G$21:$G$170,$AMM65,1),"")</f>
        <v/>
      </c>
      <c r="AMP65" s="325" t="str">
        <f>IF($AMM65&lt;=$H$7,INDEX(达成度!$K$21:$K$170,$AMM65,1),"")</f>
        <v/>
      </c>
      <c r="AMQ65" s="325" t="str">
        <f>IF($AMM65&lt;=$H$7,INDEX(达成度!$O$21:$O$170,$AMM65,1),"")</f>
        <v/>
      </c>
      <c r="AMR65" s="325" t="str">
        <f>IF($AMM65&lt;=$H$7,INDEX(达成度!$S$21:$S$170,$AMM65,1),"")</f>
        <v/>
      </c>
      <c r="AMS65" s="326" t="str">
        <f>IF($AMM65&lt;=$H$7,INDEX(达成度!$W$21:$W$170,$AMM65,1),"")</f>
        <v/>
      </c>
      <c r="AMT65" s="328"/>
      <c r="AMU65" s="336"/>
      <c r="AMV65" s="222" t="str">
        <f t="shared" si="110"/>
        <v/>
      </c>
      <c r="AMW65" s="325" t="str">
        <f>IF($AMM65&lt;=$I$7,INDEX(达成度!$G$21:$G$170,$AMM65+$H$7,1),"")</f>
        <v/>
      </c>
      <c r="AMX65" s="325" t="str">
        <f>IF($AMM65&lt;=$I$7,INDEX(达成度!$K$21:$K$170,$AMM65+$H$7,1),"")</f>
        <v/>
      </c>
      <c r="AMY65" s="325" t="str">
        <f>IF($AMM65&lt;=$I$7,INDEX(达成度!$O$21:$O$170,$AMM65+$H$7,1),"")</f>
        <v/>
      </c>
      <c r="AMZ65" s="325" t="str">
        <f>IF($AMM65&lt;=$I$7,INDEX(达成度!$S$21:$S$170,$AMM65+$H$7,1),"")</f>
        <v/>
      </c>
      <c r="ANA65" s="326" t="str">
        <f>IF($AMM65&lt;=$I$7,INDEX(达成度!$W$21:$W$170,$AMM65+$H$7,1),"")</f>
        <v/>
      </c>
      <c r="ANB65" s="206"/>
      <c r="ANC65" s="215"/>
      <c r="AND65" s="216" t="str">
        <f t="shared" si="111"/>
        <v/>
      </c>
      <c r="ANE65" s="325" t="str">
        <f>IF($AMM65&lt;=$J$7,INDEX(达成度!$G$21:$G$170,$AMM65+$H$7+$I$7,1),"")</f>
        <v/>
      </c>
      <c r="ANF65" s="325" t="str">
        <f>IF($AMM65&lt;=$J$7,INDEX(达成度!$K$21:$K$170,$AMM65+$H$7+$I$7,1),"")</f>
        <v/>
      </c>
      <c r="ANG65" s="325" t="str">
        <f>IF($AMM65&lt;=$J$7,INDEX(达成度!$O$21:$O$170,$AMM65+$H$7+$I$7,1),"")</f>
        <v/>
      </c>
      <c r="ANH65" s="325" t="str">
        <f>IF($AMM65&lt;=$J$7,INDEX(达成度!$S$21:$S$170,$AMM65+$H$7+$I$7,1),"")</f>
        <v/>
      </c>
      <c r="ANI65" s="326" t="str">
        <f>IF($AMM65&lt;=$J$7,INDEX(达成度!$W$21:$W$170,$AMM65+$H$7+$I$7,1),"")</f>
        <v/>
      </c>
      <c r="ANK65" s="215"/>
      <c r="ANL65" s="216" t="str">
        <f t="shared" si="112"/>
        <v/>
      </c>
      <c r="ANM65" s="325" t="str">
        <f>IF($AMM65&lt;=$K$7,INDEX(达成度!$G$21:$G$170,$AMM65+$H$7+$I$7+$J$7,1),"")</f>
        <v/>
      </c>
      <c r="ANN65" s="325" t="str">
        <f>IF($AMM65&lt;=$K$7,INDEX(达成度!$K$21:$K$170,$AMM65+$H$7+$I$7+$J$7,1),"")</f>
        <v/>
      </c>
      <c r="ANO65" s="325" t="str">
        <f>IF($AMM65&lt;=$K$7,INDEX(达成度!$O$21:$O$170,$AMM65+$H$7+$I$7+$J$7,1),"")</f>
        <v/>
      </c>
      <c r="ANP65" s="325" t="str">
        <f>IF($AMM65&lt;=$K$7,INDEX(达成度!$S$21:$S$170,$AMM65+$H$7+$I$7+$J$7,1),"")</f>
        <v/>
      </c>
      <c r="ANQ65" s="326" t="str">
        <f>IF($AMM65&lt;=$K$7,INDEX(达成度!$W$21:$W$170,$AMM65+$H$7+$I$7+$J$7,1),"")</f>
        <v/>
      </c>
    </row>
    <row r="66" ht="18" customHeight="1" spans="1:1024 1025:1057">
      <c r="A66" s="215" t="str">
        <f>初始录入!A71</f>
        <v/>
      </c>
      <c r="B66" s="216" t="str">
        <f>IF(初始录入!B71&lt;&gt;"",初始录入!B71,"")</f>
        <v/>
      </c>
      <c r="C66" s="216" t="str">
        <f>IF(初始录入!C71&lt;&gt;"",初始录入!C71,"")</f>
        <v/>
      </c>
      <c r="D66" s="216" t="str">
        <f>IF(初始录入!D71&lt;&gt;"",初始录入!D71,"")</f>
        <v/>
      </c>
      <c r="E66" s="218" t="str">
        <f>IF(初始录入!E71&lt;&gt;"",初始录入!E71,"")</f>
        <v/>
      </c>
      <c r="G66" s="330"/>
      <c r="H66" s="295">
        <f>IF(初始录入!E71=H$6,1,0)</f>
        <v>0</v>
      </c>
      <c r="I66" s="295">
        <f>IF(初始录入!E71=I$6,1,0)</f>
        <v>0</v>
      </c>
      <c r="J66" s="295">
        <f>IF(初始录入!E71=J$6,1,0)</f>
        <v>0</v>
      </c>
      <c r="K66" s="321">
        <f>IF(初始录入!E71=K$6,1,0)</f>
        <v>0</v>
      </c>
      <c r="L66" s="28"/>
      <c r="X66" s="28"/>
      <c r="Y66" s="294">
        <v>100</v>
      </c>
      <c r="Z66" s="295">
        <f>成绩录入!$F$7</f>
        <v>0</v>
      </c>
      <c r="AA66" s="295">
        <f>成绩录入!F69</f>
        <v>0</v>
      </c>
      <c r="AB66" s="296">
        <f>IF(初始录入!$M$7&lt;&gt;"",IF(成绩录入!$F$7&lt;&gt;"",IF(初始录入!$P$7="次数",AA66/Z66*Y66,成绩录入!F69),0),0)</f>
        <v>0</v>
      </c>
      <c r="AC66" s="297">
        <f t="shared" si="161"/>
        <v>0</v>
      </c>
      <c r="AD66" s="297">
        <f t="shared" si="162"/>
        <v>0</v>
      </c>
      <c r="AE66" s="297">
        <f t="shared" si="163"/>
        <v>0</v>
      </c>
      <c r="AF66" s="297">
        <f t="shared" si="164"/>
        <v>0</v>
      </c>
      <c r="AG66" s="297">
        <f t="shared" si="165"/>
        <v>0</v>
      </c>
      <c r="AH66" s="298">
        <f t="shared" si="37"/>
        <v>0</v>
      </c>
      <c r="AI66" s="28"/>
      <c r="AJ66" s="260">
        <f>成绩录入!I69</f>
        <v>0</v>
      </c>
      <c r="AK66" s="248">
        <f>成绩录入!J69</f>
        <v>0</v>
      </c>
      <c r="AL66" s="248">
        <f>成绩录入!K69</f>
        <v>0</v>
      </c>
      <c r="AM66" s="248">
        <f>成绩录入!L69</f>
        <v>0</v>
      </c>
      <c r="AN66" s="248">
        <f>成绩录入!M69</f>
        <v>0</v>
      </c>
      <c r="AO66" s="298">
        <f t="shared" si="38"/>
        <v>0</v>
      </c>
      <c r="AP66" s="299"/>
      <c r="AQ66" s="260">
        <f>成绩录入!I69</f>
        <v>0</v>
      </c>
      <c r="AR66" s="248">
        <f>成绩录入!J69</f>
        <v>0</v>
      </c>
      <c r="AS66" s="248">
        <f>成绩录入!K69</f>
        <v>0</v>
      </c>
      <c r="AT66" s="248">
        <f>成绩录入!L69</f>
        <v>0</v>
      </c>
      <c r="AU66" s="248">
        <f>成绩录入!M69</f>
        <v>0</v>
      </c>
      <c r="AV66" s="298">
        <f t="shared" si="39"/>
        <v>0</v>
      </c>
      <c r="AW66" s="299"/>
      <c r="AX66" s="260">
        <f>成绩录入!I69</f>
        <v>0</v>
      </c>
      <c r="AY66" s="248">
        <f>成绩录入!J69</f>
        <v>0</v>
      </c>
      <c r="AZ66" s="248">
        <f>成绩录入!K69</f>
        <v>0</v>
      </c>
      <c r="BA66" s="248">
        <f>成绩录入!L69</f>
        <v>0</v>
      </c>
      <c r="BB66" s="248">
        <f>成绩录入!M69</f>
        <v>0</v>
      </c>
      <c r="BC66" s="298">
        <f t="shared" si="40"/>
        <v>0</v>
      </c>
      <c r="BD66" s="299"/>
      <c r="BE66" s="260">
        <f>成绩录入!I69</f>
        <v>0</v>
      </c>
      <c r="BF66" s="248">
        <f>成绩录入!J69</f>
        <v>0</v>
      </c>
      <c r="BG66" s="248">
        <f>成绩录入!K69</f>
        <v>0</v>
      </c>
      <c r="BH66" s="248">
        <f>成绩录入!L69</f>
        <v>0</v>
      </c>
      <c r="BI66" s="248">
        <f>成绩录入!M69</f>
        <v>0</v>
      </c>
      <c r="BJ66" s="298">
        <f t="shared" si="41"/>
        <v>0</v>
      </c>
      <c r="BK66" s="299"/>
      <c r="BL66" s="260">
        <f>成绩录入!I69</f>
        <v>0</v>
      </c>
      <c r="BM66" s="248">
        <f>成绩录入!J69</f>
        <v>0</v>
      </c>
      <c r="BN66" s="248">
        <f>成绩录入!K69</f>
        <v>0</v>
      </c>
      <c r="BO66" s="248">
        <f>成绩录入!L69</f>
        <v>0</v>
      </c>
      <c r="BP66" s="248">
        <f>成绩录入!M69</f>
        <v>0</v>
      </c>
      <c r="BQ66" s="298">
        <f t="shared" si="42"/>
        <v>0</v>
      </c>
      <c r="BR66" s="300"/>
      <c r="BS66" s="260">
        <f>成绩录入!P69</f>
        <v>0</v>
      </c>
      <c r="BT66" s="248">
        <f>成绩录入!Q69</f>
        <v>0</v>
      </c>
      <c r="BU66" s="248">
        <f>成绩录入!R69</f>
        <v>0</v>
      </c>
      <c r="BV66" s="248">
        <f>成绩录入!S69</f>
        <v>0</v>
      </c>
      <c r="BW66" s="248">
        <f>成绩录入!T69</f>
        <v>0</v>
      </c>
      <c r="BX66" s="248">
        <f>成绩录入!U69</f>
        <v>0</v>
      </c>
      <c r="BY66" s="248">
        <f>成绩录入!V69</f>
        <v>0</v>
      </c>
      <c r="BZ66" s="248">
        <f>成绩录入!W69</f>
        <v>0</v>
      </c>
      <c r="CA66" s="248">
        <f>成绩录入!X69</f>
        <v>0</v>
      </c>
      <c r="CB66" s="248">
        <f>成绩录入!Y69</f>
        <v>0</v>
      </c>
      <c r="CC66" s="298">
        <f t="shared" si="43"/>
        <v>0</v>
      </c>
      <c r="CD66" s="299"/>
      <c r="CE66" s="260">
        <f>成绩录入!P69</f>
        <v>0</v>
      </c>
      <c r="CF66" s="248">
        <f>成绩录入!Q69</f>
        <v>0</v>
      </c>
      <c r="CG66" s="248">
        <f>成绩录入!R69</f>
        <v>0</v>
      </c>
      <c r="CH66" s="248">
        <f>成绩录入!S69</f>
        <v>0</v>
      </c>
      <c r="CI66" s="248">
        <f>成绩录入!T69</f>
        <v>0</v>
      </c>
      <c r="CJ66" s="248">
        <f>成绩录入!U69</f>
        <v>0</v>
      </c>
      <c r="CK66" s="248">
        <f>成绩录入!V69</f>
        <v>0</v>
      </c>
      <c r="CL66" s="248">
        <f>成绩录入!W69</f>
        <v>0</v>
      </c>
      <c r="CM66" s="248">
        <f>成绩录入!X69</f>
        <v>0</v>
      </c>
      <c r="CN66" s="248">
        <f>成绩录入!Y69</f>
        <v>0</v>
      </c>
      <c r="CO66" s="298">
        <f t="shared" si="44"/>
        <v>0</v>
      </c>
      <c r="CP66" s="299"/>
      <c r="CQ66" s="260">
        <f>成绩录入!P69</f>
        <v>0</v>
      </c>
      <c r="CR66" s="248">
        <f>成绩录入!Q69</f>
        <v>0</v>
      </c>
      <c r="CS66" s="248">
        <f>成绩录入!R69</f>
        <v>0</v>
      </c>
      <c r="CT66" s="248">
        <f>成绩录入!S69</f>
        <v>0</v>
      </c>
      <c r="CU66" s="248">
        <f>成绩录入!T69</f>
        <v>0</v>
      </c>
      <c r="CV66" s="248">
        <f>成绩录入!U69</f>
        <v>0</v>
      </c>
      <c r="CW66" s="248">
        <f>成绩录入!V69</f>
        <v>0</v>
      </c>
      <c r="CX66" s="248">
        <f>成绩录入!W69</f>
        <v>0</v>
      </c>
      <c r="CY66" s="248">
        <f>成绩录入!X69</f>
        <v>0</v>
      </c>
      <c r="CZ66" s="248">
        <f>成绩录入!Y69</f>
        <v>0</v>
      </c>
      <c r="DA66" s="298">
        <f t="shared" si="45"/>
        <v>0</v>
      </c>
      <c r="DB66" s="299"/>
      <c r="DC66" s="260">
        <f>成绩录入!P69</f>
        <v>0</v>
      </c>
      <c r="DD66" s="248">
        <f>成绩录入!Q69</f>
        <v>0</v>
      </c>
      <c r="DE66" s="248">
        <f>成绩录入!R69</f>
        <v>0</v>
      </c>
      <c r="DF66" s="248">
        <f>成绩录入!S69</f>
        <v>0</v>
      </c>
      <c r="DG66" s="248">
        <f>成绩录入!T69</f>
        <v>0</v>
      </c>
      <c r="DH66" s="248">
        <f>成绩录入!U69</f>
        <v>0</v>
      </c>
      <c r="DI66" s="248">
        <f>成绩录入!V69</f>
        <v>0</v>
      </c>
      <c r="DJ66" s="248">
        <f>成绩录入!W69</f>
        <v>0</v>
      </c>
      <c r="DK66" s="248">
        <f>成绩录入!X69</f>
        <v>0</v>
      </c>
      <c r="DL66" s="248">
        <f>成绩录入!Y69</f>
        <v>0</v>
      </c>
      <c r="DM66" s="298">
        <f t="shared" si="46"/>
        <v>0</v>
      </c>
      <c r="DN66" s="299"/>
      <c r="DO66" s="260">
        <f>成绩录入!P69</f>
        <v>0</v>
      </c>
      <c r="DP66" s="248">
        <f>成绩录入!Q69</f>
        <v>0</v>
      </c>
      <c r="DQ66" s="248">
        <f>成绩录入!R69</f>
        <v>0</v>
      </c>
      <c r="DR66" s="248">
        <f>成绩录入!S69</f>
        <v>0</v>
      </c>
      <c r="DS66" s="248">
        <f>成绩录入!T69</f>
        <v>0</v>
      </c>
      <c r="DT66" s="248">
        <f>成绩录入!U69</f>
        <v>0</v>
      </c>
      <c r="DU66" s="248">
        <f>成绩录入!V69</f>
        <v>0</v>
      </c>
      <c r="DV66" s="248">
        <f>成绩录入!W69</f>
        <v>0</v>
      </c>
      <c r="DW66" s="248">
        <f>成绩录入!X69</f>
        <v>0</v>
      </c>
      <c r="DX66" s="248">
        <f>成绩录入!Y69</f>
        <v>0</v>
      </c>
      <c r="DY66" s="298">
        <f t="shared" si="47"/>
        <v>0</v>
      </c>
      <c r="DZ66" s="299"/>
      <c r="EA66" s="301" t="e">
        <f t="shared" si="48"/>
        <v>#DIV/0!</v>
      </c>
      <c r="EB66" s="297" t="e">
        <f t="shared" si="49"/>
        <v>#DIV/0!</v>
      </c>
      <c r="EC66" s="297" t="e">
        <f t="shared" si="50"/>
        <v>#DIV/0!</v>
      </c>
      <c r="ED66" s="297" t="e">
        <f t="shared" si="51"/>
        <v>#DIV/0!</v>
      </c>
      <c r="EE66" s="297" t="e">
        <f t="shared" si="52"/>
        <v>#DIV/0!</v>
      </c>
      <c r="EF66" s="302" t="e">
        <f t="shared" si="53"/>
        <v>#DIV/0!</v>
      </c>
      <c r="EG66" s="303"/>
      <c r="EH66" s="304">
        <f t="shared" si="54"/>
        <v>0</v>
      </c>
      <c r="EI66" s="296">
        <f>成绩录入!I69</f>
        <v>0</v>
      </c>
      <c r="EJ66" s="296">
        <f>成绩录入!J69</f>
        <v>0</v>
      </c>
      <c r="EK66" s="296">
        <f>成绩录入!K69</f>
        <v>0</v>
      </c>
      <c r="EL66" s="296">
        <f>成绩录入!L69</f>
        <v>0</v>
      </c>
      <c r="EM66" s="296">
        <f>成绩录入!M69</f>
        <v>0</v>
      </c>
      <c r="EN66" s="296">
        <f>成绩录入!P69</f>
        <v>0</v>
      </c>
      <c r="EO66" s="296">
        <f>成绩录入!Q69</f>
        <v>0</v>
      </c>
      <c r="EP66" s="296">
        <f>成绩录入!R69</f>
        <v>0</v>
      </c>
      <c r="EQ66" s="296">
        <f>成绩录入!S69</f>
        <v>0</v>
      </c>
      <c r="ER66" s="296">
        <f>成绩录入!T69</f>
        <v>0</v>
      </c>
      <c r="ES66" s="296">
        <f>成绩录入!U69</f>
        <v>0</v>
      </c>
      <c r="ET66" s="296">
        <f>成绩录入!V69</f>
        <v>0</v>
      </c>
      <c r="EU66" s="296">
        <f>成绩录入!W69</f>
        <v>0</v>
      </c>
      <c r="EV66" s="296">
        <f>成绩录入!X69</f>
        <v>0</v>
      </c>
      <c r="EW66" s="302">
        <f>成绩录入!Y69</f>
        <v>0</v>
      </c>
      <c r="EX66" s="303"/>
      <c r="EY66" s="304" t="str">
        <f t="shared" si="170"/>
        <v/>
      </c>
      <c r="EZ66" s="296" t="str">
        <f t="shared" si="170"/>
        <v/>
      </c>
      <c r="FA66" s="296" t="str">
        <f t="shared" si="170"/>
        <v/>
      </c>
      <c r="FB66" s="296" t="str">
        <f t="shared" si="170"/>
        <v/>
      </c>
      <c r="FC66" s="302">
        <f>成绩录入!AB69</f>
        <v>0</v>
      </c>
      <c r="FD66" s="303"/>
      <c r="FE66" s="304" t="str">
        <f t="shared" si="56"/>
        <v>√</v>
      </c>
      <c r="FF66" s="296" t="str">
        <f t="shared" si="57"/>
        <v>√</v>
      </c>
      <c r="FG66" s="296" t="str">
        <f t="shared" si="58"/>
        <v>√</v>
      </c>
      <c r="FH66" s="296" t="str">
        <f t="shared" si="59"/>
        <v>√</v>
      </c>
      <c r="FI66" s="302" t="str">
        <f t="shared" si="60"/>
        <v>√</v>
      </c>
      <c r="FJ66" s="299"/>
      <c r="FK66" s="260">
        <f>成绩录入!AB69</f>
        <v>0</v>
      </c>
      <c r="FL66" s="248">
        <f>成绩录入!AC69</f>
        <v>0</v>
      </c>
      <c r="FM66" s="248">
        <f>成绩录入!AD69</f>
        <v>0</v>
      </c>
      <c r="FN66" s="248">
        <f>成绩录入!AE69</f>
        <v>0</v>
      </c>
      <c r="FO66" s="248">
        <f>成绩录入!AF69</f>
        <v>0</v>
      </c>
      <c r="FP66" s="248">
        <f>成绩录入!AG69</f>
        <v>0</v>
      </c>
      <c r="FQ66" s="298">
        <f t="shared" si="61"/>
        <v>0</v>
      </c>
      <c r="FR66" s="299"/>
      <c r="FS66" s="260">
        <f>成绩录入!AB69</f>
        <v>0</v>
      </c>
      <c r="FT66" s="248">
        <f>成绩录入!AC69</f>
        <v>0</v>
      </c>
      <c r="FU66" s="248">
        <f>成绩录入!AD69</f>
        <v>0</v>
      </c>
      <c r="FV66" s="248">
        <f>成绩录入!AE69</f>
        <v>0</v>
      </c>
      <c r="FW66" s="248">
        <f>成绩录入!AF69</f>
        <v>0</v>
      </c>
      <c r="FX66" s="333">
        <f>成绩录入!AG69</f>
        <v>0</v>
      </c>
      <c r="FY66" s="298">
        <f t="shared" si="62"/>
        <v>0</v>
      </c>
      <c r="FZ66" s="299"/>
      <c r="GA66" s="260">
        <f>成绩录入!AB69</f>
        <v>0</v>
      </c>
      <c r="GB66" s="248">
        <f>成绩录入!AC69</f>
        <v>0</v>
      </c>
      <c r="GC66" s="248">
        <f>成绩录入!AD69</f>
        <v>0</v>
      </c>
      <c r="GD66" s="248">
        <f>成绩录入!AE69</f>
        <v>0</v>
      </c>
      <c r="GE66" s="248">
        <f>成绩录入!AF69</f>
        <v>0</v>
      </c>
      <c r="GF66" s="248">
        <f>成绩录入!AG69</f>
        <v>0</v>
      </c>
      <c r="GG66" s="298">
        <f t="shared" si="63"/>
        <v>0</v>
      </c>
      <c r="GH66" s="299"/>
      <c r="GI66" s="260">
        <f>成绩录入!AB69</f>
        <v>0</v>
      </c>
      <c r="GJ66" s="248">
        <f>成绩录入!AC69</f>
        <v>0</v>
      </c>
      <c r="GK66" s="248">
        <f>成绩录入!AD69</f>
        <v>0</v>
      </c>
      <c r="GL66" s="248">
        <f>成绩录入!AE69</f>
        <v>0</v>
      </c>
      <c r="GM66" s="248">
        <f>成绩录入!AF69</f>
        <v>0</v>
      </c>
      <c r="GN66" s="248">
        <f>成绩录入!AG69</f>
        <v>0</v>
      </c>
      <c r="GO66" s="298">
        <f t="shared" si="64"/>
        <v>0</v>
      </c>
      <c r="GP66" s="299"/>
      <c r="GQ66" s="260">
        <f>成绩录入!AB69</f>
        <v>0</v>
      </c>
      <c r="GR66" s="248">
        <f>成绩录入!AC69</f>
        <v>0</v>
      </c>
      <c r="GS66" s="248">
        <f>成绩录入!AD69</f>
        <v>0</v>
      </c>
      <c r="GT66" s="248">
        <f>成绩录入!AE69</f>
        <v>0</v>
      </c>
      <c r="GU66" s="248">
        <f>成绩录入!AF69</f>
        <v>0</v>
      </c>
      <c r="GV66" s="248">
        <f>成绩录入!AG69</f>
        <v>0</v>
      </c>
      <c r="GW66" s="298">
        <f t="shared" si="65"/>
        <v>0</v>
      </c>
      <c r="GX66" s="299"/>
      <c r="GY66" s="247">
        <f>成绩录入!AJ69</f>
        <v>0</v>
      </c>
      <c r="GZ66" s="248">
        <f>成绩录入!AK69</f>
        <v>0</v>
      </c>
      <c r="HA66" s="248">
        <f>成绩录入!AL69</f>
        <v>0</v>
      </c>
      <c r="HB66" s="248">
        <f>成绩录入!AM69</f>
        <v>0</v>
      </c>
      <c r="HC66" s="248">
        <f>成绩录入!AN69</f>
        <v>0</v>
      </c>
      <c r="HD66" s="248">
        <f>成绩录入!AO69</f>
        <v>0</v>
      </c>
      <c r="HE66" s="310">
        <f t="shared" si="171"/>
        <v>0</v>
      </c>
      <c r="HF66" s="299"/>
      <c r="HG66" s="247">
        <f>成绩录入!AJ69</f>
        <v>0</v>
      </c>
      <c r="HH66" s="248">
        <f>成绩录入!AK69</f>
        <v>0</v>
      </c>
      <c r="HI66" s="248">
        <f>成绩录入!AL69</f>
        <v>0</v>
      </c>
      <c r="HJ66" s="248">
        <f>成绩录入!AM69</f>
        <v>0</v>
      </c>
      <c r="HK66" s="248">
        <f>成绩录入!AN69</f>
        <v>0</v>
      </c>
      <c r="HL66" s="248">
        <f>成绩录入!AO69</f>
        <v>0</v>
      </c>
      <c r="HM66" s="310">
        <f t="shared" si="172"/>
        <v>0</v>
      </c>
      <c r="HN66" s="299"/>
      <c r="HO66" s="247">
        <f>成绩录入!AJ69</f>
        <v>0</v>
      </c>
      <c r="HP66" s="248">
        <f>成绩录入!AK69</f>
        <v>0</v>
      </c>
      <c r="HQ66" s="248">
        <f>成绩录入!AL69</f>
        <v>0</v>
      </c>
      <c r="HR66" s="248">
        <f>成绩录入!AM69</f>
        <v>0</v>
      </c>
      <c r="HS66" s="248">
        <f>成绩录入!AN69</f>
        <v>0</v>
      </c>
      <c r="HT66" s="248">
        <f>成绩录入!AO69</f>
        <v>0</v>
      </c>
      <c r="HU66" s="310">
        <f t="shared" si="173"/>
        <v>0</v>
      </c>
      <c r="HV66" s="299"/>
      <c r="HW66" s="247">
        <f>成绩录入!AJ69</f>
        <v>0</v>
      </c>
      <c r="HX66" s="248">
        <f>成绩录入!AK69</f>
        <v>0</v>
      </c>
      <c r="HY66" s="248">
        <f>成绩录入!AL69</f>
        <v>0</v>
      </c>
      <c r="HZ66" s="248">
        <f>成绩录入!AM69</f>
        <v>0</v>
      </c>
      <c r="IA66" s="248">
        <f>成绩录入!AN69</f>
        <v>0</v>
      </c>
      <c r="IB66" s="248">
        <f>成绩录入!AO69</f>
        <v>0</v>
      </c>
      <c r="IC66" s="310">
        <f t="shared" si="174"/>
        <v>0</v>
      </c>
      <c r="ID66" s="299"/>
      <c r="IE66" s="247">
        <f>成绩录入!AJ69</f>
        <v>0</v>
      </c>
      <c r="IF66" s="248">
        <f>成绩录入!AK69</f>
        <v>0</v>
      </c>
      <c r="IG66" s="248">
        <f>成绩录入!AL69</f>
        <v>0</v>
      </c>
      <c r="IH66" s="248">
        <f>成绩录入!AM69</f>
        <v>0</v>
      </c>
      <c r="II66" s="248">
        <f>成绩录入!AN69</f>
        <v>0</v>
      </c>
      <c r="IJ66" s="248">
        <f>成绩录入!AO69</f>
        <v>0</v>
      </c>
      <c r="IK66" s="310">
        <f t="shared" si="175"/>
        <v>0</v>
      </c>
      <c r="IL66" s="299"/>
      <c r="IM66" s="313" t="e">
        <f t="shared" si="71"/>
        <v>#DIV/0!</v>
      </c>
      <c r="IN66" s="314" t="e">
        <f t="shared" si="72"/>
        <v>#DIV/0!</v>
      </c>
      <c r="IO66" s="314" t="e">
        <f t="shared" si="73"/>
        <v>#DIV/0!</v>
      </c>
      <c r="IP66" s="314" t="e">
        <f t="shared" si="74"/>
        <v>#DIV/0!</v>
      </c>
      <c r="IQ66" s="314" t="e">
        <f t="shared" si="75"/>
        <v>#DIV/0!</v>
      </c>
      <c r="IR66" s="315" t="e">
        <f t="shared" si="76"/>
        <v>#DIV/0!</v>
      </c>
      <c r="IS66" s="316"/>
      <c r="IT66" s="214">
        <f>成绩录入!AR69</f>
        <v>0</v>
      </c>
      <c r="IU66" s="216">
        <f>成绩录入!AS69</f>
        <v>0</v>
      </c>
      <c r="IV66" s="216">
        <f>成绩录入!AT69</f>
        <v>0</v>
      </c>
      <c r="IW66" s="216">
        <f>成绩录入!AU69</f>
        <v>0</v>
      </c>
      <c r="IX66" s="216">
        <f>成绩录入!AV69</f>
        <v>0</v>
      </c>
      <c r="IY66" s="216">
        <f>成绩录入!AW69</f>
        <v>0</v>
      </c>
      <c r="IZ66" s="298">
        <f t="shared" si="77"/>
        <v>0</v>
      </c>
      <c r="JA66" s="299"/>
      <c r="JB66" s="317">
        <f>成绩录入!AR69</f>
        <v>0</v>
      </c>
      <c r="JC66" s="216">
        <f>成绩录入!AS69</f>
        <v>0</v>
      </c>
      <c r="JD66" s="216">
        <f>成绩录入!AT69</f>
        <v>0</v>
      </c>
      <c r="JE66" s="216">
        <f>成绩录入!AU69</f>
        <v>0</v>
      </c>
      <c r="JF66" s="216">
        <f>成绩录入!AV69</f>
        <v>0</v>
      </c>
      <c r="JG66" s="216">
        <f>成绩录入!AW69</f>
        <v>0</v>
      </c>
      <c r="JH66" s="298">
        <f t="shared" si="78"/>
        <v>0</v>
      </c>
      <c r="JI66" s="299"/>
      <c r="JJ66" s="248">
        <f>成绩录入!AR69</f>
        <v>0</v>
      </c>
      <c r="JK66" s="248">
        <f>成绩录入!AS69</f>
        <v>0</v>
      </c>
      <c r="JL66" s="248">
        <f>成绩录入!AT69</f>
        <v>0</v>
      </c>
      <c r="JM66" s="248">
        <f>成绩录入!AU69</f>
        <v>0</v>
      </c>
      <c r="JN66" s="248">
        <f>成绩录入!AV69</f>
        <v>0</v>
      </c>
      <c r="JO66" s="248">
        <f>成绩录入!AW69</f>
        <v>0</v>
      </c>
      <c r="JP66" s="298">
        <f t="shared" si="79"/>
        <v>0</v>
      </c>
      <c r="JQ66" s="299"/>
      <c r="JR66" s="308">
        <f>成绩录入!AR69</f>
        <v>0</v>
      </c>
      <c r="JS66" s="248">
        <f>成绩录入!AS69</f>
        <v>0</v>
      </c>
      <c r="JT66" s="248">
        <f>成绩录入!AT69</f>
        <v>0</v>
      </c>
      <c r="JU66" s="248">
        <f>成绩录入!AU69</f>
        <v>0</v>
      </c>
      <c r="JV66" s="248">
        <f>成绩录入!AV69</f>
        <v>0</v>
      </c>
      <c r="JW66" s="248">
        <f>成绩录入!AW69</f>
        <v>0</v>
      </c>
      <c r="JX66" s="298">
        <f t="shared" si="80"/>
        <v>0</v>
      </c>
      <c r="JY66" s="299"/>
      <c r="JZ66" s="308">
        <f>成绩录入!AR69</f>
        <v>0</v>
      </c>
      <c r="KA66" s="248">
        <f>成绩录入!AS69</f>
        <v>0</v>
      </c>
      <c r="KB66" s="248">
        <f>成绩录入!AT69</f>
        <v>0</v>
      </c>
      <c r="KC66" s="248">
        <f>成绩录入!AU69</f>
        <v>0</v>
      </c>
      <c r="KD66" s="248">
        <f>成绩录入!AV69</f>
        <v>0</v>
      </c>
      <c r="KE66" s="248">
        <f>成绩录入!AW69</f>
        <v>0</v>
      </c>
      <c r="KF66" s="298">
        <f t="shared" si="81"/>
        <v>0</v>
      </c>
      <c r="KG66" s="299"/>
      <c r="KH66" s="313">
        <f t="shared" si="166"/>
        <v>0</v>
      </c>
      <c r="KI66" s="314">
        <f t="shared" si="82"/>
        <v>0</v>
      </c>
      <c r="KJ66" s="314">
        <f t="shared" si="83"/>
        <v>0</v>
      </c>
      <c r="KK66" s="314">
        <f t="shared" si="84"/>
        <v>0</v>
      </c>
      <c r="KL66" s="314">
        <f t="shared" si="85"/>
        <v>0</v>
      </c>
      <c r="KM66" s="315">
        <f t="shared" si="86"/>
        <v>0</v>
      </c>
      <c r="KN66" s="90"/>
      <c r="KO66" s="294">
        <f>IF(总评!G64&lt;60,1,0)</f>
        <v>0</v>
      </c>
      <c r="KP66" s="295">
        <f t="shared" si="167"/>
        <v>0</v>
      </c>
      <c r="KQ66" s="295">
        <f t="shared" si="168"/>
        <v>0</v>
      </c>
      <c r="KR66" s="321">
        <f t="shared" si="169"/>
        <v>0</v>
      </c>
      <c r="KS66" s="321">
        <f t="shared" si="87"/>
        <v>0</v>
      </c>
      <c r="KT66" s="27"/>
      <c r="KU66" s="27"/>
      <c r="KV66" s="27"/>
      <c r="KW66" s="27"/>
      <c r="KX66" s="27"/>
      <c r="KY66" s="27"/>
      <c r="KZ66" s="27"/>
      <c r="LA66" s="27"/>
      <c r="LB66" s="27"/>
      <c r="LC66" s="27"/>
      <c r="OT66" s="247">
        <f>IF(OT$6=$OS$5,成绩录入!BC69,0)</f>
        <v>0</v>
      </c>
      <c r="OU66" s="248">
        <f>IF(OU$6=$OS$5,成绩录入!BD69,0)</f>
        <v>0</v>
      </c>
      <c r="OV66" s="248">
        <f>IF(OV$6=$OS$5,成绩录入!BE69,0)</f>
        <v>0</v>
      </c>
      <c r="OW66" s="248">
        <f>IF(OW$6=$OS$5,成绩录入!BF69,0)</f>
        <v>0</v>
      </c>
      <c r="OX66" s="248">
        <f>IF(OX$6=$OS$5,成绩录入!BG69,0)</f>
        <v>0</v>
      </c>
      <c r="OY66" s="248">
        <f>IF(OY$6=$OS$5,成绩录入!BH69,0)</f>
        <v>0</v>
      </c>
      <c r="OZ66" s="248">
        <f>IF(OZ$6=$OS$5,成绩录入!BI69,0)</f>
        <v>0</v>
      </c>
      <c r="PA66" s="248">
        <f>IF(PA$6=$OS$5,成绩录入!BJ69,0)</f>
        <v>0</v>
      </c>
      <c r="PB66" s="248">
        <f>IF(PB$6=$OS$5,成绩录入!BK69,0)</f>
        <v>0</v>
      </c>
      <c r="PC66" s="248">
        <f>IF(PC$6=$OS$5,成绩录入!BL69,0)</f>
        <v>0</v>
      </c>
      <c r="PD66" s="248">
        <f>IF(PD$6=$OS$5,成绩录入!BM69,0)</f>
        <v>0</v>
      </c>
      <c r="PE66" s="248">
        <f>IF(PE$6=$OS$5,成绩录入!BN69,0)</f>
        <v>0</v>
      </c>
      <c r="PF66" s="248">
        <f>IF(PF$6=$OS$5,成绩录入!BO69,0)</f>
        <v>0</v>
      </c>
      <c r="PG66" s="248">
        <f>IF(PG$6=$OS$5,成绩录入!BP69,0)</f>
        <v>0</v>
      </c>
      <c r="PH66" s="248">
        <f>IF(PH$6=$OS$5,成绩录入!BQ69,0)</f>
        <v>0</v>
      </c>
      <c r="PI66" s="248">
        <f>IF(PI$6=$OS$5,成绩录入!BR69,0)</f>
        <v>0</v>
      </c>
      <c r="PJ66" s="248">
        <f>IF(PJ$6=$OS$5,成绩录入!BS69,0)</f>
        <v>0</v>
      </c>
      <c r="PK66" s="248">
        <f>IF(PK$6=$OS$5,成绩录入!BT69,0)</f>
        <v>0</v>
      </c>
      <c r="PL66" s="248">
        <f>IF(PL$6=$OS$5,成绩录入!BU69,0)</f>
        <v>0</v>
      </c>
      <c r="PM66" s="248">
        <f>IF(PM$6=$OS$5,成绩录入!BV69,0)</f>
        <v>0</v>
      </c>
      <c r="PN66" s="248">
        <f>IF(PN$6=$OS$5,成绩录入!BW69,0)</f>
        <v>0</v>
      </c>
      <c r="PO66" s="248">
        <f>IF(PO$6=$OS$5,成绩录入!BX69,0)</f>
        <v>0</v>
      </c>
      <c r="PP66" s="248">
        <f>IF(PP$6=$OS$5,成绩录入!BY69,0)</f>
        <v>0</v>
      </c>
      <c r="PQ66" s="248">
        <f>IF(PQ$6=$OS$5,成绩录入!BZ69,0)</f>
        <v>0</v>
      </c>
      <c r="PR66" s="248">
        <f>IF(PR$6=$OS$5,成绩录入!CA69,0)</f>
        <v>0</v>
      </c>
      <c r="PS66" s="248">
        <f>IF(PS$6=$OS$5,成绩录入!CB69,0)</f>
        <v>0</v>
      </c>
      <c r="PT66" s="248">
        <f>IF(PT$6=$OS$5,成绩录入!CC69,0)</f>
        <v>0</v>
      </c>
      <c r="PU66" s="248">
        <f>IF(PU$6=$OS$5,成绩录入!CD69,0)</f>
        <v>0</v>
      </c>
      <c r="PV66" s="248">
        <f>IF(PV$6=$OS$5,成绩录入!CE69,0)</f>
        <v>0</v>
      </c>
      <c r="PW66" s="248">
        <f>IF(PW$6=$OS$5,成绩录入!CF69,0)</f>
        <v>0</v>
      </c>
      <c r="PX66" s="248">
        <f>IF(PX$6=$OS$5,成绩录入!CG69,0)</f>
        <v>0</v>
      </c>
      <c r="PY66" s="248">
        <f>IF(PY$6=$OS$5,成绩录入!CH69,0)</f>
        <v>0</v>
      </c>
      <c r="PZ66" s="248">
        <f>IF(PZ$6=$OS$5,成绩录入!CI69,0)</f>
        <v>0</v>
      </c>
      <c r="QA66" s="248">
        <f>IF(QA$6=$OS$5,成绩录入!CJ69,0)</f>
        <v>0</v>
      </c>
      <c r="QB66" s="248">
        <f>IF(QB$6=$OS$5,成绩录入!CK69,0)</f>
        <v>0</v>
      </c>
      <c r="QC66" s="248">
        <f>IF(QC$6=$OS$5,成绩录入!CL69,0)</f>
        <v>0</v>
      </c>
      <c r="QD66" s="248">
        <f>IF(QD$6=$OS$5,成绩录入!CM69,0)</f>
        <v>0</v>
      </c>
      <c r="QE66" s="248">
        <f>IF(QE$6=$OS$5,成绩录入!CN69,0)</f>
        <v>0</v>
      </c>
      <c r="QF66" s="248">
        <f>IF(QF$6=$OS$5,成绩录入!CO69,0)</f>
        <v>0</v>
      </c>
      <c r="QG66" s="248">
        <f>IF(QG$6=$OS$5,成绩录入!CP69,0)</f>
        <v>0</v>
      </c>
      <c r="QH66" s="248">
        <f>IF(QH$6=$OS$5,成绩录入!CQ69,0)</f>
        <v>0</v>
      </c>
      <c r="QI66" s="248">
        <f>IF(QI$6=$OS$5,成绩录入!CR69,0)</f>
        <v>0</v>
      </c>
      <c r="QJ66" s="248">
        <f>IF(QJ$6=$OS$5,成绩录入!CS69,0)</f>
        <v>0</v>
      </c>
      <c r="QK66" s="248">
        <f>IF(QK$6=$OS$5,成绩录入!CT69,0)</f>
        <v>0</v>
      </c>
      <c r="QL66" s="248">
        <f>IF(QL$6=$OS$5,成绩录入!CU69,0)</f>
        <v>0</v>
      </c>
      <c r="QM66" s="248">
        <f>IF(QM$6=$OS$5,成绩录入!CV69,0)</f>
        <v>0</v>
      </c>
      <c r="QN66" s="248">
        <f>IF(QN$6=$OS$5,成绩录入!CW69,0)</f>
        <v>0</v>
      </c>
      <c r="QO66" s="248">
        <f>IF(QO$6=$OS$5,成绩录入!CX69,0)</f>
        <v>0</v>
      </c>
      <c r="QP66" s="248">
        <f>IF(QP$6=$OS$5,成绩录入!CY69,0)</f>
        <v>0</v>
      </c>
      <c r="QQ66" s="248">
        <f>IF(QQ$6=$OS$5,成绩录入!CZ69,0)</f>
        <v>0</v>
      </c>
      <c r="QR66" s="248">
        <f>IF(QR$6=$OS$5,成绩录入!DA69,0)</f>
        <v>0</v>
      </c>
      <c r="QS66" s="248">
        <f>IF(QS$6=$OS$5,成绩录入!DB69,0)</f>
        <v>0</v>
      </c>
      <c r="QT66" s="248">
        <f>IF(QT$6=$OS$5,成绩录入!DC69,0)</f>
        <v>0</v>
      </c>
      <c r="QU66" s="248">
        <f>IF(QU$6=$OS$5,成绩录入!DD69,0)</f>
        <v>0</v>
      </c>
      <c r="QV66" s="248">
        <f>IF(QV$6=$OS$5,成绩录入!DE69,0)</f>
        <v>0</v>
      </c>
      <c r="QW66" s="248">
        <f>IF(QW$6=$OS$5,成绩录入!DF69,0)</f>
        <v>0</v>
      </c>
      <c r="QX66" s="248">
        <f>IF(QX$6=$OS$5,成绩录入!DG69,0)</f>
        <v>0</v>
      </c>
      <c r="QY66" s="248">
        <f>IF(QY$6=$OS$5,成绩录入!DH69,0)</f>
        <v>0</v>
      </c>
      <c r="QZ66" s="248">
        <f>IF(QZ$6=$OS$5,成绩录入!DI69,0)</f>
        <v>0</v>
      </c>
      <c r="RA66" s="248">
        <f>IF(RA$6=$OS$5,成绩录入!DJ69,0)</f>
        <v>0</v>
      </c>
      <c r="RB66" s="248">
        <f>IF(RB$6=$OS$5,成绩录入!DK69,0)</f>
        <v>0</v>
      </c>
      <c r="RC66" s="248">
        <f>IF(RC$6=$OS$5,成绩录入!DL69,0)</f>
        <v>0</v>
      </c>
      <c r="RD66" s="248">
        <f>IF(RD$6=$OS$5,成绩录入!DM69,0)</f>
        <v>0</v>
      </c>
      <c r="RE66" s="248">
        <f>IF(RE$6=$OS$5,成绩录入!DN69,0)</f>
        <v>0</v>
      </c>
      <c r="RF66" s="248">
        <f>IF(RF$6=$OS$5,成绩录入!DO69,0)</f>
        <v>0</v>
      </c>
      <c r="RG66" s="248">
        <f>IF(RG$6=$OS$5,成绩录入!DP69,0)</f>
        <v>0</v>
      </c>
      <c r="RH66" s="248">
        <f>IF(RH$6=$OS$5,成绩录入!DQ69,0)</f>
        <v>0</v>
      </c>
      <c r="RI66" s="248">
        <f>IF(RI$6=$OS$5,成绩录入!DR69,0)</f>
        <v>0</v>
      </c>
      <c r="RJ66" s="248">
        <f>IF(RJ$6=$OS$5,成绩录入!DS69,0)</f>
        <v>0</v>
      </c>
      <c r="RK66" s="248">
        <f>IF(RK$6=$OS$5,成绩录入!DT69,0)</f>
        <v>0</v>
      </c>
      <c r="RL66" s="248">
        <f>IF(RL$6=$OS$5,成绩录入!DU69,0)</f>
        <v>0</v>
      </c>
      <c r="RM66" s="248">
        <f>IF(RM$6=$OS$5,成绩录入!DV69,0)</f>
        <v>0</v>
      </c>
      <c r="RN66" s="248">
        <f>IF(RN$6=$OS$5,成绩录入!DW69,0)</f>
        <v>0</v>
      </c>
      <c r="RO66" s="248">
        <f>IF(RO$6=$OS$5,成绩录入!DX69,0)</f>
        <v>0</v>
      </c>
      <c r="RP66" s="248">
        <f>IF(RP$6=$OS$5,成绩录入!DY69,0)</f>
        <v>0</v>
      </c>
      <c r="RQ66" s="248">
        <f>IF(RQ$6=$OS$5,成绩录入!DZ69,0)</f>
        <v>0</v>
      </c>
      <c r="RR66" s="248">
        <f>IF(RR$6=$OS$5,成绩录入!EA69,0)</f>
        <v>0</v>
      </c>
      <c r="RS66" s="248">
        <f>IF(RS$6=$OS$5,成绩录入!EB69,0)</f>
        <v>0</v>
      </c>
      <c r="RT66" s="248">
        <f>IF(RT$6=$OS$5,成绩录入!EC69,0)</f>
        <v>0</v>
      </c>
      <c r="RU66" s="248">
        <f>IF(RU$6=$OS$5,成绩录入!ED69,0)</f>
        <v>0</v>
      </c>
      <c r="RV66" s="248">
        <f>IF(RV$6=$OS$5,成绩录入!EE69,0)</f>
        <v>0</v>
      </c>
      <c r="RW66" s="248">
        <f>IF(RW$6=$OS$5,成绩录入!EF69,0)</f>
        <v>0</v>
      </c>
      <c r="RX66" s="248">
        <f>IF(RX$6=$OS$5,成绩录入!EG69,0)</f>
        <v>0</v>
      </c>
      <c r="RY66" s="248">
        <f>IF(RY$6=$OS$5,成绩录入!EH69,0)</f>
        <v>0</v>
      </c>
      <c r="RZ66" s="248">
        <f>IF(RZ$6=$OS$5,成绩录入!EI69,0)</f>
        <v>0</v>
      </c>
      <c r="SA66" s="248">
        <f>IF(SA$6=$OS$5,成绩录入!EJ69,0)</f>
        <v>0</v>
      </c>
      <c r="SB66" s="248">
        <f>IF(SB$6=$OS$5,成绩录入!EK69,0)</f>
        <v>0</v>
      </c>
      <c r="SC66" s="248">
        <f>IF(SC$6=$OS$5,成绩录入!EL69,0)</f>
        <v>0</v>
      </c>
      <c r="SD66" s="248">
        <f>IF(SD$6=$OS$5,成绩录入!EM69,0)</f>
        <v>0</v>
      </c>
      <c r="SE66" s="248">
        <f>IF(SE$6=$OS$5,成绩录入!EN69,0)</f>
        <v>0</v>
      </c>
      <c r="SF66" s="248">
        <f>IF(SF$6=$OS$5,成绩录入!EO69,0)</f>
        <v>0</v>
      </c>
      <c r="SG66" s="248">
        <f>IF(SG$6=$OS$5,成绩录入!EP69,0)</f>
        <v>0</v>
      </c>
      <c r="SH66" s="248">
        <f>IF(SH$6=$OS$5,成绩录入!EQ69,0)</f>
        <v>0</v>
      </c>
      <c r="SI66" s="248">
        <f>IF(SI$6=$OS$5,成绩录入!ER69,0)</f>
        <v>0</v>
      </c>
      <c r="SJ66" s="248">
        <f>IF(SJ$6=$OS$5,成绩录入!ES69,0)</f>
        <v>0</v>
      </c>
      <c r="SK66" s="248">
        <f>IF(SK$6=$OS$5,成绩录入!ET69,0)</f>
        <v>0</v>
      </c>
      <c r="SL66" s="248">
        <f>IF(SL$6=$OS$5,成绩录入!EU69,0)</f>
        <v>0</v>
      </c>
      <c r="SM66" s="248">
        <f>IF(SM$6=$OS$5,成绩录入!EV69,0)</f>
        <v>0</v>
      </c>
      <c r="SN66" s="248">
        <f>IF(SN$6=$OS$5,成绩录入!EW69,0)</f>
        <v>0</v>
      </c>
      <c r="SO66" s="248">
        <f>IF(SO$6=$OS$5,成绩录入!EX69,0)</f>
        <v>0</v>
      </c>
      <c r="SP66" s="218">
        <f t="shared" si="88"/>
        <v>0</v>
      </c>
      <c r="SQ66" s="166"/>
      <c r="SR66" s="166"/>
      <c r="SS66" s="247">
        <f>IF(SS$6=$SR$5,成绩录入!BC69,0)</f>
        <v>0</v>
      </c>
      <c r="ST66" s="248">
        <f>IF(ST$6=$SR$5,成绩录入!BD69,0)</f>
        <v>0</v>
      </c>
      <c r="SU66" s="248">
        <f>IF(SU$6=$SR$5,成绩录入!BE69,0)</f>
        <v>0</v>
      </c>
      <c r="SV66" s="248">
        <f>IF(SV$6=$SR$5,成绩录入!BF69,0)</f>
        <v>0</v>
      </c>
      <c r="SW66" s="248">
        <f>IF(SW$6=$SR$5,成绩录入!BG69,0)</f>
        <v>0</v>
      </c>
      <c r="SX66" s="248">
        <f>IF(SX$6=$SR$5,成绩录入!BH69,0)</f>
        <v>0</v>
      </c>
      <c r="SY66" s="248">
        <f>IF(SY$6=$SR$5,成绩录入!BI69,0)</f>
        <v>0</v>
      </c>
      <c r="SZ66" s="248">
        <f>IF(SZ$6=$SR$5,成绩录入!BJ69,0)</f>
        <v>0</v>
      </c>
      <c r="TA66" s="248">
        <f>IF(TA$6=$SR$5,成绩录入!BK69,0)</f>
        <v>0</v>
      </c>
      <c r="TB66" s="248">
        <f>IF(TB$6=$SR$5,成绩录入!BL69,0)</f>
        <v>0</v>
      </c>
      <c r="TC66" s="248">
        <f>IF(TC$6=$SR$5,成绩录入!BM69,0)</f>
        <v>0</v>
      </c>
      <c r="TD66" s="248">
        <f>IF(TD$6=$SR$5,成绩录入!BN69,0)</f>
        <v>0</v>
      </c>
      <c r="TE66" s="248">
        <f>IF(TE$6=$SR$5,成绩录入!BO69,0)</f>
        <v>0</v>
      </c>
      <c r="TF66" s="248">
        <f>IF(TF$6=$SR$5,成绩录入!BP69,0)</f>
        <v>0</v>
      </c>
      <c r="TG66" s="248">
        <f>IF(TG$6=$SR$5,成绩录入!BQ69,0)</f>
        <v>0</v>
      </c>
      <c r="TH66" s="248">
        <f>IF(TH$6=$SR$5,成绩录入!BR69,0)</f>
        <v>0</v>
      </c>
      <c r="TI66" s="248">
        <f>IF(TI$6=$SR$5,成绩录入!BS69,0)</f>
        <v>0</v>
      </c>
      <c r="TJ66" s="248">
        <f>IF(TJ$6=$SR$5,成绩录入!BT69,0)</f>
        <v>0</v>
      </c>
      <c r="TK66" s="248">
        <f>IF(TK$6=$SR$5,成绩录入!BU69,0)</f>
        <v>0</v>
      </c>
      <c r="TL66" s="248">
        <f>IF(TL$6=$SR$5,成绩录入!BV69,0)</f>
        <v>0</v>
      </c>
      <c r="TM66" s="248">
        <f>IF(TM$6=$SR$5,成绩录入!BW69,0)</f>
        <v>0</v>
      </c>
      <c r="TN66" s="248">
        <f>IF(TN$6=$SR$5,成绩录入!BX69,0)</f>
        <v>0</v>
      </c>
      <c r="TO66" s="248">
        <f>IF(TO$6=$SR$5,成绩录入!BY69,0)</f>
        <v>0</v>
      </c>
      <c r="TP66" s="248">
        <f>IF(TP$6=$SR$5,成绩录入!BZ69,0)</f>
        <v>0</v>
      </c>
      <c r="TQ66" s="248">
        <f>IF(TQ$6=$SR$5,成绩录入!CA69,0)</f>
        <v>0</v>
      </c>
      <c r="TR66" s="248">
        <f>IF(TR$6=$SR$5,成绩录入!CB69,0)</f>
        <v>0</v>
      </c>
      <c r="TS66" s="248">
        <f>IF(TS$6=$SR$5,成绩录入!CC69,0)</f>
        <v>0</v>
      </c>
      <c r="TT66" s="248">
        <f>IF(TT$6=$SR$5,成绩录入!CD69,0)</f>
        <v>0</v>
      </c>
      <c r="TU66" s="248">
        <f>IF(TU$6=$SR$5,成绩录入!CE69,0)</f>
        <v>0</v>
      </c>
      <c r="TV66" s="248">
        <f>IF(TV$6=$SR$5,成绩录入!CF69,0)</f>
        <v>0</v>
      </c>
      <c r="TW66" s="248">
        <f>IF(TW$6=$SR$5,成绩录入!CG69,0)</f>
        <v>0</v>
      </c>
      <c r="TX66" s="248">
        <f>IF(TX$6=$SR$5,成绩录入!CH69,0)</f>
        <v>0</v>
      </c>
      <c r="TY66" s="248">
        <f>IF(TY$6=$SR$5,成绩录入!CI69,0)</f>
        <v>0</v>
      </c>
      <c r="TZ66" s="248">
        <f>IF(TZ$6=$SR$5,成绩录入!CJ69,0)</f>
        <v>0</v>
      </c>
      <c r="UA66" s="248">
        <f>IF(UA$6=$SR$5,成绩录入!CK69,0)</f>
        <v>0</v>
      </c>
      <c r="UB66" s="248">
        <f>IF(UB$6=$SR$5,成绩录入!CL69,0)</f>
        <v>0</v>
      </c>
      <c r="UC66" s="248">
        <f>IF(UC$6=$SR$5,成绩录入!CM69,0)</f>
        <v>0</v>
      </c>
      <c r="UD66" s="248">
        <f>IF(UD$6=$SR$5,成绩录入!CN69,0)</f>
        <v>0</v>
      </c>
      <c r="UE66" s="248">
        <f>IF(UE$6=$SR$5,成绩录入!CO69,0)</f>
        <v>0</v>
      </c>
      <c r="UF66" s="248">
        <f>IF(UF$6=$SR$5,成绩录入!CP69,0)</f>
        <v>0</v>
      </c>
      <c r="UG66" s="248">
        <f>IF(UG$6=$SR$5,成绩录入!CQ69,0)</f>
        <v>0</v>
      </c>
      <c r="UH66" s="248">
        <f>IF(UH$6=$SR$5,成绩录入!CR69,0)</f>
        <v>0</v>
      </c>
      <c r="UI66" s="248">
        <f>IF(UI$6=$SR$5,成绩录入!CS69,0)</f>
        <v>0</v>
      </c>
      <c r="UJ66" s="248">
        <f>IF(UJ$6=$SR$5,成绩录入!CT69,0)</f>
        <v>0</v>
      </c>
      <c r="UK66" s="248">
        <f>IF(UK$6=$SR$5,成绩录入!CU69,0)</f>
        <v>0</v>
      </c>
      <c r="UL66" s="248">
        <f>IF(UL$6=$SR$5,成绩录入!CV69,0)</f>
        <v>0</v>
      </c>
      <c r="UM66" s="248">
        <f>IF(UM$6=$SR$5,成绩录入!CW69,0)</f>
        <v>0</v>
      </c>
      <c r="UN66" s="248">
        <f>IF(UN$6=$SR$5,成绩录入!CX69,0)</f>
        <v>0</v>
      </c>
      <c r="UO66" s="248">
        <f>IF(UO$6=$SR$5,成绩录入!CY69,0)</f>
        <v>0</v>
      </c>
      <c r="UP66" s="248">
        <f>IF(UP$6=$SR$5,成绩录入!CZ69,0)</f>
        <v>0</v>
      </c>
      <c r="UQ66" s="248">
        <f>IF(UQ$6=$SR$5,成绩录入!DA69,0)</f>
        <v>0</v>
      </c>
      <c r="UR66" s="248">
        <f>IF(UR$6=$SR$5,成绩录入!DB69,0)</f>
        <v>0</v>
      </c>
      <c r="US66" s="248">
        <f>IF(US$6=$SR$5,成绩录入!DC69,0)</f>
        <v>0</v>
      </c>
      <c r="UT66" s="248">
        <f>IF(UT$6=$SR$5,成绩录入!DD69,0)</f>
        <v>0</v>
      </c>
      <c r="UU66" s="248">
        <f>IF(UU$6=$SR$5,成绩录入!DE69,0)</f>
        <v>0</v>
      </c>
      <c r="UV66" s="248">
        <f>IF(UV$6=$SR$5,成绩录入!DF69,0)</f>
        <v>0</v>
      </c>
      <c r="UW66" s="248">
        <f>IF(UW$6=$SR$5,成绩录入!DG69,0)</f>
        <v>0</v>
      </c>
      <c r="UX66" s="248">
        <f>IF(UX$6=$SR$5,成绩录入!DH69,0)</f>
        <v>0</v>
      </c>
      <c r="UY66" s="248">
        <f>IF(UY$6=$SR$5,成绩录入!DI69,0)</f>
        <v>0</v>
      </c>
      <c r="UZ66" s="248">
        <f>IF(UZ$6=$SR$5,成绩录入!DJ69,0)</f>
        <v>0</v>
      </c>
      <c r="VA66" s="248">
        <f>IF(VA$6=$SR$5,成绩录入!DK69,0)</f>
        <v>0</v>
      </c>
      <c r="VB66" s="248">
        <f>IF(VB$6=$SR$5,成绩录入!DL69,0)</f>
        <v>0</v>
      </c>
      <c r="VC66" s="248">
        <f>IF(VC$6=$SR$5,成绩录入!DM69,0)</f>
        <v>0</v>
      </c>
      <c r="VD66" s="248">
        <f>IF(VD$6=$SR$5,成绩录入!DN69,0)</f>
        <v>0</v>
      </c>
      <c r="VE66" s="248">
        <f>IF(VE$6=$SR$5,成绩录入!DO69,0)</f>
        <v>0</v>
      </c>
      <c r="VF66" s="248">
        <f>IF(VF$6=$SR$5,成绩录入!DP69,0)</f>
        <v>0</v>
      </c>
      <c r="VG66" s="248">
        <f>IF(VG$6=$SR$5,成绩录入!DQ69,0)</f>
        <v>0</v>
      </c>
      <c r="VH66" s="248">
        <f>IF(VH$6=$SR$5,成绩录入!DR69,0)</f>
        <v>0</v>
      </c>
      <c r="VI66" s="248">
        <f>IF(VI$6=$SR$5,成绩录入!DS69,0)</f>
        <v>0</v>
      </c>
      <c r="VJ66" s="248">
        <f>IF(VJ$6=$SR$5,成绩录入!DT69,0)</f>
        <v>0</v>
      </c>
      <c r="VK66" s="248">
        <f>IF(VK$6=$SR$5,成绩录入!DU69,0)</f>
        <v>0</v>
      </c>
      <c r="VL66" s="248">
        <f>IF(VL$6=$SR$5,成绩录入!DV69,0)</f>
        <v>0</v>
      </c>
      <c r="VM66" s="248">
        <f>IF(VM$6=$SR$5,成绩录入!DW69,0)</f>
        <v>0</v>
      </c>
      <c r="VN66" s="248">
        <f>IF(VN$6=$SR$5,成绩录入!DX69,0)</f>
        <v>0</v>
      </c>
      <c r="VO66" s="248">
        <f>IF(VO$6=$SR$5,成绩录入!DY69,0)</f>
        <v>0</v>
      </c>
      <c r="VP66" s="248">
        <f>IF(VP$6=$SR$5,成绩录入!DZ69,0)</f>
        <v>0</v>
      </c>
      <c r="VQ66" s="248">
        <f>IF(VQ$6=$SR$5,成绩录入!EA69,0)</f>
        <v>0</v>
      </c>
      <c r="VR66" s="248">
        <f>IF(VR$6=$SR$5,成绩录入!EB69,0)</f>
        <v>0</v>
      </c>
      <c r="VS66" s="248">
        <f>IF(VS$6=$SR$5,成绩录入!EC69,0)</f>
        <v>0</v>
      </c>
      <c r="VT66" s="248">
        <f>IF(VT$6=$SR$5,成绩录入!ED69,0)</f>
        <v>0</v>
      </c>
      <c r="VU66" s="248">
        <f>IF(VU$6=$SR$5,成绩录入!EE69,0)</f>
        <v>0</v>
      </c>
      <c r="VV66" s="248">
        <f>IF(VV$6=$SR$5,成绩录入!EF69,0)</f>
        <v>0</v>
      </c>
      <c r="VW66" s="248">
        <f>IF(VW$6=$SR$5,成绩录入!EG69,0)</f>
        <v>0</v>
      </c>
      <c r="VX66" s="248">
        <f>IF(VX$6=$SR$5,成绩录入!EH69,0)</f>
        <v>0</v>
      </c>
      <c r="VY66" s="248">
        <f>IF(VY$6=$SR$5,成绩录入!EI69,0)</f>
        <v>0</v>
      </c>
      <c r="VZ66" s="248">
        <f>IF(VZ$6=$SR$5,成绩录入!EJ69,0)</f>
        <v>0</v>
      </c>
      <c r="WA66" s="248">
        <f>IF(WA$6=$SR$5,成绩录入!EK69,0)</f>
        <v>0</v>
      </c>
      <c r="WB66" s="248">
        <f>IF(WB$6=$SR$5,成绩录入!EL69,0)</f>
        <v>0</v>
      </c>
      <c r="WC66" s="248">
        <f>IF(WC$6=$SR$5,成绩录入!EM69,0)</f>
        <v>0</v>
      </c>
      <c r="WD66" s="248">
        <f>IF(WD$6=$SR$5,成绩录入!EN69,0)</f>
        <v>0</v>
      </c>
      <c r="WE66" s="248">
        <f>IF(WE$6=$SR$5,成绩录入!EO69,0)</f>
        <v>0</v>
      </c>
      <c r="WF66" s="248">
        <f>IF(WF$6=$SR$5,成绩录入!EP69,0)</f>
        <v>0</v>
      </c>
      <c r="WG66" s="248">
        <f>IF(WG$6=$SR$5,成绩录入!EQ69,0)</f>
        <v>0</v>
      </c>
      <c r="WH66" s="248">
        <f>IF(WH$6=$SR$5,成绩录入!ER69,0)</f>
        <v>0</v>
      </c>
      <c r="WI66" s="248">
        <f>IF(WI$6=$SR$5,成绩录入!ES69,0)</f>
        <v>0</v>
      </c>
      <c r="WJ66" s="248">
        <f>IF(WJ$6=$SR$5,成绩录入!ET69,0)</f>
        <v>0</v>
      </c>
      <c r="WK66" s="248">
        <f>IF(WK$6=$SR$5,成绩录入!EU69,0)</f>
        <v>0</v>
      </c>
      <c r="WL66" s="248">
        <f>IF(WL$6=$SR$5,成绩录入!EV69,0)</f>
        <v>0</v>
      </c>
      <c r="WM66" s="248">
        <f>IF(WM$6=$SR$5,成绩录入!EW69,0)</f>
        <v>0</v>
      </c>
      <c r="WN66" s="248">
        <f>IF(WN$6=$SR$5,成绩录入!EX69,0)</f>
        <v>0</v>
      </c>
      <c r="WO66" s="218">
        <f t="shared" si="32"/>
        <v>0</v>
      </c>
      <c r="WP66" s="166"/>
      <c r="WQ66" s="166"/>
      <c r="WR66" s="247">
        <f>IF(WR$6=$WQ$5,成绩录入!BC69,0)</f>
        <v>0</v>
      </c>
      <c r="WS66" s="248">
        <f>IF(WS$6=$WQ$5,成绩录入!BD69,0)</f>
        <v>0</v>
      </c>
      <c r="WT66" s="248">
        <f>IF(WT$6=$WQ$5,成绩录入!BE69,0)</f>
        <v>0</v>
      </c>
      <c r="WU66" s="248">
        <f>IF(WU$6=$WQ$5,成绩录入!BF69,0)</f>
        <v>0</v>
      </c>
      <c r="WV66" s="248">
        <f>IF(WV$6=$WQ$5,成绩录入!BG69,0)</f>
        <v>0</v>
      </c>
      <c r="WW66" s="248">
        <f>IF(WW$6=$WQ$5,成绩录入!BH69,0)</f>
        <v>0</v>
      </c>
      <c r="WX66" s="248">
        <f>IF(WX$6=$WQ$5,成绩录入!BI69,0)</f>
        <v>0</v>
      </c>
      <c r="WY66" s="248">
        <f>IF(WY$6=$WQ$5,成绩录入!BJ69,0)</f>
        <v>0</v>
      </c>
      <c r="WZ66" s="248">
        <f>IF(WZ$6=$WQ$5,成绩录入!BK69,0)</f>
        <v>0</v>
      </c>
      <c r="XA66" s="248">
        <f>IF(XA$6=$WQ$5,成绩录入!BL69,0)</f>
        <v>0</v>
      </c>
      <c r="XB66" s="248">
        <f>IF(XB$6=$WQ$5,成绩录入!BM69,0)</f>
        <v>0</v>
      </c>
      <c r="XC66" s="248">
        <f>IF(XC$6=$WQ$5,成绩录入!BN69,0)</f>
        <v>0</v>
      </c>
      <c r="XD66" s="248">
        <f>IF(XD$6=$WQ$5,成绩录入!BO69,0)</f>
        <v>0</v>
      </c>
      <c r="XE66" s="248">
        <f>IF(XE$6=$WQ$5,成绩录入!BP69,0)</f>
        <v>0</v>
      </c>
      <c r="XF66" s="248">
        <f>IF(XF$6=$WQ$5,成绩录入!BQ69,0)</f>
        <v>0</v>
      </c>
      <c r="XG66" s="248">
        <f>IF(XG$6=$WQ$5,成绩录入!BR69,0)</f>
        <v>0</v>
      </c>
      <c r="XH66" s="248">
        <f>IF(XH$6=$WQ$5,成绩录入!BS69,0)</f>
        <v>0</v>
      </c>
      <c r="XI66" s="248">
        <f>IF(XI$6=$WQ$5,成绩录入!BT69,0)</f>
        <v>0</v>
      </c>
      <c r="XJ66" s="248">
        <f>IF(XJ$6=$WQ$5,成绩录入!BU69,0)</f>
        <v>0</v>
      </c>
      <c r="XK66" s="248">
        <f>IF(XK$6=$WQ$5,成绩录入!BV69,0)</f>
        <v>0</v>
      </c>
      <c r="XL66" s="248">
        <f>IF(XL$6=$WQ$5,成绩录入!BW69,0)</f>
        <v>0</v>
      </c>
      <c r="XM66" s="248">
        <f>IF(XM$6=$WQ$5,成绩录入!BX69,0)</f>
        <v>0</v>
      </c>
      <c r="XN66" s="248">
        <f>IF(XN$6=$WQ$5,成绩录入!BY69,0)</f>
        <v>0</v>
      </c>
      <c r="XO66" s="248">
        <f>IF(XO$6=$WQ$5,成绩录入!BZ69,0)</f>
        <v>0</v>
      </c>
      <c r="XP66" s="248">
        <f>IF(XP$6=$WQ$5,成绩录入!CA69,0)</f>
        <v>0</v>
      </c>
      <c r="XQ66" s="248">
        <f>IF(XQ$6=$WQ$5,成绩录入!CB69,0)</f>
        <v>0</v>
      </c>
      <c r="XR66" s="248">
        <f>IF(XR$6=$WQ$5,成绩录入!CC69,0)</f>
        <v>0</v>
      </c>
      <c r="XS66" s="248">
        <f>IF(XS$6=$WQ$5,成绩录入!CD69,0)</f>
        <v>0</v>
      </c>
      <c r="XT66" s="248">
        <f>IF(XT$6=$WQ$5,成绩录入!CE69,0)</f>
        <v>0</v>
      </c>
      <c r="XU66" s="248">
        <f>IF(XU$6=$WQ$5,成绩录入!CF69,0)</f>
        <v>0</v>
      </c>
      <c r="XV66" s="248">
        <f>IF(XV$6=$WQ$5,成绩录入!CG69,0)</f>
        <v>0</v>
      </c>
      <c r="XW66" s="248">
        <f>IF(XW$6=$WQ$5,成绩录入!CH69,0)</f>
        <v>0</v>
      </c>
      <c r="XX66" s="248">
        <f>IF(XX$6=$WQ$5,成绩录入!CI69,0)</f>
        <v>0</v>
      </c>
      <c r="XY66" s="248">
        <f>IF(XY$6=$WQ$5,成绩录入!CJ69,0)</f>
        <v>0</v>
      </c>
      <c r="XZ66" s="248">
        <f>IF(XZ$6=$WQ$5,成绩录入!CK69,0)</f>
        <v>0</v>
      </c>
      <c r="YA66" s="248">
        <f>IF(YA$6=$WQ$5,成绩录入!CL69,0)</f>
        <v>0</v>
      </c>
      <c r="YB66" s="248">
        <f>IF(YB$6=$WQ$5,成绩录入!CM69,0)</f>
        <v>0</v>
      </c>
      <c r="YC66" s="248">
        <f>IF(YC$6=$WQ$5,成绩录入!CN69,0)</f>
        <v>0</v>
      </c>
      <c r="YD66" s="248">
        <f>IF(YD$6=$WQ$5,成绩录入!CO69,0)</f>
        <v>0</v>
      </c>
      <c r="YE66" s="248">
        <f>IF(YE$6=$WQ$5,成绩录入!CP69,0)</f>
        <v>0</v>
      </c>
      <c r="YF66" s="248">
        <f>IF(YF$6=$WQ$5,成绩录入!CQ69,0)</f>
        <v>0</v>
      </c>
      <c r="YG66" s="248">
        <f>IF(YG$6=$WQ$5,成绩录入!CR69,0)</f>
        <v>0</v>
      </c>
      <c r="YH66" s="248">
        <f>IF(YH$6=$WQ$5,成绩录入!CS69,0)</f>
        <v>0</v>
      </c>
      <c r="YI66" s="248">
        <f>IF(YI$6=$WQ$5,成绩录入!CT69,0)</f>
        <v>0</v>
      </c>
      <c r="YJ66" s="248">
        <f>IF(YJ$6=$WQ$5,成绩录入!CU69,0)</f>
        <v>0</v>
      </c>
      <c r="YK66" s="248">
        <f>IF(YK$6=$WQ$5,成绩录入!CV69,0)</f>
        <v>0</v>
      </c>
      <c r="YL66" s="248">
        <f>IF(YL$6=$WQ$5,成绩录入!CW69,0)</f>
        <v>0</v>
      </c>
      <c r="YM66" s="248">
        <f>IF(YM$6=$WQ$5,成绩录入!CX69,0)</f>
        <v>0</v>
      </c>
      <c r="YN66" s="248">
        <f>IF(YN$6=$WQ$5,成绩录入!CY69,0)</f>
        <v>0</v>
      </c>
      <c r="YO66" s="248">
        <f>IF(YO$6=$WQ$5,成绩录入!CZ69,0)</f>
        <v>0</v>
      </c>
      <c r="YP66" s="248">
        <f>IF(YP$6=$WQ$5,成绩录入!DA69,0)</f>
        <v>0</v>
      </c>
      <c r="YQ66" s="248">
        <f>IF(YQ$6=$WQ$5,成绩录入!DB69,0)</f>
        <v>0</v>
      </c>
      <c r="YR66" s="248">
        <f>IF(YR$6=$WQ$5,成绩录入!DC69,0)</f>
        <v>0</v>
      </c>
      <c r="YS66" s="248">
        <f>IF(YS$6=$WQ$5,成绩录入!DD69,0)</f>
        <v>0</v>
      </c>
      <c r="YT66" s="248">
        <f>IF(YT$6=$WQ$5,成绩录入!DE69,0)</f>
        <v>0</v>
      </c>
      <c r="YU66" s="248">
        <f>IF(YU$6=$WQ$5,成绩录入!DF69,0)</f>
        <v>0</v>
      </c>
      <c r="YV66" s="248">
        <f>IF(YV$6=$WQ$5,成绩录入!DG69,0)</f>
        <v>0</v>
      </c>
      <c r="YW66" s="248">
        <f>IF(YW$6=$WQ$5,成绩录入!DH69,0)</f>
        <v>0</v>
      </c>
      <c r="YX66" s="248">
        <f>IF(YX$6=$WQ$5,成绩录入!DI69,0)</f>
        <v>0</v>
      </c>
      <c r="YY66" s="248">
        <f>IF(YY$6=$WQ$5,成绩录入!DJ69,0)</f>
        <v>0</v>
      </c>
      <c r="YZ66" s="248">
        <f>IF(YZ$6=$WQ$5,成绩录入!DK69,0)</f>
        <v>0</v>
      </c>
      <c r="ZA66" s="248">
        <f>IF(ZA$6=$WQ$5,成绩录入!DL69,0)</f>
        <v>0</v>
      </c>
      <c r="ZB66" s="248">
        <f>IF(ZB$6=$WQ$5,成绩录入!DM69,0)</f>
        <v>0</v>
      </c>
      <c r="ZC66" s="248">
        <f>IF(ZC$6=$WQ$5,成绩录入!DN69,0)</f>
        <v>0</v>
      </c>
      <c r="ZD66" s="248">
        <f>IF(ZD$6=$WQ$5,成绩录入!DO69,0)</f>
        <v>0</v>
      </c>
      <c r="ZE66" s="248">
        <f>IF(ZE$6=$WQ$5,成绩录入!DP69,0)</f>
        <v>0</v>
      </c>
      <c r="ZF66" s="248">
        <f>IF(ZF$6=$WQ$5,成绩录入!DQ69,0)</f>
        <v>0</v>
      </c>
      <c r="ZG66" s="248">
        <f>IF(ZG$6=$WQ$5,成绩录入!DR69,0)</f>
        <v>0</v>
      </c>
      <c r="ZH66" s="248">
        <f>IF(ZH$6=$WQ$5,成绩录入!DS69,0)</f>
        <v>0</v>
      </c>
      <c r="ZI66" s="248">
        <f>IF(ZI$6=$WQ$5,成绩录入!DT69,0)</f>
        <v>0</v>
      </c>
      <c r="ZJ66" s="248">
        <f>IF(ZJ$6=$WQ$5,成绩录入!DU69,0)</f>
        <v>0</v>
      </c>
      <c r="ZK66" s="248">
        <f>IF(ZK$6=$WQ$5,成绩录入!DV69,0)</f>
        <v>0</v>
      </c>
      <c r="ZL66" s="248">
        <f>IF(ZL$6=$WQ$5,成绩录入!DW69,0)</f>
        <v>0</v>
      </c>
      <c r="ZM66" s="248">
        <f>IF(ZM$6=$WQ$5,成绩录入!DX69,0)</f>
        <v>0</v>
      </c>
      <c r="ZN66" s="248">
        <f>IF(ZN$6=$WQ$5,成绩录入!DY69,0)</f>
        <v>0</v>
      </c>
      <c r="ZO66" s="248">
        <f>IF(ZO$6=$WQ$5,成绩录入!DZ69,0)</f>
        <v>0</v>
      </c>
      <c r="ZP66" s="248">
        <f>IF(ZP$6=$WQ$5,成绩录入!EA69,0)</f>
        <v>0</v>
      </c>
      <c r="ZQ66" s="248">
        <f>IF(ZQ$6=$WQ$5,成绩录入!EB69,0)</f>
        <v>0</v>
      </c>
      <c r="ZR66" s="248">
        <f>IF(ZR$6=$WQ$5,成绩录入!EC69,0)</f>
        <v>0</v>
      </c>
      <c r="ZS66" s="248">
        <f>IF(ZS$6=$WQ$5,成绩录入!ED69,0)</f>
        <v>0</v>
      </c>
      <c r="ZT66" s="248">
        <f>IF(ZT$6=$WQ$5,成绩录入!EE69,0)</f>
        <v>0</v>
      </c>
      <c r="ZU66" s="248">
        <f>IF(ZU$6=$WQ$5,成绩录入!EF69,0)</f>
        <v>0</v>
      </c>
      <c r="ZV66" s="248">
        <f>IF(ZV$6=$WQ$5,成绩录入!EG69,0)</f>
        <v>0</v>
      </c>
      <c r="ZW66" s="248">
        <f>IF(ZW$6=$WQ$5,成绩录入!EH69,0)</f>
        <v>0</v>
      </c>
      <c r="ZX66" s="248">
        <f>IF(ZX$6=$WQ$5,成绩录入!EI69,0)</f>
        <v>0</v>
      </c>
      <c r="ZY66" s="248">
        <f>IF(ZY$6=$WQ$5,成绩录入!EJ69,0)</f>
        <v>0</v>
      </c>
      <c r="ZZ66" s="248">
        <f>IF(ZZ$6=$WQ$5,成绩录入!EK69,0)</f>
        <v>0</v>
      </c>
      <c r="AAA66" s="248">
        <f>IF(AAA$6=$WQ$5,成绩录入!EL69,0)</f>
        <v>0</v>
      </c>
      <c r="AAB66" s="248">
        <f>IF(AAB$6=$WQ$5,成绩录入!EM69,0)</f>
        <v>0</v>
      </c>
      <c r="AAC66" s="248">
        <f>IF(AAC$6=$WQ$5,成绩录入!EN69,0)</f>
        <v>0</v>
      </c>
      <c r="AAD66" s="248">
        <f>IF(AAD$6=$WQ$5,成绩录入!EO69,0)</f>
        <v>0</v>
      </c>
      <c r="AAE66" s="248">
        <f>IF(AAE$6=$WQ$5,成绩录入!EP69,0)</f>
        <v>0</v>
      </c>
      <c r="AAF66" s="248">
        <f>IF(AAF$6=$WQ$5,成绩录入!EQ69,0)</f>
        <v>0</v>
      </c>
      <c r="AAG66" s="248">
        <f>IF(AAG$6=$WQ$5,成绩录入!ER69,0)</f>
        <v>0</v>
      </c>
      <c r="AAH66" s="248">
        <f>IF(AAH$6=$WQ$5,成绩录入!ES69,0)</f>
        <v>0</v>
      </c>
      <c r="AAI66" s="248">
        <f>IF(AAI$6=$WQ$5,成绩录入!ET69,0)</f>
        <v>0</v>
      </c>
      <c r="AAJ66" s="248">
        <f>IF(AAJ$6=$WQ$5,成绩录入!EU69,0)</f>
        <v>0</v>
      </c>
      <c r="AAK66" s="248">
        <f>IF(AAK$6=$WQ$5,成绩录入!EV69,0)</f>
        <v>0</v>
      </c>
      <c r="AAL66" s="248">
        <f>IF(AAL$6=$WQ$5,成绩录入!EW69,0)</f>
        <v>0</v>
      </c>
      <c r="AAM66" s="248">
        <f>IF(AAM$6=$WQ$5,成绩录入!EX69,0)</f>
        <v>0</v>
      </c>
      <c r="AAN66" s="218">
        <f t="shared" si="33"/>
        <v>0</v>
      </c>
      <c r="AAO66" s="206"/>
      <c r="AAQ66" s="247">
        <f>IF(AAQ$6=$AAP$5,成绩录入!BC69,0)</f>
        <v>0</v>
      </c>
      <c r="AAR66" s="248">
        <f>IF(AAR$6=$AAP$5,成绩录入!BD69,0)</f>
        <v>0</v>
      </c>
      <c r="AAS66" s="248">
        <f>IF(AAS$6=$AAP$5,成绩录入!BE69,0)</f>
        <v>0</v>
      </c>
      <c r="AAT66" s="248">
        <f>IF(AAT$6=$AAP$5,成绩录入!BF69,0)</f>
        <v>0</v>
      </c>
      <c r="AAU66" s="248">
        <f>IF(AAU$6=$AAP$5,成绩录入!BG69,0)</f>
        <v>0</v>
      </c>
      <c r="AAV66" s="248">
        <f>IF(AAV$6=$AAP$5,成绩录入!BH69,0)</f>
        <v>0</v>
      </c>
      <c r="AAW66" s="248">
        <f>IF(AAW$6=$AAP$5,成绩录入!BI69,0)</f>
        <v>0</v>
      </c>
      <c r="AAX66" s="248">
        <f>IF(AAX$6=$AAP$5,成绩录入!BJ69,0)</f>
        <v>0</v>
      </c>
      <c r="AAY66" s="248">
        <f>IF(AAY$6=$AAP$5,成绩录入!BK69,0)</f>
        <v>0</v>
      </c>
      <c r="AAZ66" s="248">
        <f>IF(AAZ$6=$AAP$5,成绩录入!BL69,0)</f>
        <v>0</v>
      </c>
      <c r="ABA66" s="248">
        <f>IF(ABA$6=$AAP$5,成绩录入!BM69,0)</f>
        <v>0</v>
      </c>
      <c r="ABB66" s="248">
        <f>IF(ABB$6=$AAP$5,成绩录入!BN69,0)</f>
        <v>0</v>
      </c>
      <c r="ABC66" s="248">
        <f>IF(ABC$6=$AAP$5,成绩录入!BO69,0)</f>
        <v>0</v>
      </c>
      <c r="ABD66" s="248">
        <f>IF(ABD$6=$AAP$5,成绩录入!BP69,0)</f>
        <v>0</v>
      </c>
      <c r="ABE66" s="248">
        <f>IF(ABE$6=$AAP$5,成绩录入!BQ69,0)</f>
        <v>0</v>
      </c>
      <c r="ABF66" s="248">
        <f>IF(ABF$6=$AAP$5,成绩录入!BR69,0)</f>
        <v>0</v>
      </c>
      <c r="ABG66" s="248">
        <f>IF(ABG$6=$AAP$5,成绩录入!BS69,0)</f>
        <v>0</v>
      </c>
      <c r="ABH66" s="248">
        <f>IF(ABH$6=$AAP$5,成绩录入!BT69,0)</f>
        <v>0</v>
      </c>
      <c r="ABI66" s="248">
        <f>IF(ABI$6=$AAP$5,成绩录入!BU69,0)</f>
        <v>0</v>
      </c>
      <c r="ABJ66" s="248">
        <f>IF(ABJ$6=$AAP$5,成绩录入!BV69,0)</f>
        <v>0</v>
      </c>
      <c r="ABK66" s="248">
        <f>IF(ABK$6=$AAP$5,成绩录入!BW69,0)</f>
        <v>0</v>
      </c>
      <c r="ABL66" s="248">
        <f>IF(ABL$6=$AAP$5,成绩录入!BX69,0)</f>
        <v>0</v>
      </c>
      <c r="ABM66" s="248">
        <f>IF(ABM$6=$AAP$5,成绩录入!BY69,0)</f>
        <v>0</v>
      </c>
      <c r="ABN66" s="248">
        <f>IF(ABN$6=$AAP$5,成绩录入!BZ69,0)</f>
        <v>0</v>
      </c>
      <c r="ABO66" s="248">
        <f>IF(ABO$6=$AAP$5,成绩录入!CA69,0)</f>
        <v>0</v>
      </c>
      <c r="ABP66" s="248">
        <f>IF(ABP$6=$AAP$5,成绩录入!CB69,0)</f>
        <v>0</v>
      </c>
      <c r="ABQ66" s="248">
        <f>IF(ABQ$6=$AAP$5,成绩录入!CC69,0)</f>
        <v>0</v>
      </c>
      <c r="ABR66" s="248">
        <f>IF(ABR$6=$AAP$5,成绩录入!CD69,0)</f>
        <v>0</v>
      </c>
      <c r="ABS66" s="248">
        <f>IF(ABS$6=$AAP$5,成绩录入!CE69,0)</f>
        <v>0</v>
      </c>
      <c r="ABT66" s="248">
        <f>IF(ABT$6=$AAP$5,成绩录入!CF69,0)</f>
        <v>0</v>
      </c>
      <c r="ABU66" s="248">
        <f>IF(ABU$6=$AAP$5,成绩录入!CG69,0)</f>
        <v>0</v>
      </c>
      <c r="ABV66" s="248">
        <f>IF(ABV$6=$AAP$5,成绩录入!CH69,0)</f>
        <v>0</v>
      </c>
      <c r="ABW66" s="248">
        <f>IF(ABW$6=$AAP$5,成绩录入!CI69,0)</f>
        <v>0</v>
      </c>
      <c r="ABX66" s="248">
        <f>IF(ABX$6=$AAP$5,成绩录入!CJ69,0)</f>
        <v>0</v>
      </c>
      <c r="ABY66" s="248">
        <f>IF(ABY$6=$AAP$5,成绩录入!CK69,0)</f>
        <v>0</v>
      </c>
      <c r="ABZ66" s="248">
        <f>IF(ABZ$6=$AAP$5,成绩录入!CL69,0)</f>
        <v>0</v>
      </c>
      <c r="ACA66" s="248">
        <f>IF(ACA$6=$AAP$5,成绩录入!CM69,0)</f>
        <v>0</v>
      </c>
      <c r="ACB66" s="248">
        <f>IF(ACB$6=$AAP$5,成绩录入!CN69,0)</f>
        <v>0</v>
      </c>
      <c r="ACC66" s="248">
        <f>IF(ACC$6=$AAP$5,成绩录入!CO69,0)</f>
        <v>0</v>
      </c>
      <c r="ACD66" s="248">
        <f>IF(ACD$6=$AAP$5,成绩录入!CP69,0)</f>
        <v>0</v>
      </c>
      <c r="ACE66" s="248">
        <f>IF(ACE$6=$AAP$5,成绩录入!CQ69,0)</f>
        <v>0</v>
      </c>
      <c r="ACF66" s="248">
        <f>IF(ACF$6=$AAP$5,成绩录入!CR69,0)</f>
        <v>0</v>
      </c>
      <c r="ACG66" s="248">
        <f>IF(ACG$6=$AAP$5,成绩录入!CS69,0)</f>
        <v>0</v>
      </c>
      <c r="ACH66" s="248">
        <f>IF(ACH$6=$AAP$5,成绩录入!CT69,0)</f>
        <v>0</v>
      </c>
      <c r="ACI66" s="248">
        <f>IF(ACI$6=$AAP$5,成绩录入!CU69,0)</f>
        <v>0</v>
      </c>
      <c r="ACJ66" s="248">
        <f>IF(ACJ$6=$AAP$5,成绩录入!CV69,0)</f>
        <v>0</v>
      </c>
      <c r="ACK66" s="248">
        <f>IF(ACK$6=$AAP$5,成绩录入!CW69,0)</f>
        <v>0</v>
      </c>
      <c r="ACL66" s="248">
        <f>IF(ACL$6=$AAP$5,成绩录入!CX69,0)</f>
        <v>0</v>
      </c>
      <c r="ACM66" s="248">
        <f>IF(ACM$6=$AAP$5,成绩录入!CY69,0)</f>
        <v>0</v>
      </c>
      <c r="ACN66" s="248">
        <f>IF(ACN$6=$AAP$5,成绩录入!CZ69,0)</f>
        <v>0</v>
      </c>
      <c r="ACO66" s="248">
        <f>IF(ACO$6=$AAP$5,成绩录入!DA69,0)</f>
        <v>0</v>
      </c>
      <c r="ACP66" s="248">
        <f>IF(ACP$6=$AAP$5,成绩录入!DB69,0)</f>
        <v>0</v>
      </c>
      <c r="ACQ66" s="248">
        <f>IF(ACQ$6=$AAP$5,成绩录入!DC69,0)</f>
        <v>0</v>
      </c>
      <c r="ACR66" s="248">
        <f>IF(ACR$6=$AAP$5,成绩录入!DD69,0)</f>
        <v>0</v>
      </c>
      <c r="ACS66" s="248">
        <f>IF(ACS$6=$AAP$5,成绩录入!DE69,0)</f>
        <v>0</v>
      </c>
      <c r="ACT66" s="248">
        <f>IF(ACT$6=$AAP$5,成绩录入!DF69,0)</f>
        <v>0</v>
      </c>
      <c r="ACU66" s="248">
        <f>IF(ACU$6=$AAP$5,成绩录入!DG69,0)</f>
        <v>0</v>
      </c>
      <c r="ACV66" s="248">
        <f>IF(ACV$6=$AAP$5,成绩录入!DH69,0)</f>
        <v>0</v>
      </c>
      <c r="ACW66" s="248">
        <f>IF(ACW$6=$AAP$5,成绩录入!DI69,0)</f>
        <v>0</v>
      </c>
      <c r="ACX66" s="248">
        <f>IF(ACX$6=$AAP$5,成绩录入!DJ69,0)</f>
        <v>0</v>
      </c>
      <c r="ACY66" s="248">
        <f>IF(ACY$6=$AAP$5,成绩录入!DK69,0)</f>
        <v>0</v>
      </c>
      <c r="ACZ66" s="248">
        <f>IF(ACZ$6=$AAP$5,成绩录入!DL69,0)</f>
        <v>0</v>
      </c>
      <c r="ADA66" s="248">
        <f>IF(ADA$6=$AAP$5,成绩录入!DM69,0)</f>
        <v>0</v>
      </c>
      <c r="ADB66" s="248">
        <f>IF(ADB$6=$AAP$5,成绩录入!DN69,0)</f>
        <v>0</v>
      </c>
      <c r="ADC66" s="248">
        <f>IF(ADC$6=$AAP$5,成绩录入!DO69,0)</f>
        <v>0</v>
      </c>
      <c r="ADD66" s="248">
        <f>IF(ADD$6=$AAP$5,成绩录入!DP69,0)</f>
        <v>0</v>
      </c>
      <c r="ADE66" s="248">
        <f>IF(ADE$6=$AAP$5,成绩录入!DQ69,0)</f>
        <v>0</v>
      </c>
      <c r="ADF66" s="248">
        <f>IF(ADF$6=$AAP$5,成绩录入!DR69,0)</f>
        <v>0</v>
      </c>
      <c r="ADG66" s="248">
        <f>IF(ADG$6=$AAP$5,成绩录入!DS69,0)</f>
        <v>0</v>
      </c>
      <c r="ADH66" s="248">
        <f>IF(ADH$6=$AAP$5,成绩录入!DT69,0)</f>
        <v>0</v>
      </c>
      <c r="ADI66" s="248">
        <f>IF(ADI$6=$AAP$5,成绩录入!DU69,0)</f>
        <v>0</v>
      </c>
      <c r="ADJ66" s="248">
        <f>IF(ADJ$6=$AAP$5,成绩录入!DV69,0)</f>
        <v>0</v>
      </c>
      <c r="ADK66" s="248">
        <f>IF(ADK$6=$AAP$5,成绩录入!DW69,0)</f>
        <v>0</v>
      </c>
      <c r="ADL66" s="248">
        <f>IF(ADL$6=$AAP$5,成绩录入!DX69,0)</f>
        <v>0</v>
      </c>
      <c r="ADM66" s="248">
        <f>IF(ADM$6=$AAP$5,成绩录入!DY69,0)</f>
        <v>0</v>
      </c>
      <c r="ADN66" s="248">
        <f>IF(ADN$6=$AAP$5,成绩录入!DZ69,0)</f>
        <v>0</v>
      </c>
      <c r="ADO66" s="248">
        <f>IF(ADO$6=$AAP$5,成绩录入!EA69,0)</f>
        <v>0</v>
      </c>
      <c r="ADP66" s="248">
        <f>IF(ADP$6=$AAP$5,成绩录入!EB69,0)</f>
        <v>0</v>
      </c>
      <c r="ADQ66" s="248">
        <f>IF(ADQ$6=$AAP$5,成绩录入!EC69,0)</f>
        <v>0</v>
      </c>
      <c r="ADR66" s="248">
        <f>IF(ADR$6=$AAP$5,成绩录入!ED69,0)</f>
        <v>0</v>
      </c>
      <c r="ADS66" s="248">
        <f>IF(ADS$6=$AAP$5,成绩录入!EE69,0)</f>
        <v>0</v>
      </c>
      <c r="ADT66" s="248">
        <f>IF(ADT$6=$AAP$5,成绩录入!EF69,0)</f>
        <v>0</v>
      </c>
      <c r="ADU66" s="248">
        <f>IF(ADU$6=$AAP$5,成绩录入!EG69,0)</f>
        <v>0</v>
      </c>
      <c r="ADV66" s="248">
        <f>IF(ADV$6=$AAP$5,成绩录入!EH69,0)</f>
        <v>0</v>
      </c>
      <c r="ADW66" s="248">
        <f>IF(ADW$6=$AAP$5,成绩录入!EI69,0)</f>
        <v>0</v>
      </c>
      <c r="ADX66" s="248">
        <f>IF(ADX$6=$AAP$5,成绩录入!EJ69,0)</f>
        <v>0</v>
      </c>
      <c r="ADY66" s="248">
        <f>IF(ADY$6=$AAP$5,成绩录入!EK69,0)</f>
        <v>0</v>
      </c>
      <c r="ADZ66" s="248">
        <f>IF(ADZ$6=$AAP$5,成绩录入!EL69,0)</f>
        <v>0</v>
      </c>
      <c r="AEA66" s="248">
        <f>IF(AEA$6=$AAP$5,成绩录入!EM69,0)</f>
        <v>0</v>
      </c>
      <c r="AEB66" s="248">
        <f>IF(AEB$6=$AAP$5,成绩录入!EN69,0)</f>
        <v>0</v>
      </c>
      <c r="AEC66" s="248">
        <f>IF(AEC$6=$AAP$5,成绩录入!EO69,0)</f>
        <v>0</v>
      </c>
      <c r="AED66" s="248">
        <f>IF(AED$6=$AAP$5,成绩录入!EP69,0)</f>
        <v>0</v>
      </c>
      <c r="AEE66" s="248">
        <f>IF(AEE$6=$AAP$5,成绩录入!EQ69,0)</f>
        <v>0</v>
      </c>
      <c r="AEF66" s="248">
        <f>IF(AEF$6=$AAP$5,成绩录入!ER69,0)</f>
        <v>0</v>
      </c>
      <c r="AEG66" s="248">
        <f>IF(AEG$6=$AAP$5,成绩录入!ES69,0)</f>
        <v>0</v>
      </c>
      <c r="AEH66" s="248">
        <f>IF(AEH$6=$AAP$5,成绩录入!ET69,0)</f>
        <v>0</v>
      </c>
      <c r="AEI66" s="248">
        <f>IF(AEI$6=$AAP$5,成绩录入!EU69,0)</f>
        <v>0</v>
      </c>
      <c r="AEJ66" s="248">
        <f>IF(AEJ$6=$AAP$5,成绩录入!EV69,0)</f>
        <v>0</v>
      </c>
      <c r="AEK66" s="248">
        <f>IF(AEK$6=$AAP$5,成绩录入!EW69,0)</f>
        <v>0</v>
      </c>
      <c r="AEL66" s="248">
        <f>IF(AEL$6=$AAP$5,成绩录入!EX69,0)</f>
        <v>0</v>
      </c>
      <c r="AEM66" s="218">
        <f t="shared" si="34"/>
        <v>0</v>
      </c>
      <c r="AEN66" s="166"/>
      <c r="AEO66" s="166"/>
      <c r="AEP66" s="247">
        <f>IF(AEP$6=$AEO$5,成绩录入!BC69,0)</f>
        <v>0</v>
      </c>
      <c r="AEQ66" s="248">
        <f>IF(AEQ$6=$AEO$5,成绩录入!BD69,0)</f>
        <v>0</v>
      </c>
      <c r="AER66" s="248">
        <f>IF(AER$6=$AEO$5,成绩录入!BE69,0)</f>
        <v>0</v>
      </c>
      <c r="AES66" s="248">
        <f>IF(AES$6=$AEO$5,成绩录入!BF69,0)</f>
        <v>0</v>
      </c>
      <c r="AET66" s="248">
        <f>IF(AET$6=$AEO$5,成绩录入!BG69,0)</f>
        <v>0</v>
      </c>
      <c r="AEU66" s="248">
        <f>IF(AEU$6=$AEO$5,成绩录入!BH69,0)</f>
        <v>0</v>
      </c>
      <c r="AEV66" s="248">
        <f>IF(AEV$6=$AEO$5,成绩录入!BI69,0)</f>
        <v>0</v>
      </c>
      <c r="AEW66" s="248">
        <f>IF(AEW$6=$AEO$5,成绩录入!BJ69,0)</f>
        <v>0</v>
      </c>
      <c r="AEX66" s="248">
        <f>IF(AEX$6=$AEO$5,成绩录入!BK69,0)</f>
        <v>0</v>
      </c>
      <c r="AEY66" s="248">
        <f>IF(AEY$6=$AEO$5,成绩录入!BL69,0)</f>
        <v>0</v>
      </c>
      <c r="AEZ66" s="248">
        <f>IF(AEZ$6=$AEO$5,成绩录入!BM69,0)</f>
        <v>0</v>
      </c>
      <c r="AFA66" s="248">
        <f>IF(AFA$6=$AEO$5,成绩录入!BN69,0)</f>
        <v>0</v>
      </c>
      <c r="AFB66" s="248">
        <f>IF(AFB$6=$AEO$5,成绩录入!BO69,0)</f>
        <v>0</v>
      </c>
      <c r="AFC66" s="248">
        <f>IF(AFC$6=$AEO$5,成绩录入!BP69,0)</f>
        <v>0</v>
      </c>
      <c r="AFD66" s="248">
        <f>IF(AFD$6=$AEO$5,成绩录入!BQ69,0)</f>
        <v>0</v>
      </c>
      <c r="AFE66" s="248">
        <f>IF(AFE$6=$AEO$5,成绩录入!BR69,0)</f>
        <v>0</v>
      </c>
      <c r="AFF66" s="248">
        <f>IF(AFF$6=$AEO$5,成绩录入!BS69,0)</f>
        <v>0</v>
      </c>
      <c r="AFG66" s="248">
        <f>IF(AFG$6=$AEO$5,成绩录入!BT69,0)</f>
        <v>0</v>
      </c>
      <c r="AFH66" s="248">
        <f>IF(AFH$6=$AEO$5,成绩录入!BU69,0)</f>
        <v>0</v>
      </c>
      <c r="AFI66" s="248">
        <f>IF(AFI$6=$AEO$5,成绩录入!BV69,0)</f>
        <v>0</v>
      </c>
      <c r="AFJ66" s="248">
        <f>IF(AFJ$6=$AEO$5,成绩录入!BW69,0)</f>
        <v>0</v>
      </c>
      <c r="AFK66" s="248">
        <f>IF(AFK$6=$AEO$5,成绩录入!BX69,0)</f>
        <v>0</v>
      </c>
      <c r="AFL66" s="248">
        <f>IF(AFL$6=$AEO$5,成绩录入!BY69,0)</f>
        <v>0</v>
      </c>
      <c r="AFM66" s="248">
        <f>IF(AFM$6=$AEO$5,成绩录入!BZ69,0)</f>
        <v>0</v>
      </c>
      <c r="AFN66" s="248">
        <f>IF(AFN$6=$AEO$5,成绩录入!CA69,0)</f>
        <v>0</v>
      </c>
      <c r="AFO66" s="248">
        <f>IF(AFO$6=$AEO$5,成绩录入!CB69,0)</f>
        <v>0</v>
      </c>
      <c r="AFP66" s="248">
        <f>IF(AFP$6=$AEO$5,成绩录入!CC69,0)</f>
        <v>0</v>
      </c>
      <c r="AFQ66" s="248">
        <f>IF(AFQ$6=$AEO$5,成绩录入!CD69,0)</f>
        <v>0</v>
      </c>
      <c r="AFR66" s="248">
        <f>IF(AFR$6=$AEO$5,成绩录入!CE69,0)</f>
        <v>0</v>
      </c>
      <c r="AFS66" s="248">
        <f>IF(AFS$6=$AEO$5,成绩录入!CF69,0)</f>
        <v>0</v>
      </c>
      <c r="AFT66" s="248">
        <f>IF(AFT$6=$AEO$5,成绩录入!CG69,0)</f>
        <v>0</v>
      </c>
      <c r="AFU66" s="248">
        <f>IF(AFU$6=$AEO$5,成绩录入!CH69,0)</f>
        <v>0</v>
      </c>
      <c r="AFV66" s="248">
        <f>IF(AFV$6=$AEO$5,成绩录入!CI69,0)</f>
        <v>0</v>
      </c>
      <c r="AFW66" s="248">
        <f>IF(AFW$6=$AEO$5,成绩录入!CJ69,0)</f>
        <v>0</v>
      </c>
      <c r="AFX66" s="248">
        <f>IF(AFX$6=$AEO$5,成绩录入!CK69,0)</f>
        <v>0</v>
      </c>
      <c r="AFY66" s="248">
        <f>IF(AFY$6=$AEO$5,成绩录入!CL69,0)</f>
        <v>0</v>
      </c>
      <c r="AFZ66" s="248">
        <f>IF(AFZ$6=$AEO$5,成绩录入!CM69,0)</f>
        <v>0</v>
      </c>
      <c r="AGA66" s="248">
        <f>IF(AGA$6=$AEO$5,成绩录入!CN69,0)</f>
        <v>0</v>
      </c>
      <c r="AGB66" s="248">
        <f>IF(AGB$6=$AEO$5,成绩录入!CO69,0)</f>
        <v>0</v>
      </c>
      <c r="AGC66" s="248">
        <f>IF(AGC$6=$AEO$5,成绩录入!CP69,0)</f>
        <v>0</v>
      </c>
      <c r="AGD66" s="248">
        <f>IF(AGD$6=$AEO$5,成绩录入!CQ69,0)</f>
        <v>0</v>
      </c>
      <c r="AGE66" s="248">
        <f>IF(AGE$6=$AEO$5,成绩录入!CR69,0)</f>
        <v>0</v>
      </c>
      <c r="AGF66" s="248">
        <f>IF(AGF$6=$AEO$5,成绩录入!CS69,0)</f>
        <v>0</v>
      </c>
      <c r="AGG66" s="248">
        <f>IF(AGG$6=$AEO$5,成绩录入!CT69,0)</f>
        <v>0</v>
      </c>
      <c r="AGH66" s="248">
        <f>IF(AGH$6=$AEO$5,成绩录入!CU69,0)</f>
        <v>0</v>
      </c>
      <c r="AGI66" s="248">
        <f>IF(AGI$6=$AEO$5,成绩录入!CV69,0)</f>
        <v>0</v>
      </c>
      <c r="AGJ66" s="248">
        <f>IF(AGJ$6=$AEO$5,成绩录入!CW69,0)</f>
        <v>0</v>
      </c>
      <c r="AGK66" s="248">
        <f>IF(AGK$6=$AEO$5,成绩录入!CX69,0)</f>
        <v>0</v>
      </c>
      <c r="AGL66" s="248">
        <f>IF(AGL$6=$AEO$5,成绩录入!CY69,0)</f>
        <v>0</v>
      </c>
      <c r="AGM66" s="248">
        <f>IF(AGM$6=$AEO$5,成绩录入!CZ69,0)</f>
        <v>0</v>
      </c>
      <c r="AGN66" s="248">
        <f>IF(AGN$6=$AEO$5,成绩录入!DA69,0)</f>
        <v>0</v>
      </c>
      <c r="AGO66" s="248">
        <f>IF(AGO$6=$AEO$5,成绩录入!DB69,0)</f>
        <v>0</v>
      </c>
      <c r="AGP66" s="248">
        <f>IF(AGP$6=$AEO$5,成绩录入!DC69,0)</f>
        <v>0</v>
      </c>
      <c r="AGQ66" s="248">
        <f>IF(AGQ$6=$AEO$5,成绩录入!DD69,0)</f>
        <v>0</v>
      </c>
      <c r="AGR66" s="248">
        <f>IF(AGR$6=$AEO$5,成绩录入!DE69,0)</f>
        <v>0</v>
      </c>
      <c r="AGS66" s="248">
        <f>IF(AGS$6=$AEO$5,成绩录入!DF69,0)</f>
        <v>0</v>
      </c>
      <c r="AGT66" s="248">
        <f>IF(AGT$6=$AEO$5,成绩录入!DG69,0)</f>
        <v>0</v>
      </c>
      <c r="AGU66" s="248">
        <f>IF(AGU$6=$AEO$5,成绩录入!DH69,0)</f>
        <v>0</v>
      </c>
      <c r="AGV66" s="248">
        <f>IF(AGV$6=$AEO$5,成绩录入!DI69,0)</f>
        <v>0</v>
      </c>
      <c r="AGW66" s="248">
        <f>IF(AGW$6=$AEO$5,成绩录入!DJ69,0)</f>
        <v>0</v>
      </c>
      <c r="AGX66" s="248">
        <f>IF(AGX$6=$AEO$5,成绩录入!DK69,0)</f>
        <v>0</v>
      </c>
      <c r="AGY66" s="248">
        <f>IF(AGY$6=$AEO$5,成绩录入!DL69,0)</f>
        <v>0</v>
      </c>
      <c r="AGZ66" s="248">
        <f>IF(AGZ$6=$AEO$5,成绩录入!DM69,0)</f>
        <v>0</v>
      </c>
      <c r="AHA66" s="248">
        <f>IF(AHA$6=$AEO$5,成绩录入!DN69,0)</f>
        <v>0</v>
      </c>
      <c r="AHB66" s="248">
        <f>IF(AHB$6=$AEO$5,成绩录入!DO69,0)</f>
        <v>0</v>
      </c>
      <c r="AHC66" s="248">
        <f>IF(AHC$6=$AEO$5,成绩录入!DP69,0)</f>
        <v>0</v>
      </c>
      <c r="AHD66" s="248">
        <f>IF(AHD$6=$AEO$5,成绩录入!DQ69,0)</f>
        <v>0</v>
      </c>
      <c r="AHE66" s="248">
        <f>IF(AHE$6=$AEO$5,成绩录入!DR69,0)</f>
        <v>0</v>
      </c>
      <c r="AHF66" s="248">
        <f>IF(AHF$6=$AEO$5,成绩录入!DS69,0)</f>
        <v>0</v>
      </c>
      <c r="AHG66" s="248">
        <f>IF(AHG$6=$AEO$5,成绩录入!DT69,0)</f>
        <v>0</v>
      </c>
      <c r="AHH66" s="248">
        <f>IF(AHH$6=$AEO$5,成绩录入!DU69,0)</f>
        <v>0</v>
      </c>
      <c r="AHI66" s="248">
        <f>IF(AHI$6=$AEO$5,成绩录入!DV69,0)</f>
        <v>0</v>
      </c>
      <c r="AHJ66" s="248">
        <f>IF(AHJ$6=$AEO$5,成绩录入!DW69,0)</f>
        <v>0</v>
      </c>
      <c r="AHK66" s="248">
        <f>IF(AHK$6=$AEO$5,成绩录入!DX69,0)</f>
        <v>0</v>
      </c>
      <c r="AHL66" s="248">
        <f>IF(AHL$6=$AEO$5,成绩录入!DY69,0)</f>
        <v>0</v>
      </c>
      <c r="AHM66" s="248">
        <f>IF(AHM$6=$AEO$5,成绩录入!DZ69,0)</f>
        <v>0</v>
      </c>
      <c r="AHN66" s="248">
        <f>IF(AHN$6=$AEO$5,成绩录入!EA69,0)</f>
        <v>0</v>
      </c>
      <c r="AHO66" s="248">
        <f>IF(AHO$6=$AEO$5,成绩录入!EB69,0)</f>
        <v>0</v>
      </c>
      <c r="AHP66" s="248">
        <f>IF(AHP$6=$AEO$5,成绩录入!EC69,0)</f>
        <v>0</v>
      </c>
      <c r="AHQ66" s="248">
        <f>IF(AHQ$6=$AEO$5,成绩录入!ED69,0)</f>
        <v>0</v>
      </c>
      <c r="AHR66" s="248">
        <f>IF(AHR$6=$AEO$5,成绩录入!EE69,0)</f>
        <v>0</v>
      </c>
      <c r="AHS66" s="248">
        <f>IF(AHS$6=$AEO$5,成绩录入!EF69,0)</f>
        <v>0</v>
      </c>
      <c r="AHT66" s="248">
        <f>IF(AHT$6=$AEO$5,成绩录入!EG69,0)</f>
        <v>0</v>
      </c>
      <c r="AHU66" s="248">
        <f>IF(AHU$6=$AEO$5,成绩录入!EH69,0)</f>
        <v>0</v>
      </c>
      <c r="AHV66" s="248">
        <f>IF(AHV$6=$AEO$5,成绩录入!EI69,0)</f>
        <v>0</v>
      </c>
      <c r="AHW66" s="248">
        <f>IF(AHW$6=$AEO$5,成绩录入!EJ69,0)</f>
        <v>0</v>
      </c>
      <c r="AHX66" s="248">
        <f>IF(AHX$6=$AEO$5,成绩录入!EK69,0)</f>
        <v>0</v>
      </c>
      <c r="AHY66" s="248">
        <f>IF(AHY$6=$AEO$5,成绩录入!EL69,0)</f>
        <v>0</v>
      </c>
      <c r="AHZ66" s="248">
        <f>IF(AHZ$6=$AEO$5,成绩录入!EM69,0)</f>
        <v>0</v>
      </c>
      <c r="AIA66" s="248">
        <f>IF(AIA$6=$AEO$5,成绩录入!EN69,0)</f>
        <v>0</v>
      </c>
      <c r="AIB66" s="248">
        <f>IF(AIB$6=$AEO$5,成绩录入!EO69,0)</f>
        <v>0</v>
      </c>
      <c r="AIC66" s="248">
        <f>IF(AIC$6=$AEO$5,成绩录入!EP69,0)</f>
        <v>0</v>
      </c>
      <c r="AID66" s="248">
        <f>IF(AID$6=$AEO$5,成绩录入!EQ69,0)</f>
        <v>0</v>
      </c>
      <c r="AIE66" s="248">
        <f>IF(AIE$6=$AEO$5,成绩录入!ER69,0)</f>
        <v>0</v>
      </c>
      <c r="AIF66" s="248">
        <f>IF(AIF$6=$AEO$5,成绩录入!ES69,0)</f>
        <v>0</v>
      </c>
      <c r="AIG66" s="248">
        <f>IF(AIG$6=$AEO$5,成绩录入!ET69,0)</f>
        <v>0</v>
      </c>
      <c r="AIH66" s="248">
        <f>IF(AIH$6=$AEO$5,成绩录入!EU69,0)</f>
        <v>0</v>
      </c>
      <c r="AII66" s="248">
        <f>IF(AII$6=$AEO$5,成绩录入!EV69,0)</f>
        <v>0</v>
      </c>
      <c r="AIJ66" s="248">
        <f>IF(AIJ$6=$AEO$5,成绩录入!EW69,0)</f>
        <v>0</v>
      </c>
      <c r="AIK66" s="248">
        <f>IF(AIK$6=$AEO$5,成绩录入!EX69,0)</f>
        <v>0</v>
      </c>
      <c r="AIL66" s="218">
        <f t="shared" si="35"/>
        <v>0</v>
      </c>
      <c r="AIN66" s="214" t="str">
        <f>初始录入!A71</f>
        <v/>
      </c>
      <c r="AIO66" s="215">
        <f>初始录入!B71</f>
        <v>0</v>
      </c>
      <c r="AIP66" s="216">
        <f>初始录入!C71</f>
        <v>0</v>
      </c>
      <c r="AIQ66" s="314">
        <f>IF(平时!D64&lt;&gt;"",平时!D64,0)</f>
        <v>0</v>
      </c>
      <c r="AIR66" s="324" t="str">
        <f t="shared" si="89"/>
        <v/>
      </c>
      <c r="AIS66" s="314">
        <f>IF(过程!D64&lt;&gt;"",过程!D64,0)</f>
        <v>0</v>
      </c>
      <c r="AIT66" s="324" t="str">
        <f t="shared" si="90"/>
        <v/>
      </c>
      <c r="AIU66" s="216">
        <f>IF(期末!D64&lt;&gt;"",期末!D64,0)</f>
        <v>0</v>
      </c>
      <c r="AIV66" s="324" t="str">
        <f t="shared" si="91"/>
        <v/>
      </c>
      <c r="AIW66" s="325">
        <f t="shared" si="92"/>
        <v>0</v>
      </c>
      <c r="AIX66" s="314">
        <f>IF(平时!E64&lt;&gt;"",平时!E64,0)</f>
        <v>0</v>
      </c>
      <c r="AIY66" s="324" t="str">
        <f t="shared" si="93"/>
        <v/>
      </c>
      <c r="AIZ66" s="314">
        <f>IF(过程!E64&lt;&gt;"",过程!E64,0)</f>
        <v>0</v>
      </c>
      <c r="AJA66" s="324" t="str">
        <f t="shared" si="94"/>
        <v/>
      </c>
      <c r="AJB66" s="216">
        <f>IF(期末!E64&lt;&gt;"",期末!E64,0)</f>
        <v>0</v>
      </c>
      <c r="AJC66" s="324" t="str">
        <f t="shared" si="95"/>
        <v/>
      </c>
      <c r="AJD66" s="325">
        <f t="shared" si="96"/>
        <v>0</v>
      </c>
      <c r="AJE66" s="314">
        <f>IF(平时!F64&lt;&gt;"",平时!F64,0)</f>
        <v>0</v>
      </c>
      <c r="AJF66" s="324" t="str">
        <f t="shared" si="97"/>
        <v/>
      </c>
      <c r="AJG66" s="314">
        <f>IF(过程!F64&lt;&gt;"",过程!F64,0)</f>
        <v>0</v>
      </c>
      <c r="AJH66" s="324" t="str">
        <f t="shared" si="98"/>
        <v/>
      </c>
      <c r="AJI66" s="216">
        <f>IF(期末!F64&lt;&gt;"",期末!F64,0)</f>
        <v>0</v>
      </c>
      <c r="AJJ66" s="324" t="str">
        <f t="shared" si="99"/>
        <v/>
      </c>
      <c r="AJK66" s="325">
        <f t="shared" si="100"/>
        <v>0</v>
      </c>
      <c r="AJL66" s="314">
        <f>IF(平时!G64&lt;&gt;"",平时!G64,0)</f>
        <v>0</v>
      </c>
      <c r="AJM66" s="324" t="str">
        <f t="shared" si="101"/>
        <v/>
      </c>
      <c r="AJN66" s="314">
        <f>IF(过程!G64&lt;&gt;"",过程!G64,0)</f>
        <v>0</v>
      </c>
      <c r="AJO66" s="324" t="str">
        <f t="shared" si="102"/>
        <v/>
      </c>
      <c r="AJP66" s="216">
        <f>IF(期末!G64&lt;&gt;"",期末!G64,0)</f>
        <v>0</v>
      </c>
      <c r="AJQ66" s="324" t="str">
        <f t="shared" si="103"/>
        <v/>
      </c>
      <c r="AJR66" s="325">
        <f t="shared" si="104"/>
        <v>0</v>
      </c>
      <c r="AJS66" s="314">
        <f>IF(平时!H64&lt;&gt;"",平时!H64,0)</f>
        <v>0</v>
      </c>
      <c r="AJT66" s="324" t="str">
        <f t="shared" si="105"/>
        <v/>
      </c>
      <c r="AJU66" s="314">
        <f>IF(过程!H64&lt;&gt;"",过程!H64,0)</f>
        <v>0</v>
      </c>
      <c r="AJV66" s="324" t="str">
        <f t="shared" si="106"/>
        <v/>
      </c>
      <c r="AJW66" s="216">
        <f>IF(期末!H64&lt;&gt;"",期末!H64,0)</f>
        <v>0</v>
      </c>
      <c r="AJX66" s="324" t="str">
        <f t="shared" si="107"/>
        <v/>
      </c>
      <c r="AJY66" s="326">
        <f t="shared" si="108"/>
        <v>0</v>
      </c>
      <c r="AKA66" s="216" t="str">
        <f>初始录入!A71</f>
        <v/>
      </c>
      <c r="AKB66" s="216">
        <f>初始录入!B71</f>
        <v>0</v>
      </c>
      <c r="AKC66" s="216">
        <f>初始录入!C71</f>
        <v>0</v>
      </c>
      <c r="AKD66" s="327" t="str">
        <f>IF(初始录入!$E71=初始录入!$K$2,达成度!$D79,"")</f>
        <v/>
      </c>
      <c r="AKE66" s="327" t="str">
        <f>IF(初始录入!$E71=初始录入!$K$3,达成度!D79,"")</f>
        <v/>
      </c>
      <c r="AKF66" s="216" t="str">
        <f>IF(初始录入!$E71=初始录入!$K$4,达成度!D79,"")</f>
        <v/>
      </c>
      <c r="AKG66" s="216" t="str">
        <f>IF(初始录入!$E71=初始录入!$K$5,达成度!D79,"")</f>
        <v/>
      </c>
      <c r="AKH66" s="327" t="str">
        <f>IF(初始录入!$E71=初始录入!$K$2,达成度!E79,"")</f>
        <v/>
      </c>
      <c r="AKI66" s="327" t="str">
        <f>IF(初始录入!$E71=初始录入!$K$3,达成度!E79,"")</f>
        <v/>
      </c>
      <c r="AKJ66" s="216" t="str">
        <f>IF(初始录入!$E71=初始录入!$K$4,达成度!E79,"")</f>
        <v/>
      </c>
      <c r="AKK66" s="216" t="str">
        <f>IF(初始录入!$E71=初始录入!$K$5,达成度!E79,"")</f>
        <v/>
      </c>
      <c r="AKL66" s="327" t="str">
        <f>IF(初始录入!$E71=初始录入!$K$2,达成度!F79,"")</f>
        <v/>
      </c>
      <c r="AKM66" s="327" t="str">
        <f>IF(初始录入!$E71=初始录入!$K$3,达成度!F79,"")</f>
        <v/>
      </c>
      <c r="AKN66" s="216" t="str">
        <f>IF(初始录入!$E71=初始录入!$K$4,达成度!F79,"")</f>
        <v/>
      </c>
      <c r="AKO66" s="216" t="str">
        <f>IF(初始录入!$E71=初始录入!$K$5,达成度!F79,"")</f>
        <v/>
      </c>
      <c r="AKP66" s="327" t="str">
        <f>IF(初始录入!$E71=初始录入!$K$2,达成度!H79,"")</f>
        <v/>
      </c>
      <c r="AKQ66" s="327" t="str">
        <f>IF(初始录入!$E71=初始录入!$K$3,达成度!H79,"")</f>
        <v/>
      </c>
      <c r="AKR66" s="216" t="str">
        <f>IF(初始录入!$E71=初始录入!$K$4,达成度!H79,"")</f>
        <v/>
      </c>
      <c r="AKS66" s="216" t="str">
        <f>IF(初始录入!$E71=初始录入!$K$5,达成度!H79,"")</f>
        <v/>
      </c>
      <c r="AKT66" s="327" t="str">
        <f>IF(初始录入!$E71=初始录入!$K$2,达成度!I79,"")</f>
        <v/>
      </c>
      <c r="AKU66" s="327" t="str">
        <f>IF(初始录入!$E71=初始录入!$K$3,达成度!I79,"")</f>
        <v/>
      </c>
      <c r="AKV66" s="216" t="str">
        <f>IF(初始录入!$E71=初始录入!$K$4,达成度!I79,"")</f>
        <v/>
      </c>
      <c r="AKW66" s="216" t="str">
        <f>IF(初始录入!$E71=初始录入!$K$5,达成度!I79,"")</f>
        <v/>
      </c>
      <c r="AKX66" s="327" t="str">
        <f>IF(初始录入!$E71=初始录入!$K$2,达成度!J79,"")</f>
        <v/>
      </c>
      <c r="AKY66" s="327" t="str">
        <f>IF(初始录入!$E71=初始录入!$K$3,达成度!J79,"")</f>
        <v/>
      </c>
      <c r="AKZ66" s="216" t="str">
        <f>IF(初始录入!$E71=初始录入!$K$4,达成度!J79,"")</f>
        <v/>
      </c>
      <c r="ALA66" s="216" t="str">
        <f>IF(初始录入!$E71=初始录入!$K$5,达成度!J79,"")</f>
        <v/>
      </c>
      <c r="ALB66" s="327" t="str">
        <f>IF(初始录入!$E71=初始录入!$K$2,达成度!L79,"")</f>
        <v/>
      </c>
      <c r="ALC66" s="327" t="str">
        <f>IF(初始录入!$E71=初始录入!$K$3,达成度!L79,"")</f>
        <v/>
      </c>
      <c r="ALD66" s="216" t="str">
        <f>IF(初始录入!$E71=初始录入!$K$4,达成度!L79,"")</f>
        <v/>
      </c>
      <c r="ALE66" s="216" t="str">
        <f>IF(初始录入!$E71=初始录入!$K$5,达成度!L79,"")</f>
        <v/>
      </c>
      <c r="ALF66" s="327" t="str">
        <f>IF(初始录入!$E71=初始录入!$K$2,达成度!M79,"")</f>
        <v/>
      </c>
      <c r="ALG66" s="327" t="str">
        <f>IF(初始录入!$E71=初始录入!$K$3,达成度!M79,"")</f>
        <v/>
      </c>
      <c r="ALH66" s="216" t="str">
        <f>IF(初始录入!$E71=初始录入!$K$4,达成度!M79,"")</f>
        <v/>
      </c>
      <c r="ALI66" s="216" t="str">
        <f>IF(初始录入!$E71=初始录入!$K$5,达成度!M79,"")</f>
        <v/>
      </c>
      <c r="ALJ66" s="327" t="str">
        <f>IF(初始录入!$E71=初始录入!$K$2,达成度!N79,"")</f>
        <v/>
      </c>
      <c r="ALK66" s="327" t="str">
        <f>IF(初始录入!$E71=初始录入!$K$3,达成度!N79,"")</f>
        <v/>
      </c>
      <c r="ALL66" s="216" t="str">
        <f>IF(初始录入!$E71=初始录入!$K$4,达成度!N79,"")</f>
        <v/>
      </c>
      <c r="ALM66" s="216" t="str">
        <f>IF(初始录入!$E71=初始录入!$K$5,达成度!N79,"")</f>
        <v/>
      </c>
      <c r="ALN66" s="327" t="str">
        <f>IF(初始录入!$E71=初始录入!$K$2,达成度!P79,"")</f>
        <v/>
      </c>
      <c r="ALO66" s="327" t="str">
        <f>IF(初始录入!$E71=初始录入!$K$3,达成度!P79,"")</f>
        <v/>
      </c>
      <c r="ALP66" s="216" t="str">
        <f>IF(初始录入!$E71=初始录入!$K$4,达成度!P79,"")</f>
        <v/>
      </c>
      <c r="ALQ66" s="216" t="str">
        <f>IF(初始录入!$E71=初始录入!$K$5,达成度!P79,"")</f>
        <v/>
      </c>
      <c r="ALR66" s="327" t="str">
        <f>IF(初始录入!$E71=初始录入!$K$2,达成度!Q79,"")</f>
        <v/>
      </c>
      <c r="ALS66" s="327" t="str">
        <f>IF(初始录入!$E71=初始录入!$K$3,达成度!Q79,"")</f>
        <v/>
      </c>
      <c r="ALT66" s="216" t="str">
        <f>IF(初始录入!$E71=初始录入!$K$4,达成度!Q79,"")</f>
        <v/>
      </c>
      <c r="ALU66" s="216" t="str">
        <f>IF(初始录入!$E71=初始录入!$K$5,达成度!Q79,"")</f>
        <v/>
      </c>
      <c r="ALV66" s="327" t="str">
        <f>IF(初始录入!$E71=初始录入!$K$2,达成度!R79,"")</f>
        <v/>
      </c>
      <c r="ALW66" s="327" t="str">
        <f>IF(初始录入!$E71=初始录入!$K$3,达成度!R79,"")</f>
        <v/>
      </c>
      <c r="ALX66" s="216" t="str">
        <f>IF(初始录入!$E71=初始录入!$K$4,达成度!R79,"")</f>
        <v/>
      </c>
      <c r="ALY66" s="216"/>
      <c r="ALZ66" s="327" t="str">
        <f>IF(初始录入!$E71=初始录入!$K$2,达成度!T79,"")</f>
        <v/>
      </c>
      <c r="AMA66" s="327" t="str">
        <f>IF(初始录入!$E71=初始录入!$K$3,达成度!T79,"")</f>
        <v/>
      </c>
      <c r="AMB66" s="216" t="str">
        <f>IF(初始录入!$E71=初始录入!$K$4,达成度!T79,"")</f>
        <v/>
      </c>
      <c r="AMC66" s="216" t="str">
        <f>IF(初始录入!$E71=初始录入!$K$5,达成度!T79,"")</f>
        <v/>
      </c>
      <c r="AMD66" s="327" t="str">
        <f>IF(初始录入!$E71=初始录入!$K$2,达成度!U79,"")</f>
        <v/>
      </c>
      <c r="AME66" s="327" t="str">
        <f>IF(初始录入!$E71=初始录入!$K$3,达成度!U79,"")</f>
        <v/>
      </c>
      <c r="AMF66" s="216" t="str">
        <f>IF(初始录入!$E71=初始录入!$K$4,达成度!U79,"")</f>
        <v/>
      </c>
      <c r="AMG66" s="216" t="str">
        <f>IF(初始录入!$E71=初始录入!$K$5,达成度!U79,"")</f>
        <v/>
      </c>
      <c r="AMH66" s="327" t="str">
        <f>IF(初始录入!$E71=初始录入!$K$2,达成度!V79,"")</f>
        <v/>
      </c>
      <c r="AMI66" s="327" t="str">
        <f>IF(初始录入!$E71=初始录入!$K$3,达成度!V79,"")</f>
        <v/>
      </c>
      <c r="AMJ66" s="216" t="str">
        <f>IF(初始录入!$E71=初始录入!$K$4,达成度!W79,"")</f>
        <v/>
      </c>
      <c r="AMK66" s="216" t="str">
        <f>IF(初始录入!$E71=初始录入!$K$5,达成度!W79,"")</f>
        <v/>
      </c>
      <c r="AMM66" s="215">
        <f t="shared" si="114"/>
        <v>59</v>
      </c>
      <c r="AMN66" s="222" t="str">
        <f t="shared" si="109"/>
        <v/>
      </c>
      <c r="AMO66" s="325" t="str">
        <f>IF($AMM66&lt;=$H$7,INDEX(达成度!$G$21:$G$170,$AMM66,1),"")</f>
        <v/>
      </c>
      <c r="AMP66" s="325" t="str">
        <f>IF($AMM66&lt;=$H$7,INDEX(达成度!$K$21:$K$170,$AMM66,1),"")</f>
        <v/>
      </c>
      <c r="AMQ66" s="325" t="str">
        <f>IF($AMM66&lt;=$H$7,INDEX(达成度!$O$21:$O$170,$AMM66,1),"")</f>
        <v/>
      </c>
      <c r="AMR66" s="325" t="str">
        <f>IF($AMM66&lt;=$H$7,INDEX(达成度!$S$21:$S$170,$AMM66,1),"")</f>
        <v/>
      </c>
      <c r="AMS66" s="326" t="str">
        <f>IF($AMM66&lt;=$H$7,INDEX(达成度!$W$21:$W$170,$AMM66,1),"")</f>
        <v/>
      </c>
      <c r="AMT66" s="328"/>
      <c r="AMU66" s="336"/>
      <c r="AMV66" s="222" t="str">
        <f t="shared" si="110"/>
        <v/>
      </c>
      <c r="AMW66" s="325" t="str">
        <f>IF($AMM66&lt;=$I$7,INDEX(达成度!$G$21:$G$170,$AMM66+$H$7,1),"")</f>
        <v/>
      </c>
      <c r="AMX66" s="325" t="str">
        <f>IF($AMM66&lt;=$I$7,INDEX(达成度!$K$21:$K$170,$AMM66+$H$7,1),"")</f>
        <v/>
      </c>
      <c r="AMY66" s="325" t="str">
        <f>IF($AMM66&lt;=$I$7,INDEX(达成度!$O$21:$O$170,$AMM66+$H$7,1),"")</f>
        <v/>
      </c>
      <c r="AMZ66" s="325" t="str">
        <f>IF($AMM66&lt;=$I$7,INDEX(达成度!$S$21:$S$170,$AMM66+$H$7,1),"")</f>
        <v/>
      </c>
      <c r="ANA66" s="326" t="str">
        <f>IF($AMM66&lt;=$I$7,INDEX(达成度!$W$21:$W$170,$AMM66+$H$7,1),"")</f>
        <v/>
      </c>
      <c r="ANB66" s="206"/>
      <c r="ANC66" s="215"/>
      <c r="AND66" s="216" t="str">
        <f t="shared" si="111"/>
        <v/>
      </c>
      <c r="ANE66" s="325" t="str">
        <f>IF($AMM66&lt;=$J$7,INDEX(达成度!$G$21:$G$170,$AMM66+$H$7+$I$7,1),"")</f>
        <v/>
      </c>
      <c r="ANF66" s="325" t="str">
        <f>IF($AMM66&lt;=$J$7,INDEX(达成度!$K$21:$K$170,$AMM66+$H$7+$I$7,1),"")</f>
        <v/>
      </c>
      <c r="ANG66" s="325" t="str">
        <f>IF($AMM66&lt;=$J$7,INDEX(达成度!$O$21:$O$170,$AMM66+$H$7+$I$7,1),"")</f>
        <v/>
      </c>
      <c r="ANH66" s="325" t="str">
        <f>IF($AMM66&lt;=$J$7,INDEX(达成度!$S$21:$S$170,$AMM66+$H$7+$I$7,1),"")</f>
        <v/>
      </c>
      <c r="ANI66" s="326" t="str">
        <f>IF($AMM66&lt;=$J$7,INDEX(达成度!$W$21:$W$170,$AMM66+$H$7+$I$7,1),"")</f>
        <v/>
      </c>
      <c r="ANK66" s="215"/>
      <c r="ANL66" s="216" t="str">
        <f t="shared" si="112"/>
        <v/>
      </c>
      <c r="ANM66" s="325" t="str">
        <f>IF($AMM66&lt;=$K$7,INDEX(达成度!$G$21:$G$170,$AMM66+$H$7+$I$7+$J$7,1),"")</f>
        <v/>
      </c>
      <c r="ANN66" s="325" t="str">
        <f>IF($AMM66&lt;=$K$7,INDEX(达成度!$K$21:$K$170,$AMM66+$H$7+$I$7+$J$7,1),"")</f>
        <v/>
      </c>
      <c r="ANO66" s="325" t="str">
        <f>IF($AMM66&lt;=$K$7,INDEX(达成度!$O$21:$O$170,$AMM66+$H$7+$I$7+$J$7,1),"")</f>
        <v/>
      </c>
      <c r="ANP66" s="325" t="str">
        <f>IF($AMM66&lt;=$K$7,INDEX(达成度!$S$21:$S$170,$AMM66+$H$7+$I$7+$J$7,1),"")</f>
        <v/>
      </c>
      <c r="ANQ66" s="326" t="str">
        <f>IF($AMM66&lt;=$K$7,INDEX(达成度!$W$21:$W$170,$AMM66+$H$7+$I$7+$J$7,1),"")</f>
        <v/>
      </c>
    </row>
    <row r="67" ht="18" customHeight="1" spans="1:1024 1025:1057">
      <c r="A67" s="215" t="str">
        <f>初始录入!A72</f>
        <v/>
      </c>
      <c r="B67" s="216" t="str">
        <f>IF(初始录入!B72&lt;&gt;"",初始录入!B72,"")</f>
        <v/>
      </c>
      <c r="C67" s="216" t="str">
        <f>IF(初始录入!C72&lt;&gt;"",初始录入!C72,"")</f>
        <v/>
      </c>
      <c r="D67" s="216" t="str">
        <f>IF(初始录入!D72&lt;&gt;"",初始录入!D72,"")</f>
        <v/>
      </c>
      <c r="E67" s="218" t="str">
        <f>IF(初始录入!E72&lt;&gt;"",初始录入!E72,"")</f>
        <v/>
      </c>
      <c r="G67" s="330"/>
      <c r="H67" s="295">
        <f>IF(初始录入!E72=H$6,1,0)</f>
        <v>0</v>
      </c>
      <c r="I67" s="295">
        <f>IF(初始录入!E72=I$6,1,0)</f>
        <v>0</v>
      </c>
      <c r="J67" s="295">
        <f>IF(初始录入!E72=J$6,1,0)</f>
        <v>0</v>
      </c>
      <c r="K67" s="321">
        <f>IF(初始录入!E72=K$6,1,0)</f>
        <v>0</v>
      </c>
      <c r="L67" s="28"/>
      <c r="W67" s="27"/>
      <c r="X67" s="28"/>
      <c r="Y67" s="294">
        <v>100</v>
      </c>
      <c r="Z67" s="295">
        <f>成绩录入!$F$7</f>
        <v>0</v>
      </c>
      <c r="AA67" s="295">
        <f>成绩录入!F70</f>
        <v>0</v>
      </c>
      <c r="AB67" s="296">
        <f>IF(初始录入!$M$7&lt;&gt;"",IF(成绩录入!$F$7&lt;&gt;"",IF(初始录入!$P$7="次数",AA67/Z67*Y67,成绩录入!F70),0),0)</f>
        <v>0</v>
      </c>
      <c r="AC67" s="297">
        <f t="shared" si="161"/>
        <v>0</v>
      </c>
      <c r="AD67" s="297">
        <f t="shared" si="162"/>
        <v>0</v>
      </c>
      <c r="AE67" s="297">
        <f t="shared" si="163"/>
        <v>0</v>
      </c>
      <c r="AF67" s="297">
        <f t="shared" si="164"/>
        <v>0</v>
      </c>
      <c r="AG67" s="297">
        <f t="shared" si="165"/>
        <v>0</v>
      </c>
      <c r="AH67" s="298">
        <f t="shared" si="37"/>
        <v>0</v>
      </c>
      <c r="AI67" s="28"/>
      <c r="AJ67" s="260">
        <f>成绩录入!I70</f>
        <v>0</v>
      </c>
      <c r="AK67" s="248">
        <f>成绩录入!J70</f>
        <v>0</v>
      </c>
      <c r="AL67" s="248">
        <f>成绩录入!K70</f>
        <v>0</v>
      </c>
      <c r="AM67" s="248">
        <f>成绩录入!L70</f>
        <v>0</v>
      </c>
      <c r="AN67" s="248">
        <f>成绩录入!M70</f>
        <v>0</v>
      </c>
      <c r="AO67" s="298">
        <f t="shared" si="38"/>
        <v>0</v>
      </c>
      <c r="AP67" s="299"/>
      <c r="AQ67" s="260">
        <f>成绩录入!I70</f>
        <v>0</v>
      </c>
      <c r="AR67" s="248">
        <f>成绩录入!J70</f>
        <v>0</v>
      </c>
      <c r="AS67" s="248">
        <f>成绩录入!K70</f>
        <v>0</v>
      </c>
      <c r="AT67" s="248">
        <f>成绩录入!L70</f>
        <v>0</v>
      </c>
      <c r="AU67" s="248">
        <f>成绩录入!M70</f>
        <v>0</v>
      </c>
      <c r="AV67" s="298">
        <f t="shared" si="39"/>
        <v>0</v>
      </c>
      <c r="AW67" s="299"/>
      <c r="AX67" s="260">
        <f>成绩录入!I70</f>
        <v>0</v>
      </c>
      <c r="AY67" s="248">
        <f>成绩录入!J70</f>
        <v>0</v>
      </c>
      <c r="AZ67" s="248">
        <f>成绩录入!K70</f>
        <v>0</v>
      </c>
      <c r="BA67" s="248">
        <f>成绩录入!L70</f>
        <v>0</v>
      </c>
      <c r="BB67" s="248">
        <f>成绩录入!M70</f>
        <v>0</v>
      </c>
      <c r="BC67" s="298">
        <f t="shared" si="40"/>
        <v>0</v>
      </c>
      <c r="BD67" s="299"/>
      <c r="BE67" s="260">
        <f>成绩录入!I70</f>
        <v>0</v>
      </c>
      <c r="BF67" s="248">
        <f>成绩录入!J70</f>
        <v>0</v>
      </c>
      <c r="BG67" s="248">
        <f>成绩录入!K70</f>
        <v>0</v>
      </c>
      <c r="BH67" s="248">
        <f>成绩录入!L70</f>
        <v>0</v>
      </c>
      <c r="BI67" s="248">
        <f>成绩录入!M70</f>
        <v>0</v>
      </c>
      <c r="BJ67" s="298">
        <f t="shared" si="41"/>
        <v>0</v>
      </c>
      <c r="BK67" s="299"/>
      <c r="BL67" s="260">
        <f>成绩录入!I70</f>
        <v>0</v>
      </c>
      <c r="BM67" s="248">
        <f>成绩录入!J70</f>
        <v>0</v>
      </c>
      <c r="BN67" s="248">
        <f>成绩录入!K70</f>
        <v>0</v>
      </c>
      <c r="BO67" s="248">
        <f>成绩录入!L70</f>
        <v>0</v>
      </c>
      <c r="BP67" s="248">
        <f>成绩录入!M70</f>
        <v>0</v>
      </c>
      <c r="BQ67" s="298">
        <f t="shared" si="42"/>
        <v>0</v>
      </c>
      <c r="BR67" s="300"/>
      <c r="BS67" s="260">
        <f>成绩录入!P70</f>
        <v>0</v>
      </c>
      <c r="BT67" s="248">
        <f>成绩录入!Q70</f>
        <v>0</v>
      </c>
      <c r="BU67" s="248">
        <f>成绩录入!R70</f>
        <v>0</v>
      </c>
      <c r="BV67" s="248">
        <f>成绩录入!S70</f>
        <v>0</v>
      </c>
      <c r="BW67" s="248">
        <f>成绩录入!T70</f>
        <v>0</v>
      </c>
      <c r="BX67" s="248">
        <f>成绩录入!U70</f>
        <v>0</v>
      </c>
      <c r="BY67" s="248">
        <f>成绩录入!V70</f>
        <v>0</v>
      </c>
      <c r="BZ67" s="248">
        <f>成绩录入!W70</f>
        <v>0</v>
      </c>
      <c r="CA67" s="248">
        <f>成绩录入!X70</f>
        <v>0</v>
      </c>
      <c r="CB67" s="248">
        <f>成绩录入!Y70</f>
        <v>0</v>
      </c>
      <c r="CC67" s="298">
        <f t="shared" si="43"/>
        <v>0</v>
      </c>
      <c r="CD67" s="299"/>
      <c r="CE67" s="260">
        <f>成绩录入!P70</f>
        <v>0</v>
      </c>
      <c r="CF67" s="248">
        <f>成绩录入!Q70</f>
        <v>0</v>
      </c>
      <c r="CG67" s="248">
        <f>成绩录入!R70</f>
        <v>0</v>
      </c>
      <c r="CH67" s="248">
        <f>成绩录入!S70</f>
        <v>0</v>
      </c>
      <c r="CI67" s="248">
        <f>成绩录入!T70</f>
        <v>0</v>
      </c>
      <c r="CJ67" s="248">
        <f>成绩录入!U70</f>
        <v>0</v>
      </c>
      <c r="CK67" s="248">
        <f>成绩录入!V70</f>
        <v>0</v>
      </c>
      <c r="CL67" s="248">
        <f>成绩录入!W70</f>
        <v>0</v>
      </c>
      <c r="CM67" s="248">
        <f>成绩录入!X70</f>
        <v>0</v>
      </c>
      <c r="CN67" s="248">
        <f>成绩录入!Y70</f>
        <v>0</v>
      </c>
      <c r="CO67" s="298">
        <f t="shared" si="44"/>
        <v>0</v>
      </c>
      <c r="CP67" s="299"/>
      <c r="CQ67" s="260">
        <f>成绩录入!P70</f>
        <v>0</v>
      </c>
      <c r="CR67" s="248">
        <f>成绩录入!Q70</f>
        <v>0</v>
      </c>
      <c r="CS67" s="248">
        <f>成绩录入!R70</f>
        <v>0</v>
      </c>
      <c r="CT67" s="248">
        <f>成绩录入!S70</f>
        <v>0</v>
      </c>
      <c r="CU67" s="248">
        <f>成绩录入!T70</f>
        <v>0</v>
      </c>
      <c r="CV67" s="248">
        <f>成绩录入!U70</f>
        <v>0</v>
      </c>
      <c r="CW67" s="248">
        <f>成绩录入!V70</f>
        <v>0</v>
      </c>
      <c r="CX67" s="248">
        <f>成绩录入!W70</f>
        <v>0</v>
      </c>
      <c r="CY67" s="248">
        <f>成绩录入!X70</f>
        <v>0</v>
      </c>
      <c r="CZ67" s="248">
        <f>成绩录入!Y70</f>
        <v>0</v>
      </c>
      <c r="DA67" s="298">
        <f t="shared" si="45"/>
        <v>0</v>
      </c>
      <c r="DB67" s="299"/>
      <c r="DC67" s="260">
        <f>成绩录入!P70</f>
        <v>0</v>
      </c>
      <c r="DD67" s="248">
        <f>成绩录入!Q70</f>
        <v>0</v>
      </c>
      <c r="DE67" s="248">
        <f>成绩录入!R70</f>
        <v>0</v>
      </c>
      <c r="DF67" s="248">
        <f>成绩录入!S70</f>
        <v>0</v>
      </c>
      <c r="DG67" s="248">
        <f>成绩录入!T70</f>
        <v>0</v>
      </c>
      <c r="DH67" s="248">
        <f>成绩录入!U70</f>
        <v>0</v>
      </c>
      <c r="DI67" s="248">
        <f>成绩录入!V70</f>
        <v>0</v>
      </c>
      <c r="DJ67" s="248">
        <f>成绩录入!W70</f>
        <v>0</v>
      </c>
      <c r="DK67" s="248">
        <f>成绩录入!X70</f>
        <v>0</v>
      </c>
      <c r="DL67" s="248">
        <f>成绩录入!Y70</f>
        <v>0</v>
      </c>
      <c r="DM67" s="298">
        <f t="shared" si="46"/>
        <v>0</v>
      </c>
      <c r="DN67" s="299"/>
      <c r="DO67" s="260">
        <f>成绩录入!P70</f>
        <v>0</v>
      </c>
      <c r="DP67" s="248">
        <f>成绩录入!Q70</f>
        <v>0</v>
      </c>
      <c r="DQ67" s="248">
        <f>成绩录入!R70</f>
        <v>0</v>
      </c>
      <c r="DR67" s="248">
        <f>成绩录入!S70</f>
        <v>0</v>
      </c>
      <c r="DS67" s="248">
        <f>成绩录入!T70</f>
        <v>0</v>
      </c>
      <c r="DT67" s="248">
        <f>成绩录入!U70</f>
        <v>0</v>
      </c>
      <c r="DU67" s="248">
        <f>成绩录入!V70</f>
        <v>0</v>
      </c>
      <c r="DV67" s="248">
        <f>成绩录入!W70</f>
        <v>0</v>
      </c>
      <c r="DW67" s="248">
        <f>成绩录入!X70</f>
        <v>0</v>
      </c>
      <c r="DX67" s="248">
        <f>成绩录入!Y70</f>
        <v>0</v>
      </c>
      <c r="DY67" s="298">
        <f t="shared" si="47"/>
        <v>0</v>
      </c>
      <c r="DZ67" s="299"/>
      <c r="EA67" s="301" t="e">
        <f t="shared" si="48"/>
        <v>#DIV/0!</v>
      </c>
      <c r="EB67" s="297" t="e">
        <f t="shared" si="49"/>
        <v>#DIV/0!</v>
      </c>
      <c r="EC67" s="297" t="e">
        <f t="shared" si="50"/>
        <v>#DIV/0!</v>
      </c>
      <c r="ED67" s="297" t="e">
        <f t="shared" si="51"/>
        <v>#DIV/0!</v>
      </c>
      <c r="EE67" s="297" t="e">
        <f t="shared" si="52"/>
        <v>#DIV/0!</v>
      </c>
      <c r="EF67" s="302" t="e">
        <f t="shared" si="53"/>
        <v>#DIV/0!</v>
      </c>
      <c r="EG67" s="303"/>
      <c r="EH67" s="304">
        <f t="shared" si="54"/>
        <v>0</v>
      </c>
      <c r="EI67" s="296">
        <f>成绩录入!I70</f>
        <v>0</v>
      </c>
      <c r="EJ67" s="296">
        <f>成绩录入!J70</f>
        <v>0</v>
      </c>
      <c r="EK67" s="296">
        <f>成绩录入!K70</f>
        <v>0</v>
      </c>
      <c r="EL67" s="296">
        <f>成绩录入!L70</f>
        <v>0</v>
      </c>
      <c r="EM67" s="296">
        <f>成绩录入!M70</f>
        <v>0</v>
      </c>
      <c r="EN67" s="296">
        <f>成绩录入!P70</f>
        <v>0</v>
      </c>
      <c r="EO67" s="296">
        <f>成绩录入!Q70</f>
        <v>0</v>
      </c>
      <c r="EP67" s="296">
        <f>成绩录入!R70</f>
        <v>0</v>
      </c>
      <c r="EQ67" s="296">
        <f>成绩录入!S70</f>
        <v>0</v>
      </c>
      <c r="ER67" s="296">
        <f>成绩录入!T70</f>
        <v>0</v>
      </c>
      <c r="ES67" s="296">
        <f>成绩录入!U70</f>
        <v>0</v>
      </c>
      <c r="ET67" s="296">
        <f>成绩录入!V70</f>
        <v>0</v>
      </c>
      <c r="EU67" s="296">
        <f>成绩录入!W70</f>
        <v>0</v>
      </c>
      <c r="EV67" s="296">
        <f>成绩录入!X70</f>
        <v>0</v>
      </c>
      <c r="EW67" s="302">
        <f>成绩录入!Y70</f>
        <v>0</v>
      </c>
      <c r="EX67" s="303"/>
      <c r="EY67" s="304" t="str">
        <f t="shared" si="170"/>
        <v/>
      </c>
      <c r="EZ67" s="296" t="str">
        <f t="shared" si="170"/>
        <v/>
      </c>
      <c r="FA67" s="296" t="str">
        <f t="shared" si="170"/>
        <v/>
      </c>
      <c r="FB67" s="296" t="str">
        <f t="shared" si="170"/>
        <v/>
      </c>
      <c r="FC67" s="302">
        <f>成绩录入!AB70</f>
        <v>0</v>
      </c>
      <c r="FD67" s="303"/>
      <c r="FE67" s="304" t="str">
        <f t="shared" si="56"/>
        <v>√</v>
      </c>
      <c r="FF67" s="296" t="str">
        <f t="shared" si="57"/>
        <v>√</v>
      </c>
      <c r="FG67" s="296" t="str">
        <f t="shared" si="58"/>
        <v>√</v>
      </c>
      <c r="FH67" s="296" t="str">
        <f t="shared" si="59"/>
        <v>√</v>
      </c>
      <c r="FI67" s="302" t="str">
        <f t="shared" si="60"/>
        <v>√</v>
      </c>
      <c r="FJ67" s="299"/>
      <c r="FK67" s="260">
        <f>成绩录入!AB70</f>
        <v>0</v>
      </c>
      <c r="FL67" s="248">
        <f>成绩录入!AC70</f>
        <v>0</v>
      </c>
      <c r="FM67" s="248">
        <f>成绩录入!AD70</f>
        <v>0</v>
      </c>
      <c r="FN67" s="248">
        <f>成绩录入!AE70</f>
        <v>0</v>
      </c>
      <c r="FO67" s="248">
        <f>成绩录入!AF70</f>
        <v>0</v>
      </c>
      <c r="FP67" s="248">
        <f>成绩录入!AG70</f>
        <v>0</v>
      </c>
      <c r="FQ67" s="298">
        <f t="shared" si="61"/>
        <v>0</v>
      </c>
      <c r="FR67" s="299"/>
      <c r="FS67" s="260">
        <f>成绩录入!AB70</f>
        <v>0</v>
      </c>
      <c r="FT67" s="248">
        <f>成绩录入!AC70</f>
        <v>0</v>
      </c>
      <c r="FU67" s="248">
        <f>成绩录入!AD70</f>
        <v>0</v>
      </c>
      <c r="FV67" s="248">
        <f>成绩录入!AE70</f>
        <v>0</v>
      </c>
      <c r="FW67" s="248">
        <f>成绩录入!AF70</f>
        <v>0</v>
      </c>
      <c r="FX67" s="333">
        <f>成绩录入!AG70</f>
        <v>0</v>
      </c>
      <c r="FY67" s="298">
        <f t="shared" si="62"/>
        <v>0</v>
      </c>
      <c r="FZ67" s="299"/>
      <c r="GA67" s="260">
        <f>成绩录入!AB70</f>
        <v>0</v>
      </c>
      <c r="GB67" s="248">
        <f>成绩录入!AC70</f>
        <v>0</v>
      </c>
      <c r="GC67" s="248">
        <f>成绩录入!AD70</f>
        <v>0</v>
      </c>
      <c r="GD67" s="248">
        <f>成绩录入!AE70</f>
        <v>0</v>
      </c>
      <c r="GE67" s="248">
        <f>成绩录入!AF70</f>
        <v>0</v>
      </c>
      <c r="GF67" s="248">
        <f>成绩录入!AG70</f>
        <v>0</v>
      </c>
      <c r="GG67" s="298">
        <f t="shared" si="63"/>
        <v>0</v>
      </c>
      <c r="GH67" s="299"/>
      <c r="GI67" s="260">
        <f>成绩录入!AB70</f>
        <v>0</v>
      </c>
      <c r="GJ67" s="248">
        <f>成绩录入!AC70</f>
        <v>0</v>
      </c>
      <c r="GK67" s="248">
        <f>成绩录入!AD70</f>
        <v>0</v>
      </c>
      <c r="GL67" s="248">
        <f>成绩录入!AE70</f>
        <v>0</v>
      </c>
      <c r="GM67" s="248">
        <f>成绩录入!AF70</f>
        <v>0</v>
      </c>
      <c r="GN67" s="248">
        <f>成绩录入!AG70</f>
        <v>0</v>
      </c>
      <c r="GO67" s="298">
        <f t="shared" si="64"/>
        <v>0</v>
      </c>
      <c r="GP67" s="299"/>
      <c r="GQ67" s="260">
        <f>成绩录入!AB70</f>
        <v>0</v>
      </c>
      <c r="GR67" s="248">
        <f>成绩录入!AC70</f>
        <v>0</v>
      </c>
      <c r="GS67" s="248">
        <f>成绩录入!AD70</f>
        <v>0</v>
      </c>
      <c r="GT67" s="248">
        <f>成绩录入!AE70</f>
        <v>0</v>
      </c>
      <c r="GU67" s="248">
        <f>成绩录入!AF70</f>
        <v>0</v>
      </c>
      <c r="GV67" s="248">
        <f>成绩录入!AG70</f>
        <v>0</v>
      </c>
      <c r="GW67" s="298">
        <f t="shared" si="65"/>
        <v>0</v>
      </c>
      <c r="GX67" s="299"/>
      <c r="GY67" s="247">
        <f>成绩录入!AJ70</f>
        <v>0</v>
      </c>
      <c r="GZ67" s="248">
        <f>成绩录入!AK70</f>
        <v>0</v>
      </c>
      <c r="HA67" s="248">
        <f>成绩录入!AL70</f>
        <v>0</v>
      </c>
      <c r="HB67" s="248">
        <f>成绩录入!AM70</f>
        <v>0</v>
      </c>
      <c r="HC67" s="248">
        <f>成绩录入!AN70</f>
        <v>0</v>
      </c>
      <c r="HD67" s="248">
        <f>成绩录入!AO70</f>
        <v>0</v>
      </c>
      <c r="HE67" s="310">
        <f t="shared" si="171"/>
        <v>0</v>
      </c>
      <c r="HF67" s="299"/>
      <c r="HG67" s="247">
        <f>成绩录入!AJ70</f>
        <v>0</v>
      </c>
      <c r="HH67" s="248">
        <f>成绩录入!AK70</f>
        <v>0</v>
      </c>
      <c r="HI67" s="248">
        <f>成绩录入!AL70</f>
        <v>0</v>
      </c>
      <c r="HJ67" s="248">
        <f>成绩录入!AM70</f>
        <v>0</v>
      </c>
      <c r="HK67" s="248">
        <f>成绩录入!AN70</f>
        <v>0</v>
      </c>
      <c r="HL67" s="248">
        <f>成绩录入!AO70</f>
        <v>0</v>
      </c>
      <c r="HM67" s="310">
        <f t="shared" si="172"/>
        <v>0</v>
      </c>
      <c r="HN67" s="299"/>
      <c r="HO67" s="247">
        <f>成绩录入!AJ70</f>
        <v>0</v>
      </c>
      <c r="HP67" s="248">
        <f>成绩录入!AK70</f>
        <v>0</v>
      </c>
      <c r="HQ67" s="248">
        <f>成绩录入!AL70</f>
        <v>0</v>
      </c>
      <c r="HR67" s="248">
        <f>成绩录入!AM70</f>
        <v>0</v>
      </c>
      <c r="HS67" s="248">
        <f>成绩录入!AN70</f>
        <v>0</v>
      </c>
      <c r="HT67" s="248">
        <f>成绩录入!AO70</f>
        <v>0</v>
      </c>
      <c r="HU67" s="310">
        <f t="shared" si="173"/>
        <v>0</v>
      </c>
      <c r="HV67" s="299"/>
      <c r="HW67" s="247">
        <f>成绩录入!AJ70</f>
        <v>0</v>
      </c>
      <c r="HX67" s="248">
        <f>成绩录入!AK70</f>
        <v>0</v>
      </c>
      <c r="HY67" s="248">
        <f>成绩录入!AL70</f>
        <v>0</v>
      </c>
      <c r="HZ67" s="248">
        <f>成绩录入!AM70</f>
        <v>0</v>
      </c>
      <c r="IA67" s="248">
        <f>成绩录入!AN70</f>
        <v>0</v>
      </c>
      <c r="IB67" s="248">
        <f>成绩录入!AO70</f>
        <v>0</v>
      </c>
      <c r="IC67" s="310">
        <f t="shared" si="174"/>
        <v>0</v>
      </c>
      <c r="ID67" s="299"/>
      <c r="IE67" s="247">
        <f>成绩录入!AJ70</f>
        <v>0</v>
      </c>
      <c r="IF67" s="248">
        <f>成绩录入!AK70</f>
        <v>0</v>
      </c>
      <c r="IG67" s="248">
        <f>成绩录入!AL70</f>
        <v>0</v>
      </c>
      <c r="IH67" s="248">
        <f>成绩录入!AM70</f>
        <v>0</v>
      </c>
      <c r="II67" s="248">
        <f>成绩录入!AN70</f>
        <v>0</v>
      </c>
      <c r="IJ67" s="248">
        <f>成绩录入!AO70</f>
        <v>0</v>
      </c>
      <c r="IK67" s="310">
        <f t="shared" si="175"/>
        <v>0</v>
      </c>
      <c r="IL67" s="299"/>
      <c r="IM67" s="313" t="e">
        <f t="shared" si="71"/>
        <v>#DIV/0!</v>
      </c>
      <c r="IN67" s="314" t="e">
        <f t="shared" si="72"/>
        <v>#DIV/0!</v>
      </c>
      <c r="IO67" s="314" t="e">
        <f t="shared" si="73"/>
        <v>#DIV/0!</v>
      </c>
      <c r="IP67" s="314" t="e">
        <f t="shared" si="74"/>
        <v>#DIV/0!</v>
      </c>
      <c r="IQ67" s="314" t="e">
        <f t="shared" si="75"/>
        <v>#DIV/0!</v>
      </c>
      <c r="IR67" s="315" t="e">
        <f t="shared" si="76"/>
        <v>#DIV/0!</v>
      </c>
      <c r="IS67" s="316"/>
      <c r="IT67" s="214">
        <f>成绩录入!AR70</f>
        <v>0</v>
      </c>
      <c r="IU67" s="216">
        <f>成绩录入!AS70</f>
        <v>0</v>
      </c>
      <c r="IV67" s="216">
        <f>成绩录入!AT70</f>
        <v>0</v>
      </c>
      <c r="IW67" s="216">
        <f>成绩录入!AU70</f>
        <v>0</v>
      </c>
      <c r="IX67" s="216">
        <f>成绩录入!AV70</f>
        <v>0</v>
      </c>
      <c r="IY67" s="216">
        <f>成绩录入!AW70</f>
        <v>0</v>
      </c>
      <c r="IZ67" s="298">
        <f t="shared" si="77"/>
        <v>0</v>
      </c>
      <c r="JA67" s="299"/>
      <c r="JB67" s="317">
        <f>成绩录入!AR70</f>
        <v>0</v>
      </c>
      <c r="JC67" s="216">
        <f>成绩录入!AS70</f>
        <v>0</v>
      </c>
      <c r="JD67" s="216">
        <f>成绩录入!AT70</f>
        <v>0</v>
      </c>
      <c r="JE67" s="216">
        <f>成绩录入!AU70</f>
        <v>0</v>
      </c>
      <c r="JF67" s="216">
        <f>成绩录入!AV70</f>
        <v>0</v>
      </c>
      <c r="JG67" s="216">
        <f>成绩录入!AW70</f>
        <v>0</v>
      </c>
      <c r="JH67" s="298">
        <f t="shared" si="78"/>
        <v>0</v>
      </c>
      <c r="JI67" s="299"/>
      <c r="JJ67" s="248">
        <f>成绩录入!AR70</f>
        <v>0</v>
      </c>
      <c r="JK67" s="248">
        <f>成绩录入!AS70</f>
        <v>0</v>
      </c>
      <c r="JL67" s="248">
        <f>成绩录入!AT70</f>
        <v>0</v>
      </c>
      <c r="JM67" s="248">
        <f>成绩录入!AU70</f>
        <v>0</v>
      </c>
      <c r="JN67" s="248">
        <f>成绩录入!AV70</f>
        <v>0</v>
      </c>
      <c r="JO67" s="248">
        <f>成绩录入!AW70</f>
        <v>0</v>
      </c>
      <c r="JP67" s="298">
        <f t="shared" si="79"/>
        <v>0</v>
      </c>
      <c r="JQ67" s="299"/>
      <c r="JR67" s="308">
        <f>成绩录入!AR70</f>
        <v>0</v>
      </c>
      <c r="JS67" s="248">
        <f>成绩录入!AS70</f>
        <v>0</v>
      </c>
      <c r="JT67" s="248">
        <f>成绩录入!AT70</f>
        <v>0</v>
      </c>
      <c r="JU67" s="248">
        <f>成绩录入!AU70</f>
        <v>0</v>
      </c>
      <c r="JV67" s="248">
        <f>成绩录入!AV70</f>
        <v>0</v>
      </c>
      <c r="JW67" s="248">
        <f>成绩录入!AW70</f>
        <v>0</v>
      </c>
      <c r="JX67" s="298">
        <f t="shared" si="80"/>
        <v>0</v>
      </c>
      <c r="JY67" s="299"/>
      <c r="JZ67" s="308">
        <f>成绩录入!AR70</f>
        <v>0</v>
      </c>
      <c r="KA67" s="248">
        <f>成绩录入!AS70</f>
        <v>0</v>
      </c>
      <c r="KB67" s="248">
        <f>成绩录入!AT70</f>
        <v>0</v>
      </c>
      <c r="KC67" s="248">
        <f>成绩录入!AU70</f>
        <v>0</v>
      </c>
      <c r="KD67" s="248">
        <f>成绩录入!AV70</f>
        <v>0</v>
      </c>
      <c r="KE67" s="248">
        <f>成绩录入!AW70</f>
        <v>0</v>
      </c>
      <c r="KF67" s="298">
        <f t="shared" si="81"/>
        <v>0</v>
      </c>
      <c r="KG67" s="299"/>
      <c r="KH67" s="313">
        <f t="shared" si="166"/>
        <v>0</v>
      </c>
      <c r="KI67" s="314">
        <f t="shared" si="82"/>
        <v>0</v>
      </c>
      <c r="KJ67" s="314">
        <f t="shared" si="83"/>
        <v>0</v>
      </c>
      <c r="KK67" s="314">
        <f t="shared" si="84"/>
        <v>0</v>
      </c>
      <c r="KL67" s="314">
        <f t="shared" si="85"/>
        <v>0</v>
      </c>
      <c r="KM67" s="315">
        <f t="shared" si="86"/>
        <v>0</v>
      </c>
      <c r="KN67" s="90"/>
      <c r="KO67" s="294">
        <f>IF(总评!G65&lt;60,1,0)</f>
        <v>0</v>
      </c>
      <c r="KP67" s="295">
        <f t="shared" si="167"/>
        <v>0</v>
      </c>
      <c r="KQ67" s="295">
        <f t="shared" si="168"/>
        <v>0</v>
      </c>
      <c r="KR67" s="321">
        <f t="shared" si="169"/>
        <v>0</v>
      </c>
      <c r="KS67" s="321">
        <f t="shared" si="87"/>
        <v>0</v>
      </c>
      <c r="KT67" s="27"/>
      <c r="KU67" s="27"/>
      <c r="KV67" s="27"/>
      <c r="KW67" s="27"/>
      <c r="KX67" s="27"/>
      <c r="KY67" s="27"/>
      <c r="KZ67" s="27"/>
      <c r="LA67" s="27"/>
      <c r="LB67" s="27"/>
      <c r="LC67" s="27"/>
      <c r="OT67" s="247">
        <f>IF(OT$6=$OS$5,成绩录入!BC70,0)</f>
        <v>0</v>
      </c>
      <c r="OU67" s="248">
        <f>IF(OU$6=$OS$5,成绩录入!BD70,0)</f>
        <v>0</v>
      </c>
      <c r="OV67" s="248">
        <f>IF(OV$6=$OS$5,成绩录入!BE70,0)</f>
        <v>0</v>
      </c>
      <c r="OW67" s="248">
        <f>IF(OW$6=$OS$5,成绩录入!BF70,0)</f>
        <v>0</v>
      </c>
      <c r="OX67" s="248">
        <f>IF(OX$6=$OS$5,成绩录入!BG70,0)</f>
        <v>0</v>
      </c>
      <c r="OY67" s="248">
        <f>IF(OY$6=$OS$5,成绩录入!BH70,0)</f>
        <v>0</v>
      </c>
      <c r="OZ67" s="248">
        <f>IF(OZ$6=$OS$5,成绩录入!BI70,0)</f>
        <v>0</v>
      </c>
      <c r="PA67" s="248">
        <f>IF(PA$6=$OS$5,成绩录入!BJ70,0)</f>
        <v>0</v>
      </c>
      <c r="PB67" s="248">
        <f>IF(PB$6=$OS$5,成绩录入!BK70,0)</f>
        <v>0</v>
      </c>
      <c r="PC67" s="248">
        <f>IF(PC$6=$OS$5,成绩录入!BL70,0)</f>
        <v>0</v>
      </c>
      <c r="PD67" s="248">
        <f>IF(PD$6=$OS$5,成绩录入!BM70,0)</f>
        <v>0</v>
      </c>
      <c r="PE67" s="248">
        <f>IF(PE$6=$OS$5,成绩录入!BN70,0)</f>
        <v>0</v>
      </c>
      <c r="PF67" s="248">
        <f>IF(PF$6=$OS$5,成绩录入!BO70,0)</f>
        <v>0</v>
      </c>
      <c r="PG67" s="248">
        <f>IF(PG$6=$OS$5,成绩录入!BP70,0)</f>
        <v>0</v>
      </c>
      <c r="PH67" s="248">
        <f>IF(PH$6=$OS$5,成绩录入!BQ70,0)</f>
        <v>0</v>
      </c>
      <c r="PI67" s="248">
        <f>IF(PI$6=$OS$5,成绩录入!BR70,0)</f>
        <v>0</v>
      </c>
      <c r="PJ67" s="248">
        <f>IF(PJ$6=$OS$5,成绩录入!BS70,0)</f>
        <v>0</v>
      </c>
      <c r="PK67" s="248">
        <f>IF(PK$6=$OS$5,成绩录入!BT70,0)</f>
        <v>0</v>
      </c>
      <c r="PL67" s="248">
        <f>IF(PL$6=$OS$5,成绩录入!BU70,0)</f>
        <v>0</v>
      </c>
      <c r="PM67" s="248">
        <f>IF(PM$6=$OS$5,成绩录入!BV70,0)</f>
        <v>0</v>
      </c>
      <c r="PN67" s="248">
        <f>IF(PN$6=$OS$5,成绩录入!BW70,0)</f>
        <v>0</v>
      </c>
      <c r="PO67" s="248">
        <f>IF(PO$6=$OS$5,成绩录入!BX70,0)</f>
        <v>0</v>
      </c>
      <c r="PP67" s="248">
        <f>IF(PP$6=$OS$5,成绩录入!BY70,0)</f>
        <v>0</v>
      </c>
      <c r="PQ67" s="248">
        <f>IF(PQ$6=$OS$5,成绩录入!BZ70,0)</f>
        <v>0</v>
      </c>
      <c r="PR67" s="248">
        <f>IF(PR$6=$OS$5,成绩录入!CA70,0)</f>
        <v>0</v>
      </c>
      <c r="PS67" s="248">
        <f>IF(PS$6=$OS$5,成绩录入!CB70,0)</f>
        <v>0</v>
      </c>
      <c r="PT67" s="248">
        <f>IF(PT$6=$OS$5,成绩录入!CC70,0)</f>
        <v>0</v>
      </c>
      <c r="PU67" s="248">
        <f>IF(PU$6=$OS$5,成绩录入!CD70,0)</f>
        <v>0</v>
      </c>
      <c r="PV67" s="248">
        <f>IF(PV$6=$OS$5,成绩录入!CE70,0)</f>
        <v>0</v>
      </c>
      <c r="PW67" s="248">
        <f>IF(PW$6=$OS$5,成绩录入!CF70,0)</f>
        <v>0</v>
      </c>
      <c r="PX67" s="248">
        <f>IF(PX$6=$OS$5,成绩录入!CG70,0)</f>
        <v>0</v>
      </c>
      <c r="PY67" s="248">
        <f>IF(PY$6=$OS$5,成绩录入!CH70,0)</f>
        <v>0</v>
      </c>
      <c r="PZ67" s="248">
        <f>IF(PZ$6=$OS$5,成绩录入!CI70,0)</f>
        <v>0</v>
      </c>
      <c r="QA67" s="248">
        <f>IF(QA$6=$OS$5,成绩录入!CJ70,0)</f>
        <v>0</v>
      </c>
      <c r="QB67" s="248">
        <f>IF(QB$6=$OS$5,成绩录入!CK70,0)</f>
        <v>0</v>
      </c>
      <c r="QC67" s="248">
        <f>IF(QC$6=$OS$5,成绩录入!CL70,0)</f>
        <v>0</v>
      </c>
      <c r="QD67" s="248">
        <f>IF(QD$6=$OS$5,成绩录入!CM70,0)</f>
        <v>0</v>
      </c>
      <c r="QE67" s="248">
        <f>IF(QE$6=$OS$5,成绩录入!CN70,0)</f>
        <v>0</v>
      </c>
      <c r="QF67" s="248">
        <f>IF(QF$6=$OS$5,成绩录入!CO70,0)</f>
        <v>0</v>
      </c>
      <c r="QG67" s="248">
        <f>IF(QG$6=$OS$5,成绩录入!CP70,0)</f>
        <v>0</v>
      </c>
      <c r="QH67" s="248">
        <f>IF(QH$6=$OS$5,成绩录入!CQ70,0)</f>
        <v>0</v>
      </c>
      <c r="QI67" s="248">
        <f>IF(QI$6=$OS$5,成绩录入!CR70,0)</f>
        <v>0</v>
      </c>
      <c r="QJ67" s="248">
        <f>IF(QJ$6=$OS$5,成绩录入!CS70,0)</f>
        <v>0</v>
      </c>
      <c r="QK67" s="248">
        <f>IF(QK$6=$OS$5,成绩录入!CT70,0)</f>
        <v>0</v>
      </c>
      <c r="QL67" s="248">
        <f>IF(QL$6=$OS$5,成绩录入!CU70,0)</f>
        <v>0</v>
      </c>
      <c r="QM67" s="248">
        <f>IF(QM$6=$OS$5,成绩录入!CV70,0)</f>
        <v>0</v>
      </c>
      <c r="QN67" s="248">
        <f>IF(QN$6=$OS$5,成绩录入!CW70,0)</f>
        <v>0</v>
      </c>
      <c r="QO67" s="248">
        <f>IF(QO$6=$OS$5,成绩录入!CX70,0)</f>
        <v>0</v>
      </c>
      <c r="QP67" s="248">
        <f>IF(QP$6=$OS$5,成绩录入!CY70,0)</f>
        <v>0</v>
      </c>
      <c r="QQ67" s="248">
        <f>IF(QQ$6=$OS$5,成绩录入!CZ70,0)</f>
        <v>0</v>
      </c>
      <c r="QR67" s="248">
        <f>IF(QR$6=$OS$5,成绩录入!DA70,0)</f>
        <v>0</v>
      </c>
      <c r="QS67" s="248">
        <f>IF(QS$6=$OS$5,成绩录入!DB70,0)</f>
        <v>0</v>
      </c>
      <c r="QT67" s="248">
        <f>IF(QT$6=$OS$5,成绩录入!DC70,0)</f>
        <v>0</v>
      </c>
      <c r="QU67" s="248">
        <f>IF(QU$6=$OS$5,成绩录入!DD70,0)</f>
        <v>0</v>
      </c>
      <c r="QV67" s="248">
        <f>IF(QV$6=$OS$5,成绩录入!DE70,0)</f>
        <v>0</v>
      </c>
      <c r="QW67" s="248">
        <f>IF(QW$6=$OS$5,成绩录入!DF70,0)</f>
        <v>0</v>
      </c>
      <c r="QX67" s="248">
        <f>IF(QX$6=$OS$5,成绩录入!DG70,0)</f>
        <v>0</v>
      </c>
      <c r="QY67" s="248">
        <f>IF(QY$6=$OS$5,成绩录入!DH70,0)</f>
        <v>0</v>
      </c>
      <c r="QZ67" s="248">
        <f>IF(QZ$6=$OS$5,成绩录入!DI70,0)</f>
        <v>0</v>
      </c>
      <c r="RA67" s="248">
        <f>IF(RA$6=$OS$5,成绩录入!DJ70,0)</f>
        <v>0</v>
      </c>
      <c r="RB67" s="248">
        <f>IF(RB$6=$OS$5,成绩录入!DK70,0)</f>
        <v>0</v>
      </c>
      <c r="RC67" s="248">
        <f>IF(RC$6=$OS$5,成绩录入!DL70,0)</f>
        <v>0</v>
      </c>
      <c r="RD67" s="248">
        <f>IF(RD$6=$OS$5,成绩录入!DM70,0)</f>
        <v>0</v>
      </c>
      <c r="RE67" s="248">
        <f>IF(RE$6=$OS$5,成绩录入!DN70,0)</f>
        <v>0</v>
      </c>
      <c r="RF67" s="248">
        <f>IF(RF$6=$OS$5,成绩录入!DO70,0)</f>
        <v>0</v>
      </c>
      <c r="RG67" s="248">
        <f>IF(RG$6=$OS$5,成绩录入!DP70,0)</f>
        <v>0</v>
      </c>
      <c r="RH67" s="248">
        <f>IF(RH$6=$OS$5,成绩录入!DQ70,0)</f>
        <v>0</v>
      </c>
      <c r="RI67" s="248">
        <f>IF(RI$6=$OS$5,成绩录入!DR70,0)</f>
        <v>0</v>
      </c>
      <c r="RJ67" s="248">
        <f>IF(RJ$6=$OS$5,成绩录入!DS70,0)</f>
        <v>0</v>
      </c>
      <c r="RK67" s="248">
        <f>IF(RK$6=$OS$5,成绩录入!DT70,0)</f>
        <v>0</v>
      </c>
      <c r="RL67" s="248">
        <f>IF(RL$6=$OS$5,成绩录入!DU70,0)</f>
        <v>0</v>
      </c>
      <c r="RM67" s="248">
        <f>IF(RM$6=$OS$5,成绩录入!DV70,0)</f>
        <v>0</v>
      </c>
      <c r="RN67" s="248">
        <f>IF(RN$6=$OS$5,成绩录入!DW70,0)</f>
        <v>0</v>
      </c>
      <c r="RO67" s="248">
        <f>IF(RO$6=$OS$5,成绩录入!DX70,0)</f>
        <v>0</v>
      </c>
      <c r="RP67" s="248">
        <f>IF(RP$6=$OS$5,成绩录入!DY70,0)</f>
        <v>0</v>
      </c>
      <c r="RQ67" s="248">
        <f>IF(RQ$6=$OS$5,成绩录入!DZ70,0)</f>
        <v>0</v>
      </c>
      <c r="RR67" s="248">
        <f>IF(RR$6=$OS$5,成绩录入!EA70,0)</f>
        <v>0</v>
      </c>
      <c r="RS67" s="248">
        <f>IF(RS$6=$OS$5,成绩录入!EB70,0)</f>
        <v>0</v>
      </c>
      <c r="RT67" s="248">
        <f>IF(RT$6=$OS$5,成绩录入!EC70,0)</f>
        <v>0</v>
      </c>
      <c r="RU67" s="248">
        <f>IF(RU$6=$OS$5,成绩录入!ED70,0)</f>
        <v>0</v>
      </c>
      <c r="RV67" s="248">
        <f>IF(RV$6=$OS$5,成绩录入!EE70,0)</f>
        <v>0</v>
      </c>
      <c r="RW67" s="248">
        <f>IF(RW$6=$OS$5,成绩录入!EF70,0)</f>
        <v>0</v>
      </c>
      <c r="RX67" s="248">
        <f>IF(RX$6=$OS$5,成绩录入!EG70,0)</f>
        <v>0</v>
      </c>
      <c r="RY67" s="248">
        <f>IF(RY$6=$OS$5,成绩录入!EH70,0)</f>
        <v>0</v>
      </c>
      <c r="RZ67" s="248">
        <f>IF(RZ$6=$OS$5,成绩录入!EI70,0)</f>
        <v>0</v>
      </c>
      <c r="SA67" s="248">
        <f>IF(SA$6=$OS$5,成绩录入!EJ70,0)</f>
        <v>0</v>
      </c>
      <c r="SB67" s="248">
        <f>IF(SB$6=$OS$5,成绩录入!EK70,0)</f>
        <v>0</v>
      </c>
      <c r="SC67" s="248">
        <f>IF(SC$6=$OS$5,成绩录入!EL70,0)</f>
        <v>0</v>
      </c>
      <c r="SD67" s="248">
        <f>IF(SD$6=$OS$5,成绩录入!EM70,0)</f>
        <v>0</v>
      </c>
      <c r="SE67" s="248">
        <f>IF(SE$6=$OS$5,成绩录入!EN70,0)</f>
        <v>0</v>
      </c>
      <c r="SF67" s="248">
        <f>IF(SF$6=$OS$5,成绩录入!EO70,0)</f>
        <v>0</v>
      </c>
      <c r="SG67" s="248">
        <f>IF(SG$6=$OS$5,成绩录入!EP70,0)</f>
        <v>0</v>
      </c>
      <c r="SH67" s="248">
        <f>IF(SH$6=$OS$5,成绩录入!EQ70,0)</f>
        <v>0</v>
      </c>
      <c r="SI67" s="248">
        <f>IF(SI$6=$OS$5,成绩录入!ER70,0)</f>
        <v>0</v>
      </c>
      <c r="SJ67" s="248">
        <f>IF(SJ$6=$OS$5,成绩录入!ES70,0)</f>
        <v>0</v>
      </c>
      <c r="SK67" s="248">
        <f>IF(SK$6=$OS$5,成绩录入!ET70,0)</f>
        <v>0</v>
      </c>
      <c r="SL67" s="248">
        <f>IF(SL$6=$OS$5,成绩录入!EU70,0)</f>
        <v>0</v>
      </c>
      <c r="SM67" s="248">
        <f>IF(SM$6=$OS$5,成绩录入!EV70,0)</f>
        <v>0</v>
      </c>
      <c r="SN67" s="248">
        <f>IF(SN$6=$OS$5,成绩录入!EW70,0)</f>
        <v>0</v>
      </c>
      <c r="SO67" s="248">
        <f>IF(SO$6=$OS$5,成绩录入!EX70,0)</f>
        <v>0</v>
      </c>
      <c r="SP67" s="218">
        <f t="shared" si="88"/>
        <v>0</v>
      </c>
      <c r="SQ67" s="166"/>
      <c r="SR67" s="166"/>
      <c r="SS67" s="247">
        <f>IF(SS$6=$SR$5,成绩录入!BC70,0)</f>
        <v>0</v>
      </c>
      <c r="ST67" s="248">
        <f>IF(ST$6=$SR$5,成绩录入!BD70,0)</f>
        <v>0</v>
      </c>
      <c r="SU67" s="248">
        <f>IF(SU$6=$SR$5,成绩录入!BE70,0)</f>
        <v>0</v>
      </c>
      <c r="SV67" s="248">
        <f>IF(SV$6=$SR$5,成绩录入!BF70,0)</f>
        <v>0</v>
      </c>
      <c r="SW67" s="248">
        <f>IF(SW$6=$SR$5,成绩录入!BG70,0)</f>
        <v>0</v>
      </c>
      <c r="SX67" s="248">
        <f>IF(SX$6=$SR$5,成绩录入!BH70,0)</f>
        <v>0</v>
      </c>
      <c r="SY67" s="248">
        <f>IF(SY$6=$SR$5,成绩录入!BI70,0)</f>
        <v>0</v>
      </c>
      <c r="SZ67" s="248">
        <f>IF(SZ$6=$SR$5,成绩录入!BJ70,0)</f>
        <v>0</v>
      </c>
      <c r="TA67" s="248">
        <f>IF(TA$6=$SR$5,成绩录入!BK70,0)</f>
        <v>0</v>
      </c>
      <c r="TB67" s="248">
        <f>IF(TB$6=$SR$5,成绩录入!BL70,0)</f>
        <v>0</v>
      </c>
      <c r="TC67" s="248">
        <f>IF(TC$6=$SR$5,成绩录入!BM70,0)</f>
        <v>0</v>
      </c>
      <c r="TD67" s="248">
        <f>IF(TD$6=$SR$5,成绩录入!BN70,0)</f>
        <v>0</v>
      </c>
      <c r="TE67" s="248">
        <f>IF(TE$6=$SR$5,成绩录入!BO70,0)</f>
        <v>0</v>
      </c>
      <c r="TF67" s="248">
        <f>IF(TF$6=$SR$5,成绩录入!BP70,0)</f>
        <v>0</v>
      </c>
      <c r="TG67" s="248">
        <f>IF(TG$6=$SR$5,成绩录入!BQ70,0)</f>
        <v>0</v>
      </c>
      <c r="TH67" s="248">
        <f>IF(TH$6=$SR$5,成绩录入!BR70,0)</f>
        <v>0</v>
      </c>
      <c r="TI67" s="248">
        <f>IF(TI$6=$SR$5,成绩录入!BS70,0)</f>
        <v>0</v>
      </c>
      <c r="TJ67" s="248">
        <f>IF(TJ$6=$SR$5,成绩录入!BT70,0)</f>
        <v>0</v>
      </c>
      <c r="TK67" s="248">
        <f>IF(TK$6=$SR$5,成绩录入!BU70,0)</f>
        <v>0</v>
      </c>
      <c r="TL67" s="248">
        <f>IF(TL$6=$SR$5,成绩录入!BV70,0)</f>
        <v>0</v>
      </c>
      <c r="TM67" s="248">
        <f>IF(TM$6=$SR$5,成绩录入!BW70,0)</f>
        <v>0</v>
      </c>
      <c r="TN67" s="248">
        <f>IF(TN$6=$SR$5,成绩录入!BX70,0)</f>
        <v>0</v>
      </c>
      <c r="TO67" s="248">
        <f>IF(TO$6=$SR$5,成绩录入!BY70,0)</f>
        <v>0</v>
      </c>
      <c r="TP67" s="248">
        <f>IF(TP$6=$SR$5,成绩录入!BZ70,0)</f>
        <v>0</v>
      </c>
      <c r="TQ67" s="248">
        <f>IF(TQ$6=$SR$5,成绩录入!CA70,0)</f>
        <v>0</v>
      </c>
      <c r="TR67" s="248">
        <f>IF(TR$6=$SR$5,成绩录入!CB70,0)</f>
        <v>0</v>
      </c>
      <c r="TS67" s="248">
        <f>IF(TS$6=$SR$5,成绩录入!CC70,0)</f>
        <v>0</v>
      </c>
      <c r="TT67" s="248">
        <f>IF(TT$6=$SR$5,成绩录入!CD70,0)</f>
        <v>0</v>
      </c>
      <c r="TU67" s="248">
        <f>IF(TU$6=$SR$5,成绩录入!CE70,0)</f>
        <v>0</v>
      </c>
      <c r="TV67" s="248">
        <f>IF(TV$6=$SR$5,成绩录入!CF70,0)</f>
        <v>0</v>
      </c>
      <c r="TW67" s="248">
        <f>IF(TW$6=$SR$5,成绩录入!CG70,0)</f>
        <v>0</v>
      </c>
      <c r="TX67" s="248">
        <f>IF(TX$6=$SR$5,成绩录入!CH70,0)</f>
        <v>0</v>
      </c>
      <c r="TY67" s="248">
        <f>IF(TY$6=$SR$5,成绩录入!CI70,0)</f>
        <v>0</v>
      </c>
      <c r="TZ67" s="248">
        <f>IF(TZ$6=$SR$5,成绩录入!CJ70,0)</f>
        <v>0</v>
      </c>
      <c r="UA67" s="248">
        <f>IF(UA$6=$SR$5,成绩录入!CK70,0)</f>
        <v>0</v>
      </c>
      <c r="UB67" s="248">
        <f>IF(UB$6=$SR$5,成绩录入!CL70,0)</f>
        <v>0</v>
      </c>
      <c r="UC67" s="248">
        <f>IF(UC$6=$SR$5,成绩录入!CM70,0)</f>
        <v>0</v>
      </c>
      <c r="UD67" s="248">
        <f>IF(UD$6=$SR$5,成绩录入!CN70,0)</f>
        <v>0</v>
      </c>
      <c r="UE67" s="248">
        <f>IF(UE$6=$SR$5,成绩录入!CO70,0)</f>
        <v>0</v>
      </c>
      <c r="UF67" s="248">
        <f>IF(UF$6=$SR$5,成绩录入!CP70,0)</f>
        <v>0</v>
      </c>
      <c r="UG67" s="248">
        <f>IF(UG$6=$SR$5,成绩录入!CQ70,0)</f>
        <v>0</v>
      </c>
      <c r="UH67" s="248">
        <f>IF(UH$6=$SR$5,成绩录入!CR70,0)</f>
        <v>0</v>
      </c>
      <c r="UI67" s="248">
        <f>IF(UI$6=$SR$5,成绩录入!CS70,0)</f>
        <v>0</v>
      </c>
      <c r="UJ67" s="248">
        <f>IF(UJ$6=$SR$5,成绩录入!CT70,0)</f>
        <v>0</v>
      </c>
      <c r="UK67" s="248">
        <f>IF(UK$6=$SR$5,成绩录入!CU70,0)</f>
        <v>0</v>
      </c>
      <c r="UL67" s="248">
        <f>IF(UL$6=$SR$5,成绩录入!CV70,0)</f>
        <v>0</v>
      </c>
      <c r="UM67" s="248">
        <f>IF(UM$6=$SR$5,成绩录入!CW70,0)</f>
        <v>0</v>
      </c>
      <c r="UN67" s="248">
        <f>IF(UN$6=$SR$5,成绩录入!CX70,0)</f>
        <v>0</v>
      </c>
      <c r="UO67" s="248">
        <f>IF(UO$6=$SR$5,成绩录入!CY70,0)</f>
        <v>0</v>
      </c>
      <c r="UP67" s="248">
        <f>IF(UP$6=$SR$5,成绩录入!CZ70,0)</f>
        <v>0</v>
      </c>
      <c r="UQ67" s="248">
        <f>IF(UQ$6=$SR$5,成绩录入!DA70,0)</f>
        <v>0</v>
      </c>
      <c r="UR67" s="248">
        <f>IF(UR$6=$SR$5,成绩录入!DB70,0)</f>
        <v>0</v>
      </c>
      <c r="US67" s="248">
        <f>IF(US$6=$SR$5,成绩录入!DC70,0)</f>
        <v>0</v>
      </c>
      <c r="UT67" s="248">
        <f>IF(UT$6=$SR$5,成绩录入!DD70,0)</f>
        <v>0</v>
      </c>
      <c r="UU67" s="248">
        <f>IF(UU$6=$SR$5,成绩录入!DE70,0)</f>
        <v>0</v>
      </c>
      <c r="UV67" s="248">
        <f>IF(UV$6=$SR$5,成绩录入!DF70,0)</f>
        <v>0</v>
      </c>
      <c r="UW67" s="248">
        <f>IF(UW$6=$SR$5,成绩录入!DG70,0)</f>
        <v>0</v>
      </c>
      <c r="UX67" s="248">
        <f>IF(UX$6=$SR$5,成绩录入!DH70,0)</f>
        <v>0</v>
      </c>
      <c r="UY67" s="248">
        <f>IF(UY$6=$SR$5,成绩录入!DI70,0)</f>
        <v>0</v>
      </c>
      <c r="UZ67" s="248">
        <f>IF(UZ$6=$SR$5,成绩录入!DJ70,0)</f>
        <v>0</v>
      </c>
      <c r="VA67" s="248">
        <f>IF(VA$6=$SR$5,成绩录入!DK70,0)</f>
        <v>0</v>
      </c>
      <c r="VB67" s="248">
        <f>IF(VB$6=$SR$5,成绩录入!DL70,0)</f>
        <v>0</v>
      </c>
      <c r="VC67" s="248">
        <f>IF(VC$6=$SR$5,成绩录入!DM70,0)</f>
        <v>0</v>
      </c>
      <c r="VD67" s="248">
        <f>IF(VD$6=$SR$5,成绩录入!DN70,0)</f>
        <v>0</v>
      </c>
      <c r="VE67" s="248">
        <f>IF(VE$6=$SR$5,成绩录入!DO70,0)</f>
        <v>0</v>
      </c>
      <c r="VF67" s="248">
        <f>IF(VF$6=$SR$5,成绩录入!DP70,0)</f>
        <v>0</v>
      </c>
      <c r="VG67" s="248">
        <f>IF(VG$6=$SR$5,成绩录入!DQ70,0)</f>
        <v>0</v>
      </c>
      <c r="VH67" s="248">
        <f>IF(VH$6=$SR$5,成绩录入!DR70,0)</f>
        <v>0</v>
      </c>
      <c r="VI67" s="248">
        <f>IF(VI$6=$SR$5,成绩录入!DS70,0)</f>
        <v>0</v>
      </c>
      <c r="VJ67" s="248">
        <f>IF(VJ$6=$SR$5,成绩录入!DT70,0)</f>
        <v>0</v>
      </c>
      <c r="VK67" s="248">
        <f>IF(VK$6=$SR$5,成绩录入!DU70,0)</f>
        <v>0</v>
      </c>
      <c r="VL67" s="248">
        <f>IF(VL$6=$SR$5,成绩录入!DV70,0)</f>
        <v>0</v>
      </c>
      <c r="VM67" s="248">
        <f>IF(VM$6=$SR$5,成绩录入!DW70,0)</f>
        <v>0</v>
      </c>
      <c r="VN67" s="248">
        <f>IF(VN$6=$SR$5,成绩录入!DX70,0)</f>
        <v>0</v>
      </c>
      <c r="VO67" s="248">
        <f>IF(VO$6=$SR$5,成绩录入!DY70,0)</f>
        <v>0</v>
      </c>
      <c r="VP67" s="248">
        <f>IF(VP$6=$SR$5,成绩录入!DZ70,0)</f>
        <v>0</v>
      </c>
      <c r="VQ67" s="248">
        <f>IF(VQ$6=$SR$5,成绩录入!EA70,0)</f>
        <v>0</v>
      </c>
      <c r="VR67" s="248">
        <f>IF(VR$6=$SR$5,成绩录入!EB70,0)</f>
        <v>0</v>
      </c>
      <c r="VS67" s="248">
        <f>IF(VS$6=$SR$5,成绩录入!EC70,0)</f>
        <v>0</v>
      </c>
      <c r="VT67" s="248">
        <f>IF(VT$6=$SR$5,成绩录入!ED70,0)</f>
        <v>0</v>
      </c>
      <c r="VU67" s="248">
        <f>IF(VU$6=$SR$5,成绩录入!EE70,0)</f>
        <v>0</v>
      </c>
      <c r="VV67" s="248">
        <f>IF(VV$6=$SR$5,成绩录入!EF70,0)</f>
        <v>0</v>
      </c>
      <c r="VW67" s="248">
        <f>IF(VW$6=$SR$5,成绩录入!EG70,0)</f>
        <v>0</v>
      </c>
      <c r="VX67" s="248">
        <f>IF(VX$6=$SR$5,成绩录入!EH70,0)</f>
        <v>0</v>
      </c>
      <c r="VY67" s="248">
        <f>IF(VY$6=$SR$5,成绩录入!EI70,0)</f>
        <v>0</v>
      </c>
      <c r="VZ67" s="248">
        <f>IF(VZ$6=$SR$5,成绩录入!EJ70,0)</f>
        <v>0</v>
      </c>
      <c r="WA67" s="248">
        <f>IF(WA$6=$SR$5,成绩录入!EK70,0)</f>
        <v>0</v>
      </c>
      <c r="WB67" s="248">
        <f>IF(WB$6=$SR$5,成绩录入!EL70,0)</f>
        <v>0</v>
      </c>
      <c r="WC67" s="248">
        <f>IF(WC$6=$SR$5,成绩录入!EM70,0)</f>
        <v>0</v>
      </c>
      <c r="WD67" s="248">
        <f>IF(WD$6=$SR$5,成绩录入!EN70,0)</f>
        <v>0</v>
      </c>
      <c r="WE67" s="248">
        <f>IF(WE$6=$SR$5,成绩录入!EO70,0)</f>
        <v>0</v>
      </c>
      <c r="WF67" s="248">
        <f>IF(WF$6=$SR$5,成绩录入!EP70,0)</f>
        <v>0</v>
      </c>
      <c r="WG67" s="248">
        <f>IF(WG$6=$SR$5,成绩录入!EQ70,0)</f>
        <v>0</v>
      </c>
      <c r="WH67" s="248">
        <f>IF(WH$6=$SR$5,成绩录入!ER70,0)</f>
        <v>0</v>
      </c>
      <c r="WI67" s="248">
        <f>IF(WI$6=$SR$5,成绩录入!ES70,0)</f>
        <v>0</v>
      </c>
      <c r="WJ67" s="248">
        <f>IF(WJ$6=$SR$5,成绩录入!ET70,0)</f>
        <v>0</v>
      </c>
      <c r="WK67" s="248">
        <f>IF(WK$6=$SR$5,成绩录入!EU70,0)</f>
        <v>0</v>
      </c>
      <c r="WL67" s="248">
        <f>IF(WL$6=$SR$5,成绩录入!EV70,0)</f>
        <v>0</v>
      </c>
      <c r="WM67" s="248">
        <f>IF(WM$6=$SR$5,成绩录入!EW70,0)</f>
        <v>0</v>
      </c>
      <c r="WN67" s="248">
        <f>IF(WN$6=$SR$5,成绩录入!EX70,0)</f>
        <v>0</v>
      </c>
      <c r="WO67" s="218">
        <f t="shared" si="32"/>
        <v>0</v>
      </c>
      <c r="WP67" s="166"/>
      <c r="WQ67" s="166"/>
      <c r="WR67" s="247">
        <f>IF(WR$6=$WQ$5,成绩录入!BC70,0)</f>
        <v>0</v>
      </c>
      <c r="WS67" s="248">
        <f>IF(WS$6=$WQ$5,成绩录入!BD70,0)</f>
        <v>0</v>
      </c>
      <c r="WT67" s="248">
        <f>IF(WT$6=$WQ$5,成绩录入!BE70,0)</f>
        <v>0</v>
      </c>
      <c r="WU67" s="248">
        <f>IF(WU$6=$WQ$5,成绩录入!BF70,0)</f>
        <v>0</v>
      </c>
      <c r="WV67" s="248">
        <f>IF(WV$6=$WQ$5,成绩录入!BG70,0)</f>
        <v>0</v>
      </c>
      <c r="WW67" s="248">
        <f>IF(WW$6=$WQ$5,成绩录入!BH70,0)</f>
        <v>0</v>
      </c>
      <c r="WX67" s="248">
        <f>IF(WX$6=$WQ$5,成绩录入!BI70,0)</f>
        <v>0</v>
      </c>
      <c r="WY67" s="248">
        <f>IF(WY$6=$WQ$5,成绩录入!BJ70,0)</f>
        <v>0</v>
      </c>
      <c r="WZ67" s="248">
        <f>IF(WZ$6=$WQ$5,成绩录入!BK70,0)</f>
        <v>0</v>
      </c>
      <c r="XA67" s="248">
        <f>IF(XA$6=$WQ$5,成绩录入!BL70,0)</f>
        <v>0</v>
      </c>
      <c r="XB67" s="248">
        <f>IF(XB$6=$WQ$5,成绩录入!BM70,0)</f>
        <v>0</v>
      </c>
      <c r="XC67" s="248">
        <f>IF(XC$6=$WQ$5,成绩录入!BN70,0)</f>
        <v>0</v>
      </c>
      <c r="XD67" s="248">
        <f>IF(XD$6=$WQ$5,成绩录入!BO70,0)</f>
        <v>0</v>
      </c>
      <c r="XE67" s="248">
        <f>IF(XE$6=$WQ$5,成绩录入!BP70,0)</f>
        <v>0</v>
      </c>
      <c r="XF67" s="248">
        <f>IF(XF$6=$WQ$5,成绩录入!BQ70,0)</f>
        <v>0</v>
      </c>
      <c r="XG67" s="248">
        <f>IF(XG$6=$WQ$5,成绩录入!BR70,0)</f>
        <v>0</v>
      </c>
      <c r="XH67" s="248">
        <f>IF(XH$6=$WQ$5,成绩录入!BS70,0)</f>
        <v>0</v>
      </c>
      <c r="XI67" s="248">
        <f>IF(XI$6=$WQ$5,成绩录入!BT70,0)</f>
        <v>0</v>
      </c>
      <c r="XJ67" s="248">
        <f>IF(XJ$6=$WQ$5,成绩录入!BU70,0)</f>
        <v>0</v>
      </c>
      <c r="XK67" s="248">
        <f>IF(XK$6=$WQ$5,成绩录入!BV70,0)</f>
        <v>0</v>
      </c>
      <c r="XL67" s="248">
        <f>IF(XL$6=$WQ$5,成绩录入!BW70,0)</f>
        <v>0</v>
      </c>
      <c r="XM67" s="248">
        <f>IF(XM$6=$WQ$5,成绩录入!BX70,0)</f>
        <v>0</v>
      </c>
      <c r="XN67" s="248">
        <f>IF(XN$6=$WQ$5,成绩录入!BY70,0)</f>
        <v>0</v>
      </c>
      <c r="XO67" s="248">
        <f>IF(XO$6=$WQ$5,成绩录入!BZ70,0)</f>
        <v>0</v>
      </c>
      <c r="XP67" s="248">
        <f>IF(XP$6=$WQ$5,成绩录入!CA70,0)</f>
        <v>0</v>
      </c>
      <c r="XQ67" s="248">
        <f>IF(XQ$6=$WQ$5,成绩录入!CB70,0)</f>
        <v>0</v>
      </c>
      <c r="XR67" s="248">
        <f>IF(XR$6=$WQ$5,成绩录入!CC70,0)</f>
        <v>0</v>
      </c>
      <c r="XS67" s="248">
        <f>IF(XS$6=$WQ$5,成绩录入!CD70,0)</f>
        <v>0</v>
      </c>
      <c r="XT67" s="248">
        <f>IF(XT$6=$WQ$5,成绩录入!CE70,0)</f>
        <v>0</v>
      </c>
      <c r="XU67" s="248">
        <f>IF(XU$6=$WQ$5,成绩录入!CF70,0)</f>
        <v>0</v>
      </c>
      <c r="XV67" s="248">
        <f>IF(XV$6=$WQ$5,成绩录入!CG70,0)</f>
        <v>0</v>
      </c>
      <c r="XW67" s="248">
        <f>IF(XW$6=$WQ$5,成绩录入!CH70,0)</f>
        <v>0</v>
      </c>
      <c r="XX67" s="248">
        <f>IF(XX$6=$WQ$5,成绩录入!CI70,0)</f>
        <v>0</v>
      </c>
      <c r="XY67" s="248">
        <f>IF(XY$6=$WQ$5,成绩录入!CJ70,0)</f>
        <v>0</v>
      </c>
      <c r="XZ67" s="248">
        <f>IF(XZ$6=$WQ$5,成绩录入!CK70,0)</f>
        <v>0</v>
      </c>
      <c r="YA67" s="248">
        <f>IF(YA$6=$WQ$5,成绩录入!CL70,0)</f>
        <v>0</v>
      </c>
      <c r="YB67" s="248">
        <f>IF(YB$6=$WQ$5,成绩录入!CM70,0)</f>
        <v>0</v>
      </c>
      <c r="YC67" s="248">
        <f>IF(YC$6=$WQ$5,成绩录入!CN70,0)</f>
        <v>0</v>
      </c>
      <c r="YD67" s="248">
        <f>IF(YD$6=$WQ$5,成绩录入!CO70,0)</f>
        <v>0</v>
      </c>
      <c r="YE67" s="248">
        <f>IF(YE$6=$WQ$5,成绩录入!CP70,0)</f>
        <v>0</v>
      </c>
      <c r="YF67" s="248">
        <f>IF(YF$6=$WQ$5,成绩录入!CQ70,0)</f>
        <v>0</v>
      </c>
      <c r="YG67" s="248">
        <f>IF(YG$6=$WQ$5,成绩录入!CR70,0)</f>
        <v>0</v>
      </c>
      <c r="YH67" s="248">
        <f>IF(YH$6=$WQ$5,成绩录入!CS70,0)</f>
        <v>0</v>
      </c>
      <c r="YI67" s="248">
        <f>IF(YI$6=$WQ$5,成绩录入!CT70,0)</f>
        <v>0</v>
      </c>
      <c r="YJ67" s="248">
        <f>IF(YJ$6=$WQ$5,成绩录入!CU70,0)</f>
        <v>0</v>
      </c>
      <c r="YK67" s="248">
        <f>IF(YK$6=$WQ$5,成绩录入!CV70,0)</f>
        <v>0</v>
      </c>
      <c r="YL67" s="248">
        <f>IF(YL$6=$WQ$5,成绩录入!CW70,0)</f>
        <v>0</v>
      </c>
      <c r="YM67" s="248">
        <f>IF(YM$6=$WQ$5,成绩录入!CX70,0)</f>
        <v>0</v>
      </c>
      <c r="YN67" s="248">
        <f>IF(YN$6=$WQ$5,成绩录入!CY70,0)</f>
        <v>0</v>
      </c>
      <c r="YO67" s="248">
        <f>IF(YO$6=$WQ$5,成绩录入!CZ70,0)</f>
        <v>0</v>
      </c>
      <c r="YP67" s="248">
        <f>IF(YP$6=$WQ$5,成绩录入!DA70,0)</f>
        <v>0</v>
      </c>
      <c r="YQ67" s="248">
        <f>IF(YQ$6=$WQ$5,成绩录入!DB70,0)</f>
        <v>0</v>
      </c>
      <c r="YR67" s="248">
        <f>IF(YR$6=$WQ$5,成绩录入!DC70,0)</f>
        <v>0</v>
      </c>
      <c r="YS67" s="248">
        <f>IF(YS$6=$WQ$5,成绩录入!DD70,0)</f>
        <v>0</v>
      </c>
      <c r="YT67" s="248">
        <f>IF(YT$6=$WQ$5,成绩录入!DE70,0)</f>
        <v>0</v>
      </c>
      <c r="YU67" s="248">
        <f>IF(YU$6=$WQ$5,成绩录入!DF70,0)</f>
        <v>0</v>
      </c>
      <c r="YV67" s="248">
        <f>IF(YV$6=$WQ$5,成绩录入!DG70,0)</f>
        <v>0</v>
      </c>
      <c r="YW67" s="248">
        <f>IF(YW$6=$WQ$5,成绩录入!DH70,0)</f>
        <v>0</v>
      </c>
      <c r="YX67" s="248">
        <f>IF(YX$6=$WQ$5,成绩录入!DI70,0)</f>
        <v>0</v>
      </c>
      <c r="YY67" s="248">
        <f>IF(YY$6=$WQ$5,成绩录入!DJ70,0)</f>
        <v>0</v>
      </c>
      <c r="YZ67" s="248">
        <f>IF(YZ$6=$WQ$5,成绩录入!DK70,0)</f>
        <v>0</v>
      </c>
      <c r="ZA67" s="248">
        <f>IF(ZA$6=$WQ$5,成绩录入!DL70,0)</f>
        <v>0</v>
      </c>
      <c r="ZB67" s="248">
        <f>IF(ZB$6=$WQ$5,成绩录入!DM70,0)</f>
        <v>0</v>
      </c>
      <c r="ZC67" s="248">
        <f>IF(ZC$6=$WQ$5,成绩录入!DN70,0)</f>
        <v>0</v>
      </c>
      <c r="ZD67" s="248">
        <f>IF(ZD$6=$WQ$5,成绩录入!DO70,0)</f>
        <v>0</v>
      </c>
      <c r="ZE67" s="248">
        <f>IF(ZE$6=$WQ$5,成绩录入!DP70,0)</f>
        <v>0</v>
      </c>
      <c r="ZF67" s="248">
        <f>IF(ZF$6=$WQ$5,成绩录入!DQ70,0)</f>
        <v>0</v>
      </c>
      <c r="ZG67" s="248">
        <f>IF(ZG$6=$WQ$5,成绩录入!DR70,0)</f>
        <v>0</v>
      </c>
      <c r="ZH67" s="248">
        <f>IF(ZH$6=$WQ$5,成绩录入!DS70,0)</f>
        <v>0</v>
      </c>
      <c r="ZI67" s="248">
        <f>IF(ZI$6=$WQ$5,成绩录入!DT70,0)</f>
        <v>0</v>
      </c>
      <c r="ZJ67" s="248">
        <f>IF(ZJ$6=$WQ$5,成绩录入!DU70,0)</f>
        <v>0</v>
      </c>
      <c r="ZK67" s="248">
        <f>IF(ZK$6=$WQ$5,成绩录入!DV70,0)</f>
        <v>0</v>
      </c>
      <c r="ZL67" s="248">
        <f>IF(ZL$6=$WQ$5,成绩录入!DW70,0)</f>
        <v>0</v>
      </c>
      <c r="ZM67" s="248">
        <f>IF(ZM$6=$WQ$5,成绩录入!DX70,0)</f>
        <v>0</v>
      </c>
      <c r="ZN67" s="248">
        <f>IF(ZN$6=$WQ$5,成绩录入!DY70,0)</f>
        <v>0</v>
      </c>
      <c r="ZO67" s="248">
        <f>IF(ZO$6=$WQ$5,成绩录入!DZ70,0)</f>
        <v>0</v>
      </c>
      <c r="ZP67" s="248">
        <f>IF(ZP$6=$WQ$5,成绩录入!EA70,0)</f>
        <v>0</v>
      </c>
      <c r="ZQ67" s="248">
        <f>IF(ZQ$6=$WQ$5,成绩录入!EB70,0)</f>
        <v>0</v>
      </c>
      <c r="ZR67" s="248">
        <f>IF(ZR$6=$WQ$5,成绩录入!EC70,0)</f>
        <v>0</v>
      </c>
      <c r="ZS67" s="248">
        <f>IF(ZS$6=$WQ$5,成绩录入!ED70,0)</f>
        <v>0</v>
      </c>
      <c r="ZT67" s="248">
        <f>IF(ZT$6=$WQ$5,成绩录入!EE70,0)</f>
        <v>0</v>
      </c>
      <c r="ZU67" s="248">
        <f>IF(ZU$6=$WQ$5,成绩录入!EF70,0)</f>
        <v>0</v>
      </c>
      <c r="ZV67" s="248">
        <f>IF(ZV$6=$WQ$5,成绩录入!EG70,0)</f>
        <v>0</v>
      </c>
      <c r="ZW67" s="248">
        <f>IF(ZW$6=$WQ$5,成绩录入!EH70,0)</f>
        <v>0</v>
      </c>
      <c r="ZX67" s="248">
        <f>IF(ZX$6=$WQ$5,成绩录入!EI70,0)</f>
        <v>0</v>
      </c>
      <c r="ZY67" s="248">
        <f>IF(ZY$6=$WQ$5,成绩录入!EJ70,0)</f>
        <v>0</v>
      </c>
      <c r="ZZ67" s="248">
        <f>IF(ZZ$6=$WQ$5,成绩录入!EK70,0)</f>
        <v>0</v>
      </c>
      <c r="AAA67" s="248">
        <f>IF(AAA$6=$WQ$5,成绩录入!EL70,0)</f>
        <v>0</v>
      </c>
      <c r="AAB67" s="248">
        <f>IF(AAB$6=$WQ$5,成绩录入!EM70,0)</f>
        <v>0</v>
      </c>
      <c r="AAC67" s="248">
        <f>IF(AAC$6=$WQ$5,成绩录入!EN70,0)</f>
        <v>0</v>
      </c>
      <c r="AAD67" s="248">
        <f>IF(AAD$6=$WQ$5,成绩录入!EO70,0)</f>
        <v>0</v>
      </c>
      <c r="AAE67" s="248">
        <f>IF(AAE$6=$WQ$5,成绩录入!EP70,0)</f>
        <v>0</v>
      </c>
      <c r="AAF67" s="248">
        <f>IF(AAF$6=$WQ$5,成绩录入!EQ70,0)</f>
        <v>0</v>
      </c>
      <c r="AAG67" s="248">
        <f>IF(AAG$6=$WQ$5,成绩录入!ER70,0)</f>
        <v>0</v>
      </c>
      <c r="AAH67" s="248">
        <f>IF(AAH$6=$WQ$5,成绩录入!ES70,0)</f>
        <v>0</v>
      </c>
      <c r="AAI67" s="248">
        <f>IF(AAI$6=$WQ$5,成绩录入!ET70,0)</f>
        <v>0</v>
      </c>
      <c r="AAJ67" s="248">
        <f>IF(AAJ$6=$WQ$5,成绩录入!EU70,0)</f>
        <v>0</v>
      </c>
      <c r="AAK67" s="248">
        <f>IF(AAK$6=$WQ$5,成绩录入!EV70,0)</f>
        <v>0</v>
      </c>
      <c r="AAL67" s="248">
        <f>IF(AAL$6=$WQ$5,成绩录入!EW70,0)</f>
        <v>0</v>
      </c>
      <c r="AAM67" s="248">
        <f>IF(AAM$6=$WQ$5,成绩录入!EX70,0)</f>
        <v>0</v>
      </c>
      <c r="AAN67" s="218">
        <f t="shared" si="33"/>
        <v>0</v>
      </c>
      <c r="AAO67" s="206"/>
      <c r="AAQ67" s="247">
        <f>IF(AAQ$6=$AAP$5,成绩录入!BC70,0)</f>
        <v>0</v>
      </c>
      <c r="AAR67" s="248">
        <f>IF(AAR$6=$AAP$5,成绩录入!BD70,0)</f>
        <v>0</v>
      </c>
      <c r="AAS67" s="248">
        <f>IF(AAS$6=$AAP$5,成绩录入!BE70,0)</f>
        <v>0</v>
      </c>
      <c r="AAT67" s="248">
        <f>IF(AAT$6=$AAP$5,成绩录入!BF70,0)</f>
        <v>0</v>
      </c>
      <c r="AAU67" s="248">
        <f>IF(AAU$6=$AAP$5,成绩录入!BG70,0)</f>
        <v>0</v>
      </c>
      <c r="AAV67" s="248">
        <f>IF(AAV$6=$AAP$5,成绩录入!BH70,0)</f>
        <v>0</v>
      </c>
      <c r="AAW67" s="248">
        <f>IF(AAW$6=$AAP$5,成绩录入!BI70,0)</f>
        <v>0</v>
      </c>
      <c r="AAX67" s="248">
        <f>IF(AAX$6=$AAP$5,成绩录入!BJ70,0)</f>
        <v>0</v>
      </c>
      <c r="AAY67" s="248">
        <f>IF(AAY$6=$AAP$5,成绩录入!BK70,0)</f>
        <v>0</v>
      </c>
      <c r="AAZ67" s="248">
        <f>IF(AAZ$6=$AAP$5,成绩录入!BL70,0)</f>
        <v>0</v>
      </c>
      <c r="ABA67" s="248">
        <f>IF(ABA$6=$AAP$5,成绩录入!BM70,0)</f>
        <v>0</v>
      </c>
      <c r="ABB67" s="248">
        <f>IF(ABB$6=$AAP$5,成绩录入!BN70,0)</f>
        <v>0</v>
      </c>
      <c r="ABC67" s="248">
        <f>IF(ABC$6=$AAP$5,成绩录入!BO70,0)</f>
        <v>0</v>
      </c>
      <c r="ABD67" s="248">
        <f>IF(ABD$6=$AAP$5,成绩录入!BP70,0)</f>
        <v>0</v>
      </c>
      <c r="ABE67" s="248">
        <f>IF(ABE$6=$AAP$5,成绩录入!BQ70,0)</f>
        <v>0</v>
      </c>
      <c r="ABF67" s="248">
        <f>IF(ABF$6=$AAP$5,成绩录入!BR70,0)</f>
        <v>0</v>
      </c>
      <c r="ABG67" s="248">
        <f>IF(ABG$6=$AAP$5,成绩录入!BS70,0)</f>
        <v>0</v>
      </c>
      <c r="ABH67" s="248">
        <f>IF(ABH$6=$AAP$5,成绩录入!BT70,0)</f>
        <v>0</v>
      </c>
      <c r="ABI67" s="248">
        <f>IF(ABI$6=$AAP$5,成绩录入!BU70,0)</f>
        <v>0</v>
      </c>
      <c r="ABJ67" s="248">
        <f>IF(ABJ$6=$AAP$5,成绩录入!BV70,0)</f>
        <v>0</v>
      </c>
      <c r="ABK67" s="248">
        <f>IF(ABK$6=$AAP$5,成绩录入!BW70,0)</f>
        <v>0</v>
      </c>
      <c r="ABL67" s="248">
        <f>IF(ABL$6=$AAP$5,成绩录入!BX70,0)</f>
        <v>0</v>
      </c>
      <c r="ABM67" s="248">
        <f>IF(ABM$6=$AAP$5,成绩录入!BY70,0)</f>
        <v>0</v>
      </c>
      <c r="ABN67" s="248">
        <f>IF(ABN$6=$AAP$5,成绩录入!BZ70,0)</f>
        <v>0</v>
      </c>
      <c r="ABO67" s="248">
        <f>IF(ABO$6=$AAP$5,成绩录入!CA70,0)</f>
        <v>0</v>
      </c>
      <c r="ABP67" s="248">
        <f>IF(ABP$6=$AAP$5,成绩录入!CB70,0)</f>
        <v>0</v>
      </c>
      <c r="ABQ67" s="248">
        <f>IF(ABQ$6=$AAP$5,成绩录入!CC70,0)</f>
        <v>0</v>
      </c>
      <c r="ABR67" s="248">
        <f>IF(ABR$6=$AAP$5,成绩录入!CD70,0)</f>
        <v>0</v>
      </c>
      <c r="ABS67" s="248">
        <f>IF(ABS$6=$AAP$5,成绩录入!CE70,0)</f>
        <v>0</v>
      </c>
      <c r="ABT67" s="248">
        <f>IF(ABT$6=$AAP$5,成绩录入!CF70,0)</f>
        <v>0</v>
      </c>
      <c r="ABU67" s="248">
        <f>IF(ABU$6=$AAP$5,成绩录入!CG70,0)</f>
        <v>0</v>
      </c>
      <c r="ABV67" s="248">
        <f>IF(ABV$6=$AAP$5,成绩录入!CH70,0)</f>
        <v>0</v>
      </c>
      <c r="ABW67" s="248">
        <f>IF(ABW$6=$AAP$5,成绩录入!CI70,0)</f>
        <v>0</v>
      </c>
      <c r="ABX67" s="248">
        <f>IF(ABX$6=$AAP$5,成绩录入!CJ70,0)</f>
        <v>0</v>
      </c>
      <c r="ABY67" s="248">
        <f>IF(ABY$6=$AAP$5,成绩录入!CK70,0)</f>
        <v>0</v>
      </c>
      <c r="ABZ67" s="248">
        <f>IF(ABZ$6=$AAP$5,成绩录入!CL70,0)</f>
        <v>0</v>
      </c>
      <c r="ACA67" s="248">
        <f>IF(ACA$6=$AAP$5,成绩录入!CM70,0)</f>
        <v>0</v>
      </c>
      <c r="ACB67" s="248">
        <f>IF(ACB$6=$AAP$5,成绩录入!CN70,0)</f>
        <v>0</v>
      </c>
      <c r="ACC67" s="248">
        <f>IF(ACC$6=$AAP$5,成绩录入!CO70,0)</f>
        <v>0</v>
      </c>
      <c r="ACD67" s="248">
        <f>IF(ACD$6=$AAP$5,成绩录入!CP70,0)</f>
        <v>0</v>
      </c>
      <c r="ACE67" s="248">
        <f>IF(ACE$6=$AAP$5,成绩录入!CQ70,0)</f>
        <v>0</v>
      </c>
      <c r="ACF67" s="248">
        <f>IF(ACF$6=$AAP$5,成绩录入!CR70,0)</f>
        <v>0</v>
      </c>
      <c r="ACG67" s="248">
        <f>IF(ACG$6=$AAP$5,成绩录入!CS70,0)</f>
        <v>0</v>
      </c>
      <c r="ACH67" s="248">
        <f>IF(ACH$6=$AAP$5,成绩录入!CT70,0)</f>
        <v>0</v>
      </c>
      <c r="ACI67" s="248">
        <f>IF(ACI$6=$AAP$5,成绩录入!CU70,0)</f>
        <v>0</v>
      </c>
      <c r="ACJ67" s="248">
        <f>IF(ACJ$6=$AAP$5,成绩录入!CV70,0)</f>
        <v>0</v>
      </c>
      <c r="ACK67" s="248">
        <f>IF(ACK$6=$AAP$5,成绩录入!CW70,0)</f>
        <v>0</v>
      </c>
      <c r="ACL67" s="248">
        <f>IF(ACL$6=$AAP$5,成绩录入!CX70,0)</f>
        <v>0</v>
      </c>
      <c r="ACM67" s="248">
        <f>IF(ACM$6=$AAP$5,成绩录入!CY70,0)</f>
        <v>0</v>
      </c>
      <c r="ACN67" s="248">
        <f>IF(ACN$6=$AAP$5,成绩录入!CZ70,0)</f>
        <v>0</v>
      </c>
      <c r="ACO67" s="248">
        <f>IF(ACO$6=$AAP$5,成绩录入!DA70,0)</f>
        <v>0</v>
      </c>
      <c r="ACP67" s="248">
        <f>IF(ACP$6=$AAP$5,成绩录入!DB70,0)</f>
        <v>0</v>
      </c>
      <c r="ACQ67" s="248">
        <f>IF(ACQ$6=$AAP$5,成绩录入!DC70,0)</f>
        <v>0</v>
      </c>
      <c r="ACR67" s="248">
        <f>IF(ACR$6=$AAP$5,成绩录入!DD70,0)</f>
        <v>0</v>
      </c>
      <c r="ACS67" s="248">
        <f>IF(ACS$6=$AAP$5,成绩录入!DE70,0)</f>
        <v>0</v>
      </c>
      <c r="ACT67" s="248">
        <f>IF(ACT$6=$AAP$5,成绩录入!DF70,0)</f>
        <v>0</v>
      </c>
      <c r="ACU67" s="248">
        <f>IF(ACU$6=$AAP$5,成绩录入!DG70,0)</f>
        <v>0</v>
      </c>
      <c r="ACV67" s="248">
        <f>IF(ACV$6=$AAP$5,成绩录入!DH70,0)</f>
        <v>0</v>
      </c>
      <c r="ACW67" s="248">
        <f>IF(ACW$6=$AAP$5,成绩录入!DI70,0)</f>
        <v>0</v>
      </c>
      <c r="ACX67" s="248">
        <f>IF(ACX$6=$AAP$5,成绩录入!DJ70,0)</f>
        <v>0</v>
      </c>
      <c r="ACY67" s="248">
        <f>IF(ACY$6=$AAP$5,成绩录入!DK70,0)</f>
        <v>0</v>
      </c>
      <c r="ACZ67" s="248">
        <f>IF(ACZ$6=$AAP$5,成绩录入!DL70,0)</f>
        <v>0</v>
      </c>
      <c r="ADA67" s="248">
        <f>IF(ADA$6=$AAP$5,成绩录入!DM70,0)</f>
        <v>0</v>
      </c>
      <c r="ADB67" s="248">
        <f>IF(ADB$6=$AAP$5,成绩录入!DN70,0)</f>
        <v>0</v>
      </c>
      <c r="ADC67" s="248">
        <f>IF(ADC$6=$AAP$5,成绩录入!DO70,0)</f>
        <v>0</v>
      </c>
      <c r="ADD67" s="248">
        <f>IF(ADD$6=$AAP$5,成绩录入!DP70,0)</f>
        <v>0</v>
      </c>
      <c r="ADE67" s="248">
        <f>IF(ADE$6=$AAP$5,成绩录入!DQ70,0)</f>
        <v>0</v>
      </c>
      <c r="ADF67" s="248">
        <f>IF(ADF$6=$AAP$5,成绩录入!DR70,0)</f>
        <v>0</v>
      </c>
      <c r="ADG67" s="248">
        <f>IF(ADG$6=$AAP$5,成绩录入!DS70,0)</f>
        <v>0</v>
      </c>
      <c r="ADH67" s="248">
        <f>IF(ADH$6=$AAP$5,成绩录入!DT70,0)</f>
        <v>0</v>
      </c>
      <c r="ADI67" s="248">
        <f>IF(ADI$6=$AAP$5,成绩录入!DU70,0)</f>
        <v>0</v>
      </c>
      <c r="ADJ67" s="248">
        <f>IF(ADJ$6=$AAP$5,成绩录入!DV70,0)</f>
        <v>0</v>
      </c>
      <c r="ADK67" s="248">
        <f>IF(ADK$6=$AAP$5,成绩录入!DW70,0)</f>
        <v>0</v>
      </c>
      <c r="ADL67" s="248">
        <f>IF(ADL$6=$AAP$5,成绩录入!DX70,0)</f>
        <v>0</v>
      </c>
      <c r="ADM67" s="248">
        <f>IF(ADM$6=$AAP$5,成绩录入!DY70,0)</f>
        <v>0</v>
      </c>
      <c r="ADN67" s="248">
        <f>IF(ADN$6=$AAP$5,成绩录入!DZ70,0)</f>
        <v>0</v>
      </c>
      <c r="ADO67" s="248">
        <f>IF(ADO$6=$AAP$5,成绩录入!EA70,0)</f>
        <v>0</v>
      </c>
      <c r="ADP67" s="248">
        <f>IF(ADP$6=$AAP$5,成绩录入!EB70,0)</f>
        <v>0</v>
      </c>
      <c r="ADQ67" s="248">
        <f>IF(ADQ$6=$AAP$5,成绩录入!EC70,0)</f>
        <v>0</v>
      </c>
      <c r="ADR67" s="248">
        <f>IF(ADR$6=$AAP$5,成绩录入!ED70,0)</f>
        <v>0</v>
      </c>
      <c r="ADS67" s="248">
        <f>IF(ADS$6=$AAP$5,成绩录入!EE70,0)</f>
        <v>0</v>
      </c>
      <c r="ADT67" s="248">
        <f>IF(ADT$6=$AAP$5,成绩录入!EF70,0)</f>
        <v>0</v>
      </c>
      <c r="ADU67" s="248">
        <f>IF(ADU$6=$AAP$5,成绩录入!EG70,0)</f>
        <v>0</v>
      </c>
      <c r="ADV67" s="248">
        <f>IF(ADV$6=$AAP$5,成绩录入!EH70,0)</f>
        <v>0</v>
      </c>
      <c r="ADW67" s="248">
        <f>IF(ADW$6=$AAP$5,成绩录入!EI70,0)</f>
        <v>0</v>
      </c>
      <c r="ADX67" s="248">
        <f>IF(ADX$6=$AAP$5,成绩录入!EJ70,0)</f>
        <v>0</v>
      </c>
      <c r="ADY67" s="248">
        <f>IF(ADY$6=$AAP$5,成绩录入!EK70,0)</f>
        <v>0</v>
      </c>
      <c r="ADZ67" s="248">
        <f>IF(ADZ$6=$AAP$5,成绩录入!EL70,0)</f>
        <v>0</v>
      </c>
      <c r="AEA67" s="248">
        <f>IF(AEA$6=$AAP$5,成绩录入!EM70,0)</f>
        <v>0</v>
      </c>
      <c r="AEB67" s="248">
        <f>IF(AEB$6=$AAP$5,成绩录入!EN70,0)</f>
        <v>0</v>
      </c>
      <c r="AEC67" s="248">
        <f>IF(AEC$6=$AAP$5,成绩录入!EO70,0)</f>
        <v>0</v>
      </c>
      <c r="AED67" s="248">
        <f>IF(AED$6=$AAP$5,成绩录入!EP70,0)</f>
        <v>0</v>
      </c>
      <c r="AEE67" s="248">
        <f>IF(AEE$6=$AAP$5,成绩录入!EQ70,0)</f>
        <v>0</v>
      </c>
      <c r="AEF67" s="248">
        <f>IF(AEF$6=$AAP$5,成绩录入!ER70,0)</f>
        <v>0</v>
      </c>
      <c r="AEG67" s="248">
        <f>IF(AEG$6=$AAP$5,成绩录入!ES70,0)</f>
        <v>0</v>
      </c>
      <c r="AEH67" s="248">
        <f>IF(AEH$6=$AAP$5,成绩录入!ET70,0)</f>
        <v>0</v>
      </c>
      <c r="AEI67" s="248">
        <f>IF(AEI$6=$AAP$5,成绩录入!EU70,0)</f>
        <v>0</v>
      </c>
      <c r="AEJ67" s="248">
        <f>IF(AEJ$6=$AAP$5,成绩录入!EV70,0)</f>
        <v>0</v>
      </c>
      <c r="AEK67" s="248">
        <f>IF(AEK$6=$AAP$5,成绩录入!EW70,0)</f>
        <v>0</v>
      </c>
      <c r="AEL67" s="248">
        <f>IF(AEL$6=$AAP$5,成绩录入!EX70,0)</f>
        <v>0</v>
      </c>
      <c r="AEM67" s="218">
        <f t="shared" si="34"/>
        <v>0</v>
      </c>
      <c r="AEN67" s="166"/>
      <c r="AEO67" s="166"/>
      <c r="AEP67" s="247">
        <f>IF(AEP$6=$AEO$5,成绩录入!BC70,0)</f>
        <v>0</v>
      </c>
      <c r="AEQ67" s="248">
        <f>IF(AEQ$6=$AEO$5,成绩录入!BD70,0)</f>
        <v>0</v>
      </c>
      <c r="AER67" s="248">
        <f>IF(AER$6=$AEO$5,成绩录入!BE70,0)</f>
        <v>0</v>
      </c>
      <c r="AES67" s="248">
        <f>IF(AES$6=$AEO$5,成绩录入!BF70,0)</f>
        <v>0</v>
      </c>
      <c r="AET67" s="248">
        <f>IF(AET$6=$AEO$5,成绩录入!BG70,0)</f>
        <v>0</v>
      </c>
      <c r="AEU67" s="248">
        <f>IF(AEU$6=$AEO$5,成绩录入!BH70,0)</f>
        <v>0</v>
      </c>
      <c r="AEV67" s="248">
        <f>IF(AEV$6=$AEO$5,成绩录入!BI70,0)</f>
        <v>0</v>
      </c>
      <c r="AEW67" s="248">
        <f>IF(AEW$6=$AEO$5,成绩录入!BJ70,0)</f>
        <v>0</v>
      </c>
      <c r="AEX67" s="248">
        <f>IF(AEX$6=$AEO$5,成绩录入!BK70,0)</f>
        <v>0</v>
      </c>
      <c r="AEY67" s="248">
        <f>IF(AEY$6=$AEO$5,成绩录入!BL70,0)</f>
        <v>0</v>
      </c>
      <c r="AEZ67" s="248">
        <f>IF(AEZ$6=$AEO$5,成绩录入!BM70,0)</f>
        <v>0</v>
      </c>
      <c r="AFA67" s="248">
        <f>IF(AFA$6=$AEO$5,成绩录入!BN70,0)</f>
        <v>0</v>
      </c>
      <c r="AFB67" s="248">
        <f>IF(AFB$6=$AEO$5,成绩录入!BO70,0)</f>
        <v>0</v>
      </c>
      <c r="AFC67" s="248">
        <f>IF(AFC$6=$AEO$5,成绩录入!BP70,0)</f>
        <v>0</v>
      </c>
      <c r="AFD67" s="248">
        <f>IF(AFD$6=$AEO$5,成绩录入!BQ70,0)</f>
        <v>0</v>
      </c>
      <c r="AFE67" s="248">
        <f>IF(AFE$6=$AEO$5,成绩录入!BR70,0)</f>
        <v>0</v>
      </c>
      <c r="AFF67" s="248">
        <f>IF(AFF$6=$AEO$5,成绩录入!BS70,0)</f>
        <v>0</v>
      </c>
      <c r="AFG67" s="248">
        <f>IF(AFG$6=$AEO$5,成绩录入!BT70,0)</f>
        <v>0</v>
      </c>
      <c r="AFH67" s="248">
        <f>IF(AFH$6=$AEO$5,成绩录入!BU70,0)</f>
        <v>0</v>
      </c>
      <c r="AFI67" s="248">
        <f>IF(AFI$6=$AEO$5,成绩录入!BV70,0)</f>
        <v>0</v>
      </c>
      <c r="AFJ67" s="248">
        <f>IF(AFJ$6=$AEO$5,成绩录入!BW70,0)</f>
        <v>0</v>
      </c>
      <c r="AFK67" s="248">
        <f>IF(AFK$6=$AEO$5,成绩录入!BX70,0)</f>
        <v>0</v>
      </c>
      <c r="AFL67" s="248">
        <f>IF(AFL$6=$AEO$5,成绩录入!BY70,0)</f>
        <v>0</v>
      </c>
      <c r="AFM67" s="248">
        <f>IF(AFM$6=$AEO$5,成绩录入!BZ70,0)</f>
        <v>0</v>
      </c>
      <c r="AFN67" s="248">
        <f>IF(AFN$6=$AEO$5,成绩录入!CA70,0)</f>
        <v>0</v>
      </c>
      <c r="AFO67" s="248">
        <f>IF(AFO$6=$AEO$5,成绩录入!CB70,0)</f>
        <v>0</v>
      </c>
      <c r="AFP67" s="248">
        <f>IF(AFP$6=$AEO$5,成绩录入!CC70,0)</f>
        <v>0</v>
      </c>
      <c r="AFQ67" s="248">
        <f>IF(AFQ$6=$AEO$5,成绩录入!CD70,0)</f>
        <v>0</v>
      </c>
      <c r="AFR67" s="248">
        <f>IF(AFR$6=$AEO$5,成绩录入!CE70,0)</f>
        <v>0</v>
      </c>
      <c r="AFS67" s="248">
        <f>IF(AFS$6=$AEO$5,成绩录入!CF70,0)</f>
        <v>0</v>
      </c>
      <c r="AFT67" s="248">
        <f>IF(AFT$6=$AEO$5,成绩录入!CG70,0)</f>
        <v>0</v>
      </c>
      <c r="AFU67" s="248">
        <f>IF(AFU$6=$AEO$5,成绩录入!CH70,0)</f>
        <v>0</v>
      </c>
      <c r="AFV67" s="248">
        <f>IF(AFV$6=$AEO$5,成绩录入!CI70,0)</f>
        <v>0</v>
      </c>
      <c r="AFW67" s="248">
        <f>IF(AFW$6=$AEO$5,成绩录入!CJ70,0)</f>
        <v>0</v>
      </c>
      <c r="AFX67" s="248">
        <f>IF(AFX$6=$AEO$5,成绩录入!CK70,0)</f>
        <v>0</v>
      </c>
      <c r="AFY67" s="248">
        <f>IF(AFY$6=$AEO$5,成绩录入!CL70,0)</f>
        <v>0</v>
      </c>
      <c r="AFZ67" s="248">
        <f>IF(AFZ$6=$AEO$5,成绩录入!CM70,0)</f>
        <v>0</v>
      </c>
      <c r="AGA67" s="248">
        <f>IF(AGA$6=$AEO$5,成绩录入!CN70,0)</f>
        <v>0</v>
      </c>
      <c r="AGB67" s="248">
        <f>IF(AGB$6=$AEO$5,成绩录入!CO70,0)</f>
        <v>0</v>
      </c>
      <c r="AGC67" s="248">
        <f>IF(AGC$6=$AEO$5,成绩录入!CP70,0)</f>
        <v>0</v>
      </c>
      <c r="AGD67" s="248">
        <f>IF(AGD$6=$AEO$5,成绩录入!CQ70,0)</f>
        <v>0</v>
      </c>
      <c r="AGE67" s="248">
        <f>IF(AGE$6=$AEO$5,成绩录入!CR70,0)</f>
        <v>0</v>
      </c>
      <c r="AGF67" s="248">
        <f>IF(AGF$6=$AEO$5,成绩录入!CS70,0)</f>
        <v>0</v>
      </c>
      <c r="AGG67" s="248">
        <f>IF(AGG$6=$AEO$5,成绩录入!CT70,0)</f>
        <v>0</v>
      </c>
      <c r="AGH67" s="248">
        <f>IF(AGH$6=$AEO$5,成绩录入!CU70,0)</f>
        <v>0</v>
      </c>
      <c r="AGI67" s="248">
        <f>IF(AGI$6=$AEO$5,成绩录入!CV70,0)</f>
        <v>0</v>
      </c>
      <c r="AGJ67" s="248">
        <f>IF(AGJ$6=$AEO$5,成绩录入!CW70,0)</f>
        <v>0</v>
      </c>
      <c r="AGK67" s="248">
        <f>IF(AGK$6=$AEO$5,成绩录入!CX70,0)</f>
        <v>0</v>
      </c>
      <c r="AGL67" s="248">
        <f>IF(AGL$6=$AEO$5,成绩录入!CY70,0)</f>
        <v>0</v>
      </c>
      <c r="AGM67" s="248">
        <f>IF(AGM$6=$AEO$5,成绩录入!CZ70,0)</f>
        <v>0</v>
      </c>
      <c r="AGN67" s="248">
        <f>IF(AGN$6=$AEO$5,成绩录入!DA70,0)</f>
        <v>0</v>
      </c>
      <c r="AGO67" s="248">
        <f>IF(AGO$6=$AEO$5,成绩录入!DB70,0)</f>
        <v>0</v>
      </c>
      <c r="AGP67" s="248">
        <f>IF(AGP$6=$AEO$5,成绩录入!DC70,0)</f>
        <v>0</v>
      </c>
      <c r="AGQ67" s="248">
        <f>IF(AGQ$6=$AEO$5,成绩录入!DD70,0)</f>
        <v>0</v>
      </c>
      <c r="AGR67" s="248">
        <f>IF(AGR$6=$AEO$5,成绩录入!DE70,0)</f>
        <v>0</v>
      </c>
      <c r="AGS67" s="248">
        <f>IF(AGS$6=$AEO$5,成绩录入!DF70,0)</f>
        <v>0</v>
      </c>
      <c r="AGT67" s="248">
        <f>IF(AGT$6=$AEO$5,成绩录入!DG70,0)</f>
        <v>0</v>
      </c>
      <c r="AGU67" s="248">
        <f>IF(AGU$6=$AEO$5,成绩录入!DH70,0)</f>
        <v>0</v>
      </c>
      <c r="AGV67" s="248">
        <f>IF(AGV$6=$AEO$5,成绩录入!DI70,0)</f>
        <v>0</v>
      </c>
      <c r="AGW67" s="248">
        <f>IF(AGW$6=$AEO$5,成绩录入!DJ70,0)</f>
        <v>0</v>
      </c>
      <c r="AGX67" s="248">
        <f>IF(AGX$6=$AEO$5,成绩录入!DK70,0)</f>
        <v>0</v>
      </c>
      <c r="AGY67" s="248">
        <f>IF(AGY$6=$AEO$5,成绩录入!DL70,0)</f>
        <v>0</v>
      </c>
      <c r="AGZ67" s="248">
        <f>IF(AGZ$6=$AEO$5,成绩录入!DM70,0)</f>
        <v>0</v>
      </c>
      <c r="AHA67" s="248">
        <f>IF(AHA$6=$AEO$5,成绩录入!DN70,0)</f>
        <v>0</v>
      </c>
      <c r="AHB67" s="248">
        <f>IF(AHB$6=$AEO$5,成绩录入!DO70,0)</f>
        <v>0</v>
      </c>
      <c r="AHC67" s="248">
        <f>IF(AHC$6=$AEO$5,成绩录入!DP70,0)</f>
        <v>0</v>
      </c>
      <c r="AHD67" s="248">
        <f>IF(AHD$6=$AEO$5,成绩录入!DQ70,0)</f>
        <v>0</v>
      </c>
      <c r="AHE67" s="248">
        <f>IF(AHE$6=$AEO$5,成绩录入!DR70,0)</f>
        <v>0</v>
      </c>
      <c r="AHF67" s="248">
        <f>IF(AHF$6=$AEO$5,成绩录入!DS70,0)</f>
        <v>0</v>
      </c>
      <c r="AHG67" s="248">
        <f>IF(AHG$6=$AEO$5,成绩录入!DT70,0)</f>
        <v>0</v>
      </c>
      <c r="AHH67" s="248">
        <f>IF(AHH$6=$AEO$5,成绩录入!DU70,0)</f>
        <v>0</v>
      </c>
      <c r="AHI67" s="248">
        <f>IF(AHI$6=$AEO$5,成绩录入!DV70,0)</f>
        <v>0</v>
      </c>
      <c r="AHJ67" s="248">
        <f>IF(AHJ$6=$AEO$5,成绩录入!DW70,0)</f>
        <v>0</v>
      </c>
      <c r="AHK67" s="248">
        <f>IF(AHK$6=$AEO$5,成绩录入!DX70,0)</f>
        <v>0</v>
      </c>
      <c r="AHL67" s="248">
        <f>IF(AHL$6=$AEO$5,成绩录入!DY70,0)</f>
        <v>0</v>
      </c>
      <c r="AHM67" s="248">
        <f>IF(AHM$6=$AEO$5,成绩录入!DZ70,0)</f>
        <v>0</v>
      </c>
      <c r="AHN67" s="248">
        <f>IF(AHN$6=$AEO$5,成绩录入!EA70,0)</f>
        <v>0</v>
      </c>
      <c r="AHO67" s="248">
        <f>IF(AHO$6=$AEO$5,成绩录入!EB70,0)</f>
        <v>0</v>
      </c>
      <c r="AHP67" s="248">
        <f>IF(AHP$6=$AEO$5,成绩录入!EC70,0)</f>
        <v>0</v>
      </c>
      <c r="AHQ67" s="248">
        <f>IF(AHQ$6=$AEO$5,成绩录入!ED70,0)</f>
        <v>0</v>
      </c>
      <c r="AHR67" s="248">
        <f>IF(AHR$6=$AEO$5,成绩录入!EE70,0)</f>
        <v>0</v>
      </c>
      <c r="AHS67" s="248">
        <f>IF(AHS$6=$AEO$5,成绩录入!EF70,0)</f>
        <v>0</v>
      </c>
      <c r="AHT67" s="248">
        <f>IF(AHT$6=$AEO$5,成绩录入!EG70,0)</f>
        <v>0</v>
      </c>
      <c r="AHU67" s="248">
        <f>IF(AHU$6=$AEO$5,成绩录入!EH70,0)</f>
        <v>0</v>
      </c>
      <c r="AHV67" s="248">
        <f>IF(AHV$6=$AEO$5,成绩录入!EI70,0)</f>
        <v>0</v>
      </c>
      <c r="AHW67" s="248">
        <f>IF(AHW$6=$AEO$5,成绩录入!EJ70,0)</f>
        <v>0</v>
      </c>
      <c r="AHX67" s="248">
        <f>IF(AHX$6=$AEO$5,成绩录入!EK70,0)</f>
        <v>0</v>
      </c>
      <c r="AHY67" s="248">
        <f>IF(AHY$6=$AEO$5,成绩录入!EL70,0)</f>
        <v>0</v>
      </c>
      <c r="AHZ67" s="248">
        <f>IF(AHZ$6=$AEO$5,成绩录入!EM70,0)</f>
        <v>0</v>
      </c>
      <c r="AIA67" s="248">
        <f>IF(AIA$6=$AEO$5,成绩录入!EN70,0)</f>
        <v>0</v>
      </c>
      <c r="AIB67" s="248">
        <f>IF(AIB$6=$AEO$5,成绩录入!EO70,0)</f>
        <v>0</v>
      </c>
      <c r="AIC67" s="248">
        <f>IF(AIC$6=$AEO$5,成绩录入!EP70,0)</f>
        <v>0</v>
      </c>
      <c r="AID67" s="248">
        <f>IF(AID$6=$AEO$5,成绩录入!EQ70,0)</f>
        <v>0</v>
      </c>
      <c r="AIE67" s="248">
        <f>IF(AIE$6=$AEO$5,成绩录入!ER70,0)</f>
        <v>0</v>
      </c>
      <c r="AIF67" s="248">
        <f>IF(AIF$6=$AEO$5,成绩录入!ES70,0)</f>
        <v>0</v>
      </c>
      <c r="AIG67" s="248">
        <f>IF(AIG$6=$AEO$5,成绩录入!ET70,0)</f>
        <v>0</v>
      </c>
      <c r="AIH67" s="248">
        <f>IF(AIH$6=$AEO$5,成绩录入!EU70,0)</f>
        <v>0</v>
      </c>
      <c r="AII67" s="248">
        <f>IF(AII$6=$AEO$5,成绩录入!EV70,0)</f>
        <v>0</v>
      </c>
      <c r="AIJ67" s="248">
        <f>IF(AIJ$6=$AEO$5,成绩录入!EW70,0)</f>
        <v>0</v>
      </c>
      <c r="AIK67" s="248">
        <f>IF(AIK$6=$AEO$5,成绩录入!EX70,0)</f>
        <v>0</v>
      </c>
      <c r="AIL67" s="218">
        <f t="shared" si="35"/>
        <v>0</v>
      </c>
      <c r="AIN67" s="214" t="str">
        <f>初始录入!A72</f>
        <v/>
      </c>
      <c r="AIO67" s="215">
        <f>初始录入!B72</f>
        <v>0</v>
      </c>
      <c r="AIP67" s="216">
        <f>初始录入!C72</f>
        <v>0</v>
      </c>
      <c r="AIQ67" s="314">
        <f>IF(平时!D65&lt;&gt;"",平时!D65,0)</f>
        <v>0</v>
      </c>
      <c r="AIR67" s="324" t="str">
        <f t="shared" si="89"/>
        <v/>
      </c>
      <c r="AIS67" s="314">
        <f>IF(过程!D65&lt;&gt;"",过程!D65,0)</f>
        <v>0</v>
      </c>
      <c r="AIT67" s="324" t="str">
        <f t="shared" si="90"/>
        <v/>
      </c>
      <c r="AIU67" s="216">
        <f>IF(期末!D65&lt;&gt;"",期末!D65,0)</f>
        <v>0</v>
      </c>
      <c r="AIV67" s="324" t="str">
        <f t="shared" si="91"/>
        <v/>
      </c>
      <c r="AIW67" s="325">
        <f t="shared" si="92"/>
        <v>0</v>
      </c>
      <c r="AIX67" s="314">
        <f>IF(平时!E65&lt;&gt;"",平时!E65,0)</f>
        <v>0</v>
      </c>
      <c r="AIY67" s="324" t="str">
        <f t="shared" si="93"/>
        <v/>
      </c>
      <c r="AIZ67" s="314">
        <f>IF(过程!E65&lt;&gt;"",过程!E65,0)</f>
        <v>0</v>
      </c>
      <c r="AJA67" s="324" t="str">
        <f t="shared" si="94"/>
        <v/>
      </c>
      <c r="AJB67" s="216">
        <f>IF(期末!E65&lt;&gt;"",期末!E65,0)</f>
        <v>0</v>
      </c>
      <c r="AJC67" s="324" t="str">
        <f t="shared" si="95"/>
        <v/>
      </c>
      <c r="AJD67" s="325">
        <f t="shared" si="96"/>
        <v>0</v>
      </c>
      <c r="AJE67" s="314">
        <f>IF(平时!F65&lt;&gt;"",平时!F65,0)</f>
        <v>0</v>
      </c>
      <c r="AJF67" s="324" t="str">
        <f t="shared" si="97"/>
        <v/>
      </c>
      <c r="AJG67" s="314">
        <f>IF(过程!F65&lt;&gt;"",过程!F65,0)</f>
        <v>0</v>
      </c>
      <c r="AJH67" s="324" t="str">
        <f t="shared" si="98"/>
        <v/>
      </c>
      <c r="AJI67" s="216">
        <f>IF(期末!F65&lt;&gt;"",期末!F65,0)</f>
        <v>0</v>
      </c>
      <c r="AJJ67" s="324" t="str">
        <f t="shared" si="99"/>
        <v/>
      </c>
      <c r="AJK67" s="325">
        <f t="shared" si="100"/>
        <v>0</v>
      </c>
      <c r="AJL67" s="314">
        <f>IF(平时!G65&lt;&gt;"",平时!G65,0)</f>
        <v>0</v>
      </c>
      <c r="AJM67" s="324" t="str">
        <f t="shared" si="101"/>
        <v/>
      </c>
      <c r="AJN67" s="314">
        <f>IF(过程!G65&lt;&gt;"",过程!G65,0)</f>
        <v>0</v>
      </c>
      <c r="AJO67" s="324" t="str">
        <f t="shared" si="102"/>
        <v/>
      </c>
      <c r="AJP67" s="216">
        <f>IF(期末!G65&lt;&gt;"",期末!G65,0)</f>
        <v>0</v>
      </c>
      <c r="AJQ67" s="324" t="str">
        <f t="shared" si="103"/>
        <v/>
      </c>
      <c r="AJR67" s="325">
        <f t="shared" si="104"/>
        <v>0</v>
      </c>
      <c r="AJS67" s="314">
        <f>IF(平时!H65&lt;&gt;"",平时!H65,0)</f>
        <v>0</v>
      </c>
      <c r="AJT67" s="324" t="str">
        <f t="shared" si="105"/>
        <v/>
      </c>
      <c r="AJU67" s="314">
        <f>IF(过程!H65&lt;&gt;"",过程!H65,0)</f>
        <v>0</v>
      </c>
      <c r="AJV67" s="324" t="str">
        <f t="shared" si="106"/>
        <v/>
      </c>
      <c r="AJW67" s="216">
        <f>IF(期末!H65&lt;&gt;"",期末!H65,0)</f>
        <v>0</v>
      </c>
      <c r="AJX67" s="324" t="str">
        <f t="shared" si="107"/>
        <v/>
      </c>
      <c r="AJY67" s="326">
        <f t="shared" si="108"/>
        <v>0</v>
      </c>
      <c r="AKA67" s="216" t="str">
        <f>初始录入!A72</f>
        <v/>
      </c>
      <c r="AKB67" s="216">
        <f>初始录入!B72</f>
        <v>0</v>
      </c>
      <c r="AKC67" s="216">
        <f>初始录入!C72</f>
        <v>0</v>
      </c>
      <c r="AKD67" s="327" t="str">
        <f>IF(初始录入!$E72=初始录入!$K$2,达成度!$D80,"")</f>
        <v/>
      </c>
      <c r="AKE67" s="327" t="str">
        <f>IF(初始录入!$E72=初始录入!$K$3,达成度!D80,"")</f>
        <v/>
      </c>
      <c r="AKF67" s="216" t="str">
        <f>IF(初始录入!$E72=初始录入!$K$4,达成度!D80,"")</f>
        <v/>
      </c>
      <c r="AKG67" s="216" t="str">
        <f>IF(初始录入!$E72=初始录入!$K$5,达成度!D80,"")</f>
        <v/>
      </c>
      <c r="AKH67" s="327" t="str">
        <f>IF(初始录入!$E72=初始录入!$K$2,达成度!E80,"")</f>
        <v/>
      </c>
      <c r="AKI67" s="327" t="str">
        <f>IF(初始录入!$E72=初始录入!$K$3,达成度!E80,"")</f>
        <v/>
      </c>
      <c r="AKJ67" s="216" t="str">
        <f>IF(初始录入!$E72=初始录入!$K$4,达成度!E80,"")</f>
        <v/>
      </c>
      <c r="AKK67" s="216" t="str">
        <f>IF(初始录入!$E72=初始录入!$K$5,达成度!E80,"")</f>
        <v/>
      </c>
      <c r="AKL67" s="327" t="str">
        <f>IF(初始录入!$E72=初始录入!$K$2,达成度!F80,"")</f>
        <v/>
      </c>
      <c r="AKM67" s="327" t="str">
        <f>IF(初始录入!$E72=初始录入!$K$3,达成度!F80,"")</f>
        <v/>
      </c>
      <c r="AKN67" s="216" t="str">
        <f>IF(初始录入!$E72=初始录入!$K$4,达成度!F80,"")</f>
        <v/>
      </c>
      <c r="AKO67" s="216" t="str">
        <f>IF(初始录入!$E72=初始录入!$K$5,达成度!F80,"")</f>
        <v/>
      </c>
      <c r="AKP67" s="327" t="str">
        <f>IF(初始录入!$E72=初始录入!$K$2,达成度!H80,"")</f>
        <v/>
      </c>
      <c r="AKQ67" s="327" t="str">
        <f>IF(初始录入!$E72=初始录入!$K$3,达成度!H80,"")</f>
        <v/>
      </c>
      <c r="AKR67" s="216" t="str">
        <f>IF(初始录入!$E72=初始录入!$K$4,达成度!H80,"")</f>
        <v/>
      </c>
      <c r="AKS67" s="216" t="str">
        <f>IF(初始录入!$E72=初始录入!$K$5,达成度!H80,"")</f>
        <v/>
      </c>
      <c r="AKT67" s="327" t="str">
        <f>IF(初始录入!$E72=初始录入!$K$2,达成度!I80,"")</f>
        <v/>
      </c>
      <c r="AKU67" s="327" t="str">
        <f>IF(初始录入!$E72=初始录入!$K$3,达成度!I80,"")</f>
        <v/>
      </c>
      <c r="AKV67" s="216" t="str">
        <f>IF(初始录入!$E72=初始录入!$K$4,达成度!I80,"")</f>
        <v/>
      </c>
      <c r="AKW67" s="216" t="str">
        <f>IF(初始录入!$E72=初始录入!$K$5,达成度!I80,"")</f>
        <v/>
      </c>
      <c r="AKX67" s="327" t="str">
        <f>IF(初始录入!$E72=初始录入!$K$2,达成度!J80,"")</f>
        <v/>
      </c>
      <c r="AKY67" s="327" t="str">
        <f>IF(初始录入!$E72=初始录入!$K$3,达成度!J80,"")</f>
        <v/>
      </c>
      <c r="AKZ67" s="216" t="str">
        <f>IF(初始录入!$E72=初始录入!$K$4,达成度!J80,"")</f>
        <v/>
      </c>
      <c r="ALA67" s="216" t="str">
        <f>IF(初始录入!$E72=初始录入!$K$5,达成度!J80,"")</f>
        <v/>
      </c>
      <c r="ALB67" s="327" t="str">
        <f>IF(初始录入!$E72=初始录入!$K$2,达成度!L80,"")</f>
        <v/>
      </c>
      <c r="ALC67" s="327" t="str">
        <f>IF(初始录入!$E72=初始录入!$K$3,达成度!L80,"")</f>
        <v/>
      </c>
      <c r="ALD67" s="216" t="str">
        <f>IF(初始录入!$E72=初始录入!$K$4,达成度!L80,"")</f>
        <v/>
      </c>
      <c r="ALE67" s="216" t="str">
        <f>IF(初始录入!$E72=初始录入!$K$5,达成度!L80,"")</f>
        <v/>
      </c>
      <c r="ALF67" s="327" t="str">
        <f>IF(初始录入!$E72=初始录入!$K$2,达成度!M80,"")</f>
        <v/>
      </c>
      <c r="ALG67" s="327" t="str">
        <f>IF(初始录入!$E72=初始录入!$K$3,达成度!M80,"")</f>
        <v/>
      </c>
      <c r="ALH67" s="216" t="str">
        <f>IF(初始录入!$E72=初始录入!$K$4,达成度!M80,"")</f>
        <v/>
      </c>
      <c r="ALI67" s="216" t="str">
        <f>IF(初始录入!$E72=初始录入!$K$5,达成度!M80,"")</f>
        <v/>
      </c>
      <c r="ALJ67" s="327" t="str">
        <f>IF(初始录入!$E72=初始录入!$K$2,达成度!N80,"")</f>
        <v/>
      </c>
      <c r="ALK67" s="327" t="str">
        <f>IF(初始录入!$E72=初始录入!$K$3,达成度!N80,"")</f>
        <v/>
      </c>
      <c r="ALL67" s="216" t="str">
        <f>IF(初始录入!$E72=初始录入!$K$4,达成度!N80,"")</f>
        <v/>
      </c>
      <c r="ALM67" s="216" t="str">
        <f>IF(初始录入!$E72=初始录入!$K$5,达成度!N80,"")</f>
        <v/>
      </c>
      <c r="ALN67" s="327" t="str">
        <f>IF(初始录入!$E72=初始录入!$K$2,达成度!P80,"")</f>
        <v/>
      </c>
      <c r="ALO67" s="327" t="str">
        <f>IF(初始录入!$E72=初始录入!$K$3,达成度!P80,"")</f>
        <v/>
      </c>
      <c r="ALP67" s="216" t="str">
        <f>IF(初始录入!$E72=初始录入!$K$4,达成度!P80,"")</f>
        <v/>
      </c>
      <c r="ALQ67" s="216" t="str">
        <f>IF(初始录入!$E72=初始录入!$K$5,达成度!P80,"")</f>
        <v/>
      </c>
      <c r="ALR67" s="327" t="str">
        <f>IF(初始录入!$E72=初始录入!$K$2,达成度!Q80,"")</f>
        <v/>
      </c>
      <c r="ALS67" s="327" t="str">
        <f>IF(初始录入!$E72=初始录入!$K$3,达成度!Q80,"")</f>
        <v/>
      </c>
      <c r="ALT67" s="216" t="str">
        <f>IF(初始录入!$E72=初始录入!$K$4,达成度!Q80,"")</f>
        <v/>
      </c>
      <c r="ALU67" s="216" t="str">
        <f>IF(初始录入!$E72=初始录入!$K$5,达成度!Q80,"")</f>
        <v/>
      </c>
      <c r="ALV67" s="327" t="str">
        <f>IF(初始录入!$E72=初始录入!$K$2,达成度!R80,"")</f>
        <v/>
      </c>
      <c r="ALW67" s="327" t="str">
        <f>IF(初始录入!$E72=初始录入!$K$3,达成度!R80,"")</f>
        <v/>
      </c>
      <c r="ALX67" s="216" t="str">
        <f>IF(初始录入!$E72=初始录入!$K$4,达成度!R80,"")</f>
        <v/>
      </c>
      <c r="ALY67" s="216"/>
      <c r="ALZ67" s="327" t="str">
        <f>IF(初始录入!$E72=初始录入!$K$2,达成度!T80,"")</f>
        <v/>
      </c>
      <c r="AMA67" s="327" t="str">
        <f>IF(初始录入!$E72=初始录入!$K$3,达成度!T80,"")</f>
        <v/>
      </c>
      <c r="AMB67" s="216" t="str">
        <f>IF(初始录入!$E72=初始录入!$K$4,达成度!T80,"")</f>
        <v/>
      </c>
      <c r="AMC67" s="216" t="str">
        <f>IF(初始录入!$E72=初始录入!$K$5,达成度!T80,"")</f>
        <v/>
      </c>
      <c r="AMD67" s="327" t="str">
        <f>IF(初始录入!$E72=初始录入!$K$2,达成度!U80,"")</f>
        <v/>
      </c>
      <c r="AME67" s="327" t="str">
        <f>IF(初始录入!$E72=初始录入!$K$3,达成度!U80,"")</f>
        <v/>
      </c>
      <c r="AMF67" s="216" t="str">
        <f>IF(初始录入!$E72=初始录入!$K$4,达成度!U80,"")</f>
        <v/>
      </c>
      <c r="AMG67" s="216" t="str">
        <f>IF(初始录入!$E72=初始录入!$K$5,达成度!U80,"")</f>
        <v/>
      </c>
      <c r="AMH67" s="327" t="str">
        <f>IF(初始录入!$E72=初始录入!$K$2,达成度!V80,"")</f>
        <v/>
      </c>
      <c r="AMI67" s="327" t="str">
        <f>IF(初始录入!$E72=初始录入!$K$3,达成度!V80,"")</f>
        <v/>
      </c>
      <c r="AMJ67" s="216" t="str">
        <f>IF(初始录入!$E72=初始录入!$K$4,达成度!W80,"")</f>
        <v/>
      </c>
      <c r="AMK67" s="216" t="str">
        <f>IF(初始录入!$E72=初始录入!$K$5,达成度!W80,"")</f>
        <v/>
      </c>
      <c r="AMM67" s="215">
        <f t="shared" si="114"/>
        <v>60</v>
      </c>
      <c r="AMN67" s="222" t="str">
        <f t="shared" si="109"/>
        <v/>
      </c>
      <c r="AMO67" s="325" t="str">
        <f>IF($AMM67&lt;=$H$7,INDEX(达成度!$G$21:$G$170,$AMM67,1),"")</f>
        <v/>
      </c>
      <c r="AMP67" s="325" t="str">
        <f>IF($AMM67&lt;=$H$7,INDEX(达成度!$K$21:$K$170,$AMM67,1),"")</f>
        <v/>
      </c>
      <c r="AMQ67" s="325" t="str">
        <f>IF($AMM67&lt;=$H$7,INDEX(达成度!$O$21:$O$170,$AMM67,1),"")</f>
        <v/>
      </c>
      <c r="AMR67" s="325" t="str">
        <f>IF($AMM67&lt;=$H$7,INDEX(达成度!$S$21:$S$170,$AMM67,1),"")</f>
        <v/>
      </c>
      <c r="AMS67" s="326" t="str">
        <f>IF($AMM67&lt;=$H$7,INDEX(达成度!$W$21:$W$170,$AMM67,1),"")</f>
        <v/>
      </c>
      <c r="AMT67" s="328"/>
      <c r="AMU67" s="336"/>
      <c r="AMV67" s="222" t="str">
        <f t="shared" si="110"/>
        <v/>
      </c>
      <c r="AMW67" s="325" t="str">
        <f>IF($AMM67&lt;=$I$7,INDEX(达成度!$G$21:$G$170,$AMM67+$H$7,1),"")</f>
        <v/>
      </c>
      <c r="AMX67" s="325" t="str">
        <f>IF($AMM67&lt;=$I$7,INDEX(达成度!$K$21:$K$170,$AMM67+$H$7,1),"")</f>
        <v/>
      </c>
      <c r="AMY67" s="325" t="str">
        <f>IF($AMM67&lt;=$I$7,INDEX(达成度!$O$21:$O$170,$AMM67+$H$7,1),"")</f>
        <v/>
      </c>
      <c r="AMZ67" s="325" t="str">
        <f>IF($AMM67&lt;=$I$7,INDEX(达成度!$S$21:$S$170,$AMM67+$H$7,1),"")</f>
        <v/>
      </c>
      <c r="ANA67" s="326" t="str">
        <f>IF($AMM67&lt;=$I$7,INDEX(达成度!$W$21:$W$170,$AMM67+$H$7,1),"")</f>
        <v/>
      </c>
      <c r="ANB67" s="206"/>
      <c r="ANC67" s="215"/>
      <c r="AND67" s="216" t="str">
        <f t="shared" si="111"/>
        <v/>
      </c>
      <c r="ANE67" s="325" t="str">
        <f>IF($AMM67&lt;=$J$7,INDEX(达成度!$G$21:$G$170,$AMM67+$H$7+$I$7,1),"")</f>
        <v/>
      </c>
      <c r="ANF67" s="325" t="str">
        <f>IF($AMM67&lt;=$J$7,INDEX(达成度!$K$21:$K$170,$AMM67+$H$7+$I$7,1),"")</f>
        <v/>
      </c>
      <c r="ANG67" s="325" t="str">
        <f>IF($AMM67&lt;=$J$7,INDEX(达成度!$O$21:$O$170,$AMM67+$H$7+$I$7,1),"")</f>
        <v/>
      </c>
      <c r="ANH67" s="325" t="str">
        <f>IF($AMM67&lt;=$J$7,INDEX(达成度!$S$21:$S$170,$AMM67+$H$7+$I$7,1),"")</f>
        <v/>
      </c>
      <c r="ANI67" s="326" t="str">
        <f>IF($AMM67&lt;=$J$7,INDEX(达成度!$W$21:$W$170,$AMM67+$H$7+$I$7,1),"")</f>
        <v/>
      </c>
      <c r="ANK67" s="215"/>
      <c r="ANL67" s="216" t="str">
        <f t="shared" si="112"/>
        <v/>
      </c>
      <c r="ANM67" s="325" t="str">
        <f>IF($AMM67&lt;=$K$7,INDEX(达成度!$G$21:$G$170,$AMM67+$H$7+$I$7+$J$7,1),"")</f>
        <v/>
      </c>
      <c r="ANN67" s="325" t="str">
        <f>IF($AMM67&lt;=$K$7,INDEX(达成度!$K$21:$K$170,$AMM67+$H$7+$I$7+$J$7,1),"")</f>
        <v/>
      </c>
      <c r="ANO67" s="325" t="str">
        <f>IF($AMM67&lt;=$K$7,INDEX(达成度!$O$21:$O$170,$AMM67+$H$7+$I$7+$J$7,1),"")</f>
        <v/>
      </c>
      <c r="ANP67" s="325" t="str">
        <f>IF($AMM67&lt;=$K$7,INDEX(达成度!$S$21:$S$170,$AMM67+$H$7+$I$7+$J$7,1),"")</f>
        <v/>
      </c>
      <c r="ANQ67" s="326" t="str">
        <f>IF($AMM67&lt;=$K$7,INDEX(达成度!$W$21:$W$170,$AMM67+$H$7+$I$7+$J$7,1),"")</f>
        <v/>
      </c>
    </row>
    <row r="68" ht="18" customHeight="1" spans="1:1024 1025:1057">
      <c r="A68" s="215" t="str">
        <f>初始录入!A73</f>
        <v/>
      </c>
      <c r="B68" s="216" t="str">
        <f>IF(初始录入!B73&lt;&gt;"",初始录入!B73,"")</f>
        <v/>
      </c>
      <c r="C68" s="216" t="str">
        <f>IF(初始录入!C73&lt;&gt;"",初始录入!C73,"")</f>
        <v/>
      </c>
      <c r="D68" s="216" t="str">
        <f>IF(初始录入!D73&lt;&gt;"",初始录入!D73,"")</f>
        <v/>
      </c>
      <c r="E68" s="218" t="str">
        <f>IF(初始录入!E73&lt;&gt;"",初始录入!E73,"")</f>
        <v/>
      </c>
      <c r="G68" s="330"/>
      <c r="H68" s="295">
        <f>IF(初始录入!E73=H$6,1,0)</f>
        <v>0</v>
      </c>
      <c r="I68" s="295">
        <f>IF(初始录入!E73=I$6,1,0)</f>
        <v>0</v>
      </c>
      <c r="J68" s="295">
        <f>IF(初始录入!E73=J$6,1,0)</f>
        <v>0</v>
      </c>
      <c r="K68" s="321">
        <f>IF(初始录入!E73=K$6,1,0)</f>
        <v>0</v>
      </c>
      <c r="L68" s="28"/>
      <c r="M68" s="377" t="s">
        <v>220</v>
      </c>
      <c r="N68" s="378"/>
      <c r="O68" s="378"/>
      <c r="P68" s="378"/>
      <c r="Q68" s="378"/>
      <c r="R68" s="378"/>
      <c r="S68" s="378"/>
      <c r="T68" s="378"/>
      <c r="U68" s="378"/>
      <c r="V68" s="378"/>
      <c r="W68" s="379"/>
      <c r="X68" s="28"/>
      <c r="Y68" s="294">
        <v>100</v>
      </c>
      <c r="Z68" s="295">
        <f>成绩录入!$F$7</f>
        <v>0</v>
      </c>
      <c r="AA68" s="295">
        <f>成绩录入!F71</f>
        <v>0</v>
      </c>
      <c r="AB68" s="296">
        <f>IF(初始录入!$M$7&lt;&gt;"",IF(成绩录入!$F$7&lt;&gt;"",IF(初始录入!$P$7="次数",AA68/Z68*Y68,成绩录入!F71),0),0)</f>
        <v>0</v>
      </c>
      <c r="AC68" s="297">
        <f t="shared" si="161"/>
        <v>0</v>
      </c>
      <c r="AD68" s="297">
        <f t="shared" si="162"/>
        <v>0</v>
      </c>
      <c r="AE68" s="297">
        <f t="shared" si="163"/>
        <v>0</v>
      </c>
      <c r="AF68" s="297">
        <f t="shared" si="164"/>
        <v>0</v>
      </c>
      <c r="AG68" s="297">
        <f t="shared" si="165"/>
        <v>0</v>
      </c>
      <c r="AH68" s="298">
        <f t="shared" si="37"/>
        <v>0</v>
      </c>
      <c r="AI68" s="28"/>
      <c r="AJ68" s="260">
        <f>成绩录入!I71</f>
        <v>0</v>
      </c>
      <c r="AK68" s="248">
        <f>成绩录入!J71</f>
        <v>0</v>
      </c>
      <c r="AL68" s="248">
        <f>成绩录入!K71</f>
        <v>0</v>
      </c>
      <c r="AM68" s="248">
        <f>成绩录入!L71</f>
        <v>0</v>
      </c>
      <c r="AN68" s="248">
        <f>成绩录入!M71</f>
        <v>0</v>
      </c>
      <c r="AO68" s="298">
        <f t="shared" si="38"/>
        <v>0</v>
      </c>
      <c r="AP68" s="299"/>
      <c r="AQ68" s="260">
        <f>成绩录入!I71</f>
        <v>0</v>
      </c>
      <c r="AR68" s="248">
        <f>成绩录入!J71</f>
        <v>0</v>
      </c>
      <c r="AS68" s="248">
        <f>成绩录入!K71</f>
        <v>0</v>
      </c>
      <c r="AT68" s="248">
        <f>成绩录入!L71</f>
        <v>0</v>
      </c>
      <c r="AU68" s="248">
        <f>成绩录入!M71</f>
        <v>0</v>
      </c>
      <c r="AV68" s="298">
        <f t="shared" si="39"/>
        <v>0</v>
      </c>
      <c r="AW68" s="299"/>
      <c r="AX68" s="260">
        <f>成绩录入!I71</f>
        <v>0</v>
      </c>
      <c r="AY68" s="248">
        <f>成绩录入!J71</f>
        <v>0</v>
      </c>
      <c r="AZ68" s="248">
        <f>成绩录入!K71</f>
        <v>0</v>
      </c>
      <c r="BA68" s="248">
        <f>成绩录入!L71</f>
        <v>0</v>
      </c>
      <c r="BB68" s="248">
        <f>成绩录入!M71</f>
        <v>0</v>
      </c>
      <c r="BC68" s="298">
        <f t="shared" si="40"/>
        <v>0</v>
      </c>
      <c r="BD68" s="299"/>
      <c r="BE68" s="260">
        <f>成绩录入!I71</f>
        <v>0</v>
      </c>
      <c r="BF68" s="248">
        <f>成绩录入!J71</f>
        <v>0</v>
      </c>
      <c r="BG68" s="248">
        <f>成绩录入!K71</f>
        <v>0</v>
      </c>
      <c r="BH68" s="248">
        <f>成绩录入!L71</f>
        <v>0</v>
      </c>
      <c r="BI68" s="248">
        <f>成绩录入!M71</f>
        <v>0</v>
      </c>
      <c r="BJ68" s="298">
        <f t="shared" si="41"/>
        <v>0</v>
      </c>
      <c r="BK68" s="299"/>
      <c r="BL68" s="260">
        <f>成绩录入!I71</f>
        <v>0</v>
      </c>
      <c r="BM68" s="248">
        <f>成绩录入!J71</f>
        <v>0</v>
      </c>
      <c r="BN68" s="248">
        <f>成绩录入!K71</f>
        <v>0</v>
      </c>
      <c r="BO68" s="248">
        <f>成绩录入!L71</f>
        <v>0</v>
      </c>
      <c r="BP68" s="248">
        <f>成绩录入!M71</f>
        <v>0</v>
      </c>
      <c r="BQ68" s="298">
        <f t="shared" si="42"/>
        <v>0</v>
      </c>
      <c r="BR68" s="300"/>
      <c r="BS68" s="260">
        <f>成绩录入!P71</f>
        <v>0</v>
      </c>
      <c r="BT68" s="248">
        <f>成绩录入!Q71</f>
        <v>0</v>
      </c>
      <c r="BU68" s="248">
        <f>成绩录入!R71</f>
        <v>0</v>
      </c>
      <c r="BV68" s="248">
        <f>成绩录入!S71</f>
        <v>0</v>
      </c>
      <c r="BW68" s="248">
        <f>成绩录入!T71</f>
        <v>0</v>
      </c>
      <c r="BX68" s="248">
        <f>成绩录入!U71</f>
        <v>0</v>
      </c>
      <c r="BY68" s="248">
        <f>成绩录入!V71</f>
        <v>0</v>
      </c>
      <c r="BZ68" s="248">
        <f>成绩录入!W71</f>
        <v>0</v>
      </c>
      <c r="CA68" s="248">
        <f>成绩录入!X71</f>
        <v>0</v>
      </c>
      <c r="CB68" s="248">
        <f>成绩录入!Y71</f>
        <v>0</v>
      </c>
      <c r="CC68" s="298">
        <f t="shared" si="43"/>
        <v>0</v>
      </c>
      <c r="CD68" s="299"/>
      <c r="CE68" s="260">
        <f>成绩录入!P71</f>
        <v>0</v>
      </c>
      <c r="CF68" s="248">
        <f>成绩录入!Q71</f>
        <v>0</v>
      </c>
      <c r="CG68" s="248">
        <f>成绩录入!R71</f>
        <v>0</v>
      </c>
      <c r="CH68" s="248">
        <f>成绩录入!S71</f>
        <v>0</v>
      </c>
      <c r="CI68" s="248">
        <f>成绩录入!T71</f>
        <v>0</v>
      </c>
      <c r="CJ68" s="248">
        <f>成绩录入!U71</f>
        <v>0</v>
      </c>
      <c r="CK68" s="248">
        <f>成绩录入!V71</f>
        <v>0</v>
      </c>
      <c r="CL68" s="248">
        <f>成绩录入!W71</f>
        <v>0</v>
      </c>
      <c r="CM68" s="248">
        <f>成绩录入!X71</f>
        <v>0</v>
      </c>
      <c r="CN68" s="248">
        <f>成绩录入!Y71</f>
        <v>0</v>
      </c>
      <c r="CO68" s="298">
        <f t="shared" si="44"/>
        <v>0</v>
      </c>
      <c r="CP68" s="299"/>
      <c r="CQ68" s="260">
        <f>成绩录入!P71</f>
        <v>0</v>
      </c>
      <c r="CR68" s="248">
        <f>成绩录入!Q71</f>
        <v>0</v>
      </c>
      <c r="CS68" s="248">
        <f>成绩录入!R71</f>
        <v>0</v>
      </c>
      <c r="CT68" s="248">
        <f>成绩录入!S71</f>
        <v>0</v>
      </c>
      <c r="CU68" s="248">
        <f>成绩录入!T71</f>
        <v>0</v>
      </c>
      <c r="CV68" s="248">
        <f>成绩录入!U71</f>
        <v>0</v>
      </c>
      <c r="CW68" s="248">
        <f>成绩录入!V71</f>
        <v>0</v>
      </c>
      <c r="CX68" s="248">
        <f>成绩录入!W71</f>
        <v>0</v>
      </c>
      <c r="CY68" s="248">
        <f>成绩录入!X71</f>
        <v>0</v>
      </c>
      <c r="CZ68" s="248">
        <f>成绩录入!Y71</f>
        <v>0</v>
      </c>
      <c r="DA68" s="298">
        <f t="shared" si="45"/>
        <v>0</v>
      </c>
      <c r="DB68" s="299"/>
      <c r="DC68" s="260">
        <f>成绩录入!P71</f>
        <v>0</v>
      </c>
      <c r="DD68" s="248">
        <f>成绩录入!Q71</f>
        <v>0</v>
      </c>
      <c r="DE68" s="248">
        <f>成绩录入!R71</f>
        <v>0</v>
      </c>
      <c r="DF68" s="248">
        <f>成绩录入!S71</f>
        <v>0</v>
      </c>
      <c r="DG68" s="248">
        <f>成绩录入!T71</f>
        <v>0</v>
      </c>
      <c r="DH68" s="248">
        <f>成绩录入!U71</f>
        <v>0</v>
      </c>
      <c r="DI68" s="248">
        <f>成绩录入!V71</f>
        <v>0</v>
      </c>
      <c r="DJ68" s="248">
        <f>成绩录入!W71</f>
        <v>0</v>
      </c>
      <c r="DK68" s="248">
        <f>成绩录入!X71</f>
        <v>0</v>
      </c>
      <c r="DL68" s="248">
        <f>成绩录入!Y71</f>
        <v>0</v>
      </c>
      <c r="DM68" s="298">
        <f t="shared" si="46"/>
        <v>0</v>
      </c>
      <c r="DN68" s="299"/>
      <c r="DO68" s="260">
        <f>成绩录入!P71</f>
        <v>0</v>
      </c>
      <c r="DP68" s="248">
        <f>成绩录入!Q71</f>
        <v>0</v>
      </c>
      <c r="DQ68" s="248">
        <f>成绩录入!R71</f>
        <v>0</v>
      </c>
      <c r="DR68" s="248">
        <f>成绩录入!S71</f>
        <v>0</v>
      </c>
      <c r="DS68" s="248">
        <f>成绩录入!T71</f>
        <v>0</v>
      </c>
      <c r="DT68" s="248">
        <f>成绩录入!U71</f>
        <v>0</v>
      </c>
      <c r="DU68" s="248">
        <f>成绩录入!V71</f>
        <v>0</v>
      </c>
      <c r="DV68" s="248">
        <f>成绩录入!W71</f>
        <v>0</v>
      </c>
      <c r="DW68" s="248">
        <f>成绩录入!X71</f>
        <v>0</v>
      </c>
      <c r="DX68" s="248">
        <f>成绩录入!Y71</f>
        <v>0</v>
      </c>
      <c r="DY68" s="298">
        <f t="shared" si="47"/>
        <v>0</v>
      </c>
      <c r="DZ68" s="299"/>
      <c r="EA68" s="301" t="e">
        <f t="shared" si="48"/>
        <v>#DIV/0!</v>
      </c>
      <c r="EB68" s="297" t="e">
        <f t="shared" si="49"/>
        <v>#DIV/0!</v>
      </c>
      <c r="EC68" s="297" t="e">
        <f t="shared" si="50"/>
        <v>#DIV/0!</v>
      </c>
      <c r="ED68" s="297" t="e">
        <f t="shared" si="51"/>
        <v>#DIV/0!</v>
      </c>
      <c r="EE68" s="297" t="e">
        <f t="shared" si="52"/>
        <v>#DIV/0!</v>
      </c>
      <c r="EF68" s="302" t="e">
        <f t="shared" si="53"/>
        <v>#DIV/0!</v>
      </c>
      <c r="EG68" s="303"/>
      <c r="EH68" s="304">
        <f t="shared" si="54"/>
        <v>0</v>
      </c>
      <c r="EI68" s="296">
        <f>成绩录入!I71</f>
        <v>0</v>
      </c>
      <c r="EJ68" s="296">
        <f>成绩录入!J71</f>
        <v>0</v>
      </c>
      <c r="EK68" s="296">
        <f>成绩录入!K71</f>
        <v>0</v>
      </c>
      <c r="EL68" s="296">
        <f>成绩录入!L71</f>
        <v>0</v>
      </c>
      <c r="EM68" s="296">
        <f>成绩录入!M71</f>
        <v>0</v>
      </c>
      <c r="EN68" s="296">
        <f>成绩录入!P71</f>
        <v>0</v>
      </c>
      <c r="EO68" s="296">
        <f>成绩录入!Q71</f>
        <v>0</v>
      </c>
      <c r="EP68" s="296">
        <f>成绩录入!R71</f>
        <v>0</v>
      </c>
      <c r="EQ68" s="296">
        <f>成绩录入!S71</f>
        <v>0</v>
      </c>
      <c r="ER68" s="296">
        <f>成绩录入!T71</f>
        <v>0</v>
      </c>
      <c r="ES68" s="296">
        <f>成绩录入!U71</f>
        <v>0</v>
      </c>
      <c r="ET68" s="296">
        <f>成绩录入!V71</f>
        <v>0</v>
      </c>
      <c r="EU68" s="296">
        <f>成绩录入!W71</f>
        <v>0</v>
      </c>
      <c r="EV68" s="296">
        <f>成绩录入!X71</f>
        <v>0</v>
      </c>
      <c r="EW68" s="302">
        <f>成绩录入!Y71</f>
        <v>0</v>
      </c>
      <c r="EX68" s="303"/>
      <c r="EY68" s="304" t="str">
        <f t="shared" si="170"/>
        <v/>
      </c>
      <c r="EZ68" s="296" t="str">
        <f t="shared" si="170"/>
        <v/>
      </c>
      <c r="FA68" s="296" t="str">
        <f t="shared" si="170"/>
        <v/>
      </c>
      <c r="FB68" s="296" t="str">
        <f t="shared" si="170"/>
        <v/>
      </c>
      <c r="FC68" s="302">
        <f>成绩录入!AB71</f>
        <v>0</v>
      </c>
      <c r="FD68" s="303"/>
      <c r="FE68" s="304" t="str">
        <f t="shared" si="56"/>
        <v>√</v>
      </c>
      <c r="FF68" s="296" t="str">
        <f t="shared" si="57"/>
        <v>√</v>
      </c>
      <c r="FG68" s="296" t="str">
        <f t="shared" si="58"/>
        <v>√</v>
      </c>
      <c r="FH68" s="296" t="str">
        <f t="shared" si="59"/>
        <v>√</v>
      </c>
      <c r="FI68" s="302" t="str">
        <f t="shared" si="60"/>
        <v>√</v>
      </c>
      <c r="FJ68" s="299"/>
      <c r="FK68" s="260">
        <f>成绩录入!AB71</f>
        <v>0</v>
      </c>
      <c r="FL68" s="248">
        <f>成绩录入!AC71</f>
        <v>0</v>
      </c>
      <c r="FM68" s="248">
        <f>成绩录入!AD71</f>
        <v>0</v>
      </c>
      <c r="FN68" s="248">
        <f>成绩录入!AE71</f>
        <v>0</v>
      </c>
      <c r="FO68" s="248">
        <f>成绩录入!AF71</f>
        <v>0</v>
      </c>
      <c r="FP68" s="248">
        <f>成绩录入!AG71</f>
        <v>0</v>
      </c>
      <c r="FQ68" s="298">
        <f t="shared" si="61"/>
        <v>0</v>
      </c>
      <c r="FR68" s="299"/>
      <c r="FS68" s="260">
        <f>成绩录入!AB71</f>
        <v>0</v>
      </c>
      <c r="FT68" s="248">
        <f>成绩录入!AC71</f>
        <v>0</v>
      </c>
      <c r="FU68" s="248">
        <f>成绩录入!AD71</f>
        <v>0</v>
      </c>
      <c r="FV68" s="248">
        <f>成绩录入!AE71</f>
        <v>0</v>
      </c>
      <c r="FW68" s="248">
        <f>成绩录入!AF71</f>
        <v>0</v>
      </c>
      <c r="FX68" s="333">
        <f>成绩录入!AG71</f>
        <v>0</v>
      </c>
      <c r="FY68" s="298">
        <f t="shared" si="62"/>
        <v>0</v>
      </c>
      <c r="FZ68" s="299"/>
      <c r="GA68" s="260">
        <f>成绩录入!AB71</f>
        <v>0</v>
      </c>
      <c r="GB68" s="248">
        <f>成绩录入!AC71</f>
        <v>0</v>
      </c>
      <c r="GC68" s="248">
        <f>成绩录入!AD71</f>
        <v>0</v>
      </c>
      <c r="GD68" s="248">
        <f>成绩录入!AE71</f>
        <v>0</v>
      </c>
      <c r="GE68" s="248">
        <f>成绩录入!AF71</f>
        <v>0</v>
      </c>
      <c r="GF68" s="248">
        <f>成绩录入!AG71</f>
        <v>0</v>
      </c>
      <c r="GG68" s="298">
        <f t="shared" si="63"/>
        <v>0</v>
      </c>
      <c r="GH68" s="299"/>
      <c r="GI68" s="260">
        <f>成绩录入!AB71</f>
        <v>0</v>
      </c>
      <c r="GJ68" s="248">
        <f>成绩录入!AC71</f>
        <v>0</v>
      </c>
      <c r="GK68" s="248">
        <f>成绩录入!AD71</f>
        <v>0</v>
      </c>
      <c r="GL68" s="248">
        <f>成绩录入!AE71</f>
        <v>0</v>
      </c>
      <c r="GM68" s="248">
        <f>成绩录入!AF71</f>
        <v>0</v>
      </c>
      <c r="GN68" s="248">
        <f>成绩录入!AG71</f>
        <v>0</v>
      </c>
      <c r="GO68" s="298">
        <f t="shared" si="64"/>
        <v>0</v>
      </c>
      <c r="GP68" s="299"/>
      <c r="GQ68" s="260">
        <f>成绩录入!AB71</f>
        <v>0</v>
      </c>
      <c r="GR68" s="248">
        <f>成绩录入!AC71</f>
        <v>0</v>
      </c>
      <c r="GS68" s="248">
        <f>成绩录入!AD71</f>
        <v>0</v>
      </c>
      <c r="GT68" s="248">
        <f>成绩录入!AE71</f>
        <v>0</v>
      </c>
      <c r="GU68" s="248">
        <f>成绩录入!AF71</f>
        <v>0</v>
      </c>
      <c r="GV68" s="248">
        <f>成绩录入!AG71</f>
        <v>0</v>
      </c>
      <c r="GW68" s="298">
        <f t="shared" si="65"/>
        <v>0</v>
      </c>
      <c r="GX68" s="299"/>
      <c r="GY68" s="247">
        <f>成绩录入!AJ71</f>
        <v>0</v>
      </c>
      <c r="GZ68" s="248">
        <f>成绩录入!AK71</f>
        <v>0</v>
      </c>
      <c r="HA68" s="248">
        <f>成绩录入!AL71</f>
        <v>0</v>
      </c>
      <c r="HB68" s="248">
        <f>成绩录入!AM71</f>
        <v>0</v>
      </c>
      <c r="HC68" s="248">
        <f>成绩录入!AN71</f>
        <v>0</v>
      </c>
      <c r="HD68" s="248">
        <f>成绩录入!AO71</f>
        <v>0</v>
      </c>
      <c r="HE68" s="310">
        <f t="shared" si="171"/>
        <v>0</v>
      </c>
      <c r="HF68" s="299"/>
      <c r="HG68" s="247">
        <f>成绩录入!AJ71</f>
        <v>0</v>
      </c>
      <c r="HH68" s="248">
        <f>成绩录入!AK71</f>
        <v>0</v>
      </c>
      <c r="HI68" s="248">
        <f>成绩录入!AL71</f>
        <v>0</v>
      </c>
      <c r="HJ68" s="248">
        <f>成绩录入!AM71</f>
        <v>0</v>
      </c>
      <c r="HK68" s="248">
        <f>成绩录入!AN71</f>
        <v>0</v>
      </c>
      <c r="HL68" s="248">
        <f>成绩录入!AO71</f>
        <v>0</v>
      </c>
      <c r="HM68" s="310">
        <f t="shared" si="172"/>
        <v>0</v>
      </c>
      <c r="HN68" s="299"/>
      <c r="HO68" s="247">
        <f>成绩录入!AJ71</f>
        <v>0</v>
      </c>
      <c r="HP68" s="248">
        <f>成绩录入!AK71</f>
        <v>0</v>
      </c>
      <c r="HQ68" s="248">
        <f>成绩录入!AL71</f>
        <v>0</v>
      </c>
      <c r="HR68" s="248">
        <f>成绩录入!AM71</f>
        <v>0</v>
      </c>
      <c r="HS68" s="248">
        <f>成绩录入!AN71</f>
        <v>0</v>
      </c>
      <c r="HT68" s="248">
        <f>成绩录入!AO71</f>
        <v>0</v>
      </c>
      <c r="HU68" s="310">
        <f t="shared" si="173"/>
        <v>0</v>
      </c>
      <c r="HV68" s="299"/>
      <c r="HW68" s="247">
        <f>成绩录入!AJ71</f>
        <v>0</v>
      </c>
      <c r="HX68" s="248">
        <f>成绩录入!AK71</f>
        <v>0</v>
      </c>
      <c r="HY68" s="248">
        <f>成绩录入!AL71</f>
        <v>0</v>
      </c>
      <c r="HZ68" s="248">
        <f>成绩录入!AM71</f>
        <v>0</v>
      </c>
      <c r="IA68" s="248">
        <f>成绩录入!AN71</f>
        <v>0</v>
      </c>
      <c r="IB68" s="248">
        <f>成绩录入!AO71</f>
        <v>0</v>
      </c>
      <c r="IC68" s="310">
        <f t="shared" si="174"/>
        <v>0</v>
      </c>
      <c r="ID68" s="299"/>
      <c r="IE68" s="247">
        <f>成绩录入!AJ71</f>
        <v>0</v>
      </c>
      <c r="IF68" s="248">
        <f>成绩录入!AK71</f>
        <v>0</v>
      </c>
      <c r="IG68" s="248">
        <f>成绩录入!AL71</f>
        <v>0</v>
      </c>
      <c r="IH68" s="248">
        <f>成绩录入!AM71</f>
        <v>0</v>
      </c>
      <c r="II68" s="248">
        <f>成绩录入!AN71</f>
        <v>0</v>
      </c>
      <c r="IJ68" s="248">
        <f>成绩录入!AO71</f>
        <v>0</v>
      </c>
      <c r="IK68" s="310">
        <f t="shared" si="175"/>
        <v>0</v>
      </c>
      <c r="IL68" s="299"/>
      <c r="IM68" s="313" t="e">
        <f t="shared" si="71"/>
        <v>#DIV/0!</v>
      </c>
      <c r="IN68" s="314" t="e">
        <f t="shared" si="72"/>
        <v>#DIV/0!</v>
      </c>
      <c r="IO68" s="314" t="e">
        <f t="shared" si="73"/>
        <v>#DIV/0!</v>
      </c>
      <c r="IP68" s="314" t="e">
        <f t="shared" si="74"/>
        <v>#DIV/0!</v>
      </c>
      <c r="IQ68" s="314" t="e">
        <f t="shared" si="75"/>
        <v>#DIV/0!</v>
      </c>
      <c r="IR68" s="315" t="e">
        <f t="shared" si="76"/>
        <v>#DIV/0!</v>
      </c>
      <c r="IS68" s="316"/>
      <c r="IT68" s="214">
        <f>成绩录入!AR71</f>
        <v>0</v>
      </c>
      <c r="IU68" s="216">
        <f>成绩录入!AS71</f>
        <v>0</v>
      </c>
      <c r="IV68" s="216">
        <f>成绩录入!AT71</f>
        <v>0</v>
      </c>
      <c r="IW68" s="216">
        <f>成绩录入!AU71</f>
        <v>0</v>
      </c>
      <c r="IX68" s="216">
        <f>成绩录入!AV71</f>
        <v>0</v>
      </c>
      <c r="IY68" s="216">
        <f>成绩录入!AW71</f>
        <v>0</v>
      </c>
      <c r="IZ68" s="298">
        <f t="shared" si="77"/>
        <v>0</v>
      </c>
      <c r="JA68" s="299"/>
      <c r="JB68" s="317">
        <f>成绩录入!AR71</f>
        <v>0</v>
      </c>
      <c r="JC68" s="216">
        <f>成绩录入!AS71</f>
        <v>0</v>
      </c>
      <c r="JD68" s="216">
        <f>成绩录入!AT71</f>
        <v>0</v>
      </c>
      <c r="JE68" s="216">
        <f>成绩录入!AU71</f>
        <v>0</v>
      </c>
      <c r="JF68" s="216">
        <f>成绩录入!AV71</f>
        <v>0</v>
      </c>
      <c r="JG68" s="216">
        <f>成绩录入!AW71</f>
        <v>0</v>
      </c>
      <c r="JH68" s="298">
        <f t="shared" si="78"/>
        <v>0</v>
      </c>
      <c r="JI68" s="299"/>
      <c r="JJ68" s="248">
        <f>成绩录入!AR71</f>
        <v>0</v>
      </c>
      <c r="JK68" s="248">
        <f>成绩录入!AS71</f>
        <v>0</v>
      </c>
      <c r="JL68" s="248">
        <f>成绩录入!AT71</f>
        <v>0</v>
      </c>
      <c r="JM68" s="248">
        <f>成绩录入!AU71</f>
        <v>0</v>
      </c>
      <c r="JN68" s="248">
        <f>成绩录入!AV71</f>
        <v>0</v>
      </c>
      <c r="JO68" s="248">
        <f>成绩录入!AW71</f>
        <v>0</v>
      </c>
      <c r="JP68" s="298">
        <f t="shared" si="79"/>
        <v>0</v>
      </c>
      <c r="JQ68" s="299"/>
      <c r="JR68" s="308">
        <f>成绩录入!AR71</f>
        <v>0</v>
      </c>
      <c r="JS68" s="248">
        <f>成绩录入!AS71</f>
        <v>0</v>
      </c>
      <c r="JT68" s="248">
        <f>成绩录入!AT71</f>
        <v>0</v>
      </c>
      <c r="JU68" s="248">
        <f>成绩录入!AU71</f>
        <v>0</v>
      </c>
      <c r="JV68" s="248">
        <f>成绩录入!AV71</f>
        <v>0</v>
      </c>
      <c r="JW68" s="248">
        <f>成绩录入!AW71</f>
        <v>0</v>
      </c>
      <c r="JX68" s="298">
        <f t="shared" si="80"/>
        <v>0</v>
      </c>
      <c r="JY68" s="299"/>
      <c r="JZ68" s="308">
        <f>成绩录入!AR71</f>
        <v>0</v>
      </c>
      <c r="KA68" s="248">
        <f>成绩录入!AS71</f>
        <v>0</v>
      </c>
      <c r="KB68" s="248">
        <f>成绩录入!AT71</f>
        <v>0</v>
      </c>
      <c r="KC68" s="248">
        <f>成绩录入!AU71</f>
        <v>0</v>
      </c>
      <c r="KD68" s="248">
        <f>成绩录入!AV71</f>
        <v>0</v>
      </c>
      <c r="KE68" s="248">
        <f>成绩录入!AW71</f>
        <v>0</v>
      </c>
      <c r="KF68" s="298">
        <f t="shared" si="81"/>
        <v>0</v>
      </c>
      <c r="KG68" s="299"/>
      <c r="KH68" s="313">
        <f t="shared" si="166"/>
        <v>0</v>
      </c>
      <c r="KI68" s="314">
        <f t="shared" si="82"/>
        <v>0</v>
      </c>
      <c r="KJ68" s="314">
        <f t="shared" si="83"/>
        <v>0</v>
      </c>
      <c r="KK68" s="314">
        <f t="shared" si="84"/>
        <v>0</v>
      </c>
      <c r="KL68" s="314">
        <f t="shared" si="85"/>
        <v>0</v>
      </c>
      <c r="KM68" s="315">
        <f t="shared" si="86"/>
        <v>0</v>
      </c>
      <c r="KN68" s="90"/>
      <c r="KO68" s="294">
        <f>IF(总评!G66&lt;60,1,0)</f>
        <v>0</v>
      </c>
      <c r="KP68" s="295">
        <f t="shared" si="167"/>
        <v>0</v>
      </c>
      <c r="KQ68" s="295">
        <f t="shared" si="168"/>
        <v>0</v>
      </c>
      <c r="KR68" s="321">
        <f t="shared" si="169"/>
        <v>0</v>
      </c>
      <c r="KS68" s="321">
        <f t="shared" si="87"/>
        <v>0</v>
      </c>
      <c r="KT68" s="27"/>
      <c r="KU68" s="27"/>
      <c r="KV68" s="27"/>
      <c r="KW68" s="27"/>
      <c r="KX68" s="27"/>
      <c r="KY68" s="27"/>
      <c r="KZ68" s="27"/>
      <c r="LA68" s="27"/>
      <c r="LB68" s="27"/>
      <c r="LC68" s="27"/>
      <c r="OT68" s="247">
        <f>IF(OT$6=$OS$5,成绩录入!BC71,0)</f>
        <v>0</v>
      </c>
      <c r="OU68" s="248">
        <f>IF(OU$6=$OS$5,成绩录入!BD71,0)</f>
        <v>0</v>
      </c>
      <c r="OV68" s="248">
        <f>IF(OV$6=$OS$5,成绩录入!BE71,0)</f>
        <v>0</v>
      </c>
      <c r="OW68" s="248">
        <f>IF(OW$6=$OS$5,成绩录入!BF71,0)</f>
        <v>0</v>
      </c>
      <c r="OX68" s="248">
        <f>IF(OX$6=$OS$5,成绩录入!BG71,0)</f>
        <v>0</v>
      </c>
      <c r="OY68" s="248">
        <f>IF(OY$6=$OS$5,成绩录入!BH71,0)</f>
        <v>0</v>
      </c>
      <c r="OZ68" s="248">
        <f>IF(OZ$6=$OS$5,成绩录入!BI71,0)</f>
        <v>0</v>
      </c>
      <c r="PA68" s="248">
        <f>IF(PA$6=$OS$5,成绩录入!BJ71,0)</f>
        <v>0</v>
      </c>
      <c r="PB68" s="248">
        <f>IF(PB$6=$OS$5,成绩录入!BK71,0)</f>
        <v>0</v>
      </c>
      <c r="PC68" s="248">
        <f>IF(PC$6=$OS$5,成绩录入!BL71,0)</f>
        <v>0</v>
      </c>
      <c r="PD68" s="248">
        <f>IF(PD$6=$OS$5,成绩录入!BM71,0)</f>
        <v>0</v>
      </c>
      <c r="PE68" s="248">
        <f>IF(PE$6=$OS$5,成绩录入!BN71,0)</f>
        <v>0</v>
      </c>
      <c r="PF68" s="248">
        <f>IF(PF$6=$OS$5,成绩录入!BO71,0)</f>
        <v>0</v>
      </c>
      <c r="PG68" s="248">
        <f>IF(PG$6=$OS$5,成绩录入!BP71,0)</f>
        <v>0</v>
      </c>
      <c r="PH68" s="248">
        <f>IF(PH$6=$OS$5,成绩录入!BQ71,0)</f>
        <v>0</v>
      </c>
      <c r="PI68" s="248">
        <f>IF(PI$6=$OS$5,成绩录入!BR71,0)</f>
        <v>0</v>
      </c>
      <c r="PJ68" s="248">
        <f>IF(PJ$6=$OS$5,成绩录入!BS71,0)</f>
        <v>0</v>
      </c>
      <c r="PK68" s="248">
        <f>IF(PK$6=$OS$5,成绩录入!BT71,0)</f>
        <v>0</v>
      </c>
      <c r="PL68" s="248">
        <f>IF(PL$6=$OS$5,成绩录入!BU71,0)</f>
        <v>0</v>
      </c>
      <c r="PM68" s="248">
        <f>IF(PM$6=$OS$5,成绩录入!BV71,0)</f>
        <v>0</v>
      </c>
      <c r="PN68" s="248">
        <f>IF(PN$6=$OS$5,成绩录入!BW71,0)</f>
        <v>0</v>
      </c>
      <c r="PO68" s="248">
        <f>IF(PO$6=$OS$5,成绩录入!BX71,0)</f>
        <v>0</v>
      </c>
      <c r="PP68" s="248">
        <f>IF(PP$6=$OS$5,成绩录入!BY71,0)</f>
        <v>0</v>
      </c>
      <c r="PQ68" s="248">
        <f>IF(PQ$6=$OS$5,成绩录入!BZ71,0)</f>
        <v>0</v>
      </c>
      <c r="PR68" s="248">
        <f>IF(PR$6=$OS$5,成绩录入!CA71,0)</f>
        <v>0</v>
      </c>
      <c r="PS68" s="248">
        <f>IF(PS$6=$OS$5,成绩录入!CB71,0)</f>
        <v>0</v>
      </c>
      <c r="PT68" s="248">
        <f>IF(PT$6=$OS$5,成绩录入!CC71,0)</f>
        <v>0</v>
      </c>
      <c r="PU68" s="248">
        <f>IF(PU$6=$OS$5,成绩录入!CD71,0)</f>
        <v>0</v>
      </c>
      <c r="PV68" s="248">
        <f>IF(PV$6=$OS$5,成绩录入!CE71,0)</f>
        <v>0</v>
      </c>
      <c r="PW68" s="248">
        <f>IF(PW$6=$OS$5,成绩录入!CF71,0)</f>
        <v>0</v>
      </c>
      <c r="PX68" s="248">
        <f>IF(PX$6=$OS$5,成绩录入!CG71,0)</f>
        <v>0</v>
      </c>
      <c r="PY68" s="248">
        <f>IF(PY$6=$OS$5,成绩录入!CH71,0)</f>
        <v>0</v>
      </c>
      <c r="PZ68" s="248">
        <f>IF(PZ$6=$OS$5,成绩录入!CI71,0)</f>
        <v>0</v>
      </c>
      <c r="QA68" s="248">
        <f>IF(QA$6=$OS$5,成绩录入!CJ71,0)</f>
        <v>0</v>
      </c>
      <c r="QB68" s="248">
        <f>IF(QB$6=$OS$5,成绩录入!CK71,0)</f>
        <v>0</v>
      </c>
      <c r="QC68" s="248">
        <f>IF(QC$6=$OS$5,成绩录入!CL71,0)</f>
        <v>0</v>
      </c>
      <c r="QD68" s="248">
        <f>IF(QD$6=$OS$5,成绩录入!CM71,0)</f>
        <v>0</v>
      </c>
      <c r="QE68" s="248">
        <f>IF(QE$6=$OS$5,成绩录入!CN71,0)</f>
        <v>0</v>
      </c>
      <c r="QF68" s="248">
        <f>IF(QF$6=$OS$5,成绩录入!CO71,0)</f>
        <v>0</v>
      </c>
      <c r="QG68" s="248">
        <f>IF(QG$6=$OS$5,成绩录入!CP71,0)</f>
        <v>0</v>
      </c>
      <c r="QH68" s="248">
        <f>IF(QH$6=$OS$5,成绩录入!CQ71,0)</f>
        <v>0</v>
      </c>
      <c r="QI68" s="248">
        <f>IF(QI$6=$OS$5,成绩录入!CR71,0)</f>
        <v>0</v>
      </c>
      <c r="QJ68" s="248">
        <f>IF(QJ$6=$OS$5,成绩录入!CS71,0)</f>
        <v>0</v>
      </c>
      <c r="QK68" s="248">
        <f>IF(QK$6=$OS$5,成绩录入!CT71,0)</f>
        <v>0</v>
      </c>
      <c r="QL68" s="248">
        <f>IF(QL$6=$OS$5,成绩录入!CU71,0)</f>
        <v>0</v>
      </c>
      <c r="QM68" s="248">
        <f>IF(QM$6=$OS$5,成绩录入!CV71,0)</f>
        <v>0</v>
      </c>
      <c r="QN68" s="248">
        <f>IF(QN$6=$OS$5,成绩录入!CW71,0)</f>
        <v>0</v>
      </c>
      <c r="QO68" s="248">
        <f>IF(QO$6=$OS$5,成绩录入!CX71,0)</f>
        <v>0</v>
      </c>
      <c r="QP68" s="248">
        <f>IF(QP$6=$OS$5,成绩录入!CY71,0)</f>
        <v>0</v>
      </c>
      <c r="QQ68" s="248">
        <f>IF(QQ$6=$OS$5,成绩录入!CZ71,0)</f>
        <v>0</v>
      </c>
      <c r="QR68" s="248">
        <f>IF(QR$6=$OS$5,成绩录入!DA71,0)</f>
        <v>0</v>
      </c>
      <c r="QS68" s="248">
        <f>IF(QS$6=$OS$5,成绩录入!DB71,0)</f>
        <v>0</v>
      </c>
      <c r="QT68" s="248">
        <f>IF(QT$6=$OS$5,成绩录入!DC71,0)</f>
        <v>0</v>
      </c>
      <c r="QU68" s="248">
        <f>IF(QU$6=$OS$5,成绩录入!DD71,0)</f>
        <v>0</v>
      </c>
      <c r="QV68" s="248">
        <f>IF(QV$6=$OS$5,成绩录入!DE71,0)</f>
        <v>0</v>
      </c>
      <c r="QW68" s="248">
        <f>IF(QW$6=$OS$5,成绩录入!DF71,0)</f>
        <v>0</v>
      </c>
      <c r="QX68" s="248">
        <f>IF(QX$6=$OS$5,成绩录入!DG71,0)</f>
        <v>0</v>
      </c>
      <c r="QY68" s="248">
        <f>IF(QY$6=$OS$5,成绩录入!DH71,0)</f>
        <v>0</v>
      </c>
      <c r="QZ68" s="248">
        <f>IF(QZ$6=$OS$5,成绩录入!DI71,0)</f>
        <v>0</v>
      </c>
      <c r="RA68" s="248">
        <f>IF(RA$6=$OS$5,成绩录入!DJ71,0)</f>
        <v>0</v>
      </c>
      <c r="RB68" s="248">
        <f>IF(RB$6=$OS$5,成绩录入!DK71,0)</f>
        <v>0</v>
      </c>
      <c r="RC68" s="248">
        <f>IF(RC$6=$OS$5,成绩录入!DL71,0)</f>
        <v>0</v>
      </c>
      <c r="RD68" s="248">
        <f>IF(RD$6=$OS$5,成绩录入!DM71,0)</f>
        <v>0</v>
      </c>
      <c r="RE68" s="248">
        <f>IF(RE$6=$OS$5,成绩录入!DN71,0)</f>
        <v>0</v>
      </c>
      <c r="RF68" s="248">
        <f>IF(RF$6=$OS$5,成绩录入!DO71,0)</f>
        <v>0</v>
      </c>
      <c r="RG68" s="248">
        <f>IF(RG$6=$OS$5,成绩录入!DP71,0)</f>
        <v>0</v>
      </c>
      <c r="RH68" s="248">
        <f>IF(RH$6=$OS$5,成绩录入!DQ71,0)</f>
        <v>0</v>
      </c>
      <c r="RI68" s="248">
        <f>IF(RI$6=$OS$5,成绩录入!DR71,0)</f>
        <v>0</v>
      </c>
      <c r="RJ68" s="248">
        <f>IF(RJ$6=$OS$5,成绩录入!DS71,0)</f>
        <v>0</v>
      </c>
      <c r="RK68" s="248">
        <f>IF(RK$6=$OS$5,成绩录入!DT71,0)</f>
        <v>0</v>
      </c>
      <c r="RL68" s="248">
        <f>IF(RL$6=$OS$5,成绩录入!DU71,0)</f>
        <v>0</v>
      </c>
      <c r="RM68" s="248">
        <f>IF(RM$6=$OS$5,成绩录入!DV71,0)</f>
        <v>0</v>
      </c>
      <c r="RN68" s="248">
        <f>IF(RN$6=$OS$5,成绩录入!DW71,0)</f>
        <v>0</v>
      </c>
      <c r="RO68" s="248">
        <f>IF(RO$6=$OS$5,成绩录入!DX71,0)</f>
        <v>0</v>
      </c>
      <c r="RP68" s="248">
        <f>IF(RP$6=$OS$5,成绩录入!DY71,0)</f>
        <v>0</v>
      </c>
      <c r="RQ68" s="248">
        <f>IF(RQ$6=$OS$5,成绩录入!DZ71,0)</f>
        <v>0</v>
      </c>
      <c r="RR68" s="248">
        <f>IF(RR$6=$OS$5,成绩录入!EA71,0)</f>
        <v>0</v>
      </c>
      <c r="RS68" s="248">
        <f>IF(RS$6=$OS$5,成绩录入!EB71,0)</f>
        <v>0</v>
      </c>
      <c r="RT68" s="248">
        <f>IF(RT$6=$OS$5,成绩录入!EC71,0)</f>
        <v>0</v>
      </c>
      <c r="RU68" s="248">
        <f>IF(RU$6=$OS$5,成绩录入!ED71,0)</f>
        <v>0</v>
      </c>
      <c r="RV68" s="248">
        <f>IF(RV$6=$OS$5,成绩录入!EE71,0)</f>
        <v>0</v>
      </c>
      <c r="RW68" s="248">
        <f>IF(RW$6=$OS$5,成绩录入!EF71,0)</f>
        <v>0</v>
      </c>
      <c r="RX68" s="248">
        <f>IF(RX$6=$OS$5,成绩录入!EG71,0)</f>
        <v>0</v>
      </c>
      <c r="RY68" s="248">
        <f>IF(RY$6=$OS$5,成绩录入!EH71,0)</f>
        <v>0</v>
      </c>
      <c r="RZ68" s="248">
        <f>IF(RZ$6=$OS$5,成绩录入!EI71,0)</f>
        <v>0</v>
      </c>
      <c r="SA68" s="248">
        <f>IF(SA$6=$OS$5,成绩录入!EJ71,0)</f>
        <v>0</v>
      </c>
      <c r="SB68" s="248">
        <f>IF(SB$6=$OS$5,成绩录入!EK71,0)</f>
        <v>0</v>
      </c>
      <c r="SC68" s="248">
        <f>IF(SC$6=$OS$5,成绩录入!EL71,0)</f>
        <v>0</v>
      </c>
      <c r="SD68" s="248">
        <f>IF(SD$6=$OS$5,成绩录入!EM71,0)</f>
        <v>0</v>
      </c>
      <c r="SE68" s="248">
        <f>IF(SE$6=$OS$5,成绩录入!EN71,0)</f>
        <v>0</v>
      </c>
      <c r="SF68" s="248">
        <f>IF(SF$6=$OS$5,成绩录入!EO71,0)</f>
        <v>0</v>
      </c>
      <c r="SG68" s="248">
        <f>IF(SG$6=$OS$5,成绩录入!EP71,0)</f>
        <v>0</v>
      </c>
      <c r="SH68" s="248">
        <f>IF(SH$6=$OS$5,成绩录入!EQ71,0)</f>
        <v>0</v>
      </c>
      <c r="SI68" s="248">
        <f>IF(SI$6=$OS$5,成绩录入!ER71,0)</f>
        <v>0</v>
      </c>
      <c r="SJ68" s="248">
        <f>IF(SJ$6=$OS$5,成绩录入!ES71,0)</f>
        <v>0</v>
      </c>
      <c r="SK68" s="248">
        <f>IF(SK$6=$OS$5,成绩录入!ET71,0)</f>
        <v>0</v>
      </c>
      <c r="SL68" s="248">
        <f>IF(SL$6=$OS$5,成绩录入!EU71,0)</f>
        <v>0</v>
      </c>
      <c r="SM68" s="248">
        <f>IF(SM$6=$OS$5,成绩录入!EV71,0)</f>
        <v>0</v>
      </c>
      <c r="SN68" s="248">
        <f>IF(SN$6=$OS$5,成绩录入!EW71,0)</f>
        <v>0</v>
      </c>
      <c r="SO68" s="248">
        <f>IF(SO$6=$OS$5,成绩录入!EX71,0)</f>
        <v>0</v>
      </c>
      <c r="SP68" s="218">
        <f t="shared" si="88"/>
        <v>0</v>
      </c>
      <c r="SQ68" s="166"/>
      <c r="SR68" s="166"/>
      <c r="SS68" s="247">
        <f>IF(SS$6=$SR$5,成绩录入!BC71,0)</f>
        <v>0</v>
      </c>
      <c r="ST68" s="248">
        <f>IF(ST$6=$SR$5,成绩录入!BD71,0)</f>
        <v>0</v>
      </c>
      <c r="SU68" s="248">
        <f>IF(SU$6=$SR$5,成绩录入!BE71,0)</f>
        <v>0</v>
      </c>
      <c r="SV68" s="248">
        <f>IF(SV$6=$SR$5,成绩录入!BF71,0)</f>
        <v>0</v>
      </c>
      <c r="SW68" s="248">
        <f>IF(SW$6=$SR$5,成绩录入!BG71,0)</f>
        <v>0</v>
      </c>
      <c r="SX68" s="248">
        <f>IF(SX$6=$SR$5,成绩录入!BH71,0)</f>
        <v>0</v>
      </c>
      <c r="SY68" s="248">
        <f>IF(SY$6=$SR$5,成绩录入!BI71,0)</f>
        <v>0</v>
      </c>
      <c r="SZ68" s="248">
        <f>IF(SZ$6=$SR$5,成绩录入!BJ71,0)</f>
        <v>0</v>
      </c>
      <c r="TA68" s="248">
        <f>IF(TA$6=$SR$5,成绩录入!BK71,0)</f>
        <v>0</v>
      </c>
      <c r="TB68" s="248">
        <f>IF(TB$6=$SR$5,成绩录入!BL71,0)</f>
        <v>0</v>
      </c>
      <c r="TC68" s="248">
        <f>IF(TC$6=$SR$5,成绩录入!BM71,0)</f>
        <v>0</v>
      </c>
      <c r="TD68" s="248">
        <f>IF(TD$6=$SR$5,成绩录入!BN71,0)</f>
        <v>0</v>
      </c>
      <c r="TE68" s="248">
        <f>IF(TE$6=$SR$5,成绩录入!BO71,0)</f>
        <v>0</v>
      </c>
      <c r="TF68" s="248">
        <f>IF(TF$6=$SR$5,成绩录入!BP71,0)</f>
        <v>0</v>
      </c>
      <c r="TG68" s="248">
        <f>IF(TG$6=$SR$5,成绩录入!BQ71,0)</f>
        <v>0</v>
      </c>
      <c r="TH68" s="248">
        <f>IF(TH$6=$SR$5,成绩录入!BR71,0)</f>
        <v>0</v>
      </c>
      <c r="TI68" s="248">
        <f>IF(TI$6=$SR$5,成绩录入!BS71,0)</f>
        <v>0</v>
      </c>
      <c r="TJ68" s="248">
        <f>IF(TJ$6=$SR$5,成绩录入!BT71,0)</f>
        <v>0</v>
      </c>
      <c r="TK68" s="248">
        <f>IF(TK$6=$SR$5,成绩录入!BU71,0)</f>
        <v>0</v>
      </c>
      <c r="TL68" s="248">
        <f>IF(TL$6=$SR$5,成绩录入!BV71,0)</f>
        <v>0</v>
      </c>
      <c r="TM68" s="248">
        <f>IF(TM$6=$SR$5,成绩录入!BW71,0)</f>
        <v>0</v>
      </c>
      <c r="TN68" s="248">
        <f>IF(TN$6=$SR$5,成绩录入!BX71,0)</f>
        <v>0</v>
      </c>
      <c r="TO68" s="248">
        <f>IF(TO$6=$SR$5,成绩录入!BY71,0)</f>
        <v>0</v>
      </c>
      <c r="TP68" s="248">
        <f>IF(TP$6=$SR$5,成绩录入!BZ71,0)</f>
        <v>0</v>
      </c>
      <c r="TQ68" s="248">
        <f>IF(TQ$6=$SR$5,成绩录入!CA71,0)</f>
        <v>0</v>
      </c>
      <c r="TR68" s="248">
        <f>IF(TR$6=$SR$5,成绩录入!CB71,0)</f>
        <v>0</v>
      </c>
      <c r="TS68" s="248">
        <f>IF(TS$6=$SR$5,成绩录入!CC71,0)</f>
        <v>0</v>
      </c>
      <c r="TT68" s="248">
        <f>IF(TT$6=$SR$5,成绩录入!CD71,0)</f>
        <v>0</v>
      </c>
      <c r="TU68" s="248">
        <f>IF(TU$6=$SR$5,成绩录入!CE71,0)</f>
        <v>0</v>
      </c>
      <c r="TV68" s="248">
        <f>IF(TV$6=$SR$5,成绩录入!CF71,0)</f>
        <v>0</v>
      </c>
      <c r="TW68" s="248">
        <f>IF(TW$6=$SR$5,成绩录入!CG71,0)</f>
        <v>0</v>
      </c>
      <c r="TX68" s="248">
        <f>IF(TX$6=$SR$5,成绩录入!CH71,0)</f>
        <v>0</v>
      </c>
      <c r="TY68" s="248">
        <f>IF(TY$6=$SR$5,成绩录入!CI71,0)</f>
        <v>0</v>
      </c>
      <c r="TZ68" s="248">
        <f>IF(TZ$6=$SR$5,成绩录入!CJ71,0)</f>
        <v>0</v>
      </c>
      <c r="UA68" s="248">
        <f>IF(UA$6=$SR$5,成绩录入!CK71,0)</f>
        <v>0</v>
      </c>
      <c r="UB68" s="248">
        <f>IF(UB$6=$SR$5,成绩录入!CL71,0)</f>
        <v>0</v>
      </c>
      <c r="UC68" s="248">
        <f>IF(UC$6=$SR$5,成绩录入!CM71,0)</f>
        <v>0</v>
      </c>
      <c r="UD68" s="248">
        <f>IF(UD$6=$SR$5,成绩录入!CN71,0)</f>
        <v>0</v>
      </c>
      <c r="UE68" s="248">
        <f>IF(UE$6=$SR$5,成绩录入!CO71,0)</f>
        <v>0</v>
      </c>
      <c r="UF68" s="248">
        <f>IF(UF$6=$SR$5,成绩录入!CP71,0)</f>
        <v>0</v>
      </c>
      <c r="UG68" s="248">
        <f>IF(UG$6=$SR$5,成绩录入!CQ71,0)</f>
        <v>0</v>
      </c>
      <c r="UH68" s="248">
        <f>IF(UH$6=$SR$5,成绩录入!CR71,0)</f>
        <v>0</v>
      </c>
      <c r="UI68" s="248">
        <f>IF(UI$6=$SR$5,成绩录入!CS71,0)</f>
        <v>0</v>
      </c>
      <c r="UJ68" s="248">
        <f>IF(UJ$6=$SR$5,成绩录入!CT71,0)</f>
        <v>0</v>
      </c>
      <c r="UK68" s="248">
        <f>IF(UK$6=$SR$5,成绩录入!CU71,0)</f>
        <v>0</v>
      </c>
      <c r="UL68" s="248">
        <f>IF(UL$6=$SR$5,成绩录入!CV71,0)</f>
        <v>0</v>
      </c>
      <c r="UM68" s="248">
        <f>IF(UM$6=$SR$5,成绩录入!CW71,0)</f>
        <v>0</v>
      </c>
      <c r="UN68" s="248">
        <f>IF(UN$6=$SR$5,成绩录入!CX71,0)</f>
        <v>0</v>
      </c>
      <c r="UO68" s="248">
        <f>IF(UO$6=$SR$5,成绩录入!CY71,0)</f>
        <v>0</v>
      </c>
      <c r="UP68" s="248">
        <f>IF(UP$6=$SR$5,成绩录入!CZ71,0)</f>
        <v>0</v>
      </c>
      <c r="UQ68" s="248">
        <f>IF(UQ$6=$SR$5,成绩录入!DA71,0)</f>
        <v>0</v>
      </c>
      <c r="UR68" s="248">
        <f>IF(UR$6=$SR$5,成绩录入!DB71,0)</f>
        <v>0</v>
      </c>
      <c r="US68" s="248">
        <f>IF(US$6=$SR$5,成绩录入!DC71,0)</f>
        <v>0</v>
      </c>
      <c r="UT68" s="248">
        <f>IF(UT$6=$SR$5,成绩录入!DD71,0)</f>
        <v>0</v>
      </c>
      <c r="UU68" s="248">
        <f>IF(UU$6=$SR$5,成绩录入!DE71,0)</f>
        <v>0</v>
      </c>
      <c r="UV68" s="248">
        <f>IF(UV$6=$SR$5,成绩录入!DF71,0)</f>
        <v>0</v>
      </c>
      <c r="UW68" s="248">
        <f>IF(UW$6=$SR$5,成绩录入!DG71,0)</f>
        <v>0</v>
      </c>
      <c r="UX68" s="248">
        <f>IF(UX$6=$SR$5,成绩录入!DH71,0)</f>
        <v>0</v>
      </c>
      <c r="UY68" s="248">
        <f>IF(UY$6=$SR$5,成绩录入!DI71,0)</f>
        <v>0</v>
      </c>
      <c r="UZ68" s="248">
        <f>IF(UZ$6=$SR$5,成绩录入!DJ71,0)</f>
        <v>0</v>
      </c>
      <c r="VA68" s="248">
        <f>IF(VA$6=$SR$5,成绩录入!DK71,0)</f>
        <v>0</v>
      </c>
      <c r="VB68" s="248">
        <f>IF(VB$6=$SR$5,成绩录入!DL71,0)</f>
        <v>0</v>
      </c>
      <c r="VC68" s="248">
        <f>IF(VC$6=$SR$5,成绩录入!DM71,0)</f>
        <v>0</v>
      </c>
      <c r="VD68" s="248">
        <f>IF(VD$6=$SR$5,成绩录入!DN71,0)</f>
        <v>0</v>
      </c>
      <c r="VE68" s="248">
        <f>IF(VE$6=$SR$5,成绩录入!DO71,0)</f>
        <v>0</v>
      </c>
      <c r="VF68" s="248">
        <f>IF(VF$6=$SR$5,成绩录入!DP71,0)</f>
        <v>0</v>
      </c>
      <c r="VG68" s="248">
        <f>IF(VG$6=$SR$5,成绩录入!DQ71,0)</f>
        <v>0</v>
      </c>
      <c r="VH68" s="248">
        <f>IF(VH$6=$SR$5,成绩录入!DR71,0)</f>
        <v>0</v>
      </c>
      <c r="VI68" s="248">
        <f>IF(VI$6=$SR$5,成绩录入!DS71,0)</f>
        <v>0</v>
      </c>
      <c r="VJ68" s="248">
        <f>IF(VJ$6=$SR$5,成绩录入!DT71,0)</f>
        <v>0</v>
      </c>
      <c r="VK68" s="248">
        <f>IF(VK$6=$SR$5,成绩录入!DU71,0)</f>
        <v>0</v>
      </c>
      <c r="VL68" s="248">
        <f>IF(VL$6=$SR$5,成绩录入!DV71,0)</f>
        <v>0</v>
      </c>
      <c r="VM68" s="248">
        <f>IF(VM$6=$SR$5,成绩录入!DW71,0)</f>
        <v>0</v>
      </c>
      <c r="VN68" s="248">
        <f>IF(VN$6=$SR$5,成绩录入!DX71,0)</f>
        <v>0</v>
      </c>
      <c r="VO68" s="248">
        <f>IF(VO$6=$SR$5,成绩录入!DY71,0)</f>
        <v>0</v>
      </c>
      <c r="VP68" s="248">
        <f>IF(VP$6=$SR$5,成绩录入!DZ71,0)</f>
        <v>0</v>
      </c>
      <c r="VQ68" s="248">
        <f>IF(VQ$6=$SR$5,成绩录入!EA71,0)</f>
        <v>0</v>
      </c>
      <c r="VR68" s="248">
        <f>IF(VR$6=$SR$5,成绩录入!EB71,0)</f>
        <v>0</v>
      </c>
      <c r="VS68" s="248">
        <f>IF(VS$6=$SR$5,成绩录入!EC71,0)</f>
        <v>0</v>
      </c>
      <c r="VT68" s="248">
        <f>IF(VT$6=$SR$5,成绩录入!ED71,0)</f>
        <v>0</v>
      </c>
      <c r="VU68" s="248">
        <f>IF(VU$6=$SR$5,成绩录入!EE71,0)</f>
        <v>0</v>
      </c>
      <c r="VV68" s="248">
        <f>IF(VV$6=$SR$5,成绩录入!EF71,0)</f>
        <v>0</v>
      </c>
      <c r="VW68" s="248">
        <f>IF(VW$6=$SR$5,成绩录入!EG71,0)</f>
        <v>0</v>
      </c>
      <c r="VX68" s="248">
        <f>IF(VX$6=$SR$5,成绩录入!EH71,0)</f>
        <v>0</v>
      </c>
      <c r="VY68" s="248">
        <f>IF(VY$6=$SR$5,成绩录入!EI71,0)</f>
        <v>0</v>
      </c>
      <c r="VZ68" s="248">
        <f>IF(VZ$6=$SR$5,成绩录入!EJ71,0)</f>
        <v>0</v>
      </c>
      <c r="WA68" s="248">
        <f>IF(WA$6=$SR$5,成绩录入!EK71,0)</f>
        <v>0</v>
      </c>
      <c r="WB68" s="248">
        <f>IF(WB$6=$SR$5,成绩录入!EL71,0)</f>
        <v>0</v>
      </c>
      <c r="WC68" s="248">
        <f>IF(WC$6=$SR$5,成绩录入!EM71,0)</f>
        <v>0</v>
      </c>
      <c r="WD68" s="248">
        <f>IF(WD$6=$SR$5,成绩录入!EN71,0)</f>
        <v>0</v>
      </c>
      <c r="WE68" s="248">
        <f>IF(WE$6=$SR$5,成绩录入!EO71,0)</f>
        <v>0</v>
      </c>
      <c r="WF68" s="248">
        <f>IF(WF$6=$SR$5,成绩录入!EP71,0)</f>
        <v>0</v>
      </c>
      <c r="WG68" s="248">
        <f>IF(WG$6=$SR$5,成绩录入!EQ71,0)</f>
        <v>0</v>
      </c>
      <c r="WH68" s="248">
        <f>IF(WH$6=$SR$5,成绩录入!ER71,0)</f>
        <v>0</v>
      </c>
      <c r="WI68" s="248">
        <f>IF(WI$6=$SR$5,成绩录入!ES71,0)</f>
        <v>0</v>
      </c>
      <c r="WJ68" s="248">
        <f>IF(WJ$6=$SR$5,成绩录入!ET71,0)</f>
        <v>0</v>
      </c>
      <c r="WK68" s="248">
        <f>IF(WK$6=$SR$5,成绩录入!EU71,0)</f>
        <v>0</v>
      </c>
      <c r="WL68" s="248">
        <f>IF(WL$6=$SR$5,成绩录入!EV71,0)</f>
        <v>0</v>
      </c>
      <c r="WM68" s="248">
        <f>IF(WM$6=$SR$5,成绩录入!EW71,0)</f>
        <v>0</v>
      </c>
      <c r="WN68" s="248">
        <f>IF(WN$6=$SR$5,成绩录入!EX71,0)</f>
        <v>0</v>
      </c>
      <c r="WO68" s="218">
        <f t="shared" si="32"/>
        <v>0</v>
      </c>
      <c r="WP68" s="166"/>
      <c r="WQ68" s="166"/>
      <c r="WR68" s="247">
        <f>IF(WR$6=$WQ$5,成绩录入!BC71,0)</f>
        <v>0</v>
      </c>
      <c r="WS68" s="248">
        <f>IF(WS$6=$WQ$5,成绩录入!BD71,0)</f>
        <v>0</v>
      </c>
      <c r="WT68" s="248">
        <f>IF(WT$6=$WQ$5,成绩录入!BE71,0)</f>
        <v>0</v>
      </c>
      <c r="WU68" s="248">
        <f>IF(WU$6=$WQ$5,成绩录入!BF71,0)</f>
        <v>0</v>
      </c>
      <c r="WV68" s="248">
        <f>IF(WV$6=$WQ$5,成绩录入!BG71,0)</f>
        <v>0</v>
      </c>
      <c r="WW68" s="248">
        <f>IF(WW$6=$WQ$5,成绩录入!BH71,0)</f>
        <v>0</v>
      </c>
      <c r="WX68" s="248">
        <f>IF(WX$6=$WQ$5,成绩录入!BI71,0)</f>
        <v>0</v>
      </c>
      <c r="WY68" s="248">
        <f>IF(WY$6=$WQ$5,成绩录入!BJ71,0)</f>
        <v>0</v>
      </c>
      <c r="WZ68" s="248">
        <f>IF(WZ$6=$WQ$5,成绩录入!BK71,0)</f>
        <v>0</v>
      </c>
      <c r="XA68" s="248">
        <f>IF(XA$6=$WQ$5,成绩录入!BL71,0)</f>
        <v>0</v>
      </c>
      <c r="XB68" s="248">
        <f>IF(XB$6=$WQ$5,成绩录入!BM71,0)</f>
        <v>0</v>
      </c>
      <c r="XC68" s="248">
        <f>IF(XC$6=$WQ$5,成绩录入!BN71,0)</f>
        <v>0</v>
      </c>
      <c r="XD68" s="248">
        <f>IF(XD$6=$WQ$5,成绩录入!BO71,0)</f>
        <v>0</v>
      </c>
      <c r="XE68" s="248">
        <f>IF(XE$6=$WQ$5,成绩录入!BP71,0)</f>
        <v>0</v>
      </c>
      <c r="XF68" s="248">
        <f>IF(XF$6=$WQ$5,成绩录入!BQ71,0)</f>
        <v>0</v>
      </c>
      <c r="XG68" s="248">
        <f>IF(XG$6=$WQ$5,成绩录入!BR71,0)</f>
        <v>0</v>
      </c>
      <c r="XH68" s="248">
        <f>IF(XH$6=$WQ$5,成绩录入!BS71,0)</f>
        <v>0</v>
      </c>
      <c r="XI68" s="248">
        <f>IF(XI$6=$WQ$5,成绩录入!BT71,0)</f>
        <v>0</v>
      </c>
      <c r="XJ68" s="248">
        <f>IF(XJ$6=$WQ$5,成绩录入!BU71,0)</f>
        <v>0</v>
      </c>
      <c r="XK68" s="248">
        <f>IF(XK$6=$WQ$5,成绩录入!BV71,0)</f>
        <v>0</v>
      </c>
      <c r="XL68" s="248">
        <f>IF(XL$6=$WQ$5,成绩录入!BW71,0)</f>
        <v>0</v>
      </c>
      <c r="XM68" s="248">
        <f>IF(XM$6=$WQ$5,成绩录入!BX71,0)</f>
        <v>0</v>
      </c>
      <c r="XN68" s="248">
        <f>IF(XN$6=$WQ$5,成绩录入!BY71,0)</f>
        <v>0</v>
      </c>
      <c r="XO68" s="248">
        <f>IF(XO$6=$WQ$5,成绩录入!BZ71,0)</f>
        <v>0</v>
      </c>
      <c r="XP68" s="248">
        <f>IF(XP$6=$WQ$5,成绩录入!CA71,0)</f>
        <v>0</v>
      </c>
      <c r="XQ68" s="248">
        <f>IF(XQ$6=$WQ$5,成绩录入!CB71,0)</f>
        <v>0</v>
      </c>
      <c r="XR68" s="248">
        <f>IF(XR$6=$WQ$5,成绩录入!CC71,0)</f>
        <v>0</v>
      </c>
      <c r="XS68" s="248">
        <f>IF(XS$6=$WQ$5,成绩录入!CD71,0)</f>
        <v>0</v>
      </c>
      <c r="XT68" s="248">
        <f>IF(XT$6=$WQ$5,成绩录入!CE71,0)</f>
        <v>0</v>
      </c>
      <c r="XU68" s="248">
        <f>IF(XU$6=$WQ$5,成绩录入!CF71,0)</f>
        <v>0</v>
      </c>
      <c r="XV68" s="248">
        <f>IF(XV$6=$WQ$5,成绩录入!CG71,0)</f>
        <v>0</v>
      </c>
      <c r="XW68" s="248">
        <f>IF(XW$6=$WQ$5,成绩录入!CH71,0)</f>
        <v>0</v>
      </c>
      <c r="XX68" s="248">
        <f>IF(XX$6=$WQ$5,成绩录入!CI71,0)</f>
        <v>0</v>
      </c>
      <c r="XY68" s="248">
        <f>IF(XY$6=$WQ$5,成绩录入!CJ71,0)</f>
        <v>0</v>
      </c>
      <c r="XZ68" s="248">
        <f>IF(XZ$6=$WQ$5,成绩录入!CK71,0)</f>
        <v>0</v>
      </c>
      <c r="YA68" s="248">
        <f>IF(YA$6=$WQ$5,成绩录入!CL71,0)</f>
        <v>0</v>
      </c>
      <c r="YB68" s="248">
        <f>IF(YB$6=$WQ$5,成绩录入!CM71,0)</f>
        <v>0</v>
      </c>
      <c r="YC68" s="248">
        <f>IF(YC$6=$WQ$5,成绩录入!CN71,0)</f>
        <v>0</v>
      </c>
      <c r="YD68" s="248">
        <f>IF(YD$6=$WQ$5,成绩录入!CO71,0)</f>
        <v>0</v>
      </c>
      <c r="YE68" s="248">
        <f>IF(YE$6=$WQ$5,成绩录入!CP71,0)</f>
        <v>0</v>
      </c>
      <c r="YF68" s="248">
        <f>IF(YF$6=$WQ$5,成绩录入!CQ71,0)</f>
        <v>0</v>
      </c>
      <c r="YG68" s="248">
        <f>IF(YG$6=$WQ$5,成绩录入!CR71,0)</f>
        <v>0</v>
      </c>
      <c r="YH68" s="248">
        <f>IF(YH$6=$WQ$5,成绩录入!CS71,0)</f>
        <v>0</v>
      </c>
      <c r="YI68" s="248">
        <f>IF(YI$6=$WQ$5,成绩录入!CT71,0)</f>
        <v>0</v>
      </c>
      <c r="YJ68" s="248">
        <f>IF(YJ$6=$WQ$5,成绩录入!CU71,0)</f>
        <v>0</v>
      </c>
      <c r="YK68" s="248">
        <f>IF(YK$6=$WQ$5,成绩录入!CV71,0)</f>
        <v>0</v>
      </c>
      <c r="YL68" s="248">
        <f>IF(YL$6=$WQ$5,成绩录入!CW71,0)</f>
        <v>0</v>
      </c>
      <c r="YM68" s="248">
        <f>IF(YM$6=$WQ$5,成绩录入!CX71,0)</f>
        <v>0</v>
      </c>
      <c r="YN68" s="248">
        <f>IF(YN$6=$WQ$5,成绩录入!CY71,0)</f>
        <v>0</v>
      </c>
      <c r="YO68" s="248">
        <f>IF(YO$6=$WQ$5,成绩录入!CZ71,0)</f>
        <v>0</v>
      </c>
      <c r="YP68" s="248">
        <f>IF(YP$6=$WQ$5,成绩录入!DA71,0)</f>
        <v>0</v>
      </c>
      <c r="YQ68" s="248">
        <f>IF(YQ$6=$WQ$5,成绩录入!DB71,0)</f>
        <v>0</v>
      </c>
      <c r="YR68" s="248">
        <f>IF(YR$6=$WQ$5,成绩录入!DC71,0)</f>
        <v>0</v>
      </c>
      <c r="YS68" s="248">
        <f>IF(YS$6=$WQ$5,成绩录入!DD71,0)</f>
        <v>0</v>
      </c>
      <c r="YT68" s="248">
        <f>IF(YT$6=$WQ$5,成绩录入!DE71,0)</f>
        <v>0</v>
      </c>
      <c r="YU68" s="248">
        <f>IF(YU$6=$WQ$5,成绩录入!DF71,0)</f>
        <v>0</v>
      </c>
      <c r="YV68" s="248">
        <f>IF(YV$6=$WQ$5,成绩录入!DG71,0)</f>
        <v>0</v>
      </c>
      <c r="YW68" s="248">
        <f>IF(YW$6=$WQ$5,成绩录入!DH71,0)</f>
        <v>0</v>
      </c>
      <c r="YX68" s="248">
        <f>IF(YX$6=$WQ$5,成绩录入!DI71,0)</f>
        <v>0</v>
      </c>
      <c r="YY68" s="248">
        <f>IF(YY$6=$WQ$5,成绩录入!DJ71,0)</f>
        <v>0</v>
      </c>
      <c r="YZ68" s="248">
        <f>IF(YZ$6=$WQ$5,成绩录入!DK71,0)</f>
        <v>0</v>
      </c>
      <c r="ZA68" s="248">
        <f>IF(ZA$6=$WQ$5,成绩录入!DL71,0)</f>
        <v>0</v>
      </c>
      <c r="ZB68" s="248">
        <f>IF(ZB$6=$WQ$5,成绩录入!DM71,0)</f>
        <v>0</v>
      </c>
      <c r="ZC68" s="248">
        <f>IF(ZC$6=$WQ$5,成绩录入!DN71,0)</f>
        <v>0</v>
      </c>
      <c r="ZD68" s="248">
        <f>IF(ZD$6=$WQ$5,成绩录入!DO71,0)</f>
        <v>0</v>
      </c>
      <c r="ZE68" s="248">
        <f>IF(ZE$6=$WQ$5,成绩录入!DP71,0)</f>
        <v>0</v>
      </c>
      <c r="ZF68" s="248">
        <f>IF(ZF$6=$WQ$5,成绩录入!DQ71,0)</f>
        <v>0</v>
      </c>
      <c r="ZG68" s="248">
        <f>IF(ZG$6=$WQ$5,成绩录入!DR71,0)</f>
        <v>0</v>
      </c>
      <c r="ZH68" s="248">
        <f>IF(ZH$6=$WQ$5,成绩录入!DS71,0)</f>
        <v>0</v>
      </c>
      <c r="ZI68" s="248">
        <f>IF(ZI$6=$WQ$5,成绩录入!DT71,0)</f>
        <v>0</v>
      </c>
      <c r="ZJ68" s="248">
        <f>IF(ZJ$6=$WQ$5,成绩录入!DU71,0)</f>
        <v>0</v>
      </c>
      <c r="ZK68" s="248">
        <f>IF(ZK$6=$WQ$5,成绩录入!DV71,0)</f>
        <v>0</v>
      </c>
      <c r="ZL68" s="248">
        <f>IF(ZL$6=$WQ$5,成绩录入!DW71,0)</f>
        <v>0</v>
      </c>
      <c r="ZM68" s="248">
        <f>IF(ZM$6=$WQ$5,成绩录入!DX71,0)</f>
        <v>0</v>
      </c>
      <c r="ZN68" s="248">
        <f>IF(ZN$6=$WQ$5,成绩录入!DY71,0)</f>
        <v>0</v>
      </c>
      <c r="ZO68" s="248">
        <f>IF(ZO$6=$WQ$5,成绩录入!DZ71,0)</f>
        <v>0</v>
      </c>
      <c r="ZP68" s="248">
        <f>IF(ZP$6=$WQ$5,成绩录入!EA71,0)</f>
        <v>0</v>
      </c>
      <c r="ZQ68" s="248">
        <f>IF(ZQ$6=$WQ$5,成绩录入!EB71,0)</f>
        <v>0</v>
      </c>
      <c r="ZR68" s="248">
        <f>IF(ZR$6=$WQ$5,成绩录入!EC71,0)</f>
        <v>0</v>
      </c>
      <c r="ZS68" s="248">
        <f>IF(ZS$6=$WQ$5,成绩录入!ED71,0)</f>
        <v>0</v>
      </c>
      <c r="ZT68" s="248">
        <f>IF(ZT$6=$WQ$5,成绩录入!EE71,0)</f>
        <v>0</v>
      </c>
      <c r="ZU68" s="248">
        <f>IF(ZU$6=$WQ$5,成绩录入!EF71,0)</f>
        <v>0</v>
      </c>
      <c r="ZV68" s="248">
        <f>IF(ZV$6=$WQ$5,成绩录入!EG71,0)</f>
        <v>0</v>
      </c>
      <c r="ZW68" s="248">
        <f>IF(ZW$6=$WQ$5,成绩录入!EH71,0)</f>
        <v>0</v>
      </c>
      <c r="ZX68" s="248">
        <f>IF(ZX$6=$WQ$5,成绩录入!EI71,0)</f>
        <v>0</v>
      </c>
      <c r="ZY68" s="248">
        <f>IF(ZY$6=$WQ$5,成绩录入!EJ71,0)</f>
        <v>0</v>
      </c>
      <c r="ZZ68" s="248">
        <f>IF(ZZ$6=$WQ$5,成绩录入!EK71,0)</f>
        <v>0</v>
      </c>
      <c r="AAA68" s="248">
        <f>IF(AAA$6=$WQ$5,成绩录入!EL71,0)</f>
        <v>0</v>
      </c>
      <c r="AAB68" s="248">
        <f>IF(AAB$6=$WQ$5,成绩录入!EM71,0)</f>
        <v>0</v>
      </c>
      <c r="AAC68" s="248">
        <f>IF(AAC$6=$WQ$5,成绩录入!EN71,0)</f>
        <v>0</v>
      </c>
      <c r="AAD68" s="248">
        <f>IF(AAD$6=$WQ$5,成绩录入!EO71,0)</f>
        <v>0</v>
      </c>
      <c r="AAE68" s="248">
        <f>IF(AAE$6=$WQ$5,成绩录入!EP71,0)</f>
        <v>0</v>
      </c>
      <c r="AAF68" s="248">
        <f>IF(AAF$6=$WQ$5,成绩录入!EQ71,0)</f>
        <v>0</v>
      </c>
      <c r="AAG68" s="248">
        <f>IF(AAG$6=$WQ$5,成绩录入!ER71,0)</f>
        <v>0</v>
      </c>
      <c r="AAH68" s="248">
        <f>IF(AAH$6=$WQ$5,成绩录入!ES71,0)</f>
        <v>0</v>
      </c>
      <c r="AAI68" s="248">
        <f>IF(AAI$6=$WQ$5,成绩录入!ET71,0)</f>
        <v>0</v>
      </c>
      <c r="AAJ68" s="248">
        <f>IF(AAJ$6=$WQ$5,成绩录入!EU71,0)</f>
        <v>0</v>
      </c>
      <c r="AAK68" s="248">
        <f>IF(AAK$6=$WQ$5,成绩录入!EV71,0)</f>
        <v>0</v>
      </c>
      <c r="AAL68" s="248">
        <f>IF(AAL$6=$WQ$5,成绩录入!EW71,0)</f>
        <v>0</v>
      </c>
      <c r="AAM68" s="248">
        <f>IF(AAM$6=$WQ$5,成绩录入!EX71,0)</f>
        <v>0</v>
      </c>
      <c r="AAN68" s="218">
        <f t="shared" si="33"/>
        <v>0</v>
      </c>
      <c r="AAO68" s="206"/>
      <c r="AAQ68" s="247">
        <f>IF(AAQ$6=$AAP$5,成绩录入!BC71,0)</f>
        <v>0</v>
      </c>
      <c r="AAR68" s="248">
        <f>IF(AAR$6=$AAP$5,成绩录入!BD71,0)</f>
        <v>0</v>
      </c>
      <c r="AAS68" s="248">
        <f>IF(AAS$6=$AAP$5,成绩录入!BE71,0)</f>
        <v>0</v>
      </c>
      <c r="AAT68" s="248">
        <f>IF(AAT$6=$AAP$5,成绩录入!BF71,0)</f>
        <v>0</v>
      </c>
      <c r="AAU68" s="248">
        <f>IF(AAU$6=$AAP$5,成绩录入!BG71,0)</f>
        <v>0</v>
      </c>
      <c r="AAV68" s="248">
        <f>IF(AAV$6=$AAP$5,成绩录入!BH71,0)</f>
        <v>0</v>
      </c>
      <c r="AAW68" s="248">
        <f>IF(AAW$6=$AAP$5,成绩录入!BI71,0)</f>
        <v>0</v>
      </c>
      <c r="AAX68" s="248">
        <f>IF(AAX$6=$AAP$5,成绩录入!BJ71,0)</f>
        <v>0</v>
      </c>
      <c r="AAY68" s="248">
        <f>IF(AAY$6=$AAP$5,成绩录入!BK71,0)</f>
        <v>0</v>
      </c>
      <c r="AAZ68" s="248">
        <f>IF(AAZ$6=$AAP$5,成绩录入!BL71,0)</f>
        <v>0</v>
      </c>
      <c r="ABA68" s="248">
        <f>IF(ABA$6=$AAP$5,成绩录入!BM71,0)</f>
        <v>0</v>
      </c>
      <c r="ABB68" s="248">
        <f>IF(ABB$6=$AAP$5,成绩录入!BN71,0)</f>
        <v>0</v>
      </c>
      <c r="ABC68" s="248">
        <f>IF(ABC$6=$AAP$5,成绩录入!BO71,0)</f>
        <v>0</v>
      </c>
      <c r="ABD68" s="248">
        <f>IF(ABD$6=$AAP$5,成绩录入!BP71,0)</f>
        <v>0</v>
      </c>
      <c r="ABE68" s="248">
        <f>IF(ABE$6=$AAP$5,成绩录入!BQ71,0)</f>
        <v>0</v>
      </c>
      <c r="ABF68" s="248">
        <f>IF(ABF$6=$AAP$5,成绩录入!BR71,0)</f>
        <v>0</v>
      </c>
      <c r="ABG68" s="248">
        <f>IF(ABG$6=$AAP$5,成绩录入!BS71,0)</f>
        <v>0</v>
      </c>
      <c r="ABH68" s="248">
        <f>IF(ABH$6=$AAP$5,成绩录入!BT71,0)</f>
        <v>0</v>
      </c>
      <c r="ABI68" s="248">
        <f>IF(ABI$6=$AAP$5,成绩录入!BU71,0)</f>
        <v>0</v>
      </c>
      <c r="ABJ68" s="248">
        <f>IF(ABJ$6=$AAP$5,成绩录入!BV71,0)</f>
        <v>0</v>
      </c>
      <c r="ABK68" s="248">
        <f>IF(ABK$6=$AAP$5,成绩录入!BW71,0)</f>
        <v>0</v>
      </c>
      <c r="ABL68" s="248">
        <f>IF(ABL$6=$AAP$5,成绩录入!BX71,0)</f>
        <v>0</v>
      </c>
      <c r="ABM68" s="248">
        <f>IF(ABM$6=$AAP$5,成绩录入!BY71,0)</f>
        <v>0</v>
      </c>
      <c r="ABN68" s="248">
        <f>IF(ABN$6=$AAP$5,成绩录入!BZ71,0)</f>
        <v>0</v>
      </c>
      <c r="ABO68" s="248">
        <f>IF(ABO$6=$AAP$5,成绩录入!CA71,0)</f>
        <v>0</v>
      </c>
      <c r="ABP68" s="248">
        <f>IF(ABP$6=$AAP$5,成绩录入!CB71,0)</f>
        <v>0</v>
      </c>
      <c r="ABQ68" s="248">
        <f>IF(ABQ$6=$AAP$5,成绩录入!CC71,0)</f>
        <v>0</v>
      </c>
      <c r="ABR68" s="248">
        <f>IF(ABR$6=$AAP$5,成绩录入!CD71,0)</f>
        <v>0</v>
      </c>
      <c r="ABS68" s="248">
        <f>IF(ABS$6=$AAP$5,成绩录入!CE71,0)</f>
        <v>0</v>
      </c>
      <c r="ABT68" s="248">
        <f>IF(ABT$6=$AAP$5,成绩录入!CF71,0)</f>
        <v>0</v>
      </c>
      <c r="ABU68" s="248">
        <f>IF(ABU$6=$AAP$5,成绩录入!CG71,0)</f>
        <v>0</v>
      </c>
      <c r="ABV68" s="248">
        <f>IF(ABV$6=$AAP$5,成绩录入!CH71,0)</f>
        <v>0</v>
      </c>
      <c r="ABW68" s="248">
        <f>IF(ABW$6=$AAP$5,成绩录入!CI71,0)</f>
        <v>0</v>
      </c>
      <c r="ABX68" s="248">
        <f>IF(ABX$6=$AAP$5,成绩录入!CJ71,0)</f>
        <v>0</v>
      </c>
      <c r="ABY68" s="248">
        <f>IF(ABY$6=$AAP$5,成绩录入!CK71,0)</f>
        <v>0</v>
      </c>
      <c r="ABZ68" s="248">
        <f>IF(ABZ$6=$AAP$5,成绩录入!CL71,0)</f>
        <v>0</v>
      </c>
      <c r="ACA68" s="248">
        <f>IF(ACA$6=$AAP$5,成绩录入!CM71,0)</f>
        <v>0</v>
      </c>
      <c r="ACB68" s="248">
        <f>IF(ACB$6=$AAP$5,成绩录入!CN71,0)</f>
        <v>0</v>
      </c>
      <c r="ACC68" s="248">
        <f>IF(ACC$6=$AAP$5,成绩录入!CO71,0)</f>
        <v>0</v>
      </c>
      <c r="ACD68" s="248">
        <f>IF(ACD$6=$AAP$5,成绩录入!CP71,0)</f>
        <v>0</v>
      </c>
      <c r="ACE68" s="248">
        <f>IF(ACE$6=$AAP$5,成绩录入!CQ71,0)</f>
        <v>0</v>
      </c>
      <c r="ACF68" s="248">
        <f>IF(ACF$6=$AAP$5,成绩录入!CR71,0)</f>
        <v>0</v>
      </c>
      <c r="ACG68" s="248">
        <f>IF(ACG$6=$AAP$5,成绩录入!CS71,0)</f>
        <v>0</v>
      </c>
      <c r="ACH68" s="248">
        <f>IF(ACH$6=$AAP$5,成绩录入!CT71,0)</f>
        <v>0</v>
      </c>
      <c r="ACI68" s="248">
        <f>IF(ACI$6=$AAP$5,成绩录入!CU71,0)</f>
        <v>0</v>
      </c>
      <c r="ACJ68" s="248">
        <f>IF(ACJ$6=$AAP$5,成绩录入!CV71,0)</f>
        <v>0</v>
      </c>
      <c r="ACK68" s="248">
        <f>IF(ACK$6=$AAP$5,成绩录入!CW71,0)</f>
        <v>0</v>
      </c>
      <c r="ACL68" s="248">
        <f>IF(ACL$6=$AAP$5,成绩录入!CX71,0)</f>
        <v>0</v>
      </c>
      <c r="ACM68" s="248">
        <f>IF(ACM$6=$AAP$5,成绩录入!CY71,0)</f>
        <v>0</v>
      </c>
      <c r="ACN68" s="248">
        <f>IF(ACN$6=$AAP$5,成绩录入!CZ71,0)</f>
        <v>0</v>
      </c>
      <c r="ACO68" s="248">
        <f>IF(ACO$6=$AAP$5,成绩录入!DA71,0)</f>
        <v>0</v>
      </c>
      <c r="ACP68" s="248">
        <f>IF(ACP$6=$AAP$5,成绩录入!DB71,0)</f>
        <v>0</v>
      </c>
      <c r="ACQ68" s="248">
        <f>IF(ACQ$6=$AAP$5,成绩录入!DC71,0)</f>
        <v>0</v>
      </c>
      <c r="ACR68" s="248">
        <f>IF(ACR$6=$AAP$5,成绩录入!DD71,0)</f>
        <v>0</v>
      </c>
      <c r="ACS68" s="248">
        <f>IF(ACS$6=$AAP$5,成绩录入!DE71,0)</f>
        <v>0</v>
      </c>
      <c r="ACT68" s="248">
        <f>IF(ACT$6=$AAP$5,成绩录入!DF71,0)</f>
        <v>0</v>
      </c>
      <c r="ACU68" s="248">
        <f>IF(ACU$6=$AAP$5,成绩录入!DG71,0)</f>
        <v>0</v>
      </c>
      <c r="ACV68" s="248">
        <f>IF(ACV$6=$AAP$5,成绩录入!DH71,0)</f>
        <v>0</v>
      </c>
      <c r="ACW68" s="248">
        <f>IF(ACW$6=$AAP$5,成绩录入!DI71,0)</f>
        <v>0</v>
      </c>
      <c r="ACX68" s="248">
        <f>IF(ACX$6=$AAP$5,成绩录入!DJ71,0)</f>
        <v>0</v>
      </c>
      <c r="ACY68" s="248">
        <f>IF(ACY$6=$AAP$5,成绩录入!DK71,0)</f>
        <v>0</v>
      </c>
      <c r="ACZ68" s="248">
        <f>IF(ACZ$6=$AAP$5,成绩录入!DL71,0)</f>
        <v>0</v>
      </c>
      <c r="ADA68" s="248">
        <f>IF(ADA$6=$AAP$5,成绩录入!DM71,0)</f>
        <v>0</v>
      </c>
      <c r="ADB68" s="248">
        <f>IF(ADB$6=$AAP$5,成绩录入!DN71,0)</f>
        <v>0</v>
      </c>
      <c r="ADC68" s="248">
        <f>IF(ADC$6=$AAP$5,成绩录入!DO71,0)</f>
        <v>0</v>
      </c>
      <c r="ADD68" s="248">
        <f>IF(ADD$6=$AAP$5,成绩录入!DP71,0)</f>
        <v>0</v>
      </c>
      <c r="ADE68" s="248">
        <f>IF(ADE$6=$AAP$5,成绩录入!DQ71,0)</f>
        <v>0</v>
      </c>
      <c r="ADF68" s="248">
        <f>IF(ADF$6=$AAP$5,成绩录入!DR71,0)</f>
        <v>0</v>
      </c>
      <c r="ADG68" s="248">
        <f>IF(ADG$6=$AAP$5,成绩录入!DS71,0)</f>
        <v>0</v>
      </c>
      <c r="ADH68" s="248">
        <f>IF(ADH$6=$AAP$5,成绩录入!DT71,0)</f>
        <v>0</v>
      </c>
      <c r="ADI68" s="248">
        <f>IF(ADI$6=$AAP$5,成绩录入!DU71,0)</f>
        <v>0</v>
      </c>
      <c r="ADJ68" s="248">
        <f>IF(ADJ$6=$AAP$5,成绩录入!DV71,0)</f>
        <v>0</v>
      </c>
      <c r="ADK68" s="248">
        <f>IF(ADK$6=$AAP$5,成绩录入!DW71,0)</f>
        <v>0</v>
      </c>
      <c r="ADL68" s="248">
        <f>IF(ADL$6=$AAP$5,成绩录入!DX71,0)</f>
        <v>0</v>
      </c>
      <c r="ADM68" s="248">
        <f>IF(ADM$6=$AAP$5,成绩录入!DY71,0)</f>
        <v>0</v>
      </c>
      <c r="ADN68" s="248">
        <f>IF(ADN$6=$AAP$5,成绩录入!DZ71,0)</f>
        <v>0</v>
      </c>
      <c r="ADO68" s="248">
        <f>IF(ADO$6=$AAP$5,成绩录入!EA71,0)</f>
        <v>0</v>
      </c>
      <c r="ADP68" s="248">
        <f>IF(ADP$6=$AAP$5,成绩录入!EB71,0)</f>
        <v>0</v>
      </c>
      <c r="ADQ68" s="248">
        <f>IF(ADQ$6=$AAP$5,成绩录入!EC71,0)</f>
        <v>0</v>
      </c>
      <c r="ADR68" s="248">
        <f>IF(ADR$6=$AAP$5,成绩录入!ED71,0)</f>
        <v>0</v>
      </c>
      <c r="ADS68" s="248">
        <f>IF(ADS$6=$AAP$5,成绩录入!EE71,0)</f>
        <v>0</v>
      </c>
      <c r="ADT68" s="248">
        <f>IF(ADT$6=$AAP$5,成绩录入!EF71,0)</f>
        <v>0</v>
      </c>
      <c r="ADU68" s="248">
        <f>IF(ADU$6=$AAP$5,成绩录入!EG71,0)</f>
        <v>0</v>
      </c>
      <c r="ADV68" s="248">
        <f>IF(ADV$6=$AAP$5,成绩录入!EH71,0)</f>
        <v>0</v>
      </c>
      <c r="ADW68" s="248">
        <f>IF(ADW$6=$AAP$5,成绩录入!EI71,0)</f>
        <v>0</v>
      </c>
      <c r="ADX68" s="248">
        <f>IF(ADX$6=$AAP$5,成绩录入!EJ71,0)</f>
        <v>0</v>
      </c>
      <c r="ADY68" s="248">
        <f>IF(ADY$6=$AAP$5,成绩录入!EK71,0)</f>
        <v>0</v>
      </c>
      <c r="ADZ68" s="248">
        <f>IF(ADZ$6=$AAP$5,成绩录入!EL71,0)</f>
        <v>0</v>
      </c>
      <c r="AEA68" s="248">
        <f>IF(AEA$6=$AAP$5,成绩录入!EM71,0)</f>
        <v>0</v>
      </c>
      <c r="AEB68" s="248">
        <f>IF(AEB$6=$AAP$5,成绩录入!EN71,0)</f>
        <v>0</v>
      </c>
      <c r="AEC68" s="248">
        <f>IF(AEC$6=$AAP$5,成绩录入!EO71,0)</f>
        <v>0</v>
      </c>
      <c r="AED68" s="248">
        <f>IF(AED$6=$AAP$5,成绩录入!EP71,0)</f>
        <v>0</v>
      </c>
      <c r="AEE68" s="248">
        <f>IF(AEE$6=$AAP$5,成绩录入!EQ71,0)</f>
        <v>0</v>
      </c>
      <c r="AEF68" s="248">
        <f>IF(AEF$6=$AAP$5,成绩录入!ER71,0)</f>
        <v>0</v>
      </c>
      <c r="AEG68" s="248">
        <f>IF(AEG$6=$AAP$5,成绩录入!ES71,0)</f>
        <v>0</v>
      </c>
      <c r="AEH68" s="248">
        <f>IF(AEH$6=$AAP$5,成绩录入!ET71,0)</f>
        <v>0</v>
      </c>
      <c r="AEI68" s="248">
        <f>IF(AEI$6=$AAP$5,成绩录入!EU71,0)</f>
        <v>0</v>
      </c>
      <c r="AEJ68" s="248">
        <f>IF(AEJ$6=$AAP$5,成绩录入!EV71,0)</f>
        <v>0</v>
      </c>
      <c r="AEK68" s="248">
        <f>IF(AEK$6=$AAP$5,成绩录入!EW71,0)</f>
        <v>0</v>
      </c>
      <c r="AEL68" s="248">
        <f>IF(AEL$6=$AAP$5,成绩录入!EX71,0)</f>
        <v>0</v>
      </c>
      <c r="AEM68" s="218">
        <f t="shared" si="34"/>
        <v>0</v>
      </c>
      <c r="AEN68" s="166"/>
      <c r="AEO68" s="166"/>
      <c r="AEP68" s="247">
        <f>IF(AEP$6=$AEO$5,成绩录入!BC71,0)</f>
        <v>0</v>
      </c>
      <c r="AEQ68" s="248">
        <f>IF(AEQ$6=$AEO$5,成绩录入!BD71,0)</f>
        <v>0</v>
      </c>
      <c r="AER68" s="248">
        <f>IF(AER$6=$AEO$5,成绩录入!BE71,0)</f>
        <v>0</v>
      </c>
      <c r="AES68" s="248">
        <f>IF(AES$6=$AEO$5,成绩录入!BF71,0)</f>
        <v>0</v>
      </c>
      <c r="AET68" s="248">
        <f>IF(AET$6=$AEO$5,成绩录入!BG71,0)</f>
        <v>0</v>
      </c>
      <c r="AEU68" s="248">
        <f>IF(AEU$6=$AEO$5,成绩录入!BH71,0)</f>
        <v>0</v>
      </c>
      <c r="AEV68" s="248">
        <f>IF(AEV$6=$AEO$5,成绩录入!BI71,0)</f>
        <v>0</v>
      </c>
      <c r="AEW68" s="248">
        <f>IF(AEW$6=$AEO$5,成绩录入!BJ71,0)</f>
        <v>0</v>
      </c>
      <c r="AEX68" s="248">
        <f>IF(AEX$6=$AEO$5,成绩录入!BK71,0)</f>
        <v>0</v>
      </c>
      <c r="AEY68" s="248">
        <f>IF(AEY$6=$AEO$5,成绩录入!BL71,0)</f>
        <v>0</v>
      </c>
      <c r="AEZ68" s="248">
        <f>IF(AEZ$6=$AEO$5,成绩录入!BM71,0)</f>
        <v>0</v>
      </c>
      <c r="AFA68" s="248">
        <f>IF(AFA$6=$AEO$5,成绩录入!BN71,0)</f>
        <v>0</v>
      </c>
      <c r="AFB68" s="248">
        <f>IF(AFB$6=$AEO$5,成绩录入!BO71,0)</f>
        <v>0</v>
      </c>
      <c r="AFC68" s="248">
        <f>IF(AFC$6=$AEO$5,成绩录入!BP71,0)</f>
        <v>0</v>
      </c>
      <c r="AFD68" s="248">
        <f>IF(AFD$6=$AEO$5,成绩录入!BQ71,0)</f>
        <v>0</v>
      </c>
      <c r="AFE68" s="248">
        <f>IF(AFE$6=$AEO$5,成绩录入!BR71,0)</f>
        <v>0</v>
      </c>
      <c r="AFF68" s="248">
        <f>IF(AFF$6=$AEO$5,成绩录入!BS71,0)</f>
        <v>0</v>
      </c>
      <c r="AFG68" s="248">
        <f>IF(AFG$6=$AEO$5,成绩录入!BT71,0)</f>
        <v>0</v>
      </c>
      <c r="AFH68" s="248">
        <f>IF(AFH$6=$AEO$5,成绩录入!BU71,0)</f>
        <v>0</v>
      </c>
      <c r="AFI68" s="248">
        <f>IF(AFI$6=$AEO$5,成绩录入!BV71,0)</f>
        <v>0</v>
      </c>
      <c r="AFJ68" s="248">
        <f>IF(AFJ$6=$AEO$5,成绩录入!BW71,0)</f>
        <v>0</v>
      </c>
      <c r="AFK68" s="248">
        <f>IF(AFK$6=$AEO$5,成绩录入!BX71,0)</f>
        <v>0</v>
      </c>
      <c r="AFL68" s="248">
        <f>IF(AFL$6=$AEO$5,成绩录入!BY71,0)</f>
        <v>0</v>
      </c>
      <c r="AFM68" s="248">
        <f>IF(AFM$6=$AEO$5,成绩录入!BZ71,0)</f>
        <v>0</v>
      </c>
      <c r="AFN68" s="248">
        <f>IF(AFN$6=$AEO$5,成绩录入!CA71,0)</f>
        <v>0</v>
      </c>
      <c r="AFO68" s="248">
        <f>IF(AFO$6=$AEO$5,成绩录入!CB71,0)</f>
        <v>0</v>
      </c>
      <c r="AFP68" s="248">
        <f>IF(AFP$6=$AEO$5,成绩录入!CC71,0)</f>
        <v>0</v>
      </c>
      <c r="AFQ68" s="248">
        <f>IF(AFQ$6=$AEO$5,成绩录入!CD71,0)</f>
        <v>0</v>
      </c>
      <c r="AFR68" s="248">
        <f>IF(AFR$6=$AEO$5,成绩录入!CE71,0)</f>
        <v>0</v>
      </c>
      <c r="AFS68" s="248">
        <f>IF(AFS$6=$AEO$5,成绩录入!CF71,0)</f>
        <v>0</v>
      </c>
      <c r="AFT68" s="248">
        <f>IF(AFT$6=$AEO$5,成绩录入!CG71,0)</f>
        <v>0</v>
      </c>
      <c r="AFU68" s="248">
        <f>IF(AFU$6=$AEO$5,成绩录入!CH71,0)</f>
        <v>0</v>
      </c>
      <c r="AFV68" s="248">
        <f>IF(AFV$6=$AEO$5,成绩录入!CI71,0)</f>
        <v>0</v>
      </c>
      <c r="AFW68" s="248">
        <f>IF(AFW$6=$AEO$5,成绩录入!CJ71,0)</f>
        <v>0</v>
      </c>
      <c r="AFX68" s="248">
        <f>IF(AFX$6=$AEO$5,成绩录入!CK71,0)</f>
        <v>0</v>
      </c>
      <c r="AFY68" s="248">
        <f>IF(AFY$6=$AEO$5,成绩录入!CL71,0)</f>
        <v>0</v>
      </c>
      <c r="AFZ68" s="248">
        <f>IF(AFZ$6=$AEO$5,成绩录入!CM71,0)</f>
        <v>0</v>
      </c>
      <c r="AGA68" s="248">
        <f>IF(AGA$6=$AEO$5,成绩录入!CN71,0)</f>
        <v>0</v>
      </c>
      <c r="AGB68" s="248">
        <f>IF(AGB$6=$AEO$5,成绩录入!CO71,0)</f>
        <v>0</v>
      </c>
      <c r="AGC68" s="248">
        <f>IF(AGC$6=$AEO$5,成绩录入!CP71,0)</f>
        <v>0</v>
      </c>
      <c r="AGD68" s="248">
        <f>IF(AGD$6=$AEO$5,成绩录入!CQ71,0)</f>
        <v>0</v>
      </c>
      <c r="AGE68" s="248">
        <f>IF(AGE$6=$AEO$5,成绩录入!CR71,0)</f>
        <v>0</v>
      </c>
      <c r="AGF68" s="248">
        <f>IF(AGF$6=$AEO$5,成绩录入!CS71,0)</f>
        <v>0</v>
      </c>
      <c r="AGG68" s="248">
        <f>IF(AGG$6=$AEO$5,成绩录入!CT71,0)</f>
        <v>0</v>
      </c>
      <c r="AGH68" s="248">
        <f>IF(AGH$6=$AEO$5,成绩录入!CU71,0)</f>
        <v>0</v>
      </c>
      <c r="AGI68" s="248">
        <f>IF(AGI$6=$AEO$5,成绩录入!CV71,0)</f>
        <v>0</v>
      </c>
      <c r="AGJ68" s="248">
        <f>IF(AGJ$6=$AEO$5,成绩录入!CW71,0)</f>
        <v>0</v>
      </c>
      <c r="AGK68" s="248">
        <f>IF(AGK$6=$AEO$5,成绩录入!CX71,0)</f>
        <v>0</v>
      </c>
      <c r="AGL68" s="248">
        <f>IF(AGL$6=$AEO$5,成绩录入!CY71,0)</f>
        <v>0</v>
      </c>
      <c r="AGM68" s="248">
        <f>IF(AGM$6=$AEO$5,成绩录入!CZ71,0)</f>
        <v>0</v>
      </c>
      <c r="AGN68" s="248">
        <f>IF(AGN$6=$AEO$5,成绩录入!DA71,0)</f>
        <v>0</v>
      </c>
      <c r="AGO68" s="248">
        <f>IF(AGO$6=$AEO$5,成绩录入!DB71,0)</f>
        <v>0</v>
      </c>
      <c r="AGP68" s="248">
        <f>IF(AGP$6=$AEO$5,成绩录入!DC71,0)</f>
        <v>0</v>
      </c>
      <c r="AGQ68" s="248">
        <f>IF(AGQ$6=$AEO$5,成绩录入!DD71,0)</f>
        <v>0</v>
      </c>
      <c r="AGR68" s="248">
        <f>IF(AGR$6=$AEO$5,成绩录入!DE71,0)</f>
        <v>0</v>
      </c>
      <c r="AGS68" s="248">
        <f>IF(AGS$6=$AEO$5,成绩录入!DF71,0)</f>
        <v>0</v>
      </c>
      <c r="AGT68" s="248">
        <f>IF(AGT$6=$AEO$5,成绩录入!DG71,0)</f>
        <v>0</v>
      </c>
      <c r="AGU68" s="248">
        <f>IF(AGU$6=$AEO$5,成绩录入!DH71,0)</f>
        <v>0</v>
      </c>
      <c r="AGV68" s="248">
        <f>IF(AGV$6=$AEO$5,成绩录入!DI71,0)</f>
        <v>0</v>
      </c>
      <c r="AGW68" s="248">
        <f>IF(AGW$6=$AEO$5,成绩录入!DJ71,0)</f>
        <v>0</v>
      </c>
      <c r="AGX68" s="248">
        <f>IF(AGX$6=$AEO$5,成绩录入!DK71,0)</f>
        <v>0</v>
      </c>
      <c r="AGY68" s="248">
        <f>IF(AGY$6=$AEO$5,成绩录入!DL71,0)</f>
        <v>0</v>
      </c>
      <c r="AGZ68" s="248">
        <f>IF(AGZ$6=$AEO$5,成绩录入!DM71,0)</f>
        <v>0</v>
      </c>
      <c r="AHA68" s="248">
        <f>IF(AHA$6=$AEO$5,成绩录入!DN71,0)</f>
        <v>0</v>
      </c>
      <c r="AHB68" s="248">
        <f>IF(AHB$6=$AEO$5,成绩录入!DO71,0)</f>
        <v>0</v>
      </c>
      <c r="AHC68" s="248">
        <f>IF(AHC$6=$AEO$5,成绩录入!DP71,0)</f>
        <v>0</v>
      </c>
      <c r="AHD68" s="248">
        <f>IF(AHD$6=$AEO$5,成绩录入!DQ71,0)</f>
        <v>0</v>
      </c>
      <c r="AHE68" s="248">
        <f>IF(AHE$6=$AEO$5,成绩录入!DR71,0)</f>
        <v>0</v>
      </c>
      <c r="AHF68" s="248">
        <f>IF(AHF$6=$AEO$5,成绩录入!DS71,0)</f>
        <v>0</v>
      </c>
      <c r="AHG68" s="248">
        <f>IF(AHG$6=$AEO$5,成绩录入!DT71,0)</f>
        <v>0</v>
      </c>
      <c r="AHH68" s="248">
        <f>IF(AHH$6=$AEO$5,成绩录入!DU71,0)</f>
        <v>0</v>
      </c>
      <c r="AHI68" s="248">
        <f>IF(AHI$6=$AEO$5,成绩录入!DV71,0)</f>
        <v>0</v>
      </c>
      <c r="AHJ68" s="248">
        <f>IF(AHJ$6=$AEO$5,成绩录入!DW71,0)</f>
        <v>0</v>
      </c>
      <c r="AHK68" s="248">
        <f>IF(AHK$6=$AEO$5,成绩录入!DX71,0)</f>
        <v>0</v>
      </c>
      <c r="AHL68" s="248">
        <f>IF(AHL$6=$AEO$5,成绩录入!DY71,0)</f>
        <v>0</v>
      </c>
      <c r="AHM68" s="248">
        <f>IF(AHM$6=$AEO$5,成绩录入!DZ71,0)</f>
        <v>0</v>
      </c>
      <c r="AHN68" s="248">
        <f>IF(AHN$6=$AEO$5,成绩录入!EA71,0)</f>
        <v>0</v>
      </c>
      <c r="AHO68" s="248">
        <f>IF(AHO$6=$AEO$5,成绩录入!EB71,0)</f>
        <v>0</v>
      </c>
      <c r="AHP68" s="248">
        <f>IF(AHP$6=$AEO$5,成绩录入!EC71,0)</f>
        <v>0</v>
      </c>
      <c r="AHQ68" s="248">
        <f>IF(AHQ$6=$AEO$5,成绩录入!ED71,0)</f>
        <v>0</v>
      </c>
      <c r="AHR68" s="248">
        <f>IF(AHR$6=$AEO$5,成绩录入!EE71,0)</f>
        <v>0</v>
      </c>
      <c r="AHS68" s="248">
        <f>IF(AHS$6=$AEO$5,成绩录入!EF71,0)</f>
        <v>0</v>
      </c>
      <c r="AHT68" s="248">
        <f>IF(AHT$6=$AEO$5,成绩录入!EG71,0)</f>
        <v>0</v>
      </c>
      <c r="AHU68" s="248">
        <f>IF(AHU$6=$AEO$5,成绩录入!EH71,0)</f>
        <v>0</v>
      </c>
      <c r="AHV68" s="248">
        <f>IF(AHV$6=$AEO$5,成绩录入!EI71,0)</f>
        <v>0</v>
      </c>
      <c r="AHW68" s="248">
        <f>IF(AHW$6=$AEO$5,成绩录入!EJ71,0)</f>
        <v>0</v>
      </c>
      <c r="AHX68" s="248">
        <f>IF(AHX$6=$AEO$5,成绩录入!EK71,0)</f>
        <v>0</v>
      </c>
      <c r="AHY68" s="248">
        <f>IF(AHY$6=$AEO$5,成绩录入!EL71,0)</f>
        <v>0</v>
      </c>
      <c r="AHZ68" s="248">
        <f>IF(AHZ$6=$AEO$5,成绩录入!EM71,0)</f>
        <v>0</v>
      </c>
      <c r="AIA68" s="248">
        <f>IF(AIA$6=$AEO$5,成绩录入!EN71,0)</f>
        <v>0</v>
      </c>
      <c r="AIB68" s="248">
        <f>IF(AIB$6=$AEO$5,成绩录入!EO71,0)</f>
        <v>0</v>
      </c>
      <c r="AIC68" s="248">
        <f>IF(AIC$6=$AEO$5,成绩录入!EP71,0)</f>
        <v>0</v>
      </c>
      <c r="AID68" s="248">
        <f>IF(AID$6=$AEO$5,成绩录入!EQ71,0)</f>
        <v>0</v>
      </c>
      <c r="AIE68" s="248">
        <f>IF(AIE$6=$AEO$5,成绩录入!ER71,0)</f>
        <v>0</v>
      </c>
      <c r="AIF68" s="248">
        <f>IF(AIF$6=$AEO$5,成绩录入!ES71,0)</f>
        <v>0</v>
      </c>
      <c r="AIG68" s="248">
        <f>IF(AIG$6=$AEO$5,成绩录入!ET71,0)</f>
        <v>0</v>
      </c>
      <c r="AIH68" s="248">
        <f>IF(AIH$6=$AEO$5,成绩录入!EU71,0)</f>
        <v>0</v>
      </c>
      <c r="AII68" s="248">
        <f>IF(AII$6=$AEO$5,成绩录入!EV71,0)</f>
        <v>0</v>
      </c>
      <c r="AIJ68" s="248">
        <f>IF(AIJ$6=$AEO$5,成绩录入!EW71,0)</f>
        <v>0</v>
      </c>
      <c r="AIK68" s="248">
        <f>IF(AIK$6=$AEO$5,成绩录入!EX71,0)</f>
        <v>0</v>
      </c>
      <c r="AIL68" s="218">
        <f t="shared" si="35"/>
        <v>0</v>
      </c>
      <c r="AIN68" s="214" t="str">
        <f>初始录入!A73</f>
        <v/>
      </c>
      <c r="AIO68" s="215">
        <f>初始录入!B73</f>
        <v>0</v>
      </c>
      <c r="AIP68" s="216">
        <f>初始录入!C73</f>
        <v>0</v>
      </c>
      <c r="AIQ68" s="314">
        <f>IF(平时!D66&lt;&gt;"",平时!D66,0)</f>
        <v>0</v>
      </c>
      <c r="AIR68" s="324" t="str">
        <f t="shared" si="89"/>
        <v/>
      </c>
      <c r="AIS68" s="314">
        <f>IF(过程!D66&lt;&gt;"",过程!D66,0)</f>
        <v>0</v>
      </c>
      <c r="AIT68" s="324" t="str">
        <f t="shared" si="90"/>
        <v/>
      </c>
      <c r="AIU68" s="216">
        <f>IF(期末!D66&lt;&gt;"",期末!D66,0)</f>
        <v>0</v>
      </c>
      <c r="AIV68" s="324" t="str">
        <f t="shared" si="91"/>
        <v/>
      </c>
      <c r="AIW68" s="325">
        <f t="shared" si="92"/>
        <v>0</v>
      </c>
      <c r="AIX68" s="314">
        <f>IF(平时!E66&lt;&gt;"",平时!E66,0)</f>
        <v>0</v>
      </c>
      <c r="AIY68" s="324" t="str">
        <f t="shared" si="93"/>
        <v/>
      </c>
      <c r="AIZ68" s="314">
        <f>IF(过程!E66&lt;&gt;"",过程!E66,0)</f>
        <v>0</v>
      </c>
      <c r="AJA68" s="324" t="str">
        <f t="shared" si="94"/>
        <v/>
      </c>
      <c r="AJB68" s="216">
        <f>IF(期末!E66&lt;&gt;"",期末!E66,0)</f>
        <v>0</v>
      </c>
      <c r="AJC68" s="324" t="str">
        <f t="shared" si="95"/>
        <v/>
      </c>
      <c r="AJD68" s="325">
        <f t="shared" si="96"/>
        <v>0</v>
      </c>
      <c r="AJE68" s="314">
        <f>IF(平时!F66&lt;&gt;"",平时!F66,0)</f>
        <v>0</v>
      </c>
      <c r="AJF68" s="324" t="str">
        <f t="shared" si="97"/>
        <v/>
      </c>
      <c r="AJG68" s="314">
        <f>IF(过程!F66&lt;&gt;"",过程!F66,0)</f>
        <v>0</v>
      </c>
      <c r="AJH68" s="324" t="str">
        <f t="shared" si="98"/>
        <v/>
      </c>
      <c r="AJI68" s="216">
        <f>IF(期末!F66&lt;&gt;"",期末!F66,0)</f>
        <v>0</v>
      </c>
      <c r="AJJ68" s="324" t="str">
        <f t="shared" si="99"/>
        <v/>
      </c>
      <c r="AJK68" s="325">
        <f t="shared" si="100"/>
        <v>0</v>
      </c>
      <c r="AJL68" s="314">
        <f>IF(平时!G66&lt;&gt;"",平时!G66,0)</f>
        <v>0</v>
      </c>
      <c r="AJM68" s="324" t="str">
        <f t="shared" si="101"/>
        <v/>
      </c>
      <c r="AJN68" s="314">
        <f>IF(过程!G66&lt;&gt;"",过程!G66,0)</f>
        <v>0</v>
      </c>
      <c r="AJO68" s="324" t="str">
        <f t="shared" si="102"/>
        <v/>
      </c>
      <c r="AJP68" s="216">
        <f>IF(期末!G66&lt;&gt;"",期末!G66,0)</f>
        <v>0</v>
      </c>
      <c r="AJQ68" s="324" t="str">
        <f t="shared" si="103"/>
        <v/>
      </c>
      <c r="AJR68" s="325">
        <f t="shared" si="104"/>
        <v>0</v>
      </c>
      <c r="AJS68" s="314">
        <f>IF(平时!H66&lt;&gt;"",平时!H66,0)</f>
        <v>0</v>
      </c>
      <c r="AJT68" s="324" t="str">
        <f t="shared" si="105"/>
        <v/>
      </c>
      <c r="AJU68" s="314">
        <f>IF(过程!H66&lt;&gt;"",过程!H66,0)</f>
        <v>0</v>
      </c>
      <c r="AJV68" s="324" t="str">
        <f t="shared" si="106"/>
        <v/>
      </c>
      <c r="AJW68" s="216">
        <f>IF(期末!H66&lt;&gt;"",期末!H66,0)</f>
        <v>0</v>
      </c>
      <c r="AJX68" s="324" t="str">
        <f t="shared" si="107"/>
        <v/>
      </c>
      <c r="AJY68" s="326">
        <f t="shared" si="108"/>
        <v>0</v>
      </c>
      <c r="AKA68" s="216" t="str">
        <f>初始录入!A73</f>
        <v/>
      </c>
      <c r="AKB68" s="216">
        <f>初始录入!B73</f>
        <v>0</v>
      </c>
      <c r="AKC68" s="216">
        <f>初始录入!C73</f>
        <v>0</v>
      </c>
      <c r="AKD68" s="327" t="str">
        <f>IF(初始录入!$E73=初始录入!$K$2,达成度!$D81,"")</f>
        <v/>
      </c>
      <c r="AKE68" s="327" t="str">
        <f>IF(初始录入!$E73=初始录入!$K$3,达成度!D81,"")</f>
        <v/>
      </c>
      <c r="AKF68" s="216" t="str">
        <f>IF(初始录入!$E73=初始录入!$K$4,达成度!D81,"")</f>
        <v/>
      </c>
      <c r="AKG68" s="216" t="str">
        <f>IF(初始录入!$E73=初始录入!$K$5,达成度!D81,"")</f>
        <v/>
      </c>
      <c r="AKH68" s="327" t="str">
        <f>IF(初始录入!$E73=初始录入!$K$2,达成度!E81,"")</f>
        <v/>
      </c>
      <c r="AKI68" s="327" t="str">
        <f>IF(初始录入!$E73=初始录入!$K$3,达成度!E81,"")</f>
        <v/>
      </c>
      <c r="AKJ68" s="216" t="str">
        <f>IF(初始录入!$E73=初始录入!$K$4,达成度!E81,"")</f>
        <v/>
      </c>
      <c r="AKK68" s="216" t="str">
        <f>IF(初始录入!$E73=初始录入!$K$5,达成度!E81,"")</f>
        <v/>
      </c>
      <c r="AKL68" s="327" t="str">
        <f>IF(初始录入!$E73=初始录入!$K$2,达成度!F81,"")</f>
        <v/>
      </c>
      <c r="AKM68" s="327" t="str">
        <f>IF(初始录入!$E73=初始录入!$K$3,达成度!F81,"")</f>
        <v/>
      </c>
      <c r="AKN68" s="216" t="str">
        <f>IF(初始录入!$E73=初始录入!$K$4,达成度!F81,"")</f>
        <v/>
      </c>
      <c r="AKO68" s="216" t="str">
        <f>IF(初始录入!$E73=初始录入!$K$5,达成度!F81,"")</f>
        <v/>
      </c>
      <c r="AKP68" s="327" t="str">
        <f>IF(初始录入!$E73=初始录入!$K$2,达成度!H81,"")</f>
        <v/>
      </c>
      <c r="AKQ68" s="327" t="str">
        <f>IF(初始录入!$E73=初始录入!$K$3,达成度!H81,"")</f>
        <v/>
      </c>
      <c r="AKR68" s="216" t="str">
        <f>IF(初始录入!$E73=初始录入!$K$4,达成度!H81,"")</f>
        <v/>
      </c>
      <c r="AKS68" s="216" t="str">
        <f>IF(初始录入!$E73=初始录入!$K$5,达成度!H81,"")</f>
        <v/>
      </c>
      <c r="AKT68" s="327" t="str">
        <f>IF(初始录入!$E73=初始录入!$K$2,达成度!I81,"")</f>
        <v/>
      </c>
      <c r="AKU68" s="327" t="str">
        <f>IF(初始录入!$E73=初始录入!$K$3,达成度!I81,"")</f>
        <v/>
      </c>
      <c r="AKV68" s="216" t="str">
        <f>IF(初始录入!$E73=初始录入!$K$4,达成度!I81,"")</f>
        <v/>
      </c>
      <c r="AKW68" s="216" t="str">
        <f>IF(初始录入!$E73=初始录入!$K$5,达成度!I81,"")</f>
        <v/>
      </c>
      <c r="AKX68" s="327" t="str">
        <f>IF(初始录入!$E73=初始录入!$K$2,达成度!J81,"")</f>
        <v/>
      </c>
      <c r="AKY68" s="327" t="str">
        <f>IF(初始录入!$E73=初始录入!$K$3,达成度!J81,"")</f>
        <v/>
      </c>
      <c r="AKZ68" s="216" t="str">
        <f>IF(初始录入!$E73=初始录入!$K$4,达成度!J81,"")</f>
        <v/>
      </c>
      <c r="ALA68" s="216" t="str">
        <f>IF(初始录入!$E73=初始录入!$K$5,达成度!J81,"")</f>
        <v/>
      </c>
      <c r="ALB68" s="327" t="str">
        <f>IF(初始录入!$E73=初始录入!$K$2,达成度!L81,"")</f>
        <v/>
      </c>
      <c r="ALC68" s="327" t="str">
        <f>IF(初始录入!$E73=初始录入!$K$3,达成度!L81,"")</f>
        <v/>
      </c>
      <c r="ALD68" s="216" t="str">
        <f>IF(初始录入!$E73=初始录入!$K$4,达成度!L81,"")</f>
        <v/>
      </c>
      <c r="ALE68" s="216" t="str">
        <f>IF(初始录入!$E73=初始录入!$K$5,达成度!L81,"")</f>
        <v/>
      </c>
      <c r="ALF68" s="327" t="str">
        <f>IF(初始录入!$E73=初始录入!$K$2,达成度!M81,"")</f>
        <v/>
      </c>
      <c r="ALG68" s="327" t="str">
        <f>IF(初始录入!$E73=初始录入!$K$3,达成度!M81,"")</f>
        <v/>
      </c>
      <c r="ALH68" s="216" t="str">
        <f>IF(初始录入!$E73=初始录入!$K$4,达成度!M81,"")</f>
        <v/>
      </c>
      <c r="ALI68" s="216" t="str">
        <f>IF(初始录入!$E73=初始录入!$K$5,达成度!M81,"")</f>
        <v/>
      </c>
      <c r="ALJ68" s="327" t="str">
        <f>IF(初始录入!$E73=初始录入!$K$2,达成度!N81,"")</f>
        <v/>
      </c>
      <c r="ALK68" s="327" t="str">
        <f>IF(初始录入!$E73=初始录入!$K$3,达成度!N81,"")</f>
        <v/>
      </c>
      <c r="ALL68" s="216" t="str">
        <f>IF(初始录入!$E73=初始录入!$K$4,达成度!N81,"")</f>
        <v/>
      </c>
      <c r="ALM68" s="216" t="str">
        <f>IF(初始录入!$E73=初始录入!$K$5,达成度!N81,"")</f>
        <v/>
      </c>
      <c r="ALN68" s="327" t="str">
        <f>IF(初始录入!$E73=初始录入!$K$2,达成度!P81,"")</f>
        <v/>
      </c>
      <c r="ALO68" s="327" t="str">
        <f>IF(初始录入!$E73=初始录入!$K$3,达成度!P81,"")</f>
        <v/>
      </c>
      <c r="ALP68" s="216" t="str">
        <f>IF(初始录入!$E73=初始录入!$K$4,达成度!P81,"")</f>
        <v/>
      </c>
      <c r="ALQ68" s="216" t="str">
        <f>IF(初始录入!$E73=初始录入!$K$5,达成度!P81,"")</f>
        <v/>
      </c>
      <c r="ALR68" s="327" t="str">
        <f>IF(初始录入!$E73=初始录入!$K$2,达成度!Q81,"")</f>
        <v/>
      </c>
      <c r="ALS68" s="327" t="str">
        <f>IF(初始录入!$E73=初始录入!$K$3,达成度!Q81,"")</f>
        <v/>
      </c>
      <c r="ALT68" s="216" t="str">
        <f>IF(初始录入!$E73=初始录入!$K$4,达成度!Q81,"")</f>
        <v/>
      </c>
      <c r="ALU68" s="216" t="str">
        <f>IF(初始录入!$E73=初始录入!$K$5,达成度!Q81,"")</f>
        <v/>
      </c>
      <c r="ALV68" s="327" t="str">
        <f>IF(初始录入!$E73=初始录入!$K$2,达成度!R81,"")</f>
        <v/>
      </c>
      <c r="ALW68" s="327" t="str">
        <f>IF(初始录入!$E73=初始录入!$K$3,达成度!R81,"")</f>
        <v/>
      </c>
      <c r="ALX68" s="216" t="str">
        <f>IF(初始录入!$E73=初始录入!$K$4,达成度!R81,"")</f>
        <v/>
      </c>
      <c r="ALY68" s="216"/>
      <c r="ALZ68" s="327" t="str">
        <f>IF(初始录入!$E73=初始录入!$K$2,达成度!T81,"")</f>
        <v/>
      </c>
      <c r="AMA68" s="327" t="str">
        <f>IF(初始录入!$E73=初始录入!$K$3,达成度!T81,"")</f>
        <v/>
      </c>
      <c r="AMB68" s="216" t="str">
        <f>IF(初始录入!$E73=初始录入!$K$4,达成度!T81,"")</f>
        <v/>
      </c>
      <c r="AMC68" s="216" t="str">
        <f>IF(初始录入!$E73=初始录入!$K$5,达成度!T81,"")</f>
        <v/>
      </c>
      <c r="AMD68" s="327" t="str">
        <f>IF(初始录入!$E73=初始录入!$K$2,达成度!U81,"")</f>
        <v/>
      </c>
      <c r="AME68" s="327" t="str">
        <f>IF(初始录入!$E73=初始录入!$K$3,达成度!U81,"")</f>
        <v/>
      </c>
      <c r="AMF68" s="216" t="str">
        <f>IF(初始录入!$E73=初始录入!$K$4,达成度!U81,"")</f>
        <v/>
      </c>
      <c r="AMG68" s="216" t="str">
        <f>IF(初始录入!$E73=初始录入!$K$5,达成度!U81,"")</f>
        <v/>
      </c>
      <c r="AMH68" s="327" t="str">
        <f>IF(初始录入!$E73=初始录入!$K$2,达成度!V81,"")</f>
        <v/>
      </c>
      <c r="AMI68" s="327" t="str">
        <f>IF(初始录入!$E73=初始录入!$K$3,达成度!V81,"")</f>
        <v/>
      </c>
      <c r="AMJ68" s="216" t="str">
        <f>IF(初始录入!$E73=初始录入!$K$4,达成度!W81,"")</f>
        <v/>
      </c>
      <c r="AMK68" s="216" t="str">
        <f>IF(初始录入!$E73=初始录入!$K$5,达成度!W81,"")</f>
        <v/>
      </c>
      <c r="AMM68" s="215">
        <f t="shared" si="114"/>
        <v>61</v>
      </c>
      <c r="AMN68" s="222" t="str">
        <f t="shared" si="109"/>
        <v/>
      </c>
      <c r="AMO68" s="325" t="str">
        <f>IF($AMM68&lt;=$H$7,INDEX(达成度!$G$21:$G$170,$AMM68,1),"")</f>
        <v/>
      </c>
      <c r="AMP68" s="325" t="str">
        <f>IF($AMM68&lt;=$H$7,INDEX(达成度!$K$21:$K$170,$AMM68,1),"")</f>
        <v/>
      </c>
      <c r="AMQ68" s="325" t="str">
        <f>IF($AMM68&lt;=$H$7,INDEX(达成度!$O$21:$O$170,$AMM68,1),"")</f>
        <v/>
      </c>
      <c r="AMR68" s="325" t="str">
        <f>IF($AMM68&lt;=$H$7,INDEX(达成度!$S$21:$S$170,$AMM68,1),"")</f>
        <v/>
      </c>
      <c r="AMS68" s="326" t="str">
        <f>IF($AMM68&lt;=$H$7,INDEX(达成度!$W$21:$W$170,$AMM68,1),"")</f>
        <v/>
      </c>
      <c r="AMT68" s="328"/>
      <c r="AMU68" s="336"/>
      <c r="AMV68" s="222" t="str">
        <f t="shared" si="110"/>
        <v/>
      </c>
      <c r="AMW68" s="325" t="str">
        <f>IF($AMM68&lt;=$I$7,INDEX(达成度!$G$21:$G$170,$AMM68+$H$7,1),"")</f>
        <v/>
      </c>
      <c r="AMX68" s="325" t="str">
        <f>IF($AMM68&lt;=$I$7,INDEX(达成度!$K$21:$K$170,$AMM68+$H$7,1),"")</f>
        <v/>
      </c>
      <c r="AMY68" s="325" t="str">
        <f>IF($AMM68&lt;=$I$7,INDEX(达成度!$O$21:$O$170,$AMM68+$H$7,1),"")</f>
        <v/>
      </c>
      <c r="AMZ68" s="325" t="str">
        <f>IF($AMM68&lt;=$I$7,INDEX(达成度!$S$21:$S$170,$AMM68+$H$7,1),"")</f>
        <v/>
      </c>
      <c r="ANA68" s="326" t="str">
        <f>IF($AMM68&lt;=$I$7,INDEX(达成度!$W$21:$W$170,$AMM68+$H$7,1),"")</f>
        <v/>
      </c>
      <c r="ANB68" s="206"/>
      <c r="ANC68" s="215"/>
      <c r="AND68" s="216" t="str">
        <f t="shared" si="111"/>
        <v/>
      </c>
      <c r="ANE68" s="325" t="str">
        <f>IF($AMM68&lt;=$J$7,INDEX(达成度!$G$21:$G$170,$AMM68+$H$7+$I$7,1),"")</f>
        <v/>
      </c>
      <c r="ANF68" s="325" t="str">
        <f>IF($AMM68&lt;=$J$7,INDEX(达成度!$K$21:$K$170,$AMM68+$H$7+$I$7,1),"")</f>
        <v/>
      </c>
      <c r="ANG68" s="325" t="str">
        <f>IF($AMM68&lt;=$J$7,INDEX(达成度!$O$21:$O$170,$AMM68+$H$7+$I$7,1),"")</f>
        <v/>
      </c>
      <c r="ANH68" s="325" t="str">
        <f>IF($AMM68&lt;=$J$7,INDEX(达成度!$S$21:$S$170,$AMM68+$H$7+$I$7,1),"")</f>
        <v/>
      </c>
      <c r="ANI68" s="326" t="str">
        <f>IF($AMM68&lt;=$J$7,INDEX(达成度!$W$21:$W$170,$AMM68+$H$7+$I$7,1),"")</f>
        <v/>
      </c>
      <c r="ANK68" s="215"/>
      <c r="ANL68" s="216" t="str">
        <f t="shared" si="112"/>
        <v/>
      </c>
      <c r="ANM68" s="325" t="str">
        <f>IF($AMM68&lt;=$K$7,INDEX(达成度!$G$21:$G$170,$AMM68+$H$7+$I$7+$J$7,1),"")</f>
        <v/>
      </c>
      <c r="ANN68" s="325" t="str">
        <f>IF($AMM68&lt;=$K$7,INDEX(达成度!$K$21:$K$170,$AMM68+$H$7+$I$7+$J$7,1),"")</f>
        <v/>
      </c>
      <c r="ANO68" s="325" t="str">
        <f>IF($AMM68&lt;=$K$7,INDEX(达成度!$O$21:$O$170,$AMM68+$H$7+$I$7+$J$7,1),"")</f>
        <v/>
      </c>
      <c r="ANP68" s="325" t="str">
        <f>IF($AMM68&lt;=$K$7,INDEX(达成度!$S$21:$S$170,$AMM68+$H$7+$I$7+$J$7,1),"")</f>
        <v/>
      </c>
      <c r="ANQ68" s="326" t="str">
        <f>IF($AMM68&lt;=$K$7,INDEX(达成度!$W$21:$W$170,$AMM68+$H$7+$I$7+$J$7,1),"")</f>
        <v/>
      </c>
    </row>
    <row r="69" ht="18" customHeight="1" spans="1:1024 1025:1057">
      <c r="A69" s="215" t="str">
        <f>初始录入!A74</f>
        <v/>
      </c>
      <c r="B69" s="216" t="str">
        <f>IF(初始录入!B74&lt;&gt;"",初始录入!B74,"")</f>
        <v/>
      </c>
      <c r="C69" s="216" t="str">
        <f>IF(初始录入!C74&lt;&gt;"",初始录入!C74,"")</f>
        <v/>
      </c>
      <c r="D69" s="216" t="str">
        <f>IF(初始录入!D74&lt;&gt;"",初始录入!D74,"")</f>
        <v/>
      </c>
      <c r="E69" s="218" t="str">
        <f>IF(初始录入!E74&lt;&gt;"",初始录入!E74,"")</f>
        <v/>
      </c>
      <c r="G69" s="330"/>
      <c r="H69" s="295">
        <f>IF(初始录入!E74=H$6,1,0)</f>
        <v>0</v>
      </c>
      <c r="I69" s="295">
        <f>IF(初始录入!E74=I$6,1,0)</f>
        <v>0</v>
      </c>
      <c r="J69" s="295">
        <f>IF(初始录入!E74=J$6,1,0)</f>
        <v>0</v>
      </c>
      <c r="K69" s="321">
        <f>IF(初始录入!E74=K$6,1,0)</f>
        <v>0</v>
      </c>
      <c r="L69" s="28"/>
      <c r="M69" s="193" t="s">
        <v>221</v>
      </c>
      <c r="N69" s="194" t="s">
        <v>222</v>
      </c>
      <c r="O69" s="194"/>
      <c r="P69" s="194"/>
      <c r="Q69" s="194"/>
      <c r="R69" s="194"/>
      <c r="S69" s="194"/>
      <c r="T69" s="194"/>
      <c r="U69" s="194"/>
      <c r="V69" s="194" t="s">
        <v>223</v>
      </c>
      <c r="W69" s="195"/>
      <c r="X69" s="28"/>
      <c r="Y69" s="294">
        <v>100</v>
      </c>
      <c r="Z69" s="295">
        <f>成绩录入!$F$7</f>
        <v>0</v>
      </c>
      <c r="AA69" s="295">
        <f>成绩录入!F72</f>
        <v>0</v>
      </c>
      <c r="AB69" s="296">
        <f>IF(初始录入!$M$7&lt;&gt;"",IF(成绩录入!$F$7&lt;&gt;"",IF(初始录入!$P$7="次数",AA69/Z69*Y69,成绩录入!F72),0),0)</f>
        <v>0</v>
      </c>
      <c r="AC69" s="297">
        <f t="shared" si="161"/>
        <v>0</v>
      </c>
      <c r="AD69" s="297">
        <f t="shared" si="162"/>
        <v>0</v>
      </c>
      <c r="AE69" s="297">
        <f t="shared" si="163"/>
        <v>0</v>
      </c>
      <c r="AF69" s="297">
        <f t="shared" si="164"/>
        <v>0</v>
      </c>
      <c r="AG69" s="297">
        <f t="shared" si="165"/>
        <v>0</v>
      </c>
      <c r="AH69" s="298">
        <f t="shared" si="37"/>
        <v>0</v>
      </c>
      <c r="AI69" s="28"/>
      <c r="AJ69" s="260">
        <f>成绩录入!I72</f>
        <v>0</v>
      </c>
      <c r="AK69" s="248">
        <f>成绩录入!J72</f>
        <v>0</v>
      </c>
      <c r="AL69" s="248">
        <f>成绩录入!K72</f>
        <v>0</v>
      </c>
      <c r="AM69" s="248">
        <f>成绩录入!L72</f>
        <v>0</v>
      </c>
      <c r="AN69" s="248">
        <f>成绩录入!M72</f>
        <v>0</v>
      </c>
      <c r="AO69" s="298">
        <f t="shared" si="38"/>
        <v>0</v>
      </c>
      <c r="AP69" s="299"/>
      <c r="AQ69" s="260">
        <f>成绩录入!I72</f>
        <v>0</v>
      </c>
      <c r="AR69" s="248">
        <f>成绩录入!J72</f>
        <v>0</v>
      </c>
      <c r="AS69" s="248">
        <f>成绩录入!K72</f>
        <v>0</v>
      </c>
      <c r="AT69" s="248">
        <f>成绩录入!L72</f>
        <v>0</v>
      </c>
      <c r="AU69" s="248">
        <f>成绩录入!M72</f>
        <v>0</v>
      </c>
      <c r="AV69" s="298">
        <f t="shared" si="39"/>
        <v>0</v>
      </c>
      <c r="AW69" s="299"/>
      <c r="AX69" s="260">
        <f>成绩录入!I72</f>
        <v>0</v>
      </c>
      <c r="AY69" s="248">
        <f>成绩录入!J72</f>
        <v>0</v>
      </c>
      <c r="AZ69" s="248">
        <f>成绩录入!K72</f>
        <v>0</v>
      </c>
      <c r="BA69" s="248">
        <f>成绩录入!L72</f>
        <v>0</v>
      </c>
      <c r="BB69" s="248">
        <f>成绩录入!M72</f>
        <v>0</v>
      </c>
      <c r="BC69" s="298">
        <f t="shared" si="40"/>
        <v>0</v>
      </c>
      <c r="BD69" s="299"/>
      <c r="BE69" s="260">
        <f>成绩录入!I72</f>
        <v>0</v>
      </c>
      <c r="BF69" s="248">
        <f>成绩录入!J72</f>
        <v>0</v>
      </c>
      <c r="BG69" s="248">
        <f>成绩录入!K72</f>
        <v>0</v>
      </c>
      <c r="BH69" s="248">
        <f>成绩录入!L72</f>
        <v>0</v>
      </c>
      <c r="BI69" s="248">
        <f>成绩录入!M72</f>
        <v>0</v>
      </c>
      <c r="BJ69" s="298">
        <f t="shared" si="41"/>
        <v>0</v>
      </c>
      <c r="BK69" s="299"/>
      <c r="BL69" s="260">
        <f>成绩录入!I72</f>
        <v>0</v>
      </c>
      <c r="BM69" s="248">
        <f>成绩录入!J72</f>
        <v>0</v>
      </c>
      <c r="BN69" s="248">
        <f>成绩录入!K72</f>
        <v>0</v>
      </c>
      <c r="BO69" s="248">
        <f>成绩录入!L72</f>
        <v>0</v>
      </c>
      <c r="BP69" s="248">
        <f>成绩录入!M72</f>
        <v>0</v>
      </c>
      <c r="BQ69" s="298">
        <f t="shared" si="42"/>
        <v>0</v>
      </c>
      <c r="BR69" s="300"/>
      <c r="BS69" s="260">
        <f>成绩录入!P72</f>
        <v>0</v>
      </c>
      <c r="BT69" s="248">
        <f>成绩录入!Q72</f>
        <v>0</v>
      </c>
      <c r="BU69" s="248">
        <f>成绩录入!R72</f>
        <v>0</v>
      </c>
      <c r="BV69" s="248">
        <f>成绩录入!S72</f>
        <v>0</v>
      </c>
      <c r="BW69" s="248">
        <f>成绩录入!T72</f>
        <v>0</v>
      </c>
      <c r="BX69" s="248">
        <f>成绩录入!U72</f>
        <v>0</v>
      </c>
      <c r="BY69" s="248">
        <f>成绩录入!V72</f>
        <v>0</v>
      </c>
      <c r="BZ69" s="248">
        <f>成绩录入!W72</f>
        <v>0</v>
      </c>
      <c r="CA69" s="248">
        <f>成绩录入!X72</f>
        <v>0</v>
      </c>
      <c r="CB69" s="248">
        <f>成绩录入!Y72</f>
        <v>0</v>
      </c>
      <c r="CC69" s="298">
        <f t="shared" si="43"/>
        <v>0</v>
      </c>
      <c r="CD69" s="299"/>
      <c r="CE69" s="260">
        <f>成绩录入!P72</f>
        <v>0</v>
      </c>
      <c r="CF69" s="248">
        <f>成绩录入!Q72</f>
        <v>0</v>
      </c>
      <c r="CG69" s="248">
        <f>成绩录入!R72</f>
        <v>0</v>
      </c>
      <c r="CH69" s="248">
        <f>成绩录入!S72</f>
        <v>0</v>
      </c>
      <c r="CI69" s="248">
        <f>成绩录入!T72</f>
        <v>0</v>
      </c>
      <c r="CJ69" s="248">
        <f>成绩录入!U72</f>
        <v>0</v>
      </c>
      <c r="CK69" s="248">
        <f>成绩录入!V72</f>
        <v>0</v>
      </c>
      <c r="CL69" s="248">
        <f>成绩录入!W72</f>
        <v>0</v>
      </c>
      <c r="CM69" s="248">
        <f>成绩录入!X72</f>
        <v>0</v>
      </c>
      <c r="CN69" s="248">
        <f>成绩录入!Y72</f>
        <v>0</v>
      </c>
      <c r="CO69" s="298">
        <f t="shared" si="44"/>
        <v>0</v>
      </c>
      <c r="CP69" s="299"/>
      <c r="CQ69" s="260">
        <f>成绩录入!P72</f>
        <v>0</v>
      </c>
      <c r="CR69" s="248">
        <f>成绩录入!Q72</f>
        <v>0</v>
      </c>
      <c r="CS69" s="248">
        <f>成绩录入!R72</f>
        <v>0</v>
      </c>
      <c r="CT69" s="248">
        <f>成绩录入!S72</f>
        <v>0</v>
      </c>
      <c r="CU69" s="248">
        <f>成绩录入!T72</f>
        <v>0</v>
      </c>
      <c r="CV69" s="248">
        <f>成绩录入!U72</f>
        <v>0</v>
      </c>
      <c r="CW69" s="248">
        <f>成绩录入!V72</f>
        <v>0</v>
      </c>
      <c r="CX69" s="248">
        <f>成绩录入!W72</f>
        <v>0</v>
      </c>
      <c r="CY69" s="248">
        <f>成绩录入!X72</f>
        <v>0</v>
      </c>
      <c r="CZ69" s="248">
        <f>成绩录入!Y72</f>
        <v>0</v>
      </c>
      <c r="DA69" s="298">
        <f t="shared" si="45"/>
        <v>0</v>
      </c>
      <c r="DB69" s="299"/>
      <c r="DC69" s="260">
        <f>成绩录入!P72</f>
        <v>0</v>
      </c>
      <c r="DD69" s="248">
        <f>成绩录入!Q72</f>
        <v>0</v>
      </c>
      <c r="DE69" s="248">
        <f>成绩录入!R72</f>
        <v>0</v>
      </c>
      <c r="DF69" s="248">
        <f>成绩录入!S72</f>
        <v>0</v>
      </c>
      <c r="DG69" s="248">
        <f>成绩录入!T72</f>
        <v>0</v>
      </c>
      <c r="DH69" s="248">
        <f>成绩录入!U72</f>
        <v>0</v>
      </c>
      <c r="DI69" s="248">
        <f>成绩录入!V72</f>
        <v>0</v>
      </c>
      <c r="DJ69" s="248">
        <f>成绩录入!W72</f>
        <v>0</v>
      </c>
      <c r="DK69" s="248">
        <f>成绩录入!X72</f>
        <v>0</v>
      </c>
      <c r="DL69" s="248">
        <f>成绩录入!Y72</f>
        <v>0</v>
      </c>
      <c r="DM69" s="298">
        <f t="shared" si="46"/>
        <v>0</v>
      </c>
      <c r="DN69" s="299"/>
      <c r="DO69" s="260">
        <f>成绩录入!P72</f>
        <v>0</v>
      </c>
      <c r="DP69" s="248">
        <f>成绩录入!Q72</f>
        <v>0</v>
      </c>
      <c r="DQ69" s="248">
        <f>成绩录入!R72</f>
        <v>0</v>
      </c>
      <c r="DR69" s="248">
        <f>成绩录入!S72</f>
        <v>0</v>
      </c>
      <c r="DS69" s="248">
        <f>成绩录入!T72</f>
        <v>0</v>
      </c>
      <c r="DT69" s="248">
        <f>成绩录入!U72</f>
        <v>0</v>
      </c>
      <c r="DU69" s="248">
        <f>成绩录入!V72</f>
        <v>0</v>
      </c>
      <c r="DV69" s="248">
        <f>成绩录入!W72</f>
        <v>0</v>
      </c>
      <c r="DW69" s="248">
        <f>成绩录入!X72</f>
        <v>0</v>
      </c>
      <c r="DX69" s="248">
        <f>成绩录入!Y72</f>
        <v>0</v>
      </c>
      <c r="DY69" s="298">
        <f t="shared" si="47"/>
        <v>0</v>
      </c>
      <c r="DZ69" s="299"/>
      <c r="EA69" s="301" t="e">
        <f t="shared" si="48"/>
        <v>#DIV/0!</v>
      </c>
      <c r="EB69" s="297" t="e">
        <f t="shared" si="49"/>
        <v>#DIV/0!</v>
      </c>
      <c r="EC69" s="297" t="e">
        <f t="shared" si="50"/>
        <v>#DIV/0!</v>
      </c>
      <c r="ED69" s="297" t="e">
        <f t="shared" si="51"/>
        <v>#DIV/0!</v>
      </c>
      <c r="EE69" s="297" t="e">
        <f t="shared" si="52"/>
        <v>#DIV/0!</v>
      </c>
      <c r="EF69" s="302" t="e">
        <f t="shared" si="53"/>
        <v>#DIV/0!</v>
      </c>
      <c r="EG69" s="303"/>
      <c r="EH69" s="304">
        <f t="shared" si="54"/>
        <v>0</v>
      </c>
      <c r="EI69" s="296">
        <f>成绩录入!I72</f>
        <v>0</v>
      </c>
      <c r="EJ69" s="296">
        <f>成绩录入!J72</f>
        <v>0</v>
      </c>
      <c r="EK69" s="296">
        <f>成绩录入!K72</f>
        <v>0</v>
      </c>
      <c r="EL69" s="296">
        <f>成绩录入!L72</f>
        <v>0</v>
      </c>
      <c r="EM69" s="296">
        <f>成绩录入!M72</f>
        <v>0</v>
      </c>
      <c r="EN69" s="296">
        <f>成绩录入!P72</f>
        <v>0</v>
      </c>
      <c r="EO69" s="296">
        <f>成绩录入!Q72</f>
        <v>0</v>
      </c>
      <c r="EP69" s="296">
        <f>成绩录入!R72</f>
        <v>0</v>
      </c>
      <c r="EQ69" s="296">
        <f>成绩录入!S72</f>
        <v>0</v>
      </c>
      <c r="ER69" s="296">
        <f>成绩录入!T72</f>
        <v>0</v>
      </c>
      <c r="ES69" s="296">
        <f>成绩录入!U72</f>
        <v>0</v>
      </c>
      <c r="ET69" s="296">
        <f>成绩录入!V72</f>
        <v>0</v>
      </c>
      <c r="EU69" s="296">
        <f>成绩录入!W72</f>
        <v>0</v>
      </c>
      <c r="EV69" s="296">
        <f>成绩录入!X72</f>
        <v>0</v>
      </c>
      <c r="EW69" s="302">
        <f>成绩录入!Y72</f>
        <v>0</v>
      </c>
      <c r="EX69" s="303"/>
      <c r="EY69" s="304" t="str">
        <f t="shared" si="170"/>
        <v/>
      </c>
      <c r="EZ69" s="296" t="str">
        <f t="shared" si="170"/>
        <v/>
      </c>
      <c r="FA69" s="296" t="str">
        <f t="shared" si="170"/>
        <v/>
      </c>
      <c r="FB69" s="296" t="str">
        <f t="shared" si="170"/>
        <v/>
      </c>
      <c r="FC69" s="302">
        <f>成绩录入!AB72</f>
        <v>0</v>
      </c>
      <c r="FD69" s="303"/>
      <c r="FE69" s="304" t="str">
        <f t="shared" si="56"/>
        <v>√</v>
      </c>
      <c r="FF69" s="296" t="str">
        <f t="shared" si="57"/>
        <v>√</v>
      </c>
      <c r="FG69" s="296" t="str">
        <f t="shared" si="58"/>
        <v>√</v>
      </c>
      <c r="FH69" s="296" t="str">
        <f t="shared" si="59"/>
        <v>√</v>
      </c>
      <c r="FI69" s="302" t="str">
        <f t="shared" si="60"/>
        <v>√</v>
      </c>
      <c r="FJ69" s="299"/>
      <c r="FK69" s="260">
        <f>成绩录入!AB72</f>
        <v>0</v>
      </c>
      <c r="FL69" s="248">
        <f>成绩录入!AC72</f>
        <v>0</v>
      </c>
      <c r="FM69" s="248">
        <f>成绩录入!AD72</f>
        <v>0</v>
      </c>
      <c r="FN69" s="248">
        <f>成绩录入!AE72</f>
        <v>0</v>
      </c>
      <c r="FO69" s="248">
        <f>成绩录入!AF72</f>
        <v>0</v>
      </c>
      <c r="FP69" s="248">
        <f>成绩录入!AG72</f>
        <v>0</v>
      </c>
      <c r="FQ69" s="298">
        <f t="shared" si="61"/>
        <v>0</v>
      </c>
      <c r="FR69" s="299"/>
      <c r="FS69" s="260">
        <f>成绩录入!AB72</f>
        <v>0</v>
      </c>
      <c r="FT69" s="248">
        <f>成绩录入!AC72</f>
        <v>0</v>
      </c>
      <c r="FU69" s="248">
        <f>成绩录入!AD72</f>
        <v>0</v>
      </c>
      <c r="FV69" s="248">
        <f>成绩录入!AE72</f>
        <v>0</v>
      </c>
      <c r="FW69" s="248">
        <f>成绩录入!AF72</f>
        <v>0</v>
      </c>
      <c r="FX69" s="333">
        <f>成绩录入!AG72</f>
        <v>0</v>
      </c>
      <c r="FY69" s="298">
        <f t="shared" si="62"/>
        <v>0</v>
      </c>
      <c r="FZ69" s="299"/>
      <c r="GA69" s="260">
        <f>成绩录入!AB72</f>
        <v>0</v>
      </c>
      <c r="GB69" s="248">
        <f>成绩录入!AC72</f>
        <v>0</v>
      </c>
      <c r="GC69" s="248">
        <f>成绩录入!AD72</f>
        <v>0</v>
      </c>
      <c r="GD69" s="248">
        <f>成绩录入!AE72</f>
        <v>0</v>
      </c>
      <c r="GE69" s="248">
        <f>成绩录入!AF72</f>
        <v>0</v>
      </c>
      <c r="GF69" s="248">
        <f>成绩录入!AG72</f>
        <v>0</v>
      </c>
      <c r="GG69" s="298">
        <f t="shared" si="63"/>
        <v>0</v>
      </c>
      <c r="GH69" s="299"/>
      <c r="GI69" s="260">
        <f>成绩录入!AB72</f>
        <v>0</v>
      </c>
      <c r="GJ69" s="248">
        <f>成绩录入!AC72</f>
        <v>0</v>
      </c>
      <c r="GK69" s="248">
        <f>成绩录入!AD72</f>
        <v>0</v>
      </c>
      <c r="GL69" s="248">
        <f>成绩录入!AE72</f>
        <v>0</v>
      </c>
      <c r="GM69" s="248">
        <f>成绩录入!AF72</f>
        <v>0</v>
      </c>
      <c r="GN69" s="248">
        <f>成绩录入!AG72</f>
        <v>0</v>
      </c>
      <c r="GO69" s="298">
        <f t="shared" si="64"/>
        <v>0</v>
      </c>
      <c r="GP69" s="299"/>
      <c r="GQ69" s="260">
        <f>成绩录入!AB72</f>
        <v>0</v>
      </c>
      <c r="GR69" s="248">
        <f>成绩录入!AC72</f>
        <v>0</v>
      </c>
      <c r="GS69" s="248">
        <f>成绩录入!AD72</f>
        <v>0</v>
      </c>
      <c r="GT69" s="248">
        <f>成绩录入!AE72</f>
        <v>0</v>
      </c>
      <c r="GU69" s="248">
        <f>成绩录入!AF72</f>
        <v>0</v>
      </c>
      <c r="GV69" s="248">
        <f>成绩录入!AG72</f>
        <v>0</v>
      </c>
      <c r="GW69" s="298">
        <f t="shared" si="65"/>
        <v>0</v>
      </c>
      <c r="GX69" s="299"/>
      <c r="GY69" s="247">
        <f>成绩录入!AJ72</f>
        <v>0</v>
      </c>
      <c r="GZ69" s="248">
        <f>成绩录入!AK72</f>
        <v>0</v>
      </c>
      <c r="HA69" s="248">
        <f>成绩录入!AL72</f>
        <v>0</v>
      </c>
      <c r="HB69" s="248">
        <f>成绩录入!AM72</f>
        <v>0</v>
      </c>
      <c r="HC69" s="248">
        <f>成绩录入!AN72</f>
        <v>0</v>
      </c>
      <c r="HD69" s="248">
        <f>成绩录入!AO72</f>
        <v>0</v>
      </c>
      <c r="HE69" s="310">
        <f t="shared" si="171"/>
        <v>0</v>
      </c>
      <c r="HF69" s="299"/>
      <c r="HG69" s="247">
        <f>成绩录入!AJ72</f>
        <v>0</v>
      </c>
      <c r="HH69" s="248">
        <f>成绩录入!AK72</f>
        <v>0</v>
      </c>
      <c r="HI69" s="248">
        <f>成绩录入!AL72</f>
        <v>0</v>
      </c>
      <c r="HJ69" s="248">
        <f>成绩录入!AM72</f>
        <v>0</v>
      </c>
      <c r="HK69" s="248">
        <f>成绩录入!AN72</f>
        <v>0</v>
      </c>
      <c r="HL69" s="248">
        <f>成绩录入!AO72</f>
        <v>0</v>
      </c>
      <c r="HM69" s="310">
        <f t="shared" si="172"/>
        <v>0</v>
      </c>
      <c r="HN69" s="299"/>
      <c r="HO69" s="247">
        <f>成绩录入!AJ72</f>
        <v>0</v>
      </c>
      <c r="HP69" s="248">
        <f>成绩录入!AK72</f>
        <v>0</v>
      </c>
      <c r="HQ69" s="248">
        <f>成绩录入!AL72</f>
        <v>0</v>
      </c>
      <c r="HR69" s="248">
        <f>成绩录入!AM72</f>
        <v>0</v>
      </c>
      <c r="HS69" s="248">
        <f>成绩录入!AN72</f>
        <v>0</v>
      </c>
      <c r="HT69" s="248">
        <f>成绩录入!AO72</f>
        <v>0</v>
      </c>
      <c r="HU69" s="310">
        <f t="shared" si="173"/>
        <v>0</v>
      </c>
      <c r="HV69" s="299"/>
      <c r="HW69" s="247">
        <f>成绩录入!AJ72</f>
        <v>0</v>
      </c>
      <c r="HX69" s="248">
        <f>成绩录入!AK72</f>
        <v>0</v>
      </c>
      <c r="HY69" s="248">
        <f>成绩录入!AL72</f>
        <v>0</v>
      </c>
      <c r="HZ69" s="248">
        <f>成绩录入!AM72</f>
        <v>0</v>
      </c>
      <c r="IA69" s="248">
        <f>成绩录入!AN72</f>
        <v>0</v>
      </c>
      <c r="IB69" s="248">
        <f>成绩录入!AO72</f>
        <v>0</v>
      </c>
      <c r="IC69" s="310">
        <f t="shared" si="174"/>
        <v>0</v>
      </c>
      <c r="ID69" s="299"/>
      <c r="IE69" s="247">
        <f>成绩录入!AJ72</f>
        <v>0</v>
      </c>
      <c r="IF69" s="248">
        <f>成绩录入!AK72</f>
        <v>0</v>
      </c>
      <c r="IG69" s="248">
        <f>成绩录入!AL72</f>
        <v>0</v>
      </c>
      <c r="IH69" s="248">
        <f>成绩录入!AM72</f>
        <v>0</v>
      </c>
      <c r="II69" s="248">
        <f>成绩录入!AN72</f>
        <v>0</v>
      </c>
      <c r="IJ69" s="248">
        <f>成绩录入!AO72</f>
        <v>0</v>
      </c>
      <c r="IK69" s="310">
        <f t="shared" si="175"/>
        <v>0</v>
      </c>
      <c r="IL69" s="299"/>
      <c r="IM69" s="313" t="e">
        <f t="shared" si="71"/>
        <v>#DIV/0!</v>
      </c>
      <c r="IN69" s="314" t="e">
        <f t="shared" si="72"/>
        <v>#DIV/0!</v>
      </c>
      <c r="IO69" s="314" t="e">
        <f t="shared" si="73"/>
        <v>#DIV/0!</v>
      </c>
      <c r="IP69" s="314" t="e">
        <f t="shared" si="74"/>
        <v>#DIV/0!</v>
      </c>
      <c r="IQ69" s="314" t="e">
        <f t="shared" si="75"/>
        <v>#DIV/0!</v>
      </c>
      <c r="IR69" s="315" t="e">
        <f t="shared" si="76"/>
        <v>#DIV/0!</v>
      </c>
      <c r="IS69" s="316"/>
      <c r="IT69" s="214">
        <f>成绩录入!AR72</f>
        <v>0</v>
      </c>
      <c r="IU69" s="216">
        <f>成绩录入!AS72</f>
        <v>0</v>
      </c>
      <c r="IV69" s="216">
        <f>成绩录入!AT72</f>
        <v>0</v>
      </c>
      <c r="IW69" s="216">
        <f>成绩录入!AU72</f>
        <v>0</v>
      </c>
      <c r="IX69" s="216">
        <f>成绩录入!AV72</f>
        <v>0</v>
      </c>
      <c r="IY69" s="216">
        <f>成绩录入!AW72</f>
        <v>0</v>
      </c>
      <c r="IZ69" s="298">
        <f t="shared" si="77"/>
        <v>0</v>
      </c>
      <c r="JA69" s="299"/>
      <c r="JB69" s="317">
        <f>成绩录入!AR72</f>
        <v>0</v>
      </c>
      <c r="JC69" s="216">
        <f>成绩录入!AS72</f>
        <v>0</v>
      </c>
      <c r="JD69" s="216">
        <f>成绩录入!AT72</f>
        <v>0</v>
      </c>
      <c r="JE69" s="216">
        <f>成绩录入!AU72</f>
        <v>0</v>
      </c>
      <c r="JF69" s="216">
        <f>成绩录入!AV72</f>
        <v>0</v>
      </c>
      <c r="JG69" s="216">
        <f>成绩录入!AW72</f>
        <v>0</v>
      </c>
      <c r="JH69" s="298">
        <f t="shared" si="78"/>
        <v>0</v>
      </c>
      <c r="JI69" s="299"/>
      <c r="JJ69" s="248">
        <f>成绩录入!AR72</f>
        <v>0</v>
      </c>
      <c r="JK69" s="248">
        <f>成绩录入!AS72</f>
        <v>0</v>
      </c>
      <c r="JL69" s="248">
        <f>成绩录入!AT72</f>
        <v>0</v>
      </c>
      <c r="JM69" s="248">
        <f>成绩录入!AU72</f>
        <v>0</v>
      </c>
      <c r="JN69" s="248">
        <f>成绩录入!AV72</f>
        <v>0</v>
      </c>
      <c r="JO69" s="248">
        <f>成绩录入!AW72</f>
        <v>0</v>
      </c>
      <c r="JP69" s="298">
        <f t="shared" si="79"/>
        <v>0</v>
      </c>
      <c r="JQ69" s="299"/>
      <c r="JR69" s="308">
        <f>成绩录入!AR72</f>
        <v>0</v>
      </c>
      <c r="JS69" s="248">
        <f>成绩录入!AS72</f>
        <v>0</v>
      </c>
      <c r="JT69" s="248">
        <f>成绩录入!AT72</f>
        <v>0</v>
      </c>
      <c r="JU69" s="248">
        <f>成绩录入!AU72</f>
        <v>0</v>
      </c>
      <c r="JV69" s="248">
        <f>成绩录入!AV72</f>
        <v>0</v>
      </c>
      <c r="JW69" s="248">
        <f>成绩录入!AW72</f>
        <v>0</v>
      </c>
      <c r="JX69" s="298">
        <f t="shared" si="80"/>
        <v>0</v>
      </c>
      <c r="JY69" s="299"/>
      <c r="JZ69" s="308">
        <f>成绩录入!AR72</f>
        <v>0</v>
      </c>
      <c r="KA69" s="248">
        <f>成绩录入!AS72</f>
        <v>0</v>
      </c>
      <c r="KB69" s="248">
        <f>成绩录入!AT72</f>
        <v>0</v>
      </c>
      <c r="KC69" s="248">
        <f>成绩录入!AU72</f>
        <v>0</v>
      </c>
      <c r="KD69" s="248">
        <f>成绩录入!AV72</f>
        <v>0</v>
      </c>
      <c r="KE69" s="248">
        <f>成绩录入!AW72</f>
        <v>0</v>
      </c>
      <c r="KF69" s="298">
        <f t="shared" si="81"/>
        <v>0</v>
      </c>
      <c r="KG69" s="299"/>
      <c r="KH69" s="313">
        <f t="shared" si="166"/>
        <v>0</v>
      </c>
      <c r="KI69" s="314">
        <f t="shared" si="82"/>
        <v>0</v>
      </c>
      <c r="KJ69" s="314">
        <f t="shared" si="83"/>
        <v>0</v>
      </c>
      <c r="KK69" s="314">
        <f t="shared" si="84"/>
        <v>0</v>
      </c>
      <c r="KL69" s="314">
        <f t="shared" si="85"/>
        <v>0</v>
      </c>
      <c r="KM69" s="315">
        <f t="shared" si="86"/>
        <v>0</v>
      </c>
      <c r="KN69" s="90"/>
      <c r="KO69" s="294">
        <f>IF(总评!G67&lt;60,1,0)</f>
        <v>0</v>
      </c>
      <c r="KP69" s="295">
        <f t="shared" si="167"/>
        <v>0</v>
      </c>
      <c r="KQ69" s="295">
        <f t="shared" si="168"/>
        <v>0</v>
      </c>
      <c r="KR69" s="321">
        <f t="shared" si="169"/>
        <v>0</v>
      </c>
      <c r="KS69" s="321">
        <f t="shared" si="87"/>
        <v>0</v>
      </c>
      <c r="KT69" s="27"/>
      <c r="KU69" s="27"/>
      <c r="KV69" s="27"/>
      <c r="KW69" s="27"/>
      <c r="KX69" s="27"/>
      <c r="KY69" s="27"/>
      <c r="KZ69" s="27"/>
      <c r="LA69" s="27"/>
      <c r="LB69" s="27"/>
      <c r="LC69" s="27"/>
      <c r="OT69" s="247">
        <f>IF(OT$6=$OS$5,成绩录入!BC72,0)</f>
        <v>0</v>
      </c>
      <c r="OU69" s="248">
        <f>IF(OU$6=$OS$5,成绩录入!BD72,0)</f>
        <v>0</v>
      </c>
      <c r="OV69" s="248">
        <f>IF(OV$6=$OS$5,成绩录入!BE72,0)</f>
        <v>0</v>
      </c>
      <c r="OW69" s="248">
        <f>IF(OW$6=$OS$5,成绩录入!BF72,0)</f>
        <v>0</v>
      </c>
      <c r="OX69" s="248">
        <f>IF(OX$6=$OS$5,成绩录入!BG72,0)</f>
        <v>0</v>
      </c>
      <c r="OY69" s="248">
        <f>IF(OY$6=$OS$5,成绩录入!BH72,0)</f>
        <v>0</v>
      </c>
      <c r="OZ69" s="248">
        <f>IF(OZ$6=$OS$5,成绩录入!BI72,0)</f>
        <v>0</v>
      </c>
      <c r="PA69" s="248">
        <f>IF(PA$6=$OS$5,成绩录入!BJ72,0)</f>
        <v>0</v>
      </c>
      <c r="PB69" s="248">
        <f>IF(PB$6=$OS$5,成绩录入!BK72,0)</f>
        <v>0</v>
      </c>
      <c r="PC69" s="248">
        <f>IF(PC$6=$OS$5,成绩录入!BL72,0)</f>
        <v>0</v>
      </c>
      <c r="PD69" s="248">
        <f>IF(PD$6=$OS$5,成绩录入!BM72,0)</f>
        <v>0</v>
      </c>
      <c r="PE69" s="248">
        <f>IF(PE$6=$OS$5,成绩录入!BN72,0)</f>
        <v>0</v>
      </c>
      <c r="PF69" s="248">
        <f>IF(PF$6=$OS$5,成绩录入!BO72,0)</f>
        <v>0</v>
      </c>
      <c r="PG69" s="248">
        <f>IF(PG$6=$OS$5,成绩录入!BP72,0)</f>
        <v>0</v>
      </c>
      <c r="PH69" s="248">
        <f>IF(PH$6=$OS$5,成绩录入!BQ72,0)</f>
        <v>0</v>
      </c>
      <c r="PI69" s="248">
        <f>IF(PI$6=$OS$5,成绩录入!BR72,0)</f>
        <v>0</v>
      </c>
      <c r="PJ69" s="248">
        <f>IF(PJ$6=$OS$5,成绩录入!BS72,0)</f>
        <v>0</v>
      </c>
      <c r="PK69" s="248">
        <f>IF(PK$6=$OS$5,成绩录入!BT72,0)</f>
        <v>0</v>
      </c>
      <c r="PL69" s="248">
        <f>IF(PL$6=$OS$5,成绩录入!BU72,0)</f>
        <v>0</v>
      </c>
      <c r="PM69" s="248">
        <f>IF(PM$6=$OS$5,成绩录入!BV72,0)</f>
        <v>0</v>
      </c>
      <c r="PN69" s="248">
        <f>IF(PN$6=$OS$5,成绩录入!BW72,0)</f>
        <v>0</v>
      </c>
      <c r="PO69" s="248">
        <f>IF(PO$6=$OS$5,成绩录入!BX72,0)</f>
        <v>0</v>
      </c>
      <c r="PP69" s="248">
        <f>IF(PP$6=$OS$5,成绩录入!BY72,0)</f>
        <v>0</v>
      </c>
      <c r="PQ69" s="248">
        <f>IF(PQ$6=$OS$5,成绩录入!BZ72,0)</f>
        <v>0</v>
      </c>
      <c r="PR69" s="248">
        <f>IF(PR$6=$OS$5,成绩录入!CA72,0)</f>
        <v>0</v>
      </c>
      <c r="PS69" s="248">
        <f>IF(PS$6=$OS$5,成绩录入!CB72,0)</f>
        <v>0</v>
      </c>
      <c r="PT69" s="248">
        <f>IF(PT$6=$OS$5,成绩录入!CC72,0)</f>
        <v>0</v>
      </c>
      <c r="PU69" s="248">
        <f>IF(PU$6=$OS$5,成绩录入!CD72,0)</f>
        <v>0</v>
      </c>
      <c r="PV69" s="248">
        <f>IF(PV$6=$OS$5,成绩录入!CE72,0)</f>
        <v>0</v>
      </c>
      <c r="PW69" s="248">
        <f>IF(PW$6=$OS$5,成绩录入!CF72,0)</f>
        <v>0</v>
      </c>
      <c r="PX69" s="248">
        <f>IF(PX$6=$OS$5,成绩录入!CG72,0)</f>
        <v>0</v>
      </c>
      <c r="PY69" s="248">
        <f>IF(PY$6=$OS$5,成绩录入!CH72,0)</f>
        <v>0</v>
      </c>
      <c r="PZ69" s="248">
        <f>IF(PZ$6=$OS$5,成绩录入!CI72,0)</f>
        <v>0</v>
      </c>
      <c r="QA69" s="248">
        <f>IF(QA$6=$OS$5,成绩录入!CJ72,0)</f>
        <v>0</v>
      </c>
      <c r="QB69" s="248">
        <f>IF(QB$6=$OS$5,成绩录入!CK72,0)</f>
        <v>0</v>
      </c>
      <c r="QC69" s="248">
        <f>IF(QC$6=$OS$5,成绩录入!CL72,0)</f>
        <v>0</v>
      </c>
      <c r="QD69" s="248">
        <f>IF(QD$6=$OS$5,成绩录入!CM72,0)</f>
        <v>0</v>
      </c>
      <c r="QE69" s="248">
        <f>IF(QE$6=$OS$5,成绩录入!CN72,0)</f>
        <v>0</v>
      </c>
      <c r="QF69" s="248">
        <f>IF(QF$6=$OS$5,成绩录入!CO72,0)</f>
        <v>0</v>
      </c>
      <c r="QG69" s="248">
        <f>IF(QG$6=$OS$5,成绩录入!CP72,0)</f>
        <v>0</v>
      </c>
      <c r="QH69" s="248">
        <f>IF(QH$6=$OS$5,成绩录入!CQ72,0)</f>
        <v>0</v>
      </c>
      <c r="QI69" s="248">
        <f>IF(QI$6=$OS$5,成绩录入!CR72,0)</f>
        <v>0</v>
      </c>
      <c r="QJ69" s="248">
        <f>IF(QJ$6=$OS$5,成绩录入!CS72,0)</f>
        <v>0</v>
      </c>
      <c r="QK69" s="248">
        <f>IF(QK$6=$OS$5,成绩录入!CT72,0)</f>
        <v>0</v>
      </c>
      <c r="QL69" s="248">
        <f>IF(QL$6=$OS$5,成绩录入!CU72,0)</f>
        <v>0</v>
      </c>
      <c r="QM69" s="248">
        <f>IF(QM$6=$OS$5,成绩录入!CV72,0)</f>
        <v>0</v>
      </c>
      <c r="QN69" s="248">
        <f>IF(QN$6=$OS$5,成绩录入!CW72,0)</f>
        <v>0</v>
      </c>
      <c r="QO69" s="248">
        <f>IF(QO$6=$OS$5,成绩录入!CX72,0)</f>
        <v>0</v>
      </c>
      <c r="QP69" s="248">
        <f>IF(QP$6=$OS$5,成绩录入!CY72,0)</f>
        <v>0</v>
      </c>
      <c r="QQ69" s="248">
        <f>IF(QQ$6=$OS$5,成绩录入!CZ72,0)</f>
        <v>0</v>
      </c>
      <c r="QR69" s="248">
        <f>IF(QR$6=$OS$5,成绩录入!DA72,0)</f>
        <v>0</v>
      </c>
      <c r="QS69" s="248">
        <f>IF(QS$6=$OS$5,成绩录入!DB72,0)</f>
        <v>0</v>
      </c>
      <c r="QT69" s="248">
        <f>IF(QT$6=$OS$5,成绩录入!DC72,0)</f>
        <v>0</v>
      </c>
      <c r="QU69" s="248">
        <f>IF(QU$6=$OS$5,成绩录入!DD72,0)</f>
        <v>0</v>
      </c>
      <c r="QV69" s="248">
        <f>IF(QV$6=$OS$5,成绩录入!DE72,0)</f>
        <v>0</v>
      </c>
      <c r="QW69" s="248">
        <f>IF(QW$6=$OS$5,成绩录入!DF72,0)</f>
        <v>0</v>
      </c>
      <c r="QX69" s="248">
        <f>IF(QX$6=$OS$5,成绩录入!DG72,0)</f>
        <v>0</v>
      </c>
      <c r="QY69" s="248">
        <f>IF(QY$6=$OS$5,成绩录入!DH72,0)</f>
        <v>0</v>
      </c>
      <c r="QZ69" s="248">
        <f>IF(QZ$6=$OS$5,成绩录入!DI72,0)</f>
        <v>0</v>
      </c>
      <c r="RA69" s="248">
        <f>IF(RA$6=$OS$5,成绩录入!DJ72,0)</f>
        <v>0</v>
      </c>
      <c r="RB69" s="248">
        <f>IF(RB$6=$OS$5,成绩录入!DK72,0)</f>
        <v>0</v>
      </c>
      <c r="RC69" s="248">
        <f>IF(RC$6=$OS$5,成绩录入!DL72,0)</f>
        <v>0</v>
      </c>
      <c r="RD69" s="248">
        <f>IF(RD$6=$OS$5,成绩录入!DM72,0)</f>
        <v>0</v>
      </c>
      <c r="RE69" s="248">
        <f>IF(RE$6=$OS$5,成绩录入!DN72,0)</f>
        <v>0</v>
      </c>
      <c r="RF69" s="248">
        <f>IF(RF$6=$OS$5,成绩录入!DO72,0)</f>
        <v>0</v>
      </c>
      <c r="RG69" s="248">
        <f>IF(RG$6=$OS$5,成绩录入!DP72,0)</f>
        <v>0</v>
      </c>
      <c r="RH69" s="248">
        <f>IF(RH$6=$OS$5,成绩录入!DQ72,0)</f>
        <v>0</v>
      </c>
      <c r="RI69" s="248">
        <f>IF(RI$6=$OS$5,成绩录入!DR72,0)</f>
        <v>0</v>
      </c>
      <c r="RJ69" s="248">
        <f>IF(RJ$6=$OS$5,成绩录入!DS72,0)</f>
        <v>0</v>
      </c>
      <c r="RK69" s="248">
        <f>IF(RK$6=$OS$5,成绩录入!DT72,0)</f>
        <v>0</v>
      </c>
      <c r="RL69" s="248">
        <f>IF(RL$6=$OS$5,成绩录入!DU72,0)</f>
        <v>0</v>
      </c>
      <c r="RM69" s="248">
        <f>IF(RM$6=$OS$5,成绩录入!DV72,0)</f>
        <v>0</v>
      </c>
      <c r="RN69" s="248">
        <f>IF(RN$6=$OS$5,成绩录入!DW72,0)</f>
        <v>0</v>
      </c>
      <c r="RO69" s="248">
        <f>IF(RO$6=$OS$5,成绩录入!DX72,0)</f>
        <v>0</v>
      </c>
      <c r="RP69" s="248">
        <f>IF(RP$6=$OS$5,成绩录入!DY72,0)</f>
        <v>0</v>
      </c>
      <c r="RQ69" s="248">
        <f>IF(RQ$6=$OS$5,成绩录入!DZ72,0)</f>
        <v>0</v>
      </c>
      <c r="RR69" s="248">
        <f>IF(RR$6=$OS$5,成绩录入!EA72,0)</f>
        <v>0</v>
      </c>
      <c r="RS69" s="248">
        <f>IF(RS$6=$OS$5,成绩录入!EB72,0)</f>
        <v>0</v>
      </c>
      <c r="RT69" s="248">
        <f>IF(RT$6=$OS$5,成绩录入!EC72,0)</f>
        <v>0</v>
      </c>
      <c r="RU69" s="248">
        <f>IF(RU$6=$OS$5,成绩录入!ED72,0)</f>
        <v>0</v>
      </c>
      <c r="RV69" s="248">
        <f>IF(RV$6=$OS$5,成绩录入!EE72,0)</f>
        <v>0</v>
      </c>
      <c r="RW69" s="248">
        <f>IF(RW$6=$OS$5,成绩录入!EF72,0)</f>
        <v>0</v>
      </c>
      <c r="RX69" s="248">
        <f>IF(RX$6=$OS$5,成绩录入!EG72,0)</f>
        <v>0</v>
      </c>
      <c r="RY69" s="248">
        <f>IF(RY$6=$OS$5,成绩录入!EH72,0)</f>
        <v>0</v>
      </c>
      <c r="RZ69" s="248">
        <f>IF(RZ$6=$OS$5,成绩录入!EI72,0)</f>
        <v>0</v>
      </c>
      <c r="SA69" s="248">
        <f>IF(SA$6=$OS$5,成绩录入!EJ72,0)</f>
        <v>0</v>
      </c>
      <c r="SB69" s="248">
        <f>IF(SB$6=$OS$5,成绩录入!EK72,0)</f>
        <v>0</v>
      </c>
      <c r="SC69" s="248">
        <f>IF(SC$6=$OS$5,成绩录入!EL72,0)</f>
        <v>0</v>
      </c>
      <c r="SD69" s="248">
        <f>IF(SD$6=$OS$5,成绩录入!EM72,0)</f>
        <v>0</v>
      </c>
      <c r="SE69" s="248">
        <f>IF(SE$6=$OS$5,成绩录入!EN72,0)</f>
        <v>0</v>
      </c>
      <c r="SF69" s="248">
        <f>IF(SF$6=$OS$5,成绩录入!EO72,0)</f>
        <v>0</v>
      </c>
      <c r="SG69" s="248">
        <f>IF(SG$6=$OS$5,成绩录入!EP72,0)</f>
        <v>0</v>
      </c>
      <c r="SH69" s="248">
        <f>IF(SH$6=$OS$5,成绩录入!EQ72,0)</f>
        <v>0</v>
      </c>
      <c r="SI69" s="248">
        <f>IF(SI$6=$OS$5,成绩录入!ER72,0)</f>
        <v>0</v>
      </c>
      <c r="SJ69" s="248">
        <f>IF(SJ$6=$OS$5,成绩录入!ES72,0)</f>
        <v>0</v>
      </c>
      <c r="SK69" s="248">
        <f>IF(SK$6=$OS$5,成绩录入!ET72,0)</f>
        <v>0</v>
      </c>
      <c r="SL69" s="248">
        <f>IF(SL$6=$OS$5,成绩录入!EU72,0)</f>
        <v>0</v>
      </c>
      <c r="SM69" s="248">
        <f>IF(SM$6=$OS$5,成绩录入!EV72,0)</f>
        <v>0</v>
      </c>
      <c r="SN69" s="248">
        <f>IF(SN$6=$OS$5,成绩录入!EW72,0)</f>
        <v>0</v>
      </c>
      <c r="SO69" s="248">
        <f>IF(SO$6=$OS$5,成绩录入!EX72,0)</f>
        <v>0</v>
      </c>
      <c r="SP69" s="218">
        <f t="shared" si="88"/>
        <v>0</v>
      </c>
      <c r="SQ69" s="166"/>
      <c r="SR69" s="166"/>
      <c r="SS69" s="247">
        <f>IF(SS$6=$SR$5,成绩录入!BC72,0)</f>
        <v>0</v>
      </c>
      <c r="ST69" s="248">
        <f>IF(ST$6=$SR$5,成绩录入!BD72,0)</f>
        <v>0</v>
      </c>
      <c r="SU69" s="248">
        <f>IF(SU$6=$SR$5,成绩录入!BE72,0)</f>
        <v>0</v>
      </c>
      <c r="SV69" s="248">
        <f>IF(SV$6=$SR$5,成绩录入!BF72,0)</f>
        <v>0</v>
      </c>
      <c r="SW69" s="248">
        <f>IF(SW$6=$SR$5,成绩录入!BG72,0)</f>
        <v>0</v>
      </c>
      <c r="SX69" s="248">
        <f>IF(SX$6=$SR$5,成绩录入!BH72,0)</f>
        <v>0</v>
      </c>
      <c r="SY69" s="248">
        <f>IF(SY$6=$SR$5,成绩录入!BI72,0)</f>
        <v>0</v>
      </c>
      <c r="SZ69" s="248">
        <f>IF(SZ$6=$SR$5,成绩录入!BJ72,0)</f>
        <v>0</v>
      </c>
      <c r="TA69" s="248">
        <f>IF(TA$6=$SR$5,成绩录入!BK72,0)</f>
        <v>0</v>
      </c>
      <c r="TB69" s="248">
        <f>IF(TB$6=$SR$5,成绩录入!BL72,0)</f>
        <v>0</v>
      </c>
      <c r="TC69" s="248">
        <f>IF(TC$6=$SR$5,成绩录入!BM72,0)</f>
        <v>0</v>
      </c>
      <c r="TD69" s="248">
        <f>IF(TD$6=$SR$5,成绩录入!BN72,0)</f>
        <v>0</v>
      </c>
      <c r="TE69" s="248">
        <f>IF(TE$6=$SR$5,成绩录入!BO72,0)</f>
        <v>0</v>
      </c>
      <c r="TF69" s="248">
        <f>IF(TF$6=$SR$5,成绩录入!BP72,0)</f>
        <v>0</v>
      </c>
      <c r="TG69" s="248">
        <f>IF(TG$6=$SR$5,成绩录入!BQ72,0)</f>
        <v>0</v>
      </c>
      <c r="TH69" s="248">
        <f>IF(TH$6=$SR$5,成绩录入!BR72,0)</f>
        <v>0</v>
      </c>
      <c r="TI69" s="248">
        <f>IF(TI$6=$SR$5,成绩录入!BS72,0)</f>
        <v>0</v>
      </c>
      <c r="TJ69" s="248">
        <f>IF(TJ$6=$SR$5,成绩录入!BT72,0)</f>
        <v>0</v>
      </c>
      <c r="TK69" s="248">
        <f>IF(TK$6=$SR$5,成绩录入!BU72,0)</f>
        <v>0</v>
      </c>
      <c r="TL69" s="248">
        <f>IF(TL$6=$SR$5,成绩录入!BV72,0)</f>
        <v>0</v>
      </c>
      <c r="TM69" s="248">
        <f>IF(TM$6=$SR$5,成绩录入!BW72,0)</f>
        <v>0</v>
      </c>
      <c r="TN69" s="248">
        <f>IF(TN$6=$SR$5,成绩录入!BX72,0)</f>
        <v>0</v>
      </c>
      <c r="TO69" s="248">
        <f>IF(TO$6=$SR$5,成绩录入!BY72,0)</f>
        <v>0</v>
      </c>
      <c r="TP69" s="248">
        <f>IF(TP$6=$SR$5,成绩录入!BZ72,0)</f>
        <v>0</v>
      </c>
      <c r="TQ69" s="248">
        <f>IF(TQ$6=$SR$5,成绩录入!CA72,0)</f>
        <v>0</v>
      </c>
      <c r="TR69" s="248">
        <f>IF(TR$6=$SR$5,成绩录入!CB72,0)</f>
        <v>0</v>
      </c>
      <c r="TS69" s="248">
        <f>IF(TS$6=$SR$5,成绩录入!CC72,0)</f>
        <v>0</v>
      </c>
      <c r="TT69" s="248">
        <f>IF(TT$6=$SR$5,成绩录入!CD72,0)</f>
        <v>0</v>
      </c>
      <c r="TU69" s="248">
        <f>IF(TU$6=$SR$5,成绩录入!CE72,0)</f>
        <v>0</v>
      </c>
      <c r="TV69" s="248">
        <f>IF(TV$6=$SR$5,成绩录入!CF72,0)</f>
        <v>0</v>
      </c>
      <c r="TW69" s="248">
        <f>IF(TW$6=$SR$5,成绩录入!CG72,0)</f>
        <v>0</v>
      </c>
      <c r="TX69" s="248">
        <f>IF(TX$6=$SR$5,成绩录入!CH72,0)</f>
        <v>0</v>
      </c>
      <c r="TY69" s="248">
        <f>IF(TY$6=$SR$5,成绩录入!CI72,0)</f>
        <v>0</v>
      </c>
      <c r="TZ69" s="248">
        <f>IF(TZ$6=$SR$5,成绩录入!CJ72,0)</f>
        <v>0</v>
      </c>
      <c r="UA69" s="248">
        <f>IF(UA$6=$SR$5,成绩录入!CK72,0)</f>
        <v>0</v>
      </c>
      <c r="UB69" s="248">
        <f>IF(UB$6=$SR$5,成绩录入!CL72,0)</f>
        <v>0</v>
      </c>
      <c r="UC69" s="248">
        <f>IF(UC$6=$SR$5,成绩录入!CM72,0)</f>
        <v>0</v>
      </c>
      <c r="UD69" s="248">
        <f>IF(UD$6=$SR$5,成绩录入!CN72,0)</f>
        <v>0</v>
      </c>
      <c r="UE69" s="248">
        <f>IF(UE$6=$SR$5,成绩录入!CO72,0)</f>
        <v>0</v>
      </c>
      <c r="UF69" s="248">
        <f>IF(UF$6=$SR$5,成绩录入!CP72,0)</f>
        <v>0</v>
      </c>
      <c r="UG69" s="248">
        <f>IF(UG$6=$SR$5,成绩录入!CQ72,0)</f>
        <v>0</v>
      </c>
      <c r="UH69" s="248">
        <f>IF(UH$6=$SR$5,成绩录入!CR72,0)</f>
        <v>0</v>
      </c>
      <c r="UI69" s="248">
        <f>IF(UI$6=$SR$5,成绩录入!CS72,0)</f>
        <v>0</v>
      </c>
      <c r="UJ69" s="248">
        <f>IF(UJ$6=$SR$5,成绩录入!CT72,0)</f>
        <v>0</v>
      </c>
      <c r="UK69" s="248">
        <f>IF(UK$6=$SR$5,成绩录入!CU72,0)</f>
        <v>0</v>
      </c>
      <c r="UL69" s="248">
        <f>IF(UL$6=$SR$5,成绩录入!CV72,0)</f>
        <v>0</v>
      </c>
      <c r="UM69" s="248">
        <f>IF(UM$6=$SR$5,成绩录入!CW72,0)</f>
        <v>0</v>
      </c>
      <c r="UN69" s="248">
        <f>IF(UN$6=$SR$5,成绩录入!CX72,0)</f>
        <v>0</v>
      </c>
      <c r="UO69" s="248">
        <f>IF(UO$6=$SR$5,成绩录入!CY72,0)</f>
        <v>0</v>
      </c>
      <c r="UP69" s="248">
        <f>IF(UP$6=$SR$5,成绩录入!CZ72,0)</f>
        <v>0</v>
      </c>
      <c r="UQ69" s="248">
        <f>IF(UQ$6=$SR$5,成绩录入!DA72,0)</f>
        <v>0</v>
      </c>
      <c r="UR69" s="248">
        <f>IF(UR$6=$SR$5,成绩录入!DB72,0)</f>
        <v>0</v>
      </c>
      <c r="US69" s="248">
        <f>IF(US$6=$SR$5,成绩录入!DC72,0)</f>
        <v>0</v>
      </c>
      <c r="UT69" s="248">
        <f>IF(UT$6=$SR$5,成绩录入!DD72,0)</f>
        <v>0</v>
      </c>
      <c r="UU69" s="248">
        <f>IF(UU$6=$SR$5,成绩录入!DE72,0)</f>
        <v>0</v>
      </c>
      <c r="UV69" s="248">
        <f>IF(UV$6=$SR$5,成绩录入!DF72,0)</f>
        <v>0</v>
      </c>
      <c r="UW69" s="248">
        <f>IF(UW$6=$SR$5,成绩录入!DG72,0)</f>
        <v>0</v>
      </c>
      <c r="UX69" s="248">
        <f>IF(UX$6=$SR$5,成绩录入!DH72,0)</f>
        <v>0</v>
      </c>
      <c r="UY69" s="248">
        <f>IF(UY$6=$SR$5,成绩录入!DI72,0)</f>
        <v>0</v>
      </c>
      <c r="UZ69" s="248">
        <f>IF(UZ$6=$SR$5,成绩录入!DJ72,0)</f>
        <v>0</v>
      </c>
      <c r="VA69" s="248">
        <f>IF(VA$6=$SR$5,成绩录入!DK72,0)</f>
        <v>0</v>
      </c>
      <c r="VB69" s="248">
        <f>IF(VB$6=$SR$5,成绩录入!DL72,0)</f>
        <v>0</v>
      </c>
      <c r="VC69" s="248">
        <f>IF(VC$6=$SR$5,成绩录入!DM72,0)</f>
        <v>0</v>
      </c>
      <c r="VD69" s="248">
        <f>IF(VD$6=$SR$5,成绩录入!DN72,0)</f>
        <v>0</v>
      </c>
      <c r="VE69" s="248">
        <f>IF(VE$6=$SR$5,成绩录入!DO72,0)</f>
        <v>0</v>
      </c>
      <c r="VF69" s="248">
        <f>IF(VF$6=$SR$5,成绩录入!DP72,0)</f>
        <v>0</v>
      </c>
      <c r="VG69" s="248">
        <f>IF(VG$6=$SR$5,成绩录入!DQ72,0)</f>
        <v>0</v>
      </c>
      <c r="VH69" s="248">
        <f>IF(VH$6=$SR$5,成绩录入!DR72,0)</f>
        <v>0</v>
      </c>
      <c r="VI69" s="248">
        <f>IF(VI$6=$SR$5,成绩录入!DS72,0)</f>
        <v>0</v>
      </c>
      <c r="VJ69" s="248">
        <f>IF(VJ$6=$SR$5,成绩录入!DT72,0)</f>
        <v>0</v>
      </c>
      <c r="VK69" s="248">
        <f>IF(VK$6=$SR$5,成绩录入!DU72,0)</f>
        <v>0</v>
      </c>
      <c r="VL69" s="248">
        <f>IF(VL$6=$SR$5,成绩录入!DV72,0)</f>
        <v>0</v>
      </c>
      <c r="VM69" s="248">
        <f>IF(VM$6=$SR$5,成绩录入!DW72,0)</f>
        <v>0</v>
      </c>
      <c r="VN69" s="248">
        <f>IF(VN$6=$SR$5,成绩录入!DX72,0)</f>
        <v>0</v>
      </c>
      <c r="VO69" s="248">
        <f>IF(VO$6=$SR$5,成绩录入!DY72,0)</f>
        <v>0</v>
      </c>
      <c r="VP69" s="248">
        <f>IF(VP$6=$SR$5,成绩录入!DZ72,0)</f>
        <v>0</v>
      </c>
      <c r="VQ69" s="248">
        <f>IF(VQ$6=$SR$5,成绩录入!EA72,0)</f>
        <v>0</v>
      </c>
      <c r="VR69" s="248">
        <f>IF(VR$6=$SR$5,成绩录入!EB72,0)</f>
        <v>0</v>
      </c>
      <c r="VS69" s="248">
        <f>IF(VS$6=$SR$5,成绩录入!EC72,0)</f>
        <v>0</v>
      </c>
      <c r="VT69" s="248">
        <f>IF(VT$6=$SR$5,成绩录入!ED72,0)</f>
        <v>0</v>
      </c>
      <c r="VU69" s="248">
        <f>IF(VU$6=$SR$5,成绩录入!EE72,0)</f>
        <v>0</v>
      </c>
      <c r="VV69" s="248">
        <f>IF(VV$6=$SR$5,成绩录入!EF72,0)</f>
        <v>0</v>
      </c>
      <c r="VW69" s="248">
        <f>IF(VW$6=$SR$5,成绩录入!EG72,0)</f>
        <v>0</v>
      </c>
      <c r="VX69" s="248">
        <f>IF(VX$6=$SR$5,成绩录入!EH72,0)</f>
        <v>0</v>
      </c>
      <c r="VY69" s="248">
        <f>IF(VY$6=$SR$5,成绩录入!EI72,0)</f>
        <v>0</v>
      </c>
      <c r="VZ69" s="248">
        <f>IF(VZ$6=$SR$5,成绩录入!EJ72,0)</f>
        <v>0</v>
      </c>
      <c r="WA69" s="248">
        <f>IF(WA$6=$SR$5,成绩录入!EK72,0)</f>
        <v>0</v>
      </c>
      <c r="WB69" s="248">
        <f>IF(WB$6=$SR$5,成绩录入!EL72,0)</f>
        <v>0</v>
      </c>
      <c r="WC69" s="248">
        <f>IF(WC$6=$SR$5,成绩录入!EM72,0)</f>
        <v>0</v>
      </c>
      <c r="WD69" s="248">
        <f>IF(WD$6=$SR$5,成绩录入!EN72,0)</f>
        <v>0</v>
      </c>
      <c r="WE69" s="248">
        <f>IF(WE$6=$SR$5,成绩录入!EO72,0)</f>
        <v>0</v>
      </c>
      <c r="WF69" s="248">
        <f>IF(WF$6=$SR$5,成绩录入!EP72,0)</f>
        <v>0</v>
      </c>
      <c r="WG69" s="248">
        <f>IF(WG$6=$SR$5,成绩录入!EQ72,0)</f>
        <v>0</v>
      </c>
      <c r="WH69" s="248">
        <f>IF(WH$6=$SR$5,成绩录入!ER72,0)</f>
        <v>0</v>
      </c>
      <c r="WI69" s="248">
        <f>IF(WI$6=$SR$5,成绩录入!ES72,0)</f>
        <v>0</v>
      </c>
      <c r="WJ69" s="248">
        <f>IF(WJ$6=$SR$5,成绩录入!ET72,0)</f>
        <v>0</v>
      </c>
      <c r="WK69" s="248">
        <f>IF(WK$6=$SR$5,成绩录入!EU72,0)</f>
        <v>0</v>
      </c>
      <c r="WL69" s="248">
        <f>IF(WL$6=$SR$5,成绩录入!EV72,0)</f>
        <v>0</v>
      </c>
      <c r="WM69" s="248">
        <f>IF(WM$6=$SR$5,成绩录入!EW72,0)</f>
        <v>0</v>
      </c>
      <c r="WN69" s="248">
        <f>IF(WN$6=$SR$5,成绩录入!EX72,0)</f>
        <v>0</v>
      </c>
      <c r="WO69" s="218">
        <f t="shared" si="32"/>
        <v>0</v>
      </c>
      <c r="WP69" s="166"/>
      <c r="WQ69" s="166"/>
      <c r="WR69" s="247">
        <f>IF(WR$6=$WQ$5,成绩录入!BC72,0)</f>
        <v>0</v>
      </c>
      <c r="WS69" s="248">
        <f>IF(WS$6=$WQ$5,成绩录入!BD72,0)</f>
        <v>0</v>
      </c>
      <c r="WT69" s="248">
        <f>IF(WT$6=$WQ$5,成绩录入!BE72,0)</f>
        <v>0</v>
      </c>
      <c r="WU69" s="248">
        <f>IF(WU$6=$WQ$5,成绩录入!BF72,0)</f>
        <v>0</v>
      </c>
      <c r="WV69" s="248">
        <f>IF(WV$6=$WQ$5,成绩录入!BG72,0)</f>
        <v>0</v>
      </c>
      <c r="WW69" s="248">
        <f>IF(WW$6=$WQ$5,成绩录入!BH72,0)</f>
        <v>0</v>
      </c>
      <c r="WX69" s="248">
        <f>IF(WX$6=$WQ$5,成绩录入!BI72,0)</f>
        <v>0</v>
      </c>
      <c r="WY69" s="248">
        <f>IF(WY$6=$WQ$5,成绩录入!BJ72,0)</f>
        <v>0</v>
      </c>
      <c r="WZ69" s="248">
        <f>IF(WZ$6=$WQ$5,成绩录入!BK72,0)</f>
        <v>0</v>
      </c>
      <c r="XA69" s="248">
        <f>IF(XA$6=$WQ$5,成绩录入!BL72,0)</f>
        <v>0</v>
      </c>
      <c r="XB69" s="248">
        <f>IF(XB$6=$WQ$5,成绩录入!BM72,0)</f>
        <v>0</v>
      </c>
      <c r="XC69" s="248">
        <f>IF(XC$6=$WQ$5,成绩录入!BN72,0)</f>
        <v>0</v>
      </c>
      <c r="XD69" s="248">
        <f>IF(XD$6=$WQ$5,成绩录入!BO72,0)</f>
        <v>0</v>
      </c>
      <c r="XE69" s="248">
        <f>IF(XE$6=$WQ$5,成绩录入!BP72,0)</f>
        <v>0</v>
      </c>
      <c r="XF69" s="248">
        <f>IF(XF$6=$WQ$5,成绩录入!BQ72,0)</f>
        <v>0</v>
      </c>
      <c r="XG69" s="248">
        <f>IF(XG$6=$WQ$5,成绩录入!BR72,0)</f>
        <v>0</v>
      </c>
      <c r="XH69" s="248">
        <f>IF(XH$6=$WQ$5,成绩录入!BS72,0)</f>
        <v>0</v>
      </c>
      <c r="XI69" s="248">
        <f>IF(XI$6=$WQ$5,成绩录入!BT72,0)</f>
        <v>0</v>
      </c>
      <c r="XJ69" s="248">
        <f>IF(XJ$6=$WQ$5,成绩录入!BU72,0)</f>
        <v>0</v>
      </c>
      <c r="XK69" s="248">
        <f>IF(XK$6=$WQ$5,成绩录入!BV72,0)</f>
        <v>0</v>
      </c>
      <c r="XL69" s="248">
        <f>IF(XL$6=$WQ$5,成绩录入!BW72,0)</f>
        <v>0</v>
      </c>
      <c r="XM69" s="248">
        <f>IF(XM$6=$WQ$5,成绩录入!BX72,0)</f>
        <v>0</v>
      </c>
      <c r="XN69" s="248">
        <f>IF(XN$6=$WQ$5,成绩录入!BY72,0)</f>
        <v>0</v>
      </c>
      <c r="XO69" s="248">
        <f>IF(XO$6=$WQ$5,成绩录入!BZ72,0)</f>
        <v>0</v>
      </c>
      <c r="XP69" s="248">
        <f>IF(XP$6=$WQ$5,成绩录入!CA72,0)</f>
        <v>0</v>
      </c>
      <c r="XQ69" s="248">
        <f>IF(XQ$6=$WQ$5,成绩录入!CB72,0)</f>
        <v>0</v>
      </c>
      <c r="XR69" s="248">
        <f>IF(XR$6=$WQ$5,成绩录入!CC72,0)</f>
        <v>0</v>
      </c>
      <c r="XS69" s="248">
        <f>IF(XS$6=$WQ$5,成绩录入!CD72,0)</f>
        <v>0</v>
      </c>
      <c r="XT69" s="248">
        <f>IF(XT$6=$WQ$5,成绩录入!CE72,0)</f>
        <v>0</v>
      </c>
      <c r="XU69" s="248">
        <f>IF(XU$6=$WQ$5,成绩录入!CF72,0)</f>
        <v>0</v>
      </c>
      <c r="XV69" s="248">
        <f>IF(XV$6=$WQ$5,成绩录入!CG72,0)</f>
        <v>0</v>
      </c>
      <c r="XW69" s="248">
        <f>IF(XW$6=$WQ$5,成绩录入!CH72,0)</f>
        <v>0</v>
      </c>
      <c r="XX69" s="248">
        <f>IF(XX$6=$WQ$5,成绩录入!CI72,0)</f>
        <v>0</v>
      </c>
      <c r="XY69" s="248">
        <f>IF(XY$6=$WQ$5,成绩录入!CJ72,0)</f>
        <v>0</v>
      </c>
      <c r="XZ69" s="248">
        <f>IF(XZ$6=$WQ$5,成绩录入!CK72,0)</f>
        <v>0</v>
      </c>
      <c r="YA69" s="248">
        <f>IF(YA$6=$WQ$5,成绩录入!CL72,0)</f>
        <v>0</v>
      </c>
      <c r="YB69" s="248">
        <f>IF(YB$6=$WQ$5,成绩录入!CM72,0)</f>
        <v>0</v>
      </c>
      <c r="YC69" s="248">
        <f>IF(YC$6=$WQ$5,成绩录入!CN72,0)</f>
        <v>0</v>
      </c>
      <c r="YD69" s="248">
        <f>IF(YD$6=$WQ$5,成绩录入!CO72,0)</f>
        <v>0</v>
      </c>
      <c r="YE69" s="248">
        <f>IF(YE$6=$WQ$5,成绩录入!CP72,0)</f>
        <v>0</v>
      </c>
      <c r="YF69" s="248">
        <f>IF(YF$6=$WQ$5,成绩录入!CQ72,0)</f>
        <v>0</v>
      </c>
      <c r="YG69" s="248">
        <f>IF(YG$6=$WQ$5,成绩录入!CR72,0)</f>
        <v>0</v>
      </c>
      <c r="YH69" s="248">
        <f>IF(YH$6=$WQ$5,成绩录入!CS72,0)</f>
        <v>0</v>
      </c>
      <c r="YI69" s="248">
        <f>IF(YI$6=$WQ$5,成绩录入!CT72,0)</f>
        <v>0</v>
      </c>
      <c r="YJ69" s="248">
        <f>IF(YJ$6=$WQ$5,成绩录入!CU72,0)</f>
        <v>0</v>
      </c>
      <c r="YK69" s="248">
        <f>IF(YK$6=$WQ$5,成绩录入!CV72,0)</f>
        <v>0</v>
      </c>
      <c r="YL69" s="248">
        <f>IF(YL$6=$WQ$5,成绩录入!CW72,0)</f>
        <v>0</v>
      </c>
      <c r="YM69" s="248">
        <f>IF(YM$6=$WQ$5,成绩录入!CX72,0)</f>
        <v>0</v>
      </c>
      <c r="YN69" s="248">
        <f>IF(YN$6=$WQ$5,成绩录入!CY72,0)</f>
        <v>0</v>
      </c>
      <c r="YO69" s="248">
        <f>IF(YO$6=$WQ$5,成绩录入!CZ72,0)</f>
        <v>0</v>
      </c>
      <c r="YP69" s="248">
        <f>IF(YP$6=$WQ$5,成绩录入!DA72,0)</f>
        <v>0</v>
      </c>
      <c r="YQ69" s="248">
        <f>IF(YQ$6=$WQ$5,成绩录入!DB72,0)</f>
        <v>0</v>
      </c>
      <c r="YR69" s="248">
        <f>IF(YR$6=$WQ$5,成绩录入!DC72,0)</f>
        <v>0</v>
      </c>
      <c r="YS69" s="248">
        <f>IF(YS$6=$WQ$5,成绩录入!DD72,0)</f>
        <v>0</v>
      </c>
      <c r="YT69" s="248">
        <f>IF(YT$6=$WQ$5,成绩录入!DE72,0)</f>
        <v>0</v>
      </c>
      <c r="YU69" s="248">
        <f>IF(YU$6=$WQ$5,成绩录入!DF72,0)</f>
        <v>0</v>
      </c>
      <c r="YV69" s="248">
        <f>IF(YV$6=$WQ$5,成绩录入!DG72,0)</f>
        <v>0</v>
      </c>
      <c r="YW69" s="248">
        <f>IF(YW$6=$WQ$5,成绩录入!DH72,0)</f>
        <v>0</v>
      </c>
      <c r="YX69" s="248">
        <f>IF(YX$6=$WQ$5,成绩录入!DI72,0)</f>
        <v>0</v>
      </c>
      <c r="YY69" s="248">
        <f>IF(YY$6=$WQ$5,成绩录入!DJ72,0)</f>
        <v>0</v>
      </c>
      <c r="YZ69" s="248">
        <f>IF(YZ$6=$WQ$5,成绩录入!DK72,0)</f>
        <v>0</v>
      </c>
      <c r="ZA69" s="248">
        <f>IF(ZA$6=$WQ$5,成绩录入!DL72,0)</f>
        <v>0</v>
      </c>
      <c r="ZB69" s="248">
        <f>IF(ZB$6=$WQ$5,成绩录入!DM72,0)</f>
        <v>0</v>
      </c>
      <c r="ZC69" s="248">
        <f>IF(ZC$6=$WQ$5,成绩录入!DN72,0)</f>
        <v>0</v>
      </c>
      <c r="ZD69" s="248">
        <f>IF(ZD$6=$WQ$5,成绩录入!DO72,0)</f>
        <v>0</v>
      </c>
      <c r="ZE69" s="248">
        <f>IF(ZE$6=$WQ$5,成绩录入!DP72,0)</f>
        <v>0</v>
      </c>
      <c r="ZF69" s="248">
        <f>IF(ZF$6=$WQ$5,成绩录入!DQ72,0)</f>
        <v>0</v>
      </c>
      <c r="ZG69" s="248">
        <f>IF(ZG$6=$WQ$5,成绩录入!DR72,0)</f>
        <v>0</v>
      </c>
      <c r="ZH69" s="248">
        <f>IF(ZH$6=$WQ$5,成绩录入!DS72,0)</f>
        <v>0</v>
      </c>
      <c r="ZI69" s="248">
        <f>IF(ZI$6=$WQ$5,成绩录入!DT72,0)</f>
        <v>0</v>
      </c>
      <c r="ZJ69" s="248">
        <f>IF(ZJ$6=$WQ$5,成绩录入!DU72,0)</f>
        <v>0</v>
      </c>
      <c r="ZK69" s="248">
        <f>IF(ZK$6=$WQ$5,成绩录入!DV72,0)</f>
        <v>0</v>
      </c>
      <c r="ZL69" s="248">
        <f>IF(ZL$6=$WQ$5,成绩录入!DW72,0)</f>
        <v>0</v>
      </c>
      <c r="ZM69" s="248">
        <f>IF(ZM$6=$WQ$5,成绩录入!DX72,0)</f>
        <v>0</v>
      </c>
      <c r="ZN69" s="248">
        <f>IF(ZN$6=$WQ$5,成绩录入!DY72,0)</f>
        <v>0</v>
      </c>
      <c r="ZO69" s="248">
        <f>IF(ZO$6=$WQ$5,成绩录入!DZ72,0)</f>
        <v>0</v>
      </c>
      <c r="ZP69" s="248">
        <f>IF(ZP$6=$WQ$5,成绩录入!EA72,0)</f>
        <v>0</v>
      </c>
      <c r="ZQ69" s="248">
        <f>IF(ZQ$6=$WQ$5,成绩录入!EB72,0)</f>
        <v>0</v>
      </c>
      <c r="ZR69" s="248">
        <f>IF(ZR$6=$WQ$5,成绩录入!EC72,0)</f>
        <v>0</v>
      </c>
      <c r="ZS69" s="248">
        <f>IF(ZS$6=$WQ$5,成绩录入!ED72,0)</f>
        <v>0</v>
      </c>
      <c r="ZT69" s="248">
        <f>IF(ZT$6=$WQ$5,成绩录入!EE72,0)</f>
        <v>0</v>
      </c>
      <c r="ZU69" s="248">
        <f>IF(ZU$6=$WQ$5,成绩录入!EF72,0)</f>
        <v>0</v>
      </c>
      <c r="ZV69" s="248">
        <f>IF(ZV$6=$WQ$5,成绩录入!EG72,0)</f>
        <v>0</v>
      </c>
      <c r="ZW69" s="248">
        <f>IF(ZW$6=$WQ$5,成绩录入!EH72,0)</f>
        <v>0</v>
      </c>
      <c r="ZX69" s="248">
        <f>IF(ZX$6=$WQ$5,成绩录入!EI72,0)</f>
        <v>0</v>
      </c>
      <c r="ZY69" s="248">
        <f>IF(ZY$6=$WQ$5,成绩录入!EJ72,0)</f>
        <v>0</v>
      </c>
      <c r="ZZ69" s="248">
        <f>IF(ZZ$6=$WQ$5,成绩录入!EK72,0)</f>
        <v>0</v>
      </c>
      <c r="AAA69" s="248">
        <f>IF(AAA$6=$WQ$5,成绩录入!EL72,0)</f>
        <v>0</v>
      </c>
      <c r="AAB69" s="248">
        <f>IF(AAB$6=$WQ$5,成绩录入!EM72,0)</f>
        <v>0</v>
      </c>
      <c r="AAC69" s="248">
        <f>IF(AAC$6=$WQ$5,成绩录入!EN72,0)</f>
        <v>0</v>
      </c>
      <c r="AAD69" s="248">
        <f>IF(AAD$6=$WQ$5,成绩录入!EO72,0)</f>
        <v>0</v>
      </c>
      <c r="AAE69" s="248">
        <f>IF(AAE$6=$WQ$5,成绩录入!EP72,0)</f>
        <v>0</v>
      </c>
      <c r="AAF69" s="248">
        <f>IF(AAF$6=$WQ$5,成绩录入!EQ72,0)</f>
        <v>0</v>
      </c>
      <c r="AAG69" s="248">
        <f>IF(AAG$6=$WQ$5,成绩录入!ER72,0)</f>
        <v>0</v>
      </c>
      <c r="AAH69" s="248">
        <f>IF(AAH$6=$WQ$5,成绩录入!ES72,0)</f>
        <v>0</v>
      </c>
      <c r="AAI69" s="248">
        <f>IF(AAI$6=$WQ$5,成绩录入!ET72,0)</f>
        <v>0</v>
      </c>
      <c r="AAJ69" s="248">
        <f>IF(AAJ$6=$WQ$5,成绩录入!EU72,0)</f>
        <v>0</v>
      </c>
      <c r="AAK69" s="248">
        <f>IF(AAK$6=$WQ$5,成绩录入!EV72,0)</f>
        <v>0</v>
      </c>
      <c r="AAL69" s="248">
        <f>IF(AAL$6=$WQ$5,成绩录入!EW72,0)</f>
        <v>0</v>
      </c>
      <c r="AAM69" s="248">
        <f>IF(AAM$6=$WQ$5,成绩录入!EX72,0)</f>
        <v>0</v>
      </c>
      <c r="AAN69" s="218">
        <f t="shared" si="33"/>
        <v>0</v>
      </c>
      <c r="AAO69" s="206"/>
      <c r="AAQ69" s="247">
        <f>IF(AAQ$6=$AAP$5,成绩录入!BC72,0)</f>
        <v>0</v>
      </c>
      <c r="AAR69" s="248">
        <f>IF(AAR$6=$AAP$5,成绩录入!BD72,0)</f>
        <v>0</v>
      </c>
      <c r="AAS69" s="248">
        <f>IF(AAS$6=$AAP$5,成绩录入!BE72,0)</f>
        <v>0</v>
      </c>
      <c r="AAT69" s="248">
        <f>IF(AAT$6=$AAP$5,成绩录入!BF72,0)</f>
        <v>0</v>
      </c>
      <c r="AAU69" s="248">
        <f>IF(AAU$6=$AAP$5,成绩录入!BG72,0)</f>
        <v>0</v>
      </c>
      <c r="AAV69" s="248">
        <f>IF(AAV$6=$AAP$5,成绩录入!BH72,0)</f>
        <v>0</v>
      </c>
      <c r="AAW69" s="248">
        <f>IF(AAW$6=$AAP$5,成绩录入!BI72,0)</f>
        <v>0</v>
      </c>
      <c r="AAX69" s="248">
        <f>IF(AAX$6=$AAP$5,成绩录入!BJ72,0)</f>
        <v>0</v>
      </c>
      <c r="AAY69" s="248">
        <f>IF(AAY$6=$AAP$5,成绩录入!BK72,0)</f>
        <v>0</v>
      </c>
      <c r="AAZ69" s="248">
        <f>IF(AAZ$6=$AAP$5,成绩录入!BL72,0)</f>
        <v>0</v>
      </c>
      <c r="ABA69" s="248">
        <f>IF(ABA$6=$AAP$5,成绩录入!BM72,0)</f>
        <v>0</v>
      </c>
      <c r="ABB69" s="248">
        <f>IF(ABB$6=$AAP$5,成绩录入!BN72,0)</f>
        <v>0</v>
      </c>
      <c r="ABC69" s="248">
        <f>IF(ABC$6=$AAP$5,成绩录入!BO72,0)</f>
        <v>0</v>
      </c>
      <c r="ABD69" s="248">
        <f>IF(ABD$6=$AAP$5,成绩录入!BP72,0)</f>
        <v>0</v>
      </c>
      <c r="ABE69" s="248">
        <f>IF(ABE$6=$AAP$5,成绩录入!BQ72,0)</f>
        <v>0</v>
      </c>
      <c r="ABF69" s="248">
        <f>IF(ABF$6=$AAP$5,成绩录入!BR72,0)</f>
        <v>0</v>
      </c>
      <c r="ABG69" s="248">
        <f>IF(ABG$6=$AAP$5,成绩录入!BS72,0)</f>
        <v>0</v>
      </c>
      <c r="ABH69" s="248">
        <f>IF(ABH$6=$AAP$5,成绩录入!BT72,0)</f>
        <v>0</v>
      </c>
      <c r="ABI69" s="248">
        <f>IF(ABI$6=$AAP$5,成绩录入!BU72,0)</f>
        <v>0</v>
      </c>
      <c r="ABJ69" s="248">
        <f>IF(ABJ$6=$AAP$5,成绩录入!BV72,0)</f>
        <v>0</v>
      </c>
      <c r="ABK69" s="248">
        <f>IF(ABK$6=$AAP$5,成绩录入!BW72,0)</f>
        <v>0</v>
      </c>
      <c r="ABL69" s="248">
        <f>IF(ABL$6=$AAP$5,成绩录入!BX72,0)</f>
        <v>0</v>
      </c>
      <c r="ABM69" s="248">
        <f>IF(ABM$6=$AAP$5,成绩录入!BY72,0)</f>
        <v>0</v>
      </c>
      <c r="ABN69" s="248">
        <f>IF(ABN$6=$AAP$5,成绩录入!BZ72,0)</f>
        <v>0</v>
      </c>
      <c r="ABO69" s="248">
        <f>IF(ABO$6=$AAP$5,成绩录入!CA72,0)</f>
        <v>0</v>
      </c>
      <c r="ABP69" s="248">
        <f>IF(ABP$6=$AAP$5,成绩录入!CB72,0)</f>
        <v>0</v>
      </c>
      <c r="ABQ69" s="248">
        <f>IF(ABQ$6=$AAP$5,成绩录入!CC72,0)</f>
        <v>0</v>
      </c>
      <c r="ABR69" s="248">
        <f>IF(ABR$6=$AAP$5,成绩录入!CD72,0)</f>
        <v>0</v>
      </c>
      <c r="ABS69" s="248">
        <f>IF(ABS$6=$AAP$5,成绩录入!CE72,0)</f>
        <v>0</v>
      </c>
      <c r="ABT69" s="248">
        <f>IF(ABT$6=$AAP$5,成绩录入!CF72,0)</f>
        <v>0</v>
      </c>
      <c r="ABU69" s="248">
        <f>IF(ABU$6=$AAP$5,成绩录入!CG72,0)</f>
        <v>0</v>
      </c>
      <c r="ABV69" s="248">
        <f>IF(ABV$6=$AAP$5,成绩录入!CH72,0)</f>
        <v>0</v>
      </c>
      <c r="ABW69" s="248">
        <f>IF(ABW$6=$AAP$5,成绩录入!CI72,0)</f>
        <v>0</v>
      </c>
      <c r="ABX69" s="248">
        <f>IF(ABX$6=$AAP$5,成绩录入!CJ72,0)</f>
        <v>0</v>
      </c>
      <c r="ABY69" s="248">
        <f>IF(ABY$6=$AAP$5,成绩录入!CK72,0)</f>
        <v>0</v>
      </c>
      <c r="ABZ69" s="248">
        <f>IF(ABZ$6=$AAP$5,成绩录入!CL72,0)</f>
        <v>0</v>
      </c>
      <c r="ACA69" s="248">
        <f>IF(ACA$6=$AAP$5,成绩录入!CM72,0)</f>
        <v>0</v>
      </c>
      <c r="ACB69" s="248">
        <f>IF(ACB$6=$AAP$5,成绩录入!CN72,0)</f>
        <v>0</v>
      </c>
      <c r="ACC69" s="248">
        <f>IF(ACC$6=$AAP$5,成绩录入!CO72,0)</f>
        <v>0</v>
      </c>
      <c r="ACD69" s="248">
        <f>IF(ACD$6=$AAP$5,成绩录入!CP72,0)</f>
        <v>0</v>
      </c>
      <c r="ACE69" s="248">
        <f>IF(ACE$6=$AAP$5,成绩录入!CQ72,0)</f>
        <v>0</v>
      </c>
      <c r="ACF69" s="248">
        <f>IF(ACF$6=$AAP$5,成绩录入!CR72,0)</f>
        <v>0</v>
      </c>
      <c r="ACG69" s="248">
        <f>IF(ACG$6=$AAP$5,成绩录入!CS72,0)</f>
        <v>0</v>
      </c>
      <c r="ACH69" s="248">
        <f>IF(ACH$6=$AAP$5,成绩录入!CT72,0)</f>
        <v>0</v>
      </c>
      <c r="ACI69" s="248">
        <f>IF(ACI$6=$AAP$5,成绩录入!CU72,0)</f>
        <v>0</v>
      </c>
      <c r="ACJ69" s="248">
        <f>IF(ACJ$6=$AAP$5,成绩录入!CV72,0)</f>
        <v>0</v>
      </c>
      <c r="ACK69" s="248">
        <f>IF(ACK$6=$AAP$5,成绩录入!CW72,0)</f>
        <v>0</v>
      </c>
      <c r="ACL69" s="248">
        <f>IF(ACL$6=$AAP$5,成绩录入!CX72,0)</f>
        <v>0</v>
      </c>
      <c r="ACM69" s="248">
        <f>IF(ACM$6=$AAP$5,成绩录入!CY72,0)</f>
        <v>0</v>
      </c>
      <c r="ACN69" s="248">
        <f>IF(ACN$6=$AAP$5,成绩录入!CZ72,0)</f>
        <v>0</v>
      </c>
      <c r="ACO69" s="248">
        <f>IF(ACO$6=$AAP$5,成绩录入!DA72,0)</f>
        <v>0</v>
      </c>
      <c r="ACP69" s="248">
        <f>IF(ACP$6=$AAP$5,成绩录入!DB72,0)</f>
        <v>0</v>
      </c>
      <c r="ACQ69" s="248">
        <f>IF(ACQ$6=$AAP$5,成绩录入!DC72,0)</f>
        <v>0</v>
      </c>
      <c r="ACR69" s="248">
        <f>IF(ACR$6=$AAP$5,成绩录入!DD72,0)</f>
        <v>0</v>
      </c>
      <c r="ACS69" s="248">
        <f>IF(ACS$6=$AAP$5,成绩录入!DE72,0)</f>
        <v>0</v>
      </c>
      <c r="ACT69" s="248">
        <f>IF(ACT$6=$AAP$5,成绩录入!DF72,0)</f>
        <v>0</v>
      </c>
      <c r="ACU69" s="248">
        <f>IF(ACU$6=$AAP$5,成绩录入!DG72,0)</f>
        <v>0</v>
      </c>
      <c r="ACV69" s="248">
        <f>IF(ACV$6=$AAP$5,成绩录入!DH72,0)</f>
        <v>0</v>
      </c>
      <c r="ACW69" s="248">
        <f>IF(ACW$6=$AAP$5,成绩录入!DI72,0)</f>
        <v>0</v>
      </c>
      <c r="ACX69" s="248">
        <f>IF(ACX$6=$AAP$5,成绩录入!DJ72,0)</f>
        <v>0</v>
      </c>
      <c r="ACY69" s="248">
        <f>IF(ACY$6=$AAP$5,成绩录入!DK72,0)</f>
        <v>0</v>
      </c>
      <c r="ACZ69" s="248">
        <f>IF(ACZ$6=$AAP$5,成绩录入!DL72,0)</f>
        <v>0</v>
      </c>
      <c r="ADA69" s="248">
        <f>IF(ADA$6=$AAP$5,成绩录入!DM72,0)</f>
        <v>0</v>
      </c>
      <c r="ADB69" s="248">
        <f>IF(ADB$6=$AAP$5,成绩录入!DN72,0)</f>
        <v>0</v>
      </c>
      <c r="ADC69" s="248">
        <f>IF(ADC$6=$AAP$5,成绩录入!DO72,0)</f>
        <v>0</v>
      </c>
      <c r="ADD69" s="248">
        <f>IF(ADD$6=$AAP$5,成绩录入!DP72,0)</f>
        <v>0</v>
      </c>
      <c r="ADE69" s="248">
        <f>IF(ADE$6=$AAP$5,成绩录入!DQ72,0)</f>
        <v>0</v>
      </c>
      <c r="ADF69" s="248">
        <f>IF(ADF$6=$AAP$5,成绩录入!DR72,0)</f>
        <v>0</v>
      </c>
      <c r="ADG69" s="248">
        <f>IF(ADG$6=$AAP$5,成绩录入!DS72,0)</f>
        <v>0</v>
      </c>
      <c r="ADH69" s="248">
        <f>IF(ADH$6=$AAP$5,成绩录入!DT72,0)</f>
        <v>0</v>
      </c>
      <c r="ADI69" s="248">
        <f>IF(ADI$6=$AAP$5,成绩录入!DU72,0)</f>
        <v>0</v>
      </c>
      <c r="ADJ69" s="248">
        <f>IF(ADJ$6=$AAP$5,成绩录入!DV72,0)</f>
        <v>0</v>
      </c>
      <c r="ADK69" s="248">
        <f>IF(ADK$6=$AAP$5,成绩录入!DW72,0)</f>
        <v>0</v>
      </c>
      <c r="ADL69" s="248">
        <f>IF(ADL$6=$AAP$5,成绩录入!DX72,0)</f>
        <v>0</v>
      </c>
      <c r="ADM69" s="248">
        <f>IF(ADM$6=$AAP$5,成绩录入!DY72,0)</f>
        <v>0</v>
      </c>
      <c r="ADN69" s="248">
        <f>IF(ADN$6=$AAP$5,成绩录入!DZ72,0)</f>
        <v>0</v>
      </c>
      <c r="ADO69" s="248">
        <f>IF(ADO$6=$AAP$5,成绩录入!EA72,0)</f>
        <v>0</v>
      </c>
      <c r="ADP69" s="248">
        <f>IF(ADP$6=$AAP$5,成绩录入!EB72,0)</f>
        <v>0</v>
      </c>
      <c r="ADQ69" s="248">
        <f>IF(ADQ$6=$AAP$5,成绩录入!EC72,0)</f>
        <v>0</v>
      </c>
      <c r="ADR69" s="248">
        <f>IF(ADR$6=$AAP$5,成绩录入!ED72,0)</f>
        <v>0</v>
      </c>
      <c r="ADS69" s="248">
        <f>IF(ADS$6=$AAP$5,成绩录入!EE72,0)</f>
        <v>0</v>
      </c>
      <c r="ADT69" s="248">
        <f>IF(ADT$6=$AAP$5,成绩录入!EF72,0)</f>
        <v>0</v>
      </c>
      <c r="ADU69" s="248">
        <f>IF(ADU$6=$AAP$5,成绩录入!EG72,0)</f>
        <v>0</v>
      </c>
      <c r="ADV69" s="248">
        <f>IF(ADV$6=$AAP$5,成绩录入!EH72,0)</f>
        <v>0</v>
      </c>
      <c r="ADW69" s="248">
        <f>IF(ADW$6=$AAP$5,成绩录入!EI72,0)</f>
        <v>0</v>
      </c>
      <c r="ADX69" s="248">
        <f>IF(ADX$6=$AAP$5,成绩录入!EJ72,0)</f>
        <v>0</v>
      </c>
      <c r="ADY69" s="248">
        <f>IF(ADY$6=$AAP$5,成绩录入!EK72,0)</f>
        <v>0</v>
      </c>
      <c r="ADZ69" s="248">
        <f>IF(ADZ$6=$AAP$5,成绩录入!EL72,0)</f>
        <v>0</v>
      </c>
      <c r="AEA69" s="248">
        <f>IF(AEA$6=$AAP$5,成绩录入!EM72,0)</f>
        <v>0</v>
      </c>
      <c r="AEB69" s="248">
        <f>IF(AEB$6=$AAP$5,成绩录入!EN72,0)</f>
        <v>0</v>
      </c>
      <c r="AEC69" s="248">
        <f>IF(AEC$6=$AAP$5,成绩录入!EO72,0)</f>
        <v>0</v>
      </c>
      <c r="AED69" s="248">
        <f>IF(AED$6=$AAP$5,成绩录入!EP72,0)</f>
        <v>0</v>
      </c>
      <c r="AEE69" s="248">
        <f>IF(AEE$6=$AAP$5,成绩录入!EQ72,0)</f>
        <v>0</v>
      </c>
      <c r="AEF69" s="248">
        <f>IF(AEF$6=$AAP$5,成绩录入!ER72,0)</f>
        <v>0</v>
      </c>
      <c r="AEG69" s="248">
        <f>IF(AEG$6=$AAP$5,成绩录入!ES72,0)</f>
        <v>0</v>
      </c>
      <c r="AEH69" s="248">
        <f>IF(AEH$6=$AAP$5,成绩录入!ET72,0)</f>
        <v>0</v>
      </c>
      <c r="AEI69" s="248">
        <f>IF(AEI$6=$AAP$5,成绩录入!EU72,0)</f>
        <v>0</v>
      </c>
      <c r="AEJ69" s="248">
        <f>IF(AEJ$6=$AAP$5,成绩录入!EV72,0)</f>
        <v>0</v>
      </c>
      <c r="AEK69" s="248">
        <f>IF(AEK$6=$AAP$5,成绩录入!EW72,0)</f>
        <v>0</v>
      </c>
      <c r="AEL69" s="248">
        <f>IF(AEL$6=$AAP$5,成绩录入!EX72,0)</f>
        <v>0</v>
      </c>
      <c r="AEM69" s="218">
        <f t="shared" si="34"/>
        <v>0</v>
      </c>
      <c r="AEN69" s="166"/>
      <c r="AEO69" s="166"/>
      <c r="AEP69" s="247">
        <f>IF(AEP$6=$AEO$5,成绩录入!BC72,0)</f>
        <v>0</v>
      </c>
      <c r="AEQ69" s="248">
        <f>IF(AEQ$6=$AEO$5,成绩录入!BD72,0)</f>
        <v>0</v>
      </c>
      <c r="AER69" s="248">
        <f>IF(AER$6=$AEO$5,成绩录入!BE72,0)</f>
        <v>0</v>
      </c>
      <c r="AES69" s="248">
        <f>IF(AES$6=$AEO$5,成绩录入!BF72,0)</f>
        <v>0</v>
      </c>
      <c r="AET69" s="248">
        <f>IF(AET$6=$AEO$5,成绩录入!BG72,0)</f>
        <v>0</v>
      </c>
      <c r="AEU69" s="248">
        <f>IF(AEU$6=$AEO$5,成绩录入!BH72,0)</f>
        <v>0</v>
      </c>
      <c r="AEV69" s="248">
        <f>IF(AEV$6=$AEO$5,成绩录入!BI72,0)</f>
        <v>0</v>
      </c>
      <c r="AEW69" s="248">
        <f>IF(AEW$6=$AEO$5,成绩录入!BJ72,0)</f>
        <v>0</v>
      </c>
      <c r="AEX69" s="248">
        <f>IF(AEX$6=$AEO$5,成绩录入!BK72,0)</f>
        <v>0</v>
      </c>
      <c r="AEY69" s="248">
        <f>IF(AEY$6=$AEO$5,成绩录入!BL72,0)</f>
        <v>0</v>
      </c>
      <c r="AEZ69" s="248">
        <f>IF(AEZ$6=$AEO$5,成绩录入!BM72,0)</f>
        <v>0</v>
      </c>
      <c r="AFA69" s="248">
        <f>IF(AFA$6=$AEO$5,成绩录入!BN72,0)</f>
        <v>0</v>
      </c>
      <c r="AFB69" s="248">
        <f>IF(AFB$6=$AEO$5,成绩录入!BO72,0)</f>
        <v>0</v>
      </c>
      <c r="AFC69" s="248">
        <f>IF(AFC$6=$AEO$5,成绩录入!BP72,0)</f>
        <v>0</v>
      </c>
      <c r="AFD69" s="248">
        <f>IF(AFD$6=$AEO$5,成绩录入!BQ72,0)</f>
        <v>0</v>
      </c>
      <c r="AFE69" s="248">
        <f>IF(AFE$6=$AEO$5,成绩录入!BR72,0)</f>
        <v>0</v>
      </c>
      <c r="AFF69" s="248">
        <f>IF(AFF$6=$AEO$5,成绩录入!BS72,0)</f>
        <v>0</v>
      </c>
      <c r="AFG69" s="248">
        <f>IF(AFG$6=$AEO$5,成绩录入!BT72,0)</f>
        <v>0</v>
      </c>
      <c r="AFH69" s="248">
        <f>IF(AFH$6=$AEO$5,成绩录入!BU72,0)</f>
        <v>0</v>
      </c>
      <c r="AFI69" s="248">
        <f>IF(AFI$6=$AEO$5,成绩录入!BV72,0)</f>
        <v>0</v>
      </c>
      <c r="AFJ69" s="248">
        <f>IF(AFJ$6=$AEO$5,成绩录入!BW72,0)</f>
        <v>0</v>
      </c>
      <c r="AFK69" s="248">
        <f>IF(AFK$6=$AEO$5,成绩录入!BX72,0)</f>
        <v>0</v>
      </c>
      <c r="AFL69" s="248">
        <f>IF(AFL$6=$AEO$5,成绩录入!BY72,0)</f>
        <v>0</v>
      </c>
      <c r="AFM69" s="248">
        <f>IF(AFM$6=$AEO$5,成绩录入!BZ72,0)</f>
        <v>0</v>
      </c>
      <c r="AFN69" s="248">
        <f>IF(AFN$6=$AEO$5,成绩录入!CA72,0)</f>
        <v>0</v>
      </c>
      <c r="AFO69" s="248">
        <f>IF(AFO$6=$AEO$5,成绩录入!CB72,0)</f>
        <v>0</v>
      </c>
      <c r="AFP69" s="248">
        <f>IF(AFP$6=$AEO$5,成绩录入!CC72,0)</f>
        <v>0</v>
      </c>
      <c r="AFQ69" s="248">
        <f>IF(AFQ$6=$AEO$5,成绩录入!CD72,0)</f>
        <v>0</v>
      </c>
      <c r="AFR69" s="248">
        <f>IF(AFR$6=$AEO$5,成绩录入!CE72,0)</f>
        <v>0</v>
      </c>
      <c r="AFS69" s="248">
        <f>IF(AFS$6=$AEO$5,成绩录入!CF72,0)</f>
        <v>0</v>
      </c>
      <c r="AFT69" s="248">
        <f>IF(AFT$6=$AEO$5,成绩录入!CG72,0)</f>
        <v>0</v>
      </c>
      <c r="AFU69" s="248">
        <f>IF(AFU$6=$AEO$5,成绩录入!CH72,0)</f>
        <v>0</v>
      </c>
      <c r="AFV69" s="248">
        <f>IF(AFV$6=$AEO$5,成绩录入!CI72,0)</f>
        <v>0</v>
      </c>
      <c r="AFW69" s="248">
        <f>IF(AFW$6=$AEO$5,成绩录入!CJ72,0)</f>
        <v>0</v>
      </c>
      <c r="AFX69" s="248">
        <f>IF(AFX$6=$AEO$5,成绩录入!CK72,0)</f>
        <v>0</v>
      </c>
      <c r="AFY69" s="248">
        <f>IF(AFY$6=$AEO$5,成绩录入!CL72,0)</f>
        <v>0</v>
      </c>
      <c r="AFZ69" s="248">
        <f>IF(AFZ$6=$AEO$5,成绩录入!CM72,0)</f>
        <v>0</v>
      </c>
      <c r="AGA69" s="248">
        <f>IF(AGA$6=$AEO$5,成绩录入!CN72,0)</f>
        <v>0</v>
      </c>
      <c r="AGB69" s="248">
        <f>IF(AGB$6=$AEO$5,成绩录入!CO72,0)</f>
        <v>0</v>
      </c>
      <c r="AGC69" s="248">
        <f>IF(AGC$6=$AEO$5,成绩录入!CP72,0)</f>
        <v>0</v>
      </c>
      <c r="AGD69" s="248">
        <f>IF(AGD$6=$AEO$5,成绩录入!CQ72,0)</f>
        <v>0</v>
      </c>
      <c r="AGE69" s="248">
        <f>IF(AGE$6=$AEO$5,成绩录入!CR72,0)</f>
        <v>0</v>
      </c>
      <c r="AGF69" s="248">
        <f>IF(AGF$6=$AEO$5,成绩录入!CS72,0)</f>
        <v>0</v>
      </c>
      <c r="AGG69" s="248">
        <f>IF(AGG$6=$AEO$5,成绩录入!CT72,0)</f>
        <v>0</v>
      </c>
      <c r="AGH69" s="248">
        <f>IF(AGH$6=$AEO$5,成绩录入!CU72,0)</f>
        <v>0</v>
      </c>
      <c r="AGI69" s="248">
        <f>IF(AGI$6=$AEO$5,成绩录入!CV72,0)</f>
        <v>0</v>
      </c>
      <c r="AGJ69" s="248">
        <f>IF(AGJ$6=$AEO$5,成绩录入!CW72,0)</f>
        <v>0</v>
      </c>
      <c r="AGK69" s="248">
        <f>IF(AGK$6=$AEO$5,成绩录入!CX72,0)</f>
        <v>0</v>
      </c>
      <c r="AGL69" s="248">
        <f>IF(AGL$6=$AEO$5,成绩录入!CY72,0)</f>
        <v>0</v>
      </c>
      <c r="AGM69" s="248">
        <f>IF(AGM$6=$AEO$5,成绩录入!CZ72,0)</f>
        <v>0</v>
      </c>
      <c r="AGN69" s="248">
        <f>IF(AGN$6=$AEO$5,成绩录入!DA72,0)</f>
        <v>0</v>
      </c>
      <c r="AGO69" s="248">
        <f>IF(AGO$6=$AEO$5,成绩录入!DB72,0)</f>
        <v>0</v>
      </c>
      <c r="AGP69" s="248">
        <f>IF(AGP$6=$AEO$5,成绩录入!DC72,0)</f>
        <v>0</v>
      </c>
      <c r="AGQ69" s="248">
        <f>IF(AGQ$6=$AEO$5,成绩录入!DD72,0)</f>
        <v>0</v>
      </c>
      <c r="AGR69" s="248">
        <f>IF(AGR$6=$AEO$5,成绩录入!DE72,0)</f>
        <v>0</v>
      </c>
      <c r="AGS69" s="248">
        <f>IF(AGS$6=$AEO$5,成绩录入!DF72,0)</f>
        <v>0</v>
      </c>
      <c r="AGT69" s="248">
        <f>IF(AGT$6=$AEO$5,成绩录入!DG72,0)</f>
        <v>0</v>
      </c>
      <c r="AGU69" s="248">
        <f>IF(AGU$6=$AEO$5,成绩录入!DH72,0)</f>
        <v>0</v>
      </c>
      <c r="AGV69" s="248">
        <f>IF(AGV$6=$AEO$5,成绩录入!DI72,0)</f>
        <v>0</v>
      </c>
      <c r="AGW69" s="248">
        <f>IF(AGW$6=$AEO$5,成绩录入!DJ72,0)</f>
        <v>0</v>
      </c>
      <c r="AGX69" s="248">
        <f>IF(AGX$6=$AEO$5,成绩录入!DK72,0)</f>
        <v>0</v>
      </c>
      <c r="AGY69" s="248">
        <f>IF(AGY$6=$AEO$5,成绩录入!DL72,0)</f>
        <v>0</v>
      </c>
      <c r="AGZ69" s="248">
        <f>IF(AGZ$6=$AEO$5,成绩录入!DM72,0)</f>
        <v>0</v>
      </c>
      <c r="AHA69" s="248">
        <f>IF(AHA$6=$AEO$5,成绩录入!DN72,0)</f>
        <v>0</v>
      </c>
      <c r="AHB69" s="248">
        <f>IF(AHB$6=$AEO$5,成绩录入!DO72,0)</f>
        <v>0</v>
      </c>
      <c r="AHC69" s="248">
        <f>IF(AHC$6=$AEO$5,成绩录入!DP72,0)</f>
        <v>0</v>
      </c>
      <c r="AHD69" s="248">
        <f>IF(AHD$6=$AEO$5,成绩录入!DQ72,0)</f>
        <v>0</v>
      </c>
      <c r="AHE69" s="248">
        <f>IF(AHE$6=$AEO$5,成绩录入!DR72,0)</f>
        <v>0</v>
      </c>
      <c r="AHF69" s="248">
        <f>IF(AHF$6=$AEO$5,成绩录入!DS72,0)</f>
        <v>0</v>
      </c>
      <c r="AHG69" s="248">
        <f>IF(AHG$6=$AEO$5,成绩录入!DT72,0)</f>
        <v>0</v>
      </c>
      <c r="AHH69" s="248">
        <f>IF(AHH$6=$AEO$5,成绩录入!DU72,0)</f>
        <v>0</v>
      </c>
      <c r="AHI69" s="248">
        <f>IF(AHI$6=$AEO$5,成绩录入!DV72,0)</f>
        <v>0</v>
      </c>
      <c r="AHJ69" s="248">
        <f>IF(AHJ$6=$AEO$5,成绩录入!DW72,0)</f>
        <v>0</v>
      </c>
      <c r="AHK69" s="248">
        <f>IF(AHK$6=$AEO$5,成绩录入!DX72,0)</f>
        <v>0</v>
      </c>
      <c r="AHL69" s="248">
        <f>IF(AHL$6=$AEO$5,成绩录入!DY72,0)</f>
        <v>0</v>
      </c>
      <c r="AHM69" s="248">
        <f>IF(AHM$6=$AEO$5,成绩录入!DZ72,0)</f>
        <v>0</v>
      </c>
      <c r="AHN69" s="248">
        <f>IF(AHN$6=$AEO$5,成绩录入!EA72,0)</f>
        <v>0</v>
      </c>
      <c r="AHO69" s="248">
        <f>IF(AHO$6=$AEO$5,成绩录入!EB72,0)</f>
        <v>0</v>
      </c>
      <c r="AHP69" s="248">
        <f>IF(AHP$6=$AEO$5,成绩录入!EC72,0)</f>
        <v>0</v>
      </c>
      <c r="AHQ69" s="248">
        <f>IF(AHQ$6=$AEO$5,成绩录入!ED72,0)</f>
        <v>0</v>
      </c>
      <c r="AHR69" s="248">
        <f>IF(AHR$6=$AEO$5,成绩录入!EE72,0)</f>
        <v>0</v>
      </c>
      <c r="AHS69" s="248">
        <f>IF(AHS$6=$AEO$5,成绩录入!EF72,0)</f>
        <v>0</v>
      </c>
      <c r="AHT69" s="248">
        <f>IF(AHT$6=$AEO$5,成绩录入!EG72,0)</f>
        <v>0</v>
      </c>
      <c r="AHU69" s="248">
        <f>IF(AHU$6=$AEO$5,成绩录入!EH72,0)</f>
        <v>0</v>
      </c>
      <c r="AHV69" s="248">
        <f>IF(AHV$6=$AEO$5,成绩录入!EI72,0)</f>
        <v>0</v>
      </c>
      <c r="AHW69" s="248">
        <f>IF(AHW$6=$AEO$5,成绩录入!EJ72,0)</f>
        <v>0</v>
      </c>
      <c r="AHX69" s="248">
        <f>IF(AHX$6=$AEO$5,成绩录入!EK72,0)</f>
        <v>0</v>
      </c>
      <c r="AHY69" s="248">
        <f>IF(AHY$6=$AEO$5,成绩录入!EL72,0)</f>
        <v>0</v>
      </c>
      <c r="AHZ69" s="248">
        <f>IF(AHZ$6=$AEO$5,成绩录入!EM72,0)</f>
        <v>0</v>
      </c>
      <c r="AIA69" s="248">
        <f>IF(AIA$6=$AEO$5,成绩录入!EN72,0)</f>
        <v>0</v>
      </c>
      <c r="AIB69" s="248">
        <f>IF(AIB$6=$AEO$5,成绩录入!EO72,0)</f>
        <v>0</v>
      </c>
      <c r="AIC69" s="248">
        <f>IF(AIC$6=$AEO$5,成绩录入!EP72,0)</f>
        <v>0</v>
      </c>
      <c r="AID69" s="248">
        <f>IF(AID$6=$AEO$5,成绩录入!EQ72,0)</f>
        <v>0</v>
      </c>
      <c r="AIE69" s="248">
        <f>IF(AIE$6=$AEO$5,成绩录入!ER72,0)</f>
        <v>0</v>
      </c>
      <c r="AIF69" s="248">
        <f>IF(AIF$6=$AEO$5,成绩录入!ES72,0)</f>
        <v>0</v>
      </c>
      <c r="AIG69" s="248">
        <f>IF(AIG$6=$AEO$5,成绩录入!ET72,0)</f>
        <v>0</v>
      </c>
      <c r="AIH69" s="248">
        <f>IF(AIH$6=$AEO$5,成绩录入!EU72,0)</f>
        <v>0</v>
      </c>
      <c r="AII69" s="248">
        <f>IF(AII$6=$AEO$5,成绩录入!EV72,0)</f>
        <v>0</v>
      </c>
      <c r="AIJ69" s="248">
        <f>IF(AIJ$6=$AEO$5,成绩录入!EW72,0)</f>
        <v>0</v>
      </c>
      <c r="AIK69" s="248">
        <f>IF(AIK$6=$AEO$5,成绩录入!EX72,0)</f>
        <v>0</v>
      </c>
      <c r="AIL69" s="218">
        <f t="shared" si="35"/>
        <v>0</v>
      </c>
      <c r="AIN69" s="214" t="str">
        <f>初始录入!A74</f>
        <v/>
      </c>
      <c r="AIO69" s="215">
        <f>初始录入!B74</f>
        <v>0</v>
      </c>
      <c r="AIP69" s="216">
        <f>初始录入!C74</f>
        <v>0</v>
      </c>
      <c r="AIQ69" s="314">
        <f>IF(平时!D67&lt;&gt;"",平时!D67,0)</f>
        <v>0</v>
      </c>
      <c r="AIR69" s="324" t="str">
        <f t="shared" si="89"/>
        <v/>
      </c>
      <c r="AIS69" s="314">
        <f>IF(过程!D67&lt;&gt;"",过程!D67,0)</f>
        <v>0</v>
      </c>
      <c r="AIT69" s="324" t="str">
        <f t="shared" si="90"/>
        <v/>
      </c>
      <c r="AIU69" s="216">
        <f>IF(期末!D67&lt;&gt;"",期末!D67,0)</f>
        <v>0</v>
      </c>
      <c r="AIV69" s="324" t="str">
        <f t="shared" si="91"/>
        <v/>
      </c>
      <c r="AIW69" s="325">
        <f t="shared" si="92"/>
        <v>0</v>
      </c>
      <c r="AIX69" s="314">
        <f>IF(平时!E67&lt;&gt;"",平时!E67,0)</f>
        <v>0</v>
      </c>
      <c r="AIY69" s="324" t="str">
        <f t="shared" si="93"/>
        <v/>
      </c>
      <c r="AIZ69" s="314">
        <f>IF(过程!E67&lt;&gt;"",过程!E67,0)</f>
        <v>0</v>
      </c>
      <c r="AJA69" s="324" t="str">
        <f t="shared" si="94"/>
        <v/>
      </c>
      <c r="AJB69" s="216">
        <f>IF(期末!E67&lt;&gt;"",期末!E67,0)</f>
        <v>0</v>
      </c>
      <c r="AJC69" s="324" t="str">
        <f t="shared" si="95"/>
        <v/>
      </c>
      <c r="AJD69" s="325">
        <f t="shared" si="96"/>
        <v>0</v>
      </c>
      <c r="AJE69" s="314">
        <f>IF(平时!F67&lt;&gt;"",平时!F67,0)</f>
        <v>0</v>
      </c>
      <c r="AJF69" s="324" t="str">
        <f t="shared" si="97"/>
        <v/>
      </c>
      <c r="AJG69" s="314">
        <f>IF(过程!F67&lt;&gt;"",过程!F67,0)</f>
        <v>0</v>
      </c>
      <c r="AJH69" s="324" t="str">
        <f t="shared" si="98"/>
        <v/>
      </c>
      <c r="AJI69" s="216">
        <f>IF(期末!F67&lt;&gt;"",期末!F67,0)</f>
        <v>0</v>
      </c>
      <c r="AJJ69" s="324" t="str">
        <f t="shared" si="99"/>
        <v/>
      </c>
      <c r="AJK69" s="325">
        <f t="shared" si="100"/>
        <v>0</v>
      </c>
      <c r="AJL69" s="314">
        <f>IF(平时!G67&lt;&gt;"",平时!G67,0)</f>
        <v>0</v>
      </c>
      <c r="AJM69" s="324" t="str">
        <f t="shared" si="101"/>
        <v/>
      </c>
      <c r="AJN69" s="314">
        <f>IF(过程!G67&lt;&gt;"",过程!G67,0)</f>
        <v>0</v>
      </c>
      <c r="AJO69" s="324" t="str">
        <f t="shared" si="102"/>
        <v/>
      </c>
      <c r="AJP69" s="216">
        <f>IF(期末!G67&lt;&gt;"",期末!G67,0)</f>
        <v>0</v>
      </c>
      <c r="AJQ69" s="324" t="str">
        <f t="shared" si="103"/>
        <v/>
      </c>
      <c r="AJR69" s="325">
        <f t="shared" si="104"/>
        <v>0</v>
      </c>
      <c r="AJS69" s="314">
        <f>IF(平时!H67&lt;&gt;"",平时!H67,0)</f>
        <v>0</v>
      </c>
      <c r="AJT69" s="324" t="str">
        <f t="shared" si="105"/>
        <v/>
      </c>
      <c r="AJU69" s="314">
        <f>IF(过程!H67&lt;&gt;"",过程!H67,0)</f>
        <v>0</v>
      </c>
      <c r="AJV69" s="324" t="str">
        <f t="shared" si="106"/>
        <v/>
      </c>
      <c r="AJW69" s="216">
        <f>IF(期末!H67&lt;&gt;"",期末!H67,0)</f>
        <v>0</v>
      </c>
      <c r="AJX69" s="324" t="str">
        <f t="shared" si="107"/>
        <v/>
      </c>
      <c r="AJY69" s="326">
        <f t="shared" si="108"/>
        <v>0</v>
      </c>
      <c r="AKA69" s="216" t="str">
        <f>初始录入!A74</f>
        <v/>
      </c>
      <c r="AKB69" s="216">
        <f>初始录入!B74</f>
        <v>0</v>
      </c>
      <c r="AKC69" s="216">
        <f>初始录入!C74</f>
        <v>0</v>
      </c>
      <c r="AKD69" s="327" t="str">
        <f>IF(初始录入!$E74=初始录入!$K$2,达成度!$D82,"")</f>
        <v/>
      </c>
      <c r="AKE69" s="327" t="str">
        <f>IF(初始录入!$E74=初始录入!$K$3,达成度!D82,"")</f>
        <v/>
      </c>
      <c r="AKF69" s="216" t="str">
        <f>IF(初始录入!$E74=初始录入!$K$4,达成度!D82,"")</f>
        <v/>
      </c>
      <c r="AKG69" s="216" t="str">
        <f>IF(初始录入!$E74=初始录入!$K$5,达成度!D82,"")</f>
        <v/>
      </c>
      <c r="AKH69" s="327" t="str">
        <f>IF(初始录入!$E74=初始录入!$K$2,达成度!E82,"")</f>
        <v/>
      </c>
      <c r="AKI69" s="327" t="str">
        <f>IF(初始录入!$E74=初始录入!$K$3,达成度!E82,"")</f>
        <v/>
      </c>
      <c r="AKJ69" s="216" t="str">
        <f>IF(初始录入!$E74=初始录入!$K$4,达成度!E82,"")</f>
        <v/>
      </c>
      <c r="AKK69" s="216" t="str">
        <f>IF(初始录入!$E74=初始录入!$K$5,达成度!E82,"")</f>
        <v/>
      </c>
      <c r="AKL69" s="327" t="str">
        <f>IF(初始录入!$E74=初始录入!$K$2,达成度!F82,"")</f>
        <v/>
      </c>
      <c r="AKM69" s="327" t="str">
        <f>IF(初始录入!$E74=初始录入!$K$3,达成度!F82,"")</f>
        <v/>
      </c>
      <c r="AKN69" s="216" t="str">
        <f>IF(初始录入!$E74=初始录入!$K$4,达成度!F82,"")</f>
        <v/>
      </c>
      <c r="AKO69" s="216" t="str">
        <f>IF(初始录入!$E74=初始录入!$K$5,达成度!F82,"")</f>
        <v/>
      </c>
      <c r="AKP69" s="327" t="str">
        <f>IF(初始录入!$E74=初始录入!$K$2,达成度!H82,"")</f>
        <v/>
      </c>
      <c r="AKQ69" s="327" t="str">
        <f>IF(初始录入!$E74=初始录入!$K$3,达成度!H82,"")</f>
        <v/>
      </c>
      <c r="AKR69" s="216" t="str">
        <f>IF(初始录入!$E74=初始录入!$K$4,达成度!H82,"")</f>
        <v/>
      </c>
      <c r="AKS69" s="216" t="str">
        <f>IF(初始录入!$E74=初始录入!$K$5,达成度!H82,"")</f>
        <v/>
      </c>
      <c r="AKT69" s="327" t="str">
        <f>IF(初始录入!$E74=初始录入!$K$2,达成度!I82,"")</f>
        <v/>
      </c>
      <c r="AKU69" s="327" t="str">
        <f>IF(初始录入!$E74=初始录入!$K$3,达成度!I82,"")</f>
        <v/>
      </c>
      <c r="AKV69" s="216" t="str">
        <f>IF(初始录入!$E74=初始录入!$K$4,达成度!I82,"")</f>
        <v/>
      </c>
      <c r="AKW69" s="216" t="str">
        <f>IF(初始录入!$E74=初始录入!$K$5,达成度!I82,"")</f>
        <v/>
      </c>
      <c r="AKX69" s="327" t="str">
        <f>IF(初始录入!$E74=初始录入!$K$2,达成度!J82,"")</f>
        <v/>
      </c>
      <c r="AKY69" s="327" t="str">
        <f>IF(初始录入!$E74=初始录入!$K$3,达成度!J82,"")</f>
        <v/>
      </c>
      <c r="AKZ69" s="216" t="str">
        <f>IF(初始录入!$E74=初始录入!$K$4,达成度!J82,"")</f>
        <v/>
      </c>
      <c r="ALA69" s="216" t="str">
        <f>IF(初始录入!$E74=初始录入!$K$5,达成度!J82,"")</f>
        <v/>
      </c>
      <c r="ALB69" s="327" t="str">
        <f>IF(初始录入!$E74=初始录入!$K$2,达成度!L82,"")</f>
        <v/>
      </c>
      <c r="ALC69" s="327" t="str">
        <f>IF(初始录入!$E74=初始录入!$K$3,达成度!L82,"")</f>
        <v/>
      </c>
      <c r="ALD69" s="216" t="str">
        <f>IF(初始录入!$E74=初始录入!$K$4,达成度!L82,"")</f>
        <v/>
      </c>
      <c r="ALE69" s="216" t="str">
        <f>IF(初始录入!$E74=初始录入!$K$5,达成度!L82,"")</f>
        <v/>
      </c>
      <c r="ALF69" s="327" t="str">
        <f>IF(初始录入!$E74=初始录入!$K$2,达成度!M82,"")</f>
        <v/>
      </c>
      <c r="ALG69" s="327" t="str">
        <f>IF(初始录入!$E74=初始录入!$K$3,达成度!M82,"")</f>
        <v/>
      </c>
      <c r="ALH69" s="216" t="str">
        <f>IF(初始录入!$E74=初始录入!$K$4,达成度!M82,"")</f>
        <v/>
      </c>
      <c r="ALI69" s="216" t="str">
        <f>IF(初始录入!$E74=初始录入!$K$5,达成度!M82,"")</f>
        <v/>
      </c>
      <c r="ALJ69" s="327" t="str">
        <f>IF(初始录入!$E74=初始录入!$K$2,达成度!N82,"")</f>
        <v/>
      </c>
      <c r="ALK69" s="327" t="str">
        <f>IF(初始录入!$E74=初始录入!$K$3,达成度!N82,"")</f>
        <v/>
      </c>
      <c r="ALL69" s="216" t="str">
        <f>IF(初始录入!$E74=初始录入!$K$4,达成度!N82,"")</f>
        <v/>
      </c>
      <c r="ALM69" s="216" t="str">
        <f>IF(初始录入!$E74=初始录入!$K$5,达成度!N82,"")</f>
        <v/>
      </c>
      <c r="ALN69" s="327" t="str">
        <f>IF(初始录入!$E74=初始录入!$K$2,达成度!P82,"")</f>
        <v/>
      </c>
      <c r="ALO69" s="327" t="str">
        <f>IF(初始录入!$E74=初始录入!$K$3,达成度!P82,"")</f>
        <v/>
      </c>
      <c r="ALP69" s="216" t="str">
        <f>IF(初始录入!$E74=初始录入!$K$4,达成度!P82,"")</f>
        <v/>
      </c>
      <c r="ALQ69" s="216" t="str">
        <f>IF(初始录入!$E74=初始录入!$K$5,达成度!P82,"")</f>
        <v/>
      </c>
      <c r="ALR69" s="327" t="str">
        <f>IF(初始录入!$E74=初始录入!$K$2,达成度!Q82,"")</f>
        <v/>
      </c>
      <c r="ALS69" s="327" t="str">
        <f>IF(初始录入!$E74=初始录入!$K$3,达成度!Q82,"")</f>
        <v/>
      </c>
      <c r="ALT69" s="216" t="str">
        <f>IF(初始录入!$E74=初始录入!$K$4,达成度!Q82,"")</f>
        <v/>
      </c>
      <c r="ALU69" s="216" t="str">
        <f>IF(初始录入!$E74=初始录入!$K$5,达成度!Q82,"")</f>
        <v/>
      </c>
      <c r="ALV69" s="327" t="str">
        <f>IF(初始录入!$E74=初始录入!$K$2,达成度!R82,"")</f>
        <v/>
      </c>
      <c r="ALW69" s="327" t="str">
        <f>IF(初始录入!$E74=初始录入!$K$3,达成度!R82,"")</f>
        <v/>
      </c>
      <c r="ALX69" s="216" t="str">
        <f>IF(初始录入!$E74=初始录入!$K$4,达成度!R82,"")</f>
        <v/>
      </c>
      <c r="ALY69" s="216"/>
      <c r="ALZ69" s="327" t="str">
        <f>IF(初始录入!$E74=初始录入!$K$2,达成度!T82,"")</f>
        <v/>
      </c>
      <c r="AMA69" s="327" t="str">
        <f>IF(初始录入!$E74=初始录入!$K$3,达成度!T82,"")</f>
        <v/>
      </c>
      <c r="AMB69" s="216" t="str">
        <f>IF(初始录入!$E74=初始录入!$K$4,达成度!T82,"")</f>
        <v/>
      </c>
      <c r="AMC69" s="216" t="str">
        <f>IF(初始录入!$E74=初始录入!$K$5,达成度!T82,"")</f>
        <v/>
      </c>
      <c r="AMD69" s="327" t="str">
        <f>IF(初始录入!$E74=初始录入!$K$2,达成度!U82,"")</f>
        <v/>
      </c>
      <c r="AME69" s="327" t="str">
        <f>IF(初始录入!$E74=初始录入!$K$3,达成度!U82,"")</f>
        <v/>
      </c>
      <c r="AMF69" s="216" t="str">
        <f>IF(初始录入!$E74=初始录入!$K$4,达成度!U82,"")</f>
        <v/>
      </c>
      <c r="AMG69" s="216" t="str">
        <f>IF(初始录入!$E74=初始录入!$K$5,达成度!U82,"")</f>
        <v/>
      </c>
      <c r="AMH69" s="327" t="str">
        <f>IF(初始录入!$E74=初始录入!$K$2,达成度!V82,"")</f>
        <v/>
      </c>
      <c r="AMI69" s="327" t="str">
        <f>IF(初始录入!$E74=初始录入!$K$3,达成度!V82,"")</f>
        <v/>
      </c>
      <c r="AMJ69" s="216" t="str">
        <f>IF(初始录入!$E74=初始录入!$K$4,达成度!W82,"")</f>
        <v/>
      </c>
      <c r="AMK69" s="216" t="str">
        <f>IF(初始录入!$E74=初始录入!$K$5,达成度!W82,"")</f>
        <v/>
      </c>
      <c r="AMM69" s="215">
        <f t="shared" si="114"/>
        <v>62</v>
      </c>
      <c r="AMN69" s="222" t="str">
        <f t="shared" si="109"/>
        <v/>
      </c>
      <c r="AMO69" s="325" t="str">
        <f>IF($AMM69&lt;=$H$7,INDEX(达成度!$G$21:$G$170,$AMM69,1),"")</f>
        <v/>
      </c>
      <c r="AMP69" s="325" t="str">
        <f>IF($AMM69&lt;=$H$7,INDEX(达成度!$K$21:$K$170,$AMM69,1),"")</f>
        <v/>
      </c>
      <c r="AMQ69" s="325" t="str">
        <f>IF($AMM69&lt;=$H$7,INDEX(达成度!$O$21:$O$170,$AMM69,1),"")</f>
        <v/>
      </c>
      <c r="AMR69" s="325" t="str">
        <f>IF($AMM69&lt;=$H$7,INDEX(达成度!$S$21:$S$170,$AMM69,1),"")</f>
        <v/>
      </c>
      <c r="AMS69" s="326" t="str">
        <f>IF($AMM69&lt;=$H$7,INDEX(达成度!$W$21:$W$170,$AMM69,1),"")</f>
        <v/>
      </c>
      <c r="AMT69" s="328"/>
      <c r="AMU69" s="336"/>
      <c r="AMV69" s="222" t="str">
        <f t="shared" si="110"/>
        <v/>
      </c>
      <c r="AMW69" s="325" t="str">
        <f>IF($AMM69&lt;=$I$7,INDEX(达成度!$G$21:$G$170,$AMM69+$H$7,1),"")</f>
        <v/>
      </c>
      <c r="AMX69" s="325" t="str">
        <f>IF($AMM69&lt;=$I$7,INDEX(达成度!$K$21:$K$170,$AMM69+$H$7,1),"")</f>
        <v/>
      </c>
      <c r="AMY69" s="325" t="str">
        <f>IF($AMM69&lt;=$I$7,INDEX(达成度!$O$21:$O$170,$AMM69+$H$7,1),"")</f>
        <v/>
      </c>
      <c r="AMZ69" s="325" t="str">
        <f>IF($AMM69&lt;=$I$7,INDEX(达成度!$S$21:$S$170,$AMM69+$H$7,1),"")</f>
        <v/>
      </c>
      <c r="ANA69" s="326" t="str">
        <f>IF($AMM69&lt;=$I$7,INDEX(达成度!$W$21:$W$170,$AMM69+$H$7,1),"")</f>
        <v/>
      </c>
      <c r="ANB69" s="206"/>
      <c r="ANC69" s="215"/>
      <c r="AND69" s="216" t="str">
        <f t="shared" si="111"/>
        <v/>
      </c>
      <c r="ANE69" s="325" t="str">
        <f>IF($AMM69&lt;=$J$7,INDEX(达成度!$G$21:$G$170,$AMM69+$H$7+$I$7,1),"")</f>
        <v/>
      </c>
      <c r="ANF69" s="325" t="str">
        <f>IF($AMM69&lt;=$J$7,INDEX(达成度!$K$21:$K$170,$AMM69+$H$7+$I$7,1),"")</f>
        <v/>
      </c>
      <c r="ANG69" s="325" t="str">
        <f>IF($AMM69&lt;=$J$7,INDEX(达成度!$O$21:$O$170,$AMM69+$H$7+$I$7,1),"")</f>
        <v/>
      </c>
      <c r="ANH69" s="325" t="str">
        <f>IF($AMM69&lt;=$J$7,INDEX(达成度!$S$21:$S$170,$AMM69+$H$7+$I$7,1),"")</f>
        <v/>
      </c>
      <c r="ANI69" s="326" t="str">
        <f>IF($AMM69&lt;=$J$7,INDEX(达成度!$W$21:$W$170,$AMM69+$H$7+$I$7,1),"")</f>
        <v/>
      </c>
      <c r="ANK69" s="215"/>
      <c r="ANL69" s="216" t="str">
        <f t="shared" si="112"/>
        <v/>
      </c>
      <c r="ANM69" s="325" t="str">
        <f>IF($AMM69&lt;=$K$7,INDEX(达成度!$G$21:$G$170,$AMM69+$H$7+$I$7+$J$7,1),"")</f>
        <v/>
      </c>
      <c r="ANN69" s="325" t="str">
        <f>IF($AMM69&lt;=$K$7,INDEX(达成度!$K$21:$K$170,$AMM69+$H$7+$I$7+$J$7,1),"")</f>
        <v/>
      </c>
      <c r="ANO69" s="325" t="str">
        <f>IF($AMM69&lt;=$K$7,INDEX(达成度!$O$21:$O$170,$AMM69+$H$7+$I$7+$J$7,1),"")</f>
        <v/>
      </c>
      <c r="ANP69" s="325" t="str">
        <f>IF($AMM69&lt;=$K$7,INDEX(达成度!$S$21:$S$170,$AMM69+$H$7+$I$7+$J$7,1),"")</f>
        <v/>
      </c>
      <c r="ANQ69" s="326" t="str">
        <f>IF($AMM69&lt;=$K$7,INDEX(达成度!$W$21:$W$170,$AMM69+$H$7+$I$7+$J$7,1),"")</f>
        <v/>
      </c>
    </row>
    <row r="70" ht="18" customHeight="1" spans="1:1024 1025:1057">
      <c r="A70" s="215" t="str">
        <f>初始录入!A75</f>
        <v/>
      </c>
      <c r="B70" s="216" t="str">
        <f>IF(初始录入!B75&lt;&gt;"",初始录入!B75,"")</f>
        <v/>
      </c>
      <c r="C70" s="216" t="str">
        <f>IF(初始录入!C75&lt;&gt;"",初始录入!C75,"")</f>
        <v/>
      </c>
      <c r="D70" s="216" t="str">
        <f>IF(初始录入!D75&lt;&gt;"",初始录入!D75,"")</f>
        <v/>
      </c>
      <c r="E70" s="218" t="str">
        <f>IF(初始录入!E75&lt;&gt;"",初始录入!E75,"")</f>
        <v/>
      </c>
      <c r="G70" s="330"/>
      <c r="H70" s="295">
        <f>IF(初始录入!E75=H$6,1,0)</f>
        <v>0</v>
      </c>
      <c r="I70" s="295">
        <f>IF(初始录入!E75=I$6,1,0)</f>
        <v>0</v>
      </c>
      <c r="J70" s="295">
        <f>IF(初始录入!E75=J$6,1,0)</f>
        <v>0</v>
      </c>
      <c r="K70" s="321">
        <f>IF(初始录入!E75=K$6,1,0)</f>
        <v>0</v>
      </c>
      <c r="L70" s="28"/>
      <c r="M70" s="215" t="str">
        <f>成果上交!A4</f>
        <v/>
      </c>
      <c r="N70" s="216" t="str">
        <f>IF(成果上交!B4&lt;&gt;"",IF(成果上交!B4="作业",M$80&amp;"作业/ 实验报告/ 实习报告/ 课程设计成果/ 试卷",IF(成果上交!B4="实验报告"," 作业/"&amp;M$80&amp;"实验报告/ 实习报告/ 课程设计成果/ 试卷",IF(成果上交!B4="实习报告"," 作业/ 实验报告/"&amp;M$80&amp;"实习报告/ 课程设计成果/ 试卷",IF(成果上交!B4="课程设计成果"," 作业/ 实验报告/ 实习报告/"&amp;M$80&amp;"课程设计成果/ 试卷"," 作业/ 实验报告/ 实习报告/ 课程设计成果/ 试卷")))),"")</f>
        <v/>
      </c>
      <c r="O70" s="216"/>
      <c r="P70" s="216"/>
      <c r="Q70" s="216"/>
      <c r="R70" s="216"/>
      <c r="S70" s="216"/>
      <c r="T70" s="216"/>
      <c r="U70" s="216"/>
      <c r="V70" s="216">
        <f>IF(OR(成果上交!B4="作业",成果上交!B4="实验报告",成果上交!B4="实习报告",成果上交!B4="课程设计成果"),"",成果上交!B4)</f>
        <v>0</v>
      </c>
      <c r="W70" s="218"/>
      <c r="X70" s="28"/>
      <c r="Y70" s="294">
        <v>100</v>
      </c>
      <c r="Z70" s="295">
        <f>成绩录入!$F$7</f>
        <v>0</v>
      </c>
      <c r="AA70" s="295">
        <f>成绩录入!F73</f>
        <v>0</v>
      </c>
      <c r="AB70" s="296">
        <f>IF(初始录入!$M$7&lt;&gt;"",IF(成绩录入!$F$7&lt;&gt;"",IF(初始录入!$P$7="次数",AA70/Z70*Y70,成绩录入!F73),0),0)</f>
        <v>0</v>
      </c>
      <c r="AC70" s="297">
        <f t="shared" si="161"/>
        <v>0</v>
      </c>
      <c r="AD70" s="297">
        <f t="shared" si="162"/>
        <v>0</v>
      </c>
      <c r="AE70" s="297">
        <f t="shared" si="163"/>
        <v>0</v>
      </c>
      <c r="AF70" s="297">
        <f t="shared" si="164"/>
        <v>0</v>
      </c>
      <c r="AG70" s="297">
        <f t="shared" si="165"/>
        <v>0</v>
      </c>
      <c r="AH70" s="298">
        <f t="shared" si="37"/>
        <v>0</v>
      </c>
      <c r="AI70" s="28"/>
      <c r="AJ70" s="260">
        <f>成绩录入!I73</f>
        <v>0</v>
      </c>
      <c r="AK70" s="248">
        <f>成绩录入!J73</f>
        <v>0</v>
      </c>
      <c r="AL70" s="248">
        <f>成绩录入!K73</f>
        <v>0</v>
      </c>
      <c r="AM70" s="248">
        <f>成绩录入!L73</f>
        <v>0</v>
      </c>
      <c r="AN70" s="248">
        <f>成绩录入!M73</f>
        <v>0</v>
      </c>
      <c r="AO70" s="298">
        <f t="shared" si="38"/>
        <v>0</v>
      </c>
      <c r="AP70" s="299"/>
      <c r="AQ70" s="260">
        <f>成绩录入!I73</f>
        <v>0</v>
      </c>
      <c r="AR70" s="248">
        <f>成绩录入!J73</f>
        <v>0</v>
      </c>
      <c r="AS70" s="248">
        <f>成绩录入!K73</f>
        <v>0</v>
      </c>
      <c r="AT70" s="248">
        <f>成绩录入!L73</f>
        <v>0</v>
      </c>
      <c r="AU70" s="248">
        <f>成绩录入!M73</f>
        <v>0</v>
      </c>
      <c r="AV70" s="298">
        <f t="shared" si="39"/>
        <v>0</v>
      </c>
      <c r="AW70" s="299"/>
      <c r="AX70" s="260">
        <f>成绩录入!I73</f>
        <v>0</v>
      </c>
      <c r="AY70" s="248">
        <f>成绩录入!J73</f>
        <v>0</v>
      </c>
      <c r="AZ70" s="248">
        <f>成绩录入!K73</f>
        <v>0</v>
      </c>
      <c r="BA70" s="248">
        <f>成绩录入!L73</f>
        <v>0</v>
      </c>
      <c r="BB70" s="248">
        <f>成绩录入!M73</f>
        <v>0</v>
      </c>
      <c r="BC70" s="298">
        <f t="shared" si="40"/>
        <v>0</v>
      </c>
      <c r="BD70" s="299"/>
      <c r="BE70" s="260">
        <f>成绩录入!I73</f>
        <v>0</v>
      </c>
      <c r="BF70" s="248">
        <f>成绩录入!J73</f>
        <v>0</v>
      </c>
      <c r="BG70" s="248">
        <f>成绩录入!K73</f>
        <v>0</v>
      </c>
      <c r="BH70" s="248">
        <f>成绩录入!L73</f>
        <v>0</v>
      </c>
      <c r="BI70" s="248">
        <f>成绩录入!M73</f>
        <v>0</v>
      </c>
      <c r="BJ70" s="298">
        <f t="shared" si="41"/>
        <v>0</v>
      </c>
      <c r="BK70" s="299"/>
      <c r="BL70" s="260">
        <f>成绩录入!I73</f>
        <v>0</v>
      </c>
      <c r="BM70" s="248">
        <f>成绩录入!J73</f>
        <v>0</v>
      </c>
      <c r="BN70" s="248">
        <f>成绩录入!K73</f>
        <v>0</v>
      </c>
      <c r="BO70" s="248">
        <f>成绩录入!L73</f>
        <v>0</v>
      </c>
      <c r="BP70" s="248">
        <f>成绩录入!M73</f>
        <v>0</v>
      </c>
      <c r="BQ70" s="298">
        <f t="shared" si="42"/>
        <v>0</v>
      </c>
      <c r="BR70" s="300"/>
      <c r="BS70" s="260">
        <f>成绩录入!P73</f>
        <v>0</v>
      </c>
      <c r="BT70" s="248">
        <f>成绩录入!Q73</f>
        <v>0</v>
      </c>
      <c r="BU70" s="248">
        <f>成绩录入!R73</f>
        <v>0</v>
      </c>
      <c r="BV70" s="248">
        <f>成绩录入!S73</f>
        <v>0</v>
      </c>
      <c r="BW70" s="248">
        <f>成绩录入!T73</f>
        <v>0</v>
      </c>
      <c r="BX70" s="248">
        <f>成绩录入!U73</f>
        <v>0</v>
      </c>
      <c r="BY70" s="248">
        <f>成绩录入!V73</f>
        <v>0</v>
      </c>
      <c r="BZ70" s="248">
        <f>成绩录入!W73</f>
        <v>0</v>
      </c>
      <c r="CA70" s="248">
        <f>成绩录入!X73</f>
        <v>0</v>
      </c>
      <c r="CB70" s="248">
        <f>成绩录入!Y73</f>
        <v>0</v>
      </c>
      <c r="CC70" s="298">
        <f t="shared" si="43"/>
        <v>0</v>
      </c>
      <c r="CD70" s="299"/>
      <c r="CE70" s="260">
        <f>成绩录入!P73</f>
        <v>0</v>
      </c>
      <c r="CF70" s="248">
        <f>成绩录入!Q73</f>
        <v>0</v>
      </c>
      <c r="CG70" s="248">
        <f>成绩录入!R73</f>
        <v>0</v>
      </c>
      <c r="CH70" s="248">
        <f>成绩录入!S73</f>
        <v>0</v>
      </c>
      <c r="CI70" s="248">
        <f>成绩录入!T73</f>
        <v>0</v>
      </c>
      <c r="CJ70" s="248">
        <f>成绩录入!U73</f>
        <v>0</v>
      </c>
      <c r="CK70" s="248">
        <f>成绩录入!V73</f>
        <v>0</v>
      </c>
      <c r="CL70" s="248">
        <f>成绩录入!W73</f>
        <v>0</v>
      </c>
      <c r="CM70" s="248">
        <f>成绩录入!X73</f>
        <v>0</v>
      </c>
      <c r="CN70" s="248">
        <f>成绩录入!Y73</f>
        <v>0</v>
      </c>
      <c r="CO70" s="298">
        <f t="shared" si="44"/>
        <v>0</v>
      </c>
      <c r="CP70" s="299"/>
      <c r="CQ70" s="260">
        <f>成绩录入!P73</f>
        <v>0</v>
      </c>
      <c r="CR70" s="248">
        <f>成绩录入!Q73</f>
        <v>0</v>
      </c>
      <c r="CS70" s="248">
        <f>成绩录入!R73</f>
        <v>0</v>
      </c>
      <c r="CT70" s="248">
        <f>成绩录入!S73</f>
        <v>0</v>
      </c>
      <c r="CU70" s="248">
        <f>成绩录入!T73</f>
        <v>0</v>
      </c>
      <c r="CV70" s="248">
        <f>成绩录入!U73</f>
        <v>0</v>
      </c>
      <c r="CW70" s="248">
        <f>成绩录入!V73</f>
        <v>0</v>
      </c>
      <c r="CX70" s="248">
        <f>成绩录入!W73</f>
        <v>0</v>
      </c>
      <c r="CY70" s="248">
        <f>成绩录入!X73</f>
        <v>0</v>
      </c>
      <c r="CZ70" s="248">
        <f>成绩录入!Y73</f>
        <v>0</v>
      </c>
      <c r="DA70" s="298">
        <f t="shared" si="45"/>
        <v>0</v>
      </c>
      <c r="DB70" s="299"/>
      <c r="DC70" s="260">
        <f>成绩录入!P73</f>
        <v>0</v>
      </c>
      <c r="DD70" s="248">
        <f>成绩录入!Q73</f>
        <v>0</v>
      </c>
      <c r="DE70" s="248">
        <f>成绩录入!R73</f>
        <v>0</v>
      </c>
      <c r="DF70" s="248">
        <f>成绩录入!S73</f>
        <v>0</v>
      </c>
      <c r="DG70" s="248">
        <f>成绩录入!T73</f>
        <v>0</v>
      </c>
      <c r="DH70" s="248">
        <f>成绩录入!U73</f>
        <v>0</v>
      </c>
      <c r="DI70" s="248">
        <f>成绩录入!V73</f>
        <v>0</v>
      </c>
      <c r="DJ70" s="248">
        <f>成绩录入!W73</f>
        <v>0</v>
      </c>
      <c r="DK70" s="248">
        <f>成绩录入!X73</f>
        <v>0</v>
      </c>
      <c r="DL70" s="248">
        <f>成绩录入!Y73</f>
        <v>0</v>
      </c>
      <c r="DM70" s="298">
        <f t="shared" si="46"/>
        <v>0</v>
      </c>
      <c r="DN70" s="299"/>
      <c r="DO70" s="260">
        <f>成绩录入!P73</f>
        <v>0</v>
      </c>
      <c r="DP70" s="248">
        <f>成绩录入!Q73</f>
        <v>0</v>
      </c>
      <c r="DQ70" s="248">
        <f>成绩录入!R73</f>
        <v>0</v>
      </c>
      <c r="DR70" s="248">
        <f>成绩录入!S73</f>
        <v>0</v>
      </c>
      <c r="DS70" s="248">
        <f>成绩录入!T73</f>
        <v>0</v>
      </c>
      <c r="DT70" s="248">
        <f>成绩录入!U73</f>
        <v>0</v>
      </c>
      <c r="DU70" s="248">
        <f>成绩录入!V73</f>
        <v>0</v>
      </c>
      <c r="DV70" s="248">
        <f>成绩录入!W73</f>
        <v>0</v>
      </c>
      <c r="DW70" s="248">
        <f>成绩录入!X73</f>
        <v>0</v>
      </c>
      <c r="DX70" s="248">
        <f>成绩录入!Y73</f>
        <v>0</v>
      </c>
      <c r="DY70" s="298">
        <f t="shared" si="47"/>
        <v>0</v>
      </c>
      <c r="DZ70" s="299"/>
      <c r="EA70" s="301" t="e">
        <f t="shared" si="48"/>
        <v>#DIV/0!</v>
      </c>
      <c r="EB70" s="297" t="e">
        <f t="shared" si="49"/>
        <v>#DIV/0!</v>
      </c>
      <c r="EC70" s="297" t="e">
        <f t="shared" si="50"/>
        <v>#DIV/0!</v>
      </c>
      <c r="ED70" s="297" t="e">
        <f t="shared" si="51"/>
        <v>#DIV/0!</v>
      </c>
      <c r="EE70" s="297" t="e">
        <f t="shared" si="52"/>
        <v>#DIV/0!</v>
      </c>
      <c r="EF70" s="302" t="e">
        <f t="shared" si="53"/>
        <v>#DIV/0!</v>
      </c>
      <c r="EG70" s="303"/>
      <c r="EH70" s="304">
        <f t="shared" si="54"/>
        <v>0</v>
      </c>
      <c r="EI70" s="296">
        <f>成绩录入!I73</f>
        <v>0</v>
      </c>
      <c r="EJ70" s="296">
        <f>成绩录入!J73</f>
        <v>0</v>
      </c>
      <c r="EK70" s="296">
        <f>成绩录入!K73</f>
        <v>0</v>
      </c>
      <c r="EL70" s="296">
        <f>成绩录入!L73</f>
        <v>0</v>
      </c>
      <c r="EM70" s="296">
        <f>成绩录入!M73</f>
        <v>0</v>
      </c>
      <c r="EN70" s="296">
        <f>成绩录入!P73</f>
        <v>0</v>
      </c>
      <c r="EO70" s="296">
        <f>成绩录入!Q73</f>
        <v>0</v>
      </c>
      <c r="EP70" s="296">
        <f>成绩录入!R73</f>
        <v>0</v>
      </c>
      <c r="EQ70" s="296">
        <f>成绩录入!S73</f>
        <v>0</v>
      </c>
      <c r="ER70" s="296">
        <f>成绩录入!T73</f>
        <v>0</v>
      </c>
      <c r="ES70" s="296">
        <f>成绩录入!U73</f>
        <v>0</v>
      </c>
      <c r="ET70" s="296">
        <f>成绩录入!V73</f>
        <v>0</v>
      </c>
      <c r="EU70" s="296">
        <f>成绩录入!W73</f>
        <v>0</v>
      </c>
      <c r="EV70" s="296">
        <f>成绩录入!X73</f>
        <v>0</v>
      </c>
      <c r="EW70" s="302">
        <f>成绩录入!Y73</f>
        <v>0</v>
      </c>
      <c r="EX70" s="303"/>
      <c r="EY70" s="304" t="str">
        <f t="shared" si="170"/>
        <v/>
      </c>
      <c r="EZ70" s="296" t="str">
        <f t="shared" si="170"/>
        <v/>
      </c>
      <c r="FA70" s="296" t="str">
        <f t="shared" si="170"/>
        <v/>
      </c>
      <c r="FB70" s="296" t="str">
        <f t="shared" si="170"/>
        <v/>
      </c>
      <c r="FC70" s="302">
        <f>成绩录入!AB73</f>
        <v>0</v>
      </c>
      <c r="FD70" s="303"/>
      <c r="FE70" s="304" t="str">
        <f t="shared" si="56"/>
        <v>√</v>
      </c>
      <c r="FF70" s="296" t="str">
        <f t="shared" si="57"/>
        <v>√</v>
      </c>
      <c r="FG70" s="296" t="str">
        <f t="shared" si="58"/>
        <v>√</v>
      </c>
      <c r="FH70" s="296" t="str">
        <f t="shared" si="59"/>
        <v>√</v>
      </c>
      <c r="FI70" s="302" t="str">
        <f t="shared" si="60"/>
        <v>√</v>
      </c>
      <c r="FJ70" s="299"/>
      <c r="FK70" s="260">
        <f>成绩录入!AB73</f>
        <v>0</v>
      </c>
      <c r="FL70" s="248">
        <f>成绩录入!AC73</f>
        <v>0</v>
      </c>
      <c r="FM70" s="248">
        <f>成绩录入!AD73</f>
        <v>0</v>
      </c>
      <c r="FN70" s="248">
        <f>成绩录入!AE73</f>
        <v>0</v>
      </c>
      <c r="FO70" s="248">
        <f>成绩录入!AF73</f>
        <v>0</v>
      </c>
      <c r="FP70" s="248">
        <f>成绩录入!AG73</f>
        <v>0</v>
      </c>
      <c r="FQ70" s="298">
        <f t="shared" si="61"/>
        <v>0</v>
      </c>
      <c r="FR70" s="299"/>
      <c r="FS70" s="260">
        <f>成绩录入!AB73</f>
        <v>0</v>
      </c>
      <c r="FT70" s="248">
        <f>成绩录入!AC73</f>
        <v>0</v>
      </c>
      <c r="FU70" s="248">
        <f>成绩录入!AD73</f>
        <v>0</v>
      </c>
      <c r="FV70" s="248">
        <f>成绩录入!AE73</f>
        <v>0</v>
      </c>
      <c r="FW70" s="248">
        <f>成绩录入!AF73</f>
        <v>0</v>
      </c>
      <c r="FX70" s="333">
        <f>成绩录入!AG73</f>
        <v>0</v>
      </c>
      <c r="FY70" s="298">
        <f t="shared" si="62"/>
        <v>0</v>
      </c>
      <c r="FZ70" s="299"/>
      <c r="GA70" s="260">
        <f>成绩录入!AB73</f>
        <v>0</v>
      </c>
      <c r="GB70" s="248">
        <f>成绩录入!AC73</f>
        <v>0</v>
      </c>
      <c r="GC70" s="248">
        <f>成绩录入!AD73</f>
        <v>0</v>
      </c>
      <c r="GD70" s="248">
        <f>成绩录入!AE73</f>
        <v>0</v>
      </c>
      <c r="GE70" s="248">
        <f>成绩录入!AF73</f>
        <v>0</v>
      </c>
      <c r="GF70" s="248">
        <f>成绩录入!AG73</f>
        <v>0</v>
      </c>
      <c r="GG70" s="298">
        <f t="shared" si="63"/>
        <v>0</v>
      </c>
      <c r="GH70" s="299"/>
      <c r="GI70" s="260">
        <f>成绩录入!AB73</f>
        <v>0</v>
      </c>
      <c r="GJ70" s="248">
        <f>成绩录入!AC73</f>
        <v>0</v>
      </c>
      <c r="GK70" s="248">
        <f>成绩录入!AD73</f>
        <v>0</v>
      </c>
      <c r="GL70" s="248">
        <f>成绩录入!AE73</f>
        <v>0</v>
      </c>
      <c r="GM70" s="248">
        <f>成绩录入!AF73</f>
        <v>0</v>
      </c>
      <c r="GN70" s="248">
        <f>成绩录入!AG73</f>
        <v>0</v>
      </c>
      <c r="GO70" s="298">
        <f t="shared" si="64"/>
        <v>0</v>
      </c>
      <c r="GP70" s="299"/>
      <c r="GQ70" s="260">
        <f>成绩录入!AB73</f>
        <v>0</v>
      </c>
      <c r="GR70" s="248">
        <f>成绩录入!AC73</f>
        <v>0</v>
      </c>
      <c r="GS70" s="248">
        <f>成绩录入!AD73</f>
        <v>0</v>
      </c>
      <c r="GT70" s="248">
        <f>成绩录入!AE73</f>
        <v>0</v>
      </c>
      <c r="GU70" s="248">
        <f>成绩录入!AF73</f>
        <v>0</v>
      </c>
      <c r="GV70" s="248">
        <f>成绩录入!AG73</f>
        <v>0</v>
      </c>
      <c r="GW70" s="298">
        <f t="shared" si="65"/>
        <v>0</v>
      </c>
      <c r="GX70" s="299"/>
      <c r="GY70" s="247">
        <f>成绩录入!AJ73</f>
        <v>0</v>
      </c>
      <c r="GZ70" s="248">
        <f>成绩录入!AK73</f>
        <v>0</v>
      </c>
      <c r="HA70" s="248">
        <f>成绩录入!AL73</f>
        <v>0</v>
      </c>
      <c r="HB70" s="248">
        <f>成绩录入!AM73</f>
        <v>0</v>
      </c>
      <c r="HC70" s="248">
        <f>成绩录入!AN73</f>
        <v>0</v>
      </c>
      <c r="HD70" s="248">
        <f>成绩录入!AO73</f>
        <v>0</v>
      </c>
      <c r="HE70" s="310">
        <f t="shared" si="171"/>
        <v>0</v>
      </c>
      <c r="HF70" s="299"/>
      <c r="HG70" s="247">
        <f>成绩录入!AJ73</f>
        <v>0</v>
      </c>
      <c r="HH70" s="248">
        <f>成绩录入!AK73</f>
        <v>0</v>
      </c>
      <c r="HI70" s="248">
        <f>成绩录入!AL73</f>
        <v>0</v>
      </c>
      <c r="HJ70" s="248">
        <f>成绩录入!AM73</f>
        <v>0</v>
      </c>
      <c r="HK70" s="248">
        <f>成绩录入!AN73</f>
        <v>0</v>
      </c>
      <c r="HL70" s="248">
        <f>成绩录入!AO73</f>
        <v>0</v>
      </c>
      <c r="HM70" s="310">
        <f t="shared" si="172"/>
        <v>0</v>
      </c>
      <c r="HN70" s="299"/>
      <c r="HO70" s="247">
        <f>成绩录入!AJ73</f>
        <v>0</v>
      </c>
      <c r="HP70" s="248">
        <f>成绩录入!AK73</f>
        <v>0</v>
      </c>
      <c r="HQ70" s="248">
        <f>成绩录入!AL73</f>
        <v>0</v>
      </c>
      <c r="HR70" s="248">
        <f>成绩录入!AM73</f>
        <v>0</v>
      </c>
      <c r="HS70" s="248">
        <f>成绩录入!AN73</f>
        <v>0</v>
      </c>
      <c r="HT70" s="248">
        <f>成绩录入!AO73</f>
        <v>0</v>
      </c>
      <c r="HU70" s="310">
        <f t="shared" si="173"/>
        <v>0</v>
      </c>
      <c r="HV70" s="299"/>
      <c r="HW70" s="247">
        <f>成绩录入!AJ73</f>
        <v>0</v>
      </c>
      <c r="HX70" s="248">
        <f>成绩录入!AK73</f>
        <v>0</v>
      </c>
      <c r="HY70" s="248">
        <f>成绩录入!AL73</f>
        <v>0</v>
      </c>
      <c r="HZ70" s="248">
        <f>成绩录入!AM73</f>
        <v>0</v>
      </c>
      <c r="IA70" s="248">
        <f>成绩录入!AN73</f>
        <v>0</v>
      </c>
      <c r="IB70" s="248">
        <f>成绩录入!AO73</f>
        <v>0</v>
      </c>
      <c r="IC70" s="310">
        <f t="shared" si="174"/>
        <v>0</v>
      </c>
      <c r="ID70" s="299"/>
      <c r="IE70" s="247">
        <f>成绩录入!AJ73</f>
        <v>0</v>
      </c>
      <c r="IF70" s="248">
        <f>成绩录入!AK73</f>
        <v>0</v>
      </c>
      <c r="IG70" s="248">
        <f>成绩录入!AL73</f>
        <v>0</v>
      </c>
      <c r="IH70" s="248">
        <f>成绩录入!AM73</f>
        <v>0</v>
      </c>
      <c r="II70" s="248">
        <f>成绩录入!AN73</f>
        <v>0</v>
      </c>
      <c r="IJ70" s="248">
        <f>成绩录入!AO73</f>
        <v>0</v>
      </c>
      <c r="IK70" s="310">
        <f t="shared" si="175"/>
        <v>0</v>
      </c>
      <c r="IL70" s="299"/>
      <c r="IM70" s="313" t="e">
        <f t="shared" si="71"/>
        <v>#DIV/0!</v>
      </c>
      <c r="IN70" s="314" t="e">
        <f t="shared" si="72"/>
        <v>#DIV/0!</v>
      </c>
      <c r="IO70" s="314" t="e">
        <f t="shared" si="73"/>
        <v>#DIV/0!</v>
      </c>
      <c r="IP70" s="314" t="e">
        <f t="shared" si="74"/>
        <v>#DIV/0!</v>
      </c>
      <c r="IQ70" s="314" t="e">
        <f t="shared" si="75"/>
        <v>#DIV/0!</v>
      </c>
      <c r="IR70" s="315" t="e">
        <f t="shared" si="76"/>
        <v>#DIV/0!</v>
      </c>
      <c r="IS70" s="316"/>
      <c r="IT70" s="214">
        <f>成绩录入!AR73</f>
        <v>0</v>
      </c>
      <c r="IU70" s="216">
        <f>成绩录入!AS73</f>
        <v>0</v>
      </c>
      <c r="IV70" s="216">
        <f>成绩录入!AT73</f>
        <v>0</v>
      </c>
      <c r="IW70" s="216">
        <f>成绩录入!AU73</f>
        <v>0</v>
      </c>
      <c r="IX70" s="216">
        <f>成绩录入!AV73</f>
        <v>0</v>
      </c>
      <c r="IY70" s="216">
        <f>成绩录入!AW73</f>
        <v>0</v>
      </c>
      <c r="IZ70" s="298">
        <f t="shared" si="77"/>
        <v>0</v>
      </c>
      <c r="JA70" s="299"/>
      <c r="JB70" s="317">
        <f>成绩录入!AR73</f>
        <v>0</v>
      </c>
      <c r="JC70" s="216">
        <f>成绩录入!AS73</f>
        <v>0</v>
      </c>
      <c r="JD70" s="216">
        <f>成绩录入!AT73</f>
        <v>0</v>
      </c>
      <c r="JE70" s="216">
        <f>成绩录入!AU73</f>
        <v>0</v>
      </c>
      <c r="JF70" s="216">
        <f>成绩录入!AV73</f>
        <v>0</v>
      </c>
      <c r="JG70" s="216">
        <f>成绩录入!AW73</f>
        <v>0</v>
      </c>
      <c r="JH70" s="298">
        <f t="shared" si="78"/>
        <v>0</v>
      </c>
      <c r="JI70" s="299"/>
      <c r="JJ70" s="248">
        <f>成绩录入!AR73</f>
        <v>0</v>
      </c>
      <c r="JK70" s="248">
        <f>成绩录入!AS73</f>
        <v>0</v>
      </c>
      <c r="JL70" s="248">
        <f>成绩录入!AT73</f>
        <v>0</v>
      </c>
      <c r="JM70" s="248">
        <f>成绩录入!AU73</f>
        <v>0</v>
      </c>
      <c r="JN70" s="248">
        <f>成绩录入!AV73</f>
        <v>0</v>
      </c>
      <c r="JO70" s="248">
        <f>成绩录入!AW73</f>
        <v>0</v>
      </c>
      <c r="JP70" s="298">
        <f t="shared" si="79"/>
        <v>0</v>
      </c>
      <c r="JQ70" s="299"/>
      <c r="JR70" s="308">
        <f>成绩录入!AR73</f>
        <v>0</v>
      </c>
      <c r="JS70" s="248">
        <f>成绩录入!AS73</f>
        <v>0</v>
      </c>
      <c r="JT70" s="248">
        <f>成绩录入!AT73</f>
        <v>0</v>
      </c>
      <c r="JU70" s="248">
        <f>成绩录入!AU73</f>
        <v>0</v>
      </c>
      <c r="JV70" s="248">
        <f>成绩录入!AV73</f>
        <v>0</v>
      </c>
      <c r="JW70" s="248">
        <f>成绩录入!AW73</f>
        <v>0</v>
      </c>
      <c r="JX70" s="298">
        <f t="shared" si="80"/>
        <v>0</v>
      </c>
      <c r="JY70" s="299"/>
      <c r="JZ70" s="308">
        <f>成绩录入!AR73</f>
        <v>0</v>
      </c>
      <c r="KA70" s="248">
        <f>成绩录入!AS73</f>
        <v>0</v>
      </c>
      <c r="KB70" s="248">
        <f>成绩录入!AT73</f>
        <v>0</v>
      </c>
      <c r="KC70" s="248">
        <f>成绩录入!AU73</f>
        <v>0</v>
      </c>
      <c r="KD70" s="248">
        <f>成绩录入!AV73</f>
        <v>0</v>
      </c>
      <c r="KE70" s="248">
        <f>成绩录入!AW73</f>
        <v>0</v>
      </c>
      <c r="KF70" s="298">
        <f t="shared" si="81"/>
        <v>0</v>
      </c>
      <c r="KG70" s="299"/>
      <c r="KH70" s="313">
        <f t="shared" si="166"/>
        <v>0</v>
      </c>
      <c r="KI70" s="314">
        <f t="shared" si="82"/>
        <v>0</v>
      </c>
      <c r="KJ70" s="314">
        <f t="shared" si="83"/>
        <v>0</v>
      </c>
      <c r="KK70" s="314">
        <f t="shared" si="84"/>
        <v>0</v>
      </c>
      <c r="KL70" s="314">
        <f t="shared" si="85"/>
        <v>0</v>
      </c>
      <c r="KM70" s="315">
        <f t="shared" si="86"/>
        <v>0</v>
      </c>
      <c r="KN70" s="90"/>
      <c r="KO70" s="294">
        <f>IF(总评!G68&lt;60,1,0)</f>
        <v>0</v>
      </c>
      <c r="KP70" s="295">
        <f t="shared" si="167"/>
        <v>0</v>
      </c>
      <c r="KQ70" s="295">
        <f t="shared" si="168"/>
        <v>0</v>
      </c>
      <c r="KR70" s="321">
        <f t="shared" si="169"/>
        <v>0</v>
      </c>
      <c r="KS70" s="321">
        <f t="shared" si="87"/>
        <v>0</v>
      </c>
      <c r="KT70" s="27"/>
      <c r="KU70" s="27"/>
      <c r="KV70" s="27"/>
      <c r="KW70" s="27"/>
      <c r="KX70" s="27"/>
      <c r="KY70" s="27"/>
      <c r="KZ70" s="27"/>
      <c r="LA70" s="27"/>
      <c r="LB70" s="27"/>
      <c r="LC70" s="27"/>
      <c r="OT70" s="247">
        <f>IF(OT$6=$OS$5,成绩录入!BC73,0)</f>
        <v>0</v>
      </c>
      <c r="OU70" s="248">
        <f>IF(OU$6=$OS$5,成绩录入!BD73,0)</f>
        <v>0</v>
      </c>
      <c r="OV70" s="248">
        <f>IF(OV$6=$OS$5,成绩录入!BE73,0)</f>
        <v>0</v>
      </c>
      <c r="OW70" s="248">
        <f>IF(OW$6=$OS$5,成绩录入!BF73,0)</f>
        <v>0</v>
      </c>
      <c r="OX70" s="248">
        <f>IF(OX$6=$OS$5,成绩录入!BG73,0)</f>
        <v>0</v>
      </c>
      <c r="OY70" s="248">
        <f>IF(OY$6=$OS$5,成绩录入!BH73,0)</f>
        <v>0</v>
      </c>
      <c r="OZ70" s="248">
        <f>IF(OZ$6=$OS$5,成绩录入!BI73,0)</f>
        <v>0</v>
      </c>
      <c r="PA70" s="248">
        <f>IF(PA$6=$OS$5,成绩录入!BJ73,0)</f>
        <v>0</v>
      </c>
      <c r="PB70" s="248">
        <f>IF(PB$6=$OS$5,成绩录入!BK73,0)</f>
        <v>0</v>
      </c>
      <c r="PC70" s="248">
        <f>IF(PC$6=$OS$5,成绩录入!BL73,0)</f>
        <v>0</v>
      </c>
      <c r="PD70" s="248">
        <f>IF(PD$6=$OS$5,成绩录入!BM73,0)</f>
        <v>0</v>
      </c>
      <c r="PE70" s="248">
        <f>IF(PE$6=$OS$5,成绩录入!BN73,0)</f>
        <v>0</v>
      </c>
      <c r="PF70" s="248">
        <f>IF(PF$6=$OS$5,成绩录入!BO73,0)</f>
        <v>0</v>
      </c>
      <c r="PG70" s="248">
        <f>IF(PG$6=$OS$5,成绩录入!BP73,0)</f>
        <v>0</v>
      </c>
      <c r="PH70" s="248">
        <f>IF(PH$6=$OS$5,成绩录入!BQ73,0)</f>
        <v>0</v>
      </c>
      <c r="PI70" s="248">
        <f>IF(PI$6=$OS$5,成绩录入!BR73,0)</f>
        <v>0</v>
      </c>
      <c r="PJ70" s="248">
        <f>IF(PJ$6=$OS$5,成绩录入!BS73,0)</f>
        <v>0</v>
      </c>
      <c r="PK70" s="248">
        <f>IF(PK$6=$OS$5,成绩录入!BT73,0)</f>
        <v>0</v>
      </c>
      <c r="PL70" s="248">
        <f>IF(PL$6=$OS$5,成绩录入!BU73,0)</f>
        <v>0</v>
      </c>
      <c r="PM70" s="248">
        <f>IF(PM$6=$OS$5,成绩录入!BV73,0)</f>
        <v>0</v>
      </c>
      <c r="PN70" s="248">
        <f>IF(PN$6=$OS$5,成绩录入!BW73,0)</f>
        <v>0</v>
      </c>
      <c r="PO70" s="248">
        <f>IF(PO$6=$OS$5,成绩录入!BX73,0)</f>
        <v>0</v>
      </c>
      <c r="PP70" s="248">
        <f>IF(PP$6=$OS$5,成绩录入!BY73,0)</f>
        <v>0</v>
      </c>
      <c r="PQ70" s="248">
        <f>IF(PQ$6=$OS$5,成绩录入!BZ73,0)</f>
        <v>0</v>
      </c>
      <c r="PR70" s="248">
        <f>IF(PR$6=$OS$5,成绩录入!CA73,0)</f>
        <v>0</v>
      </c>
      <c r="PS70" s="248">
        <f>IF(PS$6=$OS$5,成绩录入!CB73,0)</f>
        <v>0</v>
      </c>
      <c r="PT70" s="248">
        <f>IF(PT$6=$OS$5,成绩录入!CC73,0)</f>
        <v>0</v>
      </c>
      <c r="PU70" s="248">
        <f>IF(PU$6=$OS$5,成绩录入!CD73,0)</f>
        <v>0</v>
      </c>
      <c r="PV70" s="248">
        <f>IF(PV$6=$OS$5,成绩录入!CE73,0)</f>
        <v>0</v>
      </c>
      <c r="PW70" s="248">
        <f>IF(PW$6=$OS$5,成绩录入!CF73,0)</f>
        <v>0</v>
      </c>
      <c r="PX70" s="248">
        <f>IF(PX$6=$OS$5,成绩录入!CG73,0)</f>
        <v>0</v>
      </c>
      <c r="PY70" s="248">
        <f>IF(PY$6=$OS$5,成绩录入!CH73,0)</f>
        <v>0</v>
      </c>
      <c r="PZ70" s="248">
        <f>IF(PZ$6=$OS$5,成绩录入!CI73,0)</f>
        <v>0</v>
      </c>
      <c r="QA70" s="248">
        <f>IF(QA$6=$OS$5,成绩录入!CJ73,0)</f>
        <v>0</v>
      </c>
      <c r="QB70" s="248">
        <f>IF(QB$6=$OS$5,成绩录入!CK73,0)</f>
        <v>0</v>
      </c>
      <c r="QC70" s="248">
        <f>IF(QC$6=$OS$5,成绩录入!CL73,0)</f>
        <v>0</v>
      </c>
      <c r="QD70" s="248">
        <f>IF(QD$6=$OS$5,成绩录入!CM73,0)</f>
        <v>0</v>
      </c>
      <c r="QE70" s="248">
        <f>IF(QE$6=$OS$5,成绩录入!CN73,0)</f>
        <v>0</v>
      </c>
      <c r="QF70" s="248">
        <f>IF(QF$6=$OS$5,成绩录入!CO73,0)</f>
        <v>0</v>
      </c>
      <c r="QG70" s="248">
        <f>IF(QG$6=$OS$5,成绩录入!CP73,0)</f>
        <v>0</v>
      </c>
      <c r="QH70" s="248">
        <f>IF(QH$6=$OS$5,成绩录入!CQ73,0)</f>
        <v>0</v>
      </c>
      <c r="QI70" s="248">
        <f>IF(QI$6=$OS$5,成绩录入!CR73,0)</f>
        <v>0</v>
      </c>
      <c r="QJ70" s="248">
        <f>IF(QJ$6=$OS$5,成绩录入!CS73,0)</f>
        <v>0</v>
      </c>
      <c r="QK70" s="248">
        <f>IF(QK$6=$OS$5,成绩录入!CT73,0)</f>
        <v>0</v>
      </c>
      <c r="QL70" s="248">
        <f>IF(QL$6=$OS$5,成绩录入!CU73,0)</f>
        <v>0</v>
      </c>
      <c r="QM70" s="248">
        <f>IF(QM$6=$OS$5,成绩录入!CV73,0)</f>
        <v>0</v>
      </c>
      <c r="QN70" s="248">
        <f>IF(QN$6=$OS$5,成绩录入!CW73,0)</f>
        <v>0</v>
      </c>
      <c r="QO70" s="248">
        <f>IF(QO$6=$OS$5,成绩录入!CX73,0)</f>
        <v>0</v>
      </c>
      <c r="QP70" s="248">
        <f>IF(QP$6=$OS$5,成绩录入!CY73,0)</f>
        <v>0</v>
      </c>
      <c r="QQ70" s="248">
        <f>IF(QQ$6=$OS$5,成绩录入!CZ73,0)</f>
        <v>0</v>
      </c>
      <c r="QR70" s="248">
        <f>IF(QR$6=$OS$5,成绩录入!DA73,0)</f>
        <v>0</v>
      </c>
      <c r="QS70" s="248">
        <f>IF(QS$6=$OS$5,成绩录入!DB73,0)</f>
        <v>0</v>
      </c>
      <c r="QT70" s="248">
        <f>IF(QT$6=$OS$5,成绩录入!DC73,0)</f>
        <v>0</v>
      </c>
      <c r="QU70" s="248">
        <f>IF(QU$6=$OS$5,成绩录入!DD73,0)</f>
        <v>0</v>
      </c>
      <c r="QV70" s="248">
        <f>IF(QV$6=$OS$5,成绩录入!DE73,0)</f>
        <v>0</v>
      </c>
      <c r="QW70" s="248">
        <f>IF(QW$6=$OS$5,成绩录入!DF73,0)</f>
        <v>0</v>
      </c>
      <c r="QX70" s="248">
        <f>IF(QX$6=$OS$5,成绩录入!DG73,0)</f>
        <v>0</v>
      </c>
      <c r="QY70" s="248">
        <f>IF(QY$6=$OS$5,成绩录入!DH73,0)</f>
        <v>0</v>
      </c>
      <c r="QZ70" s="248">
        <f>IF(QZ$6=$OS$5,成绩录入!DI73,0)</f>
        <v>0</v>
      </c>
      <c r="RA70" s="248">
        <f>IF(RA$6=$OS$5,成绩录入!DJ73,0)</f>
        <v>0</v>
      </c>
      <c r="RB70" s="248">
        <f>IF(RB$6=$OS$5,成绩录入!DK73,0)</f>
        <v>0</v>
      </c>
      <c r="RC70" s="248">
        <f>IF(RC$6=$OS$5,成绩录入!DL73,0)</f>
        <v>0</v>
      </c>
      <c r="RD70" s="248">
        <f>IF(RD$6=$OS$5,成绩录入!DM73,0)</f>
        <v>0</v>
      </c>
      <c r="RE70" s="248">
        <f>IF(RE$6=$OS$5,成绩录入!DN73,0)</f>
        <v>0</v>
      </c>
      <c r="RF70" s="248">
        <f>IF(RF$6=$OS$5,成绩录入!DO73,0)</f>
        <v>0</v>
      </c>
      <c r="RG70" s="248">
        <f>IF(RG$6=$OS$5,成绩录入!DP73,0)</f>
        <v>0</v>
      </c>
      <c r="RH70" s="248">
        <f>IF(RH$6=$OS$5,成绩录入!DQ73,0)</f>
        <v>0</v>
      </c>
      <c r="RI70" s="248">
        <f>IF(RI$6=$OS$5,成绩录入!DR73,0)</f>
        <v>0</v>
      </c>
      <c r="RJ70" s="248">
        <f>IF(RJ$6=$OS$5,成绩录入!DS73,0)</f>
        <v>0</v>
      </c>
      <c r="RK70" s="248">
        <f>IF(RK$6=$OS$5,成绩录入!DT73,0)</f>
        <v>0</v>
      </c>
      <c r="RL70" s="248">
        <f>IF(RL$6=$OS$5,成绩录入!DU73,0)</f>
        <v>0</v>
      </c>
      <c r="RM70" s="248">
        <f>IF(RM$6=$OS$5,成绩录入!DV73,0)</f>
        <v>0</v>
      </c>
      <c r="RN70" s="248">
        <f>IF(RN$6=$OS$5,成绩录入!DW73,0)</f>
        <v>0</v>
      </c>
      <c r="RO70" s="248">
        <f>IF(RO$6=$OS$5,成绩录入!DX73,0)</f>
        <v>0</v>
      </c>
      <c r="RP70" s="248">
        <f>IF(RP$6=$OS$5,成绩录入!DY73,0)</f>
        <v>0</v>
      </c>
      <c r="RQ70" s="248">
        <f>IF(RQ$6=$OS$5,成绩录入!DZ73,0)</f>
        <v>0</v>
      </c>
      <c r="RR70" s="248">
        <f>IF(RR$6=$OS$5,成绩录入!EA73,0)</f>
        <v>0</v>
      </c>
      <c r="RS70" s="248">
        <f>IF(RS$6=$OS$5,成绩录入!EB73,0)</f>
        <v>0</v>
      </c>
      <c r="RT70" s="248">
        <f>IF(RT$6=$OS$5,成绩录入!EC73,0)</f>
        <v>0</v>
      </c>
      <c r="RU70" s="248">
        <f>IF(RU$6=$OS$5,成绩录入!ED73,0)</f>
        <v>0</v>
      </c>
      <c r="RV70" s="248">
        <f>IF(RV$6=$OS$5,成绩录入!EE73,0)</f>
        <v>0</v>
      </c>
      <c r="RW70" s="248">
        <f>IF(RW$6=$OS$5,成绩录入!EF73,0)</f>
        <v>0</v>
      </c>
      <c r="RX70" s="248">
        <f>IF(RX$6=$OS$5,成绩录入!EG73,0)</f>
        <v>0</v>
      </c>
      <c r="RY70" s="248">
        <f>IF(RY$6=$OS$5,成绩录入!EH73,0)</f>
        <v>0</v>
      </c>
      <c r="RZ70" s="248">
        <f>IF(RZ$6=$OS$5,成绩录入!EI73,0)</f>
        <v>0</v>
      </c>
      <c r="SA70" s="248">
        <f>IF(SA$6=$OS$5,成绩录入!EJ73,0)</f>
        <v>0</v>
      </c>
      <c r="SB70" s="248">
        <f>IF(SB$6=$OS$5,成绩录入!EK73,0)</f>
        <v>0</v>
      </c>
      <c r="SC70" s="248">
        <f>IF(SC$6=$OS$5,成绩录入!EL73,0)</f>
        <v>0</v>
      </c>
      <c r="SD70" s="248">
        <f>IF(SD$6=$OS$5,成绩录入!EM73,0)</f>
        <v>0</v>
      </c>
      <c r="SE70" s="248">
        <f>IF(SE$6=$OS$5,成绩录入!EN73,0)</f>
        <v>0</v>
      </c>
      <c r="SF70" s="248">
        <f>IF(SF$6=$OS$5,成绩录入!EO73,0)</f>
        <v>0</v>
      </c>
      <c r="SG70" s="248">
        <f>IF(SG$6=$OS$5,成绩录入!EP73,0)</f>
        <v>0</v>
      </c>
      <c r="SH70" s="248">
        <f>IF(SH$6=$OS$5,成绩录入!EQ73,0)</f>
        <v>0</v>
      </c>
      <c r="SI70" s="248">
        <f>IF(SI$6=$OS$5,成绩录入!ER73,0)</f>
        <v>0</v>
      </c>
      <c r="SJ70" s="248">
        <f>IF(SJ$6=$OS$5,成绩录入!ES73,0)</f>
        <v>0</v>
      </c>
      <c r="SK70" s="248">
        <f>IF(SK$6=$OS$5,成绩录入!ET73,0)</f>
        <v>0</v>
      </c>
      <c r="SL70" s="248">
        <f>IF(SL$6=$OS$5,成绩录入!EU73,0)</f>
        <v>0</v>
      </c>
      <c r="SM70" s="248">
        <f>IF(SM$6=$OS$5,成绩录入!EV73,0)</f>
        <v>0</v>
      </c>
      <c r="SN70" s="248">
        <f>IF(SN$6=$OS$5,成绩录入!EW73,0)</f>
        <v>0</v>
      </c>
      <c r="SO70" s="248">
        <f>IF(SO$6=$OS$5,成绩录入!EX73,0)</f>
        <v>0</v>
      </c>
      <c r="SP70" s="218">
        <f t="shared" si="88"/>
        <v>0</v>
      </c>
      <c r="SQ70" s="166"/>
      <c r="SR70" s="166"/>
      <c r="SS70" s="247">
        <f>IF(SS$6=$SR$5,成绩录入!BC73,0)</f>
        <v>0</v>
      </c>
      <c r="ST70" s="248">
        <f>IF(ST$6=$SR$5,成绩录入!BD73,0)</f>
        <v>0</v>
      </c>
      <c r="SU70" s="248">
        <f>IF(SU$6=$SR$5,成绩录入!BE73,0)</f>
        <v>0</v>
      </c>
      <c r="SV70" s="248">
        <f>IF(SV$6=$SR$5,成绩录入!BF73,0)</f>
        <v>0</v>
      </c>
      <c r="SW70" s="248">
        <f>IF(SW$6=$SR$5,成绩录入!BG73,0)</f>
        <v>0</v>
      </c>
      <c r="SX70" s="248">
        <f>IF(SX$6=$SR$5,成绩录入!BH73,0)</f>
        <v>0</v>
      </c>
      <c r="SY70" s="248">
        <f>IF(SY$6=$SR$5,成绩录入!BI73,0)</f>
        <v>0</v>
      </c>
      <c r="SZ70" s="248">
        <f>IF(SZ$6=$SR$5,成绩录入!BJ73,0)</f>
        <v>0</v>
      </c>
      <c r="TA70" s="248">
        <f>IF(TA$6=$SR$5,成绩录入!BK73,0)</f>
        <v>0</v>
      </c>
      <c r="TB70" s="248">
        <f>IF(TB$6=$SR$5,成绩录入!BL73,0)</f>
        <v>0</v>
      </c>
      <c r="TC70" s="248">
        <f>IF(TC$6=$SR$5,成绩录入!BM73,0)</f>
        <v>0</v>
      </c>
      <c r="TD70" s="248">
        <f>IF(TD$6=$SR$5,成绩录入!BN73,0)</f>
        <v>0</v>
      </c>
      <c r="TE70" s="248">
        <f>IF(TE$6=$SR$5,成绩录入!BO73,0)</f>
        <v>0</v>
      </c>
      <c r="TF70" s="248">
        <f>IF(TF$6=$SR$5,成绩录入!BP73,0)</f>
        <v>0</v>
      </c>
      <c r="TG70" s="248">
        <f>IF(TG$6=$SR$5,成绩录入!BQ73,0)</f>
        <v>0</v>
      </c>
      <c r="TH70" s="248">
        <f>IF(TH$6=$SR$5,成绩录入!BR73,0)</f>
        <v>0</v>
      </c>
      <c r="TI70" s="248">
        <f>IF(TI$6=$SR$5,成绩录入!BS73,0)</f>
        <v>0</v>
      </c>
      <c r="TJ70" s="248">
        <f>IF(TJ$6=$SR$5,成绩录入!BT73,0)</f>
        <v>0</v>
      </c>
      <c r="TK70" s="248">
        <f>IF(TK$6=$SR$5,成绩录入!BU73,0)</f>
        <v>0</v>
      </c>
      <c r="TL70" s="248">
        <f>IF(TL$6=$SR$5,成绩录入!BV73,0)</f>
        <v>0</v>
      </c>
      <c r="TM70" s="248">
        <f>IF(TM$6=$SR$5,成绩录入!BW73,0)</f>
        <v>0</v>
      </c>
      <c r="TN70" s="248">
        <f>IF(TN$6=$SR$5,成绩录入!BX73,0)</f>
        <v>0</v>
      </c>
      <c r="TO70" s="248">
        <f>IF(TO$6=$SR$5,成绩录入!BY73,0)</f>
        <v>0</v>
      </c>
      <c r="TP70" s="248">
        <f>IF(TP$6=$SR$5,成绩录入!BZ73,0)</f>
        <v>0</v>
      </c>
      <c r="TQ70" s="248">
        <f>IF(TQ$6=$SR$5,成绩录入!CA73,0)</f>
        <v>0</v>
      </c>
      <c r="TR70" s="248">
        <f>IF(TR$6=$SR$5,成绩录入!CB73,0)</f>
        <v>0</v>
      </c>
      <c r="TS70" s="248">
        <f>IF(TS$6=$SR$5,成绩录入!CC73,0)</f>
        <v>0</v>
      </c>
      <c r="TT70" s="248">
        <f>IF(TT$6=$SR$5,成绩录入!CD73,0)</f>
        <v>0</v>
      </c>
      <c r="TU70" s="248">
        <f>IF(TU$6=$SR$5,成绩录入!CE73,0)</f>
        <v>0</v>
      </c>
      <c r="TV70" s="248">
        <f>IF(TV$6=$SR$5,成绩录入!CF73,0)</f>
        <v>0</v>
      </c>
      <c r="TW70" s="248">
        <f>IF(TW$6=$SR$5,成绩录入!CG73,0)</f>
        <v>0</v>
      </c>
      <c r="TX70" s="248">
        <f>IF(TX$6=$SR$5,成绩录入!CH73,0)</f>
        <v>0</v>
      </c>
      <c r="TY70" s="248">
        <f>IF(TY$6=$SR$5,成绩录入!CI73,0)</f>
        <v>0</v>
      </c>
      <c r="TZ70" s="248">
        <f>IF(TZ$6=$SR$5,成绩录入!CJ73,0)</f>
        <v>0</v>
      </c>
      <c r="UA70" s="248">
        <f>IF(UA$6=$SR$5,成绩录入!CK73,0)</f>
        <v>0</v>
      </c>
      <c r="UB70" s="248">
        <f>IF(UB$6=$SR$5,成绩录入!CL73,0)</f>
        <v>0</v>
      </c>
      <c r="UC70" s="248">
        <f>IF(UC$6=$SR$5,成绩录入!CM73,0)</f>
        <v>0</v>
      </c>
      <c r="UD70" s="248">
        <f>IF(UD$6=$SR$5,成绩录入!CN73,0)</f>
        <v>0</v>
      </c>
      <c r="UE70" s="248">
        <f>IF(UE$6=$SR$5,成绩录入!CO73,0)</f>
        <v>0</v>
      </c>
      <c r="UF70" s="248">
        <f>IF(UF$6=$SR$5,成绩录入!CP73,0)</f>
        <v>0</v>
      </c>
      <c r="UG70" s="248">
        <f>IF(UG$6=$SR$5,成绩录入!CQ73,0)</f>
        <v>0</v>
      </c>
      <c r="UH70" s="248">
        <f>IF(UH$6=$SR$5,成绩录入!CR73,0)</f>
        <v>0</v>
      </c>
      <c r="UI70" s="248">
        <f>IF(UI$6=$SR$5,成绩录入!CS73,0)</f>
        <v>0</v>
      </c>
      <c r="UJ70" s="248">
        <f>IF(UJ$6=$SR$5,成绩录入!CT73,0)</f>
        <v>0</v>
      </c>
      <c r="UK70" s="248">
        <f>IF(UK$6=$SR$5,成绩录入!CU73,0)</f>
        <v>0</v>
      </c>
      <c r="UL70" s="248">
        <f>IF(UL$6=$SR$5,成绩录入!CV73,0)</f>
        <v>0</v>
      </c>
      <c r="UM70" s="248">
        <f>IF(UM$6=$SR$5,成绩录入!CW73,0)</f>
        <v>0</v>
      </c>
      <c r="UN70" s="248">
        <f>IF(UN$6=$SR$5,成绩录入!CX73,0)</f>
        <v>0</v>
      </c>
      <c r="UO70" s="248">
        <f>IF(UO$6=$SR$5,成绩录入!CY73,0)</f>
        <v>0</v>
      </c>
      <c r="UP70" s="248">
        <f>IF(UP$6=$SR$5,成绩录入!CZ73,0)</f>
        <v>0</v>
      </c>
      <c r="UQ70" s="248">
        <f>IF(UQ$6=$SR$5,成绩录入!DA73,0)</f>
        <v>0</v>
      </c>
      <c r="UR70" s="248">
        <f>IF(UR$6=$SR$5,成绩录入!DB73,0)</f>
        <v>0</v>
      </c>
      <c r="US70" s="248">
        <f>IF(US$6=$SR$5,成绩录入!DC73,0)</f>
        <v>0</v>
      </c>
      <c r="UT70" s="248">
        <f>IF(UT$6=$SR$5,成绩录入!DD73,0)</f>
        <v>0</v>
      </c>
      <c r="UU70" s="248">
        <f>IF(UU$6=$SR$5,成绩录入!DE73,0)</f>
        <v>0</v>
      </c>
      <c r="UV70" s="248">
        <f>IF(UV$6=$SR$5,成绩录入!DF73,0)</f>
        <v>0</v>
      </c>
      <c r="UW70" s="248">
        <f>IF(UW$6=$SR$5,成绩录入!DG73,0)</f>
        <v>0</v>
      </c>
      <c r="UX70" s="248">
        <f>IF(UX$6=$SR$5,成绩录入!DH73,0)</f>
        <v>0</v>
      </c>
      <c r="UY70" s="248">
        <f>IF(UY$6=$SR$5,成绩录入!DI73,0)</f>
        <v>0</v>
      </c>
      <c r="UZ70" s="248">
        <f>IF(UZ$6=$SR$5,成绩录入!DJ73,0)</f>
        <v>0</v>
      </c>
      <c r="VA70" s="248">
        <f>IF(VA$6=$SR$5,成绩录入!DK73,0)</f>
        <v>0</v>
      </c>
      <c r="VB70" s="248">
        <f>IF(VB$6=$SR$5,成绩录入!DL73,0)</f>
        <v>0</v>
      </c>
      <c r="VC70" s="248">
        <f>IF(VC$6=$SR$5,成绩录入!DM73,0)</f>
        <v>0</v>
      </c>
      <c r="VD70" s="248">
        <f>IF(VD$6=$SR$5,成绩录入!DN73,0)</f>
        <v>0</v>
      </c>
      <c r="VE70" s="248">
        <f>IF(VE$6=$SR$5,成绩录入!DO73,0)</f>
        <v>0</v>
      </c>
      <c r="VF70" s="248">
        <f>IF(VF$6=$SR$5,成绩录入!DP73,0)</f>
        <v>0</v>
      </c>
      <c r="VG70" s="248">
        <f>IF(VG$6=$SR$5,成绩录入!DQ73,0)</f>
        <v>0</v>
      </c>
      <c r="VH70" s="248">
        <f>IF(VH$6=$SR$5,成绩录入!DR73,0)</f>
        <v>0</v>
      </c>
      <c r="VI70" s="248">
        <f>IF(VI$6=$SR$5,成绩录入!DS73,0)</f>
        <v>0</v>
      </c>
      <c r="VJ70" s="248">
        <f>IF(VJ$6=$SR$5,成绩录入!DT73,0)</f>
        <v>0</v>
      </c>
      <c r="VK70" s="248">
        <f>IF(VK$6=$SR$5,成绩录入!DU73,0)</f>
        <v>0</v>
      </c>
      <c r="VL70" s="248">
        <f>IF(VL$6=$SR$5,成绩录入!DV73,0)</f>
        <v>0</v>
      </c>
      <c r="VM70" s="248">
        <f>IF(VM$6=$SR$5,成绩录入!DW73,0)</f>
        <v>0</v>
      </c>
      <c r="VN70" s="248">
        <f>IF(VN$6=$SR$5,成绩录入!DX73,0)</f>
        <v>0</v>
      </c>
      <c r="VO70" s="248">
        <f>IF(VO$6=$SR$5,成绩录入!DY73,0)</f>
        <v>0</v>
      </c>
      <c r="VP70" s="248">
        <f>IF(VP$6=$SR$5,成绩录入!DZ73,0)</f>
        <v>0</v>
      </c>
      <c r="VQ70" s="248">
        <f>IF(VQ$6=$SR$5,成绩录入!EA73,0)</f>
        <v>0</v>
      </c>
      <c r="VR70" s="248">
        <f>IF(VR$6=$SR$5,成绩录入!EB73,0)</f>
        <v>0</v>
      </c>
      <c r="VS70" s="248">
        <f>IF(VS$6=$SR$5,成绩录入!EC73,0)</f>
        <v>0</v>
      </c>
      <c r="VT70" s="248">
        <f>IF(VT$6=$SR$5,成绩录入!ED73,0)</f>
        <v>0</v>
      </c>
      <c r="VU70" s="248">
        <f>IF(VU$6=$SR$5,成绩录入!EE73,0)</f>
        <v>0</v>
      </c>
      <c r="VV70" s="248">
        <f>IF(VV$6=$SR$5,成绩录入!EF73,0)</f>
        <v>0</v>
      </c>
      <c r="VW70" s="248">
        <f>IF(VW$6=$SR$5,成绩录入!EG73,0)</f>
        <v>0</v>
      </c>
      <c r="VX70" s="248">
        <f>IF(VX$6=$SR$5,成绩录入!EH73,0)</f>
        <v>0</v>
      </c>
      <c r="VY70" s="248">
        <f>IF(VY$6=$SR$5,成绩录入!EI73,0)</f>
        <v>0</v>
      </c>
      <c r="VZ70" s="248">
        <f>IF(VZ$6=$SR$5,成绩录入!EJ73,0)</f>
        <v>0</v>
      </c>
      <c r="WA70" s="248">
        <f>IF(WA$6=$SR$5,成绩录入!EK73,0)</f>
        <v>0</v>
      </c>
      <c r="WB70" s="248">
        <f>IF(WB$6=$SR$5,成绩录入!EL73,0)</f>
        <v>0</v>
      </c>
      <c r="WC70" s="248">
        <f>IF(WC$6=$SR$5,成绩录入!EM73,0)</f>
        <v>0</v>
      </c>
      <c r="WD70" s="248">
        <f>IF(WD$6=$SR$5,成绩录入!EN73,0)</f>
        <v>0</v>
      </c>
      <c r="WE70" s="248">
        <f>IF(WE$6=$SR$5,成绩录入!EO73,0)</f>
        <v>0</v>
      </c>
      <c r="WF70" s="248">
        <f>IF(WF$6=$SR$5,成绩录入!EP73,0)</f>
        <v>0</v>
      </c>
      <c r="WG70" s="248">
        <f>IF(WG$6=$SR$5,成绩录入!EQ73,0)</f>
        <v>0</v>
      </c>
      <c r="WH70" s="248">
        <f>IF(WH$6=$SR$5,成绩录入!ER73,0)</f>
        <v>0</v>
      </c>
      <c r="WI70" s="248">
        <f>IF(WI$6=$SR$5,成绩录入!ES73,0)</f>
        <v>0</v>
      </c>
      <c r="WJ70" s="248">
        <f>IF(WJ$6=$SR$5,成绩录入!ET73,0)</f>
        <v>0</v>
      </c>
      <c r="WK70" s="248">
        <f>IF(WK$6=$SR$5,成绩录入!EU73,0)</f>
        <v>0</v>
      </c>
      <c r="WL70" s="248">
        <f>IF(WL$6=$SR$5,成绩录入!EV73,0)</f>
        <v>0</v>
      </c>
      <c r="WM70" s="248">
        <f>IF(WM$6=$SR$5,成绩录入!EW73,0)</f>
        <v>0</v>
      </c>
      <c r="WN70" s="248">
        <f>IF(WN$6=$SR$5,成绩录入!EX73,0)</f>
        <v>0</v>
      </c>
      <c r="WO70" s="218">
        <f t="shared" si="32"/>
        <v>0</v>
      </c>
      <c r="WP70" s="166"/>
      <c r="WQ70" s="166"/>
      <c r="WR70" s="247">
        <f>IF(WR$6=$WQ$5,成绩录入!BC73,0)</f>
        <v>0</v>
      </c>
      <c r="WS70" s="248">
        <f>IF(WS$6=$WQ$5,成绩录入!BD73,0)</f>
        <v>0</v>
      </c>
      <c r="WT70" s="248">
        <f>IF(WT$6=$WQ$5,成绩录入!BE73,0)</f>
        <v>0</v>
      </c>
      <c r="WU70" s="248">
        <f>IF(WU$6=$WQ$5,成绩录入!BF73,0)</f>
        <v>0</v>
      </c>
      <c r="WV70" s="248">
        <f>IF(WV$6=$WQ$5,成绩录入!BG73,0)</f>
        <v>0</v>
      </c>
      <c r="WW70" s="248">
        <f>IF(WW$6=$WQ$5,成绩录入!BH73,0)</f>
        <v>0</v>
      </c>
      <c r="WX70" s="248">
        <f>IF(WX$6=$WQ$5,成绩录入!BI73,0)</f>
        <v>0</v>
      </c>
      <c r="WY70" s="248">
        <f>IF(WY$6=$WQ$5,成绩录入!BJ73,0)</f>
        <v>0</v>
      </c>
      <c r="WZ70" s="248">
        <f>IF(WZ$6=$WQ$5,成绩录入!BK73,0)</f>
        <v>0</v>
      </c>
      <c r="XA70" s="248">
        <f>IF(XA$6=$WQ$5,成绩录入!BL73,0)</f>
        <v>0</v>
      </c>
      <c r="XB70" s="248">
        <f>IF(XB$6=$WQ$5,成绩录入!BM73,0)</f>
        <v>0</v>
      </c>
      <c r="XC70" s="248">
        <f>IF(XC$6=$WQ$5,成绩录入!BN73,0)</f>
        <v>0</v>
      </c>
      <c r="XD70" s="248">
        <f>IF(XD$6=$WQ$5,成绩录入!BO73,0)</f>
        <v>0</v>
      </c>
      <c r="XE70" s="248">
        <f>IF(XE$6=$WQ$5,成绩录入!BP73,0)</f>
        <v>0</v>
      </c>
      <c r="XF70" s="248">
        <f>IF(XF$6=$WQ$5,成绩录入!BQ73,0)</f>
        <v>0</v>
      </c>
      <c r="XG70" s="248">
        <f>IF(XG$6=$WQ$5,成绩录入!BR73,0)</f>
        <v>0</v>
      </c>
      <c r="XH70" s="248">
        <f>IF(XH$6=$WQ$5,成绩录入!BS73,0)</f>
        <v>0</v>
      </c>
      <c r="XI70" s="248">
        <f>IF(XI$6=$WQ$5,成绩录入!BT73,0)</f>
        <v>0</v>
      </c>
      <c r="XJ70" s="248">
        <f>IF(XJ$6=$WQ$5,成绩录入!BU73,0)</f>
        <v>0</v>
      </c>
      <c r="XK70" s="248">
        <f>IF(XK$6=$WQ$5,成绩录入!BV73,0)</f>
        <v>0</v>
      </c>
      <c r="XL70" s="248">
        <f>IF(XL$6=$WQ$5,成绩录入!BW73,0)</f>
        <v>0</v>
      </c>
      <c r="XM70" s="248">
        <f>IF(XM$6=$WQ$5,成绩录入!BX73,0)</f>
        <v>0</v>
      </c>
      <c r="XN70" s="248">
        <f>IF(XN$6=$WQ$5,成绩录入!BY73,0)</f>
        <v>0</v>
      </c>
      <c r="XO70" s="248">
        <f>IF(XO$6=$WQ$5,成绩录入!BZ73,0)</f>
        <v>0</v>
      </c>
      <c r="XP70" s="248">
        <f>IF(XP$6=$WQ$5,成绩录入!CA73,0)</f>
        <v>0</v>
      </c>
      <c r="XQ70" s="248">
        <f>IF(XQ$6=$WQ$5,成绩录入!CB73,0)</f>
        <v>0</v>
      </c>
      <c r="XR70" s="248">
        <f>IF(XR$6=$WQ$5,成绩录入!CC73,0)</f>
        <v>0</v>
      </c>
      <c r="XS70" s="248">
        <f>IF(XS$6=$WQ$5,成绩录入!CD73,0)</f>
        <v>0</v>
      </c>
      <c r="XT70" s="248">
        <f>IF(XT$6=$WQ$5,成绩录入!CE73,0)</f>
        <v>0</v>
      </c>
      <c r="XU70" s="248">
        <f>IF(XU$6=$WQ$5,成绩录入!CF73,0)</f>
        <v>0</v>
      </c>
      <c r="XV70" s="248">
        <f>IF(XV$6=$WQ$5,成绩录入!CG73,0)</f>
        <v>0</v>
      </c>
      <c r="XW70" s="248">
        <f>IF(XW$6=$WQ$5,成绩录入!CH73,0)</f>
        <v>0</v>
      </c>
      <c r="XX70" s="248">
        <f>IF(XX$6=$WQ$5,成绩录入!CI73,0)</f>
        <v>0</v>
      </c>
      <c r="XY70" s="248">
        <f>IF(XY$6=$WQ$5,成绩录入!CJ73,0)</f>
        <v>0</v>
      </c>
      <c r="XZ70" s="248">
        <f>IF(XZ$6=$WQ$5,成绩录入!CK73,0)</f>
        <v>0</v>
      </c>
      <c r="YA70" s="248">
        <f>IF(YA$6=$WQ$5,成绩录入!CL73,0)</f>
        <v>0</v>
      </c>
      <c r="YB70" s="248">
        <f>IF(YB$6=$WQ$5,成绩录入!CM73,0)</f>
        <v>0</v>
      </c>
      <c r="YC70" s="248">
        <f>IF(YC$6=$WQ$5,成绩录入!CN73,0)</f>
        <v>0</v>
      </c>
      <c r="YD70" s="248">
        <f>IF(YD$6=$WQ$5,成绩录入!CO73,0)</f>
        <v>0</v>
      </c>
      <c r="YE70" s="248">
        <f>IF(YE$6=$WQ$5,成绩录入!CP73,0)</f>
        <v>0</v>
      </c>
      <c r="YF70" s="248">
        <f>IF(YF$6=$WQ$5,成绩录入!CQ73,0)</f>
        <v>0</v>
      </c>
      <c r="YG70" s="248">
        <f>IF(YG$6=$WQ$5,成绩录入!CR73,0)</f>
        <v>0</v>
      </c>
      <c r="YH70" s="248">
        <f>IF(YH$6=$WQ$5,成绩录入!CS73,0)</f>
        <v>0</v>
      </c>
      <c r="YI70" s="248">
        <f>IF(YI$6=$WQ$5,成绩录入!CT73,0)</f>
        <v>0</v>
      </c>
      <c r="YJ70" s="248">
        <f>IF(YJ$6=$WQ$5,成绩录入!CU73,0)</f>
        <v>0</v>
      </c>
      <c r="YK70" s="248">
        <f>IF(YK$6=$WQ$5,成绩录入!CV73,0)</f>
        <v>0</v>
      </c>
      <c r="YL70" s="248">
        <f>IF(YL$6=$WQ$5,成绩录入!CW73,0)</f>
        <v>0</v>
      </c>
      <c r="YM70" s="248">
        <f>IF(YM$6=$WQ$5,成绩录入!CX73,0)</f>
        <v>0</v>
      </c>
      <c r="YN70" s="248">
        <f>IF(YN$6=$WQ$5,成绩录入!CY73,0)</f>
        <v>0</v>
      </c>
      <c r="YO70" s="248">
        <f>IF(YO$6=$WQ$5,成绩录入!CZ73,0)</f>
        <v>0</v>
      </c>
      <c r="YP70" s="248">
        <f>IF(YP$6=$WQ$5,成绩录入!DA73,0)</f>
        <v>0</v>
      </c>
      <c r="YQ70" s="248">
        <f>IF(YQ$6=$WQ$5,成绩录入!DB73,0)</f>
        <v>0</v>
      </c>
      <c r="YR70" s="248">
        <f>IF(YR$6=$WQ$5,成绩录入!DC73,0)</f>
        <v>0</v>
      </c>
      <c r="YS70" s="248">
        <f>IF(YS$6=$WQ$5,成绩录入!DD73,0)</f>
        <v>0</v>
      </c>
      <c r="YT70" s="248">
        <f>IF(YT$6=$WQ$5,成绩录入!DE73,0)</f>
        <v>0</v>
      </c>
      <c r="YU70" s="248">
        <f>IF(YU$6=$WQ$5,成绩录入!DF73,0)</f>
        <v>0</v>
      </c>
      <c r="YV70" s="248">
        <f>IF(YV$6=$WQ$5,成绩录入!DG73,0)</f>
        <v>0</v>
      </c>
      <c r="YW70" s="248">
        <f>IF(YW$6=$WQ$5,成绩录入!DH73,0)</f>
        <v>0</v>
      </c>
      <c r="YX70" s="248">
        <f>IF(YX$6=$WQ$5,成绩录入!DI73,0)</f>
        <v>0</v>
      </c>
      <c r="YY70" s="248">
        <f>IF(YY$6=$WQ$5,成绩录入!DJ73,0)</f>
        <v>0</v>
      </c>
      <c r="YZ70" s="248">
        <f>IF(YZ$6=$WQ$5,成绩录入!DK73,0)</f>
        <v>0</v>
      </c>
      <c r="ZA70" s="248">
        <f>IF(ZA$6=$WQ$5,成绩录入!DL73,0)</f>
        <v>0</v>
      </c>
      <c r="ZB70" s="248">
        <f>IF(ZB$6=$WQ$5,成绩录入!DM73,0)</f>
        <v>0</v>
      </c>
      <c r="ZC70" s="248">
        <f>IF(ZC$6=$WQ$5,成绩录入!DN73,0)</f>
        <v>0</v>
      </c>
      <c r="ZD70" s="248">
        <f>IF(ZD$6=$WQ$5,成绩录入!DO73,0)</f>
        <v>0</v>
      </c>
      <c r="ZE70" s="248">
        <f>IF(ZE$6=$WQ$5,成绩录入!DP73,0)</f>
        <v>0</v>
      </c>
      <c r="ZF70" s="248">
        <f>IF(ZF$6=$WQ$5,成绩录入!DQ73,0)</f>
        <v>0</v>
      </c>
      <c r="ZG70" s="248">
        <f>IF(ZG$6=$WQ$5,成绩录入!DR73,0)</f>
        <v>0</v>
      </c>
      <c r="ZH70" s="248">
        <f>IF(ZH$6=$WQ$5,成绩录入!DS73,0)</f>
        <v>0</v>
      </c>
      <c r="ZI70" s="248">
        <f>IF(ZI$6=$WQ$5,成绩录入!DT73,0)</f>
        <v>0</v>
      </c>
      <c r="ZJ70" s="248">
        <f>IF(ZJ$6=$WQ$5,成绩录入!DU73,0)</f>
        <v>0</v>
      </c>
      <c r="ZK70" s="248">
        <f>IF(ZK$6=$WQ$5,成绩录入!DV73,0)</f>
        <v>0</v>
      </c>
      <c r="ZL70" s="248">
        <f>IF(ZL$6=$WQ$5,成绩录入!DW73,0)</f>
        <v>0</v>
      </c>
      <c r="ZM70" s="248">
        <f>IF(ZM$6=$WQ$5,成绩录入!DX73,0)</f>
        <v>0</v>
      </c>
      <c r="ZN70" s="248">
        <f>IF(ZN$6=$WQ$5,成绩录入!DY73,0)</f>
        <v>0</v>
      </c>
      <c r="ZO70" s="248">
        <f>IF(ZO$6=$WQ$5,成绩录入!DZ73,0)</f>
        <v>0</v>
      </c>
      <c r="ZP70" s="248">
        <f>IF(ZP$6=$WQ$5,成绩录入!EA73,0)</f>
        <v>0</v>
      </c>
      <c r="ZQ70" s="248">
        <f>IF(ZQ$6=$WQ$5,成绩录入!EB73,0)</f>
        <v>0</v>
      </c>
      <c r="ZR70" s="248">
        <f>IF(ZR$6=$WQ$5,成绩录入!EC73,0)</f>
        <v>0</v>
      </c>
      <c r="ZS70" s="248">
        <f>IF(ZS$6=$WQ$5,成绩录入!ED73,0)</f>
        <v>0</v>
      </c>
      <c r="ZT70" s="248">
        <f>IF(ZT$6=$WQ$5,成绩录入!EE73,0)</f>
        <v>0</v>
      </c>
      <c r="ZU70" s="248">
        <f>IF(ZU$6=$WQ$5,成绩录入!EF73,0)</f>
        <v>0</v>
      </c>
      <c r="ZV70" s="248">
        <f>IF(ZV$6=$WQ$5,成绩录入!EG73,0)</f>
        <v>0</v>
      </c>
      <c r="ZW70" s="248">
        <f>IF(ZW$6=$WQ$5,成绩录入!EH73,0)</f>
        <v>0</v>
      </c>
      <c r="ZX70" s="248">
        <f>IF(ZX$6=$WQ$5,成绩录入!EI73,0)</f>
        <v>0</v>
      </c>
      <c r="ZY70" s="248">
        <f>IF(ZY$6=$WQ$5,成绩录入!EJ73,0)</f>
        <v>0</v>
      </c>
      <c r="ZZ70" s="248">
        <f>IF(ZZ$6=$WQ$5,成绩录入!EK73,0)</f>
        <v>0</v>
      </c>
      <c r="AAA70" s="248">
        <f>IF(AAA$6=$WQ$5,成绩录入!EL73,0)</f>
        <v>0</v>
      </c>
      <c r="AAB70" s="248">
        <f>IF(AAB$6=$WQ$5,成绩录入!EM73,0)</f>
        <v>0</v>
      </c>
      <c r="AAC70" s="248">
        <f>IF(AAC$6=$WQ$5,成绩录入!EN73,0)</f>
        <v>0</v>
      </c>
      <c r="AAD70" s="248">
        <f>IF(AAD$6=$WQ$5,成绩录入!EO73,0)</f>
        <v>0</v>
      </c>
      <c r="AAE70" s="248">
        <f>IF(AAE$6=$WQ$5,成绩录入!EP73,0)</f>
        <v>0</v>
      </c>
      <c r="AAF70" s="248">
        <f>IF(AAF$6=$WQ$5,成绩录入!EQ73,0)</f>
        <v>0</v>
      </c>
      <c r="AAG70" s="248">
        <f>IF(AAG$6=$WQ$5,成绩录入!ER73,0)</f>
        <v>0</v>
      </c>
      <c r="AAH70" s="248">
        <f>IF(AAH$6=$WQ$5,成绩录入!ES73,0)</f>
        <v>0</v>
      </c>
      <c r="AAI70" s="248">
        <f>IF(AAI$6=$WQ$5,成绩录入!ET73,0)</f>
        <v>0</v>
      </c>
      <c r="AAJ70" s="248">
        <f>IF(AAJ$6=$WQ$5,成绩录入!EU73,0)</f>
        <v>0</v>
      </c>
      <c r="AAK70" s="248">
        <f>IF(AAK$6=$WQ$5,成绩录入!EV73,0)</f>
        <v>0</v>
      </c>
      <c r="AAL70" s="248">
        <f>IF(AAL$6=$WQ$5,成绩录入!EW73,0)</f>
        <v>0</v>
      </c>
      <c r="AAM70" s="248">
        <f>IF(AAM$6=$WQ$5,成绩录入!EX73,0)</f>
        <v>0</v>
      </c>
      <c r="AAN70" s="218">
        <f t="shared" si="33"/>
        <v>0</v>
      </c>
      <c r="AAO70" s="206"/>
      <c r="AAQ70" s="247">
        <f>IF(AAQ$6=$AAP$5,成绩录入!BC73,0)</f>
        <v>0</v>
      </c>
      <c r="AAR70" s="248">
        <f>IF(AAR$6=$AAP$5,成绩录入!BD73,0)</f>
        <v>0</v>
      </c>
      <c r="AAS70" s="248">
        <f>IF(AAS$6=$AAP$5,成绩录入!BE73,0)</f>
        <v>0</v>
      </c>
      <c r="AAT70" s="248">
        <f>IF(AAT$6=$AAP$5,成绩录入!BF73,0)</f>
        <v>0</v>
      </c>
      <c r="AAU70" s="248">
        <f>IF(AAU$6=$AAP$5,成绩录入!BG73,0)</f>
        <v>0</v>
      </c>
      <c r="AAV70" s="248">
        <f>IF(AAV$6=$AAP$5,成绩录入!BH73,0)</f>
        <v>0</v>
      </c>
      <c r="AAW70" s="248">
        <f>IF(AAW$6=$AAP$5,成绩录入!BI73,0)</f>
        <v>0</v>
      </c>
      <c r="AAX70" s="248">
        <f>IF(AAX$6=$AAP$5,成绩录入!BJ73,0)</f>
        <v>0</v>
      </c>
      <c r="AAY70" s="248">
        <f>IF(AAY$6=$AAP$5,成绩录入!BK73,0)</f>
        <v>0</v>
      </c>
      <c r="AAZ70" s="248">
        <f>IF(AAZ$6=$AAP$5,成绩录入!BL73,0)</f>
        <v>0</v>
      </c>
      <c r="ABA70" s="248">
        <f>IF(ABA$6=$AAP$5,成绩录入!BM73,0)</f>
        <v>0</v>
      </c>
      <c r="ABB70" s="248">
        <f>IF(ABB$6=$AAP$5,成绩录入!BN73,0)</f>
        <v>0</v>
      </c>
      <c r="ABC70" s="248">
        <f>IF(ABC$6=$AAP$5,成绩录入!BO73,0)</f>
        <v>0</v>
      </c>
      <c r="ABD70" s="248">
        <f>IF(ABD$6=$AAP$5,成绩录入!BP73,0)</f>
        <v>0</v>
      </c>
      <c r="ABE70" s="248">
        <f>IF(ABE$6=$AAP$5,成绩录入!BQ73,0)</f>
        <v>0</v>
      </c>
      <c r="ABF70" s="248">
        <f>IF(ABF$6=$AAP$5,成绩录入!BR73,0)</f>
        <v>0</v>
      </c>
      <c r="ABG70" s="248">
        <f>IF(ABG$6=$AAP$5,成绩录入!BS73,0)</f>
        <v>0</v>
      </c>
      <c r="ABH70" s="248">
        <f>IF(ABH$6=$AAP$5,成绩录入!BT73,0)</f>
        <v>0</v>
      </c>
      <c r="ABI70" s="248">
        <f>IF(ABI$6=$AAP$5,成绩录入!BU73,0)</f>
        <v>0</v>
      </c>
      <c r="ABJ70" s="248">
        <f>IF(ABJ$6=$AAP$5,成绩录入!BV73,0)</f>
        <v>0</v>
      </c>
      <c r="ABK70" s="248">
        <f>IF(ABK$6=$AAP$5,成绩录入!BW73,0)</f>
        <v>0</v>
      </c>
      <c r="ABL70" s="248">
        <f>IF(ABL$6=$AAP$5,成绩录入!BX73,0)</f>
        <v>0</v>
      </c>
      <c r="ABM70" s="248">
        <f>IF(ABM$6=$AAP$5,成绩录入!BY73,0)</f>
        <v>0</v>
      </c>
      <c r="ABN70" s="248">
        <f>IF(ABN$6=$AAP$5,成绩录入!BZ73,0)</f>
        <v>0</v>
      </c>
      <c r="ABO70" s="248">
        <f>IF(ABO$6=$AAP$5,成绩录入!CA73,0)</f>
        <v>0</v>
      </c>
      <c r="ABP70" s="248">
        <f>IF(ABP$6=$AAP$5,成绩录入!CB73,0)</f>
        <v>0</v>
      </c>
      <c r="ABQ70" s="248">
        <f>IF(ABQ$6=$AAP$5,成绩录入!CC73,0)</f>
        <v>0</v>
      </c>
      <c r="ABR70" s="248">
        <f>IF(ABR$6=$AAP$5,成绩录入!CD73,0)</f>
        <v>0</v>
      </c>
      <c r="ABS70" s="248">
        <f>IF(ABS$6=$AAP$5,成绩录入!CE73,0)</f>
        <v>0</v>
      </c>
      <c r="ABT70" s="248">
        <f>IF(ABT$6=$AAP$5,成绩录入!CF73,0)</f>
        <v>0</v>
      </c>
      <c r="ABU70" s="248">
        <f>IF(ABU$6=$AAP$5,成绩录入!CG73,0)</f>
        <v>0</v>
      </c>
      <c r="ABV70" s="248">
        <f>IF(ABV$6=$AAP$5,成绩录入!CH73,0)</f>
        <v>0</v>
      </c>
      <c r="ABW70" s="248">
        <f>IF(ABW$6=$AAP$5,成绩录入!CI73,0)</f>
        <v>0</v>
      </c>
      <c r="ABX70" s="248">
        <f>IF(ABX$6=$AAP$5,成绩录入!CJ73,0)</f>
        <v>0</v>
      </c>
      <c r="ABY70" s="248">
        <f>IF(ABY$6=$AAP$5,成绩录入!CK73,0)</f>
        <v>0</v>
      </c>
      <c r="ABZ70" s="248">
        <f>IF(ABZ$6=$AAP$5,成绩录入!CL73,0)</f>
        <v>0</v>
      </c>
      <c r="ACA70" s="248">
        <f>IF(ACA$6=$AAP$5,成绩录入!CM73,0)</f>
        <v>0</v>
      </c>
      <c r="ACB70" s="248">
        <f>IF(ACB$6=$AAP$5,成绩录入!CN73,0)</f>
        <v>0</v>
      </c>
      <c r="ACC70" s="248">
        <f>IF(ACC$6=$AAP$5,成绩录入!CO73,0)</f>
        <v>0</v>
      </c>
      <c r="ACD70" s="248">
        <f>IF(ACD$6=$AAP$5,成绩录入!CP73,0)</f>
        <v>0</v>
      </c>
      <c r="ACE70" s="248">
        <f>IF(ACE$6=$AAP$5,成绩录入!CQ73,0)</f>
        <v>0</v>
      </c>
      <c r="ACF70" s="248">
        <f>IF(ACF$6=$AAP$5,成绩录入!CR73,0)</f>
        <v>0</v>
      </c>
      <c r="ACG70" s="248">
        <f>IF(ACG$6=$AAP$5,成绩录入!CS73,0)</f>
        <v>0</v>
      </c>
      <c r="ACH70" s="248">
        <f>IF(ACH$6=$AAP$5,成绩录入!CT73,0)</f>
        <v>0</v>
      </c>
      <c r="ACI70" s="248">
        <f>IF(ACI$6=$AAP$5,成绩录入!CU73,0)</f>
        <v>0</v>
      </c>
      <c r="ACJ70" s="248">
        <f>IF(ACJ$6=$AAP$5,成绩录入!CV73,0)</f>
        <v>0</v>
      </c>
      <c r="ACK70" s="248">
        <f>IF(ACK$6=$AAP$5,成绩录入!CW73,0)</f>
        <v>0</v>
      </c>
      <c r="ACL70" s="248">
        <f>IF(ACL$6=$AAP$5,成绩录入!CX73,0)</f>
        <v>0</v>
      </c>
      <c r="ACM70" s="248">
        <f>IF(ACM$6=$AAP$5,成绩录入!CY73,0)</f>
        <v>0</v>
      </c>
      <c r="ACN70" s="248">
        <f>IF(ACN$6=$AAP$5,成绩录入!CZ73,0)</f>
        <v>0</v>
      </c>
      <c r="ACO70" s="248">
        <f>IF(ACO$6=$AAP$5,成绩录入!DA73,0)</f>
        <v>0</v>
      </c>
      <c r="ACP70" s="248">
        <f>IF(ACP$6=$AAP$5,成绩录入!DB73,0)</f>
        <v>0</v>
      </c>
      <c r="ACQ70" s="248">
        <f>IF(ACQ$6=$AAP$5,成绩录入!DC73,0)</f>
        <v>0</v>
      </c>
      <c r="ACR70" s="248">
        <f>IF(ACR$6=$AAP$5,成绩录入!DD73,0)</f>
        <v>0</v>
      </c>
      <c r="ACS70" s="248">
        <f>IF(ACS$6=$AAP$5,成绩录入!DE73,0)</f>
        <v>0</v>
      </c>
      <c r="ACT70" s="248">
        <f>IF(ACT$6=$AAP$5,成绩录入!DF73,0)</f>
        <v>0</v>
      </c>
      <c r="ACU70" s="248">
        <f>IF(ACU$6=$AAP$5,成绩录入!DG73,0)</f>
        <v>0</v>
      </c>
      <c r="ACV70" s="248">
        <f>IF(ACV$6=$AAP$5,成绩录入!DH73,0)</f>
        <v>0</v>
      </c>
      <c r="ACW70" s="248">
        <f>IF(ACW$6=$AAP$5,成绩录入!DI73,0)</f>
        <v>0</v>
      </c>
      <c r="ACX70" s="248">
        <f>IF(ACX$6=$AAP$5,成绩录入!DJ73,0)</f>
        <v>0</v>
      </c>
      <c r="ACY70" s="248">
        <f>IF(ACY$6=$AAP$5,成绩录入!DK73,0)</f>
        <v>0</v>
      </c>
      <c r="ACZ70" s="248">
        <f>IF(ACZ$6=$AAP$5,成绩录入!DL73,0)</f>
        <v>0</v>
      </c>
      <c r="ADA70" s="248">
        <f>IF(ADA$6=$AAP$5,成绩录入!DM73,0)</f>
        <v>0</v>
      </c>
      <c r="ADB70" s="248">
        <f>IF(ADB$6=$AAP$5,成绩录入!DN73,0)</f>
        <v>0</v>
      </c>
      <c r="ADC70" s="248">
        <f>IF(ADC$6=$AAP$5,成绩录入!DO73,0)</f>
        <v>0</v>
      </c>
      <c r="ADD70" s="248">
        <f>IF(ADD$6=$AAP$5,成绩录入!DP73,0)</f>
        <v>0</v>
      </c>
      <c r="ADE70" s="248">
        <f>IF(ADE$6=$AAP$5,成绩录入!DQ73,0)</f>
        <v>0</v>
      </c>
      <c r="ADF70" s="248">
        <f>IF(ADF$6=$AAP$5,成绩录入!DR73,0)</f>
        <v>0</v>
      </c>
      <c r="ADG70" s="248">
        <f>IF(ADG$6=$AAP$5,成绩录入!DS73,0)</f>
        <v>0</v>
      </c>
      <c r="ADH70" s="248">
        <f>IF(ADH$6=$AAP$5,成绩录入!DT73,0)</f>
        <v>0</v>
      </c>
      <c r="ADI70" s="248">
        <f>IF(ADI$6=$AAP$5,成绩录入!DU73,0)</f>
        <v>0</v>
      </c>
      <c r="ADJ70" s="248">
        <f>IF(ADJ$6=$AAP$5,成绩录入!DV73,0)</f>
        <v>0</v>
      </c>
      <c r="ADK70" s="248">
        <f>IF(ADK$6=$AAP$5,成绩录入!DW73,0)</f>
        <v>0</v>
      </c>
      <c r="ADL70" s="248">
        <f>IF(ADL$6=$AAP$5,成绩录入!DX73,0)</f>
        <v>0</v>
      </c>
      <c r="ADM70" s="248">
        <f>IF(ADM$6=$AAP$5,成绩录入!DY73,0)</f>
        <v>0</v>
      </c>
      <c r="ADN70" s="248">
        <f>IF(ADN$6=$AAP$5,成绩录入!DZ73,0)</f>
        <v>0</v>
      </c>
      <c r="ADO70" s="248">
        <f>IF(ADO$6=$AAP$5,成绩录入!EA73,0)</f>
        <v>0</v>
      </c>
      <c r="ADP70" s="248">
        <f>IF(ADP$6=$AAP$5,成绩录入!EB73,0)</f>
        <v>0</v>
      </c>
      <c r="ADQ70" s="248">
        <f>IF(ADQ$6=$AAP$5,成绩录入!EC73,0)</f>
        <v>0</v>
      </c>
      <c r="ADR70" s="248">
        <f>IF(ADR$6=$AAP$5,成绩录入!ED73,0)</f>
        <v>0</v>
      </c>
      <c r="ADS70" s="248">
        <f>IF(ADS$6=$AAP$5,成绩录入!EE73,0)</f>
        <v>0</v>
      </c>
      <c r="ADT70" s="248">
        <f>IF(ADT$6=$AAP$5,成绩录入!EF73,0)</f>
        <v>0</v>
      </c>
      <c r="ADU70" s="248">
        <f>IF(ADU$6=$AAP$5,成绩录入!EG73,0)</f>
        <v>0</v>
      </c>
      <c r="ADV70" s="248">
        <f>IF(ADV$6=$AAP$5,成绩录入!EH73,0)</f>
        <v>0</v>
      </c>
      <c r="ADW70" s="248">
        <f>IF(ADW$6=$AAP$5,成绩录入!EI73,0)</f>
        <v>0</v>
      </c>
      <c r="ADX70" s="248">
        <f>IF(ADX$6=$AAP$5,成绩录入!EJ73,0)</f>
        <v>0</v>
      </c>
      <c r="ADY70" s="248">
        <f>IF(ADY$6=$AAP$5,成绩录入!EK73,0)</f>
        <v>0</v>
      </c>
      <c r="ADZ70" s="248">
        <f>IF(ADZ$6=$AAP$5,成绩录入!EL73,0)</f>
        <v>0</v>
      </c>
      <c r="AEA70" s="248">
        <f>IF(AEA$6=$AAP$5,成绩录入!EM73,0)</f>
        <v>0</v>
      </c>
      <c r="AEB70" s="248">
        <f>IF(AEB$6=$AAP$5,成绩录入!EN73,0)</f>
        <v>0</v>
      </c>
      <c r="AEC70" s="248">
        <f>IF(AEC$6=$AAP$5,成绩录入!EO73,0)</f>
        <v>0</v>
      </c>
      <c r="AED70" s="248">
        <f>IF(AED$6=$AAP$5,成绩录入!EP73,0)</f>
        <v>0</v>
      </c>
      <c r="AEE70" s="248">
        <f>IF(AEE$6=$AAP$5,成绩录入!EQ73,0)</f>
        <v>0</v>
      </c>
      <c r="AEF70" s="248">
        <f>IF(AEF$6=$AAP$5,成绩录入!ER73,0)</f>
        <v>0</v>
      </c>
      <c r="AEG70" s="248">
        <f>IF(AEG$6=$AAP$5,成绩录入!ES73,0)</f>
        <v>0</v>
      </c>
      <c r="AEH70" s="248">
        <f>IF(AEH$6=$AAP$5,成绩录入!ET73,0)</f>
        <v>0</v>
      </c>
      <c r="AEI70" s="248">
        <f>IF(AEI$6=$AAP$5,成绩录入!EU73,0)</f>
        <v>0</v>
      </c>
      <c r="AEJ70" s="248">
        <f>IF(AEJ$6=$AAP$5,成绩录入!EV73,0)</f>
        <v>0</v>
      </c>
      <c r="AEK70" s="248">
        <f>IF(AEK$6=$AAP$5,成绩录入!EW73,0)</f>
        <v>0</v>
      </c>
      <c r="AEL70" s="248">
        <f>IF(AEL$6=$AAP$5,成绩录入!EX73,0)</f>
        <v>0</v>
      </c>
      <c r="AEM70" s="218">
        <f t="shared" si="34"/>
        <v>0</v>
      </c>
      <c r="AEN70" s="166"/>
      <c r="AEO70" s="166"/>
      <c r="AEP70" s="247">
        <f>IF(AEP$6=$AEO$5,成绩录入!BC73,0)</f>
        <v>0</v>
      </c>
      <c r="AEQ70" s="248">
        <f>IF(AEQ$6=$AEO$5,成绩录入!BD73,0)</f>
        <v>0</v>
      </c>
      <c r="AER70" s="248">
        <f>IF(AER$6=$AEO$5,成绩录入!BE73,0)</f>
        <v>0</v>
      </c>
      <c r="AES70" s="248">
        <f>IF(AES$6=$AEO$5,成绩录入!BF73,0)</f>
        <v>0</v>
      </c>
      <c r="AET70" s="248">
        <f>IF(AET$6=$AEO$5,成绩录入!BG73,0)</f>
        <v>0</v>
      </c>
      <c r="AEU70" s="248">
        <f>IF(AEU$6=$AEO$5,成绩录入!BH73,0)</f>
        <v>0</v>
      </c>
      <c r="AEV70" s="248">
        <f>IF(AEV$6=$AEO$5,成绩录入!BI73,0)</f>
        <v>0</v>
      </c>
      <c r="AEW70" s="248">
        <f>IF(AEW$6=$AEO$5,成绩录入!BJ73,0)</f>
        <v>0</v>
      </c>
      <c r="AEX70" s="248">
        <f>IF(AEX$6=$AEO$5,成绩录入!BK73,0)</f>
        <v>0</v>
      </c>
      <c r="AEY70" s="248">
        <f>IF(AEY$6=$AEO$5,成绩录入!BL73,0)</f>
        <v>0</v>
      </c>
      <c r="AEZ70" s="248">
        <f>IF(AEZ$6=$AEO$5,成绩录入!BM73,0)</f>
        <v>0</v>
      </c>
      <c r="AFA70" s="248">
        <f>IF(AFA$6=$AEO$5,成绩录入!BN73,0)</f>
        <v>0</v>
      </c>
      <c r="AFB70" s="248">
        <f>IF(AFB$6=$AEO$5,成绩录入!BO73,0)</f>
        <v>0</v>
      </c>
      <c r="AFC70" s="248">
        <f>IF(AFC$6=$AEO$5,成绩录入!BP73,0)</f>
        <v>0</v>
      </c>
      <c r="AFD70" s="248">
        <f>IF(AFD$6=$AEO$5,成绩录入!BQ73,0)</f>
        <v>0</v>
      </c>
      <c r="AFE70" s="248">
        <f>IF(AFE$6=$AEO$5,成绩录入!BR73,0)</f>
        <v>0</v>
      </c>
      <c r="AFF70" s="248">
        <f>IF(AFF$6=$AEO$5,成绩录入!BS73,0)</f>
        <v>0</v>
      </c>
      <c r="AFG70" s="248">
        <f>IF(AFG$6=$AEO$5,成绩录入!BT73,0)</f>
        <v>0</v>
      </c>
      <c r="AFH70" s="248">
        <f>IF(AFH$6=$AEO$5,成绩录入!BU73,0)</f>
        <v>0</v>
      </c>
      <c r="AFI70" s="248">
        <f>IF(AFI$6=$AEO$5,成绩录入!BV73,0)</f>
        <v>0</v>
      </c>
      <c r="AFJ70" s="248">
        <f>IF(AFJ$6=$AEO$5,成绩录入!BW73,0)</f>
        <v>0</v>
      </c>
      <c r="AFK70" s="248">
        <f>IF(AFK$6=$AEO$5,成绩录入!BX73,0)</f>
        <v>0</v>
      </c>
      <c r="AFL70" s="248">
        <f>IF(AFL$6=$AEO$5,成绩录入!BY73,0)</f>
        <v>0</v>
      </c>
      <c r="AFM70" s="248">
        <f>IF(AFM$6=$AEO$5,成绩录入!BZ73,0)</f>
        <v>0</v>
      </c>
      <c r="AFN70" s="248">
        <f>IF(AFN$6=$AEO$5,成绩录入!CA73,0)</f>
        <v>0</v>
      </c>
      <c r="AFO70" s="248">
        <f>IF(AFO$6=$AEO$5,成绩录入!CB73,0)</f>
        <v>0</v>
      </c>
      <c r="AFP70" s="248">
        <f>IF(AFP$6=$AEO$5,成绩录入!CC73,0)</f>
        <v>0</v>
      </c>
      <c r="AFQ70" s="248">
        <f>IF(AFQ$6=$AEO$5,成绩录入!CD73,0)</f>
        <v>0</v>
      </c>
      <c r="AFR70" s="248">
        <f>IF(AFR$6=$AEO$5,成绩录入!CE73,0)</f>
        <v>0</v>
      </c>
      <c r="AFS70" s="248">
        <f>IF(AFS$6=$AEO$5,成绩录入!CF73,0)</f>
        <v>0</v>
      </c>
      <c r="AFT70" s="248">
        <f>IF(AFT$6=$AEO$5,成绩录入!CG73,0)</f>
        <v>0</v>
      </c>
      <c r="AFU70" s="248">
        <f>IF(AFU$6=$AEO$5,成绩录入!CH73,0)</f>
        <v>0</v>
      </c>
      <c r="AFV70" s="248">
        <f>IF(AFV$6=$AEO$5,成绩录入!CI73,0)</f>
        <v>0</v>
      </c>
      <c r="AFW70" s="248">
        <f>IF(AFW$6=$AEO$5,成绩录入!CJ73,0)</f>
        <v>0</v>
      </c>
      <c r="AFX70" s="248">
        <f>IF(AFX$6=$AEO$5,成绩录入!CK73,0)</f>
        <v>0</v>
      </c>
      <c r="AFY70" s="248">
        <f>IF(AFY$6=$AEO$5,成绩录入!CL73,0)</f>
        <v>0</v>
      </c>
      <c r="AFZ70" s="248">
        <f>IF(AFZ$6=$AEO$5,成绩录入!CM73,0)</f>
        <v>0</v>
      </c>
      <c r="AGA70" s="248">
        <f>IF(AGA$6=$AEO$5,成绩录入!CN73,0)</f>
        <v>0</v>
      </c>
      <c r="AGB70" s="248">
        <f>IF(AGB$6=$AEO$5,成绩录入!CO73,0)</f>
        <v>0</v>
      </c>
      <c r="AGC70" s="248">
        <f>IF(AGC$6=$AEO$5,成绩录入!CP73,0)</f>
        <v>0</v>
      </c>
      <c r="AGD70" s="248">
        <f>IF(AGD$6=$AEO$5,成绩录入!CQ73,0)</f>
        <v>0</v>
      </c>
      <c r="AGE70" s="248">
        <f>IF(AGE$6=$AEO$5,成绩录入!CR73,0)</f>
        <v>0</v>
      </c>
      <c r="AGF70" s="248">
        <f>IF(AGF$6=$AEO$5,成绩录入!CS73,0)</f>
        <v>0</v>
      </c>
      <c r="AGG70" s="248">
        <f>IF(AGG$6=$AEO$5,成绩录入!CT73,0)</f>
        <v>0</v>
      </c>
      <c r="AGH70" s="248">
        <f>IF(AGH$6=$AEO$5,成绩录入!CU73,0)</f>
        <v>0</v>
      </c>
      <c r="AGI70" s="248">
        <f>IF(AGI$6=$AEO$5,成绩录入!CV73,0)</f>
        <v>0</v>
      </c>
      <c r="AGJ70" s="248">
        <f>IF(AGJ$6=$AEO$5,成绩录入!CW73,0)</f>
        <v>0</v>
      </c>
      <c r="AGK70" s="248">
        <f>IF(AGK$6=$AEO$5,成绩录入!CX73,0)</f>
        <v>0</v>
      </c>
      <c r="AGL70" s="248">
        <f>IF(AGL$6=$AEO$5,成绩录入!CY73,0)</f>
        <v>0</v>
      </c>
      <c r="AGM70" s="248">
        <f>IF(AGM$6=$AEO$5,成绩录入!CZ73,0)</f>
        <v>0</v>
      </c>
      <c r="AGN70" s="248">
        <f>IF(AGN$6=$AEO$5,成绩录入!DA73,0)</f>
        <v>0</v>
      </c>
      <c r="AGO70" s="248">
        <f>IF(AGO$6=$AEO$5,成绩录入!DB73,0)</f>
        <v>0</v>
      </c>
      <c r="AGP70" s="248">
        <f>IF(AGP$6=$AEO$5,成绩录入!DC73,0)</f>
        <v>0</v>
      </c>
      <c r="AGQ70" s="248">
        <f>IF(AGQ$6=$AEO$5,成绩录入!DD73,0)</f>
        <v>0</v>
      </c>
      <c r="AGR70" s="248">
        <f>IF(AGR$6=$AEO$5,成绩录入!DE73,0)</f>
        <v>0</v>
      </c>
      <c r="AGS70" s="248">
        <f>IF(AGS$6=$AEO$5,成绩录入!DF73,0)</f>
        <v>0</v>
      </c>
      <c r="AGT70" s="248">
        <f>IF(AGT$6=$AEO$5,成绩录入!DG73,0)</f>
        <v>0</v>
      </c>
      <c r="AGU70" s="248">
        <f>IF(AGU$6=$AEO$5,成绩录入!DH73,0)</f>
        <v>0</v>
      </c>
      <c r="AGV70" s="248">
        <f>IF(AGV$6=$AEO$5,成绩录入!DI73,0)</f>
        <v>0</v>
      </c>
      <c r="AGW70" s="248">
        <f>IF(AGW$6=$AEO$5,成绩录入!DJ73,0)</f>
        <v>0</v>
      </c>
      <c r="AGX70" s="248">
        <f>IF(AGX$6=$AEO$5,成绩录入!DK73,0)</f>
        <v>0</v>
      </c>
      <c r="AGY70" s="248">
        <f>IF(AGY$6=$AEO$5,成绩录入!DL73,0)</f>
        <v>0</v>
      </c>
      <c r="AGZ70" s="248">
        <f>IF(AGZ$6=$AEO$5,成绩录入!DM73,0)</f>
        <v>0</v>
      </c>
      <c r="AHA70" s="248">
        <f>IF(AHA$6=$AEO$5,成绩录入!DN73,0)</f>
        <v>0</v>
      </c>
      <c r="AHB70" s="248">
        <f>IF(AHB$6=$AEO$5,成绩录入!DO73,0)</f>
        <v>0</v>
      </c>
      <c r="AHC70" s="248">
        <f>IF(AHC$6=$AEO$5,成绩录入!DP73,0)</f>
        <v>0</v>
      </c>
      <c r="AHD70" s="248">
        <f>IF(AHD$6=$AEO$5,成绩录入!DQ73,0)</f>
        <v>0</v>
      </c>
      <c r="AHE70" s="248">
        <f>IF(AHE$6=$AEO$5,成绩录入!DR73,0)</f>
        <v>0</v>
      </c>
      <c r="AHF70" s="248">
        <f>IF(AHF$6=$AEO$5,成绩录入!DS73,0)</f>
        <v>0</v>
      </c>
      <c r="AHG70" s="248">
        <f>IF(AHG$6=$AEO$5,成绩录入!DT73,0)</f>
        <v>0</v>
      </c>
      <c r="AHH70" s="248">
        <f>IF(AHH$6=$AEO$5,成绩录入!DU73,0)</f>
        <v>0</v>
      </c>
      <c r="AHI70" s="248">
        <f>IF(AHI$6=$AEO$5,成绩录入!DV73,0)</f>
        <v>0</v>
      </c>
      <c r="AHJ70" s="248">
        <f>IF(AHJ$6=$AEO$5,成绩录入!DW73,0)</f>
        <v>0</v>
      </c>
      <c r="AHK70" s="248">
        <f>IF(AHK$6=$AEO$5,成绩录入!DX73,0)</f>
        <v>0</v>
      </c>
      <c r="AHL70" s="248">
        <f>IF(AHL$6=$AEO$5,成绩录入!DY73,0)</f>
        <v>0</v>
      </c>
      <c r="AHM70" s="248">
        <f>IF(AHM$6=$AEO$5,成绩录入!DZ73,0)</f>
        <v>0</v>
      </c>
      <c r="AHN70" s="248">
        <f>IF(AHN$6=$AEO$5,成绩录入!EA73,0)</f>
        <v>0</v>
      </c>
      <c r="AHO70" s="248">
        <f>IF(AHO$6=$AEO$5,成绩录入!EB73,0)</f>
        <v>0</v>
      </c>
      <c r="AHP70" s="248">
        <f>IF(AHP$6=$AEO$5,成绩录入!EC73,0)</f>
        <v>0</v>
      </c>
      <c r="AHQ70" s="248">
        <f>IF(AHQ$6=$AEO$5,成绩录入!ED73,0)</f>
        <v>0</v>
      </c>
      <c r="AHR70" s="248">
        <f>IF(AHR$6=$AEO$5,成绩录入!EE73,0)</f>
        <v>0</v>
      </c>
      <c r="AHS70" s="248">
        <f>IF(AHS$6=$AEO$5,成绩录入!EF73,0)</f>
        <v>0</v>
      </c>
      <c r="AHT70" s="248">
        <f>IF(AHT$6=$AEO$5,成绩录入!EG73,0)</f>
        <v>0</v>
      </c>
      <c r="AHU70" s="248">
        <f>IF(AHU$6=$AEO$5,成绩录入!EH73,0)</f>
        <v>0</v>
      </c>
      <c r="AHV70" s="248">
        <f>IF(AHV$6=$AEO$5,成绩录入!EI73,0)</f>
        <v>0</v>
      </c>
      <c r="AHW70" s="248">
        <f>IF(AHW$6=$AEO$5,成绩录入!EJ73,0)</f>
        <v>0</v>
      </c>
      <c r="AHX70" s="248">
        <f>IF(AHX$6=$AEO$5,成绩录入!EK73,0)</f>
        <v>0</v>
      </c>
      <c r="AHY70" s="248">
        <f>IF(AHY$6=$AEO$5,成绩录入!EL73,0)</f>
        <v>0</v>
      </c>
      <c r="AHZ70" s="248">
        <f>IF(AHZ$6=$AEO$5,成绩录入!EM73,0)</f>
        <v>0</v>
      </c>
      <c r="AIA70" s="248">
        <f>IF(AIA$6=$AEO$5,成绩录入!EN73,0)</f>
        <v>0</v>
      </c>
      <c r="AIB70" s="248">
        <f>IF(AIB$6=$AEO$5,成绩录入!EO73,0)</f>
        <v>0</v>
      </c>
      <c r="AIC70" s="248">
        <f>IF(AIC$6=$AEO$5,成绩录入!EP73,0)</f>
        <v>0</v>
      </c>
      <c r="AID70" s="248">
        <f>IF(AID$6=$AEO$5,成绩录入!EQ73,0)</f>
        <v>0</v>
      </c>
      <c r="AIE70" s="248">
        <f>IF(AIE$6=$AEO$5,成绩录入!ER73,0)</f>
        <v>0</v>
      </c>
      <c r="AIF70" s="248">
        <f>IF(AIF$6=$AEO$5,成绩录入!ES73,0)</f>
        <v>0</v>
      </c>
      <c r="AIG70" s="248">
        <f>IF(AIG$6=$AEO$5,成绩录入!ET73,0)</f>
        <v>0</v>
      </c>
      <c r="AIH70" s="248">
        <f>IF(AIH$6=$AEO$5,成绩录入!EU73,0)</f>
        <v>0</v>
      </c>
      <c r="AII70" s="248">
        <f>IF(AII$6=$AEO$5,成绩录入!EV73,0)</f>
        <v>0</v>
      </c>
      <c r="AIJ70" s="248">
        <f>IF(AIJ$6=$AEO$5,成绩录入!EW73,0)</f>
        <v>0</v>
      </c>
      <c r="AIK70" s="248">
        <f>IF(AIK$6=$AEO$5,成绩录入!EX73,0)</f>
        <v>0</v>
      </c>
      <c r="AIL70" s="218">
        <f t="shared" si="35"/>
        <v>0</v>
      </c>
      <c r="AIN70" s="214" t="str">
        <f>初始录入!A75</f>
        <v/>
      </c>
      <c r="AIO70" s="215">
        <f>初始录入!B75</f>
        <v>0</v>
      </c>
      <c r="AIP70" s="216">
        <f>初始录入!C75</f>
        <v>0</v>
      </c>
      <c r="AIQ70" s="314">
        <f>IF(平时!D68&lt;&gt;"",平时!D68,0)</f>
        <v>0</v>
      </c>
      <c r="AIR70" s="324" t="str">
        <f t="shared" si="89"/>
        <v/>
      </c>
      <c r="AIS70" s="314">
        <f>IF(过程!D68&lt;&gt;"",过程!D68,0)</f>
        <v>0</v>
      </c>
      <c r="AIT70" s="324" t="str">
        <f t="shared" si="90"/>
        <v/>
      </c>
      <c r="AIU70" s="216">
        <f>IF(期末!D68&lt;&gt;"",期末!D68,0)</f>
        <v>0</v>
      </c>
      <c r="AIV70" s="324" t="str">
        <f t="shared" si="91"/>
        <v/>
      </c>
      <c r="AIW70" s="325">
        <f t="shared" si="92"/>
        <v>0</v>
      </c>
      <c r="AIX70" s="314">
        <f>IF(平时!E68&lt;&gt;"",平时!E68,0)</f>
        <v>0</v>
      </c>
      <c r="AIY70" s="324" t="str">
        <f t="shared" si="93"/>
        <v/>
      </c>
      <c r="AIZ70" s="314">
        <f>IF(过程!E68&lt;&gt;"",过程!E68,0)</f>
        <v>0</v>
      </c>
      <c r="AJA70" s="324" t="str">
        <f t="shared" si="94"/>
        <v/>
      </c>
      <c r="AJB70" s="216">
        <f>IF(期末!E68&lt;&gt;"",期末!E68,0)</f>
        <v>0</v>
      </c>
      <c r="AJC70" s="324" t="str">
        <f t="shared" si="95"/>
        <v/>
      </c>
      <c r="AJD70" s="325">
        <f t="shared" si="96"/>
        <v>0</v>
      </c>
      <c r="AJE70" s="314">
        <f>IF(平时!F68&lt;&gt;"",平时!F68,0)</f>
        <v>0</v>
      </c>
      <c r="AJF70" s="324" t="str">
        <f t="shared" si="97"/>
        <v/>
      </c>
      <c r="AJG70" s="314">
        <f>IF(过程!F68&lt;&gt;"",过程!F68,0)</f>
        <v>0</v>
      </c>
      <c r="AJH70" s="324" t="str">
        <f t="shared" si="98"/>
        <v/>
      </c>
      <c r="AJI70" s="216">
        <f>IF(期末!F68&lt;&gt;"",期末!F68,0)</f>
        <v>0</v>
      </c>
      <c r="AJJ70" s="324" t="str">
        <f t="shared" si="99"/>
        <v/>
      </c>
      <c r="AJK70" s="325">
        <f t="shared" si="100"/>
        <v>0</v>
      </c>
      <c r="AJL70" s="314">
        <f>IF(平时!G68&lt;&gt;"",平时!G68,0)</f>
        <v>0</v>
      </c>
      <c r="AJM70" s="324" t="str">
        <f t="shared" si="101"/>
        <v/>
      </c>
      <c r="AJN70" s="314">
        <f>IF(过程!G68&lt;&gt;"",过程!G68,0)</f>
        <v>0</v>
      </c>
      <c r="AJO70" s="324" t="str">
        <f t="shared" si="102"/>
        <v/>
      </c>
      <c r="AJP70" s="216">
        <f>IF(期末!G68&lt;&gt;"",期末!G68,0)</f>
        <v>0</v>
      </c>
      <c r="AJQ70" s="324" t="str">
        <f t="shared" si="103"/>
        <v/>
      </c>
      <c r="AJR70" s="325">
        <f t="shared" si="104"/>
        <v>0</v>
      </c>
      <c r="AJS70" s="314">
        <f>IF(平时!H68&lt;&gt;"",平时!H68,0)</f>
        <v>0</v>
      </c>
      <c r="AJT70" s="324" t="str">
        <f t="shared" si="105"/>
        <v/>
      </c>
      <c r="AJU70" s="314">
        <f>IF(过程!H68&lt;&gt;"",过程!H68,0)</f>
        <v>0</v>
      </c>
      <c r="AJV70" s="324" t="str">
        <f t="shared" si="106"/>
        <v/>
      </c>
      <c r="AJW70" s="216">
        <f>IF(期末!H68&lt;&gt;"",期末!H68,0)</f>
        <v>0</v>
      </c>
      <c r="AJX70" s="324" t="str">
        <f t="shared" si="107"/>
        <v/>
      </c>
      <c r="AJY70" s="326">
        <f t="shared" si="108"/>
        <v>0</v>
      </c>
      <c r="AKA70" s="216" t="str">
        <f>初始录入!A75</f>
        <v/>
      </c>
      <c r="AKB70" s="216">
        <f>初始录入!B75</f>
        <v>0</v>
      </c>
      <c r="AKC70" s="216">
        <f>初始录入!C75</f>
        <v>0</v>
      </c>
      <c r="AKD70" s="327" t="str">
        <f>IF(初始录入!$E75=初始录入!$K$2,达成度!$D83,"")</f>
        <v/>
      </c>
      <c r="AKE70" s="327" t="str">
        <f>IF(初始录入!$E75=初始录入!$K$3,达成度!D83,"")</f>
        <v/>
      </c>
      <c r="AKF70" s="216" t="str">
        <f>IF(初始录入!$E75=初始录入!$K$4,达成度!D83,"")</f>
        <v/>
      </c>
      <c r="AKG70" s="216" t="str">
        <f>IF(初始录入!$E75=初始录入!$K$5,达成度!D83,"")</f>
        <v/>
      </c>
      <c r="AKH70" s="327" t="str">
        <f>IF(初始录入!$E75=初始录入!$K$2,达成度!E83,"")</f>
        <v/>
      </c>
      <c r="AKI70" s="327" t="str">
        <f>IF(初始录入!$E75=初始录入!$K$3,达成度!E83,"")</f>
        <v/>
      </c>
      <c r="AKJ70" s="216" t="str">
        <f>IF(初始录入!$E75=初始录入!$K$4,达成度!E83,"")</f>
        <v/>
      </c>
      <c r="AKK70" s="216" t="str">
        <f>IF(初始录入!$E75=初始录入!$K$5,达成度!E83,"")</f>
        <v/>
      </c>
      <c r="AKL70" s="327" t="str">
        <f>IF(初始录入!$E75=初始录入!$K$2,达成度!F83,"")</f>
        <v/>
      </c>
      <c r="AKM70" s="327" t="str">
        <f>IF(初始录入!$E75=初始录入!$K$3,达成度!F83,"")</f>
        <v/>
      </c>
      <c r="AKN70" s="216" t="str">
        <f>IF(初始录入!$E75=初始录入!$K$4,达成度!F83,"")</f>
        <v/>
      </c>
      <c r="AKO70" s="216" t="str">
        <f>IF(初始录入!$E75=初始录入!$K$5,达成度!F83,"")</f>
        <v/>
      </c>
      <c r="AKP70" s="327" t="str">
        <f>IF(初始录入!$E75=初始录入!$K$2,达成度!H83,"")</f>
        <v/>
      </c>
      <c r="AKQ70" s="327" t="str">
        <f>IF(初始录入!$E75=初始录入!$K$3,达成度!H83,"")</f>
        <v/>
      </c>
      <c r="AKR70" s="216" t="str">
        <f>IF(初始录入!$E75=初始录入!$K$4,达成度!H83,"")</f>
        <v/>
      </c>
      <c r="AKS70" s="216" t="str">
        <f>IF(初始录入!$E75=初始录入!$K$5,达成度!H83,"")</f>
        <v/>
      </c>
      <c r="AKT70" s="327" t="str">
        <f>IF(初始录入!$E75=初始录入!$K$2,达成度!I83,"")</f>
        <v/>
      </c>
      <c r="AKU70" s="327" t="str">
        <f>IF(初始录入!$E75=初始录入!$K$3,达成度!I83,"")</f>
        <v/>
      </c>
      <c r="AKV70" s="216" t="str">
        <f>IF(初始录入!$E75=初始录入!$K$4,达成度!I83,"")</f>
        <v/>
      </c>
      <c r="AKW70" s="216" t="str">
        <f>IF(初始录入!$E75=初始录入!$K$5,达成度!I83,"")</f>
        <v/>
      </c>
      <c r="AKX70" s="327" t="str">
        <f>IF(初始录入!$E75=初始录入!$K$2,达成度!J83,"")</f>
        <v/>
      </c>
      <c r="AKY70" s="327" t="str">
        <f>IF(初始录入!$E75=初始录入!$K$3,达成度!J83,"")</f>
        <v/>
      </c>
      <c r="AKZ70" s="216" t="str">
        <f>IF(初始录入!$E75=初始录入!$K$4,达成度!J83,"")</f>
        <v/>
      </c>
      <c r="ALA70" s="216" t="str">
        <f>IF(初始录入!$E75=初始录入!$K$5,达成度!J83,"")</f>
        <v/>
      </c>
      <c r="ALB70" s="327" t="str">
        <f>IF(初始录入!$E75=初始录入!$K$2,达成度!L83,"")</f>
        <v/>
      </c>
      <c r="ALC70" s="327" t="str">
        <f>IF(初始录入!$E75=初始录入!$K$3,达成度!L83,"")</f>
        <v/>
      </c>
      <c r="ALD70" s="216" t="str">
        <f>IF(初始录入!$E75=初始录入!$K$4,达成度!L83,"")</f>
        <v/>
      </c>
      <c r="ALE70" s="216" t="str">
        <f>IF(初始录入!$E75=初始录入!$K$5,达成度!L83,"")</f>
        <v/>
      </c>
      <c r="ALF70" s="327" t="str">
        <f>IF(初始录入!$E75=初始录入!$K$2,达成度!M83,"")</f>
        <v/>
      </c>
      <c r="ALG70" s="327" t="str">
        <f>IF(初始录入!$E75=初始录入!$K$3,达成度!M83,"")</f>
        <v/>
      </c>
      <c r="ALH70" s="216" t="str">
        <f>IF(初始录入!$E75=初始录入!$K$4,达成度!M83,"")</f>
        <v/>
      </c>
      <c r="ALI70" s="216" t="str">
        <f>IF(初始录入!$E75=初始录入!$K$5,达成度!M83,"")</f>
        <v/>
      </c>
      <c r="ALJ70" s="327" t="str">
        <f>IF(初始录入!$E75=初始录入!$K$2,达成度!N83,"")</f>
        <v/>
      </c>
      <c r="ALK70" s="327" t="str">
        <f>IF(初始录入!$E75=初始录入!$K$3,达成度!N83,"")</f>
        <v/>
      </c>
      <c r="ALL70" s="216" t="str">
        <f>IF(初始录入!$E75=初始录入!$K$4,达成度!N83,"")</f>
        <v/>
      </c>
      <c r="ALM70" s="216" t="str">
        <f>IF(初始录入!$E75=初始录入!$K$5,达成度!N83,"")</f>
        <v/>
      </c>
      <c r="ALN70" s="327" t="str">
        <f>IF(初始录入!$E75=初始录入!$K$2,达成度!P83,"")</f>
        <v/>
      </c>
      <c r="ALO70" s="327" t="str">
        <f>IF(初始录入!$E75=初始录入!$K$3,达成度!P83,"")</f>
        <v/>
      </c>
      <c r="ALP70" s="216" t="str">
        <f>IF(初始录入!$E75=初始录入!$K$4,达成度!P83,"")</f>
        <v/>
      </c>
      <c r="ALQ70" s="216" t="str">
        <f>IF(初始录入!$E75=初始录入!$K$5,达成度!P83,"")</f>
        <v/>
      </c>
      <c r="ALR70" s="327" t="str">
        <f>IF(初始录入!$E75=初始录入!$K$2,达成度!Q83,"")</f>
        <v/>
      </c>
      <c r="ALS70" s="327" t="str">
        <f>IF(初始录入!$E75=初始录入!$K$3,达成度!Q83,"")</f>
        <v/>
      </c>
      <c r="ALT70" s="216" t="str">
        <f>IF(初始录入!$E75=初始录入!$K$4,达成度!Q83,"")</f>
        <v/>
      </c>
      <c r="ALU70" s="216" t="str">
        <f>IF(初始录入!$E75=初始录入!$K$5,达成度!Q83,"")</f>
        <v/>
      </c>
      <c r="ALV70" s="327" t="str">
        <f>IF(初始录入!$E75=初始录入!$K$2,达成度!R83,"")</f>
        <v/>
      </c>
      <c r="ALW70" s="327" t="str">
        <f>IF(初始录入!$E75=初始录入!$K$3,达成度!R83,"")</f>
        <v/>
      </c>
      <c r="ALX70" s="216" t="str">
        <f>IF(初始录入!$E75=初始录入!$K$4,达成度!R83,"")</f>
        <v/>
      </c>
      <c r="ALY70" s="216"/>
      <c r="ALZ70" s="327" t="str">
        <f>IF(初始录入!$E75=初始录入!$K$2,达成度!T83,"")</f>
        <v/>
      </c>
      <c r="AMA70" s="327" t="str">
        <f>IF(初始录入!$E75=初始录入!$K$3,达成度!T83,"")</f>
        <v/>
      </c>
      <c r="AMB70" s="216" t="str">
        <f>IF(初始录入!$E75=初始录入!$K$4,达成度!T83,"")</f>
        <v/>
      </c>
      <c r="AMC70" s="216" t="str">
        <f>IF(初始录入!$E75=初始录入!$K$5,达成度!T83,"")</f>
        <v/>
      </c>
      <c r="AMD70" s="327" t="str">
        <f>IF(初始录入!$E75=初始录入!$K$2,达成度!U83,"")</f>
        <v/>
      </c>
      <c r="AME70" s="327" t="str">
        <f>IF(初始录入!$E75=初始录入!$K$3,达成度!U83,"")</f>
        <v/>
      </c>
      <c r="AMF70" s="216" t="str">
        <f>IF(初始录入!$E75=初始录入!$K$4,达成度!U83,"")</f>
        <v/>
      </c>
      <c r="AMG70" s="216" t="str">
        <f>IF(初始录入!$E75=初始录入!$K$5,达成度!U83,"")</f>
        <v/>
      </c>
      <c r="AMH70" s="327" t="str">
        <f>IF(初始录入!$E75=初始录入!$K$2,达成度!V83,"")</f>
        <v/>
      </c>
      <c r="AMI70" s="327" t="str">
        <f>IF(初始录入!$E75=初始录入!$K$3,达成度!V83,"")</f>
        <v/>
      </c>
      <c r="AMJ70" s="216" t="str">
        <f>IF(初始录入!$E75=初始录入!$K$4,达成度!W83,"")</f>
        <v/>
      </c>
      <c r="AMK70" s="216" t="str">
        <f>IF(初始录入!$E75=初始录入!$K$5,达成度!W83,"")</f>
        <v/>
      </c>
      <c r="AMM70" s="215">
        <f t="shared" si="114"/>
        <v>63</v>
      </c>
      <c r="AMN70" s="222" t="str">
        <f t="shared" si="109"/>
        <v/>
      </c>
      <c r="AMO70" s="325" t="str">
        <f>IF($AMM70&lt;=$H$7,INDEX(达成度!$G$21:$G$170,$AMM70,1),"")</f>
        <v/>
      </c>
      <c r="AMP70" s="325" t="str">
        <f>IF($AMM70&lt;=$H$7,INDEX(达成度!$K$21:$K$170,$AMM70,1),"")</f>
        <v/>
      </c>
      <c r="AMQ70" s="325" t="str">
        <f>IF($AMM70&lt;=$H$7,INDEX(达成度!$O$21:$O$170,$AMM70,1),"")</f>
        <v/>
      </c>
      <c r="AMR70" s="325" t="str">
        <f>IF($AMM70&lt;=$H$7,INDEX(达成度!$S$21:$S$170,$AMM70,1),"")</f>
        <v/>
      </c>
      <c r="AMS70" s="326" t="str">
        <f>IF($AMM70&lt;=$H$7,INDEX(达成度!$W$21:$W$170,$AMM70,1),"")</f>
        <v/>
      </c>
      <c r="AMT70" s="328"/>
      <c r="AMU70" s="336"/>
      <c r="AMV70" s="222" t="str">
        <f t="shared" si="110"/>
        <v/>
      </c>
      <c r="AMW70" s="325" t="str">
        <f>IF($AMM70&lt;=$I$7,INDEX(达成度!$G$21:$G$170,$AMM70+$H$7,1),"")</f>
        <v/>
      </c>
      <c r="AMX70" s="325" t="str">
        <f>IF($AMM70&lt;=$I$7,INDEX(达成度!$K$21:$K$170,$AMM70+$H$7,1),"")</f>
        <v/>
      </c>
      <c r="AMY70" s="325" t="str">
        <f>IF($AMM70&lt;=$I$7,INDEX(达成度!$O$21:$O$170,$AMM70+$H$7,1),"")</f>
        <v/>
      </c>
      <c r="AMZ70" s="325" t="str">
        <f>IF($AMM70&lt;=$I$7,INDEX(达成度!$S$21:$S$170,$AMM70+$H$7,1),"")</f>
        <v/>
      </c>
      <c r="ANA70" s="326" t="str">
        <f>IF($AMM70&lt;=$I$7,INDEX(达成度!$W$21:$W$170,$AMM70+$H$7,1),"")</f>
        <v/>
      </c>
      <c r="ANB70" s="206"/>
      <c r="ANC70" s="215"/>
      <c r="AND70" s="216" t="str">
        <f t="shared" si="111"/>
        <v/>
      </c>
      <c r="ANE70" s="325" t="str">
        <f>IF($AMM70&lt;=$J$7,INDEX(达成度!$G$21:$G$170,$AMM70+$H$7+$I$7,1),"")</f>
        <v/>
      </c>
      <c r="ANF70" s="325" t="str">
        <f>IF($AMM70&lt;=$J$7,INDEX(达成度!$K$21:$K$170,$AMM70+$H$7+$I$7,1),"")</f>
        <v/>
      </c>
      <c r="ANG70" s="325" t="str">
        <f>IF($AMM70&lt;=$J$7,INDEX(达成度!$O$21:$O$170,$AMM70+$H$7+$I$7,1),"")</f>
        <v/>
      </c>
      <c r="ANH70" s="325" t="str">
        <f>IF($AMM70&lt;=$J$7,INDEX(达成度!$S$21:$S$170,$AMM70+$H$7+$I$7,1),"")</f>
        <v/>
      </c>
      <c r="ANI70" s="326" t="str">
        <f>IF($AMM70&lt;=$J$7,INDEX(达成度!$W$21:$W$170,$AMM70+$H$7+$I$7,1),"")</f>
        <v/>
      </c>
      <c r="ANK70" s="215"/>
      <c r="ANL70" s="216" t="str">
        <f t="shared" si="112"/>
        <v/>
      </c>
      <c r="ANM70" s="325" t="str">
        <f>IF($AMM70&lt;=$K$7,INDEX(达成度!$G$21:$G$170,$AMM70+$H$7+$I$7+$J$7,1),"")</f>
        <v/>
      </c>
      <c r="ANN70" s="325" t="str">
        <f>IF($AMM70&lt;=$K$7,INDEX(达成度!$K$21:$K$170,$AMM70+$H$7+$I$7+$J$7,1),"")</f>
        <v/>
      </c>
      <c r="ANO70" s="325" t="str">
        <f>IF($AMM70&lt;=$K$7,INDEX(达成度!$O$21:$O$170,$AMM70+$H$7+$I$7+$J$7,1),"")</f>
        <v/>
      </c>
      <c r="ANP70" s="325" t="str">
        <f>IF($AMM70&lt;=$K$7,INDEX(达成度!$S$21:$S$170,$AMM70+$H$7+$I$7+$J$7,1),"")</f>
        <v/>
      </c>
      <c r="ANQ70" s="326" t="str">
        <f>IF($AMM70&lt;=$K$7,INDEX(达成度!$W$21:$W$170,$AMM70+$H$7+$I$7+$J$7,1),"")</f>
        <v/>
      </c>
    </row>
    <row r="71" ht="18" customHeight="1" spans="1:1024 1025:1057">
      <c r="A71" s="215" t="str">
        <f>初始录入!A76</f>
        <v/>
      </c>
      <c r="B71" s="216" t="str">
        <f>IF(初始录入!B76&lt;&gt;"",初始录入!B76,"")</f>
        <v/>
      </c>
      <c r="C71" s="216" t="str">
        <f>IF(初始录入!C76&lt;&gt;"",初始录入!C76,"")</f>
        <v/>
      </c>
      <c r="D71" s="216" t="str">
        <f>IF(初始录入!D76&lt;&gt;"",初始录入!D76,"")</f>
        <v/>
      </c>
      <c r="E71" s="218" t="str">
        <f>IF(初始录入!E76&lt;&gt;"",初始录入!E76,"")</f>
        <v/>
      </c>
      <c r="G71" s="330"/>
      <c r="H71" s="295">
        <f>IF(初始录入!E76=H$6,1,0)</f>
        <v>0</v>
      </c>
      <c r="I71" s="295">
        <f>IF(初始录入!E76=I$6,1,0)</f>
        <v>0</v>
      </c>
      <c r="J71" s="295">
        <f>IF(初始录入!E76=J$6,1,0)</f>
        <v>0</v>
      </c>
      <c r="K71" s="321">
        <f>IF(初始录入!E76=K$6,1,0)</f>
        <v>0</v>
      </c>
      <c r="L71" s="28"/>
      <c r="M71" s="215" t="str">
        <f>成果上交!A5</f>
        <v/>
      </c>
      <c r="N71" s="216" t="str">
        <f>IF(成果上交!B5&lt;&gt;"",IF(成果上交!B5="作业",M$80&amp;"作业/ 实验报告/ 实习报告/ 课程设计成果/ 试卷",IF(成果上交!B5="实验报告"," 作业/"&amp;M$80&amp;"实验报告/ 实习报告/ 课程设计成果/ 试卷",IF(成果上交!B5="实习报告"," 作业/ 实验报告/"&amp;M$80&amp;"实习报告/ 课程设计成果/ 试卷",IF(成果上交!B5="课程设计成果"," 作业/ 实验报告/ 实习报告/"&amp;M$80&amp;"课程设计成果/ 试卷"," 作业/ 实验报告/ 实习报告/ 课程设计成果/ 试卷")))),"")</f>
        <v/>
      </c>
      <c r="O71" s="216"/>
      <c r="P71" s="216"/>
      <c r="Q71" s="216"/>
      <c r="R71" s="216"/>
      <c r="S71" s="216"/>
      <c r="T71" s="216"/>
      <c r="U71" s="216"/>
      <c r="V71" s="216">
        <f>IF(OR(成果上交!B5="作业",成果上交!B5="实验报告",成果上交!B5="实习报告",成果上交!B5="课程设计成果"),"",成果上交!B5)</f>
        <v>0</v>
      </c>
      <c r="W71" s="218"/>
      <c r="X71" s="28"/>
      <c r="Y71" s="294">
        <v>100</v>
      </c>
      <c r="Z71" s="295">
        <f>成绩录入!$F$7</f>
        <v>0</v>
      </c>
      <c r="AA71" s="295">
        <f>成绩录入!F74</f>
        <v>0</v>
      </c>
      <c r="AB71" s="296">
        <f>IF(初始录入!$M$7&lt;&gt;"",IF(成绩录入!$F$7&lt;&gt;"",IF(初始录入!$P$7="次数",AA71/Z71*Y71,成绩录入!F74),0),0)</f>
        <v>0</v>
      </c>
      <c r="AC71" s="297">
        <f t="shared" si="161"/>
        <v>0</v>
      </c>
      <c r="AD71" s="297">
        <f t="shared" si="162"/>
        <v>0</v>
      </c>
      <c r="AE71" s="297">
        <f t="shared" si="163"/>
        <v>0</v>
      </c>
      <c r="AF71" s="297">
        <f t="shared" si="164"/>
        <v>0</v>
      </c>
      <c r="AG71" s="297">
        <f t="shared" si="165"/>
        <v>0</v>
      </c>
      <c r="AH71" s="298">
        <f t="shared" si="37"/>
        <v>0</v>
      </c>
      <c r="AI71" s="28"/>
      <c r="AJ71" s="260">
        <f>成绩录入!I74</f>
        <v>0</v>
      </c>
      <c r="AK71" s="248">
        <f>成绩录入!J74</f>
        <v>0</v>
      </c>
      <c r="AL71" s="248">
        <f>成绩录入!K74</f>
        <v>0</v>
      </c>
      <c r="AM71" s="248">
        <f>成绩录入!L74</f>
        <v>0</v>
      </c>
      <c r="AN71" s="248">
        <f>成绩录入!M74</f>
        <v>0</v>
      </c>
      <c r="AO71" s="298">
        <f t="shared" si="38"/>
        <v>0</v>
      </c>
      <c r="AP71" s="299"/>
      <c r="AQ71" s="260">
        <f>成绩录入!I74</f>
        <v>0</v>
      </c>
      <c r="AR71" s="248">
        <f>成绩录入!J74</f>
        <v>0</v>
      </c>
      <c r="AS71" s="248">
        <f>成绩录入!K74</f>
        <v>0</v>
      </c>
      <c r="AT71" s="248">
        <f>成绩录入!L74</f>
        <v>0</v>
      </c>
      <c r="AU71" s="248">
        <f>成绩录入!M74</f>
        <v>0</v>
      </c>
      <c r="AV71" s="298">
        <f t="shared" si="39"/>
        <v>0</v>
      </c>
      <c r="AW71" s="299"/>
      <c r="AX71" s="260">
        <f>成绩录入!I74</f>
        <v>0</v>
      </c>
      <c r="AY71" s="248">
        <f>成绩录入!J74</f>
        <v>0</v>
      </c>
      <c r="AZ71" s="248">
        <f>成绩录入!K74</f>
        <v>0</v>
      </c>
      <c r="BA71" s="248">
        <f>成绩录入!L74</f>
        <v>0</v>
      </c>
      <c r="BB71" s="248">
        <f>成绩录入!M74</f>
        <v>0</v>
      </c>
      <c r="BC71" s="298">
        <f t="shared" si="40"/>
        <v>0</v>
      </c>
      <c r="BD71" s="299"/>
      <c r="BE71" s="260">
        <f>成绩录入!I74</f>
        <v>0</v>
      </c>
      <c r="BF71" s="248">
        <f>成绩录入!J74</f>
        <v>0</v>
      </c>
      <c r="BG71" s="248">
        <f>成绩录入!K74</f>
        <v>0</v>
      </c>
      <c r="BH71" s="248">
        <f>成绩录入!L74</f>
        <v>0</v>
      </c>
      <c r="BI71" s="248">
        <f>成绩录入!M74</f>
        <v>0</v>
      </c>
      <c r="BJ71" s="298">
        <f t="shared" si="41"/>
        <v>0</v>
      </c>
      <c r="BK71" s="299"/>
      <c r="BL71" s="260">
        <f>成绩录入!I74</f>
        <v>0</v>
      </c>
      <c r="BM71" s="248">
        <f>成绩录入!J74</f>
        <v>0</v>
      </c>
      <c r="BN71" s="248">
        <f>成绩录入!K74</f>
        <v>0</v>
      </c>
      <c r="BO71" s="248">
        <f>成绩录入!L74</f>
        <v>0</v>
      </c>
      <c r="BP71" s="248">
        <f>成绩录入!M74</f>
        <v>0</v>
      </c>
      <c r="BQ71" s="298">
        <f t="shared" si="42"/>
        <v>0</v>
      </c>
      <c r="BR71" s="300"/>
      <c r="BS71" s="260">
        <f>成绩录入!P74</f>
        <v>0</v>
      </c>
      <c r="BT71" s="248">
        <f>成绩录入!Q74</f>
        <v>0</v>
      </c>
      <c r="BU71" s="248">
        <f>成绩录入!R74</f>
        <v>0</v>
      </c>
      <c r="BV71" s="248">
        <f>成绩录入!S74</f>
        <v>0</v>
      </c>
      <c r="BW71" s="248">
        <f>成绩录入!T74</f>
        <v>0</v>
      </c>
      <c r="BX71" s="248">
        <f>成绩录入!U74</f>
        <v>0</v>
      </c>
      <c r="BY71" s="248">
        <f>成绩录入!V74</f>
        <v>0</v>
      </c>
      <c r="BZ71" s="248">
        <f>成绩录入!W74</f>
        <v>0</v>
      </c>
      <c r="CA71" s="248">
        <f>成绩录入!X74</f>
        <v>0</v>
      </c>
      <c r="CB71" s="248">
        <f>成绩录入!Y74</f>
        <v>0</v>
      </c>
      <c r="CC71" s="298">
        <f t="shared" si="43"/>
        <v>0</v>
      </c>
      <c r="CD71" s="299"/>
      <c r="CE71" s="260">
        <f>成绩录入!P74</f>
        <v>0</v>
      </c>
      <c r="CF71" s="248">
        <f>成绩录入!Q74</f>
        <v>0</v>
      </c>
      <c r="CG71" s="248">
        <f>成绩录入!R74</f>
        <v>0</v>
      </c>
      <c r="CH71" s="248">
        <f>成绩录入!S74</f>
        <v>0</v>
      </c>
      <c r="CI71" s="248">
        <f>成绩录入!T74</f>
        <v>0</v>
      </c>
      <c r="CJ71" s="248">
        <f>成绩录入!U74</f>
        <v>0</v>
      </c>
      <c r="CK71" s="248">
        <f>成绩录入!V74</f>
        <v>0</v>
      </c>
      <c r="CL71" s="248">
        <f>成绩录入!W74</f>
        <v>0</v>
      </c>
      <c r="CM71" s="248">
        <f>成绩录入!X74</f>
        <v>0</v>
      </c>
      <c r="CN71" s="248">
        <f>成绩录入!Y74</f>
        <v>0</v>
      </c>
      <c r="CO71" s="298">
        <f t="shared" si="44"/>
        <v>0</v>
      </c>
      <c r="CP71" s="299"/>
      <c r="CQ71" s="260">
        <f>成绩录入!P74</f>
        <v>0</v>
      </c>
      <c r="CR71" s="248">
        <f>成绩录入!Q74</f>
        <v>0</v>
      </c>
      <c r="CS71" s="248">
        <f>成绩录入!R74</f>
        <v>0</v>
      </c>
      <c r="CT71" s="248">
        <f>成绩录入!S74</f>
        <v>0</v>
      </c>
      <c r="CU71" s="248">
        <f>成绩录入!T74</f>
        <v>0</v>
      </c>
      <c r="CV71" s="248">
        <f>成绩录入!U74</f>
        <v>0</v>
      </c>
      <c r="CW71" s="248">
        <f>成绩录入!V74</f>
        <v>0</v>
      </c>
      <c r="CX71" s="248">
        <f>成绩录入!W74</f>
        <v>0</v>
      </c>
      <c r="CY71" s="248">
        <f>成绩录入!X74</f>
        <v>0</v>
      </c>
      <c r="CZ71" s="248">
        <f>成绩录入!Y74</f>
        <v>0</v>
      </c>
      <c r="DA71" s="298">
        <f t="shared" si="45"/>
        <v>0</v>
      </c>
      <c r="DB71" s="299"/>
      <c r="DC71" s="260">
        <f>成绩录入!P74</f>
        <v>0</v>
      </c>
      <c r="DD71" s="248">
        <f>成绩录入!Q74</f>
        <v>0</v>
      </c>
      <c r="DE71" s="248">
        <f>成绩录入!R74</f>
        <v>0</v>
      </c>
      <c r="DF71" s="248">
        <f>成绩录入!S74</f>
        <v>0</v>
      </c>
      <c r="DG71" s="248">
        <f>成绩录入!T74</f>
        <v>0</v>
      </c>
      <c r="DH71" s="248">
        <f>成绩录入!U74</f>
        <v>0</v>
      </c>
      <c r="DI71" s="248">
        <f>成绩录入!V74</f>
        <v>0</v>
      </c>
      <c r="DJ71" s="248">
        <f>成绩录入!W74</f>
        <v>0</v>
      </c>
      <c r="DK71" s="248">
        <f>成绩录入!X74</f>
        <v>0</v>
      </c>
      <c r="DL71" s="248">
        <f>成绩录入!Y74</f>
        <v>0</v>
      </c>
      <c r="DM71" s="298">
        <f t="shared" si="46"/>
        <v>0</v>
      </c>
      <c r="DN71" s="299"/>
      <c r="DO71" s="260">
        <f>成绩录入!P74</f>
        <v>0</v>
      </c>
      <c r="DP71" s="248">
        <f>成绩录入!Q74</f>
        <v>0</v>
      </c>
      <c r="DQ71" s="248">
        <f>成绩录入!R74</f>
        <v>0</v>
      </c>
      <c r="DR71" s="248">
        <f>成绩录入!S74</f>
        <v>0</v>
      </c>
      <c r="DS71" s="248">
        <f>成绩录入!T74</f>
        <v>0</v>
      </c>
      <c r="DT71" s="248">
        <f>成绩录入!U74</f>
        <v>0</v>
      </c>
      <c r="DU71" s="248">
        <f>成绩录入!V74</f>
        <v>0</v>
      </c>
      <c r="DV71" s="248">
        <f>成绩录入!W74</f>
        <v>0</v>
      </c>
      <c r="DW71" s="248">
        <f>成绩录入!X74</f>
        <v>0</v>
      </c>
      <c r="DX71" s="248">
        <f>成绩录入!Y74</f>
        <v>0</v>
      </c>
      <c r="DY71" s="298">
        <f t="shared" si="47"/>
        <v>0</v>
      </c>
      <c r="DZ71" s="299"/>
      <c r="EA71" s="301" t="e">
        <f t="shared" si="48"/>
        <v>#DIV/0!</v>
      </c>
      <c r="EB71" s="297" t="e">
        <f t="shared" si="49"/>
        <v>#DIV/0!</v>
      </c>
      <c r="EC71" s="297" t="e">
        <f t="shared" si="50"/>
        <v>#DIV/0!</v>
      </c>
      <c r="ED71" s="297" t="e">
        <f t="shared" si="51"/>
        <v>#DIV/0!</v>
      </c>
      <c r="EE71" s="297" t="e">
        <f t="shared" si="52"/>
        <v>#DIV/0!</v>
      </c>
      <c r="EF71" s="302" t="e">
        <f t="shared" si="53"/>
        <v>#DIV/0!</v>
      </c>
      <c r="EG71" s="303"/>
      <c r="EH71" s="304">
        <f t="shared" si="54"/>
        <v>0</v>
      </c>
      <c r="EI71" s="296">
        <f>成绩录入!I74</f>
        <v>0</v>
      </c>
      <c r="EJ71" s="296">
        <f>成绩录入!J74</f>
        <v>0</v>
      </c>
      <c r="EK71" s="296">
        <f>成绩录入!K74</f>
        <v>0</v>
      </c>
      <c r="EL71" s="296">
        <f>成绩录入!L74</f>
        <v>0</v>
      </c>
      <c r="EM71" s="296">
        <f>成绩录入!M74</f>
        <v>0</v>
      </c>
      <c r="EN71" s="296">
        <f>成绩录入!P74</f>
        <v>0</v>
      </c>
      <c r="EO71" s="296">
        <f>成绩录入!Q74</f>
        <v>0</v>
      </c>
      <c r="EP71" s="296">
        <f>成绩录入!R74</f>
        <v>0</v>
      </c>
      <c r="EQ71" s="296">
        <f>成绩录入!S74</f>
        <v>0</v>
      </c>
      <c r="ER71" s="296">
        <f>成绩录入!T74</f>
        <v>0</v>
      </c>
      <c r="ES71" s="296">
        <f>成绩录入!U74</f>
        <v>0</v>
      </c>
      <c r="ET71" s="296">
        <f>成绩录入!V74</f>
        <v>0</v>
      </c>
      <c r="EU71" s="296">
        <f>成绩录入!W74</f>
        <v>0</v>
      </c>
      <c r="EV71" s="296">
        <f>成绩录入!X74</f>
        <v>0</v>
      </c>
      <c r="EW71" s="302">
        <f>成绩录入!Y74</f>
        <v>0</v>
      </c>
      <c r="EX71" s="303"/>
      <c r="EY71" s="304" t="str">
        <f t="shared" si="170"/>
        <v/>
      </c>
      <c r="EZ71" s="296" t="str">
        <f t="shared" si="170"/>
        <v/>
      </c>
      <c r="FA71" s="296" t="str">
        <f t="shared" si="170"/>
        <v/>
      </c>
      <c r="FB71" s="296" t="str">
        <f t="shared" si="170"/>
        <v/>
      </c>
      <c r="FC71" s="302">
        <f>成绩录入!AB74</f>
        <v>0</v>
      </c>
      <c r="FD71" s="303"/>
      <c r="FE71" s="304" t="str">
        <f t="shared" si="56"/>
        <v>√</v>
      </c>
      <c r="FF71" s="296" t="str">
        <f t="shared" si="57"/>
        <v>√</v>
      </c>
      <c r="FG71" s="296" t="str">
        <f t="shared" si="58"/>
        <v>√</v>
      </c>
      <c r="FH71" s="296" t="str">
        <f t="shared" si="59"/>
        <v>√</v>
      </c>
      <c r="FI71" s="302" t="str">
        <f t="shared" si="60"/>
        <v>√</v>
      </c>
      <c r="FJ71" s="299"/>
      <c r="FK71" s="260">
        <f>成绩录入!AB74</f>
        <v>0</v>
      </c>
      <c r="FL71" s="248">
        <f>成绩录入!AC74</f>
        <v>0</v>
      </c>
      <c r="FM71" s="248">
        <f>成绩录入!AD74</f>
        <v>0</v>
      </c>
      <c r="FN71" s="248">
        <f>成绩录入!AE74</f>
        <v>0</v>
      </c>
      <c r="FO71" s="248">
        <f>成绩录入!AF74</f>
        <v>0</v>
      </c>
      <c r="FP71" s="248">
        <f>成绩录入!AG74</f>
        <v>0</v>
      </c>
      <c r="FQ71" s="298">
        <f t="shared" si="61"/>
        <v>0</v>
      </c>
      <c r="FR71" s="299"/>
      <c r="FS71" s="260">
        <f>成绩录入!AB74</f>
        <v>0</v>
      </c>
      <c r="FT71" s="248">
        <f>成绩录入!AC74</f>
        <v>0</v>
      </c>
      <c r="FU71" s="248">
        <f>成绩录入!AD74</f>
        <v>0</v>
      </c>
      <c r="FV71" s="248">
        <f>成绩录入!AE74</f>
        <v>0</v>
      </c>
      <c r="FW71" s="248">
        <f>成绩录入!AF74</f>
        <v>0</v>
      </c>
      <c r="FX71" s="333">
        <f>成绩录入!AG74</f>
        <v>0</v>
      </c>
      <c r="FY71" s="298">
        <f t="shared" si="62"/>
        <v>0</v>
      </c>
      <c r="FZ71" s="299"/>
      <c r="GA71" s="260">
        <f>成绩录入!AB74</f>
        <v>0</v>
      </c>
      <c r="GB71" s="248">
        <f>成绩录入!AC74</f>
        <v>0</v>
      </c>
      <c r="GC71" s="248">
        <f>成绩录入!AD74</f>
        <v>0</v>
      </c>
      <c r="GD71" s="248">
        <f>成绩录入!AE74</f>
        <v>0</v>
      </c>
      <c r="GE71" s="248">
        <f>成绩录入!AF74</f>
        <v>0</v>
      </c>
      <c r="GF71" s="248">
        <f>成绩录入!AG74</f>
        <v>0</v>
      </c>
      <c r="GG71" s="298">
        <f t="shared" si="63"/>
        <v>0</v>
      </c>
      <c r="GH71" s="299"/>
      <c r="GI71" s="260">
        <f>成绩录入!AB74</f>
        <v>0</v>
      </c>
      <c r="GJ71" s="248">
        <f>成绩录入!AC74</f>
        <v>0</v>
      </c>
      <c r="GK71" s="248">
        <f>成绩录入!AD74</f>
        <v>0</v>
      </c>
      <c r="GL71" s="248">
        <f>成绩录入!AE74</f>
        <v>0</v>
      </c>
      <c r="GM71" s="248">
        <f>成绩录入!AF74</f>
        <v>0</v>
      </c>
      <c r="GN71" s="248">
        <f>成绩录入!AG74</f>
        <v>0</v>
      </c>
      <c r="GO71" s="298">
        <f t="shared" si="64"/>
        <v>0</v>
      </c>
      <c r="GP71" s="299"/>
      <c r="GQ71" s="260">
        <f>成绩录入!AB74</f>
        <v>0</v>
      </c>
      <c r="GR71" s="248">
        <f>成绩录入!AC74</f>
        <v>0</v>
      </c>
      <c r="GS71" s="248">
        <f>成绩录入!AD74</f>
        <v>0</v>
      </c>
      <c r="GT71" s="248">
        <f>成绩录入!AE74</f>
        <v>0</v>
      </c>
      <c r="GU71" s="248">
        <f>成绩录入!AF74</f>
        <v>0</v>
      </c>
      <c r="GV71" s="248">
        <f>成绩录入!AG74</f>
        <v>0</v>
      </c>
      <c r="GW71" s="298">
        <f t="shared" si="65"/>
        <v>0</v>
      </c>
      <c r="GX71" s="299"/>
      <c r="GY71" s="247">
        <f>成绩录入!AJ74</f>
        <v>0</v>
      </c>
      <c r="GZ71" s="248">
        <f>成绩录入!AK74</f>
        <v>0</v>
      </c>
      <c r="HA71" s="248">
        <f>成绩录入!AL74</f>
        <v>0</v>
      </c>
      <c r="HB71" s="248">
        <f>成绩录入!AM74</f>
        <v>0</v>
      </c>
      <c r="HC71" s="248">
        <f>成绩录入!AN74</f>
        <v>0</v>
      </c>
      <c r="HD71" s="248">
        <f>成绩录入!AO74</f>
        <v>0</v>
      </c>
      <c r="HE71" s="310">
        <f t="shared" si="171"/>
        <v>0</v>
      </c>
      <c r="HF71" s="299"/>
      <c r="HG71" s="247">
        <f>成绩录入!AJ74</f>
        <v>0</v>
      </c>
      <c r="HH71" s="248">
        <f>成绩录入!AK74</f>
        <v>0</v>
      </c>
      <c r="HI71" s="248">
        <f>成绩录入!AL74</f>
        <v>0</v>
      </c>
      <c r="HJ71" s="248">
        <f>成绩录入!AM74</f>
        <v>0</v>
      </c>
      <c r="HK71" s="248">
        <f>成绩录入!AN74</f>
        <v>0</v>
      </c>
      <c r="HL71" s="248">
        <f>成绩录入!AO74</f>
        <v>0</v>
      </c>
      <c r="HM71" s="310">
        <f t="shared" si="172"/>
        <v>0</v>
      </c>
      <c r="HN71" s="299"/>
      <c r="HO71" s="247">
        <f>成绩录入!AJ74</f>
        <v>0</v>
      </c>
      <c r="HP71" s="248">
        <f>成绩录入!AK74</f>
        <v>0</v>
      </c>
      <c r="HQ71" s="248">
        <f>成绩录入!AL74</f>
        <v>0</v>
      </c>
      <c r="HR71" s="248">
        <f>成绩录入!AM74</f>
        <v>0</v>
      </c>
      <c r="HS71" s="248">
        <f>成绩录入!AN74</f>
        <v>0</v>
      </c>
      <c r="HT71" s="248">
        <f>成绩录入!AO74</f>
        <v>0</v>
      </c>
      <c r="HU71" s="310">
        <f t="shared" si="173"/>
        <v>0</v>
      </c>
      <c r="HV71" s="299"/>
      <c r="HW71" s="247">
        <f>成绩录入!AJ74</f>
        <v>0</v>
      </c>
      <c r="HX71" s="248">
        <f>成绩录入!AK74</f>
        <v>0</v>
      </c>
      <c r="HY71" s="248">
        <f>成绩录入!AL74</f>
        <v>0</v>
      </c>
      <c r="HZ71" s="248">
        <f>成绩录入!AM74</f>
        <v>0</v>
      </c>
      <c r="IA71" s="248">
        <f>成绩录入!AN74</f>
        <v>0</v>
      </c>
      <c r="IB71" s="248">
        <f>成绩录入!AO74</f>
        <v>0</v>
      </c>
      <c r="IC71" s="310">
        <f t="shared" si="174"/>
        <v>0</v>
      </c>
      <c r="ID71" s="299"/>
      <c r="IE71" s="247">
        <f>成绩录入!AJ74</f>
        <v>0</v>
      </c>
      <c r="IF71" s="248">
        <f>成绩录入!AK74</f>
        <v>0</v>
      </c>
      <c r="IG71" s="248">
        <f>成绩录入!AL74</f>
        <v>0</v>
      </c>
      <c r="IH71" s="248">
        <f>成绩录入!AM74</f>
        <v>0</v>
      </c>
      <c r="II71" s="248">
        <f>成绩录入!AN74</f>
        <v>0</v>
      </c>
      <c r="IJ71" s="248">
        <f>成绩录入!AO74</f>
        <v>0</v>
      </c>
      <c r="IK71" s="310">
        <f t="shared" si="175"/>
        <v>0</v>
      </c>
      <c r="IL71" s="299"/>
      <c r="IM71" s="313" t="e">
        <f t="shared" si="71"/>
        <v>#DIV/0!</v>
      </c>
      <c r="IN71" s="314" t="e">
        <f t="shared" si="72"/>
        <v>#DIV/0!</v>
      </c>
      <c r="IO71" s="314" t="e">
        <f t="shared" si="73"/>
        <v>#DIV/0!</v>
      </c>
      <c r="IP71" s="314" t="e">
        <f t="shared" si="74"/>
        <v>#DIV/0!</v>
      </c>
      <c r="IQ71" s="314" t="e">
        <f t="shared" si="75"/>
        <v>#DIV/0!</v>
      </c>
      <c r="IR71" s="315" t="e">
        <f t="shared" si="76"/>
        <v>#DIV/0!</v>
      </c>
      <c r="IS71" s="316"/>
      <c r="IT71" s="214">
        <f>成绩录入!AR74</f>
        <v>0</v>
      </c>
      <c r="IU71" s="216">
        <f>成绩录入!AS74</f>
        <v>0</v>
      </c>
      <c r="IV71" s="216">
        <f>成绩录入!AT74</f>
        <v>0</v>
      </c>
      <c r="IW71" s="216">
        <f>成绩录入!AU74</f>
        <v>0</v>
      </c>
      <c r="IX71" s="216">
        <f>成绩录入!AV74</f>
        <v>0</v>
      </c>
      <c r="IY71" s="216">
        <f>成绩录入!AW74</f>
        <v>0</v>
      </c>
      <c r="IZ71" s="298">
        <f t="shared" si="77"/>
        <v>0</v>
      </c>
      <c r="JA71" s="299"/>
      <c r="JB71" s="317">
        <f>成绩录入!AR74</f>
        <v>0</v>
      </c>
      <c r="JC71" s="216">
        <f>成绩录入!AS74</f>
        <v>0</v>
      </c>
      <c r="JD71" s="216">
        <f>成绩录入!AT74</f>
        <v>0</v>
      </c>
      <c r="JE71" s="216">
        <f>成绩录入!AU74</f>
        <v>0</v>
      </c>
      <c r="JF71" s="216">
        <f>成绩录入!AV74</f>
        <v>0</v>
      </c>
      <c r="JG71" s="216">
        <f>成绩录入!AW74</f>
        <v>0</v>
      </c>
      <c r="JH71" s="298">
        <f t="shared" si="78"/>
        <v>0</v>
      </c>
      <c r="JI71" s="299"/>
      <c r="JJ71" s="248">
        <f>成绩录入!AR74</f>
        <v>0</v>
      </c>
      <c r="JK71" s="248">
        <f>成绩录入!AS74</f>
        <v>0</v>
      </c>
      <c r="JL71" s="248">
        <f>成绩录入!AT74</f>
        <v>0</v>
      </c>
      <c r="JM71" s="248">
        <f>成绩录入!AU74</f>
        <v>0</v>
      </c>
      <c r="JN71" s="248">
        <f>成绩录入!AV74</f>
        <v>0</v>
      </c>
      <c r="JO71" s="248">
        <f>成绩录入!AW74</f>
        <v>0</v>
      </c>
      <c r="JP71" s="298">
        <f t="shared" si="79"/>
        <v>0</v>
      </c>
      <c r="JQ71" s="299"/>
      <c r="JR71" s="308">
        <f>成绩录入!AR74</f>
        <v>0</v>
      </c>
      <c r="JS71" s="248">
        <f>成绩录入!AS74</f>
        <v>0</v>
      </c>
      <c r="JT71" s="248">
        <f>成绩录入!AT74</f>
        <v>0</v>
      </c>
      <c r="JU71" s="248">
        <f>成绩录入!AU74</f>
        <v>0</v>
      </c>
      <c r="JV71" s="248">
        <f>成绩录入!AV74</f>
        <v>0</v>
      </c>
      <c r="JW71" s="248">
        <f>成绩录入!AW74</f>
        <v>0</v>
      </c>
      <c r="JX71" s="298">
        <f t="shared" si="80"/>
        <v>0</v>
      </c>
      <c r="JY71" s="299"/>
      <c r="JZ71" s="308">
        <f>成绩录入!AR74</f>
        <v>0</v>
      </c>
      <c r="KA71" s="248">
        <f>成绩录入!AS74</f>
        <v>0</v>
      </c>
      <c r="KB71" s="248">
        <f>成绩录入!AT74</f>
        <v>0</v>
      </c>
      <c r="KC71" s="248">
        <f>成绩录入!AU74</f>
        <v>0</v>
      </c>
      <c r="KD71" s="248">
        <f>成绩录入!AV74</f>
        <v>0</v>
      </c>
      <c r="KE71" s="248">
        <f>成绩录入!AW74</f>
        <v>0</v>
      </c>
      <c r="KF71" s="298">
        <f t="shared" si="81"/>
        <v>0</v>
      </c>
      <c r="KG71" s="299"/>
      <c r="KH71" s="313">
        <f t="shared" si="166"/>
        <v>0</v>
      </c>
      <c r="KI71" s="314">
        <f t="shared" si="82"/>
        <v>0</v>
      </c>
      <c r="KJ71" s="314">
        <f t="shared" si="83"/>
        <v>0</v>
      </c>
      <c r="KK71" s="314">
        <f t="shared" si="84"/>
        <v>0</v>
      </c>
      <c r="KL71" s="314">
        <f t="shared" si="85"/>
        <v>0</v>
      </c>
      <c r="KM71" s="315">
        <f t="shared" si="86"/>
        <v>0</v>
      </c>
      <c r="KN71" s="90"/>
      <c r="KO71" s="294">
        <f>IF(总评!G69&lt;60,1,0)</f>
        <v>0</v>
      </c>
      <c r="KP71" s="295">
        <f t="shared" si="167"/>
        <v>0</v>
      </c>
      <c r="KQ71" s="295">
        <f t="shared" si="168"/>
        <v>0</v>
      </c>
      <c r="KR71" s="321">
        <f t="shared" si="169"/>
        <v>0</v>
      </c>
      <c r="KS71" s="321">
        <f t="shared" si="87"/>
        <v>0</v>
      </c>
      <c r="KT71" s="27"/>
      <c r="KU71" s="27"/>
      <c r="KV71" s="27"/>
      <c r="KW71" s="27"/>
      <c r="KX71" s="27"/>
      <c r="KY71" s="27"/>
      <c r="KZ71" s="27"/>
      <c r="LA71" s="27"/>
      <c r="LB71" s="27"/>
      <c r="LC71" s="27"/>
      <c r="OT71" s="247">
        <f>IF(OT$6=$OS$5,成绩录入!BC74,0)</f>
        <v>0</v>
      </c>
      <c r="OU71" s="248">
        <f>IF(OU$6=$OS$5,成绩录入!BD74,0)</f>
        <v>0</v>
      </c>
      <c r="OV71" s="248">
        <f>IF(OV$6=$OS$5,成绩录入!BE74,0)</f>
        <v>0</v>
      </c>
      <c r="OW71" s="248">
        <f>IF(OW$6=$OS$5,成绩录入!BF74,0)</f>
        <v>0</v>
      </c>
      <c r="OX71" s="248">
        <f>IF(OX$6=$OS$5,成绩录入!BG74,0)</f>
        <v>0</v>
      </c>
      <c r="OY71" s="248">
        <f>IF(OY$6=$OS$5,成绩录入!BH74,0)</f>
        <v>0</v>
      </c>
      <c r="OZ71" s="248">
        <f>IF(OZ$6=$OS$5,成绩录入!BI74,0)</f>
        <v>0</v>
      </c>
      <c r="PA71" s="248">
        <f>IF(PA$6=$OS$5,成绩录入!BJ74,0)</f>
        <v>0</v>
      </c>
      <c r="PB71" s="248">
        <f>IF(PB$6=$OS$5,成绩录入!BK74,0)</f>
        <v>0</v>
      </c>
      <c r="PC71" s="248">
        <f>IF(PC$6=$OS$5,成绩录入!BL74,0)</f>
        <v>0</v>
      </c>
      <c r="PD71" s="248">
        <f>IF(PD$6=$OS$5,成绩录入!BM74,0)</f>
        <v>0</v>
      </c>
      <c r="PE71" s="248">
        <f>IF(PE$6=$OS$5,成绩录入!BN74,0)</f>
        <v>0</v>
      </c>
      <c r="PF71" s="248">
        <f>IF(PF$6=$OS$5,成绩录入!BO74,0)</f>
        <v>0</v>
      </c>
      <c r="PG71" s="248">
        <f>IF(PG$6=$OS$5,成绩录入!BP74,0)</f>
        <v>0</v>
      </c>
      <c r="PH71" s="248">
        <f>IF(PH$6=$OS$5,成绩录入!BQ74,0)</f>
        <v>0</v>
      </c>
      <c r="PI71" s="248">
        <f>IF(PI$6=$OS$5,成绩录入!BR74,0)</f>
        <v>0</v>
      </c>
      <c r="PJ71" s="248">
        <f>IF(PJ$6=$OS$5,成绩录入!BS74,0)</f>
        <v>0</v>
      </c>
      <c r="PK71" s="248">
        <f>IF(PK$6=$OS$5,成绩录入!BT74,0)</f>
        <v>0</v>
      </c>
      <c r="PL71" s="248">
        <f>IF(PL$6=$OS$5,成绩录入!BU74,0)</f>
        <v>0</v>
      </c>
      <c r="PM71" s="248">
        <f>IF(PM$6=$OS$5,成绩录入!BV74,0)</f>
        <v>0</v>
      </c>
      <c r="PN71" s="248">
        <f>IF(PN$6=$OS$5,成绩录入!BW74,0)</f>
        <v>0</v>
      </c>
      <c r="PO71" s="248">
        <f>IF(PO$6=$OS$5,成绩录入!BX74,0)</f>
        <v>0</v>
      </c>
      <c r="PP71" s="248">
        <f>IF(PP$6=$OS$5,成绩录入!BY74,0)</f>
        <v>0</v>
      </c>
      <c r="PQ71" s="248">
        <f>IF(PQ$6=$OS$5,成绩录入!BZ74,0)</f>
        <v>0</v>
      </c>
      <c r="PR71" s="248">
        <f>IF(PR$6=$OS$5,成绩录入!CA74,0)</f>
        <v>0</v>
      </c>
      <c r="PS71" s="248">
        <f>IF(PS$6=$OS$5,成绩录入!CB74,0)</f>
        <v>0</v>
      </c>
      <c r="PT71" s="248">
        <f>IF(PT$6=$OS$5,成绩录入!CC74,0)</f>
        <v>0</v>
      </c>
      <c r="PU71" s="248">
        <f>IF(PU$6=$OS$5,成绩录入!CD74,0)</f>
        <v>0</v>
      </c>
      <c r="PV71" s="248">
        <f>IF(PV$6=$OS$5,成绩录入!CE74,0)</f>
        <v>0</v>
      </c>
      <c r="PW71" s="248">
        <f>IF(PW$6=$OS$5,成绩录入!CF74,0)</f>
        <v>0</v>
      </c>
      <c r="PX71" s="248">
        <f>IF(PX$6=$OS$5,成绩录入!CG74,0)</f>
        <v>0</v>
      </c>
      <c r="PY71" s="248">
        <f>IF(PY$6=$OS$5,成绩录入!CH74,0)</f>
        <v>0</v>
      </c>
      <c r="PZ71" s="248">
        <f>IF(PZ$6=$OS$5,成绩录入!CI74,0)</f>
        <v>0</v>
      </c>
      <c r="QA71" s="248">
        <f>IF(QA$6=$OS$5,成绩录入!CJ74,0)</f>
        <v>0</v>
      </c>
      <c r="QB71" s="248">
        <f>IF(QB$6=$OS$5,成绩录入!CK74,0)</f>
        <v>0</v>
      </c>
      <c r="QC71" s="248">
        <f>IF(QC$6=$OS$5,成绩录入!CL74,0)</f>
        <v>0</v>
      </c>
      <c r="QD71" s="248">
        <f>IF(QD$6=$OS$5,成绩录入!CM74,0)</f>
        <v>0</v>
      </c>
      <c r="QE71" s="248">
        <f>IF(QE$6=$OS$5,成绩录入!CN74,0)</f>
        <v>0</v>
      </c>
      <c r="QF71" s="248">
        <f>IF(QF$6=$OS$5,成绩录入!CO74,0)</f>
        <v>0</v>
      </c>
      <c r="QG71" s="248">
        <f>IF(QG$6=$OS$5,成绩录入!CP74,0)</f>
        <v>0</v>
      </c>
      <c r="QH71" s="248">
        <f>IF(QH$6=$OS$5,成绩录入!CQ74,0)</f>
        <v>0</v>
      </c>
      <c r="QI71" s="248">
        <f>IF(QI$6=$OS$5,成绩录入!CR74,0)</f>
        <v>0</v>
      </c>
      <c r="QJ71" s="248">
        <f>IF(QJ$6=$OS$5,成绩录入!CS74,0)</f>
        <v>0</v>
      </c>
      <c r="QK71" s="248">
        <f>IF(QK$6=$OS$5,成绩录入!CT74,0)</f>
        <v>0</v>
      </c>
      <c r="QL71" s="248">
        <f>IF(QL$6=$OS$5,成绩录入!CU74,0)</f>
        <v>0</v>
      </c>
      <c r="QM71" s="248">
        <f>IF(QM$6=$OS$5,成绩录入!CV74,0)</f>
        <v>0</v>
      </c>
      <c r="QN71" s="248">
        <f>IF(QN$6=$OS$5,成绩录入!CW74,0)</f>
        <v>0</v>
      </c>
      <c r="QO71" s="248">
        <f>IF(QO$6=$OS$5,成绩录入!CX74,0)</f>
        <v>0</v>
      </c>
      <c r="QP71" s="248">
        <f>IF(QP$6=$OS$5,成绩录入!CY74,0)</f>
        <v>0</v>
      </c>
      <c r="QQ71" s="248">
        <f>IF(QQ$6=$OS$5,成绩录入!CZ74,0)</f>
        <v>0</v>
      </c>
      <c r="QR71" s="248">
        <f>IF(QR$6=$OS$5,成绩录入!DA74,0)</f>
        <v>0</v>
      </c>
      <c r="QS71" s="248">
        <f>IF(QS$6=$OS$5,成绩录入!DB74,0)</f>
        <v>0</v>
      </c>
      <c r="QT71" s="248">
        <f>IF(QT$6=$OS$5,成绩录入!DC74,0)</f>
        <v>0</v>
      </c>
      <c r="QU71" s="248">
        <f>IF(QU$6=$OS$5,成绩录入!DD74,0)</f>
        <v>0</v>
      </c>
      <c r="QV71" s="248">
        <f>IF(QV$6=$OS$5,成绩录入!DE74,0)</f>
        <v>0</v>
      </c>
      <c r="QW71" s="248">
        <f>IF(QW$6=$OS$5,成绩录入!DF74,0)</f>
        <v>0</v>
      </c>
      <c r="QX71" s="248">
        <f>IF(QX$6=$OS$5,成绩录入!DG74,0)</f>
        <v>0</v>
      </c>
      <c r="QY71" s="248">
        <f>IF(QY$6=$OS$5,成绩录入!DH74,0)</f>
        <v>0</v>
      </c>
      <c r="QZ71" s="248">
        <f>IF(QZ$6=$OS$5,成绩录入!DI74,0)</f>
        <v>0</v>
      </c>
      <c r="RA71" s="248">
        <f>IF(RA$6=$OS$5,成绩录入!DJ74,0)</f>
        <v>0</v>
      </c>
      <c r="RB71" s="248">
        <f>IF(RB$6=$OS$5,成绩录入!DK74,0)</f>
        <v>0</v>
      </c>
      <c r="RC71" s="248">
        <f>IF(RC$6=$OS$5,成绩录入!DL74,0)</f>
        <v>0</v>
      </c>
      <c r="RD71" s="248">
        <f>IF(RD$6=$OS$5,成绩录入!DM74,0)</f>
        <v>0</v>
      </c>
      <c r="RE71" s="248">
        <f>IF(RE$6=$OS$5,成绩录入!DN74,0)</f>
        <v>0</v>
      </c>
      <c r="RF71" s="248">
        <f>IF(RF$6=$OS$5,成绩录入!DO74,0)</f>
        <v>0</v>
      </c>
      <c r="RG71" s="248">
        <f>IF(RG$6=$OS$5,成绩录入!DP74,0)</f>
        <v>0</v>
      </c>
      <c r="RH71" s="248">
        <f>IF(RH$6=$OS$5,成绩录入!DQ74,0)</f>
        <v>0</v>
      </c>
      <c r="RI71" s="248">
        <f>IF(RI$6=$OS$5,成绩录入!DR74,0)</f>
        <v>0</v>
      </c>
      <c r="RJ71" s="248">
        <f>IF(RJ$6=$OS$5,成绩录入!DS74,0)</f>
        <v>0</v>
      </c>
      <c r="RK71" s="248">
        <f>IF(RK$6=$OS$5,成绩录入!DT74,0)</f>
        <v>0</v>
      </c>
      <c r="RL71" s="248">
        <f>IF(RL$6=$OS$5,成绩录入!DU74,0)</f>
        <v>0</v>
      </c>
      <c r="RM71" s="248">
        <f>IF(RM$6=$OS$5,成绩录入!DV74,0)</f>
        <v>0</v>
      </c>
      <c r="RN71" s="248">
        <f>IF(RN$6=$OS$5,成绩录入!DW74,0)</f>
        <v>0</v>
      </c>
      <c r="RO71" s="248">
        <f>IF(RO$6=$OS$5,成绩录入!DX74,0)</f>
        <v>0</v>
      </c>
      <c r="RP71" s="248">
        <f>IF(RP$6=$OS$5,成绩录入!DY74,0)</f>
        <v>0</v>
      </c>
      <c r="RQ71" s="248">
        <f>IF(RQ$6=$OS$5,成绩录入!DZ74,0)</f>
        <v>0</v>
      </c>
      <c r="RR71" s="248">
        <f>IF(RR$6=$OS$5,成绩录入!EA74,0)</f>
        <v>0</v>
      </c>
      <c r="RS71" s="248">
        <f>IF(RS$6=$OS$5,成绩录入!EB74,0)</f>
        <v>0</v>
      </c>
      <c r="RT71" s="248">
        <f>IF(RT$6=$OS$5,成绩录入!EC74,0)</f>
        <v>0</v>
      </c>
      <c r="RU71" s="248">
        <f>IF(RU$6=$OS$5,成绩录入!ED74,0)</f>
        <v>0</v>
      </c>
      <c r="RV71" s="248">
        <f>IF(RV$6=$OS$5,成绩录入!EE74,0)</f>
        <v>0</v>
      </c>
      <c r="RW71" s="248">
        <f>IF(RW$6=$OS$5,成绩录入!EF74,0)</f>
        <v>0</v>
      </c>
      <c r="RX71" s="248">
        <f>IF(RX$6=$OS$5,成绩录入!EG74,0)</f>
        <v>0</v>
      </c>
      <c r="RY71" s="248">
        <f>IF(RY$6=$OS$5,成绩录入!EH74,0)</f>
        <v>0</v>
      </c>
      <c r="RZ71" s="248">
        <f>IF(RZ$6=$OS$5,成绩录入!EI74,0)</f>
        <v>0</v>
      </c>
      <c r="SA71" s="248">
        <f>IF(SA$6=$OS$5,成绩录入!EJ74,0)</f>
        <v>0</v>
      </c>
      <c r="SB71" s="248">
        <f>IF(SB$6=$OS$5,成绩录入!EK74,0)</f>
        <v>0</v>
      </c>
      <c r="SC71" s="248">
        <f>IF(SC$6=$OS$5,成绩录入!EL74,0)</f>
        <v>0</v>
      </c>
      <c r="SD71" s="248">
        <f>IF(SD$6=$OS$5,成绩录入!EM74,0)</f>
        <v>0</v>
      </c>
      <c r="SE71" s="248">
        <f>IF(SE$6=$OS$5,成绩录入!EN74,0)</f>
        <v>0</v>
      </c>
      <c r="SF71" s="248">
        <f>IF(SF$6=$OS$5,成绩录入!EO74,0)</f>
        <v>0</v>
      </c>
      <c r="SG71" s="248">
        <f>IF(SG$6=$OS$5,成绩录入!EP74,0)</f>
        <v>0</v>
      </c>
      <c r="SH71" s="248">
        <f>IF(SH$6=$OS$5,成绩录入!EQ74,0)</f>
        <v>0</v>
      </c>
      <c r="SI71" s="248">
        <f>IF(SI$6=$OS$5,成绩录入!ER74,0)</f>
        <v>0</v>
      </c>
      <c r="SJ71" s="248">
        <f>IF(SJ$6=$OS$5,成绩录入!ES74,0)</f>
        <v>0</v>
      </c>
      <c r="SK71" s="248">
        <f>IF(SK$6=$OS$5,成绩录入!ET74,0)</f>
        <v>0</v>
      </c>
      <c r="SL71" s="248">
        <f>IF(SL$6=$OS$5,成绩录入!EU74,0)</f>
        <v>0</v>
      </c>
      <c r="SM71" s="248">
        <f>IF(SM$6=$OS$5,成绩录入!EV74,0)</f>
        <v>0</v>
      </c>
      <c r="SN71" s="248">
        <f>IF(SN$6=$OS$5,成绩录入!EW74,0)</f>
        <v>0</v>
      </c>
      <c r="SO71" s="248">
        <f>IF(SO$6=$OS$5,成绩录入!EX74,0)</f>
        <v>0</v>
      </c>
      <c r="SP71" s="218">
        <f t="shared" si="88"/>
        <v>0</v>
      </c>
      <c r="SQ71" s="166"/>
      <c r="SR71" s="166"/>
      <c r="SS71" s="247">
        <f>IF(SS$6=$SR$5,成绩录入!BC74,0)</f>
        <v>0</v>
      </c>
      <c r="ST71" s="248">
        <f>IF(ST$6=$SR$5,成绩录入!BD74,0)</f>
        <v>0</v>
      </c>
      <c r="SU71" s="248">
        <f>IF(SU$6=$SR$5,成绩录入!BE74,0)</f>
        <v>0</v>
      </c>
      <c r="SV71" s="248">
        <f>IF(SV$6=$SR$5,成绩录入!BF74,0)</f>
        <v>0</v>
      </c>
      <c r="SW71" s="248">
        <f>IF(SW$6=$SR$5,成绩录入!BG74,0)</f>
        <v>0</v>
      </c>
      <c r="SX71" s="248">
        <f>IF(SX$6=$SR$5,成绩录入!BH74,0)</f>
        <v>0</v>
      </c>
      <c r="SY71" s="248">
        <f>IF(SY$6=$SR$5,成绩录入!BI74,0)</f>
        <v>0</v>
      </c>
      <c r="SZ71" s="248">
        <f>IF(SZ$6=$SR$5,成绩录入!BJ74,0)</f>
        <v>0</v>
      </c>
      <c r="TA71" s="248">
        <f>IF(TA$6=$SR$5,成绩录入!BK74,0)</f>
        <v>0</v>
      </c>
      <c r="TB71" s="248">
        <f>IF(TB$6=$SR$5,成绩录入!BL74,0)</f>
        <v>0</v>
      </c>
      <c r="TC71" s="248">
        <f>IF(TC$6=$SR$5,成绩录入!BM74,0)</f>
        <v>0</v>
      </c>
      <c r="TD71" s="248">
        <f>IF(TD$6=$SR$5,成绩录入!BN74,0)</f>
        <v>0</v>
      </c>
      <c r="TE71" s="248">
        <f>IF(TE$6=$SR$5,成绩录入!BO74,0)</f>
        <v>0</v>
      </c>
      <c r="TF71" s="248">
        <f>IF(TF$6=$SR$5,成绩录入!BP74,0)</f>
        <v>0</v>
      </c>
      <c r="TG71" s="248">
        <f>IF(TG$6=$SR$5,成绩录入!BQ74,0)</f>
        <v>0</v>
      </c>
      <c r="TH71" s="248">
        <f>IF(TH$6=$SR$5,成绩录入!BR74,0)</f>
        <v>0</v>
      </c>
      <c r="TI71" s="248">
        <f>IF(TI$6=$SR$5,成绩录入!BS74,0)</f>
        <v>0</v>
      </c>
      <c r="TJ71" s="248">
        <f>IF(TJ$6=$SR$5,成绩录入!BT74,0)</f>
        <v>0</v>
      </c>
      <c r="TK71" s="248">
        <f>IF(TK$6=$SR$5,成绩录入!BU74,0)</f>
        <v>0</v>
      </c>
      <c r="TL71" s="248">
        <f>IF(TL$6=$SR$5,成绩录入!BV74,0)</f>
        <v>0</v>
      </c>
      <c r="TM71" s="248">
        <f>IF(TM$6=$SR$5,成绩录入!BW74,0)</f>
        <v>0</v>
      </c>
      <c r="TN71" s="248">
        <f>IF(TN$6=$SR$5,成绩录入!BX74,0)</f>
        <v>0</v>
      </c>
      <c r="TO71" s="248">
        <f>IF(TO$6=$SR$5,成绩录入!BY74,0)</f>
        <v>0</v>
      </c>
      <c r="TP71" s="248">
        <f>IF(TP$6=$SR$5,成绩录入!BZ74,0)</f>
        <v>0</v>
      </c>
      <c r="TQ71" s="248">
        <f>IF(TQ$6=$SR$5,成绩录入!CA74,0)</f>
        <v>0</v>
      </c>
      <c r="TR71" s="248">
        <f>IF(TR$6=$SR$5,成绩录入!CB74,0)</f>
        <v>0</v>
      </c>
      <c r="TS71" s="248">
        <f>IF(TS$6=$SR$5,成绩录入!CC74,0)</f>
        <v>0</v>
      </c>
      <c r="TT71" s="248">
        <f>IF(TT$6=$SR$5,成绩录入!CD74,0)</f>
        <v>0</v>
      </c>
      <c r="TU71" s="248">
        <f>IF(TU$6=$SR$5,成绩录入!CE74,0)</f>
        <v>0</v>
      </c>
      <c r="TV71" s="248">
        <f>IF(TV$6=$SR$5,成绩录入!CF74,0)</f>
        <v>0</v>
      </c>
      <c r="TW71" s="248">
        <f>IF(TW$6=$SR$5,成绩录入!CG74,0)</f>
        <v>0</v>
      </c>
      <c r="TX71" s="248">
        <f>IF(TX$6=$SR$5,成绩录入!CH74,0)</f>
        <v>0</v>
      </c>
      <c r="TY71" s="248">
        <f>IF(TY$6=$SR$5,成绩录入!CI74,0)</f>
        <v>0</v>
      </c>
      <c r="TZ71" s="248">
        <f>IF(TZ$6=$SR$5,成绩录入!CJ74,0)</f>
        <v>0</v>
      </c>
      <c r="UA71" s="248">
        <f>IF(UA$6=$SR$5,成绩录入!CK74,0)</f>
        <v>0</v>
      </c>
      <c r="UB71" s="248">
        <f>IF(UB$6=$SR$5,成绩录入!CL74,0)</f>
        <v>0</v>
      </c>
      <c r="UC71" s="248">
        <f>IF(UC$6=$SR$5,成绩录入!CM74,0)</f>
        <v>0</v>
      </c>
      <c r="UD71" s="248">
        <f>IF(UD$6=$SR$5,成绩录入!CN74,0)</f>
        <v>0</v>
      </c>
      <c r="UE71" s="248">
        <f>IF(UE$6=$SR$5,成绩录入!CO74,0)</f>
        <v>0</v>
      </c>
      <c r="UF71" s="248">
        <f>IF(UF$6=$SR$5,成绩录入!CP74,0)</f>
        <v>0</v>
      </c>
      <c r="UG71" s="248">
        <f>IF(UG$6=$SR$5,成绩录入!CQ74,0)</f>
        <v>0</v>
      </c>
      <c r="UH71" s="248">
        <f>IF(UH$6=$SR$5,成绩录入!CR74,0)</f>
        <v>0</v>
      </c>
      <c r="UI71" s="248">
        <f>IF(UI$6=$SR$5,成绩录入!CS74,0)</f>
        <v>0</v>
      </c>
      <c r="UJ71" s="248">
        <f>IF(UJ$6=$SR$5,成绩录入!CT74,0)</f>
        <v>0</v>
      </c>
      <c r="UK71" s="248">
        <f>IF(UK$6=$SR$5,成绩录入!CU74,0)</f>
        <v>0</v>
      </c>
      <c r="UL71" s="248">
        <f>IF(UL$6=$SR$5,成绩录入!CV74,0)</f>
        <v>0</v>
      </c>
      <c r="UM71" s="248">
        <f>IF(UM$6=$SR$5,成绩录入!CW74,0)</f>
        <v>0</v>
      </c>
      <c r="UN71" s="248">
        <f>IF(UN$6=$SR$5,成绩录入!CX74,0)</f>
        <v>0</v>
      </c>
      <c r="UO71" s="248">
        <f>IF(UO$6=$SR$5,成绩录入!CY74,0)</f>
        <v>0</v>
      </c>
      <c r="UP71" s="248">
        <f>IF(UP$6=$SR$5,成绩录入!CZ74,0)</f>
        <v>0</v>
      </c>
      <c r="UQ71" s="248">
        <f>IF(UQ$6=$SR$5,成绩录入!DA74,0)</f>
        <v>0</v>
      </c>
      <c r="UR71" s="248">
        <f>IF(UR$6=$SR$5,成绩录入!DB74,0)</f>
        <v>0</v>
      </c>
      <c r="US71" s="248">
        <f>IF(US$6=$SR$5,成绩录入!DC74,0)</f>
        <v>0</v>
      </c>
      <c r="UT71" s="248">
        <f>IF(UT$6=$SR$5,成绩录入!DD74,0)</f>
        <v>0</v>
      </c>
      <c r="UU71" s="248">
        <f>IF(UU$6=$SR$5,成绩录入!DE74,0)</f>
        <v>0</v>
      </c>
      <c r="UV71" s="248">
        <f>IF(UV$6=$SR$5,成绩录入!DF74,0)</f>
        <v>0</v>
      </c>
      <c r="UW71" s="248">
        <f>IF(UW$6=$SR$5,成绩录入!DG74,0)</f>
        <v>0</v>
      </c>
      <c r="UX71" s="248">
        <f>IF(UX$6=$SR$5,成绩录入!DH74,0)</f>
        <v>0</v>
      </c>
      <c r="UY71" s="248">
        <f>IF(UY$6=$SR$5,成绩录入!DI74,0)</f>
        <v>0</v>
      </c>
      <c r="UZ71" s="248">
        <f>IF(UZ$6=$SR$5,成绩录入!DJ74,0)</f>
        <v>0</v>
      </c>
      <c r="VA71" s="248">
        <f>IF(VA$6=$SR$5,成绩录入!DK74,0)</f>
        <v>0</v>
      </c>
      <c r="VB71" s="248">
        <f>IF(VB$6=$SR$5,成绩录入!DL74,0)</f>
        <v>0</v>
      </c>
      <c r="VC71" s="248">
        <f>IF(VC$6=$SR$5,成绩录入!DM74,0)</f>
        <v>0</v>
      </c>
      <c r="VD71" s="248">
        <f>IF(VD$6=$SR$5,成绩录入!DN74,0)</f>
        <v>0</v>
      </c>
      <c r="VE71" s="248">
        <f>IF(VE$6=$SR$5,成绩录入!DO74,0)</f>
        <v>0</v>
      </c>
      <c r="VF71" s="248">
        <f>IF(VF$6=$SR$5,成绩录入!DP74,0)</f>
        <v>0</v>
      </c>
      <c r="VG71" s="248">
        <f>IF(VG$6=$SR$5,成绩录入!DQ74,0)</f>
        <v>0</v>
      </c>
      <c r="VH71" s="248">
        <f>IF(VH$6=$SR$5,成绩录入!DR74,0)</f>
        <v>0</v>
      </c>
      <c r="VI71" s="248">
        <f>IF(VI$6=$SR$5,成绩录入!DS74,0)</f>
        <v>0</v>
      </c>
      <c r="VJ71" s="248">
        <f>IF(VJ$6=$SR$5,成绩录入!DT74,0)</f>
        <v>0</v>
      </c>
      <c r="VK71" s="248">
        <f>IF(VK$6=$SR$5,成绩录入!DU74,0)</f>
        <v>0</v>
      </c>
      <c r="VL71" s="248">
        <f>IF(VL$6=$SR$5,成绩录入!DV74,0)</f>
        <v>0</v>
      </c>
      <c r="VM71" s="248">
        <f>IF(VM$6=$SR$5,成绩录入!DW74,0)</f>
        <v>0</v>
      </c>
      <c r="VN71" s="248">
        <f>IF(VN$6=$SR$5,成绩录入!DX74,0)</f>
        <v>0</v>
      </c>
      <c r="VO71" s="248">
        <f>IF(VO$6=$SR$5,成绩录入!DY74,0)</f>
        <v>0</v>
      </c>
      <c r="VP71" s="248">
        <f>IF(VP$6=$SR$5,成绩录入!DZ74,0)</f>
        <v>0</v>
      </c>
      <c r="VQ71" s="248">
        <f>IF(VQ$6=$SR$5,成绩录入!EA74,0)</f>
        <v>0</v>
      </c>
      <c r="VR71" s="248">
        <f>IF(VR$6=$SR$5,成绩录入!EB74,0)</f>
        <v>0</v>
      </c>
      <c r="VS71" s="248">
        <f>IF(VS$6=$SR$5,成绩录入!EC74,0)</f>
        <v>0</v>
      </c>
      <c r="VT71" s="248">
        <f>IF(VT$6=$SR$5,成绩录入!ED74,0)</f>
        <v>0</v>
      </c>
      <c r="VU71" s="248">
        <f>IF(VU$6=$SR$5,成绩录入!EE74,0)</f>
        <v>0</v>
      </c>
      <c r="VV71" s="248">
        <f>IF(VV$6=$SR$5,成绩录入!EF74,0)</f>
        <v>0</v>
      </c>
      <c r="VW71" s="248">
        <f>IF(VW$6=$SR$5,成绩录入!EG74,0)</f>
        <v>0</v>
      </c>
      <c r="VX71" s="248">
        <f>IF(VX$6=$SR$5,成绩录入!EH74,0)</f>
        <v>0</v>
      </c>
      <c r="VY71" s="248">
        <f>IF(VY$6=$SR$5,成绩录入!EI74,0)</f>
        <v>0</v>
      </c>
      <c r="VZ71" s="248">
        <f>IF(VZ$6=$SR$5,成绩录入!EJ74,0)</f>
        <v>0</v>
      </c>
      <c r="WA71" s="248">
        <f>IF(WA$6=$SR$5,成绩录入!EK74,0)</f>
        <v>0</v>
      </c>
      <c r="WB71" s="248">
        <f>IF(WB$6=$SR$5,成绩录入!EL74,0)</f>
        <v>0</v>
      </c>
      <c r="WC71" s="248">
        <f>IF(WC$6=$SR$5,成绩录入!EM74,0)</f>
        <v>0</v>
      </c>
      <c r="WD71" s="248">
        <f>IF(WD$6=$SR$5,成绩录入!EN74,0)</f>
        <v>0</v>
      </c>
      <c r="WE71" s="248">
        <f>IF(WE$6=$SR$5,成绩录入!EO74,0)</f>
        <v>0</v>
      </c>
      <c r="WF71" s="248">
        <f>IF(WF$6=$SR$5,成绩录入!EP74,0)</f>
        <v>0</v>
      </c>
      <c r="WG71" s="248">
        <f>IF(WG$6=$SR$5,成绩录入!EQ74,0)</f>
        <v>0</v>
      </c>
      <c r="WH71" s="248">
        <f>IF(WH$6=$SR$5,成绩录入!ER74,0)</f>
        <v>0</v>
      </c>
      <c r="WI71" s="248">
        <f>IF(WI$6=$SR$5,成绩录入!ES74,0)</f>
        <v>0</v>
      </c>
      <c r="WJ71" s="248">
        <f>IF(WJ$6=$SR$5,成绩录入!ET74,0)</f>
        <v>0</v>
      </c>
      <c r="WK71" s="248">
        <f>IF(WK$6=$SR$5,成绩录入!EU74,0)</f>
        <v>0</v>
      </c>
      <c r="WL71" s="248">
        <f>IF(WL$6=$SR$5,成绩录入!EV74,0)</f>
        <v>0</v>
      </c>
      <c r="WM71" s="248">
        <f>IF(WM$6=$SR$5,成绩录入!EW74,0)</f>
        <v>0</v>
      </c>
      <c r="WN71" s="248">
        <f>IF(WN$6=$SR$5,成绩录入!EX74,0)</f>
        <v>0</v>
      </c>
      <c r="WO71" s="218">
        <f t="shared" si="32"/>
        <v>0</v>
      </c>
      <c r="WP71" s="166"/>
      <c r="WQ71" s="166"/>
      <c r="WR71" s="247">
        <f>IF(WR$6=$WQ$5,成绩录入!BC74,0)</f>
        <v>0</v>
      </c>
      <c r="WS71" s="248">
        <f>IF(WS$6=$WQ$5,成绩录入!BD74,0)</f>
        <v>0</v>
      </c>
      <c r="WT71" s="248">
        <f>IF(WT$6=$WQ$5,成绩录入!BE74,0)</f>
        <v>0</v>
      </c>
      <c r="WU71" s="248">
        <f>IF(WU$6=$WQ$5,成绩录入!BF74,0)</f>
        <v>0</v>
      </c>
      <c r="WV71" s="248">
        <f>IF(WV$6=$WQ$5,成绩录入!BG74,0)</f>
        <v>0</v>
      </c>
      <c r="WW71" s="248">
        <f>IF(WW$6=$WQ$5,成绩录入!BH74,0)</f>
        <v>0</v>
      </c>
      <c r="WX71" s="248">
        <f>IF(WX$6=$WQ$5,成绩录入!BI74,0)</f>
        <v>0</v>
      </c>
      <c r="WY71" s="248">
        <f>IF(WY$6=$WQ$5,成绩录入!BJ74,0)</f>
        <v>0</v>
      </c>
      <c r="WZ71" s="248">
        <f>IF(WZ$6=$WQ$5,成绩录入!BK74,0)</f>
        <v>0</v>
      </c>
      <c r="XA71" s="248">
        <f>IF(XA$6=$WQ$5,成绩录入!BL74,0)</f>
        <v>0</v>
      </c>
      <c r="XB71" s="248">
        <f>IF(XB$6=$WQ$5,成绩录入!BM74,0)</f>
        <v>0</v>
      </c>
      <c r="XC71" s="248">
        <f>IF(XC$6=$WQ$5,成绩录入!BN74,0)</f>
        <v>0</v>
      </c>
      <c r="XD71" s="248">
        <f>IF(XD$6=$WQ$5,成绩录入!BO74,0)</f>
        <v>0</v>
      </c>
      <c r="XE71" s="248">
        <f>IF(XE$6=$WQ$5,成绩录入!BP74,0)</f>
        <v>0</v>
      </c>
      <c r="XF71" s="248">
        <f>IF(XF$6=$WQ$5,成绩录入!BQ74,0)</f>
        <v>0</v>
      </c>
      <c r="XG71" s="248">
        <f>IF(XG$6=$WQ$5,成绩录入!BR74,0)</f>
        <v>0</v>
      </c>
      <c r="XH71" s="248">
        <f>IF(XH$6=$WQ$5,成绩录入!BS74,0)</f>
        <v>0</v>
      </c>
      <c r="XI71" s="248">
        <f>IF(XI$6=$WQ$5,成绩录入!BT74,0)</f>
        <v>0</v>
      </c>
      <c r="XJ71" s="248">
        <f>IF(XJ$6=$WQ$5,成绩录入!BU74,0)</f>
        <v>0</v>
      </c>
      <c r="XK71" s="248">
        <f>IF(XK$6=$WQ$5,成绩录入!BV74,0)</f>
        <v>0</v>
      </c>
      <c r="XL71" s="248">
        <f>IF(XL$6=$WQ$5,成绩录入!BW74,0)</f>
        <v>0</v>
      </c>
      <c r="XM71" s="248">
        <f>IF(XM$6=$WQ$5,成绩录入!BX74,0)</f>
        <v>0</v>
      </c>
      <c r="XN71" s="248">
        <f>IF(XN$6=$WQ$5,成绩录入!BY74,0)</f>
        <v>0</v>
      </c>
      <c r="XO71" s="248">
        <f>IF(XO$6=$WQ$5,成绩录入!BZ74,0)</f>
        <v>0</v>
      </c>
      <c r="XP71" s="248">
        <f>IF(XP$6=$WQ$5,成绩录入!CA74,0)</f>
        <v>0</v>
      </c>
      <c r="XQ71" s="248">
        <f>IF(XQ$6=$WQ$5,成绩录入!CB74,0)</f>
        <v>0</v>
      </c>
      <c r="XR71" s="248">
        <f>IF(XR$6=$WQ$5,成绩录入!CC74,0)</f>
        <v>0</v>
      </c>
      <c r="XS71" s="248">
        <f>IF(XS$6=$WQ$5,成绩录入!CD74,0)</f>
        <v>0</v>
      </c>
      <c r="XT71" s="248">
        <f>IF(XT$6=$WQ$5,成绩录入!CE74,0)</f>
        <v>0</v>
      </c>
      <c r="XU71" s="248">
        <f>IF(XU$6=$WQ$5,成绩录入!CF74,0)</f>
        <v>0</v>
      </c>
      <c r="XV71" s="248">
        <f>IF(XV$6=$WQ$5,成绩录入!CG74,0)</f>
        <v>0</v>
      </c>
      <c r="XW71" s="248">
        <f>IF(XW$6=$WQ$5,成绩录入!CH74,0)</f>
        <v>0</v>
      </c>
      <c r="XX71" s="248">
        <f>IF(XX$6=$WQ$5,成绩录入!CI74,0)</f>
        <v>0</v>
      </c>
      <c r="XY71" s="248">
        <f>IF(XY$6=$WQ$5,成绩录入!CJ74,0)</f>
        <v>0</v>
      </c>
      <c r="XZ71" s="248">
        <f>IF(XZ$6=$WQ$5,成绩录入!CK74,0)</f>
        <v>0</v>
      </c>
      <c r="YA71" s="248">
        <f>IF(YA$6=$WQ$5,成绩录入!CL74,0)</f>
        <v>0</v>
      </c>
      <c r="YB71" s="248">
        <f>IF(YB$6=$WQ$5,成绩录入!CM74,0)</f>
        <v>0</v>
      </c>
      <c r="YC71" s="248">
        <f>IF(YC$6=$WQ$5,成绩录入!CN74,0)</f>
        <v>0</v>
      </c>
      <c r="YD71" s="248">
        <f>IF(YD$6=$WQ$5,成绩录入!CO74,0)</f>
        <v>0</v>
      </c>
      <c r="YE71" s="248">
        <f>IF(YE$6=$WQ$5,成绩录入!CP74,0)</f>
        <v>0</v>
      </c>
      <c r="YF71" s="248">
        <f>IF(YF$6=$WQ$5,成绩录入!CQ74,0)</f>
        <v>0</v>
      </c>
      <c r="YG71" s="248">
        <f>IF(YG$6=$WQ$5,成绩录入!CR74,0)</f>
        <v>0</v>
      </c>
      <c r="YH71" s="248">
        <f>IF(YH$6=$WQ$5,成绩录入!CS74,0)</f>
        <v>0</v>
      </c>
      <c r="YI71" s="248">
        <f>IF(YI$6=$WQ$5,成绩录入!CT74,0)</f>
        <v>0</v>
      </c>
      <c r="YJ71" s="248">
        <f>IF(YJ$6=$WQ$5,成绩录入!CU74,0)</f>
        <v>0</v>
      </c>
      <c r="YK71" s="248">
        <f>IF(YK$6=$WQ$5,成绩录入!CV74,0)</f>
        <v>0</v>
      </c>
      <c r="YL71" s="248">
        <f>IF(YL$6=$WQ$5,成绩录入!CW74,0)</f>
        <v>0</v>
      </c>
      <c r="YM71" s="248">
        <f>IF(YM$6=$WQ$5,成绩录入!CX74,0)</f>
        <v>0</v>
      </c>
      <c r="YN71" s="248">
        <f>IF(YN$6=$WQ$5,成绩录入!CY74,0)</f>
        <v>0</v>
      </c>
      <c r="YO71" s="248">
        <f>IF(YO$6=$WQ$5,成绩录入!CZ74,0)</f>
        <v>0</v>
      </c>
      <c r="YP71" s="248">
        <f>IF(YP$6=$WQ$5,成绩录入!DA74,0)</f>
        <v>0</v>
      </c>
      <c r="YQ71" s="248">
        <f>IF(YQ$6=$WQ$5,成绩录入!DB74,0)</f>
        <v>0</v>
      </c>
      <c r="YR71" s="248">
        <f>IF(YR$6=$WQ$5,成绩录入!DC74,0)</f>
        <v>0</v>
      </c>
      <c r="YS71" s="248">
        <f>IF(YS$6=$WQ$5,成绩录入!DD74,0)</f>
        <v>0</v>
      </c>
      <c r="YT71" s="248">
        <f>IF(YT$6=$WQ$5,成绩录入!DE74,0)</f>
        <v>0</v>
      </c>
      <c r="YU71" s="248">
        <f>IF(YU$6=$WQ$5,成绩录入!DF74,0)</f>
        <v>0</v>
      </c>
      <c r="YV71" s="248">
        <f>IF(YV$6=$WQ$5,成绩录入!DG74,0)</f>
        <v>0</v>
      </c>
      <c r="YW71" s="248">
        <f>IF(YW$6=$WQ$5,成绩录入!DH74,0)</f>
        <v>0</v>
      </c>
      <c r="YX71" s="248">
        <f>IF(YX$6=$WQ$5,成绩录入!DI74,0)</f>
        <v>0</v>
      </c>
      <c r="YY71" s="248">
        <f>IF(YY$6=$WQ$5,成绩录入!DJ74,0)</f>
        <v>0</v>
      </c>
      <c r="YZ71" s="248">
        <f>IF(YZ$6=$WQ$5,成绩录入!DK74,0)</f>
        <v>0</v>
      </c>
      <c r="ZA71" s="248">
        <f>IF(ZA$6=$WQ$5,成绩录入!DL74,0)</f>
        <v>0</v>
      </c>
      <c r="ZB71" s="248">
        <f>IF(ZB$6=$WQ$5,成绩录入!DM74,0)</f>
        <v>0</v>
      </c>
      <c r="ZC71" s="248">
        <f>IF(ZC$6=$WQ$5,成绩录入!DN74,0)</f>
        <v>0</v>
      </c>
      <c r="ZD71" s="248">
        <f>IF(ZD$6=$WQ$5,成绩录入!DO74,0)</f>
        <v>0</v>
      </c>
      <c r="ZE71" s="248">
        <f>IF(ZE$6=$WQ$5,成绩录入!DP74,0)</f>
        <v>0</v>
      </c>
      <c r="ZF71" s="248">
        <f>IF(ZF$6=$WQ$5,成绩录入!DQ74,0)</f>
        <v>0</v>
      </c>
      <c r="ZG71" s="248">
        <f>IF(ZG$6=$WQ$5,成绩录入!DR74,0)</f>
        <v>0</v>
      </c>
      <c r="ZH71" s="248">
        <f>IF(ZH$6=$WQ$5,成绩录入!DS74,0)</f>
        <v>0</v>
      </c>
      <c r="ZI71" s="248">
        <f>IF(ZI$6=$WQ$5,成绩录入!DT74,0)</f>
        <v>0</v>
      </c>
      <c r="ZJ71" s="248">
        <f>IF(ZJ$6=$WQ$5,成绩录入!DU74,0)</f>
        <v>0</v>
      </c>
      <c r="ZK71" s="248">
        <f>IF(ZK$6=$WQ$5,成绩录入!DV74,0)</f>
        <v>0</v>
      </c>
      <c r="ZL71" s="248">
        <f>IF(ZL$6=$WQ$5,成绩录入!DW74,0)</f>
        <v>0</v>
      </c>
      <c r="ZM71" s="248">
        <f>IF(ZM$6=$WQ$5,成绩录入!DX74,0)</f>
        <v>0</v>
      </c>
      <c r="ZN71" s="248">
        <f>IF(ZN$6=$WQ$5,成绩录入!DY74,0)</f>
        <v>0</v>
      </c>
      <c r="ZO71" s="248">
        <f>IF(ZO$6=$WQ$5,成绩录入!DZ74,0)</f>
        <v>0</v>
      </c>
      <c r="ZP71" s="248">
        <f>IF(ZP$6=$WQ$5,成绩录入!EA74,0)</f>
        <v>0</v>
      </c>
      <c r="ZQ71" s="248">
        <f>IF(ZQ$6=$WQ$5,成绩录入!EB74,0)</f>
        <v>0</v>
      </c>
      <c r="ZR71" s="248">
        <f>IF(ZR$6=$WQ$5,成绩录入!EC74,0)</f>
        <v>0</v>
      </c>
      <c r="ZS71" s="248">
        <f>IF(ZS$6=$WQ$5,成绩录入!ED74,0)</f>
        <v>0</v>
      </c>
      <c r="ZT71" s="248">
        <f>IF(ZT$6=$WQ$5,成绩录入!EE74,0)</f>
        <v>0</v>
      </c>
      <c r="ZU71" s="248">
        <f>IF(ZU$6=$WQ$5,成绩录入!EF74,0)</f>
        <v>0</v>
      </c>
      <c r="ZV71" s="248">
        <f>IF(ZV$6=$WQ$5,成绩录入!EG74,0)</f>
        <v>0</v>
      </c>
      <c r="ZW71" s="248">
        <f>IF(ZW$6=$WQ$5,成绩录入!EH74,0)</f>
        <v>0</v>
      </c>
      <c r="ZX71" s="248">
        <f>IF(ZX$6=$WQ$5,成绩录入!EI74,0)</f>
        <v>0</v>
      </c>
      <c r="ZY71" s="248">
        <f>IF(ZY$6=$WQ$5,成绩录入!EJ74,0)</f>
        <v>0</v>
      </c>
      <c r="ZZ71" s="248">
        <f>IF(ZZ$6=$WQ$5,成绩录入!EK74,0)</f>
        <v>0</v>
      </c>
      <c r="AAA71" s="248">
        <f>IF(AAA$6=$WQ$5,成绩录入!EL74,0)</f>
        <v>0</v>
      </c>
      <c r="AAB71" s="248">
        <f>IF(AAB$6=$WQ$5,成绩录入!EM74,0)</f>
        <v>0</v>
      </c>
      <c r="AAC71" s="248">
        <f>IF(AAC$6=$WQ$5,成绩录入!EN74,0)</f>
        <v>0</v>
      </c>
      <c r="AAD71" s="248">
        <f>IF(AAD$6=$WQ$5,成绩录入!EO74,0)</f>
        <v>0</v>
      </c>
      <c r="AAE71" s="248">
        <f>IF(AAE$6=$WQ$5,成绩录入!EP74,0)</f>
        <v>0</v>
      </c>
      <c r="AAF71" s="248">
        <f>IF(AAF$6=$WQ$5,成绩录入!EQ74,0)</f>
        <v>0</v>
      </c>
      <c r="AAG71" s="248">
        <f>IF(AAG$6=$WQ$5,成绩录入!ER74,0)</f>
        <v>0</v>
      </c>
      <c r="AAH71" s="248">
        <f>IF(AAH$6=$WQ$5,成绩录入!ES74,0)</f>
        <v>0</v>
      </c>
      <c r="AAI71" s="248">
        <f>IF(AAI$6=$WQ$5,成绩录入!ET74,0)</f>
        <v>0</v>
      </c>
      <c r="AAJ71" s="248">
        <f>IF(AAJ$6=$WQ$5,成绩录入!EU74,0)</f>
        <v>0</v>
      </c>
      <c r="AAK71" s="248">
        <f>IF(AAK$6=$WQ$5,成绩录入!EV74,0)</f>
        <v>0</v>
      </c>
      <c r="AAL71" s="248">
        <f>IF(AAL$6=$WQ$5,成绩录入!EW74,0)</f>
        <v>0</v>
      </c>
      <c r="AAM71" s="248">
        <f>IF(AAM$6=$WQ$5,成绩录入!EX74,0)</f>
        <v>0</v>
      </c>
      <c r="AAN71" s="218">
        <f t="shared" si="33"/>
        <v>0</v>
      </c>
      <c r="AAO71" s="206"/>
      <c r="AAQ71" s="247">
        <f>IF(AAQ$6=$AAP$5,成绩录入!BC74,0)</f>
        <v>0</v>
      </c>
      <c r="AAR71" s="248">
        <f>IF(AAR$6=$AAP$5,成绩录入!BD74,0)</f>
        <v>0</v>
      </c>
      <c r="AAS71" s="248">
        <f>IF(AAS$6=$AAP$5,成绩录入!BE74,0)</f>
        <v>0</v>
      </c>
      <c r="AAT71" s="248">
        <f>IF(AAT$6=$AAP$5,成绩录入!BF74,0)</f>
        <v>0</v>
      </c>
      <c r="AAU71" s="248">
        <f>IF(AAU$6=$AAP$5,成绩录入!BG74,0)</f>
        <v>0</v>
      </c>
      <c r="AAV71" s="248">
        <f>IF(AAV$6=$AAP$5,成绩录入!BH74,0)</f>
        <v>0</v>
      </c>
      <c r="AAW71" s="248">
        <f>IF(AAW$6=$AAP$5,成绩录入!BI74,0)</f>
        <v>0</v>
      </c>
      <c r="AAX71" s="248">
        <f>IF(AAX$6=$AAP$5,成绩录入!BJ74,0)</f>
        <v>0</v>
      </c>
      <c r="AAY71" s="248">
        <f>IF(AAY$6=$AAP$5,成绩录入!BK74,0)</f>
        <v>0</v>
      </c>
      <c r="AAZ71" s="248">
        <f>IF(AAZ$6=$AAP$5,成绩录入!BL74,0)</f>
        <v>0</v>
      </c>
      <c r="ABA71" s="248">
        <f>IF(ABA$6=$AAP$5,成绩录入!BM74,0)</f>
        <v>0</v>
      </c>
      <c r="ABB71" s="248">
        <f>IF(ABB$6=$AAP$5,成绩录入!BN74,0)</f>
        <v>0</v>
      </c>
      <c r="ABC71" s="248">
        <f>IF(ABC$6=$AAP$5,成绩录入!BO74,0)</f>
        <v>0</v>
      </c>
      <c r="ABD71" s="248">
        <f>IF(ABD$6=$AAP$5,成绩录入!BP74,0)</f>
        <v>0</v>
      </c>
      <c r="ABE71" s="248">
        <f>IF(ABE$6=$AAP$5,成绩录入!BQ74,0)</f>
        <v>0</v>
      </c>
      <c r="ABF71" s="248">
        <f>IF(ABF$6=$AAP$5,成绩录入!BR74,0)</f>
        <v>0</v>
      </c>
      <c r="ABG71" s="248">
        <f>IF(ABG$6=$AAP$5,成绩录入!BS74,0)</f>
        <v>0</v>
      </c>
      <c r="ABH71" s="248">
        <f>IF(ABH$6=$AAP$5,成绩录入!BT74,0)</f>
        <v>0</v>
      </c>
      <c r="ABI71" s="248">
        <f>IF(ABI$6=$AAP$5,成绩录入!BU74,0)</f>
        <v>0</v>
      </c>
      <c r="ABJ71" s="248">
        <f>IF(ABJ$6=$AAP$5,成绩录入!BV74,0)</f>
        <v>0</v>
      </c>
      <c r="ABK71" s="248">
        <f>IF(ABK$6=$AAP$5,成绩录入!BW74,0)</f>
        <v>0</v>
      </c>
      <c r="ABL71" s="248">
        <f>IF(ABL$6=$AAP$5,成绩录入!BX74,0)</f>
        <v>0</v>
      </c>
      <c r="ABM71" s="248">
        <f>IF(ABM$6=$AAP$5,成绩录入!BY74,0)</f>
        <v>0</v>
      </c>
      <c r="ABN71" s="248">
        <f>IF(ABN$6=$AAP$5,成绩录入!BZ74,0)</f>
        <v>0</v>
      </c>
      <c r="ABO71" s="248">
        <f>IF(ABO$6=$AAP$5,成绩录入!CA74,0)</f>
        <v>0</v>
      </c>
      <c r="ABP71" s="248">
        <f>IF(ABP$6=$AAP$5,成绩录入!CB74,0)</f>
        <v>0</v>
      </c>
      <c r="ABQ71" s="248">
        <f>IF(ABQ$6=$AAP$5,成绩录入!CC74,0)</f>
        <v>0</v>
      </c>
      <c r="ABR71" s="248">
        <f>IF(ABR$6=$AAP$5,成绩录入!CD74,0)</f>
        <v>0</v>
      </c>
      <c r="ABS71" s="248">
        <f>IF(ABS$6=$AAP$5,成绩录入!CE74,0)</f>
        <v>0</v>
      </c>
      <c r="ABT71" s="248">
        <f>IF(ABT$6=$AAP$5,成绩录入!CF74,0)</f>
        <v>0</v>
      </c>
      <c r="ABU71" s="248">
        <f>IF(ABU$6=$AAP$5,成绩录入!CG74,0)</f>
        <v>0</v>
      </c>
      <c r="ABV71" s="248">
        <f>IF(ABV$6=$AAP$5,成绩录入!CH74,0)</f>
        <v>0</v>
      </c>
      <c r="ABW71" s="248">
        <f>IF(ABW$6=$AAP$5,成绩录入!CI74,0)</f>
        <v>0</v>
      </c>
      <c r="ABX71" s="248">
        <f>IF(ABX$6=$AAP$5,成绩录入!CJ74,0)</f>
        <v>0</v>
      </c>
      <c r="ABY71" s="248">
        <f>IF(ABY$6=$AAP$5,成绩录入!CK74,0)</f>
        <v>0</v>
      </c>
      <c r="ABZ71" s="248">
        <f>IF(ABZ$6=$AAP$5,成绩录入!CL74,0)</f>
        <v>0</v>
      </c>
      <c r="ACA71" s="248">
        <f>IF(ACA$6=$AAP$5,成绩录入!CM74,0)</f>
        <v>0</v>
      </c>
      <c r="ACB71" s="248">
        <f>IF(ACB$6=$AAP$5,成绩录入!CN74,0)</f>
        <v>0</v>
      </c>
      <c r="ACC71" s="248">
        <f>IF(ACC$6=$AAP$5,成绩录入!CO74,0)</f>
        <v>0</v>
      </c>
      <c r="ACD71" s="248">
        <f>IF(ACD$6=$AAP$5,成绩录入!CP74,0)</f>
        <v>0</v>
      </c>
      <c r="ACE71" s="248">
        <f>IF(ACE$6=$AAP$5,成绩录入!CQ74,0)</f>
        <v>0</v>
      </c>
      <c r="ACF71" s="248">
        <f>IF(ACF$6=$AAP$5,成绩录入!CR74,0)</f>
        <v>0</v>
      </c>
      <c r="ACG71" s="248">
        <f>IF(ACG$6=$AAP$5,成绩录入!CS74,0)</f>
        <v>0</v>
      </c>
      <c r="ACH71" s="248">
        <f>IF(ACH$6=$AAP$5,成绩录入!CT74,0)</f>
        <v>0</v>
      </c>
      <c r="ACI71" s="248">
        <f>IF(ACI$6=$AAP$5,成绩录入!CU74,0)</f>
        <v>0</v>
      </c>
      <c r="ACJ71" s="248">
        <f>IF(ACJ$6=$AAP$5,成绩录入!CV74,0)</f>
        <v>0</v>
      </c>
      <c r="ACK71" s="248">
        <f>IF(ACK$6=$AAP$5,成绩录入!CW74,0)</f>
        <v>0</v>
      </c>
      <c r="ACL71" s="248">
        <f>IF(ACL$6=$AAP$5,成绩录入!CX74,0)</f>
        <v>0</v>
      </c>
      <c r="ACM71" s="248">
        <f>IF(ACM$6=$AAP$5,成绩录入!CY74,0)</f>
        <v>0</v>
      </c>
      <c r="ACN71" s="248">
        <f>IF(ACN$6=$AAP$5,成绩录入!CZ74,0)</f>
        <v>0</v>
      </c>
      <c r="ACO71" s="248">
        <f>IF(ACO$6=$AAP$5,成绩录入!DA74,0)</f>
        <v>0</v>
      </c>
      <c r="ACP71" s="248">
        <f>IF(ACP$6=$AAP$5,成绩录入!DB74,0)</f>
        <v>0</v>
      </c>
      <c r="ACQ71" s="248">
        <f>IF(ACQ$6=$AAP$5,成绩录入!DC74,0)</f>
        <v>0</v>
      </c>
      <c r="ACR71" s="248">
        <f>IF(ACR$6=$AAP$5,成绩录入!DD74,0)</f>
        <v>0</v>
      </c>
      <c r="ACS71" s="248">
        <f>IF(ACS$6=$AAP$5,成绩录入!DE74,0)</f>
        <v>0</v>
      </c>
      <c r="ACT71" s="248">
        <f>IF(ACT$6=$AAP$5,成绩录入!DF74,0)</f>
        <v>0</v>
      </c>
      <c r="ACU71" s="248">
        <f>IF(ACU$6=$AAP$5,成绩录入!DG74,0)</f>
        <v>0</v>
      </c>
      <c r="ACV71" s="248">
        <f>IF(ACV$6=$AAP$5,成绩录入!DH74,0)</f>
        <v>0</v>
      </c>
      <c r="ACW71" s="248">
        <f>IF(ACW$6=$AAP$5,成绩录入!DI74,0)</f>
        <v>0</v>
      </c>
      <c r="ACX71" s="248">
        <f>IF(ACX$6=$AAP$5,成绩录入!DJ74,0)</f>
        <v>0</v>
      </c>
      <c r="ACY71" s="248">
        <f>IF(ACY$6=$AAP$5,成绩录入!DK74,0)</f>
        <v>0</v>
      </c>
      <c r="ACZ71" s="248">
        <f>IF(ACZ$6=$AAP$5,成绩录入!DL74,0)</f>
        <v>0</v>
      </c>
      <c r="ADA71" s="248">
        <f>IF(ADA$6=$AAP$5,成绩录入!DM74,0)</f>
        <v>0</v>
      </c>
      <c r="ADB71" s="248">
        <f>IF(ADB$6=$AAP$5,成绩录入!DN74,0)</f>
        <v>0</v>
      </c>
      <c r="ADC71" s="248">
        <f>IF(ADC$6=$AAP$5,成绩录入!DO74,0)</f>
        <v>0</v>
      </c>
      <c r="ADD71" s="248">
        <f>IF(ADD$6=$AAP$5,成绩录入!DP74,0)</f>
        <v>0</v>
      </c>
      <c r="ADE71" s="248">
        <f>IF(ADE$6=$AAP$5,成绩录入!DQ74,0)</f>
        <v>0</v>
      </c>
      <c r="ADF71" s="248">
        <f>IF(ADF$6=$AAP$5,成绩录入!DR74,0)</f>
        <v>0</v>
      </c>
      <c r="ADG71" s="248">
        <f>IF(ADG$6=$AAP$5,成绩录入!DS74,0)</f>
        <v>0</v>
      </c>
      <c r="ADH71" s="248">
        <f>IF(ADH$6=$AAP$5,成绩录入!DT74,0)</f>
        <v>0</v>
      </c>
      <c r="ADI71" s="248">
        <f>IF(ADI$6=$AAP$5,成绩录入!DU74,0)</f>
        <v>0</v>
      </c>
      <c r="ADJ71" s="248">
        <f>IF(ADJ$6=$AAP$5,成绩录入!DV74,0)</f>
        <v>0</v>
      </c>
      <c r="ADK71" s="248">
        <f>IF(ADK$6=$AAP$5,成绩录入!DW74,0)</f>
        <v>0</v>
      </c>
      <c r="ADL71" s="248">
        <f>IF(ADL$6=$AAP$5,成绩录入!DX74,0)</f>
        <v>0</v>
      </c>
      <c r="ADM71" s="248">
        <f>IF(ADM$6=$AAP$5,成绩录入!DY74,0)</f>
        <v>0</v>
      </c>
      <c r="ADN71" s="248">
        <f>IF(ADN$6=$AAP$5,成绩录入!DZ74,0)</f>
        <v>0</v>
      </c>
      <c r="ADO71" s="248">
        <f>IF(ADO$6=$AAP$5,成绩录入!EA74,0)</f>
        <v>0</v>
      </c>
      <c r="ADP71" s="248">
        <f>IF(ADP$6=$AAP$5,成绩录入!EB74,0)</f>
        <v>0</v>
      </c>
      <c r="ADQ71" s="248">
        <f>IF(ADQ$6=$AAP$5,成绩录入!EC74,0)</f>
        <v>0</v>
      </c>
      <c r="ADR71" s="248">
        <f>IF(ADR$6=$AAP$5,成绩录入!ED74,0)</f>
        <v>0</v>
      </c>
      <c r="ADS71" s="248">
        <f>IF(ADS$6=$AAP$5,成绩录入!EE74,0)</f>
        <v>0</v>
      </c>
      <c r="ADT71" s="248">
        <f>IF(ADT$6=$AAP$5,成绩录入!EF74,0)</f>
        <v>0</v>
      </c>
      <c r="ADU71" s="248">
        <f>IF(ADU$6=$AAP$5,成绩录入!EG74,0)</f>
        <v>0</v>
      </c>
      <c r="ADV71" s="248">
        <f>IF(ADV$6=$AAP$5,成绩录入!EH74,0)</f>
        <v>0</v>
      </c>
      <c r="ADW71" s="248">
        <f>IF(ADW$6=$AAP$5,成绩录入!EI74,0)</f>
        <v>0</v>
      </c>
      <c r="ADX71" s="248">
        <f>IF(ADX$6=$AAP$5,成绩录入!EJ74,0)</f>
        <v>0</v>
      </c>
      <c r="ADY71" s="248">
        <f>IF(ADY$6=$AAP$5,成绩录入!EK74,0)</f>
        <v>0</v>
      </c>
      <c r="ADZ71" s="248">
        <f>IF(ADZ$6=$AAP$5,成绩录入!EL74,0)</f>
        <v>0</v>
      </c>
      <c r="AEA71" s="248">
        <f>IF(AEA$6=$AAP$5,成绩录入!EM74,0)</f>
        <v>0</v>
      </c>
      <c r="AEB71" s="248">
        <f>IF(AEB$6=$AAP$5,成绩录入!EN74,0)</f>
        <v>0</v>
      </c>
      <c r="AEC71" s="248">
        <f>IF(AEC$6=$AAP$5,成绩录入!EO74,0)</f>
        <v>0</v>
      </c>
      <c r="AED71" s="248">
        <f>IF(AED$6=$AAP$5,成绩录入!EP74,0)</f>
        <v>0</v>
      </c>
      <c r="AEE71" s="248">
        <f>IF(AEE$6=$AAP$5,成绩录入!EQ74,0)</f>
        <v>0</v>
      </c>
      <c r="AEF71" s="248">
        <f>IF(AEF$6=$AAP$5,成绩录入!ER74,0)</f>
        <v>0</v>
      </c>
      <c r="AEG71" s="248">
        <f>IF(AEG$6=$AAP$5,成绩录入!ES74,0)</f>
        <v>0</v>
      </c>
      <c r="AEH71" s="248">
        <f>IF(AEH$6=$AAP$5,成绩录入!ET74,0)</f>
        <v>0</v>
      </c>
      <c r="AEI71" s="248">
        <f>IF(AEI$6=$AAP$5,成绩录入!EU74,0)</f>
        <v>0</v>
      </c>
      <c r="AEJ71" s="248">
        <f>IF(AEJ$6=$AAP$5,成绩录入!EV74,0)</f>
        <v>0</v>
      </c>
      <c r="AEK71" s="248">
        <f>IF(AEK$6=$AAP$5,成绩录入!EW74,0)</f>
        <v>0</v>
      </c>
      <c r="AEL71" s="248">
        <f>IF(AEL$6=$AAP$5,成绩录入!EX74,0)</f>
        <v>0</v>
      </c>
      <c r="AEM71" s="218">
        <f t="shared" si="34"/>
        <v>0</v>
      </c>
      <c r="AEN71" s="166"/>
      <c r="AEO71" s="166"/>
      <c r="AEP71" s="247">
        <f>IF(AEP$6=$AEO$5,成绩录入!BC74,0)</f>
        <v>0</v>
      </c>
      <c r="AEQ71" s="248">
        <f>IF(AEQ$6=$AEO$5,成绩录入!BD74,0)</f>
        <v>0</v>
      </c>
      <c r="AER71" s="248">
        <f>IF(AER$6=$AEO$5,成绩录入!BE74,0)</f>
        <v>0</v>
      </c>
      <c r="AES71" s="248">
        <f>IF(AES$6=$AEO$5,成绩录入!BF74,0)</f>
        <v>0</v>
      </c>
      <c r="AET71" s="248">
        <f>IF(AET$6=$AEO$5,成绩录入!BG74,0)</f>
        <v>0</v>
      </c>
      <c r="AEU71" s="248">
        <f>IF(AEU$6=$AEO$5,成绩录入!BH74,0)</f>
        <v>0</v>
      </c>
      <c r="AEV71" s="248">
        <f>IF(AEV$6=$AEO$5,成绩录入!BI74,0)</f>
        <v>0</v>
      </c>
      <c r="AEW71" s="248">
        <f>IF(AEW$6=$AEO$5,成绩录入!BJ74,0)</f>
        <v>0</v>
      </c>
      <c r="AEX71" s="248">
        <f>IF(AEX$6=$AEO$5,成绩录入!BK74,0)</f>
        <v>0</v>
      </c>
      <c r="AEY71" s="248">
        <f>IF(AEY$6=$AEO$5,成绩录入!BL74,0)</f>
        <v>0</v>
      </c>
      <c r="AEZ71" s="248">
        <f>IF(AEZ$6=$AEO$5,成绩录入!BM74,0)</f>
        <v>0</v>
      </c>
      <c r="AFA71" s="248">
        <f>IF(AFA$6=$AEO$5,成绩录入!BN74,0)</f>
        <v>0</v>
      </c>
      <c r="AFB71" s="248">
        <f>IF(AFB$6=$AEO$5,成绩录入!BO74,0)</f>
        <v>0</v>
      </c>
      <c r="AFC71" s="248">
        <f>IF(AFC$6=$AEO$5,成绩录入!BP74,0)</f>
        <v>0</v>
      </c>
      <c r="AFD71" s="248">
        <f>IF(AFD$6=$AEO$5,成绩录入!BQ74,0)</f>
        <v>0</v>
      </c>
      <c r="AFE71" s="248">
        <f>IF(AFE$6=$AEO$5,成绩录入!BR74,0)</f>
        <v>0</v>
      </c>
      <c r="AFF71" s="248">
        <f>IF(AFF$6=$AEO$5,成绩录入!BS74,0)</f>
        <v>0</v>
      </c>
      <c r="AFG71" s="248">
        <f>IF(AFG$6=$AEO$5,成绩录入!BT74,0)</f>
        <v>0</v>
      </c>
      <c r="AFH71" s="248">
        <f>IF(AFH$6=$AEO$5,成绩录入!BU74,0)</f>
        <v>0</v>
      </c>
      <c r="AFI71" s="248">
        <f>IF(AFI$6=$AEO$5,成绩录入!BV74,0)</f>
        <v>0</v>
      </c>
      <c r="AFJ71" s="248">
        <f>IF(AFJ$6=$AEO$5,成绩录入!BW74,0)</f>
        <v>0</v>
      </c>
      <c r="AFK71" s="248">
        <f>IF(AFK$6=$AEO$5,成绩录入!BX74,0)</f>
        <v>0</v>
      </c>
      <c r="AFL71" s="248">
        <f>IF(AFL$6=$AEO$5,成绩录入!BY74,0)</f>
        <v>0</v>
      </c>
      <c r="AFM71" s="248">
        <f>IF(AFM$6=$AEO$5,成绩录入!BZ74,0)</f>
        <v>0</v>
      </c>
      <c r="AFN71" s="248">
        <f>IF(AFN$6=$AEO$5,成绩录入!CA74,0)</f>
        <v>0</v>
      </c>
      <c r="AFO71" s="248">
        <f>IF(AFO$6=$AEO$5,成绩录入!CB74,0)</f>
        <v>0</v>
      </c>
      <c r="AFP71" s="248">
        <f>IF(AFP$6=$AEO$5,成绩录入!CC74,0)</f>
        <v>0</v>
      </c>
      <c r="AFQ71" s="248">
        <f>IF(AFQ$6=$AEO$5,成绩录入!CD74,0)</f>
        <v>0</v>
      </c>
      <c r="AFR71" s="248">
        <f>IF(AFR$6=$AEO$5,成绩录入!CE74,0)</f>
        <v>0</v>
      </c>
      <c r="AFS71" s="248">
        <f>IF(AFS$6=$AEO$5,成绩录入!CF74,0)</f>
        <v>0</v>
      </c>
      <c r="AFT71" s="248">
        <f>IF(AFT$6=$AEO$5,成绩录入!CG74,0)</f>
        <v>0</v>
      </c>
      <c r="AFU71" s="248">
        <f>IF(AFU$6=$AEO$5,成绩录入!CH74,0)</f>
        <v>0</v>
      </c>
      <c r="AFV71" s="248">
        <f>IF(AFV$6=$AEO$5,成绩录入!CI74,0)</f>
        <v>0</v>
      </c>
      <c r="AFW71" s="248">
        <f>IF(AFW$6=$AEO$5,成绩录入!CJ74,0)</f>
        <v>0</v>
      </c>
      <c r="AFX71" s="248">
        <f>IF(AFX$6=$AEO$5,成绩录入!CK74,0)</f>
        <v>0</v>
      </c>
      <c r="AFY71" s="248">
        <f>IF(AFY$6=$AEO$5,成绩录入!CL74,0)</f>
        <v>0</v>
      </c>
      <c r="AFZ71" s="248">
        <f>IF(AFZ$6=$AEO$5,成绩录入!CM74,0)</f>
        <v>0</v>
      </c>
      <c r="AGA71" s="248">
        <f>IF(AGA$6=$AEO$5,成绩录入!CN74,0)</f>
        <v>0</v>
      </c>
      <c r="AGB71" s="248">
        <f>IF(AGB$6=$AEO$5,成绩录入!CO74,0)</f>
        <v>0</v>
      </c>
      <c r="AGC71" s="248">
        <f>IF(AGC$6=$AEO$5,成绩录入!CP74,0)</f>
        <v>0</v>
      </c>
      <c r="AGD71" s="248">
        <f>IF(AGD$6=$AEO$5,成绩录入!CQ74,0)</f>
        <v>0</v>
      </c>
      <c r="AGE71" s="248">
        <f>IF(AGE$6=$AEO$5,成绩录入!CR74,0)</f>
        <v>0</v>
      </c>
      <c r="AGF71" s="248">
        <f>IF(AGF$6=$AEO$5,成绩录入!CS74,0)</f>
        <v>0</v>
      </c>
      <c r="AGG71" s="248">
        <f>IF(AGG$6=$AEO$5,成绩录入!CT74,0)</f>
        <v>0</v>
      </c>
      <c r="AGH71" s="248">
        <f>IF(AGH$6=$AEO$5,成绩录入!CU74,0)</f>
        <v>0</v>
      </c>
      <c r="AGI71" s="248">
        <f>IF(AGI$6=$AEO$5,成绩录入!CV74,0)</f>
        <v>0</v>
      </c>
      <c r="AGJ71" s="248">
        <f>IF(AGJ$6=$AEO$5,成绩录入!CW74,0)</f>
        <v>0</v>
      </c>
      <c r="AGK71" s="248">
        <f>IF(AGK$6=$AEO$5,成绩录入!CX74,0)</f>
        <v>0</v>
      </c>
      <c r="AGL71" s="248">
        <f>IF(AGL$6=$AEO$5,成绩录入!CY74,0)</f>
        <v>0</v>
      </c>
      <c r="AGM71" s="248">
        <f>IF(AGM$6=$AEO$5,成绩录入!CZ74,0)</f>
        <v>0</v>
      </c>
      <c r="AGN71" s="248">
        <f>IF(AGN$6=$AEO$5,成绩录入!DA74,0)</f>
        <v>0</v>
      </c>
      <c r="AGO71" s="248">
        <f>IF(AGO$6=$AEO$5,成绩录入!DB74,0)</f>
        <v>0</v>
      </c>
      <c r="AGP71" s="248">
        <f>IF(AGP$6=$AEO$5,成绩录入!DC74,0)</f>
        <v>0</v>
      </c>
      <c r="AGQ71" s="248">
        <f>IF(AGQ$6=$AEO$5,成绩录入!DD74,0)</f>
        <v>0</v>
      </c>
      <c r="AGR71" s="248">
        <f>IF(AGR$6=$AEO$5,成绩录入!DE74,0)</f>
        <v>0</v>
      </c>
      <c r="AGS71" s="248">
        <f>IF(AGS$6=$AEO$5,成绩录入!DF74,0)</f>
        <v>0</v>
      </c>
      <c r="AGT71" s="248">
        <f>IF(AGT$6=$AEO$5,成绩录入!DG74,0)</f>
        <v>0</v>
      </c>
      <c r="AGU71" s="248">
        <f>IF(AGU$6=$AEO$5,成绩录入!DH74,0)</f>
        <v>0</v>
      </c>
      <c r="AGV71" s="248">
        <f>IF(AGV$6=$AEO$5,成绩录入!DI74,0)</f>
        <v>0</v>
      </c>
      <c r="AGW71" s="248">
        <f>IF(AGW$6=$AEO$5,成绩录入!DJ74,0)</f>
        <v>0</v>
      </c>
      <c r="AGX71" s="248">
        <f>IF(AGX$6=$AEO$5,成绩录入!DK74,0)</f>
        <v>0</v>
      </c>
      <c r="AGY71" s="248">
        <f>IF(AGY$6=$AEO$5,成绩录入!DL74,0)</f>
        <v>0</v>
      </c>
      <c r="AGZ71" s="248">
        <f>IF(AGZ$6=$AEO$5,成绩录入!DM74,0)</f>
        <v>0</v>
      </c>
      <c r="AHA71" s="248">
        <f>IF(AHA$6=$AEO$5,成绩录入!DN74,0)</f>
        <v>0</v>
      </c>
      <c r="AHB71" s="248">
        <f>IF(AHB$6=$AEO$5,成绩录入!DO74,0)</f>
        <v>0</v>
      </c>
      <c r="AHC71" s="248">
        <f>IF(AHC$6=$AEO$5,成绩录入!DP74,0)</f>
        <v>0</v>
      </c>
      <c r="AHD71" s="248">
        <f>IF(AHD$6=$AEO$5,成绩录入!DQ74,0)</f>
        <v>0</v>
      </c>
      <c r="AHE71" s="248">
        <f>IF(AHE$6=$AEO$5,成绩录入!DR74,0)</f>
        <v>0</v>
      </c>
      <c r="AHF71" s="248">
        <f>IF(AHF$6=$AEO$5,成绩录入!DS74,0)</f>
        <v>0</v>
      </c>
      <c r="AHG71" s="248">
        <f>IF(AHG$6=$AEO$5,成绩录入!DT74,0)</f>
        <v>0</v>
      </c>
      <c r="AHH71" s="248">
        <f>IF(AHH$6=$AEO$5,成绩录入!DU74,0)</f>
        <v>0</v>
      </c>
      <c r="AHI71" s="248">
        <f>IF(AHI$6=$AEO$5,成绩录入!DV74,0)</f>
        <v>0</v>
      </c>
      <c r="AHJ71" s="248">
        <f>IF(AHJ$6=$AEO$5,成绩录入!DW74,0)</f>
        <v>0</v>
      </c>
      <c r="AHK71" s="248">
        <f>IF(AHK$6=$AEO$5,成绩录入!DX74,0)</f>
        <v>0</v>
      </c>
      <c r="AHL71" s="248">
        <f>IF(AHL$6=$AEO$5,成绩录入!DY74,0)</f>
        <v>0</v>
      </c>
      <c r="AHM71" s="248">
        <f>IF(AHM$6=$AEO$5,成绩录入!DZ74,0)</f>
        <v>0</v>
      </c>
      <c r="AHN71" s="248">
        <f>IF(AHN$6=$AEO$5,成绩录入!EA74,0)</f>
        <v>0</v>
      </c>
      <c r="AHO71" s="248">
        <f>IF(AHO$6=$AEO$5,成绩录入!EB74,0)</f>
        <v>0</v>
      </c>
      <c r="AHP71" s="248">
        <f>IF(AHP$6=$AEO$5,成绩录入!EC74,0)</f>
        <v>0</v>
      </c>
      <c r="AHQ71" s="248">
        <f>IF(AHQ$6=$AEO$5,成绩录入!ED74,0)</f>
        <v>0</v>
      </c>
      <c r="AHR71" s="248">
        <f>IF(AHR$6=$AEO$5,成绩录入!EE74,0)</f>
        <v>0</v>
      </c>
      <c r="AHS71" s="248">
        <f>IF(AHS$6=$AEO$5,成绩录入!EF74,0)</f>
        <v>0</v>
      </c>
      <c r="AHT71" s="248">
        <f>IF(AHT$6=$AEO$5,成绩录入!EG74,0)</f>
        <v>0</v>
      </c>
      <c r="AHU71" s="248">
        <f>IF(AHU$6=$AEO$5,成绩录入!EH74,0)</f>
        <v>0</v>
      </c>
      <c r="AHV71" s="248">
        <f>IF(AHV$6=$AEO$5,成绩录入!EI74,0)</f>
        <v>0</v>
      </c>
      <c r="AHW71" s="248">
        <f>IF(AHW$6=$AEO$5,成绩录入!EJ74,0)</f>
        <v>0</v>
      </c>
      <c r="AHX71" s="248">
        <f>IF(AHX$6=$AEO$5,成绩录入!EK74,0)</f>
        <v>0</v>
      </c>
      <c r="AHY71" s="248">
        <f>IF(AHY$6=$AEO$5,成绩录入!EL74,0)</f>
        <v>0</v>
      </c>
      <c r="AHZ71" s="248">
        <f>IF(AHZ$6=$AEO$5,成绩录入!EM74,0)</f>
        <v>0</v>
      </c>
      <c r="AIA71" s="248">
        <f>IF(AIA$6=$AEO$5,成绩录入!EN74,0)</f>
        <v>0</v>
      </c>
      <c r="AIB71" s="248">
        <f>IF(AIB$6=$AEO$5,成绩录入!EO74,0)</f>
        <v>0</v>
      </c>
      <c r="AIC71" s="248">
        <f>IF(AIC$6=$AEO$5,成绩录入!EP74,0)</f>
        <v>0</v>
      </c>
      <c r="AID71" s="248">
        <f>IF(AID$6=$AEO$5,成绩录入!EQ74,0)</f>
        <v>0</v>
      </c>
      <c r="AIE71" s="248">
        <f>IF(AIE$6=$AEO$5,成绩录入!ER74,0)</f>
        <v>0</v>
      </c>
      <c r="AIF71" s="248">
        <f>IF(AIF$6=$AEO$5,成绩录入!ES74,0)</f>
        <v>0</v>
      </c>
      <c r="AIG71" s="248">
        <f>IF(AIG$6=$AEO$5,成绩录入!ET74,0)</f>
        <v>0</v>
      </c>
      <c r="AIH71" s="248">
        <f>IF(AIH$6=$AEO$5,成绩录入!EU74,0)</f>
        <v>0</v>
      </c>
      <c r="AII71" s="248">
        <f>IF(AII$6=$AEO$5,成绩录入!EV74,0)</f>
        <v>0</v>
      </c>
      <c r="AIJ71" s="248">
        <f>IF(AIJ$6=$AEO$5,成绩录入!EW74,0)</f>
        <v>0</v>
      </c>
      <c r="AIK71" s="248">
        <f>IF(AIK$6=$AEO$5,成绩录入!EX74,0)</f>
        <v>0</v>
      </c>
      <c r="AIL71" s="218">
        <f t="shared" si="35"/>
        <v>0</v>
      </c>
      <c r="AIN71" s="214" t="str">
        <f>初始录入!A76</f>
        <v/>
      </c>
      <c r="AIO71" s="215">
        <f>初始录入!B76</f>
        <v>0</v>
      </c>
      <c r="AIP71" s="216">
        <f>初始录入!C76</f>
        <v>0</v>
      </c>
      <c r="AIQ71" s="314">
        <f>IF(平时!D69&lt;&gt;"",平时!D69,0)</f>
        <v>0</v>
      </c>
      <c r="AIR71" s="324" t="str">
        <f t="shared" si="89"/>
        <v/>
      </c>
      <c r="AIS71" s="314">
        <f>IF(过程!D69&lt;&gt;"",过程!D69,0)</f>
        <v>0</v>
      </c>
      <c r="AIT71" s="324" t="str">
        <f t="shared" si="90"/>
        <v/>
      </c>
      <c r="AIU71" s="216">
        <f>IF(期末!D69&lt;&gt;"",期末!D69,0)</f>
        <v>0</v>
      </c>
      <c r="AIV71" s="324" t="str">
        <f t="shared" si="91"/>
        <v/>
      </c>
      <c r="AIW71" s="325">
        <f t="shared" si="92"/>
        <v>0</v>
      </c>
      <c r="AIX71" s="314">
        <f>IF(平时!E69&lt;&gt;"",平时!E69,0)</f>
        <v>0</v>
      </c>
      <c r="AIY71" s="324" t="str">
        <f t="shared" si="93"/>
        <v/>
      </c>
      <c r="AIZ71" s="314">
        <f>IF(过程!E69&lt;&gt;"",过程!E69,0)</f>
        <v>0</v>
      </c>
      <c r="AJA71" s="324" t="str">
        <f t="shared" si="94"/>
        <v/>
      </c>
      <c r="AJB71" s="216">
        <f>IF(期末!E69&lt;&gt;"",期末!E69,0)</f>
        <v>0</v>
      </c>
      <c r="AJC71" s="324" t="str">
        <f t="shared" si="95"/>
        <v/>
      </c>
      <c r="AJD71" s="325">
        <f t="shared" si="96"/>
        <v>0</v>
      </c>
      <c r="AJE71" s="314">
        <f>IF(平时!F69&lt;&gt;"",平时!F69,0)</f>
        <v>0</v>
      </c>
      <c r="AJF71" s="324" t="str">
        <f t="shared" si="97"/>
        <v/>
      </c>
      <c r="AJG71" s="314">
        <f>IF(过程!F69&lt;&gt;"",过程!F69,0)</f>
        <v>0</v>
      </c>
      <c r="AJH71" s="324" t="str">
        <f t="shared" si="98"/>
        <v/>
      </c>
      <c r="AJI71" s="216">
        <f>IF(期末!F69&lt;&gt;"",期末!F69,0)</f>
        <v>0</v>
      </c>
      <c r="AJJ71" s="324" t="str">
        <f t="shared" si="99"/>
        <v/>
      </c>
      <c r="AJK71" s="325">
        <f t="shared" si="100"/>
        <v>0</v>
      </c>
      <c r="AJL71" s="314">
        <f>IF(平时!G69&lt;&gt;"",平时!G69,0)</f>
        <v>0</v>
      </c>
      <c r="AJM71" s="324" t="str">
        <f t="shared" si="101"/>
        <v/>
      </c>
      <c r="AJN71" s="314">
        <f>IF(过程!G69&lt;&gt;"",过程!G69,0)</f>
        <v>0</v>
      </c>
      <c r="AJO71" s="324" t="str">
        <f t="shared" si="102"/>
        <v/>
      </c>
      <c r="AJP71" s="216">
        <f>IF(期末!G69&lt;&gt;"",期末!G69,0)</f>
        <v>0</v>
      </c>
      <c r="AJQ71" s="324" t="str">
        <f t="shared" si="103"/>
        <v/>
      </c>
      <c r="AJR71" s="325">
        <f t="shared" si="104"/>
        <v>0</v>
      </c>
      <c r="AJS71" s="314">
        <f>IF(平时!H69&lt;&gt;"",平时!H69,0)</f>
        <v>0</v>
      </c>
      <c r="AJT71" s="324" t="str">
        <f t="shared" si="105"/>
        <v/>
      </c>
      <c r="AJU71" s="314">
        <f>IF(过程!H69&lt;&gt;"",过程!H69,0)</f>
        <v>0</v>
      </c>
      <c r="AJV71" s="324" t="str">
        <f t="shared" si="106"/>
        <v/>
      </c>
      <c r="AJW71" s="216">
        <f>IF(期末!H69&lt;&gt;"",期末!H69,0)</f>
        <v>0</v>
      </c>
      <c r="AJX71" s="324" t="str">
        <f t="shared" si="107"/>
        <v/>
      </c>
      <c r="AJY71" s="326">
        <f t="shared" si="108"/>
        <v>0</v>
      </c>
      <c r="AKA71" s="216" t="str">
        <f>初始录入!A76</f>
        <v/>
      </c>
      <c r="AKB71" s="216">
        <f>初始录入!B76</f>
        <v>0</v>
      </c>
      <c r="AKC71" s="216">
        <f>初始录入!C76</f>
        <v>0</v>
      </c>
      <c r="AKD71" s="327" t="str">
        <f>IF(初始录入!$E76=初始录入!$K$2,达成度!$D84,"")</f>
        <v/>
      </c>
      <c r="AKE71" s="327" t="str">
        <f>IF(初始录入!$E76=初始录入!$K$3,达成度!D84,"")</f>
        <v/>
      </c>
      <c r="AKF71" s="216" t="str">
        <f>IF(初始录入!$E76=初始录入!$K$4,达成度!D84,"")</f>
        <v/>
      </c>
      <c r="AKG71" s="216" t="str">
        <f>IF(初始录入!$E76=初始录入!$K$5,达成度!D84,"")</f>
        <v/>
      </c>
      <c r="AKH71" s="327" t="str">
        <f>IF(初始录入!$E76=初始录入!$K$2,达成度!E84,"")</f>
        <v/>
      </c>
      <c r="AKI71" s="327" t="str">
        <f>IF(初始录入!$E76=初始录入!$K$3,达成度!E84,"")</f>
        <v/>
      </c>
      <c r="AKJ71" s="216" t="str">
        <f>IF(初始录入!$E76=初始录入!$K$4,达成度!E84,"")</f>
        <v/>
      </c>
      <c r="AKK71" s="216" t="str">
        <f>IF(初始录入!$E76=初始录入!$K$5,达成度!E84,"")</f>
        <v/>
      </c>
      <c r="AKL71" s="327" t="str">
        <f>IF(初始录入!$E76=初始录入!$K$2,达成度!F84,"")</f>
        <v/>
      </c>
      <c r="AKM71" s="327" t="str">
        <f>IF(初始录入!$E76=初始录入!$K$3,达成度!F84,"")</f>
        <v/>
      </c>
      <c r="AKN71" s="216" t="str">
        <f>IF(初始录入!$E76=初始录入!$K$4,达成度!F84,"")</f>
        <v/>
      </c>
      <c r="AKO71" s="216" t="str">
        <f>IF(初始录入!$E76=初始录入!$K$5,达成度!F84,"")</f>
        <v/>
      </c>
      <c r="AKP71" s="327" t="str">
        <f>IF(初始录入!$E76=初始录入!$K$2,达成度!H84,"")</f>
        <v/>
      </c>
      <c r="AKQ71" s="327" t="str">
        <f>IF(初始录入!$E76=初始录入!$K$3,达成度!H84,"")</f>
        <v/>
      </c>
      <c r="AKR71" s="216" t="str">
        <f>IF(初始录入!$E76=初始录入!$K$4,达成度!H84,"")</f>
        <v/>
      </c>
      <c r="AKS71" s="216" t="str">
        <f>IF(初始录入!$E76=初始录入!$K$5,达成度!H84,"")</f>
        <v/>
      </c>
      <c r="AKT71" s="327" t="str">
        <f>IF(初始录入!$E76=初始录入!$K$2,达成度!I84,"")</f>
        <v/>
      </c>
      <c r="AKU71" s="327" t="str">
        <f>IF(初始录入!$E76=初始录入!$K$3,达成度!I84,"")</f>
        <v/>
      </c>
      <c r="AKV71" s="216" t="str">
        <f>IF(初始录入!$E76=初始录入!$K$4,达成度!I84,"")</f>
        <v/>
      </c>
      <c r="AKW71" s="216" t="str">
        <f>IF(初始录入!$E76=初始录入!$K$5,达成度!I84,"")</f>
        <v/>
      </c>
      <c r="AKX71" s="327" t="str">
        <f>IF(初始录入!$E76=初始录入!$K$2,达成度!J84,"")</f>
        <v/>
      </c>
      <c r="AKY71" s="327" t="str">
        <f>IF(初始录入!$E76=初始录入!$K$3,达成度!J84,"")</f>
        <v/>
      </c>
      <c r="AKZ71" s="216" t="str">
        <f>IF(初始录入!$E76=初始录入!$K$4,达成度!J84,"")</f>
        <v/>
      </c>
      <c r="ALA71" s="216" t="str">
        <f>IF(初始录入!$E76=初始录入!$K$5,达成度!J84,"")</f>
        <v/>
      </c>
      <c r="ALB71" s="327" t="str">
        <f>IF(初始录入!$E76=初始录入!$K$2,达成度!L84,"")</f>
        <v/>
      </c>
      <c r="ALC71" s="327" t="str">
        <f>IF(初始录入!$E76=初始录入!$K$3,达成度!L84,"")</f>
        <v/>
      </c>
      <c r="ALD71" s="216" t="str">
        <f>IF(初始录入!$E76=初始录入!$K$4,达成度!L84,"")</f>
        <v/>
      </c>
      <c r="ALE71" s="216" t="str">
        <f>IF(初始录入!$E76=初始录入!$K$5,达成度!L84,"")</f>
        <v/>
      </c>
      <c r="ALF71" s="327" t="str">
        <f>IF(初始录入!$E76=初始录入!$K$2,达成度!M84,"")</f>
        <v/>
      </c>
      <c r="ALG71" s="327" t="str">
        <f>IF(初始录入!$E76=初始录入!$K$3,达成度!M84,"")</f>
        <v/>
      </c>
      <c r="ALH71" s="216" t="str">
        <f>IF(初始录入!$E76=初始录入!$K$4,达成度!M84,"")</f>
        <v/>
      </c>
      <c r="ALI71" s="216" t="str">
        <f>IF(初始录入!$E76=初始录入!$K$5,达成度!M84,"")</f>
        <v/>
      </c>
      <c r="ALJ71" s="327" t="str">
        <f>IF(初始录入!$E76=初始录入!$K$2,达成度!N84,"")</f>
        <v/>
      </c>
      <c r="ALK71" s="327" t="str">
        <f>IF(初始录入!$E76=初始录入!$K$3,达成度!N84,"")</f>
        <v/>
      </c>
      <c r="ALL71" s="216" t="str">
        <f>IF(初始录入!$E76=初始录入!$K$4,达成度!N84,"")</f>
        <v/>
      </c>
      <c r="ALM71" s="216" t="str">
        <f>IF(初始录入!$E76=初始录入!$K$5,达成度!N84,"")</f>
        <v/>
      </c>
      <c r="ALN71" s="327" t="str">
        <f>IF(初始录入!$E76=初始录入!$K$2,达成度!P84,"")</f>
        <v/>
      </c>
      <c r="ALO71" s="327" t="str">
        <f>IF(初始录入!$E76=初始录入!$K$3,达成度!P84,"")</f>
        <v/>
      </c>
      <c r="ALP71" s="216" t="str">
        <f>IF(初始录入!$E76=初始录入!$K$4,达成度!P84,"")</f>
        <v/>
      </c>
      <c r="ALQ71" s="216" t="str">
        <f>IF(初始录入!$E76=初始录入!$K$5,达成度!P84,"")</f>
        <v/>
      </c>
      <c r="ALR71" s="327" t="str">
        <f>IF(初始录入!$E76=初始录入!$K$2,达成度!Q84,"")</f>
        <v/>
      </c>
      <c r="ALS71" s="327" t="str">
        <f>IF(初始录入!$E76=初始录入!$K$3,达成度!Q84,"")</f>
        <v/>
      </c>
      <c r="ALT71" s="216" t="str">
        <f>IF(初始录入!$E76=初始录入!$K$4,达成度!Q84,"")</f>
        <v/>
      </c>
      <c r="ALU71" s="216" t="str">
        <f>IF(初始录入!$E76=初始录入!$K$5,达成度!Q84,"")</f>
        <v/>
      </c>
      <c r="ALV71" s="327" t="str">
        <f>IF(初始录入!$E76=初始录入!$K$2,达成度!R84,"")</f>
        <v/>
      </c>
      <c r="ALW71" s="327" t="str">
        <f>IF(初始录入!$E76=初始录入!$K$3,达成度!R84,"")</f>
        <v/>
      </c>
      <c r="ALX71" s="216" t="str">
        <f>IF(初始录入!$E76=初始录入!$K$4,达成度!R84,"")</f>
        <v/>
      </c>
      <c r="ALY71" s="216"/>
      <c r="ALZ71" s="327" t="str">
        <f>IF(初始录入!$E76=初始录入!$K$2,达成度!T84,"")</f>
        <v/>
      </c>
      <c r="AMA71" s="327" t="str">
        <f>IF(初始录入!$E76=初始录入!$K$3,达成度!T84,"")</f>
        <v/>
      </c>
      <c r="AMB71" s="216" t="str">
        <f>IF(初始录入!$E76=初始录入!$K$4,达成度!T84,"")</f>
        <v/>
      </c>
      <c r="AMC71" s="216" t="str">
        <f>IF(初始录入!$E76=初始录入!$K$5,达成度!T84,"")</f>
        <v/>
      </c>
      <c r="AMD71" s="327" t="str">
        <f>IF(初始录入!$E76=初始录入!$K$2,达成度!U84,"")</f>
        <v/>
      </c>
      <c r="AME71" s="327" t="str">
        <f>IF(初始录入!$E76=初始录入!$K$3,达成度!U84,"")</f>
        <v/>
      </c>
      <c r="AMF71" s="216" t="str">
        <f>IF(初始录入!$E76=初始录入!$K$4,达成度!U84,"")</f>
        <v/>
      </c>
      <c r="AMG71" s="216" t="str">
        <f>IF(初始录入!$E76=初始录入!$K$5,达成度!U84,"")</f>
        <v/>
      </c>
      <c r="AMH71" s="327" t="str">
        <f>IF(初始录入!$E76=初始录入!$K$2,达成度!V84,"")</f>
        <v/>
      </c>
      <c r="AMI71" s="327" t="str">
        <f>IF(初始录入!$E76=初始录入!$K$3,达成度!V84,"")</f>
        <v/>
      </c>
      <c r="AMJ71" s="216" t="str">
        <f>IF(初始录入!$E76=初始录入!$K$4,达成度!W84,"")</f>
        <v/>
      </c>
      <c r="AMK71" s="216" t="str">
        <f>IF(初始录入!$E76=初始录入!$K$5,达成度!W84,"")</f>
        <v/>
      </c>
      <c r="AMM71" s="215">
        <f t="shared" si="114"/>
        <v>64</v>
      </c>
      <c r="AMN71" s="222" t="str">
        <f t="shared" si="109"/>
        <v/>
      </c>
      <c r="AMO71" s="325" t="str">
        <f>IF($AMM71&lt;=$H$7,INDEX(达成度!$G$21:$G$170,$AMM71,1),"")</f>
        <v/>
      </c>
      <c r="AMP71" s="325" t="str">
        <f>IF($AMM71&lt;=$H$7,INDEX(达成度!$K$21:$K$170,$AMM71,1),"")</f>
        <v/>
      </c>
      <c r="AMQ71" s="325" t="str">
        <f>IF($AMM71&lt;=$H$7,INDEX(达成度!$O$21:$O$170,$AMM71,1),"")</f>
        <v/>
      </c>
      <c r="AMR71" s="325" t="str">
        <f>IF($AMM71&lt;=$H$7,INDEX(达成度!$S$21:$S$170,$AMM71,1),"")</f>
        <v/>
      </c>
      <c r="AMS71" s="326" t="str">
        <f>IF($AMM71&lt;=$H$7,INDEX(达成度!$W$21:$W$170,$AMM71,1),"")</f>
        <v/>
      </c>
      <c r="AMT71" s="328"/>
      <c r="AMU71" s="336"/>
      <c r="AMV71" s="222" t="str">
        <f t="shared" si="110"/>
        <v/>
      </c>
      <c r="AMW71" s="325" t="str">
        <f>IF($AMM71&lt;=$I$7,INDEX(达成度!$G$21:$G$170,$AMM71+$H$7,1),"")</f>
        <v/>
      </c>
      <c r="AMX71" s="325" t="str">
        <f>IF($AMM71&lt;=$I$7,INDEX(达成度!$K$21:$K$170,$AMM71+$H$7,1),"")</f>
        <v/>
      </c>
      <c r="AMY71" s="325" t="str">
        <f>IF($AMM71&lt;=$I$7,INDEX(达成度!$O$21:$O$170,$AMM71+$H$7,1),"")</f>
        <v/>
      </c>
      <c r="AMZ71" s="325" t="str">
        <f>IF($AMM71&lt;=$I$7,INDEX(达成度!$S$21:$S$170,$AMM71+$H$7,1),"")</f>
        <v/>
      </c>
      <c r="ANA71" s="326" t="str">
        <f>IF($AMM71&lt;=$I$7,INDEX(达成度!$W$21:$W$170,$AMM71+$H$7,1),"")</f>
        <v/>
      </c>
      <c r="ANB71" s="206"/>
      <c r="ANC71" s="215"/>
      <c r="AND71" s="216" t="str">
        <f t="shared" si="111"/>
        <v/>
      </c>
      <c r="ANE71" s="325" t="str">
        <f>IF($AMM71&lt;=$J$7,INDEX(达成度!$G$21:$G$170,$AMM71+$H$7+$I$7,1),"")</f>
        <v/>
      </c>
      <c r="ANF71" s="325" t="str">
        <f>IF($AMM71&lt;=$J$7,INDEX(达成度!$K$21:$K$170,$AMM71+$H$7+$I$7,1),"")</f>
        <v/>
      </c>
      <c r="ANG71" s="325" t="str">
        <f>IF($AMM71&lt;=$J$7,INDEX(达成度!$O$21:$O$170,$AMM71+$H$7+$I$7,1),"")</f>
        <v/>
      </c>
      <c r="ANH71" s="325" t="str">
        <f>IF($AMM71&lt;=$J$7,INDEX(达成度!$S$21:$S$170,$AMM71+$H$7+$I$7,1),"")</f>
        <v/>
      </c>
      <c r="ANI71" s="326" t="str">
        <f>IF($AMM71&lt;=$J$7,INDEX(达成度!$W$21:$W$170,$AMM71+$H$7+$I$7,1),"")</f>
        <v/>
      </c>
      <c r="ANK71" s="215"/>
      <c r="ANL71" s="216" t="str">
        <f t="shared" si="112"/>
        <v/>
      </c>
      <c r="ANM71" s="325" t="str">
        <f>IF($AMM71&lt;=$K$7,INDEX(达成度!$G$21:$G$170,$AMM71+$H$7+$I$7+$J$7,1),"")</f>
        <v/>
      </c>
      <c r="ANN71" s="325" t="str">
        <f>IF($AMM71&lt;=$K$7,INDEX(达成度!$K$21:$K$170,$AMM71+$H$7+$I$7+$J$7,1),"")</f>
        <v/>
      </c>
      <c r="ANO71" s="325" t="str">
        <f>IF($AMM71&lt;=$K$7,INDEX(达成度!$O$21:$O$170,$AMM71+$H$7+$I$7+$J$7,1),"")</f>
        <v/>
      </c>
      <c r="ANP71" s="325" t="str">
        <f>IF($AMM71&lt;=$K$7,INDEX(达成度!$S$21:$S$170,$AMM71+$H$7+$I$7+$J$7,1),"")</f>
        <v/>
      </c>
      <c r="ANQ71" s="326" t="str">
        <f>IF($AMM71&lt;=$K$7,INDEX(达成度!$W$21:$W$170,$AMM71+$H$7+$I$7+$J$7,1),"")</f>
        <v/>
      </c>
    </row>
    <row r="72" ht="18" customHeight="1" spans="1:1024 1025:1057">
      <c r="A72" s="215" t="str">
        <f>初始录入!A77</f>
        <v/>
      </c>
      <c r="B72" s="216" t="str">
        <f>IF(初始录入!B77&lt;&gt;"",初始录入!B77,"")</f>
        <v/>
      </c>
      <c r="C72" s="216" t="str">
        <f>IF(初始录入!C77&lt;&gt;"",初始录入!C77,"")</f>
        <v/>
      </c>
      <c r="D72" s="216" t="str">
        <f>IF(初始录入!D77&lt;&gt;"",初始录入!D77,"")</f>
        <v/>
      </c>
      <c r="E72" s="218" t="str">
        <f>IF(初始录入!E77&lt;&gt;"",初始录入!E77,"")</f>
        <v/>
      </c>
      <c r="G72" s="330"/>
      <c r="H72" s="295">
        <f>IF(初始录入!E77=H$6,1,0)</f>
        <v>0</v>
      </c>
      <c r="I72" s="295">
        <f>IF(初始录入!E77=I$6,1,0)</f>
        <v>0</v>
      </c>
      <c r="J72" s="295">
        <f>IF(初始录入!E77=J$6,1,0)</f>
        <v>0</v>
      </c>
      <c r="K72" s="321">
        <f>IF(初始录入!E77=K$6,1,0)</f>
        <v>0</v>
      </c>
      <c r="L72" s="28"/>
      <c r="M72" s="215" t="str">
        <f>成果上交!A6</f>
        <v/>
      </c>
      <c r="N72" s="216" t="str">
        <f>IF(成果上交!B6&lt;&gt;"",IF(成果上交!B6="作业",M$80&amp;"作业/ 实验报告/ 实习报告/ 课程设计成果/ 试卷",IF(成果上交!B6="实验报告"," 作业/"&amp;M$80&amp;"实验报告/ 实习报告/ 课程设计成果/ 试卷",IF(成果上交!B6="实习报告"," 作业/ 实验报告/"&amp;M$80&amp;"实习报告/ 课程设计成果/ 试卷",IF(成果上交!B6="课程设计成果"," 作业/ 实验报告/ 实习报告/"&amp;M$80&amp;"课程设计成果/ 试卷"," 作业/ 实验报告/ 实习报告/ 课程设计成果/ 试卷")))),"")</f>
        <v/>
      </c>
      <c r="O72" s="216"/>
      <c r="P72" s="216"/>
      <c r="Q72" s="216"/>
      <c r="R72" s="216"/>
      <c r="S72" s="216"/>
      <c r="T72" s="216"/>
      <c r="U72" s="216"/>
      <c r="V72" s="216">
        <f>IF(OR(成果上交!B6="作业",成果上交!B6="实验报告",成果上交!B6="实习报告",成果上交!B6="课程设计成果"),"",成果上交!B6)</f>
        <v>0</v>
      </c>
      <c r="W72" s="218"/>
      <c r="X72" s="28"/>
      <c r="Y72" s="294">
        <v>100</v>
      </c>
      <c r="Z72" s="295">
        <f>成绩录入!$F$7</f>
        <v>0</v>
      </c>
      <c r="AA72" s="295">
        <f>成绩录入!F75</f>
        <v>0</v>
      </c>
      <c r="AB72" s="296">
        <f>IF(初始录入!$M$7&lt;&gt;"",IF(成绩录入!$F$7&lt;&gt;"",IF(初始录入!$P$7="次数",AA72/Z72*Y72,成绩录入!F75),0),0)</f>
        <v>0</v>
      </c>
      <c r="AC72" s="297">
        <f t="shared" ref="AC72:AC107" si="181">IF($R$20&lt;&gt;0,$AB72*M$20/$R$20*$V$7,0)</f>
        <v>0</v>
      </c>
      <c r="AD72" s="297">
        <f t="shared" ref="AD72:AD107" si="182">IF($R$20&lt;&gt;0,$AB72*N$20/$R$20*$V$7,0)</f>
        <v>0</v>
      </c>
      <c r="AE72" s="297">
        <f t="shared" ref="AE72:AE107" si="183">IF($R$20&lt;&gt;0,$AB72*O$20/$R$20*$V$7,0)</f>
        <v>0</v>
      </c>
      <c r="AF72" s="297">
        <f t="shared" ref="AF72:AF107" si="184">IF($R$20&lt;&gt;0,$AB72*P$20/$R$20*$V$7,0)</f>
        <v>0</v>
      </c>
      <c r="AG72" s="297">
        <f t="shared" ref="AG72:AG107" si="185">IF($R$20&lt;&gt;0,$AB72*Q$20/$R$20*$V$7,0)</f>
        <v>0</v>
      </c>
      <c r="AH72" s="298">
        <f t="shared" si="37"/>
        <v>0</v>
      </c>
      <c r="AI72" s="28"/>
      <c r="AJ72" s="260">
        <f>成绩录入!I75</f>
        <v>0</v>
      </c>
      <c r="AK72" s="248">
        <f>成绩录入!J75</f>
        <v>0</v>
      </c>
      <c r="AL72" s="248">
        <f>成绩录入!K75</f>
        <v>0</v>
      </c>
      <c r="AM72" s="248">
        <f>成绩录入!L75</f>
        <v>0</v>
      </c>
      <c r="AN72" s="248">
        <f>成绩录入!M75</f>
        <v>0</v>
      </c>
      <c r="AO72" s="298">
        <f t="shared" si="38"/>
        <v>0</v>
      </c>
      <c r="AP72" s="299"/>
      <c r="AQ72" s="260">
        <f>成绩录入!I75</f>
        <v>0</v>
      </c>
      <c r="AR72" s="248">
        <f>成绩录入!J75</f>
        <v>0</v>
      </c>
      <c r="AS72" s="248">
        <f>成绩录入!K75</f>
        <v>0</v>
      </c>
      <c r="AT72" s="248">
        <f>成绩录入!L75</f>
        <v>0</v>
      </c>
      <c r="AU72" s="248">
        <f>成绩录入!M75</f>
        <v>0</v>
      </c>
      <c r="AV72" s="298">
        <f t="shared" si="39"/>
        <v>0</v>
      </c>
      <c r="AW72" s="299"/>
      <c r="AX72" s="260">
        <f>成绩录入!I75</f>
        <v>0</v>
      </c>
      <c r="AY72" s="248">
        <f>成绩录入!J75</f>
        <v>0</v>
      </c>
      <c r="AZ72" s="248">
        <f>成绩录入!K75</f>
        <v>0</v>
      </c>
      <c r="BA72" s="248">
        <f>成绩录入!L75</f>
        <v>0</v>
      </c>
      <c r="BB72" s="248">
        <f>成绩录入!M75</f>
        <v>0</v>
      </c>
      <c r="BC72" s="298">
        <f t="shared" si="40"/>
        <v>0</v>
      </c>
      <c r="BD72" s="299"/>
      <c r="BE72" s="260">
        <f>成绩录入!I75</f>
        <v>0</v>
      </c>
      <c r="BF72" s="248">
        <f>成绩录入!J75</f>
        <v>0</v>
      </c>
      <c r="BG72" s="248">
        <f>成绩录入!K75</f>
        <v>0</v>
      </c>
      <c r="BH72" s="248">
        <f>成绩录入!L75</f>
        <v>0</v>
      </c>
      <c r="BI72" s="248">
        <f>成绩录入!M75</f>
        <v>0</v>
      </c>
      <c r="BJ72" s="298">
        <f t="shared" si="41"/>
        <v>0</v>
      </c>
      <c r="BK72" s="299"/>
      <c r="BL72" s="260">
        <f>成绩录入!I75</f>
        <v>0</v>
      </c>
      <c r="BM72" s="248">
        <f>成绩录入!J75</f>
        <v>0</v>
      </c>
      <c r="BN72" s="248">
        <f>成绩录入!K75</f>
        <v>0</v>
      </c>
      <c r="BO72" s="248">
        <f>成绩录入!L75</f>
        <v>0</v>
      </c>
      <c r="BP72" s="248">
        <f>成绩录入!M75</f>
        <v>0</v>
      </c>
      <c r="BQ72" s="298">
        <f t="shared" si="42"/>
        <v>0</v>
      </c>
      <c r="BR72" s="300"/>
      <c r="BS72" s="260">
        <f>成绩录入!P75</f>
        <v>0</v>
      </c>
      <c r="BT72" s="248">
        <f>成绩录入!Q75</f>
        <v>0</v>
      </c>
      <c r="BU72" s="248">
        <f>成绩录入!R75</f>
        <v>0</v>
      </c>
      <c r="BV72" s="248">
        <f>成绩录入!S75</f>
        <v>0</v>
      </c>
      <c r="BW72" s="248">
        <f>成绩录入!T75</f>
        <v>0</v>
      </c>
      <c r="BX72" s="248">
        <f>成绩录入!U75</f>
        <v>0</v>
      </c>
      <c r="BY72" s="248">
        <f>成绩录入!V75</f>
        <v>0</v>
      </c>
      <c r="BZ72" s="248">
        <f>成绩录入!W75</f>
        <v>0</v>
      </c>
      <c r="CA72" s="248">
        <f>成绩录入!X75</f>
        <v>0</v>
      </c>
      <c r="CB72" s="248">
        <f>成绩录入!Y75</f>
        <v>0</v>
      </c>
      <c r="CC72" s="298">
        <f t="shared" si="43"/>
        <v>0</v>
      </c>
      <c r="CD72" s="299"/>
      <c r="CE72" s="260">
        <f>成绩录入!P75</f>
        <v>0</v>
      </c>
      <c r="CF72" s="248">
        <f>成绩录入!Q75</f>
        <v>0</v>
      </c>
      <c r="CG72" s="248">
        <f>成绩录入!R75</f>
        <v>0</v>
      </c>
      <c r="CH72" s="248">
        <f>成绩录入!S75</f>
        <v>0</v>
      </c>
      <c r="CI72" s="248">
        <f>成绩录入!T75</f>
        <v>0</v>
      </c>
      <c r="CJ72" s="248">
        <f>成绩录入!U75</f>
        <v>0</v>
      </c>
      <c r="CK72" s="248">
        <f>成绩录入!V75</f>
        <v>0</v>
      </c>
      <c r="CL72" s="248">
        <f>成绩录入!W75</f>
        <v>0</v>
      </c>
      <c r="CM72" s="248">
        <f>成绩录入!X75</f>
        <v>0</v>
      </c>
      <c r="CN72" s="248">
        <f>成绩录入!Y75</f>
        <v>0</v>
      </c>
      <c r="CO72" s="298">
        <f t="shared" si="44"/>
        <v>0</v>
      </c>
      <c r="CP72" s="299"/>
      <c r="CQ72" s="260">
        <f>成绩录入!P75</f>
        <v>0</v>
      </c>
      <c r="CR72" s="248">
        <f>成绩录入!Q75</f>
        <v>0</v>
      </c>
      <c r="CS72" s="248">
        <f>成绩录入!R75</f>
        <v>0</v>
      </c>
      <c r="CT72" s="248">
        <f>成绩录入!S75</f>
        <v>0</v>
      </c>
      <c r="CU72" s="248">
        <f>成绩录入!T75</f>
        <v>0</v>
      </c>
      <c r="CV72" s="248">
        <f>成绩录入!U75</f>
        <v>0</v>
      </c>
      <c r="CW72" s="248">
        <f>成绩录入!V75</f>
        <v>0</v>
      </c>
      <c r="CX72" s="248">
        <f>成绩录入!W75</f>
        <v>0</v>
      </c>
      <c r="CY72" s="248">
        <f>成绩录入!X75</f>
        <v>0</v>
      </c>
      <c r="CZ72" s="248">
        <f>成绩录入!Y75</f>
        <v>0</v>
      </c>
      <c r="DA72" s="298">
        <f t="shared" si="45"/>
        <v>0</v>
      </c>
      <c r="DB72" s="299"/>
      <c r="DC72" s="260">
        <f>成绩录入!P75</f>
        <v>0</v>
      </c>
      <c r="DD72" s="248">
        <f>成绩录入!Q75</f>
        <v>0</v>
      </c>
      <c r="DE72" s="248">
        <f>成绩录入!R75</f>
        <v>0</v>
      </c>
      <c r="DF72" s="248">
        <f>成绩录入!S75</f>
        <v>0</v>
      </c>
      <c r="DG72" s="248">
        <f>成绩录入!T75</f>
        <v>0</v>
      </c>
      <c r="DH72" s="248">
        <f>成绩录入!U75</f>
        <v>0</v>
      </c>
      <c r="DI72" s="248">
        <f>成绩录入!V75</f>
        <v>0</v>
      </c>
      <c r="DJ72" s="248">
        <f>成绩录入!W75</f>
        <v>0</v>
      </c>
      <c r="DK72" s="248">
        <f>成绩录入!X75</f>
        <v>0</v>
      </c>
      <c r="DL72" s="248">
        <f>成绩录入!Y75</f>
        <v>0</v>
      </c>
      <c r="DM72" s="298">
        <f t="shared" si="46"/>
        <v>0</v>
      </c>
      <c r="DN72" s="299"/>
      <c r="DO72" s="260">
        <f>成绩录入!P75</f>
        <v>0</v>
      </c>
      <c r="DP72" s="248">
        <f>成绩录入!Q75</f>
        <v>0</v>
      </c>
      <c r="DQ72" s="248">
        <f>成绩录入!R75</f>
        <v>0</v>
      </c>
      <c r="DR72" s="248">
        <f>成绩录入!S75</f>
        <v>0</v>
      </c>
      <c r="DS72" s="248">
        <f>成绩录入!T75</f>
        <v>0</v>
      </c>
      <c r="DT72" s="248">
        <f>成绩录入!U75</f>
        <v>0</v>
      </c>
      <c r="DU72" s="248">
        <f>成绩录入!V75</f>
        <v>0</v>
      </c>
      <c r="DV72" s="248">
        <f>成绩录入!W75</f>
        <v>0</v>
      </c>
      <c r="DW72" s="248">
        <f>成绩录入!X75</f>
        <v>0</v>
      </c>
      <c r="DX72" s="248">
        <f>成绩录入!Y75</f>
        <v>0</v>
      </c>
      <c r="DY72" s="298">
        <f t="shared" si="47"/>
        <v>0</v>
      </c>
      <c r="DZ72" s="299"/>
      <c r="EA72" s="301" t="e">
        <f t="shared" si="48"/>
        <v>#DIV/0!</v>
      </c>
      <c r="EB72" s="297" t="e">
        <f t="shared" si="49"/>
        <v>#DIV/0!</v>
      </c>
      <c r="EC72" s="297" t="e">
        <f t="shared" si="50"/>
        <v>#DIV/0!</v>
      </c>
      <c r="ED72" s="297" t="e">
        <f t="shared" si="51"/>
        <v>#DIV/0!</v>
      </c>
      <c r="EE72" s="297" t="e">
        <f t="shared" si="52"/>
        <v>#DIV/0!</v>
      </c>
      <c r="EF72" s="302" t="e">
        <f t="shared" si="53"/>
        <v>#DIV/0!</v>
      </c>
      <c r="EG72" s="303"/>
      <c r="EH72" s="304">
        <f t="shared" si="54"/>
        <v>0</v>
      </c>
      <c r="EI72" s="296">
        <f>成绩录入!I75</f>
        <v>0</v>
      </c>
      <c r="EJ72" s="296">
        <f>成绩录入!J75</f>
        <v>0</v>
      </c>
      <c r="EK72" s="296">
        <f>成绩录入!K75</f>
        <v>0</v>
      </c>
      <c r="EL72" s="296">
        <f>成绩录入!L75</f>
        <v>0</v>
      </c>
      <c r="EM72" s="296">
        <f>成绩录入!M75</f>
        <v>0</v>
      </c>
      <c r="EN72" s="296">
        <f>成绩录入!P75</f>
        <v>0</v>
      </c>
      <c r="EO72" s="296">
        <f>成绩录入!Q75</f>
        <v>0</v>
      </c>
      <c r="EP72" s="296">
        <f>成绩录入!R75</f>
        <v>0</v>
      </c>
      <c r="EQ72" s="296">
        <f>成绩录入!S75</f>
        <v>0</v>
      </c>
      <c r="ER72" s="296">
        <f>成绩录入!T75</f>
        <v>0</v>
      </c>
      <c r="ES72" s="296">
        <f>成绩录入!U75</f>
        <v>0</v>
      </c>
      <c r="ET72" s="296">
        <f>成绩录入!V75</f>
        <v>0</v>
      </c>
      <c r="EU72" s="296">
        <f>成绩录入!W75</f>
        <v>0</v>
      </c>
      <c r="EV72" s="296">
        <f>成绩录入!X75</f>
        <v>0</v>
      </c>
      <c r="EW72" s="302">
        <f>成绩录入!Y75</f>
        <v>0</v>
      </c>
      <c r="EX72" s="303"/>
      <c r="EY72" s="304" t="str">
        <f t="shared" si="170"/>
        <v/>
      </c>
      <c r="EZ72" s="296" t="str">
        <f t="shared" si="170"/>
        <v/>
      </c>
      <c r="FA72" s="296" t="str">
        <f t="shared" si="170"/>
        <v/>
      </c>
      <c r="FB72" s="296" t="str">
        <f t="shared" si="170"/>
        <v/>
      </c>
      <c r="FC72" s="302">
        <f>成绩录入!AB75</f>
        <v>0</v>
      </c>
      <c r="FD72" s="303"/>
      <c r="FE72" s="304" t="str">
        <f t="shared" si="56"/>
        <v>√</v>
      </c>
      <c r="FF72" s="296" t="str">
        <f t="shared" si="57"/>
        <v>√</v>
      </c>
      <c r="FG72" s="296" t="str">
        <f t="shared" si="58"/>
        <v>√</v>
      </c>
      <c r="FH72" s="296" t="str">
        <f t="shared" si="59"/>
        <v>√</v>
      </c>
      <c r="FI72" s="302" t="str">
        <f t="shared" si="60"/>
        <v>√</v>
      </c>
      <c r="FJ72" s="299"/>
      <c r="FK72" s="260">
        <f>成绩录入!AB75</f>
        <v>0</v>
      </c>
      <c r="FL72" s="248">
        <f>成绩录入!AC75</f>
        <v>0</v>
      </c>
      <c r="FM72" s="248">
        <f>成绩录入!AD75</f>
        <v>0</v>
      </c>
      <c r="FN72" s="248">
        <f>成绩录入!AE75</f>
        <v>0</v>
      </c>
      <c r="FO72" s="248">
        <f>成绩录入!AF75</f>
        <v>0</v>
      </c>
      <c r="FP72" s="248">
        <f>成绩录入!AG75</f>
        <v>0</v>
      </c>
      <c r="FQ72" s="298">
        <f t="shared" si="61"/>
        <v>0</v>
      </c>
      <c r="FR72" s="299"/>
      <c r="FS72" s="260">
        <f>成绩录入!AB75</f>
        <v>0</v>
      </c>
      <c r="FT72" s="248">
        <f>成绩录入!AC75</f>
        <v>0</v>
      </c>
      <c r="FU72" s="248">
        <f>成绩录入!AD75</f>
        <v>0</v>
      </c>
      <c r="FV72" s="248">
        <f>成绩录入!AE75</f>
        <v>0</v>
      </c>
      <c r="FW72" s="248">
        <f>成绩录入!AF75</f>
        <v>0</v>
      </c>
      <c r="FX72" s="333">
        <f>成绩录入!AG75</f>
        <v>0</v>
      </c>
      <c r="FY72" s="298">
        <f t="shared" si="62"/>
        <v>0</v>
      </c>
      <c r="FZ72" s="299"/>
      <c r="GA72" s="260">
        <f>成绩录入!AB75</f>
        <v>0</v>
      </c>
      <c r="GB72" s="248">
        <f>成绩录入!AC75</f>
        <v>0</v>
      </c>
      <c r="GC72" s="248">
        <f>成绩录入!AD75</f>
        <v>0</v>
      </c>
      <c r="GD72" s="248">
        <f>成绩录入!AE75</f>
        <v>0</v>
      </c>
      <c r="GE72" s="248">
        <f>成绩录入!AF75</f>
        <v>0</v>
      </c>
      <c r="GF72" s="248">
        <f>成绩录入!AG75</f>
        <v>0</v>
      </c>
      <c r="GG72" s="298">
        <f t="shared" si="63"/>
        <v>0</v>
      </c>
      <c r="GH72" s="299"/>
      <c r="GI72" s="260">
        <f>成绩录入!AB75</f>
        <v>0</v>
      </c>
      <c r="GJ72" s="248">
        <f>成绩录入!AC75</f>
        <v>0</v>
      </c>
      <c r="GK72" s="248">
        <f>成绩录入!AD75</f>
        <v>0</v>
      </c>
      <c r="GL72" s="248">
        <f>成绩录入!AE75</f>
        <v>0</v>
      </c>
      <c r="GM72" s="248">
        <f>成绩录入!AF75</f>
        <v>0</v>
      </c>
      <c r="GN72" s="248">
        <f>成绩录入!AG75</f>
        <v>0</v>
      </c>
      <c r="GO72" s="298">
        <f t="shared" si="64"/>
        <v>0</v>
      </c>
      <c r="GP72" s="299"/>
      <c r="GQ72" s="260">
        <f>成绩录入!AB75</f>
        <v>0</v>
      </c>
      <c r="GR72" s="248">
        <f>成绩录入!AC75</f>
        <v>0</v>
      </c>
      <c r="GS72" s="248">
        <f>成绩录入!AD75</f>
        <v>0</v>
      </c>
      <c r="GT72" s="248">
        <f>成绩录入!AE75</f>
        <v>0</v>
      </c>
      <c r="GU72" s="248">
        <f>成绩录入!AF75</f>
        <v>0</v>
      </c>
      <c r="GV72" s="248">
        <f>成绩录入!AG75</f>
        <v>0</v>
      </c>
      <c r="GW72" s="298">
        <f t="shared" si="65"/>
        <v>0</v>
      </c>
      <c r="GX72" s="299"/>
      <c r="GY72" s="247">
        <f>成绩录入!AJ75</f>
        <v>0</v>
      </c>
      <c r="GZ72" s="248">
        <f>成绩录入!AK75</f>
        <v>0</v>
      </c>
      <c r="HA72" s="248">
        <f>成绩录入!AL75</f>
        <v>0</v>
      </c>
      <c r="HB72" s="248">
        <f>成绩录入!AM75</f>
        <v>0</v>
      </c>
      <c r="HC72" s="248">
        <f>成绩录入!AN75</f>
        <v>0</v>
      </c>
      <c r="HD72" s="248">
        <f>成绩录入!AO75</f>
        <v>0</v>
      </c>
      <c r="HE72" s="310">
        <f t="shared" si="171"/>
        <v>0</v>
      </c>
      <c r="HF72" s="299"/>
      <c r="HG72" s="247">
        <f>成绩录入!AJ75</f>
        <v>0</v>
      </c>
      <c r="HH72" s="248">
        <f>成绩录入!AK75</f>
        <v>0</v>
      </c>
      <c r="HI72" s="248">
        <f>成绩录入!AL75</f>
        <v>0</v>
      </c>
      <c r="HJ72" s="248">
        <f>成绩录入!AM75</f>
        <v>0</v>
      </c>
      <c r="HK72" s="248">
        <f>成绩录入!AN75</f>
        <v>0</v>
      </c>
      <c r="HL72" s="248">
        <f>成绩录入!AO75</f>
        <v>0</v>
      </c>
      <c r="HM72" s="310">
        <f t="shared" si="172"/>
        <v>0</v>
      </c>
      <c r="HN72" s="299"/>
      <c r="HO72" s="247">
        <f>成绩录入!AJ75</f>
        <v>0</v>
      </c>
      <c r="HP72" s="248">
        <f>成绩录入!AK75</f>
        <v>0</v>
      </c>
      <c r="HQ72" s="248">
        <f>成绩录入!AL75</f>
        <v>0</v>
      </c>
      <c r="HR72" s="248">
        <f>成绩录入!AM75</f>
        <v>0</v>
      </c>
      <c r="HS72" s="248">
        <f>成绩录入!AN75</f>
        <v>0</v>
      </c>
      <c r="HT72" s="248">
        <f>成绩录入!AO75</f>
        <v>0</v>
      </c>
      <c r="HU72" s="310">
        <f t="shared" si="173"/>
        <v>0</v>
      </c>
      <c r="HV72" s="299"/>
      <c r="HW72" s="247">
        <f>成绩录入!AJ75</f>
        <v>0</v>
      </c>
      <c r="HX72" s="248">
        <f>成绩录入!AK75</f>
        <v>0</v>
      </c>
      <c r="HY72" s="248">
        <f>成绩录入!AL75</f>
        <v>0</v>
      </c>
      <c r="HZ72" s="248">
        <f>成绩录入!AM75</f>
        <v>0</v>
      </c>
      <c r="IA72" s="248">
        <f>成绩录入!AN75</f>
        <v>0</v>
      </c>
      <c r="IB72" s="248">
        <f>成绩录入!AO75</f>
        <v>0</v>
      </c>
      <c r="IC72" s="310">
        <f t="shared" si="174"/>
        <v>0</v>
      </c>
      <c r="ID72" s="299"/>
      <c r="IE72" s="247">
        <f>成绩录入!AJ75</f>
        <v>0</v>
      </c>
      <c r="IF72" s="248">
        <f>成绩录入!AK75</f>
        <v>0</v>
      </c>
      <c r="IG72" s="248">
        <f>成绩录入!AL75</f>
        <v>0</v>
      </c>
      <c r="IH72" s="248">
        <f>成绩录入!AM75</f>
        <v>0</v>
      </c>
      <c r="II72" s="248">
        <f>成绩录入!AN75</f>
        <v>0</v>
      </c>
      <c r="IJ72" s="248">
        <f>成绩录入!AO75</f>
        <v>0</v>
      </c>
      <c r="IK72" s="310">
        <f t="shared" si="175"/>
        <v>0</v>
      </c>
      <c r="IL72" s="299"/>
      <c r="IM72" s="313" t="e">
        <f t="shared" si="71"/>
        <v>#DIV/0!</v>
      </c>
      <c r="IN72" s="314" t="e">
        <f t="shared" si="72"/>
        <v>#DIV/0!</v>
      </c>
      <c r="IO72" s="314" t="e">
        <f t="shared" si="73"/>
        <v>#DIV/0!</v>
      </c>
      <c r="IP72" s="314" t="e">
        <f t="shared" si="74"/>
        <v>#DIV/0!</v>
      </c>
      <c r="IQ72" s="314" t="e">
        <f t="shared" si="75"/>
        <v>#DIV/0!</v>
      </c>
      <c r="IR72" s="315" t="e">
        <f t="shared" si="76"/>
        <v>#DIV/0!</v>
      </c>
      <c r="IS72" s="316"/>
      <c r="IT72" s="214">
        <f>成绩录入!AR75</f>
        <v>0</v>
      </c>
      <c r="IU72" s="216">
        <f>成绩录入!AS75</f>
        <v>0</v>
      </c>
      <c r="IV72" s="216">
        <f>成绩录入!AT75</f>
        <v>0</v>
      </c>
      <c r="IW72" s="216">
        <f>成绩录入!AU75</f>
        <v>0</v>
      </c>
      <c r="IX72" s="216">
        <f>成绩录入!AV75</f>
        <v>0</v>
      </c>
      <c r="IY72" s="216">
        <f>成绩录入!AW75</f>
        <v>0</v>
      </c>
      <c r="IZ72" s="298">
        <f t="shared" si="77"/>
        <v>0</v>
      </c>
      <c r="JA72" s="299"/>
      <c r="JB72" s="317">
        <f>成绩录入!AR75</f>
        <v>0</v>
      </c>
      <c r="JC72" s="216">
        <f>成绩录入!AS75</f>
        <v>0</v>
      </c>
      <c r="JD72" s="216">
        <f>成绩录入!AT75</f>
        <v>0</v>
      </c>
      <c r="JE72" s="216">
        <f>成绩录入!AU75</f>
        <v>0</v>
      </c>
      <c r="JF72" s="216">
        <f>成绩录入!AV75</f>
        <v>0</v>
      </c>
      <c r="JG72" s="216">
        <f>成绩录入!AW75</f>
        <v>0</v>
      </c>
      <c r="JH72" s="298">
        <f t="shared" si="78"/>
        <v>0</v>
      </c>
      <c r="JI72" s="299"/>
      <c r="JJ72" s="248">
        <f>成绩录入!AR75</f>
        <v>0</v>
      </c>
      <c r="JK72" s="248">
        <f>成绩录入!AS75</f>
        <v>0</v>
      </c>
      <c r="JL72" s="248">
        <f>成绩录入!AT75</f>
        <v>0</v>
      </c>
      <c r="JM72" s="248">
        <f>成绩录入!AU75</f>
        <v>0</v>
      </c>
      <c r="JN72" s="248">
        <f>成绩录入!AV75</f>
        <v>0</v>
      </c>
      <c r="JO72" s="248">
        <f>成绩录入!AW75</f>
        <v>0</v>
      </c>
      <c r="JP72" s="298">
        <f t="shared" si="79"/>
        <v>0</v>
      </c>
      <c r="JQ72" s="299"/>
      <c r="JR72" s="308">
        <f>成绩录入!AR75</f>
        <v>0</v>
      </c>
      <c r="JS72" s="248">
        <f>成绩录入!AS75</f>
        <v>0</v>
      </c>
      <c r="JT72" s="248">
        <f>成绩录入!AT75</f>
        <v>0</v>
      </c>
      <c r="JU72" s="248">
        <f>成绩录入!AU75</f>
        <v>0</v>
      </c>
      <c r="JV72" s="248">
        <f>成绩录入!AV75</f>
        <v>0</v>
      </c>
      <c r="JW72" s="248">
        <f>成绩录入!AW75</f>
        <v>0</v>
      </c>
      <c r="JX72" s="298">
        <f t="shared" si="80"/>
        <v>0</v>
      </c>
      <c r="JY72" s="299"/>
      <c r="JZ72" s="308">
        <f>成绩录入!AR75</f>
        <v>0</v>
      </c>
      <c r="KA72" s="248">
        <f>成绩录入!AS75</f>
        <v>0</v>
      </c>
      <c r="KB72" s="248">
        <f>成绩录入!AT75</f>
        <v>0</v>
      </c>
      <c r="KC72" s="248">
        <f>成绩录入!AU75</f>
        <v>0</v>
      </c>
      <c r="KD72" s="248">
        <f>成绩录入!AV75</f>
        <v>0</v>
      </c>
      <c r="KE72" s="248">
        <f>成绩录入!AW75</f>
        <v>0</v>
      </c>
      <c r="KF72" s="298">
        <f t="shared" si="81"/>
        <v>0</v>
      </c>
      <c r="KG72" s="299"/>
      <c r="KH72" s="313">
        <f t="shared" ref="KH72:KH107" si="186">IF($R$28&lt;&gt;0,IZ72*M$28/$R$28,0)</f>
        <v>0</v>
      </c>
      <c r="KI72" s="314">
        <f t="shared" si="82"/>
        <v>0</v>
      </c>
      <c r="KJ72" s="314">
        <f t="shared" si="83"/>
        <v>0</v>
      </c>
      <c r="KK72" s="314">
        <f t="shared" si="84"/>
        <v>0</v>
      </c>
      <c r="KL72" s="314">
        <f t="shared" si="85"/>
        <v>0</v>
      </c>
      <c r="KM72" s="315">
        <f t="shared" si="86"/>
        <v>0</v>
      </c>
      <c r="KN72" s="90"/>
      <c r="KO72" s="294">
        <f>IF(总评!G70&lt;60,1,0)</f>
        <v>0</v>
      </c>
      <c r="KP72" s="295">
        <f t="shared" ref="KP72:KP103" si="187">H72*KO72</f>
        <v>0</v>
      </c>
      <c r="KQ72" s="295">
        <f t="shared" ref="KQ72:KQ107" si="188">I72*KO72</f>
        <v>0</v>
      </c>
      <c r="KR72" s="321">
        <f t="shared" ref="KR72:KR107" si="189">J72*KO72</f>
        <v>0</v>
      </c>
      <c r="KS72" s="321">
        <f t="shared" si="87"/>
        <v>0</v>
      </c>
      <c r="KT72" s="27"/>
      <c r="KU72" s="27"/>
      <c r="KV72" s="27"/>
      <c r="KW72" s="27"/>
      <c r="KX72" s="27"/>
      <c r="KY72" s="27"/>
      <c r="KZ72" s="27"/>
      <c r="LA72" s="27"/>
      <c r="LB72" s="27"/>
      <c r="LC72" s="27"/>
      <c r="OT72" s="247">
        <f>IF(OT$6=$OS$5,成绩录入!BC75,0)</f>
        <v>0</v>
      </c>
      <c r="OU72" s="248">
        <f>IF(OU$6=$OS$5,成绩录入!BD75,0)</f>
        <v>0</v>
      </c>
      <c r="OV72" s="248">
        <f>IF(OV$6=$OS$5,成绩录入!BE75,0)</f>
        <v>0</v>
      </c>
      <c r="OW72" s="248">
        <f>IF(OW$6=$OS$5,成绩录入!BF75,0)</f>
        <v>0</v>
      </c>
      <c r="OX72" s="248">
        <f>IF(OX$6=$OS$5,成绩录入!BG75,0)</f>
        <v>0</v>
      </c>
      <c r="OY72" s="248">
        <f>IF(OY$6=$OS$5,成绩录入!BH75,0)</f>
        <v>0</v>
      </c>
      <c r="OZ72" s="248">
        <f>IF(OZ$6=$OS$5,成绩录入!BI75,0)</f>
        <v>0</v>
      </c>
      <c r="PA72" s="248">
        <f>IF(PA$6=$OS$5,成绩录入!BJ75,0)</f>
        <v>0</v>
      </c>
      <c r="PB72" s="248">
        <f>IF(PB$6=$OS$5,成绩录入!BK75,0)</f>
        <v>0</v>
      </c>
      <c r="PC72" s="248">
        <f>IF(PC$6=$OS$5,成绩录入!BL75,0)</f>
        <v>0</v>
      </c>
      <c r="PD72" s="248">
        <f>IF(PD$6=$OS$5,成绩录入!BM75,0)</f>
        <v>0</v>
      </c>
      <c r="PE72" s="248">
        <f>IF(PE$6=$OS$5,成绩录入!BN75,0)</f>
        <v>0</v>
      </c>
      <c r="PF72" s="248">
        <f>IF(PF$6=$OS$5,成绩录入!BO75,0)</f>
        <v>0</v>
      </c>
      <c r="PG72" s="248">
        <f>IF(PG$6=$OS$5,成绩录入!BP75,0)</f>
        <v>0</v>
      </c>
      <c r="PH72" s="248">
        <f>IF(PH$6=$OS$5,成绩录入!BQ75,0)</f>
        <v>0</v>
      </c>
      <c r="PI72" s="248">
        <f>IF(PI$6=$OS$5,成绩录入!BR75,0)</f>
        <v>0</v>
      </c>
      <c r="PJ72" s="248">
        <f>IF(PJ$6=$OS$5,成绩录入!BS75,0)</f>
        <v>0</v>
      </c>
      <c r="PK72" s="248">
        <f>IF(PK$6=$OS$5,成绩录入!BT75,0)</f>
        <v>0</v>
      </c>
      <c r="PL72" s="248">
        <f>IF(PL$6=$OS$5,成绩录入!BU75,0)</f>
        <v>0</v>
      </c>
      <c r="PM72" s="248">
        <f>IF(PM$6=$OS$5,成绩录入!BV75,0)</f>
        <v>0</v>
      </c>
      <c r="PN72" s="248">
        <f>IF(PN$6=$OS$5,成绩录入!BW75,0)</f>
        <v>0</v>
      </c>
      <c r="PO72" s="248">
        <f>IF(PO$6=$OS$5,成绩录入!BX75,0)</f>
        <v>0</v>
      </c>
      <c r="PP72" s="248">
        <f>IF(PP$6=$OS$5,成绩录入!BY75,0)</f>
        <v>0</v>
      </c>
      <c r="PQ72" s="248">
        <f>IF(PQ$6=$OS$5,成绩录入!BZ75,0)</f>
        <v>0</v>
      </c>
      <c r="PR72" s="248">
        <f>IF(PR$6=$OS$5,成绩录入!CA75,0)</f>
        <v>0</v>
      </c>
      <c r="PS72" s="248">
        <f>IF(PS$6=$OS$5,成绩录入!CB75,0)</f>
        <v>0</v>
      </c>
      <c r="PT72" s="248">
        <f>IF(PT$6=$OS$5,成绩录入!CC75,0)</f>
        <v>0</v>
      </c>
      <c r="PU72" s="248">
        <f>IF(PU$6=$OS$5,成绩录入!CD75,0)</f>
        <v>0</v>
      </c>
      <c r="PV72" s="248">
        <f>IF(PV$6=$OS$5,成绩录入!CE75,0)</f>
        <v>0</v>
      </c>
      <c r="PW72" s="248">
        <f>IF(PW$6=$OS$5,成绩录入!CF75,0)</f>
        <v>0</v>
      </c>
      <c r="PX72" s="248">
        <f>IF(PX$6=$OS$5,成绩录入!CG75,0)</f>
        <v>0</v>
      </c>
      <c r="PY72" s="248">
        <f>IF(PY$6=$OS$5,成绩录入!CH75,0)</f>
        <v>0</v>
      </c>
      <c r="PZ72" s="248">
        <f>IF(PZ$6=$OS$5,成绩录入!CI75,0)</f>
        <v>0</v>
      </c>
      <c r="QA72" s="248">
        <f>IF(QA$6=$OS$5,成绩录入!CJ75,0)</f>
        <v>0</v>
      </c>
      <c r="QB72" s="248">
        <f>IF(QB$6=$OS$5,成绩录入!CK75,0)</f>
        <v>0</v>
      </c>
      <c r="QC72" s="248">
        <f>IF(QC$6=$OS$5,成绩录入!CL75,0)</f>
        <v>0</v>
      </c>
      <c r="QD72" s="248">
        <f>IF(QD$6=$OS$5,成绩录入!CM75,0)</f>
        <v>0</v>
      </c>
      <c r="QE72" s="248">
        <f>IF(QE$6=$OS$5,成绩录入!CN75,0)</f>
        <v>0</v>
      </c>
      <c r="QF72" s="248">
        <f>IF(QF$6=$OS$5,成绩录入!CO75,0)</f>
        <v>0</v>
      </c>
      <c r="QG72" s="248">
        <f>IF(QG$6=$OS$5,成绩录入!CP75,0)</f>
        <v>0</v>
      </c>
      <c r="QH72" s="248">
        <f>IF(QH$6=$OS$5,成绩录入!CQ75,0)</f>
        <v>0</v>
      </c>
      <c r="QI72" s="248">
        <f>IF(QI$6=$OS$5,成绩录入!CR75,0)</f>
        <v>0</v>
      </c>
      <c r="QJ72" s="248">
        <f>IF(QJ$6=$OS$5,成绩录入!CS75,0)</f>
        <v>0</v>
      </c>
      <c r="QK72" s="248">
        <f>IF(QK$6=$OS$5,成绩录入!CT75,0)</f>
        <v>0</v>
      </c>
      <c r="QL72" s="248">
        <f>IF(QL$6=$OS$5,成绩录入!CU75,0)</f>
        <v>0</v>
      </c>
      <c r="QM72" s="248">
        <f>IF(QM$6=$OS$5,成绩录入!CV75,0)</f>
        <v>0</v>
      </c>
      <c r="QN72" s="248">
        <f>IF(QN$6=$OS$5,成绩录入!CW75,0)</f>
        <v>0</v>
      </c>
      <c r="QO72" s="248">
        <f>IF(QO$6=$OS$5,成绩录入!CX75,0)</f>
        <v>0</v>
      </c>
      <c r="QP72" s="248">
        <f>IF(QP$6=$OS$5,成绩录入!CY75,0)</f>
        <v>0</v>
      </c>
      <c r="QQ72" s="248">
        <f>IF(QQ$6=$OS$5,成绩录入!CZ75,0)</f>
        <v>0</v>
      </c>
      <c r="QR72" s="248">
        <f>IF(QR$6=$OS$5,成绩录入!DA75,0)</f>
        <v>0</v>
      </c>
      <c r="QS72" s="248">
        <f>IF(QS$6=$OS$5,成绩录入!DB75,0)</f>
        <v>0</v>
      </c>
      <c r="QT72" s="248">
        <f>IF(QT$6=$OS$5,成绩录入!DC75,0)</f>
        <v>0</v>
      </c>
      <c r="QU72" s="248">
        <f>IF(QU$6=$OS$5,成绩录入!DD75,0)</f>
        <v>0</v>
      </c>
      <c r="QV72" s="248">
        <f>IF(QV$6=$OS$5,成绩录入!DE75,0)</f>
        <v>0</v>
      </c>
      <c r="QW72" s="248">
        <f>IF(QW$6=$OS$5,成绩录入!DF75,0)</f>
        <v>0</v>
      </c>
      <c r="QX72" s="248">
        <f>IF(QX$6=$OS$5,成绩录入!DG75,0)</f>
        <v>0</v>
      </c>
      <c r="QY72" s="248">
        <f>IF(QY$6=$OS$5,成绩录入!DH75,0)</f>
        <v>0</v>
      </c>
      <c r="QZ72" s="248">
        <f>IF(QZ$6=$OS$5,成绩录入!DI75,0)</f>
        <v>0</v>
      </c>
      <c r="RA72" s="248">
        <f>IF(RA$6=$OS$5,成绩录入!DJ75,0)</f>
        <v>0</v>
      </c>
      <c r="RB72" s="248">
        <f>IF(RB$6=$OS$5,成绩录入!DK75,0)</f>
        <v>0</v>
      </c>
      <c r="RC72" s="248">
        <f>IF(RC$6=$OS$5,成绩录入!DL75,0)</f>
        <v>0</v>
      </c>
      <c r="RD72" s="248">
        <f>IF(RD$6=$OS$5,成绩录入!DM75,0)</f>
        <v>0</v>
      </c>
      <c r="RE72" s="248">
        <f>IF(RE$6=$OS$5,成绩录入!DN75,0)</f>
        <v>0</v>
      </c>
      <c r="RF72" s="248">
        <f>IF(RF$6=$OS$5,成绩录入!DO75,0)</f>
        <v>0</v>
      </c>
      <c r="RG72" s="248">
        <f>IF(RG$6=$OS$5,成绩录入!DP75,0)</f>
        <v>0</v>
      </c>
      <c r="RH72" s="248">
        <f>IF(RH$6=$OS$5,成绩录入!DQ75,0)</f>
        <v>0</v>
      </c>
      <c r="RI72" s="248">
        <f>IF(RI$6=$OS$5,成绩录入!DR75,0)</f>
        <v>0</v>
      </c>
      <c r="RJ72" s="248">
        <f>IF(RJ$6=$OS$5,成绩录入!DS75,0)</f>
        <v>0</v>
      </c>
      <c r="RK72" s="248">
        <f>IF(RK$6=$OS$5,成绩录入!DT75,0)</f>
        <v>0</v>
      </c>
      <c r="RL72" s="248">
        <f>IF(RL$6=$OS$5,成绩录入!DU75,0)</f>
        <v>0</v>
      </c>
      <c r="RM72" s="248">
        <f>IF(RM$6=$OS$5,成绩录入!DV75,0)</f>
        <v>0</v>
      </c>
      <c r="RN72" s="248">
        <f>IF(RN$6=$OS$5,成绩录入!DW75,0)</f>
        <v>0</v>
      </c>
      <c r="RO72" s="248">
        <f>IF(RO$6=$OS$5,成绩录入!DX75,0)</f>
        <v>0</v>
      </c>
      <c r="RP72" s="248">
        <f>IF(RP$6=$OS$5,成绩录入!DY75,0)</f>
        <v>0</v>
      </c>
      <c r="RQ72" s="248">
        <f>IF(RQ$6=$OS$5,成绩录入!DZ75,0)</f>
        <v>0</v>
      </c>
      <c r="RR72" s="248">
        <f>IF(RR$6=$OS$5,成绩录入!EA75,0)</f>
        <v>0</v>
      </c>
      <c r="RS72" s="248">
        <f>IF(RS$6=$OS$5,成绩录入!EB75,0)</f>
        <v>0</v>
      </c>
      <c r="RT72" s="248">
        <f>IF(RT$6=$OS$5,成绩录入!EC75,0)</f>
        <v>0</v>
      </c>
      <c r="RU72" s="248">
        <f>IF(RU$6=$OS$5,成绩录入!ED75,0)</f>
        <v>0</v>
      </c>
      <c r="RV72" s="248">
        <f>IF(RV$6=$OS$5,成绩录入!EE75,0)</f>
        <v>0</v>
      </c>
      <c r="RW72" s="248">
        <f>IF(RW$6=$OS$5,成绩录入!EF75,0)</f>
        <v>0</v>
      </c>
      <c r="RX72" s="248">
        <f>IF(RX$6=$OS$5,成绩录入!EG75,0)</f>
        <v>0</v>
      </c>
      <c r="RY72" s="248">
        <f>IF(RY$6=$OS$5,成绩录入!EH75,0)</f>
        <v>0</v>
      </c>
      <c r="RZ72" s="248">
        <f>IF(RZ$6=$OS$5,成绩录入!EI75,0)</f>
        <v>0</v>
      </c>
      <c r="SA72" s="248">
        <f>IF(SA$6=$OS$5,成绩录入!EJ75,0)</f>
        <v>0</v>
      </c>
      <c r="SB72" s="248">
        <f>IF(SB$6=$OS$5,成绩录入!EK75,0)</f>
        <v>0</v>
      </c>
      <c r="SC72" s="248">
        <f>IF(SC$6=$OS$5,成绩录入!EL75,0)</f>
        <v>0</v>
      </c>
      <c r="SD72" s="248">
        <f>IF(SD$6=$OS$5,成绩录入!EM75,0)</f>
        <v>0</v>
      </c>
      <c r="SE72" s="248">
        <f>IF(SE$6=$OS$5,成绩录入!EN75,0)</f>
        <v>0</v>
      </c>
      <c r="SF72" s="248">
        <f>IF(SF$6=$OS$5,成绩录入!EO75,0)</f>
        <v>0</v>
      </c>
      <c r="SG72" s="248">
        <f>IF(SG$6=$OS$5,成绩录入!EP75,0)</f>
        <v>0</v>
      </c>
      <c r="SH72" s="248">
        <f>IF(SH$6=$OS$5,成绩录入!EQ75,0)</f>
        <v>0</v>
      </c>
      <c r="SI72" s="248">
        <f>IF(SI$6=$OS$5,成绩录入!ER75,0)</f>
        <v>0</v>
      </c>
      <c r="SJ72" s="248">
        <f>IF(SJ$6=$OS$5,成绩录入!ES75,0)</f>
        <v>0</v>
      </c>
      <c r="SK72" s="248">
        <f>IF(SK$6=$OS$5,成绩录入!ET75,0)</f>
        <v>0</v>
      </c>
      <c r="SL72" s="248">
        <f>IF(SL$6=$OS$5,成绩录入!EU75,0)</f>
        <v>0</v>
      </c>
      <c r="SM72" s="248">
        <f>IF(SM$6=$OS$5,成绩录入!EV75,0)</f>
        <v>0</v>
      </c>
      <c r="SN72" s="248">
        <f>IF(SN$6=$OS$5,成绩录入!EW75,0)</f>
        <v>0</v>
      </c>
      <c r="SO72" s="248">
        <f>IF(SO$6=$OS$5,成绩录入!EX75,0)</f>
        <v>0</v>
      </c>
      <c r="SP72" s="218">
        <f t="shared" ref="SP72:SP135" si="190">SUM(OT72:SO72)</f>
        <v>0</v>
      </c>
      <c r="SQ72" s="166"/>
      <c r="SR72" s="166"/>
      <c r="SS72" s="247">
        <f>IF(SS$6=$SR$5,成绩录入!BC75,0)</f>
        <v>0</v>
      </c>
      <c r="ST72" s="248">
        <f>IF(ST$6=$SR$5,成绩录入!BD75,0)</f>
        <v>0</v>
      </c>
      <c r="SU72" s="248">
        <f>IF(SU$6=$SR$5,成绩录入!BE75,0)</f>
        <v>0</v>
      </c>
      <c r="SV72" s="248">
        <f>IF(SV$6=$SR$5,成绩录入!BF75,0)</f>
        <v>0</v>
      </c>
      <c r="SW72" s="248">
        <f>IF(SW$6=$SR$5,成绩录入!BG75,0)</f>
        <v>0</v>
      </c>
      <c r="SX72" s="248">
        <f>IF(SX$6=$SR$5,成绩录入!BH75,0)</f>
        <v>0</v>
      </c>
      <c r="SY72" s="248">
        <f>IF(SY$6=$SR$5,成绩录入!BI75,0)</f>
        <v>0</v>
      </c>
      <c r="SZ72" s="248">
        <f>IF(SZ$6=$SR$5,成绩录入!BJ75,0)</f>
        <v>0</v>
      </c>
      <c r="TA72" s="248">
        <f>IF(TA$6=$SR$5,成绩录入!BK75,0)</f>
        <v>0</v>
      </c>
      <c r="TB72" s="248">
        <f>IF(TB$6=$SR$5,成绩录入!BL75,0)</f>
        <v>0</v>
      </c>
      <c r="TC72" s="248">
        <f>IF(TC$6=$SR$5,成绩录入!BM75,0)</f>
        <v>0</v>
      </c>
      <c r="TD72" s="248">
        <f>IF(TD$6=$SR$5,成绩录入!BN75,0)</f>
        <v>0</v>
      </c>
      <c r="TE72" s="248">
        <f>IF(TE$6=$SR$5,成绩录入!BO75,0)</f>
        <v>0</v>
      </c>
      <c r="TF72" s="248">
        <f>IF(TF$6=$SR$5,成绩录入!BP75,0)</f>
        <v>0</v>
      </c>
      <c r="TG72" s="248">
        <f>IF(TG$6=$SR$5,成绩录入!BQ75,0)</f>
        <v>0</v>
      </c>
      <c r="TH72" s="248">
        <f>IF(TH$6=$SR$5,成绩录入!BR75,0)</f>
        <v>0</v>
      </c>
      <c r="TI72" s="248">
        <f>IF(TI$6=$SR$5,成绩录入!BS75,0)</f>
        <v>0</v>
      </c>
      <c r="TJ72" s="248">
        <f>IF(TJ$6=$SR$5,成绩录入!BT75,0)</f>
        <v>0</v>
      </c>
      <c r="TK72" s="248">
        <f>IF(TK$6=$SR$5,成绩录入!BU75,0)</f>
        <v>0</v>
      </c>
      <c r="TL72" s="248">
        <f>IF(TL$6=$SR$5,成绩录入!BV75,0)</f>
        <v>0</v>
      </c>
      <c r="TM72" s="248">
        <f>IF(TM$6=$SR$5,成绩录入!BW75,0)</f>
        <v>0</v>
      </c>
      <c r="TN72" s="248">
        <f>IF(TN$6=$SR$5,成绩录入!BX75,0)</f>
        <v>0</v>
      </c>
      <c r="TO72" s="248">
        <f>IF(TO$6=$SR$5,成绩录入!BY75,0)</f>
        <v>0</v>
      </c>
      <c r="TP72" s="248">
        <f>IF(TP$6=$SR$5,成绩录入!BZ75,0)</f>
        <v>0</v>
      </c>
      <c r="TQ72" s="248">
        <f>IF(TQ$6=$SR$5,成绩录入!CA75,0)</f>
        <v>0</v>
      </c>
      <c r="TR72" s="248">
        <f>IF(TR$6=$SR$5,成绩录入!CB75,0)</f>
        <v>0</v>
      </c>
      <c r="TS72" s="248">
        <f>IF(TS$6=$SR$5,成绩录入!CC75,0)</f>
        <v>0</v>
      </c>
      <c r="TT72" s="248">
        <f>IF(TT$6=$SR$5,成绩录入!CD75,0)</f>
        <v>0</v>
      </c>
      <c r="TU72" s="248">
        <f>IF(TU$6=$SR$5,成绩录入!CE75,0)</f>
        <v>0</v>
      </c>
      <c r="TV72" s="248">
        <f>IF(TV$6=$SR$5,成绩录入!CF75,0)</f>
        <v>0</v>
      </c>
      <c r="TW72" s="248">
        <f>IF(TW$6=$SR$5,成绩录入!CG75,0)</f>
        <v>0</v>
      </c>
      <c r="TX72" s="248">
        <f>IF(TX$6=$SR$5,成绩录入!CH75,0)</f>
        <v>0</v>
      </c>
      <c r="TY72" s="248">
        <f>IF(TY$6=$SR$5,成绩录入!CI75,0)</f>
        <v>0</v>
      </c>
      <c r="TZ72" s="248">
        <f>IF(TZ$6=$SR$5,成绩录入!CJ75,0)</f>
        <v>0</v>
      </c>
      <c r="UA72" s="248">
        <f>IF(UA$6=$SR$5,成绩录入!CK75,0)</f>
        <v>0</v>
      </c>
      <c r="UB72" s="248">
        <f>IF(UB$6=$SR$5,成绩录入!CL75,0)</f>
        <v>0</v>
      </c>
      <c r="UC72" s="248">
        <f>IF(UC$6=$SR$5,成绩录入!CM75,0)</f>
        <v>0</v>
      </c>
      <c r="UD72" s="248">
        <f>IF(UD$6=$SR$5,成绩录入!CN75,0)</f>
        <v>0</v>
      </c>
      <c r="UE72" s="248">
        <f>IF(UE$6=$SR$5,成绩录入!CO75,0)</f>
        <v>0</v>
      </c>
      <c r="UF72" s="248">
        <f>IF(UF$6=$SR$5,成绩录入!CP75,0)</f>
        <v>0</v>
      </c>
      <c r="UG72" s="248">
        <f>IF(UG$6=$SR$5,成绩录入!CQ75,0)</f>
        <v>0</v>
      </c>
      <c r="UH72" s="248">
        <f>IF(UH$6=$SR$5,成绩录入!CR75,0)</f>
        <v>0</v>
      </c>
      <c r="UI72" s="248">
        <f>IF(UI$6=$SR$5,成绩录入!CS75,0)</f>
        <v>0</v>
      </c>
      <c r="UJ72" s="248">
        <f>IF(UJ$6=$SR$5,成绩录入!CT75,0)</f>
        <v>0</v>
      </c>
      <c r="UK72" s="248">
        <f>IF(UK$6=$SR$5,成绩录入!CU75,0)</f>
        <v>0</v>
      </c>
      <c r="UL72" s="248">
        <f>IF(UL$6=$SR$5,成绩录入!CV75,0)</f>
        <v>0</v>
      </c>
      <c r="UM72" s="248">
        <f>IF(UM$6=$SR$5,成绩录入!CW75,0)</f>
        <v>0</v>
      </c>
      <c r="UN72" s="248">
        <f>IF(UN$6=$SR$5,成绩录入!CX75,0)</f>
        <v>0</v>
      </c>
      <c r="UO72" s="248">
        <f>IF(UO$6=$SR$5,成绩录入!CY75,0)</f>
        <v>0</v>
      </c>
      <c r="UP72" s="248">
        <f>IF(UP$6=$SR$5,成绩录入!CZ75,0)</f>
        <v>0</v>
      </c>
      <c r="UQ72" s="248">
        <f>IF(UQ$6=$SR$5,成绩录入!DA75,0)</f>
        <v>0</v>
      </c>
      <c r="UR72" s="248">
        <f>IF(UR$6=$SR$5,成绩录入!DB75,0)</f>
        <v>0</v>
      </c>
      <c r="US72" s="248">
        <f>IF(US$6=$SR$5,成绩录入!DC75,0)</f>
        <v>0</v>
      </c>
      <c r="UT72" s="248">
        <f>IF(UT$6=$SR$5,成绩录入!DD75,0)</f>
        <v>0</v>
      </c>
      <c r="UU72" s="248">
        <f>IF(UU$6=$SR$5,成绩录入!DE75,0)</f>
        <v>0</v>
      </c>
      <c r="UV72" s="248">
        <f>IF(UV$6=$SR$5,成绩录入!DF75,0)</f>
        <v>0</v>
      </c>
      <c r="UW72" s="248">
        <f>IF(UW$6=$SR$5,成绩录入!DG75,0)</f>
        <v>0</v>
      </c>
      <c r="UX72" s="248">
        <f>IF(UX$6=$SR$5,成绩录入!DH75,0)</f>
        <v>0</v>
      </c>
      <c r="UY72" s="248">
        <f>IF(UY$6=$SR$5,成绩录入!DI75,0)</f>
        <v>0</v>
      </c>
      <c r="UZ72" s="248">
        <f>IF(UZ$6=$SR$5,成绩录入!DJ75,0)</f>
        <v>0</v>
      </c>
      <c r="VA72" s="248">
        <f>IF(VA$6=$SR$5,成绩录入!DK75,0)</f>
        <v>0</v>
      </c>
      <c r="VB72" s="248">
        <f>IF(VB$6=$SR$5,成绩录入!DL75,0)</f>
        <v>0</v>
      </c>
      <c r="VC72" s="248">
        <f>IF(VC$6=$SR$5,成绩录入!DM75,0)</f>
        <v>0</v>
      </c>
      <c r="VD72" s="248">
        <f>IF(VD$6=$SR$5,成绩录入!DN75,0)</f>
        <v>0</v>
      </c>
      <c r="VE72" s="248">
        <f>IF(VE$6=$SR$5,成绩录入!DO75,0)</f>
        <v>0</v>
      </c>
      <c r="VF72" s="248">
        <f>IF(VF$6=$SR$5,成绩录入!DP75,0)</f>
        <v>0</v>
      </c>
      <c r="VG72" s="248">
        <f>IF(VG$6=$SR$5,成绩录入!DQ75,0)</f>
        <v>0</v>
      </c>
      <c r="VH72" s="248">
        <f>IF(VH$6=$SR$5,成绩录入!DR75,0)</f>
        <v>0</v>
      </c>
      <c r="VI72" s="248">
        <f>IF(VI$6=$SR$5,成绩录入!DS75,0)</f>
        <v>0</v>
      </c>
      <c r="VJ72" s="248">
        <f>IF(VJ$6=$SR$5,成绩录入!DT75,0)</f>
        <v>0</v>
      </c>
      <c r="VK72" s="248">
        <f>IF(VK$6=$SR$5,成绩录入!DU75,0)</f>
        <v>0</v>
      </c>
      <c r="VL72" s="248">
        <f>IF(VL$6=$SR$5,成绩录入!DV75,0)</f>
        <v>0</v>
      </c>
      <c r="VM72" s="248">
        <f>IF(VM$6=$SR$5,成绩录入!DW75,0)</f>
        <v>0</v>
      </c>
      <c r="VN72" s="248">
        <f>IF(VN$6=$SR$5,成绩录入!DX75,0)</f>
        <v>0</v>
      </c>
      <c r="VO72" s="248">
        <f>IF(VO$6=$SR$5,成绩录入!DY75,0)</f>
        <v>0</v>
      </c>
      <c r="VP72" s="248">
        <f>IF(VP$6=$SR$5,成绩录入!DZ75,0)</f>
        <v>0</v>
      </c>
      <c r="VQ72" s="248">
        <f>IF(VQ$6=$SR$5,成绩录入!EA75,0)</f>
        <v>0</v>
      </c>
      <c r="VR72" s="248">
        <f>IF(VR$6=$SR$5,成绩录入!EB75,0)</f>
        <v>0</v>
      </c>
      <c r="VS72" s="248">
        <f>IF(VS$6=$SR$5,成绩录入!EC75,0)</f>
        <v>0</v>
      </c>
      <c r="VT72" s="248">
        <f>IF(VT$6=$SR$5,成绩录入!ED75,0)</f>
        <v>0</v>
      </c>
      <c r="VU72" s="248">
        <f>IF(VU$6=$SR$5,成绩录入!EE75,0)</f>
        <v>0</v>
      </c>
      <c r="VV72" s="248">
        <f>IF(VV$6=$SR$5,成绩录入!EF75,0)</f>
        <v>0</v>
      </c>
      <c r="VW72" s="248">
        <f>IF(VW$6=$SR$5,成绩录入!EG75,0)</f>
        <v>0</v>
      </c>
      <c r="VX72" s="248">
        <f>IF(VX$6=$SR$5,成绩录入!EH75,0)</f>
        <v>0</v>
      </c>
      <c r="VY72" s="248">
        <f>IF(VY$6=$SR$5,成绩录入!EI75,0)</f>
        <v>0</v>
      </c>
      <c r="VZ72" s="248">
        <f>IF(VZ$6=$SR$5,成绩录入!EJ75,0)</f>
        <v>0</v>
      </c>
      <c r="WA72" s="248">
        <f>IF(WA$6=$SR$5,成绩录入!EK75,0)</f>
        <v>0</v>
      </c>
      <c r="WB72" s="248">
        <f>IF(WB$6=$SR$5,成绩录入!EL75,0)</f>
        <v>0</v>
      </c>
      <c r="WC72" s="248">
        <f>IF(WC$6=$SR$5,成绩录入!EM75,0)</f>
        <v>0</v>
      </c>
      <c r="WD72" s="248">
        <f>IF(WD$6=$SR$5,成绩录入!EN75,0)</f>
        <v>0</v>
      </c>
      <c r="WE72" s="248">
        <f>IF(WE$6=$SR$5,成绩录入!EO75,0)</f>
        <v>0</v>
      </c>
      <c r="WF72" s="248">
        <f>IF(WF$6=$SR$5,成绩录入!EP75,0)</f>
        <v>0</v>
      </c>
      <c r="WG72" s="248">
        <f>IF(WG$6=$SR$5,成绩录入!EQ75,0)</f>
        <v>0</v>
      </c>
      <c r="WH72" s="248">
        <f>IF(WH$6=$SR$5,成绩录入!ER75,0)</f>
        <v>0</v>
      </c>
      <c r="WI72" s="248">
        <f>IF(WI$6=$SR$5,成绩录入!ES75,0)</f>
        <v>0</v>
      </c>
      <c r="WJ72" s="248">
        <f>IF(WJ$6=$SR$5,成绩录入!ET75,0)</f>
        <v>0</v>
      </c>
      <c r="WK72" s="248">
        <f>IF(WK$6=$SR$5,成绩录入!EU75,0)</f>
        <v>0</v>
      </c>
      <c r="WL72" s="248">
        <f>IF(WL$6=$SR$5,成绩录入!EV75,0)</f>
        <v>0</v>
      </c>
      <c r="WM72" s="248">
        <f>IF(WM$6=$SR$5,成绩录入!EW75,0)</f>
        <v>0</v>
      </c>
      <c r="WN72" s="248">
        <f>IF(WN$6=$SR$5,成绩录入!EX75,0)</f>
        <v>0</v>
      </c>
      <c r="WO72" s="218">
        <f t="shared" ref="WO72:WO135" si="191">SUM(SS72:WN72)</f>
        <v>0</v>
      </c>
      <c r="WP72" s="166"/>
      <c r="WQ72" s="166"/>
      <c r="WR72" s="247">
        <f>IF(WR$6=$WQ$5,成绩录入!BC75,0)</f>
        <v>0</v>
      </c>
      <c r="WS72" s="248">
        <f>IF(WS$6=$WQ$5,成绩录入!BD75,0)</f>
        <v>0</v>
      </c>
      <c r="WT72" s="248">
        <f>IF(WT$6=$WQ$5,成绩录入!BE75,0)</f>
        <v>0</v>
      </c>
      <c r="WU72" s="248">
        <f>IF(WU$6=$WQ$5,成绩录入!BF75,0)</f>
        <v>0</v>
      </c>
      <c r="WV72" s="248">
        <f>IF(WV$6=$WQ$5,成绩录入!BG75,0)</f>
        <v>0</v>
      </c>
      <c r="WW72" s="248">
        <f>IF(WW$6=$WQ$5,成绩录入!BH75,0)</f>
        <v>0</v>
      </c>
      <c r="WX72" s="248">
        <f>IF(WX$6=$WQ$5,成绩录入!BI75,0)</f>
        <v>0</v>
      </c>
      <c r="WY72" s="248">
        <f>IF(WY$6=$WQ$5,成绩录入!BJ75,0)</f>
        <v>0</v>
      </c>
      <c r="WZ72" s="248">
        <f>IF(WZ$6=$WQ$5,成绩录入!BK75,0)</f>
        <v>0</v>
      </c>
      <c r="XA72" s="248">
        <f>IF(XA$6=$WQ$5,成绩录入!BL75,0)</f>
        <v>0</v>
      </c>
      <c r="XB72" s="248">
        <f>IF(XB$6=$WQ$5,成绩录入!BM75,0)</f>
        <v>0</v>
      </c>
      <c r="XC72" s="248">
        <f>IF(XC$6=$WQ$5,成绩录入!BN75,0)</f>
        <v>0</v>
      </c>
      <c r="XD72" s="248">
        <f>IF(XD$6=$WQ$5,成绩录入!BO75,0)</f>
        <v>0</v>
      </c>
      <c r="XE72" s="248">
        <f>IF(XE$6=$WQ$5,成绩录入!BP75,0)</f>
        <v>0</v>
      </c>
      <c r="XF72" s="248">
        <f>IF(XF$6=$WQ$5,成绩录入!BQ75,0)</f>
        <v>0</v>
      </c>
      <c r="XG72" s="248">
        <f>IF(XG$6=$WQ$5,成绩录入!BR75,0)</f>
        <v>0</v>
      </c>
      <c r="XH72" s="248">
        <f>IF(XH$6=$WQ$5,成绩录入!BS75,0)</f>
        <v>0</v>
      </c>
      <c r="XI72" s="248">
        <f>IF(XI$6=$WQ$5,成绩录入!BT75,0)</f>
        <v>0</v>
      </c>
      <c r="XJ72" s="248">
        <f>IF(XJ$6=$WQ$5,成绩录入!BU75,0)</f>
        <v>0</v>
      </c>
      <c r="XK72" s="248">
        <f>IF(XK$6=$WQ$5,成绩录入!BV75,0)</f>
        <v>0</v>
      </c>
      <c r="XL72" s="248">
        <f>IF(XL$6=$WQ$5,成绩录入!BW75,0)</f>
        <v>0</v>
      </c>
      <c r="XM72" s="248">
        <f>IF(XM$6=$WQ$5,成绩录入!BX75,0)</f>
        <v>0</v>
      </c>
      <c r="XN72" s="248">
        <f>IF(XN$6=$WQ$5,成绩录入!BY75,0)</f>
        <v>0</v>
      </c>
      <c r="XO72" s="248">
        <f>IF(XO$6=$WQ$5,成绩录入!BZ75,0)</f>
        <v>0</v>
      </c>
      <c r="XP72" s="248">
        <f>IF(XP$6=$WQ$5,成绩录入!CA75,0)</f>
        <v>0</v>
      </c>
      <c r="XQ72" s="248">
        <f>IF(XQ$6=$WQ$5,成绩录入!CB75,0)</f>
        <v>0</v>
      </c>
      <c r="XR72" s="248">
        <f>IF(XR$6=$WQ$5,成绩录入!CC75,0)</f>
        <v>0</v>
      </c>
      <c r="XS72" s="248">
        <f>IF(XS$6=$WQ$5,成绩录入!CD75,0)</f>
        <v>0</v>
      </c>
      <c r="XT72" s="248">
        <f>IF(XT$6=$WQ$5,成绩录入!CE75,0)</f>
        <v>0</v>
      </c>
      <c r="XU72" s="248">
        <f>IF(XU$6=$WQ$5,成绩录入!CF75,0)</f>
        <v>0</v>
      </c>
      <c r="XV72" s="248">
        <f>IF(XV$6=$WQ$5,成绩录入!CG75,0)</f>
        <v>0</v>
      </c>
      <c r="XW72" s="248">
        <f>IF(XW$6=$WQ$5,成绩录入!CH75,0)</f>
        <v>0</v>
      </c>
      <c r="XX72" s="248">
        <f>IF(XX$6=$WQ$5,成绩录入!CI75,0)</f>
        <v>0</v>
      </c>
      <c r="XY72" s="248">
        <f>IF(XY$6=$WQ$5,成绩录入!CJ75,0)</f>
        <v>0</v>
      </c>
      <c r="XZ72" s="248">
        <f>IF(XZ$6=$WQ$5,成绩录入!CK75,0)</f>
        <v>0</v>
      </c>
      <c r="YA72" s="248">
        <f>IF(YA$6=$WQ$5,成绩录入!CL75,0)</f>
        <v>0</v>
      </c>
      <c r="YB72" s="248">
        <f>IF(YB$6=$WQ$5,成绩录入!CM75,0)</f>
        <v>0</v>
      </c>
      <c r="YC72" s="248">
        <f>IF(YC$6=$WQ$5,成绩录入!CN75,0)</f>
        <v>0</v>
      </c>
      <c r="YD72" s="248">
        <f>IF(YD$6=$WQ$5,成绩录入!CO75,0)</f>
        <v>0</v>
      </c>
      <c r="YE72" s="248">
        <f>IF(YE$6=$WQ$5,成绩录入!CP75,0)</f>
        <v>0</v>
      </c>
      <c r="YF72" s="248">
        <f>IF(YF$6=$WQ$5,成绩录入!CQ75,0)</f>
        <v>0</v>
      </c>
      <c r="YG72" s="248">
        <f>IF(YG$6=$WQ$5,成绩录入!CR75,0)</f>
        <v>0</v>
      </c>
      <c r="YH72" s="248">
        <f>IF(YH$6=$WQ$5,成绩录入!CS75,0)</f>
        <v>0</v>
      </c>
      <c r="YI72" s="248">
        <f>IF(YI$6=$WQ$5,成绩录入!CT75,0)</f>
        <v>0</v>
      </c>
      <c r="YJ72" s="248">
        <f>IF(YJ$6=$WQ$5,成绩录入!CU75,0)</f>
        <v>0</v>
      </c>
      <c r="YK72" s="248">
        <f>IF(YK$6=$WQ$5,成绩录入!CV75,0)</f>
        <v>0</v>
      </c>
      <c r="YL72" s="248">
        <f>IF(YL$6=$WQ$5,成绩录入!CW75,0)</f>
        <v>0</v>
      </c>
      <c r="YM72" s="248">
        <f>IF(YM$6=$WQ$5,成绩录入!CX75,0)</f>
        <v>0</v>
      </c>
      <c r="YN72" s="248">
        <f>IF(YN$6=$WQ$5,成绩录入!CY75,0)</f>
        <v>0</v>
      </c>
      <c r="YO72" s="248">
        <f>IF(YO$6=$WQ$5,成绩录入!CZ75,0)</f>
        <v>0</v>
      </c>
      <c r="YP72" s="248">
        <f>IF(YP$6=$WQ$5,成绩录入!DA75,0)</f>
        <v>0</v>
      </c>
      <c r="YQ72" s="248">
        <f>IF(YQ$6=$WQ$5,成绩录入!DB75,0)</f>
        <v>0</v>
      </c>
      <c r="YR72" s="248">
        <f>IF(YR$6=$WQ$5,成绩录入!DC75,0)</f>
        <v>0</v>
      </c>
      <c r="YS72" s="248">
        <f>IF(YS$6=$WQ$5,成绩录入!DD75,0)</f>
        <v>0</v>
      </c>
      <c r="YT72" s="248">
        <f>IF(YT$6=$WQ$5,成绩录入!DE75,0)</f>
        <v>0</v>
      </c>
      <c r="YU72" s="248">
        <f>IF(YU$6=$WQ$5,成绩录入!DF75,0)</f>
        <v>0</v>
      </c>
      <c r="YV72" s="248">
        <f>IF(YV$6=$WQ$5,成绩录入!DG75,0)</f>
        <v>0</v>
      </c>
      <c r="YW72" s="248">
        <f>IF(YW$6=$WQ$5,成绩录入!DH75,0)</f>
        <v>0</v>
      </c>
      <c r="YX72" s="248">
        <f>IF(YX$6=$WQ$5,成绩录入!DI75,0)</f>
        <v>0</v>
      </c>
      <c r="YY72" s="248">
        <f>IF(YY$6=$WQ$5,成绩录入!DJ75,0)</f>
        <v>0</v>
      </c>
      <c r="YZ72" s="248">
        <f>IF(YZ$6=$WQ$5,成绩录入!DK75,0)</f>
        <v>0</v>
      </c>
      <c r="ZA72" s="248">
        <f>IF(ZA$6=$WQ$5,成绩录入!DL75,0)</f>
        <v>0</v>
      </c>
      <c r="ZB72" s="248">
        <f>IF(ZB$6=$WQ$5,成绩录入!DM75,0)</f>
        <v>0</v>
      </c>
      <c r="ZC72" s="248">
        <f>IF(ZC$6=$WQ$5,成绩录入!DN75,0)</f>
        <v>0</v>
      </c>
      <c r="ZD72" s="248">
        <f>IF(ZD$6=$WQ$5,成绩录入!DO75,0)</f>
        <v>0</v>
      </c>
      <c r="ZE72" s="248">
        <f>IF(ZE$6=$WQ$5,成绩录入!DP75,0)</f>
        <v>0</v>
      </c>
      <c r="ZF72" s="248">
        <f>IF(ZF$6=$WQ$5,成绩录入!DQ75,0)</f>
        <v>0</v>
      </c>
      <c r="ZG72" s="248">
        <f>IF(ZG$6=$WQ$5,成绩录入!DR75,0)</f>
        <v>0</v>
      </c>
      <c r="ZH72" s="248">
        <f>IF(ZH$6=$WQ$5,成绩录入!DS75,0)</f>
        <v>0</v>
      </c>
      <c r="ZI72" s="248">
        <f>IF(ZI$6=$WQ$5,成绩录入!DT75,0)</f>
        <v>0</v>
      </c>
      <c r="ZJ72" s="248">
        <f>IF(ZJ$6=$WQ$5,成绩录入!DU75,0)</f>
        <v>0</v>
      </c>
      <c r="ZK72" s="248">
        <f>IF(ZK$6=$WQ$5,成绩录入!DV75,0)</f>
        <v>0</v>
      </c>
      <c r="ZL72" s="248">
        <f>IF(ZL$6=$WQ$5,成绩录入!DW75,0)</f>
        <v>0</v>
      </c>
      <c r="ZM72" s="248">
        <f>IF(ZM$6=$WQ$5,成绩录入!DX75,0)</f>
        <v>0</v>
      </c>
      <c r="ZN72" s="248">
        <f>IF(ZN$6=$WQ$5,成绩录入!DY75,0)</f>
        <v>0</v>
      </c>
      <c r="ZO72" s="248">
        <f>IF(ZO$6=$WQ$5,成绩录入!DZ75,0)</f>
        <v>0</v>
      </c>
      <c r="ZP72" s="248">
        <f>IF(ZP$6=$WQ$5,成绩录入!EA75,0)</f>
        <v>0</v>
      </c>
      <c r="ZQ72" s="248">
        <f>IF(ZQ$6=$WQ$5,成绩录入!EB75,0)</f>
        <v>0</v>
      </c>
      <c r="ZR72" s="248">
        <f>IF(ZR$6=$WQ$5,成绩录入!EC75,0)</f>
        <v>0</v>
      </c>
      <c r="ZS72" s="248">
        <f>IF(ZS$6=$WQ$5,成绩录入!ED75,0)</f>
        <v>0</v>
      </c>
      <c r="ZT72" s="248">
        <f>IF(ZT$6=$WQ$5,成绩录入!EE75,0)</f>
        <v>0</v>
      </c>
      <c r="ZU72" s="248">
        <f>IF(ZU$6=$WQ$5,成绩录入!EF75,0)</f>
        <v>0</v>
      </c>
      <c r="ZV72" s="248">
        <f>IF(ZV$6=$WQ$5,成绩录入!EG75,0)</f>
        <v>0</v>
      </c>
      <c r="ZW72" s="248">
        <f>IF(ZW$6=$WQ$5,成绩录入!EH75,0)</f>
        <v>0</v>
      </c>
      <c r="ZX72" s="248">
        <f>IF(ZX$6=$WQ$5,成绩录入!EI75,0)</f>
        <v>0</v>
      </c>
      <c r="ZY72" s="248">
        <f>IF(ZY$6=$WQ$5,成绩录入!EJ75,0)</f>
        <v>0</v>
      </c>
      <c r="ZZ72" s="248">
        <f>IF(ZZ$6=$WQ$5,成绩录入!EK75,0)</f>
        <v>0</v>
      </c>
      <c r="AAA72" s="248">
        <f>IF(AAA$6=$WQ$5,成绩录入!EL75,0)</f>
        <v>0</v>
      </c>
      <c r="AAB72" s="248">
        <f>IF(AAB$6=$WQ$5,成绩录入!EM75,0)</f>
        <v>0</v>
      </c>
      <c r="AAC72" s="248">
        <f>IF(AAC$6=$WQ$5,成绩录入!EN75,0)</f>
        <v>0</v>
      </c>
      <c r="AAD72" s="248">
        <f>IF(AAD$6=$WQ$5,成绩录入!EO75,0)</f>
        <v>0</v>
      </c>
      <c r="AAE72" s="248">
        <f>IF(AAE$6=$WQ$5,成绩录入!EP75,0)</f>
        <v>0</v>
      </c>
      <c r="AAF72" s="248">
        <f>IF(AAF$6=$WQ$5,成绩录入!EQ75,0)</f>
        <v>0</v>
      </c>
      <c r="AAG72" s="248">
        <f>IF(AAG$6=$WQ$5,成绩录入!ER75,0)</f>
        <v>0</v>
      </c>
      <c r="AAH72" s="248">
        <f>IF(AAH$6=$WQ$5,成绩录入!ES75,0)</f>
        <v>0</v>
      </c>
      <c r="AAI72" s="248">
        <f>IF(AAI$6=$WQ$5,成绩录入!ET75,0)</f>
        <v>0</v>
      </c>
      <c r="AAJ72" s="248">
        <f>IF(AAJ$6=$WQ$5,成绩录入!EU75,0)</f>
        <v>0</v>
      </c>
      <c r="AAK72" s="248">
        <f>IF(AAK$6=$WQ$5,成绩录入!EV75,0)</f>
        <v>0</v>
      </c>
      <c r="AAL72" s="248">
        <f>IF(AAL$6=$WQ$5,成绩录入!EW75,0)</f>
        <v>0</v>
      </c>
      <c r="AAM72" s="248">
        <f>IF(AAM$6=$WQ$5,成绩录入!EX75,0)</f>
        <v>0</v>
      </c>
      <c r="AAN72" s="218">
        <f t="shared" ref="AAN72:AAN135" si="192">SUM(WR72:AAM72)</f>
        <v>0</v>
      </c>
      <c r="AAO72" s="206"/>
      <c r="AAQ72" s="247">
        <f>IF(AAQ$6=$AAP$5,成绩录入!BC75,0)</f>
        <v>0</v>
      </c>
      <c r="AAR72" s="248">
        <f>IF(AAR$6=$AAP$5,成绩录入!BD75,0)</f>
        <v>0</v>
      </c>
      <c r="AAS72" s="248">
        <f>IF(AAS$6=$AAP$5,成绩录入!BE75,0)</f>
        <v>0</v>
      </c>
      <c r="AAT72" s="248">
        <f>IF(AAT$6=$AAP$5,成绩录入!BF75,0)</f>
        <v>0</v>
      </c>
      <c r="AAU72" s="248">
        <f>IF(AAU$6=$AAP$5,成绩录入!BG75,0)</f>
        <v>0</v>
      </c>
      <c r="AAV72" s="248">
        <f>IF(AAV$6=$AAP$5,成绩录入!BH75,0)</f>
        <v>0</v>
      </c>
      <c r="AAW72" s="248">
        <f>IF(AAW$6=$AAP$5,成绩录入!BI75,0)</f>
        <v>0</v>
      </c>
      <c r="AAX72" s="248">
        <f>IF(AAX$6=$AAP$5,成绩录入!BJ75,0)</f>
        <v>0</v>
      </c>
      <c r="AAY72" s="248">
        <f>IF(AAY$6=$AAP$5,成绩录入!BK75,0)</f>
        <v>0</v>
      </c>
      <c r="AAZ72" s="248">
        <f>IF(AAZ$6=$AAP$5,成绩录入!BL75,0)</f>
        <v>0</v>
      </c>
      <c r="ABA72" s="248">
        <f>IF(ABA$6=$AAP$5,成绩录入!BM75,0)</f>
        <v>0</v>
      </c>
      <c r="ABB72" s="248">
        <f>IF(ABB$6=$AAP$5,成绩录入!BN75,0)</f>
        <v>0</v>
      </c>
      <c r="ABC72" s="248">
        <f>IF(ABC$6=$AAP$5,成绩录入!BO75,0)</f>
        <v>0</v>
      </c>
      <c r="ABD72" s="248">
        <f>IF(ABD$6=$AAP$5,成绩录入!BP75,0)</f>
        <v>0</v>
      </c>
      <c r="ABE72" s="248">
        <f>IF(ABE$6=$AAP$5,成绩录入!BQ75,0)</f>
        <v>0</v>
      </c>
      <c r="ABF72" s="248">
        <f>IF(ABF$6=$AAP$5,成绩录入!BR75,0)</f>
        <v>0</v>
      </c>
      <c r="ABG72" s="248">
        <f>IF(ABG$6=$AAP$5,成绩录入!BS75,0)</f>
        <v>0</v>
      </c>
      <c r="ABH72" s="248">
        <f>IF(ABH$6=$AAP$5,成绩录入!BT75,0)</f>
        <v>0</v>
      </c>
      <c r="ABI72" s="248">
        <f>IF(ABI$6=$AAP$5,成绩录入!BU75,0)</f>
        <v>0</v>
      </c>
      <c r="ABJ72" s="248">
        <f>IF(ABJ$6=$AAP$5,成绩录入!BV75,0)</f>
        <v>0</v>
      </c>
      <c r="ABK72" s="248">
        <f>IF(ABK$6=$AAP$5,成绩录入!BW75,0)</f>
        <v>0</v>
      </c>
      <c r="ABL72" s="248">
        <f>IF(ABL$6=$AAP$5,成绩录入!BX75,0)</f>
        <v>0</v>
      </c>
      <c r="ABM72" s="248">
        <f>IF(ABM$6=$AAP$5,成绩录入!BY75,0)</f>
        <v>0</v>
      </c>
      <c r="ABN72" s="248">
        <f>IF(ABN$6=$AAP$5,成绩录入!BZ75,0)</f>
        <v>0</v>
      </c>
      <c r="ABO72" s="248">
        <f>IF(ABO$6=$AAP$5,成绩录入!CA75,0)</f>
        <v>0</v>
      </c>
      <c r="ABP72" s="248">
        <f>IF(ABP$6=$AAP$5,成绩录入!CB75,0)</f>
        <v>0</v>
      </c>
      <c r="ABQ72" s="248">
        <f>IF(ABQ$6=$AAP$5,成绩录入!CC75,0)</f>
        <v>0</v>
      </c>
      <c r="ABR72" s="248">
        <f>IF(ABR$6=$AAP$5,成绩录入!CD75,0)</f>
        <v>0</v>
      </c>
      <c r="ABS72" s="248">
        <f>IF(ABS$6=$AAP$5,成绩录入!CE75,0)</f>
        <v>0</v>
      </c>
      <c r="ABT72" s="248">
        <f>IF(ABT$6=$AAP$5,成绩录入!CF75,0)</f>
        <v>0</v>
      </c>
      <c r="ABU72" s="248">
        <f>IF(ABU$6=$AAP$5,成绩录入!CG75,0)</f>
        <v>0</v>
      </c>
      <c r="ABV72" s="248">
        <f>IF(ABV$6=$AAP$5,成绩录入!CH75,0)</f>
        <v>0</v>
      </c>
      <c r="ABW72" s="248">
        <f>IF(ABW$6=$AAP$5,成绩录入!CI75,0)</f>
        <v>0</v>
      </c>
      <c r="ABX72" s="248">
        <f>IF(ABX$6=$AAP$5,成绩录入!CJ75,0)</f>
        <v>0</v>
      </c>
      <c r="ABY72" s="248">
        <f>IF(ABY$6=$AAP$5,成绩录入!CK75,0)</f>
        <v>0</v>
      </c>
      <c r="ABZ72" s="248">
        <f>IF(ABZ$6=$AAP$5,成绩录入!CL75,0)</f>
        <v>0</v>
      </c>
      <c r="ACA72" s="248">
        <f>IF(ACA$6=$AAP$5,成绩录入!CM75,0)</f>
        <v>0</v>
      </c>
      <c r="ACB72" s="248">
        <f>IF(ACB$6=$AAP$5,成绩录入!CN75,0)</f>
        <v>0</v>
      </c>
      <c r="ACC72" s="248">
        <f>IF(ACC$6=$AAP$5,成绩录入!CO75,0)</f>
        <v>0</v>
      </c>
      <c r="ACD72" s="248">
        <f>IF(ACD$6=$AAP$5,成绩录入!CP75,0)</f>
        <v>0</v>
      </c>
      <c r="ACE72" s="248">
        <f>IF(ACE$6=$AAP$5,成绩录入!CQ75,0)</f>
        <v>0</v>
      </c>
      <c r="ACF72" s="248">
        <f>IF(ACF$6=$AAP$5,成绩录入!CR75,0)</f>
        <v>0</v>
      </c>
      <c r="ACG72" s="248">
        <f>IF(ACG$6=$AAP$5,成绩录入!CS75,0)</f>
        <v>0</v>
      </c>
      <c r="ACH72" s="248">
        <f>IF(ACH$6=$AAP$5,成绩录入!CT75,0)</f>
        <v>0</v>
      </c>
      <c r="ACI72" s="248">
        <f>IF(ACI$6=$AAP$5,成绩录入!CU75,0)</f>
        <v>0</v>
      </c>
      <c r="ACJ72" s="248">
        <f>IF(ACJ$6=$AAP$5,成绩录入!CV75,0)</f>
        <v>0</v>
      </c>
      <c r="ACK72" s="248">
        <f>IF(ACK$6=$AAP$5,成绩录入!CW75,0)</f>
        <v>0</v>
      </c>
      <c r="ACL72" s="248">
        <f>IF(ACL$6=$AAP$5,成绩录入!CX75,0)</f>
        <v>0</v>
      </c>
      <c r="ACM72" s="248">
        <f>IF(ACM$6=$AAP$5,成绩录入!CY75,0)</f>
        <v>0</v>
      </c>
      <c r="ACN72" s="248">
        <f>IF(ACN$6=$AAP$5,成绩录入!CZ75,0)</f>
        <v>0</v>
      </c>
      <c r="ACO72" s="248">
        <f>IF(ACO$6=$AAP$5,成绩录入!DA75,0)</f>
        <v>0</v>
      </c>
      <c r="ACP72" s="248">
        <f>IF(ACP$6=$AAP$5,成绩录入!DB75,0)</f>
        <v>0</v>
      </c>
      <c r="ACQ72" s="248">
        <f>IF(ACQ$6=$AAP$5,成绩录入!DC75,0)</f>
        <v>0</v>
      </c>
      <c r="ACR72" s="248">
        <f>IF(ACR$6=$AAP$5,成绩录入!DD75,0)</f>
        <v>0</v>
      </c>
      <c r="ACS72" s="248">
        <f>IF(ACS$6=$AAP$5,成绩录入!DE75,0)</f>
        <v>0</v>
      </c>
      <c r="ACT72" s="248">
        <f>IF(ACT$6=$AAP$5,成绩录入!DF75,0)</f>
        <v>0</v>
      </c>
      <c r="ACU72" s="248">
        <f>IF(ACU$6=$AAP$5,成绩录入!DG75,0)</f>
        <v>0</v>
      </c>
      <c r="ACV72" s="248">
        <f>IF(ACV$6=$AAP$5,成绩录入!DH75,0)</f>
        <v>0</v>
      </c>
      <c r="ACW72" s="248">
        <f>IF(ACW$6=$AAP$5,成绩录入!DI75,0)</f>
        <v>0</v>
      </c>
      <c r="ACX72" s="248">
        <f>IF(ACX$6=$AAP$5,成绩录入!DJ75,0)</f>
        <v>0</v>
      </c>
      <c r="ACY72" s="248">
        <f>IF(ACY$6=$AAP$5,成绩录入!DK75,0)</f>
        <v>0</v>
      </c>
      <c r="ACZ72" s="248">
        <f>IF(ACZ$6=$AAP$5,成绩录入!DL75,0)</f>
        <v>0</v>
      </c>
      <c r="ADA72" s="248">
        <f>IF(ADA$6=$AAP$5,成绩录入!DM75,0)</f>
        <v>0</v>
      </c>
      <c r="ADB72" s="248">
        <f>IF(ADB$6=$AAP$5,成绩录入!DN75,0)</f>
        <v>0</v>
      </c>
      <c r="ADC72" s="248">
        <f>IF(ADC$6=$AAP$5,成绩录入!DO75,0)</f>
        <v>0</v>
      </c>
      <c r="ADD72" s="248">
        <f>IF(ADD$6=$AAP$5,成绩录入!DP75,0)</f>
        <v>0</v>
      </c>
      <c r="ADE72" s="248">
        <f>IF(ADE$6=$AAP$5,成绩录入!DQ75,0)</f>
        <v>0</v>
      </c>
      <c r="ADF72" s="248">
        <f>IF(ADF$6=$AAP$5,成绩录入!DR75,0)</f>
        <v>0</v>
      </c>
      <c r="ADG72" s="248">
        <f>IF(ADG$6=$AAP$5,成绩录入!DS75,0)</f>
        <v>0</v>
      </c>
      <c r="ADH72" s="248">
        <f>IF(ADH$6=$AAP$5,成绩录入!DT75,0)</f>
        <v>0</v>
      </c>
      <c r="ADI72" s="248">
        <f>IF(ADI$6=$AAP$5,成绩录入!DU75,0)</f>
        <v>0</v>
      </c>
      <c r="ADJ72" s="248">
        <f>IF(ADJ$6=$AAP$5,成绩录入!DV75,0)</f>
        <v>0</v>
      </c>
      <c r="ADK72" s="248">
        <f>IF(ADK$6=$AAP$5,成绩录入!DW75,0)</f>
        <v>0</v>
      </c>
      <c r="ADL72" s="248">
        <f>IF(ADL$6=$AAP$5,成绩录入!DX75,0)</f>
        <v>0</v>
      </c>
      <c r="ADM72" s="248">
        <f>IF(ADM$6=$AAP$5,成绩录入!DY75,0)</f>
        <v>0</v>
      </c>
      <c r="ADN72" s="248">
        <f>IF(ADN$6=$AAP$5,成绩录入!DZ75,0)</f>
        <v>0</v>
      </c>
      <c r="ADO72" s="248">
        <f>IF(ADO$6=$AAP$5,成绩录入!EA75,0)</f>
        <v>0</v>
      </c>
      <c r="ADP72" s="248">
        <f>IF(ADP$6=$AAP$5,成绩录入!EB75,0)</f>
        <v>0</v>
      </c>
      <c r="ADQ72" s="248">
        <f>IF(ADQ$6=$AAP$5,成绩录入!EC75,0)</f>
        <v>0</v>
      </c>
      <c r="ADR72" s="248">
        <f>IF(ADR$6=$AAP$5,成绩录入!ED75,0)</f>
        <v>0</v>
      </c>
      <c r="ADS72" s="248">
        <f>IF(ADS$6=$AAP$5,成绩录入!EE75,0)</f>
        <v>0</v>
      </c>
      <c r="ADT72" s="248">
        <f>IF(ADT$6=$AAP$5,成绩录入!EF75,0)</f>
        <v>0</v>
      </c>
      <c r="ADU72" s="248">
        <f>IF(ADU$6=$AAP$5,成绩录入!EG75,0)</f>
        <v>0</v>
      </c>
      <c r="ADV72" s="248">
        <f>IF(ADV$6=$AAP$5,成绩录入!EH75,0)</f>
        <v>0</v>
      </c>
      <c r="ADW72" s="248">
        <f>IF(ADW$6=$AAP$5,成绩录入!EI75,0)</f>
        <v>0</v>
      </c>
      <c r="ADX72" s="248">
        <f>IF(ADX$6=$AAP$5,成绩录入!EJ75,0)</f>
        <v>0</v>
      </c>
      <c r="ADY72" s="248">
        <f>IF(ADY$6=$AAP$5,成绩录入!EK75,0)</f>
        <v>0</v>
      </c>
      <c r="ADZ72" s="248">
        <f>IF(ADZ$6=$AAP$5,成绩录入!EL75,0)</f>
        <v>0</v>
      </c>
      <c r="AEA72" s="248">
        <f>IF(AEA$6=$AAP$5,成绩录入!EM75,0)</f>
        <v>0</v>
      </c>
      <c r="AEB72" s="248">
        <f>IF(AEB$6=$AAP$5,成绩录入!EN75,0)</f>
        <v>0</v>
      </c>
      <c r="AEC72" s="248">
        <f>IF(AEC$6=$AAP$5,成绩录入!EO75,0)</f>
        <v>0</v>
      </c>
      <c r="AED72" s="248">
        <f>IF(AED$6=$AAP$5,成绩录入!EP75,0)</f>
        <v>0</v>
      </c>
      <c r="AEE72" s="248">
        <f>IF(AEE$6=$AAP$5,成绩录入!EQ75,0)</f>
        <v>0</v>
      </c>
      <c r="AEF72" s="248">
        <f>IF(AEF$6=$AAP$5,成绩录入!ER75,0)</f>
        <v>0</v>
      </c>
      <c r="AEG72" s="248">
        <f>IF(AEG$6=$AAP$5,成绩录入!ES75,0)</f>
        <v>0</v>
      </c>
      <c r="AEH72" s="248">
        <f>IF(AEH$6=$AAP$5,成绩录入!ET75,0)</f>
        <v>0</v>
      </c>
      <c r="AEI72" s="248">
        <f>IF(AEI$6=$AAP$5,成绩录入!EU75,0)</f>
        <v>0</v>
      </c>
      <c r="AEJ72" s="248">
        <f>IF(AEJ$6=$AAP$5,成绩录入!EV75,0)</f>
        <v>0</v>
      </c>
      <c r="AEK72" s="248">
        <f>IF(AEK$6=$AAP$5,成绩录入!EW75,0)</f>
        <v>0</v>
      </c>
      <c r="AEL72" s="248">
        <f>IF(AEL$6=$AAP$5,成绩录入!EX75,0)</f>
        <v>0</v>
      </c>
      <c r="AEM72" s="218">
        <f t="shared" ref="AEM72:AEM135" si="193">SUM(AAQ72:AEL72)</f>
        <v>0</v>
      </c>
      <c r="AEN72" s="166"/>
      <c r="AEO72" s="166"/>
      <c r="AEP72" s="247">
        <f>IF(AEP$6=$AEO$5,成绩录入!BC75,0)</f>
        <v>0</v>
      </c>
      <c r="AEQ72" s="248">
        <f>IF(AEQ$6=$AEO$5,成绩录入!BD75,0)</f>
        <v>0</v>
      </c>
      <c r="AER72" s="248">
        <f>IF(AER$6=$AEO$5,成绩录入!BE75,0)</f>
        <v>0</v>
      </c>
      <c r="AES72" s="248">
        <f>IF(AES$6=$AEO$5,成绩录入!BF75,0)</f>
        <v>0</v>
      </c>
      <c r="AET72" s="248">
        <f>IF(AET$6=$AEO$5,成绩录入!BG75,0)</f>
        <v>0</v>
      </c>
      <c r="AEU72" s="248">
        <f>IF(AEU$6=$AEO$5,成绩录入!BH75,0)</f>
        <v>0</v>
      </c>
      <c r="AEV72" s="248">
        <f>IF(AEV$6=$AEO$5,成绩录入!BI75,0)</f>
        <v>0</v>
      </c>
      <c r="AEW72" s="248">
        <f>IF(AEW$6=$AEO$5,成绩录入!BJ75,0)</f>
        <v>0</v>
      </c>
      <c r="AEX72" s="248">
        <f>IF(AEX$6=$AEO$5,成绩录入!BK75,0)</f>
        <v>0</v>
      </c>
      <c r="AEY72" s="248">
        <f>IF(AEY$6=$AEO$5,成绩录入!BL75,0)</f>
        <v>0</v>
      </c>
      <c r="AEZ72" s="248">
        <f>IF(AEZ$6=$AEO$5,成绩录入!BM75,0)</f>
        <v>0</v>
      </c>
      <c r="AFA72" s="248">
        <f>IF(AFA$6=$AEO$5,成绩录入!BN75,0)</f>
        <v>0</v>
      </c>
      <c r="AFB72" s="248">
        <f>IF(AFB$6=$AEO$5,成绩录入!BO75,0)</f>
        <v>0</v>
      </c>
      <c r="AFC72" s="248">
        <f>IF(AFC$6=$AEO$5,成绩录入!BP75,0)</f>
        <v>0</v>
      </c>
      <c r="AFD72" s="248">
        <f>IF(AFD$6=$AEO$5,成绩录入!BQ75,0)</f>
        <v>0</v>
      </c>
      <c r="AFE72" s="248">
        <f>IF(AFE$6=$AEO$5,成绩录入!BR75,0)</f>
        <v>0</v>
      </c>
      <c r="AFF72" s="248">
        <f>IF(AFF$6=$AEO$5,成绩录入!BS75,0)</f>
        <v>0</v>
      </c>
      <c r="AFG72" s="248">
        <f>IF(AFG$6=$AEO$5,成绩录入!BT75,0)</f>
        <v>0</v>
      </c>
      <c r="AFH72" s="248">
        <f>IF(AFH$6=$AEO$5,成绩录入!BU75,0)</f>
        <v>0</v>
      </c>
      <c r="AFI72" s="248">
        <f>IF(AFI$6=$AEO$5,成绩录入!BV75,0)</f>
        <v>0</v>
      </c>
      <c r="AFJ72" s="248">
        <f>IF(AFJ$6=$AEO$5,成绩录入!BW75,0)</f>
        <v>0</v>
      </c>
      <c r="AFK72" s="248">
        <f>IF(AFK$6=$AEO$5,成绩录入!BX75,0)</f>
        <v>0</v>
      </c>
      <c r="AFL72" s="248">
        <f>IF(AFL$6=$AEO$5,成绩录入!BY75,0)</f>
        <v>0</v>
      </c>
      <c r="AFM72" s="248">
        <f>IF(AFM$6=$AEO$5,成绩录入!BZ75,0)</f>
        <v>0</v>
      </c>
      <c r="AFN72" s="248">
        <f>IF(AFN$6=$AEO$5,成绩录入!CA75,0)</f>
        <v>0</v>
      </c>
      <c r="AFO72" s="248">
        <f>IF(AFO$6=$AEO$5,成绩录入!CB75,0)</f>
        <v>0</v>
      </c>
      <c r="AFP72" s="248">
        <f>IF(AFP$6=$AEO$5,成绩录入!CC75,0)</f>
        <v>0</v>
      </c>
      <c r="AFQ72" s="248">
        <f>IF(AFQ$6=$AEO$5,成绩录入!CD75,0)</f>
        <v>0</v>
      </c>
      <c r="AFR72" s="248">
        <f>IF(AFR$6=$AEO$5,成绩录入!CE75,0)</f>
        <v>0</v>
      </c>
      <c r="AFS72" s="248">
        <f>IF(AFS$6=$AEO$5,成绩录入!CF75,0)</f>
        <v>0</v>
      </c>
      <c r="AFT72" s="248">
        <f>IF(AFT$6=$AEO$5,成绩录入!CG75,0)</f>
        <v>0</v>
      </c>
      <c r="AFU72" s="248">
        <f>IF(AFU$6=$AEO$5,成绩录入!CH75,0)</f>
        <v>0</v>
      </c>
      <c r="AFV72" s="248">
        <f>IF(AFV$6=$AEO$5,成绩录入!CI75,0)</f>
        <v>0</v>
      </c>
      <c r="AFW72" s="248">
        <f>IF(AFW$6=$AEO$5,成绩录入!CJ75,0)</f>
        <v>0</v>
      </c>
      <c r="AFX72" s="248">
        <f>IF(AFX$6=$AEO$5,成绩录入!CK75,0)</f>
        <v>0</v>
      </c>
      <c r="AFY72" s="248">
        <f>IF(AFY$6=$AEO$5,成绩录入!CL75,0)</f>
        <v>0</v>
      </c>
      <c r="AFZ72" s="248">
        <f>IF(AFZ$6=$AEO$5,成绩录入!CM75,0)</f>
        <v>0</v>
      </c>
      <c r="AGA72" s="248">
        <f>IF(AGA$6=$AEO$5,成绩录入!CN75,0)</f>
        <v>0</v>
      </c>
      <c r="AGB72" s="248">
        <f>IF(AGB$6=$AEO$5,成绩录入!CO75,0)</f>
        <v>0</v>
      </c>
      <c r="AGC72" s="248">
        <f>IF(AGC$6=$AEO$5,成绩录入!CP75,0)</f>
        <v>0</v>
      </c>
      <c r="AGD72" s="248">
        <f>IF(AGD$6=$AEO$5,成绩录入!CQ75,0)</f>
        <v>0</v>
      </c>
      <c r="AGE72" s="248">
        <f>IF(AGE$6=$AEO$5,成绩录入!CR75,0)</f>
        <v>0</v>
      </c>
      <c r="AGF72" s="248">
        <f>IF(AGF$6=$AEO$5,成绩录入!CS75,0)</f>
        <v>0</v>
      </c>
      <c r="AGG72" s="248">
        <f>IF(AGG$6=$AEO$5,成绩录入!CT75,0)</f>
        <v>0</v>
      </c>
      <c r="AGH72" s="248">
        <f>IF(AGH$6=$AEO$5,成绩录入!CU75,0)</f>
        <v>0</v>
      </c>
      <c r="AGI72" s="248">
        <f>IF(AGI$6=$AEO$5,成绩录入!CV75,0)</f>
        <v>0</v>
      </c>
      <c r="AGJ72" s="248">
        <f>IF(AGJ$6=$AEO$5,成绩录入!CW75,0)</f>
        <v>0</v>
      </c>
      <c r="AGK72" s="248">
        <f>IF(AGK$6=$AEO$5,成绩录入!CX75,0)</f>
        <v>0</v>
      </c>
      <c r="AGL72" s="248">
        <f>IF(AGL$6=$AEO$5,成绩录入!CY75,0)</f>
        <v>0</v>
      </c>
      <c r="AGM72" s="248">
        <f>IF(AGM$6=$AEO$5,成绩录入!CZ75,0)</f>
        <v>0</v>
      </c>
      <c r="AGN72" s="248">
        <f>IF(AGN$6=$AEO$5,成绩录入!DA75,0)</f>
        <v>0</v>
      </c>
      <c r="AGO72" s="248">
        <f>IF(AGO$6=$AEO$5,成绩录入!DB75,0)</f>
        <v>0</v>
      </c>
      <c r="AGP72" s="248">
        <f>IF(AGP$6=$AEO$5,成绩录入!DC75,0)</f>
        <v>0</v>
      </c>
      <c r="AGQ72" s="248">
        <f>IF(AGQ$6=$AEO$5,成绩录入!DD75,0)</f>
        <v>0</v>
      </c>
      <c r="AGR72" s="248">
        <f>IF(AGR$6=$AEO$5,成绩录入!DE75,0)</f>
        <v>0</v>
      </c>
      <c r="AGS72" s="248">
        <f>IF(AGS$6=$AEO$5,成绩录入!DF75,0)</f>
        <v>0</v>
      </c>
      <c r="AGT72" s="248">
        <f>IF(AGT$6=$AEO$5,成绩录入!DG75,0)</f>
        <v>0</v>
      </c>
      <c r="AGU72" s="248">
        <f>IF(AGU$6=$AEO$5,成绩录入!DH75,0)</f>
        <v>0</v>
      </c>
      <c r="AGV72" s="248">
        <f>IF(AGV$6=$AEO$5,成绩录入!DI75,0)</f>
        <v>0</v>
      </c>
      <c r="AGW72" s="248">
        <f>IF(AGW$6=$AEO$5,成绩录入!DJ75,0)</f>
        <v>0</v>
      </c>
      <c r="AGX72" s="248">
        <f>IF(AGX$6=$AEO$5,成绩录入!DK75,0)</f>
        <v>0</v>
      </c>
      <c r="AGY72" s="248">
        <f>IF(AGY$6=$AEO$5,成绩录入!DL75,0)</f>
        <v>0</v>
      </c>
      <c r="AGZ72" s="248">
        <f>IF(AGZ$6=$AEO$5,成绩录入!DM75,0)</f>
        <v>0</v>
      </c>
      <c r="AHA72" s="248">
        <f>IF(AHA$6=$AEO$5,成绩录入!DN75,0)</f>
        <v>0</v>
      </c>
      <c r="AHB72" s="248">
        <f>IF(AHB$6=$AEO$5,成绩录入!DO75,0)</f>
        <v>0</v>
      </c>
      <c r="AHC72" s="248">
        <f>IF(AHC$6=$AEO$5,成绩录入!DP75,0)</f>
        <v>0</v>
      </c>
      <c r="AHD72" s="248">
        <f>IF(AHD$6=$AEO$5,成绩录入!DQ75,0)</f>
        <v>0</v>
      </c>
      <c r="AHE72" s="248">
        <f>IF(AHE$6=$AEO$5,成绩录入!DR75,0)</f>
        <v>0</v>
      </c>
      <c r="AHF72" s="248">
        <f>IF(AHF$6=$AEO$5,成绩录入!DS75,0)</f>
        <v>0</v>
      </c>
      <c r="AHG72" s="248">
        <f>IF(AHG$6=$AEO$5,成绩录入!DT75,0)</f>
        <v>0</v>
      </c>
      <c r="AHH72" s="248">
        <f>IF(AHH$6=$AEO$5,成绩录入!DU75,0)</f>
        <v>0</v>
      </c>
      <c r="AHI72" s="248">
        <f>IF(AHI$6=$AEO$5,成绩录入!DV75,0)</f>
        <v>0</v>
      </c>
      <c r="AHJ72" s="248">
        <f>IF(AHJ$6=$AEO$5,成绩录入!DW75,0)</f>
        <v>0</v>
      </c>
      <c r="AHK72" s="248">
        <f>IF(AHK$6=$AEO$5,成绩录入!DX75,0)</f>
        <v>0</v>
      </c>
      <c r="AHL72" s="248">
        <f>IF(AHL$6=$AEO$5,成绩录入!DY75,0)</f>
        <v>0</v>
      </c>
      <c r="AHM72" s="248">
        <f>IF(AHM$6=$AEO$5,成绩录入!DZ75,0)</f>
        <v>0</v>
      </c>
      <c r="AHN72" s="248">
        <f>IF(AHN$6=$AEO$5,成绩录入!EA75,0)</f>
        <v>0</v>
      </c>
      <c r="AHO72" s="248">
        <f>IF(AHO$6=$AEO$5,成绩录入!EB75,0)</f>
        <v>0</v>
      </c>
      <c r="AHP72" s="248">
        <f>IF(AHP$6=$AEO$5,成绩录入!EC75,0)</f>
        <v>0</v>
      </c>
      <c r="AHQ72" s="248">
        <f>IF(AHQ$6=$AEO$5,成绩录入!ED75,0)</f>
        <v>0</v>
      </c>
      <c r="AHR72" s="248">
        <f>IF(AHR$6=$AEO$5,成绩录入!EE75,0)</f>
        <v>0</v>
      </c>
      <c r="AHS72" s="248">
        <f>IF(AHS$6=$AEO$5,成绩录入!EF75,0)</f>
        <v>0</v>
      </c>
      <c r="AHT72" s="248">
        <f>IF(AHT$6=$AEO$5,成绩录入!EG75,0)</f>
        <v>0</v>
      </c>
      <c r="AHU72" s="248">
        <f>IF(AHU$6=$AEO$5,成绩录入!EH75,0)</f>
        <v>0</v>
      </c>
      <c r="AHV72" s="248">
        <f>IF(AHV$6=$AEO$5,成绩录入!EI75,0)</f>
        <v>0</v>
      </c>
      <c r="AHW72" s="248">
        <f>IF(AHW$6=$AEO$5,成绩录入!EJ75,0)</f>
        <v>0</v>
      </c>
      <c r="AHX72" s="248">
        <f>IF(AHX$6=$AEO$5,成绩录入!EK75,0)</f>
        <v>0</v>
      </c>
      <c r="AHY72" s="248">
        <f>IF(AHY$6=$AEO$5,成绩录入!EL75,0)</f>
        <v>0</v>
      </c>
      <c r="AHZ72" s="248">
        <f>IF(AHZ$6=$AEO$5,成绩录入!EM75,0)</f>
        <v>0</v>
      </c>
      <c r="AIA72" s="248">
        <f>IF(AIA$6=$AEO$5,成绩录入!EN75,0)</f>
        <v>0</v>
      </c>
      <c r="AIB72" s="248">
        <f>IF(AIB$6=$AEO$5,成绩录入!EO75,0)</f>
        <v>0</v>
      </c>
      <c r="AIC72" s="248">
        <f>IF(AIC$6=$AEO$5,成绩录入!EP75,0)</f>
        <v>0</v>
      </c>
      <c r="AID72" s="248">
        <f>IF(AID$6=$AEO$5,成绩录入!EQ75,0)</f>
        <v>0</v>
      </c>
      <c r="AIE72" s="248">
        <f>IF(AIE$6=$AEO$5,成绩录入!ER75,0)</f>
        <v>0</v>
      </c>
      <c r="AIF72" s="248">
        <f>IF(AIF$6=$AEO$5,成绩录入!ES75,0)</f>
        <v>0</v>
      </c>
      <c r="AIG72" s="248">
        <f>IF(AIG$6=$AEO$5,成绩录入!ET75,0)</f>
        <v>0</v>
      </c>
      <c r="AIH72" s="248">
        <f>IF(AIH$6=$AEO$5,成绩录入!EU75,0)</f>
        <v>0</v>
      </c>
      <c r="AII72" s="248">
        <f>IF(AII$6=$AEO$5,成绩录入!EV75,0)</f>
        <v>0</v>
      </c>
      <c r="AIJ72" s="248">
        <f>IF(AIJ$6=$AEO$5,成绩录入!EW75,0)</f>
        <v>0</v>
      </c>
      <c r="AIK72" s="248">
        <f>IF(AIK$6=$AEO$5,成绩录入!EX75,0)</f>
        <v>0</v>
      </c>
      <c r="AIL72" s="218">
        <f t="shared" ref="AIL72:AIL135" si="194">SUM(AEP72:AIK72)</f>
        <v>0</v>
      </c>
      <c r="AIN72" s="214" t="str">
        <f>初始录入!A77</f>
        <v/>
      </c>
      <c r="AIO72" s="215">
        <f>初始录入!B77</f>
        <v>0</v>
      </c>
      <c r="AIP72" s="216">
        <f>初始录入!C77</f>
        <v>0</v>
      </c>
      <c r="AIQ72" s="314">
        <f>IF(平时!D70&lt;&gt;"",平时!D70,0)</f>
        <v>0</v>
      </c>
      <c r="AIR72" s="324" t="str">
        <f t="shared" si="89"/>
        <v/>
      </c>
      <c r="AIS72" s="314">
        <f>IF(过程!D70&lt;&gt;"",过程!D70,0)</f>
        <v>0</v>
      </c>
      <c r="AIT72" s="324" t="str">
        <f t="shared" si="90"/>
        <v/>
      </c>
      <c r="AIU72" s="216">
        <f>IF(期末!D70&lt;&gt;"",期末!D70,0)</f>
        <v>0</v>
      </c>
      <c r="AIV72" s="324" t="str">
        <f t="shared" si="91"/>
        <v/>
      </c>
      <c r="AIW72" s="325">
        <f t="shared" si="92"/>
        <v>0</v>
      </c>
      <c r="AIX72" s="314">
        <f>IF(平时!E70&lt;&gt;"",平时!E70,0)</f>
        <v>0</v>
      </c>
      <c r="AIY72" s="324" t="str">
        <f t="shared" si="93"/>
        <v/>
      </c>
      <c r="AIZ72" s="314">
        <f>IF(过程!E70&lt;&gt;"",过程!E70,0)</f>
        <v>0</v>
      </c>
      <c r="AJA72" s="324" t="str">
        <f t="shared" si="94"/>
        <v/>
      </c>
      <c r="AJB72" s="216">
        <f>IF(期末!E70&lt;&gt;"",期末!E70,0)</f>
        <v>0</v>
      </c>
      <c r="AJC72" s="324" t="str">
        <f t="shared" si="95"/>
        <v/>
      </c>
      <c r="AJD72" s="325">
        <f t="shared" si="96"/>
        <v>0</v>
      </c>
      <c r="AJE72" s="314">
        <f>IF(平时!F70&lt;&gt;"",平时!F70,0)</f>
        <v>0</v>
      </c>
      <c r="AJF72" s="324" t="str">
        <f t="shared" si="97"/>
        <v/>
      </c>
      <c r="AJG72" s="314">
        <f>IF(过程!F70&lt;&gt;"",过程!F70,0)</f>
        <v>0</v>
      </c>
      <c r="AJH72" s="324" t="str">
        <f t="shared" si="98"/>
        <v/>
      </c>
      <c r="AJI72" s="216">
        <f>IF(期末!F70&lt;&gt;"",期末!F70,0)</f>
        <v>0</v>
      </c>
      <c r="AJJ72" s="324" t="str">
        <f t="shared" si="99"/>
        <v/>
      </c>
      <c r="AJK72" s="325">
        <f t="shared" si="100"/>
        <v>0</v>
      </c>
      <c r="AJL72" s="314">
        <f>IF(平时!G70&lt;&gt;"",平时!G70,0)</f>
        <v>0</v>
      </c>
      <c r="AJM72" s="324" t="str">
        <f t="shared" si="101"/>
        <v/>
      </c>
      <c r="AJN72" s="314">
        <f>IF(过程!G70&lt;&gt;"",过程!G70,0)</f>
        <v>0</v>
      </c>
      <c r="AJO72" s="324" t="str">
        <f t="shared" si="102"/>
        <v/>
      </c>
      <c r="AJP72" s="216">
        <f>IF(期末!G70&lt;&gt;"",期末!G70,0)</f>
        <v>0</v>
      </c>
      <c r="AJQ72" s="324" t="str">
        <f t="shared" si="103"/>
        <v/>
      </c>
      <c r="AJR72" s="325">
        <f t="shared" si="104"/>
        <v>0</v>
      </c>
      <c r="AJS72" s="314">
        <f>IF(平时!H70&lt;&gt;"",平时!H70,0)</f>
        <v>0</v>
      </c>
      <c r="AJT72" s="324" t="str">
        <f t="shared" si="105"/>
        <v/>
      </c>
      <c r="AJU72" s="314">
        <f>IF(过程!H70&lt;&gt;"",过程!H70,0)</f>
        <v>0</v>
      </c>
      <c r="AJV72" s="324" t="str">
        <f t="shared" si="106"/>
        <v/>
      </c>
      <c r="AJW72" s="216">
        <f>IF(期末!H70&lt;&gt;"",期末!H70,0)</f>
        <v>0</v>
      </c>
      <c r="AJX72" s="324" t="str">
        <f t="shared" si="107"/>
        <v/>
      </c>
      <c r="AJY72" s="326">
        <f t="shared" si="108"/>
        <v>0</v>
      </c>
      <c r="AKA72" s="216" t="str">
        <f>初始录入!A77</f>
        <v/>
      </c>
      <c r="AKB72" s="216">
        <f>初始录入!B77</f>
        <v>0</v>
      </c>
      <c r="AKC72" s="216">
        <f>初始录入!C77</f>
        <v>0</v>
      </c>
      <c r="AKD72" s="327" t="str">
        <f>IF(初始录入!$E77=初始录入!$K$2,达成度!$D85,"")</f>
        <v/>
      </c>
      <c r="AKE72" s="327" t="str">
        <f>IF(初始录入!$E77=初始录入!$K$3,达成度!D85,"")</f>
        <v/>
      </c>
      <c r="AKF72" s="216" t="str">
        <f>IF(初始录入!$E77=初始录入!$K$4,达成度!D85,"")</f>
        <v/>
      </c>
      <c r="AKG72" s="216" t="str">
        <f>IF(初始录入!$E77=初始录入!$K$5,达成度!D85,"")</f>
        <v/>
      </c>
      <c r="AKH72" s="327" t="str">
        <f>IF(初始录入!$E77=初始录入!$K$2,达成度!E85,"")</f>
        <v/>
      </c>
      <c r="AKI72" s="327" t="str">
        <f>IF(初始录入!$E77=初始录入!$K$3,达成度!E85,"")</f>
        <v/>
      </c>
      <c r="AKJ72" s="216" t="str">
        <f>IF(初始录入!$E77=初始录入!$K$4,达成度!E85,"")</f>
        <v/>
      </c>
      <c r="AKK72" s="216" t="str">
        <f>IF(初始录入!$E77=初始录入!$K$5,达成度!E85,"")</f>
        <v/>
      </c>
      <c r="AKL72" s="327" t="str">
        <f>IF(初始录入!$E77=初始录入!$K$2,达成度!F85,"")</f>
        <v/>
      </c>
      <c r="AKM72" s="327" t="str">
        <f>IF(初始录入!$E77=初始录入!$K$3,达成度!F85,"")</f>
        <v/>
      </c>
      <c r="AKN72" s="216" t="str">
        <f>IF(初始录入!$E77=初始录入!$K$4,达成度!F85,"")</f>
        <v/>
      </c>
      <c r="AKO72" s="216" t="str">
        <f>IF(初始录入!$E77=初始录入!$K$5,达成度!F85,"")</f>
        <v/>
      </c>
      <c r="AKP72" s="327" t="str">
        <f>IF(初始录入!$E77=初始录入!$K$2,达成度!H85,"")</f>
        <v/>
      </c>
      <c r="AKQ72" s="327" t="str">
        <f>IF(初始录入!$E77=初始录入!$K$3,达成度!H85,"")</f>
        <v/>
      </c>
      <c r="AKR72" s="216" t="str">
        <f>IF(初始录入!$E77=初始录入!$K$4,达成度!H85,"")</f>
        <v/>
      </c>
      <c r="AKS72" s="216" t="str">
        <f>IF(初始录入!$E77=初始录入!$K$5,达成度!H85,"")</f>
        <v/>
      </c>
      <c r="AKT72" s="327" t="str">
        <f>IF(初始录入!$E77=初始录入!$K$2,达成度!I85,"")</f>
        <v/>
      </c>
      <c r="AKU72" s="327" t="str">
        <f>IF(初始录入!$E77=初始录入!$K$3,达成度!I85,"")</f>
        <v/>
      </c>
      <c r="AKV72" s="216" t="str">
        <f>IF(初始录入!$E77=初始录入!$K$4,达成度!I85,"")</f>
        <v/>
      </c>
      <c r="AKW72" s="216" t="str">
        <f>IF(初始录入!$E77=初始录入!$K$5,达成度!I85,"")</f>
        <v/>
      </c>
      <c r="AKX72" s="327" t="str">
        <f>IF(初始录入!$E77=初始录入!$K$2,达成度!J85,"")</f>
        <v/>
      </c>
      <c r="AKY72" s="327" t="str">
        <f>IF(初始录入!$E77=初始录入!$K$3,达成度!J85,"")</f>
        <v/>
      </c>
      <c r="AKZ72" s="216" t="str">
        <f>IF(初始录入!$E77=初始录入!$K$4,达成度!J85,"")</f>
        <v/>
      </c>
      <c r="ALA72" s="216" t="str">
        <f>IF(初始录入!$E77=初始录入!$K$5,达成度!J85,"")</f>
        <v/>
      </c>
      <c r="ALB72" s="327" t="str">
        <f>IF(初始录入!$E77=初始录入!$K$2,达成度!L85,"")</f>
        <v/>
      </c>
      <c r="ALC72" s="327" t="str">
        <f>IF(初始录入!$E77=初始录入!$K$3,达成度!L85,"")</f>
        <v/>
      </c>
      <c r="ALD72" s="216" t="str">
        <f>IF(初始录入!$E77=初始录入!$K$4,达成度!L85,"")</f>
        <v/>
      </c>
      <c r="ALE72" s="216" t="str">
        <f>IF(初始录入!$E77=初始录入!$K$5,达成度!L85,"")</f>
        <v/>
      </c>
      <c r="ALF72" s="327" t="str">
        <f>IF(初始录入!$E77=初始录入!$K$2,达成度!M85,"")</f>
        <v/>
      </c>
      <c r="ALG72" s="327" t="str">
        <f>IF(初始录入!$E77=初始录入!$K$3,达成度!M85,"")</f>
        <v/>
      </c>
      <c r="ALH72" s="216" t="str">
        <f>IF(初始录入!$E77=初始录入!$K$4,达成度!M85,"")</f>
        <v/>
      </c>
      <c r="ALI72" s="216" t="str">
        <f>IF(初始录入!$E77=初始录入!$K$5,达成度!M85,"")</f>
        <v/>
      </c>
      <c r="ALJ72" s="327" t="str">
        <f>IF(初始录入!$E77=初始录入!$K$2,达成度!N85,"")</f>
        <v/>
      </c>
      <c r="ALK72" s="327" t="str">
        <f>IF(初始录入!$E77=初始录入!$K$3,达成度!N85,"")</f>
        <v/>
      </c>
      <c r="ALL72" s="216" t="str">
        <f>IF(初始录入!$E77=初始录入!$K$4,达成度!N85,"")</f>
        <v/>
      </c>
      <c r="ALM72" s="216" t="str">
        <f>IF(初始录入!$E77=初始录入!$K$5,达成度!N85,"")</f>
        <v/>
      </c>
      <c r="ALN72" s="327" t="str">
        <f>IF(初始录入!$E77=初始录入!$K$2,达成度!P85,"")</f>
        <v/>
      </c>
      <c r="ALO72" s="327" t="str">
        <f>IF(初始录入!$E77=初始录入!$K$3,达成度!P85,"")</f>
        <v/>
      </c>
      <c r="ALP72" s="216" t="str">
        <f>IF(初始录入!$E77=初始录入!$K$4,达成度!P85,"")</f>
        <v/>
      </c>
      <c r="ALQ72" s="216" t="str">
        <f>IF(初始录入!$E77=初始录入!$K$5,达成度!P85,"")</f>
        <v/>
      </c>
      <c r="ALR72" s="327" t="str">
        <f>IF(初始录入!$E77=初始录入!$K$2,达成度!Q85,"")</f>
        <v/>
      </c>
      <c r="ALS72" s="327" t="str">
        <f>IF(初始录入!$E77=初始录入!$K$3,达成度!Q85,"")</f>
        <v/>
      </c>
      <c r="ALT72" s="216" t="str">
        <f>IF(初始录入!$E77=初始录入!$K$4,达成度!Q85,"")</f>
        <v/>
      </c>
      <c r="ALU72" s="216" t="str">
        <f>IF(初始录入!$E77=初始录入!$K$5,达成度!Q85,"")</f>
        <v/>
      </c>
      <c r="ALV72" s="327" t="str">
        <f>IF(初始录入!$E77=初始录入!$K$2,达成度!R85,"")</f>
        <v/>
      </c>
      <c r="ALW72" s="327" t="str">
        <f>IF(初始录入!$E77=初始录入!$K$3,达成度!R85,"")</f>
        <v/>
      </c>
      <c r="ALX72" s="216" t="str">
        <f>IF(初始录入!$E77=初始录入!$K$4,达成度!R85,"")</f>
        <v/>
      </c>
      <c r="ALY72" s="216"/>
      <c r="ALZ72" s="327" t="str">
        <f>IF(初始录入!$E77=初始录入!$K$2,达成度!T85,"")</f>
        <v/>
      </c>
      <c r="AMA72" s="327" t="str">
        <f>IF(初始录入!$E77=初始录入!$K$3,达成度!T85,"")</f>
        <v/>
      </c>
      <c r="AMB72" s="216" t="str">
        <f>IF(初始录入!$E77=初始录入!$K$4,达成度!T85,"")</f>
        <v/>
      </c>
      <c r="AMC72" s="216" t="str">
        <f>IF(初始录入!$E77=初始录入!$K$5,达成度!T85,"")</f>
        <v/>
      </c>
      <c r="AMD72" s="327" t="str">
        <f>IF(初始录入!$E77=初始录入!$K$2,达成度!U85,"")</f>
        <v/>
      </c>
      <c r="AME72" s="327" t="str">
        <f>IF(初始录入!$E77=初始录入!$K$3,达成度!U85,"")</f>
        <v/>
      </c>
      <c r="AMF72" s="216" t="str">
        <f>IF(初始录入!$E77=初始录入!$K$4,达成度!U85,"")</f>
        <v/>
      </c>
      <c r="AMG72" s="216" t="str">
        <f>IF(初始录入!$E77=初始录入!$K$5,达成度!U85,"")</f>
        <v/>
      </c>
      <c r="AMH72" s="327" t="str">
        <f>IF(初始录入!$E77=初始录入!$K$2,达成度!V85,"")</f>
        <v/>
      </c>
      <c r="AMI72" s="327" t="str">
        <f>IF(初始录入!$E77=初始录入!$K$3,达成度!V85,"")</f>
        <v/>
      </c>
      <c r="AMJ72" s="216" t="str">
        <f>IF(初始录入!$E77=初始录入!$K$4,达成度!W85,"")</f>
        <v/>
      </c>
      <c r="AMK72" s="216" t="str">
        <f>IF(初始录入!$E77=初始录入!$K$5,达成度!W85,"")</f>
        <v/>
      </c>
      <c r="AMM72" s="215">
        <f t="shared" si="114"/>
        <v>65</v>
      </c>
      <c r="AMN72" s="222" t="str">
        <f t="shared" si="109"/>
        <v/>
      </c>
      <c r="AMO72" s="325" t="str">
        <f>IF($AMM72&lt;=$H$7,INDEX(达成度!$G$21:$G$170,$AMM72,1),"")</f>
        <v/>
      </c>
      <c r="AMP72" s="325" t="str">
        <f>IF($AMM72&lt;=$H$7,INDEX(达成度!$K$21:$K$170,$AMM72,1),"")</f>
        <v/>
      </c>
      <c r="AMQ72" s="325" t="str">
        <f>IF($AMM72&lt;=$H$7,INDEX(达成度!$O$21:$O$170,$AMM72,1),"")</f>
        <v/>
      </c>
      <c r="AMR72" s="325" t="str">
        <f>IF($AMM72&lt;=$H$7,INDEX(达成度!$S$21:$S$170,$AMM72,1),"")</f>
        <v/>
      </c>
      <c r="AMS72" s="326" t="str">
        <f>IF($AMM72&lt;=$H$7,INDEX(达成度!$W$21:$W$170,$AMM72,1),"")</f>
        <v/>
      </c>
      <c r="AMT72" s="328"/>
      <c r="AMU72" s="336"/>
      <c r="AMV72" s="222" t="str">
        <f t="shared" si="110"/>
        <v/>
      </c>
      <c r="AMW72" s="325" t="str">
        <f>IF($AMM72&lt;=$I$7,INDEX(达成度!$G$21:$G$170,$AMM72+$H$7,1),"")</f>
        <v/>
      </c>
      <c r="AMX72" s="325" t="str">
        <f>IF($AMM72&lt;=$I$7,INDEX(达成度!$K$21:$K$170,$AMM72+$H$7,1),"")</f>
        <v/>
      </c>
      <c r="AMY72" s="325" t="str">
        <f>IF($AMM72&lt;=$I$7,INDEX(达成度!$O$21:$O$170,$AMM72+$H$7,1),"")</f>
        <v/>
      </c>
      <c r="AMZ72" s="325" t="str">
        <f>IF($AMM72&lt;=$I$7,INDEX(达成度!$S$21:$S$170,$AMM72+$H$7,1),"")</f>
        <v/>
      </c>
      <c r="ANA72" s="326" t="str">
        <f>IF($AMM72&lt;=$I$7,INDEX(达成度!$W$21:$W$170,$AMM72+$H$7,1),"")</f>
        <v/>
      </c>
      <c r="ANB72" s="206"/>
      <c r="ANC72" s="215"/>
      <c r="AND72" s="216" t="str">
        <f t="shared" si="111"/>
        <v/>
      </c>
      <c r="ANE72" s="325" t="str">
        <f>IF($AMM72&lt;=$J$7,INDEX(达成度!$G$21:$G$170,$AMM72+$H$7+$I$7,1),"")</f>
        <v/>
      </c>
      <c r="ANF72" s="325" t="str">
        <f>IF($AMM72&lt;=$J$7,INDEX(达成度!$K$21:$K$170,$AMM72+$H$7+$I$7,1),"")</f>
        <v/>
      </c>
      <c r="ANG72" s="325" t="str">
        <f>IF($AMM72&lt;=$J$7,INDEX(达成度!$O$21:$O$170,$AMM72+$H$7+$I$7,1),"")</f>
        <v/>
      </c>
      <c r="ANH72" s="325" t="str">
        <f>IF($AMM72&lt;=$J$7,INDEX(达成度!$S$21:$S$170,$AMM72+$H$7+$I$7,1),"")</f>
        <v/>
      </c>
      <c r="ANI72" s="326" t="str">
        <f>IF($AMM72&lt;=$J$7,INDEX(达成度!$W$21:$W$170,$AMM72+$H$7+$I$7,1),"")</f>
        <v/>
      </c>
      <c r="ANK72" s="215"/>
      <c r="ANL72" s="216" t="str">
        <f t="shared" si="112"/>
        <v/>
      </c>
      <c r="ANM72" s="325" t="str">
        <f>IF($AMM72&lt;=$K$7,INDEX(达成度!$G$21:$G$170,$AMM72+$H$7+$I$7+$J$7,1),"")</f>
        <v/>
      </c>
      <c r="ANN72" s="325" t="str">
        <f>IF($AMM72&lt;=$K$7,INDEX(达成度!$K$21:$K$170,$AMM72+$H$7+$I$7+$J$7,1),"")</f>
        <v/>
      </c>
      <c r="ANO72" s="325" t="str">
        <f>IF($AMM72&lt;=$K$7,INDEX(达成度!$O$21:$O$170,$AMM72+$H$7+$I$7+$J$7,1),"")</f>
        <v/>
      </c>
      <c r="ANP72" s="325" t="str">
        <f>IF($AMM72&lt;=$K$7,INDEX(达成度!$S$21:$S$170,$AMM72+$H$7+$I$7+$J$7,1),"")</f>
        <v/>
      </c>
      <c r="ANQ72" s="326" t="str">
        <f>IF($AMM72&lt;=$K$7,INDEX(达成度!$W$21:$W$170,$AMM72+$H$7+$I$7+$J$7,1),"")</f>
        <v/>
      </c>
    </row>
    <row r="73" ht="18" customHeight="1" spans="1:1024 1025:1057">
      <c r="A73" s="215" t="str">
        <f>初始录入!A78</f>
        <v/>
      </c>
      <c r="B73" s="216" t="str">
        <f>IF(初始录入!B78&lt;&gt;"",初始录入!B78,"")</f>
        <v/>
      </c>
      <c r="C73" s="216" t="str">
        <f>IF(初始录入!C78&lt;&gt;"",初始录入!C78,"")</f>
        <v/>
      </c>
      <c r="D73" s="216" t="str">
        <f>IF(初始录入!D78&lt;&gt;"",初始录入!D78,"")</f>
        <v/>
      </c>
      <c r="E73" s="218" t="str">
        <f>IF(初始录入!E78&lt;&gt;"",初始录入!E78,"")</f>
        <v/>
      </c>
      <c r="G73" s="330"/>
      <c r="H73" s="295">
        <f>IF(初始录入!E78=H$6,1,0)</f>
        <v>0</v>
      </c>
      <c r="I73" s="295">
        <f>IF(初始录入!E78=I$6,1,0)</f>
        <v>0</v>
      </c>
      <c r="J73" s="295">
        <f>IF(初始录入!E78=J$6,1,0)</f>
        <v>0</v>
      </c>
      <c r="K73" s="321">
        <f>IF(初始录入!E78=K$6,1,0)</f>
        <v>0</v>
      </c>
      <c r="L73" s="28"/>
      <c r="M73" s="215" t="str">
        <f>成果上交!A7</f>
        <v/>
      </c>
      <c r="N73" s="216" t="str">
        <f>IF(成果上交!B7&lt;&gt;"",IF(成果上交!B7="作业",M$80&amp;"作业/ 实验报告/ 实习报告/ 课程设计成果/ 试卷",IF(成果上交!B7="实验报告"," 作业/"&amp;M$80&amp;"实验报告/ 实习报告/ 课程设计成果/ 试卷",IF(成果上交!B7="实习报告"," 作业/ 实验报告/"&amp;M$80&amp;"实习报告/ 课程设计成果/ 试卷",IF(成果上交!B7="课程设计成果"," 作业/ 实验报告/ 实习报告/"&amp;M$80&amp;"课程设计成果/ 试卷"," 作业/ 实验报告/ 实习报告/ 课程设计成果/ 试卷")))),"")</f>
        <v/>
      </c>
      <c r="O73" s="216"/>
      <c r="P73" s="216"/>
      <c r="Q73" s="216"/>
      <c r="R73" s="216"/>
      <c r="S73" s="216"/>
      <c r="T73" s="216"/>
      <c r="U73" s="216"/>
      <c r="V73" s="216">
        <f>IF(OR(成果上交!B7="作业",成果上交!B7="实验报告",成果上交!B7="实习报告",成果上交!B7="课程设计成果"),"",成果上交!B7)</f>
        <v>0</v>
      </c>
      <c r="W73" s="218"/>
      <c r="X73" s="28"/>
      <c r="Y73" s="294">
        <v>100</v>
      </c>
      <c r="Z73" s="295">
        <f>成绩录入!$F$7</f>
        <v>0</v>
      </c>
      <c r="AA73" s="295">
        <f>成绩录入!F76</f>
        <v>0</v>
      </c>
      <c r="AB73" s="296">
        <f>IF(初始录入!$M$7&lt;&gt;"",IF(成绩录入!$F$7&lt;&gt;"",IF(初始录入!$P$7="次数",AA73/Z73*Y73,成绩录入!F76),0),0)</f>
        <v>0</v>
      </c>
      <c r="AC73" s="297">
        <f t="shared" si="181"/>
        <v>0</v>
      </c>
      <c r="AD73" s="297">
        <f t="shared" si="182"/>
        <v>0</v>
      </c>
      <c r="AE73" s="297">
        <f t="shared" si="183"/>
        <v>0</v>
      </c>
      <c r="AF73" s="297">
        <f t="shared" si="184"/>
        <v>0</v>
      </c>
      <c r="AG73" s="297">
        <f t="shared" si="185"/>
        <v>0</v>
      </c>
      <c r="AH73" s="298">
        <f t="shared" ref="AH73:AH107" si="195">SUM(AC73:AG73)</f>
        <v>0</v>
      </c>
      <c r="AI73" s="28"/>
      <c r="AJ73" s="260">
        <f>成绩录入!I76</f>
        <v>0</v>
      </c>
      <c r="AK73" s="248">
        <f>成绩录入!J76</f>
        <v>0</v>
      </c>
      <c r="AL73" s="248">
        <f>成绩录入!K76</f>
        <v>0</v>
      </c>
      <c r="AM73" s="248">
        <f>成绩录入!L76</f>
        <v>0</v>
      </c>
      <c r="AN73" s="248">
        <f>成绩录入!M76</f>
        <v>0</v>
      </c>
      <c r="AO73" s="298">
        <f t="shared" ref="AO73:AO107" si="196">IF($AO$7&lt;&gt;0,SUM(AJ73*AJ$7,AK73*AK$7,AL73*AL$7,AM73*AM$7,AN73*AN$7)/$AO$7,0)</f>
        <v>0</v>
      </c>
      <c r="AP73" s="299"/>
      <c r="AQ73" s="260">
        <f>成绩录入!I76</f>
        <v>0</v>
      </c>
      <c r="AR73" s="248">
        <f>成绩录入!J76</f>
        <v>0</v>
      </c>
      <c r="AS73" s="248">
        <f>成绩录入!K76</f>
        <v>0</v>
      </c>
      <c r="AT73" s="248">
        <f>成绩录入!L76</f>
        <v>0</v>
      </c>
      <c r="AU73" s="248">
        <f>成绩录入!M76</f>
        <v>0</v>
      </c>
      <c r="AV73" s="298">
        <f t="shared" ref="AV73:AV107" si="197">IF($AV$7&lt;&gt;0,SUM(AQ73*AQ$7,AR73*AR$7,AS73*AS$7,AT73*AT$7,AU73*AU$7)/$AV$7,0)</f>
        <v>0</v>
      </c>
      <c r="AW73" s="299"/>
      <c r="AX73" s="260">
        <f>成绩录入!I76</f>
        <v>0</v>
      </c>
      <c r="AY73" s="248">
        <f>成绩录入!J76</f>
        <v>0</v>
      </c>
      <c r="AZ73" s="248">
        <f>成绩录入!K76</f>
        <v>0</v>
      </c>
      <c r="BA73" s="248">
        <f>成绩录入!L76</f>
        <v>0</v>
      </c>
      <c r="BB73" s="248">
        <f>成绩录入!M76</f>
        <v>0</v>
      </c>
      <c r="BC73" s="298">
        <f t="shared" ref="BC73:BC107" si="198">IF($BC$7&lt;&gt;0,SUM(AX73*AX$7,AY73*AY$7,AZ73*AZ$7,BA73*BA$7,BB73*BB$7)/$BC$7,0)</f>
        <v>0</v>
      </c>
      <c r="BD73" s="299"/>
      <c r="BE73" s="260">
        <f>成绩录入!I76</f>
        <v>0</v>
      </c>
      <c r="BF73" s="248">
        <f>成绩录入!J76</f>
        <v>0</v>
      </c>
      <c r="BG73" s="248">
        <f>成绩录入!K76</f>
        <v>0</v>
      </c>
      <c r="BH73" s="248">
        <f>成绩录入!L76</f>
        <v>0</v>
      </c>
      <c r="BI73" s="248">
        <f>成绩录入!M76</f>
        <v>0</v>
      </c>
      <c r="BJ73" s="298">
        <f t="shared" ref="BJ73:BJ107" si="199">IF($BJ$7&lt;&gt;0,SUM(BE73*BE$7,BF73*BF$7,BG73*BG$7,BH73*BH$7,BI73*BI$7)/$BJ$7,0)</f>
        <v>0</v>
      </c>
      <c r="BK73" s="299"/>
      <c r="BL73" s="260">
        <f>成绩录入!I76</f>
        <v>0</v>
      </c>
      <c r="BM73" s="248">
        <f>成绩录入!J76</f>
        <v>0</v>
      </c>
      <c r="BN73" s="248">
        <f>成绩录入!K76</f>
        <v>0</v>
      </c>
      <c r="BO73" s="248">
        <f>成绩录入!L76</f>
        <v>0</v>
      </c>
      <c r="BP73" s="248">
        <f>成绩录入!M76</f>
        <v>0</v>
      </c>
      <c r="BQ73" s="298">
        <f t="shared" ref="BQ73:BQ107" si="200">IF($BQ$7&lt;&gt;0,SUM(BL73*BL$7,BM73*BM$7,BN73*BN$7,BO73*BO$7,BP73*BP$7)/$BQ$7,0)</f>
        <v>0</v>
      </c>
      <c r="BR73" s="300"/>
      <c r="BS73" s="260">
        <f>成绩录入!P76</f>
        <v>0</v>
      </c>
      <c r="BT73" s="248">
        <f>成绩录入!Q76</f>
        <v>0</v>
      </c>
      <c r="BU73" s="248">
        <f>成绩录入!R76</f>
        <v>0</v>
      </c>
      <c r="BV73" s="248">
        <f>成绩录入!S76</f>
        <v>0</v>
      </c>
      <c r="BW73" s="248">
        <f>成绩录入!T76</f>
        <v>0</v>
      </c>
      <c r="BX73" s="248">
        <f>成绩录入!U76</f>
        <v>0</v>
      </c>
      <c r="BY73" s="248">
        <f>成绩录入!V76</f>
        <v>0</v>
      </c>
      <c r="BZ73" s="248">
        <f>成绩录入!W76</f>
        <v>0</v>
      </c>
      <c r="CA73" s="248">
        <f>成绩录入!X76</f>
        <v>0</v>
      </c>
      <c r="CB73" s="248">
        <f>成绩录入!Y76</f>
        <v>0</v>
      </c>
      <c r="CC73" s="298">
        <f t="shared" ref="CC73:CC107" si="201">IF($CC$7&lt;&gt;0,SUM(BS73*BS$7,BT73*BT$7,BU73*BU$7,BV73*BV$7,BW73*BW$7,BX73*BX$7,BY73*BY$7,BZ73*BZ$7,CA73*CA$7,CB73*CB$7)/$CC$7,0)</f>
        <v>0</v>
      </c>
      <c r="CD73" s="299"/>
      <c r="CE73" s="260">
        <f>成绩录入!P76</f>
        <v>0</v>
      </c>
      <c r="CF73" s="248">
        <f>成绩录入!Q76</f>
        <v>0</v>
      </c>
      <c r="CG73" s="248">
        <f>成绩录入!R76</f>
        <v>0</v>
      </c>
      <c r="CH73" s="248">
        <f>成绩录入!S76</f>
        <v>0</v>
      </c>
      <c r="CI73" s="248">
        <f>成绩录入!T76</f>
        <v>0</v>
      </c>
      <c r="CJ73" s="248">
        <f>成绩录入!U76</f>
        <v>0</v>
      </c>
      <c r="CK73" s="248">
        <f>成绩录入!V76</f>
        <v>0</v>
      </c>
      <c r="CL73" s="248">
        <f>成绩录入!W76</f>
        <v>0</v>
      </c>
      <c r="CM73" s="248">
        <f>成绩录入!X76</f>
        <v>0</v>
      </c>
      <c r="CN73" s="248">
        <f>成绩录入!Y76</f>
        <v>0</v>
      </c>
      <c r="CO73" s="298">
        <f t="shared" ref="CO73:CO107" si="202">IF($CO$7&lt;&gt;0,SUM(CE73*CE$7,CF73*CF$7,CG73*CG$7,CH73*CH$7,CI73*CI$7,CJ73*CJ$7,CK73*CK$7,CL73*CL$7,CM73*CM$7,CN73*CN$7)/$CO$7,0)</f>
        <v>0</v>
      </c>
      <c r="CP73" s="299"/>
      <c r="CQ73" s="260">
        <f>成绩录入!P76</f>
        <v>0</v>
      </c>
      <c r="CR73" s="248">
        <f>成绩录入!Q76</f>
        <v>0</v>
      </c>
      <c r="CS73" s="248">
        <f>成绩录入!R76</f>
        <v>0</v>
      </c>
      <c r="CT73" s="248">
        <f>成绩录入!S76</f>
        <v>0</v>
      </c>
      <c r="CU73" s="248">
        <f>成绩录入!T76</f>
        <v>0</v>
      </c>
      <c r="CV73" s="248">
        <f>成绩录入!U76</f>
        <v>0</v>
      </c>
      <c r="CW73" s="248">
        <f>成绩录入!V76</f>
        <v>0</v>
      </c>
      <c r="CX73" s="248">
        <f>成绩录入!W76</f>
        <v>0</v>
      </c>
      <c r="CY73" s="248">
        <f>成绩录入!X76</f>
        <v>0</v>
      </c>
      <c r="CZ73" s="248">
        <f>成绩录入!Y76</f>
        <v>0</v>
      </c>
      <c r="DA73" s="298">
        <f t="shared" ref="DA73:DA107" si="203">IF($DA$7&lt;&gt;0,SUM(CQ73*CQ$7,CR73*CR$7,CS73*CS$7,CT73*CT$7,CU73*CU$7,CV73*CV$7,CW73*CW$7,CX73*CX$7,CY73*CY$7,CZ73*CZ$7)/$DA$7,0)</f>
        <v>0</v>
      </c>
      <c r="DB73" s="299"/>
      <c r="DC73" s="260">
        <f>成绩录入!P76</f>
        <v>0</v>
      </c>
      <c r="DD73" s="248">
        <f>成绩录入!Q76</f>
        <v>0</v>
      </c>
      <c r="DE73" s="248">
        <f>成绩录入!R76</f>
        <v>0</v>
      </c>
      <c r="DF73" s="248">
        <f>成绩录入!S76</f>
        <v>0</v>
      </c>
      <c r="DG73" s="248">
        <f>成绩录入!T76</f>
        <v>0</v>
      </c>
      <c r="DH73" s="248">
        <f>成绩录入!U76</f>
        <v>0</v>
      </c>
      <c r="DI73" s="248">
        <f>成绩录入!V76</f>
        <v>0</v>
      </c>
      <c r="DJ73" s="248">
        <f>成绩录入!W76</f>
        <v>0</v>
      </c>
      <c r="DK73" s="248">
        <f>成绩录入!X76</f>
        <v>0</v>
      </c>
      <c r="DL73" s="248">
        <f>成绩录入!Y76</f>
        <v>0</v>
      </c>
      <c r="DM73" s="298">
        <f t="shared" ref="DM73:DM107" si="204">IF($DM$7&lt;&gt;0,SUM(DC73*DC$7,DD73*DD$7,DE73*DE$7,DF73*DF$7,DG73*DG$7,DH73*DH$7,DI73*DI$7,DJ73*DJ$7,DK73*DK$7,DL73*DL$7)/$DM$7,0)</f>
        <v>0</v>
      </c>
      <c r="DN73" s="299"/>
      <c r="DO73" s="260">
        <f>成绩录入!P76</f>
        <v>0</v>
      </c>
      <c r="DP73" s="248">
        <f>成绩录入!Q76</f>
        <v>0</v>
      </c>
      <c r="DQ73" s="248">
        <f>成绩录入!R76</f>
        <v>0</v>
      </c>
      <c r="DR73" s="248">
        <f>成绩录入!S76</f>
        <v>0</v>
      </c>
      <c r="DS73" s="248">
        <f>成绩录入!T76</f>
        <v>0</v>
      </c>
      <c r="DT73" s="248">
        <f>成绩录入!U76</f>
        <v>0</v>
      </c>
      <c r="DU73" s="248">
        <f>成绩录入!V76</f>
        <v>0</v>
      </c>
      <c r="DV73" s="248">
        <f>成绩录入!W76</f>
        <v>0</v>
      </c>
      <c r="DW73" s="248">
        <f>成绩录入!X76</f>
        <v>0</v>
      </c>
      <c r="DX73" s="248">
        <f>成绩录入!Y76</f>
        <v>0</v>
      </c>
      <c r="DY73" s="298">
        <f t="shared" ref="DY73:DY107" si="205">IF($DY$7&lt;&gt;0,SUM(DO73*DO$7,DP73*DP$7,DQ73*DQ$7,DR73*DR$7,DS73*DS$7,DT73*DT$7,DU73*DU$7,DV73*DV$7,DW73*DW$7,DX73*DX$7)/$DY$7,0)</f>
        <v>0</v>
      </c>
      <c r="DZ73" s="299"/>
      <c r="EA73" s="301" t="e">
        <f t="shared" ref="EA73:EA107" si="206">(AC73+IF(AND($AO$7&lt;&gt;0,$CC$7&lt;&gt;0),(AO73*$V$8+CC73*$V$9)*M$20/$R$20,SUM(AO73,CC73)*SUM($V$8,$V$9)*M$20/$R$20))/$W$9</f>
        <v>#DIV/0!</v>
      </c>
      <c r="EB73" s="297" t="e">
        <f t="shared" ref="EB73:EB107" si="207">(AD73+IF(AND($AV$7&lt;&gt;0,$CO$7&lt;&gt;0),($AV73*$V$8+$CO73*$V$9)*N$20/$R$20,SUM(AV73,CO73)*SUM($V$8,$V$9)*N$20/$R$20))/$W$9</f>
        <v>#DIV/0!</v>
      </c>
      <c r="EC73" s="297" t="e">
        <f t="shared" ref="EC73:EC107" si="208">(AE73+IF(AND($BC$7&lt;&gt;0,$DA$7&lt;&gt;0),(BC73*$V$8+DA73*$V$9)*O$20/$R$20,SUM(BC73,DA73)*SUM($V$8,$V$9)*O$20/$R$20))/$W$9</f>
        <v>#DIV/0!</v>
      </c>
      <c r="ED73" s="297" t="e">
        <f t="shared" ref="ED73:ED107" si="209">(AF73+IF(AND($BJ$7&lt;&gt;0,$DM$7&lt;&gt;0),(BJ73*$V$8+DM73*$V$9)*P$20/$R$20,SUM(BJ73,DM73)*SUM($V$8,$V$9)*P$20/$R$20))/$W$9</f>
        <v>#DIV/0!</v>
      </c>
      <c r="EE73" s="297" t="e">
        <f t="shared" ref="EE73:EE107" si="210">(AG73+IF(AND($BQ$7&lt;&gt;0,$DY$7&lt;&gt;0),(BQ73*$V$8+DY73*$V$9)*Q$20/$R$20,SUM(BQ73,DY73)*SUM($V$8,$V$9)*Q$20/$R$20))/$W$9</f>
        <v>#DIV/0!</v>
      </c>
      <c r="EF73" s="302" t="e">
        <f t="shared" ref="EF73:EF107" si="211">SUM(EA73:EE73)</f>
        <v>#DIV/0!</v>
      </c>
      <c r="EG73" s="303"/>
      <c r="EH73" s="304">
        <f t="shared" ref="EH73:EH107" si="212">AB73</f>
        <v>0</v>
      </c>
      <c r="EI73" s="296">
        <f>成绩录入!I76</f>
        <v>0</v>
      </c>
      <c r="EJ73" s="296">
        <f>成绩录入!J76</f>
        <v>0</v>
      </c>
      <c r="EK73" s="296">
        <f>成绩录入!K76</f>
        <v>0</v>
      </c>
      <c r="EL73" s="296">
        <f>成绩录入!L76</f>
        <v>0</v>
      </c>
      <c r="EM73" s="296">
        <f>成绩录入!M76</f>
        <v>0</v>
      </c>
      <c r="EN73" s="296">
        <f>成绩录入!P76</f>
        <v>0</v>
      </c>
      <c r="EO73" s="296">
        <f>成绩录入!Q76</f>
        <v>0</v>
      </c>
      <c r="EP73" s="296">
        <f>成绩录入!R76</f>
        <v>0</v>
      </c>
      <c r="EQ73" s="296">
        <f>成绩录入!S76</f>
        <v>0</v>
      </c>
      <c r="ER73" s="296">
        <f>成绩录入!T76</f>
        <v>0</v>
      </c>
      <c r="ES73" s="296">
        <f>成绩录入!U76</f>
        <v>0</v>
      </c>
      <c r="ET73" s="296">
        <f>成绩录入!V76</f>
        <v>0</v>
      </c>
      <c r="EU73" s="296">
        <f>成绩录入!W76</f>
        <v>0</v>
      </c>
      <c r="EV73" s="296">
        <f>成绩录入!X76</f>
        <v>0</v>
      </c>
      <c r="EW73" s="302">
        <f>成绩录入!Y76</f>
        <v>0</v>
      </c>
      <c r="EX73" s="303"/>
      <c r="EY73" s="304" t="str">
        <f t="shared" ref="EY73:FB104" si="213">IF(EY$7&lt;&gt;"",INDEX($EH$8:$EW$157,,MATCH(EY$7,$EH$6:$EW$6)),"")</f>
        <v/>
      </c>
      <c r="EZ73" s="296" t="str">
        <f t="shared" si="213"/>
        <v/>
      </c>
      <c r="FA73" s="296" t="str">
        <f t="shared" si="213"/>
        <v/>
      </c>
      <c r="FB73" s="296" t="str">
        <f t="shared" si="213"/>
        <v/>
      </c>
      <c r="FC73" s="302">
        <f>成绩录入!AB76</f>
        <v>0</v>
      </c>
      <c r="FD73" s="303"/>
      <c r="FE73" s="304" t="str">
        <f t="shared" ref="FE73:FE107" si="214">IF(EY$7&lt;&gt;"",EY73,"√")</f>
        <v>√</v>
      </c>
      <c r="FF73" s="296" t="str">
        <f t="shared" ref="FF73:FF107" si="215">IF(EZ$7&lt;&gt;"",EZ73,"√")</f>
        <v>√</v>
      </c>
      <c r="FG73" s="296" t="str">
        <f t="shared" ref="FG73:FG107" si="216">IF(FA$7&lt;&gt;"",FA73,"√")</f>
        <v>√</v>
      </c>
      <c r="FH73" s="296" t="str">
        <f t="shared" ref="FH73:FH107" si="217">IF(FB$7&lt;&gt;"",FB73,"√")</f>
        <v>√</v>
      </c>
      <c r="FI73" s="302" t="str">
        <f t="shared" ref="FI73:FI107" si="218">IF(FC$7&lt;&gt;"",FC73,"√")</f>
        <v>√</v>
      </c>
      <c r="FJ73" s="299"/>
      <c r="FK73" s="260">
        <f>成绩录入!AB76</f>
        <v>0</v>
      </c>
      <c r="FL73" s="248">
        <f>成绩录入!AC76</f>
        <v>0</v>
      </c>
      <c r="FM73" s="248">
        <f>成绩录入!AD76</f>
        <v>0</v>
      </c>
      <c r="FN73" s="248">
        <f>成绩录入!AE76</f>
        <v>0</v>
      </c>
      <c r="FO73" s="248">
        <f>成绩录入!AF76</f>
        <v>0</v>
      </c>
      <c r="FP73" s="248">
        <f>成绩录入!AG76</f>
        <v>0</v>
      </c>
      <c r="FQ73" s="298">
        <f t="shared" ref="FQ73:FQ107" si="219">IF($FQ$7&lt;&gt;0,SUM(FK73*FK$7,FL73*FL$7,FM73*FM$7,FN73*FN$7,FO73*FO$7,FP73*FP$7)/$FQ$7,0)</f>
        <v>0</v>
      </c>
      <c r="FR73" s="299"/>
      <c r="FS73" s="260">
        <f>成绩录入!AB76</f>
        <v>0</v>
      </c>
      <c r="FT73" s="248">
        <f>成绩录入!AC76</f>
        <v>0</v>
      </c>
      <c r="FU73" s="248">
        <f>成绩录入!AD76</f>
        <v>0</v>
      </c>
      <c r="FV73" s="248">
        <f>成绩录入!AE76</f>
        <v>0</v>
      </c>
      <c r="FW73" s="248">
        <f>成绩录入!AF76</f>
        <v>0</v>
      </c>
      <c r="FX73" s="333">
        <f>成绩录入!AG76</f>
        <v>0</v>
      </c>
      <c r="FY73" s="298">
        <f t="shared" ref="FY73:FY107" si="220">IF($FY$7&lt;&gt;0,SUM(FS73*FS$7,FT73*FT$7,FU73*FU$7,FV73*FV$7,FW73*FW$7,FX73*FX$7)/$FY$7,0)</f>
        <v>0</v>
      </c>
      <c r="FZ73" s="299"/>
      <c r="GA73" s="260">
        <f>成绩录入!AB76</f>
        <v>0</v>
      </c>
      <c r="GB73" s="248">
        <f>成绩录入!AC76</f>
        <v>0</v>
      </c>
      <c r="GC73" s="248">
        <f>成绩录入!AD76</f>
        <v>0</v>
      </c>
      <c r="GD73" s="248">
        <f>成绩录入!AE76</f>
        <v>0</v>
      </c>
      <c r="GE73" s="248">
        <f>成绩录入!AF76</f>
        <v>0</v>
      </c>
      <c r="GF73" s="248">
        <f>成绩录入!AG76</f>
        <v>0</v>
      </c>
      <c r="GG73" s="298">
        <f t="shared" ref="GG73:GG107" si="221">IF($GG$7&lt;&gt;0,SUM(GA73*GA$7,GB73*GB$7,GC73*GC$7,GD73*GD$7,GE73*GE$7,GF73*GF$7)/$GG$7,0)</f>
        <v>0</v>
      </c>
      <c r="GH73" s="299"/>
      <c r="GI73" s="260">
        <f>成绩录入!AB76</f>
        <v>0</v>
      </c>
      <c r="GJ73" s="248">
        <f>成绩录入!AC76</f>
        <v>0</v>
      </c>
      <c r="GK73" s="248">
        <f>成绩录入!AD76</f>
        <v>0</v>
      </c>
      <c r="GL73" s="248">
        <f>成绩录入!AE76</f>
        <v>0</v>
      </c>
      <c r="GM73" s="248">
        <f>成绩录入!AF76</f>
        <v>0</v>
      </c>
      <c r="GN73" s="248">
        <f>成绩录入!AG76</f>
        <v>0</v>
      </c>
      <c r="GO73" s="298">
        <f t="shared" ref="GO73:GO107" si="222">IF($GO$7&lt;&gt;0,SUM(GI73*GI$7,GJ73*GJ$7,GK73*GK$7,GL73*GL$7,GM73*GM$7,GN73*GN$7)/$GO$7,0)</f>
        <v>0</v>
      </c>
      <c r="GP73" s="299"/>
      <c r="GQ73" s="260">
        <f>成绩录入!AB76</f>
        <v>0</v>
      </c>
      <c r="GR73" s="248">
        <f>成绩录入!AC76</f>
        <v>0</v>
      </c>
      <c r="GS73" s="248">
        <f>成绩录入!AD76</f>
        <v>0</v>
      </c>
      <c r="GT73" s="248">
        <f>成绩录入!AE76</f>
        <v>0</v>
      </c>
      <c r="GU73" s="248">
        <f>成绩录入!AF76</f>
        <v>0</v>
      </c>
      <c r="GV73" s="248">
        <f>成绩录入!AG76</f>
        <v>0</v>
      </c>
      <c r="GW73" s="298">
        <f t="shared" ref="GW73:GW107" si="223">IF($GW$7&lt;&gt;0,SUM(GQ73*GQ$7,GR73*GR$7,GS73*GS$7,GT73*GT$7,GU73*GU$7,GV73*GV$7)/$GW$7,0)</f>
        <v>0</v>
      </c>
      <c r="GX73" s="299"/>
      <c r="GY73" s="247">
        <f>成绩录入!AJ76</f>
        <v>0</v>
      </c>
      <c r="GZ73" s="248">
        <f>成绩录入!AK76</f>
        <v>0</v>
      </c>
      <c r="HA73" s="248">
        <f>成绩录入!AL76</f>
        <v>0</v>
      </c>
      <c r="HB73" s="248">
        <f>成绩录入!AM76</f>
        <v>0</v>
      </c>
      <c r="HC73" s="248">
        <f>成绩录入!AN76</f>
        <v>0</v>
      </c>
      <c r="HD73" s="248">
        <f>成绩录入!AO76</f>
        <v>0</v>
      </c>
      <c r="HE73" s="310">
        <f t="shared" ref="HE73:HE104" si="224">IF($HE$7&lt;&gt;0,SUM(GY73*GY$7,GZ73*GZ$7,HA73*HA$7,HB73*HB$7,HC73*HC$7,HD73*HD$7)/$HE$7,0)</f>
        <v>0</v>
      </c>
      <c r="HF73" s="299"/>
      <c r="HG73" s="247">
        <f>成绩录入!AJ76</f>
        <v>0</v>
      </c>
      <c r="HH73" s="248">
        <f>成绩录入!AK76</f>
        <v>0</v>
      </c>
      <c r="HI73" s="248">
        <f>成绩录入!AL76</f>
        <v>0</v>
      </c>
      <c r="HJ73" s="248">
        <f>成绩录入!AM76</f>
        <v>0</v>
      </c>
      <c r="HK73" s="248">
        <f>成绩录入!AN76</f>
        <v>0</v>
      </c>
      <c r="HL73" s="248">
        <f>成绩录入!AO76</f>
        <v>0</v>
      </c>
      <c r="HM73" s="310">
        <f t="shared" ref="HM73:HM104" si="225">IF($HM$7&lt;&gt;0,SUM(HG73*HG$7,HH73*HH$7,HI73*HI$7,HJ73*HJ$7,HK73*HK$7,HL73*HL$7)/$HM$7,0)</f>
        <v>0</v>
      </c>
      <c r="HN73" s="299"/>
      <c r="HO73" s="247">
        <f>成绩录入!AJ76</f>
        <v>0</v>
      </c>
      <c r="HP73" s="248">
        <f>成绩录入!AK76</f>
        <v>0</v>
      </c>
      <c r="HQ73" s="248">
        <f>成绩录入!AL76</f>
        <v>0</v>
      </c>
      <c r="HR73" s="248">
        <f>成绩录入!AM76</f>
        <v>0</v>
      </c>
      <c r="HS73" s="248">
        <f>成绩录入!AN76</f>
        <v>0</v>
      </c>
      <c r="HT73" s="248">
        <f>成绩录入!AO76</f>
        <v>0</v>
      </c>
      <c r="HU73" s="310">
        <f t="shared" ref="HU73:HU104" si="226">IF($HU$7&lt;&gt;0,SUM(HO73*HO$7,HP73*HP$7,HQ73*HQ$7,HR73*HR$7,HS73*HS$7,HT73*HT$7)/$HU$7,0)</f>
        <v>0</v>
      </c>
      <c r="HV73" s="299"/>
      <c r="HW73" s="247">
        <f>成绩录入!AJ76</f>
        <v>0</v>
      </c>
      <c r="HX73" s="248">
        <f>成绩录入!AK76</f>
        <v>0</v>
      </c>
      <c r="HY73" s="248">
        <f>成绩录入!AL76</f>
        <v>0</v>
      </c>
      <c r="HZ73" s="248">
        <f>成绩录入!AM76</f>
        <v>0</v>
      </c>
      <c r="IA73" s="248">
        <f>成绩录入!AN76</f>
        <v>0</v>
      </c>
      <c r="IB73" s="248">
        <f>成绩录入!AO76</f>
        <v>0</v>
      </c>
      <c r="IC73" s="310">
        <f t="shared" ref="IC73:IC104" si="227">IF($IC$7&lt;&gt;0,SUM(HW73*HW$7,HX73*HX$7,HY73*HY$7,HZ73*HZ$7,IA73*IA$7,IB73*IB$7)/$IC$7,0)</f>
        <v>0</v>
      </c>
      <c r="ID73" s="299"/>
      <c r="IE73" s="247">
        <f>成绩录入!AJ76</f>
        <v>0</v>
      </c>
      <c r="IF73" s="248">
        <f>成绩录入!AK76</f>
        <v>0</v>
      </c>
      <c r="IG73" s="248">
        <f>成绩录入!AL76</f>
        <v>0</v>
      </c>
      <c r="IH73" s="248">
        <f>成绩录入!AM76</f>
        <v>0</v>
      </c>
      <c r="II73" s="248">
        <f>成绩录入!AN76</f>
        <v>0</v>
      </c>
      <c r="IJ73" s="248">
        <f>成绩录入!AO76</f>
        <v>0</v>
      </c>
      <c r="IK73" s="310">
        <f t="shared" ref="IK73:IK104" si="228">IF($IK$7&lt;&gt;0,SUM(IE73*IE$7,IF73*IF$7,IG73*IG$7,IH73*IH$7,II73*II$7,IJ73*IJ$7)/$IK$7,0)</f>
        <v>0</v>
      </c>
      <c r="IL73" s="299"/>
      <c r="IM73" s="313" t="e">
        <f t="shared" ref="IM73:IM107" si="229">IF(AND($FQ$7&lt;&gt;0,$HE$7&lt;&gt;0),(FQ73*$V$10+HE73*$V$11)/$W$11*M$24/$R$24,SUM(FQ73,HE73)*SUM($V$10,$V$11)/$W$11*M$24/$R$24)</f>
        <v>#DIV/0!</v>
      </c>
      <c r="IN73" s="314" t="e">
        <f t="shared" ref="IN73:IN107" si="230">IF(AND($FY$7&lt;&gt;0,$HM$7&lt;&gt;0),(FY73*$V$10+HM73*$V$11)/$W$11*N$24/$R$24,SUM(FY73,HM73)*SUM($V$10,$V$11)/$W$11*N$24/$R$24)</f>
        <v>#DIV/0!</v>
      </c>
      <c r="IO73" s="314" t="e">
        <f t="shared" ref="IO73:IO107" si="231">IF(AND($GG$7&lt;&gt;0,$HU$7&lt;&gt;0),(GG73*$V$10+HU73*$V$11)/$W$11*O$24/$R$24,SUM(GG73,HU73)*SUM($V$10,$V$11)/$W$11*O$24/$R$24)</f>
        <v>#DIV/0!</v>
      </c>
      <c r="IP73" s="314" t="e">
        <f t="shared" ref="IP73:IP107" si="232">IF(AND($GO$7&lt;&gt;0,$IC$7&lt;&gt;0),(GO73*$V$10+IC73*$V$11)/$W$11*P$24/$R$24,SUM(GO73,IC73)*SUM($V$10,$V$11)/$W$11*P$24/$R$24)</f>
        <v>#DIV/0!</v>
      </c>
      <c r="IQ73" s="314" t="e">
        <f t="shared" ref="IQ73:IQ107" si="233">IF(AND($GW$7&lt;&gt;0,$IK$7&lt;&gt;0),(GW73*$V$10+IK73*$V$11)/$W$11*Q$24/$R$24,SUM(GW73,IK73)*SUM($V$10,$V$11)/$W$11*Q$24/$R$24)</f>
        <v>#DIV/0!</v>
      </c>
      <c r="IR73" s="315" t="e">
        <f t="shared" ref="IR73:IR107" si="234">SUM(IM73:IQ73)</f>
        <v>#DIV/0!</v>
      </c>
      <c r="IS73" s="316"/>
      <c r="IT73" s="214">
        <f>成绩录入!AR76</f>
        <v>0</v>
      </c>
      <c r="IU73" s="216">
        <f>成绩录入!AS76</f>
        <v>0</v>
      </c>
      <c r="IV73" s="216">
        <f>成绩录入!AT76</f>
        <v>0</v>
      </c>
      <c r="IW73" s="216">
        <f>成绩录入!AU76</f>
        <v>0</v>
      </c>
      <c r="IX73" s="216">
        <f>成绩录入!AV76</f>
        <v>0</v>
      </c>
      <c r="IY73" s="216">
        <f>成绩录入!AW76</f>
        <v>0</v>
      </c>
      <c r="IZ73" s="298">
        <f t="shared" ref="IZ73:IZ107" si="235">IF($IZ$7&lt;&gt;0,SUM(IT73*IT$7,IU73*IU$7,IV73*IV$7,IW73*IW$7,IX73*IX$7,IY73*IY$7)/$IZ$7,0)</f>
        <v>0</v>
      </c>
      <c r="JA73" s="299"/>
      <c r="JB73" s="317">
        <f>成绩录入!AR76</f>
        <v>0</v>
      </c>
      <c r="JC73" s="216">
        <f>成绩录入!AS76</f>
        <v>0</v>
      </c>
      <c r="JD73" s="216">
        <f>成绩录入!AT76</f>
        <v>0</v>
      </c>
      <c r="JE73" s="216">
        <f>成绩录入!AU76</f>
        <v>0</v>
      </c>
      <c r="JF73" s="216">
        <f>成绩录入!AV76</f>
        <v>0</v>
      </c>
      <c r="JG73" s="216">
        <f>成绩录入!AW76</f>
        <v>0</v>
      </c>
      <c r="JH73" s="298">
        <f t="shared" ref="JH73:JH107" si="236">IF($JH$7&lt;&gt;0,SUM(JB73*JB$7,JC73*JC$7,JD73*JD$7,JE73*JE$7,JF73*JF$7,JG73*JG$7)/$JH$7,0)</f>
        <v>0</v>
      </c>
      <c r="JI73" s="299"/>
      <c r="JJ73" s="248">
        <f>成绩录入!AR76</f>
        <v>0</v>
      </c>
      <c r="JK73" s="248">
        <f>成绩录入!AS76</f>
        <v>0</v>
      </c>
      <c r="JL73" s="248">
        <f>成绩录入!AT76</f>
        <v>0</v>
      </c>
      <c r="JM73" s="248">
        <f>成绩录入!AU76</f>
        <v>0</v>
      </c>
      <c r="JN73" s="248">
        <f>成绩录入!AV76</f>
        <v>0</v>
      </c>
      <c r="JO73" s="248">
        <f>成绩录入!AW76</f>
        <v>0</v>
      </c>
      <c r="JP73" s="298">
        <f t="shared" ref="JP73:JP107" si="237">IF($JP$7&lt;&gt;0,SUM(JJ73*JJ$7,JK73*JK$7,JL73*JL$7,JM73*JM$7,JN73*JN$7,JO73*JO$7)/$JP$7,0)</f>
        <v>0</v>
      </c>
      <c r="JQ73" s="299"/>
      <c r="JR73" s="308">
        <f>成绩录入!AR76</f>
        <v>0</v>
      </c>
      <c r="JS73" s="248">
        <f>成绩录入!AS76</f>
        <v>0</v>
      </c>
      <c r="JT73" s="248">
        <f>成绩录入!AT76</f>
        <v>0</v>
      </c>
      <c r="JU73" s="248">
        <f>成绩录入!AU76</f>
        <v>0</v>
      </c>
      <c r="JV73" s="248">
        <f>成绩录入!AV76</f>
        <v>0</v>
      </c>
      <c r="JW73" s="248">
        <f>成绩录入!AW76</f>
        <v>0</v>
      </c>
      <c r="JX73" s="298">
        <f t="shared" ref="JX73:JX107" si="238">IF($JX$7&lt;&gt;0,SUM(JR73*JR$7,JS73*JS$7,JT73*JT$7,JU73*JU$7,JV73*JV$7,JW73*JW$7)/$JX$7,0)</f>
        <v>0</v>
      </c>
      <c r="JY73" s="299"/>
      <c r="JZ73" s="308">
        <f>成绩录入!AR76</f>
        <v>0</v>
      </c>
      <c r="KA73" s="248">
        <f>成绩录入!AS76</f>
        <v>0</v>
      </c>
      <c r="KB73" s="248">
        <f>成绩录入!AT76</f>
        <v>0</v>
      </c>
      <c r="KC73" s="248">
        <f>成绩录入!AU76</f>
        <v>0</v>
      </c>
      <c r="KD73" s="248">
        <f>成绩录入!AV76</f>
        <v>0</v>
      </c>
      <c r="KE73" s="248">
        <f>成绩录入!AW76</f>
        <v>0</v>
      </c>
      <c r="KF73" s="298">
        <f t="shared" ref="KF73:KF107" si="239">IF($KF$7&lt;&gt;0,SUM(JZ73*JZ$7,KA73*KA$7,KB73*KB$7,KC73*KC$7,KD73*KD$7,KE73*KE$7)/$KF$7,0)</f>
        <v>0</v>
      </c>
      <c r="KG73" s="299"/>
      <c r="KH73" s="313">
        <f t="shared" si="186"/>
        <v>0</v>
      </c>
      <c r="KI73" s="314">
        <f t="shared" ref="KI73:KI107" si="240">IF($R$28&lt;&gt;0,JH73*N$28/$R$28,0)</f>
        <v>0</v>
      </c>
      <c r="KJ73" s="314">
        <f t="shared" ref="KJ73:KJ107" si="241">IF($R$28&lt;&gt;0,JP73*O$28/$R$28,0)</f>
        <v>0</v>
      </c>
      <c r="KK73" s="314">
        <f t="shared" ref="KK73:KK107" si="242">IF($R$28&lt;&gt;0,JX73*P$28/$R$28,0)</f>
        <v>0</v>
      </c>
      <c r="KL73" s="314">
        <f t="shared" ref="KL73:KL107" si="243">IF($R$28&lt;&gt;0,KF73*Q$28/$R$28,0)</f>
        <v>0</v>
      </c>
      <c r="KM73" s="315">
        <f t="shared" ref="KM73:KM107" si="244">SUM(KH73:KL73)</f>
        <v>0</v>
      </c>
      <c r="KN73" s="90"/>
      <c r="KO73" s="294">
        <f>IF(总评!G71&lt;60,1,0)</f>
        <v>0</v>
      </c>
      <c r="KP73" s="295">
        <f t="shared" si="187"/>
        <v>0</v>
      </c>
      <c r="KQ73" s="295">
        <f t="shared" si="188"/>
        <v>0</v>
      </c>
      <c r="KR73" s="321">
        <f t="shared" si="189"/>
        <v>0</v>
      </c>
      <c r="KS73" s="321">
        <f t="shared" ref="KS73:KS136" si="245">K73*KO73</f>
        <v>0</v>
      </c>
      <c r="KT73" s="27"/>
      <c r="KU73" s="27"/>
      <c r="KV73" s="27"/>
      <c r="KW73" s="27"/>
      <c r="KX73" s="27"/>
      <c r="KY73" s="27"/>
      <c r="KZ73" s="27"/>
      <c r="LA73" s="27"/>
      <c r="LB73" s="27"/>
      <c r="LC73" s="27"/>
      <c r="OT73" s="247">
        <f>IF(OT$6=$OS$5,成绩录入!BC76,0)</f>
        <v>0</v>
      </c>
      <c r="OU73" s="248">
        <f>IF(OU$6=$OS$5,成绩录入!BD76,0)</f>
        <v>0</v>
      </c>
      <c r="OV73" s="248">
        <f>IF(OV$6=$OS$5,成绩录入!BE76,0)</f>
        <v>0</v>
      </c>
      <c r="OW73" s="248">
        <f>IF(OW$6=$OS$5,成绩录入!BF76,0)</f>
        <v>0</v>
      </c>
      <c r="OX73" s="248">
        <f>IF(OX$6=$OS$5,成绩录入!BG76,0)</f>
        <v>0</v>
      </c>
      <c r="OY73" s="248">
        <f>IF(OY$6=$OS$5,成绩录入!BH76,0)</f>
        <v>0</v>
      </c>
      <c r="OZ73" s="248">
        <f>IF(OZ$6=$OS$5,成绩录入!BI76,0)</f>
        <v>0</v>
      </c>
      <c r="PA73" s="248">
        <f>IF(PA$6=$OS$5,成绩录入!BJ76,0)</f>
        <v>0</v>
      </c>
      <c r="PB73" s="248">
        <f>IF(PB$6=$OS$5,成绩录入!BK76,0)</f>
        <v>0</v>
      </c>
      <c r="PC73" s="248">
        <f>IF(PC$6=$OS$5,成绩录入!BL76,0)</f>
        <v>0</v>
      </c>
      <c r="PD73" s="248">
        <f>IF(PD$6=$OS$5,成绩录入!BM76,0)</f>
        <v>0</v>
      </c>
      <c r="PE73" s="248">
        <f>IF(PE$6=$OS$5,成绩录入!BN76,0)</f>
        <v>0</v>
      </c>
      <c r="PF73" s="248">
        <f>IF(PF$6=$OS$5,成绩录入!BO76,0)</f>
        <v>0</v>
      </c>
      <c r="PG73" s="248">
        <f>IF(PG$6=$OS$5,成绩录入!BP76,0)</f>
        <v>0</v>
      </c>
      <c r="PH73" s="248">
        <f>IF(PH$6=$OS$5,成绩录入!BQ76,0)</f>
        <v>0</v>
      </c>
      <c r="PI73" s="248">
        <f>IF(PI$6=$OS$5,成绩录入!BR76,0)</f>
        <v>0</v>
      </c>
      <c r="PJ73" s="248">
        <f>IF(PJ$6=$OS$5,成绩录入!BS76,0)</f>
        <v>0</v>
      </c>
      <c r="PK73" s="248">
        <f>IF(PK$6=$OS$5,成绩录入!BT76,0)</f>
        <v>0</v>
      </c>
      <c r="PL73" s="248">
        <f>IF(PL$6=$OS$5,成绩录入!BU76,0)</f>
        <v>0</v>
      </c>
      <c r="PM73" s="248">
        <f>IF(PM$6=$OS$5,成绩录入!BV76,0)</f>
        <v>0</v>
      </c>
      <c r="PN73" s="248">
        <f>IF(PN$6=$OS$5,成绩录入!BW76,0)</f>
        <v>0</v>
      </c>
      <c r="PO73" s="248">
        <f>IF(PO$6=$OS$5,成绩录入!BX76,0)</f>
        <v>0</v>
      </c>
      <c r="PP73" s="248">
        <f>IF(PP$6=$OS$5,成绩录入!BY76,0)</f>
        <v>0</v>
      </c>
      <c r="PQ73" s="248">
        <f>IF(PQ$6=$OS$5,成绩录入!BZ76,0)</f>
        <v>0</v>
      </c>
      <c r="PR73" s="248">
        <f>IF(PR$6=$OS$5,成绩录入!CA76,0)</f>
        <v>0</v>
      </c>
      <c r="PS73" s="248">
        <f>IF(PS$6=$OS$5,成绩录入!CB76,0)</f>
        <v>0</v>
      </c>
      <c r="PT73" s="248">
        <f>IF(PT$6=$OS$5,成绩录入!CC76,0)</f>
        <v>0</v>
      </c>
      <c r="PU73" s="248">
        <f>IF(PU$6=$OS$5,成绩录入!CD76,0)</f>
        <v>0</v>
      </c>
      <c r="PV73" s="248">
        <f>IF(PV$6=$OS$5,成绩录入!CE76,0)</f>
        <v>0</v>
      </c>
      <c r="PW73" s="248">
        <f>IF(PW$6=$OS$5,成绩录入!CF76,0)</f>
        <v>0</v>
      </c>
      <c r="PX73" s="248">
        <f>IF(PX$6=$OS$5,成绩录入!CG76,0)</f>
        <v>0</v>
      </c>
      <c r="PY73" s="248">
        <f>IF(PY$6=$OS$5,成绩录入!CH76,0)</f>
        <v>0</v>
      </c>
      <c r="PZ73" s="248">
        <f>IF(PZ$6=$OS$5,成绩录入!CI76,0)</f>
        <v>0</v>
      </c>
      <c r="QA73" s="248">
        <f>IF(QA$6=$OS$5,成绩录入!CJ76,0)</f>
        <v>0</v>
      </c>
      <c r="QB73" s="248">
        <f>IF(QB$6=$OS$5,成绩录入!CK76,0)</f>
        <v>0</v>
      </c>
      <c r="QC73" s="248">
        <f>IF(QC$6=$OS$5,成绩录入!CL76,0)</f>
        <v>0</v>
      </c>
      <c r="QD73" s="248">
        <f>IF(QD$6=$OS$5,成绩录入!CM76,0)</f>
        <v>0</v>
      </c>
      <c r="QE73" s="248">
        <f>IF(QE$6=$OS$5,成绩录入!CN76,0)</f>
        <v>0</v>
      </c>
      <c r="QF73" s="248">
        <f>IF(QF$6=$OS$5,成绩录入!CO76,0)</f>
        <v>0</v>
      </c>
      <c r="QG73" s="248">
        <f>IF(QG$6=$OS$5,成绩录入!CP76,0)</f>
        <v>0</v>
      </c>
      <c r="QH73" s="248">
        <f>IF(QH$6=$OS$5,成绩录入!CQ76,0)</f>
        <v>0</v>
      </c>
      <c r="QI73" s="248">
        <f>IF(QI$6=$OS$5,成绩录入!CR76,0)</f>
        <v>0</v>
      </c>
      <c r="QJ73" s="248">
        <f>IF(QJ$6=$OS$5,成绩录入!CS76,0)</f>
        <v>0</v>
      </c>
      <c r="QK73" s="248">
        <f>IF(QK$6=$OS$5,成绩录入!CT76,0)</f>
        <v>0</v>
      </c>
      <c r="QL73" s="248">
        <f>IF(QL$6=$OS$5,成绩录入!CU76,0)</f>
        <v>0</v>
      </c>
      <c r="QM73" s="248">
        <f>IF(QM$6=$OS$5,成绩录入!CV76,0)</f>
        <v>0</v>
      </c>
      <c r="QN73" s="248">
        <f>IF(QN$6=$OS$5,成绩录入!CW76,0)</f>
        <v>0</v>
      </c>
      <c r="QO73" s="248">
        <f>IF(QO$6=$OS$5,成绩录入!CX76,0)</f>
        <v>0</v>
      </c>
      <c r="QP73" s="248">
        <f>IF(QP$6=$OS$5,成绩录入!CY76,0)</f>
        <v>0</v>
      </c>
      <c r="QQ73" s="248">
        <f>IF(QQ$6=$OS$5,成绩录入!CZ76,0)</f>
        <v>0</v>
      </c>
      <c r="QR73" s="248">
        <f>IF(QR$6=$OS$5,成绩录入!DA76,0)</f>
        <v>0</v>
      </c>
      <c r="QS73" s="248">
        <f>IF(QS$6=$OS$5,成绩录入!DB76,0)</f>
        <v>0</v>
      </c>
      <c r="QT73" s="248">
        <f>IF(QT$6=$OS$5,成绩录入!DC76,0)</f>
        <v>0</v>
      </c>
      <c r="QU73" s="248">
        <f>IF(QU$6=$OS$5,成绩录入!DD76,0)</f>
        <v>0</v>
      </c>
      <c r="QV73" s="248">
        <f>IF(QV$6=$OS$5,成绩录入!DE76,0)</f>
        <v>0</v>
      </c>
      <c r="QW73" s="248">
        <f>IF(QW$6=$OS$5,成绩录入!DF76,0)</f>
        <v>0</v>
      </c>
      <c r="QX73" s="248">
        <f>IF(QX$6=$OS$5,成绩录入!DG76,0)</f>
        <v>0</v>
      </c>
      <c r="QY73" s="248">
        <f>IF(QY$6=$OS$5,成绩录入!DH76,0)</f>
        <v>0</v>
      </c>
      <c r="QZ73" s="248">
        <f>IF(QZ$6=$OS$5,成绩录入!DI76,0)</f>
        <v>0</v>
      </c>
      <c r="RA73" s="248">
        <f>IF(RA$6=$OS$5,成绩录入!DJ76,0)</f>
        <v>0</v>
      </c>
      <c r="RB73" s="248">
        <f>IF(RB$6=$OS$5,成绩录入!DK76,0)</f>
        <v>0</v>
      </c>
      <c r="RC73" s="248">
        <f>IF(RC$6=$OS$5,成绩录入!DL76,0)</f>
        <v>0</v>
      </c>
      <c r="RD73" s="248">
        <f>IF(RD$6=$OS$5,成绩录入!DM76,0)</f>
        <v>0</v>
      </c>
      <c r="RE73" s="248">
        <f>IF(RE$6=$OS$5,成绩录入!DN76,0)</f>
        <v>0</v>
      </c>
      <c r="RF73" s="248">
        <f>IF(RF$6=$OS$5,成绩录入!DO76,0)</f>
        <v>0</v>
      </c>
      <c r="RG73" s="248">
        <f>IF(RG$6=$OS$5,成绩录入!DP76,0)</f>
        <v>0</v>
      </c>
      <c r="RH73" s="248">
        <f>IF(RH$6=$OS$5,成绩录入!DQ76,0)</f>
        <v>0</v>
      </c>
      <c r="RI73" s="248">
        <f>IF(RI$6=$OS$5,成绩录入!DR76,0)</f>
        <v>0</v>
      </c>
      <c r="RJ73" s="248">
        <f>IF(RJ$6=$OS$5,成绩录入!DS76,0)</f>
        <v>0</v>
      </c>
      <c r="RK73" s="248">
        <f>IF(RK$6=$OS$5,成绩录入!DT76,0)</f>
        <v>0</v>
      </c>
      <c r="RL73" s="248">
        <f>IF(RL$6=$OS$5,成绩录入!DU76,0)</f>
        <v>0</v>
      </c>
      <c r="RM73" s="248">
        <f>IF(RM$6=$OS$5,成绩录入!DV76,0)</f>
        <v>0</v>
      </c>
      <c r="RN73" s="248">
        <f>IF(RN$6=$OS$5,成绩录入!DW76,0)</f>
        <v>0</v>
      </c>
      <c r="RO73" s="248">
        <f>IF(RO$6=$OS$5,成绩录入!DX76,0)</f>
        <v>0</v>
      </c>
      <c r="RP73" s="248">
        <f>IF(RP$6=$OS$5,成绩录入!DY76,0)</f>
        <v>0</v>
      </c>
      <c r="RQ73" s="248">
        <f>IF(RQ$6=$OS$5,成绩录入!DZ76,0)</f>
        <v>0</v>
      </c>
      <c r="RR73" s="248">
        <f>IF(RR$6=$OS$5,成绩录入!EA76,0)</f>
        <v>0</v>
      </c>
      <c r="RS73" s="248">
        <f>IF(RS$6=$OS$5,成绩录入!EB76,0)</f>
        <v>0</v>
      </c>
      <c r="RT73" s="248">
        <f>IF(RT$6=$OS$5,成绩录入!EC76,0)</f>
        <v>0</v>
      </c>
      <c r="RU73" s="248">
        <f>IF(RU$6=$OS$5,成绩录入!ED76,0)</f>
        <v>0</v>
      </c>
      <c r="RV73" s="248">
        <f>IF(RV$6=$OS$5,成绩录入!EE76,0)</f>
        <v>0</v>
      </c>
      <c r="RW73" s="248">
        <f>IF(RW$6=$OS$5,成绩录入!EF76,0)</f>
        <v>0</v>
      </c>
      <c r="RX73" s="248">
        <f>IF(RX$6=$OS$5,成绩录入!EG76,0)</f>
        <v>0</v>
      </c>
      <c r="RY73" s="248">
        <f>IF(RY$6=$OS$5,成绩录入!EH76,0)</f>
        <v>0</v>
      </c>
      <c r="RZ73" s="248">
        <f>IF(RZ$6=$OS$5,成绩录入!EI76,0)</f>
        <v>0</v>
      </c>
      <c r="SA73" s="248">
        <f>IF(SA$6=$OS$5,成绩录入!EJ76,0)</f>
        <v>0</v>
      </c>
      <c r="SB73" s="248">
        <f>IF(SB$6=$OS$5,成绩录入!EK76,0)</f>
        <v>0</v>
      </c>
      <c r="SC73" s="248">
        <f>IF(SC$6=$OS$5,成绩录入!EL76,0)</f>
        <v>0</v>
      </c>
      <c r="SD73" s="248">
        <f>IF(SD$6=$OS$5,成绩录入!EM76,0)</f>
        <v>0</v>
      </c>
      <c r="SE73" s="248">
        <f>IF(SE$6=$OS$5,成绩录入!EN76,0)</f>
        <v>0</v>
      </c>
      <c r="SF73" s="248">
        <f>IF(SF$6=$OS$5,成绩录入!EO76,0)</f>
        <v>0</v>
      </c>
      <c r="SG73" s="248">
        <f>IF(SG$6=$OS$5,成绩录入!EP76,0)</f>
        <v>0</v>
      </c>
      <c r="SH73" s="248">
        <f>IF(SH$6=$OS$5,成绩录入!EQ76,0)</f>
        <v>0</v>
      </c>
      <c r="SI73" s="248">
        <f>IF(SI$6=$OS$5,成绩录入!ER76,0)</f>
        <v>0</v>
      </c>
      <c r="SJ73" s="248">
        <f>IF(SJ$6=$OS$5,成绩录入!ES76,0)</f>
        <v>0</v>
      </c>
      <c r="SK73" s="248">
        <f>IF(SK$6=$OS$5,成绩录入!ET76,0)</f>
        <v>0</v>
      </c>
      <c r="SL73" s="248">
        <f>IF(SL$6=$OS$5,成绩录入!EU76,0)</f>
        <v>0</v>
      </c>
      <c r="SM73" s="248">
        <f>IF(SM$6=$OS$5,成绩录入!EV76,0)</f>
        <v>0</v>
      </c>
      <c r="SN73" s="248">
        <f>IF(SN$6=$OS$5,成绩录入!EW76,0)</f>
        <v>0</v>
      </c>
      <c r="SO73" s="248">
        <f>IF(SO$6=$OS$5,成绩录入!EX76,0)</f>
        <v>0</v>
      </c>
      <c r="SP73" s="218">
        <f t="shared" si="190"/>
        <v>0</v>
      </c>
      <c r="SQ73" s="166"/>
      <c r="SR73" s="166"/>
      <c r="SS73" s="247">
        <f>IF(SS$6=$SR$5,成绩录入!BC76,0)</f>
        <v>0</v>
      </c>
      <c r="ST73" s="248">
        <f>IF(ST$6=$SR$5,成绩录入!BD76,0)</f>
        <v>0</v>
      </c>
      <c r="SU73" s="248">
        <f>IF(SU$6=$SR$5,成绩录入!BE76,0)</f>
        <v>0</v>
      </c>
      <c r="SV73" s="248">
        <f>IF(SV$6=$SR$5,成绩录入!BF76,0)</f>
        <v>0</v>
      </c>
      <c r="SW73" s="248">
        <f>IF(SW$6=$SR$5,成绩录入!BG76,0)</f>
        <v>0</v>
      </c>
      <c r="SX73" s="248">
        <f>IF(SX$6=$SR$5,成绩录入!BH76,0)</f>
        <v>0</v>
      </c>
      <c r="SY73" s="248">
        <f>IF(SY$6=$SR$5,成绩录入!BI76,0)</f>
        <v>0</v>
      </c>
      <c r="SZ73" s="248">
        <f>IF(SZ$6=$SR$5,成绩录入!BJ76,0)</f>
        <v>0</v>
      </c>
      <c r="TA73" s="248">
        <f>IF(TA$6=$SR$5,成绩录入!BK76,0)</f>
        <v>0</v>
      </c>
      <c r="TB73" s="248">
        <f>IF(TB$6=$SR$5,成绩录入!BL76,0)</f>
        <v>0</v>
      </c>
      <c r="TC73" s="248">
        <f>IF(TC$6=$SR$5,成绩录入!BM76,0)</f>
        <v>0</v>
      </c>
      <c r="TD73" s="248">
        <f>IF(TD$6=$SR$5,成绩录入!BN76,0)</f>
        <v>0</v>
      </c>
      <c r="TE73" s="248">
        <f>IF(TE$6=$SR$5,成绩录入!BO76,0)</f>
        <v>0</v>
      </c>
      <c r="TF73" s="248">
        <f>IF(TF$6=$SR$5,成绩录入!BP76,0)</f>
        <v>0</v>
      </c>
      <c r="TG73" s="248">
        <f>IF(TG$6=$SR$5,成绩录入!BQ76,0)</f>
        <v>0</v>
      </c>
      <c r="TH73" s="248">
        <f>IF(TH$6=$SR$5,成绩录入!BR76,0)</f>
        <v>0</v>
      </c>
      <c r="TI73" s="248">
        <f>IF(TI$6=$SR$5,成绩录入!BS76,0)</f>
        <v>0</v>
      </c>
      <c r="TJ73" s="248">
        <f>IF(TJ$6=$SR$5,成绩录入!BT76,0)</f>
        <v>0</v>
      </c>
      <c r="TK73" s="248">
        <f>IF(TK$6=$SR$5,成绩录入!BU76,0)</f>
        <v>0</v>
      </c>
      <c r="TL73" s="248">
        <f>IF(TL$6=$SR$5,成绩录入!BV76,0)</f>
        <v>0</v>
      </c>
      <c r="TM73" s="248">
        <f>IF(TM$6=$SR$5,成绩录入!BW76,0)</f>
        <v>0</v>
      </c>
      <c r="TN73" s="248">
        <f>IF(TN$6=$SR$5,成绩录入!BX76,0)</f>
        <v>0</v>
      </c>
      <c r="TO73" s="248">
        <f>IF(TO$6=$SR$5,成绩录入!BY76,0)</f>
        <v>0</v>
      </c>
      <c r="TP73" s="248">
        <f>IF(TP$6=$SR$5,成绩录入!BZ76,0)</f>
        <v>0</v>
      </c>
      <c r="TQ73" s="248">
        <f>IF(TQ$6=$SR$5,成绩录入!CA76,0)</f>
        <v>0</v>
      </c>
      <c r="TR73" s="248">
        <f>IF(TR$6=$SR$5,成绩录入!CB76,0)</f>
        <v>0</v>
      </c>
      <c r="TS73" s="248">
        <f>IF(TS$6=$SR$5,成绩录入!CC76,0)</f>
        <v>0</v>
      </c>
      <c r="TT73" s="248">
        <f>IF(TT$6=$SR$5,成绩录入!CD76,0)</f>
        <v>0</v>
      </c>
      <c r="TU73" s="248">
        <f>IF(TU$6=$SR$5,成绩录入!CE76,0)</f>
        <v>0</v>
      </c>
      <c r="TV73" s="248">
        <f>IF(TV$6=$SR$5,成绩录入!CF76,0)</f>
        <v>0</v>
      </c>
      <c r="TW73" s="248">
        <f>IF(TW$6=$SR$5,成绩录入!CG76,0)</f>
        <v>0</v>
      </c>
      <c r="TX73" s="248">
        <f>IF(TX$6=$SR$5,成绩录入!CH76,0)</f>
        <v>0</v>
      </c>
      <c r="TY73" s="248">
        <f>IF(TY$6=$SR$5,成绩录入!CI76,0)</f>
        <v>0</v>
      </c>
      <c r="TZ73" s="248">
        <f>IF(TZ$6=$SR$5,成绩录入!CJ76,0)</f>
        <v>0</v>
      </c>
      <c r="UA73" s="248">
        <f>IF(UA$6=$SR$5,成绩录入!CK76,0)</f>
        <v>0</v>
      </c>
      <c r="UB73" s="248">
        <f>IF(UB$6=$SR$5,成绩录入!CL76,0)</f>
        <v>0</v>
      </c>
      <c r="UC73" s="248">
        <f>IF(UC$6=$SR$5,成绩录入!CM76,0)</f>
        <v>0</v>
      </c>
      <c r="UD73" s="248">
        <f>IF(UD$6=$SR$5,成绩录入!CN76,0)</f>
        <v>0</v>
      </c>
      <c r="UE73" s="248">
        <f>IF(UE$6=$SR$5,成绩录入!CO76,0)</f>
        <v>0</v>
      </c>
      <c r="UF73" s="248">
        <f>IF(UF$6=$SR$5,成绩录入!CP76,0)</f>
        <v>0</v>
      </c>
      <c r="UG73" s="248">
        <f>IF(UG$6=$SR$5,成绩录入!CQ76,0)</f>
        <v>0</v>
      </c>
      <c r="UH73" s="248">
        <f>IF(UH$6=$SR$5,成绩录入!CR76,0)</f>
        <v>0</v>
      </c>
      <c r="UI73" s="248">
        <f>IF(UI$6=$SR$5,成绩录入!CS76,0)</f>
        <v>0</v>
      </c>
      <c r="UJ73" s="248">
        <f>IF(UJ$6=$SR$5,成绩录入!CT76,0)</f>
        <v>0</v>
      </c>
      <c r="UK73" s="248">
        <f>IF(UK$6=$SR$5,成绩录入!CU76,0)</f>
        <v>0</v>
      </c>
      <c r="UL73" s="248">
        <f>IF(UL$6=$SR$5,成绩录入!CV76,0)</f>
        <v>0</v>
      </c>
      <c r="UM73" s="248">
        <f>IF(UM$6=$SR$5,成绩录入!CW76,0)</f>
        <v>0</v>
      </c>
      <c r="UN73" s="248">
        <f>IF(UN$6=$SR$5,成绩录入!CX76,0)</f>
        <v>0</v>
      </c>
      <c r="UO73" s="248">
        <f>IF(UO$6=$SR$5,成绩录入!CY76,0)</f>
        <v>0</v>
      </c>
      <c r="UP73" s="248">
        <f>IF(UP$6=$SR$5,成绩录入!CZ76,0)</f>
        <v>0</v>
      </c>
      <c r="UQ73" s="248">
        <f>IF(UQ$6=$SR$5,成绩录入!DA76,0)</f>
        <v>0</v>
      </c>
      <c r="UR73" s="248">
        <f>IF(UR$6=$SR$5,成绩录入!DB76,0)</f>
        <v>0</v>
      </c>
      <c r="US73" s="248">
        <f>IF(US$6=$SR$5,成绩录入!DC76,0)</f>
        <v>0</v>
      </c>
      <c r="UT73" s="248">
        <f>IF(UT$6=$SR$5,成绩录入!DD76,0)</f>
        <v>0</v>
      </c>
      <c r="UU73" s="248">
        <f>IF(UU$6=$SR$5,成绩录入!DE76,0)</f>
        <v>0</v>
      </c>
      <c r="UV73" s="248">
        <f>IF(UV$6=$SR$5,成绩录入!DF76,0)</f>
        <v>0</v>
      </c>
      <c r="UW73" s="248">
        <f>IF(UW$6=$SR$5,成绩录入!DG76,0)</f>
        <v>0</v>
      </c>
      <c r="UX73" s="248">
        <f>IF(UX$6=$SR$5,成绩录入!DH76,0)</f>
        <v>0</v>
      </c>
      <c r="UY73" s="248">
        <f>IF(UY$6=$SR$5,成绩录入!DI76,0)</f>
        <v>0</v>
      </c>
      <c r="UZ73" s="248">
        <f>IF(UZ$6=$SR$5,成绩录入!DJ76,0)</f>
        <v>0</v>
      </c>
      <c r="VA73" s="248">
        <f>IF(VA$6=$SR$5,成绩录入!DK76,0)</f>
        <v>0</v>
      </c>
      <c r="VB73" s="248">
        <f>IF(VB$6=$SR$5,成绩录入!DL76,0)</f>
        <v>0</v>
      </c>
      <c r="VC73" s="248">
        <f>IF(VC$6=$SR$5,成绩录入!DM76,0)</f>
        <v>0</v>
      </c>
      <c r="VD73" s="248">
        <f>IF(VD$6=$SR$5,成绩录入!DN76,0)</f>
        <v>0</v>
      </c>
      <c r="VE73" s="248">
        <f>IF(VE$6=$SR$5,成绩录入!DO76,0)</f>
        <v>0</v>
      </c>
      <c r="VF73" s="248">
        <f>IF(VF$6=$SR$5,成绩录入!DP76,0)</f>
        <v>0</v>
      </c>
      <c r="VG73" s="248">
        <f>IF(VG$6=$SR$5,成绩录入!DQ76,0)</f>
        <v>0</v>
      </c>
      <c r="VH73" s="248">
        <f>IF(VH$6=$SR$5,成绩录入!DR76,0)</f>
        <v>0</v>
      </c>
      <c r="VI73" s="248">
        <f>IF(VI$6=$SR$5,成绩录入!DS76,0)</f>
        <v>0</v>
      </c>
      <c r="VJ73" s="248">
        <f>IF(VJ$6=$SR$5,成绩录入!DT76,0)</f>
        <v>0</v>
      </c>
      <c r="VK73" s="248">
        <f>IF(VK$6=$SR$5,成绩录入!DU76,0)</f>
        <v>0</v>
      </c>
      <c r="VL73" s="248">
        <f>IF(VL$6=$SR$5,成绩录入!DV76,0)</f>
        <v>0</v>
      </c>
      <c r="VM73" s="248">
        <f>IF(VM$6=$SR$5,成绩录入!DW76,0)</f>
        <v>0</v>
      </c>
      <c r="VN73" s="248">
        <f>IF(VN$6=$SR$5,成绩录入!DX76,0)</f>
        <v>0</v>
      </c>
      <c r="VO73" s="248">
        <f>IF(VO$6=$SR$5,成绩录入!DY76,0)</f>
        <v>0</v>
      </c>
      <c r="VP73" s="248">
        <f>IF(VP$6=$SR$5,成绩录入!DZ76,0)</f>
        <v>0</v>
      </c>
      <c r="VQ73" s="248">
        <f>IF(VQ$6=$SR$5,成绩录入!EA76,0)</f>
        <v>0</v>
      </c>
      <c r="VR73" s="248">
        <f>IF(VR$6=$SR$5,成绩录入!EB76,0)</f>
        <v>0</v>
      </c>
      <c r="VS73" s="248">
        <f>IF(VS$6=$SR$5,成绩录入!EC76,0)</f>
        <v>0</v>
      </c>
      <c r="VT73" s="248">
        <f>IF(VT$6=$SR$5,成绩录入!ED76,0)</f>
        <v>0</v>
      </c>
      <c r="VU73" s="248">
        <f>IF(VU$6=$SR$5,成绩录入!EE76,0)</f>
        <v>0</v>
      </c>
      <c r="VV73" s="248">
        <f>IF(VV$6=$SR$5,成绩录入!EF76,0)</f>
        <v>0</v>
      </c>
      <c r="VW73" s="248">
        <f>IF(VW$6=$SR$5,成绩录入!EG76,0)</f>
        <v>0</v>
      </c>
      <c r="VX73" s="248">
        <f>IF(VX$6=$SR$5,成绩录入!EH76,0)</f>
        <v>0</v>
      </c>
      <c r="VY73" s="248">
        <f>IF(VY$6=$SR$5,成绩录入!EI76,0)</f>
        <v>0</v>
      </c>
      <c r="VZ73" s="248">
        <f>IF(VZ$6=$SR$5,成绩录入!EJ76,0)</f>
        <v>0</v>
      </c>
      <c r="WA73" s="248">
        <f>IF(WA$6=$SR$5,成绩录入!EK76,0)</f>
        <v>0</v>
      </c>
      <c r="WB73" s="248">
        <f>IF(WB$6=$SR$5,成绩录入!EL76,0)</f>
        <v>0</v>
      </c>
      <c r="WC73" s="248">
        <f>IF(WC$6=$SR$5,成绩录入!EM76,0)</f>
        <v>0</v>
      </c>
      <c r="WD73" s="248">
        <f>IF(WD$6=$SR$5,成绩录入!EN76,0)</f>
        <v>0</v>
      </c>
      <c r="WE73" s="248">
        <f>IF(WE$6=$SR$5,成绩录入!EO76,0)</f>
        <v>0</v>
      </c>
      <c r="WF73" s="248">
        <f>IF(WF$6=$SR$5,成绩录入!EP76,0)</f>
        <v>0</v>
      </c>
      <c r="WG73" s="248">
        <f>IF(WG$6=$SR$5,成绩录入!EQ76,0)</f>
        <v>0</v>
      </c>
      <c r="WH73" s="248">
        <f>IF(WH$6=$SR$5,成绩录入!ER76,0)</f>
        <v>0</v>
      </c>
      <c r="WI73" s="248">
        <f>IF(WI$6=$SR$5,成绩录入!ES76,0)</f>
        <v>0</v>
      </c>
      <c r="WJ73" s="248">
        <f>IF(WJ$6=$SR$5,成绩录入!ET76,0)</f>
        <v>0</v>
      </c>
      <c r="WK73" s="248">
        <f>IF(WK$6=$SR$5,成绩录入!EU76,0)</f>
        <v>0</v>
      </c>
      <c r="WL73" s="248">
        <f>IF(WL$6=$SR$5,成绩录入!EV76,0)</f>
        <v>0</v>
      </c>
      <c r="WM73" s="248">
        <f>IF(WM$6=$SR$5,成绩录入!EW76,0)</f>
        <v>0</v>
      </c>
      <c r="WN73" s="248">
        <f>IF(WN$6=$SR$5,成绩录入!EX76,0)</f>
        <v>0</v>
      </c>
      <c r="WO73" s="218">
        <f t="shared" si="191"/>
        <v>0</v>
      </c>
      <c r="WP73" s="166"/>
      <c r="WQ73" s="166"/>
      <c r="WR73" s="247">
        <f>IF(WR$6=$WQ$5,成绩录入!BC76,0)</f>
        <v>0</v>
      </c>
      <c r="WS73" s="248">
        <f>IF(WS$6=$WQ$5,成绩录入!BD76,0)</f>
        <v>0</v>
      </c>
      <c r="WT73" s="248">
        <f>IF(WT$6=$WQ$5,成绩录入!BE76,0)</f>
        <v>0</v>
      </c>
      <c r="WU73" s="248">
        <f>IF(WU$6=$WQ$5,成绩录入!BF76,0)</f>
        <v>0</v>
      </c>
      <c r="WV73" s="248">
        <f>IF(WV$6=$WQ$5,成绩录入!BG76,0)</f>
        <v>0</v>
      </c>
      <c r="WW73" s="248">
        <f>IF(WW$6=$WQ$5,成绩录入!BH76,0)</f>
        <v>0</v>
      </c>
      <c r="WX73" s="248">
        <f>IF(WX$6=$WQ$5,成绩录入!BI76,0)</f>
        <v>0</v>
      </c>
      <c r="WY73" s="248">
        <f>IF(WY$6=$WQ$5,成绩录入!BJ76,0)</f>
        <v>0</v>
      </c>
      <c r="WZ73" s="248">
        <f>IF(WZ$6=$WQ$5,成绩录入!BK76,0)</f>
        <v>0</v>
      </c>
      <c r="XA73" s="248">
        <f>IF(XA$6=$WQ$5,成绩录入!BL76,0)</f>
        <v>0</v>
      </c>
      <c r="XB73" s="248">
        <f>IF(XB$6=$WQ$5,成绩录入!BM76,0)</f>
        <v>0</v>
      </c>
      <c r="XC73" s="248">
        <f>IF(XC$6=$WQ$5,成绩录入!BN76,0)</f>
        <v>0</v>
      </c>
      <c r="XD73" s="248">
        <f>IF(XD$6=$WQ$5,成绩录入!BO76,0)</f>
        <v>0</v>
      </c>
      <c r="XE73" s="248">
        <f>IF(XE$6=$WQ$5,成绩录入!BP76,0)</f>
        <v>0</v>
      </c>
      <c r="XF73" s="248">
        <f>IF(XF$6=$WQ$5,成绩录入!BQ76,0)</f>
        <v>0</v>
      </c>
      <c r="XG73" s="248">
        <f>IF(XG$6=$WQ$5,成绩录入!BR76,0)</f>
        <v>0</v>
      </c>
      <c r="XH73" s="248">
        <f>IF(XH$6=$WQ$5,成绩录入!BS76,0)</f>
        <v>0</v>
      </c>
      <c r="XI73" s="248">
        <f>IF(XI$6=$WQ$5,成绩录入!BT76,0)</f>
        <v>0</v>
      </c>
      <c r="XJ73" s="248">
        <f>IF(XJ$6=$WQ$5,成绩录入!BU76,0)</f>
        <v>0</v>
      </c>
      <c r="XK73" s="248">
        <f>IF(XK$6=$WQ$5,成绩录入!BV76,0)</f>
        <v>0</v>
      </c>
      <c r="XL73" s="248">
        <f>IF(XL$6=$WQ$5,成绩录入!BW76,0)</f>
        <v>0</v>
      </c>
      <c r="XM73" s="248">
        <f>IF(XM$6=$WQ$5,成绩录入!BX76,0)</f>
        <v>0</v>
      </c>
      <c r="XN73" s="248">
        <f>IF(XN$6=$WQ$5,成绩录入!BY76,0)</f>
        <v>0</v>
      </c>
      <c r="XO73" s="248">
        <f>IF(XO$6=$WQ$5,成绩录入!BZ76,0)</f>
        <v>0</v>
      </c>
      <c r="XP73" s="248">
        <f>IF(XP$6=$WQ$5,成绩录入!CA76,0)</f>
        <v>0</v>
      </c>
      <c r="XQ73" s="248">
        <f>IF(XQ$6=$WQ$5,成绩录入!CB76,0)</f>
        <v>0</v>
      </c>
      <c r="XR73" s="248">
        <f>IF(XR$6=$WQ$5,成绩录入!CC76,0)</f>
        <v>0</v>
      </c>
      <c r="XS73" s="248">
        <f>IF(XS$6=$WQ$5,成绩录入!CD76,0)</f>
        <v>0</v>
      </c>
      <c r="XT73" s="248">
        <f>IF(XT$6=$WQ$5,成绩录入!CE76,0)</f>
        <v>0</v>
      </c>
      <c r="XU73" s="248">
        <f>IF(XU$6=$WQ$5,成绩录入!CF76,0)</f>
        <v>0</v>
      </c>
      <c r="XV73" s="248">
        <f>IF(XV$6=$WQ$5,成绩录入!CG76,0)</f>
        <v>0</v>
      </c>
      <c r="XW73" s="248">
        <f>IF(XW$6=$WQ$5,成绩录入!CH76,0)</f>
        <v>0</v>
      </c>
      <c r="XX73" s="248">
        <f>IF(XX$6=$WQ$5,成绩录入!CI76,0)</f>
        <v>0</v>
      </c>
      <c r="XY73" s="248">
        <f>IF(XY$6=$WQ$5,成绩录入!CJ76,0)</f>
        <v>0</v>
      </c>
      <c r="XZ73" s="248">
        <f>IF(XZ$6=$WQ$5,成绩录入!CK76,0)</f>
        <v>0</v>
      </c>
      <c r="YA73" s="248">
        <f>IF(YA$6=$WQ$5,成绩录入!CL76,0)</f>
        <v>0</v>
      </c>
      <c r="YB73" s="248">
        <f>IF(YB$6=$WQ$5,成绩录入!CM76,0)</f>
        <v>0</v>
      </c>
      <c r="YC73" s="248">
        <f>IF(YC$6=$WQ$5,成绩录入!CN76,0)</f>
        <v>0</v>
      </c>
      <c r="YD73" s="248">
        <f>IF(YD$6=$WQ$5,成绩录入!CO76,0)</f>
        <v>0</v>
      </c>
      <c r="YE73" s="248">
        <f>IF(YE$6=$WQ$5,成绩录入!CP76,0)</f>
        <v>0</v>
      </c>
      <c r="YF73" s="248">
        <f>IF(YF$6=$WQ$5,成绩录入!CQ76,0)</f>
        <v>0</v>
      </c>
      <c r="YG73" s="248">
        <f>IF(YG$6=$WQ$5,成绩录入!CR76,0)</f>
        <v>0</v>
      </c>
      <c r="YH73" s="248">
        <f>IF(YH$6=$WQ$5,成绩录入!CS76,0)</f>
        <v>0</v>
      </c>
      <c r="YI73" s="248">
        <f>IF(YI$6=$WQ$5,成绩录入!CT76,0)</f>
        <v>0</v>
      </c>
      <c r="YJ73" s="248">
        <f>IF(YJ$6=$WQ$5,成绩录入!CU76,0)</f>
        <v>0</v>
      </c>
      <c r="YK73" s="248">
        <f>IF(YK$6=$WQ$5,成绩录入!CV76,0)</f>
        <v>0</v>
      </c>
      <c r="YL73" s="248">
        <f>IF(YL$6=$WQ$5,成绩录入!CW76,0)</f>
        <v>0</v>
      </c>
      <c r="YM73" s="248">
        <f>IF(YM$6=$WQ$5,成绩录入!CX76,0)</f>
        <v>0</v>
      </c>
      <c r="YN73" s="248">
        <f>IF(YN$6=$WQ$5,成绩录入!CY76,0)</f>
        <v>0</v>
      </c>
      <c r="YO73" s="248">
        <f>IF(YO$6=$WQ$5,成绩录入!CZ76,0)</f>
        <v>0</v>
      </c>
      <c r="YP73" s="248">
        <f>IF(YP$6=$WQ$5,成绩录入!DA76,0)</f>
        <v>0</v>
      </c>
      <c r="YQ73" s="248">
        <f>IF(YQ$6=$WQ$5,成绩录入!DB76,0)</f>
        <v>0</v>
      </c>
      <c r="YR73" s="248">
        <f>IF(YR$6=$WQ$5,成绩录入!DC76,0)</f>
        <v>0</v>
      </c>
      <c r="YS73" s="248">
        <f>IF(YS$6=$WQ$5,成绩录入!DD76,0)</f>
        <v>0</v>
      </c>
      <c r="YT73" s="248">
        <f>IF(YT$6=$WQ$5,成绩录入!DE76,0)</f>
        <v>0</v>
      </c>
      <c r="YU73" s="248">
        <f>IF(YU$6=$WQ$5,成绩录入!DF76,0)</f>
        <v>0</v>
      </c>
      <c r="YV73" s="248">
        <f>IF(YV$6=$WQ$5,成绩录入!DG76,0)</f>
        <v>0</v>
      </c>
      <c r="YW73" s="248">
        <f>IF(YW$6=$WQ$5,成绩录入!DH76,0)</f>
        <v>0</v>
      </c>
      <c r="YX73" s="248">
        <f>IF(YX$6=$WQ$5,成绩录入!DI76,0)</f>
        <v>0</v>
      </c>
      <c r="YY73" s="248">
        <f>IF(YY$6=$WQ$5,成绩录入!DJ76,0)</f>
        <v>0</v>
      </c>
      <c r="YZ73" s="248">
        <f>IF(YZ$6=$WQ$5,成绩录入!DK76,0)</f>
        <v>0</v>
      </c>
      <c r="ZA73" s="248">
        <f>IF(ZA$6=$WQ$5,成绩录入!DL76,0)</f>
        <v>0</v>
      </c>
      <c r="ZB73" s="248">
        <f>IF(ZB$6=$WQ$5,成绩录入!DM76,0)</f>
        <v>0</v>
      </c>
      <c r="ZC73" s="248">
        <f>IF(ZC$6=$WQ$5,成绩录入!DN76,0)</f>
        <v>0</v>
      </c>
      <c r="ZD73" s="248">
        <f>IF(ZD$6=$WQ$5,成绩录入!DO76,0)</f>
        <v>0</v>
      </c>
      <c r="ZE73" s="248">
        <f>IF(ZE$6=$WQ$5,成绩录入!DP76,0)</f>
        <v>0</v>
      </c>
      <c r="ZF73" s="248">
        <f>IF(ZF$6=$WQ$5,成绩录入!DQ76,0)</f>
        <v>0</v>
      </c>
      <c r="ZG73" s="248">
        <f>IF(ZG$6=$WQ$5,成绩录入!DR76,0)</f>
        <v>0</v>
      </c>
      <c r="ZH73" s="248">
        <f>IF(ZH$6=$WQ$5,成绩录入!DS76,0)</f>
        <v>0</v>
      </c>
      <c r="ZI73" s="248">
        <f>IF(ZI$6=$WQ$5,成绩录入!DT76,0)</f>
        <v>0</v>
      </c>
      <c r="ZJ73" s="248">
        <f>IF(ZJ$6=$WQ$5,成绩录入!DU76,0)</f>
        <v>0</v>
      </c>
      <c r="ZK73" s="248">
        <f>IF(ZK$6=$WQ$5,成绩录入!DV76,0)</f>
        <v>0</v>
      </c>
      <c r="ZL73" s="248">
        <f>IF(ZL$6=$WQ$5,成绩录入!DW76,0)</f>
        <v>0</v>
      </c>
      <c r="ZM73" s="248">
        <f>IF(ZM$6=$WQ$5,成绩录入!DX76,0)</f>
        <v>0</v>
      </c>
      <c r="ZN73" s="248">
        <f>IF(ZN$6=$WQ$5,成绩录入!DY76,0)</f>
        <v>0</v>
      </c>
      <c r="ZO73" s="248">
        <f>IF(ZO$6=$WQ$5,成绩录入!DZ76,0)</f>
        <v>0</v>
      </c>
      <c r="ZP73" s="248">
        <f>IF(ZP$6=$WQ$5,成绩录入!EA76,0)</f>
        <v>0</v>
      </c>
      <c r="ZQ73" s="248">
        <f>IF(ZQ$6=$WQ$5,成绩录入!EB76,0)</f>
        <v>0</v>
      </c>
      <c r="ZR73" s="248">
        <f>IF(ZR$6=$WQ$5,成绩录入!EC76,0)</f>
        <v>0</v>
      </c>
      <c r="ZS73" s="248">
        <f>IF(ZS$6=$WQ$5,成绩录入!ED76,0)</f>
        <v>0</v>
      </c>
      <c r="ZT73" s="248">
        <f>IF(ZT$6=$WQ$5,成绩录入!EE76,0)</f>
        <v>0</v>
      </c>
      <c r="ZU73" s="248">
        <f>IF(ZU$6=$WQ$5,成绩录入!EF76,0)</f>
        <v>0</v>
      </c>
      <c r="ZV73" s="248">
        <f>IF(ZV$6=$WQ$5,成绩录入!EG76,0)</f>
        <v>0</v>
      </c>
      <c r="ZW73" s="248">
        <f>IF(ZW$6=$WQ$5,成绩录入!EH76,0)</f>
        <v>0</v>
      </c>
      <c r="ZX73" s="248">
        <f>IF(ZX$6=$WQ$5,成绩录入!EI76,0)</f>
        <v>0</v>
      </c>
      <c r="ZY73" s="248">
        <f>IF(ZY$6=$WQ$5,成绩录入!EJ76,0)</f>
        <v>0</v>
      </c>
      <c r="ZZ73" s="248">
        <f>IF(ZZ$6=$WQ$5,成绩录入!EK76,0)</f>
        <v>0</v>
      </c>
      <c r="AAA73" s="248">
        <f>IF(AAA$6=$WQ$5,成绩录入!EL76,0)</f>
        <v>0</v>
      </c>
      <c r="AAB73" s="248">
        <f>IF(AAB$6=$WQ$5,成绩录入!EM76,0)</f>
        <v>0</v>
      </c>
      <c r="AAC73" s="248">
        <f>IF(AAC$6=$WQ$5,成绩录入!EN76,0)</f>
        <v>0</v>
      </c>
      <c r="AAD73" s="248">
        <f>IF(AAD$6=$WQ$5,成绩录入!EO76,0)</f>
        <v>0</v>
      </c>
      <c r="AAE73" s="248">
        <f>IF(AAE$6=$WQ$5,成绩录入!EP76,0)</f>
        <v>0</v>
      </c>
      <c r="AAF73" s="248">
        <f>IF(AAF$6=$WQ$5,成绩录入!EQ76,0)</f>
        <v>0</v>
      </c>
      <c r="AAG73" s="248">
        <f>IF(AAG$6=$WQ$5,成绩录入!ER76,0)</f>
        <v>0</v>
      </c>
      <c r="AAH73" s="248">
        <f>IF(AAH$6=$WQ$5,成绩录入!ES76,0)</f>
        <v>0</v>
      </c>
      <c r="AAI73" s="248">
        <f>IF(AAI$6=$WQ$5,成绩录入!ET76,0)</f>
        <v>0</v>
      </c>
      <c r="AAJ73" s="248">
        <f>IF(AAJ$6=$WQ$5,成绩录入!EU76,0)</f>
        <v>0</v>
      </c>
      <c r="AAK73" s="248">
        <f>IF(AAK$6=$WQ$5,成绩录入!EV76,0)</f>
        <v>0</v>
      </c>
      <c r="AAL73" s="248">
        <f>IF(AAL$6=$WQ$5,成绩录入!EW76,0)</f>
        <v>0</v>
      </c>
      <c r="AAM73" s="248">
        <f>IF(AAM$6=$WQ$5,成绩录入!EX76,0)</f>
        <v>0</v>
      </c>
      <c r="AAN73" s="218">
        <f t="shared" si="192"/>
        <v>0</v>
      </c>
      <c r="AAO73" s="206"/>
      <c r="AAQ73" s="247">
        <f>IF(AAQ$6=$AAP$5,成绩录入!BC76,0)</f>
        <v>0</v>
      </c>
      <c r="AAR73" s="248">
        <f>IF(AAR$6=$AAP$5,成绩录入!BD76,0)</f>
        <v>0</v>
      </c>
      <c r="AAS73" s="248">
        <f>IF(AAS$6=$AAP$5,成绩录入!BE76,0)</f>
        <v>0</v>
      </c>
      <c r="AAT73" s="248">
        <f>IF(AAT$6=$AAP$5,成绩录入!BF76,0)</f>
        <v>0</v>
      </c>
      <c r="AAU73" s="248">
        <f>IF(AAU$6=$AAP$5,成绩录入!BG76,0)</f>
        <v>0</v>
      </c>
      <c r="AAV73" s="248">
        <f>IF(AAV$6=$AAP$5,成绩录入!BH76,0)</f>
        <v>0</v>
      </c>
      <c r="AAW73" s="248">
        <f>IF(AAW$6=$AAP$5,成绩录入!BI76,0)</f>
        <v>0</v>
      </c>
      <c r="AAX73" s="248">
        <f>IF(AAX$6=$AAP$5,成绩录入!BJ76,0)</f>
        <v>0</v>
      </c>
      <c r="AAY73" s="248">
        <f>IF(AAY$6=$AAP$5,成绩录入!BK76,0)</f>
        <v>0</v>
      </c>
      <c r="AAZ73" s="248">
        <f>IF(AAZ$6=$AAP$5,成绩录入!BL76,0)</f>
        <v>0</v>
      </c>
      <c r="ABA73" s="248">
        <f>IF(ABA$6=$AAP$5,成绩录入!BM76,0)</f>
        <v>0</v>
      </c>
      <c r="ABB73" s="248">
        <f>IF(ABB$6=$AAP$5,成绩录入!BN76,0)</f>
        <v>0</v>
      </c>
      <c r="ABC73" s="248">
        <f>IF(ABC$6=$AAP$5,成绩录入!BO76,0)</f>
        <v>0</v>
      </c>
      <c r="ABD73" s="248">
        <f>IF(ABD$6=$AAP$5,成绩录入!BP76,0)</f>
        <v>0</v>
      </c>
      <c r="ABE73" s="248">
        <f>IF(ABE$6=$AAP$5,成绩录入!BQ76,0)</f>
        <v>0</v>
      </c>
      <c r="ABF73" s="248">
        <f>IF(ABF$6=$AAP$5,成绩录入!BR76,0)</f>
        <v>0</v>
      </c>
      <c r="ABG73" s="248">
        <f>IF(ABG$6=$AAP$5,成绩录入!BS76,0)</f>
        <v>0</v>
      </c>
      <c r="ABH73" s="248">
        <f>IF(ABH$6=$AAP$5,成绩录入!BT76,0)</f>
        <v>0</v>
      </c>
      <c r="ABI73" s="248">
        <f>IF(ABI$6=$AAP$5,成绩录入!BU76,0)</f>
        <v>0</v>
      </c>
      <c r="ABJ73" s="248">
        <f>IF(ABJ$6=$AAP$5,成绩录入!BV76,0)</f>
        <v>0</v>
      </c>
      <c r="ABK73" s="248">
        <f>IF(ABK$6=$AAP$5,成绩录入!BW76,0)</f>
        <v>0</v>
      </c>
      <c r="ABL73" s="248">
        <f>IF(ABL$6=$AAP$5,成绩录入!BX76,0)</f>
        <v>0</v>
      </c>
      <c r="ABM73" s="248">
        <f>IF(ABM$6=$AAP$5,成绩录入!BY76,0)</f>
        <v>0</v>
      </c>
      <c r="ABN73" s="248">
        <f>IF(ABN$6=$AAP$5,成绩录入!BZ76,0)</f>
        <v>0</v>
      </c>
      <c r="ABO73" s="248">
        <f>IF(ABO$6=$AAP$5,成绩录入!CA76,0)</f>
        <v>0</v>
      </c>
      <c r="ABP73" s="248">
        <f>IF(ABP$6=$AAP$5,成绩录入!CB76,0)</f>
        <v>0</v>
      </c>
      <c r="ABQ73" s="248">
        <f>IF(ABQ$6=$AAP$5,成绩录入!CC76,0)</f>
        <v>0</v>
      </c>
      <c r="ABR73" s="248">
        <f>IF(ABR$6=$AAP$5,成绩录入!CD76,0)</f>
        <v>0</v>
      </c>
      <c r="ABS73" s="248">
        <f>IF(ABS$6=$AAP$5,成绩录入!CE76,0)</f>
        <v>0</v>
      </c>
      <c r="ABT73" s="248">
        <f>IF(ABT$6=$AAP$5,成绩录入!CF76,0)</f>
        <v>0</v>
      </c>
      <c r="ABU73" s="248">
        <f>IF(ABU$6=$AAP$5,成绩录入!CG76,0)</f>
        <v>0</v>
      </c>
      <c r="ABV73" s="248">
        <f>IF(ABV$6=$AAP$5,成绩录入!CH76,0)</f>
        <v>0</v>
      </c>
      <c r="ABW73" s="248">
        <f>IF(ABW$6=$AAP$5,成绩录入!CI76,0)</f>
        <v>0</v>
      </c>
      <c r="ABX73" s="248">
        <f>IF(ABX$6=$AAP$5,成绩录入!CJ76,0)</f>
        <v>0</v>
      </c>
      <c r="ABY73" s="248">
        <f>IF(ABY$6=$AAP$5,成绩录入!CK76,0)</f>
        <v>0</v>
      </c>
      <c r="ABZ73" s="248">
        <f>IF(ABZ$6=$AAP$5,成绩录入!CL76,0)</f>
        <v>0</v>
      </c>
      <c r="ACA73" s="248">
        <f>IF(ACA$6=$AAP$5,成绩录入!CM76,0)</f>
        <v>0</v>
      </c>
      <c r="ACB73" s="248">
        <f>IF(ACB$6=$AAP$5,成绩录入!CN76,0)</f>
        <v>0</v>
      </c>
      <c r="ACC73" s="248">
        <f>IF(ACC$6=$AAP$5,成绩录入!CO76,0)</f>
        <v>0</v>
      </c>
      <c r="ACD73" s="248">
        <f>IF(ACD$6=$AAP$5,成绩录入!CP76,0)</f>
        <v>0</v>
      </c>
      <c r="ACE73" s="248">
        <f>IF(ACE$6=$AAP$5,成绩录入!CQ76,0)</f>
        <v>0</v>
      </c>
      <c r="ACF73" s="248">
        <f>IF(ACF$6=$AAP$5,成绩录入!CR76,0)</f>
        <v>0</v>
      </c>
      <c r="ACG73" s="248">
        <f>IF(ACG$6=$AAP$5,成绩录入!CS76,0)</f>
        <v>0</v>
      </c>
      <c r="ACH73" s="248">
        <f>IF(ACH$6=$AAP$5,成绩录入!CT76,0)</f>
        <v>0</v>
      </c>
      <c r="ACI73" s="248">
        <f>IF(ACI$6=$AAP$5,成绩录入!CU76,0)</f>
        <v>0</v>
      </c>
      <c r="ACJ73" s="248">
        <f>IF(ACJ$6=$AAP$5,成绩录入!CV76,0)</f>
        <v>0</v>
      </c>
      <c r="ACK73" s="248">
        <f>IF(ACK$6=$AAP$5,成绩录入!CW76,0)</f>
        <v>0</v>
      </c>
      <c r="ACL73" s="248">
        <f>IF(ACL$6=$AAP$5,成绩录入!CX76,0)</f>
        <v>0</v>
      </c>
      <c r="ACM73" s="248">
        <f>IF(ACM$6=$AAP$5,成绩录入!CY76,0)</f>
        <v>0</v>
      </c>
      <c r="ACN73" s="248">
        <f>IF(ACN$6=$AAP$5,成绩录入!CZ76,0)</f>
        <v>0</v>
      </c>
      <c r="ACO73" s="248">
        <f>IF(ACO$6=$AAP$5,成绩录入!DA76,0)</f>
        <v>0</v>
      </c>
      <c r="ACP73" s="248">
        <f>IF(ACP$6=$AAP$5,成绩录入!DB76,0)</f>
        <v>0</v>
      </c>
      <c r="ACQ73" s="248">
        <f>IF(ACQ$6=$AAP$5,成绩录入!DC76,0)</f>
        <v>0</v>
      </c>
      <c r="ACR73" s="248">
        <f>IF(ACR$6=$AAP$5,成绩录入!DD76,0)</f>
        <v>0</v>
      </c>
      <c r="ACS73" s="248">
        <f>IF(ACS$6=$AAP$5,成绩录入!DE76,0)</f>
        <v>0</v>
      </c>
      <c r="ACT73" s="248">
        <f>IF(ACT$6=$AAP$5,成绩录入!DF76,0)</f>
        <v>0</v>
      </c>
      <c r="ACU73" s="248">
        <f>IF(ACU$6=$AAP$5,成绩录入!DG76,0)</f>
        <v>0</v>
      </c>
      <c r="ACV73" s="248">
        <f>IF(ACV$6=$AAP$5,成绩录入!DH76,0)</f>
        <v>0</v>
      </c>
      <c r="ACW73" s="248">
        <f>IF(ACW$6=$AAP$5,成绩录入!DI76,0)</f>
        <v>0</v>
      </c>
      <c r="ACX73" s="248">
        <f>IF(ACX$6=$AAP$5,成绩录入!DJ76,0)</f>
        <v>0</v>
      </c>
      <c r="ACY73" s="248">
        <f>IF(ACY$6=$AAP$5,成绩录入!DK76,0)</f>
        <v>0</v>
      </c>
      <c r="ACZ73" s="248">
        <f>IF(ACZ$6=$AAP$5,成绩录入!DL76,0)</f>
        <v>0</v>
      </c>
      <c r="ADA73" s="248">
        <f>IF(ADA$6=$AAP$5,成绩录入!DM76,0)</f>
        <v>0</v>
      </c>
      <c r="ADB73" s="248">
        <f>IF(ADB$6=$AAP$5,成绩录入!DN76,0)</f>
        <v>0</v>
      </c>
      <c r="ADC73" s="248">
        <f>IF(ADC$6=$AAP$5,成绩录入!DO76,0)</f>
        <v>0</v>
      </c>
      <c r="ADD73" s="248">
        <f>IF(ADD$6=$AAP$5,成绩录入!DP76,0)</f>
        <v>0</v>
      </c>
      <c r="ADE73" s="248">
        <f>IF(ADE$6=$AAP$5,成绩录入!DQ76,0)</f>
        <v>0</v>
      </c>
      <c r="ADF73" s="248">
        <f>IF(ADF$6=$AAP$5,成绩录入!DR76,0)</f>
        <v>0</v>
      </c>
      <c r="ADG73" s="248">
        <f>IF(ADG$6=$AAP$5,成绩录入!DS76,0)</f>
        <v>0</v>
      </c>
      <c r="ADH73" s="248">
        <f>IF(ADH$6=$AAP$5,成绩录入!DT76,0)</f>
        <v>0</v>
      </c>
      <c r="ADI73" s="248">
        <f>IF(ADI$6=$AAP$5,成绩录入!DU76,0)</f>
        <v>0</v>
      </c>
      <c r="ADJ73" s="248">
        <f>IF(ADJ$6=$AAP$5,成绩录入!DV76,0)</f>
        <v>0</v>
      </c>
      <c r="ADK73" s="248">
        <f>IF(ADK$6=$AAP$5,成绩录入!DW76,0)</f>
        <v>0</v>
      </c>
      <c r="ADL73" s="248">
        <f>IF(ADL$6=$AAP$5,成绩录入!DX76,0)</f>
        <v>0</v>
      </c>
      <c r="ADM73" s="248">
        <f>IF(ADM$6=$AAP$5,成绩录入!DY76,0)</f>
        <v>0</v>
      </c>
      <c r="ADN73" s="248">
        <f>IF(ADN$6=$AAP$5,成绩录入!DZ76,0)</f>
        <v>0</v>
      </c>
      <c r="ADO73" s="248">
        <f>IF(ADO$6=$AAP$5,成绩录入!EA76,0)</f>
        <v>0</v>
      </c>
      <c r="ADP73" s="248">
        <f>IF(ADP$6=$AAP$5,成绩录入!EB76,0)</f>
        <v>0</v>
      </c>
      <c r="ADQ73" s="248">
        <f>IF(ADQ$6=$AAP$5,成绩录入!EC76,0)</f>
        <v>0</v>
      </c>
      <c r="ADR73" s="248">
        <f>IF(ADR$6=$AAP$5,成绩录入!ED76,0)</f>
        <v>0</v>
      </c>
      <c r="ADS73" s="248">
        <f>IF(ADS$6=$AAP$5,成绩录入!EE76,0)</f>
        <v>0</v>
      </c>
      <c r="ADT73" s="248">
        <f>IF(ADT$6=$AAP$5,成绩录入!EF76,0)</f>
        <v>0</v>
      </c>
      <c r="ADU73" s="248">
        <f>IF(ADU$6=$AAP$5,成绩录入!EG76,0)</f>
        <v>0</v>
      </c>
      <c r="ADV73" s="248">
        <f>IF(ADV$6=$AAP$5,成绩录入!EH76,0)</f>
        <v>0</v>
      </c>
      <c r="ADW73" s="248">
        <f>IF(ADW$6=$AAP$5,成绩录入!EI76,0)</f>
        <v>0</v>
      </c>
      <c r="ADX73" s="248">
        <f>IF(ADX$6=$AAP$5,成绩录入!EJ76,0)</f>
        <v>0</v>
      </c>
      <c r="ADY73" s="248">
        <f>IF(ADY$6=$AAP$5,成绩录入!EK76,0)</f>
        <v>0</v>
      </c>
      <c r="ADZ73" s="248">
        <f>IF(ADZ$6=$AAP$5,成绩录入!EL76,0)</f>
        <v>0</v>
      </c>
      <c r="AEA73" s="248">
        <f>IF(AEA$6=$AAP$5,成绩录入!EM76,0)</f>
        <v>0</v>
      </c>
      <c r="AEB73" s="248">
        <f>IF(AEB$6=$AAP$5,成绩录入!EN76,0)</f>
        <v>0</v>
      </c>
      <c r="AEC73" s="248">
        <f>IF(AEC$6=$AAP$5,成绩录入!EO76,0)</f>
        <v>0</v>
      </c>
      <c r="AED73" s="248">
        <f>IF(AED$6=$AAP$5,成绩录入!EP76,0)</f>
        <v>0</v>
      </c>
      <c r="AEE73" s="248">
        <f>IF(AEE$6=$AAP$5,成绩录入!EQ76,0)</f>
        <v>0</v>
      </c>
      <c r="AEF73" s="248">
        <f>IF(AEF$6=$AAP$5,成绩录入!ER76,0)</f>
        <v>0</v>
      </c>
      <c r="AEG73" s="248">
        <f>IF(AEG$6=$AAP$5,成绩录入!ES76,0)</f>
        <v>0</v>
      </c>
      <c r="AEH73" s="248">
        <f>IF(AEH$6=$AAP$5,成绩录入!ET76,0)</f>
        <v>0</v>
      </c>
      <c r="AEI73" s="248">
        <f>IF(AEI$6=$AAP$5,成绩录入!EU76,0)</f>
        <v>0</v>
      </c>
      <c r="AEJ73" s="248">
        <f>IF(AEJ$6=$AAP$5,成绩录入!EV76,0)</f>
        <v>0</v>
      </c>
      <c r="AEK73" s="248">
        <f>IF(AEK$6=$AAP$5,成绩录入!EW76,0)</f>
        <v>0</v>
      </c>
      <c r="AEL73" s="248">
        <f>IF(AEL$6=$AAP$5,成绩录入!EX76,0)</f>
        <v>0</v>
      </c>
      <c r="AEM73" s="218">
        <f t="shared" si="193"/>
        <v>0</v>
      </c>
      <c r="AEN73" s="166"/>
      <c r="AEO73" s="166"/>
      <c r="AEP73" s="247">
        <f>IF(AEP$6=$AEO$5,成绩录入!BC76,0)</f>
        <v>0</v>
      </c>
      <c r="AEQ73" s="248">
        <f>IF(AEQ$6=$AEO$5,成绩录入!BD76,0)</f>
        <v>0</v>
      </c>
      <c r="AER73" s="248">
        <f>IF(AER$6=$AEO$5,成绩录入!BE76,0)</f>
        <v>0</v>
      </c>
      <c r="AES73" s="248">
        <f>IF(AES$6=$AEO$5,成绩录入!BF76,0)</f>
        <v>0</v>
      </c>
      <c r="AET73" s="248">
        <f>IF(AET$6=$AEO$5,成绩录入!BG76,0)</f>
        <v>0</v>
      </c>
      <c r="AEU73" s="248">
        <f>IF(AEU$6=$AEO$5,成绩录入!BH76,0)</f>
        <v>0</v>
      </c>
      <c r="AEV73" s="248">
        <f>IF(AEV$6=$AEO$5,成绩录入!BI76,0)</f>
        <v>0</v>
      </c>
      <c r="AEW73" s="248">
        <f>IF(AEW$6=$AEO$5,成绩录入!BJ76,0)</f>
        <v>0</v>
      </c>
      <c r="AEX73" s="248">
        <f>IF(AEX$6=$AEO$5,成绩录入!BK76,0)</f>
        <v>0</v>
      </c>
      <c r="AEY73" s="248">
        <f>IF(AEY$6=$AEO$5,成绩录入!BL76,0)</f>
        <v>0</v>
      </c>
      <c r="AEZ73" s="248">
        <f>IF(AEZ$6=$AEO$5,成绩录入!BM76,0)</f>
        <v>0</v>
      </c>
      <c r="AFA73" s="248">
        <f>IF(AFA$6=$AEO$5,成绩录入!BN76,0)</f>
        <v>0</v>
      </c>
      <c r="AFB73" s="248">
        <f>IF(AFB$6=$AEO$5,成绩录入!BO76,0)</f>
        <v>0</v>
      </c>
      <c r="AFC73" s="248">
        <f>IF(AFC$6=$AEO$5,成绩录入!BP76,0)</f>
        <v>0</v>
      </c>
      <c r="AFD73" s="248">
        <f>IF(AFD$6=$AEO$5,成绩录入!BQ76,0)</f>
        <v>0</v>
      </c>
      <c r="AFE73" s="248">
        <f>IF(AFE$6=$AEO$5,成绩录入!BR76,0)</f>
        <v>0</v>
      </c>
      <c r="AFF73" s="248">
        <f>IF(AFF$6=$AEO$5,成绩录入!BS76,0)</f>
        <v>0</v>
      </c>
      <c r="AFG73" s="248">
        <f>IF(AFG$6=$AEO$5,成绩录入!BT76,0)</f>
        <v>0</v>
      </c>
      <c r="AFH73" s="248">
        <f>IF(AFH$6=$AEO$5,成绩录入!BU76,0)</f>
        <v>0</v>
      </c>
      <c r="AFI73" s="248">
        <f>IF(AFI$6=$AEO$5,成绩录入!BV76,0)</f>
        <v>0</v>
      </c>
      <c r="AFJ73" s="248">
        <f>IF(AFJ$6=$AEO$5,成绩录入!BW76,0)</f>
        <v>0</v>
      </c>
      <c r="AFK73" s="248">
        <f>IF(AFK$6=$AEO$5,成绩录入!BX76,0)</f>
        <v>0</v>
      </c>
      <c r="AFL73" s="248">
        <f>IF(AFL$6=$AEO$5,成绩录入!BY76,0)</f>
        <v>0</v>
      </c>
      <c r="AFM73" s="248">
        <f>IF(AFM$6=$AEO$5,成绩录入!BZ76,0)</f>
        <v>0</v>
      </c>
      <c r="AFN73" s="248">
        <f>IF(AFN$6=$AEO$5,成绩录入!CA76,0)</f>
        <v>0</v>
      </c>
      <c r="AFO73" s="248">
        <f>IF(AFO$6=$AEO$5,成绩录入!CB76,0)</f>
        <v>0</v>
      </c>
      <c r="AFP73" s="248">
        <f>IF(AFP$6=$AEO$5,成绩录入!CC76,0)</f>
        <v>0</v>
      </c>
      <c r="AFQ73" s="248">
        <f>IF(AFQ$6=$AEO$5,成绩录入!CD76,0)</f>
        <v>0</v>
      </c>
      <c r="AFR73" s="248">
        <f>IF(AFR$6=$AEO$5,成绩录入!CE76,0)</f>
        <v>0</v>
      </c>
      <c r="AFS73" s="248">
        <f>IF(AFS$6=$AEO$5,成绩录入!CF76,0)</f>
        <v>0</v>
      </c>
      <c r="AFT73" s="248">
        <f>IF(AFT$6=$AEO$5,成绩录入!CG76,0)</f>
        <v>0</v>
      </c>
      <c r="AFU73" s="248">
        <f>IF(AFU$6=$AEO$5,成绩录入!CH76,0)</f>
        <v>0</v>
      </c>
      <c r="AFV73" s="248">
        <f>IF(AFV$6=$AEO$5,成绩录入!CI76,0)</f>
        <v>0</v>
      </c>
      <c r="AFW73" s="248">
        <f>IF(AFW$6=$AEO$5,成绩录入!CJ76,0)</f>
        <v>0</v>
      </c>
      <c r="AFX73" s="248">
        <f>IF(AFX$6=$AEO$5,成绩录入!CK76,0)</f>
        <v>0</v>
      </c>
      <c r="AFY73" s="248">
        <f>IF(AFY$6=$AEO$5,成绩录入!CL76,0)</f>
        <v>0</v>
      </c>
      <c r="AFZ73" s="248">
        <f>IF(AFZ$6=$AEO$5,成绩录入!CM76,0)</f>
        <v>0</v>
      </c>
      <c r="AGA73" s="248">
        <f>IF(AGA$6=$AEO$5,成绩录入!CN76,0)</f>
        <v>0</v>
      </c>
      <c r="AGB73" s="248">
        <f>IF(AGB$6=$AEO$5,成绩录入!CO76,0)</f>
        <v>0</v>
      </c>
      <c r="AGC73" s="248">
        <f>IF(AGC$6=$AEO$5,成绩录入!CP76,0)</f>
        <v>0</v>
      </c>
      <c r="AGD73" s="248">
        <f>IF(AGD$6=$AEO$5,成绩录入!CQ76,0)</f>
        <v>0</v>
      </c>
      <c r="AGE73" s="248">
        <f>IF(AGE$6=$AEO$5,成绩录入!CR76,0)</f>
        <v>0</v>
      </c>
      <c r="AGF73" s="248">
        <f>IF(AGF$6=$AEO$5,成绩录入!CS76,0)</f>
        <v>0</v>
      </c>
      <c r="AGG73" s="248">
        <f>IF(AGG$6=$AEO$5,成绩录入!CT76,0)</f>
        <v>0</v>
      </c>
      <c r="AGH73" s="248">
        <f>IF(AGH$6=$AEO$5,成绩录入!CU76,0)</f>
        <v>0</v>
      </c>
      <c r="AGI73" s="248">
        <f>IF(AGI$6=$AEO$5,成绩录入!CV76,0)</f>
        <v>0</v>
      </c>
      <c r="AGJ73" s="248">
        <f>IF(AGJ$6=$AEO$5,成绩录入!CW76,0)</f>
        <v>0</v>
      </c>
      <c r="AGK73" s="248">
        <f>IF(AGK$6=$AEO$5,成绩录入!CX76,0)</f>
        <v>0</v>
      </c>
      <c r="AGL73" s="248">
        <f>IF(AGL$6=$AEO$5,成绩录入!CY76,0)</f>
        <v>0</v>
      </c>
      <c r="AGM73" s="248">
        <f>IF(AGM$6=$AEO$5,成绩录入!CZ76,0)</f>
        <v>0</v>
      </c>
      <c r="AGN73" s="248">
        <f>IF(AGN$6=$AEO$5,成绩录入!DA76,0)</f>
        <v>0</v>
      </c>
      <c r="AGO73" s="248">
        <f>IF(AGO$6=$AEO$5,成绩录入!DB76,0)</f>
        <v>0</v>
      </c>
      <c r="AGP73" s="248">
        <f>IF(AGP$6=$AEO$5,成绩录入!DC76,0)</f>
        <v>0</v>
      </c>
      <c r="AGQ73" s="248">
        <f>IF(AGQ$6=$AEO$5,成绩录入!DD76,0)</f>
        <v>0</v>
      </c>
      <c r="AGR73" s="248">
        <f>IF(AGR$6=$AEO$5,成绩录入!DE76,0)</f>
        <v>0</v>
      </c>
      <c r="AGS73" s="248">
        <f>IF(AGS$6=$AEO$5,成绩录入!DF76,0)</f>
        <v>0</v>
      </c>
      <c r="AGT73" s="248">
        <f>IF(AGT$6=$AEO$5,成绩录入!DG76,0)</f>
        <v>0</v>
      </c>
      <c r="AGU73" s="248">
        <f>IF(AGU$6=$AEO$5,成绩录入!DH76,0)</f>
        <v>0</v>
      </c>
      <c r="AGV73" s="248">
        <f>IF(AGV$6=$AEO$5,成绩录入!DI76,0)</f>
        <v>0</v>
      </c>
      <c r="AGW73" s="248">
        <f>IF(AGW$6=$AEO$5,成绩录入!DJ76,0)</f>
        <v>0</v>
      </c>
      <c r="AGX73" s="248">
        <f>IF(AGX$6=$AEO$5,成绩录入!DK76,0)</f>
        <v>0</v>
      </c>
      <c r="AGY73" s="248">
        <f>IF(AGY$6=$AEO$5,成绩录入!DL76,0)</f>
        <v>0</v>
      </c>
      <c r="AGZ73" s="248">
        <f>IF(AGZ$6=$AEO$5,成绩录入!DM76,0)</f>
        <v>0</v>
      </c>
      <c r="AHA73" s="248">
        <f>IF(AHA$6=$AEO$5,成绩录入!DN76,0)</f>
        <v>0</v>
      </c>
      <c r="AHB73" s="248">
        <f>IF(AHB$6=$AEO$5,成绩录入!DO76,0)</f>
        <v>0</v>
      </c>
      <c r="AHC73" s="248">
        <f>IF(AHC$6=$AEO$5,成绩录入!DP76,0)</f>
        <v>0</v>
      </c>
      <c r="AHD73" s="248">
        <f>IF(AHD$6=$AEO$5,成绩录入!DQ76,0)</f>
        <v>0</v>
      </c>
      <c r="AHE73" s="248">
        <f>IF(AHE$6=$AEO$5,成绩录入!DR76,0)</f>
        <v>0</v>
      </c>
      <c r="AHF73" s="248">
        <f>IF(AHF$6=$AEO$5,成绩录入!DS76,0)</f>
        <v>0</v>
      </c>
      <c r="AHG73" s="248">
        <f>IF(AHG$6=$AEO$5,成绩录入!DT76,0)</f>
        <v>0</v>
      </c>
      <c r="AHH73" s="248">
        <f>IF(AHH$6=$AEO$5,成绩录入!DU76,0)</f>
        <v>0</v>
      </c>
      <c r="AHI73" s="248">
        <f>IF(AHI$6=$AEO$5,成绩录入!DV76,0)</f>
        <v>0</v>
      </c>
      <c r="AHJ73" s="248">
        <f>IF(AHJ$6=$AEO$5,成绩录入!DW76,0)</f>
        <v>0</v>
      </c>
      <c r="AHK73" s="248">
        <f>IF(AHK$6=$AEO$5,成绩录入!DX76,0)</f>
        <v>0</v>
      </c>
      <c r="AHL73" s="248">
        <f>IF(AHL$6=$AEO$5,成绩录入!DY76,0)</f>
        <v>0</v>
      </c>
      <c r="AHM73" s="248">
        <f>IF(AHM$6=$AEO$5,成绩录入!DZ76,0)</f>
        <v>0</v>
      </c>
      <c r="AHN73" s="248">
        <f>IF(AHN$6=$AEO$5,成绩录入!EA76,0)</f>
        <v>0</v>
      </c>
      <c r="AHO73" s="248">
        <f>IF(AHO$6=$AEO$5,成绩录入!EB76,0)</f>
        <v>0</v>
      </c>
      <c r="AHP73" s="248">
        <f>IF(AHP$6=$AEO$5,成绩录入!EC76,0)</f>
        <v>0</v>
      </c>
      <c r="AHQ73" s="248">
        <f>IF(AHQ$6=$AEO$5,成绩录入!ED76,0)</f>
        <v>0</v>
      </c>
      <c r="AHR73" s="248">
        <f>IF(AHR$6=$AEO$5,成绩录入!EE76,0)</f>
        <v>0</v>
      </c>
      <c r="AHS73" s="248">
        <f>IF(AHS$6=$AEO$5,成绩录入!EF76,0)</f>
        <v>0</v>
      </c>
      <c r="AHT73" s="248">
        <f>IF(AHT$6=$AEO$5,成绩录入!EG76,0)</f>
        <v>0</v>
      </c>
      <c r="AHU73" s="248">
        <f>IF(AHU$6=$AEO$5,成绩录入!EH76,0)</f>
        <v>0</v>
      </c>
      <c r="AHV73" s="248">
        <f>IF(AHV$6=$AEO$5,成绩录入!EI76,0)</f>
        <v>0</v>
      </c>
      <c r="AHW73" s="248">
        <f>IF(AHW$6=$AEO$5,成绩录入!EJ76,0)</f>
        <v>0</v>
      </c>
      <c r="AHX73" s="248">
        <f>IF(AHX$6=$AEO$5,成绩录入!EK76,0)</f>
        <v>0</v>
      </c>
      <c r="AHY73" s="248">
        <f>IF(AHY$6=$AEO$5,成绩录入!EL76,0)</f>
        <v>0</v>
      </c>
      <c r="AHZ73" s="248">
        <f>IF(AHZ$6=$AEO$5,成绩录入!EM76,0)</f>
        <v>0</v>
      </c>
      <c r="AIA73" s="248">
        <f>IF(AIA$6=$AEO$5,成绩录入!EN76,0)</f>
        <v>0</v>
      </c>
      <c r="AIB73" s="248">
        <f>IF(AIB$6=$AEO$5,成绩录入!EO76,0)</f>
        <v>0</v>
      </c>
      <c r="AIC73" s="248">
        <f>IF(AIC$6=$AEO$5,成绩录入!EP76,0)</f>
        <v>0</v>
      </c>
      <c r="AID73" s="248">
        <f>IF(AID$6=$AEO$5,成绩录入!EQ76,0)</f>
        <v>0</v>
      </c>
      <c r="AIE73" s="248">
        <f>IF(AIE$6=$AEO$5,成绩录入!ER76,0)</f>
        <v>0</v>
      </c>
      <c r="AIF73" s="248">
        <f>IF(AIF$6=$AEO$5,成绩录入!ES76,0)</f>
        <v>0</v>
      </c>
      <c r="AIG73" s="248">
        <f>IF(AIG$6=$AEO$5,成绩录入!ET76,0)</f>
        <v>0</v>
      </c>
      <c r="AIH73" s="248">
        <f>IF(AIH$6=$AEO$5,成绩录入!EU76,0)</f>
        <v>0</v>
      </c>
      <c r="AII73" s="248">
        <f>IF(AII$6=$AEO$5,成绩录入!EV76,0)</f>
        <v>0</v>
      </c>
      <c r="AIJ73" s="248">
        <f>IF(AIJ$6=$AEO$5,成绩录入!EW76,0)</f>
        <v>0</v>
      </c>
      <c r="AIK73" s="248">
        <f>IF(AIK$6=$AEO$5,成绩录入!EX76,0)</f>
        <v>0</v>
      </c>
      <c r="AIL73" s="218">
        <f t="shared" si="194"/>
        <v>0</v>
      </c>
      <c r="AIN73" s="214" t="str">
        <f>初始录入!A78</f>
        <v/>
      </c>
      <c r="AIO73" s="215">
        <f>初始录入!B78</f>
        <v>0</v>
      </c>
      <c r="AIP73" s="216">
        <f>初始录入!C78</f>
        <v>0</v>
      </c>
      <c r="AIQ73" s="314">
        <f>IF(平时!D71&lt;&gt;"",平时!D71,0)</f>
        <v>0</v>
      </c>
      <c r="AIR73" s="324" t="str">
        <f t="shared" ref="AIR73:AIR107" si="246">IF(AIR$6+AIR$7=2,AIQ73/AIQ$6*AIQ$7,"")</f>
        <v/>
      </c>
      <c r="AIS73" s="314">
        <f>IF(过程!D71&lt;&gt;"",过程!D71,0)</f>
        <v>0</v>
      </c>
      <c r="AIT73" s="324" t="str">
        <f t="shared" ref="AIT73:AIT107" si="247">IF(AIT$6+AIT$7=2,AIS73/AIS$6*AIS$7,"")</f>
        <v/>
      </c>
      <c r="AIU73" s="216">
        <f>IF(期末!D71&lt;&gt;"",期末!D71,0)</f>
        <v>0</v>
      </c>
      <c r="AIV73" s="324" t="str">
        <f t="shared" ref="AIV73:AIV107" si="248">IF(AIV$6+AIV$7=2,AIU73/AIU$6*AIU$7,"")</f>
        <v/>
      </c>
      <c r="AIW73" s="325">
        <f t="shared" ref="AIW73:AIW107" si="249">IF($AIW$7&lt;&gt;0,SUM(AIR73,AIT73,AIV73)/AIW$7,0)</f>
        <v>0</v>
      </c>
      <c r="AIX73" s="314">
        <f>IF(平时!E71&lt;&gt;"",平时!E71,0)</f>
        <v>0</v>
      </c>
      <c r="AIY73" s="324" t="str">
        <f t="shared" ref="AIY73:AIY107" si="250">IF(AIY$6+AIY$7=2,AIX73/AIX$6*AIX$7,"")</f>
        <v/>
      </c>
      <c r="AIZ73" s="314">
        <f>IF(过程!E71&lt;&gt;"",过程!E71,0)</f>
        <v>0</v>
      </c>
      <c r="AJA73" s="324" t="str">
        <f t="shared" ref="AJA73:AJA107" si="251">IF(AJA$6+AJA$7=2,AIZ73/AIZ$6*AIZ$7,"")</f>
        <v/>
      </c>
      <c r="AJB73" s="216">
        <f>IF(期末!E71&lt;&gt;"",期末!E71,0)</f>
        <v>0</v>
      </c>
      <c r="AJC73" s="324" t="str">
        <f t="shared" ref="AJC73:AJC107" si="252">IF(AJC$6+AJC$7=2,AJB73/AJB$6*AJB$7,"")</f>
        <v/>
      </c>
      <c r="AJD73" s="325">
        <f t="shared" ref="AJD73:AJD107" si="253">IF($AJD$7&lt;&gt;0,SUM(AIY73,AJA73,AJC73)/AJD$7,0)</f>
        <v>0</v>
      </c>
      <c r="AJE73" s="314">
        <f>IF(平时!F71&lt;&gt;"",平时!F71,0)</f>
        <v>0</v>
      </c>
      <c r="AJF73" s="324" t="str">
        <f t="shared" ref="AJF73:AJF107" si="254">IF(AJF$6+AJF$7=2,AJE73/AJE$6*AJE$7,"")</f>
        <v/>
      </c>
      <c r="AJG73" s="314">
        <f>IF(过程!F71&lt;&gt;"",过程!F71,0)</f>
        <v>0</v>
      </c>
      <c r="AJH73" s="324" t="str">
        <f t="shared" ref="AJH73:AJH107" si="255">IF(AJH$6+AJH$7=2,AJG73/AJG$6*AJG$7,"")</f>
        <v/>
      </c>
      <c r="AJI73" s="216">
        <f>IF(期末!F71&lt;&gt;"",期末!F71,0)</f>
        <v>0</v>
      </c>
      <c r="AJJ73" s="324" t="str">
        <f t="shared" ref="AJJ73:AJJ107" si="256">IF(AJJ$6+AJJ$7=2,AJI73/AJI$6*AJI$7,"")</f>
        <v/>
      </c>
      <c r="AJK73" s="325">
        <f t="shared" ref="AJK73:AJK107" si="257">IF($AJK$7&lt;&gt;0,SUM(AJF73,AJH73,AJJ73)/AJK$7,0)</f>
        <v>0</v>
      </c>
      <c r="AJL73" s="314">
        <f>IF(平时!G71&lt;&gt;"",平时!G71,0)</f>
        <v>0</v>
      </c>
      <c r="AJM73" s="324" t="str">
        <f t="shared" ref="AJM73:AJM107" si="258">IF(AJM$6+AJM$7=2,AJL73/AJL$6*AJL$7,"")</f>
        <v/>
      </c>
      <c r="AJN73" s="314">
        <f>IF(过程!G71&lt;&gt;"",过程!G71,0)</f>
        <v>0</v>
      </c>
      <c r="AJO73" s="324" t="str">
        <f t="shared" ref="AJO73:AJO107" si="259">IF(AJO$6+AJO$7=2,AJN73/AJN$6*AJN$7,"")</f>
        <v/>
      </c>
      <c r="AJP73" s="216">
        <f>IF(期末!G71&lt;&gt;"",期末!G71,0)</f>
        <v>0</v>
      </c>
      <c r="AJQ73" s="324" t="str">
        <f t="shared" ref="AJQ73:AJQ107" si="260">IF(AJQ$6+AJQ$7=2,AJP73/AJP$6*AJP$7,"")</f>
        <v/>
      </c>
      <c r="AJR73" s="325">
        <f t="shared" ref="AJR73:AJR107" si="261">IF($AJR$7&lt;&gt;0,SUM(AJM73,AJO73,AJQ73)/AJR$7,0)</f>
        <v>0</v>
      </c>
      <c r="AJS73" s="314">
        <f>IF(平时!H71&lt;&gt;"",平时!H71,0)</f>
        <v>0</v>
      </c>
      <c r="AJT73" s="324" t="str">
        <f t="shared" ref="AJT73:AJT107" si="262">IF(AJT$6+AJT$7=2,AJS73/AJS$6*AJS$7,"")</f>
        <v/>
      </c>
      <c r="AJU73" s="314">
        <f>IF(过程!H71&lt;&gt;"",过程!H71,0)</f>
        <v>0</v>
      </c>
      <c r="AJV73" s="324" t="str">
        <f t="shared" ref="AJV73:AJV107" si="263">IF(AJV$6+AJV$7=2,AJU73/AJU$6*AJU$7,"")</f>
        <v/>
      </c>
      <c r="AJW73" s="216">
        <f>IF(期末!H71&lt;&gt;"",期末!H71,0)</f>
        <v>0</v>
      </c>
      <c r="AJX73" s="324" t="str">
        <f t="shared" ref="AJX73:AJX107" si="264">IF(AJX$6+AJX$7=2,AJW73/AJW$6*AJW$7,"")</f>
        <v/>
      </c>
      <c r="AJY73" s="326">
        <f t="shared" ref="AJY73:AJY107" si="265">IF($AJY$7&lt;&gt;0,SUM(AJT73,AJV73,AJX73)/AJY$7,0)</f>
        <v>0</v>
      </c>
      <c r="AKA73" s="216" t="str">
        <f>初始录入!A78</f>
        <v/>
      </c>
      <c r="AKB73" s="216">
        <f>初始录入!B78</f>
        <v>0</v>
      </c>
      <c r="AKC73" s="216">
        <f>初始录入!C78</f>
        <v>0</v>
      </c>
      <c r="AKD73" s="327" t="str">
        <f>IF(初始录入!$E78=初始录入!$K$2,达成度!$D86,"")</f>
        <v/>
      </c>
      <c r="AKE73" s="327" t="str">
        <f>IF(初始录入!$E78=初始录入!$K$3,达成度!D86,"")</f>
        <v/>
      </c>
      <c r="AKF73" s="216" t="str">
        <f>IF(初始录入!$E78=初始录入!$K$4,达成度!D86,"")</f>
        <v/>
      </c>
      <c r="AKG73" s="216" t="str">
        <f>IF(初始录入!$E78=初始录入!$K$5,达成度!D86,"")</f>
        <v/>
      </c>
      <c r="AKH73" s="327" t="str">
        <f>IF(初始录入!$E78=初始录入!$K$2,达成度!E86,"")</f>
        <v/>
      </c>
      <c r="AKI73" s="327" t="str">
        <f>IF(初始录入!$E78=初始录入!$K$3,达成度!E86,"")</f>
        <v/>
      </c>
      <c r="AKJ73" s="216" t="str">
        <f>IF(初始录入!$E78=初始录入!$K$4,达成度!E86,"")</f>
        <v/>
      </c>
      <c r="AKK73" s="216" t="str">
        <f>IF(初始录入!$E78=初始录入!$K$5,达成度!E86,"")</f>
        <v/>
      </c>
      <c r="AKL73" s="327" t="str">
        <f>IF(初始录入!$E78=初始录入!$K$2,达成度!F86,"")</f>
        <v/>
      </c>
      <c r="AKM73" s="327" t="str">
        <f>IF(初始录入!$E78=初始录入!$K$3,达成度!F86,"")</f>
        <v/>
      </c>
      <c r="AKN73" s="216" t="str">
        <f>IF(初始录入!$E78=初始录入!$K$4,达成度!F86,"")</f>
        <v/>
      </c>
      <c r="AKO73" s="216" t="str">
        <f>IF(初始录入!$E78=初始录入!$K$5,达成度!F86,"")</f>
        <v/>
      </c>
      <c r="AKP73" s="327" t="str">
        <f>IF(初始录入!$E78=初始录入!$K$2,达成度!H86,"")</f>
        <v/>
      </c>
      <c r="AKQ73" s="327" t="str">
        <f>IF(初始录入!$E78=初始录入!$K$3,达成度!H86,"")</f>
        <v/>
      </c>
      <c r="AKR73" s="216" t="str">
        <f>IF(初始录入!$E78=初始录入!$K$4,达成度!H86,"")</f>
        <v/>
      </c>
      <c r="AKS73" s="216" t="str">
        <f>IF(初始录入!$E78=初始录入!$K$5,达成度!H86,"")</f>
        <v/>
      </c>
      <c r="AKT73" s="327" t="str">
        <f>IF(初始录入!$E78=初始录入!$K$2,达成度!I86,"")</f>
        <v/>
      </c>
      <c r="AKU73" s="327" t="str">
        <f>IF(初始录入!$E78=初始录入!$K$3,达成度!I86,"")</f>
        <v/>
      </c>
      <c r="AKV73" s="216" t="str">
        <f>IF(初始录入!$E78=初始录入!$K$4,达成度!I86,"")</f>
        <v/>
      </c>
      <c r="AKW73" s="216" t="str">
        <f>IF(初始录入!$E78=初始录入!$K$5,达成度!I86,"")</f>
        <v/>
      </c>
      <c r="AKX73" s="327" t="str">
        <f>IF(初始录入!$E78=初始录入!$K$2,达成度!J86,"")</f>
        <v/>
      </c>
      <c r="AKY73" s="327" t="str">
        <f>IF(初始录入!$E78=初始录入!$K$3,达成度!J86,"")</f>
        <v/>
      </c>
      <c r="AKZ73" s="216" t="str">
        <f>IF(初始录入!$E78=初始录入!$K$4,达成度!J86,"")</f>
        <v/>
      </c>
      <c r="ALA73" s="216" t="str">
        <f>IF(初始录入!$E78=初始录入!$K$5,达成度!J86,"")</f>
        <v/>
      </c>
      <c r="ALB73" s="327" t="str">
        <f>IF(初始录入!$E78=初始录入!$K$2,达成度!L86,"")</f>
        <v/>
      </c>
      <c r="ALC73" s="327" t="str">
        <f>IF(初始录入!$E78=初始录入!$K$3,达成度!L86,"")</f>
        <v/>
      </c>
      <c r="ALD73" s="216" t="str">
        <f>IF(初始录入!$E78=初始录入!$K$4,达成度!L86,"")</f>
        <v/>
      </c>
      <c r="ALE73" s="216" t="str">
        <f>IF(初始录入!$E78=初始录入!$K$5,达成度!L86,"")</f>
        <v/>
      </c>
      <c r="ALF73" s="327" t="str">
        <f>IF(初始录入!$E78=初始录入!$K$2,达成度!M86,"")</f>
        <v/>
      </c>
      <c r="ALG73" s="327" t="str">
        <f>IF(初始录入!$E78=初始录入!$K$3,达成度!M86,"")</f>
        <v/>
      </c>
      <c r="ALH73" s="216" t="str">
        <f>IF(初始录入!$E78=初始录入!$K$4,达成度!M86,"")</f>
        <v/>
      </c>
      <c r="ALI73" s="216" t="str">
        <f>IF(初始录入!$E78=初始录入!$K$5,达成度!M86,"")</f>
        <v/>
      </c>
      <c r="ALJ73" s="327" t="str">
        <f>IF(初始录入!$E78=初始录入!$K$2,达成度!N86,"")</f>
        <v/>
      </c>
      <c r="ALK73" s="327" t="str">
        <f>IF(初始录入!$E78=初始录入!$K$3,达成度!N86,"")</f>
        <v/>
      </c>
      <c r="ALL73" s="216" t="str">
        <f>IF(初始录入!$E78=初始录入!$K$4,达成度!N86,"")</f>
        <v/>
      </c>
      <c r="ALM73" s="216" t="str">
        <f>IF(初始录入!$E78=初始录入!$K$5,达成度!N86,"")</f>
        <v/>
      </c>
      <c r="ALN73" s="327" t="str">
        <f>IF(初始录入!$E78=初始录入!$K$2,达成度!P86,"")</f>
        <v/>
      </c>
      <c r="ALO73" s="327" t="str">
        <f>IF(初始录入!$E78=初始录入!$K$3,达成度!P86,"")</f>
        <v/>
      </c>
      <c r="ALP73" s="216" t="str">
        <f>IF(初始录入!$E78=初始录入!$K$4,达成度!P86,"")</f>
        <v/>
      </c>
      <c r="ALQ73" s="216" t="str">
        <f>IF(初始录入!$E78=初始录入!$K$5,达成度!P86,"")</f>
        <v/>
      </c>
      <c r="ALR73" s="327" t="str">
        <f>IF(初始录入!$E78=初始录入!$K$2,达成度!Q86,"")</f>
        <v/>
      </c>
      <c r="ALS73" s="327" t="str">
        <f>IF(初始录入!$E78=初始录入!$K$3,达成度!Q86,"")</f>
        <v/>
      </c>
      <c r="ALT73" s="216" t="str">
        <f>IF(初始录入!$E78=初始录入!$K$4,达成度!Q86,"")</f>
        <v/>
      </c>
      <c r="ALU73" s="216" t="str">
        <f>IF(初始录入!$E78=初始录入!$K$5,达成度!Q86,"")</f>
        <v/>
      </c>
      <c r="ALV73" s="327" t="str">
        <f>IF(初始录入!$E78=初始录入!$K$2,达成度!R86,"")</f>
        <v/>
      </c>
      <c r="ALW73" s="327" t="str">
        <f>IF(初始录入!$E78=初始录入!$K$3,达成度!R86,"")</f>
        <v/>
      </c>
      <c r="ALX73" s="216" t="str">
        <f>IF(初始录入!$E78=初始录入!$K$4,达成度!R86,"")</f>
        <v/>
      </c>
      <c r="ALY73" s="216"/>
      <c r="ALZ73" s="327" t="str">
        <f>IF(初始录入!$E78=初始录入!$K$2,达成度!T86,"")</f>
        <v/>
      </c>
      <c r="AMA73" s="327" t="str">
        <f>IF(初始录入!$E78=初始录入!$K$3,达成度!T86,"")</f>
        <v/>
      </c>
      <c r="AMB73" s="216" t="str">
        <f>IF(初始录入!$E78=初始录入!$K$4,达成度!T86,"")</f>
        <v/>
      </c>
      <c r="AMC73" s="216" t="str">
        <f>IF(初始录入!$E78=初始录入!$K$5,达成度!T86,"")</f>
        <v/>
      </c>
      <c r="AMD73" s="327" t="str">
        <f>IF(初始录入!$E78=初始录入!$K$2,达成度!U86,"")</f>
        <v/>
      </c>
      <c r="AME73" s="327" t="str">
        <f>IF(初始录入!$E78=初始录入!$K$3,达成度!U86,"")</f>
        <v/>
      </c>
      <c r="AMF73" s="216" t="str">
        <f>IF(初始录入!$E78=初始录入!$K$4,达成度!U86,"")</f>
        <v/>
      </c>
      <c r="AMG73" s="216" t="str">
        <f>IF(初始录入!$E78=初始录入!$K$5,达成度!U86,"")</f>
        <v/>
      </c>
      <c r="AMH73" s="327" t="str">
        <f>IF(初始录入!$E78=初始录入!$K$2,达成度!V86,"")</f>
        <v/>
      </c>
      <c r="AMI73" s="327" t="str">
        <f>IF(初始录入!$E78=初始录入!$K$3,达成度!V86,"")</f>
        <v/>
      </c>
      <c r="AMJ73" s="216" t="str">
        <f>IF(初始录入!$E78=初始录入!$K$4,达成度!W86,"")</f>
        <v/>
      </c>
      <c r="AMK73" s="216" t="str">
        <f>IF(初始录入!$E78=初始录入!$K$5,达成度!W86,"")</f>
        <v/>
      </c>
      <c r="AMM73" s="215">
        <f t="shared" si="114"/>
        <v>66</v>
      </c>
      <c r="AMN73" s="222" t="str">
        <f t="shared" ref="AMN73:AMN136" si="266">IF($AMM73&lt;=$H$7,0.65,"")</f>
        <v/>
      </c>
      <c r="AMO73" s="325" t="str">
        <f>IF($AMM73&lt;=$H$7,INDEX(达成度!$G$21:$G$170,$AMM73,1),"")</f>
        <v/>
      </c>
      <c r="AMP73" s="325" t="str">
        <f>IF($AMM73&lt;=$H$7,INDEX(达成度!$K$21:$K$170,$AMM73,1),"")</f>
        <v/>
      </c>
      <c r="AMQ73" s="325" t="str">
        <f>IF($AMM73&lt;=$H$7,INDEX(达成度!$O$21:$O$170,$AMM73,1),"")</f>
        <v/>
      </c>
      <c r="AMR73" s="325" t="str">
        <f>IF($AMM73&lt;=$H$7,INDEX(达成度!$S$21:$S$170,$AMM73,1),"")</f>
        <v/>
      </c>
      <c r="AMS73" s="326" t="str">
        <f>IF($AMM73&lt;=$H$7,INDEX(达成度!$W$21:$W$170,$AMM73,1),"")</f>
        <v/>
      </c>
      <c r="AMT73" s="328"/>
      <c r="AMU73" s="336"/>
      <c r="AMV73" s="222" t="str">
        <f t="shared" ref="AMV73:AMV136" si="267">IF($AMM73&lt;=$I$7,0.65,"")</f>
        <v/>
      </c>
      <c r="AMW73" s="325" t="str">
        <f>IF($AMM73&lt;=$I$7,INDEX(达成度!$G$21:$G$170,$AMM73+$H$7,1),"")</f>
        <v/>
      </c>
      <c r="AMX73" s="325" t="str">
        <f>IF($AMM73&lt;=$I$7,INDEX(达成度!$K$21:$K$170,$AMM73+$H$7,1),"")</f>
        <v/>
      </c>
      <c r="AMY73" s="325" t="str">
        <f>IF($AMM73&lt;=$I$7,INDEX(达成度!$O$21:$O$170,$AMM73+$H$7,1),"")</f>
        <v/>
      </c>
      <c r="AMZ73" s="325" t="str">
        <f>IF($AMM73&lt;=$I$7,INDEX(达成度!$S$21:$S$170,$AMM73+$H$7,1),"")</f>
        <v/>
      </c>
      <c r="ANA73" s="326" t="str">
        <f>IF($AMM73&lt;=$I$7,INDEX(达成度!$W$21:$W$170,$AMM73+$H$7,1),"")</f>
        <v/>
      </c>
      <c r="ANB73" s="206"/>
      <c r="ANC73" s="215"/>
      <c r="AND73" s="216" t="str">
        <f t="shared" ref="AND73:AND136" si="268">IF($AMM73&lt;=$J$7,0.65,"")</f>
        <v/>
      </c>
      <c r="ANE73" s="325" t="str">
        <f>IF($AMM73&lt;=$J$7,INDEX(达成度!$G$21:$G$170,$AMM73+$H$7+$I$7,1),"")</f>
        <v/>
      </c>
      <c r="ANF73" s="325" t="str">
        <f>IF($AMM73&lt;=$J$7,INDEX(达成度!$K$21:$K$170,$AMM73+$H$7+$I$7,1),"")</f>
        <v/>
      </c>
      <c r="ANG73" s="325" t="str">
        <f>IF($AMM73&lt;=$J$7,INDEX(达成度!$O$21:$O$170,$AMM73+$H$7+$I$7,1),"")</f>
        <v/>
      </c>
      <c r="ANH73" s="325" t="str">
        <f>IF($AMM73&lt;=$J$7,INDEX(达成度!$S$21:$S$170,$AMM73+$H$7+$I$7,1),"")</f>
        <v/>
      </c>
      <c r="ANI73" s="326" t="str">
        <f>IF($AMM73&lt;=$J$7,INDEX(达成度!$W$21:$W$170,$AMM73+$H$7+$I$7,1),"")</f>
        <v/>
      </c>
      <c r="ANK73" s="215"/>
      <c r="ANL73" s="216" t="str">
        <f t="shared" ref="ANL73:ANL136" si="269">IF($AMM73&lt;=$K$7,0.65,"")</f>
        <v/>
      </c>
      <c r="ANM73" s="325" t="str">
        <f>IF($AMM73&lt;=$K$7,INDEX(达成度!$G$21:$G$170,$AMM73+$H$7+$I$7+$J$7,1),"")</f>
        <v/>
      </c>
      <c r="ANN73" s="325" t="str">
        <f>IF($AMM73&lt;=$K$7,INDEX(达成度!$K$21:$K$170,$AMM73+$H$7+$I$7+$J$7,1),"")</f>
        <v/>
      </c>
      <c r="ANO73" s="325" t="str">
        <f>IF($AMM73&lt;=$K$7,INDEX(达成度!$O$21:$O$170,$AMM73+$H$7+$I$7+$J$7,1),"")</f>
        <v/>
      </c>
      <c r="ANP73" s="325" t="str">
        <f>IF($AMM73&lt;=$K$7,INDEX(达成度!$S$21:$S$170,$AMM73+$H$7+$I$7+$J$7,1),"")</f>
        <v/>
      </c>
      <c r="ANQ73" s="326" t="str">
        <f>IF($AMM73&lt;=$K$7,INDEX(达成度!$W$21:$W$170,$AMM73+$H$7+$I$7+$J$7,1),"")</f>
        <v/>
      </c>
    </row>
    <row r="74" ht="18" customHeight="1" spans="1:1024 1025:1057">
      <c r="A74" s="215" t="str">
        <f>初始录入!A79</f>
        <v/>
      </c>
      <c r="B74" s="216" t="str">
        <f>IF(初始录入!B79&lt;&gt;"",初始录入!B79,"")</f>
        <v/>
      </c>
      <c r="C74" s="216" t="str">
        <f>IF(初始录入!C79&lt;&gt;"",初始录入!C79,"")</f>
        <v/>
      </c>
      <c r="D74" s="216" t="str">
        <f>IF(初始录入!D79&lt;&gt;"",初始录入!D79,"")</f>
        <v/>
      </c>
      <c r="E74" s="218" t="str">
        <f>IF(初始录入!E79&lt;&gt;"",初始录入!E79,"")</f>
        <v/>
      </c>
      <c r="G74" s="330"/>
      <c r="H74" s="295">
        <f>IF(初始录入!E79=H$6,1,0)</f>
        <v>0</v>
      </c>
      <c r="I74" s="295">
        <f>IF(初始录入!E79=I$6,1,0)</f>
        <v>0</v>
      </c>
      <c r="J74" s="295">
        <f>IF(初始录入!E79=J$6,1,0)</f>
        <v>0</v>
      </c>
      <c r="K74" s="321">
        <f>IF(初始录入!E79=K$6,1,0)</f>
        <v>0</v>
      </c>
      <c r="L74" s="28"/>
      <c r="M74" s="215" t="str">
        <f>成果上交!A8</f>
        <v/>
      </c>
      <c r="N74" s="216" t="str">
        <f>IF(成果上交!B8&lt;&gt;"",IF(成果上交!B8="作业",M$80&amp;"作业/ 实验报告/ 实习报告/ 课程设计成果/ 试卷",IF(成果上交!B8="实验报告"," 作业/"&amp;M$80&amp;"实验报告/ 实习报告/ 课程设计成果/ 试卷",IF(成果上交!B8="实习报告"," 作业/ 实验报告/"&amp;M$80&amp;"实习报告/ 课程设计成果/ 试卷",IF(成果上交!B8="课程设计成果"," 作业/ 实验报告/ 实习报告/"&amp;M$80&amp;"课程设计成果/ 试卷"," 作业/ 实验报告/ 实习报告/ 课程设计成果/ 试卷")))),"")</f>
        <v/>
      </c>
      <c r="O74" s="216"/>
      <c r="P74" s="216"/>
      <c r="Q74" s="216"/>
      <c r="R74" s="216"/>
      <c r="S74" s="216"/>
      <c r="T74" s="216"/>
      <c r="U74" s="216"/>
      <c r="V74" s="216">
        <f>IF(OR(成果上交!B8="作业",成果上交!B8="实验报告",成果上交!B8="实习报告",成果上交!B8="课程设计成果"),"",成果上交!B8)</f>
        <v>0</v>
      </c>
      <c r="W74" s="218"/>
      <c r="X74" s="28"/>
      <c r="Y74" s="294">
        <v>100</v>
      </c>
      <c r="Z74" s="295">
        <f>成绩录入!$F$7</f>
        <v>0</v>
      </c>
      <c r="AA74" s="295">
        <f>成绩录入!F77</f>
        <v>0</v>
      </c>
      <c r="AB74" s="296">
        <f>IF(初始录入!$M$7&lt;&gt;"",IF(成绩录入!$F$7&lt;&gt;"",IF(初始录入!$P$7="次数",AA74/Z74*Y74,成绩录入!F77),0),0)</f>
        <v>0</v>
      </c>
      <c r="AC74" s="297">
        <f t="shared" si="181"/>
        <v>0</v>
      </c>
      <c r="AD74" s="297">
        <f t="shared" si="182"/>
        <v>0</v>
      </c>
      <c r="AE74" s="297">
        <f t="shared" si="183"/>
        <v>0</v>
      </c>
      <c r="AF74" s="297">
        <f t="shared" si="184"/>
        <v>0</v>
      </c>
      <c r="AG74" s="297">
        <f t="shared" si="185"/>
        <v>0</v>
      </c>
      <c r="AH74" s="298">
        <f t="shared" si="195"/>
        <v>0</v>
      </c>
      <c r="AI74" s="28"/>
      <c r="AJ74" s="260">
        <f>成绩录入!I77</f>
        <v>0</v>
      </c>
      <c r="AK74" s="248">
        <f>成绩录入!J77</f>
        <v>0</v>
      </c>
      <c r="AL74" s="248">
        <f>成绩录入!K77</f>
        <v>0</v>
      </c>
      <c r="AM74" s="248">
        <f>成绩录入!L77</f>
        <v>0</v>
      </c>
      <c r="AN74" s="248">
        <f>成绩录入!M77</f>
        <v>0</v>
      </c>
      <c r="AO74" s="298">
        <f t="shared" si="196"/>
        <v>0</v>
      </c>
      <c r="AP74" s="299"/>
      <c r="AQ74" s="260">
        <f>成绩录入!I77</f>
        <v>0</v>
      </c>
      <c r="AR74" s="248">
        <f>成绩录入!J77</f>
        <v>0</v>
      </c>
      <c r="AS74" s="248">
        <f>成绩录入!K77</f>
        <v>0</v>
      </c>
      <c r="AT74" s="248">
        <f>成绩录入!L77</f>
        <v>0</v>
      </c>
      <c r="AU74" s="248">
        <f>成绩录入!M77</f>
        <v>0</v>
      </c>
      <c r="AV74" s="298">
        <f t="shared" si="197"/>
        <v>0</v>
      </c>
      <c r="AW74" s="299"/>
      <c r="AX74" s="260">
        <f>成绩录入!I77</f>
        <v>0</v>
      </c>
      <c r="AY74" s="248">
        <f>成绩录入!J77</f>
        <v>0</v>
      </c>
      <c r="AZ74" s="248">
        <f>成绩录入!K77</f>
        <v>0</v>
      </c>
      <c r="BA74" s="248">
        <f>成绩录入!L77</f>
        <v>0</v>
      </c>
      <c r="BB74" s="248">
        <f>成绩录入!M77</f>
        <v>0</v>
      </c>
      <c r="BC74" s="298">
        <f t="shared" si="198"/>
        <v>0</v>
      </c>
      <c r="BD74" s="299"/>
      <c r="BE74" s="260">
        <f>成绩录入!I77</f>
        <v>0</v>
      </c>
      <c r="BF74" s="248">
        <f>成绩录入!J77</f>
        <v>0</v>
      </c>
      <c r="BG74" s="248">
        <f>成绩录入!K77</f>
        <v>0</v>
      </c>
      <c r="BH74" s="248">
        <f>成绩录入!L77</f>
        <v>0</v>
      </c>
      <c r="BI74" s="248">
        <f>成绩录入!M77</f>
        <v>0</v>
      </c>
      <c r="BJ74" s="298">
        <f t="shared" si="199"/>
        <v>0</v>
      </c>
      <c r="BK74" s="299"/>
      <c r="BL74" s="260">
        <f>成绩录入!I77</f>
        <v>0</v>
      </c>
      <c r="BM74" s="248">
        <f>成绩录入!J77</f>
        <v>0</v>
      </c>
      <c r="BN74" s="248">
        <f>成绩录入!K77</f>
        <v>0</v>
      </c>
      <c r="BO74" s="248">
        <f>成绩录入!L77</f>
        <v>0</v>
      </c>
      <c r="BP74" s="248">
        <f>成绩录入!M77</f>
        <v>0</v>
      </c>
      <c r="BQ74" s="298">
        <f t="shared" si="200"/>
        <v>0</v>
      </c>
      <c r="BR74" s="300"/>
      <c r="BS74" s="260">
        <f>成绩录入!P77</f>
        <v>0</v>
      </c>
      <c r="BT74" s="248">
        <f>成绩录入!Q77</f>
        <v>0</v>
      </c>
      <c r="BU74" s="248">
        <f>成绩录入!R77</f>
        <v>0</v>
      </c>
      <c r="BV74" s="248">
        <f>成绩录入!S77</f>
        <v>0</v>
      </c>
      <c r="BW74" s="248">
        <f>成绩录入!T77</f>
        <v>0</v>
      </c>
      <c r="BX74" s="248">
        <f>成绩录入!U77</f>
        <v>0</v>
      </c>
      <c r="BY74" s="248">
        <f>成绩录入!V77</f>
        <v>0</v>
      </c>
      <c r="BZ74" s="248">
        <f>成绩录入!W77</f>
        <v>0</v>
      </c>
      <c r="CA74" s="248">
        <f>成绩录入!X77</f>
        <v>0</v>
      </c>
      <c r="CB74" s="248">
        <f>成绩录入!Y77</f>
        <v>0</v>
      </c>
      <c r="CC74" s="298">
        <f t="shared" si="201"/>
        <v>0</v>
      </c>
      <c r="CD74" s="299"/>
      <c r="CE74" s="260">
        <f>成绩录入!P77</f>
        <v>0</v>
      </c>
      <c r="CF74" s="248">
        <f>成绩录入!Q77</f>
        <v>0</v>
      </c>
      <c r="CG74" s="248">
        <f>成绩录入!R77</f>
        <v>0</v>
      </c>
      <c r="CH74" s="248">
        <f>成绩录入!S77</f>
        <v>0</v>
      </c>
      <c r="CI74" s="248">
        <f>成绩录入!T77</f>
        <v>0</v>
      </c>
      <c r="CJ74" s="248">
        <f>成绩录入!U77</f>
        <v>0</v>
      </c>
      <c r="CK74" s="248">
        <f>成绩录入!V77</f>
        <v>0</v>
      </c>
      <c r="CL74" s="248">
        <f>成绩录入!W77</f>
        <v>0</v>
      </c>
      <c r="CM74" s="248">
        <f>成绩录入!X77</f>
        <v>0</v>
      </c>
      <c r="CN74" s="248">
        <f>成绩录入!Y77</f>
        <v>0</v>
      </c>
      <c r="CO74" s="298">
        <f t="shared" si="202"/>
        <v>0</v>
      </c>
      <c r="CP74" s="299"/>
      <c r="CQ74" s="260">
        <f>成绩录入!P77</f>
        <v>0</v>
      </c>
      <c r="CR74" s="248">
        <f>成绩录入!Q77</f>
        <v>0</v>
      </c>
      <c r="CS74" s="248">
        <f>成绩录入!R77</f>
        <v>0</v>
      </c>
      <c r="CT74" s="248">
        <f>成绩录入!S77</f>
        <v>0</v>
      </c>
      <c r="CU74" s="248">
        <f>成绩录入!T77</f>
        <v>0</v>
      </c>
      <c r="CV74" s="248">
        <f>成绩录入!U77</f>
        <v>0</v>
      </c>
      <c r="CW74" s="248">
        <f>成绩录入!V77</f>
        <v>0</v>
      </c>
      <c r="CX74" s="248">
        <f>成绩录入!W77</f>
        <v>0</v>
      </c>
      <c r="CY74" s="248">
        <f>成绩录入!X77</f>
        <v>0</v>
      </c>
      <c r="CZ74" s="248">
        <f>成绩录入!Y77</f>
        <v>0</v>
      </c>
      <c r="DA74" s="298">
        <f t="shared" si="203"/>
        <v>0</v>
      </c>
      <c r="DB74" s="299"/>
      <c r="DC74" s="260">
        <f>成绩录入!P77</f>
        <v>0</v>
      </c>
      <c r="DD74" s="248">
        <f>成绩录入!Q77</f>
        <v>0</v>
      </c>
      <c r="DE74" s="248">
        <f>成绩录入!R77</f>
        <v>0</v>
      </c>
      <c r="DF74" s="248">
        <f>成绩录入!S77</f>
        <v>0</v>
      </c>
      <c r="DG74" s="248">
        <f>成绩录入!T77</f>
        <v>0</v>
      </c>
      <c r="DH74" s="248">
        <f>成绩录入!U77</f>
        <v>0</v>
      </c>
      <c r="DI74" s="248">
        <f>成绩录入!V77</f>
        <v>0</v>
      </c>
      <c r="DJ74" s="248">
        <f>成绩录入!W77</f>
        <v>0</v>
      </c>
      <c r="DK74" s="248">
        <f>成绩录入!X77</f>
        <v>0</v>
      </c>
      <c r="DL74" s="248">
        <f>成绩录入!Y77</f>
        <v>0</v>
      </c>
      <c r="DM74" s="298">
        <f t="shared" si="204"/>
        <v>0</v>
      </c>
      <c r="DN74" s="299"/>
      <c r="DO74" s="260">
        <f>成绩录入!P77</f>
        <v>0</v>
      </c>
      <c r="DP74" s="248">
        <f>成绩录入!Q77</f>
        <v>0</v>
      </c>
      <c r="DQ74" s="248">
        <f>成绩录入!R77</f>
        <v>0</v>
      </c>
      <c r="DR74" s="248">
        <f>成绩录入!S77</f>
        <v>0</v>
      </c>
      <c r="DS74" s="248">
        <f>成绩录入!T77</f>
        <v>0</v>
      </c>
      <c r="DT74" s="248">
        <f>成绩录入!U77</f>
        <v>0</v>
      </c>
      <c r="DU74" s="248">
        <f>成绩录入!V77</f>
        <v>0</v>
      </c>
      <c r="DV74" s="248">
        <f>成绩录入!W77</f>
        <v>0</v>
      </c>
      <c r="DW74" s="248">
        <f>成绩录入!X77</f>
        <v>0</v>
      </c>
      <c r="DX74" s="248">
        <f>成绩录入!Y77</f>
        <v>0</v>
      </c>
      <c r="DY74" s="298">
        <f t="shared" si="205"/>
        <v>0</v>
      </c>
      <c r="DZ74" s="299"/>
      <c r="EA74" s="301" t="e">
        <f t="shared" si="206"/>
        <v>#DIV/0!</v>
      </c>
      <c r="EB74" s="297" t="e">
        <f t="shared" si="207"/>
        <v>#DIV/0!</v>
      </c>
      <c r="EC74" s="297" t="e">
        <f t="shared" si="208"/>
        <v>#DIV/0!</v>
      </c>
      <c r="ED74" s="297" t="e">
        <f t="shared" si="209"/>
        <v>#DIV/0!</v>
      </c>
      <c r="EE74" s="297" t="e">
        <f t="shared" si="210"/>
        <v>#DIV/0!</v>
      </c>
      <c r="EF74" s="302" t="e">
        <f t="shared" si="211"/>
        <v>#DIV/0!</v>
      </c>
      <c r="EG74" s="303"/>
      <c r="EH74" s="304">
        <f t="shared" si="212"/>
        <v>0</v>
      </c>
      <c r="EI74" s="296">
        <f>成绩录入!I77</f>
        <v>0</v>
      </c>
      <c r="EJ74" s="296">
        <f>成绩录入!J77</f>
        <v>0</v>
      </c>
      <c r="EK74" s="296">
        <f>成绩录入!K77</f>
        <v>0</v>
      </c>
      <c r="EL74" s="296">
        <f>成绩录入!L77</f>
        <v>0</v>
      </c>
      <c r="EM74" s="296">
        <f>成绩录入!M77</f>
        <v>0</v>
      </c>
      <c r="EN74" s="296">
        <f>成绩录入!P77</f>
        <v>0</v>
      </c>
      <c r="EO74" s="296">
        <f>成绩录入!Q77</f>
        <v>0</v>
      </c>
      <c r="EP74" s="296">
        <f>成绩录入!R77</f>
        <v>0</v>
      </c>
      <c r="EQ74" s="296">
        <f>成绩录入!S77</f>
        <v>0</v>
      </c>
      <c r="ER74" s="296">
        <f>成绩录入!T77</f>
        <v>0</v>
      </c>
      <c r="ES74" s="296">
        <f>成绩录入!U77</f>
        <v>0</v>
      </c>
      <c r="ET74" s="296">
        <f>成绩录入!V77</f>
        <v>0</v>
      </c>
      <c r="EU74" s="296">
        <f>成绩录入!W77</f>
        <v>0</v>
      </c>
      <c r="EV74" s="296">
        <f>成绩录入!X77</f>
        <v>0</v>
      </c>
      <c r="EW74" s="302">
        <f>成绩录入!Y77</f>
        <v>0</v>
      </c>
      <c r="EX74" s="303"/>
      <c r="EY74" s="304" t="str">
        <f t="shared" si="213"/>
        <v/>
      </c>
      <c r="EZ74" s="296" t="str">
        <f t="shared" si="213"/>
        <v/>
      </c>
      <c r="FA74" s="296" t="str">
        <f t="shared" si="213"/>
        <v/>
      </c>
      <c r="FB74" s="296" t="str">
        <f t="shared" si="213"/>
        <v/>
      </c>
      <c r="FC74" s="302">
        <f>成绩录入!AB77</f>
        <v>0</v>
      </c>
      <c r="FD74" s="303"/>
      <c r="FE74" s="304" t="str">
        <f t="shared" si="214"/>
        <v>√</v>
      </c>
      <c r="FF74" s="296" t="str">
        <f t="shared" si="215"/>
        <v>√</v>
      </c>
      <c r="FG74" s="296" t="str">
        <f t="shared" si="216"/>
        <v>√</v>
      </c>
      <c r="FH74" s="296" t="str">
        <f t="shared" si="217"/>
        <v>√</v>
      </c>
      <c r="FI74" s="302" t="str">
        <f t="shared" si="218"/>
        <v>√</v>
      </c>
      <c r="FJ74" s="299"/>
      <c r="FK74" s="260">
        <f>成绩录入!AB77</f>
        <v>0</v>
      </c>
      <c r="FL74" s="248">
        <f>成绩录入!AC77</f>
        <v>0</v>
      </c>
      <c r="FM74" s="248">
        <f>成绩录入!AD77</f>
        <v>0</v>
      </c>
      <c r="FN74" s="248">
        <f>成绩录入!AE77</f>
        <v>0</v>
      </c>
      <c r="FO74" s="248">
        <f>成绩录入!AF77</f>
        <v>0</v>
      </c>
      <c r="FP74" s="248">
        <f>成绩录入!AG77</f>
        <v>0</v>
      </c>
      <c r="FQ74" s="298">
        <f t="shared" si="219"/>
        <v>0</v>
      </c>
      <c r="FR74" s="299"/>
      <c r="FS74" s="260">
        <f>成绩录入!AB77</f>
        <v>0</v>
      </c>
      <c r="FT74" s="248">
        <f>成绩录入!AC77</f>
        <v>0</v>
      </c>
      <c r="FU74" s="248">
        <f>成绩录入!AD77</f>
        <v>0</v>
      </c>
      <c r="FV74" s="248">
        <f>成绩录入!AE77</f>
        <v>0</v>
      </c>
      <c r="FW74" s="248">
        <f>成绩录入!AF77</f>
        <v>0</v>
      </c>
      <c r="FX74" s="333">
        <f>成绩录入!AG77</f>
        <v>0</v>
      </c>
      <c r="FY74" s="298">
        <f t="shared" si="220"/>
        <v>0</v>
      </c>
      <c r="FZ74" s="299"/>
      <c r="GA74" s="260">
        <f>成绩录入!AB77</f>
        <v>0</v>
      </c>
      <c r="GB74" s="248">
        <f>成绩录入!AC77</f>
        <v>0</v>
      </c>
      <c r="GC74" s="248">
        <f>成绩录入!AD77</f>
        <v>0</v>
      </c>
      <c r="GD74" s="248">
        <f>成绩录入!AE77</f>
        <v>0</v>
      </c>
      <c r="GE74" s="248">
        <f>成绩录入!AF77</f>
        <v>0</v>
      </c>
      <c r="GF74" s="248">
        <f>成绩录入!AG77</f>
        <v>0</v>
      </c>
      <c r="GG74" s="298">
        <f t="shared" si="221"/>
        <v>0</v>
      </c>
      <c r="GH74" s="299"/>
      <c r="GI74" s="260">
        <f>成绩录入!AB77</f>
        <v>0</v>
      </c>
      <c r="GJ74" s="248">
        <f>成绩录入!AC77</f>
        <v>0</v>
      </c>
      <c r="GK74" s="248">
        <f>成绩录入!AD77</f>
        <v>0</v>
      </c>
      <c r="GL74" s="248">
        <f>成绩录入!AE77</f>
        <v>0</v>
      </c>
      <c r="GM74" s="248">
        <f>成绩录入!AF77</f>
        <v>0</v>
      </c>
      <c r="GN74" s="248">
        <f>成绩录入!AG77</f>
        <v>0</v>
      </c>
      <c r="GO74" s="298">
        <f t="shared" si="222"/>
        <v>0</v>
      </c>
      <c r="GP74" s="299"/>
      <c r="GQ74" s="260">
        <f>成绩录入!AB77</f>
        <v>0</v>
      </c>
      <c r="GR74" s="248">
        <f>成绩录入!AC77</f>
        <v>0</v>
      </c>
      <c r="GS74" s="248">
        <f>成绩录入!AD77</f>
        <v>0</v>
      </c>
      <c r="GT74" s="248">
        <f>成绩录入!AE77</f>
        <v>0</v>
      </c>
      <c r="GU74" s="248">
        <f>成绩录入!AF77</f>
        <v>0</v>
      </c>
      <c r="GV74" s="248">
        <f>成绩录入!AG77</f>
        <v>0</v>
      </c>
      <c r="GW74" s="298">
        <f t="shared" si="223"/>
        <v>0</v>
      </c>
      <c r="GX74" s="299"/>
      <c r="GY74" s="247">
        <f>成绩录入!AJ77</f>
        <v>0</v>
      </c>
      <c r="GZ74" s="248">
        <f>成绩录入!AK77</f>
        <v>0</v>
      </c>
      <c r="HA74" s="248">
        <f>成绩录入!AL77</f>
        <v>0</v>
      </c>
      <c r="HB74" s="248">
        <f>成绩录入!AM77</f>
        <v>0</v>
      </c>
      <c r="HC74" s="248">
        <f>成绩录入!AN77</f>
        <v>0</v>
      </c>
      <c r="HD74" s="248">
        <f>成绩录入!AO77</f>
        <v>0</v>
      </c>
      <c r="HE74" s="310">
        <f t="shared" si="224"/>
        <v>0</v>
      </c>
      <c r="HF74" s="299"/>
      <c r="HG74" s="247">
        <f>成绩录入!AJ77</f>
        <v>0</v>
      </c>
      <c r="HH74" s="248">
        <f>成绩录入!AK77</f>
        <v>0</v>
      </c>
      <c r="HI74" s="248">
        <f>成绩录入!AL77</f>
        <v>0</v>
      </c>
      <c r="HJ74" s="248">
        <f>成绩录入!AM77</f>
        <v>0</v>
      </c>
      <c r="HK74" s="248">
        <f>成绩录入!AN77</f>
        <v>0</v>
      </c>
      <c r="HL74" s="248">
        <f>成绩录入!AO77</f>
        <v>0</v>
      </c>
      <c r="HM74" s="310">
        <f t="shared" si="225"/>
        <v>0</v>
      </c>
      <c r="HN74" s="299"/>
      <c r="HO74" s="247">
        <f>成绩录入!AJ77</f>
        <v>0</v>
      </c>
      <c r="HP74" s="248">
        <f>成绩录入!AK77</f>
        <v>0</v>
      </c>
      <c r="HQ74" s="248">
        <f>成绩录入!AL77</f>
        <v>0</v>
      </c>
      <c r="HR74" s="248">
        <f>成绩录入!AM77</f>
        <v>0</v>
      </c>
      <c r="HS74" s="248">
        <f>成绩录入!AN77</f>
        <v>0</v>
      </c>
      <c r="HT74" s="248">
        <f>成绩录入!AO77</f>
        <v>0</v>
      </c>
      <c r="HU74" s="310">
        <f t="shared" si="226"/>
        <v>0</v>
      </c>
      <c r="HV74" s="299"/>
      <c r="HW74" s="247">
        <f>成绩录入!AJ77</f>
        <v>0</v>
      </c>
      <c r="HX74" s="248">
        <f>成绩录入!AK77</f>
        <v>0</v>
      </c>
      <c r="HY74" s="248">
        <f>成绩录入!AL77</f>
        <v>0</v>
      </c>
      <c r="HZ74" s="248">
        <f>成绩录入!AM77</f>
        <v>0</v>
      </c>
      <c r="IA74" s="248">
        <f>成绩录入!AN77</f>
        <v>0</v>
      </c>
      <c r="IB74" s="248">
        <f>成绩录入!AO77</f>
        <v>0</v>
      </c>
      <c r="IC74" s="310">
        <f t="shared" si="227"/>
        <v>0</v>
      </c>
      <c r="ID74" s="299"/>
      <c r="IE74" s="247">
        <f>成绩录入!AJ77</f>
        <v>0</v>
      </c>
      <c r="IF74" s="248">
        <f>成绩录入!AK77</f>
        <v>0</v>
      </c>
      <c r="IG74" s="248">
        <f>成绩录入!AL77</f>
        <v>0</v>
      </c>
      <c r="IH74" s="248">
        <f>成绩录入!AM77</f>
        <v>0</v>
      </c>
      <c r="II74" s="248">
        <f>成绩录入!AN77</f>
        <v>0</v>
      </c>
      <c r="IJ74" s="248">
        <f>成绩录入!AO77</f>
        <v>0</v>
      </c>
      <c r="IK74" s="310">
        <f t="shared" si="228"/>
        <v>0</v>
      </c>
      <c r="IL74" s="299"/>
      <c r="IM74" s="313" t="e">
        <f t="shared" si="229"/>
        <v>#DIV/0!</v>
      </c>
      <c r="IN74" s="314" t="e">
        <f t="shared" si="230"/>
        <v>#DIV/0!</v>
      </c>
      <c r="IO74" s="314" t="e">
        <f t="shared" si="231"/>
        <v>#DIV/0!</v>
      </c>
      <c r="IP74" s="314" t="e">
        <f t="shared" si="232"/>
        <v>#DIV/0!</v>
      </c>
      <c r="IQ74" s="314" t="e">
        <f t="shared" si="233"/>
        <v>#DIV/0!</v>
      </c>
      <c r="IR74" s="315" t="e">
        <f t="shared" si="234"/>
        <v>#DIV/0!</v>
      </c>
      <c r="IS74" s="316"/>
      <c r="IT74" s="214">
        <f>成绩录入!AR77</f>
        <v>0</v>
      </c>
      <c r="IU74" s="216">
        <f>成绩录入!AS77</f>
        <v>0</v>
      </c>
      <c r="IV74" s="216">
        <f>成绩录入!AT77</f>
        <v>0</v>
      </c>
      <c r="IW74" s="216">
        <f>成绩录入!AU77</f>
        <v>0</v>
      </c>
      <c r="IX74" s="216">
        <f>成绩录入!AV77</f>
        <v>0</v>
      </c>
      <c r="IY74" s="216">
        <f>成绩录入!AW77</f>
        <v>0</v>
      </c>
      <c r="IZ74" s="298">
        <f t="shared" si="235"/>
        <v>0</v>
      </c>
      <c r="JA74" s="299"/>
      <c r="JB74" s="317">
        <f>成绩录入!AR77</f>
        <v>0</v>
      </c>
      <c r="JC74" s="216">
        <f>成绩录入!AS77</f>
        <v>0</v>
      </c>
      <c r="JD74" s="216">
        <f>成绩录入!AT77</f>
        <v>0</v>
      </c>
      <c r="JE74" s="216">
        <f>成绩录入!AU77</f>
        <v>0</v>
      </c>
      <c r="JF74" s="216">
        <f>成绩录入!AV77</f>
        <v>0</v>
      </c>
      <c r="JG74" s="216">
        <f>成绩录入!AW77</f>
        <v>0</v>
      </c>
      <c r="JH74" s="298">
        <f t="shared" si="236"/>
        <v>0</v>
      </c>
      <c r="JI74" s="299"/>
      <c r="JJ74" s="248">
        <f>成绩录入!AR77</f>
        <v>0</v>
      </c>
      <c r="JK74" s="248">
        <f>成绩录入!AS77</f>
        <v>0</v>
      </c>
      <c r="JL74" s="248">
        <f>成绩录入!AT77</f>
        <v>0</v>
      </c>
      <c r="JM74" s="248">
        <f>成绩录入!AU77</f>
        <v>0</v>
      </c>
      <c r="JN74" s="248">
        <f>成绩录入!AV77</f>
        <v>0</v>
      </c>
      <c r="JO74" s="248">
        <f>成绩录入!AW77</f>
        <v>0</v>
      </c>
      <c r="JP74" s="298">
        <f t="shared" si="237"/>
        <v>0</v>
      </c>
      <c r="JQ74" s="299"/>
      <c r="JR74" s="308">
        <f>成绩录入!AR77</f>
        <v>0</v>
      </c>
      <c r="JS74" s="248">
        <f>成绩录入!AS77</f>
        <v>0</v>
      </c>
      <c r="JT74" s="248">
        <f>成绩录入!AT77</f>
        <v>0</v>
      </c>
      <c r="JU74" s="248">
        <f>成绩录入!AU77</f>
        <v>0</v>
      </c>
      <c r="JV74" s="248">
        <f>成绩录入!AV77</f>
        <v>0</v>
      </c>
      <c r="JW74" s="248">
        <f>成绩录入!AW77</f>
        <v>0</v>
      </c>
      <c r="JX74" s="298">
        <f t="shared" si="238"/>
        <v>0</v>
      </c>
      <c r="JY74" s="299"/>
      <c r="JZ74" s="308">
        <f>成绩录入!AR77</f>
        <v>0</v>
      </c>
      <c r="KA74" s="248">
        <f>成绩录入!AS77</f>
        <v>0</v>
      </c>
      <c r="KB74" s="248">
        <f>成绩录入!AT77</f>
        <v>0</v>
      </c>
      <c r="KC74" s="248">
        <f>成绩录入!AU77</f>
        <v>0</v>
      </c>
      <c r="KD74" s="248">
        <f>成绩录入!AV77</f>
        <v>0</v>
      </c>
      <c r="KE74" s="248">
        <f>成绩录入!AW77</f>
        <v>0</v>
      </c>
      <c r="KF74" s="298">
        <f t="shared" si="239"/>
        <v>0</v>
      </c>
      <c r="KG74" s="299"/>
      <c r="KH74" s="313">
        <f t="shared" si="186"/>
        <v>0</v>
      </c>
      <c r="KI74" s="314">
        <f t="shared" si="240"/>
        <v>0</v>
      </c>
      <c r="KJ74" s="314">
        <f t="shared" si="241"/>
        <v>0</v>
      </c>
      <c r="KK74" s="314">
        <f t="shared" si="242"/>
        <v>0</v>
      </c>
      <c r="KL74" s="314">
        <f t="shared" si="243"/>
        <v>0</v>
      </c>
      <c r="KM74" s="315">
        <f t="shared" si="244"/>
        <v>0</v>
      </c>
      <c r="KN74" s="90"/>
      <c r="KO74" s="294">
        <f>IF(总评!G72&lt;60,1,0)</f>
        <v>0</v>
      </c>
      <c r="KP74" s="295">
        <f t="shared" si="187"/>
        <v>0</v>
      </c>
      <c r="KQ74" s="295">
        <f t="shared" si="188"/>
        <v>0</v>
      </c>
      <c r="KR74" s="321">
        <f t="shared" si="189"/>
        <v>0</v>
      </c>
      <c r="KS74" s="321">
        <f t="shared" si="245"/>
        <v>0</v>
      </c>
      <c r="KT74" s="27"/>
      <c r="KU74" s="27"/>
      <c r="KV74" s="27"/>
      <c r="KW74" s="27"/>
      <c r="KX74" s="27"/>
      <c r="KY74" s="27"/>
      <c r="KZ74" s="27"/>
      <c r="LA74" s="27"/>
      <c r="LB74" s="27"/>
      <c r="LC74" s="27"/>
      <c r="OT74" s="247">
        <f>IF(OT$6=$OS$5,成绩录入!BC77,0)</f>
        <v>0</v>
      </c>
      <c r="OU74" s="248">
        <f>IF(OU$6=$OS$5,成绩录入!BD77,0)</f>
        <v>0</v>
      </c>
      <c r="OV74" s="248">
        <f>IF(OV$6=$OS$5,成绩录入!BE77,0)</f>
        <v>0</v>
      </c>
      <c r="OW74" s="248">
        <f>IF(OW$6=$OS$5,成绩录入!BF77,0)</f>
        <v>0</v>
      </c>
      <c r="OX74" s="248">
        <f>IF(OX$6=$OS$5,成绩录入!BG77,0)</f>
        <v>0</v>
      </c>
      <c r="OY74" s="248">
        <f>IF(OY$6=$OS$5,成绩录入!BH77,0)</f>
        <v>0</v>
      </c>
      <c r="OZ74" s="248">
        <f>IF(OZ$6=$OS$5,成绩录入!BI77,0)</f>
        <v>0</v>
      </c>
      <c r="PA74" s="248">
        <f>IF(PA$6=$OS$5,成绩录入!BJ77,0)</f>
        <v>0</v>
      </c>
      <c r="PB74" s="248">
        <f>IF(PB$6=$OS$5,成绩录入!BK77,0)</f>
        <v>0</v>
      </c>
      <c r="PC74" s="248">
        <f>IF(PC$6=$OS$5,成绩录入!BL77,0)</f>
        <v>0</v>
      </c>
      <c r="PD74" s="248">
        <f>IF(PD$6=$OS$5,成绩录入!BM77,0)</f>
        <v>0</v>
      </c>
      <c r="PE74" s="248">
        <f>IF(PE$6=$OS$5,成绩录入!BN77,0)</f>
        <v>0</v>
      </c>
      <c r="PF74" s="248">
        <f>IF(PF$6=$OS$5,成绩录入!BO77,0)</f>
        <v>0</v>
      </c>
      <c r="PG74" s="248">
        <f>IF(PG$6=$OS$5,成绩录入!BP77,0)</f>
        <v>0</v>
      </c>
      <c r="PH74" s="248">
        <f>IF(PH$6=$OS$5,成绩录入!BQ77,0)</f>
        <v>0</v>
      </c>
      <c r="PI74" s="248">
        <f>IF(PI$6=$OS$5,成绩录入!BR77,0)</f>
        <v>0</v>
      </c>
      <c r="PJ74" s="248">
        <f>IF(PJ$6=$OS$5,成绩录入!BS77,0)</f>
        <v>0</v>
      </c>
      <c r="PK74" s="248">
        <f>IF(PK$6=$OS$5,成绩录入!BT77,0)</f>
        <v>0</v>
      </c>
      <c r="PL74" s="248">
        <f>IF(PL$6=$OS$5,成绩录入!BU77,0)</f>
        <v>0</v>
      </c>
      <c r="PM74" s="248">
        <f>IF(PM$6=$OS$5,成绩录入!BV77,0)</f>
        <v>0</v>
      </c>
      <c r="PN74" s="248">
        <f>IF(PN$6=$OS$5,成绩录入!BW77,0)</f>
        <v>0</v>
      </c>
      <c r="PO74" s="248">
        <f>IF(PO$6=$OS$5,成绩录入!BX77,0)</f>
        <v>0</v>
      </c>
      <c r="PP74" s="248">
        <f>IF(PP$6=$OS$5,成绩录入!BY77,0)</f>
        <v>0</v>
      </c>
      <c r="PQ74" s="248">
        <f>IF(PQ$6=$OS$5,成绩录入!BZ77,0)</f>
        <v>0</v>
      </c>
      <c r="PR74" s="248">
        <f>IF(PR$6=$OS$5,成绩录入!CA77,0)</f>
        <v>0</v>
      </c>
      <c r="PS74" s="248">
        <f>IF(PS$6=$OS$5,成绩录入!CB77,0)</f>
        <v>0</v>
      </c>
      <c r="PT74" s="248">
        <f>IF(PT$6=$OS$5,成绩录入!CC77,0)</f>
        <v>0</v>
      </c>
      <c r="PU74" s="248">
        <f>IF(PU$6=$OS$5,成绩录入!CD77,0)</f>
        <v>0</v>
      </c>
      <c r="PV74" s="248">
        <f>IF(PV$6=$OS$5,成绩录入!CE77,0)</f>
        <v>0</v>
      </c>
      <c r="PW74" s="248">
        <f>IF(PW$6=$OS$5,成绩录入!CF77,0)</f>
        <v>0</v>
      </c>
      <c r="PX74" s="248">
        <f>IF(PX$6=$OS$5,成绩录入!CG77,0)</f>
        <v>0</v>
      </c>
      <c r="PY74" s="248">
        <f>IF(PY$6=$OS$5,成绩录入!CH77,0)</f>
        <v>0</v>
      </c>
      <c r="PZ74" s="248">
        <f>IF(PZ$6=$OS$5,成绩录入!CI77,0)</f>
        <v>0</v>
      </c>
      <c r="QA74" s="248">
        <f>IF(QA$6=$OS$5,成绩录入!CJ77,0)</f>
        <v>0</v>
      </c>
      <c r="QB74" s="248">
        <f>IF(QB$6=$OS$5,成绩录入!CK77,0)</f>
        <v>0</v>
      </c>
      <c r="QC74" s="248">
        <f>IF(QC$6=$OS$5,成绩录入!CL77,0)</f>
        <v>0</v>
      </c>
      <c r="QD74" s="248">
        <f>IF(QD$6=$OS$5,成绩录入!CM77,0)</f>
        <v>0</v>
      </c>
      <c r="QE74" s="248">
        <f>IF(QE$6=$OS$5,成绩录入!CN77,0)</f>
        <v>0</v>
      </c>
      <c r="QF74" s="248">
        <f>IF(QF$6=$OS$5,成绩录入!CO77,0)</f>
        <v>0</v>
      </c>
      <c r="QG74" s="248">
        <f>IF(QG$6=$OS$5,成绩录入!CP77,0)</f>
        <v>0</v>
      </c>
      <c r="QH74" s="248">
        <f>IF(QH$6=$OS$5,成绩录入!CQ77,0)</f>
        <v>0</v>
      </c>
      <c r="QI74" s="248">
        <f>IF(QI$6=$OS$5,成绩录入!CR77,0)</f>
        <v>0</v>
      </c>
      <c r="QJ74" s="248">
        <f>IF(QJ$6=$OS$5,成绩录入!CS77,0)</f>
        <v>0</v>
      </c>
      <c r="QK74" s="248">
        <f>IF(QK$6=$OS$5,成绩录入!CT77,0)</f>
        <v>0</v>
      </c>
      <c r="QL74" s="248">
        <f>IF(QL$6=$OS$5,成绩录入!CU77,0)</f>
        <v>0</v>
      </c>
      <c r="QM74" s="248">
        <f>IF(QM$6=$OS$5,成绩录入!CV77,0)</f>
        <v>0</v>
      </c>
      <c r="QN74" s="248">
        <f>IF(QN$6=$OS$5,成绩录入!CW77,0)</f>
        <v>0</v>
      </c>
      <c r="QO74" s="248">
        <f>IF(QO$6=$OS$5,成绩录入!CX77,0)</f>
        <v>0</v>
      </c>
      <c r="QP74" s="248">
        <f>IF(QP$6=$OS$5,成绩录入!CY77,0)</f>
        <v>0</v>
      </c>
      <c r="QQ74" s="248">
        <f>IF(QQ$6=$OS$5,成绩录入!CZ77,0)</f>
        <v>0</v>
      </c>
      <c r="QR74" s="248">
        <f>IF(QR$6=$OS$5,成绩录入!DA77,0)</f>
        <v>0</v>
      </c>
      <c r="QS74" s="248">
        <f>IF(QS$6=$OS$5,成绩录入!DB77,0)</f>
        <v>0</v>
      </c>
      <c r="QT74" s="248">
        <f>IF(QT$6=$OS$5,成绩录入!DC77,0)</f>
        <v>0</v>
      </c>
      <c r="QU74" s="248">
        <f>IF(QU$6=$OS$5,成绩录入!DD77,0)</f>
        <v>0</v>
      </c>
      <c r="QV74" s="248">
        <f>IF(QV$6=$OS$5,成绩录入!DE77,0)</f>
        <v>0</v>
      </c>
      <c r="QW74" s="248">
        <f>IF(QW$6=$OS$5,成绩录入!DF77,0)</f>
        <v>0</v>
      </c>
      <c r="QX74" s="248">
        <f>IF(QX$6=$OS$5,成绩录入!DG77,0)</f>
        <v>0</v>
      </c>
      <c r="QY74" s="248">
        <f>IF(QY$6=$OS$5,成绩录入!DH77,0)</f>
        <v>0</v>
      </c>
      <c r="QZ74" s="248">
        <f>IF(QZ$6=$OS$5,成绩录入!DI77,0)</f>
        <v>0</v>
      </c>
      <c r="RA74" s="248">
        <f>IF(RA$6=$OS$5,成绩录入!DJ77,0)</f>
        <v>0</v>
      </c>
      <c r="RB74" s="248">
        <f>IF(RB$6=$OS$5,成绩录入!DK77,0)</f>
        <v>0</v>
      </c>
      <c r="RC74" s="248">
        <f>IF(RC$6=$OS$5,成绩录入!DL77,0)</f>
        <v>0</v>
      </c>
      <c r="RD74" s="248">
        <f>IF(RD$6=$OS$5,成绩录入!DM77,0)</f>
        <v>0</v>
      </c>
      <c r="RE74" s="248">
        <f>IF(RE$6=$OS$5,成绩录入!DN77,0)</f>
        <v>0</v>
      </c>
      <c r="RF74" s="248">
        <f>IF(RF$6=$OS$5,成绩录入!DO77,0)</f>
        <v>0</v>
      </c>
      <c r="RG74" s="248">
        <f>IF(RG$6=$OS$5,成绩录入!DP77,0)</f>
        <v>0</v>
      </c>
      <c r="RH74" s="248">
        <f>IF(RH$6=$OS$5,成绩录入!DQ77,0)</f>
        <v>0</v>
      </c>
      <c r="RI74" s="248">
        <f>IF(RI$6=$OS$5,成绩录入!DR77,0)</f>
        <v>0</v>
      </c>
      <c r="RJ74" s="248">
        <f>IF(RJ$6=$OS$5,成绩录入!DS77,0)</f>
        <v>0</v>
      </c>
      <c r="RK74" s="248">
        <f>IF(RK$6=$OS$5,成绩录入!DT77,0)</f>
        <v>0</v>
      </c>
      <c r="RL74" s="248">
        <f>IF(RL$6=$OS$5,成绩录入!DU77,0)</f>
        <v>0</v>
      </c>
      <c r="RM74" s="248">
        <f>IF(RM$6=$OS$5,成绩录入!DV77,0)</f>
        <v>0</v>
      </c>
      <c r="RN74" s="248">
        <f>IF(RN$6=$OS$5,成绩录入!DW77,0)</f>
        <v>0</v>
      </c>
      <c r="RO74" s="248">
        <f>IF(RO$6=$OS$5,成绩录入!DX77,0)</f>
        <v>0</v>
      </c>
      <c r="RP74" s="248">
        <f>IF(RP$6=$OS$5,成绩录入!DY77,0)</f>
        <v>0</v>
      </c>
      <c r="RQ74" s="248">
        <f>IF(RQ$6=$OS$5,成绩录入!DZ77,0)</f>
        <v>0</v>
      </c>
      <c r="RR74" s="248">
        <f>IF(RR$6=$OS$5,成绩录入!EA77,0)</f>
        <v>0</v>
      </c>
      <c r="RS74" s="248">
        <f>IF(RS$6=$OS$5,成绩录入!EB77,0)</f>
        <v>0</v>
      </c>
      <c r="RT74" s="248">
        <f>IF(RT$6=$OS$5,成绩录入!EC77,0)</f>
        <v>0</v>
      </c>
      <c r="RU74" s="248">
        <f>IF(RU$6=$OS$5,成绩录入!ED77,0)</f>
        <v>0</v>
      </c>
      <c r="RV74" s="248">
        <f>IF(RV$6=$OS$5,成绩录入!EE77,0)</f>
        <v>0</v>
      </c>
      <c r="RW74" s="248">
        <f>IF(RW$6=$OS$5,成绩录入!EF77,0)</f>
        <v>0</v>
      </c>
      <c r="RX74" s="248">
        <f>IF(RX$6=$OS$5,成绩录入!EG77,0)</f>
        <v>0</v>
      </c>
      <c r="RY74" s="248">
        <f>IF(RY$6=$OS$5,成绩录入!EH77,0)</f>
        <v>0</v>
      </c>
      <c r="RZ74" s="248">
        <f>IF(RZ$6=$OS$5,成绩录入!EI77,0)</f>
        <v>0</v>
      </c>
      <c r="SA74" s="248">
        <f>IF(SA$6=$OS$5,成绩录入!EJ77,0)</f>
        <v>0</v>
      </c>
      <c r="SB74" s="248">
        <f>IF(SB$6=$OS$5,成绩录入!EK77,0)</f>
        <v>0</v>
      </c>
      <c r="SC74" s="248">
        <f>IF(SC$6=$OS$5,成绩录入!EL77,0)</f>
        <v>0</v>
      </c>
      <c r="SD74" s="248">
        <f>IF(SD$6=$OS$5,成绩录入!EM77,0)</f>
        <v>0</v>
      </c>
      <c r="SE74" s="248">
        <f>IF(SE$6=$OS$5,成绩录入!EN77,0)</f>
        <v>0</v>
      </c>
      <c r="SF74" s="248">
        <f>IF(SF$6=$OS$5,成绩录入!EO77,0)</f>
        <v>0</v>
      </c>
      <c r="SG74" s="248">
        <f>IF(SG$6=$OS$5,成绩录入!EP77,0)</f>
        <v>0</v>
      </c>
      <c r="SH74" s="248">
        <f>IF(SH$6=$OS$5,成绩录入!EQ77,0)</f>
        <v>0</v>
      </c>
      <c r="SI74" s="248">
        <f>IF(SI$6=$OS$5,成绩录入!ER77,0)</f>
        <v>0</v>
      </c>
      <c r="SJ74" s="248">
        <f>IF(SJ$6=$OS$5,成绩录入!ES77,0)</f>
        <v>0</v>
      </c>
      <c r="SK74" s="248">
        <f>IF(SK$6=$OS$5,成绩录入!ET77,0)</f>
        <v>0</v>
      </c>
      <c r="SL74" s="248">
        <f>IF(SL$6=$OS$5,成绩录入!EU77,0)</f>
        <v>0</v>
      </c>
      <c r="SM74" s="248">
        <f>IF(SM$6=$OS$5,成绩录入!EV77,0)</f>
        <v>0</v>
      </c>
      <c r="SN74" s="248">
        <f>IF(SN$6=$OS$5,成绩录入!EW77,0)</f>
        <v>0</v>
      </c>
      <c r="SO74" s="248">
        <f>IF(SO$6=$OS$5,成绩录入!EX77,0)</f>
        <v>0</v>
      </c>
      <c r="SP74" s="218">
        <f t="shared" si="190"/>
        <v>0</v>
      </c>
      <c r="SQ74" s="166"/>
      <c r="SR74" s="166"/>
      <c r="SS74" s="247">
        <f>IF(SS$6=$SR$5,成绩录入!BC77,0)</f>
        <v>0</v>
      </c>
      <c r="ST74" s="248">
        <f>IF(ST$6=$SR$5,成绩录入!BD77,0)</f>
        <v>0</v>
      </c>
      <c r="SU74" s="248">
        <f>IF(SU$6=$SR$5,成绩录入!BE77,0)</f>
        <v>0</v>
      </c>
      <c r="SV74" s="248">
        <f>IF(SV$6=$SR$5,成绩录入!BF77,0)</f>
        <v>0</v>
      </c>
      <c r="SW74" s="248">
        <f>IF(SW$6=$SR$5,成绩录入!BG77,0)</f>
        <v>0</v>
      </c>
      <c r="SX74" s="248">
        <f>IF(SX$6=$SR$5,成绩录入!BH77,0)</f>
        <v>0</v>
      </c>
      <c r="SY74" s="248">
        <f>IF(SY$6=$SR$5,成绩录入!BI77,0)</f>
        <v>0</v>
      </c>
      <c r="SZ74" s="248">
        <f>IF(SZ$6=$SR$5,成绩录入!BJ77,0)</f>
        <v>0</v>
      </c>
      <c r="TA74" s="248">
        <f>IF(TA$6=$SR$5,成绩录入!BK77,0)</f>
        <v>0</v>
      </c>
      <c r="TB74" s="248">
        <f>IF(TB$6=$SR$5,成绩录入!BL77,0)</f>
        <v>0</v>
      </c>
      <c r="TC74" s="248">
        <f>IF(TC$6=$SR$5,成绩录入!BM77,0)</f>
        <v>0</v>
      </c>
      <c r="TD74" s="248">
        <f>IF(TD$6=$SR$5,成绩录入!BN77,0)</f>
        <v>0</v>
      </c>
      <c r="TE74" s="248">
        <f>IF(TE$6=$SR$5,成绩录入!BO77,0)</f>
        <v>0</v>
      </c>
      <c r="TF74" s="248">
        <f>IF(TF$6=$SR$5,成绩录入!BP77,0)</f>
        <v>0</v>
      </c>
      <c r="TG74" s="248">
        <f>IF(TG$6=$SR$5,成绩录入!BQ77,0)</f>
        <v>0</v>
      </c>
      <c r="TH74" s="248">
        <f>IF(TH$6=$SR$5,成绩录入!BR77,0)</f>
        <v>0</v>
      </c>
      <c r="TI74" s="248">
        <f>IF(TI$6=$SR$5,成绩录入!BS77,0)</f>
        <v>0</v>
      </c>
      <c r="TJ74" s="248">
        <f>IF(TJ$6=$SR$5,成绩录入!BT77,0)</f>
        <v>0</v>
      </c>
      <c r="TK74" s="248">
        <f>IF(TK$6=$SR$5,成绩录入!BU77,0)</f>
        <v>0</v>
      </c>
      <c r="TL74" s="248">
        <f>IF(TL$6=$SR$5,成绩录入!BV77,0)</f>
        <v>0</v>
      </c>
      <c r="TM74" s="248">
        <f>IF(TM$6=$SR$5,成绩录入!BW77,0)</f>
        <v>0</v>
      </c>
      <c r="TN74" s="248">
        <f>IF(TN$6=$SR$5,成绩录入!BX77,0)</f>
        <v>0</v>
      </c>
      <c r="TO74" s="248">
        <f>IF(TO$6=$SR$5,成绩录入!BY77,0)</f>
        <v>0</v>
      </c>
      <c r="TP74" s="248">
        <f>IF(TP$6=$SR$5,成绩录入!BZ77,0)</f>
        <v>0</v>
      </c>
      <c r="TQ74" s="248">
        <f>IF(TQ$6=$SR$5,成绩录入!CA77,0)</f>
        <v>0</v>
      </c>
      <c r="TR74" s="248">
        <f>IF(TR$6=$SR$5,成绩录入!CB77,0)</f>
        <v>0</v>
      </c>
      <c r="TS74" s="248">
        <f>IF(TS$6=$SR$5,成绩录入!CC77,0)</f>
        <v>0</v>
      </c>
      <c r="TT74" s="248">
        <f>IF(TT$6=$SR$5,成绩录入!CD77,0)</f>
        <v>0</v>
      </c>
      <c r="TU74" s="248">
        <f>IF(TU$6=$SR$5,成绩录入!CE77,0)</f>
        <v>0</v>
      </c>
      <c r="TV74" s="248">
        <f>IF(TV$6=$SR$5,成绩录入!CF77,0)</f>
        <v>0</v>
      </c>
      <c r="TW74" s="248">
        <f>IF(TW$6=$SR$5,成绩录入!CG77,0)</f>
        <v>0</v>
      </c>
      <c r="TX74" s="248">
        <f>IF(TX$6=$SR$5,成绩录入!CH77,0)</f>
        <v>0</v>
      </c>
      <c r="TY74" s="248">
        <f>IF(TY$6=$SR$5,成绩录入!CI77,0)</f>
        <v>0</v>
      </c>
      <c r="TZ74" s="248">
        <f>IF(TZ$6=$SR$5,成绩录入!CJ77,0)</f>
        <v>0</v>
      </c>
      <c r="UA74" s="248">
        <f>IF(UA$6=$SR$5,成绩录入!CK77,0)</f>
        <v>0</v>
      </c>
      <c r="UB74" s="248">
        <f>IF(UB$6=$SR$5,成绩录入!CL77,0)</f>
        <v>0</v>
      </c>
      <c r="UC74" s="248">
        <f>IF(UC$6=$SR$5,成绩录入!CM77,0)</f>
        <v>0</v>
      </c>
      <c r="UD74" s="248">
        <f>IF(UD$6=$SR$5,成绩录入!CN77,0)</f>
        <v>0</v>
      </c>
      <c r="UE74" s="248">
        <f>IF(UE$6=$SR$5,成绩录入!CO77,0)</f>
        <v>0</v>
      </c>
      <c r="UF74" s="248">
        <f>IF(UF$6=$SR$5,成绩录入!CP77,0)</f>
        <v>0</v>
      </c>
      <c r="UG74" s="248">
        <f>IF(UG$6=$SR$5,成绩录入!CQ77,0)</f>
        <v>0</v>
      </c>
      <c r="UH74" s="248">
        <f>IF(UH$6=$SR$5,成绩录入!CR77,0)</f>
        <v>0</v>
      </c>
      <c r="UI74" s="248">
        <f>IF(UI$6=$SR$5,成绩录入!CS77,0)</f>
        <v>0</v>
      </c>
      <c r="UJ74" s="248">
        <f>IF(UJ$6=$SR$5,成绩录入!CT77,0)</f>
        <v>0</v>
      </c>
      <c r="UK74" s="248">
        <f>IF(UK$6=$SR$5,成绩录入!CU77,0)</f>
        <v>0</v>
      </c>
      <c r="UL74" s="248">
        <f>IF(UL$6=$SR$5,成绩录入!CV77,0)</f>
        <v>0</v>
      </c>
      <c r="UM74" s="248">
        <f>IF(UM$6=$SR$5,成绩录入!CW77,0)</f>
        <v>0</v>
      </c>
      <c r="UN74" s="248">
        <f>IF(UN$6=$SR$5,成绩录入!CX77,0)</f>
        <v>0</v>
      </c>
      <c r="UO74" s="248">
        <f>IF(UO$6=$SR$5,成绩录入!CY77,0)</f>
        <v>0</v>
      </c>
      <c r="UP74" s="248">
        <f>IF(UP$6=$SR$5,成绩录入!CZ77,0)</f>
        <v>0</v>
      </c>
      <c r="UQ74" s="248">
        <f>IF(UQ$6=$SR$5,成绩录入!DA77,0)</f>
        <v>0</v>
      </c>
      <c r="UR74" s="248">
        <f>IF(UR$6=$SR$5,成绩录入!DB77,0)</f>
        <v>0</v>
      </c>
      <c r="US74" s="248">
        <f>IF(US$6=$SR$5,成绩录入!DC77,0)</f>
        <v>0</v>
      </c>
      <c r="UT74" s="248">
        <f>IF(UT$6=$SR$5,成绩录入!DD77,0)</f>
        <v>0</v>
      </c>
      <c r="UU74" s="248">
        <f>IF(UU$6=$SR$5,成绩录入!DE77,0)</f>
        <v>0</v>
      </c>
      <c r="UV74" s="248">
        <f>IF(UV$6=$SR$5,成绩录入!DF77,0)</f>
        <v>0</v>
      </c>
      <c r="UW74" s="248">
        <f>IF(UW$6=$SR$5,成绩录入!DG77,0)</f>
        <v>0</v>
      </c>
      <c r="UX74" s="248">
        <f>IF(UX$6=$SR$5,成绩录入!DH77,0)</f>
        <v>0</v>
      </c>
      <c r="UY74" s="248">
        <f>IF(UY$6=$SR$5,成绩录入!DI77,0)</f>
        <v>0</v>
      </c>
      <c r="UZ74" s="248">
        <f>IF(UZ$6=$SR$5,成绩录入!DJ77,0)</f>
        <v>0</v>
      </c>
      <c r="VA74" s="248">
        <f>IF(VA$6=$SR$5,成绩录入!DK77,0)</f>
        <v>0</v>
      </c>
      <c r="VB74" s="248">
        <f>IF(VB$6=$SR$5,成绩录入!DL77,0)</f>
        <v>0</v>
      </c>
      <c r="VC74" s="248">
        <f>IF(VC$6=$SR$5,成绩录入!DM77,0)</f>
        <v>0</v>
      </c>
      <c r="VD74" s="248">
        <f>IF(VD$6=$SR$5,成绩录入!DN77,0)</f>
        <v>0</v>
      </c>
      <c r="VE74" s="248">
        <f>IF(VE$6=$SR$5,成绩录入!DO77,0)</f>
        <v>0</v>
      </c>
      <c r="VF74" s="248">
        <f>IF(VF$6=$SR$5,成绩录入!DP77,0)</f>
        <v>0</v>
      </c>
      <c r="VG74" s="248">
        <f>IF(VG$6=$SR$5,成绩录入!DQ77,0)</f>
        <v>0</v>
      </c>
      <c r="VH74" s="248">
        <f>IF(VH$6=$SR$5,成绩录入!DR77,0)</f>
        <v>0</v>
      </c>
      <c r="VI74" s="248">
        <f>IF(VI$6=$SR$5,成绩录入!DS77,0)</f>
        <v>0</v>
      </c>
      <c r="VJ74" s="248">
        <f>IF(VJ$6=$SR$5,成绩录入!DT77,0)</f>
        <v>0</v>
      </c>
      <c r="VK74" s="248">
        <f>IF(VK$6=$SR$5,成绩录入!DU77,0)</f>
        <v>0</v>
      </c>
      <c r="VL74" s="248">
        <f>IF(VL$6=$SR$5,成绩录入!DV77,0)</f>
        <v>0</v>
      </c>
      <c r="VM74" s="248">
        <f>IF(VM$6=$SR$5,成绩录入!DW77,0)</f>
        <v>0</v>
      </c>
      <c r="VN74" s="248">
        <f>IF(VN$6=$SR$5,成绩录入!DX77,0)</f>
        <v>0</v>
      </c>
      <c r="VO74" s="248">
        <f>IF(VO$6=$SR$5,成绩录入!DY77,0)</f>
        <v>0</v>
      </c>
      <c r="VP74" s="248">
        <f>IF(VP$6=$SR$5,成绩录入!DZ77,0)</f>
        <v>0</v>
      </c>
      <c r="VQ74" s="248">
        <f>IF(VQ$6=$SR$5,成绩录入!EA77,0)</f>
        <v>0</v>
      </c>
      <c r="VR74" s="248">
        <f>IF(VR$6=$SR$5,成绩录入!EB77,0)</f>
        <v>0</v>
      </c>
      <c r="VS74" s="248">
        <f>IF(VS$6=$SR$5,成绩录入!EC77,0)</f>
        <v>0</v>
      </c>
      <c r="VT74" s="248">
        <f>IF(VT$6=$SR$5,成绩录入!ED77,0)</f>
        <v>0</v>
      </c>
      <c r="VU74" s="248">
        <f>IF(VU$6=$SR$5,成绩录入!EE77,0)</f>
        <v>0</v>
      </c>
      <c r="VV74" s="248">
        <f>IF(VV$6=$SR$5,成绩录入!EF77,0)</f>
        <v>0</v>
      </c>
      <c r="VW74" s="248">
        <f>IF(VW$6=$SR$5,成绩录入!EG77,0)</f>
        <v>0</v>
      </c>
      <c r="VX74" s="248">
        <f>IF(VX$6=$SR$5,成绩录入!EH77,0)</f>
        <v>0</v>
      </c>
      <c r="VY74" s="248">
        <f>IF(VY$6=$SR$5,成绩录入!EI77,0)</f>
        <v>0</v>
      </c>
      <c r="VZ74" s="248">
        <f>IF(VZ$6=$SR$5,成绩录入!EJ77,0)</f>
        <v>0</v>
      </c>
      <c r="WA74" s="248">
        <f>IF(WA$6=$SR$5,成绩录入!EK77,0)</f>
        <v>0</v>
      </c>
      <c r="WB74" s="248">
        <f>IF(WB$6=$SR$5,成绩录入!EL77,0)</f>
        <v>0</v>
      </c>
      <c r="WC74" s="248">
        <f>IF(WC$6=$SR$5,成绩录入!EM77,0)</f>
        <v>0</v>
      </c>
      <c r="WD74" s="248">
        <f>IF(WD$6=$SR$5,成绩录入!EN77,0)</f>
        <v>0</v>
      </c>
      <c r="WE74" s="248">
        <f>IF(WE$6=$SR$5,成绩录入!EO77,0)</f>
        <v>0</v>
      </c>
      <c r="WF74" s="248">
        <f>IF(WF$6=$SR$5,成绩录入!EP77,0)</f>
        <v>0</v>
      </c>
      <c r="WG74" s="248">
        <f>IF(WG$6=$SR$5,成绩录入!EQ77,0)</f>
        <v>0</v>
      </c>
      <c r="WH74" s="248">
        <f>IF(WH$6=$SR$5,成绩录入!ER77,0)</f>
        <v>0</v>
      </c>
      <c r="WI74" s="248">
        <f>IF(WI$6=$SR$5,成绩录入!ES77,0)</f>
        <v>0</v>
      </c>
      <c r="WJ74" s="248">
        <f>IF(WJ$6=$SR$5,成绩录入!ET77,0)</f>
        <v>0</v>
      </c>
      <c r="WK74" s="248">
        <f>IF(WK$6=$SR$5,成绩录入!EU77,0)</f>
        <v>0</v>
      </c>
      <c r="WL74" s="248">
        <f>IF(WL$6=$SR$5,成绩录入!EV77,0)</f>
        <v>0</v>
      </c>
      <c r="WM74" s="248">
        <f>IF(WM$6=$SR$5,成绩录入!EW77,0)</f>
        <v>0</v>
      </c>
      <c r="WN74" s="248">
        <f>IF(WN$6=$SR$5,成绩录入!EX77,0)</f>
        <v>0</v>
      </c>
      <c r="WO74" s="218">
        <f t="shared" si="191"/>
        <v>0</v>
      </c>
      <c r="WP74" s="166"/>
      <c r="WQ74" s="166"/>
      <c r="WR74" s="247">
        <f>IF(WR$6=$WQ$5,成绩录入!BC77,0)</f>
        <v>0</v>
      </c>
      <c r="WS74" s="248">
        <f>IF(WS$6=$WQ$5,成绩录入!BD77,0)</f>
        <v>0</v>
      </c>
      <c r="WT74" s="248">
        <f>IF(WT$6=$WQ$5,成绩录入!BE77,0)</f>
        <v>0</v>
      </c>
      <c r="WU74" s="248">
        <f>IF(WU$6=$WQ$5,成绩录入!BF77,0)</f>
        <v>0</v>
      </c>
      <c r="WV74" s="248">
        <f>IF(WV$6=$WQ$5,成绩录入!BG77,0)</f>
        <v>0</v>
      </c>
      <c r="WW74" s="248">
        <f>IF(WW$6=$WQ$5,成绩录入!BH77,0)</f>
        <v>0</v>
      </c>
      <c r="WX74" s="248">
        <f>IF(WX$6=$WQ$5,成绩录入!BI77,0)</f>
        <v>0</v>
      </c>
      <c r="WY74" s="248">
        <f>IF(WY$6=$WQ$5,成绩录入!BJ77,0)</f>
        <v>0</v>
      </c>
      <c r="WZ74" s="248">
        <f>IF(WZ$6=$WQ$5,成绩录入!BK77,0)</f>
        <v>0</v>
      </c>
      <c r="XA74" s="248">
        <f>IF(XA$6=$WQ$5,成绩录入!BL77,0)</f>
        <v>0</v>
      </c>
      <c r="XB74" s="248">
        <f>IF(XB$6=$WQ$5,成绩录入!BM77,0)</f>
        <v>0</v>
      </c>
      <c r="XC74" s="248">
        <f>IF(XC$6=$WQ$5,成绩录入!BN77,0)</f>
        <v>0</v>
      </c>
      <c r="XD74" s="248">
        <f>IF(XD$6=$WQ$5,成绩录入!BO77,0)</f>
        <v>0</v>
      </c>
      <c r="XE74" s="248">
        <f>IF(XE$6=$WQ$5,成绩录入!BP77,0)</f>
        <v>0</v>
      </c>
      <c r="XF74" s="248">
        <f>IF(XF$6=$WQ$5,成绩录入!BQ77,0)</f>
        <v>0</v>
      </c>
      <c r="XG74" s="248">
        <f>IF(XG$6=$WQ$5,成绩录入!BR77,0)</f>
        <v>0</v>
      </c>
      <c r="XH74" s="248">
        <f>IF(XH$6=$WQ$5,成绩录入!BS77,0)</f>
        <v>0</v>
      </c>
      <c r="XI74" s="248">
        <f>IF(XI$6=$WQ$5,成绩录入!BT77,0)</f>
        <v>0</v>
      </c>
      <c r="XJ74" s="248">
        <f>IF(XJ$6=$WQ$5,成绩录入!BU77,0)</f>
        <v>0</v>
      </c>
      <c r="XK74" s="248">
        <f>IF(XK$6=$WQ$5,成绩录入!BV77,0)</f>
        <v>0</v>
      </c>
      <c r="XL74" s="248">
        <f>IF(XL$6=$WQ$5,成绩录入!BW77,0)</f>
        <v>0</v>
      </c>
      <c r="XM74" s="248">
        <f>IF(XM$6=$WQ$5,成绩录入!BX77,0)</f>
        <v>0</v>
      </c>
      <c r="XN74" s="248">
        <f>IF(XN$6=$WQ$5,成绩录入!BY77,0)</f>
        <v>0</v>
      </c>
      <c r="XO74" s="248">
        <f>IF(XO$6=$WQ$5,成绩录入!BZ77,0)</f>
        <v>0</v>
      </c>
      <c r="XP74" s="248">
        <f>IF(XP$6=$WQ$5,成绩录入!CA77,0)</f>
        <v>0</v>
      </c>
      <c r="XQ74" s="248">
        <f>IF(XQ$6=$WQ$5,成绩录入!CB77,0)</f>
        <v>0</v>
      </c>
      <c r="XR74" s="248">
        <f>IF(XR$6=$WQ$5,成绩录入!CC77,0)</f>
        <v>0</v>
      </c>
      <c r="XS74" s="248">
        <f>IF(XS$6=$WQ$5,成绩录入!CD77,0)</f>
        <v>0</v>
      </c>
      <c r="XT74" s="248">
        <f>IF(XT$6=$WQ$5,成绩录入!CE77,0)</f>
        <v>0</v>
      </c>
      <c r="XU74" s="248">
        <f>IF(XU$6=$WQ$5,成绩录入!CF77,0)</f>
        <v>0</v>
      </c>
      <c r="XV74" s="248">
        <f>IF(XV$6=$WQ$5,成绩录入!CG77,0)</f>
        <v>0</v>
      </c>
      <c r="XW74" s="248">
        <f>IF(XW$6=$WQ$5,成绩录入!CH77,0)</f>
        <v>0</v>
      </c>
      <c r="XX74" s="248">
        <f>IF(XX$6=$WQ$5,成绩录入!CI77,0)</f>
        <v>0</v>
      </c>
      <c r="XY74" s="248">
        <f>IF(XY$6=$WQ$5,成绩录入!CJ77,0)</f>
        <v>0</v>
      </c>
      <c r="XZ74" s="248">
        <f>IF(XZ$6=$WQ$5,成绩录入!CK77,0)</f>
        <v>0</v>
      </c>
      <c r="YA74" s="248">
        <f>IF(YA$6=$WQ$5,成绩录入!CL77,0)</f>
        <v>0</v>
      </c>
      <c r="YB74" s="248">
        <f>IF(YB$6=$WQ$5,成绩录入!CM77,0)</f>
        <v>0</v>
      </c>
      <c r="YC74" s="248">
        <f>IF(YC$6=$WQ$5,成绩录入!CN77,0)</f>
        <v>0</v>
      </c>
      <c r="YD74" s="248">
        <f>IF(YD$6=$WQ$5,成绩录入!CO77,0)</f>
        <v>0</v>
      </c>
      <c r="YE74" s="248">
        <f>IF(YE$6=$WQ$5,成绩录入!CP77,0)</f>
        <v>0</v>
      </c>
      <c r="YF74" s="248">
        <f>IF(YF$6=$WQ$5,成绩录入!CQ77,0)</f>
        <v>0</v>
      </c>
      <c r="YG74" s="248">
        <f>IF(YG$6=$WQ$5,成绩录入!CR77,0)</f>
        <v>0</v>
      </c>
      <c r="YH74" s="248">
        <f>IF(YH$6=$WQ$5,成绩录入!CS77,0)</f>
        <v>0</v>
      </c>
      <c r="YI74" s="248">
        <f>IF(YI$6=$WQ$5,成绩录入!CT77,0)</f>
        <v>0</v>
      </c>
      <c r="YJ74" s="248">
        <f>IF(YJ$6=$WQ$5,成绩录入!CU77,0)</f>
        <v>0</v>
      </c>
      <c r="YK74" s="248">
        <f>IF(YK$6=$WQ$5,成绩录入!CV77,0)</f>
        <v>0</v>
      </c>
      <c r="YL74" s="248">
        <f>IF(YL$6=$WQ$5,成绩录入!CW77,0)</f>
        <v>0</v>
      </c>
      <c r="YM74" s="248">
        <f>IF(YM$6=$WQ$5,成绩录入!CX77,0)</f>
        <v>0</v>
      </c>
      <c r="YN74" s="248">
        <f>IF(YN$6=$WQ$5,成绩录入!CY77,0)</f>
        <v>0</v>
      </c>
      <c r="YO74" s="248">
        <f>IF(YO$6=$WQ$5,成绩录入!CZ77,0)</f>
        <v>0</v>
      </c>
      <c r="YP74" s="248">
        <f>IF(YP$6=$WQ$5,成绩录入!DA77,0)</f>
        <v>0</v>
      </c>
      <c r="YQ74" s="248">
        <f>IF(YQ$6=$WQ$5,成绩录入!DB77,0)</f>
        <v>0</v>
      </c>
      <c r="YR74" s="248">
        <f>IF(YR$6=$WQ$5,成绩录入!DC77,0)</f>
        <v>0</v>
      </c>
      <c r="YS74" s="248">
        <f>IF(YS$6=$WQ$5,成绩录入!DD77,0)</f>
        <v>0</v>
      </c>
      <c r="YT74" s="248">
        <f>IF(YT$6=$WQ$5,成绩录入!DE77,0)</f>
        <v>0</v>
      </c>
      <c r="YU74" s="248">
        <f>IF(YU$6=$WQ$5,成绩录入!DF77,0)</f>
        <v>0</v>
      </c>
      <c r="YV74" s="248">
        <f>IF(YV$6=$WQ$5,成绩录入!DG77,0)</f>
        <v>0</v>
      </c>
      <c r="YW74" s="248">
        <f>IF(YW$6=$WQ$5,成绩录入!DH77,0)</f>
        <v>0</v>
      </c>
      <c r="YX74" s="248">
        <f>IF(YX$6=$WQ$5,成绩录入!DI77,0)</f>
        <v>0</v>
      </c>
      <c r="YY74" s="248">
        <f>IF(YY$6=$WQ$5,成绩录入!DJ77,0)</f>
        <v>0</v>
      </c>
      <c r="YZ74" s="248">
        <f>IF(YZ$6=$WQ$5,成绩录入!DK77,0)</f>
        <v>0</v>
      </c>
      <c r="ZA74" s="248">
        <f>IF(ZA$6=$WQ$5,成绩录入!DL77,0)</f>
        <v>0</v>
      </c>
      <c r="ZB74" s="248">
        <f>IF(ZB$6=$WQ$5,成绩录入!DM77,0)</f>
        <v>0</v>
      </c>
      <c r="ZC74" s="248">
        <f>IF(ZC$6=$WQ$5,成绩录入!DN77,0)</f>
        <v>0</v>
      </c>
      <c r="ZD74" s="248">
        <f>IF(ZD$6=$WQ$5,成绩录入!DO77,0)</f>
        <v>0</v>
      </c>
      <c r="ZE74" s="248">
        <f>IF(ZE$6=$WQ$5,成绩录入!DP77,0)</f>
        <v>0</v>
      </c>
      <c r="ZF74" s="248">
        <f>IF(ZF$6=$WQ$5,成绩录入!DQ77,0)</f>
        <v>0</v>
      </c>
      <c r="ZG74" s="248">
        <f>IF(ZG$6=$WQ$5,成绩录入!DR77,0)</f>
        <v>0</v>
      </c>
      <c r="ZH74" s="248">
        <f>IF(ZH$6=$WQ$5,成绩录入!DS77,0)</f>
        <v>0</v>
      </c>
      <c r="ZI74" s="248">
        <f>IF(ZI$6=$WQ$5,成绩录入!DT77,0)</f>
        <v>0</v>
      </c>
      <c r="ZJ74" s="248">
        <f>IF(ZJ$6=$WQ$5,成绩录入!DU77,0)</f>
        <v>0</v>
      </c>
      <c r="ZK74" s="248">
        <f>IF(ZK$6=$WQ$5,成绩录入!DV77,0)</f>
        <v>0</v>
      </c>
      <c r="ZL74" s="248">
        <f>IF(ZL$6=$WQ$5,成绩录入!DW77,0)</f>
        <v>0</v>
      </c>
      <c r="ZM74" s="248">
        <f>IF(ZM$6=$WQ$5,成绩录入!DX77,0)</f>
        <v>0</v>
      </c>
      <c r="ZN74" s="248">
        <f>IF(ZN$6=$WQ$5,成绩录入!DY77,0)</f>
        <v>0</v>
      </c>
      <c r="ZO74" s="248">
        <f>IF(ZO$6=$WQ$5,成绩录入!DZ77,0)</f>
        <v>0</v>
      </c>
      <c r="ZP74" s="248">
        <f>IF(ZP$6=$WQ$5,成绩录入!EA77,0)</f>
        <v>0</v>
      </c>
      <c r="ZQ74" s="248">
        <f>IF(ZQ$6=$WQ$5,成绩录入!EB77,0)</f>
        <v>0</v>
      </c>
      <c r="ZR74" s="248">
        <f>IF(ZR$6=$WQ$5,成绩录入!EC77,0)</f>
        <v>0</v>
      </c>
      <c r="ZS74" s="248">
        <f>IF(ZS$6=$WQ$5,成绩录入!ED77,0)</f>
        <v>0</v>
      </c>
      <c r="ZT74" s="248">
        <f>IF(ZT$6=$WQ$5,成绩录入!EE77,0)</f>
        <v>0</v>
      </c>
      <c r="ZU74" s="248">
        <f>IF(ZU$6=$WQ$5,成绩录入!EF77,0)</f>
        <v>0</v>
      </c>
      <c r="ZV74" s="248">
        <f>IF(ZV$6=$WQ$5,成绩录入!EG77,0)</f>
        <v>0</v>
      </c>
      <c r="ZW74" s="248">
        <f>IF(ZW$6=$WQ$5,成绩录入!EH77,0)</f>
        <v>0</v>
      </c>
      <c r="ZX74" s="248">
        <f>IF(ZX$6=$WQ$5,成绩录入!EI77,0)</f>
        <v>0</v>
      </c>
      <c r="ZY74" s="248">
        <f>IF(ZY$6=$WQ$5,成绩录入!EJ77,0)</f>
        <v>0</v>
      </c>
      <c r="ZZ74" s="248">
        <f>IF(ZZ$6=$WQ$5,成绩录入!EK77,0)</f>
        <v>0</v>
      </c>
      <c r="AAA74" s="248">
        <f>IF(AAA$6=$WQ$5,成绩录入!EL77,0)</f>
        <v>0</v>
      </c>
      <c r="AAB74" s="248">
        <f>IF(AAB$6=$WQ$5,成绩录入!EM77,0)</f>
        <v>0</v>
      </c>
      <c r="AAC74" s="248">
        <f>IF(AAC$6=$WQ$5,成绩录入!EN77,0)</f>
        <v>0</v>
      </c>
      <c r="AAD74" s="248">
        <f>IF(AAD$6=$WQ$5,成绩录入!EO77,0)</f>
        <v>0</v>
      </c>
      <c r="AAE74" s="248">
        <f>IF(AAE$6=$WQ$5,成绩录入!EP77,0)</f>
        <v>0</v>
      </c>
      <c r="AAF74" s="248">
        <f>IF(AAF$6=$WQ$5,成绩录入!EQ77,0)</f>
        <v>0</v>
      </c>
      <c r="AAG74" s="248">
        <f>IF(AAG$6=$WQ$5,成绩录入!ER77,0)</f>
        <v>0</v>
      </c>
      <c r="AAH74" s="248">
        <f>IF(AAH$6=$WQ$5,成绩录入!ES77,0)</f>
        <v>0</v>
      </c>
      <c r="AAI74" s="248">
        <f>IF(AAI$6=$WQ$5,成绩录入!ET77,0)</f>
        <v>0</v>
      </c>
      <c r="AAJ74" s="248">
        <f>IF(AAJ$6=$WQ$5,成绩录入!EU77,0)</f>
        <v>0</v>
      </c>
      <c r="AAK74" s="248">
        <f>IF(AAK$6=$WQ$5,成绩录入!EV77,0)</f>
        <v>0</v>
      </c>
      <c r="AAL74" s="248">
        <f>IF(AAL$6=$WQ$5,成绩录入!EW77,0)</f>
        <v>0</v>
      </c>
      <c r="AAM74" s="248">
        <f>IF(AAM$6=$WQ$5,成绩录入!EX77,0)</f>
        <v>0</v>
      </c>
      <c r="AAN74" s="218">
        <f t="shared" si="192"/>
        <v>0</v>
      </c>
      <c r="AAO74" s="206"/>
      <c r="AAQ74" s="247">
        <f>IF(AAQ$6=$AAP$5,成绩录入!BC77,0)</f>
        <v>0</v>
      </c>
      <c r="AAR74" s="248">
        <f>IF(AAR$6=$AAP$5,成绩录入!BD77,0)</f>
        <v>0</v>
      </c>
      <c r="AAS74" s="248">
        <f>IF(AAS$6=$AAP$5,成绩录入!BE77,0)</f>
        <v>0</v>
      </c>
      <c r="AAT74" s="248">
        <f>IF(AAT$6=$AAP$5,成绩录入!BF77,0)</f>
        <v>0</v>
      </c>
      <c r="AAU74" s="248">
        <f>IF(AAU$6=$AAP$5,成绩录入!BG77,0)</f>
        <v>0</v>
      </c>
      <c r="AAV74" s="248">
        <f>IF(AAV$6=$AAP$5,成绩录入!BH77,0)</f>
        <v>0</v>
      </c>
      <c r="AAW74" s="248">
        <f>IF(AAW$6=$AAP$5,成绩录入!BI77,0)</f>
        <v>0</v>
      </c>
      <c r="AAX74" s="248">
        <f>IF(AAX$6=$AAP$5,成绩录入!BJ77,0)</f>
        <v>0</v>
      </c>
      <c r="AAY74" s="248">
        <f>IF(AAY$6=$AAP$5,成绩录入!BK77,0)</f>
        <v>0</v>
      </c>
      <c r="AAZ74" s="248">
        <f>IF(AAZ$6=$AAP$5,成绩录入!BL77,0)</f>
        <v>0</v>
      </c>
      <c r="ABA74" s="248">
        <f>IF(ABA$6=$AAP$5,成绩录入!BM77,0)</f>
        <v>0</v>
      </c>
      <c r="ABB74" s="248">
        <f>IF(ABB$6=$AAP$5,成绩录入!BN77,0)</f>
        <v>0</v>
      </c>
      <c r="ABC74" s="248">
        <f>IF(ABC$6=$AAP$5,成绩录入!BO77,0)</f>
        <v>0</v>
      </c>
      <c r="ABD74" s="248">
        <f>IF(ABD$6=$AAP$5,成绩录入!BP77,0)</f>
        <v>0</v>
      </c>
      <c r="ABE74" s="248">
        <f>IF(ABE$6=$AAP$5,成绩录入!BQ77,0)</f>
        <v>0</v>
      </c>
      <c r="ABF74" s="248">
        <f>IF(ABF$6=$AAP$5,成绩录入!BR77,0)</f>
        <v>0</v>
      </c>
      <c r="ABG74" s="248">
        <f>IF(ABG$6=$AAP$5,成绩录入!BS77,0)</f>
        <v>0</v>
      </c>
      <c r="ABH74" s="248">
        <f>IF(ABH$6=$AAP$5,成绩录入!BT77,0)</f>
        <v>0</v>
      </c>
      <c r="ABI74" s="248">
        <f>IF(ABI$6=$AAP$5,成绩录入!BU77,0)</f>
        <v>0</v>
      </c>
      <c r="ABJ74" s="248">
        <f>IF(ABJ$6=$AAP$5,成绩录入!BV77,0)</f>
        <v>0</v>
      </c>
      <c r="ABK74" s="248">
        <f>IF(ABK$6=$AAP$5,成绩录入!BW77,0)</f>
        <v>0</v>
      </c>
      <c r="ABL74" s="248">
        <f>IF(ABL$6=$AAP$5,成绩录入!BX77,0)</f>
        <v>0</v>
      </c>
      <c r="ABM74" s="248">
        <f>IF(ABM$6=$AAP$5,成绩录入!BY77,0)</f>
        <v>0</v>
      </c>
      <c r="ABN74" s="248">
        <f>IF(ABN$6=$AAP$5,成绩录入!BZ77,0)</f>
        <v>0</v>
      </c>
      <c r="ABO74" s="248">
        <f>IF(ABO$6=$AAP$5,成绩录入!CA77,0)</f>
        <v>0</v>
      </c>
      <c r="ABP74" s="248">
        <f>IF(ABP$6=$AAP$5,成绩录入!CB77,0)</f>
        <v>0</v>
      </c>
      <c r="ABQ74" s="248">
        <f>IF(ABQ$6=$AAP$5,成绩录入!CC77,0)</f>
        <v>0</v>
      </c>
      <c r="ABR74" s="248">
        <f>IF(ABR$6=$AAP$5,成绩录入!CD77,0)</f>
        <v>0</v>
      </c>
      <c r="ABS74" s="248">
        <f>IF(ABS$6=$AAP$5,成绩录入!CE77,0)</f>
        <v>0</v>
      </c>
      <c r="ABT74" s="248">
        <f>IF(ABT$6=$AAP$5,成绩录入!CF77,0)</f>
        <v>0</v>
      </c>
      <c r="ABU74" s="248">
        <f>IF(ABU$6=$AAP$5,成绩录入!CG77,0)</f>
        <v>0</v>
      </c>
      <c r="ABV74" s="248">
        <f>IF(ABV$6=$AAP$5,成绩录入!CH77,0)</f>
        <v>0</v>
      </c>
      <c r="ABW74" s="248">
        <f>IF(ABW$6=$AAP$5,成绩录入!CI77,0)</f>
        <v>0</v>
      </c>
      <c r="ABX74" s="248">
        <f>IF(ABX$6=$AAP$5,成绩录入!CJ77,0)</f>
        <v>0</v>
      </c>
      <c r="ABY74" s="248">
        <f>IF(ABY$6=$AAP$5,成绩录入!CK77,0)</f>
        <v>0</v>
      </c>
      <c r="ABZ74" s="248">
        <f>IF(ABZ$6=$AAP$5,成绩录入!CL77,0)</f>
        <v>0</v>
      </c>
      <c r="ACA74" s="248">
        <f>IF(ACA$6=$AAP$5,成绩录入!CM77,0)</f>
        <v>0</v>
      </c>
      <c r="ACB74" s="248">
        <f>IF(ACB$6=$AAP$5,成绩录入!CN77,0)</f>
        <v>0</v>
      </c>
      <c r="ACC74" s="248">
        <f>IF(ACC$6=$AAP$5,成绩录入!CO77,0)</f>
        <v>0</v>
      </c>
      <c r="ACD74" s="248">
        <f>IF(ACD$6=$AAP$5,成绩录入!CP77,0)</f>
        <v>0</v>
      </c>
      <c r="ACE74" s="248">
        <f>IF(ACE$6=$AAP$5,成绩录入!CQ77,0)</f>
        <v>0</v>
      </c>
      <c r="ACF74" s="248">
        <f>IF(ACF$6=$AAP$5,成绩录入!CR77,0)</f>
        <v>0</v>
      </c>
      <c r="ACG74" s="248">
        <f>IF(ACG$6=$AAP$5,成绩录入!CS77,0)</f>
        <v>0</v>
      </c>
      <c r="ACH74" s="248">
        <f>IF(ACH$6=$AAP$5,成绩录入!CT77,0)</f>
        <v>0</v>
      </c>
      <c r="ACI74" s="248">
        <f>IF(ACI$6=$AAP$5,成绩录入!CU77,0)</f>
        <v>0</v>
      </c>
      <c r="ACJ74" s="248">
        <f>IF(ACJ$6=$AAP$5,成绩录入!CV77,0)</f>
        <v>0</v>
      </c>
      <c r="ACK74" s="248">
        <f>IF(ACK$6=$AAP$5,成绩录入!CW77,0)</f>
        <v>0</v>
      </c>
      <c r="ACL74" s="248">
        <f>IF(ACL$6=$AAP$5,成绩录入!CX77,0)</f>
        <v>0</v>
      </c>
      <c r="ACM74" s="248">
        <f>IF(ACM$6=$AAP$5,成绩录入!CY77,0)</f>
        <v>0</v>
      </c>
      <c r="ACN74" s="248">
        <f>IF(ACN$6=$AAP$5,成绩录入!CZ77,0)</f>
        <v>0</v>
      </c>
      <c r="ACO74" s="248">
        <f>IF(ACO$6=$AAP$5,成绩录入!DA77,0)</f>
        <v>0</v>
      </c>
      <c r="ACP74" s="248">
        <f>IF(ACP$6=$AAP$5,成绩录入!DB77,0)</f>
        <v>0</v>
      </c>
      <c r="ACQ74" s="248">
        <f>IF(ACQ$6=$AAP$5,成绩录入!DC77,0)</f>
        <v>0</v>
      </c>
      <c r="ACR74" s="248">
        <f>IF(ACR$6=$AAP$5,成绩录入!DD77,0)</f>
        <v>0</v>
      </c>
      <c r="ACS74" s="248">
        <f>IF(ACS$6=$AAP$5,成绩录入!DE77,0)</f>
        <v>0</v>
      </c>
      <c r="ACT74" s="248">
        <f>IF(ACT$6=$AAP$5,成绩录入!DF77,0)</f>
        <v>0</v>
      </c>
      <c r="ACU74" s="248">
        <f>IF(ACU$6=$AAP$5,成绩录入!DG77,0)</f>
        <v>0</v>
      </c>
      <c r="ACV74" s="248">
        <f>IF(ACV$6=$AAP$5,成绩录入!DH77,0)</f>
        <v>0</v>
      </c>
      <c r="ACW74" s="248">
        <f>IF(ACW$6=$AAP$5,成绩录入!DI77,0)</f>
        <v>0</v>
      </c>
      <c r="ACX74" s="248">
        <f>IF(ACX$6=$AAP$5,成绩录入!DJ77,0)</f>
        <v>0</v>
      </c>
      <c r="ACY74" s="248">
        <f>IF(ACY$6=$AAP$5,成绩录入!DK77,0)</f>
        <v>0</v>
      </c>
      <c r="ACZ74" s="248">
        <f>IF(ACZ$6=$AAP$5,成绩录入!DL77,0)</f>
        <v>0</v>
      </c>
      <c r="ADA74" s="248">
        <f>IF(ADA$6=$AAP$5,成绩录入!DM77,0)</f>
        <v>0</v>
      </c>
      <c r="ADB74" s="248">
        <f>IF(ADB$6=$AAP$5,成绩录入!DN77,0)</f>
        <v>0</v>
      </c>
      <c r="ADC74" s="248">
        <f>IF(ADC$6=$AAP$5,成绩录入!DO77,0)</f>
        <v>0</v>
      </c>
      <c r="ADD74" s="248">
        <f>IF(ADD$6=$AAP$5,成绩录入!DP77,0)</f>
        <v>0</v>
      </c>
      <c r="ADE74" s="248">
        <f>IF(ADE$6=$AAP$5,成绩录入!DQ77,0)</f>
        <v>0</v>
      </c>
      <c r="ADF74" s="248">
        <f>IF(ADF$6=$AAP$5,成绩录入!DR77,0)</f>
        <v>0</v>
      </c>
      <c r="ADG74" s="248">
        <f>IF(ADG$6=$AAP$5,成绩录入!DS77,0)</f>
        <v>0</v>
      </c>
      <c r="ADH74" s="248">
        <f>IF(ADH$6=$AAP$5,成绩录入!DT77,0)</f>
        <v>0</v>
      </c>
      <c r="ADI74" s="248">
        <f>IF(ADI$6=$AAP$5,成绩录入!DU77,0)</f>
        <v>0</v>
      </c>
      <c r="ADJ74" s="248">
        <f>IF(ADJ$6=$AAP$5,成绩录入!DV77,0)</f>
        <v>0</v>
      </c>
      <c r="ADK74" s="248">
        <f>IF(ADK$6=$AAP$5,成绩录入!DW77,0)</f>
        <v>0</v>
      </c>
      <c r="ADL74" s="248">
        <f>IF(ADL$6=$AAP$5,成绩录入!DX77,0)</f>
        <v>0</v>
      </c>
      <c r="ADM74" s="248">
        <f>IF(ADM$6=$AAP$5,成绩录入!DY77,0)</f>
        <v>0</v>
      </c>
      <c r="ADN74" s="248">
        <f>IF(ADN$6=$AAP$5,成绩录入!DZ77,0)</f>
        <v>0</v>
      </c>
      <c r="ADO74" s="248">
        <f>IF(ADO$6=$AAP$5,成绩录入!EA77,0)</f>
        <v>0</v>
      </c>
      <c r="ADP74" s="248">
        <f>IF(ADP$6=$AAP$5,成绩录入!EB77,0)</f>
        <v>0</v>
      </c>
      <c r="ADQ74" s="248">
        <f>IF(ADQ$6=$AAP$5,成绩录入!EC77,0)</f>
        <v>0</v>
      </c>
      <c r="ADR74" s="248">
        <f>IF(ADR$6=$AAP$5,成绩录入!ED77,0)</f>
        <v>0</v>
      </c>
      <c r="ADS74" s="248">
        <f>IF(ADS$6=$AAP$5,成绩录入!EE77,0)</f>
        <v>0</v>
      </c>
      <c r="ADT74" s="248">
        <f>IF(ADT$6=$AAP$5,成绩录入!EF77,0)</f>
        <v>0</v>
      </c>
      <c r="ADU74" s="248">
        <f>IF(ADU$6=$AAP$5,成绩录入!EG77,0)</f>
        <v>0</v>
      </c>
      <c r="ADV74" s="248">
        <f>IF(ADV$6=$AAP$5,成绩录入!EH77,0)</f>
        <v>0</v>
      </c>
      <c r="ADW74" s="248">
        <f>IF(ADW$6=$AAP$5,成绩录入!EI77,0)</f>
        <v>0</v>
      </c>
      <c r="ADX74" s="248">
        <f>IF(ADX$6=$AAP$5,成绩录入!EJ77,0)</f>
        <v>0</v>
      </c>
      <c r="ADY74" s="248">
        <f>IF(ADY$6=$AAP$5,成绩录入!EK77,0)</f>
        <v>0</v>
      </c>
      <c r="ADZ74" s="248">
        <f>IF(ADZ$6=$AAP$5,成绩录入!EL77,0)</f>
        <v>0</v>
      </c>
      <c r="AEA74" s="248">
        <f>IF(AEA$6=$AAP$5,成绩录入!EM77,0)</f>
        <v>0</v>
      </c>
      <c r="AEB74" s="248">
        <f>IF(AEB$6=$AAP$5,成绩录入!EN77,0)</f>
        <v>0</v>
      </c>
      <c r="AEC74" s="248">
        <f>IF(AEC$6=$AAP$5,成绩录入!EO77,0)</f>
        <v>0</v>
      </c>
      <c r="AED74" s="248">
        <f>IF(AED$6=$AAP$5,成绩录入!EP77,0)</f>
        <v>0</v>
      </c>
      <c r="AEE74" s="248">
        <f>IF(AEE$6=$AAP$5,成绩录入!EQ77,0)</f>
        <v>0</v>
      </c>
      <c r="AEF74" s="248">
        <f>IF(AEF$6=$AAP$5,成绩录入!ER77,0)</f>
        <v>0</v>
      </c>
      <c r="AEG74" s="248">
        <f>IF(AEG$6=$AAP$5,成绩录入!ES77,0)</f>
        <v>0</v>
      </c>
      <c r="AEH74" s="248">
        <f>IF(AEH$6=$AAP$5,成绩录入!ET77,0)</f>
        <v>0</v>
      </c>
      <c r="AEI74" s="248">
        <f>IF(AEI$6=$AAP$5,成绩录入!EU77,0)</f>
        <v>0</v>
      </c>
      <c r="AEJ74" s="248">
        <f>IF(AEJ$6=$AAP$5,成绩录入!EV77,0)</f>
        <v>0</v>
      </c>
      <c r="AEK74" s="248">
        <f>IF(AEK$6=$AAP$5,成绩录入!EW77,0)</f>
        <v>0</v>
      </c>
      <c r="AEL74" s="248">
        <f>IF(AEL$6=$AAP$5,成绩录入!EX77,0)</f>
        <v>0</v>
      </c>
      <c r="AEM74" s="218">
        <f t="shared" si="193"/>
        <v>0</v>
      </c>
      <c r="AEN74" s="166"/>
      <c r="AEO74" s="166"/>
      <c r="AEP74" s="247">
        <f>IF(AEP$6=$AEO$5,成绩录入!BC77,0)</f>
        <v>0</v>
      </c>
      <c r="AEQ74" s="248">
        <f>IF(AEQ$6=$AEO$5,成绩录入!BD77,0)</f>
        <v>0</v>
      </c>
      <c r="AER74" s="248">
        <f>IF(AER$6=$AEO$5,成绩录入!BE77,0)</f>
        <v>0</v>
      </c>
      <c r="AES74" s="248">
        <f>IF(AES$6=$AEO$5,成绩录入!BF77,0)</f>
        <v>0</v>
      </c>
      <c r="AET74" s="248">
        <f>IF(AET$6=$AEO$5,成绩录入!BG77,0)</f>
        <v>0</v>
      </c>
      <c r="AEU74" s="248">
        <f>IF(AEU$6=$AEO$5,成绩录入!BH77,0)</f>
        <v>0</v>
      </c>
      <c r="AEV74" s="248">
        <f>IF(AEV$6=$AEO$5,成绩录入!BI77,0)</f>
        <v>0</v>
      </c>
      <c r="AEW74" s="248">
        <f>IF(AEW$6=$AEO$5,成绩录入!BJ77,0)</f>
        <v>0</v>
      </c>
      <c r="AEX74" s="248">
        <f>IF(AEX$6=$AEO$5,成绩录入!BK77,0)</f>
        <v>0</v>
      </c>
      <c r="AEY74" s="248">
        <f>IF(AEY$6=$AEO$5,成绩录入!BL77,0)</f>
        <v>0</v>
      </c>
      <c r="AEZ74" s="248">
        <f>IF(AEZ$6=$AEO$5,成绩录入!BM77,0)</f>
        <v>0</v>
      </c>
      <c r="AFA74" s="248">
        <f>IF(AFA$6=$AEO$5,成绩录入!BN77,0)</f>
        <v>0</v>
      </c>
      <c r="AFB74" s="248">
        <f>IF(AFB$6=$AEO$5,成绩录入!BO77,0)</f>
        <v>0</v>
      </c>
      <c r="AFC74" s="248">
        <f>IF(AFC$6=$AEO$5,成绩录入!BP77,0)</f>
        <v>0</v>
      </c>
      <c r="AFD74" s="248">
        <f>IF(AFD$6=$AEO$5,成绩录入!BQ77,0)</f>
        <v>0</v>
      </c>
      <c r="AFE74" s="248">
        <f>IF(AFE$6=$AEO$5,成绩录入!BR77,0)</f>
        <v>0</v>
      </c>
      <c r="AFF74" s="248">
        <f>IF(AFF$6=$AEO$5,成绩录入!BS77,0)</f>
        <v>0</v>
      </c>
      <c r="AFG74" s="248">
        <f>IF(AFG$6=$AEO$5,成绩录入!BT77,0)</f>
        <v>0</v>
      </c>
      <c r="AFH74" s="248">
        <f>IF(AFH$6=$AEO$5,成绩录入!BU77,0)</f>
        <v>0</v>
      </c>
      <c r="AFI74" s="248">
        <f>IF(AFI$6=$AEO$5,成绩录入!BV77,0)</f>
        <v>0</v>
      </c>
      <c r="AFJ74" s="248">
        <f>IF(AFJ$6=$AEO$5,成绩录入!BW77,0)</f>
        <v>0</v>
      </c>
      <c r="AFK74" s="248">
        <f>IF(AFK$6=$AEO$5,成绩录入!BX77,0)</f>
        <v>0</v>
      </c>
      <c r="AFL74" s="248">
        <f>IF(AFL$6=$AEO$5,成绩录入!BY77,0)</f>
        <v>0</v>
      </c>
      <c r="AFM74" s="248">
        <f>IF(AFM$6=$AEO$5,成绩录入!BZ77,0)</f>
        <v>0</v>
      </c>
      <c r="AFN74" s="248">
        <f>IF(AFN$6=$AEO$5,成绩录入!CA77,0)</f>
        <v>0</v>
      </c>
      <c r="AFO74" s="248">
        <f>IF(AFO$6=$AEO$5,成绩录入!CB77,0)</f>
        <v>0</v>
      </c>
      <c r="AFP74" s="248">
        <f>IF(AFP$6=$AEO$5,成绩录入!CC77,0)</f>
        <v>0</v>
      </c>
      <c r="AFQ74" s="248">
        <f>IF(AFQ$6=$AEO$5,成绩录入!CD77,0)</f>
        <v>0</v>
      </c>
      <c r="AFR74" s="248">
        <f>IF(AFR$6=$AEO$5,成绩录入!CE77,0)</f>
        <v>0</v>
      </c>
      <c r="AFS74" s="248">
        <f>IF(AFS$6=$AEO$5,成绩录入!CF77,0)</f>
        <v>0</v>
      </c>
      <c r="AFT74" s="248">
        <f>IF(AFT$6=$AEO$5,成绩录入!CG77,0)</f>
        <v>0</v>
      </c>
      <c r="AFU74" s="248">
        <f>IF(AFU$6=$AEO$5,成绩录入!CH77,0)</f>
        <v>0</v>
      </c>
      <c r="AFV74" s="248">
        <f>IF(AFV$6=$AEO$5,成绩录入!CI77,0)</f>
        <v>0</v>
      </c>
      <c r="AFW74" s="248">
        <f>IF(AFW$6=$AEO$5,成绩录入!CJ77,0)</f>
        <v>0</v>
      </c>
      <c r="AFX74" s="248">
        <f>IF(AFX$6=$AEO$5,成绩录入!CK77,0)</f>
        <v>0</v>
      </c>
      <c r="AFY74" s="248">
        <f>IF(AFY$6=$AEO$5,成绩录入!CL77,0)</f>
        <v>0</v>
      </c>
      <c r="AFZ74" s="248">
        <f>IF(AFZ$6=$AEO$5,成绩录入!CM77,0)</f>
        <v>0</v>
      </c>
      <c r="AGA74" s="248">
        <f>IF(AGA$6=$AEO$5,成绩录入!CN77,0)</f>
        <v>0</v>
      </c>
      <c r="AGB74" s="248">
        <f>IF(AGB$6=$AEO$5,成绩录入!CO77,0)</f>
        <v>0</v>
      </c>
      <c r="AGC74" s="248">
        <f>IF(AGC$6=$AEO$5,成绩录入!CP77,0)</f>
        <v>0</v>
      </c>
      <c r="AGD74" s="248">
        <f>IF(AGD$6=$AEO$5,成绩录入!CQ77,0)</f>
        <v>0</v>
      </c>
      <c r="AGE74" s="248">
        <f>IF(AGE$6=$AEO$5,成绩录入!CR77,0)</f>
        <v>0</v>
      </c>
      <c r="AGF74" s="248">
        <f>IF(AGF$6=$AEO$5,成绩录入!CS77,0)</f>
        <v>0</v>
      </c>
      <c r="AGG74" s="248">
        <f>IF(AGG$6=$AEO$5,成绩录入!CT77,0)</f>
        <v>0</v>
      </c>
      <c r="AGH74" s="248">
        <f>IF(AGH$6=$AEO$5,成绩录入!CU77,0)</f>
        <v>0</v>
      </c>
      <c r="AGI74" s="248">
        <f>IF(AGI$6=$AEO$5,成绩录入!CV77,0)</f>
        <v>0</v>
      </c>
      <c r="AGJ74" s="248">
        <f>IF(AGJ$6=$AEO$5,成绩录入!CW77,0)</f>
        <v>0</v>
      </c>
      <c r="AGK74" s="248">
        <f>IF(AGK$6=$AEO$5,成绩录入!CX77,0)</f>
        <v>0</v>
      </c>
      <c r="AGL74" s="248">
        <f>IF(AGL$6=$AEO$5,成绩录入!CY77,0)</f>
        <v>0</v>
      </c>
      <c r="AGM74" s="248">
        <f>IF(AGM$6=$AEO$5,成绩录入!CZ77,0)</f>
        <v>0</v>
      </c>
      <c r="AGN74" s="248">
        <f>IF(AGN$6=$AEO$5,成绩录入!DA77,0)</f>
        <v>0</v>
      </c>
      <c r="AGO74" s="248">
        <f>IF(AGO$6=$AEO$5,成绩录入!DB77,0)</f>
        <v>0</v>
      </c>
      <c r="AGP74" s="248">
        <f>IF(AGP$6=$AEO$5,成绩录入!DC77,0)</f>
        <v>0</v>
      </c>
      <c r="AGQ74" s="248">
        <f>IF(AGQ$6=$AEO$5,成绩录入!DD77,0)</f>
        <v>0</v>
      </c>
      <c r="AGR74" s="248">
        <f>IF(AGR$6=$AEO$5,成绩录入!DE77,0)</f>
        <v>0</v>
      </c>
      <c r="AGS74" s="248">
        <f>IF(AGS$6=$AEO$5,成绩录入!DF77,0)</f>
        <v>0</v>
      </c>
      <c r="AGT74" s="248">
        <f>IF(AGT$6=$AEO$5,成绩录入!DG77,0)</f>
        <v>0</v>
      </c>
      <c r="AGU74" s="248">
        <f>IF(AGU$6=$AEO$5,成绩录入!DH77,0)</f>
        <v>0</v>
      </c>
      <c r="AGV74" s="248">
        <f>IF(AGV$6=$AEO$5,成绩录入!DI77,0)</f>
        <v>0</v>
      </c>
      <c r="AGW74" s="248">
        <f>IF(AGW$6=$AEO$5,成绩录入!DJ77,0)</f>
        <v>0</v>
      </c>
      <c r="AGX74" s="248">
        <f>IF(AGX$6=$AEO$5,成绩录入!DK77,0)</f>
        <v>0</v>
      </c>
      <c r="AGY74" s="248">
        <f>IF(AGY$6=$AEO$5,成绩录入!DL77,0)</f>
        <v>0</v>
      </c>
      <c r="AGZ74" s="248">
        <f>IF(AGZ$6=$AEO$5,成绩录入!DM77,0)</f>
        <v>0</v>
      </c>
      <c r="AHA74" s="248">
        <f>IF(AHA$6=$AEO$5,成绩录入!DN77,0)</f>
        <v>0</v>
      </c>
      <c r="AHB74" s="248">
        <f>IF(AHB$6=$AEO$5,成绩录入!DO77,0)</f>
        <v>0</v>
      </c>
      <c r="AHC74" s="248">
        <f>IF(AHC$6=$AEO$5,成绩录入!DP77,0)</f>
        <v>0</v>
      </c>
      <c r="AHD74" s="248">
        <f>IF(AHD$6=$AEO$5,成绩录入!DQ77,0)</f>
        <v>0</v>
      </c>
      <c r="AHE74" s="248">
        <f>IF(AHE$6=$AEO$5,成绩录入!DR77,0)</f>
        <v>0</v>
      </c>
      <c r="AHF74" s="248">
        <f>IF(AHF$6=$AEO$5,成绩录入!DS77,0)</f>
        <v>0</v>
      </c>
      <c r="AHG74" s="248">
        <f>IF(AHG$6=$AEO$5,成绩录入!DT77,0)</f>
        <v>0</v>
      </c>
      <c r="AHH74" s="248">
        <f>IF(AHH$6=$AEO$5,成绩录入!DU77,0)</f>
        <v>0</v>
      </c>
      <c r="AHI74" s="248">
        <f>IF(AHI$6=$AEO$5,成绩录入!DV77,0)</f>
        <v>0</v>
      </c>
      <c r="AHJ74" s="248">
        <f>IF(AHJ$6=$AEO$5,成绩录入!DW77,0)</f>
        <v>0</v>
      </c>
      <c r="AHK74" s="248">
        <f>IF(AHK$6=$AEO$5,成绩录入!DX77,0)</f>
        <v>0</v>
      </c>
      <c r="AHL74" s="248">
        <f>IF(AHL$6=$AEO$5,成绩录入!DY77,0)</f>
        <v>0</v>
      </c>
      <c r="AHM74" s="248">
        <f>IF(AHM$6=$AEO$5,成绩录入!DZ77,0)</f>
        <v>0</v>
      </c>
      <c r="AHN74" s="248">
        <f>IF(AHN$6=$AEO$5,成绩录入!EA77,0)</f>
        <v>0</v>
      </c>
      <c r="AHO74" s="248">
        <f>IF(AHO$6=$AEO$5,成绩录入!EB77,0)</f>
        <v>0</v>
      </c>
      <c r="AHP74" s="248">
        <f>IF(AHP$6=$AEO$5,成绩录入!EC77,0)</f>
        <v>0</v>
      </c>
      <c r="AHQ74" s="248">
        <f>IF(AHQ$6=$AEO$5,成绩录入!ED77,0)</f>
        <v>0</v>
      </c>
      <c r="AHR74" s="248">
        <f>IF(AHR$6=$AEO$5,成绩录入!EE77,0)</f>
        <v>0</v>
      </c>
      <c r="AHS74" s="248">
        <f>IF(AHS$6=$AEO$5,成绩录入!EF77,0)</f>
        <v>0</v>
      </c>
      <c r="AHT74" s="248">
        <f>IF(AHT$6=$AEO$5,成绩录入!EG77,0)</f>
        <v>0</v>
      </c>
      <c r="AHU74" s="248">
        <f>IF(AHU$6=$AEO$5,成绩录入!EH77,0)</f>
        <v>0</v>
      </c>
      <c r="AHV74" s="248">
        <f>IF(AHV$6=$AEO$5,成绩录入!EI77,0)</f>
        <v>0</v>
      </c>
      <c r="AHW74" s="248">
        <f>IF(AHW$6=$AEO$5,成绩录入!EJ77,0)</f>
        <v>0</v>
      </c>
      <c r="AHX74" s="248">
        <f>IF(AHX$6=$AEO$5,成绩录入!EK77,0)</f>
        <v>0</v>
      </c>
      <c r="AHY74" s="248">
        <f>IF(AHY$6=$AEO$5,成绩录入!EL77,0)</f>
        <v>0</v>
      </c>
      <c r="AHZ74" s="248">
        <f>IF(AHZ$6=$AEO$5,成绩录入!EM77,0)</f>
        <v>0</v>
      </c>
      <c r="AIA74" s="248">
        <f>IF(AIA$6=$AEO$5,成绩录入!EN77,0)</f>
        <v>0</v>
      </c>
      <c r="AIB74" s="248">
        <f>IF(AIB$6=$AEO$5,成绩录入!EO77,0)</f>
        <v>0</v>
      </c>
      <c r="AIC74" s="248">
        <f>IF(AIC$6=$AEO$5,成绩录入!EP77,0)</f>
        <v>0</v>
      </c>
      <c r="AID74" s="248">
        <f>IF(AID$6=$AEO$5,成绩录入!EQ77,0)</f>
        <v>0</v>
      </c>
      <c r="AIE74" s="248">
        <f>IF(AIE$6=$AEO$5,成绩录入!ER77,0)</f>
        <v>0</v>
      </c>
      <c r="AIF74" s="248">
        <f>IF(AIF$6=$AEO$5,成绩录入!ES77,0)</f>
        <v>0</v>
      </c>
      <c r="AIG74" s="248">
        <f>IF(AIG$6=$AEO$5,成绩录入!ET77,0)</f>
        <v>0</v>
      </c>
      <c r="AIH74" s="248">
        <f>IF(AIH$6=$AEO$5,成绩录入!EU77,0)</f>
        <v>0</v>
      </c>
      <c r="AII74" s="248">
        <f>IF(AII$6=$AEO$5,成绩录入!EV77,0)</f>
        <v>0</v>
      </c>
      <c r="AIJ74" s="248">
        <f>IF(AIJ$6=$AEO$5,成绩录入!EW77,0)</f>
        <v>0</v>
      </c>
      <c r="AIK74" s="248">
        <f>IF(AIK$6=$AEO$5,成绩录入!EX77,0)</f>
        <v>0</v>
      </c>
      <c r="AIL74" s="218">
        <f t="shared" si="194"/>
        <v>0</v>
      </c>
      <c r="AIN74" s="214" t="str">
        <f>初始录入!A79</f>
        <v/>
      </c>
      <c r="AIO74" s="215">
        <f>初始录入!B79</f>
        <v>0</v>
      </c>
      <c r="AIP74" s="216">
        <f>初始录入!C79</f>
        <v>0</v>
      </c>
      <c r="AIQ74" s="314">
        <f>IF(平时!D72&lt;&gt;"",平时!D72,0)</f>
        <v>0</v>
      </c>
      <c r="AIR74" s="324" t="str">
        <f t="shared" si="246"/>
        <v/>
      </c>
      <c r="AIS74" s="314">
        <f>IF(过程!D72&lt;&gt;"",过程!D72,0)</f>
        <v>0</v>
      </c>
      <c r="AIT74" s="324" t="str">
        <f t="shared" si="247"/>
        <v/>
      </c>
      <c r="AIU74" s="216">
        <f>IF(期末!D72&lt;&gt;"",期末!D72,0)</f>
        <v>0</v>
      </c>
      <c r="AIV74" s="324" t="str">
        <f t="shared" si="248"/>
        <v/>
      </c>
      <c r="AIW74" s="325">
        <f t="shared" si="249"/>
        <v>0</v>
      </c>
      <c r="AIX74" s="314">
        <f>IF(平时!E72&lt;&gt;"",平时!E72,0)</f>
        <v>0</v>
      </c>
      <c r="AIY74" s="324" t="str">
        <f t="shared" si="250"/>
        <v/>
      </c>
      <c r="AIZ74" s="314">
        <f>IF(过程!E72&lt;&gt;"",过程!E72,0)</f>
        <v>0</v>
      </c>
      <c r="AJA74" s="324" t="str">
        <f t="shared" si="251"/>
        <v/>
      </c>
      <c r="AJB74" s="216">
        <f>IF(期末!E72&lt;&gt;"",期末!E72,0)</f>
        <v>0</v>
      </c>
      <c r="AJC74" s="324" t="str">
        <f t="shared" si="252"/>
        <v/>
      </c>
      <c r="AJD74" s="325">
        <f t="shared" si="253"/>
        <v>0</v>
      </c>
      <c r="AJE74" s="314">
        <f>IF(平时!F72&lt;&gt;"",平时!F72,0)</f>
        <v>0</v>
      </c>
      <c r="AJF74" s="324" t="str">
        <f t="shared" si="254"/>
        <v/>
      </c>
      <c r="AJG74" s="314">
        <f>IF(过程!F72&lt;&gt;"",过程!F72,0)</f>
        <v>0</v>
      </c>
      <c r="AJH74" s="324" t="str">
        <f t="shared" si="255"/>
        <v/>
      </c>
      <c r="AJI74" s="216">
        <f>IF(期末!F72&lt;&gt;"",期末!F72,0)</f>
        <v>0</v>
      </c>
      <c r="AJJ74" s="324" t="str">
        <f t="shared" si="256"/>
        <v/>
      </c>
      <c r="AJK74" s="325">
        <f t="shared" si="257"/>
        <v>0</v>
      </c>
      <c r="AJL74" s="314">
        <f>IF(平时!G72&lt;&gt;"",平时!G72,0)</f>
        <v>0</v>
      </c>
      <c r="AJM74" s="324" t="str">
        <f t="shared" si="258"/>
        <v/>
      </c>
      <c r="AJN74" s="314">
        <f>IF(过程!G72&lt;&gt;"",过程!G72,0)</f>
        <v>0</v>
      </c>
      <c r="AJO74" s="324" t="str">
        <f t="shared" si="259"/>
        <v/>
      </c>
      <c r="AJP74" s="216">
        <f>IF(期末!G72&lt;&gt;"",期末!G72,0)</f>
        <v>0</v>
      </c>
      <c r="AJQ74" s="324" t="str">
        <f t="shared" si="260"/>
        <v/>
      </c>
      <c r="AJR74" s="325">
        <f t="shared" si="261"/>
        <v>0</v>
      </c>
      <c r="AJS74" s="314">
        <f>IF(平时!H72&lt;&gt;"",平时!H72,0)</f>
        <v>0</v>
      </c>
      <c r="AJT74" s="324" t="str">
        <f t="shared" si="262"/>
        <v/>
      </c>
      <c r="AJU74" s="314">
        <f>IF(过程!H72&lt;&gt;"",过程!H72,0)</f>
        <v>0</v>
      </c>
      <c r="AJV74" s="324" t="str">
        <f t="shared" si="263"/>
        <v/>
      </c>
      <c r="AJW74" s="216">
        <f>IF(期末!H72&lt;&gt;"",期末!H72,0)</f>
        <v>0</v>
      </c>
      <c r="AJX74" s="324" t="str">
        <f t="shared" si="264"/>
        <v/>
      </c>
      <c r="AJY74" s="326">
        <f t="shared" si="265"/>
        <v>0</v>
      </c>
      <c r="AKA74" s="216" t="str">
        <f>初始录入!A79</f>
        <v/>
      </c>
      <c r="AKB74" s="216">
        <f>初始录入!B79</f>
        <v>0</v>
      </c>
      <c r="AKC74" s="216">
        <f>初始录入!C79</f>
        <v>0</v>
      </c>
      <c r="AKD74" s="327" t="str">
        <f>IF(初始录入!$E79=初始录入!$K$2,达成度!$D87,"")</f>
        <v/>
      </c>
      <c r="AKE74" s="327" t="str">
        <f>IF(初始录入!$E79=初始录入!$K$3,达成度!D87,"")</f>
        <v/>
      </c>
      <c r="AKF74" s="216" t="str">
        <f>IF(初始录入!$E79=初始录入!$K$4,达成度!D87,"")</f>
        <v/>
      </c>
      <c r="AKG74" s="216" t="str">
        <f>IF(初始录入!$E79=初始录入!$K$5,达成度!D87,"")</f>
        <v/>
      </c>
      <c r="AKH74" s="327" t="str">
        <f>IF(初始录入!$E79=初始录入!$K$2,达成度!E87,"")</f>
        <v/>
      </c>
      <c r="AKI74" s="327" t="str">
        <f>IF(初始录入!$E79=初始录入!$K$3,达成度!E87,"")</f>
        <v/>
      </c>
      <c r="AKJ74" s="216" t="str">
        <f>IF(初始录入!$E79=初始录入!$K$4,达成度!E87,"")</f>
        <v/>
      </c>
      <c r="AKK74" s="216" t="str">
        <f>IF(初始录入!$E79=初始录入!$K$5,达成度!E87,"")</f>
        <v/>
      </c>
      <c r="AKL74" s="327" t="str">
        <f>IF(初始录入!$E79=初始录入!$K$2,达成度!F87,"")</f>
        <v/>
      </c>
      <c r="AKM74" s="327" t="str">
        <f>IF(初始录入!$E79=初始录入!$K$3,达成度!F87,"")</f>
        <v/>
      </c>
      <c r="AKN74" s="216" t="str">
        <f>IF(初始录入!$E79=初始录入!$K$4,达成度!F87,"")</f>
        <v/>
      </c>
      <c r="AKO74" s="216" t="str">
        <f>IF(初始录入!$E79=初始录入!$K$5,达成度!F87,"")</f>
        <v/>
      </c>
      <c r="AKP74" s="327" t="str">
        <f>IF(初始录入!$E79=初始录入!$K$2,达成度!H87,"")</f>
        <v/>
      </c>
      <c r="AKQ74" s="327" t="str">
        <f>IF(初始录入!$E79=初始录入!$K$3,达成度!H87,"")</f>
        <v/>
      </c>
      <c r="AKR74" s="216" t="str">
        <f>IF(初始录入!$E79=初始录入!$K$4,达成度!H87,"")</f>
        <v/>
      </c>
      <c r="AKS74" s="216" t="str">
        <f>IF(初始录入!$E79=初始录入!$K$5,达成度!H87,"")</f>
        <v/>
      </c>
      <c r="AKT74" s="327" t="str">
        <f>IF(初始录入!$E79=初始录入!$K$2,达成度!I87,"")</f>
        <v/>
      </c>
      <c r="AKU74" s="327" t="str">
        <f>IF(初始录入!$E79=初始录入!$K$3,达成度!I87,"")</f>
        <v/>
      </c>
      <c r="AKV74" s="216" t="str">
        <f>IF(初始录入!$E79=初始录入!$K$4,达成度!I87,"")</f>
        <v/>
      </c>
      <c r="AKW74" s="216" t="str">
        <f>IF(初始录入!$E79=初始录入!$K$5,达成度!I87,"")</f>
        <v/>
      </c>
      <c r="AKX74" s="327" t="str">
        <f>IF(初始录入!$E79=初始录入!$K$2,达成度!J87,"")</f>
        <v/>
      </c>
      <c r="AKY74" s="327" t="str">
        <f>IF(初始录入!$E79=初始录入!$K$3,达成度!J87,"")</f>
        <v/>
      </c>
      <c r="AKZ74" s="216" t="str">
        <f>IF(初始录入!$E79=初始录入!$K$4,达成度!J87,"")</f>
        <v/>
      </c>
      <c r="ALA74" s="216" t="str">
        <f>IF(初始录入!$E79=初始录入!$K$5,达成度!J87,"")</f>
        <v/>
      </c>
      <c r="ALB74" s="327" t="str">
        <f>IF(初始录入!$E79=初始录入!$K$2,达成度!L87,"")</f>
        <v/>
      </c>
      <c r="ALC74" s="327" t="str">
        <f>IF(初始录入!$E79=初始录入!$K$3,达成度!L87,"")</f>
        <v/>
      </c>
      <c r="ALD74" s="216" t="str">
        <f>IF(初始录入!$E79=初始录入!$K$4,达成度!L87,"")</f>
        <v/>
      </c>
      <c r="ALE74" s="216" t="str">
        <f>IF(初始录入!$E79=初始录入!$K$5,达成度!L87,"")</f>
        <v/>
      </c>
      <c r="ALF74" s="327" t="str">
        <f>IF(初始录入!$E79=初始录入!$K$2,达成度!M87,"")</f>
        <v/>
      </c>
      <c r="ALG74" s="327" t="str">
        <f>IF(初始录入!$E79=初始录入!$K$3,达成度!M87,"")</f>
        <v/>
      </c>
      <c r="ALH74" s="216" t="str">
        <f>IF(初始录入!$E79=初始录入!$K$4,达成度!M87,"")</f>
        <v/>
      </c>
      <c r="ALI74" s="216" t="str">
        <f>IF(初始录入!$E79=初始录入!$K$5,达成度!M87,"")</f>
        <v/>
      </c>
      <c r="ALJ74" s="327" t="str">
        <f>IF(初始录入!$E79=初始录入!$K$2,达成度!N87,"")</f>
        <v/>
      </c>
      <c r="ALK74" s="327" t="str">
        <f>IF(初始录入!$E79=初始录入!$K$3,达成度!N87,"")</f>
        <v/>
      </c>
      <c r="ALL74" s="216" t="str">
        <f>IF(初始录入!$E79=初始录入!$K$4,达成度!N87,"")</f>
        <v/>
      </c>
      <c r="ALM74" s="216" t="str">
        <f>IF(初始录入!$E79=初始录入!$K$5,达成度!N87,"")</f>
        <v/>
      </c>
      <c r="ALN74" s="327" t="str">
        <f>IF(初始录入!$E79=初始录入!$K$2,达成度!P87,"")</f>
        <v/>
      </c>
      <c r="ALO74" s="327" t="str">
        <f>IF(初始录入!$E79=初始录入!$K$3,达成度!P87,"")</f>
        <v/>
      </c>
      <c r="ALP74" s="216" t="str">
        <f>IF(初始录入!$E79=初始录入!$K$4,达成度!P87,"")</f>
        <v/>
      </c>
      <c r="ALQ74" s="216" t="str">
        <f>IF(初始录入!$E79=初始录入!$K$5,达成度!P87,"")</f>
        <v/>
      </c>
      <c r="ALR74" s="327" t="str">
        <f>IF(初始录入!$E79=初始录入!$K$2,达成度!Q87,"")</f>
        <v/>
      </c>
      <c r="ALS74" s="327" t="str">
        <f>IF(初始录入!$E79=初始录入!$K$3,达成度!Q87,"")</f>
        <v/>
      </c>
      <c r="ALT74" s="216" t="str">
        <f>IF(初始录入!$E79=初始录入!$K$4,达成度!Q87,"")</f>
        <v/>
      </c>
      <c r="ALU74" s="216" t="str">
        <f>IF(初始录入!$E79=初始录入!$K$5,达成度!Q87,"")</f>
        <v/>
      </c>
      <c r="ALV74" s="327" t="str">
        <f>IF(初始录入!$E79=初始录入!$K$2,达成度!R87,"")</f>
        <v/>
      </c>
      <c r="ALW74" s="327" t="str">
        <f>IF(初始录入!$E79=初始录入!$K$3,达成度!R87,"")</f>
        <v/>
      </c>
      <c r="ALX74" s="216" t="str">
        <f>IF(初始录入!$E79=初始录入!$K$4,达成度!R87,"")</f>
        <v/>
      </c>
      <c r="ALY74" s="216"/>
      <c r="ALZ74" s="327" t="str">
        <f>IF(初始录入!$E79=初始录入!$K$2,达成度!T87,"")</f>
        <v/>
      </c>
      <c r="AMA74" s="327" t="str">
        <f>IF(初始录入!$E79=初始录入!$K$3,达成度!T87,"")</f>
        <v/>
      </c>
      <c r="AMB74" s="216" t="str">
        <f>IF(初始录入!$E79=初始录入!$K$4,达成度!T87,"")</f>
        <v/>
      </c>
      <c r="AMC74" s="216" t="str">
        <f>IF(初始录入!$E79=初始录入!$K$5,达成度!T87,"")</f>
        <v/>
      </c>
      <c r="AMD74" s="327" t="str">
        <f>IF(初始录入!$E79=初始录入!$K$2,达成度!U87,"")</f>
        <v/>
      </c>
      <c r="AME74" s="327" t="str">
        <f>IF(初始录入!$E79=初始录入!$K$3,达成度!U87,"")</f>
        <v/>
      </c>
      <c r="AMF74" s="216" t="str">
        <f>IF(初始录入!$E79=初始录入!$K$4,达成度!U87,"")</f>
        <v/>
      </c>
      <c r="AMG74" s="216" t="str">
        <f>IF(初始录入!$E79=初始录入!$K$5,达成度!U87,"")</f>
        <v/>
      </c>
      <c r="AMH74" s="327" t="str">
        <f>IF(初始录入!$E79=初始录入!$K$2,达成度!V87,"")</f>
        <v/>
      </c>
      <c r="AMI74" s="327" t="str">
        <f>IF(初始录入!$E79=初始录入!$K$3,达成度!V87,"")</f>
        <v/>
      </c>
      <c r="AMJ74" s="216" t="str">
        <f>IF(初始录入!$E79=初始录入!$K$4,达成度!W87,"")</f>
        <v/>
      </c>
      <c r="AMK74" s="216" t="str">
        <f>IF(初始录入!$E79=初始录入!$K$5,达成度!W87,"")</f>
        <v/>
      </c>
      <c r="AMM74" s="215">
        <f t="shared" ref="AMM74:AMM137" si="270">AMM73+1</f>
        <v>67</v>
      </c>
      <c r="AMN74" s="222" t="str">
        <f t="shared" si="266"/>
        <v/>
      </c>
      <c r="AMO74" s="325" t="str">
        <f>IF($AMM74&lt;=$H$7,INDEX(达成度!$G$21:$G$170,$AMM74,1),"")</f>
        <v/>
      </c>
      <c r="AMP74" s="325" t="str">
        <f>IF($AMM74&lt;=$H$7,INDEX(达成度!$K$21:$K$170,$AMM74,1),"")</f>
        <v/>
      </c>
      <c r="AMQ74" s="325" t="str">
        <f>IF($AMM74&lt;=$H$7,INDEX(达成度!$O$21:$O$170,$AMM74,1),"")</f>
        <v/>
      </c>
      <c r="AMR74" s="325" t="str">
        <f>IF($AMM74&lt;=$H$7,INDEX(达成度!$S$21:$S$170,$AMM74,1),"")</f>
        <v/>
      </c>
      <c r="AMS74" s="326" t="str">
        <f>IF($AMM74&lt;=$H$7,INDEX(达成度!$W$21:$W$170,$AMM74,1),"")</f>
        <v/>
      </c>
      <c r="AMT74" s="328"/>
      <c r="AMU74" s="336"/>
      <c r="AMV74" s="222" t="str">
        <f t="shared" si="267"/>
        <v/>
      </c>
      <c r="AMW74" s="325" t="str">
        <f>IF($AMM74&lt;=$I$7,INDEX(达成度!$G$21:$G$170,$AMM74+$H$7,1),"")</f>
        <v/>
      </c>
      <c r="AMX74" s="325" t="str">
        <f>IF($AMM74&lt;=$I$7,INDEX(达成度!$K$21:$K$170,$AMM74+$H$7,1),"")</f>
        <v/>
      </c>
      <c r="AMY74" s="325" t="str">
        <f>IF($AMM74&lt;=$I$7,INDEX(达成度!$O$21:$O$170,$AMM74+$H$7,1),"")</f>
        <v/>
      </c>
      <c r="AMZ74" s="325" t="str">
        <f>IF($AMM74&lt;=$I$7,INDEX(达成度!$S$21:$S$170,$AMM74+$H$7,1),"")</f>
        <v/>
      </c>
      <c r="ANA74" s="326" t="str">
        <f>IF($AMM74&lt;=$I$7,INDEX(达成度!$W$21:$W$170,$AMM74+$H$7,1),"")</f>
        <v/>
      </c>
      <c r="ANB74" s="206"/>
      <c r="ANC74" s="215"/>
      <c r="AND74" s="216" t="str">
        <f t="shared" si="268"/>
        <v/>
      </c>
      <c r="ANE74" s="325" t="str">
        <f>IF($AMM74&lt;=$J$7,INDEX(达成度!$G$21:$G$170,$AMM74+$H$7+$I$7,1),"")</f>
        <v/>
      </c>
      <c r="ANF74" s="325" t="str">
        <f>IF($AMM74&lt;=$J$7,INDEX(达成度!$K$21:$K$170,$AMM74+$H$7+$I$7,1),"")</f>
        <v/>
      </c>
      <c r="ANG74" s="325" t="str">
        <f>IF($AMM74&lt;=$J$7,INDEX(达成度!$O$21:$O$170,$AMM74+$H$7+$I$7,1),"")</f>
        <v/>
      </c>
      <c r="ANH74" s="325" t="str">
        <f>IF($AMM74&lt;=$J$7,INDEX(达成度!$S$21:$S$170,$AMM74+$H$7+$I$7,1),"")</f>
        <v/>
      </c>
      <c r="ANI74" s="326" t="str">
        <f>IF($AMM74&lt;=$J$7,INDEX(达成度!$W$21:$W$170,$AMM74+$H$7+$I$7,1),"")</f>
        <v/>
      </c>
      <c r="ANK74" s="215"/>
      <c r="ANL74" s="216" t="str">
        <f t="shared" si="269"/>
        <v/>
      </c>
      <c r="ANM74" s="325" t="str">
        <f>IF($AMM74&lt;=$K$7,INDEX(达成度!$G$21:$G$170,$AMM74+$H$7+$I$7+$J$7,1),"")</f>
        <v/>
      </c>
      <c r="ANN74" s="325" t="str">
        <f>IF($AMM74&lt;=$K$7,INDEX(达成度!$K$21:$K$170,$AMM74+$H$7+$I$7+$J$7,1),"")</f>
        <v/>
      </c>
      <c r="ANO74" s="325" t="str">
        <f>IF($AMM74&lt;=$K$7,INDEX(达成度!$O$21:$O$170,$AMM74+$H$7+$I$7+$J$7,1),"")</f>
        <v/>
      </c>
      <c r="ANP74" s="325" t="str">
        <f>IF($AMM74&lt;=$K$7,INDEX(达成度!$S$21:$S$170,$AMM74+$H$7+$I$7+$J$7,1),"")</f>
        <v/>
      </c>
      <c r="ANQ74" s="326" t="str">
        <f>IF($AMM74&lt;=$K$7,INDEX(达成度!$W$21:$W$170,$AMM74+$H$7+$I$7+$J$7,1),"")</f>
        <v/>
      </c>
    </row>
    <row r="75" ht="18" customHeight="1" spans="1:1024 1025:1057">
      <c r="A75" s="215" t="str">
        <f>初始录入!A80</f>
        <v/>
      </c>
      <c r="B75" s="216" t="str">
        <f>IF(初始录入!B80&lt;&gt;"",初始录入!B80,"")</f>
        <v/>
      </c>
      <c r="C75" s="216" t="str">
        <f>IF(初始录入!C80&lt;&gt;"",初始录入!C80,"")</f>
        <v/>
      </c>
      <c r="D75" s="216" t="str">
        <f>IF(初始录入!D80&lt;&gt;"",初始录入!D80,"")</f>
        <v/>
      </c>
      <c r="E75" s="218" t="str">
        <f>IF(初始录入!E80&lt;&gt;"",初始录入!E80,"")</f>
        <v/>
      </c>
      <c r="G75" s="330"/>
      <c r="H75" s="295">
        <f>IF(初始录入!E80=H$6,1,0)</f>
        <v>0</v>
      </c>
      <c r="I75" s="295">
        <f>IF(初始录入!E80=I$6,1,0)</f>
        <v>0</v>
      </c>
      <c r="J75" s="295">
        <f>IF(初始录入!E80=J$6,1,0)</f>
        <v>0</v>
      </c>
      <c r="K75" s="321">
        <f>IF(初始录入!E80=K$6,1,0)</f>
        <v>0</v>
      </c>
      <c r="L75" s="28"/>
      <c r="M75" s="215" t="str">
        <f>成果上交!A9</f>
        <v/>
      </c>
      <c r="N75" s="216" t="str">
        <f>IF(成果上交!B9&lt;&gt;"",IF(成果上交!B9="作业",M$80&amp;"作业/ 实验报告/ 实习报告/ 课程设计成果/ 试卷",IF(成果上交!B9="实验报告"," 作业/"&amp;M$80&amp;"实验报告/ 实习报告/ 课程设计成果/ 试卷",IF(成果上交!B9="实习报告"," 作业/ 实验报告/"&amp;M$80&amp;"实习报告/ 课程设计成果/ 试卷",IF(成果上交!B9="课程设计成果"," 作业/ 实验报告/ 实习报告/"&amp;M$80&amp;"课程设计成果/ 试卷"," 作业/ 实验报告/ 实习报告/ 课程设计成果/ 试卷")))),"")</f>
        <v/>
      </c>
      <c r="O75" s="216"/>
      <c r="P75" s="216"/>
      <c r="Q75" s="216"/>
      <c r="R75" s="216"/>
      <c r="S75" s="216"/>
      <c r="T75" s="216"/>
      <c r="U75" s="216"/>
      <c r="V75" s="216">
        <f>IF(OR(成果上交!B9="作业",成果上交!B9="实验报告",成果上交!B9="实习报告",成果上交!B9="课程设计成果"),"",成果上交!B9)</f>
        <v>0</v>
      </c>
      <c r="W75" s="218"/>
      <c r="X75" s="28"/>
      <c r="Y75" s="294">
        <v>100</v>
      </c>
      <c r="Z75" s="295">
        <f>成绩录入!$F$7</f>
        <v>0</v>
      </c>
      <c r="AA75" s="295">
        <f>成绩录入!F78</f>
        <v>0</v>
      </c>
      <c r="AB75" s="296">
        <f>IF(初始录入!$M$7&lt;&gt;"",IF(成绩录入!$F$7&lt;&gt;"",IF(初始录入!$P$7="次数",AA75/Z75*Y75,成绩录入!F78),0),0)</f>
        <v>0</v>
      </c>
      <c r="AC75" s="297">
        <f t="shared" si="181"/>
        <v>0</v>
      </c>
      <c r="AD75" s="297">
        <f t="shared" si="182"/>
        <v>0</v>
      </c>
      <c r="AE75" s="297">
        <f t="shared" si="183"/>
        <v>0</v>
      </c>
      <c r="AF75" s="297">
        <f t="shared" si="184"/>
        <v>0</v>
      </c>
      <c r="AG75" s="297">
        <f t="shared" si="185"/>
        <v>0</v>
      </c>
      <c r="AH75" s="298">
        <f t="shared" si="195"/>
        <v>0</v>
      </c>
      <c r="AI75" s="28"/>
      <c r="AJ75" s="260">
        <f>成绩录入!I78</f>
        <v>0</v>
      </c>
      <c r="AK75" s="248">
        <f>成绩录入!J78</f>
        <v>0</v>
      </c>
      <c r="AL75" s="248">
        <f>成绩录入!K78</f>
        <v>0</v>
      </c>
      <c r="AM75" s="248">
        <f>成绩录入!L78</f>
        <v>0</v>
      </c>
      <c r="AN75" s="248">
        <f>成绩录入!M78</f>
        <v>0</v>
      </c>
      <c r="AO75" s="298">
        <f t="shared" si="196"/>
        <v>0</v>
      </c>
      <c r="AP75" s="299"/>
      <c r="AQ75" s="260">
        <f>成绩录入!I78</f>
        <v>0</v>
      </c>
      <c r="AR75" s="248">
        <f>成绩录入!J78</f>
        <v>0</v>
      </c>
      <c r="AS75" s="248">
        <f>成绩录入!K78</f>
        <v>0</v>
      </c>
      <c r="AT75" s="248">
        <f>成绩录入!L78</f>
        <v>0</v>
      </c>
      <c r="AU75" s="248">
        <f>成绩录入!M78</f>
        <v>0</v>
      </c>
      <c r="AV75" s="298">
        <f t="shared" si="197"/>
        <v>0</v>
      </c>
      <c r="AW75" s="299"/>
      <c r="AX75" s="260">
        <f>成绩录入!I78</f>
        <v>0</v>
      </c>
      <c r="AY75" s="248">
        <f>成绩录入!J78</f>
        <v>0</v>
      </c>
      <c r="AZ75" s="248">
        <f>成绩录入!K78</f>
        <v>0</v>
      </c>
      <c r="BA75" s="248">
        <f>成绩录入!L78</f>
        <v>0</v>
      </c>
      <c r="BB75" s="248">
        <f>成绩录入!M78</f>
        <v>0</v>
      </c>
      <c r="BC75" s="298">
        <f t="shared" si="198"/>
        <v>0</v>
      </c>
      <c r="BD75" s="299"/>
      <c r="BE75" s="260">
        <f>成绩录入!I78</f>
        <v>0</v>
      </c>
      <c r="BF75" s="248">
        <f>成绩录入!J78</f>
        <v>0</v>
      </c>
      <c r="BG75" s="248">
        <f>成绩录入!K78</f>
        <v>0</v>
      </c>
      <c r="BH75" s="248">
        <f>成绩录入!L78</f>
        <v>0</v>
      </c>
      <c r="BI75" s="248">
        <f>成绩录入!M78</f>
        <v>0</v>
      </c>
      <c r="BJ75" s="298">
        <f t="shared" si="199"/>
        <v>0</v>
      </c>
      <c r="BK75" s="299"/>
      <c r="BL75" s="260">
        <f>成绩录入!I78</f>
        <v>0</v>
      </c>
      <c r="BM75" s="248">
        <f>成绩录入!J78</f>
        <v>0</v>
      </c>
      <c r="BN75" s="248">
        <f>成绩录入!K78</f>
        <v>0</v>
      </c>
      <c r="BO75" s="248">
        <f>成绩录入!L78</f>
        <v>0</v>
      </c>
      <c r="BP75" s="248">
        <f>成绩录入!M78</f>
        <v>0</v>
      </c>
      <c r="BQ75" s="298">
        <f t="shared" si="200"/>
        <v>0</v>
      </c>
      <c r="BR75" s="300"/>
      <c r="BS75" s="260">
        <f>成绩录入!P78</f>
        <v>0</v>
      </c>
      <c r="BT75" s="248">
        <f>成绩录入!Q78</f>
        <v>0</v>
      </c>
      <c r="BU75" s="248">
        <f>成绩录入!R78</f>
        <v>0</v>
      </c>
      <c r="BV75" s="248">
        <f>成绩录入!S78</f>
        <v>0</v>
      </c>
      <c r="BW75" s="248">
        <f>成绩录入!T78</f>
        <v>0</v>
      </c>
      <c r="BX75" s="248">
        <f>成绩录入!U78</f>
        <v>0</v>
      </c>
      <c r="BY75" s="248">
        <f>成绩录入!V78</f>
        <v>0</v>
      </c>
      <c r="BZ75" s="248">
        <f>成绩录入!W78</f>
        <v>0</v>
      </c>
      <c r="CA75" s="248">
        <f>成绩录入!X78</f>
        <v>0</v>
      </c>
      <c r="CB75" s="248">
        <f>成绩录入!Y78</f>
        <v>0</v>
      </c>
      <c r="CC75" s="298">
        <f t="shared" si="201"/>
        <v>0</v>
      </c>
      <c r="CD75" s="299"/>
      <c r="CE75" s="260">
        <f>成绩录入!P78</f>
        <v>0</v>
      </c>
      <c r="CF75" s="248">
        <f>成绩录入!Q78</f>
        <v>0</v>
      </c>
      <c r="CG75" s="248">
        <f>成绩录入!R78</f>
        <v>0</v>
      </c>
      <c r="CH75" s="248">
        <f>成绩录入!S78</f>
        <v>0</v>
      </c>
      <c r="CI75" s="248">
        <f>成绩录入!T78</f>
        <v>0</v>
      </c>
      <c r="CJ75" s="248">
        <f>成绩录入!U78</f>
        <v>0</v>
      </c>
      <c r="CK75" s="248">
        <f>成绩录入!V78</f>
        <v>0</v>
      </c>
      <c r="CL75" s="248">
        <f>成绩录入!W78</f>
        <v>0</v>
      </c>
      <c r="CM75" s="248">
        <f>成绩录入!X78</f>
        <v>0</v>
      </c>
      <c r="CN75" s="248">
        <f>成绩录入!Y78</f>
        <v>0</v>
      </c>
      <c r="CO75" s="298">
        <f t="shared" si="202"/>
        <v>0</v>
      </c>
      <c r="CP75" s="299"/>
      <c r="CQ75" s="260">
        <f>成绩录入!P78</f>
        <v>0</v>
      </c>
      <c r="CR75" s="248">
        <f>成绩录入!Q78</f>
        <v>0</v>
      </c>
      <c r="CS75" s="248">
        <f>成绩录入!R78</f>
        <v>0</v>
      </c>
      <c r="CT75" s="248">
        <f>成绩录入!S78</f>
        <v>0</v>
      </c>
      <c r="CU75" s="248">
        <f>成绩录入!T78</f>
        <v>0</v>
      </c>
      <c r="CV75" s="248">
        <f>成绩录入!U78</f>
        <v>0</v>
      </c>
      <c r="CW75" s="248">
        <f>成绩录入!V78</f>
        <v>0</v>
      </c>
      <c r="CX75" s="248">
        <f>成绩录入!W78</f>
        <v>0</v>
      </c>
      <c r="CY75" s="248">
        <f>成绩录入!X78</f>
        <v>0</v>
      </c>
      <c r="CZ75" s="248">
        <f>成绩录入!Y78</f>
        <v>0</v>
      </c>
      <c r="DA75" s="298">
        <f t="shared" si="203"/>
        <v>0</v>
      </c>
      <c r="DB75" s="299"/>
      <c r="DC75" s="260">
        <f>成绩录入!P78</f>
        <v>0</v>
      </c>
      <c r="DD75" s="248">
        <f>成绩录入!Q78</f>
        <v>0</v>
      </c>
      <c r="DE75" s="248">
        <f>成绩录入!R78</f>
        <v>0</v>
      </c>
      <c r="DF75" s="248">
        <f>成绩录入!S78</f>
        <v>0</v>
      </c>
      <c r="DG75" s="248">
        <f>成绩录入!T78</f>
        <v>0</v>
      </c>
      <c r="DH75" s="248">
        <f>成绩录入!U78</f>
        <v>0</v>
      </c>
      <c r="DI75" s="248">
        <f>成绩录入!V78</f>
        <v>0</v>
      </c>
      <c r="DJ75" s="248">
        <f>成绩录入!W78</f>
        <v>0</v>
      </c>
      <c r="DK75" s="248">
        <f>成绩录入!X78</f>
        <v>0</v>
      </c>
      <c r="DL75" s="248">
        <f>成绩录入!Y78</f>
        <v>0</v>
      </c>
      <c r="DM75" s="298">
        <f t="shared" si="204"/>
        <v>0</v>
      </c>
      <c r="DN75" s="299"/>
      <c r="DO75" s="260">
        <f>成绩录入!P78</f>
        <v>0</v>
      </c>
      <c r="DP75" s="248">
        <f>成绩录入!Q78</f>
        <v>0</v>
      </c>
      <c r="DQ75" s="248">
        <f>成绩录入!R78</f>
        <v>0</v>
      </c>
      <c r="DR75" s="248">
        <f>成绩录入!S78</f>
        <v>0</v>
      </c>
      <c r="DS75" s="248">
        <f>成绩录入!T78</f>
        <v>0</v>
      </c>
      <c r="DT75" s="248">
        <f>成绩录入!U78</f>
        <v>0</v>
      </c>
      <c r="DU75" s="248">
        <f>成绩录入!V78</f>
        <v>0</v>
      </c>
      <c r="DV75" s="248">
        <f>成绩录入!W78</f>
        <v>0</v>
      </c>
      <c r="DW75" s="248">
        <f>成绩录入!X78</f>
        <v>0</v>
      </c>
      <c r="DX75" s="248">
        <f>成绩录入!Y78</f>
        <v>0</v>
      </c>
      <c r="DY75" s="298">
        <f t="shared" si="205"/>
        <v>0</v>
      </c>
      <c r="DZ75" s="299"/>
      <c r="EA75" s="301" t="e">
        <f t="shared" si="206"/>
        <v>#DIV/0!</v>
      </c>
      <c r="EB75" s="297" t="e">
        <f t="shared" si="207"/>
        <v>#DIV/0!</v>
      </c>
      <c r="EC75" s="297" t="e">
        <f t="shared" si="208"/>
        <v>#DIV/0!</v>
      </c>
      <c r="ED75" s="297" t="e">
        <f t="shared" si="209"/>
        <v>#DIV/0!</v>
      </c>
      <c r="EE75" s="297" t="e">
        <f t="shared" si="210"/>
        <v>#DIV/0!</v>
      </c>
      <c r="EF75" s="302" t="e">
        <f t="shared" si="211"/>
        <v>#DIV/0!</v>
      </c>
      <c r="EG75" s="303"/>
      <c r="EH75" s="304">
        <f t="shared" si="212"/>
        <v>0</v>
      </c>
      <c r="EI75" s="296">
        <f>成绩录入!I78</f>
        <v>0</v>
      </c>
      <c r="EJ75" s="296">
        <f>成绩录入!J78</f>
        <v>0</v>
      </c>
      <c r="EK75" s="296">
        <f>成绩录入!K78</f>
        <v>0</v>
      </c>
      <c r="EL75" s="296">
        <f>成绩录入!L78</f>
        <v>0</v>
      </c>
      <c r="EM75" s="296">
        <f>成绩录入!M78</f>
        <v>0</v>
      </c>
      <c r="EN75" s="296">
        <f>成绩录入!P78</f>
        <v>0</v>
      </c>
      <c r="EO75" s="296">
        <f>成绩录入!Q78</f>
        <v>0</v>
      </c>
      <c r="EP75" s="296">
        <f>成绩录入!R78</f>
        <v>0</v>
      </c>
      <c r="EQ75" s="296">
        <f>成绩录入!S78</f>
        <v>0</v>
      </c>
      <c r="ER75" s="296">
        <f>成绩录入!T78</f>
        <v>0</v>
      </c>
      <c r="ES75" s="296">
        <f>成绩录入!U78</f>
        <v>0</v>
      </c>
      <c r="ET75" s="296">
        <f>成绩录入!V78</f>
        <v>0</v>
      </c>
      <c r="EU75" s="296">
        <f>成绩录入!W78</f>
        <v>0</v>
      </c>
      <c r="EV75" s="296">
        <f>成绩录入!X78</f>
        <v>0</v>
      </c>
      <c r="EW75" s="302">
        <f>成绩录入!Y78</f>
        <v>0</v>
      </c>
      <c r="EX75" s="303"/>
      <c r="EY75" s="304" t="str">
        <f t="shared" si="213"/>
        <v/>
      </c>
      <c r="EZ75" s="296" t="str">
        <f t="shared" si="213"/>
        <v/>
      </c>
      <c r="FA75" s="296" t="str">
        <f t="shared" si="213"/>
        <v/>
      </c>
      <c r="FB75" s="296" t="str">
        <f t="shared" si="213"/>
        <v/>
      </c>
      <c r="FC75" s="302">
        <f>成绩录入!AB78</f>
        <v>0</v>
      </c>
      <c r="FD75" s="303"/>
      <c r="FE75" s="304" t="str">
        <f t="shared" si="214"/>
        <v>√</v>
      </c>
      <c r="FF75" s="296" t="str">
        <f t="shared" si="215"/>
        <v>√</v>
      </c>
      <c r="FG75" s="296" t="str">
        <f t="shared" si="216"/>
        <v>√</v>
      </c>
      <c r="FH75" s="296" t="str">
        <f t="shared" si="217"/>
        <v>√</v>
      </c>
      <c r="FI75" s="302" t="str">
        <f t="shared" si="218"/>
        <v>√</v>
      </c>
      <c r="FJ75" s="299"/>
      <c r="FK75" s="260">
        <f>成绩录入!AB78</f>
        <v>0</v>
      </c>
      <c r="FL75" s="248">
        <f>成绩录入!AC78</f>
        <v>0</v>
      </c>
      <c r="FM75" s="248">
        <f>成绩录入!AD78</f>
        <v>0</v>
      </c>
      <c r="FN75" s="248">
        <f>成绩录入!AE78</f>
        <v>0</v>
      </c>
      <c r="FO75" s="248">
        <f>成绩录入!AF78</f>
        <v>0</v>
      </c>
      <c r="FP75" s="248">
        <f>成绩录入!AG78</f>
        <v>0</v>
      </c>
      <c r="FQ75" s="298">
        <f t="shared" si="219"/>
        <v>0</v>
      </c>
      <c r="FR75" s="299"/>
      <c r="FS75" s="260">
        <f>成绩录入!AB78</f>
        <v>0</v>
      </c>
      <c r="FT75" s="248">
        <f>成绩录入!AC78</f>
        <v>0</v>
      </c>
      <c r="FU75" s="248">
        <f>成绩录入!AD78</f>
        <v>0</v>
      </c>
      <c r="FV75" s="248">
        <f>成绩录入!AE78</f>
        <v>0</v>
      </c>
      <c r="FW75" s="248">
        <f>成绩录入!AF78</f>
        <v>0</v>
      </c>
      <c r="FX75" s="333">
        <f>成绩录入!AG78</f>
        <v>0</v>
      </c>
      <c r="FY75" s="298">
        <f t="shared" si="220"/>
        <v>0</v>
      </c>
      <c r="FZ75" s="299"/>
      <c r="GA75" s="260">
        <f>成绩录入!AB78</f>
        <v>0</v>
      </c>
      <c r="GB75" s="248">
        <f>成绩录入!AC78</f>
        <v>0</v>
      </c>
      <c r="GC75" s="248">
        <f>成绩录入!AD78</f>
        <v>0</v>
      </c>
      <c r="GD75" s="248">
        <f>成绩录入!AE78</f>
        <v>0</v>
      </c>
      <c r="GE75" s="248">
        <f>成绩录入!AF78</f>
        <v>0</v>
      </c>
      <c r="GF75" s="248">
        <f>成绩录入!AG78</f>
        <v>0</v>
      </c>
      <c r="GG75" s="298">
        <f t="shared" si="221"/>
        <v>0</v>
      </c>
      <c r="GH75" s="299"/>
      <c r="GI75" s="260">
        <f>成绩录入!AB78</f>
        <v>0</v>
      </c>
      <c r="GJ75" s="248">
        <f>成绩录入!AC78</f>
        <v>0</v>
      </c>
      <c r="GK75" s="248">
        <f>成绩录入!AD78</f>
        <v>0</v>
      </c>
      <c r="GL75" s="248">
        <f>成绩录入!AE78</f>
        <v>0</v>
      </c>
      <c r="GM75" s="248">
        <f>成绩录入!AF78</f>
        <v>0</v>
      </c>
      <c r="GN75" s="248">
        <f>成绩录入!AG78</f>
        <v>0</v>
      </c>
      <c r="GO75" s="298">
        <f t="shared" si="222"/>
        <v>0</v>
      </c>
      <c r="GP75" s="299"/>
      <c r="GQ75" s="260">
        <f>成绩录入!AB78</f>
        <v>0</v>
      </c>
      <c r="GR75" s="248">
        <f>成绩录入!AC78</f>
        <v>0</v>
      </c>
      <c r="GS75" s="248">
        <f>成绩录入!AD78</f>
        <v>0</v>
      </c>
      <c r="GT75" s="248">
        <f>成绩录入!AE78</f>
        <v>0</v>
      </c>
      <c r="GU75" s="248">
        <f>成绩录入!AF78</f>
        <v>0</v>
      </c>
      <c r="GV75" s="248">
        <f>成绩录入!AG78</f>
        <v>0</v>
      </c>
      <c r="GW75" s="298">
        <f t="shared" si="223"/>
        <v>0</v>
      </c>
      <c r="GX75" s="299"/>
      <c r="GY75" s="247">
        <f>成绩录入!AJ78</f>
        <v>0</v>
      </c>
      <c r="GZ75" s="248">
        <f>成绩录入!AK78</f>
        <v>0</v>
      </c>
      <c r="HA75" s="248">
        <f>成绩录入!AL78</f>
        <v>0</v>
      </c>
      <c r="HB75" s="248">
        <f>成绩录入!AM78</f>
        <v>0</v>
      </c>
      <c r="HC75" s="248">
        <f>成绩录入!AN78</f>
        <v>0</v>
      </c>
      <c r="HD75" s="248">
        <f>成绩录入!AO78</f>
        <v>0</v>
      </c>
      <c r="HE75" s="310">
        <f t="shared" si="224"/>
        <v>0</v>
      </c>
      <c r="HF75" s="299"/>
      <c r="HG75" s="247">
        <f>成绩录入!AJ78</f>
        <v>0</v>
      </c>
      <c r="HH75" s="248">
        <f>成绩录入!AK78</f>
        <v>0</v>
      </c>
      <c r="HI75" s="248">
        <f>成绩录入!AL78</f>
        <v>0</v>
      </c>
      <c r="HJ75" s="248">
        <f>成绩录入!AM78</f>
        <v>0</v>
      </c>
      <c r="HK75" s="248">
        <f>成绩录入!AN78</f>
        <v>0</v>
      </c>
      <c r="HL75" s="248">
        <f>成绩录入!AO78</f>
        <v>0</v>
      </c>
      <c r="HM75" s="310">
        <f t="shared" si="225"/>
        <v>0</v>
      </c>
      <c r="HN75" s="299"/>
      <c r="HO75" s="247">
        <f>成绩录入!AJ78</f>
        <v>0</v>
      </c>
      <c r="HP75" s="248">
        <f>成绩录入!AK78</f>
        <v>0</v>
      </c>
      <c r="HQ75" s="248">
        <f>成绩录入!AL78</f>
        <v>0</v>
      </c>
      <c r="HR75" s="248">
        <f>成绩录入!AM78</f>
        <v>0</v>
      </c>
      <c r="HS75" s="248">
        <f>成绩录入!AN78</f>
        <v>0</v>
      </c>
      <c r="HT75" s="248">
        <f>成绩录入!AO78</f>
        <v>0</v>
      </c>
      <c r="HU75" s="310">
        <f t="shared" si="226"/>
        <v>0</v>
      </c>
      <c r="HV75" s="299"/>
      <c r="HW75" s="247">
        <f>成绩录入!AJ78</f>
        <v>0</v>
      </c>
      <c r="HX75" s="248">
        <f>成绩录入!AK78</f>
        <v>0</v>
      </c>
      <c r="HY75" s="248">
        <f>成绩录入!AL78</f>
        <v>0</v>
      </c>
      <c r="HZ75" s="248">
        <f>成绩录入!AM78</f>
        <v>0</v>
      </c>
      <c r="IA75" s="248">
        <f>成绩录入!AN78</f>
        <v>0</v>
      </c>
      <c r="IB75" s="248">
        <f>成绩录入!AO78</f>
        <v>0</v>
      </c>
      <c r="IC75" s="310">
        <f t="shared" si="227"/>
        <v>0</v>
      </c>
      <c r="ID75" s="299"/>
      <c r="IE75" s="247">
        <f>成绩录入!AJ78</f>
        <v>0</v>
      </c>
      <c r="IF75" s="248">
        <f>成绩录入!AK78</f>
        <v>0</v>
      </c>
      <c r="IG75" s="248">
        <f>成绩录入!AL78</f>
        <v>0</v>
      </c>
      <c r="IH75" s="248">
        <f>成绩录入!AM78</f>
        <v>0</v>
      </c>
      <c r="II75" s="248">
        <f>成绩录入!AN78</f>
        <v>0</v>
      </c>
      <c r="IJ75" s="248">
        <f>成绩录入!AO78</f>
        <v>0</v>
      </c>
      <c r="IK75" s="310">
        <f t="shared" si="228"/>
        <v>0</v>
      </c>
      <c r="IL75" s="299"/>
      <c r="IM75" s="313" t="e">
        <f t="shared" si="229"/>
        <v>#DIV/0!</v>
      </c>
      <c r="IN75" s="314" t="e">
        <f t="shared" si="230"/>
        <v>#DIV/0!</v>
      </c>
      <c r="IO75" s="314" t="e">
        <f t="shared" si="231"/>
        <v>#DIV/0!</v>
      </c>
      <c r="IP75" s="314" t="e">
        <f t="shared" si="232"/>
        <v>#DIV/0!</v>
      </c>
      <c r="IQ75" s="314" t="e">
        <f t="shared" si="233"/>
        <v>#DIV/0!</v>
      </c>
      <c r="IR75" s="315" t="e">
        <f t="shared" si="234"/>
        <v>#DIV/0!</v>
      </c>
      <c r="IS75" s="316"/>
      <c r="IT75" s="214">
        <f>成绩录入!AR78</f>
        <v>0</v>
      </c>
      <c r="IU75" s="216">
        <f>成绩录入!AS78</f>
        <v>0</v>
      </c>
      <c r="IV75" s="216">
        <f>成绩录入!AT78</f>
        <v>0</v>
      </c>
      <c r="IW75" s="216">
        <f>成绩录入!AU78</f>
        <v>0</v>
      </c>
      <c r="IX75" s="216">
        <f>成绩录入!AV78</f>
        <v>0</v>
      </c>
      <c r="IY75" s="216">
        <f>成绩录入!AW78</f>
        <v>0</v>
      </c>
      <c r="IZ75" s="298">
        <f t="shared" si="235"/>
        <v>0</v>
      </c>
      <c r="JA75" s="299"/>
      <c r="JB75" s="317">
        <f>成绩录入!AR78</f>
        <v>0</v>
      </c>
      <c r="JC75" s="216">
        <f>成绩录入!AS78</f>
        <v>0</v>
      </c>
      <c r="JD75" s="216">
        <f>成绩录入!AT78</f>
        <v>0</v>
      </c>
      <c r="JE75" s="216">
        <f>成绩录入!AU78</f>
        <v>0</v>
      </c>
      <c r="JF75" s="216">
        <f>成绩录入!AV78</f>
        <v>0</v>
      </c>
      <c r="JG75" s="216">
        <f>成绩录入!AW78</f>
        <v>0</v>
      </c>
      <c r="JH75" s="298">
        <f t="shared" si="236"/>
        <v>0</v>
      </c>
      <c r="JI75" s="299"/>
      <c r="JJ75" s="248">
        <f>成绩录入!AR78</f>
        <v>0</v>
      </c>
      <c r="JK75" s="248">
        <f>成绩录入!AS78</f>
        <v>0</v>
      </c>
      <c r="JL75" s="248">
        <f>成绩录入!AT78</f>
        <v>0</v>
      </c>
      <c r="JM75" s="248">
        <f>成绩录入!AU78</f>
        <v>0</v>
      </c>
      <c r="JN75" s="248">
        <f>成绩录入!AV78</f>
        <v>0</v>
      </c>
      <c r="JO75" s="248">
        <f>成绩录入!AW78</f>
        <v>0</v>
      </c>
      <c r="JP75" s="298">
        <f t="shared" si="237"/>
        <v>0</v>
      </c>
      <c r="JQ75" s="299"/>
      <c r="JR75" s="308">
        <f>成绩录入!AR78</f>
        <v>0</v>
      </c>
      <c r="JS75" s="248">
        <f>成绩录入!AS78</f>
        <v>0</v>
      </c>
      <c r="JT75" s="248">
        <f>成绩录入!AT78</f>
        <v>0</v>
      </c>
      <c r="JU75" s="248">
        <f>成绩录入!AU78</f>
        <v>0</v>
      </c>
      <c r="JV75" s="248">
        <f>成绩录入!AV78</f>
        <v>0</v>
      </c>
      <c r="JW75" s="248">
        <f>成绩录入!AW78</f>
        <v>0</v>
      </c>
      <c r="JX75" s="298">
        <f t="shared" si="238"/>
        <v>0</v>
      </c>
      <c r="JY75" s="299"/>
      <c r="JZ75" s="308">
        <f>成绩录入!AR78</f>
        <v>0</v>
      </c>
      <c r="KA75" s="248">
        <f>成绩录入!AS78</f>
        <v>0</v>
      </c>
      <c r="KB75" s="248">
        <f>成绩录入!AT78</f>
        <v>0</v>
      </c>
      <c r="KC75" s="248">
        <f>成绩录入!AU78</f>
        <v>0</v>
      </c>
      <c r="KD75" s="248">
        <f>成绩录入!AV78</f>
        <v>0</v>
      </c>
      <c r="KE75" s="248">
        <f>成绩录入!AW78</f>
        <v>0</v>
      </c>
      <c r="KF75" s="298">
        <f t="shared" si="239"/>
        <v>0</v>
      </c>
      <c r="KG75" s="299"/>
      <c r="KH75" s="313">
        <f t="shared" si="186"/>
        <v>0</v>
      </c>
      <c r="KI75" s="314">
        <f t="shared" si="240"/>
        <v>0</v>
      </c>
      <c r="KJ75" s="314">
        <f t="shared" si="241"/>
        <v>0</v>
      </c>
      <c r="KK75" s="314">
        <f t="shared" si="242"/>
        <v>0</v>
      </c>
      <c r="KL75" s="314">
        <f t="shared" si="243"/>
        <v>0</v>
      </c>
      <c r="KM75" s="315">
        <f t="shared" si="244"/>
        <v>0</v>
      </c>
      <c r="KN75" s="90"/>
      <c r="KO75" s="294">
        <f>IF(总评!G73&lt;60,1,0)</f>
        <v>0</v>
      </c>
      <c r="KP75" s="295">
        <f t="shared" si="187"/>
        <v>0</v>
      </c>
      <c r="KQ75" s="295">
        <f t="shared" si="188"/>
        <v>0</v>
      </c>
      <c r="KR75" s="321">
        <f t="shared" si="189"/>
        <v>0</v>
      </c>
      <c r="KS75" s="321">
        <f t="shared" si="245"/>
        <v>0</v>
      </c>
      <c r="KT75" s="27"/>
      <c r="KU75" s="27"/>
      <c r="KV75" s="27"/>
      <c r="KW75" s="27"/>
      <c r="KX75" s="27"/>
      <c r="KY75" s="27"/>
      <c r="KZ75" s="27"/>
      <c r="LA75" s="27"/>
      <c r="LB75" s="27"/>
      <c r="LC75" s="27"/>
      <c r="OT75" s="247">
        <f>IF(OT$6=$OS$5,成绩录入!BC78,0)</f>
        <v>0</v>
      </c>
      <c r="OU75" s="248">
        <f>IF(OU$6=$OS$5,成绩录入!BD78,0)</f>
        <v>0</v>
      </c>
      <c r="OV75" s="248">
        <f>IF(OV$6=$OS$5,成绩录入!BE78,0)</f>
        <v>0</v>
      </c>
      <c r="OW75" s="248">
        <f>IF(OW$6=$OS$5,成绩录入!BF78,0)</f>
        <v>0</v>
      </c>
      <c r="OX75" s="248">
        <f>IF(OX$6=$OS$5,成绩录入!BG78,0)</f>
        <v>0</v>
      </c>
      <c r="OY75" s="248">
        <f>IF(OY$6=$OS$5,成绩录入!BH78,0)</f>
        <v>0</v>
      </c>
      <c r="OZ75" s="248">
        <f>IF(OZ$6=$OS$5,成绩录入!BI78,0)</f>
        <v>0</v>
      </c>
      <c r="PA75" s="248">
        <f>IF(PA$6=$OS$5,成绩录入!BJ78,0)</f>
        <v>0</v>
      </c>
      <c r="PB75" s="248">
        <f>IF(PB$6=$OS$5,成绩录入!BK78,0)</f>
        <v>0</v>
      </c>
      <c r="PC75" s="248">
        <f>IF(PC$6=$OS$5,成绩录入!BL78,0)</f>
        <v>0</v>
      </c>
      <c r="PD75" s="248">
        <f>IF(PD$6=$OS$5,成绩录入!BM78,0)</f>
        <v>0</v>
      </c>
      <c r="PE75" s="248">
        <f>IF(PE$6=$OS$5,成绩录入!BN78,0)</f>
        <v>0</v>
      </c>
      <c r="PF75" s="248">
        <f>IF(PF$6=$OS$5,成绩录入!BO78,0)</f>
        <v>0</v>
      </c>
      <c r="PG75" s="248">
        <f>IF(PG$6=$OS$5,成绩录入!BP78,0)</f>
        <v>0</v>
      </c>
      <c r="PH75" s="248">
        <f>IF(PH$6=$OS$5,成绩录入!BQ78,0)</f>
        <v>0</v>
      </c>
      <c r="PI75" s="248">
        <f>IF(PI$6=$OS$5,成绩录入!BR78,0)</f>
        <v>0</v>
      </c>
      <c r="PJ75" s="248">
        <f>IF(PJ$6=$OS$5,成绩录入!BS78,0)</f>
        <v>0</v>
      </c>
      <c r="PK75" s="248">
        <f>IF(PK$6=$OS$5,成绩录入!BT78,0)</f>
        <v>0</v>
      </c>
      <c r="PL75" s="248">
        <f>IF(PL$6=$OS$5,成绩录入!BU78,0)</f>
        <v>0</v>
      </c>
      <c r="PM75" s="248">
        <f>IF(PM$6=$OS$5,成绩录入!BV78,0)</f>
        <v>0</v>
      </c>
      <c r="PN75" s="248">
        <f>IF(PN$6=$OS$5,成绩录入!BW78,0)</f>
        <v>0</v>
      </c>
      <c r="PO75" s="248">
        <f>IF(PO$6=$OS$5,成绩录入!BX78,0)</f>
        <v>0</v>
      </c>
      <c r="PP75" s="248">
        <f>IF(PP$6=$OS$5,成绩录入!BY78,0)</f>
        <v>0</v>
      </c>
      <c r="PQ75" s="248">
        <f>IF(PQ$6=$OS$5,成绩录入!BZ78,0)</f>
        <v>0</v>
      </c>
      <c r="PR75" s="248">
        <f>IF(PR$6=$OS$5,成绩录入!CA78,0)</f>
        <v>0</v>
      </c>
      <c r="PS75" s="248">
        <f>IF(PS$6=$OS$5,成绩录入!CB78,0)</f>
        <v>0</v>
      </c>
      <c r="PT75" s="248">
        <f>IF(PT$6=$OS$5,成绩录入!CC78,0)</f>
        <v>0</v>
      </c>
      <c r="PU75" s="248">
        <f>IF(PU$6=$OS$5,成绩录入!CD78,0)</f>
        <v>0</v>
      </c>
      <c r="PV75" s="248">
        <f>IF(PV$6=$OS$5,成绩录入!CE78,0)</f>
        <v>0</v>
      </c>
      <c r="PW75" s="248">
        <f>IF(PW$6=$OS$5,成绩录入!CF78,0)</f>
        <v>0</v>
      </c>
      <c r="PX75" s="248">
        <f>IF(PX$6=$OS$5,成绩录入!CG78,0)</f>
        <v>0</v>
      </c>
      <c r="PY75" s="248">
        <f>IF(PY$6=$OS$5,成绩录入!CH78,0)</f>
        <v>0</v>
      </c>
      <c r="PZ75" s="248">
        <f>IF(PZ$6=$OS$5,成绩录入!CI78,0)</f>
        <v>0</v>
      </c>
      <c r="QA75" s="248">
        <f>IF(QA$6=$OS$5,成绩录入!CJ78,0)</f>
        <v>0</v>
      </c>
      <c r="QB75" s="248">
        <f>IF(QB$6=$OS$5,成绩录入!CK78,0)</f>
        <v>0</v>
      </c>
      <c r="QC75" s="248">
        <f>IF(QC$6=$OS$5,成绩录入!CL78,0)</f>
        <v>0</v>
      </c>
      <c r="QD75" s="248">
        <f>IF(QD$6=$OS$5,成绩录入!CM78,0)</f>
        <v>0</v>
      </c>
      <c r="QE75" s="248">
        <f>IF(QE$6=$OS$5,成绩录入!CN78,0)</f>
        <v>0</v>
      </c>
      <c r="QF75" s="248">
        <f>IF(QF$6=$OS$5,成绩录入!CO78,0)</f>
        <v>0</v>
      </c>
      <c r="QG75" s="248">
        <f>IF(QG$6=$OS$5,成绩录入!CP78,0)</f>
        <v>0</v>
      </c>
      <c r="QH75" s="248">
        <f>IF(QH$6=$OS$5,成绩录入!CQ78,0)</f>
        <v>0</v>
      </c>
      <c r="QI75" s="248">
        <f>IF(QI$6=$OS$5,成绩录入!CR78,0)</f>
        <v>0</v>
      </c>
      <c r="QJ75" s="248">
        <f>IF(QJ$6=$OS$5,成绩录入!CS78,0)</f>
        <v>0</v>
      </c>
      <c r="QK75" s="248">
        <f>IF(QK$6=$OS$5,成绩录入!CT78,0)</f>
        <v>0</v>
      </c>
      <c r="QL75" s="248">
        <f>IF(QL$6=$OS$5,成绩录入!CU78,0)</f>
        <v>0</v>
      </c>
      <c r="QM75" s="248">
        <f>IF(QM$6=$OS$5,成绩录入!CV78,0)</f>
        <v>0</v>
      </c>
      <c r="QN75" s="248">
        <f>IF(QN$6=$OS$5,成绩录入!CW78,0)</f>
        <v>0</v>
      </c>
      <c r="QO75" s="248">
        <f>IF(QO$6=$OS$5,成绩录入!CX78,0)</f>
        <v>0</v>
      </c>
      <c r="QP75" s="248">
        <f>IF(QP$6=$OS$5,成绩录入!CY78,0)</f>
        <v>0</v>
      </c>
      <c r="QQ75" s="248">
        <f>IF(QQ$6=$OS$5,成绩录入!CZ78,0)</f>
        <v>0</v>
      </c>
      <c r="QR75" s="248">
        <f>IF(QR$6=$OS$5,成绩录入!DA78,0)</f>
        <v>0</v>
      </c>
      <c r="QS75" s="248">
        <f>IF(QS$6=$OS$5,成绩录入!DB78,0)</f>
        <v>0</v>
      </c>
      <c r="QT75" s="248">
        <f>IF(QT$6=$OS$5,成绩录入!DC78,0)</f>
        <v>0</v>
      </c>
      <c r="QU75" s="248">
        <f>IF(QU$6=$OS$5,成绩录入!DD78,0)</f>
        <v>0</v>
      </c>
      <c r="QV75" s="248">
        <f>IF(QV$6=$OS$5,成绩录入!DE78,0)</f>
        <v>0</v>
      </c>
      <c r="QW75" s="248">
        <f>IF(QW$6=$OS$5,成绩录入!DF78,0)</f>
        <v>0</v>
      </c>
      <c r="QX75" s="248">
        <f>IF(QX$6=$OS$5,成绩录入!DG78,0)</f>
        <v>0</v>
      </c>
      <c r="QY75" s="248">
        <f>IF(QY$6=$OS$5,成绩录入!DH78,0)</f>
        <v>0</v>
      </c>
      <c r="QZ75" s="248">
        <f>IF(QZ$6=$OS$5,成绩录入!DI78,0)</f>
        <v>0</v>
      </c>
      <c r="RA75" s="248">
        <f>IF(RA$6=$OS$5,成绩录入!DJ78,0)</f>
        <v>0</v>
      </c>
      <c r="RB75" s="248">
        <f>IF(RB$6=$OS$5,成绩录入!DK78,0)</f>
        <v>0</v>
      </c>
      <c r="RC75" s="248">
        <f>IF(RC$6=$OS$5,成绩录入!DL78,0)</f>
        <v>0</v>
      </c>
      <c r="RD75" s="248">
        <f>IF(RD$6=$OS$5,成绩录入!DM78,0)</f>
        <v>0</v>
      </c>
      <c r="RE75" s="248">
        <f>IF(RE$6=$OS$5,成绩录入!DN78,0)</f>
        <v>0</v>
      </c>
      <c r="RF75" s="248">
        <f>IF(RF$6=$OS$5,成绩录入!DO78,0)</f>
        <v>0</v>
      </c>
      <c r="RG75" s="248">
        <f>IF(RG$6=$OS$5,成绩录入!DP78,0)</f>
        <v>0</v>
      </c>
      <c r="RH75" s="248">
        <f>IF(RH$6=$OS$5,成绩录入!DQ78,0)</f>
        <v>0</v>
      </c>
      <c r="RI75" s="248">
        <f>IF(RI$6=$OS$5,成绩录入!DR78,0)</f>
        <v>0</v>
      </c>
      <c r="RJ75" s="248">
        <f>IF(RJ$6=$OS$5,成绩录入!DS78,0)</f>
        <v>0</v>
      </c>
      <c r="RK75" s="248">
        <f>IF(RK$6=$OS$5,成绩录入!DT78,0)</f>
        <v>0</v>
      </c>
      <c r="RL75" s="248">
        <f>IF(RL$6=$OS$5,成绩录入!DU78,0)</f>
        <v>0</v>
      </c>
      <c r="RM75" s="248">
        <f>IF(RM$6=$OS$5,成绩录入!DV78,0)</f>
        <v>0</v>
      </c>
      <c r="RN75" s="248">
        <f>IF(RN$6=$OS$5,成绩录入!DW78,0)</f>
        <v>0</v>
      </c>
      <c r="RO75" s="248">
        <f>IF(RO$6=$OS$5,成绩录入!DX78,0)</f>
        <v>0</v>
      </c>
      <c r="RP75" s="248">
        <f>IF(RP$6=$OS$5,成绩录入!DY78,0)</f>
        <v>0</v>
      </c>
      <c r="RQ75" s="248">
        <f>IF(RQ$6=$OS$5,成绩录入!DZ78,0)</f>
        <v>0</v>
      </c>
      <c r="RR75" s="248">
        <f>IF(RR$6=$OS$5,成绩录入!EA78,0)</f>
        <v>0</v>
      </c>
      <c r="RS75" s="248">
        <f>IF(RS$6=$OS$5,成绩录入!EB78,0)</f>
        <v>0</v>
      </c>
      <c r="RT75" s="248">
        <f>IF(RT$6=$OS$5,成绩录入!EC78,0)</f>
        <v>0</v>
      </c>
      <c r="RU75" s="248">
        <f>IF(RU$6=$OS$5,成绩录入!ED78,0)</f>
        <v>0</v>
      </c>
      <c r="RV75" s="248">
        <f>IF(RV$6=$OS$5,成绩录入!EE78,0)</f>
        <v>0</v>
      </c>
      <c r="RW75" s="248">
        <f>IF(RW$6=$OS$5,成绩录入!EF78,0)</f>
        <v>0</v>
      </c>
      <c r="RX75" s="248">
        <f>IF(RX$6=$OS$5,成绩录入!EG78,0)</f>
        <v>0</v>
      </c>
      <c r="RY75" s="248">
        <f>IF(RY$6=$OS$5,成绩录入!EH78,0)</f>
        <v>0</v>
      </c>
      <c r="RZ75" s="248">
        <f>IF(RZ$6=$OS$5,成绩录入!EI78,0)</f>
        <v>0</v>
      </c>
      <c r="SA75" s="248">
        <f>IF(SA$6=$OS$5,成绩录入!EJ78,0)</f>
        <v>0</v>
      </c>
      <c r="SB75" s="248">
        <f>IF(SB$6=$OS$5,成绩录入!EK78,0)</f>
        <v>0</v>
      </c>
      <c r="SC75" s="248">
        <f>IF(SC$6=$OS$5,成绩录入!EL78,0)</f>
        <v>0</v>
      </c>
      <c r="SD75" s="248">
        <f>IF(SD$6=$OS$5,成绩录入!EM78,0)</f>
        <v>0</v>
      </c>
      <c r="SE75" s="248">
        <f>IF(SE$6=$OS$5,成绩录入!EN78,0)</f>
        <v>0</v>
      </c>
      <c r="SF75" s="248">
        <f>IF(SF$6=$OS$5,成绩录入!EO78,0)</f>
        <v>0</v>
      </c>
      <c r="SG75" s="248">
        <f>IF(SG$6=$OS$5,成绩录入!EP78,0)</f>
        <v>0</v>
      </c>
      <c r="SH75" s="248">
        <f>IF(SH$6=$OS$5,成绩录入!EQ78,0)</f>
        <v>0</v>
      </c>
      <c r="SI75" s="248">
        <f>IF(SI$6=$OS$5,成绩录入!ER78,0)</f>
        <v>0</v>
      </c>
      <c r="SJ75" s="248">
        <f>IF(SJ$6=$OS$5,成绩录入!ES78,0)</f>
        <v>0</v>
      </c>
      <c r="SK75" s="248">
        <f>IF(SK$6=$OS$5,成绩录入!ET78,0)</f>
        <v>0</v>
      </c>
      <c r="SL75" s="248">
        <f>IF(SL$6=$OS$5,成绩录入!EU78,0)</f>
        <v>0</v>
      </c>
      <c r="SM75" s="248">
        <f>IF(SM$6=$OS$5,成绩录入!EV78,0)</f>
        <v>0</v>
      </c>
      <c r="SN75" s="248">
        <f>IF(SN$6=$OS$5,成绩录入!EW78,0)</f>
        <v>0</v>
      </c>
      <c r="SO75" s="248">
        <f>IF(SO$6=$OS$5,成绩录入!EX78,0)</f>
        <v>0</v>
      </c>
      <c r="SP75" s="218">
        <f t="shared" si="190"/>
        <v>0</v>
      </c>
      <c r="SQ75" s="166"/>
      <c r="SR75" s="166"/>
      <c r="SS75" s="247">
        <f>IF(SS$6=$SR$5,成绩录入!BC78,0)</f>
        <v>0</v>
      </c>
      <c r="ST75" s="248">
        <f>IF(ST$6=$SR$5,成绩录入!BD78,0)</f>
        <v>0</v>
      </c>
      <c r="SU75" s="248">
        <f>IF(SU$6=$SR$5,成绩录入!BE78,0)</f>
        <v>0</v>
      </c>
      <c r="SV75" s="248">
        <f>IF(SV$6=$SR$5,成绩录入!BF78,0)</f>
        <v>0</v>
      </c>
      <c r="SW75" s="248">
        <f>IF(SW$6=$SR$5,成绩录入!BG78,0)</f>
        <v>0</v>
      </c>
      <c r="SX75" s="248">
        <f>IF(SX$6=$SR$5,成绩录入!BH78,0)</f>
        <v>0</v>
      </c>
      <c r="SY75" s="248">
        <f>IF(SY$6=$SR$5,成绩录入!BI78,0)</f>
        <v>0</v>
      </c>
      <c r="SZ75" s="248">
        <f>IF(SZ$6=$SR$5,成绩录入!BJ78,0)</f>
        <v>0</v>
      </c>
      <c r="TA75" s="248">
        <f>IF(TA$6=$SR$5,成绩录入!BK78,0)</f>
        <v>0</v>
      </c>
      <c r="TB75" s="248">
        <f>IF(TB$6=$SR$5,成绩录入!BL78,0)</f>
        <v>0</v>
      </c>
      <c r="TC75" s="248">
        <f>IF(TC$6=$SR$5,成绩录入!BM78,0)</f>
        <v>0</v>
      </c>
      <c r="TD75" s="248">
        <f>IF(TD$6=$SR$5,成绩录入!BN78,0)</f>
        <v>0</v>
      </c>
      <c r="TE75" s="248">
        <f>IF(TE$6=$SR$5,成绩录入!BO78,0)</f>
        <v>0</v>
      </c>
      <c r="TF75" s="248">
        <f>IF(TF$6=$SR$5,成绩录入!BP78,0)</f>
        <v>0</v>
      </c>
      <c r="TG75" s="248">
        <f>IF(TG$6=$SR$5,成绩录入!BQ78,0)</f>
        <v>0</v>
      </c>
      <c r="TH75" s="248">
        <f>IF(TH$6=$SR$5,成绩录入!BR78,0)</f>
        <v>0</v>
      </c>
      <c r="TI75" s="248">
        <f>IF(TI$6=$SR$5,成绩录入!BS78,0)</f>
        <v>0</v>
      </c>
      <c r="TJ75" s="248">
        <f>IF(TJ$6=$SR$5,成绩录入!BT78,0)</f>
        <v>0</v>
      </c>
      <c r="TK75" s="248">
        <f>IF(TK$6=$SR$5,成绩录入!BU78,0)</f>
        <v>0</v>
      </c>
      <c r="TL75" s="248">
        <f>IF(TL$6=$SR$5,成绩录入!BV78,0)</f>
        <v>0</v>
      </c>
      <c r="TM75" s="248">
        <f>IF(TM$6=$SR$5,成绩录入!BW78,0)</f>
        <v>0</v>
      </c>
      <c r="TN75" s="248">
        <f>IF(TN$6=$SR$5,成绩录入!BX78,0)</f>
        <v>0</v>
      </c>
      <c r="TO75" s="248">
        <f>IF(TO$6=$SR$5,成绩录入!BY78,0)</f>
        <v>0</v>
      </c>
      <c r="TP75" s="248">
        <f>IF(TP$6=$SR$5,成绩录入!BZ78,0)</f>
        <v>0</v>
      </c>
      <c r="TQ75" s="248">
        <f>IF(TQ$6=$SR$5,成绩录入!CA78,0)</f>
        <v>0</v>
      </c>
      <c r="TR75" s="248">
        <f>IF(TR$6=$SR$5,成绩录入!CB78,0)</f>
        <v>0</v>
      </c>
      <c r="TS75" s="248">
        <f>IF(TS$6=$SR$5,成绩录入!CC78,0)</f>
        <v>0</v>
      </c>
      <c r="TT75" s="248">
        <f>IF(TT$6=$SR$5,成绩录入!CD78,0)</f>
        <v>0</v>
      </c>
      <c r="TU75" s="248">
        <f>IF(TU$6=$SR$5,成绩录入!CE78,0)</f>
        <v>0</v>
      </c>
      <c r="TV75" s="248">
        <f>IF(TV$6=$SR$5,成绩录入!CF78,0)</f>
        <v>0</v>
      </c>
      <c r="TW75" s="248">
        <f>IF(TW$6=$SR$5,成绩录入!CG78,0)</f>
        <v>0</v>
      </c>
      <c r="TX75" s="248">
        <f>IF(TX$6=$SR$5,成绩录入!CH78,0)</f>
        <v>0</v>
      </c>
      <c r="TY75" s="248">
        <f>IF(TY$6=$SR$5,成绩录入!CI78,0)</f>
        <v>0</v>
      </c>
      <c r="TZ75" s="248">
        <f>IF(TZ$6=$SR$5,成绩录入!CJ78,0)</f>
        <v>0</v>
      </c>
      <c r="UA75" s="248">
        <f>IF(UA$6=$SR$5,成绩录入!CK78,0)</f>
        <v>0</v>
      </c>
      <c r="UB75" s="248">
        <f>IF(UB$6=$SR$5,成绩录入!CL78,0)</f>
        <v>0</v>
      </c>
      <c r="UC75" s="248">
        <f>IF(UC$6=$SR$5,成绩录入!CM78,0)</f>
        <v>0</v>
      </c>
      <c r="UD75" s="248">
        <f>IF(UD$6=$SR$5,成绩录入!CN78,0)</f>
        <v>0</v>
      </c>
      <c r="UE75" s="248">
        <f>IF(UE$6=$SR$5,成绩录入!CO78,0)</f>
        <v>0</v>
      </c>
      <c r="UF75" s="248">
        <f>IF(UF$6=$SR$5,成绩录入!CP78,0)</f>
        <v>0</v>
      </c>
      <c r="UG75" s="248">
        <f>IF(UG$6=$SR$5,成绩录入!CQ78,0)</f>
        <v>0</v>
      </c>
      <c r="UH75" s="248">
        <f>IF(UH$6=$SR$5,成绩录入!CR78,0)</f>
        <v>0</v>
      </c>
      <c r="UI75" s="248">
        <f>IF(UI$6=$SR$5,成绩录入!CS78,0)</f>
        <v>0</v>
      </c>
      <c r="UJ75" s="248">
        <f>IF(UJ$6=$SR$5,成绩录入!CT78,0)</f>
        <v>0</v>
      </c>
      <c r="UK75" s="248">
        <f>IF(UK$6=$SR$5,成绩录入!CU78,0)</f>
        <v>0</v>
      </c>
      <c r="UL75" s="248">
        <f>IF(UL$6=$SR$5,成绩录入!CV78,0)</f>
        <v>0</v>
      </c>
      <c r="UM75" s="248">
        <f>IF(UM$6=$SR$5,成绩录入!CW78,0)</f>
        <v>0</v>
      </c>
      <c r="UN75" s="248">
        <f>IF(UN$6=$SR$5,成绩录入!CX78,0)</f>
        <v>0</v>
      </c>
      <c r="UO75" s="248">
        <f>IF(UO$6=$SR$5,成绩录入!CY78,0)</f>
        <v>0</v>
      </c>
      <c r="UP75" s="248">
        <f>IF(UP$6=$SR$5,成绩录入!CZ78,0)</f>
        <v>0</v>
      </c>
      <c r="UQ75" s="248">
        <f>IF(UQ$6=$SR$5,成绩录入!DA78,0)</f>
        <v>0</v>
      </c>
      <c r="UR75" s="248">
        <f>IF(UR$6=$SR$5,成绩录入!DB78,0)</f>
        <v>0</v>
      </c>
      <c r="US75" s="248">
        <f>IF(US$6=$SR$5,成绩录入!DC78,0)</f>
        <v>0</v>
      </c>
      <c r="UT75" s="248">
        <f>IF(UT$6=$SR$5,成绩录入!DD78,0)</f>
        <v>0</v>
      </c>
      <c r="UU75" s="248">
        <f>IF(UU$6=$SR$5,成绩录入!DE78,0)</f>
        <v>0</v>
      </c>
      <c r="UV75" s="248">
        <f>IF(UV$6=$SR$5,成绩录入!DF78,0)</f>
        <v>0</v>
      </c>
      <c r="UW75" s="248">
        <f>IF(UW$6=$SR$5,成绩录入!DG78,0)</f>
        <v>0</v>
      </c>
      <c r="UX75" s="248">
        <f>IF(UX$6=$SR$5,成绩录入!DH78,0)</f>
        <v>0</v>
      </c>
      <c r="UY75" s="248">
        <f>IF(UY$6=$SR$5,成绩录入!DI78,0)</f>
        <v>0</v>
      </c>
      <c r="UZ75" s="248">
        <f>IF(UZ$6=$SR$5,成绩录入!DJ78,0)</f>
        <v>0</v>
      </c>
      <c r="VA75" s="248">
        <f>IF(VA$6=$SR$5,成绩录入!DK78,0)</f>
        <v>0</v>
      </c>
      <c r="VB75" s="248">
        <f>IF(VB$6=$SR$5,成绩录入!DL78,0)</f>
        <v>0</v>
      </c>
      <c r="VC75" s="248">
        <f>IF(VC$6=$SR$5,成绩录入!DM78,0)</f>
        <v>0</v>
      </c>
      <c r="VD75" s="248">
        <f>IF(VD$6=$SR$5,成绩录入!DN78,0)</f>
        <v>0</v>
      </c>
      <c r="VE75" s="248">
        <f>IF(VE$6=$SR$5,成绩录入!DO78,0)</f>
        <v>0</v>
      </c>
      <c r="VF75" s="248">
        <f>IF(VF$6=$SR$5,成绩录入!DP78,0)</f>
        <v>0</v>
      </c>
      <c r="VG75" s="248">
        <f>IF(VG$6=$SR$5,成绩录入!DQ78,0)</f>
        <v>0</v>
      </c>
      <c r="VH75" s="248">
        <f>IF(VH$6=$SR$5,成绩录入!DR78,0)</f>
        <v>0</v>
      </c>
      <c r="VI75" s="248">
        <f>IF(VI$6=$SR$5,成绩录入!DS78,0)</f>
        <v>0</v>
      </c>
      <c r="VJ75" s="248">
        <f>IF(VJ$6=$SR$5,成绩录入!DT78,0)</f>
        <v>0</v>
      </c>
      <c r="VK75" s="248">
        <f>IF(VK$6=$SR$5,成绩录入!DU78,0)</f>
        <v>0</v>
      </c>
      <c r="VL75" s="248">
        <f>IF(VL$6=$SR$5,成绩录入!DV78,0)</f>
        <v>0</v>
      </c>
      <c r="VM75" s="248">
        <f>IF(VM$6=$SR$5,成绩录入!DW78,0)</f>
        <v>0</v>
      </c>
      <c r="VN75" s="248">
        <f>IF(VN$6=$SR$5,成绩录入!DX78,0)</f>
        <v>0</v>
      </c>
      <c r="VO75" s="248">
        <f>IF(VO$6=$SR$5,成绩录入!DY78,0)</f>
        <v>0</v>
      </c>
      <c r="VP75" s="248">
        <f>IF(VP$6=$SR$5,成绩录入!DZ78,0)</f>
        <v>0</v>
      </c>
      <c r="VQ75" s="248">
        <f>IF(VQ$6=$SR$5,成绩录入!EA78,0)</f>
        <v>0</v>
      </c>
      <c r="VR75" s="248">
        <f>IF(VR$6=$SR$5,成绩录入!EB78,0)</f>
        <v>0</v>
      </c>
      <c r="VS75" s="248">
        <f>IF(VS$6=$SR$5,成绩录入!EC78,0)</f>
        <v>0</v>
      </c>
      <c r="VT75" s="248">
        <f>IF(VT$6=$SR$5,成绩录入!ED78,0)</f>
        <v>0</v>
      </c>
      <c r="VU75" s="248">
        <f>IF(VU$6=$SR$5,成绩录入!EE78,0)</f>
        <v>0</v>
      </c>
      <c r="VV75" s="248">
        <f>IF(VV$6=$SR$5,成绩录入!EF78,0)</f>
        <v>0</v>
      </c>
      <c r="VW75" s="248">
        <f>IF(VW$6=$SR$5,成绩录入!EG78,0)</f>
        <v>0</v>
      </c>
      <c r="VX75" s="248">
        <f>IF(VX$6=$SR$5,成绩录入!EH78,0)</f>
        <v>0</v>
      </c>
      <c r="VY75" s="248">
        <f>IF(VY$6=$SR$5,成绩录入!EI78,0)</f>
        <v>0</v>
      </c>
      <c r="VZ75" s="248">
        <f>IF(VZ$6=$SR$5,成绩录入!EJ78,0)</f>
        <v>0</v>
      </c>
      <c r="WA75" s="248">
        <f>IF(WA$6=$SR$5,成绩录入!EK78,0)</f>
        <v>0</v>
      </c>
      <c r="WB75" s="248">
        <f>IF(WB$6=$SR$5,成绩录入!EL78,0)</f>
        <v>0</v>
      </c>
      <c r="WC75" s="248">
        <f>IF(WC$6=$SR$5,成绩录入!EM78,0)</f>
        <v>0</v>
      </c>
      <c r="WD75" s="248">
        <f>IF(WD$6=$SR$5,成绩录入!EN78,0)</f>
        <v>0</v>
      </c>
      <c r="WE75" s="248">
        <f>IF(WE$6=$SR$5,成绩录入!EO78,0)</f>
        <v>0</v>
      </c>
      <c r="WF75" s="248">
        <f>IF(WF$6=$SR$5,成绩录入!EP78,0)</f>
        <v>0</v>
      </c>
      <c r="WG75" s="248">
        <f>IF(WG$6=$SR$5,成绩录入!EQ78,0)</f>
        <v>0</v>
      </c>
      <c r="WH75" s="248">
        <f>IF(WH$6=$SR$5,成绩录入!ER78,0)</f>
        <v>0</v>
      </c>
      <c r="WI75" s="248">
        <f>IF(WI$6=$SR$5,成绩录入!ES78,0)</f>
        <v>0</v>
      </c>
      <c r="WJ75" s="248">
        <f>IF(WJ$6=$SR$5,成绩录入!ET78,0)</f>
        <v>0</v>
      </c>
      <c r="WK75" s="248">
        <f>IF(WK$6=$SR$5,成绩录入!EU78,0)</f>
        <v>0</v>
      </c>
      <c r="WL75" s="248">
        <f>IF(WL$6=$SR$5,成绩录入!EV78,0)</f>
        <v>0</v>
      </c>
      <c r="WM75" s="248">
        <f>IF(WM$6=$SR$5,成绩录入!EW78,0)</f>
        <v>0</v>
      </c>
      <c r="WN75" s="248">
        <f>IF(WN$6=$SR$5,成绩录入!EX78,0)</f>
        <v>0</v>
      </c>
      <c r="WO75" s="218">
        <f t="shared" si="191"/>
        <v>0</v>
      </c>
      <c r="WP75" s="166"/>
      <c r="WQ75" s="166"/>
      <c r="WR75" s="247">
        <f>IF(WR$6=$WQ$5,成绩录入!BC78,0)</f>
        <v>0</v>
      </c>
      <c r="WS75" s="248">
        <f>IF(WS$6=$WQ$5,成绩录入!BD78,0)</f>
        <v>0</v>
      </c>
      <c r="WT75" s="248">
        <f>IF(WT$6=$WQ$5,成绩录入!BE78,0)</f>
        <v>0</v>
      </c>
      <c r="WU75" s="248">
        <f>IF(WU$6=$WQ$5,成绩录入!BF78,0)</f>
        <v>0</v>
      </c>
      <c r="WV75" s="248">
        <f>IF(WV$6=$WQ$5,成绩录入!BG78,0)</f>
        <v>0</v>
      </c>
      <c r="WW75" s="248">
        <f>IF(WW$6=$WQ$5,成绩录入!BH78,0)</f>
        <v>0</v>
      </c>
      <c r="WX75" s="248">
        <f>IF(WX$6=$WQ$5,成绩录入!BI78,0)</f>
        <v>0</v>
      </c>
      <c r="WY75" s="248">
        <f>IF(WY$6=$WQ$5,成绩录入!BJ78,0)</f>
        <v>0</v>
      </c>
      <c r="WZ75" s="248">
        <f>IF(WZ$6=$WQ$5,成绩录入!BK78,0)</f>
        <v>0</v>
      </c>
      <c r="XA75" s="248">
        <f>IF(XA$6=$WQ$5,成绩录入!BL78,0)</f>
        <v>0</v>
      </c>
      <c r="XB75" s="248">
        <f>IF(XB$6=$WQ$5,成绩录入!BM78,0)</f>
        <v>0</v>
      </c>
      <c r="XC75" s="248">
        <f>IF(XC$6=$WQ$5,成绩录入!BN78,0)</f>
        <v>0</v>
      </c>
      <c r="XD75" s="248">
        <f>IF(XD$6=$WQ$5,成绩录入!BO78,0)</f>
        <v>0</v>
      </c>
      <c r="XE75" s="248">
        <f>IF(XE$6=$WQ$5,成绩录入!BP78,0)</f>
        <v>0</v>
      </c>
      <c r="XF75" s="248">
        <f>IF(XF$6=$WQ$5,成绩录入!BQ78,0)</f>
        <v>0</v>
      </c>
      <c r="XG75" s="248">
        <f>IF(XG$6=$WQ$5,成绩录入!BR78,0)</f>
        <v>0</v>
      </c>
      <c r="XH75" s="248">
        <f>IF(XH$6=$WQ$5,成绩录入!BS78,0)</f>
        <v>0</v>
      </c>
      <c r="XI75" s="248">
        <f>IF(XI$6=$WQ$5,成绩录入!BT78,0)</f>
        <v>0</v>
      </c>
      <c r="XJ75" s="248">
        <f>IF(XJ$6=$WQ$5,成绩录入!BU78,0)</f>
        <v>0</v>
      </c>
      <c r="XK75" s="248">
        <f>IF(XK$6=$WQ$5,成绩录入!BV78,0)</f>
        <v>0</v>
      </c>
      <c r="XL75" s="248">
        <f>IF(XL$6=$WQ$5,成绩录入!BW78,0)</f>
        <v>0</v>
      </c>
      <c r="XM75" s="248">
        <f>IF(XM$6=$WQ$5,成绩录入!BX78,0)</f>
        <v>0</v>
      </c>
      <c r="XN75" s="248">
        <f>IF(XN$6=$WQ$5,成绩录入!BY78,0)</f>
        <v>0</v>
      </c>
      <c r="XO75" s="248">
        <f>IF(XO$6=$WQ$5,成绩录入!BZ78,0)</f>
        <v>0</v>
      </c>
      <c r="XP75" s="248">
        <f>IF(XP$6=$WQ$5,成绩录入!CA78,0)</f>
        <v>0</v>
      </c>
      <c r="XQ75" s="248">
        <f>IF(XQ$6=$WQ$5,成绩录入!CB78,0)</f>
        <v>0</v>
      </c>
      <c r="XR75" s="248">
        <f>IF(XR$6=$WQ$5,成绩录入!CC78,0)</f>
        <v>0</v>
      </c>
      <c r="XS75" s="248">
        <f>IF(XS$6=$WQ$5,成绩录入!CD78,0)</f>
        <v>0</v>
      </c>
      <c r="XT75" s="248">
        <f>IF(XT$6=$WQ$5,成绩录入!CE78,0)</f>
        <v>0</v>
      </c>
      <c r="XU75" s="248">
        <f>IF(XU$6=$WQ$5,成绩录入!CF78,0)</f>
        <v>0</v>
      </c>
      <c r="XV75" s="248">
        <f>IF(XV$6=$WQ$5,成绩录入!CG78,0)</f>
        <v>0</v>
      </c>
      <c r="XW75" s="248">
        <f>IF(XW$6=$WQ$5,成绩录入!CH78,0)</f>
        <v>0</v>
      </c>
      <c r="XX75" s="248">
        <f>IF(XX$6=$WQ$5,成绩录入!CI78,0)</f>
        <v>0</v>
      </c>
      <c r="XY75" s="248">
        <f>IF(XY$6=$WQ$5,成绩录入!CJ78,0)</f>
        <v>0</v>
      </c>
      <c r="XZ75" s="248">
        <f>IF(XZ$6=$WQ$5,成绩录入!CK78,0)</f>
        <v>0</v>
      </c>
      <c r="YA75" s="248">
        <f>IF(YA$6=$WQ$5,成绩录入!CL78,0)</f>
        <v>0</v>
      </c>
      <c r="YB75" s="248">
        <f>IF(YB$6=$WQ$5,成绩录入!CM78,0)</f>
        <v>0</v>
      </c>
      <c r="YC75" s="248">
        <f>IF(YC$6=$WQ$5,成绩录入!CN78,0)</f>
        <v>0</v>
      </c>
      <c r="YD75" s="248">
        <f>IF(YD$6=$WQ$5,成绩录入!CO78,0)</f>
        <v>0</v>
      </c>
      <c r="YE75" s="248">
        <f>IF(YE$6=$WQ$5,成绩录入!CP78,0)</f>
        <v>0</v>
      </c>
      <c r="YF75" s="248">
        <f>IF(YF$6=$WQ$5,成绩录入!CQ78,0)</f>
        <v>0</v>
      </c>
      <c r="YG75" s="248">
        <f>IF(YG$6=$WQ$5,成绩录入!CR78,0)</f>
        <v>0</v>
      </c>
      <c r="YH75" s="248">
        <f>IF(YH$6=$WQ$5,成绩录入!CS78,0)</f>
        <v>0</v>
      </c>
      <c r="YI75" s="248">
        <f>IF(YI$6=$WQ$5,成绩录入!CT78,0)</f>
        <v>0</v>
      </c>
      <c r="YJ75" s="248">
        <f>IF(YJ$6=$WQ$5,成绩录入!CU78,0)</f>
        <v>0</v>
      </c>
      <c r="YK75" s="248">
        <f>IF(YK$6=$WQ$5,成绩录入!CV78,0)</f>
        <v>0</v>
      </c>
      <c r="YL75" s="248">
        <f>IF(YL$6=$WQ$5,成绩录入!CW78,0)</f>
        <v>0</v>
      </c>
      <c r="YM75" s="248">
        <f>IF(YM$6=$WQ$5,成绩录入!CX78,0)</f>
        <v>0</v>
      </c>
      <c r="YN75" s="248">
        <f>IF(YN$6=$WQ$5,成绩录入!CY78,0)</f>
        <v>0</v>
      </c>
      <c r="YO75" s="248">
        <f>IF(YO$6=$WQ$5,成绩录入!CZ78,0)</f>
        <v>0</v>
      </c>
      <c r="YP75" s="248">
        <f>IF(YP$6=$WQ$5,成绩录入!DA78,0)</f>
        <v>0</v>
      </c>
      <c r="YQ75" s="248">
        <f>IF(YQ$6=$WQ$5,成绩录入!DB78,0)</f>
        <v>0</v>
      </c>
      <c r="YR75" s="248">
        <f>IF(YR$6=$WQ$5,成绩录入!DC78,0)</f>
        <v>0</v>
      </c>
      <c r="YS75" s="248">
        <f>IF(YS$6=$WQ$5,成绩录入!DD78,0)</f>
        <v>0</v>
      </c>
      <c r="YT75" s="248">
        <f>IF(YT$6=$WQ$5,成绩录入!DE78,0)</f>
        <v>0</v>
      </c>
      <c r="YU75" s="248">
        <f>IF(YU$6=$WQ$5,成绩录入!DF78,0)</f>
        <v>0</v>
      </c>
      <c r="YV75" s="248">
        <f>IF(YV$6=$WQ$5,成绩录入!DG78,0)</f>
        <v>0</v>
      </c>
      <c r="YW75" s="248">
        <f>IF(YW$6=$WQ$5,成绩录入!DH78,0)</f>
        <v>0</v>
      </c>
      <c r="YX75" s="248">
        <f>IF(YX$6=$WQ$5,成绩录入!DI78,0)</f>
        <v>0</v>
      </c>
      <c r="YY75" s="248">
        <f>IF(YY$6=$WQ$5,成绩录入!DJ78,0)</f>
        <v>0</v>
      </c>
      <c r="YZ75" s="248">
        <f>IF(YZ$6=$WQ$5,成绩录入!DK78,0)</f>
        <v>0</v>
      </c>
      <c r="ZA75" s="248">
        <f>IF(ZA$6=$WQ$5,成绩录入!DL78,0)</f>
        <v>0</v>
      </c>
      <c r="ZB75" s="248">
        <f>IF(ZB$6=$WQ$5,成绩录入!DM78,0)</f>
        <v>0</v>
      </c>
      <c r="ZC75" s="248">
        <f>IF(ZC$6=$WQ$5,成绩录入!DN78,0)</f>
        <v>0</v>
      </c>
      <c r="ZD75" s="248">
        <f>IF(ZD$6=$WQ$5,成绩录入!DO78,0)</f>
        <v>0</v>
      </c>
      <c r="ZE75" s="248">
        <f>IF(ZE$6=$WQ$5,成绩录入!DP78,0)</f>
        <v>0</v>
      </c>
      <c r="ZF75" s="248">
        <f>IF(ZF$6=$WQ$5,成绩录入!DQ78,0)</f>
        <v>0</v>
      </c>
      <c r="ZG75" s="248">
        <f>IF(ZG$6=$WQ$5,成绩录入!DR78,0)</f>
        <v>0</v>
      </c>
      <c r="ZH75" s="248">
        <f>IF(ZH$6=$WQ$5,成绩录入!DS78,0)</f>
        <v>0</v>
      </c>
      <c r="ZI75" s="248">
        <f>IF(ZI$6=$WQ$5,成绩录入!DT78,0)</f>
        <v>0</v>
      </c>
      <c r="ZJ75" s="248">
        <f>IF(ZJ$6=$WQ$5,成绩录入!DU78,0)</f>
        <v>0</v>
      </c>
      <c r="ZK75" s="248">
        <f>IF(ZK$6=$WQ$5,成绩录入!DV78,0)</f>
        <v>0</v>
      </c>
      <c r="ZL75" s="248">
        <f>IF(ZL$6=$WQ$5,成绩录入!DW78,0)</f>
        <v>0</v>
      </c>
      <c r="ZM75" s="248">
        <f>IF(ZM$6=$WQ$5,成绩录入!DX78,0)</f>
        <v>0</v>
      </c>
      <c r="ZN75" s="248">
        <f>IF(ZN$6=$WQ$5,成绩录入!DY78,0)</f>
        <v>0</v>
      </c>
      <c r="ZO75" s="248">
        <f>IF(ZO$6=$WQ$5,成绩录入!DZ78,0)</f>
        <v>0</v>
      </c>
      <c r="ZP75" s="248">
        <f>IF(ZP$6=$WQ$5,成绩录入!EA78,0)</f>
        <v>0</v>
      </c>
      <c r="ZQ75" s="248">
        <f>IF(ZQ$6=$WQ$5,成绩录入!EB78,0)</f>
        <v>0</v>
      </c>
      <c r="ZR75" s="248">
        <f>IF(ZR$6=$WQ$5,成绩录入!EC78,0)</f>
        <v>0</v>
      </c>
      <c r="ZS75" s="248">
        <f>IF(ZS$6=$WQ$5,成绩录入!ED78,0)</f>
        <v>0</v>
      </c>
      <c r="ZT75" s="248">
        <f>IF(ZT$6=$WQ$5,成绩录入!EE78,0)</f>
        <v>0</v>
      </c>
      <c r="ZU75" s="248">
        <f>IF(ZU$6=$WQ$5,成绩录入!EF78,0)</f>
        <v>0</v>
      </c>
      <c r="ZV75" s="248">
        <f>IF(ZV$6=$WQ$5,成绩录入!EG78,0)</f>
        <v>0</v>
      </c>
      <c r="ZW75" s="248">
        <f>IF(ZW$6=$WQ$5,成绩录入!EH78,0)</f>
        <v>0</v>
      </c>
      <c r="ZX75" s="248">
        <f>IF(ZX$6=$WQ$5,成绩录入!EI78,0)</f>
        <v>0</v>
      </c>
      <c r="ZY75" s="248">
        <f>IF(ZY$6=$WQ$5,成绩录入!EJ78,0)</f>
        <v>0</v>
      </c>
      <c r="ZZ75" s="248">
        <f>IF(ZZ$6=$WQ$5,成绩录入!EK78,0)</f>
        <v>0</v>
      </c>
      <c r="AAA75" s="248">
        <f>IF(AAA$6=$WQ$5,成绩录入!EL78,0)</f>
        <v>0</v>
      </c>
      <c r="AAB75" s="248">
        <f>IF(AAB$6=$WQ$5,成绩录入!EM78,0)</f>
        <v>0</v>
      </c>
      <c r="AAC75" s="248">
        <f>IF(AAC$6=$WQ$5,成绩录入!EN78,0)</f>
        <v>0</v>
      </c>
      <c r="AAD75" s="248">
        <f>IF(AAD$6=$WQ$5,成绩录入!EO78,0)</f>
        <v>0</v>
      </c>
      <c r="AAE75" s="248">
        <f>IF(AAE$6=$WQ$5,成绩录入!EP78,0)</f>
        <v>0</v>
      </c>
      <c r="AAF75" s="248">
        <f>IF(AAF$6=$WQ$5,成绩录入!EQ78,0)</f>
        <v>0</v>
      </c>
      <c r="AAG75" s="248">
        <f>IF(AAG$6=$WQ$5,成绩录入!ER78,0)</f>
        <v>0</v>
      </c>
      <c r="AAH75" s="248">
        <f>IF(AAH$6=$WQ$5,成绩录入!ES78,0)</f>
        <v>0</v>
      </c>
      <c r="AAI75" s="248">
        <f>IF(AAI$6=$WQ$5,成绩录入!ET78,0)</f>
        <v>0</v>
      </c>
      <c r="AAJ75" s="248">
        <f>IF(AAJ$6=$WQ$5,成绩录入!EU78,0)</f>
        <v>0</v>
      </c>
      <c r="AAK75" s="248">
        <f>IF(AAK$6=$WQ$5,成绩录入!EV78,0)</f>
        <v>0</v>
      </c>
      <c r="AAL75" s="248">
        <f>IF(AAL$6=$WQ$5,成绩录入!EW78,0)</f>
        <v>0</v>
      </c>
      <c r="AAM75" s="248">
        <f>IF(AAM$6=$WQ$5,成绩录入!EX78,0)</f>
        <v>0</v>
      </c>
      <c r="AAN75" s="218">
        <f t="shared" si="192"/>
        <v>0</v>
      </c>
      <c r="AAO75" s="206"/>
      <c r="AAQ75" s="247">
        <f>IF(AAQ$6=$AAP$5,成绩录入!BC78,0)</f>
        <v>0</v>
      </c>
      <c r="AAR75" s="248">
        <f>IF(AAR$6=$AAP$5,成绩录入!BD78,0)</f>
        <v>0</v>
      </c>
      <c r="AAS75" s="248">
        <f>IF(AAS$6=$AAP$5,成绩录入!BE78,0)</f>
        <v>0</v>
      </c>
      <c r="AAT75" s="248">
        <f>IF(AAT$6=$AAP$5,成绩录入!BF78,0)</f>
        <v>0</v>
      </c>
      <c r="AAU75" s="248">
        <f>IF(AAU$6=$AAP$5,成绩录入!BG78,0)</f>
        <v>0</v>
      </c>
      <c r="AAV75" s="248">
        <f>IF(AAV$6=$AAP$5,成绩录入!BH78,0)</f>
        <v>0</v>
      </c>
      <c r="AAW75" s="248">
        <f>IF(AAW$6=$AAP$5,成绩录入!BI78,0)</f>
        <v>0</v>
      </c>
      <c r="AAX75" s="248">
        <f>IF(AAX$6=$AAP$5,成绩录入!BJ78,0)</f>
        <v>0</v>
      </c>
      <c r="AAY75" s="248">
        <f>IF(AAY$6=$AAP$5,成绩录入!BK78,0)</f>
        <v>0</v>
      </c>
      <c r="AAZ75" s="248">
        <f>IF(AAZ$6=$AAP$5,成绩录入!BL78,0)</f>
        <v>0</v>
      </c>
      <c r="ABA75" s="248">
        <f>IF(ABA$6=$AAP$5,成绩录入!BM78,0)</f>
        <v>0</v>
      </c>
      <c r="ABB75" s="248">
        <f>IF(ABB$6=$AAP$5,成绩录入!BN78,0)</f>
        <v>0</v>
      </c>
      <c r="ABC75" s="248">
        <f>IF(ABC$6=$AAP$5,成绩录入!BO78,0)</f>
        <v>0</v>
      </c>
      <c r="ABD75" s="248">
        <f>IF(ABD$6=$AAP$5,成绩录入!BP78,0)</f>
        <v>0</v>
      </c>
      <c r="ABE75" s="248">
        <f>IF(ABE$6=$AAP$5,成绩录入!BQ78,0)</f>
        <v>0</v>
      </c>
      <c r="ABF75" s="248">
        <f>IF(ABF$6=$AAP$5,成绩录入!BR78,0)</f>
        <v>0</v>
      </c>
      <c r="ABG75" s="248">
        <f>IF(ABG$6=$AAP$5,成绩录入!BS78,0)</f>
        <v>0</v>
      </c>
      <c r="ABH75" s="248">
        <f>IF(ABH$6=$AAP$5,成绩录入!BT78,0)</f>
        <v>0</v>
      </c>
      <c r="ABI75" s="248">
        <f>IF(ABI$6=$AAP$5,成绩录入!BU78,0)</f>
        <v>0</v>
      </c>
      <c r="ABJ75" s="248">
        <f>IF(ABJ$6=$AAP$5,成绩录入!BV78,0)</f>
        <v>0</v>
      </c>
      <c r="ABK75" s="248">
        <f>IF(ABK$6=$AAP$5,成绩录入!BW78,0)</f>
        <v>0</v>
      </c>
      <c r="ABL75" s="248">
        <f>IF(ABL$6=$AAP$5,成绩录入!BX78,0)</f>
        <v>0</v>
      </c>
      <c r="ABM75" s="248">
        <f>IF(ABM$6=$AAP$5,成绩录入!BY78,0)</f>
        <v>0</v>
      </c>
      <c r="ABN75" s="248">
        <f>IF(ABN$6=$AAP$5,成绩录入!BZ78,0)</f>
        <v>0</v>
      </c>
      <c r="ABO75" s="248">
        <f>IF(ABO$6=$AAP$5,成绩录入!CA78,0)</f>
        <v>0</v>
      </c>
      <c r="ABP75" s="248">
        <f>IF(ABP$6=$AAP$5,成绩录入!CB78,0)</f>
        <v>0</v>
      </c>
      <c r="ABQ75" s="248">
        <f>IF(ABQ$6=$AAP$5,成绩录入!CC78,0)</f>
        <v>0</v>
      </c>
      <c r="ABR75" s="248">
        <f>IF(ABR$6=$AAP$5,成绩录入!CD78,0)</f>
        <v>0</v>
      </c>
      <c r="ABS75" s="248">
        <f>IF(ABS$6=$AAP$5,成绩录入!CE78,0)</f>
        <v>0</v>
      </c>
      <c r="ABT75" s="248">
        <f>IF(ABT$6=$AAP$5,成绩录入!CF78,0)</f>
        <v>0</v>
      </c>
      <c r="ABU75" s="248">
        <f>IF(ABU$6=$AAP$5,成绩录入!CG78,0)</f>
        <v>0</v>
      </c>
      <c r="ABV75" s="248">
        <f>IF(ABV$6=$AAP$5,成绩录入!CH78,0)</f>
        <v>0</v>
      </c>
      <c r="ABW75" s="248">
        <f>IF(ABW$6=$AAP$5,成绩录入!CI78,0)</f>
        <v>0</v>
      </c>
      <c r="ABX75" s="248">
        <f>IF(ABX$6=$AAP$5,成绩录入!CJ78,0)</f>
        <v>0</v>
      </c>
      <c r="ABY75" s="248">
        <f>IF(ABY$6=$AAP$5,成绩录入!CK78,0)</f>
        <v>0</v>
      </c>
      <c r="ABZ75" s="248">
        <f>IF(ABZ$6=$AAP$5,成绩录入!CL78,0)</f>
        <v>0</v>
      </c>
      <c r="ACA75" s="248">
        <f>IF(ACA$6=$AAP$5,成绩录入!CM78,0)</f>
        <v>0</v>
      </c>
      <c r="ACB75" s="248">
        <f>IF(ACB$6=$AAP$5,成绩录入!CN78,0)</f>
        <v>0</v>
      </c>
      <c r="ACC75" s="248">
        <f>IF(ACC$6=$AAP$5,成绩录入!CO78,0)</f>
        <v>0</v>
      </c>
      <c r="ACD75" s="248">
        <f>IF(ACD$6=$AAP$5,成绩录入!CP78,0)</f>
        <v>0</v>
      </c>
      <c r="ACE75" s="248">
        <f>IF(ACE$6=$AAP$5,成绩录入!CQ78,0)</f>
        <v>0</v>
      </c>
      <c r="ACF75" s="248">
        <f>IF(ACF$6=$AAP$5,成绩录入!CR78,0)</f>
        <v>0</v>
      </c>
      <c r="ACG75" s="248">
        <f>IF(ACG$6=$AAP$5,成绩录入!CS78,0)</f>
        <v>0</v>
      </c>
      <c r="ACH75" s="248">
        <f>IF(ACH$6=$AAP$5,成绩录入!CT78,0)</f>
        <v>0</v>
      </c>
      <c r="ACI75" s="248">
        <f>IF(ACI$6=$AAP$5,成绩录入!CU78,0)</f>
        <v>0</v>
      </c>
      <c r="ACJ75" s="248">
        <f>IF(ACJ$6=$AAP$5,成绩录入!CV78,0)</f>
        <v>0</v>
      </c>
      <c r="ACK75" s="248">
        <f>IF(ACK$6=$AAP$5,成绩录入!CW78,0)</f>
        <v>0</v>
      </c>
      <c r="ACL75" s="248">
        <f>IF(ACL$6=$AAP$5,成绩录入!CX78,0)</f>
        <v>0</v>
      </c>
      <c r="ACM75" s="248">
        <f>IF(ACM$6=$AAP$5,成绩录入!CY78,0)</f>
        <v>0</v>
      </c>
      <c r="ACN75" s="248">
        <f>IF(ACN$6=$AAP$5,成绩录入!CZ78,0)</f>
        <v>0</v>
      </c>
      <c r="ACO75" s="248">
        <f>IF(ACO$6=$AAP$5,成绩录入!DA78,0)</f>
        <v>0</v>
      </c>
      <c r="ACP75" s="248">
        <f>IF(ACP$6=$AAP$5,成绩录入!DB78,0)</f>
        <v>0</v>
      </c>
      <c r="ACQ75" s="248">
        <f>IF(ACQ$6=$AAP$5,成绩录入!DC78,0)</f>
        <v>0</v>
      </c>
      <c r="ACR75" s="248">
        <f>IF(ACR$6=$AAP$5,成绩录入!DD78,0)</f>
        <v>0</v>
      </c>
      <c r="ACS75" s="248">
        <f>IF(ACS$6=$AAP$5,成绩录入!DE78,0)</f>
        <v>0</v>
      </c>
      <c r="ACT75" s="248">
        <f>IF(ACT$6=$AAP$5,成绩录入!DF78,0)</f>
        <v>0</v>
      </c>
      <c r="ACU75" s="248">
        <f>IF(ACU$6=$AAP$5,成绩录入!DG78,0)</f>
        <v>0</v>
      </c>
      <c r="ACV75" s="248">
        <f>IF(ACV$6=$AAP$5,成绩录入!DH78,0)</f>
        <v>0</v>
      </c>
      <c r="ACW75" s="248">
        <f>IF(ACW$6=$AAP$5,成绩录入!DI78,0)</f>
        <v>0</v>
      </c>
      <c r="ACX75" s="248">
        <f>IF(ACX$6=$AAP$5,成绩录入!DJ78,0)</f>
        <v>0</v>
      </c>
      <c r="ACY75" s="248">
        <f>IF(ACY$6=$AAP$5,成绩录入!DK78,0)</f>
        <v>0</v>
      </c>
      <c r="ACZ75" s="248">
        <f>IF(ACZ$6=$AAP$5,成绩录入!DL78,0)</f>
        <v>0</v>
      </c>
      <c r="ADA75" s="248">
        <f>IF(ADA$6=$AAP$5,成绩录入!DM78,0)</f>
        <v>0</v>
      </c>
      <c r="ADB75" s="248">
        <f>IF(ADB$6=$AAP$5,成绩录入!DN78,0)</f>
        <v>0</v>
      </c>
      <c r="ADC75" s="248">
        <f>IF(ADC$6=$AAP$5,成绩录入!DO78,0)</f>
        <v>0</v>
      </c>
      <c r="ADD75" s="248">
        <f>IF(ADD$6=$AAP$5,成绩录入!DP78,0)</f>
        <v>0</v>
      </c>
      <c r="ADE75" s="248">
        <f>IF(ADE$6=$AAP$5,成绩录入!DQ78,0)</f>
        <v>0</v>
      </c>
      <c r="ADF75" s="248">
        <f>IF(ADF$6=$AAP$5,成绩录入!DR78,0)</f>
        <v>0</v>
      </c>
      <c r="ADG75" s="248">
        <f>IF(ADG$6=$AAP$5,成绩录入!DS78,0)</f>
        <v>0</v>
      </c>
      <c r="ADH75" s="248">
        <f>IF(ADH$6=$AAP$5,成绩录入!DT78,0)</f>
        <v>0</v>
      </c>
      <c r="ADI75" s="248">
        <f>IF(ADI$6=$AAP$5,成绩录入!DU78,0)</f>
        <v>0</v>
      </c>
      <c r="ADJ75" s="248">
        <f>IF(ADJ$6=$AAP$5,成绩录入!DV78,0)</f>
        <v>0</v>
      </c>
      <c r="ADK75" s="248">
        <f>IF(ADK$6=$AAP$5,成绩录入!DW78,0)</f>
        <v>0</v>
      </c>
      <c r="ADL75" s="248">
        <f>IF(ADL$6=$AAP$5,成绩录入!DX78,0)</f>
        <v>0</v>
      </c>
      <c r="ADM75" s="248">
        <f>IF(ADM$6=$AAP$5,成绩录入!DY78,0)</f>
        <v>0</v>
      </c>
      <c r="ADN75" s="248">
        <f>IF(ADN$6=$AAP$5,成绩录入!DZ78,0)</f>
        <v>0</v>
      </c>
      <c r="ADO75" s="248">
        <f>IF(ADO$6=$AAP$5,成绩录入!EA78,0)</f>
        <v>0</v>
      </c>
      <c r="ADP75" s="248">
        <f>IF(ADP$6=$AAP$5,成绩录入!EB78,0)</f>
        <v>0</v>
      </c>
      <c r="ADQ75" s="248">
        <f>IF(ADQ$6=$AAP$5,成绩录入!EC78,0)</f>
        <v>0</v>
      </c>
      <c r="ADR75" s="248">
        <f>IF(ADR$6=$AAP$5,成绩录入!ED78,0)</f>
        <v>0</v>
      </c>
      <c r="ADS75" s="248">
        <f>IF(ADS$6=$AAP$5,成绩录入!EE78,0)</f>
        <v>0</v>
      </c>
      <c r="ADT75" s="248">
        <f>IF(ADT$6=$AAP$5,成绩录入!EF78,0)</f>
        <v>0</v>
      </c>
      <c r="ADU75" s="248">
        <f>IF(ADU$6=$AAP$5,成绩录入!EG78,0)</f>
        <v>0</v>
      </c>
      <c r="ADV75" s="248">
        <f>IF(ADV$6=$AAP$5,成绩录入!EH78,0)</f>
        <v>0</v>
      </c>
      <c r="ADW75" s="248">
        <f>IF(ADW$6=$AAP$5,成绩录入!EI78,0)</f>
        <v>0</v>
      </c>
      <c r="ADX75" s="248">
        <f>IF(ADX$6=$AAP$5,成绩录入!EJ78,0)</f>
        <v>0</v>
      </c>
      <c r="ADY75" s="248">
        <f>IF(ADY$6=$AAP$5,成绩录入!EK78,0)</f>
        <v>0</v>
      </c>
      <c r="ADZ75" s="248">
        <f>IF(ADZ$6=$AAP$5,成绩录入!EL78,0)</f>
        <v>0</v>
      </c>
      <c r="AEA75" s="248">
        <f>IF(AEA$6=$AAP$5,成绩录入!EM78,0)</f>
        <v>0</v>
      </c>
      <c r="AEB75" s="248">
        <f>IF(AEB$6=$AAP$5,成绩录入!EN78,0)</f>
        <v>0</v>
      </c>
      <c r="AEC75" s="248">
        <f>IF(AEC$6=$AAP$5,成绩录入!EO78,0)</f>
        <v>0</v>
      </c>
      <c r="AED75" s="248">
        <f>IF(AED$6=$AAP$5,成绩录入!EP78,0)</f>
        <v>0</v>
      </c>
      <c r="AEE75" s="248">
        <f>IF(AEE$6=$AAP$5,成绩录入!EQ78,0)</f>
        <v>0</v>
      </c>
      <c r="AEF75" s="248">
        <f>IF(AEF$6=$AAP$5,成绩录入!ER78,0)</f>
        <v>0</v>
      </c>
      <c r="AEG75" s="248">
        <f>IF(AEG$6=$AAP$5,成绩录入!ES78,0)</f>
        <v>0</v>
      </c>
      <c r="AEH75" s="248">
        <f>IF(AEH$6=$AAP$5,成绩录入!ET78,0)</f>
        <v>0</v>
      </c>
      <c r="AEI75" s="248">
        <f>IF(AEI$6=$AAP$5,成绩录入!EU78,0)</f>
        <v>0</v>
      </c>
      <c r="AEJ75" s="248">
        <f>IF(AEJ$6=$AAP$5,成绩录入!EV78,0)</f>
        <v>0</v>
      </c>
      <c r="AEK75" s="248">
        <f>IF(AEK$6=$AAP$5,成绩录入!EW78,0)</f>
        <v>0</v>
      </c>
      <c r="AEL75" s="248">
        <f>IF(AEL$6=$AAP$5,成绩录入!EX78,0)</f>
        <v>0</v>
      </c>
      <c r="AEM75" s="218">
        <f t="shared" si="193"/>
        <v>0</v>
      </c>
      <c r="AEN75" s="166"/>
      <c r="AEO75" s="166"/>
      <c r="AEP75" s="247">
        <f>IF(AEP$6=$AEO$5,成绩录入!BC78,0)</f>
        <v>0</v>
      </c>
      <c r="AEQ75" s="248">
        <f>IF(AEQ$6=$AEO$5,成绩录入!BD78,0)</f>
        <v>0</v>
      </c>
      <c r="AER75" s="248">
        <f>IF(AER$6=$AEO$5,成绩录入!BE78,0)</f>
        <v>0</v>
      </c>
      <c r="AES75" s="248">
        <f>IF(AES$6=$AEO$5,成绩录入!BF78,0)</f>
        <v>0</v>
      </c>
      <c r="AET75" s="248">
        <f>IF(AET$6=$AEO$5,成绩录入!BG78,0)</f>
        <v>0</v>
      </c>
      <c r="AEU75" s="248">
        <f>IF(AEU$6=$AEO$5,成绩录入!BH78,0)</f>
        <v>0</v>
      </c>
      <c r="AEV75" s="248">
        <f>IF(AEV$6=$AEO$5,成绩录入!BI78,0)</f>
        <v>0</v>
      </c>
      <c r="AEW75" s="248">
        <f>IF(AEW$6=$AEO$5,成绩录入!BJ78,0)</f>
        <v>0</v>
      </c>
      <c r="AEX75" s="248">
        <f>IF(AEX$6=$AEO$5,成绩录入!BK78,0)</f>
        <v>0</v>
      </c>
      <c r="AEY75" s="248">
        <f>IF(AEY$6=$AEO$5,成绩录入!BL78,0)</f>
        <v>0</v>
      </c>
      <c r="AEZ75" s="248">
        <f>IF(AEZ$6=$AEO$5,成绩录入!BM78,0)</f>
        <v>0</v>
      </c>
      <c r="AFA75" s="248">
        <f>IF(AFA$6=$AEO$5,成绩录入!BN78,0)</f>
        <v>0</v>
      </c>
      <c r="AFB75" s="248">
        <f>IF(AFB$6=$AEO$5,成绩录入!BO78,0)</f>
        <v>0</v>
      </c>
      <c r="AFC75" s="248">
        <f>IF(AFC$6=$AEO$5,成绩录入!BP78,0)</f>
        <v>0</v>
      </c>
      <c r="AFD75" s="248">
        <f>IF(AFD$6=$AEO$5,成绩录入!BQ78,0)</f>
        <v>0</v>
      </c>
      <c r="AFE75" s="248">
        <f>IF(AFE$6=$AEO$5,成绩录入!BR78,0)</f>
        <v>0</v>
      </c>
      <c r="AFF75" s="248">
        <f>IF(AFF$6=$AEO$5,成绩录入!BS78,0)</f>
        <v>0</v>
      </c>
      <c r="AFG75" s="248">
        <f>IF(AFG$6=$AEO$5,成绩录入!BT78,0)</f>
        <v>0</v>
      </c>
      <c r="AFH75" s="248">
        <f>IF(AFH$6=$AEO$5,成绩录入!BU78,0)</f>
        <v>0</v>
      </c>
      <c r="AFI75" s="248">
        <f>IF(AFI$6=$AEO$5,成绩录入!BV78,0)</f>
        <v>0</v>
      </c>
      <c r="AFJ75" s="248">
        <f>IF(AFJ$6=$AEO$5,成绩录入!BW78,0)</f>
        <v>0</v>
      </c>
      <c r="AFK75" s="248">
        <f>IF(AFK$6=$AEO$5,成绩录入!BX78,0)</f>
        <v>0</v>
      </c>
      <c r="AFL75" s="248">
        <f>IF(AFL$6=$AEO$5,成绩录入!BY78,0)</f>
        <v>0</v>
      </c>
      <c r="AFM75" s="248">
        <f>IF(AFM$6=$AEO$5,成绩录入!BZ78,0)</f>
        <v>0</v>
      </c>
      <c r="AFN75" s="248">
        <f>IF(AFN$6=$AEO$5,成绩录入!CA78,0)</f>
        <v>0</v>
      </c>
      <c r="AFO75" s="248">
        <f>IF(AFO$6=$AEO$5,成绩录入!CB78,0)</f>
        <v>0</v>
      </c>
      <c r="AFP75" s="248">
        <f>IF(AFP$6=$AEO$5,成绩录入!CC78,0)</f>
        <v>0</v>
      </c>
      <c r="AFQ75" s="248">
        <f>IF(AFQ$6=$AEO$5,成绩录入!CD78,0)</f>
        <v>0</v>
      </c>
      <c r="AFR75" s="248">
        <f>IF(AFR$6=$AEO$5,成绩录入!CE78,0)</f>
        <v>0</v>
      </c>
      <c r="AFS75" s="248">
        <f>IF(AFS$6=$AEO$5,成绩录入!CF78,0)</f>
        <v>0</v>
      </c>
      <c r="AFT75" s="248">
        <f>IF(AFT$6=$AEO$5,成绩录入!CG78,0)</f>
        <v>0</v>
      </c>
      <c r="AFU75" s="248">
        <f>IF(AFU$6=$AEO$5,成绩录入!CH78,0)</f>
        <v>0</v>
      </c>
      <c r="AFV75" s="248">
        <f>IF(AFV$6=$AEO$5,成绩录入!CI78,0)</f>
        <v>0</v>
      </c>
      <c r="AFW75" s="248">
        <f>IF(AFW$6=$AEO$5,成绩录入!CJ78,0)</f>
        <v>0</v>
      </c>
      <c r="AFX75" s="248">
        <f>IF(AFX$6=$AEO$5,成绩录入!CK78,0)</f>
        <v>0</v>
      </c>
      <c r="AFY75" s="248">
        <f>IF(AFY$6=$AEO$5,成绩录入!CL78,0)</f>
        <v>0</v>
      </c>
      <c r="AFZ75" s="248">
        <f>IF(AFZ$6=$AEO$5,成绩录入!CM78,0)</f>
        <v>0</v>
      </c>
      <c r="AGA75" s="248">
        <f>IF(AGA$6=$AEO$5,成绩录入!CN78,0)</f>
        <v>0</v>
      </c>
      <c r="AGB75" s="248">
        <f>IF(AGB$6=$AEO$5,成绩录入!CO78,0)</f>
        <v>0</v>
      </c>
      <c r="AGC75" s="248">
        <f>IF(AGC$6=$AEO$5,成绩录入!CP78,0)</f>
        <v>0</v>
      </c>
      <c r="AGD75" s="248">
        <f>IF(AGD$6=$AEO$5,成绩录入!CQ78,0)</f>
        <v>0</v>
      </c>
      <c r="AGE75" s="248">
        <f>IF(AGE$6=$AEO$5,成绩录入!CR78,0)</f>
        <v>0</v>
      </c>
      <c r="AGF75" s="248">
        <f>IF(AGF$6=$AEO$5,成绩录入!CS78,0)</f>
        <v>0</v>
      </c>
      <c r="AGG75" s="248">
        <f>IF(AGG$6=$AEO$5,成绩录入!CT78,0)</f>
        <v>0</v>
      </c>
      <c r="AGH75" s="248">
        <f>IF(AGH$6=$AEO$5,成绩录入!CU78,0)</f>
        <v>0</v>
      </c>
      <c r="AGI75" s="248">
        <f>IF(AGI$6=$AEO$5,成绩录入!CV78,0)</f>
        <v>0</v>
      </c>
      <c r="AGJ75" s="248">
        <f>IF(AGJ$6=$AEO$5,成绩录入!CW78,0)</f>
        <v>0</v>
      </c>
      <c r="AGK75" s="248">
        <f>IF(AGK$6=$AEO$5,成绩录入!CX78,0)</f>
        <v>0</v>
      </c>
      <c r="AGL75" s="248">
        <f>IF(AGL$6=$AEO$5,成绩录入!CY78,0)</f>
        <v>0</v>
      </c>
      <c r="AGM75" s="248">
        <f>IF(AGM$6=$AEO$5,成绩录入!CZ78,0)</f>
        <v>0</v>
      </c>
      <c r="AGN75" s="248">
        <f>IF(AGN$6=$AEO$5,成绩录入!DA78,0)</f>
        <v>0</v>
      </c>
      <c r="AGO75" s="248">
        <f>IF(AGO$6=$AEO$5,成绩录入!DB78,0)</f>
        <v>0</v>
      </c>
      <c r="AGP75" s="248">
        <f>IF(AGP$6=$AEO$5,成绩录入!DC78,0)</f>
        <v>0</v>
      </c>
      <c r="AGQ75" s="248">
        <f>IF(AGQ$6=$AEO$5,成绩录入!DD78,0)</f>
        <v>0</v>
      </c>
      <c r="AGR75" s="248">
        <f>IF(AGR$6=$AEO$5,成绩录入!DE78,0)</f>
        <v>0</v>
      </c>
      <c r="AGS75" s="248">
        <f>IF(AGS$6=$AEO$5,成绩录入!DF78,0)</f>
        <v>0</v>
      </c>
      <c r="AGT75" s="248">
        <f>IF(AGT$6=$AEO$5,成绩录入!DG78,0)</f>
        <v>0</v>
      </c>
      <c r="AGU75" s="248">
        <f>IF(AGU$6=$AEO$5,成绩录入!DH78,0)</f>
        <v>0</v>
      </c>
      <c r="AGV75" s="248">
        <f>IF(AGV$6=$AEO$5,成绩录入!DI78,0)</f>
        <v>0</v>
      </c>
      <c r="AGW75" s="248">
        <f>IF(AGW$6=$AEO$5,成绩录入!DJ78,0)</f>
        <v>0</v>
      </c>
      <c r="AGX75" s="248">
        <f>IF(AGX$6=$AEO$5,成绩录入!DK78,0)</f>
        <v>0</v>
      </c>
      <c r="AGY75" s="248">
        <f>IF(AGY$6=$AEO$5,成绩录入!DL78,0)</f>
        <v>0</v>
      </c>
      <c r="AGZ75" s="248">
        <f>IF(AGZ$6=$AEO$5,成绩录入!DM78,0)</f>
        <v>0</v>
      </c>
      <c r="AHA75" s="248">
        <f>IF(AHA$6=$AEO$5,成绩录入!DN78,0)</f>
        <v>0</v>
      </c>
      <c r="AHB75" s="248">
        <f>IF(AHB$6=$AEO$5,成绩录入!DO78,0)</f>
        <v>0</v>
      </c>
      <c r="AHC75" s="248">
        <f>IF(AHC$6=$AEO$5,成绩录入!DP78,0)</f>
        <v>0</v>
      </c>
      <c r="AHD75" s="248">
        <f>IF(AHD$6=$AEO$5,成绩录入!DQ78,0)</f>
        <v>0</v>
      </c>
      <c r="AHE75" s="248">
        <f>IF(AHE$6=$AEO$5,成绩录入!DR78,0)</f>
        <v>0</v>
      </c>
      <c r="AHF75" s="248">
        <f>IF(AHF$6=$AEO$5,成绩录入!DS78,0)</f>
        <v>0</v>
      </c>
      <c r="AHG75" s="248">
        <f>IF(AHG$6=$AEO$5,成绩录入!DT78,0)</f>
        <v>0</v>
      </c>
      <c r="AHH75" s="248">
        <f>IF(AHH$6=$AEO$5,成绩录入!DU78,0)</f>
        <v>0</v>
      </c>
      <c r="AHI75" s="248">
        <f>IF(AHI$6=$AEO$5,成绩录入!DV78,0)</f>
        <v>0</v>
      </c>
      <c r="AHJ75" s="248">
        <f>IF(AHJ$6=$AEO$5,成绩录入!DW78,0)</f>
        <v>0</v>
      </c>
      <c r="AHK75" s="248">
        <f>IF(AHK$6=$AEO$5,成绩录入!DX78,0)</f>
        <v>0</v>
      </c>
      <c r="AHL75" s="248">
        <f>IF(AHL$6=$AEO$5,成绩录入!DY78,0)</f>
        <v>0</v>
      </c>
      <c r="AHM75" s="248">
        <f>IF(AHM$6=$AEO$5,成绩录入!DZ78,0)</f>
        <v>0</v>
      </c>
      <c r="AHN75" s="248">
        <f>IF(AHN$6=$AEO$5,成绩录入!EA78,0)</f>
        <v>0</v>
      </c>
      <c r="AHO75" s="248">
        <f>IF(AHO$6=$AEO$5,成绩录入!EB78,0)</f>
        <v>0</v>
      </c>
      <c r="AHP75" s="248">
        <f>IF(AHP$6=$AEO$5,成绩录入!EC78,0)</f>
        <v>0</v>
      </c>
      <c r="AHQ75" s="248">
        <f>IF(AHQ$6=$AEO$5,成绩录入!ED78,0)</f>
        <v>0</v>
      </c>
      <c r="AHR75" s="248">
        <f>IF(AHR$6=$AEO$5,成绩录入!EE78,0)</f>
        <v>0</v>
      </c>
      <c r="AHS75" s="248">
        <f>IF(AHS$6=$AEO$5,成绩录入!EF78,0)</f>
        <v>0</v>
      </c>
      <c r="AHT75" s="248">
        <f>IF(AHT$6=$AEO$5,成绩录入!EG78,0)</f>
        <v>0</v>
      </c>
      <c r="AHU75" s="248">
        <f>IF(AHU$6=$AEO$5,成绩录入!EH78,0)</f>
        <v>0</v>
      </c>
      <c r="AHV75" s="248">
        <f>IF(AHV$6=$AEO$5,成绩录入!EI78,0)</f>
        <v>0</v>
      </c>
      <c r="AHW75" s="248">
        <f>IF(AHW$6=$AEO$5,成绩录入!EJ78,0)</f>
        <v>0</v>
      </c>
      <c r="AHX75" s="248">
        <f>IF(AHX$6=$AEO$5,成绩录入!EK78,0)</f>
        <v>0</v>
      </c>
      <c r="AHY75" s="248">
        <f>IF(AHY$6=$AEO$5,成绩录入!EL78,0)</f>
        <v>0</v>
      </c>
      <c r="AHZ75" s="248">
        <f>IF(AHZ$6=$AEO$5,成绩录入!EM78,0)</f>
        <v>0</v>
      </c>
      <c r="AIA75" s="248">
        <f>IF(AIA$6=$AEO$5,成绩录入!EN78,0)</f>
        <v>0</v>
      </c>
      <c r="AIB75" s="248">
        <f>IF(AIB$6=$AEO$5,成绩录入!EO78,0)</f>
        <v>0</v>
      </c>
      <c r="AIC75" s="248">
        <f>IF(AIC$6=$AEO$5,成绩录入!EP78,0)</f>
        <v>0</v>
      </c>
      <c r="AID75" s="248">
        <f>IF(AID$6=$AEO$5,成绩录入!EQ78,0)</f>
        <v>0</v>
      </c>
      <c r="AIE75" s="248">
        <f>IF(AIE$6=$AEO$5,成绩录入!ER78,0)</f>
        <v>0</v>
      </c>
      <c r="AIF75" s="248">
        <f>IF(AIF$6=$AEO$5,成绩录入!ES78,0)</f>
        <v>0</v>
      </c>
      <c r="AIG75" s="248">
        <f>IF(AIG$6=$AEO$5,成绩录入!ET78,0)</f>
        <v>0</v>
      </c>
      <c r="AIH75" s="248">
        <f>IF(AIH$6=$AEO$5,成绩录入!EU78,0)</f>
        <v>0</v>
      </c>
      <c r="AII75" s="248">
        <f>IF(AII$6=$AEO$5,成绩录入!EV78,0)</f>
        <v>0</v>
      </c>
      <c r="AIJ75" s="248">
        <f>IF(AIJ$6=$AEO$5,成绩录入!EW78,0)</f>
        <v>0</v>
      </c>
      <c r="AIK75" s="248">
        <f>IF(AIK$6=$AEO$5,成绩录入!EX78,0)</f>
        <v>0</v>
      </c>
      <c r="AIL75" s="218">
        <f t="shared" si="194"/>
        <v>0</v>
      </c>
      <c r="AIN75" s="214" t="str">
        <f>初始录入!A80</f>
        <v/>
      </c>
      <c r="AIO75" s="215">
        <f>初始录入!B80</f>
        <v>0</v>
      </c>
      <c r="AIP75" s="216">
        <f>初始录入!C80</f>
        <v>0</v>
      </c>
      <c r="AIQ75" s="314">
        <f>IF(平时!D73&lt;&gt;"",平时!D73,0)</f>
        <v>0</v>
      </c>
      <c r="AIR75" s="324" t="str">
        <f t="shared" si="246"/>
        <v/>
      </c>
      <c r="AIS75" s="314">
        <f>IF(过程!D73&lt;&gt;"",过程!D73,0)</f>
        <v>0</v>
      </c>
      <c r="AIT75" s="324" t="str">
        <f t="shared" si="247"/>
        <v/>
      </c>
      <c r="AIU75" s="216">
        <f>IF(期末!D73&lt;&gt;"",期末!D73,0)</f>
        <v>0</v>
      </c>
      <c r="AIV75" s="324" t="str">
        <f t="shared" si="248"/>
        <v/>
      </c>
      <c r="AIW75" s="325">
        <f t="shared" si="249"/>
        <v>0</v>
      </c>
      <c r="AIX75" s="314">
        <f>IF(平时!E73&lt;&gt;"",平时!E73,0)</f>
        <v>0</v>
      </c>
      <c r="AIY75" s="324" t="str">
        <f t="shared" si="250"/>
        <v/>
      </c>
      <c r="AIZ75" s="314">
        <f>IF(过程!E73&lt;&gt;"",过程!E73,0)</f>
        <v>0</v>
      </c>
      <c r="AJA75" s="324" t="str">
        <f t="shared" si="251"/>
        <v/>
      </c>
      <c r="AJB75" s="216">
        <f>IF(期末!E73&lt;&gt;"",期末!E73,0)</f>
        <v>0</v>
      </c>
      <c r="AJC75" s="324" t="str">
        <f t="shared" si="252"/>
        <v/>
      </c>
      <c r="AJD75" s="325">
        <f t="shared" si="253"/>
        <v>0</v>
      </c>
      <c r="AJE75" s="314">
        <f>IF(平时!F73&lt;&gt;"",平时!F73,0)</f>
        <v>0</v>
      </c>
      <c r="AJF75" s="324" t="str">
        <f t="shared" si="254"/>
        <v/>
      </c>
      <c r="AJG75" s="314">
        <f>IF(过程!F73&lt;&gt;"",过程!F73,0)</f>
        <v>0</v>
      </c>
      <c r="AJH75" s="324" t="str">
        <f t="shared" si="255"/>
        <v/>
      </c>
      <c r="AJI75" s="216">
        <f>IF(期末!F73&lt;&gt;"",期末!F73,0)</f>
        <v>0</v>
      </c>
      <c r="AJJ75" s="324" t="str">
        <f t="shared" si="256"/>
        <v/>
      </c>
      <c r="AJK75" s="325">
        <f t="shared" si="257"/>
        <v>0</v>
      </c>
      <c r="AJL75" s="314">
        <f>IF(平时!G73&lt;&gt;"",平时!G73,0)</f>
        <v>0</v>
      </c>
      <c r="AJM75" s="324" t="str">
        <f t="shared" si="258"/>
        <v/>
      </c>
      <c r="AJN75" s="314">
        <f>IF(过程!G73&lt;&gt;"",过程!G73,0)</f>
        <v>0</v>
      </c>
      <c r="AJO75" s="324" t="str">
        <f t="shared" si="259"/>
        <v/>
      </c>
      <c r="AJP75" s="216">
        <f>IF(期末!G73&lt;&gt;"",期末!G73,0)</f>
        <v>0</v>
      </c>
      <c r="AJQ75" s="324" t="str">
        <f t="shared" si="260"/>
        <v/>
      </c>
      <c r="AJR75" s="325">
        <f t="shared" si="261"/>
        <v>0</v>
      </c>
      <c r="AJS75" s="314">
        <f>IF(平时!H73&lt;&gt;"",平时!H73,0)</f>
        <v>0</v>
      </c>
      <c r="AJT75" s="324" t="str">
        <f t="shared" si="262"/>
        <v/>
      </c>
      <c r="AJU75" s="314">
        <f>IF(过程!H73&lt;&gt;"",过程!H73,0)</f>
        <v>0</v>
      </c>
      <c r="AJV75" s="324" t="str">
        <f t="shared" si="263"/>
        <v/>
      </c>
      <c r="AJW75" s="216">
        <f>IF(期末!H73&lt;&gt;"",期末!H73,0)</f>
        <v>0</v>
      </c>
      <c r="AJX75" s="324" t="str">
        <f t="shared" si="264"/>
        <v/>
      </c>
      <c r="AJY75" s="326">
        <f t="shared" si="265"/>
        <v>0</v>
      </c>
      <c r="AKA75" s="216" t="str">
        <f>初始录入!A80</f>
        <v/>
      </c>
      <c r="AKB75" s="216">
        <f>初始录入!B80</f>
        <v>0</v>
      </c>
      <c r="AKC75" s="216">
        <f>初始录入!C80</f>
        <v>0</v>
      </c>
      <c r="AKD75" s="327" t="str">
        <f>IF(初始录入!$E80=初始录入!$K$2,达成度!$D88,"")</f>
        <v/>
      </c>
      <c r="AKE75" s="327" t="str">
        <f>IF(初始录入!$E80=初始录入!$K$3,达成度!D88,"")</f>
        <v/>
      </c>
      <c r="AKF75" s="216" t="str">
        <f>IF(初始录入!$E80=初始录入!$K$4,达成度!D88,"")</f>
        <v/>
      </c>
      <c r="AKG75" s="216" t="str">
        <f>IF(初始录入!$E80=初始录入!$K$5,达成度!D88,"")</f>
        <v/>
      </c>
      <c r="AKH75" s="327" t="str">
        <f>IF(初始录入!$E80=初始录入!$K$2,达成度!E88,"")</f>
        <v/>
      </c>
      <c r="AKI75" s="327" t="str">
        <f>IF(初始录入!$E80=初始录入!$K$3,达成度!E88,"")</f>
        <v/>
      </c>
      <c r="AKJ75" s="216" t="str">
        <f>IF(初始录入!$E80=初始录入!$K$4,达成度!E88,"")</f>
        <v/>
      </c>
      <c r="AKK75" s="216" t="str">
        <f>IF(初始录入!$E80=初始录入!$K$5,达成度!E88,"")</f>
        <v/>
      </c>
      <c r="AKL75" s="327" t="str">
        <f>IF(初始录入!$E80=初始录入!$K$2,达成度!F88,"")</f>
        <v/>
      </c>
      <c r="AKM75" s="327" t="str">
        <f>IF(初始录入!$E80=初始录入!$K$3,达成度!F88,"")</f>
        <v/>
      </c>
      <c r="AKN75" s="216" t="str">
        <f>IF(初始录入!$E80=初始录入!$K$4,达成度!F88,"")</f>
        <v/>
      </c>
      <c r="AKO75" s="216" t="str">
        <f>IF(初始录入!$E80=初始录入!$K$5,达成度!F88,"")</f>
        <v/>
      </c>
      <c r="AKP75" s="327" t="str">
        <f>IF(初始录入!$E80=初始录入!$K$2,达成度!H88,"")</f>
        <v/>
      </c>
      <c r="AKQ75" s="327" t="str">
        <f>IF(初始录入!$E80=初始录入!$K$3,达成度!H88,"")</f>
        <v/>
      </c>
      <c r="AKR75" s="216" t="str">
        <f>IF(初始录入!$E80=初始录入!$K$4,达成度!H88,"")</f>
        <v/>
      </c>
      <c r="AKS75" s="216" t="str">
        <f>IF(初始录入!$E80=初始录入!$K$5,达成度!H88,"")</f>
        <v/>
      </c>
      <c r="AKT75" s="327" t="str">
        <f>IF(初始录入!$E80=初始录入!$K$2,达成度!I88,"")</f>
        <v/>
      </c>
      <c r="AKU75" s="327" t="str">
        <f>IF(初始录入!$E80=初始录入!$K$3,达成度!I88,"")</f>
        <v/>
      </c>
      <c r="AKV75" s="216" t="str">
        <f>IF(初始录入!$E80=初始录入!$K$4,达成度!I88,"")</f>
        <v/>
      </c>
      <c r="AKW75" s="216" t="str">
        <f>IF(初始录入!$E80=初始录入!$K$5,达成度!I88,"")</f>
        <v/>
      </c>
      <c r="AKX75" s="327" t="str">
        <f>IF(初始录入!$E80=初始录入!$K$2,达成度!J88,"")</f>
        <v/>
      </c>
      <c r="AKY75" s="327" t="str">
        <f>IF(初始录入!$E80=初始录入!$K$3,达成度!J88,"")</f>
        <v/>
      </c>
      <c r="AKZ75" s="216" t="str">
        <f>IF(初始录入!$E80=初始录入!$K$4,达成度!J88,"")</f>
        <v/>
      </c>
      <c r="ALA75" s="216" t="str">
        <f>IF(初始录入!$E80=初始录入!$K$5,达成度!J88,"")</f>
        <v/>
      </c>
      <c r="ALB75" s="327" t="str">
        <f>IF(初始录入!$E80=初始录入!$K$2,达成度!L88,"")</f>
        <v/>
      </c>
      <c r="ALC75" s="327" t="str">
        <f>IF(初始录入!$E80=初始录入!$K$3,达成度!L88,"")</f>
        <v/>
      </c>
      <c r="ALD75" s="216" t="str">
        <f>IF(初始录入!$E80=初始录入!$K$4,达成度!L88,"")</f>
        <v/>
      </c>
      <c r="ALE75" s="216" t="str">
        <f>IF(初始录入!$E80=初始录入!$K$5,达成度!L88,"")</f>
        <v/>
      </c>
      <c r="ALF75" s="327" t="str">
        <f>IF(初始录入!$E80=初始录入!$K$2,达成度!M88,"")</f>
        <v/>
      </c>
      <c r="ALG75" s="327" t="str">
        <f>IF(初始录入!$E80=初始录入!$K$3,达成度!M88,"")</f>
        <v/>
      </c>
      <c r="ALH75" s="216" t="str">
        <f>IF(初始录入!$E80=初始录入!$K$4,达成度!M88,"")</f>
        <v/>
      </c>
      <c r="ALI75" s="216" t="str">
        <f>IF(初始录入!$E80=初始录入!$K$5,达成度!M88,"")</f>
        <v/>
      </c>
      <c r="ALJ75" s="327" t="str">
        <f>IF(初始录入!$E80=初始录入!$K$2,达成度!N88,"")</f>
        <v/>
      </c>
      <c r="ALK75" s="327" t="str">
        <f>IF(初始录入!$E80=初始录入!$K$3,达成度!N88,"")</f>
        <v/>
      </c>
      <c r="ALL75" s="216" t="str">
        <f>IF(初始录入!$E80=初始录入!$K$4,达成度!N88,"")</f>
        <v/>
      </c>
      <c r="ALM75" s="216" t="str">
        <f>IF(初始录入!$E80=初始录入!$K$5,达成度!N88,"")</f>
        <v/>
      </c>
      <c r="ALN75" s="327" t="str">
        <f>IF(初始录入!$E80=初始录入!$K$2,达成度!P88,"")</f>
        <v/>
      </c>
      <c r="ALO75" s="327" t="str">
        <f>IF(初始录入!$E80=初始录入!$K$3,达成度!P88,"")</f>
        <v/>
      </c>
      <c r="ALP75" s="216" t="str">
        <f>IF(初始录入!$E80=初始录入!$K$4,达成度!P88,"")</f>
        <v/>
      </c>
      <c r="ALQ75" s="216" t="str">
        <f>IF(初始录入!$E80=初始录入!$K$5,达成度!P88,"")</f>
        <v/>
      </c>
      <c r="ALR75" s="327" t="str">
        <f>IF(初始录入!$E80=初始录入!$K$2,达成度!Q88,"")</f>
        <v/>
      </c>
      <c r="ALS75" s="327" t="str">
        <f>IF(初始录入!$E80=初始录入!$K$3,达成度!Q88,"")</f>
        <v/>
      </c>
      <c r="ALT75" s="216" t="str">
        <f>IF(初始录入!$E80=初始录入!$K$4,达成度!Q88,"")</f>
        <v/>
      </c>
      <c r="ALU75" s="216" t="str">
        <f>IF(初始录入!$E80=初始录入!$K$5,达成度!Q88,"")</f>
        <v/>
      </c>
      <c r="ALV75" s="327" t="str">
        <f>IF(初始录入!$E80=初始录入!$K$2,达成度!R88,"")</f>
        <v/>
      </c>
      <c r="ALW75" s="327" t="str">
        <f>IF(初始录入!$E80=初始录入!$K$3,达成度!R88,"")</f>
        <v/>
      </c>
      <c r="ALX75" s="216" t="str">
        <f>IF(初始录入!$E80=初始录入!$K$4,达成度!R88,"")</f>
        <v/>
      </c>
      <c r="ALY75" s="216"/>
      <c r="ALZ75" s="327" t="str">
        <f>IF(初始录入!$E80=初始录入!$K$2,达成度!T88,"")</f>
        <v/>
      </c>
      <c r="AMA75" s="327" t="str">
        <f>IF(初始录入!$E80=初始录入!$K$3,达成度!T88,"")</f>
        <v/>
      </c>
      <c r="AMB75" s="216" t="str">
        <f>IF(初始录入!$E80=初始录入!$K$4,达成度!T88,"")</f>
        <v/>
      </c>
      <c r="AMC75" s="216" t="str">
        <f>IF(初始录入!$E80=初始录入!$K$5,达成度!T88,"")</f>
        <v/>
      </c>
      <c r="AMD75" s="327" t="str">
        <f>IF(初始录入!$E80=初始录入!$K$2,达成度!U88,"")</f>
        <v/>
      </c>
      <c r="AME75" s="327" t="str">
        <f>IF(初始录入!$E80=初始录入!$K$3,达成度!U88,"")</f>
        <v/>
      </c>
      <c r="AMF75" s="216" t="str">
        <f>IF(初始录入!$E80=初始录入!$K$4,达成度!U88,"")</f>
        <v/>
      </c>
      <c r="AMG75" s="216" t="str">
        <f>IF(初始录入!$E80=初始录入!$K$5,达成度!U88,"")</f>
        <v/>
      </c>
      <c r="AMH75" s="327" t="str">
        <f>IF(初始录入!$E80=初始录入!$K$2,达成度!V88,"")</f>
        <v/>
      </c>
      <c r="AMI75" s="327" t="str">
        <f>IF(初始录入!$E80=初始录入!$K$3,达成度!V88,"")</f>
        <v/>
      </c>
      <c r="AMJ75" s="216" t="str">
        <f>IF(初始录入!$E80=初始录入!$K$4,达成度!W88,"")</f>
        <v/>
      </c>
      <c r="AMK75" s="216" t="str">
        <f>IF(初始录入!$E80=初始录入!$K$5,达成度!W88,"")</f>
        <v/>
      </c>
      <c r="AMM75" s="215">
        <f t="shared" si="270"/>
        <v>68</v>
      </c>
      <c r="AMN75" s="222" t="str">
        <f t="shared" si="266"/>
        <v/>
      </c>
      <c r="AMO75" s="325" t="str">
        <f>IF($AMM75&lt;=$H$7,INDEX(达成度!$G$21:$G$170,$AMM75,1),"")</f>
        <v/>
      </c>
      <c r="AMP75" s="325" t="str">
        <f>IF($AMM75&lt;=$H$7,INDEX(达成度!$K$21:$K$170,$AMM75,1),"")</f>
        <v/>
      </c>
      <c r="AMQ75" s="325" t="str">
        <f>IF($AMM75&lt;=$H$7,INDEX(达成度!$O$21:$O$170,$AMM75,1),"")</f>
        <v/>
      </c>
      <c r="AMR75" s="325" t="str">
        <f>IF($AMM75&lt;=$H$7,INDEX(达成度!$S$21:$S$170,$AMM75,1),"")</f>
        <v/>
      </c>
      <c r="AMS75" s="326" t="str">
        <f>IF($AMM75&lt;=$H$7,INDEX(达成度!$W$21:$W$170,$AMM75,1),"")</f>
        <v/>
      </c>
      <c r="AMT75" s="328"/>
      <c r="AMU75" s="336"/>
      <c r="AMV75" s="222" t="str">
        <f t="shared" si="267"/>
        <v/>
      </c>
      <c r="AMW75" s="325" t="str">
        <f>IF($AMM75&lt;=$I$7,INDEX(达成度!$G$21:$G$170,$AMM75+$H$7,1),"")</f>
        <v/>
      </c>
      <c r="AMX75" s="325" t="str">
        <f>IF($AMM75&lt;=$I$7,INDEX(达成度!$K$21:$K$170,$AMM75+$H$7,1),"")</f>
        <v/>
      </c>
      <c r="AMY75" s="325" t="str">
        <f>IF($AMM75&lt;=$I$7,INDEX(达成度!$O$21:$O$170,$AMM75+$H$7,1),"")</f>
        <v/>
      </c>
      <c r="AMZ75" s="325" t="str">
        <f>IF($AMM75&lt;=$I$7,INDEX(达成度!$S$21:$S$170,$AMM75+$H$7,1),"")</f>
        <v/>
      </c>
      <c r="ANA75" s="326" t="str">
        <f>IF($AMM75&lt;=$I$7,INDEX(达成度!$W$21:$W$170,$AMM75+$H$7,1),"")</f>
        <v/>
      </c>
      <c r="ANB75" s="206"/>
      <c r="ANC75" s="215"/>
      <c r="AND75" s="216" t="str">
        <f t="shared" si="268"/>
        <v/>
      </c>
      <c r="ANE75" s="325" t="str">
        <f>IF($AMM75&lt;=$J$7,INDEX(达成度!$G$21:$G$170,$AMM75+$H$7+$I$7,1),"")</f>
        <v/>
      </c>
      <c r="ANF75" s="325" t="str">
        <f>IF($AMM75&lt;=$J$7,INDEX(达成度!$K$21:$K$170,$AMM75+$H$7+$I$7,1),"")</f>
        <v/>
      </c>
      <c r="ANG75" s="325" t="str">
        <f>IF($AMM75&lt;=$J$7,INDEX(达成度!$O$21:$O$170,$AMM75+$H$7+$I$7,1),"")</f>
        <v/>
      </c>
      <c r="ANH75" s="325" t="str">
        <f>IF($AMM75&lt;=$J$7,INDEX(达成度!$S$21:$S$170,$AMM75+$H$7+$I$7,1),"")</f>
        <v/>
      </c>
      <c r="ANI75" s="326" t="str">
        <f>IF($AMM75&lt;=$J$7,INDEX(达成度!$W$21:$W$170,$AMM75+$H$7+$I$7,1),"")</f>
        <v/>
      </c>
      <c r="ANK75" s="215"/>
      <c r="ANL75" s="216" t="str">
        <f t="shared" si="269"/>
        <v/>
      </c>
      <c r="ANM75" s="325" t="str">
        <f>IF($AMM75&lt;=$K$7,INDEX(达成度!$G$21:$G$170,$AMM75+$H$7+$I$7+$J$7,1),"")</f>
        <v/>
      </c>
      <c r="ANN75" s="325" t="str">
        <f>IF($AMM75&lt;=$K$7,INDEX(达成度!$K$21:$K$170,$AMM75+$H$7+$I$7+$J$7,1),"")</f>
        <v/>
      </c>
      <c r="ANO75" s="325" t="str">
        <f>IF($AMM75&lt;=$K$7,INDEX(达成度!$O$21:$O$170,$AMM75+$H$7+$I$7+$J$7,1),"")</f>
        <v/>
      </c>
      <c r="ANP75" s="325" t="str">
        <f>IF($AMM75&lt;=$K$7,INDEX(达成度!$S$21:$S$170,$AMM75+$H$7+$I$7+$J$7,1),"")</f>
        <v/>
      </c>
      <c r="ANQ75" s="326" t="str">
        <f>IF($AMM75&lt;=$K$7,INDEX(达成度!$W$21:$W$170,$AMM75+$H$7+$I$7+$J$7,1),"")</f>
        <v/>
      </c>
    </row>
    <row r="76" ht="18" customHeight="1" spans="1:1024 1025:1057">
      <c r="A76" s="215" t="str">
        <f>初始录入!A81</f>
        <v/>
      </c>
      <c r="B76" s="216" t="str">
        <f>IF(初始录入!B81&lt;&gt;"",初始录入!B81,"")</f>
        <v/>
      </c>
      <c r="C76" s="216" t="str">
        <f>IF(初始录入!C81&lt;&gt;"",初始录入!C81,"")</f>
        <v/>
      </c>
      <c r="D76" s="216" t="str">
        <f>IF(初始录入!D81&lt;&gt;"",初始录入!D81,"")</f>
        <v/>
      </c>
      <c r="E76" s="218" t="str">
        <f>IF(初始录入!E81&lt;&gt;"",初始录入!E81,"")</f>
        <v/>
      </c>
      <c r="G76" s="330"/>
      <c r="H76" s="295">
        <f>IF(初始录入!E81=H$6,1,0)</f>
        <v>0</v>
      </c>
      <c r="I76" s="295">
        <f>IF(初始录入!E81=I$6,1,0)</f>
        <v>0</v>
      </c>
      <c r="J76" s="295">
        <f>IF(初始录入!E81=J$6,1,0)</f>
        <v>0</v>
      </c>
      <c r="K76" s="321">
        <f>IF(初始录入!E81=K$6,1,0)</f>
        <v>0</v>
      </c>
      <c r="L76" s="28"/>
      <c r="M76" s="215" t="str">
        <f>成果上交!A10</f>
        <v/>
      </c>
      <c r="N76" s="216" t="str">
        <f>IF(成果上交!B10&lt;&gt;"",IF(成果上交!B10="作业",M$80&amp;"作业/ 实验报告/ 实习报告/ 课程设计成果/ 试卷",IF(成果上交!B10="实验报告"," 作业/"&amp;M$80&amp;"实验报告/ 实习报告/ 课程设计成果/ 试卷",IF(成果上交!B10="实习报告"," 作业/ 实验报告/"&amp;M$80&amp;"实习报告/ 课程设计成果/ 试卷",IF(成果上交!B10="课程设计成果"," 作业/ 实验报告/ 实习报告/"&amp;M$80&amp;"课程设计成果/ 试卷"," 作业/ 实验报告/ 实习报告/ 课程设计成果/ 试卷")))),"")</f>
        <v/>
      </c>
      <c r="O76" s="216"/>
      <c r="P76" s="216"/>
      <c r="Q76" s="216"/>
      <c r="R76" s="216"/>
      <c r="S76" s="216"/>
      <c r="T76" s="216"/>
      <c r="U76" s="216"/>
      <c r="V76" s="216">
        <f>IF(OR(成果上交!B10="作业",成果上交!B10="实验报告",成果上交!B10="实习报告",成果上交!B10="课程设计成果"),"",成果上交!B10)</f>
        <v>0</v>
      </c>
      <c r="W76" s="218"/>
      <c r="X76" s="28"/>
      <c r="Y76" s="294">
        <v>100</v>
      </c>
      <c r="Z76" s="295">
        <f>成绩录入!$F$7</f>
        <v>0</v>
      </c>
      <c r="AA76" s="295">
        <f>成绩录入!F79</f>
        <v>0</v>
      </c>
      <c r="AB76" s="296">
        <f>IF(初始录入!$M$7&lt;&gt;"",IF(成绩录入!$F$7&lt;&gt;"",IF(初始录入!$P$7="次数",AA76/Z76*Y76,成绩录入!F79),0),0)</f>
        <v>0</v>
      </c>
      <c r="AC76" s="297">
        <f t="shared" si="181"/>
        <v>0</v>
      </c>
      <c r="AD76" s="297">
        <f t="shared" si="182"/>
        <v>0</v>
      </c>
      <c r="AE76" s="297">
        <f t="shared" si="183"/>
        <v>0</v>
      </c>
      <c r="AF76" s="297">
        <f t="shared" si="184"/>
        <v>0</v>
      </c>
      <c r="AG76" s="297">
        <f t="shared" si="185"/>
        <v>0</v>
      </c>
      <c r="AH76" s="298">
        <f t="shared" si="195"/>
        <v>0</v>
      </c>
      <c r="AI76" s="28"/>
      <c r="AJ76" s="260">
        <f>成绩录入!I79</f>
        <v>0</v>
      </c>
      <c r="AK76" s="248">
        <f>成绩录入!J79</f>
        <v>0</v>
      </c>
      <c r="AL76" s="248">
        <f>成绩录入!K79</f>
        <v>0</v>
      </c>
      <c r="AM76" s="248">
        <f>成绩录入!L79</f>
        <v>0</v>
      </c>
      <c r="AN76" s="248">
        <f>成绩录入!M79</f>
        <v>0</v>
      </c>
      <c r="AO76" s="298">
        <f t="shared" si="196"/>
        <v>0</v>
      </c>
      <c r="AP76" s="299"/>
      <c r="AQ76" s="260">
        <f>成绩录入!I79</f>
        <v>0</v>
      </c>
      <c r="AR76" s="248">
        <f>成绩录入!J79</f>
        <v>0</v>
      </c>
      <c r="AS76" s="248">
        <f>成绩录入!K79</f>
        <v>0</v>
      </c>
      <c r="AT76" s="248">
        <f>成绩录入!L79</f>
        <v>0</v>
      </c>
      <c r="AU76" s="248">
        <f>成绩录入!M79</f>
        <v>0</v>
      </c>
      <c r="AV76" s="298">
        <f t="shared" si="197"/>
        <v>0</v>
      </c>
      <c r="AW76" s="299"/>
      <c r="AX76" s="260">
        <f>成绩录入!I79</f>
        <v>0</v>
      </c>
      <c r="AY76" s="248">
        <f>成绩录入!J79</f>
        <v>0</v>
      </c>
      <c r="AZ76" s="248">
        <f>成绩录入!K79</f>
        <v>0</v>
      </c>
      <c r="BA76" s="248">
        <f>成绩录入!L79</f>
        <v>0</v>
      </c>
      <c r="BB76" s="248">
        <f>成绩录入!M79</f>
        <v>0</v>
      </c>
      <c r="BC76" s="298">
        <f t="shared" si="198"/>
        <v>0</v>
      </c>
      <c r="BD76" s="299"/>
      <c r="BE76" s="260">
        <f>成绩录入!I79</f>
        <v>0</v>
      </c>
      <c r="BF76" s="248">
        <f>成绩录入!J79</f>
        <v>0</v>
      </c>
      <c r="BG76" s="248">
        <f>成绩录入!K79</f>
        <v>0</v>
      </c>
      <c r="BH76" s="248">
        <f>成绩录入!L79</f>
        <v>0</v>
      </c>
      <c r="BI76" s="248">
        <f>成绩录入!M79</f>
        <v>0</v>
      </c>
      <c r="BJ76" s="298">
        <f t="shared" si="199"/>
        <v>0</v>
      </c>
      <c r="BK76" s="299"/>
      <c r="BL76" s="260">
        <f>成绩录入!I79</f>
        <v>0</v>
      </c>
      <c r="BM76" s="248">
        <f>成绩录入!J79</f>
        <v>0</v>
      </c>
      <c r="BN76" s="248">
        <f>成绩录入!K79</f>
        <v>0</v>
      </c>
      <c r="BO76" s="248">
        <f>成绩录入!L79</f>
        <v>0</v>
      </c>
      <c r="BP76" s="248">
        <f>成绩录入!M79</f>
        <v>0</v>
      </c>
      <c r="BQ76" s="298">
        <f t="shared" si="200"/>
        <v>0</v>
      </c>
      <c r="BR76" s="300"/>
      <c r="BS76" s="260">
        <f>成绩录入!P79</f>
        <v>0</v>
      </c>
      <c r="BT76" s="248">
        <f>成绩录入!Q79</f>
        <v>0</v>
      </c>
      <c r="BU76" s="248">
        <f>成绩录入!R79</f>
        <v>0</v>
      </c>
      <c r="BV76" s="248">
        <f>成绩录入!S79</f>
        <v>0</v>
      </c>
      <c r="BW76" s="248">
        <f>成绩录入!T79</f>
        <v>0</v>
      </c>
      <c r="BX76" s="248">
        <f>成绩录入!U79</f>
        <v>0</v>
      </c>
      <c r="BY76" s="248">
        <f>成绩录入!V79</f>
        <v>0</v>
      </c>
      <c r="BZ76" s="248">
        <f>成绩录入!W79</f>
        <v>0</v>
      </c>
      <c r="CA76" s="248">
        <f>成绩录入!X79</f>
        <v>0</v>
      </c>
      <c r="CB76" s="248">
        <f>成绩录入!Y79</f>
        <v>0</v>
      </c>
      <c r="CC76" s="298">
        <f t="shared" si="201"/>
        <v>0</v>
      </c>
      <c r="CD76" s="299"/>
      <c r="CE76" s="260">
        <f>成绩录入!P79</f>
        <v>0</v>
      </c>
      <c r="CF76" s="248">
        <f>成绩录入!Q79</f>
        <v>0</v>
      </c>
      <c r="CG76" s="248">
        <f>成绩录入!R79</f>
        <v>0</v>
      </c>
      <c r="CH76" s="248">
        <f>成绩录入!S79</f>
        <v>0</v>
      </c>
      <c r="CI76" s="248">
        <f>成绩录入!T79</f>
        <v>0</v>
      </c>
      <c r="CJ76" s="248">
        <f>成绩录入!U79</f>
        <v>0</v>
      </c>
      <c r="CK76" s="248">
        <f>成绩录入!V79</f>
        <v>0</v>
      </c>
      <c r="CL76" s="248">
        <f>成绩录入!W79</f>
        <v>0</v>
      </c>
      <c r="CM76" s="248">
        <f>成绩录入!X79</f>
        <v>0</v>
      </c>
      <c r="CN76" s="248">
        <f>成绩录入!Y79</f>
        <v>0</v>
      </c>
      <c r="CO76" s="298">
        <f t="shared" si="202"/>
        <v>0</v>
      </c>
      <c r="CP76" s="299"/>
      <c r="CQ76" s="260">
        <f>成绩录入!P79</f>
        <v>0</v>
      </c>
      <c r="CR76" s="248">
        <f>成绩录入!Q79</f>
        <v>0</v>
      </c>
      <c r="CS76" s="248">
        <f>成绩录入!R79</f>
        <v>0</v>
      </c>
      <c r="CT76" s="248">
        <f>成绩录入!S79</f>
        <v>0</v>
      </c>
      <c r="CU76" s="248">
        <f>成绩录入!T79</f>
        <v>0</v>
      </c>
      <c r="CV76" s="248">
        <f>成绩录入!U79</f>
        <v>0</v>
      </c>
      <c r="CW76" s="248">
        <f>成绩录入!V79</f>
        <v>0</v>
      </c>
      <c r="CX76" s="248">
        <f>成绩录入!W79</f>
        <v>0</v>
      </c>
      <c r="CY76" s="248">
        <f>成绩录入!X79</f>
        <v>0</v>
      </c>
      <c r="CZ76" s="248">
        <f>成绩录入!Y79</f>
        <v>0</v>
      </c>
      <c r="DA76" s="298">
        <f t="shared" si="203"/>
        <v>0</v>
      </c>
      <c r="DB76" s="299"/>
      <c r="DC76" s="260">
        <f>成绩录入!P79</f>
        <v>0</v>
      </c>
      <c r="DD76" s="248">
        <f>成绩录入!Q79</f>
        <v>0</v>
      </c>
      <c r="DE76" s="248">
        <f>成绩录入!R79</f>
        <v>0</v>
      </c>
      <c r="DF76" s="248">
        <f>成绩录入!S79</f>
        <v>0</v>
      </c>
      <c r="DG76" s="248">
        <f>成绩录入!T79</f>
        <v>0</v>
      </c>
      <c r="DH76" s="248">
        <f>成绩录入!U79</f>
        <v>0</v>
      </c>
      <c r="DI76" s="248">
        <f>成绩录入!V79</f>
        <v>0</v>
      </c>
      <c r="DJ76" s="248">
        <f>成绩录入!W79</f>
        <v>0</v>
      </c>
      <c r="DK76" s="248">
        <f>成绩录入!X79</f>
        <v>0</v>
      </c>
      <c r="DL76" s="248">
        <f>成绩录入!Y79</f>
        <v>0</v>
      </c>
      <c r="DM76" s="298">
        <f t="shared" si="204"/>
        <v>0</v>
      </c>
      <c r="DN76" s="299"/>
      <c r="DO76" s="260">
        <f>成绩录入!P79</f>
        <v>0</v>
      </c>
      <c r="DP76" s="248">
        <f>成绩录入!Q79</f>
        <v>0</v>
      </c>
      <c r="DQ76" s="248">
        <f>成绩录入!R79</f>
        <v>0</v>
      </c>
      <c r="DR76" s="248">
        <f>成绩录入!S79</f>
        <v>0</v>
      </c>
      <c r="DS76" s="248">
        <f>成绩录入!T79</f>
        <v>0</v>
      </c>
      <c r="DT76" s="248">
        <f>成绩录入!U79</f>
        <v>0</v>
      </c>
      <c r="DU76" s="248">
        <f>成绩录入!V79</f>
        <v>0</v>
      </c>
      <c r="DV76" s="248">
        <f>成绩录入!W79</f>
        <v>0</v>
      </c>
      <c r="DW76" s="248">
        <f>成绩录入!X79</f>
        <v>0</v>
      </c>
      <c r="DX76" s="248">
        <f>成绩录入!Y79</f>
        <v>0</v>
      </c>
      <c r="DY76" s="298">
        <f t="shared" si="205"/>
        <v>0</v>
      </c>
      <c r="DZ76" s="299"/>
      <c r="EA76" s="301" t="e">
        <f t="shared" si="206"/>
        <v>#DIV/0!</v>
      </c>
      <c r="EB76" s="297" t="e">
        <f t="shared" si="207"/>
        <v>#DIV/0!</v>
      </c>
      <c r="EC76" s="297" t="e">
        <f t="shared" si="208"/>
        <v>#DIV/0!</v>
      </c>
      <c r="ED76" s="297" t="e">
        <f t="shared" si="209"/>
        <v>#DIV/0!</v>
      </c>
      <c r="EE76" s="297" t="e">
        <f t="shared" si="210"/>
        <v>#DIV/0!</v>
      </c>
      <c r="EF76" s="302" t="e">
        <f t="shared" si="211"/>
        <v>#DIV/0!</v>
      </c>
      <c r="EG76" s="303"/>
      <c r="EH76" s="304">
        <f t="shared" si="212"/>
        <v>0</v>
      </c>
      <c r="EI76" s="296">
        <f>成绩录入!I79</f>
        <v>0</v>
      </c>
      <c r="EJ76" s="296">
        <f>成绩录入!J79</f>
        <v>0</v>
      </c>
      <c r="EK76" s="296">
        <f>成绩录入!K79</f>
        <v>0</v>
      </c>
      <c r="EL76" s="296">
        <f>成绩录入!L79</f>
        <v>0</v>
      </c>
      <c r="EM76" s="296">
        <f>成绩录入!M79</f>
        <v>0</v>
      </c>
      <c r="EN76" s="296">
        <f>成绩录入!P79</f>
        <v>0</v>
      </c>
      <c r="EO76" s="296">
        <f>成绩录入!Q79</f>
        <v>0</v>
      </c>
      <c r="EP76" s="296">
        <f>成绩录入!R79</f>
        <v>0</v>
      </c>
      <c r="EQ76" s="296">
        <f>成绩录入!S79</f>
        <v>0</v>
      </c>
      <c r="ER76" s="296">
        <f>成绩录入!T79</f>
        <v>0</v>
      </c>
      <c r="ES76" s="296">
        <f>成绩录入!U79</f>
        <v>0</v>
      </c>
      <c r="ET76" s="296">
        <f>成绩录入!V79</f>
        <v>0</v>
      </c>
      <c r="EU76" s="296">
        <f>成绩录入!W79</f>
        <v>0</v>
      </c>
      <c r="EV76" s="296">
        <f>成绩录入!X79</f>
        <v>0</v>
      </c>
      <c r="EW76" s="302">
        <f>成绩录入!Y79</f>
        <v>0</v>
      </c>
      <c r="EX76" s="303"/>
      <c r="EY76" s="304" t="str">
        <f t="shared" si="213"/>
        <v/>
      </c>
      <c r="EZ76" s="296" t="str">
        <f t="shared" si="213"/>
        <v/>
      </c>
      <c r="FA76" s="296" t="str">
        <f t="shared" si="213"/>
        <v/>
      </c>
      <c r="FB76" s="296" t="str">
        <f t="shared" si="213"/>
        <v/>
      </c>
      <c r="FC76" s="302">
        <f>成绩录入!AB79</f>
        <v>0</v>
      </c>
      <c r="FD76" s="303"/>
      <c r="FE76" s="304" t="str">
        <f t="shared" si="214"/>
        <v>√</v>
      </c>
      <c r="FF76" s="296" t="str">
        <f t="shared" si="215"/>
        <v>√</v>
      </c>
      <c r="FG76" s="296" t="str">
        <f t="shared" si="216"/>
        <v>√</v>
      </c>
      <c r="FH76" s="296" t="str">
        <f t="shared" si="217"/>
        <v>√</v>
      </c>
      <c r="FI76" s="302" t="str">
        <f t="shared" si="218"/>
        <v>√</v>
      </c>
      <c r="FJ76" s="299"/>
      <c r="FK76" s="260">
        <f>成绩录入!AB79</f>
        <v>0</v>
      </c>
      <c r="FL76" s="248">
        <f>成绩录入!AC79</f>
        <v>0</v>
      </c>
      <c r="FM76" s="248">
        <f>成绩录入!AD79</f>
        <v>0</v>
      </c>
      <c r="FN76" s="248">
        <f>成绩录入!AE79</f>
        <v>0</v>
      </c>
      <c r="FO76" s="248">
        <f>成绩录入!AF79</f>
        <v>0</v>
      </c>
      <c r="FP76" s="248">
        <f>成绩录入!AG79</f>
        <v>0</v>
      </c>
      <c r="FQ76" s="298">
        <f t="shared" si="219"/>
        <v>0</v>
      </c>
      <c r="FR76" s="299"/>
      <c r="FS76" s="260">
        <f>成绩录入!AB79</f>
        <v>0</v>
      </c>
      <c r="FT76" s="248">
        <f>成绩录入!AC79</f>
        <v>0</v>
      </c>
      <c r="FU76" s="248">
        <f>成绩录入!AD79</f>
        <v>0</v>
      </c>
      <c r="FV76" s="248">
        <f>成绩录入!AE79</f>
        <v>0</v>
      </c>
      <c r="FW76" s="248">
        <f>成绩录入!AF79</f>
        <v>0</v>
      </c>
      <c r="FX76" s="333">
        <f>成绩录入!AG79</f>
        <v>0</v>
      </c>
      <c r="FY76" s="298">
        <f t="shared" si="220"/>
        <v>0</v>
      </c>
      <c r="FZ76" s="299"/>
      <c r="GA76" s="260">
        <f>成绩录入!AB79</f>
        <v>0</v>
      </c>
      <c r="GB76" s="248">
        <f>成绩录入!AC79</f>
        <v>0</v>
      </c>
      <c r="GC76" s="248">
        <f>成绩录入!AD79</f>
        <v>0</v>
      </c>
      <c r="GD76" s="248">
        <f>成绩录入!AE79</f>
        <v>0</v>
      </c>
      <c r="GE76" s="248">
        <f>成绩录入!AF79</f>
        <v>0</v>
      </c>
      <c r="GF76" s="248">
        <f>成绩录入!AG79</f>
        <v>0</v>
      </c>
      <c r="GG76" s="298">
        <f t="shared" si="221"/>
        <v>0</v>
      </c>
      <c r="GH76" s="299"/>
      <c r="GI76" s="260">
        <f>成绩录入!AB79</f>
        <v>0</v>
      </c>
      <c r="GJ76" s="248">
        <f>成绩录入!AC79</f>
        <v>0</v>
      </c>
      <c r="GK76" s="248">
        <f>成绩录入!AD79</f>
        <v>0</v>
      </c>
      <c r="GL76" s="248">
        <f>成绩录入!AE79</f>
        <v>0</v>
      </c>
      <c r="GM76" s="248">
        <f>成绩录入!AF79</f>
        <v>0</v>
      </c>
      <c r="GN76" s="248">
        <f>成绩录入!AG79</f>
        <v>0</v>
      </c>
      <c r="GO76" s="298">
        <f t="shared" si="222"/>
        <v>0</v>
      </c>
      <c r="GP76" s="299"/>
      <c r="GQ76" s="260">
        <f>成绩录入!AB79</f>
        <v>0</v>
      </c>
      <c r="GR76" s="248">
        <f>成绩录入!AC79</f>
        <v>0</v>
      </c>
      <c r="GS76" s="248">
        <f>成绩录入!AD79</f>
        <v>0</v>
      </c>
      <c r="GT76" s="248">
        <f>成绩录入!AE79</f>
        <v>0</v>
      </c>
      <c r="GU76" s="248">
        <f>成绩录入!AF79</f>
        <v>0</v>
      </c>
      <c r="GV76" s="248">
        <f>成绩录入!AG79</f>
        <v>0</v>
      </c>
      <c r="GW76" s="298">
        <f t="shared" si="223"/>
        <v>0</v>
      </c>
      <c r="GX76" s="299"/>
      <c r="GY76" s="247">
        <f>成绩录入!AJ79</f>
        <v>0</v>
      </c>
      <c r="GZ76" s="248">
        <f>成绩录入!AK79</f>
        <v>0</v>
      </c>
      <c r="HA76" s="248">
        <f>成绩录入!AL79</f>
        <v>0</v>
      </c>
      <c r="HB76" s="248">
        <f>成绩录入!AM79</f>
        <v>0</v>
      </c>
      <c r="HC76" s="248">
        <f>成绩录入!AN79</f>
        <v>0</v>
      </c>
      <c r="HD76" s="248">
        <f>成绩录入!AO79</f>
        <v>0</v>
      </c>
      <c r="HE76" s="310">
        <f t="shared" si="224"/>
        <v>0</v>
      </c>
      <c r="HF76" s="299"/>
      <c r="HG76" s="247">
        <f>成绩录入!AJ79</f>
        <v>0</v>
      </c>
      <c r="HH76" s="248">
        <f>成绩录入!AK79</f>
        <v>0</v>
      </c>
      <c r="HI76" s="248">
        <f>成绩录入!AL79</f>
        <v>0</v>
      </c>
      <c r="HJ76" s="248">
        <f>成绩录入!AM79</f>
        <v>0</v>
      </c>
      <c r="HK76" s="248">
        <f>成绩录入!AN79</f>
        <v>0</v>
      </c>
      <c r="HL76" s="248">
        <f>成绩录入!AO79</f>
        <v>0</v>
      </c>
      <c r="HM76" s="310">
        <f t="shared" si="225"/>
        <v>0</v>
      </c>
      <c r="HN76" s="299"/>
      <c r="HO76" s="247">
        <f>成绩录入!AJ79</f>
        <v>0</v>
      </c>
      <c r="HP76" s="248">
        <f>成绩录入!AK79</f>
        <v>0</v>
      </c>
      <c r="HQ76" s="248">
        <f>成绩录入!AL79</f>
        <v>0</v>
      </c>
      <c r="HR76" s="248">
        <f>成绩录入!AM79</f>
        <v>0</v>
      </c>
      <c r="HS76" s="248">
        <f>成绩录入!AN79</f>
        <v>0</v>
      </c>
      <c r="HT76" s="248">
        <f>成绩录入!AO79</f>
        <v>0</v>
      </c>
      <c r="HU76" s="310">
        <f t="shared" si="226"/>
        <v>0</v>
      </c>
      <c r="HV76" s="299"/>
      <c r="HW76" s="247">
        <f>成绩录入!AJ79</f>
        <v>0</v>
      </c>
      <c r="HX76" s="248">
        <f>成绩录入!AK79</f>
        <v>0</v>
      </c>
      <c r="HY76" s="248">
        <f>成绩录入!AL79</f>
        <v>0</v>
      </c>
      <c r="HZ76" s="248">
        <f>成绩录入!AM79</f>
        <v>0</v>
      </c>
      <c r="IA76" s="248">
        <f>成绩录入!AN79</f>
        <v>0</v>
      </c>
      <c r="IB76" s="248">
        <f>成绩录入!AO79</f>
        <v>0</v>
      </c>
      <c r="IC76" s="310">
        <f t="shared" si="227"/>
        <v>0</v>
      </c>
      <c r="ID76" s="299"/>
      <c r="IE76" s="247">
        <f>成绩录入!AJ79</f>
        <v>0</v>
      </c>
      <c r="IF76" s="248">
        <f>成绩录入!AK79</f>
        <v>0</v>
      </c>
      <c r="IG76" s="248">
        <f>成绩录入!AL79</f>
        <v>0</v>
      </c>
      <c r="IH76" s="248">
        <f>成绩录入!AM79</f>
        <v>0</v>
      </c>
      <c r="II76" s="248">
        <f>成绩录入!AN79</f>
        <v>0</v>
      </c>
      <c r="IJ76" s="248">
        <f>成绩录入!AO79</f>
        <v>0</v>
      </c>
      <c r="IK76" s="310">
        <f t="shared" si="228"/>
        <v>0</v>
      </c>
      <c r="IL76" s="299"/>
      <c r="IM76" s="313" t="e">
        <f t="shared" si="229"/>
        <v>#DIV/0!</v>
      </c>
      <c r="IN76" s="314" t="e">
        <f t="shared" si="230"/>
        <v>#DIV/0!</v>
      </c>
      <c r="IO76" s="314" t="e">
        <f t="shared" si="231"/>
        <v>#DIV/0!</v>
      </c>
      <c r="IP76" s="314" t="e">
        <f t="shared" si="232"/>
        <v>#DIV/0!</v>
      </c>
      <c r="IQ76" s="314" t="e">
        <f t="shared" si="233"/>
        <v>#DIV/0!</v>
      </c>
      <c r="IR76" s="315" t="e">
        <f t="shared" si="234"/>
        <v>#DIV/0!</v>
      </c>
      <c r="IS76" s="316"/>
      <c r="IT76" s="214">
        <f>成绩录入!AR79</f>
        <v>0</v>
      </c>
      <c r="IU76" s="216">
        <f>成绩录入!AS79</f>
        <v>0</v>
      </c>
      <c r="IV76" s="216">
        <f>成绩录入!AT79</f>
        <v>0</v>
      </c>
      <c r="IW76" s="216">
        <f>成绩录入!AU79</f>
        <v>0</v>
      </c>
      <c r="IX76" s="216">
        <f>成绩录入!AV79</f>
        <v>0</v>
      </c>
      <c r="IY76" s="216">
        <f>成绩录入!AW79</f>
        <v>0</v>
      </c>
      <c r="IZ76" s="298">
        <f t="shared" si="235"/>
        <v>0</v>
      </c>
      <c r="JA76" s="299"/>
      <c r="JB76" s="317">
        <f>成绩录入!AR79</f>
        <v>0</v>
      </c>
      <c r="JC76" s="216">
        <f>成绩录入!AS79</f>
        <v>0</v>
      </c>
      <c r="JD76" s="216">
        <f>成绩录入!AT79</f>
        <v>0</v>
      </c>
      <c r="JE76" s="216">
        <f>成绩录入!AU79</f>
        <v>0</v>
      </c>
      <c r="JF76" s="216">
        <f>成绩录入!AV79</f>
        <v>0</v>
      </c>
      <c r="JG76" s="216">
        <f>成绩录入!AW79</f>
        <v>0</v>
      </c>
      <c r="JH76" s="298">
        <f t="shared" si="236"/>
        <v>0</v>
      </c>
      <c r="JI76" s="299"/>
      <c r="JJ76" s="248">
        <f>成绩录入!AR79</f>
        <v>0</v>
      </c>
      <c r="JK76" s="248">
        <f>成绩录入!AS79</f>
        <v>0</v>
      </c>
      <c r="JL76" s="248">
        <f>成绩录入!AT79</f>
        <v>0</v>
      </c>
      <c r="JM76" s="248">
        <f>成绩录入!AU79</f>
        <v>0</v>
      </c>
      <c r="JN76" s="248">
        <f>成绩录入!AV79</f>
        <v>0</v>
      </c>
      <c r="JO76" s="248">
        <f>成绩录入!AW79</f>
        <v>0</v>
      </c>
      <c r="JP76" s="298">
        <f t="shared" si="237"/>
        <v>0</v>
      </c>
      <c r="JQ76" s="299"/>
      <c r="JR76" s="308">
        <f>成绩录入!AR79</f>
        <v>0</v>
      </c>
      <c r="JS76" s="248">
        <f>成绩录入!AS79</f>
        <v>0</v>
      </c>
      <c r="JT76" s="248">
        <f>成绩录入!AT79</f>
        <v>0</v>
      </c>
      <c r="JU76" s="248">
        <f>成绩录入!AU79</f>
        <v>0</v>
      </c>
      <c r="JV76" s="248">
        <f>成绩录入!AV79</f>
        <v>0</v>
      </c>
      <c r="JW76" s="248">
        <f>成绩录入!AW79</f>
        <v>0</v>
      </c>
      <c r="JX76" s="298">
        <f t="shared" si="238"/>
        <v>0</v>
      </c>
      <c r="JY76" s="299"/>
      <c r="JZ76" s="308">
        <f>成绩录入!AR79</f>
        <v>0</v>
      </c>
      <c r="KA76" s="248">
        <f>成绩录入!AS79</f>
        <v>0</v>
      </c>
      <c r="KB76" s="248">
        <f>成绩录入!AT79</f>
        <v>0</v>
      </c>
      <c r="KC76" s="248">
        <f>成绩录入!AU79</f>
        <v>0</v>
      </c>
      <c r="KD76" s="248">
        <f>成绩录入!AV79</f>
        <v>0</v>
      </c>
      <c r="KE76" s="248">
        <f>成绩录入!AW79</f>
        <v>0</v>
      </c>
      <c r="KF76" s="298">
        <f t="shared" si="239"/>
        <v>0</v>
      </c>
      <c r="KG76" s="299"/>
      <c r="KH76" s="313">
        <f t="shared" si="186"/>
        <v>0</v>
      </c>
      <c r="KI76" s="314">
        <f t="shared" si="240"/>
        <v>0</v>
      </c>
      <c r="KJ76" s="314">
        <f t="shared" si="241"/>
        <v>0</v>
      </c>
      <c r="KK76" s="314">
        <f t="shared" si="242"/>
        <v>0</v>
      </c>
      <c r="KL76" s="314">
        <f t="shared" si="243"/>
        <v>0</v>
      </c>
      <c r="KM76" s="315">
        <f t="shared" si="244"/>
        <v>0</v>
      </c>
      <c r="KN76" s="90"/>
      <c r="KO76" s="294">
        <f>IF(总评!G74&lt;60,1,0)</f>
        <v>0</v>
      </c>
      <c r="KP76" s="295">
        <f t="shared" si="187"/>
        <v>0</v>
      </c>
      <c r="KQ76" s="295">
        <f t="shared" si="188"/>
        <v>0</v>
      </c>
      <c r="KR76" s="321">
        <f t="shared" si="189"/>
        <v>0</v>
      </c>
      <c r="KS76" s="321">
        <f t="shared" si="245"/>
        <v>0</v>
      </c>
      <c r="KT76" s="27"/>
      <c r="KU76" s="27"/>
      <c r="KV76" s="27"/>
      <c r="KW76" s="27"/>
      <c r="KX76" s="27"/>
      <c r="KY76" s="27"/>
      <c r="KZ76" s="27"/>
      <c r="LA76" s="27"/>
      <c r="LB76" s="27"/>
      <c r="LC76" s="27"/>
      <c r="OT76" s="247">
        <f>IF(OT$6=$OS$5,成绩录入!BC79,0)</f>
        <v>0</v>
      </c>
      <c r="OU76" s="248">
        <f>IF(OU$6=$OS$5,成绩录入!BD79,0)</f>
        <v>0</v>
      </c>
      <c r="OV76" s="248">
        <f>IF(OV$6=$OS$5,成绩录入!BE79,0)</f>
        <v>0</v>
      </c>
      <c r="OW76" s="248">
        <f>IF(OW$6=$OS$5,成绩录入!BF79,0)</f>
        <v>0</v>
      </c>
      <c r="OX76" s="248">
        <f>IF(OX$6=$OS$5,成绩录入!BG79,0)</f>
        <v>0</v>
      </c>
      <c r="OY76" s="248">
        <f>IF(OY$6=$OS$5,成绩录入!BH79,0)</f>
        <v>0</v>
      </c>
      <c r="OZ76" s="248">
        <f>IF(OZ$6=$OS$5,成绩录入!BI79,0)</f>
        <v>0</v>
      </c>
      <c r="PA76" s="248">
        <f>IF(PA$6=$OS$5,成绩录入!BJ79,0)</f>
        <v>0</v>
      </c>
      <c r="PB76" s="248">
        <f>IF(PB$6=$OS$5,成绩录入!BK79,0)</f>
        <v>0</v>
      </c>
      <c r="PC76" s="248">
        <f>IF(PC$6=$OS$5,成绩录入!BL79,0)</f>
        <v>0</v>
      </c>
      <c r="PD76" s="248">
        <f>IF(PD$6=$OS$5,成绩录入!BM79,0)</f>
        <v>0</v>
      </c>
      <c r="PE76" s="248">
        <f>IF(PE$6=$OS$5,成绩录入!BN79,0)</f>
        <v>0</v>
      </c>
      <c r="PF76" s="248">
        <f>IF(PF$6=$OS$5,成绩录入!BO79,0)</f>
        <v>0</v>
      </c>
      <c r="PG76" s="248">
        <f>IF(PG$6=$OS$5,成绩录入!BP79,0)</f>
        <v>0</v>
      </c>
      <c r="PH76" s="248">
        <f>IF(PH$6=$OS$5,成绩录入!BQ79,0)</f>
        <v>0</v>
      </c>
      <c r="PI76" s="248">
        <f>IF(PI$6=$OS$5,成绩录入!BR79,0)</f>
        <v>0</v>
      </c>
      <c r="PJ76" s="248">
        <f>IF(PJ$6=$OS$5,成绩录入!BS79,0)</f>
        <v>0</v>
      </c>
      <c r="PK76" s="248">
        <f>IF(PK$6=$OS$5,成绩录入!BT79,0)</f>
        <v>0</v>
      </c>
      <c r="PL76" s="248">
        <f>IF(PL$6=$OS$5,成绩录入!BU79,0)</f>
        <v>0</v>
      </c>
      <c r="PM76" s="248">
        <f>IF(PM$6=$OS$5,成绩录入!BV79,0)</f>
        <v>0</v>
      </c>
      <c r="PN76" s="248">
        <f>IF(PN$6=$OS$5,成绩录入!BW79,0)</f>
        <v>0</v>
      </c>
      <c r="PO76" s="248">
        <f>IF(PO$6=$OS$5,成绩录入!BX79,0)</f>
        <v>0</v>
      </c>
      <c r="PP76" s="248">
        <f>IF(PP$6=$OS$5,成绩录入!BY79,0)</f>
        <v>0</v>
      </c>
      <c r="PQ76" s="248">
        <f>IF(PQ$6=$OS$5,成绩录入!BZ79,0)</f>
        <v>0</v>
      </c>
      <c r="PR76" s="248">
        <f>IF(PR$6=$OS$5,成绩录入!CA79,0)</f>
        <v>0</v>
      </c>
      <c r="PS76" s="248">
        <f>IF(PS$6=$OS$5,成绩录入!CB79,0)</f>
        <v>0</v>
      </c>
      <c r="PT76" s="248">
        <f>IF(PT$6=$OS$5,成绩录入!CC79,0)</f>
        <v>0</v>
      </c>
      <c r="PU76" s="248">
        <f>IF(PU$6=$OS$5,成绩录入!CD79,0)</f>
        <v>0</v>
      </c>
      <c r="PV76" s="248">
        <f>IF(PV$6=$OS$5,成绩录入!CE79,0)</f>
        <v>0</v>
      </c>
      <c r="PW76" s="248">
        <f>IF(PW$6=$OS$5,成绩录入!CF79,0)</f>
        <v>0</v>
      </c>
      <c r="PX76" s="248">
        <f>IF(PX$6=$OS$5,成绩录入!CG79,0)</f>
        <v>0</v>
      </c>
      <c r="PY76" s="248">
        <f>IF(PY$6=$OS$5,成绩录入!CH79,0)</f>
        <v>0</v>
      </c>
      <c r="PZ76" s="248">
        <f>IF(PZ$6=$OS$5,成绩录入!CI79,0)</f>
        <v>0</v>
      </c>
      <c r="QA76" s="248">
        <f>IF(QA$6=$OS$5,成绩录入!CJ79,0)</f>
        <v>0</v>
      </c>
      <c r="QB76" s="248">
        <f>IF(QB$6=$OS$5,成绩录入!CK79,0)</f>
        <v>0</v>
      </c>
      <c r="QC76" s="248">
        <f>IF(QC$6=$OS$5,成绩录入!CL79,0)</f>
        <v>0</v>
      </c>
      <c r="QD76" s="248">
        <f>IF(QD$6=$OS$5,成绩录入!CM79,0)</f>
        <v>0</v>
      </c>
      <c r="QE76" s="248">
        <f>IF(QE$6=$OS$5,成绩录入!CN79,0)</f>
        <v>0</v>
      </c>
      <c r="QF76" s="248">
        <f>IF(QF$6=$OS$5,成绩录入!CO79,0)</f>
        <v>0</v>
      </c>
      <c r="QG76" s="248">
        <f>IF(QG$6=$OS$5,成绩录入!CP79,0)</f>
        <v>0</v>
      </c>
      <c r="QH76" s="248">
        <f>IF(QH$6=$OS$5,成绩录入!CQ79,0)</f>
        <v>0</v>
      </c>
      <c r="QI76" s="248">
        <f>IF(QI$6=$OS$5,成绩录入!CR79,0)</f>
        <v>0</v>
      </c>
      <c r="QJ76" s="248">
        <f>IF(QJ$6=$OS$5,成绩录入!CS79,0)</f>
        <v>0</v>
      </c>
      <c r="QK76" s="248">
        <f>IF(QK$6=$OS$5,成绩录入!CT79,0)</f>
        <v>0</v>
      </c>
      <c r="QL76" s="248">
        <f>IF(QL$6=$OS$5,成绩录入!CU79,0)</f>
        <v>0</v>
      </c>
      <c r="QM76" s="248">
        <f>IF(QM$6=$OS$5,成绩录入!CV79,0)</f>
        <v>0</v>
      </c>
      <c r="QN76" s="248">
        <f>IF(QN$6=$OS$5,成绩录入!CW79,0)</f>
        <v>0</v>
      </c>
      <c r="QO76" s="248">
        <f>IF(QO$6=$OS$5,成绩录入!CX79,0)</f>
        <v>0</v>
      </c>
      <c r="QP76" s="248">
        <f>IF(QP$6=$OS$5,成绩录入!CY79,0)</f>
        <v>0</v>
      </c>
      <c r="QQ76" s="248">
        <f>IF(QQ$6=$OS$5,成绩录入!CZ79,0)</f>
        <v>0</v>
      </c>
      <c r="QR76" s="248">
        <f>IF(QR$6=$OS$5,成绩录入!DA79,0)</f>
        <v>0</v>
      </c>
      <c r="QS76" s="248">
        <f>IF(QS$6=$OS$5,成绩录入!DB79,0)</f>
        <v>0</v>
      </c>
      <c r="QT76" s="248">
        <f>IF(QT$6=$OS$5,成绩录入!DC79,0)</f>
        <v>0</v>
      </c>
      <c r="QU76" s="248">
        <f>IF(QU$6=$OS$5,成绩录入!DD79,0)</f>
        <v>0</v>
      </c>
      <c r="QV76" s="248">
        <f>IF(QV$6=$OS$5,成绩录入!DE79,0)</f>
        <v>0</v>
      </c>
      <c r="QW76" s="248">
        <f>IF(QW$6=$OS$5,成绩录入!DF79,0)</f>
        <v>0</v>
      </c>
      <c r="QX76" s="248">
        <f>IF(QX$6=$OS$5,成绩录入!DG79,0)</f>
        <v>0</v>
      </c>
      <c r="QY76" s="248">
        <f>IF(QY$6=$OS$5,成绩录入!DH79,0)</f>
        <v>0</v>
      </c>
      <c r="QZ76" s="248">
        <f>IF(QZ$6=$OS$5,成绩录入!DI79,0)</f>
        <v>0</v>
      </c>
      <c r="RA76" s="248">
        <f>IF(RA$6=$OS$5,成绩录入!DJ79,0)</f>
        <v>0</v>
      </c>
      <c r="RB76" s="248">
        <f>IF(RB$6=$OS$5,成绩录入!DK79,0)</f>
        <v>0</v>
      </c>
      <c r="RC76" s="248">
        <f>IF(RC$6=$OS$5,成绩录入!DL79,0)</f>
        <v>0</v>
      </c>
      <c r="RD76" s="248">
        <f>IF(RD$6=$OS$5,成绩录入!DM79,0)</f>
        <v>0</v>
      </c>
      <c r="RE76" s="248">
        <f>IF(RE$6=$OS$5,成绩录入!DN79,0)</f>
        <v>0</v>
      </c>
      <c r="RF76" s="248">
        <f>IF(RF$6=$OS$5,成绩录入!DO79,0)</f>
        <v>0</v>
      </c>
      <c r="RG76" s="248">
        <f>IF(RG$6=$OS$5,成绩录入!DP79,0)</f>
        <v>0</v>
      </c>
      <c r="RH76" s="248">
        <f>IF(RH$6=$OS$5,成绩录入!DQ79,0)</f>
        <v>0</v>
      </c>
      <c r="RI76" s="248">
        <f>IF(RI$6=$OS$5,成绩录入!DR79,0)</f>
        <v>0</v>
      </c>
      <c r="RJ76" s="248">
        <f>IF(RJ$6=$OS$5,成绩录入!DS79,0)</f>
        <v>0</v>
      </c>
      <c r="RK76" s="248">
        <f>IF(RK$6=$OS$5,成绩录入!DT79,0)</f>
        <v>0</v>
      </c>
      <c r="RL76" s="248">
        <f>IF(RL$6=$OS$5,成绩录入!DU79,0)</f>
        <v>0</v>
      </c>
      <c r="RM76" s="248">
        <f>IF(RM$6=$OS$5,成绩录入!DV79,0)</f>
        <v>0</v>
      </c>
      <c r="RN76" s="248">
        <f>IF(RN$6=$OS$5,成绩录入!DW79,0)</f>
        <v>0</v>
      </c>
      <c r="RO76" s="248">
        <f>IF(RO$6=$OS$5,成绩录入!DX79,0)</f>
        <v>0</v>
      </c>
      <c r="RP76" s="248">
        <f>IF(RP$6=$OS$5,成绩录入!DY79,0)</f>
        <v>0</v>
      </c>
      <c r="RQ76" s="248">
        <f>IF(RQ$6=$OS$5,成绩录入!DZ79,0)</f>
        <v>0</v>
      </c>
      <c r="RR76" s="248">
        <f>IF(RR$6=$OS$5,成绩录入!EA79,0)</f>
        <v>0</v>
      </c>
      <c r="RS76" s="248">
        <f>IF(RS$6=$OS$5,成绩录入!EB79,0)</f>
        <v>0</v>
      </c>
      <c r="RT76" s="248">
        <f>IF(RT$6=$OS$5,成绩录入!EC79,0)</f>
        <v>0</v>
      </c>
      <c r="RU76" s="248">
        <f>IF(RU$6=$OS$5,成绩录入!ED79,0)</f>
        <v>0</v>
      </c>
      <c r="RV76" s="248">
        <f>IF(RV$6=$OS$5,成绩录入!EE79,0)</f>
        <v>0</v>
      </c>
      <c r="RW76" s="248">
        <f>IF(RW$6=$OS$5,成绩录入!EF79,0)</f>
        <v>0</v>
      </c>
      <c r="RX76" s="248">
        <f>IF(RX$6=$OS$5,成绩录入!EG79,0)</f>
        <v>0</v>
      </c>
      <c r="RY76" s="248">
        <f>IF(RY$6=$OS$5,成绩录入!EH79,0)</f>
        <v>0</v>
      </c>
      <c r="RZ76" s="248">
        <f>IF(RZ$6=$OS$5,成绩录入!EI79,0)</f>
        <v>0</v>
      </c>
      <c r="SA76" s="248">
        <f>IF(SA$6=$OS$5,成绩录入!EJ79,0)</f>
        <v>0</v>
      </c>
      <c r="SB76" s="248">
        <f>IF(SB$6=$OS$5,成绩录入!EK79,0)</f>
        <v>0</v>
      </c>
      <c r="SC76" s="248">
        <f>IF(SC$6=$OS$5,成绩录入!EL79,0)</f>
        <v>0</v>
      </c>
      <c r="SD76" s="248">
        <f>IF(SD$6=$OS$5,成绩录入!EM79,0)</f>
        <v>0</v>
      </c>
      <c r="SE76" s="248">
        <f>IF(SE$6=$OS$5,成绩录入!EN79,0)</f>
        <v>0</v>
      </c>
      <c r="SF76" s="248">
        <f>IF(SF$6=$OS$5,成绩录入!EO79,0)</f>
        <v>0</v>
      </c>
      <c r="SG76" s="248">
        <f>IF(SG$6=$OS$5,成绩录入!EP79,0)</f>
        <v>0</v>
      </c>
      <c r="SH76" s="248">
        <f>IF(SH$6=$OS$5,成绩录入!EQ79,0)</f>
        <v>0</v>
      </c>
      <c r="SI76" s="248">
        <f>IF(SI$6=$OS$5,成绩录入!ER79,0)</f>
        <v>0</v>
      </c>
      <c r="SJ76" s="248">
        <f>IF(SJ$6=$OS$5,成绩录入!ES79,0)</f>
        <v>0</v>
      </c>
      <c r="SK76" s="248">
        <f>IF(SK$6=$OS$5,成绩录入!ET79,0)</f>
        <v>0</v>
      </c>
      <c r="SL76" s="248">
        <f>IF(SL$6=$OS$5,成绩录入!EU79,0)</f>
        <v>0</v>
      </c>
      <c r="SM76" s="248">
        <f>IF(SM$6=$OS$5,成绩录入!EV79,0)</f>
        <v>0</v>
      </c>
      <c r="SN76" s="248">
        <f>IF(SN$6=$OS$5,成绩录入!EW79,0)</f>
        <v>0</v>
      </c>
      <c r="SO76" s="248">
        <f>IF(SO$6=$OS$5,成绩录入!EX79,0)</f>
        <v>0</v>
      </c>
      <c r="SP76" s="218">
        <f t="shared" si="190"/>
        <v>0</v>
      </c>
      <c r="SQ76" s="166"/>
      <c r="SR76" s="166"/>
      <c r="SS76" s="247">
        <f>IF(SS$6=$SR$5,成绩录入!BC79,0)</f>
        <v>0</v>
      </c>
      <c r="ST76" s="248">
        <f>IF(ST$6=$SR$5,成绩录入!BD79,0)</f>
        <v>0</v>
      </c>
      <c r="SU76" s="248">
        <f>IF(SU$6=$SR$5,成绩录入!BE79,0)</f>
        <v>0</v>
      </c>
      <c r="SV76" s="248">
        <f>IF(SV$6=$SR$5,成绩录入!BF79,0)</f>
        <v>0</v>
      </c>
      <c r="SW76" s="248">
        <f>IF(SW$6=$SR$5,成绩录入!BG79,0)</f>
        <v>0</v>
      </c>
      <c r="SX76" s="248">
        <f>IF(SX$6=$SR$5,成绩录入!BH79,0)</f>
        <v>0</v>
      </c>
      <c r="SY76" s="248">
        <f>IF(SY$6=$SR$5,成绩录入!BI79,0)</f>
        <v>0</v>
      </c>
      <c r="SZ76" s="248">
        <f>IF(SZ$6=$SR$5,成绩录入!BJ79,0)</f>
        <v>0</v>
      </c>
      <c r="TA76" s="248">
        <f>IF(TA$6=$SR$5,成绩录入!BK79,0)</f>
        <v>0</v>
      </c>
      <c r="TB76" s="248">
        <f>IF(TB$6=$SR$5,成绩录入!BL79,0)</f>
        <v>0</v>
      </c>
      <c r="TC76" s="248">
        <f>IF(TC$6=$SR$5,成绩录入!BM79,0)</f>
        <v>0</v>
      </c>
      <c r="TD76" s="248">
        <f>IF(TD$6=$SR$5,成绩录入!BN79,0)</f>
        <v>0</v>
      </c>
      <c r="TE76" s="248">
        <f>IF(TE$6=$SR$5,成绩录入!BO79,0)</f>
        <v>0</v>
      </c>
      <c r="TF76" s="248">
        <f>IF(TF$6=$SR$5,成绩录入!BP79,0)</f>
        <v>0</v>
      </c>
      <c r="TG76" s="248">
        <f>IF(TG$6=$SR$5,成绩录入!BQ79,0)</f>
        <v>0</v>
      </c>
      <c r="TH76" s="248">
        <f>IF(TH$6=$SR$5,成绩录入!BR79,0)</f>
        <v>0</v>
      </c>
      <c r="TI76" s="248">
        <f>IF(TI$6=$SR$5,成绩录入!BS79,0)</f>
        <v>0</v>
      </c>
      <c r="TJ76" s="248">
        <f>IF(TJ$6=$SR$5,成绩录入!BT79,0)</f>
        <v>0</v>
      </c>
      <c r="TK76" s="248">
        <f>IF(TK$6=$SR$5,成绩录入!BU79,0)</f>
        <v>0</v>
      </c>
      <c r="TL76" s="248">
        <f>IF(TL$6=$SR$5,成绩录入!BV79,0)</f>
        <v>0</v>
      </c>
      <c r="TM76" s="248">
        <f>IF(TM$6=$SR$5,成绩录入!BW79,0)</f>
        <v>0</v>
      </c>
      <c r="TN76" s="248">
        <f>IF(TN$6=$SR$5,成绩录入!BX79,0)</f>
        <v>0</v>
      </c>
      <c r="TO76" s="248">
        <f>IF(TO$6=$SR$5,成绩录入!BY79,0)</f>
        <v>0</v>
      </c>
      <c r="TP76" s="248">
        <f>IF(TP$6=$SR$5,成绩录入!BZ79,0)</f>
        <v>0</v>
      </c>
      <c r="TQ76" s="248">
        <f>IF(TQ$6=$SR$5,成绩录入!CA79,0)</f>
        <v>0</v>
      </c>
      <c r="TR76" s="248">
        <f>IF(TR$6=$SR$5,成绩录入!CB79,0)</f>
        <v>0</v>
      </c>
      <c r="TS76" s="248">
        <f>IF(TS$6=$SR$5,成绩录入!CC79,0)</f>
        <v>0</v>
      </c>
      <c r="TT76" s="248">
        <f>IF(TT$6=$SR$5,成绩录入!CD79,0)</f>
        <v>0</v>
      </c>
      <c r="TU76" s="248">
        <f>IF(TU$6=$SR$5,成绩录入!CE79,0)</f>
        <v>0</v>
      </c>
      <c r="TV76" s="248">
        <f>IF(TV$6=$SR$5,成绩录入!CF79,0)</f>
        <v>0</v>
      </c>
      <c r="TW76" s="248">
        <f>IF(TW$6=$SR$5,成绩录入!CG79,0)</f>
        <v>0</v>
      </c>
      <c r="TX76" s="248">
        <f>IF(TX$6=$SR$5,成绩录入!CH79,0)</f>
        <v>0</v>
      </c>
      <c r="TY76" s="248">
        <f>IF(TY$6=$SR$5,成绩录入!CI79,0)</f>
        <v>0</v>
      </c>
      <c r="TZ76" s="248">
        <f>IF(TZ$6=$SR$5,成绩录入!CJ79,0)</f>
        <v>0</v>
      </c>
      <c r="UA76" s="248">
        <f>IF(UA$6=$SR$5,成绩录入!CK79,0)</f>
        <v>0</v>
      </c>
      <c r="UB76" s="248">
        <f>IF(UB$6=$SR$5,成绩录入!CL79,0)</f>
        <v>0</v>
      </c>
      <c r="UC76" s="248">
        <f>IF(UC$6=$SR$5,成绩录入!CM79,0)</f>
        <v>0</v>
      </c>
      <c r="UD76" s="248">
        <f>IF(UD$6=$SR$5,成绩录入!CN79,0)</f>
        <v>0</v>
      </c>
      <c r="UE76" s="248">
        <f>IF(UE$6=$SR$5,成绩录入!CO79,0)</f>
        <v>0</v>
      </c>
      <c r="UF76" s="248">
        <f>IF(UF$6=$SR$5,成绩录入!CP79,0)</f>
        <v>0</v>
      </c>
      <c r="UG76" s="248">
        <f>IF(UG$6=$SR$5,成绩录入!CQ79,0)</f>
        <v>0</v>
      </c>
      <c r="UH76" s="248">
        <f>IF(UH$6=$SR$5,成绩录入!CR79,0)</f>
        <v>0</v>
      </c>
      <c r="UI76" s="248">
        <f>IF(UI$6=$SR$5,成绩录入!CS79,0)</f>
        <v>0</v>
      </c>
      <c r="UJ76" s="248">
        <f>IF(UJ$6=$SR$5,成绩录入!CT79,0)</f>
        <v>0</v>
      </c>
      <c r="UK76" s="248">
        <f>IF(UK$6=$SR$5,成绩录入!CU79,0)</f>
        <v>0</v>
      </c>
      <c r="UL76" s="248">
        <f>IF(UL$6=$SR$5,成绩录入!CV79,0)</f>
        <v>0</v>
      </c>
      <c r="UM76" s="248">
        <f>IF(UM$6=$SR$5,成绩录入!CW79,0)</f>
        <v>0</v>
      </c>
      <c r="UN76" s="248">
        <f>IF(UN$6=$SR$5,成绩录入!CX79,0)</f>
        <v>0</v>
      </c>
      <c r="UO76" s="248">
        <f>IF(UO$6=$SR$5,成绩录入!CY79,0)</f>
        <v>0</v>
      </c>
      <c r="UP76" s="248">
        <f>IF(UP$6=$SR$5,成绩录入!CZ79,0)</f>
        <v>0</v>
      </c>
      <c r="UQ76" s="248">
        <f>IF(UQ$6=$SR$5,成绩录入!DA79,0)</f>
        <v>0</v>
      </c>
      <c r="UR76" s="248">
        <f>IF(UR$6=$SR$5,成绩录入!DB79,0)</f>
        <v>0</v>
      </c>
      <c r="US76" s="248">
        <f>IF(US$6=$SR$5,成绩录入!DC79,0)</f>
        <v>0</v>
      </c>
      <c r="UT76" s="248">
        <f>IF(UT$6=$SR$5,成绩录入!DD79,0)</f>
        <v>0</v>
      </c>
      <c r="UU76" s="248">
        <f>IF(UU$6=$SR$5,成绩录入!DE79,0)</f>
        <v>0</v>
      </c>
      <c r="UV76" s="248">
        <f>IF(UV$6=$SR$5,成绩录入!DF79,0)</f>
        <v>0</v>
      </c>
      <c r="UW76" s="248">
        <f>IF(UW$6=$SR$5,成绩录入!DG79,0)</f>
        <v>0</v>
      </c>
      <c r="UX76" s="248">
        <f>IF(UX$6=$SR$5,成绩录入!DH79,0)</f>
        <v>0</v>
      </c>
      <c r="UY76" s="248">
        <f>IF(UY$6=$SR$5,成绩录入!DI79,0)</f>
        <v>0</v>
      </c>
      <c r="UZ76" s="248">
        <f>IF(UZ$6=$SR$5,成绩录入!DJ79,0)</f>
        <v>0</v>
      </c>
      <c r="VA76" s="248">
        <f>IF(VA$6=$SR$5,成绩录入!DK79,0)</f>
        <v>0</v>
      </c>
      <c r="VB76" s="248">
        <f>IF(VB$6=$SR$5,成绩录入!DL79,0)</f>
        <v>0</v>
      </c>
      <c r="VC76" s="248">
        <f>IF(VC$6=$SR$5,成绩录入!DM79,0)</f>
        <v>0</v>
      </c>
      <c r="VD76" s="248">
        <f>IF(VD$6=$SR$5,成绩录入!DN79,0)</f>
        <v>0</v>
      </c>
      <c r="VE76" s="248">
        <f>IF(VE$6=$SR$5,成绩录入!DO79,0)</f>
        <v>0</v>
      </c>
      <c r="VF76" s="248">
        <f>IF(VF$6=$SR$5,成绩录入!DP79,0)</f>
        <v>0</v>
      </c>
      <c r="VG76" s="248">
        <f>IF(VG$6=$SR$5,成绩录入!DQ79,0)</f>
        <v>0</v>
      </c>
      <c r="VH76" s="248">
        <f>IF(VH$6=$SR$5,成绩录入!DR79,0)</f>
        <v>0</v>
      </c>
      <c r="VI76" s="248">
        <f>IF(VI$6=$SR$5,成绩录入!DS79,0)</f>
        <v>0</v>
      </c>
      <c r="VJ76" s="248">
        <f>IF(VJ$6=$SR$5,成绩录入!DT79,0)</f>
        <v>0</v>
      </c>
      <c r="VK76" s="248">
        <f>IF(VK$6=$SR$5,成绩录入!DU79,0)</f>
        <v>0</v>
      </c>
      <c r="VL76" s="248">
        <f>IF(VL$6=$SR$5,成绩录入!DV79,0)</f>
        <v>0</v>
      </c>
      <c r="VM76" s="248">
        <f>IF(VM$6=$SR$5,成绩录入!DW79,0)</f>
        <v>0</v>
      </c>
      <c r="VN76" s="248">
        <f>IF(VN$6=$SR$5,成绩录入!DX79,0)</f>
        <v>0</v>
      </c>
      <c r="VO76" s="248">
        <f>IF(VO$6=$SR$5,成绩录入!DY79,0)</f>
        <v>0</v>
      </c>
      <c r="VP76" s="248">
        <f>IF(VP$6=$SR$5,成绩录入!DZ79,0)</f>
        <v>0</v>
      </c>
      <c r="VQ76" s="248">
        <f>IF(VQ$6=$SR$5,成绩录入!EA79,0)</f>
        <v>0</v>
      </c>
      <c r="VR76" s="248">
        <f>IF(VR$6=$SR$5,成绩录入!EB79,0)</f>
        <v>0</v>
      </c>
      <c r="VS76" s="248">
        <f>IF(VS$6=$SR$5,成绩录入!EC79,0)</f>
        <v>0</v>
      </c>
      <c r="VT76" s="248">
        <f>IF(VT$6=$SR$5,成绩录入!ED79,0)</f>
        <v>0</v>
      </c>
      <c r="VU76" s="248">
        <f>IF(VU$6=$SR$5,成绩录入!EE79,0)</f>
        <v>0</v>
      </c>
      <c r="VV76" s="248">
        <f>IF(VV$6=$SR$5,成绩录入!EF79,0)</f>
        <v>0</v>
      </c>
      <c r="VW76" s="248">
        <f>IF(VW$6=$SR$5,成绩录入!EG79,0)</f>
        <v>0</v>
      </c>
      <c r="VX76" s="248">
        <f>IF(VX$6=$SR$5,成绩录入!EH79,0)</f>
        <v>0</v>
      </c>
      <c r="VY76" s="248">
        <f>IF(VY$6=$SR$5,成绩录入!EI79,0)</f>
        <v>0</v>
      </c>
      <c r="VZ76" s="248">
        <f>IF(VZ$6=$SR$5,成绩录入!EJ79,0)</f>
        <v>0</v>
      </c>
      <c r="WA76" s="248">
        <f>IF(WA$6=$SR$5,成绩录入!EK79,0)</f>
        <v>0</v>
      </c>
      <c r="WB76" s="248">
        <f>IF(WB$6=$SR$5,成绩录入!EL79,0)</f>
        <v>0</v>
      </c>
      <c r="WC76" s="248">
        <f>IF(WC$6=$SR$5,成绩录入!EM79,0)</f>
        <v>0</v>
      </c>
      <c r="WD76" s="248">
        <f>IF(WD$6=$SR$5,成绩录入!EN79,0)</f>
        <v>0</v>
      </c>
      <c r="WE76" s="248">
        <f>IF(WE$6=$SR$5,成绩录入!EO79,0)</f>
        <v>0</v>
      </c>
      <c r="WF76" s="248">
        <f>IF(WF$6=$SR$5,成绩录入!EP79,0)</f>
        <v>0</v>
      </c>
      <c r="WG76" s="248">
        <f>IF(WG$6=$SR$5,成绩录入!EQ79,0)</f>
        <v>0</v>
      </c>
      <c r="WH76" s="248">
        <f>IF(WH$6=$SR$5,成绩录入!ER79,0)</f>
        <v>0</v>
      </c>
      <c r="WI76" s="248">
        <f>IF(WI$6=$SR$5,成绩录入!ES79,0)</f>
        <v>0</v>
      </c>
      <c r="WJ76" s="248">
        <f>IF(WJ$6=$SR$5,成绩录入!ET79,0)</f>
        <v>0</v>
      </c>
      <c r="WK76" s="248">
        <f>IF(WK$6=$SR$5,成绩录入!EU79,0)</f>
        <v>0</v>
      </c>
      <c r="WL76" s="248">
        <f>IF(WL$6=$SR$5,成绩录入!EV79,0)</f>
        <v>0</v>
      </c>
      <c r="WM76" s="248">
        <f>IF(WM$6=$SR$5,成绩录入!EW79,0)</f>
        <v>0</v>
      </c>
      <c r="WN76" s="248">
        <f>IF(WN$6=$SR$5,成绩录入!EX79,0)</f>
        <v>0</v>
      </c>
      <c r="WO76" s="218">
        <f t="shared" si="191"/>
        <v>0</v>
      </c>
      <c r="WP76" s="166"/>
      <c r="WQ76" s="166"/>
      <c r="WR76" s="247">
        <f>IF(WR$6=$WQ$5,成绩录入!BC79,0)</f>
        <v>0</v>
      </c>
      <c r="WS76" s="248">
        <f>IF(WS$6=$WQ$5,成绩录入!BD79,0)</f>
        <v>0</v>
      </c>
      <c r="WT76" s="248">
        <f>IF(WT$6=$WQ$5,成绩录入!BE79,0)</f>
        <v>0</v>
      </c>
      <c r="WU76" s="248">
        <f>IF(WU$6=$WQ$5,成绩录入!BF79,0)</f>
        <v>0</v>
      </c>
      <c r="WV76" s="248">
        <f>IF(WV$6=$WQ$5,成绩录入!BG79,0)</f>
        <v>0</v>
      </c>
      <c r="WW76" s="248">
        <f>IF(WW$6=$WQ$5,成绩录入!BH79,0)</f>
        <v>0</v>
      </c>
      <c r="WX76" s="248">
        <f>IF(WX$6=$WQ$5,成绩录入!BI79,0)</f>
        <v>0</v>
      </c>
      <c r="WY76" s="248">
        <f>IF(WY$6=$WQ$5,成绩录入!BJ79,0)</f>
        <v>0</v>
      </c>
      <c r="WZ76" s="248">
        <f>IF(WZ$6=$WQ$5,成绩录入!BK79,0)</f>
        <v>0</v>
      </c>
      <c r="XA76" s="248">
        <f>IF(XA$6=$WQ$5,成绩录入!BL79,0)</f>
        <v>0</v>
      </c>
      <c r="XB76" s="248">
        <f>IF(XB$6=$WQ$5,成绩录入!BM79,0)</f>
        <v>0</v>
      </c>
      <c r="XC76" s="248">
        <f>IF(XC$6=$WQ$5,成绩录入!BN79,0)</f>
        <v>0</v>
      </c>
      <c r="XD76" s="248">
        <f>IF(XD$6=$WQ$5,成绩录入!BO79,0)</f>
        <v>0</v>
      </c>
      <c r="XE76" s="248">
        <f>IF(XE$6=$WQ$5,成绩录入!BP79,0)</f>
        <v>0</v>
      </c>
      <c r="XF76" s="248">
        <f>IF(XF$6=$WQ$5,成绩录入!BQ79,0)</f>
        <v>0</v>
      </c>
      <c r="XG76" s="248">
        <f>IF(XG$6=$WQ$5,成绩录入!BR79,0)</f>
        <v>0</v>
      </c>
      <c r="XH76" s="248">
        <f>IF(XH$6=$WQ$5,成绩录入!BS79,0)</f>
        <v>0</v>
      </c>
      <c r="XI76" s="248">
        <f>IF(XI$6=$WQ$5,成绩录入!BT79,0)</f>
        <v>0</v>
      </c>
      <c r="XJ76" s="248">
        <f>IF(XJ$6=$WQ$5,成绩录入!BU79,0)</f>
        <v>0</v>
      </c>
      <c r="XK76" s="248">
        <f>IF(XK$6=$WQ$5,成绩录入!BV79,0)</f>
        <v>0</v>
      </c>
      <c r="XL76" s="248">
        <f>IF(XL$6=$WQ$5,成绩录入!BW79,0)</f>
        <v>0</v>
      </c>
      <c r="XM76" s="248">
        <f>IF(XM$6=$WQ$5,成绩录入!BX79,0)</f>
        <v>0</v>
      </c>
      <c r="XN76" s="248">
        <f>IF(XN$6=$WQ$5,成绩录入!BY79,0)</f>
        <v>0</v>
      </c>
      <c r="XO76" s="248">
        <f>IF(XO$6=$WQ$5,成绩录入!BZ79,0)</f>
        <v>0</v>
      </c>
      <c r="XP76" s="248">
        <f>IF(XP$6=$WQ$5,成绩录入!CA79,0)</f>
        <v>0</v>
      </c>
      <c r="XQ76" s="248">
        <f>IF(XQ$6=$WQ$5,成绩录入!CB79,0)</f>
        <v>0</v>
      </c>
      <c r="XR76" s="248">
        <f>IF(XR$6=$WQ$5,成绩录入!CC79,0)</f>
        <v>0</v>
      </c>
      <c r="XS76" s="248">
        <f>IF(XS$6=$WQ$5,成绩录入!CD79,0)</f>
        <v>0</v>
      </c>
      <c r="XT76" s="248">
        <f>IF(XT$6=$WQ$5,成绩录入!CE79,0)</f>
        <v>0</v>
      </c>
      <c r="XU76" s="248">
        <f>IF(XU$6=$WQ$5,成绩录入!CF79,0)</f>
        <v>0</v>
      </c>
      <c r="XV76" s="248">
        <f>IF(XV$6=$WQ$5,成绩录入!CG79,0)</f>
        <v>0</v>
      </c>
      <c r="XW76" s="248">
        <f>IF(XW$6=$WQ$5,成绩录入!CH79,0)</f>
        <v>0</v>
      </c>
      <c r="XX76" s="248">
        <f>IF(XX$6=$WQ$5,成绩录入!CI79,0)</f>
        <v>0</v>
      </c>
      <c r="XY76" s="248">
        <f>IF(XY$6=$WQ$5,成绩录入!CJ79,0)</f>
        <v>0</v>
      </c>
      <c r="XZ76" s="248">
        <f>IF(XZ$6=$WQ$5,成绩录入!CK79,0)</f>
        <v>0</v>
      </c>
      <c r="YA76" s="248">
        <f>IF(YA$6=$WQ$5,成绩录入!CL79,0)</f>
        <v>0</v>
      </c>
      <c r="YB76" s="248">
        <f>IF(YB$6=$WQ$5,成绩录入!CM79,0)</f>
        <v>0</v>
      </c>
      <c r="YC76" s="248">
        <f>IF(YC$6=$WQ$5,成绩录入!CN79,0)</f>
        <v>0</v>
      </c>
      <c r="YD76" s="248">
        <f>IF(YD$6=$WQ$5,成绩录入!CO79,0)</f>
        <v>0</v>
      </c>
      <c r="YE76" s="248">
        <f>IF(YE$6=$WQ$5,成绩录入!CP79,0)</f>
        <v>0</v>
      </c>
      <c r="YF76" s="248">
        <f>IF(YF$6=$WQ$5,成绩录入!CQ79,0)</f>
        <v>0</v>
      </c>
      <c r="YG76" s="248">
        <f>IF(YG$6=$WQ$5,成绩录入!CR79,0)</f>
        <v>0</v>
      </c>
      <c r="YH76" s="248">
        <f>IF(YH$6=$WQ$5,成绩录入!CS79,0)</f>
        <v>0</v>
      </c>
      <c r="YI76" s="248">
        <f>IF(YI$6=$WQ$5,成绩录入!CT79,0)</f>
        <v>0</v>
      </c>
      <c r="YJ76" s="248">
        <f>IF(YJ$6=$WQ$5,成绩录入!CU79,0)</f>
        <v>0</v>
      </c>
      <c r="YK76" s="248">
        <f>IF(YK$6=$WQ$5,成绩录入!CV79,0)</f>
        <v>0</v>
      </c>
      <c r="YL76" s="248">
        <f>IF(YL$6=$WQ$5,成绩录入!CW79,0)</f>
        <v>0</v>
      </c>
      <c r="YM76" s="248">
        <f>IF(YM$6=$WQ$5,成绩录入!CX79,0)</f>
        <v>0</v>
      </c>
      <c r="YN76" s="248">
        <f>IF(YN$6=$WQ$5,成绩录入!CY79,0)</f>
        <v>0</v>
      </c>
      <c r="YO76" s="248">
        <f>IF(YO$6=$WQ$5,成绩录入!CZ79,0)</f>
        <v>0</v>
      </c>
      <c r="YP76" s="248">
        <f>IF(YP$6=$WQ$5,成绩录入!DA79,0)</f>
        <v>0</v>
      </c>
      <c r="YQ76" s="248">
        <f>IF(YQ$6=$WQ$5,成绩录入!DB79,0)</f>
        <v>0</v>
      </c>
      <c r="YR76" s="248">
        <f>IF(YR$6=$WQ$5,成绩录入!DC79,0)</f>
        <v>0</v>
      </c>
      <c r="YS76" s="248">
        <f>IF(YS$6=$WQ$5,成绩录入!DD79,0)</f>
        <v>0</v>
      </c>
      <c r="YT76" s="248">
        <f>IF(YT$6=$WQ$5,成绩录入!DE79,0)</f>
        <v>0</v>
      </c>
      <c r="YU76" s="248">
        <f>IF(YU$6=$WQ$5,成绩录入!DF79,0)</f>
        <v>0</v>
      </c>
      <c r="YV76" s="248">
        <f>IF(YV$6=$WQ$5,成绩录入!DG79,0)</f>
        <v>0</v>
      </c>
      <c r="YW76" s="248">
        <f>IF(YW$6=$WQ$5,成绩录入!DH79,0)</f>
        <v>0</v>
      </c>
      <c r="YX76" s="248">
        <f>IF(YX$6=$WQ$5,成绩录入!DI79,0)</f>
        <v>0</v>
      </c>
      <c r="YY76" s="248">
        <f>IF(YY$6=$WQ$5,成绩录入!DJ79,0)</f>
        <v>0</v>
      </c>
      <c r="YZ76" s="248">
        <f>IF(YZ$6=$WQ$5,成绩录入!DK79,0)</f>
        <v>0</v>
      </c>
      <c r="ZA76" s="248">
        <f>IF(ZA$6=$WQ$5,成绩录入!DL79,0)</f>
        <v>0</v>
      </c>
      <c r="ZB76" s="248">
        <f>IF(ZB$6=$WQ$5,成绩录入!DM79,0)</f>
        <v>0</v>
      </c>
      <c r="ZC76" s="248">
        <f>IF(ZC$6=$WQ$5,成绩录入!DN79,0)</f>
        <v>0</v>
      </c>
      <c r="ZD76" s="248">
        <f>IF(ZD$6=$WQ$5,成绩录入!DO79,0)</f>
        <v>0</v>
      </c>
      <c r="ZE76" s="248">
        <f>IF(ZE$6=$WQ$5,成绩录入!DP79,0)</f>
        <v>0</v>
      </c>
      <c r="ZF76" s="248">
        <f>IF(ZF$6=$WQ$5,成绩录入!DQ79,0)</f>
        <v>0</v>
      </c>
      <c r="ZG76" s="248">
        <f>IF(ZG$6=$WQ$5,成绩录入!DR79,0)</f>
        <v>0</v>
      </c>
      <c r="ZH76" s="248">
        <f>IF(ZH$6=$WQ$5,成绩录入!DS79,0)</f>
        <v>0</v>
      </c>
      <c r="ZI76" s="248">
        <f>IF(ZI$6=$WQ$5,成绩录入!DT79,0)</f>
        <v>0</v>
      </c>
      <c r="ZJ76" s="248">
        <f>IF(ZJ$6=$WQ$5,成绩录入!DU79,0)</f>
        <v>0</v>
      </c>
      <c r="ZK76" s="248">
        <f>IF(ZK$6=$WQ$5,成绩录入!DV79,0)</f>
        <v>0</v>
      </c>
      <c r="ZL76" s="248">
        <f>IF(ZL$6=$WQ$5,成绩录入!DW79,0)</f>
        <v>0</v>
      </c>
      <c r="ZM76" s="248">
        <f>IF(ZM$6=$WQ$5,成绩录入!DX79,0)</f>
        <v>0</v>
      </c>
      <c r="ZN76" s="248">
        <f>IF(ZN$6=$WQ$5,成绩录入!DY79,0)</f>
        <v>0</v>
      </c>
      <c r="ZO76" s="248">
        <f>IF(ZO$6=$WQ$5,成绩录入!DZ79,0)</f>
        <v>0</v>
      </c>
      <c r="ZP76" s="248">
        <f>IF(ZP$6=$WQ$5,成绩录入!EA79,0)</f>
        <v>0</v>
      </c>
      <c r="ZQ76" s="248">
        <f>IF(ZQ$6=$WQ$5,成绩录入!EB79,0)</f>
        <v>0</v>
      </c>
      <c r="ZR76" s="248">
        <f>IF(ZR$6=$WQ$5,成绩录入!EC79,0)</f>
        <v>0</v>
      </c>
      <c r="ZS76" s="248">
        <f>IF(ZS$6=$WQ$5,成绩录入!ED79,0)</f>
        <v>0</v>
      </c>
      <c r="ZT76" s="248">
        <f>IF(ZT$6=$WQ$5,成绩录入!EE79,0)</f>
        <v>0</v>
      </c>
      <c r="ZU76" s="248">
        <f>IF(ZU$6=$WQ$5,成绩录入!EF79,0)</f>
        <v>0</v>
      </c>
      <c r="ZV76" s="248">
        <f>IF(ZV$6=$WQ$5,成绩录入!EG79,0)</f>
        <v>0</v>
      </c>
      <c r="ZW76" s="248">
        <f>IF(ZW$6=$WQ$5,成绩录入!EH79,0)</f>
        <v>0</v>
      </c>
      <c r="ZX76" s="248">
        <f>IF(ZX$6=$WQ$5,成绩录入!EI79,0)</f>
        <v>0</v>
      </c>
      <c r="ZY76" s="248">
        <f>IF(ZY$6=$WQ$5,成绩录入!EJ79,0)</f>
        <v>0</v>
      </c>
      <c r="ZZ76" s="248">
        <f>IF(ZZ$6=$WQ$5,成绩录入!EK79,0)</f>
        <v>0</v>
      </c>
      <c r="AAA76" s="248">
        <f>IF(AAA$6=$WQ$5,成绩录入!EL79,0)</f>
        <v>0</v>
      </c>
      <c r="AAB76" s="248">
        <f>IF(AAB$6=$WQ$5,成绩录入!EM79,0)</f>
        <v>0</v>
      </c>
      <c r="AAC76" s="248">
        <f>IF(AAC$6=$WQ$5,成绩录入!EN79,0)</f>
        <v>0</v>
      </c>
      <c r="AAD76" s="248">
        <f>IF(AAD$6=$WQ$5,成绩录入!EO79,0)</f>
        <v>0</v>
      </c>
      <c r="AAE76" s="248">
        <f>IF(AAE$6=$WQ$5,成绩录入!EP79,0)</f>
        <v>0</v>
      </c>
      <c r="AAF76" s="248">
        <f>IF(AAF$6=$WQ$5,成绩录入!EQ79,0)</f>
        <v>0</v>
      </c>
      <c r="AAG76" s="248">
        <f>IF(AAG$6=$WQ$5,成绩录入!ER79,0)</f>
        <v>0</v>
      </c>
      <c r="AAH76" s="248">
        <f>IF(AAH$6=$WQ$5,成绩录入!ES79,0)</f>
        <v>0</v>
      </c>
      <c r="AAI76" s="248">
        <f>IF(AAI$6=$WQ$5,成绩录入!ET79,0)</f>
        <v>0</v>
      </c>
      <c r="AAJ76" s="248">
        <f>IF(AAJ$6=$WQ$5,成绩录入!EU79,0)</f>
        <v>0</v>
      </c>
      <c r="AAK76" s="248">
        <f>IF(AAK$6=$WQ$5,成绩录入!EV79,0)</f>
        <v>0</v>
      </c>
      <c r="AAL76" s="248">
        <f>IF(AAL$6=$WQ$5,成绩录入!EW79,0)</f>
        <v>0</v>
      </c>
      <c r="AAM76" s="248">
        <f>IF(AAM$6=$WQ$5,成绩录入!EX79,0)</f>
        <v>0</v>
      </c>
      <c r="AAN76" s="218">
        <f t="shared" si="192"/>
        <v>0</v>
      </c>
      <c r="AAO76" s="206"/>
      <c r="AAQ76" s="247">
        <f>IF(AAQ$6=$AAP$5,成绩录入!BC79,0)</f>
        <v>0</v>
      </c>
      <c r="AAR76" s="248">
        <f>IF(AAR$6=$AAP$5,成绩录入!BD79,0)</f>
        <v>0</v>
      </c>
      <c r="AAS76" s="248">
        <f>IF(AAS$6=$AAP$5,成绩录入!BE79,0)</f>
        <v>0</v>
      </c>
      <c r="AAT76" s="248">
        <f>IF(AAT$6=$AAP$5,成绩录入!BF79,0)</f>
        <v>0</v>
      </c>
      <c r="AAU76" s="248">
        <f>IF(AAU$6=$AAP$5,成绩录入!BG79,0)</f>
        <v>0</v>
      </c>
      <c r="AAV76" s="248">
        <f>IF(AAV$6=$AAP$5,成绩录入!BH79,0)</f>
        <v>0</v>
      </c>
      <c r="AAW76" s="248">
        <f>IF(AAW$6=$AAP$5,成绩录入!BI79,0)</f>
        <v>0</v>
      </c>
      <c r="AAX76" s="248">
        <f>IF(AAX$6=$AAP$5,成绩录入!BJ79,0)</f>
        <v>0</v>
      </c>
      <c r="AAY76" s="248">
        <f>IF(AAY$6=$AAP$5,成绩录入!BK79,0)</f>
        <v>0</v>
      </c>
      <c r="AAZ76" s="248">
        <f>IF(AAZ$6=$AAP$5,成绩录入!BL79,0)</f>
        <v>0</v>
      </c>
      <c r="ABA76" s="248">
        <f>IF(ABA$6=$AAP$5,成绩录入!BM79,0)</f>
        <v>0</v>
      </c>
      <c r="ABB76" s="248">
        <f>IF(ABB$6=$AAP$5,成绩录入!BN79,0)</f>
        <v>0</v>
      </c>
      <c r="ABC76" s="248">
        <f>IF(ABC$6=$AAP$5,成绩录入!BO79,0)</f>
        <v>0</v>
      </c>
      <c r="ABD76" s="248">
        <f>IF(ABD$6=$AAP$5,成绩录入!BP79,0)</f>
        <v>0</v>
      </c>
      <c r="ABE76" s="248">
        <f>IF(ABE$6=$AAP$5,成绩录入!BQ79,0)</f>
        <v>0</v>
      </c>
      <c r="ABF76" s="248">
        <f>IF(ABF$6=$AAP$5,成绩录入!BR79,0)</f>
        <v>0</v>
      </c>
      <c r="ABG76" s="248">
        <f>IF(ABG$6=$AAP$5,成绩录入!BS79,0)</f>
        <v>0</v>
      </c>
      <c r="ABH76" s="248">
        <f>IF(ABH$6=$AAP$5,成绩录入!BT79,0)</f>
        <v>0</v>
      </c>
      <c r="ABI76" s="248">
        <f>IF(ABI$6=$AAP$5,成绩录入!BU79,0)</f>
        <v>0</v>
      </c>
      <c r="ABJ76" s="248">
        <f>IF(ABJ$6=$AAP$5,成绩录入!BV79,0)</f>
        <v>0</v>
      </c>
      <c r="ABK76" s="248">
        <f>IF(ABK$6=$AAP$5,成绩录入!BW79,0)</f>
        <v>0</v>
      </c>
      <c r="ABL76" s="248">
        <f>IF(ABL$6=$AAP$5,成绩录入!BX79,0)</f>
        <v>0</v>
      </c>
      <c r="ABM76" s="248">
        <f>IF(ABM$6=$AAP$5,成绩录入!BY79,0)</f>
        <v>0</v>
      </c>
      <c r="ABN76" s="248">
        <f>IF(ABN$6=$AAP$5,成绩录入!BZ79,0)</f>
        <v>0</v>
      </c>
      <c r="ABO76" s="248">
        <f>IF(ABO$6=$AAP$5,成绩录入!CA79,0)</f>
        <v>0</v>
      </c>
      <c r="ABP76" s="248">
        <f>IF(ABP$6=$AAP$5,成绩录入!CB79,0)</f>
        <v>0</v>
      </c>
      <c r="ABQ76" s="248">
        <f>IF(ABQ$6=$AAP$5,成绩录入!CC79,0)</f>
        <v>0</v>
      </c>
      <c r="ABR76" s="248">
        <f>IF(ABR$6=$AAP$5,成绩录入!CD79,0)</f>
        <v>0</v>
      </c>
      <c r="ABS76" s="248">
        <f>IF(ABS$6=$AAP$5,成绩录入!CE79,0)</f>
        <v>0</v>
      </c>
      <c r="ABT76" s="248">
        <f>IF(ABT$6=$AAP$5,成绩录入!CF79,0)</f>
        <v>0</v>
      </c>
      <c r="ABU76" s="248">
        <f>IF(ABU$6=$AAP$5,成绩录入!CG79,0)</f>
        <v>0</v>
      </c>
      <c r="ABV76" s="248">
        <f>IF(ABV$6=$AAP$5,成绩录入!CH79,0)</f>
        <v>0</v>
      </c>
      <c r="ABW76" s="248">
        <f>IF(ABW$6=$AAP$5,成绩录入!CI79,0)</f>
        <v>0</v>
      </c>
      <c r="ABX76" s="248">
        <f>IF(ABX$6=$AAP$5,成绩录入!CJ79,0)</f>
        <v>0</v>
      </c>
      <c r="ABY76" s="248">
        <f>IF(ABY$6=$AAP$5,成绩录入!CK79,0)</f>
        <v>0</v>
      </c>
      <c r="ABZ76" s="248">
        <f>IF(ABZ$6=$AAP$5,成绩录入!CL79,0)</f>
        <v>0</v>
      </c>
      <c r="ACA76" s="248">
        <f>IF(ACA$6=$AAP$5,成绩录入!CM79,0)</f>
        <v>0</v>
      </c>
      <c r="ACB76" s="248">
        <f>IF(ACB$6=$AAP$5,成绩录入!CN79,0)</f>
        <v>0</v>
      </c>
      <c r="ACC76" s="248">
        <f>IF(ACC$6=$AAP$5,成绩录入!CO79,0)</f>
        <v>0</v>
      </c>
      <c r="ACD76" s="248">
        <f>IF(ACD$6=$AAP$5,成绩录入!CP79,0)</f>
        <v>0</v>
      </c>
      <c r="ACE76" s="248">
        <f>IF(ACE$6=$AAP$5,成绩录入!CQ79,0)</f>
        <v>0</v>
      </c>
      <c r="ACF76" s="248">
        <f>IF(ACF$6=$AAP$5,成绩录入!CR79,0)</f>
        <v>0</v>
      </c>
      <c r="ACG76" s="248">
        <f>IF(ACG$6=$AAP$5,成绩录入!CS79,0)</f>
        <v>0</v>
      </c>
      <c r="ACH76" s="248">
        <f>IF(ACH$6=$AAP$5,成绩录入!CT79,0)</f>
        <v>0</v>
      </c>
      <c r="ACI76" s="248">
        <f>IF(ACI$6=$AAP$5,成绩录入!CU79,0)</f>
        <v>0</v>
      </c>
      <c r="ACJ76" s="248">
        <f>IF(ACJ$6=$AAP$5,成绩录入!CV79,0)</f>
        <v>0</v>
      </c>
      <c r="ACK76" s="248">
        <f>IF(ACK$6=$AAP$5,成绩录入!CW79,0)</f>
        <v>0</v>
      </c>
      <c r="ACL76" s="248">
        <f>IF(ACL$6=$AAP$5,成绩录入!CX79,0)</f>
        <v>0</v>
      </c>
      <c r="ACM76" s="248">
        <f>IF(ACM$6=$AAP$5,成绩录入!CY79,0)</f>
        <v>0</v>
      </c>
      <c r="ACN76" s="248">
        <f>IF(ACN$6=$AAP$5,成绩录入!CZ79,0)</f>
        <v>0</v>
      </c>
      <c r="ACO76" s="248">
        <f>IF(ACO$6=$AAP$5,成绩录入!DA79,0)</f>
        <v>0</v>
      </c>
      <c r="ACP76" s="248">
        <f>IF(ACP$6=$AAP$5,成绩录入!DB79,0)</f>
        <v>0</v>
      </c>
      <c r="ACQ76" s="248">
        <f>IF(ACQ$6=$AAP$5,成绩录入!DC79,0)</f>
        <v>0</v>
      </c>
      <c r="ACR76" s="248">
        <f>IF(ACR$6=$AAP$5,成绩录入!DD79,0)</f>
        <v>0</v>
      </c>
      <c r="ACS76" s="248">
        <f>IF(ACS$6=$AAP$5,成绩录入!DE79,0)</f>
        <v>0</v>
      </c>
      <c r="ACT76" s="248">
        <f>IF(ACT$6=$AAP$5,成绩录入!DF79,0)</f>
        <v>0</v>
      </c>
      <c r="ACU76" s="248">
        <f>IF(ACU$6=$AAP$5,成绩录入!DG79,0)</f>
        <v>0</v>
      </c>
      <c r="ACV76" s="248">
        <f>IF(ACV$6=$AAP$5,成绩录入!DH79,0)</f>
        <v>0</v>
      </c>
      <c r="ACW76" s="248">
        <f>IF(ACW$6=$AAP$5,成绩录入!DI79,0)</f>
        <v>0</v>
      </c>
      <c r="ACX76" s="248">
        <f>IF(ACX$6=$AAP$5,成绩录入!DJ79,0)</f>
        <v>0</v>
      </c>
      <c r="ACY76" s="248">
        <f>IF(ACY$6=$AAP$5,成绩录入!DK79,0)</f>
        <v>0</v>
      </c>
      <c r="ACZ76" s="248">
        <f>IF(ACZ$6=$AAP$5,成绩录入!DL79,0)</f>
        <v>0</v>
      </c>
      <c r="ADA76" s="248">
        <f>IF(ADA$6=$AAP$5,成绩录入!DM79,0)</f>
        <v>0</v>
      </c>
      <c r="ADB76" s="248">
        <f>IF(ADB$6=$AAP$5,成绩录入!DN79,0)</f>
        <v>0</v>
      </c>
      <c r="ADC76" s="248">
        <f>IF(ADC$6=$AAP$5,成绩录入!DO79,0)</f>
        <v>0</v>
      </c>
      <c r="ADD76" s="248">
        <f>IF(ADD$6=$AAP$5,成绩录入!DP79,0)</f>
        <v>0</v>
      </c>
      <c r="ADE76" s="248">
        <f>IF(ADE$6=$AAP$5,成绩录入!DQ79,0)</f>
        <v>0</v>
      </c>
      <c r="ADF76" s="248">
        <f>IF(ADF$6=$AAP$5,成绩录入!DR79,0)</f>
        <v>0</v>
      </c>
      <c r="ADG76" s="248">
        <f>IF(ADG$6=$AAP$5,成绩录入!DS79,0)</f>
        <v>0</v>
      </c>
      <c r="ADH76" s="248">
        <f>IF(ADH$6=$AAP$5,成绩录入!DT79,0)</f>
        <v>0</v>
      </c>
      <c r="ADI76" s="248">
        <f>IF(ADI$6=$AAP$5,成绩录入!DU79,0)</f>
        <v>0</v>
      </c>
      <c r="ADJ76" s="248">
        <f>IF(ADJ$6=$AAP$5,成绩录入!DV79,0)</f>
        <v>0</v>
      </c>
      <c r="ADK76" s="248">
        <f>IF(ADK$6=$AAP$5,成绩录入!DW79,0)</f>
        <v>0</v>
      </c>
      <c r="ADL76" s="248">
        <f>IF(ADL$6=$AAP$5,成绩录入!DX79,0)</f>
        <v>0</v>
      </c>
      <c r="ADM76" s="248">
        <f>IF(ADM$6=$AAP$5,成绩录入!DY79,0)</f>
        <v>0</v>
      </c>
      <c r="ADN76" s="248">
        <f>IF(ADN$6=$AAP$5,成绩录入!DZ79,0)</f>
        <v>0</v>
      </c>
      <c r="ADO76" s="248">
        <f>IF(ADO$6=$AAP$5,成绩录入!EA79,0)</f>
        <v>0</v>
      </c>
      <c r="ADP76" s="248">
        <f>IF(ADP$6=$AAP$5,成绩录入!EB79,0)</f>
        <v>0</v>
      </c>
      <c r="ADQ76" s="248">
        <f>IF(ADQ$6=$AAP$5,成绩录入!EC79,0)</f>
        <v>0</v>
      </c>
      <c r="ADR76" s="248">
        <f>IF(ADR$6=$AAP$5,成绩录入!ED79,0)</f>
        <v>0</v>
      </c>
      <c r="ADS76" s="248">
        <f>IF(ADS$6=$AAP$5,成绩录入!EE79,0)</f>
        <v>0</v>
      </c>
      <c r="ADT76" s="248">
        <f>IF(ADT$6=$AAP$5,成绩录入!EF79,0)</f>
        <v>0</v>
      </c>
      <c r="ADU76" s="248">
        <f>IF(ADU$6=$AAP$5,成绩录入!EG79,0)</f>
        <v>0</v>
      </c>
      <c r="ADV76" s="248">
        <f>IF(ADV$6=$AAP$5,成绩录入!EH79,0)</f>
        <v>0</v>
      </c>
      <c r="ADW76" s="248">
        <f>IF(ADW$6=$AAP$5,成绩录入!EI79,0)</f>
        <v>0</v>
      </c>
      <c r="ADX76" s="248">
        <f>IF(ADX$6=$AAP$5,成绩录入!EJ79,0)</f>
        <v>0</v>
      </c>
      <c r="ADY76" s="248">
        <f>IF(ADY$6=$AAP$5,成绩录入!EK79,0)</f>
        <v>0</v>
      </c>
      <c r="ADZ76" s="248">
        <f>IF(ADZ$6=$AAP$5,成绩录入!EL79,0)</f>
        <v>0</v>
      </c>
      <c r="AEA76" s="248">
        <f>IF(AEA$6=$AAP$5,成绩录入!EM79,0)</f>
        <v>0</v>
      </c>
      <c r="AEB76" s="248">
        <f>IF(AEB$6=$AAP$5,成绩录入!EN79,0)</f>
        <v>0</v>
      </c>
      <c r="AEC76" s="248">
        <f>IF(AEC$6=$AAP$5,成绩录入!EO79,0)</f>
        <v>0</v>
      </c>
      <c r="AED76" s="248">
        <f>IF(AED$6=$AAP$5,成绩录入!EP79,0)</f>
        <v>0</v>
      </c>
      <c r="AEE76" s="248">
        <f>IF(AEE$6=$AAP$5,成绩录入!EQ79,0)</f>
        <v>0</v>
      </c>
      <c r="AEF76" s="248">
        <f>IF(AEF$6=$AAP$5,成绩录入!ER79,0)</f>
        <v>0</v>
      </c>
      <c r="AEG76" s="248">
        <f>IF(AEG$6=$AAP$5,成绩录入!ES79,0)</f>
        <v>0</v>
      </c>
      <c r="AEH76" s="248">
        <f>IF(AEH$6=$AAP$5,成绩录入!ET79,0)</f>
        <v>0</v>
      </c>
      <c r="AEI76" s="248">
        <f>IF(AEI$6=$AAP$5,成绩录入!EU79,0)</f>
        <v>0</v>
      </c>
      <c r="AEJ76" s="248">
        <f>IF(AEJ$6=$AAP$5,成绩录入!EV79,0)</f>
        <v>0</v>
      </c>
      <c r="AEK76" s="248">
        <f>IF(AEK$6=$AAP$5,成绩录入!EW79,0)</f>
        <v>0</v>
      </c>
      <c r="AEL76" s="248">
        <f>IF(AEL$6=$AAP$5,成绩录入!EX79,0)</f>
        <v>0</v>
      </c>
      <c r="AEM76" s="218">
        <f t="shared" si="193"/>
        <v>0</v>
      </c>
      <c r="AEN76" s="166"/>
      <c r="AEO76" s="166"/>
      <c r="AEP76" s="247">
        <f>IF(AEP$6=$AEO$5,成绩录入!BC79,0)</f>
        <v>0</v>
      </c>
      <c r="AEQ76" s="248">
        <f>IF(AEQ$6=$AEO$5,成绩录入!BD79,0)</f>
        <v>0</v>
      </c>
      <c r="AER76" s="248">
        <f>IF(AER$6=$AEO$5,成绩录入!BE79,0)</f>
        <v>0</v>
      </c>
      <c r="AES76" s="248">
        <f>IF(AES$6=$AEO$5,成绩录入!BF79,0)</f>
        <v>0</v>
      </c>
      <c r="AET76" s="248">
        <f>IF(AET$6=$AEO$5,成绩录入!BG79,0)</f>
        <v>0</v>
      </c>
      <c r="AEU76" s="248">
        <f>IF(AEU$6=$AEO$5,成绩录入!BH79,0)</f>
        <v>0</v>
      </c>
      <c r="AEV76" s="248">
        <f>IF(AEV$6=$AEO$5,成绩录入!BI79,0)</f>
        <v>0</v>
      </c>
      <c r="AEW76" s="248">
        <f>IF(AEW$6=$AEO$5,成绩录入!BJ79,0)</f>
        <v>0</v>
      </c>
      <c r="AEX76" s="248">
        <f>IF(AEX$6=$AEO$5,成绩录入!BK79,0)</f>
        <v>0</v>
      </c>
      <c r="AEY76" s="248">
        <f>IF(AEY$6=$AEO$5,成绩录入!BL79,0)</f>
        <v>0</v>
      </c>
      <c r="AEZ76" s="248">
        <f>IF(AEZ$6=$AEO$5,成绩录入!BM79,0)</f>
        <v>0</v>
      </c>
      <c r="AFA76" s="248">
        <f>IF(AFA$6=$AEO$5,成绩录入!BN79,0)</f>
        <v>0</v>
      </c>
      <c r="AFB76" s="248">
        <f>IF(AFB$6=$AEO$5,成绩录入!BO79,0)</f>
        <v>0</v>
      </c>
      <c r="AFC76" s="248">
        <f>IF(AFC$6=$AEO$5,成绩录入!BP79,0)</f>
        <v>0</v>
      </c>
      <c r="AFD76" s="248">
        <f>IF(AFD$6=$AEO$5,成绩录入!BQ79,0)</f>
        <v>0</v>
      </c>
      <c r="AFE76" s="248">
        <f>IF(AFE$6=$AEO$5,成绩录入!BR79,0)</f>
        <v>0</v>
      </c>
      <c r="AFF76" s="248">
        <f>IF(AFF$6=$AEO$5,成绩录入!BS79,0)</f>
        <v>0</v>
      </c>
      <c r="AFG76" s="248">
        <f>IF(AFG$6=$AEO$5,成绩录入!BT79,0)</f>
        <v>0</v>
      </c>
      <c r="AFH76" s="248">
        <f>IF(AFH$6=$AEO$5,成绩录入!BU79,0)</f>
        <v>0</v>
      </c>
      <c r="AFI76" s="248">
        <f>IF(AFI$6=$AEO$5,成绩录入!BV79,0)</f>
        <v>0</v>
      </c>
      <c r="AFJ76" s="248">
        <f>IF(AFJ$6=$AEO$5,成绩录入!BW79,0)</f>
        <v>0</v>
      </c>
      <c r="AFK76" s="248">
        <f>IF(AFK$6=$AEO$5,成绩录入!BX79,0)</f>
        <v>0</v>
      </c>
      <c r="AFL76" s="248">
        <f>IF(AFL$6=$AEO$5,成绩录入!BY79,0)</f>
        <v>0</v>
      </c>
      <c r="AFM76" s="248">
        <f>IF(AFM$6=$AEO$5,成绩录入!BZ79,0)</f>
        <v>0</v>
      </c>
      <c r="AFN76" s="248">
        <f>IF(AFN$6=$AEO$5,成绩录入!CA79,0)</f>
        <v>0</v>
      </c>
      <c r="AFO76" s="248">
        <f>IF(AFO$6=$AEO$5,成绩录入!CB79,0)</f>
        <v>0</v>
      </c>
      <c r="AFP76" s="248">
        <f>IF(AFP$6=$AEO$5,成绩录入!CC79,0)</f>
        <v>0</v>
      </c>
      <c r="AFQ76" s="248">
        <f>IF(AFQ$6=$AEO$5,成绩录入!CD79,0)</f>
        <v>0</v>
      </c>
      <c r="AFR76" s="248">
        <f>IF(AFR$6=$AEO$5,成绩录入!CE79,0)</f>
        <v>0</v>
      </c>
      <c r="AFS76" s="248">
        <f>IF(AFS$6=$AEO$5,成绩录入!CF79,0)</f>
        <v>0</v>
      </c>
      <c r="AFT76" s="248">
        <f>IF(AFT$6=$AEO$5,成绩录入!CG79,0)</f>
        <v>0</v>
      </c>
      <c r="AFU76" s="248">
        <f>IF(AFU$6=$AEO$5,成绩录入!CH79,0)</f>
        <v>0</v>
      </c>
      <c r="AFV76" s="248">
        <f>IF(AFV$6=$AEO$5,成绩录入!CI79,0)</f>
        <v>0</v>
      </c>
      <c r="AFW76" s="248">
        <f>IF(AFW$6=$AEO$5,成绩录入!CJ79,0)</f>
        <v>0</v>
      </c>
      <c r="AFX76" s="248">
        <f>IF(AFX$6=$AEO$5,成绩录入!CK79,0)</f>
        <v>0</v>
      </c>
      <c r="AFY76" s="248">
        <f>IF(AFY$6=$AEO$5,成绩录入!CL79,0)</f>
        <v>0</v>
      </c>
      <c r="AFZ76" s="248">
        <f>IF(AFZ$6=$AEO$5,成绩录入!CM79,0)</f>
        <v>0</v>
      </c>
      <c r="AGA76" s="248">
        <f>IF(AGA$6=$AEO$5,成绩录入!CN79,0)</f>
        <v>0</v>
      </c>
      <c r="AGB76" s="248">
        <f>IF(AGB$6=$AEO$5,成绩录入!CO79,0)</f>
        <v>0</v>
      </c>
      <c r="AGC76" s="248">
        <f>IF(AGC$6=$AEO$5,成绩录入!CP79,0)</f>
        <v>0</v>
      </c>
      <c r="AGD76" s="248">
        <f>IF(AGD$6=$AEO$5,成绩录入!CQ79,0)</f>
        <v>0</v>
      </c>
      <c r="AGE76" s="248">
        <f>IF(AGE$6=$AEO$5,成绩录入!CR79,0)</f>
        <v>0</v>
      </c>
      <c r="AGF76" s="248">
        <f>IF(AGF$6=$AEO$5,成绩录入!CS79,0)</f>
        <v>0</v>
      </c>
      <c r="AGG76" s="248">
        <f>IF(AGG$6=$AEO$5,成绩录入!CT79,0)</f>
        <v>0</v>
      </c>
      <c r="AGH76" s="248">
        <f>IF(AGH$6=$AEO$5,成绩录入!CU79,0)</f>
        <v>0</v>
      </c>
      <c r="AGI76" s="248">
        <f>IF(AGI$6=$AEO$5,成绩录入!CV79,0)</f>
        <v>0</v>
      </c>
      <c r="AGJ76" s="248">
        <f>IF(AGJ$6=$AEO$5,成绩录入!CW79,0)</f>
        <v>0</v>
      </c>
      <c r="AGK76" s="248">
        <f>IF(AGK$6=$AEO$5,成绩录入!CX79,0)</f>
        <v>0</v>
      </c>
      <c r="AGL76" s="248">
        <f>IF(AGL$6=$AEO$5,成绩录入!CY79,0)</f>
        <v>0</v>
      </c>
      <c r="AGM76" s="248">
        <f>IF(AGM$6=$AEO$5,成绩录入!CZ79,0)</f>
        <v>0</v>
      </c>
      <c r="AGN76" s="248">
        <f>IF(AGN$6=$AEO$5,成绩录入!DA79,0)</f>
        <v>0</v>
      </c>
      <c r="AGO76" s="248">
        <f>IF(AGO$6=$AEO$5,成绩录入!DB79,0)</f>
        <v>0</v>
      </c>
      <c r="AGP76" s="248">
        <f>IF(AGP$6=$AEO$5,成绩录入!DC79,0)</f>
        <v>0</v>
      </c>
      <c r="AGQ76" s="248">
        <f>IF(AGQ$6=$AEO$5,成绩录入!DD79,0)</f>
        <v>0</v>
      </c>
      <c r="AGR76" s="248">
        <f>IF(AGR$6=$AEO$5,成绩录入!DE79,0)</f>
        <v>0</v>
      </c>
      <c r="AGS76" s="248">
        <f>IF(AGS$6=$AEO$5,成绩录入!DF79,0)</f>
        <v>0</v>
      </c>
      <c r="AGT76" s="248">
        <f>IF(AGT$6=$AEO$5,成绩录入!DG79,0)</f>
        <v>0</v>
      </c>
      <c r="AGU76" s="248">
        <f>IF(AGU$6=$AEO$5,成绩录入!DH79,0)</f>
        <v>0</v>
      </c>
      <c r="AGV76" s="248">
        <f>IF(AGV$6=$AEO$5,成绩录入!DI79,0)</f>
        <v>0</v>
      </c>
      <c r="AGW76" s="248">
        <f>IF(AGW$6=$AEO$5,成绩录入!DJ79,0)</f>
        <v>0</v>
      </c>
      <c r="AGX76" s="248">
        <f>IF(AGX$6=$AEO$5,成绩录入!DK79,0)</f>
        <v>0</v>
      </c>
      <c r="AGY76" s="248">
        <f>IF(AGY$6=$AEO$5,成绩录入!DL79,0)</f>
        <v>0</v>
      </c>
      <c r="AGZ76" s="248">
        <f>IF(AGZ$6=$AEO$5,成绩录入!DM79,0)</f>
        <v>0</v>
      </c>
      <c r="AHA76" s="248">
        <f>IF(AHA$6=$AEO$5,成绩录入!DN79,0)</f>
        <v>0</v>
      </c>
      <c r="AHB76" s="248">
        <f>IF(AHB$6=$AEO$5,成绩录入!DO79,0)</f>
        <v>0</v>
      </c>
      <c r="AHC76" s="248">
        <f>IF(AHC$6=$AEO$5,成绩录入!DP79,0)</f>
        <v>0</v>
      </c>
      <c r="AHD76" s="248">
        <f>IF(AHD$6=$AEO$5,成绩录入!DQ79,0)</f>
        <v>0</v>
      </c>
      <c r="AHE76" s="248">
        <f>IF(AHE$6=$AEO$5,成绩录入!DR79,0)</f>
        <v>0</v>
      </c>
      <c r="AHF76" s="248">
        <f>IF(AHF$6=$AEO$5,成绩录入!DS79,0)</f>
        <v>0</v>
      </c>
      <c r="AHG76" s="248">
        <f>IF(AHG$6=$AEO$5,成绩录入!DT79,0)</f>
        <v>0</v>
      </c>
      <c r="AHH76" s="248">
        <f>IF(AHH$6=$AEO$5,成绩录入!DU79,0)</f>
        <v>0</v>
      </c>
      <c r="AHI76" s="248">
        <f>IF(AHI$6=$AEO$5,成绩录入!DV79,0)</f>
        <v>0</v>
      </c>
      <c r="AHJ76" s="248">
        <f>IF(AHJ$6=$AEO$5,成绩录入!DW79,0)</f>
        <v>0</v>
      </c>
      <c r="AHK76" s="248">
        <f>IF(AHK$6=$AEO$5,成绩录入!DX79,0)</f>
        <v>0</v>
      </c>
      <c r="AHL76" s="248">
        <f>IF(AHL$6=$AEO$5,成绩录入!DY79,0)</f>
        <v>0</v>
      </c>
      <c r="AHM76" s="248">
        <f>IF(AHM$6=$AEO$5,成绩录入!DZ79,0)</f>
        <v>0</v>
      </c>
      <c r="AHN76" s="248">
        <f>IF(AHN$6=$AEO$5,成绩录入!EA79,0)</f>
        <v>0</v>
      </c>
      <c r="AHO76" s="248">
        <f>IF(AHO$6=$AEO$5,成绩录入!EB79,0)</f>
        <v>0</v>
      </c>
      <c r="AHP76" s="248">
        <f>IF(AHP$6=$AEO$5,成绩录入!EC79,0)</f>
        <v>0</v>
      </c>
      <c r="AHQ76" s="248">
        <f>IF(AHQ$6=$AEO$5,成绩录入!ED79,0)</f>
        <v>0</v>
      </c>
      <c r="AHR76" s="248">
        <f>IF(AHR$6=$AEO$5,成绩录入!EE79,0)</f>
        <v>0</v>
      </c>
      <c r="AHS76" s="248">
        <f>IF(AHS$6=$AEO$5,成绩录入!EF79,0)</f>
        <v>0</v>
      </c>
      <c r="AHT76" s="248">
        <f>IF(AHT$6=$AEO$5,成绩录入!EG79,0)</f>
        <v>0</v>
      </c>
      <c r="AHU76" s="248">
        <f>IF(AHU$6=$AEO$5,成绩录入!EH79,0)</f>
        <v>0</v>
      </c>
      <c r="AHV76" s="248">
        <f>IF(AHV$6=$AEO$5,成绩录入!EI79,0)</f>
        <v>0</v>
      </c>
      <c r="AHW76" s="248">
        <f>IF(AHW$6=$AEO$5,成绩录入!EJ79,0)</f>
        <v>0</v>
      </c>
      <c r="AHX76" s="248">
        <f>IF(AHX$6=$AEO$5,成绩录入!EK79,0)</f>
        <v>0</v>
      </c>
      <c r="AHY76" s="248">
        <f>IF(AHY$6=$AEO$5,成绩录入!EL79,0)</f>
        <v>0</v>
      </c>
      <c r="AHZ76" s="248">
        <f>IF(AHZ$6=$AEO$5,成绩录入!EM79,0)</f>
        <v>0</v>
      </c>
      <c r="AIA76" s="248">
        <f>IF(AIA$6=$AEO$5,成绩录入!EN79,0)</f>
        <v>0</v>
      </c>
      <c r="AIB76" s="248">
        <f>IF(AIB$6=$AEO$5,成绩录入!EO79,0)</f>
        <v>0</v>
      </c>
      <c r="AIC76" s="248">
        <f>IF(AIC$6=$AEO$5,成绩录入!EP79,0)</f>
        <v>0</v>
      </c>
      <c r="AID76" s="248">
        <f>IF(AID$6=$AEO$5,成绩录入!EQ79,0)</f>
        <v>0</v>
      </c>
      <c r="AIE76" s="248">
        <f>IF(AIE$6=$AEO$5,成绩录入!ER79,0)</f>
        <v>0</v>
      </c>
      <c r="AIF76" s="248">
        <f>IF(AIF$6=$AEO$5,成绩录入!ES79,0)</f>
        <v>0</v>
      </c>
      <c r="AIG76" s="248">
        <f>IF(AIG$6=$AEO$5,成绩录入!ET79,0)</f>
        <v>0</v>
      </c>
      <c r="AIH76" s="248">
        <f>IF(AIH$6=$AEO$5,成绩录入!EU79,0)</f>
        <v>0</v>
      </c>
      <c r="AII76" s="248">
        <f>IF(AII$6=$AEO$5,成绩录入!EV79,0)</f>
        <v>0</v>
      </c>
      <c r="AIJ76" s="248">
        <f>IF(AIJ$6=$AEO$5,成绩录入!EW79,0)</f>
        <v>0</v>
      </c>
      <c r="AIK76" s="248">
        <f>IF(AIK$6=$AEO$5,成绩录入!EX79,0)</f>
        <v>0</v>
      </c>
      <c r="AIL76" s="218">
        <f t="shared" si="194"/>
        <v>0</v>
      </c>
      <c r="AIN76" s="214" t="str">
        <f>初始录入!A81</f>
        <v/>
      </c>
      <c r="AIO76" s="215">
        <f>初始录入!B81</f>
        <v>0</v>
      </c>
      <c r="AIP76" s="216">
        <f>初始录入!C81</f>
        <v>0</v>
      </c>
      <c r="AIQ76" s="314">
        <f>IF(平时!D74&lt;&gt;"",平时!D74,0)</f>
        <v>0</v>
      </c>
      <c r="AIR76" s="324" t="str">
        <f t="shared" si="246"/>
        <v/>
      </c>
      <c r="AIS76" s="314">
        <f>IF(过程!D74&lt;&gt;"",过程!D74,0)</f>
        <v>0</v>
      </c>
      <c r="AIT76" s="324" t="str">
        <f t="shared" si="247"/>
        <v/>
      </c>
      <c r="AIU76" s="216">
        <f>IF(期末!D74&lt;&gt;"",期末!D74,0)</f>
        <v>0</v>
      </c>
      <c r="AIV76" s="324" t="str">
        <f t="shared" si="248"/>
        <v/>
      </c>
      <c r="AIW76" s="325">
        <f t="shared" si="249"/>
        <v>0</v>
      </c>
      <c r="AIX76" s="314">
        <f>IF(平时!E74&lt;&gt;"",平时!E74,0)</f>
        <v>0</v>
      </c>
      <c r="AIY76" s="324" t="str">
        <f t="shared" si="250"/>
        <v/>
      </c>
      <c r="AIZ76" s="314">
        <f>IF(过程!E74&lt;&gt;"",过程!E74,0)</f>
        <v>0</v>
      </c>
      <c r="AJA76" s="324" t="str">
        <f t="shared" si="251"/>
        <v/>
      </c>
      <c r="AJB76" s="216">
        <f>IF(期末!E74&lt;&gt;"",期末!E74,0)</f>
        <v>0</v>
      </c>
      <c r="AJC76" s="324" t="str">
        <f t="shared" si="252"/>
        <v/>
      </c>
      <c r="AJD76" s="325">
        <f t="shared" si="253"/>
        <v>0</v>
      </c>
      <c r="AJE76" s="314">
        <f>IF(平时!F74&lt;&gt;"",平时!F74,0)</f>
        <v>0</v>
      </c>
      <c r="AJF76" s="324" t="str">
        <f t="shared" si="254"/>
        <v/>
      </c>
      <c r="AJG76" s="314">
        <f>IF(过程!F74&lt;&gt;"",过程!F74,0)</f>
        <v>0</v>
      </c>
      <c r="AJH76" s="324" t="str">
        <f t="shared" si="255"/>
        <v/>
      </c>
      <c r="AJI76" s="216">
        <f>IF(期末!F74&lt;&gt;"",期末!F74,0)</f>
        <v>0</v>
      </c>
      <c r="AJJ76" s="324" t="str">
        <f t="shared" si="256"/>
        <v/>
      </c>
      <c r="AJK76" s="325">
        <f t="shared" si="257"/>
        <v>0</v>
      </c>
      <c r="AJL76" s="314">
        <f>IF(平时!G74&lt;&gt;"",平时!G74,0)</f>
        <v>0</v>
      </c>
      <c r="AJM76" s="324" t="str">
        <f t="shared" si="258"/>
        <v/>
      </c>
      <c r="AJN76" s="314">
        <f>IF(过程!G74&lt;&gt;"",过程!G74,0)</f>
        <v>0</v>
      </c>
      <c r="AJO76" s="324" t="str">
        <f t="shared" si="259"/>
        <v/>
      </c>
      <c r="AJP76" s="216">
        <f>IF(期末!G74&lt;&gt;"",期末!G74,0)</f>
        <v>0</v>
      </c>
      <c r="AJQ76" s="324" t="str">
        <f t="shared" si="260"/>
        <v/>
      </c>
      <c r="AJR76" s="325">
        <f t="shared" si="261"/>
        <v>0</v>
      </c>
      <c r="AJS76" s="314">
        <f>IF(平时!H74&lt;&gt;"",平时!H74,0)</f>
        <v>0</v>
      </c>
      <c r="AJT76" s="324" t="str">
        <f t="shared" si="262"/>
        <v/>
      </c>
      <c r="AJU76" s="314">
        <f>IF(过程!H74&lt;&gt;"",过程!H74,0)</f>
        <v>0</v>
      </c>
      <c r="AJV76" s="324" t="str">
        <f t="shared" si="263"/>
        <v/>
      </c>
      <c r="AJW76" s="216">
        <f>IF(期末!H74&lt;&gt;"",期末!H74,0)</f>
        <v>0</v>
      </c>
      <c r="AJX76" s="324" t="str">
        <f t="shared" si="264"/>
        <v/>
      </c>
      <c r="AJY76" s="326">
        <f t="shared" si="265"/>
        <v>0</v>
      </c>
      <c r="AKA76" s="216" t="str">
        <f>初始录入!A81</f>
        <v/>
      </c>
      <c r="AKB76" s="216">
        <f>初始录入!B81</f>
        <v>0</v>
      </c>
      <c r="AKC76" s="216">
        <f>初始录入!C81</f>
        <v>0</v>
      </c>
      <c r="AKD76" s="327" t="str">
        <f>IF(初始录入!$E81=初始录入!$K$2,达成度!$D89,"")</f>
        <v/>
      </c>
      <c r="AKE76" s="327" t="str">
        <f>IF(初始录入!$E81=初始录入!$K$3,达成度!D89,"")</f>
        <v/>
      </c>
      <c r="AKF76" s="216" t="str">
        <f>IF(初始录入!$E81=初始录入!$K$4,达成度!D89,"")</f>
        <v/>
      </c>
      <c r="AKG76" s="216" t="str">
        <f>IF(初始录入!$E81=初始录入!$K$5,达成度!D89,"")</f>
        <v/>
      </c>
      <c r="AKH76" s="327" t="str">
        <f>IF(初始录入!$E81=初始录入!$K$2,达成度!E89,"")</f>
        <v/>
      </c>
      <c r="AKI76" s="327" t="str">
        <f>IF(初始录入!$E81=初始录入!$K$3,达成度!E89,"")</f>
        <v/>
      </c>
      <c r="AKJ76" s="216" t="str">
        <f>IF(初始录入!$E81=初始录入!$K$4,达成度!E89,"")</f>
        <v/>
      </c>
      <c r="AKK76" s="216" t="str">
        <f>IF(初始录入!$E81=初始录入!$K$5,达成度!E89,"")</f>
        <v/>
      </c>
      <c r="AKL76" s="327" t="str">
        <f>IF(初始录入!$E81=初始录入!$K$2,达成度!F89,"")</f>
        <v/>
      </c>
      <c r="AKM76" s="327" t="str">
        <f>IF(初始录入!$E81=初始录入!$K$3,达成度!F89,"")</f>
        <v/>
      </c>
      <c r="AKN76" s="216" t="str">
        <f>IF(初始录入!$E81=初始录入!$K$4,达成度!F89,"")</f>
        <v/>
      </c>
      <c r="AKO76" s="216" t="str">
        <f>IF(初始录入!$E81=初始录入!$K$5,达成度!F89,"")</f>
        <v/>
      </c>
      <c r="AKP76" s="327" t="str">
        <f>IF(初始录入!$E81=初始录入!$K$2,达成度!H89,"")</f>
        <v/>
      </c>
      <c r="AKQ76" s="327" t="str">
        <f>IF(初始录入!$E81=初始录入!$K$3,达成度!H89,"")</f>
        <v/>
      </c>
      <c r="AKR76" s="216" t="str">
        <f>IF(初始录入!$E81=初始录入!$K$4,达成度!H89,"")</f>
        <v/>
      </c>
      <c r="AKS76" s="216" t="str">
        <f>IF(初始录入!$E81=初始录入!$K$5,达成度!H89,"")</f>
        <v/>
      </c>
      <c r="AKT76" s="327" t="str">
        <f>IF(初始录入!$E81=初始录入!$K$2,达成度!I89,"")</f>
        <v/>
      </c>
      <c r="AKU76" s="327" t="str">
        <f>IF(初始录入!$E81=初始录入!$K$3,达成度!I89,"")</f>
        <v/>
      </c>
      <c r="AKV76" s="216" t="str">
        <f>IF(初始录入!$E81=初始录入!$K$4,达成度!I89,"")</f>
        <v/>
      </c>
      <c r="AKW76" s="216" t="str">
        <f>IF(初始录入!$E81=初始录入!$K$5,达成度!I89,"")</f>
        <v/>
      </c>
      <c r="AKX76" s="327" t="str">
        <f>IF(初始录入!$E81=初始录入!$K$2,达成度!J89,"")</f>
        <v/>
      </c>
      <c r="AKY76" s="327" t="str">
        <f>IF(初始录入!$E81=初始录入!$K$3,达成度!J89,"")</f>
        <v/>
      </c>
      <c r="AKZ76" s="216" t="str">
        <f>IF(初始录入!$E81=初始录入!$K$4,达成度!J89,"")</f>
        <v/>
      </c>
      <c r="ALA76" s="216" t="str">
        <f>IF(初始录入!$E81=初始录入!$K$5,达成度!J89,"")</f>
        <v/>
      </c>
      <c r="ALB76" s="327" t="str">
        <f>IF(初始录入!$E81=初始录入!$K$2,达成度!L89,"")</f>
        <v/>
      </c>
      <c r="ALC76" s="327" t="str">
        <f>IF(初始录入!$E81=初始录入!$K$3,达成度!L89,"")</f>
        <v/>
      </c>
      <c r="ALD76" s="216" t="str">
        <f>IF(初始录入!$E81=初始录入!$K$4,达成度!L89,"")</f>
        <v/>
      </c>
      <c r="ALE76" s="216" t="str">
        <f>IF(初始录入!$E81=初始录入!$K$5,达成度!L89,"")</f>
        <v/>
      </c>
      <c r="ALF76" s="327" t="str">
        <f>IF(初始录入!$E81=初始录入!$K$2,达成度!M89,"")</f>
        <v/>
      </c>
      <c r="ALG76" s="327" t="str">
        <f>IF(初始录入!$E81=初始录入!$K$3,达成度!M89,"")</f>
        <v/>
      </c>
      <c r="ALH76" s="216" t="str">
        <f>IF(初始录入!$E81=初始录入!$K$4,达成度!M89,"")</f>
        <v/>
      </c>
      <c r="ALI76" s="216" t="str">
        <f>IF(初始录入!$E81=初始录入!$K$5,达成度!M89,"")</f>
        <v/>
      </c>
      <c r="ALJ76" s="327" t="str">
        <f>IF(初始录入!$E81=初始录入!$K$2,达成度!N89,"")</f>
        <v/>
      </c>
      <c r="ALK76" s="327" t="str">
        <f>IF(初始录入!$E81=初始录入!$K$3,达成度!N89,"")</f>
        <v/>
      </c>
      <c r="ALL76" s="216" t="str">
        <f>IF(初始录入!$E81=初始录入!$K$4,达成度!N89,"")</f>
        <v/>
      </c>
      <c r="ALM76" s="216" t="str">
        <f>IF(初始录入!$E81=初始录入!$K$5,达成度!N89,"")</f>
        <v/>
      </c>
      <c r="ALN76" s="327" t="str">
        <f>IF(初始录入!$E81=初始录入!$K$2,达成度!P89,"")</f>
        <v/>
      </c>
      <c r="ALO76" s="327" t="str">
        <f>IF(初始录入!$E81=初始录入!$K$3,达成度!P89,"")</f>
        <v/>
      </c>
      <c r="ALP76" s="216" t="str">
        <f>IF(初始录入!$E81=初始录入!$K$4,达成度!P89,"")</f>
        <v/>
      </c>
      <c r="ALQ76" s="216" t="str">
        <f>IF(初始录入!$E81=初始录入!$K$5,达成度!P89,"")</f>
        <v/>
      </c>
      <c r="ALR76" s="327" t="str">
        <f>IF(初始录入!$E81=初始录入!$K$2,达成度!Q89,"")</f>
        <v/>
      </c>
      <c r="ALS76" s="327" t="str">
        <f>IF(初始录入!$E81=初始录入!$K$3,达成度!Q89,"")</f>
        <v/>
      </c>
      <c r="ALT76" s="216" t="str">
        <f>IF(初始录入!$E81=初始录入!$K$4,达成度!Q89,"")</f>
        <v/>
      </c>
      <c r="ALU76" s="216" t="str">
        <f>IF(初始录入!$E81=初始录入!$K$5,达成度!Q89,"")</f>
        <v/>
      </c>
      <c r="ALV76" s="327" t="str">
        <f>IF(初始录入!$E81=初始录入!$K$2,达成度!R89,"")</f>
        <v/>
      </c>
      <c r="ALW76" s="327" t="str">
        <f>IF(初始录入!$E81=初始录入!$K$3,达成度!R89,"")</f>
        <v/>
      </c>
      <c r="ALX76" s="216" t="str">
        <f>IF(初始录入!$E81=初始录入!$K$4,达成度!R89,"")</f>
        <v/>
      </c>
      <c r="ALY76" s="216"/>
      <c r="ALZ76" s="327" t="str">
        <f>IF(初始录入!$E81=初始录入!$K$2,达成度!T89,"")</f>
        <v/>
      </c>
      <c r="AMA76" s="327" t="str">
        <f>IF(初始录入!$E81=初始录入!$K$3,达成度!T89,"")</f>
        <v/>
      </c>
      <c r="AMB76" s="216" t="str">
        <f>IF(初始录入!$E81=初始录入!$K$4,达成度!T89,"")</f>
        <v/>
      </c>
      <c r="AMC76" s="216" t="str">
        <f>IF(初始录入!$E81=初始录入!$K$5,达成度!T89,"")</f>
        <v/>
      </c>
      <c r="AMD76" s="327" t="str">
        <f>IF(初始录入!$E81=初始录入!$K$2,达成度!U89,"")</f>
        <v/>
      </c>
      <c r="AME76" s="327" t="str">
        <f>IF(初始录入!$E81=初始录入!$K$3,达成度!U89,"")</f>
        <v/>
      </c>
      <c r="AMF76" s="216" t="str">
        <f>IF(初始录入!$E81=初始录入!$K$4,达成度!U89,"")</f>
        <v/>
      </c>
      <c r="AMG76" s="216" t="str">
        <f>IF(初始录入!$E81=初始录入!$K$5,达成度!U89,"")</f>
        <v/>
      </c>
      <c r="AMH76" s="327" t="str">
        <f>IF(初始录入!$E81=初始录入!$K$2,达成度!V89,"")</f>
        <v/>
      </c>
      <c r="AMI76" s="327" t="str">
        <f>IF(初始录入!$E81=初始录入!$K$3,达成度!V89,"")</f>
        <v/>
      </c>
      <c r="AMJ76" s="216" t="str">
        <f>IF(初始录入!$E81=初始录入!$K$4,达成度!W89,"")</f>
        <v/>
      </c>
      <c r="AMK76" s="216" t="str">
        <f>IF(初始录入!$E81=初始录入!$K$5,达成度!W89,"")</f>
        <v/>
      </c>
      <c r="AMM76" s="215">
        <f t="shared" si="270"/>
        <v>69</v>
      </c>
      <c r="AMN76" s="222" t="str">
        <f t="shared" si="266"/>
        <v/>
      </c>
      <c r="AMO76" s="325" t="str">
        <f>IF($AMM76&lt;=$H$7,INDEX(达成度!$G$21:$G$170,$AMM76,1),"")</f>
        <v/>
      </c>
      <c r="AMP76" s="325" t="str">
        <f>IF($AMM76&lt;=$H$7,INDEX(达成度!$K$21:$K$170,$AMM76,1),"")</f>
        <v/>
      </c>
      <c r="AMQ76" s="325" t="str">
        <f>IF($AMM76&lt;=$H$7,INDEX(达成度!$O$21:$O$170,$AMM76,1),"")</f>
        <v/>
      </c>
      <c r="AMR76" s="325" t="str">
        <f>IF($AMM76&lt;=$H$7,INDEX(达成度!$S$21:$S$170,$AMM76,1),"")</f>
        <v/>
      </c>
      <c r="AMS76" s="326" t="str">
        <f>IF($AMM76&lt;=$H$7,INDEX(达成度!$W$21:$W$170,$AMM76,1),"")</f>
        <v/>
      </c>
      <c r="AMT76" s="328"/>
      <c r="AMU76" s="336"/>
      <c r="AMV76" s="222" t="str">
        <f t="shared" si="267"/>
        <v/>
      </c>
      <c r="AMW76" s="325" t="str">
        <f>IF($AMM76&lt;=$I$7,INDEX(达成度!$G$21:$G$170,$AMM76+$H$7,1),"")</f>
        <v/>
      </c>
      <c r="AMX76" s="325" t="str">
        <f>IF($AMM76&lt;=$I$7,INDEX(达成度!$K$21:$K$170,$AMM76+$H$7,1),"")</f>
        <v/>
      </c>
      <c r="AMY76" s="325" t="str">
        <f>IF($AMM76&lt;=$I$7,INDEX(达成度!$O$21:$O$170,$AMM76+$H$7,1),"")</f>
        <v/>
      </c>
      <c r="AMZ76" s="325" t="str">
        <f>IF($AMM76&lt;=$I$7,INDEX(达成度!$S$21:$S$170,$AMM76+$H$7,1),"")</f>
        <v/>
      </c>
      <c r="ANA76" s="326" t="str">
        <f>IF($AMM76&lt;=$I$7,INDEX(达成度!$W$21:$W$170,$AMM76+$H$7,1),"")</f>
        <v/>
      </c>
      <c r="ANB76" s="206"/>
      <c r="ANC76" s="215"/>
      <c r="AND76" s="216" t="str">
        <f t="shared" si="268"/>
        <v/>
      </c>
      <c r="ANE76" s="325" t="str">
        <f>IF($AMM76&lt;=$J$7,INDEX(达成度!$G$21:$G$170,$AMM76+$H$7+$I$7,1),"")</f>
        <v/>
      </c>
      <c r="ANF76" s="325" t="str">
        <f>IF($AMM76&lt;=$J$7,INDEX(达成度!$K$21:$K$170,$AMM76+$H$7+$I$7,1),"")</f>
        <v/>
      </c>
      <c r="ANG76" s="325" t="str">
        <f>IF($AMM76&lt;=$J$7,INDEX(达成度!$O$21:$O$170,$AMM76+$H$7+$I$7,1),"")</f>
        <v/>
      </c>
      <c r="ANH76" s="325" t="str">
        <f>IF($AMM76&lt;=$J$7,INDEX(达成度!$S$21:$S$170,$AMM76+$H$7+$I$7,1),"")</f>
        <v/>
      </c>
      <c r="ANI76" s="326" t="str">
        <f>IF($AMM76&lt;=$J$7,INDEX(达成度!$W$21:$W$170,$AMM76+$H$7+$I$7,1),"")</f>
        <v/>
      </c>
      <c r="ANK76" s="215"/>
      <c r="ANL76" s="216" t="str">
        <f t="shared" si="269"/>
        <v/>
      </c>
      <c r="ANM76" s="325" t="str">
        <f>IF($AMM76&lt;=$K$7,INDEX(达成度!$G$21:$G$170,$AMM76+$H$7+$I$7+$J$7,1),"")</f>
        <v/>
      </c>
      <c r="ANN76" s="325" t="str">
        <f>IF($AMM76&lt;=$K$7,INDEX(达成度!$K$21:$K$170,$AMM76+$H$7+$I$7+$J$7,1),"")</f>
        <v/>
      </c>
      <c r="ANO76" s="325" t="str">
        <f>IF($AMM76&lt;=$K$7,INDEX(达成度!$O$21:$O$170,$AMM76+$H$7+$I$7+$J$7,1),"")</f>
        <v/>
      </c>
      <c r="ANP76" s="325" t="str">
        <f>IF($AMM76&lt;=$K$7,INDEX(达成度!$S$21:$S$170,$AMM76+$H$7+$I$7+$J$7,1),"")</f>
        <v/>
      </c>
      <c r="ANQ76" s="326" t="str">
        <f>IF($AMM76&lt;=$K$7,INDEX(达成度!$W$21:$W$170,$AMM76+$H$7+$I$7+$J$7,1),"")</f>
        <v/>
      </c>
    </row>
    <row r="77" ht="18" customHeight="1" spans="1:1024 1025:1057">
      <c r="A77" s="215" t="str">
        <f>初始录入!A82</f>
        <v/>
      </c>
      <c r="B77" s="216" t="str">
        <f>IF(初始录入!B82&lt;&gt;"",初始录入!B82,"")</f>
        <v/>
      </c>
      <c r="C77" s="216" t="str">
        <f>IF(初始录入!C82&lt;&gt;"",初始录入!C82,"")</f>
        <v/>
      </c>
      <c r="D77" s="216" t="str">
        <f>IF(初始录入!D82&lt;&gt;"",初始录入!D82,"")</f>
        <v/>
      </c>
      <c r="E77" s="218" t="str">
        <f>IF(初始录入!E82&lt;&gt;"",初始录入!E82,"")</f>
        <v/>
      </c>
      <c r="G77" s="330"/>
      <c r="H77" s="295">
        <f>IF(初始录入!E82=H$6,1,0)</f>
        <v>0</v>
      </c>
      <c r="I77" s="295">
        <f>IF(初始录入!E82=I$6,1,0)</f>
        <v>0</v>
      </c>
      <c r="J77" s="295">
        <f>IF(初始录入!E82=J$6,1,0)</f>
        <v>0</v>
      </c>
      <c r="K77" s="321">
        <f>IF(初始录入!E82=K$6,1,0)</f>
        <v>0</v>
      </c>
      <c r="L77" s="28"/>
      <c r="M77" s="215" t="str">
        <f>成果上交!A11</f>
        <v/>
      </c>
      <c r="N77" s="216" t="str">
        <f>IF(成果上交!B11&lt;&gt;"",IF(成果上交!B11="作业",M$80&amp;"作业/ 实验报告/ 实习报告/ 课程设计成果/ 试卷",IF(成果上交!B11="实验报告"," 作业/"&amp;M$80&amp;"实验报告/ 实习报告/ 课程设计成果/ 试卷",IF(成果上交!B11="实习报告"," 作业/ 实验报告/"&amp;M$80&amp;"实习报告/ 课程设计成果/ 试卷",IF(成果上交!B11="课程设计成果"," 作业/ 实验报告/ 实习报告/"&amp;M$80&amp;"课程设计成果/ 试卷"," 作业/ 实验报告/ 实习报告/ 课程设计成果/ 试卷")))),"")</f>
        <v/>
      </c>
      <c r="O77" s="216"/>
      <c r="P77" s="216"/>
      <c r="Q77" s="216"/>
      <c r="R77" s="216"/>
      <c r="S77" s="216"/>
      <c r="T77" s="216"/>
      <c r="U77" s="216"/>
      <c r="V77" s="216">
        <f>IF(OR(成果上交!B11="作业",成果上交!B11="实验报告",成果上交!B11="实习报告",成果上交!B11="课程设计成果"),"",成果上交!B11)</f>
        <v>0</v>
      </c>
      <c r="W77" s="218"/>
      <c r="X77" s="28"/>
      <c r="Y77" s="294">
        <v>100</v>
      </c>
      <c r="Z77" s="295">
        <f>成绩录入!$F$7</f>
        <v>0</v>
      </c>
      <c r="AA77" s="295">
        <f>成绩录入!F80</f>
        <v>0</v>
      </c>
      <c r="AB77" s="296">
        <f>IF(初始录入!$M$7&lt;&gt;"",IF(成绩录入!$F$7&lt;&gt;"",IF(初始录入!$P$7="次数",AA77/Z77*Y77,成绩录入!F80),0),0)</f>
        <v>0</v>
      </c>
      <c r="AC77" s="297">
        <f t="shared" si="181"/>
        <v>0</v>
      </c>
      <c r="AD77" s="297">
        <f t="shared" si="182"/>
        <v>0</v>
      </c>
      <c r="AE77" s="297">
        <f t="shared" si="183"/>
        <v>0</v>
      </c>
      <c r="AF77" s="297">
        <f t="shared" si="184"/>
        <v>0</v>
      </c>
      <c r="AG77" s="297">
        <f t="shared" si="185"/>
        <v>0</v>
      </c>
      <c r="AH77" s="298">
        <f t="shared" si="195"/>
        <v>0</v>
      </c>
      <c r="AI77" s="28"/>
      <c r="AJ77" s="260">
        <f>成绩录入!I80</f>
        <v>0</v>
      </c>
      <c r="AK77" s="248">
        <f>成绩录入!J80</f>
        <v>0</v>
      </c>
      <c r="AL77" s="248">
        <f>成绩录入!K80</f>
        <v>0</v>
      </c>
      <c r="AM77" s="248">
        <f>成绩录入!L80</f>
        <v>0</v>
      </c>
      <c r="AN77" s="248">
        <f>成绩录入!M80</f>
        <v>0</v>
      </c>
      <c r="AO77" s="298">
        <f t="shared" si="196"/>
        <v>0</v>
      </c>
      <c r="AP77" s="299"/>
      <c r="AQ77" s="260">
        <f>成绩录入!I80</f>
        <v>0</v>
      </c>
      <c r="AR77" s="248">
        <f>成绩录入!J80</f>
        <v>0</v>
      </c>
      <c r="AS77" s="248">
        <f>成绩录入!K80</f>
        <v>0</v>
      </c>
      <c r="AT77" s="248">
        <f>成绩录入!L80</f>
        <v>0</v>
      </c>
      <c r="AU77" s="248">
        <f>成绩录入!M80</f>
        <v>0</v>
      </c>
      <c r="AV77" s="298">
        <f t="shared" si="197"/>
        <v>0</v>
      </c>
      <c r="AW77" s="299"/>
      <c r="AX77" s="260">
        <f>成绩录入!I80</f>
        <v>0</v>
      </c>
      <c r="AY77" s="248">
        <f>成绩录入!J80</f>
        <v>0</v>
      </c>
      <c r="AZ77" s="248">
        <f>成绩录入!K80</f>
        <v>0</v>
      </c>
      <c r="BA77" s="248">
        <f>成绩录入!L80</f>
        <v>0</v>
      </c>
      <c r="BB77" s="248">
        <f>成绩录入!M80</f>
        <v>0</v>
      </c>
      <c r="BC77" s="298">
        <f t="shared" si="198"/>
        <v>0</v>
      </c>
      <c r="BD77" s="299"/>
      <c r="BE77" s="260">
        <f>成绩录入!I80</f>
        <v>0</v>
      </c>
      <c r="BF77" s="248">
        <f>成绩录入!J80</f>
        <v>0</v>
      </c>
      <c r="BG77" s="248">
        <f>成绩录入!K80</f>
        <v>0</v>
      </c>
      <c r="BH77" s="248">
        <f>成绩录入!L80</f>
        <v>0</v>
      </c>
      <c r="BI77" s="248">
        <f>成绩录入!M80</f>
        <v>0</v>
      </c>
      <c r="BJ77" s="298">
        <f t="shared" si="199"/>
        <v>0</v>
      </c>
      <c r="BK77" s="299"/>
      <c r="BL77" s="260">
        <f>成绩录入!I80</f>
        <v>0</v>
      </c>
      <c r="BM77" s="248">
        <f>成绩录入!J80</f>
        <v>0</v>
      </c>
      <c r="BN77" s="248">
        <f>成绩录入!K80</f>
        <v>0</v>
      </c>
      <c r="BO77" s="248">
        <f>成绩录入!L80</f>
        <v>0</v>
      </c>
      <c r="BP77" s="248">
        <f>成绩录入!M80</f>
        <v>0</v>
      </c>
      <c r="BQ77" s="298">
        <f t="shared" si="200"/>
        <v>0</v>
      </c>
      <c r="BR77" s="300"/>
      <c r="BS77" s="260">
        <f>成绩录入!P80</f>
        <v>0</v>
      </c>
      <c r="BT77" s="248">
        <f>成绩录入!Q80</f>
        <v>0</v>
      </c>
      <c r="BU77" s="248">
        <f>成绩录入!R80</f>
        <v>0</v>
      </c>
      <c r="BV77" s="248">
        <f>成绩录入!S80</f>
        <v>0</v>
      </c>
      <c r="BW77" s="248">
        <f>成绩录入!T80</f>
        <v>0</v>
      </c>
      <c r="BX77" s="248">
        <f>成绩录入!U80</f>
        <v>0</v>
      </c>
      <c r="BY77" s="248">
        <f>成绩录入!V80</f>
        <v>0</v>
      </c>
      <c r="BZ77" s="248">
        <f>成绩录入!W80</f>
        <v>0</v>
      </c>
      <c r="CA77" s="248">
        <f>成绩录入!X80</f>
        <v>0</v>
      </c>
      <c r="CB77" s="248">
        <f>成绩录入!Y80</f>
        <v>0</v>
      </c>
      <c r="CC77" s="298">
        <f t="shared" si="201"/>
        <v>0</v>
      </c>
      <c r="CD77" s="299"/>
      <c r="CE77" s="260">
        <f>成绩录入!P80</f>
        <v>0</v>
      </c>
      <c r="CF77" s="248">
        <f>成绩录入!Q80</f>
        <v>0</v>
      </c>
      <c r="CG77" s="248">
        <f>成绩录入!R80</f>
        <v>0</v>
      </c>
      <c r="CH77" s="248">
        <f>成绩录入!S80</f>
        <v>0</v>
      </c>
      <c r="CI77" s="248">
        <f>成绩录入!T80</f>
        <v>0</v>
      </c>
      <c r="CJ77" s="248">
        <f>成绩录入!U80</f>
        <v>0</v>
      </c>
      <c r="CK77" s="248">
        <f>成绩录入!V80</f>
        <v>0</v>
      </c>
      <c r="CL77" s="248">
        <f>成绩录入!W80</f>
        <v>0</v>
      </c>
      <c r="CM77" s="248">
        <f>成绩录入!X80</f>
        <v>0</v>
      </c>
      <c r="CN77" s="248">
        <f>成绩录入!Y80</f>
        <v>0</v>
      </c>
      <c r="CO77" s="298">
        <f t="shared" si="202"/>
        <v>0</v>
      </c>
      <c r="CP77" s="299"/>
      <c r="CQ77" s="260">
        <f>成绩录入!P80</f>
        <v>0</v>
      </c>
      <c r="CR77" s="248">
        <f>成绩录入!Q80</f>
        <v>0</v>
      </c>
      <c r="CS77" s="248">
        <f>成绩录入!R80</f>
        <v>0</v>
      </c>
      <c r="CT77" s="248">
        <f>成绩录入!S80</f>
        <v>0</v>
      </c>
      <c r="CU77" s="248">
        <f>成绩录入!T80</f>
        <v>0</v>
      </c>
      <c r="CV77" s="248">
        <f>成绩录入!U80</f>
        <v>0</v>
      </c>
      <c r="CW77" s="248">
        <f>成绩录入!V80</f>
        <v>0</v>
      </c>
      <c r="CX77" s="248">
        <f>成绩录入!W80</f>
        <v>0</v>
      </c>
      <c r="CY77" s="248">
        <f>成绩录入!X80</f>
        <v>0</v>
      </c>
      <c r="CZ77" s="248">
        <f>成绩录入!Y80</f>
        <v>0</v>
      </c>
      <c r="DA77" s="298">
        <f t="shared" si="203"/>
        <v>0</v>
      </c>
      <c r="DB77" s="299"/>
      <c r="DC77" s="260">
        <f>成绩录入!P80</f>
        <v>0</v>
      </c>
      <c r="DD77" s="248">
        <f>成绩录入!Q80</f>
        <v>0</v>
      </c>
      <c r="DE77" s="248">
        <f>成绩录入!R80</f>
        <v>0</v>
      </c>
      <c r="DF77" s="248">
        <f>成绩录入!S80</f>
        <v>0</v>
      </c>
      <c r="DG77" s="248">
        <f>成绩录入!T80</f>
        <v>0</v>
      </c>
      <c r="DH77" s="248">
        <f>成绩录入!U80</f>
        <v>0</v>
      </c>
      <c r="DI77" s="248">
        <f>成绩录入!V80</f>
        <v>0</v>
      </c>
      <c r="DJ77" s="248">
        <f>成绩录入!W80</f>
        <v>0</v>
      </c>
      <c r="DK77" s="248">
        <f>成绩录入!X80</f>
        <v>0</v>
      </c>
      <c r="DL77" s="248">
        <f>成绩录入!Y80</f>
        <v>0</v>
      </c>
      <c r="DM77" s="298">
        <f t="shared" si="204"/>
        <v>0</v>
      </c>
      <c r="DN77" s="299"/>
      <c r="DO77" s="260">
        <f>成绩录入!P80</f>
        <v>0</v>
      </c>
      <c r="DP77" s="248">
        <f>成绩录入!Q80</f>
        <v>0</v>
      </c>
      <c r="DQ77" s="248">
        <f>成绩录入!R80</f>
        <v>0</v>
      </c>
      <c r="DR77" s="248">
        <f>成绩录入!S80</f>
        <v>0</v>
      </c>
      <c r="DS77" s="248">
        <f>成绩录入!T80</f>
        <v>0</v>
      </c>
      <c r="DT77" s="248">
        <f>成绩录入!U80</f>
        <v>0</v>
      </c>
      <c r="DU77" s="248">
        <f>成绩录入!V80</f>
        <v>0</v>
      </c>
      <c r="DV77" s="248">
        <f>成绩录入!W80</f>
        <v>0</v>
      </c>
      <c r="DW77" s="248">
        <f>成绩录入!X80</f>
        <v>0</v>
      </c>
      <c r="DX77" s="248">
        <f>成绩录入!Y80</f>
        <v>0</v>
      </c>
      <c r="DY77" s="298">
        <f t="shared" si="205"/>
        <v>0</v>
      </c>
      <c r="DZ77" s="299"/>
      <c r="EA77" s="301" t="e">
        <f t="shared" si="206"/>
        <v>#DIV/0!</v>
      </c>
      <c r="EB77" s="297" t="e">
        <f t="shared" si="207"/>
        <v>#DIV/0!</v>
      </c>
      <c r="EC77" s="297" t="e">
        <f t="shared" si="208"/>
        <v>#DIV/0!</v>
      </c>
      <c r="ED77" s="297" t="e">
        <f t="shared" si="209"/>
        <v>#DIV/0!</v>
      </c>
      <c r="EE77" s="297" t="e">
        <f t="shared" si="210"/>
        <v>#DIV/0!</v>
      </c>
      <c r="EF77" s="302" t="e">
        <f t="shared" si="211"/>
        <v>#DIV/0!</v>
      </c>
      <c r="EG77" s="303"/>
      <c r="EH77" s="304">
        <f t="shared" si="212"/>
        <v>0</v>
      </c>
      <c r="EI77" s="296">
        <f>成绩录入!I80</f>
        <v>0</v>
      </c>
      <c r="EJ77" s="296">
        <f>成绩录入!J80</f>
        <v>0</v>
      </c>
      <c r="EK77" s="296">
        <f>成绩录入!K80</f>
        <v>0</v>
      </c>
      <c r="EL77" s="296">
        <f>成绩录入!L80</f>
        <v>0</v>
      </c>
      <c r="EM77" s="296">
        <f>成绩录入!M80</f>
        <v>0</v>
      </c>
      <c r="EN77" s="296">
        <f>成绩录入!P80</f>
        <v>0</v>
      </c>
      <c r="EO77" s="296">
        <f>成绩录入!Q80</f>
        <v>0</v>
      </c>
      <c r="EP77" s="296">
        <f>成绩录入!R80</f>
        <v>0</v>
      </c>
      <c r="EQ77" s="296">
        <f>成绩录入!S80</f>
        <v>0</v>
      </c>
      <c r="ER77" s="296">
        <f>成绩录入!T80</f>
        <v>0</v>
      </c>
      <c r="ES77" s="296">
        <f>成绩录入!U80</f>
        <v>0</v>
      </c>
      <c r="ET77" s="296">
        <f>成绩录入!V80</f>
        <v>0</v>
      </c>
      <c r="EU77" s="296">
        <f>成绩录入!W80</f>
        <v>0</v>
      </c>
      <c r="EV77" s="296">
        <f>成绩录入!X80</f>
        <v>0</v>
      </c>
      <c r="EW77" s="302">
        <f>成绩录入!Y80</f>
        <v>0</v>
      </c>
      <c r="EX77" s="303"/>
      <c r="EY77" s="304" t="str">
        <f t="shared" si="213"/>
        <v/>
      </c>
      <c r="EZ77" s="296" t="str">
        <f t="shared" si="213"/>
        <v/>
      </c>
      <c r="FA77" s="296" t="str">
        <f t="shared" si="213"/>
        <v/>
      </c>
      <c r="FB77" s="296" t="str">
        <f t="shared" si="213"/>
        <v/>
      </c>
      <c r="FC77" s="302">
        <f>成绩录入!AB80</f>
        <v>0</v>
      </c>
      <c r="FD77" s="303"/>
      <c r="FE77" s="304" t="str">
        <f t="shared" si="214"/>
        <v>√</v>
      </c>
      <c r="FF77" s="296" t="str">
        <f t="shared" si="215"/>
        <v>√</v>
      </c>
      <c r="FG77" s="296" t="str">
        <f t="shared" si="216"/>
        <v>√</v>
      </c>
      <c r="FH77" s="296" t="str">
        <f t="shared" si="217"/>
        <v>√</v>
      </c>
      <c r="FI77" s="302" t="str">
        <f t="shared" si="218"/>
        <v>√</v>
      </c>
      <c r="FJ77" s="299"/>
      <c r="FK77" s="260">
        <f>成绩录入!AB80</f>
        <v>0</v>
      </c>
      <c r="FL77" s="248">
        <f>成绩录入!AC80</f>
        <v>0</v>
      </c>
      <c r="FM77" s="248">
        <f>成绩录入!AD80</f>
        <v>0</v>
      </c>
      <c r="FN77" s="248">
        <f>成绩录入!AE80</f>
        <v>0</v>
      </c>
      <c r="FO77" s="248">
        <f>成绩录入!AF80</f>
        <v>0</v>
      </c>
      <c r="FP77" s="248">
        <f>成绩录入!AG80</f>
        <v>0</v>
      </c>
      <c r="FQ77" s="298">
        <f t="shared" si="219"/>
        <v>0</v>
      </c>
      <c r="FR77" s="299"/>
      <c r="FS77" s="260">
        <f>成绩录入!AB80</f>
        <v>0</v>
      </c>
      <c r="FT77" s="248">
        <f>成绩录入!AC80</f>
        <v>0</v>
      </c>
      <c r="FU77" s="248">
        <f>成绩录入!AD80</f>
        <v>0</v>
      </c>
      <c r="FV77" s="248">
        <f>成绩录入!AE80</f>
        <v>0</v>
      </c>
      <c r="FW77" s="248">
        <f>成绩录入!AF80</f>
        <v>0</v>
      </c>
      <c r="FX77" s="333">
        <f>成绩录入!AG80</f>
        <v>0</v>
      </c>
      <c r="FY77" s="298">
        <f t="shared" si="220"/>
        <v>0</v>
      </c>
      <c r="FZ77" s="299"/>
      <c r="GA77" s="260">
        <f>成绩录入!AB80</f>
        <v>0</v>
      </c>
      <c r="GB77" s="248">
        <f>成绩录入!AC80</f>
        <v>0</v>
      </c>
      <c r="GC77" s="248">
        <f>成绩录入!AD80</f>
        <v>0</v>
      </c>
      <c r="GD77" s="248">
        <f>成绩录入!AE80</f>
        <v>0</v>
      </c>
      <c r="GE77" s="248">
        <f>成绩录入!AF80</f>
        <v>0</v>
      </c>
      <c r="GF77" s="248">
        <f>成绩录入!AG80</f>
        <v>0</v>
      </c>
      <c r="GG77" s="298">
        <f t="shared" si="221"/>
        <v>0</v>
      </c>
      <c r="GH77" s="299"/>
      <c r="GI77" s="260">
        <f>成绩录入!AB80</f>
        <v>0</v>
      </c>
      <c r="GJ77" s="248">
        <f>成绩录入!AC80</f>
        <v>0</v>
      </c>
      <c r="GK77" s="248">
        <f>成绩录入!AD80</f>
        <v>0</v>
      </c>
      <c r="GL77" s="248">
        <f>成绩录入!AE80</f>
        <v>0</v>
      </c>
      <c r="GM77" s="248">
        <f>成绩录入!AF80</f>
        <v>0</v>
      </c>
      <c r="GN77" s="248">
        <f>成绩录入!AG80</f>
        <v>0</v>
      </c>
      <c r="GO77" s="298">
        <f t="shared" si="222"/>
        <v>0</v>
      </c>
      <c r="GP77" s="299"/>
      <c r="GQ77" s="260">
        <f>成绩录入!AB80</f>
        <v>0</v>
      </c>
      <c r="GR77" s="248">
        <f>成绩录入!AC80</f>
        <v>0</v>
      </c>
      <c r="GS77" s="248">
        <f>成绩录入!AD80</f>
        <v>0</v>
      </c>
      <c r="GT77" s="248">
        <f>成绩录入!AE80</f>
        <v>0</v>
      </c>
      <c r="GU77" s="248">
        <f>成绩录入!AF80</f>
        <v>0</v>
      </c>
      <c r="GV77" s="248">
        <f>成绩录入!AG80</f>
        <v>0</v>
      </c>
      <c r="GW77" s="298">
        <f t="shared" si="223"/>
        <v>0</v>
      </c>
      <c r="GX77" s="299"/>
      <c r="GY77" s="247">
        <f>成绩录入!AJ80</f>
        <v>0</v>
      </c>
      <c r="GZ77" s="248">
        <f>成绩录入!AK80</f>
        <v>0</v>
      </c>
      <c r="HA77" s="248">
        <f>成绩录入!AL80</f>
        <v>0</v>
      </c>
      <c r="HB77" s="248">
        <f>成绩录入!AM80</f>
        <v>0</v>
      </c>
      <c r="HC77" s="248">
        <f>成绩录入!AN80</f>
        <v>0</v>
      </c>
      <c r="HD77" s="248">
        <f>成绩录入!AO80</f>
        <v>0</v>
      </c>
      <c r="HE77" s="310">
        <f t="shared" si="224"/>
        <v>0</v>
      </c>
      <c r="HF77" s="299"/>
      <c r="HG77" s="247">
        <f>成绩录入!AJ80</f>
        <v>0</v>
      </c>
      <c r="HH77" s="248">
        <f>成绩录入!AK80</f>
        <v>0</v>
      </c>
      <c r="HI77" s="248">
        <f>成绩录入!AL80</f>
        <v>0</v>
      </c>
      <c r="HJ77" s="248">
        <f>成绩录入!AM80</f>
        <v>0</v>
      </c>
      <c r="HK77" s="248">
        <f>成绩录入!AN80</f>
        <v>0</v>
      </c>
      <c r="HL77" s="248">
        <f>成绩录入!AO80</f>
        <v>0</v>
      </c>
      <c r="HM77" s="310">
        <f t="shared" si="225"/>
        <v>0</v>
      </c>
      <c r="HN77" s="299"/>
      <c r="HO77" s="247">
        <f>成绩录入!AJ80</f>
        <v>0</v>
      </c>
      <c r="HP77" s="248">
        <f>成绩录入!AK80</f>
        <v>0</v>
      </c>
      <c r="HQ77" s="248">
        <f>成绩录入!AL80</f>
        <v>0</v>
      </c>
      <c r="HR77" s="248">
        <f>成绩录入!AM80</f>
        <v>0</v>
      </c>
      <c r="HS77" s="248">
        <f>成绩录入!AN80</f>
        <v>0</v>
      </c>
      <c r="HT77" s="248">
        <f>成绩录入!AO80</f>
        <v>0</v>
      </c>
      <c r="HU77" s="310">
        <f t="shared" si="226"/>
        <v>0</v>
      </c>
      <c r="HV77" s="299"/>
      <c r="HW77" s="247">
        <f>成绩录入!AJ80</f>
        <v>0</v>
      </c>
      <c r="HX77" s="248">
        <f>成绩录入!AK80</f>
        <v>0</v>
      </c>
      <c r="HY77" s="248">
        <f>成绩录入!AL80</f>
        <v>0</v>
      </c>
      <c r="HZ77" s="248">
        <f>成绩录入!AM80</f>
        <v>0</v>
      </c>
      <c r="IA77" s="248">
        <f>成绩录入!AN80</f>
        <v>0</v>
      </c>
      <c r="IB77" s="248">
        <f>成绩录入!AO80</f>
        <v>0</v>
      </c>
      <c r="IC77" s="310">
        <f t="shared" si="227"/>
        <v>0</v>
      </c>
      <c r="ID77" s="299"/>
      <c r="IE77" s="247">
        <f>成绩录入!AJ80</f>
        <v>0</v>
      </c>
      <c r="IF77" s="248">
        <f>成绩录入!AK80</f>
        <v>0</v>
      </c>
      <c r="IG77" s="248">
        <f>成绩录入!AL80</f>
        <v>0</v>
      </c>
      <c r="IH77" s="248">
        <f>成绩录入!AM80</f>
        <v>0</v>
      </c>
      <c r="II77" s="248">
        <f>成绩录入!AN80</f>
        <v>0</v>
      </c>
      <c r="IJ77" s="248">
        <f>成绩录入!AO80</f>
        <v>0</v>
      </c>
      <c r="IK77" s="310">
        <f t="shared" si="228"/>
        <v>0</v>
      </c>
      <c r="IL77" s="299"/>
      <c r="IM77" s="313" t="e">
        <f t="shared" si="229"/>
        <v>#DIV/0!</v>
      </c>
      <c r="IN77" s="314" t="e">
        <f t="shared" si="230"/>
        <v>#DIV/0!</v>
      </c>
      <c r="IO77" s="314" t="e">
        <f t="shared" si="231"/>
        <v>#DIV/0!</v>
      </c>
      <c r="IP77" s="314" t="e">
        <f t="shared" si="232"/>
        <v>#DIV/0!</v>
      </c>
      <c r="IQ77" s="314" t="e">
        <f t="shared" si="233"/>
        <v>#DIV/0!</v>
      </c>
      <c r="IR77" s="315" t="e">
        <f t="shared" si="234"/>
        <v>#DIV/0!</v>
      </c>
      <c r="IS77" s="316"/>
      <c r="IT77" s="214">
        <f>成绩录入!AR80</f>
        <v>0</v>
      </c>
      <c r="IU77" s="216">
        <f>成绩录入!AS80</f>
        <v>0</v>
      </c>
      <c r="IV77" s="216">
        <f>成绩录入!AT80</f>
        <v>0</v>
      </c>
      <c r="IW77" s="216">
        <f>成绩录入!AU80</f>
        <v>0</v>
      </c>
      <c r="IX77" s="216">
        <f>成绩录入!AV80</f>
        <v>0</v>
      </c>
      <c r="IY77" s="216">
        <f>成绩录入!AW80</f>
        <v>0</v>
      </c>
      <c r="IZ77" s="298">
        <f t="shared" si="235"/>
        <v>0</v>
      </c>
      <c r="JA77" s="299"/>
      <c r="JB77" s="317">
        <f>成绩录入!AR80</f>
        <v>0</v>
      </c>
      <c r="JC77" s="216">
        <f>成绩录入!AS80</f>
        <v>0</v>
      </c>
      <c r="JD77" s="216">
        <f>成绩录入!AT80</f>
        <v>0</v>
      </c>
      <c r="JE77" s="216">
        <f>成绩录入!AU80</f>
        <v>0</v>
      </c>
      <c r="JF77" s="216">
        <f>成绩录入!AV80</f>
        <v>0</v>
      </c>
      <c r="JG77" s="216">
        <f>成绩录入!AW80</f>
        <v>0</v>
      </c>
      <c r="JH77" s="298">
        <f t="shared" si="236"/>
        <v>0</v>
      </c>
      <c r="JI77" s="299"/>
      <c r="JJ77" s="248">
        <f>成绩录入!AR80</f>
        <v>0</v>
      </c>
      <c r="JK77" s="248">
        <f>成绩录入!AS80</f>
        <v>0</v>
      </c>
      <c r="JL77" s="248">
        <f>成绩录入!AT80</f>
        <v>0</v>
      </c>
      <c r="JM77" s="248">
        <f>成绩录入!AU80</f>
        <v>0</v>
      </c>
      <c r="JN77" s="248">
        <f>成绩录入!AV80</f>
        <v>0</v>
      </c>
      <c r="JO77" s="248">
        <f>成绩录入!AW80</f>
        <v>0</v>
      </c>
      <c r="JP77" s="298">
        <f t="shared" si="237"/>
        <v>0</v>
      </c>
      <c r="JQ77" s="299"/>
      <c r="JR77" s="308">
        <f>成绩录入!AR80</f>
        <v>0</v>
      </c>
      <c r="JS77" s="248">
        <f>成绩录入!AS80</f>
        <v>0</v>
      </c>
      <c r="JT77" s="248">
        <f>成绩录入!AT80</f>
        <v>0</v>
      </c>
      <c r="JU77" s="248">
        <f>成绩录入!AU80</f>
        <v>0</v>
      </c>
      <c r="JV77" s="248">
        <f>成绩录入!AV80</f>
        <v>0</v>
      </c>
      <c r="JW77" s="248">
        <f>成绩录入!AW80</f>
        <v>0</v>
      </c>
      <c r="JX77" s="298">
        <f t="shared" si="238"/>
        <v>0</v>
      </c>
      <c r="JY77" s="299"/>
      <c r="JZ77" s="308">
        <f>成绩录入!AR80</f>
        <v>0</v>
      </c>
      <c r="KA77" s="248">
        <f>成绩录入!AS80</f>
        <v>0</v>
      </c>
      <c r="KB77" s="248">
        <f>成绩录入!AT80</f>
        <v>0</v>
      </c>
      <c r="KC77" s="248">
        <f>成绩录入!AU80</f>
        <v>0</v>
      </c>
      <c r="KD77" s="248">
        <f>成绩录入!AV80</f>
        <v>0</v>
      </c>
      <c r="KE77" s="248">
        <f>成绩录入!AW80</f>
        <v>0</v>
      </c>
      <c r="KF77" s="298">
        <f t="shared" si="239"/>
        <v>0</v>
      </c>
      <c r="KG77" s="299"/>
      <c r="KH77" s="313">
        <f t="shared" si="186"/>
        <v>0</v>
      </c>
      <c r="KI77" s="314">
        <f t="shared" si="240"/>
        <v>0</v>
      </c>
      <c r="KJ77" s="314">
        <f t="shared" si="241"/>
        <v>0</v>
      </c>
      <c r="KK77" s="314">
        <f t="shared" si="242"/>
        <v>0</v>
      </c>
      <c r="KL77" s="314">
        <f t="shared" si="243"/>
        <v>0</v>
      </c>
      <c r="KM77" s="315">
        <f t="shared" si="244"/>
        <v>0</v>
      </c>
      <c r="KN77" s="90"/>
      <c r="KO77" s="294">
        <f>IF(总评!G75&lt;60,1,0)</f>
        <v>0</v>
      </c>
      <c r="KP77" s="295">
        <f t="shared" si="187"/>
        <v>0</v>
      </c>
      <c r="KQ77" s="295">
        <f t="shared" si="188"/>
        <v>0</v>
      </c>
      <c r="KR77" s="321">
        <f t="shared" si="189"/>
        <v>0</v>
      </c>
      <c r="KS77" s="321">
        <f t="shared" si="245"/>
        <v>0</v>
      </c>
      <c r="KT77" s="27"/>
      <c r="KU77" s="27"/>
      <c r="KV77" s="27"/>
      <c r="KW77" s="27"/>
      <c r="KX77" s="27"/>
      <c r="KY77" s="27"/>
      <c r="KZ77" s="27"/>
      <c r="LA77" s="27"/>
      <c r="LB77" s="27"/>
      <c r="LC77" s="27"/>
      <c r="OT77" s="247">
        <f>IF(OT$6=$OS$5,成绩录入!BC80,0)</f>
        <v>0</v>
      </c>
      <c r="OU77" s="248">
        <f>IF(OU$6=$OS$5,成绩录入!BD80,0)</f>
        <v>0</v>
      </c>
      <c r="OV77" s="248">
        <f>IF(OV$6=$OS$5,成绩录入!BE80,0)</f>
        <v>0</v>
      </c>
      <c r="OW77" s="248">
        <f>IF(OW$6=$OS$5,成绩录入!BF80,0)</f>
        <v>0</v>
      </c>
      <c r="OX77" s="248">
        <f>IF(OX$6=$OS$5,成绩录入!BG80,0)</f>
        <v>0</v>
      </c>
      <c r="OY77" s="248">
        <f>IF(OY$6=$OS$5,成绩录入!BH80,0)</f>
        <v>0</v>
      </c>
      <c r="OZ77" s="248">
        <f>IF(OZ$6=$OS$5,成绩录入!BI80,0)</f>
        <v>0</v>
      </c>
      <c r="PA77" s="248">
        <f>IF(PA$6=$OS$5,成绩录入!BJ80,0)</f>
        <v>0</v>
      </c>
      <c r="PB77" s="248">
        <f>IF(PB$6=$OS$5,成绩录入!BK80,0)</f>
        <v>0</v>
      </c>
      <c r="PC77" s="248">
        <f>IF(PC$6=$OS$5,成绩录入!BL80,0)</f>
        <v>0</v>
      </c>
      <c r="PD77" s="248">
        <f>IF(PD$6=$OS$5,成绩录入!BM80,0)</f>
        <v>0</v>
      </c>
      <c r="PE77" s="248">
        <f>IF(PE$6=$OS$5,成绩录入!BN80,0)</f>
        <v>0</v>
      </c>
      <c r="PF77" s="248">
        <f>IF(PF$6=$OS$5,成绩录入!BO80,0)</f>
        <v>0</v>
      </c>
      <c r="PG77" s="248">
        <f>IF(PG$6=$OS$5,成绩录入!BP80,0)</f>
        <v>0</v>
      </c>
      <c r="PH77" s="248">
        <f>IF(PH$6=$OS$5,成绩录入!BQ80,0)</f>
        <v>0</v>
      </c>
      <c r="PI77" s="248">
        <f>IF(PI$6=$OS$5,成绩录入!BR80,0)</f>
        <v>0</v>
      </c>
      <c r="PJ77" s="248">
        <f>IF(PJ$6=$OS$5,成绩录入!BS80,0)</f>
        <v>0</v>
      </c>
      <c r="PK77" s="248">
        <f>IF(PK$6=$OS$5,成绩录入!BT80,0)</f>
        <v>0</v>
      </c>
      <c r="PL77" s="248">
        <f>IF(PL$6=$OS$5,成绩录入!BU80,0)</f>
        <v>0</v>
      </c>
      <c r="PM77" s="248">
        <f>IF(PM$6=$OS$5,成绩录入!BV80,0)</f>
        <v>0</v>
      </c>
      <c r="PN77" s="248">
        <f>IF(PN$6=$OS$5,成绩录入!BW80,0)</f>
        <v>0</v>
      </c>
      <c r="PO77" s="248">
        <f>IF(PO$6=$OS$5,成绩录入!BX80,0)</f>
        <v>0</v>
      </c>
      <c r="PP77" s="248">
        <f>IF(PP$6=$OS$5,成绩录入!BY80,0)</f>
        <v>0</v>
      </c>
      <c r="PQ77" s="248">
        <f>IF(PQ$6=$OS$5,成绩录入!BZ80,0)</f>
        <v>0</v>
      </c>
      <c r="PR77" s="248">
        <f>IF(PR$6=$OS$5,成绩录入!CA80,0)</f>
        <v>0</v>
      </c>
      <c r="PS77" s="248">
        <f>IF(PS$6=$OS$5,成绩录入!CB80,0)</f>
        <v>0</v>
      </c>
      <c r="PT77" s="248">
        <f>IF(PT$6=$OS$5,成绩录入!CC80,0)</f>
        <v>0</v>
      </c>
      <c r="PU77" s="248">
        <f>IF(PU$6=$OS$5,成绩录入!CD80,0)</f>
        <v>0</v>
      </c>
      <c r="PV77" s="248">
        <f>IF(PV$6=$OS$5,成绩录入!CE80,0)</f>
        <v>0</v>
      </c>
      <c r="PW77" s="248">
        <f>IF(PW$6=$OS$5,成绩录入!CF80,0)</f>
        <v>0</v>
      </c>
      <c r="PX77" s="248">
        <f>IF(PX$6=$OS$5,成绩录入!CG80,0)</f>
        <v>0</v>
      </c>
      <c r="PY77" s="248">
        <f>IF(PY$6=$OS$5,成绩录入!CH80,0)</f>
        <v>0</v>
      </c>
      <c r="PZ77" s="248">
        <f>IF(PZ$6=$OS$5,成绩录入!CI80,0)</f>
        <v>0</v>
      </c>
      <c r="QA77" s="248">
        <f>IF(QA$6=$OS$5,成绩录入!CJ80,0)</f>
        <v>0</v>
      </c>
      <c r="QB77" s="248">
        <f>IF(QB$6=$OS$5,成绩录入!CK80,0)</f>
        <v>0</v>
      </c>
      <c r="QC77" s="248">
        <f>IF(QC$6=$OS$5,成绩录入!CL80,0)</f>
        <v>0</v>
      </c>
      <c r="QD77" s="248">
        <f>IF(QD$6=$OS$5,成绩录入!CM80,0)</f>
        <v>0</v>
      </c>
      <c r="QE77" s="248">
        <f>IF(QE$6=$OS$5,成绩录入!CN80,0)</f>
        <v>0</v>
      </c>
      <c r="QF77" s="248">
        <f>IF(QF$6=$OS$5,成绩录入!CO80,0)</f>
        <v>0</v>
      </c>
      <c r="QG77" s="248">
        <f>IF(QG$6=$OS$5,成绩录入!CP80,0)</f>
        <v>0</v>
      </c>
      <c r="QH77" s="248">
        <f>IF(QH$6=$OS$5,成绩录入!CQ80,0)</f>
        <v>0</v>
      </c>
      <c r="QI77" s="248">
        <f>IF(QI$6=$OS$5,成绩录入!CR80,0)</f>
        <v>0</v>
      </c>
      <c r="QJ77" s="248">
        <f>IF(QJ$6=$OS$5,成绩录入!CS80,0)</f>
        <v>0</v>
      </c>
      <c r="QK77" s="248">
        <f>IF(QK$6=$OS$5,成绩录入!CT80,0)</f>
        <v>0</v>
      </c>
      <c r="QL77" s="248">
        <f>IF(QL$6=$OS$5,成绩录入!CU80,0)</f>
        <v>0</v>
      </c>
      <c r="QM77" s="248">
        <f>IF(QM$6=$OS$5,成绩录入!CV80,0)</f>
        <v>0</v>
      </c>
      <c r="QN77" s="248">
        <f>IF(QN$6=$OS$5,成绩录入!CW80,0)</f>
        <v>0</v>
      </c>
      <c r="QO77" s="248">
        <f>IF(QO$6=$OS$5,成绩录入!CX80,0)</f>
        <v>0</v>
      </c>
      <c r="QP77" s="248">
        <f>IF(QP$6=$OS$5,成绩录入!CY80,0)</f>
        <v>0</v>
      </c>
      <c r="QQ77" s="248">
        <f>IF(QQ$6=$OS$5,成绩录入!CZ80,0)</f>
        <v>0</v>
      </c>
      <c r="QR77" s="248">
        <f>IF(QR$6=$OS$5,成绩录入!DA80,0)</f>
        <v>0</v>
      </c>
      <c r="QS77" s="248">
        <f>IF(QS$6=$OS$5,成绩录入!DB80,0)</f>
        <v>0</v>
      </c>
      <c r="QT77" s="248">
        <f>IF(QT$6=$OS$5,成绩录入!DC80,0)</f>
        <v>0</v>
      </c>
      <c r="QU77" s="248">
        <f>IF(QU$6=$OS$5,成绩录入!DD80,0)</f>
        <v>0</v>
      </c>
      <c r="QV77" s="248">
        <f>IF(QV$6=$OS$5,成绩录入!DE80,0)</f>
        <v>0</v>
      </c>
      <c r="QW77" s="248">
        <f>IF(QW$6=$OS$5,成绩录入!DF80,0)</f>
        <v>0</v>
      </c>
      <c r="QX77" s="248">
        <f>IF(QX$6=$OS$5,成绩录入!DG80,0)</f>
        <v>0</v>
      </c>
      <c r="QY77" s="248">
        <f>IF(QY$6=$OS$5,成绩录入!DH80,0)</f>
        <v>0</v>
      </c>
      <c r="QZ77" s="248">
        <f>IF(QZ$6=$OS$5,成绩录入!DI80,0)</f>
        <v>0</v>
      </c>
      <c r="RA77" s="248">
        <f>IF(RA$6=$OS$5,成绩录入!DJ80,0)</f>
        <v>0</v>
      </c>
      <c r="RB77" s="248">
        <f>IF(RB$6=$OS$5,成绩录入!DK80,0)</f>
        <v>0</v>
      </c>
      <c r="RC77" s="248">
        <f>IF(RC$6=$OS$5,成绩录入!DL80,0)</f>
        <v>0</v>
      </c>
      <c r="RD77" s="248">
        <f>IF(RD$6=$OS$5,成绩录入!DM80,0)</f>
        <v>0</v>
      </c>
      <c r="RE77" s="248">
        <f>IF(RE$6=$OS$5,成绩录入!DN80,0)</f>
        <v>0</v>
      </c>
      <c r="RF77" s="248">
        <f>IF(RF$6=$OS$5,成绩录入!DO80,0)</f>
        <v>0</v>
      </c>
      <c r="RG77" s="248">
        <f>IF(RG$6=$OS$5,成绩录入!DP80,0)</f>
        <v>0</v>
      </c>
      <c r="RH77" s="248">
        <f>IF(RH$6=$OS$5,成绩录入!DQ80,0)</f>
        <v>0</v>
      </c>
      <c r="RI77" s="248">
        <f>IF(RI$6=$OS$5,成绩录入!DR80,0)</f>
        <v>0</v>
      </c>
      <c r="RJ77" s="248">
        <f>IF(RJ$6=$OS$5,成绩录入!DS80,0)</f>
        <v>0</v>
      </c>
      <c r="RK77" s="248">
        <f>IF(RK$6=$OS$5,成绩录入!DT80,0)</f>
        <v>0</v>
      </c>
      <c r="RL77" s="248">
        <f>IF(RL$6=$OS$5,成绩录入!DU80,0)</f>
        <v>0</v>
      </c>
      <c r="RM77" s="248">
        <f>IF(RM$6=$OS$5,成绩录入!DV80,0)</f>
        <v>0</v>
      </c>
      <c r="RN77" s="248">
        <f>IF(RN$6=$OS$5,成绩录入!DW80,0)</f>
        <v>0</v>
      </c>
      <c r="RO77" s="248">
        <f>IF(RO$6=$OS$5,成绩录入!DX80,0)</f>
        <v>0</v>
      </c>
      <c r="RP77" s="248">
        <f>IF(RP$6=$OS$5,成绩录入!DY80,0)</f>
        <v>0</v>
      </c>
      <c r="RQ77" s="248">
        <f>IF(RQ$6=$OS$5,成绩录入!DZ80,0)</f>
        <v>0</v>
      </c>
      <c r="RR77" s="248">
        <f>IF(RR$6=$OS$5,成绩录入!EA80,0)</f>
        <v>0</v>
      </c>
      <c r="RS77" s="248">
        <f>IF(RS$6=$OS$5,成绩录入!EB80,0)</f>
        <v>0</v>
      </c>
      <c r="RT77" s="248">
        <f>IF(RT$6=$OS$5,成绩录入!EC80,0)</f>
        <v>0</v>
      </c>
      <c r="RU77" s="248">
        <f>IF(RU$6=$OS$5,成绩录入!ED80,0)</f>
        <v>0</v>
      </c>
      <c r="RV77" s="248">
        <f>IF(RV$6=$OS$5,成绩录入!EE80,0)</f>
        <v>0</v>
      </c>
      <c r="RW77" s="248">
        <f>IF(RW$6=$OS$5,成绩录入!EF80,0)</f>
        <v>0</v>
      </c>
      <c r="RX77" s="248">
        <f>IF(RX$6=$OS$5,成绩录入!EG80,0)</f>
        <v>0</v>
      </c>
      <c r="RY77" s="248">
        <f>IF(RY$6=$OS$5,成绩录入!EH80,0)</f>
        <v>0</v>
      </c>
      <c r="RZ77" s="248">
        <f>IF(RZ$6=$OS$5,成绩录入!EI80,0)</f>
        <v>0</v>
      </c>
      <c r="SA77" s="248">
        <f>IF(SA$6=$OS$5,成绩录入!EJ80,0)</f>
        <v>0</v>
      </c>
      <c r="SB77" s="248">
        <f>IF(SB$6=$OS$5,成绩录入!EK80,0)</f>
        <v>0</v>
      </c>
      <c r="SC77" s="248">
        <f>IF(SC$6=$OS$5,成绩录入!EL80,0)</f>
        <v>0</v>
      </c>
      <c r="SD77" s="248">
        <f>IF(SD$6=$OS$5,成绩录入!EM80,0)</f>
        <v>0</v>
      </c>
      <c r="SE77" s="248">
        <f>IF(SE$6=$OS$5,成绩录入!EN80,0)</f>
        <v>0</v>
      </c>
      <c r="SF77" s="248">
        <f>IF(SF$6=$OS$5,成绩录入!EO80,0)</f>
        <v>0</v>
      </c>
      <c r="SG77" s="248">
        <f>IF(SG$6=$OS$5,成绩录入!EP80,0)</f>
        <v>0</v>
      </c>
      <c r="SH77" s="248">
        <f>IF(SH$6=$OS$5,成绩录入!EQ80,0)</f>
        <v>0</v>
      </c>
      <c r="SI77" s="248">
        <f>IF(SI$6=$OS$5,成绩录入!ER80,0)</f>
        <v>0</v>
      </c>
      <c r="SJ77" s="248">
        <f>IF(SJ$6=$OS$5,成绩录入!ES80,0)</f>
        <v>0</v>
      </c>
      <c r="SK77" s="248">
        <f>IF(SK$6=$OS$5,成绩录入!ET80,0)</f>
        <v>0</v>
      </c>
      <c r="SL77" s="248">
        <f>IF(SL$6=$OS$5,成绩录入!EU80,0)</f>
        <v>0</v>
      </c>
      <c r="SM77" s="248">
        <f>IF(SM$6=$OS$5,成绩录入!EV80,0)</f>
        <v>0</v>
      </c>
      <c r="SN77" s="248">
        <f>IF(SN$6=$OS$5,成绩录入!EW80,0)</f>
        <v>0</v>
      </c>
      <c r="SO77" s="248">
        <f>IF(SO$6=$OS$5,成绩录入!EX80,0)</f>
        <v>0</v>
      </c>
      <c r="SP77" s="218">
        <f t="shared" si="190"/>
        <v>0</v>
      </c>
      <c r="SQ77" s="166"/>
      <c r="SR77" s="166"/>
      <c r="SS77" s="247">
        <f>IF(SS$6=$SR$5,成绩录入!BC80,0)</f>
        <v>0</v>
      </c>
      <c r="ST77" s="248">
        <f>IF(ST$6=$SR$5,成绩录入!BD80,0)</f>
        <v>0</v>
      </c>
      <c r="SU77" s="248">
        <f>IF(SU$6=$SR$5,成绩录入!BE80,0)</f>
        <v>0</v>
      </c>
      <c r="SV77" s="248">
        <f>IF(SV$6=$SR$5,成绩录入!BF80,0)</f>
        <v>0</v>
      </c>
      <c r="SW77" s="248">
        <f>IF(SW$6=$SR$5,成绩录入!BG80,0)</f>
        <v>0</v>
      </c>
      <c r="SX77" s="248">
        <f>IF(SX$6=$SR$5,成绩录入!BH80,0)</f>
        <v>0</v>
      </c>
      <c r="SY77" s="248">
        <f>IF(SY$6=$SR$5,成绩录入!BI80,0)</f>
        <v>0</v>
      </c>
      <c r="SZ77" s="248">
        <f>IF(SZ$6=$SR$5,成绩录入!BJ80,0)</f>
        <v>0</v>
      </c>
      <c r="TA77" s="248">
        <f>IF(TA$6=$SR$5,成绩录入!BK80,0)</f>
        <v>0</v>
      </c>
      <c r="TB77" s="248">
        <f>IF(TB$6=$SR$5,成绩录入!BL80,0)</f>
        <v>0</v>
      </c>
      <c r="TC77" s="248">
        <f>IF(TC$6=$SR$5,成绩录入!BM80,0)</f>
        <v>0</v>
      </c>
      <c r="TD77" s="248">
        <f>IF(TD$6=$SR$5,成绩录入!BN80,0)</f>
        <v>0</v>
      </c>
      <c r="TE77" s="248">
        <f>IF(TE$6=$SR$5,成绩录入!BO80,0)</f>
        <v>0</v>
      </c>
      <c r="TF77" s="248">
        <f>IF(TF$6=$SR$5,成绩录入!BP80,0)</f>
        <v>0</v>
      </c>
      <c r="TG77" s="248">
        <f>IF(TG$6=$SR$5,成绩录入!BQ80,0)</f>
        <v>0</v>
      </c>
      <c r="TH77" s="248">
        <f>IF(TH$6=$SR$5,成绩录入!BR80,0)</f>
        <v>0</v>
      </c>
      <c r="TI77" s="248">
        <f>IF(TI$6=$SR$5,成绩录入!BS80,0)</f>
        <v>0</v>
      </c>
      <c r="TJ77" s="248">
        <f>IF(TJ$6=$SR$5,成绩录入!BT80,0)</f>
        <v>0</v>
      </c>
      <c r="TK77" s="248">
        <f>IF(TK$6=$SR$5,成绩录入!BU80,0)</f>
        <v>0</v>
      </c>
      <c r="TL77" s="248">
        <f>IF(TL$6=$SR$5,成绩录入!BV80,0)</f>
        <v>0</v>
      </c>
      <c r="TM77" s="248">
        <f>IF(TM$6=$SR$5,成绩录入!BW80,0)</f>
        <v>0</v>
      </c>
      <c r="TN77" s="248">
        <f>IF(TN$6=$SR$5,成绩录入!BX80,0)</f>
        <v>0</v>
      </c>
      <c r="TO77" s="248">
        <f>IF(TO$6=$SR$5,成绩录入!BY80,0)</f>
        <v>0</v>
      </c>
      <c r="TP77" s="248">
        <f>IF(TP$6=$SR$5,成绩录入!BZ80,0)</f>
        <v>0</v>
      </c>
      <c r="TQ77" s="248">
        <f>IF(TQ$6=$SR$5,成绩录入!CA80,0)</f>
        <v>0</v>
      </c>
      <c r="TR77" s="248">
        <f>IF(TR$6=$SR$5,成绩录入!CB80,0)</f>
        <v>0</v>
      </c>
      <c r="TS77" s="248">
        <f>IF(TS$6=$SR$5,成绩录入!CC80,0)</f>
        <v>0</v>
      </c>
      <c r="TT77" s="248">
        <f>IF(TT$6=$SR$5,成绩录入!CD80,0)</f>
        <v>0</v>
      </c>
      <c r="TU77" s="248">
        <f>IF(TU$6=$SR$5,成绩录入!CE80,0)</f>
        <v>0</v>
      </c>
      <c r="TV77" s="248">
        <f>IF(TV$6=$SR$5,成绩录入!CF80,0)</f>
        <v>0</v>
      </c>
      <c r="TW77" s="248">
        <f>IF(TW$6=$SR$5,成绩录入!CG80,0)</f>
        <v>0</v>
      </c>
      <c r="TX77" s="248">
        <f>IF(TX$6=$SR$5,成绩录入!CH80,0)</f>
        <v>0</v>
      </c>
      <c r="TY77" s="248">
        <f>IF(TY$6=$SR$5,成绩录入!CI80,0)</f>
        <v>0</v>
      </c>
      <c r="TZ77" s="248">
        <f>IF(TZ$6=$SR$5,成绩录入!CJ80,0)</f>
        <v>0</v>
      </c>
      <c r="UA77" s="248">
        <f>IF(UA$6=$SR$5,成绩录入!CK80,0)</f>
        <v>0</v>
      </c>
      <c r="UB77" s="248">
        <f>IF(UB$6=$SR$5,成绩录入!CL80,0)</f>
        <v>0</v>
      </c>
      <c r="UC77" s="248">
        <f>IF(UC$6=$SR$5,成绩录入!CM80,0)</f>
        <v>0</v>
      </c>
      <c r="UD77" s="248">
        <f>IF(UD$6=$SR$5,成绩录入!CN80,0)</f>
        <v>0</v>
      </c>
      <c r="UE77" s="248">
        <f>IF(UE$6=$SR$5,成绩录入!CO80,0)</f>
        <v>0</v>
      </c>
      <c r="UF77" s="248">
        <f>IF(UF$6=$SR$5,成绩录入!CP80,0)</f>
        <v>0</v>
      </c>
      <c r="UG77" s="248">
        <f>IF(UG$6=$SR$5,成绩录入!CQ80,0)</f>
        <v>0</v>
      </c>
      <c r="UH77" s="248">
        <f>IF(UH$6=$SR$5,成绩录入!CR80,0)</f>
        <v>0</v>
      </c>
      <c r="UI77" s="248">
        <f>IF(UI$6=$SR$5,成绩录入!CS80,0)</f>
        <v>0</v>
      </c>
      <c r="UJ77" s="248">
        <f>IF(UJ$6=$SR$5,成绩录入!CT80,0)</f>
        <v>0</v>
      </c>
      <c r="UK77" s="248">
        <f>IF(UK$6=$SR$5,成绩录入!CU80,0)</f>
        <v>0</v>
      </c>
      <c r="UL77" s="248">
        <f>IF(UL$6=$SR$5,成绩录入!CV80,0)</f>
        <v>0</v>
      </c>
      <c r="UM77" s="248">
        <f>IF(UM$6=$SR$5,成绩录入!CW80,0)</f>
        <v>0</v>
      </c>
      <c r="UN77" s="248">
        <f>IF(UN$6=$SR$5,成绩录入!CX80,0)</f>
        <v>0</v>
      </c>
      <c r="UO77" s="248">
        <f>IF(UO$6=$SR$5,成绩录入!CY80,0)</f>
        <v>0</v>
      </c>
      <c r="UP77" s="248">
        <f>IF(UP$6=$SR$5,成绩录入!CZ80,0)</f>
        <v>0</v>
      </c>
      <c r="UQ77" s="248">
        <f>IF(UQ$6=$SR$5,成绩录入!DA80,0)</f>
        <v>0</v>
      </c>
      <c r="UR77" s="248">
        <f>IF(UR$6=$SR$5,成绩录入!DB80,0)</f>
        <v>0</v>
      </c>
      <c r="US77" s="248">
        <f>IF(US$6=$SR$5,成绩录入!DC80,0)</f>
        <v>0</v>
      </c>
      <c r="UT77" s="248">
        <f>IF(UT$6=$SR$5,成绩录入!DD80,0)</f>
        <v>0</v>
      </c>
      <c r="UU77" s="248">
        <f>IF(UU$6=$SR$5,成绩录入!DE80,0)</f>
        <v>0</v>
      </c>
      <c r="UV77" s="248">
        <f>IF(UV$6=$SR$5,成绩录入!DF80,0)</f>
        <v>0</v>
      </c>
      <c r="UW77" s="248">
        <f>IF(UW$6=$SR$5,成绩录入!DG80,0)</f>
        <v>0</v>
      </c>
      <c r="UX77" s="248">
        <f>IF(UX$6=$SR$5,成绩录入!DH80,0)</f>
        <v>0</v>
      </c>
      <c r="UY77" s="248">
        <f>IF(UY$6=$SR$5,成绩录入!DI80,0)</f>
        <v>0</v>
      </c>
      <c r="UZ77" s="248">
        <f>IF(UZ$6=$SR$5,成绩录入!DJ80,0)</f>
        <v>0</v>
      </c>
      <c r="VA77" s="248">
        <f>IF(VA$6=$SR$5,成绩录入!DK80,0)</f>
        <v>0</v>
      </c>
      <c r="VB77" s="248">
        <f>IF(VB$6=$SR$5,成绩录入!DL80,0)</f>
        <v>0</v>
      </c>
      <c r="VC77" s="248">
        <f>IF(VC$6=$SR$5,成绩录入!DM80,0)</f>
        <v>0</v>
      </c>
      <c r="VD77" s="248">
        <f>IF(VD$6=$SR$5,成绩录入!DN80,0)</f>
        <v>0</v>
      </c>
      <c r="VE77" s="248">
        <f>IF(VE$6=$SR$5,成绩录入!DO80,0)</f>
        <v>0</v>
      </c>
      <c r="VF77" s="248">
        <f>IF(VF$6=$SR$5,成绩录入!DP80,0)</f>
        <v>0</v>
      </c>
      <c r="VG77" s="248">
        <f>IF(VG$6=$SR$5,成绩录入!DQ80,0)</f>
        <v>0</v>
      </c>
      <c r="VH77" s="248">
        <f>IF(VH$6=$SR$5,成绩录入!DR80,0)</f>
        <v>0</v>
      </c>
      <c r="VI77" s="248">
        <f>IF(VI$6=$SR$5,成绩录入!DS80,0)</f>
        <v>0</v>
      </c>
      <c r="VJ77" s="248">
        <f>IF(VJ$6=$SR$5,成绩录入!DT80,0)</f>
        <v>0</v>
      </c>
      <c r="VK77" s="248">
        <f>IF(VK$6=$SR$5,成绩录入!DU80,0)</f>
        <v>0</v>
      </c>
      <c r="VL77" s="248">
        <f>IF(VL$6=$SR$5,成绩录入!DV80,0)</f>
        <v>0</v>
      </c>
      <c r="VM77" s="248">
        <f>IF(VM$6=$SR$5,成绩录入!DW80,0)</f>
        <v>0</v>
      </c>
      <c r="VN77" s="248">
        <f>IF(VN$6=$SR$5,成绩录入!DX80,0)</f>
        <v>0</v>
      </c>
      <c r="VO77" s="248">
        <f>IF(VO$6=$SR$5,成绩录入!DY80,0)</f>
        <v>0</v>
      </c>
      <c r="VP77" s="248">
        <f>IF(VP$6=$SR$5,成绩录入!DZ80,0)</f>
        <v>0</v>
      </c>
      <c r="VQ77" s="248">
        <f>IF(VQ$6=$SR$5,成绩录入!EA80,0)</f>
        <v>0</v>
      </c>
      <c r="VR77" s="248">
        <f>IF(VR$6=$SR$5,成绩录入!EB80,0)</f>
        <v>0</v>
      </c>
      <c r="VS77" s="248">
        <f>IF(VS$6=$SR$5,成绩录入!EC80,0)</f>
        <v>0</v>
      </c>
      <c r="VT77" s="248">
        <f>IF(VT$6=$SR$5,成绩录入!ED80,0)</f>
        <v>0</v>
      </c>
      <c r="VU77" s="248">
        <f>IF(VU$6=$SR$5,成绩录入!EE80,0)</f>
        <v>0</v>
      </c>
      <c r="VV77" s="248">
        <f>IF(VV$6=$SR$5,成绩录入!EF80,0)</f>
        <v>0</v>
      </c>
      <c r="VW77" s="248">
        <f>IF(VW$6=$SR$5,成绩录入!EG80,0)</f>
        <v>0</v>
      </c>
      <c r="VX77" s="248">
        <f>IF(VX$6=$SR$5,成绩录入!EH80,0)</f>
        <v>0</v>
      </c>
      <c r="VY77" s="248">
        <f>IF(VY$6=$SR$5,成绩录入!EI80,0)</f>
        <v>0</v>
      </c>
      <c r="VZ77" s="248">
        <f>IF(VZ$6=$SR$5,成绩录入!EJ80,0)</f>
        <v>0</v>
      </c>
      <c r="WA77" s="248">
        <f>IF(WA$6=$SR$5,成绩录入!EK80,0)</f>
        <v>0</v>
      </c>
      <c r="WB77" s="248">
        <f>IF(WB$6=$SR$5,成绩录入!EL80,0)</f>
        <v>0</v>
      </c>
      <c r="WC77" s="248">
        <f>IF(WC$6=$SR$5,成绩录入!EM80,0)</f>
        <v>0</v>
      </c>
      <c r="WD77" s="248">
        <f>IF(WD$6=$SR$5,成绩录入!EN80,0)</f>
        <v>0</v>
      </c>
      <c r="WE77" s="248">
        <f>IF(WE$6=$SR$5,成绩录入!EO80,0)</f>
        <v>0</v>
      </c>
      <c r="WF77" s="248">
        <f>IF(WF$6=$SR$5,成绩录入!EP80,0)</f>
        <v>0</v>
      </c>
      <c r="WG77" s="248">
        <f>IF(WG$6=$SR$5,成绩录入!EQ80,0)</f>
        <v>0</v>
      </c>
      <c r="WH77" s="248">
        <f>IF(WH$6=$SR$5,成绩录入!ER80,0)</f>
        <v>0</v>
      </c>
      <c r="WI77" s="248">
        <f>IF(WI$6=$SR$5,成绩录入!ES80,0)</f>
        <v>0</v>
      </c>
      <c r="WJ77" s="248">
        <f>IF(WJ$6=$SR$5,成绩录入!ET80,0)</f>
        <v>0</v>
      </c>
      <c r="WK77" s="248">
        <f>IF(WK$6=$SR$5,成绩录入!EU80,0)</f>
        <v>0</v>
      </c>
      <c r="WL77" s="248">
        <f>IF(WL$6=$SR$5,成绩录入!EV80,0)</f>
        <v>0</v>
      </c>
      <c r="WM77" s="248">
        <f>IF(WM$6=$SR$5,成绩录入!EW80,0)</f>
        <v>0</v>
      </c>
      <c r="WN77" s="248">
        <f>IF(WN$6=$SR$5,成绩录入!EX80,0)</f>
        <v>0</v>
      </c>
      <c r="WO77" s="218">
        <f t="shared" si="191"/>
        <v>0</v>
      </c>
      <c r="WP77" s="166"/>
      <c r="WQ77" s="166"/>
      <c r="WR77" s="247">
        <f>IF(WR$6=$WQ$5,成绩录入!BC80,0)</f>
        <v>0</v>
      </c>
      <c r="WS77" s="248">
        <f>IF(WS$6=$WQ$5,成绩录入!BD80,0)</f>
        <v>0</v>
      </c>
      <c r="WT77" s="248">
        <f>IF(WT$6=$WQ$5,成绩录入!BE80,0)</f>
        <v>0</v>
      </c>
      <c r="WU77" s="248">
        <f>IF(WU$6=$WQ$5,成绩录入!BF80,0)</f>
        <v>0</v>
      </c>
      <c r="WV77" s="248">
        <f>IF(WV$6=$WQ$5,成绩录入!BG80,0)</f>
        <v>0</v>
      </c>
      <c r="WW77" s="248">
        <f>IF(WW$6=$WQ$5,成绩录入!BH80,0)</f>
        <v>0</v>
      </c>
      <c r="WX77" s="248">
        <f>IF(WX$6=$WQ$5,成绩录入!BI80,0)</f>
        <v>0</v>
      </c>
      <c r="WY77" s="248">
        <f>IF(WY$6=$WQ$5,成绩录入!BJ80,0)</f>
        <v>0</v>
      </c>
      <c r="WZ77" s="248">
        <f>IF(WZ$6=$WQ$5,成绩录入!BK80,0)</f>
        <v>0</v>
      </c>
      <c r="XA77" s="248">
        <f>IF(XA$6=$WQ$5,成绩录入!BL80,0)</f>
        <v>0</v>
      </c>
      <c r="XB77" s="248">
        <f>IF(XB$6=$WQ$5,成绩录入!BM80,0)</f>
        <v>0</v>
      </c>
      <c r="XC77" s="248">
        <f>IF(XC$6=$WQ$5,成绩录入!BN80,0)</f>
        <v>0</v>
      </c>
      <c r="XD77" s="248">
        <f>IF(XD$6=$WQ$5,成绩录入!BO80,0)</f>
        <v>0</v>
      </c>
      <c r="XE77" s="248">
        <f>IF(XE$6=$WQ$5,成绩录入!BP80,0)</f>
        <v>0</v>
      </c>
      <c r="XF77" s="248">
        <f>IF(XF$6=$WQ$5,成绩录入!BQ80,0)</f>
        <v>0</v>
      </c>
      <c r="XG77" s="248">
        <f>IF(XG$6=$WQ$5,成绩录入!BR80,0)</f>
        <v>0</v>
      </c>
      <c r="XH77" s="248">
        <f>IF(XH$6=$WQ$5,成绩录入!BS80,0)</f>
        <v>0</v>
      </c>
      <c r="XI77" s="248">
        <f>IF(XI$6=$WQ$5,成绩录入!BT80,0)</f>
        <v>0</v>
      </c>
      <c r="XJ77" s="248">
        <f>IF(XJ$6=$WQ$5,成绩录入!BU80,0)</f>
        <v>0</v>
      </c>
      <c r="XK77" s="248">
        <f>IF(XK$6=$WQ$5,成绩录入!BV80,0)</f>
        <v>0</v>
      </c>
      <c r="XL77" s="248">
        <f>IF(XL$6=$WQ$5,成绩录入!BW80,0)</f>
        <v>0</v>
      </c>
      <c r="XM77" s="248">
        <f>IF(XM$6=$WQ$5,成绩录入!BX80,0)</f>
        <v>0</v>
      </c>
      <c r="XN77" s="248">
        <f>IF(XN$6=$WQ$5,成绩录入!BY80,0)</f>
        <v>0</v>
      </c>
      <c r="XO77" s="248">
        <f>IF(XO$6=$WQ$5,成绩录入!BZ80,0)</f>
        <v>0</v>
      </c>
      <c r="XP77" s="248">
        <f>IF(XP$6=$WQ$5,成绩录入!CA80,0)</f>
        <v>0</v>
      </c>
      <c r="XQ77" s="248">
        <f>IF(XQ$6=$WQ$5,成绩录入!CB80,0)</f>
        <v>0</v>
      </c>
      <c r="XR77" s="248">
        <f>IF(XR$6=$WQ$5,成绩录入!CC80,0)</f>
        <v>0</v>
      </c>
      <c r="XS77" s="248">
        <f>IF(XS$6=$WQ$5,成绩录入!CD80,0)</f>
        <v>0</v>
      </c>
      <c r="XT77" s="248">
        <f>IF(XT$6=$WQ$5,成绩录入!CE80,0)</f>
        <v>0</v>
      </c>
      <c r="XU77" s="248">
        <f>IF(XU$6=$WQ$5,成绩录入!CF80,0)</f>
        <v>0</v>
      </c>
      <c r="XV77" s="248">
        <f>IF(XV$6=$WQ$5,成绩录入!CG80,0)</f>
        <v>0</v>
      </c>
      <c r="XW77" s="248">
        <f>IF(XW$6=$WQ$5,成绩录入!CH80,0)</f>
        <v>0</v>
      </c>
      <c r="XX77" s="248">
        <f>IF(XX$6=$WQ$5,成绩录入!CI80,0)</f>
        <v>0</v>
      </c>
      <c r="XY77" s="248">
        <f>IF(XY$6=$WQ$5,成绩录入!CJ80,0)</f>
        <v>0</v>
      </c>
      <c r="XZ77" s="248">
        <f>IF(XZ$6=$WQ$5,成绩录入!CK80,0)</f>
        <v>0</v>
      </c>
      <c r="YA77" s="248">
        <f>IF(YA$6=$WQ$5,成绩录入!CL80,0)</f>
        <v>0</v>
      </c>
      <c r="YB77" s="248">
        <f>IF(YB$6=$WQ$5,成绩录入!CM80,0)</f>
        <v>0</v>
      </c>
      <c r="YC77" s="248">
        <f>IF(YC$6=$WQ$5,成绩录入!CN80,0)</f>
        <v>0</v>
      </c>
      <c r="YD77" s="248">
        <f>IF(YD$6=$WQ$5,成绩录入!CO80,0)</f>
        <v>0</v>
      </c>
      <c r="YE77" s="248">
        <f>IF(YE$6=$WQ$5,成绩录入!CP80,0)</f>
        <v>0</v>
      </c>
      <c r="YF77" s="248">
        <f>IF(YF$6=$WQ$5,成绩录入!CQ80,0)</f>
        <v>0</v>
      </c>
      <c r="YG77" s="248">
        <f>IF(YG$6=$WQ$5,成绩录入!CR80,0)</f>
        <v>0</v>
      </c>
      <c r="YH77" s="248">
        <f>IF(YH$6=$WQ$5,成绩录入!CS80,0)</f>
        <v>0</v>
      </c>
      <c r="YI77" s="248">
        <f>IF(YI$6=$WQ$5,成绩录入!CT80,0)</f>
        <v>0</v>
      </c>
      <c r="YJ77" s="248">
        <f>IF(YJ$6=$WQ$5,成绩录入!CU80,0)</f>
        <v>0</v>
      </c>
      <c r="YK77" s="248">
        <f>IF(YK$6=$WQ$5,成绩录入!CV80,0)</f>
        <v>0</v>
      </c>
      <c r="YL77" s="248">
        <f>IF(YL$6=$WQ$5,成绩录入!CW80,0)</f>
        <v>0</v>
      </c>
      <c r="YM77" s="248">
        <f>IF(YM$6=$WQ$5,成绩录入!CX80,0)</f>
        <v>0</v>
      </c>
      <c r="YN77" s="248">
        <f>IF(YN$6=$WQ$5,成绩录入!CY80,0)</f>
        <v>0</v>
      </c>
      <c r="YO77" s="248">
        <f>IF(YO$6=$WQ$5,成绩录入!CZ80,0)</f>
        <v>0</v>
      </c>
      <c r="YP77" s="248">
        <f>IF(YP$6=$WQ$5,成绩录入!DA80,0)</f>
        <v>0</v>
      </c>
      <c r="YQ77" s="248">
        <f>IF(YQ$6=$WQ$5,成绩录入!DB80,0)</f>
        <v>0</v>
      </c>
      <c r="YR77" s="248">
        <f>IF(YR$6=$WQ$5,成绩录入!DC80,0)</f>
        <v>0</v>
      </c>
      <c r="YS77" s="248">
        <f>IF(YS$6=$WQ$5,成绩录入!DD80,0)</f>
        <v>0</v>
      </c>
      <c r="YT77" s="248">
        <f>IF(YT$6=$WQ$5,成绩录入!DE80,0)</f>
        <v>0</v>
      </c>
      <c r="YU77" s="248">
        <f>IF(YU$6=$WQ$5,成绩录入!DF80,0)</f>
        <v>0</v>
      </c>
      <c r="YV77" s="248">
        <f>IF(YV$6=$WQ$5,成绩录入!DG80,0)</f>
        <v>0</v>
      </c>
      <c r="YW77" s="248">
        <f>IF(YW$6=$WQ$5,成绩录入!DH80,0)</f>
        <v>0</v>
      </c>
      <c r="YX77" s="248">
        <f>IF(YX$6=$WQ$5,成绩录入!DI80,0)</f>
        <v>0</v>
      </c>
      <c r="YY77" s="248">
        <f>IF(YY$6=$WQ$5,成绩录入!DJ80,0)</f>
        <v>0</v>
      </c>
      <c r="YZ77" s="248">
        <f>IF(YZ$6=$WQ$5,成绩录入!DK80,0)</f>
        <v>0</v>
      </c>
      <c r="ZA77" s="248">
        <f>IF(ZA$6=$WQ$5,成绩录入!DL80,0)</f>
        <v>0</v>
      </c>
      <c r="ZB77" s="248">
        <f>IF(ZB$6=$WQ$5,成绩录入!DM80,0)</f>
        <v>0</v>
      </c>
      <c r="ZC77" s="248">
        <f>IF(ZC$6=$WQ$5,成绩录入!DN80,0)</f>
        <v>0</v>
      </c>
      <c r="ZD77" s="248">
        <f>IF(ZD$6=$WQ$5,成绩录入!DO80,0)</f>
        <v>0</v>
      </c>
      <c r="ZE77" s="248">
        <f>IF(ZE$6=$WQ$5,成绩录入!DP80,0)</f>
        <v>0</v>
      </c>
      <c r="ZF77" s="248">
        <f>IF(ZF$6=$WQ$5,成绩录入!DQ80,0)</f>
        <v>0</v>
      </c>
      <c r="ZG77" s="248">
        <f>IF(ZG$6=$WQ$5,成绩录入!DR80,0)</f>
        <v>0</v>
      </c>
      <c r="ZH77" s="248">
        <f>IF(ZH$6=$WQ$5,成绩录入!DS80,0)</f>
        <v>0</v>
      </c>
      <c r="ZI77" s="248">
        <f>IF(ZI$6=$WQ$5,成绩录入!DT80,0)</f>
        <v>0</v>
      </c>
      <c r="ZJ77" s="248">
        <f>IF(ZJ$6=$WQ$5,成绩录入!DU80,0)</f>
        <v>0</v>
      </c>
      <c r="ZK77" s="248">
        <f>IF(ZK$6=$WQ$5,成绩录入!DV80,0)</f>
        <v>0</v>
      </c>
      <c r="ZL77" s="248">
        <f>IF(ZL$6=$WQ$5,成绩录入!DW80,0)</f>
        <v>0</v>
      </c>
      <c r="ZM77" s="248">
        <f>IF(ZM$6=$WQ$5,成绩录入!DX80,0)</f>
        <v>0</v>
      </c>
      <c r="ZN77" s="248">
        <f>IF(ZN$6=$WQ$5,成绩录入!DY80,0)</f>
        <v>0</v>
      </c>
      <c r="ZO77" s="248">
        <f>IF(ZO$6=$WQ$5,成绩录入!DZ80,0)</f>
        <v>0</v>
      </c>
      <c r="ZP77" s="248">
        <f>IF(ZP$6=$WQ$5,成绩录入!EA80,0)</f>
        <v>0</v>
      </c>
      <c r="ZQ77" s="248">
        <f>IF(ZQ$6=$WQ$5,成绩录入!EB80,0)</f>
        <v>0</v>
      </c>
      <c r="ZR77" s="248">
        <f>IF(ZR$6=$WQ$5,成绩录入!EC80,0)</f>
        <v>0</v>
      </c>
      <c r="ZS77" s="248">
        <f>IF(ZS$6=$WQ$5,成绩录入!ED80,0)</f>
        <v>0</v>
      </c>
      <c r="ZT77" s="248">
        <f>IF(ZT$6=$WQ$5,成绩录入!EE80,0)</f>
        <v>0</v>
      </c>
      <c r="ZU77" s="248">
        <f>IF(ZU$6=$WQ$5,成绩录入!EF80,0)</f>
        <v>0</v>
      </c>
      <c r="ZV77" s="248">
        <f>IF(ZV$6=$WQ$5,成绩录入!EG80,0)</f>
        <v>0</v>
      </c>
      <c r="ZW77" s="248">
        <f>IF(ZW$6=$WQ$5,成绩录入!EH80,0)</f>
        <v>0</v>
      </c>
      <c r="ZX77" s="248">
        <f>IF(ZX$6=$WQ$5,成绩录入!EI80,0)</f>
        <v>0</v>
      </c>
      <c r="ZY77" s="248">
        <f>IF(ZY$6=$WQ$5,成绩录入!EJ80,0)</f>
        <v>0</v>
      </c>
      <c r="ZZ77" s="248">
        <f>IF(ZZ$6=$WQ$5,成绩录入!EK80,0)</f>
        <v>0</v>
      </c>
      <c r="AAA77" s="248">
        <f>IF(AAA$6=$WQ$5,成绩录入!EL80,0)</f>
        <v>0</v>
      </c>
      <c r="AAB77" s="248">
        <f>IF(AAB$6=$WQ$5,成绩录入!EM80,0)</f>
        <v>0</v>
      </c>
      <c r="AAC77" s="248">
        <f>IF(AAC$6=$WQ$5,成绩录入!EN80,0)</f>
        <v>0</v>
      </c>
      <c r="AAD77" s="248">
        <f>IF(AAD$6=$WQ$5,成绩录入!EO80,0)</f>
        <v>0</v>
      </c>
      <c r="AAE77" s="248">
        <f>IF(AAE$6=$WQ$5,成绩录入!EP80,0)</f>
        <v>0</v>
      </c>
      <c r="AAF77" s="248">
        <f>IF(AAF$6=$WQ$5,成绩录入!EQ80,0)</f>
        <v>0</v>
      </c>
      <c r="AAG77" s="248">
        <f>IF(AAG$6=$WQ$5,成绩录入!ER80,0)</f>
        <v>0</v>
      </c>
      <c r="AAH77" s="248">
        <f>IF(AAH$6=$WQ$5,成绩录入!ES80,0)</f>
        <v>0</v>
      </c>
      <c r="AAI77" s="248">
        <f>IF(AAI$6=$WQ$5,成绩录入!ET80,0)</f>
        <v>0</v>
      </c>
      <c r="AAJ77" s="248">
        <f>IF(AAJ$6=$WQ$5,成绩录入!EU80,0)</f>
        <v>0</v>
      </c>
      <c r="AAK77" s="248">
        <f>IF(AAK$6=$WQ$5,成绩录入!EV80,0)</f>
        <v>0</v>
      </c>
      <c r="AAL77" s="248">
        <f>IF(AAL$6=$WQ$5,成绩录入!EW80,0)</f>
        <v>0</v>
      </c>
      <c r="AAM77" s="248">
        <f>IF(AAM$6=$WQ$5,成绩录入!EX80,0)</f>
        <v>0</v>
      </c>
      <c r="AAN77" s="218">
        <f t="shared" si="192"/>
        <v>0</v>
      </c>
      <c r="AAO77" s="206"/>
      <c r="AAQ77" s="247">
        <f>IF(AAQ$6=$AAP$5,成绩录入!BC80,0)</f>
        <v>0</v>
      </c>
      <c r="AAR77" s="248">
        <f>IF(AAR$6=$AAP$5,成绩录入!BD80,0)</f>
        <v>0</v>
      </c>
      <c r="AAS77" s="248">
        <f>IF(AAS$6=$AAP$5,成绩录入!BE80,0)</f>
        <v>0</v>
      </c>
      <c r="AAT77" s="248">
        <f>IF(AAT$6=$AAP$5,成绩录入!BF80,0)</f>
        <v>0</v>
      </c>
      <c r="AAU77" s="248">
        <f>IF(AAU$6=$AAP$5,成绩录入!BG80,0)</f>
        <v>0</v>
      </c>
      <c r="AAV77" s="248">
        <f>IF(AAV$6=$AAP$5,成绩录入!BH80,0)</f>
        <v>0</v>
      </c>
      <c r="AAW77" s="248">
        <f>IF(AAW$6=$AAP$5,成绩录入!BI80,0)</f>
        <v>0</v>
      </c>
      <c r="AAX77" s="248">
        <f>IF(AAX$6=$AAP$5,成绩录入!BJ80,0)</f>
        <v>0</v>
      </c>
      <c r="AAY77" s="248">
        <f>IF(AAY$6=$AAP$5,成绩录入!BK80,0)</f>
        <v>0</v>
      </c>
      <c r="AAZ77" s="248">
        <f>IF(AAZ$6=$AAP$5,成绩录入!BL80,0)</f>
        <v>0</v>
      </c>
      <c r="ABA77" s="248">
        <f>IF(ABA$6=$AAP$5,成绩录入!BM80,0)</f>
        <v>0</v>
      </c>
      <c r="ABB77" s="248">
        <f>IF(ABB$6=$AAP$5,成绩录入!BN80,0)</f>
        <v>0</v>
      </c>
      <c r="ABC77" s="248">
        <f>IF(ABC$6=$AAP$5,成绩录入!BO80,0)</f>
        <v>0</v>
      </c>
      <c r="ABD77" s="248">
        <f>IF(ABD$6=$AAP$5,成绩录入!BP80,0)</f>
        <v>0</v>
      </c>
      <c r="ABE77" s="248">
        <f>IF(ABE$6=$AAP$5,成绩录入!BQ80,0)</f>
        <v>0</v>
      </c>
      <c r="ABF77" s="248">
        <f>IF(ABF$6=$AAP$5,成绩录入!BR80,0)</f>
        <v>0</v>
      </c>
      <c r="ABG77" s="248">
        <f>IF(ABG$6=$AAP$5,成绩录入!BS80,0)</f>
        <v>0</v>
      </c>
      <c r="ABH77" s="248">
        <f>IF(ABH$6=$AAP$5,成绩录入!BT80,0)</f>
        <v>0</v>
      </c>
      <c r="ABI77" s="248">
        <f>IF(ABI$6=$AAP$5,成绩录入!BU80,0)</f>
        <v>0</v>
      </c>
      <c r="ABJ77" s="248">
        <f>IF(ABJ$6=$AAP$5,成绩录入!BV80,0)</f>
        <v>0</v>
      </c>
      <c r="ABK77" s="248">
        <f>IF(ABK$6=$AAP$5,成绩录入!BW80,0)</f>
        <v>0</v>
      </c>
      <c r="ABL77" s="248">
        <f>IF(ABL$6=$AAP$5,成绩录入!BX80,0)</f>
        <v>0</v>
      </c>
      <c r="ABM77" s="248">
        <f>IF(ABM$6=$AAP$5,成绩录入!BY80,0)</f>
        <v>0</v>
      </c>
      <c r="ABN77" s="248">
        <f>IF(ABN$6=$AAP$5,成绩录入!BZ80,0)</f>
        <v>0</v>
      </c>
      <c r="ABO77" s="248">
        <f>IF(ABO$6=$AAP$5,成绩录入!CA80,0)</f>
        <v>0</v>
      </c>
      <c r="ABP77" s="248">
        <f>IF(ABP$6=$AAP$5,成绩录入!CB80,0)</f>
        <v>0</v>
      </c>
      <c r="ABQ77" s="248">
        <f>IF(ABQ$6=$AAP$5,成绩录入!CC80,0)</f>
        <v>0</v>
      </c>
      <c r="ABR77" s="248">
        <f>IF(ABR$6=$AAP$5,成绩录入!CD80,0)</f>
        <v>0</v>
      </c>
      <c r="ABS77" s="248">
        <f>IF(ABS$6=$AAP$5,成绩录入!CE80,0)</f>
        <v>0</v>
      </c>
      <c r="ABT77" s="248">
        <f>IF(ABT$6=$AAP$5,成绩录入!CF80,0)</f>
        <v>0</v>
      </c>
      <c r="ABU77" s="248">
        <f>IF(ABU$6=$AAP$5,成绩录入!CG80,0)</f>
        <v>0</v>
      </c>
      <c r="ABV77" s="248">
        <f>IF(ABV$6=$AAP$5,成绩录入!CH80,0)</f>
        <v>0</v>
      </c>
      <c r="ABW77" s="248">
        <f>IF(ABW$6=$AAP$5,成绩录入!CI80,0)</f>
        <v>0</v>
      </c>
      <c r="ABX77" s="248">
        <f>IF(ABX$6=$AAP$5,成绩录入!CJ80,0)</f>
        <v>0</v>
      </c>
      <c r="ABY77" s="248">
        <f>IF(ABY$6=$AAP$5,成绩录入!CK80,0)</f>
        <v>0</v>
      </c>
      <c r="ABZ77" s="248">
        <f>IF(ABZ$6=$AAP$5,成绩录入!CL80,0)</f>
        <v>0</v>
      </c>
      <c r="ACA77" s="248">
        <f>IF(ACA$6=$AAP$5,成绩录入!CM80,0)</f>
        <v>0</v>
      </c>
      <c r="ACB77" s="248">
        <f>IF(ACB$6=$AAP$5,成绩录入!CN80,0)</f>
        <v>0</v>
      </c>
      <c r="ACC77" s="248">
        <f>IF(ACC$6=$AAP$5,成绩录入!CO80,0)</f>
        <v>0</v>
      </c>
      <c r="ACD77" s="248">
        <f>IF(ACD$6=$AAP$5,成绩录入!CP80,0)</f>
        <v>0</v>
      </c>
      <c r="ACE77" s="248">
        <f>IF(ACE$6=$AAP$5,成绩录入!CQ80,0)</f>
        <v>0</v>
      </c>
      <c r="ACF77" s="248">
        <f>IF(ACF$6=$AAP$5,成绩录入!CR80,0)</f>
        <v>0</v>
      </c>
      <c r="ACG77" s="248">
        <f>IF(ACG$6=$AAP$5,成绩录入!CS80,0)</f>
        <v>0</v>
      </c>
      <c r="ACH77" s="248">
        <f>IF(ACH$6=$AAP$5,成绩录入!CT80,0)</f>
        <v>0</v>
      </c>
      <c r="ACI77" s="248">
        <f>IF(ACI$6=$AAP$5,成绩录入!CU80,0)</f>
        <v>0</v>
      </c>
      <c r="ACJ77" s="248">
        <f>IF(ACJ$6=$AAP$5,成绩录入!CV80,0)</f>
        <v>0</v>
      </c>
      <c r="ACK77" s="248">
        <f>IF(ACK$6=$AAP$5,成绩录入!CW80,0)</f>
        <v>0</v>
      </c>
      <c r="ACL77" s="248">
        <f>IF(ACL$6=$AAP$5,成绩录入!CX80,0)</f>
        <v>0</v>
      </c>
      <c r="ACM77" s="248">
        <f>IF(ACM$6=$AAP$5,成绩录入!CY80,0)</f>
        <v>0</v>
      </c>
      <c r="ACN77" s="248">
        <f>IF(ACN$6=$AAP$5,成绩录入!CZ80,0)</f>
        <v>0</v>
      </c>
      <c r="ACO77" s="248">
        <f>IF(ACO$6=$AAP$5,成绩录入!DA80,0)</f>
        <v>0</v>
      </c>
      <c r="ACP77" s="248">
        <f>IF(ACP$6=$AAP$5,成绩录入!DB80,0)</f>
        <v>0</v>
      </c>
      <c r="ACQ77" s="248">
        <f>IF(ACQ$6=$AAP$5,成绩录入!DC80,0)</f>
        <v>0</v>
      </c>
      <c r="ACR77" s="248">
        <f>IF(ACR$6=$AAP$5,成绩录入!DD80,0)</f>
        <v>0</v>
      </c>
      <c r="ACS77" s="248">
        <f>IF(ACS$6=$AAP$5,成绩录入!DE80,0)</f>
        <v>0</v>
      </c>
      <c r="ACT77" s="248">
        <f>IF(ACT$6=$AAP$5,成绩录入!DF80,0)</f>
        <v>0</v>
      </c>
      <c r="ACU77" s="248">
        <f>IF(ACU$6=$AAP$5,成绩录入!DG80,0)</f>
        <v>0</v>
      </c>
      <c r="ACV77" s="248">
        <f>IF(ACV$6=$AAP$5,成绩录入!DH80,0)</f>
        <v>0</v>
      </c>
      <c r="ACW77" s="248">
        <f>IF(ACW$6=$AAP$5,成绩录入!DI80,0)</f>
        <v>0</v>
      </c>
      <c r="ACX77" s="248">
        <f>IF(ACX$6=$AAP$5,成绩录入!DJ80,0)</f>
        <v>0</v>
      </c>
      <c r="ACY77" s="248">
        <f>IF(ACY$6=$AAP$5,成绩录入!DK80,0)</f>
        <v>0</v>
      </c>
      <c r="ACZ77" s="248">
        <f>IF(ACZ$6=$AAP$5,成绩录入!DL80,0)</f>
        <v>0</v>
      </c>
      <c r="ADA77" s="248">
        <f>IF(ADA$6=$AAP$5,成绩录入!DM80,0)</f>
        <v>0</v>
      </c>
      <c r="ADB77" s="248">
        <f>IF(ADB$6=$AAP$5,成绩录入!DN80,0)</f>
        <v>0</v>
      </c>
      <c r="ADC77" s="248">
        <f>IF(ADC$6=$AAP$5,成绩录入!DO80,0)</f>
        <v>0</v>
      </c>
      <c r="ADD77" s="248">
        <f>IF(ADD$6=$AAP$5,成绩录入!DP80,0)</f>
        <v>0</v>
      </c>
      <c r="ADE77" s="248">
        <f>IF(ADE$6=$AAP$5,成绩录入!DQ80,0)</f>
        <v>0</v>
      </c>
      <c r="ADF77" s="248">
        <f>IF(ADF$6=$AAP$5,成绩录入!DR80,0)</f>
        <v>0</v>
      </c>
      <c r="ADG77" s="248">
        <f>IF(ADG$6=$AAP$5,成绩录入!DS80,0)</f>
        <v>0</v>
      </c>
      <c r="ADH77" s="248">
        <f>IF(ADH$6=$AAP$5,成绩录入!DT80,0)</f>
        <v>0</v>
      </c>
      <c r="ADI77" s="248">
        <f>IF(ADI$6=$AAP$5,成绩录入!DU80,0)</f>
        <v>0</v>
      </c>
      <c r="ADJ77" s="248">
        <f>IF(ADJ$6=$AAP$5,成绩录入!DV80,0)</f>
        <v>0</v>
      </c>
      <c r="ADK77" s="248">
        <f>IF(ADK$6=$AAP$5,成绩录入!DW80,0)</f>
        <v>0</v>
      </c>
      <c r="ADL77" s="248">
        <f>IF(ADL$6=$AAP$5,成绩录入!DX80,0)</f>
        <v>0</v>
      </c>
      <c r="ADM77" s="248">
        <f>IF(ADM$6=$AAP$5,成绩录入!DY80,0)</f>
        <v>0</v>
      </c>
      <c r="ADN77" s="248">
        <f>IF(ADN$6=$AAP$5,成绩录入!DZ80,0)</f>
        <v>0</v>
      </c>
      <c r="ADO77" s="248">
        <f>IF(ADO$6=$AAP$5,成绩录入!EA80,0)</f>
        <v>0</v>
      </c>
      <c r="ADP77" s="248">
        <f>IF(ADP$6=$AAP$5,成绩录入!EB80,0)</f>
        <v>0</v>
      </c>
      <c r="ADQ77" s="248">
        <f>IF(ADQ$6=$AAP$5,成绩录入!EC80,0)</f>
        <v>0</v>
      </c>
      <c r="ADR77" s="248">
        <f>IF(ADR$6=$AAP$5,成绩录入!ED80,0)</f>
        <v>0</v>
      </c>
      <c r="ADS77" s="248">
        <f>IF(ADS$6=$AAP$5,成绩录入!EE80,0)</f>
        <v>0</v>
      </c>
      <c r="ADT77" s="248">
        <f>IF(ADT$6=$AAP$5,成绩录入!EF80,0)</f>
        <v>0</v>
      </c>
      <c r="ADU77" s="248">
        <f>IF(ADU$6=$AAP$5,成绩录入!EG80,0)</f>
        <v>0</v>
      </c>
      <c r="ADV77" s="248">
        <f>IF(ADV$6=$AAP$5,成绩录入!EH80,0)</f>
        <v>0</v>
      </c>
      <c r="ADW77" s="248">
        <f>IF(ADW$6=$AAP$5,成绩录入!EI80,0)</f>
        <v>0</v>
      </c>
      <c r="ADX77" s="248">
        <f>IF(ADX$6=$AAP$5,成绩录入!EJ80,0)</f>
        <v>0</v>
      </c>
      <c r="ADY77" s="248">
        <f>IF(ADY$6=$AAP$5,成绩录入!EK80,0)</f>
        <v>0</v>
      </c>
      <c r="ADZ77" s="248">
        <f>IF(ADZ$6=$AAP$5,成绩录入!EL80,0)</f>
        <v>0</v>
      </c>
      <c r="AEA77" s="248">
        <f>IF(AEA$6=$AAP$5,成绩录入!EM80,0)</f>
        <v>0</v>
      </c>
      <c r="AEB77" s="248">
        <f>IF(AEB$6=$AAP$5,成绩录入!EN80,0)</f>
        <v>0</v>
      </c>
      <c r="AEC77" s="248">
        <f>IF(AEC$6=$AAP$5,成绩录入!EO80,0)</f>
        <v>0</v>
      </c>
      <c r="AED77" s="248">
        <f>IF(AED$6=$AAP$5,成绩录入!EP80,0)</f>
        <v>0</v>
      </c>
      <c r="AEE77" s="248">
        <f>IF(AEE$6=$AAP$5,成绩录入!EQ80,0)</f>
        <v>0</v>
      </c>
      <c r="AEF77" s="248">
        <f>IF(AEF$6=$AAP$5,成绩录入!ER80,0)</f>
        <v>0</v>
      </c>
      <c r="AEG77" s="248">
        <f>IF(AEG$6=$AAP$5,成绩录入!ES80,0)</f>
        <v>0</v>
      </c>
      <c r="AEH77" s="248">
        <f>IF(AEH$6=$AAP$5,成绩录入!ET80,0)</f>
        <v>0</v>
      </c>
      <c r="AEI77" s="248">
        <f>IF(AEI$6=$AAP$5,成绩录入!EU80,0)</f>
        <v>0</v>
      </c>
      <c r="AEJ77" s="248">
        <f>IF(AEJ$6=$AAP$5,成绩录入!EV80,0)</f>
        <v>0</v>
      </c>
      <c r="AEK77" s="248">
        <f>IF(AEK$6=$AAP$5,成绩录入!EW80,0)</f>
        <v>0</v>
      </c>
      <c r="AEL77" s="248">
        <f>IF(AEL$6=$AAP$5,成绩录入!EX80,0)</f>
        <v>0</v>
      </c>
      <c r="AEM77" s="218">
        <f t="shared" si="193"/>
        <v>0</v>
      </c>
      <c r="AEN77" s="166"/>
      <c r="AEO77" s="166"/>
      <c r="AEP77" s="247">
        <f>IF(AEP$6=$AEO$5,成绩录入!BC80,0)</f>
        <v>0</v>
      </c>
      <c r="AEQ77" s="248">
        <f>IF(AEQ$6=$AEO$5,成绩录入!BD80,0)</f>
        <v>0</v>
      </c>
      <c r="AER77" s="248">
        <f>IF(AER$6=$AEO$5,成绩录入!BE80,0)</f>
        <v>0</v>
      </c>
      <c r="AES77" s="248">
        <f>IF(AES$6=$AEO$5,成绩录入!BF80,0)</f>
        <v>0</v>
      </c>
      <c r="AET77" s="248">
        <f>IF(AET$6=$AEO$5,成绩录入!BG80,0)</f>
        <v>0</v>
      </c>
      <c r="AEU77" s="248">
        <f>IF(AEU$6=$AEO$5,成绩录入!BH80,0)</f>
        <v>0</v>
      </c>
      <c r="AEV77" s="248">
        <f>IF(AEV$6=$AEO$5,成绩录入!BI80,0)</f>
        <v>0</v>
      </c>
      <c r="AEW77" s="248">
        <f>IF(AEW$6=$AEO$5,成绩录入!BJ80,0)</f>
        <v>0</v>
      </c>
      <c r="AEX77" s="248">
        <f>IF(AEX$6=$AEO$5,成绩录入!BK80,0)</f>
        <v>0</v>
      </c>
      <c r="AEY77" s="248">
        <f>IF(AEY$6=$AEO$5,成绩录入!BL80,0)</f>
        <v>0</v>
      </c>
      <c r="AEZ77" s="248">
        <f>IF(AEZ$6=$AEO$5,成绩录入!BM80,0)</f>
        <v>0</v>
      </c>
      <c r="AFA77" s="248">
        <f>IF(AFA$6=$AEO$5,成绩录入!BN80,0)</f>
        <v>0</v>
      </c>
      <c r="AFB77" s="248">
        <f>IF(AFB$6=$AEO$5,成绩录入!BO80,0)</f>
        <v>0</v>
      </c>
      <c r="AFC77" s="248">
        <f>IF(AFC$6=$AEO$5,成绩录入!BP80,0)</f>
        <v>0</v>
      </c>
      <c r="AFD77" s="248">
        <f>IF(AFD$6=$AEO$5,成绩录入!BQ80,0)</f>
        <v>0</v>
      </c>
      <c r="AFE77" s="248">
        <f>IF(AFE$6=$AEO$5,成绩录入!BR80,0)</f>
        <v>0</v>
      </c>
      <c r="AFF77" s="248">
        <f>IF(AFF$6=$AEO$5,成绩录入!BS80,0)</f>
        <v>0</v>
      </c>
      <c r="AFG77" s="248">
        <f>IF(AFG$6=$AEO$5,成绩录入!BT80,0)</f>
        <v>0</v>
      </c>
      <c r="AFH77" s="248">
        <f>IF(AFH$6=$AEO$5,成绩录入!BU80,0)</f>
        <v>0</v>
      </c>
      <c r="AFI77" s="248">
        <f>IF(AFI$6=$AEO$5,成绩录入!BV80,0)</f>
        <v>0</v>
      </c>
      <c r="AFJ77" s="248">
        <f>IF(AFJ$6=$AEO$5,成绩录入!BW80,0)</f>
        <v>0</v>
      </c>
      <c r="AFK77" s="248">
        <f>IF(AFK$6=$AEO$5,成绩录入!BX80,0)</f>
        <v>0</v>
      </c>
      <c r="AFL77" s="248">
        <f>IF(AFL$6=$AEO$5,成绩录入!BY80,0)</f>
        <v>0</v>
      </c>
      <c r="AFM77" s="248">
        <f>IF(AFM$6=$AEO$5,成绩录入!BZ80,0)</f>
        <v>0</v>
      </c>
      <c r="AFN77" s="248">
        <f>IF(AFN$6=$AEO$5,成绩录入!CA80,0)</f>
        <v>0</v>
      </c>
      <c r="AFO77" s="248">
        <f>IF(AFO$6=$AEO$5,成绩录入!CB80,0)</f>
        <v>0</v>
      </c>
      <c r="AFP77" s="248">
        <f>IF(AFP$6=$AEO$5,成绩录入!CC80,0)</f>
        <v>0</v>
      </c>
      <c r="AFQ77" s="248">
        <f>IF(AFQ$6=$AEO$5,成绩录入!CD80,0)</f>
        <v>0</v>
      </c>
      <c r="AFR77" s="248">
        <f>IF(AFR$6=$AEO$5,成绩录入!CE80,0)</f>
        <v>0</v>
      </c>
      <c r="AFS77" s="248">
        <f>IF(AFS$6=$AEO$5,成绩录入!CF80,0)</f>
        <v>0</v>
      </c>
      <c r="AFT77" s="248">
        <f>IF(AFT$6=$AEO$5,成绩录入!CG80,0)</f>
        <v>0</v>
      </c>
      <c r="AFU77" s="248">
        <f>IF(AFU$6=$AEO$5,成绩录入!CH80,0)</f>
        <v>0</v>
      </c>
      <c r="AFV77" s="248">
        <f>IF(AFV$6=$AEO$5,成绩录入!CI80,0)</f>
        <v>0</v>
      </c>
      <c r="AFW77" s="248">
        <f>IF(AFW$6=$AEO$5,成绩录入!CJ80,0)</f>
        <v>0</v>
      </c>
      <c r="AFX77" s="248">
        <f>IF(AFX$6=$AEO$5,成绩录入!CK80,0)</f>
        <v>0</v>
      </c>
      <c r="AFY77" s="248">
        <f>IF(AFY$6=$AEO$5,成绩录入!CL80,0)</f>
        <v>0</v>
      </c>
      <c r="AFZ77" s="248">
        <f>IF(AFZ$6=$AEO$5,成绩录入!CM80,0)</f>
        <v>0</v>
      </c>
      <c r="AGA77" s="248">
        <f>IF(AGA$6=$AEO$5,成绩录入!CN80,0)</f>
        <v>0</v>
      </c>
      <c r="AGB77" s="248">
        <f>IF(AGB$6=$AEO$5,成绩录入!CO80,0)</f>
        <v>0</v>
      </c>
      <c r="AGC77" s="248">
        <f>IF(AGC$6=$AEO$5,成绩录入!CP80,0)</f>
        <v>0</v>
      </c>
      <c r="AGD77" s="248">
        <f>IF(AGD$6=$AEO$5,成绩录入!CQ80,0)</f>
        <v>0</v>
      </c>
      <c r="AGE77" s="248">
        <f>IF(AGE$6=$AEO$5,成绩录入!CR80,0)</f>
        <v>0</v>
      </c>
      <c r="AGF77" s="248">
        <f>IF(AGF$6=$AEO$5,成绩录入!CS80,0)</f>
        <v>0</v>
      </c>
      <c r="AGG77" s="248">
        <f>IF(AGG$6=$AEO$5,成绩录入!CT80,0)</f>
        <v>0</v>
      </c>
      <c r="AGH77" s="248">
        <f>IF(AGH$6=$AEO$5,成绩录入!CU80,0)</f>
        <v>0</v>
      </c>
      <c r="AGI77" s="248">
        <f>IF(AGI$6=$AEO$5,成绩录入!CV80,0)</f>
        <v>0</v>
      </c>
      <c r="AGJ77" s="248">
        <f>IF(AGJ$6=$AEO$5,成绩录入!CW80,0)</f>
        <v>0</v>
      </c>
      <c r="AGK77" s="248">
        <f>IF(AGK$6=$AEO$5,成绩录入!CX80,0)</f>
        <v>0</v>
      </c>
      <c r="AGL77" s="248">
        <f>IF(AGL$6=$AEO$5,成绩录入!CY80,0)</f>
        <v>0</v>
      </c>
      <c r="AGM77" s="248">
        <f>IF(AGM$6=$AEO$5,成绩录入!CZ80,0)</f>
        <v>0</v>
      </c>
      <c r="AGN77" s="248">
        <f>IF(AGN$6=$AEO$5,成绩录入!DA80,0)</f>
        <v>0</v>
      </c>
      <c r="AGO77" s="248">
        <f>IF(AGO$6=$AEO$5,成绩录入!DB80,0)</f>
        <v>0</v>
      </c>
      <c r="AGP77" s="248">
        <f>IF(AGP$6=$AEO$5,成绩录入!DC80,0)</f>
        <v>0</v>
      </c>
      <c r="AGQ77" s="248">
        <f>IF(AGQ$6=$AEO$5,成绩录入!DD80,0)</f>
        <v>0</v>
      </c>
      <c r="AGR77" s="248">
        <f>IF(AGR$6=$AEO$5,成绩录入!DE80,0)</f>
        <v>0</v>
      </c>
      <c r="AGS77" s="248">
        <f>IF(AGS$6=$AEO$5,成绩录入!DF80,0)</f>
        <v>0</v>
      </c>
      <c r="AGT77" s="248">
        <f>IF(AGT$6=$AEO$5,成绩录入!DG80,0)</f>
        <v>0</v>
      </c>
      <c r="AGU77" s="248">
        <f>IF(AGU$6=$AEO$5,成绩录入!DH80,0)</f>
        <v>0</v>
      </c>
      <c r="AGV77" s="248">
        <f>IF(AGV$6=$AEO$5,成绩录入!DI80,0)</f>
        <v>0</v>
      </c>
      <c r="AGW77" s="248">
        <f>IF(AGW$6=$AEO$5,成绩录入!DJ80,0)</f>
        <v>0</v>
      </c>
      <c r="AGX77" s="248">
        <f>IF(AGX$6=$AEO$5,成绩录入!DK80,0)</f>
        <v>0</v>
      </c>
      <c r="AGY77" s="248">
        <f>IF(AGY$6=$AEO$5,成绩录入!DL80,0)</f>
        <v>0</v>
      </c>
      <c r="AGZ77" s="248">
        <f>IF(AGZ$6=$AEO$5,成绩录入!DM80,0)</f>
        <v>0</v>
      </c>
      <c r="AHA77" s="248">
        <f>IF(AHA$6=$AEO$5,成绩录入!DN80,0)</f>
        <v>0</v>
      </c>
      <c r="AHB77" s="248">
        <f>IF(AHB$6=$AEO$5,成绩录入!DO80,0)</f>
        <v>0</v>
      </c>
      <c r="AHC77" s="248">
        <f>IF(AHC$6=$AEO$5,成绩录入!DP80,0)</f>
        <v>0</v>
      </c>
      <c r="AHD77" s="248">
        <f>IF(AHD$6=$AEO$5,成绩录入!DQ80,0)</f>
        <v>0</v>
      </c>
      <c r="AHE77" s="248">
        <f>IF(AHE$6=$AEO$5,成绩录入!DR80,0)</f>
        <v>0</v>
      </c>
      <c r="AHF77" s="248">
        <f>IF(AHF$6=$AEO$5,成绩录入!DS80,0)</f>
        <v>0</v>
      </c>
      <c r="AHG77" s="248">
        <f>IF(AHG$6=$AEO$5,成绩录入!DT80,0)</f>
        <v>0</v>
      </c>
      <c r="AHH77" s="248">
        <f>IF(AHH$6=$AEO$5,成绩录入!DU80,0)</f>
        <v>0</v>
      </c>
      <c r="AHI77" s="248">
        <f>IF(AHI$6=$AEO$5,成绩录入!DV80,0)</f>
        <v>0</v>
      </c>
      <c r="AHJ77" s="248">
        <f>IF(AHJ$6=$AEO$5,成绩录入!DW80,0)</f>
        <v>0</v>
      </c>
      <c r="AHK77" s="248">
        <f>IF(AHK$6=$AEO$5,成绩录入!DX80,0)</f>
        <v>0</v>
      </c>
      <c r="AHL77" s="248">
        <f>IF(AHL$6=$AEO$5,成绩录入!DY80,0)</f>
        <v>0</v>
      </c>
      <c r="AHM77" s="248">
        <f>IF(AHM$6=$AEO$5,成绩录入!DZ80,0)</f>
        <v>0</v>
      </c>
      <c r="AHN77" s="248">
        <f>IF(AHN$6=$AEO$5,成绩录入!EA80,0)</f>
        <v>0</v>
      </c>
      <c r="AHO77" s="248">
        <f>IF(AHO$6=$AEO$5,成绩录入!EB80,0)</f>
        <v>0</v>
      </c>
      <c r="AHP77" s="248">
        <f>IF(AHP$6=$AEO$5,成绩录入!EC80,0)</f>
        <v>0</v>
      </c>
      <c r="AHQ77" s="248">
        <f>IF(AHQ$6=$AEO$5,成绩录入!ED80,0)</f>
        <v>0</v>
      </c>
      <c r="AHR77" s="248">
        <f>IF(AHR$6=$AEO$5,成绩录入!EE80,0)</f>
        <v>0</v>
      </c>
      <c r="AHS77" s="248">
        <f>IF(AHS$6=$AEO$5,成绩录入!EF80,0)</f>
        <v>0</v>
      </c>
      <c r="AHT77" s="248">
        <f>IF(AHT$6=$AEO$5,成绩录入!EG80,0)</f>
        <v>0</v>
      </c>
      <c r="AHU77" s="248">
        <f>IF(AHU$6=$AEO$5,成绩录入!EH80,0)</f>
        <v>0</v>
      </c>
      <c r="AHV77" s="248">
        <f>IF(AHV$6=$AEO$5,成绩录入!EI80,0)</f>
        <v>0</v>
      </c>
      <c r="AHW77" s="248">
        <f>IF(AHW$6=$AEO$5,成绩录入!EJ80,0)</f>
        <v>0</v>
      </c>
      <c r="AHX77" s="248">
        <f>IF(AHX$6=$AEO$5,成绩录入!EK80,0)</f>
        <v>0</v>
      </c>
      <c r="AHY77" s="248">
        <f>IF(AHY$6=$AEO$5,成绩录入!EL80,0)</f>
        <v>0</v>
      </c>
      <c r="AHZ77" s="248">
        <f>IF(AHZ$6=$AEO$5,成绩录入!EM80,0)</f>
        <v>0</v>
      </c>
      <c r="AIA77" s="248">
        <f>IF(AIA$6=$AEO$5,成绩录入!EN80,0)</f>
        <v>0</v>
      </c>
      <c r="AIB77" s="248">
        <f>IF(AIB$6=$AEO$5,成绩录入!EO80,0)</f>
        <v>0</v>
      </c>
      <c r="AIC77" s="248">
        <f>IF(AIC$6=$AEO$5,成绩录入!EP80,0)</f>
        <v>0</v>
      </c>
      <c r="AID77" s="248">
        <f>IF(AID$6=$AEO$5,成绩录入!EQ80,0)</f>
        <v>0</v>
      </c>
      <c r="AIE77" s="248">
        <f>IF(AIE$6=$AEO$5,成绩录入!ER80,0)</f>
        <v>0</v>
      </c>
      <c r="AIF77" s="248">
        <f>IF(AIF$6=$AEO$5,成绩录入!ES80,0)</f>
        <v>0</v>
      </c>
      <c r="AIG77" s="248">
        <f>IF(AIG$6=$AEO$5,成绩录入!ET80,0)</f>
        <v>0</v>
      </c>
      <c r="AIH77" s="248">
        <f>IF(AIH$6=$AEO$5,成绩录入!EU80,0)</f>
        <v>0</v>
      </c>
      <c r="AII77" s="248">
        <f>IF(AII$6=$AEO$5,成绩录入!EV80,0)</f>
        <v>0</v>
      </c>
      <c r="AIJ77" s="248">
        <f>IF(AIJ$6=$AEO$5,成绩录入!EW80,0)</f>
        <v>0</v>
      </c>
      <c r="AIK77" s="248">
        <f>IF(AIK$6=$AEO$5,成绩录入!EX80,0)</f>
        <v>0</v>
      </c>
      <c r="AIL77" s="218">
        <f t="shared" si="194"/>
        <v>0</v>
      </c>
      <c r="AIN77" s="214" t="str">
        <f>初始录入!A82</f>
        <v/>
      </c>
      <c r="AIO77" s="215">
        <f>初始录入!B82</f>
        <v>0</v>
      </c>
      <c r="AIP77" s="216">
        <f>初始录入!C82</f>
        <v>0</v>
      </c>
      <c r="AIQ77" s="314">
        <f>IF(平时!D75&lt;&gt;"",平时!D75,0)</f>
        <v>0</v>
      </c>
      <c r="AIR77" s="324" t="str">
        <f t="shared" si="246"/>
        <v/>
      </c>
      <c r="AIS77" s="314">
        <f>IF(过程!D75&lt;&gt;"",过程!D75,0)</f>
        <v>0</v>
      </c>
      <c r="AIT77" s="324" t="str">
        <f t="shared" si="247"/>
        <v/>
      </c>
      <c r="AIU77" s="216">
        <f>IF(期末!D75&lt;&gt;"",期末!D75,0)</f>
        <v>0</v>
      </c>
      <c r="AIV77" s="324" t="str">
        <f t="shared" si="248"/>
        <v/>
      </c>
      <c r="AIW77" s="325">
        <f t="shared" si="249"/>
        <v>0</v>
      </c>
      <c r="AIX77" s="314">
        <f>IF(平时!E75&lt;&gt;"",平时!E75,0)</f>
        <v>0</v>
      </c>
      <c r="AIY77" s="324" t="str">
        <f t="shared" si="250"/>
        <v/>
      </c>
      <c r="AIZ77" s="314">
        <f>IF(过程!E75&lt;&gt;"",过程!E75,0)</f>
        <v>0</v>
      </c>
      <c r="AJA77" s="324" t="str">
        <f t="shared" si="251"/>
        <v/>
      </c>
      <c r="AJB77" s="216">
        <f>IF(期末!E75&lt;&gt;"",期末!E75,0)</f>
        <v>0</v>
      </c>
      <c r="AJC77" s="324" t="str">
        <f t="shared" si="252"/>
        <v/>
      </c>
      <c r="AJD77" s="325">
        <f t="shared" si="253"/>
        <v>0</v>
      </c>
      <c r="AJE77" s="314">
        <f>IF(平时!F75&lt;&gt;"",平时!F75,0)</f>
        <v>0</v>
      </c>
      <c r="AJF77" s="324" t="str">
        <f t="shared" si="254"/>
        <v/>
      </c>
      <c r="AJG77" s="314">
        <f>IF(过程!F75&lt;&gt;"",过程!F75,0)</f>
        <v>0</v>
      </c>
      <c r="AJH77" s="324" t="str">
        <f t="shared" si="255"/>
        <v/>
      </c>
      <c r="AJI77" s="216">
        <f>IF(期末!F75&lt;&gt;"",期末!F75,0)</f>
        <v>0</v>
      </c>
      <c r="AJJ77" s="324" t="str">
        <f t="shared" si="256"/>
        <v/>
      </c>
      <c r="AJK77" s="325">
        <f t="shared" si="257"/>
        <v>0</v>
      </c>
      <c r="AJL77" s="314">
        <f>IF(平时!G75&lt;&gt;"",平时!G75,0)</f>
        <v>0</v>
      </c>
      <c r="AJM77" s="324" t="str">
        <f t="shared" si="258"/>
        <v/>
      </c>
      <c r="AJN77" s="314">
        <f>IF(过程!G75&lt;&gt;"",过程!G75,0)</f>
        <v>0</v>
      </c>
      <c r="AJO77" s="324" t="str">
        <f t="shared" si="259"/>
        <v/>
      </c>
      <c r="AJP77" s="216">
        <f>IF(期末!G75&lt;&gt;"",期末!G75,0)</f>
        <v>0</v>
      </c>
      <c r="AJQ77" s="324" t="str">
        <f t="shared" si="260"/>
        <v/>
      </c>
      <c r="AJR77" s="325">
        <f t="shared" si="261"/>
        <v>0</v>
      </c>
      <c r="AJS77" s="314">
        <f>IF(平时!H75&lt;&gt;"",平时!H75,0)</f>
        <v>0</v>
      </c>
      <c r="AJT77" s="324" t="str">
        <f t="shared" si="262"/>
        <v/>
      </c>
      <c r="AJU77" s="314">
        <f>IF(过程!H75&lt;&gt;"",过程!H75,0)</f>
        <v>0</v>
      </c>
      <c r="AJV77" s="324" t="str">
        <f t="shared" si="263"/>
        <v/>
      </c>
      <c r="AJW77" s="216">
        <f>IF(期末!H75&lt;&gt;"",期末!H75,0)</f>
        <v>0</v>
      </c>
      <c r="AJX77" s="324" t="str">
        <f t="shared" si="264"/>
        <v/>
      </c>
      <c r="AJY77" s="326">
        <f t="shared" si="265"/>
        <v>0</v>
      </c>
      <c r="AKA77" s="216" t="str">
        <f>初始录入!A82</f>
        <v/>
      </c>
      <c r="AKB77" s="216">
        <f>初始录入!B82</f>
        <v>0</v>
      </c>
      <c r="AKC77" s="216">
        <f>初始录入!C82</f>
        <v>0</v>
      </c>
      <c r="AKD77" s="327" t="str">
        <f>IF(初始录入!$E82=初始录入!$K$2,达成度!$D90,"")</f>
        <v/>
      </c>
      <c r="AKE77" s="327" t="str">
        <f>IF(初始录入!$E82=初始录入!$K$3,达成度!D90,"")</f>
        <v/>
      </c>
      <c r="AKF77" s="216" t="str">
        <f>IF(初始录入!$E82=初始录入!$K$4,达成度!D90,"")</f>
        <v/>
      </c>
      <c r="AKG77" s="216" t="str">
        <f>IF(初始录入!$E82=初始录入!$K$5,达成度!D90,"")</f>
        <v/>
      </c>
      <c r="AKH77" s="327" t="str">
        <f>IF(初始录入!$E82=初始录入!$K$2,达成度!E90,"")</f>
        <v/>
      </c>
      <c r="AKI77" s="327" t="str">
        <f>IF(初始录入!$E82=初始录入!$K$3,达成度!E90,"")</f>
        <v/>
      </c>
      <c r="AKJ77" s="216" t="str">
        <f>IF(初始录入!$E82=初始录入!$K$4,达成度!E90,"")</f>
        <v/>
      </c>
      <c r="AKK77" s="216" t="str">
        <f>IF(初始录入!$E82=初始录入!$K$5,达成度!E90,"")</f>
        <v/>
      </c>
      <c r="AKL77" s="327" t="str">
        <f>IF(初始录入!$E82=初始录入!$K$2,达成度!F90,"")</f>
        <v/>
      </c>
      <c r="AKM77" s="327" t="str">
        <f>IF(初始录入!$E82=初始录入!$K$3,达成度!F90,"")</f>
        <v/>
      </c>
      <c r="AKN77" s="216" t="str">
        <f>IF(初始录入!$E82=初始录入!$K$4,达成度!F90,"")</f>
        <v/>
      </c>
      <c r="AKO77" s="216" t="str">
        <f>IF(初始录入!$E82=初始录入!$K$5,达成度!F90,"")</f>
        <v/>
      </c>
      <c r="AKP77" s="327" t="str">
        <f>IF(初始录入!$E82=初始录入!$K$2,达成度!H90,"")</f>
        <v/>
      </c>
      <c r="AKQ77" s="327" t="str">
        <f>IF(初始录入!$E82=初始录入!$K$3,达成度!H90,"")</f>
        <v/>
      </c>
      <c r="AKR77" s="216" t="str">
        <f>IF(初始录入!$E82=初始录入!$K$4,达成度!H90,"")</f>
        <v/>
      </c>
      <c r="AKS77" s="216" t="str">
        <f>IF(初始录入!$E82=初始录入!$K$5,达成度!H90,"")</f>
        <v/>
      </c>
      <c r="AKT77" s="327" t="str">
        <f>IF(初始录入!$E82=初始录入!$K$2,达成度!I90,"")</f>
        <v/>
      </c>
      <c r="AKU77" s="327" t="str">
        <f>IF(初始录入!$E82=初始录入!$K$3,达成度!I90,"")</f>
        <v/>
      </c>
      <c r="AKV77" s="216" t="str">
        <f>IF(初始录入!$E82=初始录入!$K$4,达成度!I90,"")</f>
        <v/>
      </c>
      <c r="AKW77" s="216" t="str">
        <f>IF(初始录入!$E82=初始录入!$K$5,达成度!I90,"")</f>
        <v/>
      </c>
      <c r="AKX77" s="327" t="str">
        <f>IF(初始录入!$E82=初始录入!$K$2,达成度!J90,"")</f>
        <v/>
      </c>
      <c r="AKY77" s="327" t="str">
        <f>IF(初始录入!$E82=初始录入!$K$3,达成度!J90,"")</f>
        <v/>
      </c>
      <c r="AKZ77" s="216" t="str">
        <f>IF(初始录入!$E82=初始录入!$K$4,达成度!J90,"")</f>
        <v/>
      </c>
      <c r="ALA77" s="216" t="str">
        <f>IF(初始录入!$E82=初始录入!$K$5,达成度!J90,"")</f>
        <v/>
      </c>
      <c r="ALB77" s="327" t="str">
        <f>IF(初始录入!$E82=初始录入!$K$2,达成度!L90,"")</f>
        <v/>
      </c>
      <c r="ALC77" s="327" t="str">
        <f>IF(初始录入!$E82=初始录入!$K$3,达成度!L90,"")</f>
        <v/>
      </c>
      <c r="ALD77" s="216" t="str">
        <f>IF(初始录入!$E82=初始录入!$K$4,达成度!L90,"")</f>
        <v/>
      </c>
      <c r="ALE77" s="216" t="str">
        <f>IF(初始录入!$E82=初始录入!$K$5,达成度!L90,"")</f>
        <v/>
      </c>
      <c r="ALF77" s="327" t="str">
        <f>IF(初始录入!$E82=初始录入!$K$2,达成度!M90,"")</f>
        <v/>
      </c>
      <c r="ALG77" s="327" t="str">
        <f>IF(初始录入!$E82=初始录入!$K$3,达成度!M90,"")</f>
        <v/>
      </c>
      <c r="ALH77" s="216" t="str">
        <f>IF(初始录入!$E82=初始录入!$K$4,达成度!M90,"")</f>
        <v/>
      </c>
      <c r="ALI77" s="216" t="str">
        <f>IF(初始录入!$E82=初始录入!$K$5,达成度!M90,"")</f>
        <v/>
      </c>
      <c r="ALJ77" s="327" t="str">
        <f>IF(初始录入!$E82=初始录入!$K$2,达成度!N90,"")</f>
        <v/>
      </c>
      <c r="ALK77" s="327" t="str">
        <f>IF(初始录入!$E82=初始录入!$K$3,达成度!N90,"")</f>
        <v/>
      </c>
      <c r="ALL77" s="216" t="str">
        <f>IF(初始录入!$E82=初始录入!$K$4,达成度!N90,"")</f>
        <v/>
      </c>
      <c r="ALM77" s="216" t="str">
        <f>IF(初始录入!$E82=初始录入!$K$5,达成度!N90,"")</f>
        <v/>
      </c>
      <c r="ALN77" s="327" t="str">
        <f>IF(初始录入!$E82=初始录入!$K$2,达成度!P90,"")</f>
        <v/>
      </c>
      <c r="ALO77" s="327" t="str">
        <f>IF(初始录入!$E82=初始录入!$K$3,达成度!P90,"")</f>
        <v/>
      </c>
      <c r="ALP77" s="216" t="str">
        <f>IF(初始录入!$E82=初始录入!$K$4,达成度!P90,"")</f>
        <v/>
      </c>
      <c r="ALQ77" s="216" t="str">
        <f>IF(初始录入!$E82=初始录入!$K$5,达成度!P90,"")</f>
        <v/>
      </c>
      <c r="ALR77" s="327" t="str">
        <f>IF(初始录入!$E82=初始录入!$K$2,达成度!Q90,"")</f>
        <v/>
      </c>
      <c r="ALS77" s="327" t="str">
        <f>IF(初始录入!$E82=初始录入!$K$3,达成度!Q90,"")</f>
        <v/>
      </c>
      <c r="ALT77" s="216" t="str">
        <f>IF(初始录入!$E82=初始录入!$K$4,达成度!Q90,"")</f>
        <v/>
      </c>
      <c r="ALU77" s="216" t="str">
        <f>IF(初始录入!$E82=初始录入!$K$5,达成度!Q90,"")</f>
        <v/>
      </c>
      <c r="ALV77" s="327" t="str">
        <f>IF(初始录入!$E82=初始录入!$K$2,达成度!R90,"")</f>
        <v/>
      </c>
      <c r="ALW77" s="327" t="str">
        <f>IF(初始录入!$E82=初始录入!$K$3,达成度!R90,"")</f>
        <v/>
      </c>
      <c r="ALX77" s="216" t="str">
        <f>IF(初始录入!$E82=初始录入!$K$4,达成度!R90,"")</f>
        <v/>
      </c>
      <c r="ALY77" s="216"/>
      <c r="ALZ77" s="327" t="str">
        <f>IF(初始录入!$E82=初始录入!$K$2,达成度!T90,"")</f>
        <v/>
      </c>
      <c r="AMA77" s="327" t="str">
        <f>IF(初始录入!$E82=初始录入!$K$3,达成度!T90,"")</f>
        <v/>
      </c>
      <c r="AMB77" s="216" t="str">
        <f>IF(初始录入!$E82=初始录入!$K$4,达成度!T90,"")</f>
        <v/>
      </c>
      <c r="AMC77" s="216" t="str">
        <f>IF(初始录入!$E82=初始录入!$K$5,达成度!T90,"")</f>
        <v/>
      </c>
      <c r="AMD77" s="327" t="str">
        <f>IF(初始录入!$E82=初始录入!$K$2,达成度!U90,"")</f>
        <v/>
      </c>
      <c r="AME77" s="327" t="str">
        <f>IF(初始录入!$E82=初始录入!$K$3,达成度!U90,"")</f>
        <v/>
      </c>
      <c r="AMF77" s="216" t="str">
        <f>IF(初始录入!$E82=初始录入!$K$4,达成度!U90,"")</f>
        <v/>
      </c>
      <c r="AMG77" s="216" t="str">
        <f>IF(初始录入!$E82=初始录入!$K$5,达成度!U90,"")</f>
        <v/>
      </c>
      <c r="AMH77" s="327" t="str">
        <f>IF(初始录入!$E82=初始录入!$K$2,达成度!V90,"")</f>
        <v/>
      </c>
      <c r="AMI77" s="327" t="str">
        <f>IF(初始录入!$E82=初始录入!$K$3,达成度!V90,"")</f>
        <v/>
      </c>
      <c r="AMJ77" s="216" t="str">
        <f>IF(初始录入!$E82=初始录入!$K$4,达成度!W90,"")</f>
        <v/>
      </c>
      <c r="AMK77" s="216" t="str">
        <f>IF(初始录入!$E82=初始录入!$K$5,达成度!W90,"")</f>
        <v/>
      </c>
      <c r="AMM77" s="215">
        <f t="shared" si="270"/>
        <v>70</v>
      </c>
      <c r="AMN77" s="222" t="str">
        <f t="shared" si="266"/>
        <v/>
      </c>
      <c r="AMO77" s="325" t="str">
        <f>IF($AMM77&lt;=$H$7,INDEX(达成度!$G$21:$G$170,$AMM77,1),"")</f>
        <v/>
      </c>
      <c r="AMP77" s="325" t="str">
        <f>IF($AMM77&lt;=$H$7,INDEX(达成度!$K$21:$K$170,$AMM77,1),"")</f>
        <v/>
      </c>
      <c r="AMQ77" s="325" t="str">
        <f>IF($AMM77&lt;=$H$7,INDEX(达成度!$O$21:$O$170,$AMM77,1),"")</f>
        <v/>
      </c>
      <c r="AMR77" s="325" t="str">
        <f>IF($AMM77&lt;=$H$7,INDEX(达成度!$S$21:$S$170,$AMM77,1),"")</f>
        <v/>
      </c>
      <c r="AMS77" s="326" t="str">
        <f>IF($AMM77&lt;=$H$7,INDEX(达成度!$W$21:$W$170,$AMM77,1),"")</f>
        <v/>
      </c>
      <c r="AMT77" s="328"/>
      <c r="AMU77" s="336"/>
      <c r="AMV77" s="222" t="str">
        <f t="shared" si="267"/>
        <v/>
      </c>
      <c r="AMW77" s="325" t="str">
        <f>IF($AMM77&lt;=$I$7,INDEX(达成度!$G$21:$G$170,$AMM77+$H$7,1),"")</f>
        <v/>
      </c>
      <c r="AMX77" s="325" t="str">
        <f>IF($AMM77&lt;=$I$7,INDEX(达成度!$K$21:$K$170,$AMM77+$H$7,1),"")</f>
        <v/>
      </c>
      <c r="AMY77" s="325" t="str">
        <f>IF($AMM77&lt;=$I$7,INDEX(达成度!$O$21:$O$170,$AMM77+$H$7,1),"")</f>
        <v/>
      </c>
      <c r="AMZ77" s="325" t="str">
        <f>IF($AMM77&lt;=$I$7,INDEX(达成度!$S$21:$S$170,$AMM77+$H$7,1),"")</f>
        <v/>
      </c>
      <c r="ANA77" s="326" t="str">
        <f>IF($AMM77&lt;=$I$7,INDEX(达成度!$W$21:$W$170,$AMM77+$H$7,1),"")</f>
        <v/>
      </c>
      <c r="ANB77" s="206"/>
      <c r="ANC77" s="215"/>
      <c r="AND77" s="216" t="str">
        <f t="shared" si="268"/>
        <v/>
      </c>
      <c r="ANE77" s="325" t="str">
        <f>IF($AMM77&lt;=$J$7,INDEX(达成度!$G$21:$G$170,$AMM77+$H$7+$I$7,1),"")</f>
        <v/>
      </c>
      <c r="ANF77" s="325" t="str">
        <f>IF($AMM77&lt;=$J$7,INDEX(达成度!$K$21:$K$170,$AMM77+$H$7+$I$7,1),"")</f>
        <v/>
      </c>
      <c r="ANG77" s="325" t="str">
        <f>IF($AMM77&lt;=$J$7,INDEX(达成度!$O$21:$O$170,$AMM77+$H$7+$I$7,1),"")</f>
        <v/>
      </c>
      <c r="ANH77" s="325" t="str">
        <f>IF($AMM77&lt;=$J$7,INDEX(达成度!$S$21:$S$170,$AMM77+$H$7+$I$7,1),"")</f>
        <v/>
      </c>
      <c r="ANI77" s="326" t="str">
        <f>IF($AMM77&lt;=$J$7,INDEX(达成度!$W$21:$W$170,$AMM77+$H$7+$I$7,1),"")</f>
        <v/>
      </c>
      <c r="ANK77" s="215"/>
      <c r="ANL77" s="216" t="str">
        <f t="shared" si="269"/>
        <v/>
      </c>
      <c r="ANM77" s="325" t="str">
        <f>IF($AMM77&lt;=$K$7,INDEX(达成度!$G$21:$G$170,$AMM77+$H$7+$I$7+$J$7,1),"")</f>
        <v/>
      </c>
      <c r="ANN77" s="325" t="str">
        <f>IF($AMM77&lt;=$K$7,INDEX(达成度!$K$21:$K$170,$AMM77+$H$7+$I$7+$J$7,1),"")</f>
        <v/>
      </c>
      <c r="ANO77" s="325" t="str">
        <f>IF($AMM77&lt;=$K$7,INDEX(达成度!$O$21:$O$170,$AMM77+$H$7+$I$7+$J$7,1),"")</f>
        <v/>
      </c>
      <c r="ANP77" s="325" t="str">
        <f>IF($AMM77&lt;=$K$7,INDEX(达成度!$S$21:$S$170,$AMM77+$H$7+$I$7+$J$7,1),"")</f>
        <v/>
      </c>
      <c r="ANQ77" s="326" t="str">
        <f>IF($AMM77&lt;=$K$7,INDEX(达成度!$W$21:$W$170,$AMM77+$H$7+$I$7+$J$7,1),"")</f>
        <v/>
      </c>
    </row>
    <row r="78" ht="18" customHeight="1" spans="1:1024 1025:1057">
      <c r="A78" s="215" t="str">
        <f>初始录入!A83</f>
        <v/>
      </c>
      <c r="B78" s="216" t="str">
        <f>IF(初始录入!B83&lt;&gt;"",初始录入!B83,"")</f>
        <v/>
      </c>
      <c r="C78" s="216" t="str">
        <f>IF(初始录入!C83&lt;&gt;"",初始录入!C83,"")</f>
        <v/>
      </c>
      <c r="D78" s="216" t="str">
        <f>IF(初始录入!D83&lt;&gt;"",初始录入!D83,"")</f>
        <v/>
      </c>
      <c r="E78" s="218" t="str">
        <f>IF(初始录入!E83&lt;&gt;"",初始录入!E83,"")</f>
        <v/>
      </c>
      <c r="G78" s="330"/>
      <c r="H78" s="295">
        <f>IF(初始录入!E83=H$6,1,0)</f>
        <v>0</v>
      </c>
      <c r="I78" s="295">
        <f>IF(初始录入!E83=I$6,1,0)</f>
        <v>0</v>
      </c>
      <c r="J78" s="295">
        <f>IF(初始录入!E83=J$6,1,0)</f>
        <v>0</v>
      </c>
      <c r="K78" s="321">
        <f>IF(初始录入!E83=K$6,1,0)</f>
        <v>0</v>
      </c>
      <c r="L78" s="28"/>
      <c r="M78" s="215" t="str">
        <f>成果上交!A12</f>
        <v/>
      </c>
      <c r="N78" s="216" t="str">
        <f>IF(成果上交!B12&lt;&gt;"",IF(成果上交!B12="作业",M$80&amp;"作业/ 实验报告/ 实习报告/ 课程设计成果/ 试卷",IF(成果上交!B12="实验报告"," 作业/"&amp;M$80&amp;"实验报告/ 实习报告/ 课程设计成果/ 试卷",IF(成果上交!B12="实习报告"," 作业/ 实验报告/"&amp;M$80&amp;"实习报告/ 课程设计成果/ 试卷",IF(成果上交!B12="课程设计成果"," 作业/ 实验报告/ 实习报告/"&amp;M$80&amp;"课程设计成果/ 试卷"," 作业/ 实验报告/ 实习报告/ 课程设计成果/ 试卷")))),"")</f>
        <v/>
      </c>
      <c r="O78" s="216"/>
      <c r="P78" s="216"/>
      <c r="Q78" s="216"/>
      <c r="R78" s="216"/>
      <c r="S78" s="216"/>
      <c r="T78" s="216"/>
      <c r="U78" s="216"/>
      <c r="V78" s="216">
        <f>IF(OR(成果上交!B12="作业",成果上交!B12="实验报告",成果上交!B12="实习报告",成果上交!B12="课程设计成果"),"",成果上交!B12)</f>
        <v>0</v>
      </c>
      <c r="W78" s="218"/>
      <c r="X78" s="28"/>
      <c r="Y78" s="294">
        <v>100</v>
      </c>
      <c r="Z78" s="295">
        <f>成绩录入!$F$7</f>
        <v>0</v>
      </c>
      <c r="AA78" s="295">
        <f>成绩录入!F81</f>
        <v>0</v>
      </c>
      <c r="AB78" s="296">
        <f>IF(初始录入!$M$7&lt;&gt;"",IF(成绩录入!$F$7&lt;&gt;"",IF(初始录入!$P$7="次数",AA78/Z78*Y78,成绩录入!F81),0),0)</f>
        <v>0</v>
      </c>
      <c r="AC78" s="297">
        <f t="shared" si="181"/>
        <v>0</v>
      </c>
      <c r="AD78" s="297">
        <f t="shared" si="182"/>
        <v>0</v>
      </c>
      <c r="AE78" s="297">
        <f t="shared" si="183"/>
        <v>0</v>
      </c>
      <c r="AF78" s="297">
        <f t="shared" si="184"/>
        <v>0</v>
      </c>
      <c r="AG78" s="297">
        <f t="shared" si="185"/>
        <v>0</v>
      </c>
      <c r="AH78" s="298">
        <f t="shared" si="195"/>
        <v>0</v>
      </c>
      <c r="AI78" s="28"/>
      <c r="AJ78" s="260">
        <f>成绩录入!I81</f>
        <v>0</v>
      </c>
      <c r="AK78" s="248">
        <f>成绩录入!J81</f>
        <v>0</v>
      </c>
      <c r="AL78" s="248">
        <f>成绩录入!K81</f>
        <v>0</v>
      </c>
      <c r="AM78" s="248">
        <f>成绩录入!L81</f>
        <v>0</v>
      </c>
      <c r="AN78" s="248">
        <f>成绩录入!M81</f>
        <v>0</v>
      </c>
      <c r="AO78" s="298">
        <f t="shared" si="196"/>
        <v>0</v>
      </c>
      <c r="AP78" s="299"/>
      <c r="AQ78" s="260">
        <f>成绩录入!I81</f>
        <v>0</v>
      </c>
      <c r="AR78" s="248">
        <f>成绩录入!J81</f>
        <v>0</v>
      </c>
      <c r="AS78" s="248">
        <f>成绩录入!K81</f>
        <v>0</v>
      </c>
      <c r="AT78" s="248">
        <f>成绩录入!L81</f>
        <v>0</v>
      </c>
      <c r="AU78" s="248">
        <f>成绩录入!M81</f>
        <v>0</v>
      </c>
      <c r="AV78" s="298">
        <f t="shared" si="197"/>
        <v>0</v>
      </c>
      <c r="AW78" s="299"/>
      <c r="AX78" s="260">
        <f>成绩录入!I81</f>
        <v>0</v>
      </c>
      <c r="AY78" s="248">
        <f>成绩录入!J81</f>
        <v>0</v>
      </c>
      <c r="AZ78" s="248">
        <f>成绩录入!K81</f>
        <v>0</v>
      </c>
      <c r="BA78" s="248">
        <f>成绩录入!L81</f>
        <v>0</v>
      </c>
      <c r="BB78" s="248">
        <f>成绩录入!M81</f>
        <v>0</v>
      </c>
      <c r="BC78" s="298">
        <f t="shared" si="198"/>
        <v>0</v>
      </c>
      <c r="BD78" s="299"/>
      <c r="BE78" s="260">
        <f>成绩录入!I81</f>
        <v>0</v>
      </c>
      <c r="BF78" s="248">
        <f>成绩录入!J81</f>
        <v>0</v>
      </c>
      <c r="BG78" s="248">
        <f>成绩录入!K81</f>
        <v>0</v>
      </c>
      <c r="BH78" s="248">
        <f>成绩录入!L81</f>
        <v>0</v>
      </c>
      <c r="BI78" s="248">
        <f>成绩录入!M81</f>
        <v>0</v>
      </c>
      <c r="BJ78" s="298">
        <f t="shared" si="199"/>
        <v>0</v>
      </c>
      <c r="BK78" s="299"/>
      <c r="BL78" s="260">
        <f>成绩录入!I81</f>
        <v>0</v>
      </c>
      <c r="BM78" s="248">
        <f>成绩录入!J81</f>
        <v>0</v>
      </c>
      <c r="BN78" s="248">
        <f>成绩录入!K81</f>
        <v>0</v>
      </c>
      <c r="BO78" s="248">
        <f>成绩录入!L81</f>
        <v>0</v>
      </c>
      <c r="BP78" s="248">
        <f>成绩录入!M81</f>
        <v>0</v>
      </c>
      <c r="BQ78" s="298">
        <f t="shared" si="200"/>
        <v>0</v>
      </c>
      <c r="BR78" s="300"/>
      <c r="BS78" s="260">
        <f>成绩录入!P81</f>
        <v>0</v>
      </c>
      <c r="BT78" s="248">
        <f>成绩录入!Q81</f>
        <v>0</v>
      </c>
      <c r="BU78" s="248">
        <f>成绩录入!R81</f>
        <v>0</v>
      </c>
      <c r="BV78" s="248">
        <f>成绩录入!S81</f>
        <v>0</v>
      </c>
      <c r="BW78" s="248">
        <f>成绩录入!T81</f>
        <v>0</v>
      </c>
      <c r="BX78" s="248">
        <f>成绩录入!U81</f>
        <v>0</v>
      </c>
      <c r="BY78" s="248">
        <f>成绩录入!V81</f>
        <v>0</v>
      </c>
      <c r="BZ78" s="248">
        <f>成绩录入!W81</f>
        <v>0</v>
      </c>
      <c r="CA78" s="248">
        <f>成绩录入!X81</f>
        <v>0</v>
      </c>
      <c r="CB78" s="248">
        <f>成绩录入!Y81</f>
        <v>0</v>
      </c>
      <c r="CC78" s="298">
        <f t="shared" si="201"/>
        <v>0</v>
      </c>
      <c r="CD78" s="299"/>
      <c r="CE78" s="260">
        <f>成绩录入!P81</f>
        <v>0</v>
      </c>
      <c r="CF78" s="248">
        <f>成绩录入!Q81</f>
        <v>0</v>
      </c>
      <c r="CG78" s="248">
        <f>成绩录入!R81</f>
        <v>0</v>
      </c>
      <c r="CH78" s="248">
        <f>成绩录入!S81</f>
        <v>0</v>
      </c>
      <c r="CI78" s="248">
        <f>成绩录入!T81</f>
        <v>0</v>
      </c>
      <c r="CJ78" s="248">
        <f>成绩录入!U81</f>
        <v>0</v>
      </c>
      <c r="CK78" s="248">
        <f>成绩录入!V81</f>
        <v>0</v>
      </c>
      <c r="CL78" s="248">
        <f>成绩录入!W81</f>
        <v>0</v>
      </c>
      <c r="CM78" s="248">
        <f>成绩录入!X81</f>
        <v>0</v>
      </c>
      <c r="CN78" s="248">
        <f>成绩录入!Y81</f>
        <v>0</v>
      </c>
      <c r="CO78" s="298">
        <f t="shared" si="202"/>
        <v>0</v>
      </c>
      <c r="CP78" s="299"/>
      <c r="CQ78" s="260">
        <f>成绩录入!P81</f>
        <v>0</v>
      </c>
      <c r="CR78" s="248">
        <f>成绩录入!Q81</f>
        <v>0</v>
      </c>
      <c r="CS78" s="248">
        <f>成绩录入!R81</f>
        <v>0</v>
      </c>
      <c r="CT78" s="248">
        <f>成绩录入!S81</f>
        <v>0</v>
      </c>
      <c r="CU78" s="248">
        <f>成绩录入!T81</f>
        <v>0</v>
      </c>
      <c r="CV78" s="248">
        <f>成绩录入!U81</f>
        <v>0</v>
      </c>
      <c r="CW78" s="248">
        <f>成绩录入!V81</f>
        <v>0</v>
      </c>
      <c r="CX78" s="248">
        <f>成绩录入!W81</f>
        <v>0</v>
      </c>
      <c r="CY78" s="248">
        <f>成绩录入!X81</f>
        <v>0</v>
      </c>
      <c r="CZ78" s="248">
        <f>成绩录入!Y81</f>
        <v>0</v>
      </c>
      <c r="DA78" s="298">
        <f t="shared" si="203"/>
        <v>0</v>
      </c>
      <c r="DB78" s="299"/>
      <c r="DC78" s="260">
        <f>成绩录入!P81</f>
        <v>0</v>
      </c>
      <c r="DD78" s="248">
        <f>成绩录入!Q81</f>
        <v>0</v>
      </c>
      <c r="DE78" s="248">
        <f>成绩录入!R81</f>
        <v>0</v>
      </c>
      <c r="DF78" s="248">
        <f>成绩录入!S81</f>
        <v>0</v>
      </c>
      <c r="DG78" s="248">
        <f>成绩录入!T81</f>
        <v>0</v>
      </c>
      <c r="DH78" s="248">
        <f>成绩录入!U81</f>
        <v>0</v>
      </c>
      <c r="DI78" s="248">
        <f>成绩录入!V81</f>
        <v>0</v>
      </c>
      <c r="DJ78" s="248">
        <f>成绩录入!W81</f>
        <v>0</v>
      </c>
      <c r="DK78" s="248">
        <f>成绩录入!X81</f>
        <v>0</v>
      </c>
      <c r="DL78" s="248">
        <f>成绩录入!Y81</f>
        <v>0</v>
      </c>
      <c r="DM78" s="298">
        <f t="shared" si="204"/>
        <v>0</v>
      </c>
      <c r="DN78" s="299"/>
      <c r="DO78" s="260">
        <f>成绩录入!P81</f>
        <v>0</v>
      </c>
      <c r="DP78" s="248">
        <f>成绩录入!Q81</f>
        <v>0</v>
      </c>
      <c r="DQ78" s="248">
        <f>成绩录入!R81</f>
        <v>0</v>
      </c>
      <c r="DR78" s="248">
        <f>成绩录入!S81</f>
        <v>0</v>
      </c>
      <c r="DS78" s="248">
        <f>成绩录入!T81</f>
        <v>0</v>
      </c>
      <c r="DT78" s="248">
        <f>成绩录入!U81</f>
        <v>0</v>
      </c>
      <c r="DU78" s="248">
        <f>成绩录入!V81</f>
        <v>0</v>
      </c>
      <c r="DV78" s="248">
        <f>成绩录入!W81</f>
        <v>0</v>
      </c>
      <c r="DW78" s="248">
        <f>成绩录入!X81</f>
        <v>0</v>
      </c>
      <c r="DX78" s="248">
        <f>成绩录入!Y81</f>
        <v>0</v>
      </c>
      <c r="DY78" s="298">
        <f t="shared" si="205"/>
        <v>0</v>
      </c>
      <c r="DZ78" s="299"/>
      <c r="EA78" s="301" t="e">
        <f t="shared" si="206"/>
        <v>#DIV/0!</v>
      </c>
      <c r="EB78" s="297" t="e">
        <f t="shared" si="207"/>
        <v>#DIV/0!</v>
      </c>
      <c r="EC78" s="297" t="e">
        <f t="shared" si="208"/>
        <v>#DIV/0!</v>
      </c>
      <c r="ED78" s="297" t="e">
        <f t="shared" si="209"/>
        <v>#DIV/0!</v>
      </c>
      <c r="EE78" s="297" t="e">
        <f t="shared" si="210"/>
        <v>#DIV/0!</v>
      </c>
      <c r="EF78" s="302" t="e">
        <f t="shared" si="211"/>
        <v>#DIV/0!</v>
      </c>
      <c r="EG78" s="303"/>
      <c r="EH78" s="304">
        <f t="shared" si="212"/>
        <v>0</v>
      </c>
      <c r="EI78" s="296">
        <f>成绩录入!I81</f>
        <v>0</v>
      </c>
      <c r="EJ78" s="296">
        <f>成绩录入!J81</f>
        <v>0</v>
      </c>
      <c r="EK78" s="296">
        <f>成绩录入!K81</f>
        <v>0</v>
      </c>
      <c r="EL78" s="296">
        <f>成绩录入!L81</f>
        <v>0</v>
      </c>
      <c r="EM78" s="296">
        <f>成绩录入!M81</f>
        <v>0</v>
      </c>
      <c r="EN78" s="296">
        <f>成绩录入!P81</f>
        <v>0</v>
      </c>
      <c r="EO78" s="296">
        <f>成绩录入!Q81</f>
        <v>0</v>
      </c>
      <c r="EP78" s="296">
        <f>成绩录入!R81</f>
        <v>0</v>
      </c>
      <c r="EQ78" s="296">
        <f>成绩录入!S81</f>
        <v>0</v>
      </c>
      <c r="ER78" s="296">
        <f>成绩录入!T81</f>
        <v>0</v>
      </c>
      <c r="ES78" s="296">
        <f>成绩录入!U81</f>
        <v>0</v>
      </c>
      <c r="ET78" s="296">
        <f>成绩录入!V81</f>
        <v>0</v>
      </c>
      <c r="EU78" s="296">
        <f>成绩录入!W81</f>
        <v>0</v>
      </c>
      <c r="EV78" s="296">
        <f>成绩录入!X81</f>
        <v>0</v>
      </c>
      <c r="EW78" s="302">
        <f>成绩录入!Y81</f>
        <v>0</v>
      </c>
      <c r="EX78" s="303"/>
      <c r="EY78" s="304" t="str">
        <f t="shared" si="213"/>
        <v/>
      </c>
      <c r="EZ78" s="296" t="str">
        <f t="shared" si="213"/>
        <v/>
      </c>
      <c r="FA78" s="296" t="str">
        <f t="shared" si="213"/>
        <v/>
      </c>
      <c r="FB78" s="296" t="str">
        <f t="shared" si="213"/>
        <v/>
      </c>
      <c r="FC78" s="302">
        <f>成绩录入!AB81</f>
        <v>0</v>
      </c>
      <c r="FD78" s="303"/>
      <c r="FE78" s="304" t="str">
        <f t="shared" si="214"/>
        <v>√</v>
      </c>
      <c r="FF78" s="296" t="str">
        <f t="shared" si="215"/>
        <v>√</v>
      </c>
      <c r="FG78" s="296" t="str">
        <f t="shared" si="216"/>
        <v>√</v>
      </c>
      <c r="FH78" s="296" t="str">
        <f t="shared" si="217"/>
        <v>√</v>
      </c>
      <c r="FI78" s="302" t="str">
        <f t="shared" si="218"/>
        <v>√</v>
      </c>
      <c r="FJ78" s="299"/>
      <c r="FK78" s="260">
        <f>成绩录入!AB81</f>
        <v>0</v>
      </c>
      <c r="FL78" s="248">
        <f>成绩录入!AC81</f>
        <v>0</v>
      </c>
      <c r="FM78" s="248">
        <f>成绩录入!AD81</f>
        <v>0</v>
      </c>
      <c r="FN78" s="248">
        <f>成绩录入!AE81</f>
        <v>0</v>
      </c>
      <c r="FO78" s="248">
        <f>成绩录入!AF81</f>
        <v>0</v>
      </c>
      <c r="FP78" s="248">
        <f>成绩录入!AG81</f>
        <v>0</v>
      </c>
      <c r="FQ78" s="298">
        <f t="shared" si="219"/>
        <v>0</v>
      </c>
      <c r="FR78" s="299"/>
      <c r="FS78" s="260">
        <f>成绩录入!AB81</f>
        <v>0</v>
      </c>
      <c r="FT78" s="248">
        <f>成绩录入!AC81</f>
        <v>0</v>
      </c>
      <c r="FU78" s="248">
        <f>成绩录入!AD81</f>
        <v>0</v>
      </c>
      <c r="FV78" s="248">
        <f>成绩录入!AE81</f>
        <v>0</v>
      </c>
      <c r="FW78" s="248">
        <f>成绩录入!AF81</f>
        <v>0</v>
      </c>
      <c r="FX78" s="333">
        <f>成绩录入!AG81</f>
        <v>0</v>
      </c>
      <c r="FY78" s="298">
        <f t="shared" si="220"/>
        <v>0</v>
      </c>
      <c r="FZ78" s="299"/>
      <c r="GA78" s="260">
        <f>成绩录入!AB81</f>
        <v>0</v>
      </c>
      <c r="GB78" s="248">
        <f>成绩录入!AC81</f>
        <v>0</v>
      </c>
      <c r="GC78" s="248">
        <f>成绩录入!AD81</f>
        <v>0</v>
      </c>
      <c r="GD78" s="248">
        <f>成绩录入!AE81</f>
        <v>0</v>
      </c>
      <c r="GE78" s="248">
        <f>成绩录入!AF81</f>
        <v>0</v>
      </c>
      <c r="GF78" s="248">
        <f>成绩录入!AG81</f>
        <v>0</v>
      </c>
      <c r="GG78" s="298">
        <f t="shared" si="221"/>
        <v>0</v>
      </c>
      <c r="GH78" s="299"/>
      <c r="GI78" s="260">
        <f>成绩录入!AB81</f>
        <v>0</v>
      </c>
      <c r="GJ78" s="248">
        <f>成绩录入!AC81</f>
        <v>0</v>
      </c>
      <c r="GK78" s="248">
        <f>成绩录入!AD81</f>
        <v>0</v>
      </c>
      <c r="GL78" s="248">
        <f>成绩录入!AE81</f>
        <v>0</v>
      </c>
      <c r="GM78" s="248">
        <f>成绩录入!AF81</f>
        <v>0</v>
      </c>
      <c r="GN78" s="248">
        <f>成绩录入!AG81</f>
        <v>0</v>
      </c>
      <c r="GO78" s="298">
        <f t="shared" si="222"/>
        <v>0</v>
      </c>
      <c r="GP78" s="299"/>
      <c r="GQ78" s="260">
        <f>成绩录入!AB81</f>
        <v>0</v>
      </c>
      <c r="GR78" s="248">
        <f>成绩录入!AC81</f>
        <v>0</v>
      </c>
      <c r="GS78" s="248">
        <f>成绩录入!AD81</f>
        <v>0</v>
      </c>
      <c r="GT78" s="248">
        <f>成绩录入!AE81</f>
        <v>0</v>
      </c>
      <c r="GU78" s="248">
        <f>成绩录入!AF81</f>
        <v>0</v>
      </c>
      <c r="GV78" s="248">
        <f>成绩录入!AG81</f>
        <v>0</v>
      </c>
      <c r="GW78" s="298">
        <f t="shared" si="223"/>
        <v>0</v>
      </c>
      <c r="GX78" s="299"/>
      <c r="GY78" s="247">
        <f>成绩录入!AJ81</f>
        <v>0</v>
      </c>
      <c r="GZ78" s="248">
        <f>成绩录入!AK81</f>
        <v>0</v>
      </c>
      <c r="HA78" s="248">
        <f>成绩录入!AL81</f>
        <v>0</v>
      </c>
      <c r="HB78" s="248">
        <f>成绩录入!AM81</f>
        <v>0</v>
      </c>
      <c r="HC78" s="248">
        <f>成绩录入!AN81</f>
        <v>0</v>
      </c>
      <c r="HD78" s="248">
        <f>成绩录入!AO81</f>
        <v>0</v>
      </c>
      <c r="HE78" s="310">
        <f t="shared" si="224"/>
        <v>0</v>
      </c>
      <c r="HF78" s="299"/>
      <c r="HG78" s="247">
        <f>成绩录入!AJ81</f>
        <v>0</v>
      </c>
      <c r="HH78" s="248">
        <f>成绩录入!AK81</f>
        <v>0</v>
      </c>
      <c r="HI78" s="248">
        <f>成绩录入!AL81</f>
        <v>0</v>
      </c>
      <c r="HJ78" s="248">
        <f>成绩录入!AM81</f>
        <v>0</v>
      </c>
      <c r="HK78" s="248">
        <f>成绩录入!AN81</f>
        <v>0</v>
      </c>
      <c r="HL78" s="248">
        <f>成绩录入!AO81</f>
        <v>0</v>
      </c>
      <c r="HM78" s="310">
        <f t="shared" si="225"/>
        <v>0</v>
      </c>
      <c r="HN78" s="299"/>
      <c r="HO78" s="247">
        <f>成绩录入!AJ81</f>
        <v>0</v>
      </c>
      <c r="HP78" s="248">
        <f>成绩录入!AK81</f>
        <v>0</v>
      </c>
      <c r="HQ78" s="248">
        <f>成绩录入!AL81</f>
        <v>0</v>
      </c>
      <c r="HR78" s="248">
        <f>成绩录入!AM81</f>
        <v>0</v>
      </c>
      <c r="HS78" s="248">
        <f>成绩录入!AN81</f>
        <v>0</v>
      </c>
      <c r="HT78" s="248">
        <f>成绩录入!AO81</f>
        <v>0</v>
      </c>
      <c r="HU78" s="310">
        <f t="shared" si="226"/>
        <v>0</v>
      </c>
      <c r="HV78" s="299"/>
      <c r="HW78" s="247">
        <f>成绩录入!AJ81</f>
        <v>0</v>
      </c>
      <c r="HX78" s="248">
        <f>成绩录入!AK81</f>
        <v>0</v>
      </c>
      <c r="HY78" s="248">
        <f>成绩录入!AL81</f>
        <v>0</v>
      </c>
      <c r="HZ78" s="248">
        <f>成绩录入!AM81</f>
        <v>0</v>
      </c>
      <c r="IA78" s="248">
        <f>成绩录入!AN81</f>
        <v>0</v>
      </c>
      <c r="IB78" s="248">
        <f>成绩录入!AO81</f>
        <v>0</v>
      </c>
      <c r="IC78" s="310">
        <f t="shared" si="227"/>
        <v>0</v>
      </c>
      <c r="ID78" s="299"/>
      <c r="IE78" s="247">
        <f>成绩录入!AJ81</f>
        <v>0</v>
      </c>
      <c r="IF78" s="248">
        <f>成绩录入!AK81</f>
        <v>0</v>
      </c>
      <c r="IG78" s="248">
        <f>成绩录入!AL81</f>
        <v>0</v>
      </c>
      <c r="IH78" s="248">
        <f>成绩录入!AM81</f>
        <v>0</v>
      </c>
      <c r="II78" s="248">
        <f>成绩录入!AN81</f>
        <v>0</v>
      </c>
      <c r="IJ78" s="248">
        <f>成绩录入!AO81</f>
        <v>0</v>
      </c>
      <c r="IK78" s="310">
        <f t="shared" si="228"/>
        <v>0</v>
      </c>
      <c r="IL78" s="299"/>
      <c r="IM78" s="313" t="e">
        <f t="shared" si="229"/>
        <v>#DIV/0!</v>
      </c>
      <c r="IN78" s="314" t="e">
        <f t="shared" si="230"/>
        <v>#DIV/0!</v>
      </c>
      <c r="IO78" s="314" t="e">
        <f t="shared" si="231"/>
        <v>#DIV/0!</v>
      </c>
      <c r="IP78" s="314" t="e">
        <f t="shared" si="232"/>
        <v>#DIV/0!</v>
      </c>
      <c r="IQ78" s="314" t="e">
        <f t="shared" si="233"/>
        <v>#DIV/0!</v>
      </c>
      <c r="IR78" s="315" t="e">
        <f t="shared" si="234"/>
        <v>#DIV/0!</v>
      </c>
      <c r="IS78" s="316"/>
      <c r="IT78" s="214">
        <f>成绩录入!AR81</f>
        <v>0</v>
      </c>
      <c r="IU78" s="216">
        <f>成绩录入!AS81</f>
        <v>0</v>
      </c>
      <c r="IV78" s="216">
        <f>成绩录入!AT81</f>
        <v>0</v>
      </c>
      <c r="IW78" s="216">
        <f>成绩录入!AU81</f>
        <v>0</v>
      </c>
      <c r="IX78" s="216">
        <f>成绩录入!AV81</f>
        <v>0</v>
      </c>
      <c r="IY78" s="216">
        <f>成绩录入!AW81</f>
        <v>0</v>
      </c>
      <c r="IZ78" s="298">
        <f t="shared" si="235"/>
        <v>0</v>
      </c>
      <c r="JA78" s="299"/>
      <c r="JB78" s="317">
        <f>成绩录入!AR81</f>
        <v>0</v>
      </c>
      <c r="JC78" s="216">
        <f>成绩录入!AS81</f>
        <v>0</v>
      </c>
      <c r="JD78" s="216">
        <f>成绩录入!AT81</f>
        <v>0</v>
      </c>
      <c r="JE78" s="216">
        <f>成绩录入!AU81</f>
        <v>0</v>
      </c>
      <c r="JF78" s="216">
        <f>成绩录入!AV81</f>
        <v>0</v>
      </c>
      <c r="JG78" s="216">
        <f>成绩录入!AW81</f>
        <v>0</v>
      </c>
      <c r="JH78" s="298">
        <f t="shared" si="236"/>
        <v>0</v>
      </c>
      <c r="JI78" s="299"/>
      <c r="JJ78" s="248">
        <f>成绩录入!AR81</f>
        <v>0</v>
      </c>
      <c r="JK78" s="248">
        <f>成绩录入!AS81</f>
        <v>0</v>
      </c>
      <c r="JL78" s="248">
        <f>成绩录入!AT81</f>
        <v>0</v>
      </c>
      <c r="JM78" s="248">
        <f>成绩录入!AU81</f>
        <v>0</v>
      </c>
      <c r="JN78" s="248">
        <f>成绩录入!AV81</f>
        <v>0</v>
      </c>
      <c r="JO78" s="248">
        <f>成绩录入!AW81</f>
        <v>0</v>
      </c>
      <c r="JP78" s="298">
        <f t="shared" si="237"/>
        <v>0</v>
      </c>
      <c r="JQ78" s="299"/>
      <c r="JR78" s="308">
        <f>成绩录入!AR81</f>
        <v>0</v>
      </c>
      <c r="JS78" s="248">
        <f>成绩录入!AS81</f>
        <v>0</v>
      </c>
      <c r="JT78" s="248">
        <f>成绩录入!AT81</f>
        <v>0</v>
      </c>
      <c r="JU78" s="248">
        <f>成绩录入!AU81</f>
        <v>0</v>
      </c>
      <c r="JV78" s="248">
        <f>成绩录入!AV81</f>
        <v>0</v>
      </c>
      <c r="JW78" s="248">
        <f>成绩录入!AW81</f>
        <v>0</v>
      </c>
      <c r="JX78" s="298">
        <f t="shared" si="238"/>
        <v>0</v>
      </c>
      <c r="JY78" s="299"/>
      <c r="JZ78" s="308">
        <f>成绩录入!AR81</f>
        <v>0</v>
      </c>
      <c r="KA78" s="248">
        <f>成绩录入!AS81</f>
        <v>0</v>
      </c>
      <c r="KB78" s="248">
        <f>成绩录入!AT81</f>
        <v>0</v>
      </c>
      <c r="KC78" s="248">
        <f>成绩录入!AU81</f>
        <v>0</v>
      </c>
      <c r="KD78" s="248">
        <f>成绩录入!AV81</f>
        <v>0</v>
      </c>
      <c r="KE78" s="248">
        <f>成绩录入!AW81</f>
        <v>0</v>
      </c>
      <c r="KF78" s="298">
        <f t="shared" si="239"/>
        <v>0</v>
      </c>
      <c r="KG78" s="299"/>
      <c r="KH78" s="313">
        <f t="shared" si="186"/>
        <v>0</v>
      </c>
      <c r="KI78" s="314">
        <f t="shared" si="240"/>
        <v>0</v>
      </c>
      <c r="KJ78" s="314">
        <f t="shared" si="241"/>
        <v>0</v>
      </c>
      <c r="KK78" s="314">
        <f t="shared" si="242"/>
        <v>0</v>
      </c>
      <c r="KL78" s="314">
        <f t="shared" si="243"/>
        <v>0</v>
      </c>
      <c r="KM78" s="315">
        <f t="shared" si="244"/>
        <v>0</v>
      </c>
      <c r="KN78" s="90"/>
      <c r="KO78" s="294">
        <f>IF(总评!G76&lt;60,1,0)</f>
        <v>0</v>
      </c>
      <c r="KP78" s="295">
        <f t="shared" si="187"/>
        <v>0</v>
      </c>
      <c r="KQ78" s="295">
        <f t="shared" si="188"/>
        <v>0</v>
      </c>
      <c r="KR78" s="321">
        <f t="shared" si="189"/>
        <v>0</v>
      </c>
      <c r="KS78" s="321">
        <f t="shared" si="245"/>
        <v>0</v>
      </c>
      <c r="KT78" s="27"/>
      <c r="KU78" s="27"/>
      <c r="KV78" s="27"/>
      <c r="KW78" s="27"/>
      <c r="KX78" s="27"/>
      <c r="KY78" s="27"/>
      <c r="KZ78" s="27"/>
      <c r="LA78" s="27"/>
      <c r="LB78" s="27"/>
      <c r="LC78" s="27"/>
      <c r="OT78" s="247">
        <f>IF(OT$6=$OS$5,成绩录入!BC81,0)</f>
        <v>0</v>
      </c>
      <c r="OU78" s="248">
        <f>IF(OU$6=$OS$5,成绩录入!BD81,0)</f>
        <v>0</v>
      </c>
      <c r="OV78" s="248">
        <f>IF(OV$6=$OS$5,成绩录入!BE81,0)</f>
        <v>0</v>
      </c>
      <c r="OW78" s="248">
        <f>IF(OW$6=$OS$5,成绩录入!BF81,0)</f>
        <v>0</v>
      </c>
      <c r="OX78" s="248">
        <f>IF(OX$6=$OS$5,成绩录入!BG81,0)</f>
        <v>0</v>
      </c>
      <c r="OY78" s="248">
        <f>IF(OY$6=$OS$5,成绩录入!BH81,0)</f>
        <v>0</v>
      </c>
      <c r="OZ78" s="248">
        <f>IF(OZ$6=$OS$5,成绩录入!BI81,0)</f>
        <v>0</v>
      </c>
      <c r="PA78" s="248">
        <f>IF(PA$6=$OS$5,成绩录入!BJ81,0)</f>
        <v>0</v>
      </c>
      <c r="PB78" s="248">
        <f>IF(PB$6=$OS$5,成绩录入!BK81,0)</f>
        <v>0</v>
      </c>
      <c r="PC78" s="248">
        <f>IF(PC$6=$OS$5,成绩录入!BL81,0)</f>
        <v>0</v>
      </c>
      <c r="PD78" s="248">
        <f>IF(PD$6=$OS$5,成绩录入!BM81,0)</f>
        <v>0</v>
      </c>
      <c r="PE78" s="248">
        <f>IF(PE$6=$OS$5,成绩录入!BN81,0)</f>
        <v>0</v>
      </c>
      <c r="PF78" s="248">
        <f>IF(PF$6=$OS$5,成绩录入!BO81,0)</f>
        <v>0</v>
      </c>
      <c r="PG78" s="248">
        <f>IF(PG$6=$OS$5,成绩录入!BP81,0)</f>
        <v>0</v>
      </c>
      <c r="PH78" s="248">
        <f>IF(PH$6=$OS$5,成绩录入!BQ81,0)</f>
        <v>0</v>
      </c>
      <c r="PI78" s="248">
        <f>IF(PI$6=$OS$5,成绩录入!BR81,0)</f>
        <v>0</v>
      </c>
      <c r="PJ78" s="248">
        <f>IF(PJ$6=$OS$5,成绩录入!BS81,0)</f>
        <v>0</v>
      </c>
      <c r="PK78" s="248">
        <f>IF(PK$6=$OS$5,成绩录入!BT81,0)</f>
        <v>0</v>
      </c>
      <c r="PL78" s="248">
        <f>IF(PL$6=$OS$5,成绩录入!BU81,0)</f>
        <v>0</v>
      </c>
      <c r="PM78" s="248">
        <f>IF(PM$6=$OS$5,成绩录入!BV81,0)</f>
        <v>0</v>
      </c>
      <c r="PN78" s="248">
        <f>IF(PN$6=$OS$5,成绩录入!BW81,0)</f>
        <v>0</v>
      </c>
      <c r="PO78" s="248">
        <f>IF(PO$6=$OS$5,成绩录入!BX81,0)</f>
        <v>0</v>
      </c>
      <c r="PP78" s="248">
        <f>IF(PP$6=$OS$5,成绩录入!BY81,0)</f>
        <v>0</v>
      </c>
      <c r="PQ78" s="248">
        <f>IF(PQ$6=$OS$5,成绩录入!BZ81,0)</f>
        <v>0</v>
      </c>
      <c r="PR78" s="248">
        <f>IF(PR$6=$OS$5,成绩录入!CA81,0)</f>
        <v>0</v>
      </c>
      <c r="PS78" s="248">
        <f>IF(PS$6=$OS$5,成绩录入!CB81,0)</f>
        <v>0</v>
      </c>
      <c r="PT78" s="248">
        <f>IF(PT$6=$OS$5,成绩录入!CC81,0)</f>
        <v>0</v>
      </c>
      <c r="PU78" s="248">
        <f>IF(PU$6=$OS$5,成绩录入!CD81,0)</f>
        <v>0</v>
      </c>
      <c r="PV78" s="248">
        <f>IF(PV$6=$OS$5,成绩录入!CE81,0)</f>
        <v>0</v>
      </c>
      <c r="PW78" s="248">
        <f>IF(PW$6=$OS$5,成绩录入!CF81,0)</f>
        <v>0</v>
      </c>
      <c r="PX78" s="248">
        <f>IF(PX$6=$OS$5,成绩录入!CG81,0)</f>
        <v>0</v>
      </c>
      <c r="PY78" s="248">
        <f>IF(PY$6=$OS$5,成绩录入!CH81,0)</f>
        <v>0</v>
      </c>
      <c r="PZ78" s="248">
        <f>IF(PZ$6=$OS$5,成绩录入!CI81,0)</f>
        <v>0</v>
      </c>
      <c r="QA78" s="248">
        <f>IF(QA$6=$OS$5,成绩录入!CJ81,0)</f>
        <v>0</v>
      </c>
      <c r="QB78" s="248">
        <f>IF(QB$6=$OS$5,成绩录入!CK81,0)</f>
        <v>0</v>
      </c>
      <c r="QC78" s="248">
        <f>IF(QC$6=$OS$5,成绩录入!CL81,0)</f>
        <v>0</v>
      </c>
      <c r="QD78" s="248">
        <f>IF(QD$6=$OS$5,成绩录入!CM81,0)</f>
        <v>0</v>
      </c>
      <c r="QE78" s="248">
        <f>IF(QE$6=$OS$5,成绩录入!CN81,0)</f>
        <v>0</v>
      </c>
      <c r="QF78" s="248">
        <f>IF(QF$6=$OS$5,成绩录入!CO81,0)</f>
        <v>0</v>
      </c>
      <c r="QG78" s="248">
        <f>IF(QG$6=$OS$5,成绩录入!CP81,0)</f>
        <v>0</v>
      </c>
      <c r="QH78" s="248">
        <f>IF(QH$6=$OS$5,成绩录入!CQ81,0)</f>
        <v>0</v>
      </c>
      <c r="QI78" s="248">
        <f>IF(QI$6=$OS$5,成绩录入!CR81,0)</f>
        <v>0</v>
      </c>
      <c r="QJ78" s="248">
        <f>IF(QJ$6=$OS$5,成绩录入!CS81,0)</f>
        <v>0</v>
      </c>
      <c r="QK78" s="248">
        <f>IF(QK$6=$OS$5,成绩录入!CT81,0)</f>
        <v>0</v>
      </c>
      <c r="QL78" s="248">
        <f>IF(QL$6=$OS$5,成绩录入!CU81,0)</f>
        <v>0</v>
      </c>
      <c r="QM78" s="248">
        <f>IF(QM$6=$OS$5,成绩录入!CV81,0)</f>
        <v>0</v>
      </c>
      <c r="QN78" s="248">
        <f>IF(QN$6=$OS$5,成绩录入!CW81,0)</f>
        <v>0</v>
      </c>
      <c r="QO78" s="248">
        <f>IF(QO$6=$OS$5,成绩录入!CX81,0)</f>
        <v>0</v>
      </c>
      <c r="QP78" s="248">
        <f>IF(QP$6=$OS$5,成绩录入!CY81,0)</f>
        <v>0</v>
      </c>
      <c r="QQ78" s="248">
        <f>IF(QQ$6=$OS$5,成绩录入!CZ81,0)</f>
        <v>0</v>
      </c>
      <c r="QR78" s="248">
        <f>IF(QR$6=$OS$5,成绩录入!DA81,0)</f>
        <v>0</v>
      </c>
      <c r="QS78" s="248">
        <f>IF(QS$6=$OS$5,成绩录入!DB81,0)</f>
        <v>0</v>
      </c>
      <c r="QT78" s="248">
        <f>IF(QT$6=$OS$5,成绩录入!DC81,0)</f>
        <v>0</v>
      </c>
      <c r="QU78" s="248">
        <f>IF(QU$6=$OS$5,成绩录入!DD81,0)</f>
        <v>0</v>
      </c>
      <c r="QV78" s="248">
        <f>IF(QV$6=$OS$5,成绩录入!DE81,0)</f>
        <v>0</v>
      </c>
      <c r="QW78" s="248">
        <f>IF(QW$6=$OS$5,成绩录入!DF81,0)</f>
        <v>0</v>
      </c>
      <c r="QX78" s="248">
        <f>IF(QX$6=$OS$5,成绩录入!DG81,0)</f>
        <v>0</v>
      </c>
      <c r="QY78" s="248">
        <f>IF(QY$6=$OS$5,成绩录入!DH81,0)</f>
        <v>0</v>
      </c>
      <c r="QZ78" s="248">
        <f>IF(QZ$6=$OS$5,成绩录入!DI81,0)</f>
        <v>0</v>
      </c>
      <c r="RA78" s="248">
        <f>IF(RA$6=$OS$5,成绩录入!DJ81,0)</f>
        <v>0</v>
      </c>
      <c r="RB78" s="248">
        <f>IF(RB$6=$OS$5,成绩录入!DK81,0)</f>
        <v>0</v>
      </c>
      <c r="RC78" s="248">
        <f>IF(RC$6=$OS$5,成绩录入!DL81,0)</f>
        <v>0</v>
      </c>
      <c r="RD78" s="248">
        <f>IF(RD$6=$OS$5,成绩录入!DM81,0)</f>
        <v>0</v>
      </c>
      <c r="RE78" s="248">
        <f>IF(RE$6=$OS$5,成绩录入!DN81,0)</f>
        <v>0</v>
      </c>
      <c r="RF78" s="248">
        <f>IF(RF$6=$OS$5,成绩录入!DO81,0)</f>
        <v>0</v>
      </c>
      <c r="RG78" s="248">
        <f>IF(RG$6=$OS$5,成绩录入!DP81,0)</f>
        <v>0</v>
      </c>
      <c r="RH78" s="248">
        <f>IF(RH$6=$OS$5,成绩录入!DQ81,0)</f>
        <v>0</v>
      </c>
      <c r="RI78" s="248">
        <f>IF(RI$6=$OS$5,成绩录入!DR81,0)</f>
        <v>0</v>
      </c>
      <c r="RJ78" s="248">
        <f>IF(RJ$6=$OS$5,成绩录入!DS81,0)</f>
        <v>0</v>
      </c>
      <c r="RK78" s="248">
        <f>IF(RK$6=$OS$5,成绩录入!DT81,0)</f>
        <v>0</v>
      </c>
      <c r="RL78" s="248">
        <f>IF(RL$6=$OS$5,成绩录入!DU81,0)</f>
        <v>0</v>
      </c>
      <c r="RM78" s="248">
        <f>IF(RM$6=$OS$5,成绩录入!DV81,0)</f>
        <v>0</v>
      </c>
      <c r="RN78" s="248">
        <f>IF(RN$6=$OS$5,成绩录入!DW81,0)</f>
        <v>0</v>
      </c>
      <c r="RO78" s="248">
        <f>IF(RO$6=$OS$5,成绩录入!DX81,0)</f>
        <v>0</v>
      </c>
      <c r="RP78" s="248">
        <f>IF(RP$6=$OS$5,成绩录入!DY81,0)</f>
        <v>0</v>
      </c>
      <c r="RQ78" s="248">
        <f>IF(RQ$6=$OS$5,成绩录入!DZ81,0)</f>
        <v>0</v>
      </c>
      <c r="RR78" s="248">
        <f>IF(RR$6=$OS$5,成绩录入!EA81,0)</f>
        <v>0</v>
      </c>
      <c r="RS78" s="248">
        <f>IF(RS$6=$OS$5,成绩录入!EB81,0)</f>
        <v>0</v>
      </c>
      <c r="RT78" s="248">
        <f>IF(RT$6=$OS$5,成绩录入!EC81,0)</f>
        <v>0</v>
      </c>
      <c r="RU78" s="248">
        <f>IF(RU$6=$OS$5,成绩录入!ED81,0)</f>
        <v>0</v>
      </c>
      <c r="RV78" s="248">
        <f>IF(RV$6=$OS$5,成绩录入!EE81,0)</f>
        <v>0</v>
      </c>
      <c r="RW78" s="248">
        <f>IF(RW$6=$OS$5,成绩录入!EF81,0)</f>
        <v>0</v>
      </c>
      <c r="RX78" s="248">
        <f>IF(RX$6=$OS$5,成绩录入!EG81,0)</f>
        <v>0</v>
      </c>
      <c r="RY78" s="248">
        <f>IF(RY$6=$OS$5,成绩录入!EH81,0)</f>
        <v>0</v>
      </c>
      <c r="RZ78" s="248">
        <f>IF(RZ$6=$OS$5,成绩录入!EI81,0)</f>
        <v>0</v>
      </c>
      <c r="SA78" s="248">
        <f>IF(SA$6=$OS$5,成绩录入!EJ81,0)</f>
        <v>0</v>
      </c>
      <c r="SB78" s="248">
        <f>IF(SB$6=$OS$5,成绩录入!EK81,0)</f>
        <v>0</v>
      </c>
      <c r="SC78" s="248">
        <f>IF(SC$6=$OS$5,成绩录入!EL81,0)</f>
        <v>0</v>
      </c>
      <c r="SD78" s="248">
        <f>IF(SD$6=$OS$5,成绩录入!EM81,0)</f>
        <v>0</v>
      </c>
      <c r="SE78" s="248">
        <f>IF(SE$6=$OS$5,成绩录入!EN81,0)</f>
        <v>0</v>
      </c>
      <c r="SF78" s="248">
        <f>IF(SF$6=$OS$5,成绩录入!EO81,0)</f>
        <v>0</v>
      </c>
      <c r="SG78" s="248">
        <f>IF(SG$6=$OS$5,成绩录入!EP81,0)</f>
        <v>0</v>
      </c>
      <c r="SH78" s="248">
        <f>IF(SH$6=$OS$5,成绩录入!EQ81,0)</f>
        <v>0</v>
      </c>
      <c r="SI78" s="248">
        <f>IF(SI$6=$OS$5,成绩录入!ER81,0)</f>
        <v>0</v>
      </c>
      <c r="SJ78" s="248">
        <f>IF(SJ$6=$OS$5,成绩录入!ES81,0)</f>
        <v>0</v>
      </c>
      <c r="SK78" s="248">
        <f>IF(SK$6=$OS$5,成绩录入!ET81,0)</f>
        <v>0</v>
      </c>
      <c r="SL78" s="248">
        <f>IF(SL$6=$OS$5,成绩录入!EU81,0)</f>
        <v>0</v>
      </c>
      <c r="SM78" s="248">
        <f>IF(SM$6=$OS$5,成绩录入!EV81,0)</f>
        <v>0</v>
      </c>
      <c r="SN78" s="248">
        <f>IF(SN$6=$OS$5,成绩录入!EW81,0)</f>
        <v>0</v>
      </c>
      <c r="SO78" s="248">
        <f>IF(SO$6=$OS$5,成绩录入!EX81,0)</f>
        <v>0</v>
      </c>
      <c r="SP78" s="218">
        <f t="shared" si="190"/>
        <v>0</v>
      </c>
      <c r="SQ78" s="166"/>
      <c r="SR78" s="166"/>
      <c r="SS78" s="247">
        <f>IF(SS$6=$SR$5,成绩录入!BC81,0)</f>
        <v>0</v>
      </c>
      <c r="ST78" s="248">
        <f>IF(ST$6=$SR$5,成绩录入!BD81,0)</f>
        <v>0</v>
      </c>
      <c r="SU78" s="248">
        <f>IF(SU$6=$SR$5,成绩录入!BE81,0)</f>
        <v>0</v>
      </c>
      <c r="SV78" s="248">
        <f>IF(SV$6=$SR$5,成绩录入!BF81,0)</f>
        <v>0</v>
      </c>
      <c r="SW78" s="248">
        <f>IF(SW$6=$SR$5,成绩录入!BG81,0)</f>
        <v>0</v>
      </c>
      <c r="SX78" s="248">
        <f>IF(SX$6=$SR$5,成绩录入!BH81,0)</f>
        <v>0</v>
      </c>
      <c r="SY78" s="248">
        <f>IF(SY$6=$SR$5,成绩录入!BI81,0)</f>
        <v>0</v>
      </c>
      <c r="SZ78" s="248">
        <f>IF(SZ$6=$SR$5,成绩录入!BJ81,0)</f>
        <v>0</v>
      </c>
      <c r="TA78" s="248">
        <f>IF(TA$6=$SR$5,成绩录入!BK81,0)</f>
        <v>0</v>
      </c>
      <c r="TB78" s="248">
        <f>IF(TB$6=$SR$5,成绩录入!BL81,0)</f>
        <v>0</v>
      </c>
      <c r="TC78" s="248">
        <f>IF(TC$6=$SR$5,成绩录入!BM81,0)</f>
        <v>0</v>
      </c>
      <c r="TD78" s="248">
        <f>IF(TD$6=$SR$5,成绩录入!BN81,0)</f>
        <v>0</v>
      </c>
      <c r="TE78" s="248">
        <f>IF(TE$6=$SR$5,成绩录入!BO81,0)</f>
        <v>0</v>
      </c>
      <c r="TF78" s="248">
        <f>IF(TF$6=$SR$5,成绩录入!BP81,0)</f>
        <v>0</v>
      </c>
      <c r="TG78" s="248">
        <f>IF(TG$6=$SR$5,成绩录入!BQ81,0)</f>
        <v>0</v>
      </c>
      <c r="TH78" s="248">
        <f>IF(TH$6=$SR$5,成绩录入!BR81,0)</f>
        <v>0</v>
      </c>
      <c r="TI78" s="248">
        <f>IF(TI$6=$SR$5,成绩录入!BS81,0)</f>
        <v>0</v>
      </c>
      <c r="TJ78" s="248">
        <f>IF(TJ$6=$SR$5,成绩录入!BT81,0)</f>
        <v>0</v>
      </c>
      <c r="TK78" s="248">
        <f>IF(TK$6=$SR$5,成绩录入!BU81,0)</f>
        <v>0</v>
      </c>
      <c r="TL78" s="248">
        <f>IF(TL$6=$SR$5,成绩录入!BV81,0)</f>
        <v>0</v>
      </c>
      <c r="TM78" s="248">
        <f>IF(TM$6=$SR$5,成绩录入!BW81,0)</f>
        <v>0</v>
      </c>
      <c r="TN78" s="248">
        <f>IF(TN$6=$SR$5,成绩录入!BX81,0)</f>
        <v>0</v>
      </c>
      <c r="TO78" s="248">
        <f>IF(TO$6=$SR$5,成绩录入!BY81,0)</f>
        <v>0</v>
      </c>
      <c r="TP78" s="248">
        <f>IF(TP$6=$SR$5,成绩录入!BZ81,0)</f>
        <v>0</v>
      </c>
      <c r="TQ78" s="248">
        <f>IF(TQ$6=$SR$5,成绩录入!CA81,0)</f>
        <v>0</v>
      </c>
      <c r="TR78" s="248">
        <f>IF(TR$6=$SR$5,成绩录入!CB81,0)</f>
        <v>0</v>
      </c>
      <c r="TS78" s="248">
        <f>IF(TS$6=$SR$5,成绩录入!CC81,0)</f>
        <v>0</v>
      </c>
      <c r="TT78" s="248">
        <f>IF(TT$6=$SR$5,成绩录入!CD81,0)</f>
        <v>0</v>
      </c>
      <c r="TU78" s="248">
        <f>IF(TU$6=$SR$5,成绩录入!CE81,0)</f>
        <v>0</v>
      </c>
      <c r="TV78" s="248">
        <f>IF(TV$6=$SR$5,成绩录入!CF81,0)</f>
        <v>0</v>
      </c>
      <c r="TW78" s="248">
        <f>IF(TW$6=$SR$5,成绩录入!CG81,0)</f>
        <v>0</v>
      </c>
      <c r="TX78" s="248">
        <f>IF(TX$6=$SR$5,成绩录入!CH81,0)</f>
        <v>0</v>
      </c>
      <c r="TY78" s="248">
        <f>IF(TY$6=$SR$5,成绩录入!CI81,0)</f>
        <v>0</v>
      </c>
      <c r="TZ78" s="248">
        <f>IF(TZ$6=$SR$5,成绩录入!CJ81,0)</f>
        <v>0</v>
      </c>
      <c r="UA78" s="248">
        <f>IF(UA$6=$SR$5,成绩录入!CK81,0)</f>
        <v>0</v>
      </c>
      <c r="UB78" s="248">
        <f>IF(UB$6=$SR$5,成绩录入!CL81,0)</f>
        <v>0</v>
      </c>
      <c r="UC78" s="248">
        <f>IF(UC$6=$SR$5,成绩录入!CM81,0)</f>
        <v>0</v>
      </c>
      <c r="UD78" s="248">
        <f>IF(UD$6=$SR$5,成绩录入!CN81,0)</f>
        <v>0</v>
      </c>
      <c r="UE78" s="248">
        <f>IF(UE$6=$SR$5,成绩录入!CO81,0)</f>
        <v>0</v>
      </c>
      <c r="UF78" s="248">
        <f>IF(UF$6=$SR$5,成绩录入!CP81,0)</f>
        <v>0</v>
      </c>
      <c r="UG78" s="248">
        <f>IF(UG$6=$SR$5,成绩录入!CQ81,0)</f>
        <v>0</v>
      </c>
      <c r="UH78" s="248">
        <f>IF(UH$6=$SR$5,成绩录入!CR81,0)</f>
        <v>0</v>
      </c>
      <c r="UI78" s="248">
        <f>IF(UI$6=$SR$5,成绩录入!CS81,0)</f>
        <v>0</v>
      </c>
      <c r="UJ78" s="248">
        <f>IF(UJ$6=$SR$5,成绩录入!CT81,0)</f>
        <v>0</v>
      </c>
      <c r="UK78" s="248">
        <f>IF(UK$6=$SR$5,成绩录入!CU81,0)</f>
        <v>0</v>
      </c>
      <c r="UL78" s="248">
        <f>IF(UL$6=$SR$5,成绩录入!CV81,0)</f>
        <v>0</v>
      </c>
      <c r="UM78" s="248">
        <f>IF(UM$6=$SR$5,成绩录入!CW81,0)</f>
        <v>0</v>
      </c>
      <c r="UN78" s="248">
        <f>IF(UN$6=$SR$5,成绩录入!CX81,0)</f>
        <v>0</v>
      </c>
      <c r="UO78" s="248">
        <f>IF(UO$6=$SR$5,成绩录入!CY81,0)</f>
        <v>0</v>
      </c>
      <c r="UP78" s="248">
        <f>IF(UP$6=$SR$5,成绩录入!CZ81,0)</f>
        <v>0</v>
      </c>
      <c r="UQ78" s="248">
        <f>IF(UQ$6=$SR$5,成绩录入!DA81,0)</f>
        <v>0</v>
      </c>
      <c r="UR78" s="248">
        <f>IF(UR$6=$SR$5,成绩录入!DB81,0)</f>
        <v>0</v>
      </c>
      <c r="US78" s="248">
        <f>IF(US$6=$SR$5,成绩录入!DC81,0)</f>
        <v>0</v>
      </c>
      <c r="UT78" s="248">
        <f>IF(UT$6=$SR$5,成绩录入!DD81,0)</f>
        <v>0</v>
      </c>
      <c r="UU78" s="248">
        <f>IF(UU$6=$SR$5,成绩录入!DE81,0)</f>
        <v>0</v>
      </c>
      <c r="UV78" s="248">
        <f>IF(UV$6=$SR$5,成绩录入!DF81,0)</f>
        <v>0</v>
      </c>
      <c r="UW78" s="248">
        <f>IF(UW$6=$SR$5,成绩录入!DG81,0)</f>
        <v>0</v>
      </c>
      <c r="UX78" s="248">
        <f>IF(UX$6=$SR$5,成绩录入!DH81,0)</f>
        <v>0</v>
      </c>
      <c r="UY78" s="248">
        <f>IF(UY$6=$SR$5,成绩录入!DI81,0)</f>
        <v>0</v>
      </c>
      <c r="UZ78" s="248">
        <f>IF(UZ$6=$SR$5,成绩录入!DJ81,0)</f>
        <v>0</v>
      </c>
      <c r="VA78" s="248">
        <f>IF(VA$6=$SR$5,成绩录入!DK81,0)</f>
        <v>0</v>
      </c>
      <c r="VB78" s="248">
        <f>IF(VB$6=$SR$5,成绩录入!DL81,0)</f>
        <v>0</v>
      </c>
      <c r="VC78" s="248">
        <f>IF(VC$6=$SR$5,成绩录入!DM81,0)</f>
        <v>0</v>
      </c>
      <c r="VD78" s="248">
        <f>IF(VD$6=$SR$5,成绩录入!DN81,0)</f>
        <v>0</v>
      </c>
      <c r="VE78" s="248">
        <f>IF(VE$6=$SR$5,成绩录入!DO81,0)</f>
        <v>0</v>
      </c>
      <c r="VF78" s="248">
        <f>IF(VF$6=$SR$5,成绩录入!DP81,0)</f>
        <v>0</v>
      </c>
      <c r="VG78" s="248">
        <f>IF(VG$6=$SR$5,成绩录入!DQ81,0)</f>
        <v>0</v>
      </c>
      <c r="VH78" s="248">
        <f>IF(VH$6=$SR$5,成绩录入!DR81,0)</f>
        <v>0</v>
      </c>
      <c r="VI78" s="248">
        <f>IF(VI$6=$SR$5,成绩录入!DS81,0)</f>
        <v>0</v>
      </c>
      <c r="VJ78" s="248">
        <f>IF(VJ$6=$SR$5,成绩录入!DT81,0)</f>
        <v>0</v>
      </c>
      <c r="VK78" s="248">
        <f>IF(VK$6=$SR$5,成绩录入!DU81,0)</f>
        <v>0</v>
      </c>
      <c r="VL78" s="248">
        <f>IF(VL$6=$SR$5,成绩录入!DV81,0)</f>
        <v>0</v>
      </c>
      <c r="VM78" s="248">
        <f>IF(VM$6=$SR$5,成绩录入!DW81,0)</f>
        <v>0</v>
      </c>
      <c r="VN78" s="248">
        <f>IF(VN$6=$SR$5,成绩录入!DX81,0)</f>
        <v>0</v>
      </c>
      <c r="VO78" s="248">
        <f>IF(VO$6=$SR$5,成绩录入!DY81,0)</f>
        <v>0</v>
      </c>
      <c r="VP78" s="248">
        <f>IF(VP$6=$SR$5,成绩录入!DZ81,0)</f>
        <v>0</v>
      </c>
      <c r="VQ78" s="248">
        <f>IF(VQ$6=$SR$5,成绩录入!EA81,0)</f>
        <v>0</v>
      </c>
      <c r="VR78" s="248">
        <f>IF(VR$6=$SR$5,成绩录入!EB81,0)</f>
        <v>0</v>
      </c>
      <c r="VS78" s="248">
        <f>IF(VS$6=$SR$5,成绩录入!EC81,0)</f>
        <v>0</v>
      </c>
      <c r="VT78" s="248">
        <f>IF(VT$6=$SR$5,成绩录入!ED81,0)</f>
        <v>0</v>
      </c>
      <c r="VU78" s="248">
        <f>IF(VU$6=$SR$5,成绩录入!EE81,0)</f>
        <v>0</v>
      </c>
      <c r="VV78" s="248">
        <f>IF(VV$6=$SR$5,成绩录入!EF81,0)</f>
        <v>0</v>
      </c>
      <c r="VW78" s="248">
        <f>IF(VW$6=$SR$5,成绩录入!EG81,0)</f>
        <v>0</v>
      </c>
      <c r="VX78" s="248">
        <f>IF(VX$6=$SR$5,成绩录入!EH81,0)</f>
        <v>0</v>
      </c>
      <c r="VY78" s="248">
        <f>IF(VY$6=$SR$5,成绩录入!EI81,0)</f>
        <v>0</v>
      </c>
      <c r="VZ78" s="248">
        <f>IF(VZ$6=$SR$5,成绩录入!EJ81,0)</f>
        <v>0</v>
      </c>
      <c r="WA78" s="248">
        <f>IF(WA$6=$SR$5,成绩录入!EK81,0)</f>
        <v>0</v>
      </c>
      <c r="WB78" s="248">
        <f>IF(WB$6=$SR$5,成绩录入!EL81,0)</f>
        <v>0</v>
      </c>
      <c r="WC78" s="248">
        <f>IF(WC$6=$SR$5,成绩录入!EM81,0)</f>
        <v>0</v>
      </c>
      <c r="WD78" s="248">
        <f>IF(WD$6=$SR$5,成绩录入!EN81,0)</f>
        <v>0</v>
      </c>
      <c r="WE78" s="248">
        <f>IF(WE$6=$SR$5,成绩录入!EO81,0)</f>
        <v>0</v>
      </c>
      <c r="WF78" s="248">
        <f>IF(WF$6=$SR$5,成绩录入!EP81,0)</f>
        <v>0</v>
      </c>
      <c r="WG78" s="248">
        <f>IF(WG$6=$SR$5,成绩录入!EQ81,0)</f>
        <v>0</v>
      </c>
      <c r="WH78" s="248">
        <f>IF(WH$6=$SR$5,成绩录入!ER81,0)</f>
        <v>0</v>
      </c>
      <c r="WI78" s="248">
        <f>IF(WI$6=$SR$5,成绩录入!ES81,0)</f>
        <v>0</v>
      </c>
      <c r="WJ78" s="248">
        <f>IF(WJ$6=$SR$5,成绩录入!ET81,0)</f>
        <v>0</v>
      </c>
      <c r="WK78" s="248">
        <f>IF(WK$6=$SR$5,成绩录入!EU81,0)</f>
        <v>0</v>
      </c>
      <c r="WL78" s="248">
        <f>IF(WL$6=$SR$5,成绩录入!EV81,0)</f>
        <v>0</v>
      </c>
      <c r="WM78" s="248">
        <f>IF(WM$6=$SR$5,成绩录入!EW81,0)</f>
        <v>0</v>
      </c>
      <c r="WN78" s="248">
        <f>IF(WN$6=$SR$5,成绩录入!EX81,0)</f>
        <v>0</v>
      </c>
      <c r="WO78" s="218">
        <f t="shared" si="191"/>
        <v>0</v>
      </c>
      <c r="WP78" s="166"/>
      <c r="WQ78" s="166"/>
      <c r="WR78" s="247">
        <f>IF(WR$6=$WQ$5,成绩录入!BC81,0)</f>
        <v>0</v>
      </c>
      <c r="WS78" s="248">
        <f>IF(WS$6=$WQ$5,成绩录入!BD81,0)</f>
        <v>0</v>
      </c>
      <c r="WT78" s="248">
        <f>IF(WT$6=$WQ$5,成绩录入!BE81,0)</f>
        <v>0</v>
      </c>
      <c r="WU78" s="248">
        <f>IF(WU$6=$WQ$5,成绩录入!BF81,0)</f>
        <v>0</v>
      </c>
      <c r="WV78" s="248">
        <f>IF(WV$6=$WQ$5,成绩录入!BG81,0)</f>
        <v>0</v>
      </c>
      <c r="WW78" s="248">
        <f>IF(WW$6=$WQ$5,成绩录入!BH81,0)</f>
        <v>0</v>
      </c>
      <c r="WX78" s="248">
        <f>IF(WX$6=$WQ$5,成绩录入!BI81,0)</f>
        <v>0</v>
      </c>
      <c r="WY78" s="248">
        <f>IF(WY$6=$WQ$5,成绩录入!BJ81,0)</f>
        <v>0</v>
      </c>
      <c r="WZ78" s="248">
        <f>IF(WZ$6=$WQ$5,成绩录入!BK81,0)</f>
        <v>0</v>
      </c>
      <c r="XA78" s="248">
        <f>IF(XA$6=$WQ$5,成绩录入!BL81,0)</f>
        <v>0</v>
      </c>
      <c r="XB78" s="248">
        <f>IF(XB$6=$WQ$5,成绩录入!BM81,0)</f>
        <v>0</v>
      </c>
      <c r="XC78" s="248">
        <f>IF(XC$6=$WQ$5,成绩录入!BN81,0)</f>
        <v>0</v>
      </c>
      <c r="XD78" s="248">
        <f>IF(XD$6=$WQ$5,成绩录入!BO81,0)</f>
        <v>0</v>
      </c>
      <c r="XE78" s="248">
        <f>IF(XE$6=$WQ$5,成绩录入!BP81,0)</f>
        <v>0</v>
      </c>
      <c r="XF78" s="248">
        <f>IF(XF$6=$WQ$5,成绩录入!BQ81,0)</f>
        <v>0</v>
      </c>
      <c r="XG78" s="248">
        <f>IF(XG$6=$WQ$5,成绩录入!BR81,0)</f>
        <v>0</v>
      </c>
      <c r="XH78" s="248">
        <f>IF(XH$6=$WQ$5,成绩录入!BS81,0)</f>
        <v>0</v>
      </c>
      <c r="XI78" s="248">
        <f>IF(XI$6=$WQ$5,成绩录入!BT81,0)</f>
        <v>0</v>
      </c>
      <c r="XJ78" s="248">
        <f>IF(XJ$6=$WQ$5,成绩录入!BU81,0)</f>
        <v>0</v>
      </c>
      <c r="XK78" s="248">
        <f>IF(XK$6=$WQ$5,成绩录入!BV81,0)</f>
        <v>0</v>
      </c>
      <c r="XL78" s="248">
        <f>IF(XL$6=$WQ$5,成绩录入!BW81,0)</f>
        <v>0</v>
      </c>
      <c r="XM78" s="248">
        <f>IF(XM$6=$WQ$5,成绩录入!BX81,0)</f>
        <v>0</v>
      </c>
      <c r="XN78" s="248">
        <f>IF(XN$6=$WQ$5,成绩录入!BY81,0)</f>
        <v>0</v>
      </c>
      <c r="XO78" s="248">
        <f>IF(XO$6=$WQ$5,成绩录入!BZ81,0)</f>
        <v>0</v>
      </c>
      <c r="XP78" s="248">
        <f>IF(XP$6=$WQ$5,成绩录入!CA81,0)</f>
        <v>0</v>
      </c>
      <c r="XQ78" s="248">
        <f>IF(XQ$6=$WQ$5,成绩录入!CB81,0)</f>
        <v>0</v>
      </c>
      <c r="XR78" s="248">
        <f>IF(XR$6=$WQ$5,成绩录入!CC81,0)</f>
        <v>0</v>
      </c>
      <c r="XS78" s="248">
        <f>IF(XS$6=$WQ$5,成绩录入!CD81,0)</f>
        <v>0</v>
      </c>
      <c r="XT78" s="248">
        <f>IF(XT$6=$WQ$5,成绩录入!CE81,0)</f>
        <v>0</v>
      </c>
      <c r="XU78" s="248">
        <f>IF(XU$6=$WQ$5,成绩录入!CF81,0)</f>
        <v>0</v>
      </c>
      <c r="XV78" s="248">
        <f>IF(XV$6=$WQ$5,成绩录入!CG81,0)</f>
        <v>0</v>
      </c>
      <c r="XW78" s="248">
        <f>IF(XW$6=$WQ$5,成绩录入!CH81,0)</f>
        <v>0</v>
      </c>
      <c r="XX78" s="248">
        <f>IF(XX$6=$WQ$5,成绩录入!CI81,0)</f>
        <v>0</v>
      </c>
      <c r="XY78" s="248">
        <f>IF(XY$6=$WQ$5,成绩录入!CJ81,0)</f>
        <v>0</v>
      </c>
      <c r="XZ78" s="248">
        <f>IF(XZ$6=$WQ$5,成绩录入!CK81,0)</f>
        <v>0</v>
      </c>
      <c r="YA78" s="248">
        <f>IF(YA$6=$WQ$5,成绩录入!CL81,0)</f>
        <v>0</v>
      </c>
      <c r="YB78" s="248">
        <f>IF(YB$6=$WQ$5,成绩录入!CM81,0)</f>
        <v>0</v>
      </c>
      <c r="YC78" s="248">
        <f>IF(YC$6=$WQ$5,成绩录入!CN81,0)</f>
        <v>0</v>
      </c>
      <c r="YD78" s="248">
        <f>IF(YD$6=$WQ$5,成绩录入!CO81,0)</f>
        <v>0</v>
      </c>
      <c r="YE78" s="248">
        <f>IF(YE$6=$WQ$5,成绩录入!CP81,0)</f>
        <v>0</v>
      </c>
      <c r="YF78" s="248">
        <f>IF(YF$6=$WQ$5,成绩录入!CQ81,0)</f>
        <v>0</v>
      </c>
      <c r="YG78" s="248">
        <f>IF(YG$6=$WQ$5,成绩录入!CR81,0)</f>
        <v>0</v>
      </c>
      <c r="YH78" s="248">
        <f>IF(YH$6=$WQ$5,成绩录入!CS81,0)</f>
        <v>0</v>
      </c>
      <c r="YI78" s="248">
        <f>IF(YI$6=$WQ$5,成绩录入!CT81,0)</f>
        <v>0</v>
      </c>
      <c r="YJ78" s="248">
        <f>IF(YJ$6=$WQ$5,成绩录入!CU81,0)</f>
        <v>0</v>
      </c>
      <c r="YK78" s="248">
        <f>IF(YK$6=$WQ$5,成绩录入!CV81,0)</f>
        <v>0</v>
      </c>
      <c r="YL78" s="248">
        <f>IF(YL$6=$WQ$5,成绩录入!CW81,0)</f>
        <v>0</v>
      </c>
      <c r="YM78" s="248">
        <f>IF(YM$6=$WQ$5,成绩录入!CX81,0)</f>
        <v>0</v>
      </c>
      <c r="YN78" s="248">
        <f>IF(YN$6=$WQ$5,成绩录入!CY81,0)</f>
        <v>0</v>
      </c>
      <c r="YO78" s="248">
        <f>IF(YO$6=$WQ$5,成绩录入!CZ81,0)</f>
        <v>0</v>
      </c>
      <c r="YP78" s="248">
        <f>IF(YP$6=$WQ$5,成绩录入!DA81,0)</f>
        <v>0</v>
      </c>
      <c r="YQ78" s="248">
        <f>IF(YQ$6=$WQ$5,成绩录入!DB81,0)</f>
        <v>0</v>
      </c>
      <c r="YR78" s="248">
        <f>IF(YR$6=$WQ$5,成绩录入!DC81,0)</f>
        <v>0</v>
      </c>
      <c r="YS78" s="248">
        <f>IF(YS$6=$WQ$5,成绩录入!DD81,0)</f>
        <v>0</v>
      </c>
      <c r="YT78" s="248">
        <f>IF(YT$6=$WQ$5,成绩录入!DE81,0)</f>
        <v>0</v>
      </c>
      <c r="YU78" s="248">
        <f>IF(YU$6=$WQ$5,成绩录入!DF81,0)</f>
        <v>0</v>
      </c>
      <c r="YV78" s="248">
        <f>IF(YV$6=$WQ$5,成绩录入!DG81,0)</f>
        <v>0</v>
      </c>
      <c r="YW78" s="248">
        <f>IF(YW$6=$WQ$5,成绩录入!DH81,0)</f>
        <v>0</v>
      </c>
      <c r="YX78" s="248">
        <f>IF(YX$6=$WQ$5,成绩录入!DI81,0)</f>
        <v>0</v>
      </c>
      <c r="YY78" s="248">
        <f>IF(YY$6=$WQ$5,成绩录入!DJ81,0)</f>
        <v>0</v>
      </c>
      <c r="YZ78" s="248">
        <f>IF(YZ$6=$WQ$5,成绩录入!DK81,0)</f>
        <v>0</v>
      </c>
      <c r="ZA78" s="248">
        <f>IF(ZA$6=$WQ$5,成绩录入!DL81,0)</f>
        <v>0</v>
      </c>
      <c r="ZB78" s="248">
        <f>IF(ZB$6=$WQ$5,成绩录入!DM81,0)</f>
        <v>0</v>
      </c>
      <c r="ZC78" s="248">
        <f>IF(ZC$6=$WQ$5,成绩录入!DN81,0)</f>
        <v>0</v>
      </c>
      <c r="ZD78" s="248">
        <f>IF(ZD$6=$WQ$5,成绩录入!DO81,0)</f>
        <v>0</v>
      </c>
      <c r="ZE78" s="248">
        <f>IF(ZE$6=$WQ$5,成绩录入!DP81,0)</f>
        <v>0</v>
      </c>
      <c r="ZF78" s="248">
        <f>IF(ZF$6=$WQ$5,成绩录入!DQ81,0)</f>
        <v>0</v>
      </c>
      <c r="ZG78" s="248">
        <f>IF(ZG$6=$WQ$5,成绩录入!DR81,0)</f>
        <v>0</v>
      </c>
      <c r="ZH78" s="248">
        <f>IF(ZH$6=$WQ$5,成绩录入!DS81,0)</f>
        <v>0</v>
      </c>
      <c r="ZI78" s="248">
        <f>IF(ZI$6=$WQ$5,成绩录入!DT81,0)</f>
        <v>0</v>
      </c>
      <c r="ZJ78" s="248">
        <f>IF(ZJ$6=$WQ$5,成绩录入!DU81,0)</f>
        <v>0</v>
      </c>
      <c r="ZK78" s="248">
        <f>IF(ZK$6=$WQ$5,成绩录入!DV81,0)</f>
        <v>0</v>
      </c>
      <c r="ZL78" s="248">
        <f>IF(ZL$6=$WQ$5,成绩录入!DW81,0)</f>
        <v>0</v>
      </c>
      <c r="ZM78" s="248">
        <f>IF(ZM$6=$WQ$5,成绩录入!DX81,0)</f>
        <v>0</v>
      </c>
      <c r="ZN78" s="248">
        <f>IF(ZN$6=$WQ$5,成绩录入!DY81,0)</f>
        <v>0</v>
      </c>
      <c r="ZO78" s="248">
        <f>IF(ZO$6=$WQ$5,成绩录入!DZ81,0)</f>
        <v>0</v>
      </c>
      <c r="ZP78" s="248">
        <f>IF(ZP$6=$WQ$5,成绩录入!EA81,0)</f>
        <v>0</v>
      </c>
      <c r="ZQ78" s="248">
        <f>IF(ZQ$6=$WQ$5,成绩录入!EB81,0)</f>
        <v>0</v>
      </c>
      <c r="ZR78" s="248">
        <f>IF(ZR$6=$WQ$5,成绩录入!EC81,0)</f>
        <v>0</v>
      </c>
      <c r="ZS78" s="248">
        <f>IF(ZS$6=$WQ$5,成绩录入!ED81,0)</f>
        <v>0</v>
      </c>
      <c r="ZT78" s="248">
        <f>IF(ZT$6=$WQ$5,成绩录入!EE81,0)</f>
        <v>0</v>
      </c>
      <c r="ZU78" s="248">
        <f>IF(ZU$6=$WQ$5,成绩录入!EF81,0)</f>
        <v>0</v>
      </c>
      <c r="ZV78" s="248">
        <f>IF(ZV$6=$WQ$5,成绩录入!EG81,0)</f>
        <v>0</v>
      </c>
      <c r="ZW78" s="248">
        <f>IF(ZW$6=$WQ$5,成绩录入!EH81,0)</f>
        <v>0</v>
      </c>
      <c r="ZX78" s="248">
        <f>IF(ZX$6=$WQ$5,成绩录入!EI81,0)</f>
        <v>0</v>
      </c>
      <c r="ZY78" s="248">
        <f>IF(ZY$6=$WQ$5,成绩录入!EJ81,0)</f>
        <v>0</v>
      </c>
      <c r="ZZ78" s="248">
        <f>IF(ZZ$6=$WQ$5,成绩录入!EK81,0)</f>
        <v>0</v>
      </c>
      <c r="AAA78" s="248">
        <f>IF(AAA$6=$WQ$5,成绩录入!EL81,0)</f>
        <v>0</v>
      </c>
      <c r="AAB78" s="248">
        <f>IF(AAB$6=$WQ$5,成绩录入!EM81,0)</f>
        <v>0</v>
      </c>
      <c r="AAC78" s="248">
        <f>IF(AAC$6=$WQ$5,成绩录入!EN81,0)</f>
        <v>0</v>
      </c>
      <c r="AAD78" s="248">
        <f>IF(AAD$6=$WQ$5,成绩录入!EO81,0)</f>
        <v>0</v>
      </c>
      <c r="AAE78" s="248">
        <f>IF(AAE$6=$WQ$5,成绩录入!EP81,0)</f>
        <v>0</v>
      </c>
      <c r="AAF78" s="248">
        <f>IF(AAF$6=$WQ$5,成绩录入!EQ81,0)</f>
        <v>0</v>
      </c>
      <c r="AAG78" s="248">
        <f>IF(AAG$6=$WQ$5,成绩录入!ER81,0)</f>
        <v>0</v>
      </c>
      <c r="AAH78" s="248">
        <f>IF(AAH$6=$WQ$5,成绩录入!ES81,0)</f>
        <v>0</v>
      </c>
      <c r="AAI78" s="248">
        <f>IF(AAI$6=$WQ$5,成绩录入!ET81,0)</f>
        <v>0</v>
      </c>
      <c r="AAJ78" s="248">
        <f>IF(AAJ$6=$WQ$5,成绩录入!EU81,0)</f>
        <v>0</v>
      </c>
      <c r="AAK78" s="248">
        <f>IF(AAK$6=$WQ$5,成绩录入!EV81,0)</f>
        <v>0</v>
      </c>
      <c r="AAL78" s="248">
        <f>IF(AAL$6=$WQ$5,成绩录入!EW81,0)</f>
        <v>0</v>
      </c>
      <c r="AAM78" s="248">
        <f>IF(AAM$6=$WQ$5,成绩录入!EX81,0)</f>
        <v>0</v>
      </c>
      <c r="AAN78" s="218">
        <f t="shared" si="192"/>
        <v>0</v>
      </c>
      <c r="AAO78" s="206"/>
      <c r="AAQ78" s="247">
        <f>IF(AAQ$6=$AAP$5,成绩录入!BC81,0)</f>
        <v>0</v>
      </c>
      <c r="AAR78" s="248">
        <f>IF(AAR$6=$AAP$5,成绩录入!BD81,0)</f>
        <v>0</v>
      </c>
      <c r="AAS78" s="248">
        <f>IF(AAS$6=$AAP$5,成绩录入!BE81,0)</f>
        <v>0</v>
      </c>
      <c r="AAT78" s="248">
        <f>IF(AAT$6=$AAP$5,成绩录入!BF81,0)</f>
        <v>0</v>
      </c>
      <c r="AAU78" s="248">
        <f>IF(AAU$6=$AAP$5,成绩录入!BG81,0)</f>
        <v>0</v>
      </c>
      <c r="AAV78" s="248">
        <f>IF(AAV$6=$AAP$5,成绩录入!BH81,0)</f>
        <v>0</v>
      </c>
      <c r="AAW78" s="248">
        <f>IF(AAW$6=$AAP$5,成绩录入!BI81,0)</f>
        <v>0</v>
      </c>
      <c r="AAX78" s="248">
        <f>IF(AAX$6=$AAP$5,成绩录入!BJ81,0)</f>
        <v>0</v>
      </c>
      <c r="AAY78" s="248">
        <f>IF(AAY$6=$AAP$5,成绩录入!BK81,0)</f>
        <v>0</v>
      </c>
      <c r="AAZ78" s="248">
        <f>IF(AAZ$6=$AAP$5,成绩录入!BL81,0)</f>
        <v>0</v>
      </c>
      <c r="ABA78" s="248">
        <f>IF(ABA$6=$AAP$5,成绩录入!BM81,0)</f>
        <v>0</v>
      </c>
      <c r="ABB78" s="248">
        <f>IF(ABB$6=$AAP$5,成绩录入!BN81,0)</f>
        <v>0</v>
      </c>
      <c r="ABC78" s="248">
        <f>IF(ABC$6=$AAP$5,成绩录入!BO81,0)</f>
        <v>0</v>
      </c>
      <c r="ABD78" s="248">
        <f>IF(ABD$6=$AAP$5,成绩录入!BP81,0)</f>
        <v>0</v>
      </c>
      <c r="ABE78" s="248">
        <f>IF(ABE$6=$AAP$5,成绩录入!BQ81,0)</f>
        <v>0</v>
      </c>
      <c r="ABF78" s="248">
        <f>IF(ABF$6=$AAP$5,成绩录入!BR81,0)</f>
        <v>0</v>
      </c>
      <c r="ABG78" s="248">
        <f>IF(ABG$6=$AAP$5,成绩录入!BS81,0)</f>
        <v>0</v>
      </c>
      <c r="ABH78" s="248">
        <f>IF(ABH$6=$AAP$5,成绩录入!BT81,0)</f>
        <v>0</v>
      </c>
      <c r="ABI78" s="248">
        <f>IF(ABI$6=$AAP$5,成绩录入!BU81,0)</f>
        <v>0</v>
      </c>
      <c r="ABJ78" s="248">
        <f>IF(ABJ$6=$AAP$5,成绩录入!BV81,0)</f>
        <v>0</v>
      </c>
      <c r="ABK78" s="248">
        <f>IF(ABK$6=$AAP$5,成绩录入!BW81,0)</f>
        <v>0</v>
      </c>
      <c r="ABL78" s="248">
        <f>IF(ABL$6=$AAP$5,成绩录入!BX81,0)</f>
        <v>0</v>
      </c>
      <c r="ABM78" s="248">
        <f>IF(ABM$6=$AAP$5,成绩录入!BY81,0)</f>
        <v>0</v>
      </c>
      <c r="ABN78" s="248">
        <f>IF(ABN$6=$AAP$5,成绩录入!BZ81,0)</f>
        <v>0</v>
      </c>
      <c r="ABO78" s="248">
        <f>IF(ABO$6=$AAP$5,成绩录入!CA81,0)</f>
        <v>0</v>
      </c>
      <c r="ABP78" s="248">
        <f>IF(ABP$6=$AAP$5,成绩录入!CB81,0)</f>
        <v>0</v>
      </c>
      <c r="ABQ78" s="248">
        <f>IF(ABQ$6=$AAP$5,成绩录入!CC81,0)</f>
        <v>0</v>
      </c>
      <c r="ABR78" s="248">
        <f>IF(ABR$6=$AAP$5,成绩录入!CD81,0)</f>
        <v>0</v>
      </c>
      <c r="ABS78" s="248">
        <f>IF(ABS$6=$AAP$5,成绩录入!CE81,0)</f>
        <v>0</v>
      </c>
      <c r="ABT78" s="248">
        <f>IF(ABT$6=$AAP$5,成绩录入!CF81,0)</f>
        <v>0</v>
      </c>
      <c r="ABU78" s="248">
        <f>IF(ABU$6=$AAP$5,成绩录入!CG81,0)</f>
        <v>0</v>
      </c>
      <c r="ABV78" s="248">
        <f>IF(ABV$6=$AAP$5,成绩录入!CH81,0)</f>
        <v>0</v>
      </c>
      <c r="ABW78" s="248">
        <f>IF(ABW$6=$AAP$5,成绩录入!CI81,0)</f>
        <v>0</v>
      </c>
      <c r="ABX78" s="248">
        <f>IF(ABX$6=$AAP$5,成绩录入!CJ81,0)</f>
        <v>0</v>
      </c>
      <c r="ABY78" s="248">
        <f>IF(ABY$6=$AAP$5,成绩录入!CK81,0)</f>
        <v>0</v>
      </c>
      <c r="ABZ78" s="248">
        <f>IF(ABZ$6=$AAP$5,成绩录入!CL81,0)</f>
        <v>0</v>
      </c>
      <c r="ACA78" s="248">
        <f>IF(ACA$6=$AAP$5,成绩录入!CM81,0)</f>
        <v>0</v>
      </c>
      <c r="ACB78" s="248">
        <f>IF(ACB$6=$AAP$5,成绩录入!CN81,0)</f>
        <v>0</v>
      </c>
      <c r="ACC78" s="248">
        <f>IF(ACC$6=$AAP$5,成绩录入!CO81,0)</f>
        <v>0</v>
      </c>
      <c r="ACD78" s="248">
        <f>IF(ACD$6=$AAP$5,成绩录入!CP81,0)</f>
        <v>0</v>
      </c>
      <c r="ACE78" s="248">
        <f>IF(ACE$6=$AAP$5,成绩录入!CQ81,0)</f>
        <v>0</v>
      </c>
      <c r="ACF78" s="248">
        <f>IF(ACF$6=$AAP$5,成绩录入!CR81,0)</f>
        <v>0</v>
      </c>
      <c r="ACG78" s="248">
        <f>IF(ACG$6=$AAP$5,成绩录入!CS81,0)</f>
        <v>0</v>
      </c>
      <c r="ACH78" s="248">
        <f>IF(ACH$6=$AAP$5,成绩录入!CT81,0)</f>
        <v>0</v>
      </c>
      <c r="ACI78" s="248">
        <f>IF(ACI$6=$AAP$5,成绩录入!CU81,0)</f>
        <v>0</v>
      </c>
      <c r="ACJ78" s="248">
        <f>IF(ACJ$6=$AAP$5,成绩录入!CV81,0)</f>
        <v>0</v>
      </c>
      <c r="ACK78" s="248">
        <f>IF(ACK$6=$AAP$5,成绩录入!CW81,0)</f>
        <v>0</v>
      </c>
      <c r="ACL78" s="248">
        <f>IF(ACL$6=$AAP$5,成绩录入!CX81,0)</f>
        <v>0</v>
      </c>
      <c r="ACM78" s="248">
        <f>IF(ACM$6=$AAP$5,成绩录入!CY81,0)</f>
        <v>0</v>
      </c>
      <c r="ACN78" s="248">
        <f>IF(ACN$6=$AAP$5,成绩录入!CZ81,0)</f>
        <v>0</v>
      </c>
      <c r="ACO78" s="248">
        <f>IF(ACO$6=$AAP$5,成绩录入!DA81,0)</f>
        <v>0</v>
      </c>
      <c r="ACP78" s="248">
        <f>IF(ACP$6=$AAP$5,成绩录入!DB81,0)</f>
        <v>0</v>
      </c>
      <c r="ACQ78" s="248">
        <f>IF(ACQ$6=$AAP$5,成绩录入!DC81,0)</f>
        <v>0</v>
      </c>
      <c r="ACR78" s="248">
        <f>IF(ACR$6=$AAP$5,成绩录入!DD81,0)</f>
        <v>0</v>
      </c>
      <c r="ACS78" s="248">
        <f>IF(ACS$6=$AAP$5,成绩录入!DE81,0)</f>
        <v>0</v>
      </c>
      <c r="ACT78" s="248">
        <f>IF(ACT$6=$AAP$5,成绩录入!DF81,0)</f>
        <v>0</v>
      </c>
      <c r="ACU78" s="248">
        <f>IF(ACU$6=$AAP$5,成绩录入!DG81,0)</f>
        <v>0</v>
      </c>
      <c r="ACV78" s="248">
        <f>IF(ACV$6=$AAP$5,成绩录入!DH81,0)</f>
        <v>0</v>
      </c>
      <c r="ACW78" s="248">
        <f>IF(ACW$6=$AAP$5,成绩录入!DI81,0)</f>
        <v>0</v>
      </c>
      <c r="ACX78" s="248">
        <f>IF(ACX$6=$AAP$5,成绩录入!DJ81,0)</f>
        <v>0</v>
      </c>
      <c r="ACY78" s="248">
        <f>IF(ACY$6=$AAP$5,成绩录入!DK81,0)</f>
        <v>0</v>
      </c>
      <c r="ACZ78" s="248">
        <f>IF(ACZ$6=$AAP$5,成绩录入!DL81,0)</f>
        <v>0</v>
      </c>
      <c r="ADA78" s="248">
        <f>IF(ADA$6=$AAP$5,成绩录入!DM81,0)</f>
        <v>0</v>
      </c>
      <c r="ADB78" s="248">
        <f>IF(ADB$6=$AAP$5,成绩录入!DN81,0)</f>
        <v>0</v>
      </c>
      <c r="ADC78" s="248">
        <f>IF(ADC$6=$AAP$5,成绩录入!DO81,0)</f>
        <v>0</v>
      </c>
      <c r="ADD78" s="248">
        <f>IF(ADD$6=$AAP$5,成绩录入!DP81,0)</f>
        <v>0</v>
      </c>
      <c r="ADE78" s="248">
        <f>IF(ADE$6=$AAP$5,成绩录入!DQ81,0)</f>
        <v>0</v>
      </c>
      <c r="ADF78" s="248">
        <f>IF(ADF$6=$AAP$5,成绩录入!DR81,0)</f>
        <v>0</v>
      </c>
      <c r="ADG78" s="248">
        <f>IF(ADG$6=$AAP$5,成绩录入!DS81,0)</f>
        <v>0</v>
      </c>
      <c r="ADH78" s="248">
        <f>IF(ADH$6=$AAP$5,成绩录入!DT81,0)</f>
        <v>0</v>
      </c>
      <c r="ADI78" s="248">
        <f>IF(ADI$6=$AAP$5,成绩录入!DU81,0)</f>
        <v>0</v>
      </c>
      <c r="ADJ78" s="248">
        <f>IF(ADJ$6=$AAP$5,成绩录入!DV81,0)</f>
        <v>0</v>
      </c>
      <c r="ADK78" s="248">
        <f>IF(ADK$6=$AAP$5,成绩录入!DW81,0)</f>
        <v>0</v>
      </c>
      <c r="ADL78" s="248">
        <f>IF(ADL$6=$AAP$5,成绩录入!DX81,0)</f>
        <v>0</v>
      </c>
      <c r="ADM78" s="248">
        <f>IF(ADM$6=$AAP$5,成绩录入!DY81,0)</f>
        <v>0</v>
      </c>
      <c r="ADN78" s="248">
        <f>IF(ADN$6=$AAP$5,成绩录入!DZ81,0)</f>
        <v>0</v>
      </c>
      <c r="ADO78" s="248">
        <f>IF(ADO$6=$AAP$5,成绩录入!EA81,0)</f>
        <v>0</v>
      </c>
      <c r="ADP78" s="248">
        <f>IF(ADP$6=$AAP$5,成绩录入!EB81,0)</f>
        <v>0</v>
      </c>
      <c r="ADQ78" s="248">
        <f>IF(ADQ$6=$AAP$5,成绩录入!EC81,0)</f>
        <v>0</v>
      </c>
      <c r="ADR78" s="248">
        <f>IF(ADR$6=$AAP$5,成绩录入!ED81,0)</f>
        <v>0</v>
      </c>
      <c r="ADS78" s="248">
        <f>IF(ADS$6=$AAP$5,成绩录入!EE81,0)</f>
        <v>0</v>
      </c>
      <c r="ADT78" s="248">
        <f>IF(ADT$6=$AAP$5,成绩录入!EF81,0)</f>
        <v>0</v>
      </c>
      <c r="ADU78" s="248">
        <f>IF(ADU$6=$AAP$5,成绩录入!EG81,0)</f>
        <v>0</v>
      </c>
      <c r="ADV78" s="248">
        <f>IF(ADV$6=$AAP$5,成绩录入!EH81,0)</f>
        <v>0</v>
      </c>
      <c r="ADW78" s="248">
        <f>IF(ADW$6=$AAP$5,成绩录入!EI81,0)</f>
        <v>0</v>
      </c>
      <c r="ADX78" s="248">
        <f>IF(ADX$6=$AAP$5,成绩录入!EJ81,0)</f>
        <v>0</v>
      </c>
      <c r="ADY78" s="248">
        <f>IF(ADY$6=$AAP$5,成绩录入!EK81,0)</f>
        <v>0</v>
      </c>
      <c r="ADZ78" s="248">
        <f>IF(ADZ$6=$AAP$5,成绩录入!EL81,0)</f>
        <v>0</v>
      </c>
      <c r="AEA78" s="248">
        <f>IF(AEA$6=$AAP$5,成绩录入!EM81,0)</f>
        <v>0</v>
      </c>
      <c r="AEB78" s="248">
        <f>IF(AEB$6=$AAP$5,成绩录入!EN81,0)</f>
        <v>0</v>
      </c>
      <c r="AEC78" s="248">
        <f>IF(AEC$6=$AAP$5,成绩录入!EO81,0)</f>
        <v>0</v>
      </c>
      <c r="AED78" s="248">
        <f>IF(AED$6=$AAP$5,成绩录入!EP81,0)</f>
        <v>0</v>
      </c>
      <c r="AEE78" s="248">
        <f>IF(AEE$6=$AAP$5,成绩录入!EQ81,0)</f>
        <v>0</v>
      </c>
      <c r="AEF78" s="248">
        <f>IF(AEF$6=$AAP$5,成绩录入!ER81,0)</f>
        <v>0</v>
      </c>
      <c r="AEG78" s="248">
        <f>IF(AEG$6=$AAP$5,成绩录入!ES81,0)</f>
        <v>0</v>
      </c>
      <c r="AEH78" s="248">
        <f>IF(AEH$6=$AAP$5,成绩录入!ET81,0)</f>
        <v>0</v>
      </c>
      <c r="AEI78" s="248">
        <f>IF(AEI$6=$AAP$5,成绩录入!EU81,0)</f>
        <v>0</v>
      </c>
      <c r="AEJ78" s="248">
        <f>IF(AEJ$6=$AAP$5,成绩录入!EV81,0)</f>
        <v>0</v>
      </c>
      <c r="AEK78" s="248">
        <f>IF(AEK$6=$AAP$5,成绩录入!EW81,0)</f>
        <v>0</v>
      </c>
      <c r="AEL78" s="248">
        <f>IF(AEL$6=$AAP$5,成绩录入!EX81,0)</f>
        <v>0</v>
      </c>
      <c r="AEM78" s="218">
        <f t="shared" si="193"/>
        <v>0</v>
      </c>
      <c r="AEN78" s="166"/>
      <c r="AEO78" s="166"/>
      <c r="AEP78" s="247">
        <f>IF(AEP$6=$AEO$5,成绩录入!BC81,0)</f>
        <v>0</v>
      </c>
      <c r="AEQ78" s="248">
        <f>IF(AEQ$6=$AEO$5,成绩录入!BD81,0)</f>
        <v>0</v>
      </c>
      <c r="AER78" s="248">
        <f>IF(AER$6=$AEO$5,成绩录入!BE81,0)</f>
        <v>0</v>
      </c>
      <c r="AES78" s="248">
        <f>IF(AES$6=$AEO$5,成绩录入!BF81,0)</f>
        <v>0</v>
      </c>
      <c r="AET78" s="248">
        <f>IF(AET$6=$AEO$5,成绩录入!BG81,0)</f>
        <v>0</v>
      </c>
      <c r="AEU78" s="248">
        <f>IF(AEU$6=$AEO$5,成绩录入!BH81,0)</f>
        <v>0</v>
      </c>
      <c r="AEV78" s="248">
        <f>IF(AEV$6=$AEO$5,成绩录入!BI81,0)</f>
        <v>0</v>
      </c>
      <c r="AEW78" s="248">
        <f>IF(AEW$6=$AEO$5,成绩录入!BJ81,0)</f>
        <v>0</v>
      </c>
      <c r="AEX78" s="248">
        <f>IF(AEX$6=$AEO$5,成绩录入!BK81,0)</f>
        <v>0</v>
      </c>
      <c r="AEY78" s="248">
        <f>IF(AEY$6=$AEO$5,成绩录入!BL81,0)</f>
        <v>0</v>
      </c>
      <c r="AEZ78" s="248">
        <f>IF(AEZ$6=$AEO$5,成绩录入!BM81,0)</f>
        <v>0</v>
      </c>
      <c r="AFA78" s="248">
        <f>IF(AFA$6=$AEO$5,成绩录入!BN81,0)</f>
        <v>0</v>
      </c>
      <c r="AFB78" s="248">
        <f>IF(AFB$6=$AEO$5,成绩录入!BO81,0)</f>
        <v>0</v>
      </c>
      <c r="AFC78" s="248">
        <f>IF(AFC$6=$AEO$5,成绩录入!BP81,0)</f>
        <v>0</v>
      </c>
      <c r="AFD78" s="248">
        <f>IF(AFD$6=$AEO$5,成绩录入!BQ81,0)</f>
        <v>0</v>
      </c>
      <c r="AFE78" s="248">
        <f>IF(AFE$6=$AEO$5,成绩录入!BR81,0)</f>
        <v>0</v>
      </c>
      <c r="AFF78" s="248">
        <f>IF(AFF$6=$AEO$5,成绩录入!BS81,0)</f>
        <v>0</v>
      </c>
      <c r="AFG78" s="248">
        <f>IF(AFG$6=$AEO$5,成绩录入!BT81,0)</f>
        <v>0</v>
      </c>
      <c r="AFH78" s="248">
        <f>IF(AFH$6=$AEO$5,成绩录入!BU81,0)</f>
        <v>0</v>
      </c>
      <c r="AFI78" s="248">
        <f>IF(AFI$6=$AEO$5,成绩录入!BV81,0)</f>
        <v>0</v>
      </c>
      <c r="AFJ78" s="248">
        <f>IF(AFJ$6=$AEO$5,成绩录入!BW81,0)</f>
        <v>0</v>
      </c>
      <c r="AFK78" s="248">
        <f>IF(AFK$6=$AEO$5,成绩录入!BX81,0)</f>
        <v>0</v>
      </c>
      <c r="AFL78" s="248">
        <f>IF(AFL$6=$AEO$5,成绩录入!BY81,0)</f>
        <v>0</v>
      </c>
      <c r="AFM78" s="248">
        <f>IF(AFM$6=$AEO$5,成绩录入!BZ81,0)</f>
        <v>0</v>
      </c>
      <c r="AFN78" s="248">
        <f>IF(AFN$6=$AEO$5,成绩录入!CA81,0)</f>
        <v>0</v>
      </c>
      <c r="AFO78" s="248">
        <f>IF(AFO$6=$AEO$5,成绩录入!CB81,0)</f>
        <v>0</v>
      </c>
      <c r="AFP78" s="248">
        <f>IF(AFP$6=$AEO$5,成绩录入!CC81,0)</f>
        <v>0</v>
      </c>
      <c r="AFQ78" s="248">
        <f>IF(AFQ$6=$AEO$5,成绩录入!CD81,0)</f>
        <v>0</v>
      </c>
      <c r="AFR78" s="248">
        <f>IF(AFR$6=$AEO$5,成绩录入!CE81,0)</f>
        <v>0</v>
      </c>
      <c r="AFS78" s="248">
        <f>IF(AFS$6=$AEO$5,成绩录入!CF81,0)</f>
        <v>0</v>
      </c>
      <c r="AFT78" s="248">
        <f>IF(AFT$6=$AEO$5,成绩录入!CG81,0)</f>
        <v>0</v>
      </c>
      <c r="AFU78" s="248">
        <f>IF(AFU$6=$AEO$5,成绩录入!CH81,0)</f>
        <v>0</v>
      </c>
      <c r="AFV78" s="248">
        <f>IF(AFV$6=$AEO$5,成绩录入!CI81,0)</f>
        <v>0</v>
      </c>
      <c r="AFW78" s="248">
        <f>IF(AFW$6=$AEO$5,成绩录入!CJ81,0)</f>
        <v>0</v>
      </c>
      <c r="AFX78" s="248">
        <f>IF(AFX$6=$AEO$5,成绩录入!CK81,0)</f>
        <v>0</v>
      </c>
      <c r="AFY78" s="248">
        <f>IF(AFY$6=$AEO$5,成绩录入!CL81,0)</f>
        <v>0</v>
      </c>
      <c r="AFZ78" s="248">
        <f>IF(AFZ$6=$AEO$5,成绩录入!CM81,0)</f>
        <v>0</v>
      </c>
      <c r="AGA78" s="248">
        <f>IF(AGA$6=$AEO$5,成绩录入!CN81,0)</f>
        <v>0</v>
      </c>
      <c r="AGB78" s="248">
        <f>IF(AGB$6=$AEO$5,成绩录入!CO81,0)</f>
        <v>0</v>
      </c>
      <c r="AGC78" s="248">
        <f>IF(AGC$6=$AEO$5,成绩录入!CP81,0)</f>
        <v>0</v>
      </c>
      <c r="AGD78" s="248">
        <f>IF(AGD$6=$AEO$5,成绩录入!CQ81,0)</f>
        <v>0</v>
      </c>
      <c r="AGE78" s="248">
        <f>IF(AGE$6=$AEO$5,成绩录入!CR81,0)</f>
        <v>0</v>
      </c>
      <c r="AGF78" s="248">
        <f>IF(AGF$6=$AEO$5,成绩录入!CS81,0)</f>
        <v>0</v>
      </c>
      <c r="AGG78" s="248">
        <f>IF(AGG$6=$AEO$5,成绩录入!CT81,0)</f>
        <v>0</v>
      </c>
      <c r="AGH78" s="248">
        <f>IF(AGH$6=$AEO$5,成绩录入!CU81,0)</f>
        <v>0</v>
      </c>
      <c r="AGI78" s="248">
        <f>IF(AGI$6=$AEO$5,成绩录入!CV81,0)</f>
        <v>0</v>
      </c>
      <c r="AGJ78" s="248">
        <f>IF(AGJ$6=$AEO$5,成绩录入!CW81,0)</f>
        <v>0</v>
      </c>
      <c r="AGK78" s="248">
        <f>IF(AGK$6=$AEO$5,成绩录入!CX81,0)</f>
        <v>0</v>
      </c>
      <c r="AGL78" s="248">
        <f>IF(AGL$6=$AEO$5,成绩录入!CY81,0)</f>
        <v>0</v>
      </c>
      <c r="AGM78" s="248">
        <f>IF(AGM$6=$AEO$5,成绩录入!CZ81,0)</f>
        <v>0</v>
      </c>
      <c r="AGN78" s="248">
        <f>IF(AGN$6=$AEO$5,成绩录入!DA81,0)</f>
        <v>0</v>
      </c>
      <c r="AGO78" s="248">
        <f>IF(AGO$6=$AEO$5,成绩录入!DB81,0)</f>
        <v>0</v>
      </c>
      <c r="AGP78" s="248">
        <f>IF(AGP$6=$AEO$5,成绩录入!DC81,0)</f>
        <v>0</v>
      </c>
      <c r="AGQ78" s="248">
        <f>IF(AGQ$6=$AEO$5,成绩录入!DD81,0)</f>
        <v>0</v>
      </c>
      <c r="AGR78" s="248">
        <f>IF(AGR$6=$AEO$5,成绩录入!DE81,0)</f>
        <v>0</v>
      </c>
      <c r="AGS78" s="248">
        <f>IF(AGS$6=$AEO$5,成绩录入!DF81,0)</f>
        <v>0</v>
      </c>
      <c r="AGT78" s="248">
        <f>IF(AGT$6=$AEO$5,成绩录入!DG81,0)</f>
        <v>0</v>
      </c>
      <c r="AGU78" s="248">
        <f>IF(AGU$6=$AEO$5,成绩录入!DH81,0)</f>
        <v>0</v>
      </c>
      <c r="AGV78" s="248">
        <f>IF(AGV$6=$AEO$5,成绩录入!DI81,0)</f>
        <v>0</v>
      </c>
      <c r="AGW78" s="248">
        <f>IF(AGW$6=$AEO$5,成绩录入!DJ81,0)</f>
        <v>0</v>
      </c>
      <c r="AGX78" s="248">
        <f>IF(AGX$6=$AEO$5,成绩录入!DK81,0)</f>
        <v>0</v>
      </c>
      <c r="AGY78" s="248">
        <f>IF(AGY$6=$AEO$5,成绩录入!DL81,0)</f>
        <v>0</v>
      </c>
      <c r="AGZ78" s="248">
        <f>IF(AGZ$6=$AEO$5,成绩录入!DM81,0)</f>
        <v>0</v>
      </c>
      <c r="AHA78" s="248">
        <f>IF(AHA$6=$AEO$5,成绩录入!DN81,0)</f>
        <v>0</v>
      </c>
      <c r="AHB78" s="248">
        <f>IF(AHB$6=$AEO$5,成绩录入!DO81,0)</f>
        <v>0</v>
      </c>
      <c r="AHC78" s="248">
        <f>IF(AHC$6=$AEO$5,成绩录入!DP81,0)</f>
        <v>0</v>
      </c>
      <c r="AHD78" s="248">
        <f>IF(AHD$6=$AEO$5,成绩录入!DQ81,0)</f>
        <v>0</v>
      </c>
      <c r="AHE78" s="248">
        <f>IF(AHE$6=$AEO$5,成绩录入!DR81,0)</f>
        <v>0</v>
      </c>
      <c r="AHF78" s="248">
        <f>IF(AHF$6=$AEO$5,成绩录入!DS81,0)</f>
        <v>0</v>
      </c>
      <c r="AHG78" s="248">
        <f>IF(AHG$6=$AEO$5,成绩录入!DT81,0)</f>
        <v>0</v>
      </c>
      <c r="AHH78" s="248">
        <f>IF(AHH$6=$AEO$5,成绩录入!DU81,0)</f>
        <v>0</v>
      </c>
      <c r="AHI78" s="248">
        <f>IF(AHI$6=$AEO$5,成绩录入!DV81,0)</f>
        <v>0</v>
      </c>
      <c r="AHJ78" s="248">
        <f>IF(AHJ$6=$AEO$5,成绩录入!DW81,0)</f>
        <v>0</v>
      </c>
      <c r="AHK78" s="248">
        <f>IF(AHK$6=$AEO$5,成绩录入!DX81,0)</f>
        <v>0</v>
      </c>
      <c r="AHL78" s="248">
        <f>IF(AHL$6=$AEO$5,成绩录入!DY81,0)</f>
        <v>0</v>
      </c>
      <c r="AHM78" s="248">
        <f>IF(AHM$6=$AEO$5,成绩录入!DZ81,0)</f>
        <v>0</v>
      </c>
      <c r="AHN78" s="248">
        <f>IF(AHN$6=$AEO$5,成绩录入!EA81,0)</f>
        <v>0</v>
      </c>
      <c r="AHO78" s="248">
        <f>IF(AHO$6=$AEO$5,成绩录入!EB81,0)</f>
        <v>0</v>
      </c>
      <c r="AHP78" s="248">
        <f>IF(AHP$6=$AEO$5,成绩录入!EC81,0)</f>
        <v>0</v>
      </c>
      <c r="AHQ78" s="248">
        <f>IF(AHQ$6=$AEO$5,成绩录入!ED81,0)</f>
        <v>0</v>
      </c>
      <c r="AHR78" s="248">
        <f>IF(AHR$6=$AEO$5,成绩录入!EE81,0)</f>
        <v>0</v>
      </c>
      <c r="AHS78" s="248">
        <f>IF(AHS$6=$AEO$5,成绩录入!EF81,0)</f>
        <v>0</v>
      </c>
      <c r="AHT78" s="248">
        <f>IF(AHT$6=$AEO$5,成绩录入!EG81,0)</f>
        <v>0</v>
      </c>
      <c r="AHU78" s="248">
        <f>IF(AHU$6=$AEO$5,成绩录入!EH81,0)</f>
        <v>0</v>
      </c>
      <c r="AHV78" s="248">
        <f>IF(AHV$6=$AEO$5,成绩录入!EI81,0)</f>
        <v>0</v>
      </c>
      <c r="AHW78" s="248">
        <f>IF(AHW$6=$AEO$5,成绩录入!EJ81,0)</f>
        <v>0</v>
      </c>
      <c r="AHX78" s="248">
        <f>IF(AHX$6=$AEO$5,成绩录入!EK81,0)</f>
        <v>0</v>
      </c>
      <c r="AHY78" s="248">
        <f>IF(AHY$6=$AEO$5,成绩录入!EL81,0)</f>
        <v>0</v>
      </c>
      <c r="AHZ78" s="248">
        <f>IF(AHZ$6=$AEO$5,成绩录入!EM81,0)</f>
        <v>0</v>
      </c>
      <c r="AIA78" s="248">
        <f>IF(AIA$6=$AEO$5,成绩录入!EN81,0)</f>
        <v>0</v>
      </c>
      <c r="AIB78" s="248">
        <f>IF(AIB$6=$AEO$5,成绩录入!EO81,0)</f>
        <v>0</v>
      </c>
      <c r="AIC78" s="248">
        <f>IF(AIC$6=$AEO$5,成绩录入!EP81,0)</f>
        <v>0</v>
      </c>
      <c r="AID78" s="248">
        <f>IF(AID$6=$AEO$5,成绩录入!EQ81,0)</f>
        <v>0</v>
      </c>
      <c r="AIE78" s="248">
        <f>IF(AIE$6=$AEO$5,成绩录入!ER81,0)</f>
        <v>0</v>
      </c>
      <c r="AIF78" s="248">
        <f>IF(AIF$6=$AEO$5,成绩录入!ES81,0)</f>
        <v>0</v>
      </c>
      <c r="AIG78" s="248">
        <f>IF(AIG$6=$AEO$5,成绩录入!ET81,0)</f>
        <v>0</v>
      </c>
      <c r="AIH78" s="248">
        <f>IF(AIH$6=$AEO$5,成绩录入!EU81,0)</f>
        <v>0</v>
      </c>
      <c r="AII78" s="248">
        <f>IF(AII$6=$AEO$5,成绩录入!EV81,0)</f>
        <v>0</v>
      </c>
      <c r="AIJ78" s="248">
        <f>IF(AIJ$6=$AEO$5,成绩录入!EW81,0)</f>
        <v>0</v>
      </c>
      <c r="AIK78" s="248">
        <f>IF(AIK$6=$AEO$5,成绩录入!EX81,0)</f>
        <v>0</v>
      </c>
      <c r="AIL78" s="218">
        <f t="shared" si="194"/>
        <v>0</v>
      </c>
      <c r="AIN78" s="214" t="str">
        <f>初始录入!A83</f>
        <v/>
      </c>
      <c r="AIO78" s="215">
        <f>初始录入!B83</f>
        <v>0</v>
      </c>
      <c r="AIP78" s="216">
        <f>初始录入!C83</f>
        <v>0</v>
      </c>
      <c r="AIQ78" s="314">
        <f>IF(平时!D76&lt;&gt;"",平时!D76,0)</f>
        <v>0</v>
      </c>
      <c r="AIR78" s="324" t="str">
        <f t="shared" si="246"/>
        <v/>
      </c>
      <c r="AIS78" s="314">
        <f>IF(过程!D76&lt;&gt;"",过程!D76,0)</f>
        <v>0</v>
      </c>
      <c r="AIT78" s="324" t="str">
        <f t="shared" si="247"/>
        <v/>
      </c>
      <c r="AIU78" s="216">
        <f>IF(期末!D76&lt;&gt;"",期末!D76,0)</f>
        <v>0</v>
      </c>
      <c r="AIV78" s="324" t="str">
        <f t="shared" si="248"/>
        <v/>
      </c>
      <c r="AIW78" s="325">
        <f t="shared" si="249"/>
        <v>0</v>
      </c>
      <c r="AIX78" s="314">
        <f>IF(平时!E76&lt;&gt;"",平时!E76,0)</f>
        <v>0</v>
      </c>
      <c r="AIY78" s="324" t="str">
        <f t="shared" si="250"/>
        <v/>
      </c>
      <c r="AIZ78" s="314">
        <f>IF(过程!E76&lt;&gt;"",过程!E76,0)</f>
        <v>0</v>
      </c>
      <c r="AJA78" s="324" t="str">
        <f t="shared" si="251"/>
        <v/>
      </c>
      <c r="AJB78" s="216">
        <f>IF(期末!E76&lt;&gt;"",期末!E76,0)</f>
        <v>0</v>
      </c>
      <c r="AJC78" s="324" t="str">
        <f t="shared" si="252"/>
        <v/>
      </c>
      <c r="AJD78" s="325">
        <f t="shared" si="253"/>
        <v>0</v>
      </c>
      <c r="AJE78" s="314">
        <f>IF(平时!F76&lt;&gt;"",平时!F76,0)</f>
        <v>0</v>
      </c>
      <c r="AJF78" s="324" t="str">
        <f t="shared" si="254"/>
        <v/>
      </c>
      <c r="AJG78" s="314">
        <f>IF(过程!F76&lt;&gt;"",过程!F76,0)</f>
        <v>0</v>
      </c>
      <c r="AJH78" s="324" t="str">
        <f t="shared" si="255"/>
        <v/>
      </c>
      <c r="AJI78" s="216">
        <f>IF(期末!F76&lt;&gt;"",期末!F76,0)</f>
        <v>0</v>
      </c>
      <c r="AJJ78" s="324" t="str">
        <f t="shared" si="256"/>
        <v/>
      </c>
      <c r="AJK78" s="325">
        <f t="shared" si="257"/>
        <v>0</v>
      </c>
      <c r="AJL78" s="314">
        <f>IF(平时!G76&lt;&gt;"",平时!G76,0)</f>
        <v>0</v>
      </c>
      <c r="AJM78" s="324" t="str">
        <f t="shared" si="258"/>
        <v/>
      </c>
      <c r="AJN78" s="314">
        <f>IF(过程!G76&lt;&gt;"",过程!G76,0)</f>
        <v>0</v>
      </c>
      <c r="AJO78" s="324" t="str">
        <f t="shared" si="259"/>
        <v/>
      </c>
      <c r="AJP78" s="216">
        <f>IF(期末!G76&lt;&gt;"",期末!G76,0)</f>
        <v>0</v>
      </c>
      <c r="AJQ78" s="324" t="str">
        <f t="shared" si="260"/>
        <v/>
      </c>
      <c r="AJR78" s="325">
        <f t="shared" si="261"/>
        <v>0</v>
      </c>
      <c r="AJS78" s="314">
        <f>IF(平时!H76&lt;&gt;"",平时!H76,0)</f>
        <v>0</v>
      </c>
      <c r="AJT78" s="324" t="str">
        <f t="shared" si="262"/>
        <v/>
      </c>
      <c r="AJU78" s="314">
        <f>IF(过程!H76&lt;&gt;"",过程!H76,0)</f>
        <v>0</v>
      </c>
      <c r="AJV78" s="324" t="str">
        <f t="shared" si="263"/>
        <v/>
      </c>
      <c r="AJW78" s="216">
        <f>IF(期末!H76&lt;&gt;"",期末!H76,0)</f>
        <v>0</v>
      </c>
      <c r="AJX78" s="324" t="str">
        <f t="shared" si="264"/>
        <v/>
      </c>
      <c r="AJY78" s="326">
        <f t="shared" si="265"/>
        <v>0</v>
      </c>
      <c r="AKA78" s="216" t="str">
        <f>初始录入!A83</f>
        <v/>
      </c>
      <c r="AKB78" s="216">
        <f>初始录入!B83</f>
        <v>0</v>
      </c>
      <c r="AKC78" s="216">
        <f>初始录入!C83</f>
        <v>0</v>
      </c>
      <c r="AKD78" s="327" t="str">
        <f>IF(初始录入!$E83=初始录入!$K$2,达成度!$D91,"")</f>
        <v/>
      </c>
      <c r="AKE78" s="327" t="str">
        <f>IF(初始录入!$E83=初始录入!$K$3,达成度!D91,"")</f>
        <v/>
      </c>
      <c r="AKF78" s="216" t="str">
        <f>IF(初始录入!$E83=初始录入!$K$4,达成度!D91,"")</f>
        <v/>
      </c>
      <c r="AKG78" s="216" t="str">
        <f>IF(初始录入!$E83=初始录入!$K$5,达成度!D91,"")</f>
        <v/>
      </c>
      <c r="AKH78" s="327" t="str">
        <f>IF(初始录入!$E83=初始录入!$K$2,达成度!E91,"")</f>
        <v/>
      </c>
      <c r="AKI78" s="327" t="str">
        <f>IF(初始录入!$E83=初始录入!$K$3,达成度!E91,"")</f>
        <v/>
      </c>
      <c r="AKJ78" s="216" t="str">
        <f>IF(初始录入!$E83=初始录入!$K$4,达成度!E91,"")</f>
        <v/>
      </c>
      <c r="AKK78" s="216" t="str">
        <f>IF(初始录入!$E83=初始录入!$K$5,达成度!E91,"")</f>
        <v/>
      </c>
      <c r="AKL78" s="327" t="str">
        <f>IF(初始录入!$E83=初始录入!$K$2,达成度!F91,"")</f>
        <v/>
      </c>
      <c r="AKM78" s="327" t="str">
        <f>IF(初始录入!$E83=初始录入!$K$3,达成度!F91,"")</f>
        <v/>
      </c>
      <c r="AKN78" s="216" t="str">
        <f>IF(初始录入!$E83=初始录入!$K$4,达成度!F91,"")</f>
        <v/>
      </c>
      <c r="AKO78" s="216" t="str">
        <f>IF(初始录入!$E83=初始录入!$K$5,达成度!F91,"")</f>
        <v/>
      </c>
      <c r="AKP78" s="327" t="str">
        <f>IF(初始录入!$E83=初始录入!$K$2,达成度!H91,"")</f>
        <v/>
      </c>
      <c r="AKQ78" s="327" t="str">
        <f>IF(初始录入!$E83=初始录入!$K$3,达成度!H91,"")</f>
        <v/>
      </c>
      <c r="AKR78" s="216" t="str">
        <f>IF(初始录入!$E83=初始录入!$K$4,达成度!H91,"")</f>
        <v/>
      </c>
      <c r="AKS78" s="216" t="str">
        <f>IF(初始录入!$E83=初始录入!$K$5,达成度!H91,"")</f>
        <v/>
      </c>
      <c r="AKT78" s="327" t="str">
        <f>IF(初始录入!$E83=初始录入!$K$2,达成度!I91,"")</f>
        <v/>
      </c>
      <c r="AKU78" s="327" t="str">
        <f>IF(初始录入!$E83=初始录入!$K$3,达成度!I91,"")</f>
        <v/>
      </c>
      <c r="AKV78" s="216" t="str">
        <f>IF(初始录入!$E83=初始录入!$K$4,达成度!I91,"")</f>
        <v/>
      </c>
      <c r="AKW78" s="216" t="str">
        <f>IF(初始录入!$E83=初始录入!$K$5,达成度!I91,"")</f>
        <v/>
      </c>
      <c r="AKX78" s="327" t="str">
        <f>IF(初始录入!$E83=初始录入!$K$2,达成度!J91,"")</f>
        <v/>
      </c>
      <c r="AKY78" s="327" t="str">
        <f>IF(初始录入!$E83=初始录入!$K$3,达成度!J91,"")</f>
        <v/>
      </c>
      <c r="AKZ78" s="216" t="str">
        <f>IF(初始录入!$E83=初始录入!$K$4,达成度!J91,"")</f>
        <v/>
      </c>
      <c r="ALA78" s="216" t="str">
        <f>IF(初始录入!$E83=初始录入!$K$5,达成度!J91,"")</f>
        <v/>
      </c>
      <c r="ALB78" s="327" t="str">
        <f>IF(初始录入!$E83=初始录入!$K$2,达成度!L91,"")</f>
        <v/>
      </c>
      <c r="ALC78" s="327" t="str">
        <f>IF(初始录入!$E83=初始录入!$K$3,达成度!L91,"")</f>
        <v/>
      </c>
      <c r="ALD78" s="216" t="str">
        <f>IF(初始录入!$E83=初始录入!$K$4,达成度!L91,"")</f>
        <v/>
      </c>
      <c r="ALE78" s="216" t="str">
        <f>IF(初始录入!$E83=初始录入!$K$5,达成度!L91,"")</f>
        <v/>
      </c>
      <c r="ALF78" s="327" t="str">
        <f>IF(初始录入!$E83=初始录入!$K$2,达成度!M91,"")</f>
        <v/>
      </c>
      <c r="ALG78" s="327" t="str">
        <f>IF(初始录入!$E83=初始录入!$K$3,达成度!M91,"")</f>
        <v/>
      </c>
      <c r="ALH78" s="216" t="str">
        <f>IF(初始录入!$E83=初始录入!$K$4,达成度!M91,"")</f>
        <v/>
      </c>
      <c r="ALI78" s="216" t="str">
        <f>IF(初始录入!$E83=初始录入!$K$5,达成度!M91,"")</f>
        <v/>
      </c>
      <c r="ALJ78" s="327" t="str">
        <f>IF(初始录入!$E83=初始录入!$K$2,达成度!N91,"")</f>
        <v/>
      </c>
      <c r="ALK78" s="327" t="str">
        <f>IF(初始录入!$E83=初始录入!$K$3,达成度!N91,"")</f>
        <v/>
      </c>
      <c r="ALL78" s="216" t="str">
        <f>IF(初始录入!$E83=初始录入!$K$4,达成度!N91,"")</f>
        <v/>
      </c>
      <c r="ALM78" s="216" t="str">
        <f>IF(初始录入!$E83=初始录入!$K$5,达成度!N91,"")</f>
        <v/>
      </c>
      <c r="ALN78" s="327" t="str">
        <f>IF(初始录入!$E83=初始录入!$K$2,达成度!P91,"")</f>
        <v/>
      </c>
      <c r="ALO78" s="327" t="str">
        <f>IF(初始录入!$E83=初始录入!$K$3,达成度!P91,"")</f>
        <v/>
      </c>
      <c r="ALP78" s="216" t="str">
        <f>IF(初始录入!$E83=初始录入!$K$4,达成度!P91,"")</f>
        <v/>
      </c>
      <c r="ALQ78" s="216" t="str">
        <f>IF(初始录入!$E83=初始录入!$K$5,达成度!P91,"")</f>
        <v/>
      </c>
      <c r="ALR78" s="327" t="str">
        <f>IF(初始录入!$E83=初始录入!$K$2,达成度!Q91,"")</f>
        <v/>
      </c>
      <c r="ALS78" s="327" t="str">
        <f>IF(初始录入!$E83=初始录入!$K$3,达成度!Q91,"")</f>
        <v/>
      </c>
      <c r="ALT78" s="216" t="str">
        <f>IF(初始录入!$E83=初始录入!$K$4,达成度!Q91,"")</f>
        <v/>
      </c>
      <c r="ALU78" s="216" t="str">
        <f>IF(初始录入!$E83=初始录入!$K$5,达成度!Q91,"")</f>
        <v/>
      </c>
      <c r="ALV78" s="327" t="str">
        <f>IF(初始录入!$E83=初始录入!$K$2,达成度!R91,"")</f>
        <v/>
      </c>
      <c r="ALW78" s="327" t="str">
        <f>IF(初始录入!$E83=初始录入!$K$3,达成度!R91,"")</f>
        <v/>
      </c>
      <c r="ALX78" s="216" t="str">
        <f>IF(初始录入!$E83=初始录入!$K$4,达成度!R91,"")</f>
        <v/>
      </c>
      <c r="ALY78" s="216"/>
      <c r="ALZ78" s="327" t="str">
        <f>IF(初始录入!$E83=初始录入!$K$2,达成度!T91,"")</f>
        <v/>
      </c>
      <c r="AMA78" s="327" t="str">
        <f>IF(初始录入!$E83=初始录入!$K$3,达成度!T91,"")</f>
        <v/>
      </c>
      <c r="AMB78" s="216" t="str">
        <f>IF(初始录入!$E83=初始录入!$K$4,达成度!T91,"")</f>
        <v/>
      </c>
      <c r="AMC78" s="216" t="str">
        <f>IF(初始录入!$E83=初始录入!$K$5,达成度!T91,"")</f>
        <v/>
      </c>
      <c r="AMD78" s="327" t="str">
        <f>IF(初始录入!$E83=初始录入!$K$2,达成度!U91,"")</f>
        <v/>
      </c>
      <c r="AME78" s="327" t="str">
        <f>IF(初始录入!$E83=初始录入!$K$3,达成度!U91,"")</f>
        <v/>
      </c>
      <c r="AMF78" s="216" t="str">
        <f>IF(初始录入!$E83=初始录入!$K$4,达成度!U91,"")</f>
        <v/>
      </c>
      <c r="AMG78" s="216" t="str">
        <f>IF(初始录入!$E83=初始录入!$K$5,达成度!U91,"")</f>
        <v/>
      </c>
      <c r="AMH78" s="327" t="str">
        <f>IF(初始录入!$E83=初始录入!$K$2,达成度!V91,"")</f>
        <v/>
      </c>
      <c r="AMI78" s="327" t="str">
        <f>IF(初始录入!$E83=初始录入!$K$3,达成度!V91,"")</f>
        <v/>
      </c>
      <c r="AMJ78" s="216" t="str">
        <f>IF(初始录入!$E83=初始录入!$K$4,达成度!W91,"")</f>
        <v/>
      </c>
      <c r="AMK78" s="216" t="str">
        <f>IF(初始录入!$E83=初始录入!$K$5,达成度!W91,"")</f>
        <v/>
      </c>
      <c r="AMM78" s="215">
        <f t="shared" si="270"/>
        <v>71</v>
      </c>
      <c r="AMN78" s="222" t="str">
        <f t="shared" si="266"/>
        <v/>
      </c>
      <c r="AMO78" s="325" t="str">
        <f>IF($AMM78&lt;=$H$7,INDEX(达成度!$G$21:$G$170,$AMM78,1),"")</f>
        <v/>
      </c>
      <c r="AMP78" s="325" t="str">
        <f>IF($AMM78&lt;=$H$7,INDEX(达成度!$K$21:$K$170,$AMM78,1),"")</f>
        <v/>
      </c>
      <c r="AMQ78" s="325" t="str">
        <f>IF($AMM78&lt;=$H$7,INDEX(达成度!$O$21:$O$170,$AMM78,1),"")</f>
        <v/>
      </c>
      <c r="AMR78" s="325" t="str">
        <f>IF($AMM78&lt;=$H$7,INDEX(达成度!$S$21:$S$170,$AMM78,1),"")</f>
        <v/>
      </c>
      <c r="AMS78" s="326" t="str">
        <f>IF($AMM78&lt;=$H$7,INDEX(达成度!$W$21:$W$170,$AMM78,1),"")</f>
        <v/>
      </c>
      <c r="AMT78" s="328"/>
      <c r="AMU78" s="336"/>
      <c r="AMV78" s="222" t="str">
        <f t="shared" si="267"/>
        <v/>
      </c>
      <c r="AMW78" s="325" t="str">
        <f>IF($AMM78&lt;=$I$7,INDEX(达成度!$G$21:$G$170,$AMM78+$H$7,1),"")</f>
        <v/>
      </c>
      <c r="AMX78" s="325" t="str">
        <f>IF($AMM78&lt;=$I$7,INDEX(达成度!$K$21:$K$170,$AMM78+$H$7,1),"")</f>
        <v/>
      </c>
      <c r="AMY78" s="325" t="str">
        <f>IF($AMM78&lt;=$I$7,INDEX(达成度!$O$21:$O$170,$AMM78+$H$7,1),"")</f>
        <v/>
      </c>
      <c r="AMZ78" s="325" t="str">
        <f>IF($AMM78&lt;=$I$7,INDEX(达成度!$S$21:$S$170,$AMM78+$H$7,1),"")</f>
        <v/>
      </c>
      <c r="ANA78" s="326" t="str">
        <f>IF($AMM78&lt;=$I$7,INDEX(达成度!$W$21:$W$170,$AMM78+$H$7,1),"")</f>
        <v/>
      </c>
      <c r="ANB78" s="206"/>
      <c r="ANC78" s="215"/>
      <c r="AND78" s="216" t="str">
        <f t="shared" si="268"/>
        <v/>
      </c>
      <c r="ANE78" s="325" t="str">
        <f>IF($AMM78&lt;=$J$7,INDEX(达成度!$G$21:$G$170,$AMM78+$H$7+$I$7,1),"")</f>
        <v/>
      </c>
      <c r="ANF78" s="325" t="str">
        <f>IF($AMM78&lt;=$J$7,INDEX(达成度!$K$21:$K$170,$AMM78+$H$7+$I$7,1),"")</f>
        <v/>
      </c>
      <c r="ANG78" s="325" t="str">
        <f>IF($AMM78&lt;=$J$7,INDEX(达成度!$O$21:$O$170,$AMM78+$H$7+$I$7,1),"")</f>
        <v/>
      </c>
      <c r="ANH78" s="325" t="str">
        <f>IF($AMM78&lt;=$J$7,INDEX(达成度!$S$21:$S$170,$AMM78+$H$7+$I$7,1),"")</f>
        <v/>
      </c>
      <c r="ANI78" s="326" t="str">
        <f>IF($AMM78&lt;=$J$7,INDEX(达成度!$W$21:$W$170,$AMM78+$H$7+$I$7,1),"")</f>
        <v/>
      </c>
      <c r="ANK78" s="215"/>
      <c r="ANL78" s="216" t="str">
        <f t="shared" si="269"/>
        <v/>
      </c>
      <c r="ANM78" s="325" t="str">
        <f>IF($AMM78&lt;=$K$7,INDEX(达成度!$G$21:$G$170,$AMM78+$H$7+$I$7+$J$7,1),"")</f>
        <v/>
      </c>
      <c r="ANN78" s="325" t="str">
        <f>IF($AMM78&lt;=$K$7,INDEX(达成度!$K$21:$K$170,$AMM78+$H$7+$I$7+$J$7,1),"")</f>
        <v/>
      </c>
      <c r="ANO78" s="325" t="str">
        <f>IF($AMM78&lt;=$K$7,INDEX(达成度!$O$21:$O$170,$AMM78+$H$7+$I$7+$J$7,1),"")</f>
        <v/>
      </c>
      <c r="ANP78" s="325" t="str">
        <f>IF($AMM78&lt;=$K$7,INDEX(达成度!$S$21:$S$170,$AMM78+$H$7+$I$7+$J$7,1),"")</f>
        <v/>
      </c>
      <c r="ANQ78" s="326" t="str">
        <f>IF($AMM78&lt;=$K$7,INDEX(达成度!$W$21:$W$170,$AMM78+$H$7+$I$7+$J$7,1),"")</f>
        <v/>
      </c>
    </row>
    <row r="79" ht="18" customHeight="1" spans="1:1024 1025:1057">
      <c r="A79" s="215" t="str">
        <f>初始录入!A84</f>
        <v/>
      </c>
      <c r="B79" s="216" t="str">
        <f>IF(初始录入!B84&lt;&gt;"",初始录入!B84,"")</f>
        <v/>
      </c>
      <c r="C79" s="216" t="str">
        <f>IF(初始录入!C84&lt;&gt;"",初始录入!C84,"")</f>
        <v/>
      </c>
      <c r="D79" s="216" t="str">
        <f>IF(初始录入!D84&lt;&gt;"",初始录入!D84,"")</f>
        <v/>
      </c>
      <c r="E79" s="218" t="str">
        <f>IF(初始录入!E84&lt;&gt;"",初始录入!E84,"")</f>
        <v/>
      </c>
      <c r="G79" s="330"/>
      <c r="H79" s="295">
        <f>IF(初始录入!E84=H$6,1,0)</f>
        <v>0</v>
      </c>
      <c r="I79" s="295">
        <f>IF(初始录入!E84=I$6,1,0)</f>
        <v>0</v>
      </c>
      <c r="J79" s="295">
        <f>IF(初始录入!E84=J$6,1,0)</f>
        <v>0</v>
      </c>
      <c r="K79" s="321">
        <f>IF(初始录入!E84=K$6,1,0)</f>
        <v>0</v>
      </c>
      <c r="L79" s="28"/>
      <c r="M79" s="270" t="str">
        <f>成果上交!A13</f>
        <v/>
      </c>
      <c r="N79" s="271" t="str">
        <f>IF(成果上交!B13&lt;&gt;"",IF(成果上交!B13="作业",M$80&amp;"作业/ 实验报告/ 实习报告/ 课程设计成果/ 试卷",IF(成果上交!B13="实验报告"," 作业/"&amp;M$80&amp;"实验报告/ 实习报告/ 课程设计成果/ 试卷",IF(成果上交!B13="实习报告"," 作业/ 实验报告/"&amp;M$80&amp;"实习报告/ 课程设计成果/ 试卷",IF(成果上交!B13="课程设计成果"," 作业/ 实验报告/ 实习报告/"&amp;M$80&amp;"课程设计成果/ 试卷"," 作业/ 实验报告/ 实习报告/ 课程设计成果/ 试卷")))),"")</f>
        <v/>
      </c>
      <c r="O79" s="271"/>
      <c r="P79" s="271"/>
      <c r="Q79" s="271"/>
      <c r="R79" s="271"/>
      <c r="S79" s="271"/>
      <c r="T79" s="271"/>
      <c r="U79" s="271"/>
      <c r="V79" s="271">
        <f>IF(OR(成果上交!B13="作业",成果上交!B13="实验报告",成果上交!B13="实习报告",成果上交!B13="课程设计成果"),"",成果上交!B13)</f>
        <v>0</v>
      </c>
      <c r="W79" s="272"/>
      <c r="X79" s="28"/>
      <c r="Y79" s="294">
        <v>100</v>
      </c>
      <c r="Z79" s="295">
        <f>成绩录入!$F$7</f>
        <v>0</v>
      </c>
      <c r="AA79" s="295">
        <f>成绩录入!F82</f>
        <v>0</v>
      </c>
      <c r="AB79" s="296">
        <f>IF(初始录入!$M$7&lt;&gt;"",IF(成绩录入!$F$7&lt;&gt;"",IF(初始录入!$P$7="次数",AA79/Z79*Y79,成绩录入!F82),0),0)</f>
        <v>0</v>
      </c>
      <c r="AC79" s="297">
        <f t="shared" si="181"/>
        <v>0</v>
      </c>
      <c r="AD79" s="297">
        <f t="shared" si="182"/>
        <v>0</v>
      </c>
      <c r="AE79" s="297">
        <f t="shared" si="183"/>
        <v>0</v>
      </c>
      <c r="AF79" s="297">
        <f t="shared" si="184"/>
        <v>0</v>
      </c>
      <c r="AG79" s="297">
        <f t="shared" si="185"/>
        <v>0</v>
      </c>
      <c r="AH79" s="298">
        <f t="shared" si="195"/>
        <v>0</v>
      </c>
      <c r="AI79" s="28"/>
      <c r="AJ79" s="260">
        <f>成绩录入!I82</f>
        <v>0</v>
      </c>
      <c r="AK79" s="248">
        <f>成绩录入!J82</f>
        <v>0</v>
      </c>
      <c r="AL79" s="248">
        <f>成绩录入!K82</f>
        <v>0</v>
      </c>
      <c r="AM79" s="248">
        <f>成绩录入!L82</f>
        <v>0</v>
      </c>
      <c r="AN79" s="248">
        <f>成绩录入!M82</f>
        <v>0</v>
      </c>
      <c r="AO79" s="298">
        <f t="shared" si="196"/>
        <v>0</v>
      </c>
      <c r="AP79" s="299"/>
      <c r="AQ79" s="260">
        <f>成绩录入!I82</f>
        <v>0</v>
      </c>
      <c r="AR79" s="248">
        <f>成绩录入!J82</f>
        <v>0</v>
      </c>
      <c r="AS79" s="248">
        <f>成绩录入!K82</f>
        <v>0</v>
      </c>
      <c r="AT79" s="248">
        <f>成绩录入!L82</f>
        <v>0</v>
      </c>
      <c r="AU79" s="248">
        <f>成绩录入!M82</f>
        <v>0</v>
      </c>
      <c r="AV79" s="298">
        <f t="shared" si="197"/>
        <v>0</v>
      </c>
      <c r="AW79" s="299"/>
      <c r="AX79" s="260">
        <f>成绩录入!I82</f>
        <v>0</v>
      </c>
      <c r="AY79" s="248">
        <f>成绩录入!J82</f>
        <v>0</v>
      </c>
      <c r="AZ79" s="248">
        <f>成绩录入!K82</f>
        <v>0</v>
      </c>
      <c r="BA79" s="248">
        <f>成绩录入!L82</f>
        <v>0</v>
      </c>
      <c r="BB79" s="248">
        <f>成绩录入!M82</f>
        <v>0</v>
      </c>
      <c r="BC79" s="298">
        <f t="shared" si="198"/>
        <v>0</v>
      </c>
      <c r="BD79" s="299"/>
      <c r="BE79" s="260">
        <f>成绩录入!I82</f>
        <v>0</v>
      </c>
      <c r="BF79" s="248">
        <f>成绩录入!J82</f>
        <v>0</v>
      </c>
      <c r="BG79" s="248">
        <f>成绩录入!K82</f>
        <v>0</v>
      </c>
      <c r="BH79" s="248">
        <f>成绩录入!L82</f>
        <v>0</v>
      </c>
      <c r="BI79" s="248">
        <f>成绩录入!M82</f>
        <v>0</v>
      </c>
      <c r="BJ79" s="298">
        <f t="shared" si="199"/>
        <v>0</v>
      </c>
      <c r="BK79" s="299"/>
      <c r="BL79" s="260">
        <f>成绩录入!I82</f>
        <v>0</v>
      </c>
      <c r="BM79" s="248">
        <f>成绩录入!J82</f>
        <v>0</v>
      </c>
      <c r="BN79" s="248">
        <f>成绩录入!K82</f>
        <v>0</v>
      </c>
      <c r="BO79" s="248">
        <f>成绩录入!L82</f>
        <v>0</v>
      </c>
      <c r="BP79" s="248">
        <f>成绩录入!M82</f>
        <v>0</v>
      </c>
      <c r="BQ79" s="298">
        <f t="shared" si="200"/>
        <v>0</v>
      </c>
      <c r="BR79" s="300"/>
      <c r="BS79" s="260">
        <f>成绩录入!P82</f>
        <v>0</v>
      </c>
      <c r="BT79" s="248">
        <f>成绩录入!Q82</f>
        <v>0</v>
      </c>
      <c r="BU79" s="248">
        <f>成绩录入!R82</f>
        <v>0</v>
      </c>
      <c r="BV79" s="248">
        <f>成绩录入!S82</f>
        <v>0</v>
      </c>
      <c r="BW79" s="248">
        <f>成绩录入!T82</f>
        <v>0</v>
      </c>
      <c r="BX79" s="248">
        <f>成绩录入!U82</f>
        <v>0</v>
      </c>
      <c r="BY79" s="248">
        <f>成绩录入!V82</f>
        <v>0</v>
      </c>
      <c r="BZ79" s="248">
        <f>成绩录入!W82</f>
        <v>0</v>
      </c>
      <c r="CA79" s="248">
        <f>成绩录入!X82</f>
        <v>0</v>
      </c>
      <c r="CB79" s="248">
        <f>成绩录入!Y82</f>
        <v>0</v>
      </c>
      <c r="CC79" s="298">
        <f t="shared" si="201"/>
        <v>0</v>
      </c>
      <c r="CD79" s="299"/>
      <c r="CE79" s="260">
        <f>成绩录入!P82</f>
        <v>0</v>
      </c>
      <c r="CF79" s="248">
        <f>成绩录入!Q82</f>
        <v>0</v>
      </c>
      <c r="CG79" s="248">
        <f>成绩录入!R82</f>
        <v>0</v>
      </c>
      <c r="CH79" s="248">
        <f>成绩录入!S82</f>
        <v>0</v>
      </c>
      <c r="CI79" s="248">
        <f>成绩录入!T82</f>
        <v>0</v>
      </c>
      <c r="CJ79" s="248">
        <f>成绩录入!U82</f>
        <v>0</v>
      </c>
      <c r="CK79" s="248">
        <f>成绩录入!V82</f>
        <v>0</v>
      </c>
      <c r="CL79" s="248">
        <f>成绩录入!W82</f>
        <v>0</v>
      </c>
      <c r="CM79" s="248">
        <f>成绩录入!X82</f>
        <v>0</v>
      </c>
      <c r="CN79" s="248">
        <f>成绩录入!Y82</f>
        <v>0</v>
      </c>
      <c r="CO79" s="298">
        <f t="shared" si="202"/>
        <v>0</v>
      </c>
      <c r="CP79" s="299"/>
      <c r="CQ79" s="260">
        <f>成绩录入!P82</f>
        <v>0</v>
      </c>
      <c r="CR79" s="248">
        <f>成绩录入!Q82</f>
        <v>0</v>
      </c>
      <c r="CS79" s="248">
        <f>成绩录入!R82</f>
        <v>0</v>
      </c>
      <c r="CT79" s="248">
        <f>成绩录入!S82</f>
        <v>0</v>
      </c>
      <c r="CU79" s="248">
        <f>成绩录入!T82</f>
        <v>0</v>
      </c>
      <c r="CV79" s="248">
        <f>成绩录入!U82</f>
        <v>0</v>
      </c>
      <c r="CW79" s="248">
        <f>成绩录入!V82</f>
        <v>0</v>
      </c>
      <c r="CX79" s="248">
        <f>成绩录入!W82</f>
        <v>0</v>
      </c>
      <c r="CY79" s="248">
        <f>成绩录入!X82</f>
        <v>0</v>
      </c>
      <c r="CZ79" s="248">
        <f>成绩录入!Y82</f>
        <v>0</v>
      </c>
      <c r="DA79" s="298">
        <f t="shared" si="203"/>
        <v>0</v>
      </c>
      <c r="DB79" s="299"/>
      <c r="DC79" s="260">
        <f>成绩录入!P82</f>
        <v>0</v>
      </c>
      <c r="DD79" s="248">
        <f>成绩录入!Q82</f>
        <v>0</v>
      </c>
      <c r="DE79" s="248">
        <f>成绩录入!R82</f>
        <v>0</v>
      </c>
      <c r="DF79" s="248">
        <f>成绩录入!S82</f>
        <v>0</v>
      </c>
      <c r="DG79" s="248">
        <f>成绩录入!T82</f>
        <v>0</v>
      </c>
      <c r="DH79" s="248">
        <f>成绩录入!U82</f>
        <v>0</v>
      </c>
      <c r="DI79" s="248">
        <f>成绩录入!V82</f>
        <v>0</v>
      </c>
      <c r="DJ79" s="248">
        <f>成绩录入!W82</f>
        <v>0</v>
      </c>
      <c r="DK79" s="248">
        <f>成绩录入!X82</f>
        <v>0</v>
      </c>
      <c r="DL79" s="248">
        <f>成绩录入!Y82</f>
        <v>0</v>
      </c>
      <c r="DM79" s="298">
        <f t="shared" si="204"/>
        <v>0</v>
      </c>
      <c r="DN79" s="299"/>
      <c r="DO79" s="260">
        <f>成绩录入!P82</f>
        <v>0</v>
      </c>
      <c r="DP79" s="248">
        <f>成绩录入!Q82</f>
        <v>0</v>
      </c>
      <c r="DQ79" s="248">
        <f>成绩录入!R82</f>
        <v>0</v>
      </c>
      <c r="DR79" s="248">
        <f>成绩录入!S82</f>
        <v>0</v>
      </c>
      <c r="DS79" s="248">
        <f>成绩录入!T82</f>
        <v>0</v>
      </c>
      <c r="DT79" s="248">
        <f>成绩录入!U82</f>
        <v>0</v>
      </c>
      <c r="DU79" s="248">
        <f>成绩录入!V82</f>
        <v>0</v>
      </c>
      <c r="DV79" s="248">
        <f>成绩录入!W82</f>
        <v>0</v>
      </c>
      <c r="DW79" s="248">
        <f>成绩录入!X82</f>
        <v>0</v>
      </c>
      <c r="DX79" s="248">
        <f>成绩录入!Y82</f>
        <v>0</v>
      </c>
      <c r="DY79" s="298">
        <f t="shared" si="205"/>
        <v>0</v>
      </c>
      <c r="DZ79" s="299"/>
      <c r="EA79" s="301" t="e">
        <f t="shared" si="206"/>
        <v>#DIV/0!</v>
      </c>
      <c r="EB79" s="297" t="e">
        <f t="shared" si="207"/>
        <v>#DIV/0!</v>
      </c>
      <c r="EC79" s="297" t="e">
        <f t="shared" si="208"/>
        <v>#DIV/0!</v>
      </c>
      <c r="ED79" s="297" t="e">
        <f t="shared" si="209"/>
        <v>#DIV/0!</v>
      </c>
      <c r="EE79" s="297" t="e">
        <f t="shared" si="210"/>
        <v>#DIV/0!</v>
      </c>
      <c r="EF79" s="302" t="e">
        <f t="shared" si="211"/>
        <v>#DIV/0!</v>
      </c>
      <c r="EG79" s="303"/>
      <c r="EH79" s="304">
        <f t="shared" si="212"/>
        <v>0</v>
      </c>
      <c r="EI79" s="296">
        <f>成绩录入!I82</f>
        <v>0</v>
      </c>
      <c r="EJ79" s="296">
        <f>成绩录入!J82</f>
        <v>0</v>
      </c>
      <c r="EK79" s="296">
        <f>成绩录入!K82</f>
        <v>0</v>
      </c>
      <c r="EL79" s="296">
        <f>成绩录入!L82</f>
        <v>0</v>
      </c>
      <c r="EM79" s="296">
        <f>成绩录入!M82</f>
        <v>0</v>
      </c>
      <c r="EN79" s="296">
        <f>成绩录入!P82</f>
        <v>0</v>
      </c>
      <c r="EO79" s="296">
        <f>成绩录入!Q82</f>
        <v>0</v>
      </c>
      <c r="EP79" s="296">
        <f>成绩录入!R82</f>
        <v>0</v>
      </c>
      <c r="EQ79" s="296">
        <f>成绩录入!S82</f>
        <v>0</v>
      </c>
      <c r="ER79" s="296">
        <f>成绩录入!T82</f>
        <v>0</v>
      </c>
      <c r="ES79" s="296">
        <f>成绩录入!U82</f>
        <v>0</v>
      </c>
      <c r="ET79" s="296">
        <f>成绩录入!V82</f>
        <v>0</v>
      </c>
      <c r="EU79" s="296">
        <f>成绩录入!W82</f>
        <v>0</v>
      </c>
      <c r="EV79" s="296">
        <f>成绩录入!X82</f>
        <v>0</v>
      </c>
      <c r="EW79" s="302">
        <f>成绩录入!Y82</f>
        <v>0</v>
      </c>
      <c r="EX79" s="303"/>
      <c r="EY79" s="304" t="str">
        <f t="shared" si="213"/>
        <v/>
      </c>
      <c r="EZ79" s="296" t="str">
        <f t="shared" si="213"/>
        <v/>
      </c>
      <c r="FA79" s="296" t="str">
        <f t="shared" si="213"/>
        <v/>
      </c>
      <c r="FB79" s="296" t="str">
        <f t="shared" si="213"/>
        <v/>
      </c>
      <c r="FC79" s="302">
        <f>成绩录入!AB82</f>
        <v>0</v>
      </c>
      <c r="FD79" s="303"/>
      <c r="FE79" s="304" t="str">
        <f t="shared" si="214"/>
        <v>√</v>
      </c>
      <c r="FF79" s="296" t="str">
        <f t="shared" si="215"/>
        <v>√</v>
      </c>
      <c r="FG79" s="296" t="str">
        <f t="shared" si="216"/>
        <v>√</v>
      </c>
      <c r="FH79" s="296" t="str">
        <f t="shared" si="217"/>
        <v>√</v>
      </c>
      <c r="FI79" s="302" t="str">
        <f t="shared" si="218"/>
        <v>√</v>
      </c>
      <c r="FJ79" s="299"/>
      <c r="FK79" s="260">
        <f>成绩录入!AB82</f>
        <v>0</v>
      </c>
      <c r="FL79" s="248">
        <f>成绩录入!AC82</f>
        <v>0</v>
      </c>
      <c r="FM79" s="248">
        <f>成绩录入!AD82</f>
        <v>0</v>
      </c>
      <c r="FN79" s="248">
        <f>成绩录入!AE82</f>
        <v>0</v>
      </c>
      <c r="FO79" s="248">
        <f>成绩录入!AF82</f>
        <v>0</v>
      </c>
      <c r="FP79" s="248">
        <f>成绩录入!AG82</f>
        <v>0</v>
      </c>
      <c r="FQ79" s="298">
        <f t="shared" si="219"/>
        <v>0</v>
      </c>
      <c r="FR79" s="299"/>
      <c r="FS79" s="260">
        <f>成绩录入!AB82</f>
        <v>0</v>
      </c>
      <c r="FT79" s="248">
        <f>成绩录入!AC82</f>
        <v>0</v>
      </c>
      <c r="FU79" s="248">
        <f>成绩录入!AD82</f>
        <v>0</v>
      </c>
      <c r="FV79" s="248">
        <f>成绩录入!AE82</f>
        <v>0</v>
      </c>
      <c r="FW79" s="248">
        <f>成绩录入!AF82</f>
        <v>0</v>
      </c>
      <c r="FX79" s="333">
        <f>成绩录入!AG82</f>
        <v>0</v>
      </c>
      <c r="FY79" s="298">
        <f t="shared" si="220"/>
        <v>0</v>
      </c>
      <c r="FZ79" s="299"/>
      <c r="GA79" s="260">
        <f>成绩录入!AB82</f>
        <v>0</v>
      </c>
      <c r="GB79" s="248">
        <f>成绩录入!AC82</f>
        <v>0</v>
      </c>
      <c r="GC79" s="248">
        <f>成绩录入!AD82</f>
        <v>0</v>
      </c>
      <c r="GD79" s="248">
        <f>成绩录入!AE82</f>
        <v>0</v>
      </c>
      <c r="GE79" s="248">
        <f>成绩录入!AF82</f>
        <v>0</v>
      </c>
      <c r="GF79" s="248">
        <f>成绩录入!AG82</f>
        <v>0</v>
      </c>
      <c r="GG79" s="298">
        <f t="shared" si="221"/>
        <v>0</v>
      </c>
      <c r="GH79" s="299"/>
      <c r="GI79" s="260">
        <f>成绩录入!AB82</f>
        <v>0</v>
      </c>
      <c r="GJ79" s="248">
        <f>成绩录入!AC82</f>
        <v>0</v>
      </c>
      <c r="GK79" s="248">
        <f>成绩录入!AD82</f>
        <v>0</v>
      </c>
      <c r="GL79" s="248">
        <f>成绩录入!AE82</f>
        <v>0</v>
      </c>
      <c r="GM79" s="248">
        <f>成绩录入!AF82</f>
        <v>0</v>
      </c>
      <c r="GN79" s="248">
        <f>成绩录入!AG82</f>
        <v>0</v>
      </c>
      <c r="GO79" s="298">
        <f t="shared" si="222"/>
        <v>0</v>
      </c>
      <c r="GP79" s="299"/>
      <c r="GQ79" s="260">
        <f>成绩录入!AB82</f>
        <v>0</v>
      </c>
      <c r="GR79" s="248">
        <f>成绩录入!AC82</f>
        <v>0</v>
      </c>
      <c r="GS79" s="248">
        <f>成绩录入!AD82</f>
        <v>0</v>
      </c>
      <c r="GT79" s="248">
        <f>成绩录入!AE82</f>
        <v>0</v>
      </c>
      <c r="GU79" s="248">
        <f>成绩录入!AF82</f>
        <v>0</v>
      </c>
      <c r="GV79" s="248">
        <f>成绩录入!AG82</f>
        <v>0</v>
      </c>
      <c r="GW79" s="298">
        <f t="shared" si="223"/>
        <v>0</v>
      </c>
      <c r="GX79" s="299"/>
      <c r="GY79" s="247">
        <f>成绩录入!AJ82</f>
        <v>0</v>
      </c>
      <c r="GZ79" s="248">
        <f>成绩录入!AK82</f>
        <v>0</v>
      </c>
      <c r="HA79" s="248">
        <f>成绩录入!AL82</f>
        <v>0</v>
      </c>
      <c r="HB79" s="248">
        <f>成绩录入!AM82</f>
        <v>0</v>
      </c>
      <c r="HC79" s="248">
        <f>成绩录入!AN82</f>
        <v>0</v>
      </c>
      <c r="HD79" s="248">
        <f>成绩录入!AO82</f>
        <v>0</v>
      </c>
      <c r="HE79" s="310">
        <f t="shared" si="224"/>
        <v>0</v>
      </c>
      <c r="HF79" s="299"/>
      <c r="HG79" s="247">
        <f>成绩录入!AJ82</f>
        <v>0</v>
      </c>
      <c r="HH79" s="248">
        <f>成绩录入!AK82</f>
        <v>0</v>
      </c>
      <c r="HI79" s="248">
        <f>成绩录入!AL82</f>
        <v>0</v>
      </c>
      <c r="HJ79" s="248">
        <f>成绩录入!AM82</f>
        <v>0</v>
      </c>
      <c r="HK79" s="248">
        <f>成绩录入!AN82</f>
        <v>0</v>
      </c>
      <c r="HL79" s="248">
        <f>成绩录入!AO82</f>
        <v>0</v>
      </c>
      <c r="HM79" s="310">
        <f t="shared" si="225"/>
        <v>0</v>
      </c>
      <c r="HN79" s="299"/>
      <c r="HO79" s="247">
        <f>成绩录入!AJ82</f>
        <v>0</v>
      </c>
      <c r="HP79" s="248">
        <f>成绩录入!AK82</f>
        <v>0</v>
      </c>
      <c r="HQ79" s="248">
        <f>成绩录入!AL82</f>
        <v>0</v>
      </c>
      <c r="HR79" s="248">
        <f>成绩录入!AM82</f>
        <v>0</v>
      </c>
      <c r="HS79" s="248">
        <f>成绩录入!AN82</f>
        <v>0</v>
      </c>
      <c r="HT79" s="248">
        <f>成绩录入!AO82</f>
        <v>0</v>
      </c>
      <c r="HU79" s="310">
        <f t="shared" si="226"/>
        <v>0</v>
      </c>
      <c r="HV79" s="299"/>
      <c r="HW79" s="247">
        <f>成绩录入!AJ82</f>
        <v>0</v>
      </c>
      <c r="HX79" s="248">
        <f>成绩录入!AK82</f>
        <v>0</v>
      </c>
      <c r="HY79" s="248">
        <f>成绩录入!AL82</f>
        <v>0</v>
      </c>
      <c r="HZ79" s="248">
        <f>成绩录入!AM82</f>
        <v>0</v>
      </c>
      <c r="IA79" s="248">
        <f>成绩录入!AN82</f>
        <v>0</v>
      </c>
      <c r="IB79" s="248">
        <f>成绩录入!AO82</f>
        <v>0</v>
      </c>
      <c r="IC79" s="310">
        <f t="shared" si="227"/>
        <v>0</v>
      </c>
      <c r="ID79" s="299"/>
      <c r="IE79" s="247">
        <f>成绩录入!AJ82</f>
        <v>0</v>
      </c>
      <c r="IF79" s="248">
        <f>成绩录入!AK82</f>
        <v>0</v>
      </c>
      <c r="IG79" s="248">
        <f>成绩录入!AL82</f>
        <v>0</v>
      </c>
      <c r="IH79" s="248">
        <f>成绩录入!AM82</f>
        <v>0</v>
      </c>
      <c r="II79" s="248">
        <f>成绩录入!AN82</f>
        <v>0</v>
      </c>
      <c r="IJ79" s="248">
        <f>成绩录入!AO82</f>
        <v>0</v>
      </c>
      <c r="IK79" s="310">
        <f t="shared" si="228"/>
        <v>0</v>
      </c>
      <c r="IL79" s="299"/>
      <c r="IM79" s="313" t="e">
        <f t="shared" si="229"/>
        <v>#DIV/0!</v>
      </c>
      <c r="IN79" s="314" t="e">
        <f t="shared" si="230"/>
        <v>#DIV/0!</v>
      </c>
      <c r="IO79" s="314" t="e">
        <f t="shared" si="231"/>
        <v>#DIV/0!</v>
      </c>
      <c r="IP79" s="314" t="e">
        <f t="shared" si="232"/>
        <v>#DIV/0!</v>
      </c>
      <c r="IQ79" s="314" t="e">
        <f t="shared" si="233"/>
        <v>#DIV/0!</v>
      </c>
      <c r="IR79" s="315" t="e">
        <f t="shared" si="234"/>
        <v>#DIV/0!</v>
      </c>
      <c r="IS79" s="316"/>
      <c r="IT79" s="214">
        <f>成绩录入!AR82</f>
        <v>0</v>
      </c>
      <c r="IU79" s="216">
        <f>成绩录入!AS82</f>
        <v>0</v>
      </c>
      <c r="IV79" s="216">
        <f>成绩录入!AT82</f>
        <v>0</v>
      </c>
      <c r="IW79" s="216">
        <f>成绩录入!AU82</f>
        <v>0</v>
      </c>
      <c r="IX79" s="216">
        <f>成绩录入!AV82</f>
        <v>0</v>
      </c>
      <c r="IY79" s="216">
        <f>成绩录入!AW82</f>
        <v>0</v>
      </c>
      <c r="IZ79" s="298">
        <f t="shared" si="235"/>
        <v>0</v>
      </c>
      <c r="JA79" s="299"/>
      <c r="JB79" s="317">
        <f>成绩录入!AR82</f>
        <v>0</v>
      </c>
      <c r="JC79" s="216">
        <f>成绩录入!AS82</f>
        <v>0</v>
      </c>
      <c r="JD79" s="216">
        <f>成绩录入!AT82</f>
        <v>0</v>
      </c>
      <c r="JE79" s="216">
        <f>成绩录入!AU82</f>
        <v>0</v>
      </c>
      <c r="JF79" s="216">
        <f>成绩录入!AV82</f>
        <v>0</v>
      </c>
      <c r="JG79" s="216">
        <f>成绩录入!AW82</f>
        <v>0</v>
      </c>
      <c r="JH79" s="298">
        <f t="shared" si="236"/>
        <v>0</v>
      </c>
      <c r="JI79" s="299"/>
      <c r="JJ79" s="248">
        <f>成绩录入!AR82</f>
        <v>0</v>
      </c>
      <c r="JK79" s="248">
        <f>成绩录入!AS82</f>
        <v>0</v>
      </c>
      <c r="JL79" s="248">
        <f>成绩录入!AT82</f>
        <v>0</v>
      </c>
      <c r="JM79" s="248">
        <f>成绩录入!AU82</f>
        <v>0</v>
      </c>
      <c r="JN79" s="248">
        <f>成绩录入!AV82</f>
        <v>0</v>
      </c>
      <c r="JO79" s="248">
        <f>成绩录入!AW82</f>
        <v>0</v>
      </c>
      <c r="JP79" s="298">
        <f t="shared" si="237"/>
        <v>0</v>
      </c>
      <c r="JQ79" s="299"/>
      <c r="JR79" s="308">
        <f>成绩录入!AR82</f>
        <v>0</v>
      </c>
      <c r="JS79" s="248">
        <f>成绩录入!AS82</f>
        <v>0</v>
      </c>
      <c r="JT79" s="248">
        <f>成绩录入!AT82</f>
        <v>0</v>
      </c>
      <c r="JU79" s="248">
        <f>成绩录入!AU82</f>
        <v>0</v>
      </c>
      <c r="JV79" s="248">
        <f>成绩录入!AV82</f>
        <v>0</v>
      </c>
      <c r="JW79" s="248">
        <f>成绩录入!AW82</f>
        <v>0</v>
      </c>
      <c r="JX79" s="298">
        <f t="shared" si="238"/>
        <v>0</v>
      </c>
      <c r="JY79" s="299"/>
      <c r="JZ79" s="308">
        <f>成绩录入!AR82</f>
        <v>0</v>
      </c>
      <c r="KA79" s="248">
        <f>成绩录入!AS82</f>
        <v>0</v>
      </c>
      <c r="KB79" s="248">
        <f>成绩录入!AT82</f>
        <v>0</v>
      </c>
      <c r="KC79" s="248">
        <f>成绩录入!AU82</f>
        <v>0</v>
      </c>
      <c r="KD79" s="248">
        <f>成绩录入!AV82</f>
        <v>0</v>
      </c>
      <c r="KE79" s="248">
        <f>成绩录入!AW82</f>
        <v>0</v>
      </c>
      <c r="KF79" s="298">
        <f t="shared" si="239"/>
        <v>0</v>
      </c>
      <c r="KG79" s="299"/>
      <c r="KH79" s="313">
        <f t="shared" si="186"/>
        <v>0</v>
      </c>
      <c r="KI79" s="314">
        <f t="shared" si="240"/>
        <v>0</v>
      </c>
      <c r="KJ79" s="314">
        <f t="shared" si="241"/>
        <v>0</v>
      </c>
      <c r="KK79" s="314">
        <f t="shared" si="242"/>
        <v>0</v>
      </c>
      <c r="KL79" s="314">
        <f t="shared" si="243"/>
        <v>0</v>
      </c>
      <c r="KM79" s="315">
        <f t="shared" si="244"/>
        <v>0</v>
      </c>
      <c r="KN79" s="90"/>
      <c r="KO79" s="294">
        <f>IF(总评!G77&lt;60,1,0)</f>
        <v>0</v>
      </c>
      <c r="KP79" s="295">
        <f t="shared" si="187"/>
        <v>0</v>
      </c>
      <c r="KQ79" s="295">
        <f t="shared" si="188"/>
        <v>0</v>
      </c>
      <c r="KR79" s="321">
        <f t="shared" si="189"/>
        <v>0</v>
      </c>
      <c r="KS79" s="321">
        <f t="shared" si="245"/>
        <v>0</v>
      </c>
      <c r="KT79" s="27"/>
      <c r="KU79" s="27"/>
      <c r="KV79" s="27"/>
      <c r="KW79" s="27"/>
      <c r="KX79" s="27"/>
      <c r="KY79" s="27"/>
      <c r="KZ79" s="27"/>
      <c r="LA79" s="27"/>
      <c r="LB79" s="27"/>
      <c r="LC79" s="27"/>
      <c r="OT79" s="247">
        <f>IF(OT$6=$OS$5,成绩录入!BC82,0)</f>
        <v>0</v>
      </c>
      <c r="OU79" s="248">
        <f>IF(OU$6=$OS$5,成绩录入!BD82,0)</f>
        <v>0</v>
      </c>
      <c r="OV79" s="248">
        <f>IF(OV$6=$OS$5,成绩录入!BE82,0)</f>
        <v>0</v>
      </c>
      <c r="OW79" s="248">
        <f>IF(OW$6=$OS$5,成绩录入!BF82,0)</f>
        <v>0</v>
      </c>
      <c r="OX79" s="248">
        <f>IF(OX$6=$OS$5,成绩录入!BG82,0)</f>
        <v>0</v>
      </c>
      <c r="OY79" s="248">
        <f>IF(OY$6=$OS$5,成绩录入!BH82,0)</f>
        <v>0</v>
      </c>
      <c r="OZ79" s="248">
        <f>IF(OZ$6=$OS$5,成绩录入!BI82,0)</f>
        <v>0</v>
      </c>
      <c r="PA79" s="248">
        <f>IF(PA$6=$OS$5,成绩录入!BJ82,0)</f>
        <v>0</v>
      </c>
      <c r="PB79" s="248">
        <f>IF(PB$6=$OS$5,成绩录入!BK82,0)</f>
        <v>0</v>
      </c>
      <c r="PC79" s="248">
        <f>IF(PC$6=$OS$5,成绩录入!BL82,0)</f>
        <v>0</v>
      </c>
      <c r="PD79" s="248">
        <f>IF(PD$6=$OS$5,成绩录入!BM82,0)</f>
        <v>0</v>
      </c>
      <c r="PE79" s="248">
        <f>IF(PE$6=$OS$5,成绩录入!BN82,0)</f>
        <v>0</v>
      </c>
      <c r="PF79" s="248">
        <f>IF(PF$6=$OS$5,成绩录入!BO82,0)</f>
        <v>0</v>
      </c>
      <c r="PG79" s="248">
        <f>IF(PG$6=$OS$5,成绩录入!BP82,0)</f>
        <v>0</v>
      </c>
      <c r="PH79" s="248">
        <f>IF(PH$6=$OS$5,成绩录入!BQ82,0)</f>
        <v>0</v>
      </c>
      <c r="PI79" s="248">
        <f>IF(PI$6=$OS$5,成绩录入!BR82,0)</f>
        <v>0</v>
      </c>
      <c r="PJ79" s="248">
        <f>IF(PJ$6=$OS$5,成绩录入!BS82,0)</f>
        <v>0</v>
      </c>
      <c r="PK79" s="248">
        <f>IF(PK$6=$OS$5,成绩录入!BT82,0)</f>
        <v>0</v>
      </c>
      <c r="PL79" s="248">
        <f>IF(PL$6=$OS$5,成绩录入!BU82,0)</f>
        <v>0</v>
      </c>
      <c r="PM79" s="248">
        <f>IF(PM$6=$OS$5,成绩录入!BV82,0)</f>
        <v>0</v>
      </c>
      <c r="PN79" s="248">
        <f>IF(PN$6=$OS$5,成绩录入!BW82,0)</f>
        <v>0</v>
      </c>
      <c r="PO79" s="248">
        <f>IF(PO$6=$OS$5,成绩录入!BX82,0)</f>
        <v>0</v>
      </c>
      <c r="PP79" s="248">
        <f>IF(PP$6=$OS$5,成绩录入!BY82,0)</f>
        <v>0</v>
      </c>
      <c r="PQ79" s="248">
        <f>IF(PQ$6=$OS$5,成绩录入!BZ82,0)</f>
        <v>0</v>
      </c>
      <c r="PR79" s="248">
        <f>IF(PR$6=$OS$5,成绩录入!CA82,0)</f>
        <v>0</v>
      </c>
      <c r="PS79" s="248">
        <f>IF(PS$6=$OS$5,成绩录入!CB82,0)</f>
        <v>0</v>
      </c>
      <c r="PT79" s="248">
        <f>IF(PT$6=$OS$5,成绩录入!CC82,0)</f>
        <v>0</v>
      </c>
      <c r="PU79" s="248">
        <f>IF(PU$6=$OS$5,成绩录入!CD82,0)</f>
        <v>0</v>
      </c>
      <c r="PV79" s="248">
        <f>IF(PV$6=$OS$5,成绩录入!CE82,0)</f>
        <v>0</v>
      </c>
      <c r="PW79" s="248">
        <f>IF(PW$6=$OS$5,成绩录入!CF82,0)</f>
        <v>0</v>
      </c>
      <c r="PX79" s="248">
        <f>IF(PX$6=$OS$5,成绩录入!CG82,0)</f>
        <v>0</v>
      </c>
      <c r="PY79" s="248">
        <f>IF(PY$6=$OS$5,成绩录入!CH82,0)</f>
        <v>0</v>
      </c>
      <c r="PZ79" s="248">
        <f>IF(PZ$6=$OS$5,成绩录入!CI82,0)</f>
        <v>0</v>
      </c>
      <c r="QA79" s="248">
        <f>IF(QA$6=$OS$5,成绩录入!CJ82,0)</f>
        <v>0</v>
      </c>
      <c r="QB79" s="248">
        <f>IF(QB$6=$OS$5,成绩录入!CK82,0)</f>
        <v>0</v>
      </c>
      <c r="QC79" s="248">
        <f>IF(QC$6=$OS$5,成绩录入!CL82,0)</f>
        <v>0</v>
      </c>
      <c r="QD79" s="248">
        <f>IF(QD$6=$OS$5,成绩录入!CM82,0)</f>
        <v>0</v>
      </c>
      <c r="QE79" s="248">
        <f>IF(QE$6=$OS$5,成绩录入!CN82,0)</f>
        <v>0</v>
      </c>
      <c r="QF79" s="248">
        <f>IF(QF$6=$OS$5,成绩录入!CO82,0)</f>
        <v>0</v>
      </c>
      <c r="QG79" s="248">
        <f>IF(QG$6=$OS$5,成绩录入!CP82,0)</f>
        <v>0</v>
      </c>
      <c r="QH79" s="248">
        <f>IF(QH$6=$OS$5,成绩录入!CQ82,0)</f>
        <v>0</v>
      </c>
      <c r="QI79" s="248">
        <f>IF(QI$6=$OS$5,成绩录入!CR82,0)</f>
        <v>0</v>
      </c>
      <c r="QJ79" s="248">
        <f>IF(QJ$6=$OS$5,成绩录入!CS82,0)</f>
        <v>0</v>
      </c>
      <c r="QK79" s="248">
        <f>IF(QK$6=$OS$5,成绩录入!CT82,0)</f>
        <v>0</v>
      </c>
      <c r="QL79" s="248">
        <f>IF(QL$6=$OS$5,成绩录入!CU82,0)</f>
        <v>0</v>
      </c>
      <c r="QM79" s="248">
        <f>IF(QM$6=$OS$5,成绩录入!CV82,0)</f>
        <v>0</v>
      </c>
      <c r="QN79" s="248">
        <f>IF(QN$6=$OS$5,成绩录入!CW82,0)</f>
        <v>0</v>
      </c>
      <c r="QO79" s="248">
        <f>IF(QO$6=$OS$5,成绩录入!CX82,0)</f>
        <v>0</v>
      </c>
      <c r="QP79" s="248">
        <f>IF(QP$6=$OS$5,成绩录入!CY82,0)</f>
        <v>0</v>
      </c>
      <c r="QQ79" s="248">
        <f>IF(QQ$6=$OS$5,成绩录入!CZ82,0)</f>
        <v>0</v>
      </c>
      <c r="QR79" s="248">
        <f>IF(QR$6=$OS$5,成绩录入!DA82,0)</f>
        <v>0</v>
      </c>
      <c r="QS79" s="248">
        <f>IF(QS$6=$OS$5,成绩录入!DB82,0)</f>
        <v>0</v>
      </c>
      <c r="QT79" s="248">
        <f>IF(QT$6=$OS$5,成绩录入!DC82,0)</f>
        <v>0</v>
      </c>
      <c r="QU79" s="248">
        <f>IF(QU$6=$OS$5,成绩录入!DD82,0)</f>
        <v>0</v>
      </c>
      <c r="QV79" s="248">
        <f>IF(QV$6=$OS$5,成绩录入!DE82,0)</f>
        <v>0</v>
      </c>
      <c r="QW79" s="248">
        <f>IF(QW$6=$OS$5,成绩录入!DF82,0)</f>
        <v>0</v>
      </c>
      <c r="QX79" s="248">
        <f>IF(QX$6=$OS$5,成绩录入!DG82,0)</f>
        <v>0</v>
      </c>
      <c r="QY79" s="248">
        <f>IF(QY$6=$OS$5,成绩录入!DH82,0)</f>
        <v>0</v>
      </c>
      <c r="QZ79" s="248">
        <f>IF(QZ$6=$OS$5,成绩录入!DI82,0)</f>
        <v>0</v>
      </c>
      <c r="RA79" s="248">
        <f>IF(RA$6=$OS$5,成绩录入!DJ82,0)</f>
        <v>0</v>
      </c>
      <c r="RB79" s="248">
        <f>IF(RB$6=$OS$5,成绩录入!DK82,0)</f>
        <v>0</v>
      </c>
      <c r="RC79" s="248">
        <f>IF(RC$6=$OS$5,成绩录入!DL82,0)</f>
        <v>0</v>
      </c>
      <c r="RD79" s="248">
        <f>IF(RD$6=$OS$5,成绩录入!DM82,0)</f>
        <v>0</v>
      </c>
      <c r="RE79" s="248">
        <f>IF(RE$6=$OS$5,成绩录入!DN82,0)</f>
        <v>0</v>
      </c>
      <c r="RF79" s="248">
        <f>IF(RF$6=$OS$5,成绩录入!DO82,0)</f>
        <v>0</v>
      </c>
      <c r="RG79" s="248">
        <f>IF(RG$6=$OS$5,成绩录入!DP82,0)</f>
        <v>0</v>
      </c>
      <c r="RH79" s="248">
        <f>IF(RH$6=$OS$5,成绩录入!DQ82,0)</f>
        <v>0</v>
      </c>
      <c r="RI79" s="248">
        <f>IF(RI$6=$OS$5,成绩录入!DR82,0)</f>
        <v>0</v>
      </c>
      <c r="RJ79" s="248">
        <f>IF(RJ$6=$OS$5,成绩录入!DS82,0)</f>
        <v>0</v>
      </c>
      <c r="RK79" s="248">
        <f>IF(RK$6=$OS$5,成绩录入!DT82,0)</f>
        <v>0</v>
      </c>
      <c r="RL79" s="248">
        <f>IF(RL$6=$OS$5,成绩录入!DU82,0)</f>
        <v>0</v>
      </c>
      <c r="RM79" s="248">
        <f>IF(RM$6=$OS$5,成绩录入!DV82,0)</f>
        <v>0</v>
      </c>
      <c r="RN79" s="248">
        <f>IF(RN$6=$OS$5,成绩录入!DW82,0)</f>
        <v>0</v>
      </c>
      <c r="RO79" s="248">
        <f>IF(RO$6=$OS$5,成绩录入!DX82,0)</f>
        <v>0</v>
      </c>
      <c r="RP79" s="248">
        <f>IF(RP$6=$OS$5,成绩录入!DY82,0)</f>
        <v>0</v>
      </c>
      <c r="RQ79" s="248">
        <f>IF(RQ$6=$OS$5,成绩录入!DZ82,0)</f>
        <v>0</v>
      </c>
      <c r="RR79" s="248">
        <f>IF(RR$6=$OS$5,成绩录入!EA82,0)</f>
        <v>0</v>
      </c>
      <c r="RS79" s="248">
        <f>IF(RS$6=$OS$5,成绩录入!EB82,0)</f>
        <v>0</v>
      </c>
      <c r="RT79" s="248">
        <f>IF(RT$6=$OS$5,成绩录入!EC82,0)</f>
        <v>0</v>
      </c>
      <c r="RU79" s="248">
        <f>IF(RU$6=$OS$5,成绩录入!ED82,0)</f>
        <v>0</v>
      </c>
      <c r="RV79" s="248">
        <f>IF(RV$6=$OS$5,成绩录入!EE82,0)</f>
        <v>0</v>
      </c>
      <c r="RW79" s="248">
        <f>IF(RW$6=$OS$5,成绩录入!EF82,0)</f>
        <v>0</v>
      </c>
      <c r="RX79" s="248">
        <f>IF(RX$6=$OS$5,成绩录入!EG82,0)</f>
        <v>0</v>
      </c>
      <c r="RY79" s="248">
        <f>IF(RY$6=$OS$5,成绩录入!EH82,0)</f>
        <v>0</v>
      </c>
      <c r="RZ79" s="248">
        <f>IF(RZ$6=$OS$5,成绩录入!EI82,0)</f>
        <v>0</v>
      </c>
      <c r="SA79" s="248">
        <f>IF(SA$6=$OS$5,成绩录入!EJ82,0)</f>
        <v>0</v>
      </c>
      <c r="SB79" s="248">
        <f>IF(SB$6=$OS$5,成绩录入!EK82,0)</f>
        <v>0</v>
      </c>
      <c r="SC79" s="248">
        <f>IF(SC$6=$OS$5,成绩录入!EL82,0)</f>
        <v>0</v>
      </c>
      <c r="SD79" s="248">
        <f>IF(SD$6=$OS$5,成绩录入!EM82,0)</f>
        <v>0</v>
      </c>
      <c r="SE79" s="248">
        <f>IF(SE$6=$OS$5,成绩录入!EN82,0)</f>
        <v>0</v>
      </c>
      <c r="SF79" s="248">
        <f>IF(SF$6=$OS$5,成绩录入!EO82,0)</f>
        <v>0</v>
      </c>
      <c r="SG79" s="248">
        <f>IF(SG$6=$OS$5,成绩录入!EP82,0)</f>
        <v>0</v>
      </c>
      <c r="SH79" s="248">
        <f>IF(SH$6=$OS$5,成绩录入!EQ82,0)</f>
        <v>0</v>
      </c>
      <c r="SI79" s="248">
        <f>IF(SI$6=$OS$5,成绩录入!ER82,0)</f>
        <v>0</v>
      </c>
      <c r="SJ79" s="248">
        <f>IF(SJ$6=$OS$5,成绩录入!ES82,0)</f>
        <v>0</v>
      </c>
      <c r="SK79" s="248">
        <f>IF(SK$6=$OS$5,成绩录入!ET82,0)</f>
        <v>0</v>
      </c>
      <c r="SL79" s="248">
        <f>IF(SL$6=$OS$5,成绩录入!EU82,0)</f>
        <v>0</v>
      </c>
      <c r="SM79" s="248">
        <f>IF(SM$6=$OS$5,成绩录入!EV82,0)</f>
        <v>0</v>
      </c>
      <c r="SN79" s="248">
        <f>IF(SN$6=$OS$5,成绩录入!EW82,0)</f>
        <v>0</v>
      </c>
      <c r="SO79" s="248">
        <f>IF(SO$6=$OS$5,成绩录入!EX82,0)</f>
        <v>0</v>
      </c>
      <c r="SP79" s="218">
        <f t="shared" si="190"/>
        <v>0</v>
      </c>
      <c r="SQ79" s="166"/>
      <c r="SR79" s="166"/>
      <c r="SS79" s="247">
        <f>IF(SS$6=$SR$5,成绩录入!BC82,0)</f>
        <v>0</v>
      </c>
      <c r="ST79" s="248">
        <f>IF(ST$6=$SR$5,成绩录入!BD82,0)</f>
        <v>0</v>
      </c>
      <c r="SU79" s="248">
        <f>IF(SU$6=$SR$5,成绩录入!BE82,0)</f>
        <v>0</v>
      </c>
      <c r="SV79" s="248">
        <f>IF(SV$6=$SR$5,成绩录入!BF82,0)</f>
        <v>0</v>
      </c>
      <c r="SW79" s="248">
        <f>IF(SW$6=$SR$5,成绩录入!BG82,0)</f>
        <v>0</v>
      </c>
      <c r="SX79" s="248">
        <f>IF(SX$6=$SR$5,成绩录入!BH82,0)</f>
        <v>0</v>
      </c>
      <c r="SY79" s="248">
        <f>IF(SY$6=$SR$5,成绩录入!BI82,0)</f>
        <v>0</v>
      </c>
      <c r="SZ79" s="248">
        <f>IF(SZ$6=$SR$5,成绩录入!BJ82,0)</f>
        <v>0</v>
      </c>
      <c r="TA79" s="248">
        <f>IF(TA$6=$SR$5,成绩录入!BK82,0)</f>
        <v>0</v>
      </c>
      <c r="TB79" s="248">
        <f>IF(TB$6=$SR$5,成绩录入!BL82,0)</f>
        <v>0</v>
      </c>
      <c r="TC79" s="248">
        <f>IF(TC$6=$SR$5,成绩录入!BM82,0)</f>
        <v>0</v>
      </c>
      <c r="TD79" s="248">
        <f>IF(TD$6=$SR$5,成绩录入!BN82,0)</f>
        <v>0</v>
      </c>
      <c r="TE79" s="248">
        <f>IF(TE$6=$SR$5,成绩录入!BO82,0)</f>
        <v>0</v>
      </c>
      <c r="TF79" s="248">
        <f>IF(TF$6=$SR$5,成绩录入!BP82,0)</f>
        <v>0</v>
      </c>
      <c r="TG79" s="248">
        <f>IF(TG$6=$SR$5,成绩录入!BQ82,0)</f>
        <v>0</v>
      </c>
      <c r="TH79" s="248">
        <f>IF(TH$6=$SR$5,成绩录入!BR82,0)</f>
        <v>0</v>
      </c>
      <c r="TI79" s="248">
        <f>IF(TI$6=$SR$5,成绩录入!BS82,0)</f>
        <v>0</v>
      </c>
      <c r="TJ79" s="248">
        <f>IF(TJ$6=$SR$5,成绩录入!BT82,0)</f>
        <v>0</v>
      </c>
      <c r="TK79" s="248">
        <f>IF(TK$6=$SR$5,成绩录入!BU82,0)</f>
        <v>0</v>
      </c>
      <c r="TL79" s="248">
        <f>IF(TL$6=$SR$5,成绩录入!BV82,0)</f>
        <v>0</v>
      </c>
      <c r="TM79" s="248">
        <f>IF(TM$6=$SR$5,成绩录入!BW82,0)</f>
        <v>0</v>
      </c>
      <c r="TN79" s="248">
        <f>IF(TN$6=$SR$5,成绩录入!BX82,0)</f>
        <v>0</v>
      </c>
      <c r="TO79" s="248">
        <f>IF(TO$6=$SR$5,成绩录入!BY82,0)</f>
        <v>0</v>
      </c>
      <c r="TP79" s="248">
        <f>IF(TP$6=$SR$5,成绩录入!BZ82,0)</f>
        <v>0</v>
      </c>
      <c r="TQ79" s="248">
        <f>IF(TQ$6=$SR$5,成绩录入!CA82,0)</f>
        <v>0</v>
      </c>
      <c r="TR79" s="248">
        <f>IF(TR$6=$SR$5,成绩录入!CB82,0)</f>
        <v>0</v>
      </c>
      <c r="TS79" s="248">
        <f>IF(TS$6=$SR$5,成绩录入!CC82,0)</f>
        <v>0</v>
      </c>
      <c r="TT79" s="248">
        <f>IF(TT$6=$SR$5,成绩录入!CD82,0)</f>
        <v>0</v>
      </c>
      <c r="TU79" s="248">
        <f>IF(TU$6=$SR$5,成绩录入!CE82,0)</f>
        <v>0</v>
      </c>
      <c r="TV79" s="248">
        <f>IF(TV$6=$SR$5,成绩录入!CF82,0)</f>
        <v>0</v>
      </c>
      <c r="TW79" s="248">
        <f>IF(TW$6=$SR$5,成绩录入!CG82,0)</f>
        <v>0</v>
      </c>
      <c r="TX79" s="248">
        <f>IF(TX$6=$SR$5,成绩录入!CH82,0)</f>
        <v>0</v>
      </c>
      <c r="TY79" s="248">
        <f>IF(TY$6=$SR$5,成绩录入!CI82,0)</f>
        <v>0</v>
      </c>
      <c r="TZ79" s="248">
        <f>IF(TZ$6=$SR$5,成绩录入!CJ82,0)</f>
        <v>0</v>
      </c>
      <c r="UA79" s="248">
        <f>IF(UA$6=$SR$5,成绩录入!CK82,0)</f>
        <v>0</v>
      </c>
      <c r="UB79" s="248">
        <f>IF(UB$6=$SR$5,成绩录入!CL82,0)</f>
        <v>0</v>
      </c>
      <c r="UC79" s="248">
        <f>IF(UC$6=$SR$5,成绩录入!CM82,0)</f>
        <v>0</v>
      </c>
      <c r="UD79" s="248">
        <f>IF(UD$6=$SR$5,成绩录入!CN82,0)</f>
        <v>0</v>
      </c>
      <c r="UE79" s="248">
        <f>IF(UE$6=$SR$5,成绩录入!CO82,0)</f>
        <v>0</v>
      </c>
      <c r="UF79" s="248">
        <f>IF(UF$6=$SR$5,成绩录入!CP82,0)</f>
        <v>0</v>
      </c>
      <c r="UG79" s="248">
        <f>IF(UG$6=$SR$5,成绩录入!CQ82,0)</f>
        <v>0</v>
      </c>
      <c r="UH79" s="248">
        <f>IF(UH$6=$SR$5,成绩录入!CR82,0)</f>
        <v>0</v>
      </c>
      <c r="UI79" s="248">
        <f>IF(UI$6=$SR$5,成绩录入!CS82,0)</f>
        <v>0</v>
      </c>
      <c r="UJ79" s="248">
        <f>IF(UJ$6=$SR$5,成绩录入!CT82,0)</f>
        <v>0</v>
      </c>
      <c r="UK79" s="248">
        <f>IF(UK$6=$SR$5,成绩录入!CU82,0)</f>
        <v>0</v>
      </c>
      <c r="UL79" s="248">
        <f>IF(UL$6=$SR$5,成绩录入!CV82,0)</f>
        <v>0</v>
      </c>
      <c r="UM79" s="248">
        <f>IF(UM$6=$SR$5,成绩录入!CW82,0)</f>
        <v>0</v>
      </c>
      <c r="UN79" s="248">
        <f>IF(UN$6=$SR$5,成绩录入!CX82,0)</f>
        <v>0</v>
      </c>
      <c r="UO79" s="248">
        <f>IF(UO$6=$SR$5,成绩录入!CY82,0)</f>
        <v>0</v>
      </c>
      <c r="UP79" s="248">
        <f>IF(UP$6=$SR$5,成绩录入!CZ82,0)</f>
        <v>0</v>
      </c>
      <c r="UQ79" s="248">
        <f>IF(UQ$6=$SR$5,成绩录入!DA82,0)</f>
        <v>0</v>
      </c>
      <c r="UR79" s="248">
        <f>IF(UR$6=$SR$5,成绩录入!DB82,0)</f>
        <v>0</v>
      </c>
      <c r="US79" s="248">
        <f>IF(US$6=$SR$5,成绩录入!DC82,0)</f>
        <v>0</v>
      </c>
      <c r="UT79" s="248">
        <f>IF(UT$6=$SR$5,成绩录入!DD82,0)</f>
        <v>0</v>
      </c>
      <c r="UU79" s="248">
        <f>IF(UU$6=$SR$5,成绩录入!DE82,0)</f>
        <v>0</v>
      </c>
      <c r="UV79" s="248">
        <f>IF(UV$6=$SR$5,成绩录入!DF82,0)</f>
        <v>0</v>
      </c>
      <c r="UW79" s="248">
        <f>IF(UW$6=$SR$5,成绩录入!DG82,0)</f>
        <v>0</v>
      </c>
      <c r="UX79" s="248">
        <f>IF(UX$6=$SR$5,成绩录入!DH82,0)</f>
        <v>0</v>
      </c>
      <c r="UY79" s="248">
        <f>IF(UY$6=$SR$5,成绩录入!DI82,0)</f>
        <v>0</v>
      </c>
      <c r="UZ79" s="248">
        <f>IF(UZ$6=$SR$5,成绩录入!DJ82,0)</f>
        <v>0</v>
      </c>
      <c r="VA79" s="248">
        <f>IF(VA$6=$SR$5,成绩录入!DK82,0)</f>
        <v>0</v>
      </c>
      <c r="VB79" s="248">
        <f>IF(VB$6=$SR$5,成绩录入!DL82,0)</f>
        <v>0</v>
      </c>
      <c r="VC79" s="248">
        <f>IF(VC$6=$SR$5,成绩录入!DM82,0)</f>
        <v>0</v>
      </c>
      <c r="VD79" s="248">
        <f>IF(VD$6=$SR$5,成绩录入!DN82,0)</f>
        <v>0</v>
      </c>
      <c r="VE79" s="248">
        <f>IF(VE$6=$SR$5,成绩录入!DO82,0)</f>
        <v>0</v>
      </c>
      <c r="VF79" s="248">
        <f>IF(VF$6=$SR$5,成绩录入!DP82,0)</f>
        <v>0</v>
      </c>
      <c r="VG79" s="248">
        <f>IF(VG$6=$SR$5,成绩录入!DQ82,0)</f>
        <v>0</v>
      </c>
      <c r="VH79" s="248">
        <f>IF(VH$6=$SR$5,成绩录入!DR82,0)</f>
        <v>0</v>
      </c>
      <c r="VI79" s="248">
        <f>IF(VI$6=$SR$5,成绩录入!DS82,0)</f>
        <v>0</v>
      </c>
      <c r="VJ79" s="248">
        <f>IF(VJ$6=$SR$5,成绩录入!DT82,0)</f>
        <v>0</v>
      </c>
      <c r="VK79" s="248">
        <f>IF(VK$6=$SR$5,成绩录入!DU82,0)</f>
        <v>0</v>
      </c>
      <c r="VL79" s="248">
        <f>IF(VL$6=$SR$5,成绩录入!DV82,0)</f>
        <v>0</v>
      </c>
      <c r="VM79" s="248">
        <f>IF(VM$6=$SR$5,成绩录入!DW82,0)</f>
        <v>0</v>
      </c>
      <c r="VN79" s="248">
        <f>IF(VN$6=$SR$5,成绩录入!DX82,0)</f>
        <v>0</v>
      </c>
      <c r="VO79" s="248">
        <f>IF(VO$6=$SR$5,成绩录入!DY82,0)</f>
        <v>0</v>
      </c>
      <c r="VP79" s="248">
        <f>IF(VP$6=$SR$5,成绩录入!DZ82,0)</f>
        <v>0</v>
      </c>
      <c r="VQ79" s="248">
        <f>IF(VQ$6=$SR$5,成绩录入!EA82,0)</f>
        <v>0</v>
      </c>
      <c r="VR79" s="248">
        <f>IF(VR$6=$SR$5,成绩录入!EB82,0)</f>
        <v>0</v>
      </c>
      <c r="VS79" s="248">
        <f>IF(VS$6=$SR$5,成绩录入!EC82,0)</f>
        <v>0</v>
      </c>
      <c r="VT79" s="248">
        <f>IF(VT$6=$SR$5,成绩录入!ED82,0)</f>
        <v>0</v>
      </c>
      <c r="VU79" s="248">
        <f>IF(VU$6=$SR$5,成绩录入!EE82,0)</f>
        <v>0</v>
      </c>
      <c r="VV79" s="248">
        <f>IF(VV$6=$SR$5,成绩录入!EF82,0)</f>
        <v>0</v>
      </c>
      <c r="VW79" s="248">
        <f>IF(VW$6=$SR$5,成绩录入!EG82,0)</f>
        <v>0</v>
      </c>
      <c r="VX79" s="248">
        <f>IF(VX$6=$SR$5,成绩录入!EH82,0)</f>
        <v>0</v>
      </c>
      <c r="VY79" s="248">
        <f>IF(VY$6=$SR$5,成绩录入!EI82,0)</f>
        <v>0</v>
      </c>
      <c r="VZ79" s="248">
        <f>IF(VZ$6=$SR$5,成绩录入!EJ82,0)</f>
        <v>0</v>
      </c>
      <c r="WA79" s="248">
        <f>IF(WA$6=$SR$5,成绩录入!EK82,0)</f>
        <v>0</v>
      </c>
      <c r="WB79" s="248">
        <f>IF(WB$6=$SR$5,成绩录入!EL82,0)</f>
        <v>0</v>
      </c>
      <c r="WC79" s="248">
        <f>IF(WC$6=$SR$5,成绩录入!EM82,0)</f>
        <v>0</v>
      </c>
      <c r="WD79" s="248">
        <f>IF(WD$6=$SR$5,成绩录入!EN82,0)</f>
        <v>0</v>
      </c>
      <c r="WE79" s="248">
        <f>IF(WE$6=$SR$5,成绩录入!EO82,0)</f>
        <v>0</v>
      </c>
      <c r="WF79" s="248">
        <f>IF(WF$6=$SR$5,成绩录入!EP82,0)</f>
        <v>0</v>
      </c>
      <c r="WG79" s="248">
        <f>IF(WG$6=$SR$5,成绩录入!EQ82,0)</f>
        <v>0</v>
      </c>
      <c r="WH79" s="248">
        <f>IF(WH$6=$SR$5,成绩录入!ER82,0)</f>
        <v>0</v>
      </c>
      <c r="WI79" s="248">
        <f>IF(WI$6=$SR$5,成绩录入!ES82,0)</f>
        <v>0</v>
      </c>
      <c r="WJ79" s="248">
        <f>IF(WJ$6=$SR$5,成绩录入!ET82,0)</f>
        <v>0</v>
      </c>
      <c r="WK79" s="248">
        <f>IF(WK$6=$SR$5,成绩录入!EU82,0)</f>
        <v>0</v>
      </c>
      <c r="WL79" s="248">
        <f>IF(WL$6=$SR$5,成绩录入!EV82,0)</f>
        <v>0</v>
      </c>
      <c r="WM79" s="248">
        <f>IF(WM$6=$SR$5,成绩录入!EW82,0)</f>
        <v>0</v>
      </c>
      <c r="WN79" s="248">
        <f>IF(WN$6=$SR$5,成绩录入!EX82,0)</f>
        <v>0</v>
      </c>
      <c r="WO79" s="218">
        <f t="shared" si="191"/>
        <v>0</v>
      </c>
      <c r="WP79" s="166"/>
      <c r="WQ79" s="166"/>
      <c r="WR79" s="247">
        <f>IF(WR$6=$WQ$5,成绩录入!BC82,0)</f>
        <v>0</v>
      </c>
      <c r="WS79" s="248">
        <f>IF(WS$6=$WQ$5,成绩录入!BD82,0)</f>
        <v>0</v>
      </c>
      <c r="WT79" s="248">
        <f>IF(WT$6=$WQ$5,成绩录入!BE82,0)</f>
        <v>0</v>
      </c>
      <c r="WU79" s="248">
        <f>IF(WU$6=$WQ$5,成绩录入!BF82,0)</f>
        <v>0</v>
      </c>
      <c r="WV79" s="248">
        <f>IF(WV$6=$WQ$5,成绩录入!BG82,0)</f>
        <v>0</v>
      </c>
      <c r="WW79" s="248">
        <f>IF(WW$6=$WQ$5,成绩录入!BH82,0)</f>
        <v>0</v>
      </c>
      <c r="WX79" s="248">
        <f>IF(WX$6=$WQ$5,成绩录入!BI82,0)</f>
        <v>0</v>
      </c>
      <c r="WY79" s="248">
        <f>IF(WY$6=$WQ$5,成绩录入!BJ82,0)</f>
        <v>0</v>
      </c>
      <c r="WZ79" s="248">
        <f>IF(WZ$6=$WQ$5,成绩录入!BK82,0)</f>
        <v>0</v>
      </c>
      <c r="XA79" s="248">
        <f>IF(XA$6=$WQ$5,成绩录入!BL82,0)</f>
        <v>0</v>
      </c>
      <c r="XB79" s="248">
        <f>IF(XB$6=$WQ$5,成绩录入!BM82,0)</f>
        <v>0</v>
      </c>
      <c r="XC79" s="248">
        <f>IF(XC$6=$WQ$5,成绩录入!BN82,0)</f>
        <v>0</v>
      </c>
      <c r="XD79" s="248">
        <f>IF(XD$6=$WQ$5,成绩录入!BO82,0)</f>
        <v>0</v>
      </c>
      <c r="XE79" s="248">
        <f>IF(XE$6=$WQ$5,成绩录入!BP82,0)</f>
        <v>0</v>
      </c>
      <c r="XF79" s="248">
        <f>IF(XF$6=$WQ$5,成绩录入!BQ82,0)</f>
        <v>0</v>
      </c>
      <c r="XG79" s="248">
        <f>IF(XG$6=$WQ$5,成绩录入!BR82,0)</f>
        <v>0</v>
      </c>
      <c r="XH79" s="248">
        <f>IF(XH$6=$WQ$5,成绩录入!BS82,0)</f>
        <v>0</v>
      </c>
      <c r="XI79" s="248">
        <f>IF(XI$6=$WQ$5,成绩录入!BT82,0)</f>
        <v>0</v>
      </c>
      <c r="XJ79" s="248">
        <f>IF(XJ$6=$WQ$5,成绩录入!BU82,0)</f>
        <v>0</v>
      </c>
      <c r="XK79" s="248">
        <f>IF(XK$6=$WQ$5,成绩录入!BV82,0)</f>
        <v>0</v>
      </c>
      <c r="XL79" s="248">
        <f>IF(XL$6=$WQ$5,成绩录入!BW82,0)</f>
        <v>0</v>
      </c>
      <c r="XM79" s="248">
        <f>IF(XM$6=$WQ$5,成绩录入!BX82,0)</f>
        <v>0</v>
      </c>
      <c r="XN79" s="248">
        <f>IF(XN$6=$WQ$5,成绩录入!BY82,0)</f>
        <v>0</v>
      </c>
      <c r="XO79" s="248">
        <f>IF(XO$6=$WQ$5,成绩录入!BZ82,0)</f>
        <v>0</v>
      </c>
      <c r="XP79" s="248">
        <f>IF(XP$6=$WQ$5,成绩录入!CA82,0)</f>
        <v>0</v>
      </c>
      <c r="XQ79" s="248">
        <f>IF(XQ$6=$WQ$5,成绩录入!CB82,0)</f>
        <v>0</v>
      </c>
      <c r="XR79" s="248">
        <f>IF(XR$6=$WQ$5,成绩录入!CC82,0)</f>
        <v>0</v>
      </c>
      <c r="XS79" s="248">
        <f>IF(XS$6=$WQ$5,成绩录入!CD82,0)</f>
        <v>0</v>
      </c>
      <c r="XT79" s="248">
        <f>IF(XT$6=$WQ$5,成绩录入!CE82,0)</f>
        <v>0</v>
      </c>
      <c r="XU79" s="248">
        <f>IF(XU$6=$WQ$5,成绩录入!CF82,0)</f>
        <v>0</v>
      </c>
      <c r="XV79" s="248">
        <f>IF(XV$6=$WQ$5,成绩录入!CG82,0)</f>
        <v>0</v>
      </c>
      <c r="XW79" s="248">
        <f>IF(XW$6=$WQ$5,成绩录入!CH82,0)</f>
        <v>0</v>
      </c>
      <c r="XX79" s="248">
        <f>IF(XX$6=$WQ$5,成绩录入!CI82,0)</f>
        <v>0</v>
      </c>
      <c r="XY79" s="248">
        <f>IF(XY$6=$WQ$5,成绩录入!CJ82,0)</f>
        <v>0</v>
      </c>
      <c r="XZ79" s="248">
        <f>IF(XZ$6=$WQ$5,成绩录入!CK82,0)</f>
        <v>0</v>
      </c>
      <c r="YA79" s="248">
        <f>IF(YA$6=$WQ$5,成绩录入!CL82,0)</f>
        <v>0</v>
      </c>
      <c r="YB79" s="248">
        <f>IF(YB$6=$WQ$5,成绩录入!CM82,0)</f>
        <v>0</v>
      </c>
      <c r="YC79" s="248">
        <f>IF(YC$6=$WQ$5,成绩录入!CN82,0)</f>
        <v>0</v>
      </c>
      <c r="YD79" s="248">
        <f>IF(YD$6=$WQ$5,成绩录入!CO82,0)</f>
        <v>0</v>
      </c>
      <c r="YE79" s="248">
        <f>IF(YE$6=$WQ$5,成绩录入!CP82,0)</f>
        <v>0</v>
      </c>
      <c r="YF79" s="248">
        <f>IF(YF$6=$WQ$5,成绩录入!CQ82,0)</f>
        <v>0</v>
      </c>
      <c r="YG79" s="248">
        <f>IF(YG$6=$WQ$5,成绩录入!CR82,0)</f>
        <v>0</v>
      </c>
      <c r="YH79" s="248">
        <f>IF(YH$6=$WQ$5,成绩录入!CS82,0)</f>
        <v>0</v>
      </c>
      <c r="YI79" s="248">
        <f>IF(YI$6=$WQ$5,成绩录入!CT82,0)</f>
        <v>0</v>
      </c>
      <c r="YJ79" s="248">
        <f>IF(YJ$6=$WQ$5,成绩录入!CU82,0)</f>
        <v>0</v>
      </c>
      <c r="YK79" s="248">
        <f>IF(YK$6=$WQ$5,成绩录入!CV82,0)</f>
        <v>0</v>
      </c>
      <c r="YL79" s="248">
        <f>IF(YL$6=$WQ$5,成绩录入!CW82,0)</f>
        <v>0</v>
      </c>
      <c r="YM79" s="248">
        <f>IF(YM$6=$WQ$5,成绩录入!CX82,0)</f>
        <v>0</v>
      </c>
      <c r="YN79" s="248">
        <f>IF(YN$6=$WQ$5,成绩录入!CY82,0)</f>
        <v>0</v>
      </c>
      <c r="YO79" s="248">
        <f>IF(YO$6=$WQ$5,成绩录入!CZ82,0)</f>
        <v>0</v>
      </c>
      <c r="YP79" s="248">
        <f>IF(YP$6=$WQ$5,成绩录入!DA82,0)</f>
        <v>0</v>
      </c>
      <c r="YQ79" s="248">
        <f>IF(YQ$6=$WQ$5,成绩录入!DB82,0)</f>
        <v>0</v>
      </c>
      <c r="YR79" s="248">
        <f>IF(YR$6=$WQ$5,成绩录入!DC82,0)</f>
        <v>0</v>
      </c>
      <c r="YS79" s="248">
        <f>IF(YS$6=$WQ$5,成绩录入!DD82,0)</f>
        <v>0</v>
      </c>
      <c r="YT79" s="248">
        <f>IF(YT$6=$WQ$5,成绩录入!DE82,0)</f>
        <v>0</v>
      </c>
      <c r="YU79" s="248">
        <f>IF(YU$6=$WQ$5,成绩录入!DF82,0)</f>
        <v>0</v>
      </c>
      <c r="YV79" s="248">
        <f>IF(YV$6=$WQ$5,成绩录入!DG82,0)</f>
        <v>0</v>
      </c>
      <c r="YW79" s="248">
        <f>IF(YW$6=$WQ$5,成绩录入!DH82,0)</f>
        <v>0</v>
      </c>
      <c r="YX79" s="248">
        <f>IF(YX$6=$WQ$5,成绩录入!DI82,0)</f>
        <v>0</v>
      </c>
      <c r="YY79" s="248">
        <f>IF(YY$6=$WQ$5,成绩录入!DJ82,0)</f>
        <v>0</v>
      </c>
      <c r="YZ79" s="248">
        <f>IF(YZ$6=$WQ$5,成绩录入!DK82,0)</f>
        <v>0</v>
      </c>
      <c r="ZA79" s="248">
        <f>IF(ZA$6=$WQ$5,成绩录入!DL82,0)</f>
        <v>0</v>
      </c>
      <c r="ZB79" s="248">
        <f>IF(ZB$6=$WQ$5,成绩录入!DM82,0)</f>
        <v>0</v>
      </c>
      <c r="ZC79" s="248">
        <f>IF(ZC$6=$WQ$5,成绩录入!DN82,0)</f>
        <v>0</v>
      </c>
      <c r="ZD79" s="248">
        <f>IF(ZD$6=$WQ$5,成绩录入!DO82,0)</f>
        <v>0</v>
      </c>
      <c r="ZE79" s="248">
        <f>IF(ZE$6=$WQ$5,成绩录入!DP82,0)</f>
        <v>0</v>
      </c>
      <c r="ZF79" s="248">
        <f>IF(ZF$6=$WQ$5,成绩录入!DQ82,0)</f>
        <v>0</v>
      </c>
      <c r="ZG79" s="248">
        <f>IF(ZG$6=$WQ$5,成绩录入!DR82,0)</f>
        <v>0</v>
      </c>
      <c r="ZH79" s="248">
        <f>IF(ZH$6=$WQ$5,成绩录入!DS82,0)</f>
        <v>0</v>
      </c>
      <c r="ZI79" s="248">
        <f>IF(ZI$6=$WQ$5,成绩录入!DT82,0)</f>
        <v>0</v>
      </c>
      <c r="ZJ79" s="248">
        <f>IF(ZJ$6=$WQ$5,成绩录入!DU82,0)</f>
        <v>0</v>
      </c>
      <c r="ZK79" s="248">
        <f>IF(ZK$6=$WQ$5,成绩录入!DV82,0)</f>
        <v>0</v>
      </c>
      <c r="ZL79" s="248">
        <f>IF(ZL$6=$WQ$5,成绩录入!DW82,0)</f>
        <v>0</v>
      </c>
      <c r="ZM79" s="248">
        <f>IF(ZM$6=$WQ$5,成绩录入!DX82,0)</f>
        <v>0</v>
      </c>
      <c r="ZN79" s="248">
        <f>IF(ZN$6=$WQ$5,成绩录入!DY82,0)</f>
        <v>0</v>
      </c>
      <c r="ZO79" s="248">
        <f>IF(ZO$6=$WQ$5,成绩录入!DZ82,0)</f>
        <v>0</v>
      </c>
      <c r="ZP79" s="248">
        <f>IF(ZP$6=$WQ$5,成绩录入!EA82,0)</f>
        <v>0</v>
      </c>
      <c r="ZQ79" s="248">
        <f>IF(ZQ$6=$WQ$5,成绩录入!EB82,0)</f>
        <v>0</v>
      </c>
      <c r="ZR79" s="248">
        <f>IF(ZR$6=$WQ$5,成绩录入!EC82,0)</f>
        <v>0</v>
      </c>
      <c r="ZS79" s="248">
        <f>IF(ZS$6=$WQ$5,成绩录入!ED82,0)</f>
        <v>0</v>
      </c>
      <c r="ZT79" s="248">
        <f>IF(ZT$6=$WQ$5,成绩录入!EE82,0)</f>
        <v>0</v>
      </c>
      <c r="ZU79" s="248">
        <f>IF(ZU$6=$WQ$5,成绩录入!EF82,0)</f>
        <v>0</v>
      </c>
      <c r="ZV79" s="248">
        <f>IF(ZV$6=$WQ$5,成绩录入!EG82,0)</f>
        <v>0</v>
      </c>
      <c r="ZW79" s="248">
        <f>IF(ZW$6=$WQ$5,成绩录入!EH82,0)</f>
        <v>0</v>
      </c>
      <c r="ZX79" s="248">
        <f>IF(ZX$6=$WQ$5,成绩录入!EI82,0)</f>
        <v>0</v>
      </c>
      <c r="ZY79" s="248">
        <f>IF(ZY$6=$WQ$5,成绩录入!EJ82,0)</f>
        <v>0</v>
      </c>
      <c r="ZZ79" s="248">
        <f>IF(ZZ$6=$WQ$5,成绩录入!EK82,0)</f>
        <v>0</v>
      </c>
      <c r="AAA79" s="248">
        <f>IF(AAA$6=$WQ$5,成绩录入!EL82,0)</f>
        <v>0</v>
      </c>
      <c r="AAB79" s="248">
        <f>IF(AAB$6=$WQ$5,成绩录入!EM82,0)</f>
        <v>0</v>
      </c>
      <c r="AAC79" s="248">
        <f>IF(AAC$6=$WQ$5,成绩录入!EN82,0)</f>
        <v>0</v>
      </c>
      <c r="AAD79" s="248">
        <f>IF(AAD$6=$WQ$5,成绩录入!EO82,0)</f>
        <v>0</v>
      </c>
      <c r="AAE79" s="248">
        <f>IF(AAE$6=$WQ$5,成绩录入!EP82,0)</f>
        <v>0</v>
      </c>
      <c r="AAF79" s="248">
        <f>IF(AAF$6=$WQ$5,成绩录入!EQ82,0)</f>
        <v>0</v>
      </c>
      <c r="AAG79" s="248">
        <f>IF(AAG$6=$WQ$5,成绩录入!ER82,0)</f>
        <v>0</v>
      </c>
      <c r="AAH79" s="248">
        <f>IF(AAH$6=$WQ$5,成绩录入!ES82,0)</f>
        <v>0</v>
      </c>
      <c r="AAI79" s="248">
        <f>IF(AAI$6=$WQ$5,成绩录入!ET82,0)</f>
        <v>0</v>
      </c>
      <c r="AAJ79" s="248">
        <f>IF(AAJ$6=$WQ$5,成绩录入!EU82,0)</f>
        <v>0</v>
      </c>
      <c r="AAK79" s="248">
        <f>IF(AAK$6=$WQ$5,成绩录入!EV82,0)</f>
        <v>0</v>
      </c>
      <c r="AAL79" s="248">
        <f>IF(AAL$6=$WQ$5,成绩录入!EW82,0)</f>
        <v>0</v>
      </c>
      <c r="AAM79" s="248">
        <f>IF(AAM$6=$WQ$5,成绩录入!EX82,0)</f>
        <v>0</v>
      </c>
      <c r="AAN79" s="218">
        <f t="shared" si="192"/>
        <v>0</v>
      </c>
      <c r="AAO79" s="206"/>
      <c r="AAQ79" s="247">
        <f>IF(AAQ$6=$AAP$5,成绩录入!BC82,0)</f>
        <v>0</v>
      </c>
      <c r="AAR79" s="248">
        <f>IF(AAR$6=$AAP$5,成绩录入!BD82,0)</f>
        <v>0</v>
      </c>
      <c r="AAS79" s="248">
        <f>IF(AAS$6=$AAP$5,成绩录入!BE82,0)</f>
        <v>0</v>
      </c>
      <c r="AAT79" s="248">
        <f>IF(AAT$6=$AAP$5,成绩录入!BF82,0)</f>
        <v>0</v>
      </c>
      <c r="AAU79" s="248">
        <f>IF(AAU$6=$AAP$5,成绩录入!BG82,0)</f>
        <v>0</v>
      </c>
      <c r="AAV79" s="248">
        <f>IF(AAV$6=$AAP$5,成绩录入!BH82,0)</f>
        <v>0</v>
      </c>
      <c r="AAW79" s="248">
        <f>IF(AAW$6=$AAP$5,成绩录入!BI82,0)</f>
        <v>0</v>
      </c>
      <c r="AAX79" s="248">
        <f>IF(AAX$6=$AAP$5,成绩录入!BJ82,0)</f>
        <v>0</v>
      </c>
      <c r="AAY79" s="248">
        <f>IF(AAY$6=$AAP$5,成绩录入!BK82,0)</f>
        <v>0</v>
      </c>
      <c r="AAZ79" s="248">
        <f>IF(AAZ$6=$AAP$5,成绩录入!BL82,0)</f>
        <v>0</v>
      </c>
      <c r="ABA79" s="248">
        <f>IF(ABA$6=$AAP$5,成绩录入!BM82,0)</f>
        <v>0</v>
      </c>
      <c r="ABB79" s="248">
        <f>IF(ABB$6=$AAP$5,成绩录入!BN82,0)</f>
        <v>0</v>
      </c>
      <c r="ABC79" s="248">
        <f>IF(ABC$6=$AAP$5,成绩录入!BO82,0)</f>
        <v>0</v>
      </c>
      <c r="ABD79" s="248">
        <f>IF(ABD$6=$AAP$5,成绩录入!BP82,0)</f>
        <v>0</v>
      </c>
      <c r="ABE79" s="248">
        <f>IF(ABE$6=$AAP$5,成绩录入!BQ82,0)</f>
        <v>0</v>
      </c>
      <c r="ABF79" s="248">
        <f>IF(ABF$6=$AAP$5,成绩录入!BR82,0)</f>
        <v>0</v>
      </c>
      <c r="ABG79" s="248">
        <f>IF(ABG$6=$AAP$5,成绩录入!BS82,0)</f>
        <v>0</v>
      </c>
      <c r="ABH79" s="248">
        <f>IF(ABH$6=$AAP$5,成绩录入!BT82,0)</f>
        <v>0</v>
      </c>
      <c r="ABI79" s="248">
        <f>IF(ABI$6=$AAP$5,成绩录入!BU82,0)</f>
        <v>0</v>
      </c>
      <c r="ABJ79" s="248">
        <f>IF(ABJ$6=$AAP$5,成绩录入!BV82,0)</f>
        <v>0</v>
      </c>
      <c r="ABK79" s="248">
        <f>IF(ABK$6=$AAP$5,成绩录入!BW82,0)</f>
        <v>0</v>
      </c>
      <c r="ABL79" s="248">
        <f>IF(ABL$6=$AAP$5,成绩录入!BX82,0)</f>
        <v>0</v>
      </c>
      <c r="ABM79" s="248">
        <f>IF(ABM$6=$AAP$5,成绩录入!BY82,0)</f>
        <v>0</v>
      </c>
      <c r="ABN79" s="248">
        <f>IF(ABN$6=$AAP$5,成绩录入!BZ82,0)</f>
        <v>0</v>
      </c>
      <c r="ABO79" s="248">
        <f>IF(ABO$6=$AAP$5,成绩录入!CA82,0)</f>
        <v>0</v>
      </c>
      <c r="ABP79" s="248">
        <f>IF(ABP$6=$AAP$5,成绩录入!CB82,0)</f>
        <v>0</v>
      </c>
      <c r="ABQ79" s="248">
        <f>IF(ABQ$6=$AAP$5,成绩录入!CC82,0)</f>
        <v>0</v>
      </c>
      <c r="ABR79" s="248">
        <f>IF(ABR$6=$AAP$5,成绩录入!CD82,0)</f>
        <v>0</v>
      </c>
      <c r="ABS79" s="248">
        <f>IF(ABS$6=$AAP$5,成绩录入!CE82,0)</f>
        <v>0</v>
      </c>
      <c r="ABT79" s="248">
        <f>IF(ABT$6=$AAP$5,成绩录入!CF82,0)</f>
        <v>0</v>
      </c>
      <c r="ABU79" s="248">
        <f>IF(ABU$6=$AAP$5,成绩录入!CG82,0)</f>
        <v>0</v>
      </c>
      <c r="ABV79" s="248">
        <f>IF(ABV$6=$AAP$5,成绩录入!CH82,0)</f>
        <v>0</v>
      </c>
      <c r="ABW79" s="248">
        <f>IF(ABW$6=$AAP$5,成绩录入!CI82,0)</f>
        <v>0</v>
      </c>
      <c r="ABX79" s="248">
        <f>IF(ABX$6=$AAP$5,成绩录入!CJ82,0)</f>
        <v>0</v>
      </c>
      <c r="ABY79" s="248">
        <f>IF(ABY$6=$AAP$5,成绩录入!CK82,0)</f>
        <v>0</v>
      </c>
      <c r="ABZ79" s="248">
        <f>IF(ABZ$6=$AAP$5,成绩录入!CL82,0)</f>
        <v>0</v>
      </c>
      <c r="ACA79" s="248">
        <f>IF(ACA$6=$AAP$5,成绩录入!CM82,0)</f>
        <v>0</v>
      </c>
      <c r="ACB79" s="248">
        <f>IF(ACB$6=$AAP$5,成绩录入!CN82,0)</f>
        <v>0</v>
      </c>
      <c r="ACC79" s="248">
        <f>IF(ACC$6=$AAP$5,成绩录入!CO82,0)</f>
        <v>0</v>
      </c>
      <c r="ACD79" s="248">
        <f>IF(ACD$6=$AAP$5,成绩录入!CP82,0)</f>
        <v>0</v>
      </c>
      <c r="ACE79" s="248">
        <f>IF(ACE$6=$AAP$5,成绩录入!CQ82,0)</f>
        <v>0</v>
      </c>
      <c r="ACF79" s="248">
        <f>IF(ACF$6=$AAP$5,成绩录入!CR82,0)</f>
        <v>0</v>
      </c>
      <c r="ACG79" s="248">
        <f>IF(ACG$6=$AAP$5,成绩录入!CS82,0)</f>
        <v>0</v>
      </c>
      <c r="ACH79" s="248">
        <f>IF(ACH$6=$AAP$5,成绩录入!CT82,0)</f>
        <v>0</v>
      </c>
      <c r="ACI79" s="248">
        <f>IF(ACI$6=$AAP$5,成绩录入!CU82,0)</f>
        <v>0</v>
      </c>
      <c r="ACJ79" s="248">
        <f>IF(ACJ$6=$AAP$5,成绩录入!CV82,0)</f>
        <v>0</v>
      </c>
      <c r="ACK79" s="248">
        <f>IF(ACK$6=$AAP$5,成绩录入!CW82,0)</f>
        <v>0</v>
      </c>
      <c r="ACL79" s="248">
        <f>IF(ACL$6=$AAP$5,成绩录入!CX82,0)</f>
        <v>0</v>
      </c>
      <c r="ACM79" s="248">
        <f>IF(ACM$6=$AAP$5,成绩录入!CY82,0)</f>
        <v>0</v>
      </c>
      <c r="ACN79" s="248">
        <f>IF(ACN$6=$AAP$5,成绩录入!CZ82,0)</f>
        <v>0</v>
      </c>
      <c r="ACO79" s="248">
        <f>IF(ACO$6=$AAP$5,成绩录入!DA82,0)</f>
        <v>0</v>
      </c>
      <c r="ACP79" s="248">
        <f>IF(ACP$6=$AAP$5,成绩录入!DB82,0)</f>
        <v>0</v>
      </c>
      <c r="ACQ79" s="248">
        <f>IF(ACQ$6=$AAP$5,成绩录入!DC82,0)</f>
        <v>0</v>
      </c>
      <c r="ACR79" s="248">
        <f>IF(ACR$6=$AAP$5,成绩录入!DD82,0)</f>
        <v>0</v>
      </c>
      <c r="ACS79" s="248">
        <f>IF(ACS$6=$AAP$5,成绩录入!DE82,0)</f>
        <v>0</v>
      </c>
      <c r="ACT79" s="248">
        <f>IF(ACT$6=$AAP$5,成绩录入!DF82,0)</f>
        <v>0</v>
      </c>
      <c r="ACU79" s="248">
        <f>IF(ACU$6=$AAP$5,成绩录入!DG82,0)</f>
        <v>0</v>
      </c>
      <c r="ACV79" s="248">
        <f>IF(ACV$6=$AAP$5,成绩录入!DH82,0)</f>
        <v>0</v>
      </c>
      <c r="ACW79" s="248">
        <f>IF(ACW$6=$AAP$5,成绩录入!DI82,0)</f>
        <v>0</v>
      </c>
      <c r="ACX79" s="248">
        <f>IF(ACX$6=$AAP$5,成绩录入!DJ82,0)</f>
        <v>0</v>
      </c>
      <c r="ACY79" s="248">
        <f>IF(ACY$6=$AAP$5,成绩录入!DK82,0)</f>
        <v>0</v>
      </c>
      <c r="ACZ79" s="248">
        <f>IF(ACZ$6=$AAP$5,成绩录入!DL82,0)</f>
        <v>0</v>
      </c>
      <c r="ADA79" s="248">
        <f>IF(ADA$6=$AAP$5,成绩录入!DM82,0)</f>
        <v>0</v>
      </c>
      <c r="ADB79" s="248">
        <f>IF(ADB$6=$AAP$5,成绩录入!DN82,0)</f>
        <v>0</v>
      </c>
      <c r="ADC79" s="248">
        <f>IF(ADC$6=$AAP$5,成绩录入!DO82,0)</f>
        <v>0</v>
      </c>
      <c r="ADD79" s="248">
        <f>IF(ADD$6=$AAP$5,成绩录入!DP82,0)</f>
        <v>0</v>
      </c>
      <c r="ADE79" s="248">
        <f>IF(ADE$6=$AAP$5,成绩录入!DQ82,0)</f>
        <v>0</v>
      </c>
      <c r="ADF79" s="248">
        <f>IF(ADF$6=$AAP$5,成绩录入!DR82,0)</f>
        <v>0</v>
      </c>
      <c r="ADG79" s="248">
        <f>IF(ADG$6=$AAP$5,成绩录入!DS82,0)</f>
        <v>0</v>
      </c>
      <c r="ADH79" s="248">
        <f>IF(ADH$6=$AAP$5,成绩录入!DT82,0)</f>
        <v>0</v>
      </c>
      <c r="ADI79" s="248">
        <f>IF(ADI$6=$AAP$5,成绩录入!DU82,0)</f>
        <v>0</v>
      </c>
      <c r="ADJ79" s="248">
        <f>IF(ADJ$6=$AAP$5,成绩录入!DV82,0)</f>
        <v>0</v>
      </c>
      <c r="ADK79" s="248">
        <f>IF(ADK$6=$AAP$5,成绩录入!DW82,0)</f>
        <v>0</v>
      </c>
      <c r="ADL79" s="248">
        <f>IF(ADL$6=$AAP$5,成绩录入!DX82,0)</f>
        <v>0</v>
      </c>
      <c r="ADM79" s="248">
        <f>IF(ADM$6=$AAP$5,成绩录入!DY82,0)</f>
        <v>0</v>
      </c>
      <c r="ADN79" s="248">
        <f>IF(ADN$6=$AAP$5,成绩录入!DZ82,0)</f>
        <v>0</v>
      </c>
      <c r="ADO79" s="248">
        <f>IF(ADO$6=$AAP$5,成绩录入!EA82,0)</f>
        <v>0</v>
      </c>
      <c r="ADP79" s="248">
        <f>IF(ADP$6=$AAP$5,成绩录入!EB82,0)</f>
        <v>0</v>
      </c>
      <c r="ADQ79" s="248">
        <f>IF(ADQ$6=$AAP$5,成绩录入!EC82,0)</f>
        <v>0</v>
      </c>
      <c r="ADR79" s="248">
        <f>IF(ADR$6=$AAP$5,成绩录入!ED82,0)</f>
        <v>0</v>
      </c>
      <c r="ADS79" s="248">
        <f>IF(ADS$6=$AAP$5,成绩录入!EE82,0)</f>
        <v>0</v>
      </c>
      <c r="ADT79" s="248">
        <f>IF(ADT$6=$AAP$5,成绩录入!EF82,0)</f>
        <v>0</v>
      </c>
      <c r="ADU79" s="248">
        <f>IF(ADU$6=$AAP$5,成绩录入!EG82,0)</f>
        <v>0</v>
      </c>
      <c r="ADV79" s="248">
        <f>IF(ADV$6=$AAP$5,成绩录入!EH82,0)</f>
        <v>0</v>
      </c>
      <c r="ADW79" s="248">
        <f>IF(ADW$6=$AAP$5,成绩录入!EI82,0)</f>
        <v>0</v>
      </c>
      <c r="ADX79" s="248">
        <f>IF(ADX$6=$AAP$5,成绩录入!EJ82,0)</f>
        <v>0</v>
      </c>
      <c r="ADY79" s="248">
        <f>IF(ADY$6=$AAP$5,成绩录入!EK82,0)</f>
        <v>0</v>
      </c>
      <c r="ADZ79" s="248">
        <f>IF(ADZ$6=$AAP$5,成绩录入!EL82,0)</f>
        <v>0</v>
      </c>
      <c r="AEA79" s="248">
        <f>IF(AEA$6=$AAP$5,成绩录入!EM82,0)</f>
        <v>0</v>
      </c>
      <c r="AEB79" s="248">
        <f>IF(AEB$6=$AAP$5,成绩录入!EN82,0)</f>
        <v>0</v>
      </c>
      <c r="AEC79" s="248">
        <f>IF(AEC$6=$AAP$5,成绩录入!EO82,0)</f>
        <v>0</v>
      </c>
      <c r="AED79" s="248">
        <f>IF(AED$6=$AAP$5,成绩录入!EP82,0)</f>
        <v>0</v>
      </c>
      <c r="AEE79" s="248">
        <f>IF(AEE$6=$AAP$5,成绩录入!EQ82,0)</f>
        <v>0</v>
      </c>
      <c r="AEF79" s="248">
        <f>IF(AEF$6=$AAP$5,成绩录入!ER82,0)</f>
        <v>0</v>
      </c>
      <c r="AEG79" s="248">
        <f>IF(AEG$6=$AAP$5,成绩录入!ES82,0)</f>
        <v>0</v>
      </c>
      <c r="AEH79" s="248">
        <f>IF(AEH$6=$AAP$5,成绩录入!ET82,0)</f>
        <v>0</v>
      </c>
      <c r="AEI79" s="248">
        <f>IF(AEI$6=$AAP$5,成绩录入!EU82,0)</f>
        <v>0</v>
      </c>
      <c r="AEJ79" s="248">
        <f>IF(AEJ$6=$AAP$5,成绩录入!EV82,0)</f>
        <v>0</v>
      </c>
      <c r="AEK79" s="248">
        <f>IF(AEK$6=$AAP$5,成绩录入!EW82,0)</f>
        <v>0</v>
      </c>
      <c r="AEL79" s="248">
        <f>IF(AEL$6=$AAP$5,成绩录入!EX82,0)</f>
        <v>0</v>
      </c>
      <c r="AEM79" s="218">
        <f t="shared" si="193"/>
        <v>0</v>
      </c>
      <c r="AEN79" s="166"/>
      <c r="AEO79" s="166"/>
      <c r="AEP79" s="247">
        <f>IF(AEP$6=$AEO$5,成绩录入!BC82,0)</f>
        <v>0</v>
      </c>
      <c r="AEQ79" s="248">
        <f>IF(AEQ$6=$AEO$5,成绩录入!BD82,0)</f>
        <v>0</v>
      </c>
      <c r="AER79" s="248">
        <f>IF(AER$6=$AEO$5,成绩录入!BE82,0)</f>
        <v>0</v>
      </c>
      <c r="AES79" s="248">
        <f>IF(AES$6=$AEO$5,成绩录入!BF82,0)</f>
        <v>0</v>
      </c>
      <c r="AET79" s="248">
        <f>IF(AET$6=$AEO$5,成绩录入!BG82,0)</f>
        <v>0</v>
      </c>
      <c r="AEU79" s="248">
        <f>IF(AEU$6=$AEO$5,成绩录入!BH82,0)</f>
        <v>0</v>
      </c>
      <c r="AEV79" s="248">
        <f>IF(AEV$6=$AEO$5,成绩录入!BI82,0)</f>
        <v>0</v>
      </c>
      <c r="AEW79" s="248">
        <f>IF(AEW$6=$AEO$5,成绩录入!BJ82,0)</f>
        <v>0</v>
      </c>
      <c r="AEX79" s="248">
        <f>IF(AEX$6=$AEO$5,成绩录入!BK82,0)</f>
        <v>0</v>
      </c>
      <c r="AEY79" s="248">
        <f>IF(AEY$6=$AEO$5,成绩录入!BL82,0)</f>
        <v>0</v>
      </c>
      <c r="AEZ79" s="248">
        <f>IF(AEZ$6=$AEO$5,成绩录入!BM82,0)</f>
        <v>0</v>
      </c>
      <c r="AFA79" s="248">
        <f>IF(AFA$6=$AEO$5,成绩录入!BN82,0)</f>
        <v>0</v>
      </c>
      <c r="AFB79" s="248">
        <f>IF(AFB$6=$AEO$5,成绩录入!BO82,0)</f>
        <v>0</v>
      </c>
      <c r="AFC79" s="248">
        <f>IF(AFC$6=$AEO$5,成绩录入!BP82,0)</f>
        <v>0</v>
      </c>
      <c r="AFD79" s="248">
        <f>IF(AFD$6=$AEO$5,成绩录入!BQ82,0)</f>
        <v>0</v>
      </c>
      <c r="AFE79" s="248">
        <f>IF(AFE$6=$AEO$5,成绩录入!BR82,0)</f>
        <v>0</v>
      </c>
      <c r="AFF79" s="248">
        <f>IF(AFF$6=$AEO$5,成绩录入!BS82,0)</f>
        <v>0</v>
      </c>
      <c r="AFG79" s="248">
        <f>IF(AFG$6=$AEO$5,成绩录入!BT82,0)</f>
        <v>0</v>
      </c>
      <c r="AFH79" s="248">
        <f>IF(AFH$6=$AEO$5,成绩录入!BU82,0)</f>
        <v>0</v>
      </c>
      <c r="AFI79" s="248">
        <f>IF(AFI$6=$AEO$5,成绩录入!BV82,0)</f>
        <v>0</v>
      </c>
      <c r="AFJ79" s="248">
        <f>IF(AFJ$6=$AEO$5,成绩录入!BW82,0)</f>
        <v>0</v>
      </c>
      <c r="AFK79" s="248">
        <f>IF(AFK$6=$AEO$5,成绩录入!BX82,0)</f>
        <v>0</v>
      </c>
      <c r="AFL79" s="248">
        <f>IF(AFL$6=$AEO$5,成绩录入!BY82,0)</f>
        <v>0</v>
      </c>
      <c r="AFM79" s="248">
        <f>IF(AFM$6=$AEO$5,成绩录入!BZ82,0)</f>
        <v>0</v>
      </c>
      <c r="AFN79" s="248">
        <f>IF(AFN$6=$AEO$5,成绩录入!CA82,0)</f>
        <v>0</v>
      </c>
      <c r="AFO79" s="248">
        <f>IF(AFO$6=$AEO$5,成绩录入!CB82,0)</f>
        <v>0</v>
      </c>
      <c r="AFP79" s="248">
        <f>IF(AFP$6=$AEO$5,成绩录入!CC82,0)</f>
        <v>0</v>
      </c>
      <c r="AFQ79" s="248">
        <f>IF(AFQ$6=$AEO$5,成绩录入!CD82,0)</f>
        <v>0</v>
      </c>
      <c r="AFR79" s="248">
        <f>IF(AFR$6=$AEO$5,成绩录入!CE82,0)</f>
        <v>0</v>
      </c>
      <c r="AFS79" s="248">
        <f>IF(AFS$6=$AEO$5,成绩录入!CF82,0)</f>
        <v>0</v>
      </c>
      <c r="AFT79" s="248">
        <f>IF(AFT$6=$AEO$5,成绩录入!CG82,0)</f>
        <v>0</v>
      </c>
      <c r="AFU79" s="248">
        <f>IF(AFU$6=$AEO$5,成绩录入!CH82,0)</f>
        <v>0</v>
      </c>
      <c r="AFV79" s="248">
        <f>IF(AFV$6=$AEO$5,成绩录入!CI82,0)</f>
        <v>0</v>
      </c>
      <c r="AFW79" s="248">
        <f>IF(AFW$6=$AEO$5,成绩录入!CJ82,0)</f>
        <v>0</v>
      </c>
      <c r="AFX79" s="248">
        <f>IF(AFX$6=$AEO$5,成绩录入!CK82,0)</f>
        <v>0</v>
      </c>
      <c r="AFY79" s="248">
        <f>IF(AFY$6=$AEO$5,成绩录入!CL82,0)</f>
        <v>0</v>
      </c>
      <c r="AFZ79" s="248">
        <f>IF(AFZ$6=$AEO$5,成绩录入!CM82,0)</f>
        <v>0</v>
      </c>
      <c r="AGA79" s="248">
        <f>IF(AGA$6=$AEO$5,成绩录入!CN82,0)</f>
        <v>0</v>
      </c>
      <c r="AGB79" s="248">
        <f>IF(AGB$6=$AEO$5,成绩录入!CO82,0)</f>
        <v>0</v>
      </c>
      <c r="AGC79" s="248">
        <f>IF(AGC$6=$AEO$5,成绩录入!CP82,0)</f>
        <v>0</v>
      </c>
      <c r="AGD79" s="248">
        <f>IF(AGD$6=$AEO$5,成绩录入!CQ82,0)</f>
        <v>0</v>
      </c>
      <c r="AGE79" s="248">
        <f>IF(AGE$6=$AEO$5,成绩录入!CR82,0)</f>
        <v>0</v>
      </c>
      <c r="AGF79" s="248">
        <f>IF(AGF$6=$AEO$5,成绩录入!CS82,0)</f>
        <v>0</v>
      </c>
      <c r="AGG79" s="248">
        <f>IF(AGG$6=$AEO$5,成绩录入!CT82,0)</f>
        <v>0</v>
      </c>
      <c r="AGH79" s="248">
        <f>IF(AGH$6=$AEO$5,成绩录入!CU82,0)</f>
        <v>0</v>
      </c>
      <c r="AGI79" s="248">
        <f>IF(AGI$6=$AEO$5,成绩录入!CV82,0)</f>
        <v>0</v>
      </c>
      <c r="AGJ79" s="248">
        <f>IF(AGJ$6=$AEO$5,成绩录入!CW82,0)</f>
        <v>0</v>
      </c>
      <c r="AGK79" s="248">
        <f>IF(AGK$6=$AEO$5,成绩录入!CX82,0)</f>
        <v>0</v>
      </c>
      <c r="AGL79" s="248">
        <f>IF(AGL$6=$AEO$5,成绩录入!CY82,0)</f>
        <v>0</v>
      </c>
      <c r="AGM79" s="248">
        <f>IF(AGM$6=$AEO$5,成绩录入!CZ82,0)</f>
        <v>0</v>
      </c>
      <c r="AGN79" s="248">
        <f>IF(AGN$6=$AEO$5,成绩录入!DA82,0)</f>
        <v>0</v>
      </c>
      <c r="AGO79" s="248">
        <f>IF(AGO$6=$AEO$5,成绩录入!DB82,0)</f>
        <v>0</v>
      </c>
      <c r="AGP79" s="248">
        <f>IF(AGP$6=$AEO$5,成绩录入!DC82,0)</f>
        <v>0</v>
      </c>
      <c r="AGQ79" s="248">
        <f>IF(AGQ$6=$AEO$5,成绩录入!DD82,0)</f>
        <v>0</v>
      </c>
      <c r="AGR79" s="248">
        <f>IF(AGR$6=$AEO$5,成绩录入!DE82,0)</f>
        <v>0</v>
      </c>
      <c r="AGS79" s="248">
        <f>IF(AGS$6=$AEO$5,成绩录入!DF82,0)</f>
        <v>0</v>
      </c>
      <c r="AGT79" s="248">
        <f>IF(AGT$6=$AEO$5,成绩录入!DG82,0)</f>
        <v>0</v>
      </c>
      <c r="AGU79" s="248">
        <f>IF(AGU$6=$AEO$5,成绩录入!DH82,0)</f>
        <v>0</v>
      </c>
      <c r="AGV79" s="248">
        <f>IF(AGV$6=$AEO$5,成绩录入!DI82,0)</f>
        <v>0</v>
      </c>
      <c r="AGW79" s="248">
        <f>IF(AGW$6=$AEO$5,成绩录入!DJ82,0)</f>
        <v>0</v>
      </c>
      <c r="AGX79" s="248">
        <f>IF(AGX$6=$AEO$5,成绩录入!DK82,0)</f>
        <v>0</v>
      </c>
      <c r="AGY79" s="248">
        <f>IF(AGY$6=$AEO$5,成绩录入!DL82,0)</f>
        <v>0</v>
      </c>
      <c r="AGZ79" s="248">
        <f>IF(AGZ$6=$AEO$5,成绩录入!DM82,0)</f>
        <v>0</v>
      </c>
      <c r="AHA79" s="248">
        <f>IF(AHA$6=$AEO$5,成绩录入!DN82,0)</f>
        <v>0</v>
      </c>
      <c r="AHB79" s="248">
        <f>IF(AHB$6=$AEO$5,成绩录入!DO82,0)</f>
        <v>0</v>
      </c>
      <c r="AHC79" s="248">
        <f>IF(AHC$6=$AEO$5,成绩录入!DP82,0)</f>
        <v>0</v>
      </c>
      <c r="AHD79" s="248">
        <f>IF(AHD$6=$AEO$5,成绩录入!DQ82,0)</f>
        <v>0</v>
      </c>
      <c r="AHE79" s="248">
        <f>IF(AHE$6=$AEO$5,成绩录入!DR82,0)</f>
        <v>0</v>
      </c>
      <c r="AHF79" s="248">
        <f>IF(AHF$6=$AEO$5,成绩录入!DS82,0)</f>
        <v>0</v>
      </c>
      <c r="AHG79" s="248">
        <f>IF(AHG$6=$AEO$5,成绩录入!DT82,0)</f>
        <v>0</v>
      </c>
      <c r="AHH79" s="248">
        <f>IF(AHH$6=$AEO$5,成绩录入!DU82,0)</f>
        <v>0</v>
      </c>
      <c r="AHI79" s="248">
        <f>IF(AHI$6=$AEO$5,成绩录入!DV82,0)</f>
        <v>0</v>
      </c>
      <c r="AHJ79" s="248">
        <f>IF(AHJ$6=$AEO$5,成绩录入!DW82,0)</f>
        <v>0</v>
      </c>
      <c r="AHK79" s="248">
        <f>IF(AHK$6=$AEO$5,成绩录入!DX82,0)</f>
        <v>0</v>
      </c>
      <c r="AHL79" s="248">
        <f>IF(AHL$6=$AEO$5,成绩录入!DY82,0)</f>
        <v>0</v>
      </c>
      <c r="AHM79" s="248">
        <f>IF(AHM$6=$AEO$5,成绩录入!DZ82,0)</f>
        <v>0</v>
      </c>
      <c r="AHN79" s="248">
        <f>IF(AHN$6=$AEO$5,成绩录入!EA82,0)</f>
        <v>0</v>
      </c>
      <c r="AHO79" s="248">
        <f>IF(AHO$6=$AEO$5,成绩录入!EB82,0)</f>
        <v>0</v>
      </c>
      <c r="AHP79" s="248">
        <f>IF(AHP$6=$AEO$5,成绩录入!EC82,0)</f>
        <v>0</v>
      </c>
      <c r="AHQ79" s="248">
        <f>IF(AHQ$6=$AEO$5,成绩录入!ED82,0)</f>
        <v>0</v>
      </c>
      <c r="AHR79" s="248">
        <f>IF(AHR$6=$AEO$5,成绩录入!EE82,0)</f>
        <v>0</v>
      </c>
      <c r="AHS79" s="248">
        <f>IF(AHS$6=$AEO$5,成绩录入!EF82,0)</f>
        <v>0</v>
      </c>
      <c r="AHT79" s="248">
        <f>IF(AHT$6=$AEO$5,成绩录入!EG82,0)</f>
        <v>0</v>
      </c>
      <c r="AHU79" s="248">
        <f>IF(AHU$6=$AEO$5,成绩录入!EH82,0)</f>
        <v>0</v>
      </c>
      <c r="AHV79" s="248">
        <f>IF(AHV$6=$AEO$5,成绩录入!EI82,0)</f>
        <v>0</v>
      </c>
      <c r="AHW79" s="248">
        <f>IF(AHW$6=$AEO$5,成绩录入!EJ82,0)</f>
        <v>0</v>
      </c>
      <c r="AHX79" s="248">
        <f>IF(AHX$6=$AEO$5,成绩录入!EK82,0)</f>
        <v>0</v>
      </c>
      <c r="AHY79" s="248">
        <f>IF(AHY$6=$AEO$5,成绩录入!EL82,0)</f>
        <v>0</v>
      </c>
      <c r="AHZ79" s="248">
        <f>IF(AHZ$6=$AEO$5,成绩录入!EM82,0)</f>
        <v>0</v>
      </c>
      <c r="AIA79" s="248">
        <f>IF(AIA$6=$AEO$5,成绩录入!EN82,0)</f>
        <v>0</v>
      </c>
      <c r="AIB79" s="248">
        <f>IF(AIB$6=$AEO$5,成绩录入!EO82,0)</f>
        <v>0</v>
      </c>
      <c r="AIC79" s="248">
        <f>IF(AIC$6=$AEO$5,成绩录入!EP82,0)</f>
        <v>0</v>
      </c>
      <c r="AID79" s="248">
        <f>IF(AID$6=$AEO$5,成绩录入!EQ82,0)</f>
        <v>0</v>
      </c>
      <c r="AIE79" s="248">
        <f>IF(AIE$6=$AEO$5,成绩录入!ER82,0)</f>
        <v>0</v>
      </c>
      <c r="AIF79" s="248">
        <f>IF(AIF$6=$AEO$5,成绩录入!ES82,0)</f>
        <v>0</v>
      </c>
      <c r="AIG79" s="248">
        <f>IF(AIG$6=$AEO$5,成绩录入!ET82,0)</f>
        <v>0</v>
      </c>
      <c r="AIH79" s="248">
        <f>IF(AIH$6=$AEO$5,成绩录入!EU82,0)</f>
        <v>0</v>
      </c>
      <c r="AII79" s="248">
        <f>IF(AII$6=$AEO$5,成绩录入!EV82,0)</f>
        <v>0</v>
      </c>
      <c r="AIJ79" s="248">
        <f>IF(AIJ$6=$AEO$5,成绩录入!EW82,0)</f>
        <v>0</v>
      </c>
      <c r="AIK79" s="248">
        <f>IF(AIK$6=$AEO$5,成绩录入!EX82,0)</f>
        <v>0</v>
      </c>
      <c r="AIL79" s="218">
        <f t="shared" si="194"/>
        <v>0</v>
      </c>
      <c r="AIN79" s="214" t="str">
        <f>初始录入!A84</f>
        <v/>
      </c>
      <c r="AIO79" s="215">
        <f>初始录入!B84</f>
        <v>0</v>
      </c>
      <c r="AIP79" s="216">
        <f>初始录入!C84</f>
        <v>0</v>
      </c>
      <c r="AIQ79" s="314">
        <f>IF(平时!D77&lt;&gt;"",平时!D77,0)</f>
        <v>0</v>
      </c>
      <c r="AIR79" s="324" t="str">
        <f t="shared" si="246"/>
        <v/>
      </c>
      <c r="AIS79" s="314">
        <f>IF(过程!D77&lt;&gt;"",过程!D77,0)</f>
        <v>0</v>
      </c>
      <c r="AIT79" s="324" t="str">
        <f t="shared" si="247"/>
        <v/>
      </c>
      <c r="AIU79" s="216">
        <f>IF(期末!D77&lt;&gt;"",期末!D77,0)</f>
        <v>0</v>
      </c>
      <c r="AIV79" s="324" t="str">
        <f t="shared" si="248"/>
        <v/>
      </c>
      <c r="AIW79" s="325">
        <f t="shared" si="249"/>
        <v>0</v>
      </c>
      <c r="AIX79" s="314">
        <f>IF(平时!E77&lt;&gt;"",平时!E77,0)</f>
        <v>0</v>
      </c>
      <c r="AIY79" s="324" t="str">
        <f t="shared" si="250"/>
        <v/>
      </c>
      <c r="AIZ79" s="314">
        <f>IF(过程!E77&lt;&gt;"",过程!E77,0)</f>
        <v>0</v>
      </c>
      <c r="AJA79" s="324" t="str">
        <f t="shared" si="251"/>
        <v/>
      </c>
      <c r="AJB79" s="216">
        <f>IF(期末!E77&lt;&gt;"",期末!E77,0)</f>
        <v>0</v>
      </c>
      <c r="AJC79" s="324" t="str">
        <f t="shared" si="252"/>
        <v/>
      </c>
      <c r="AJD79" s="325">
        <f t="shared" si="253"/>
        <v>0</v>
      </c>
      <c r="AJE79" s="314">
        <f>IF(平时!F77&lt;&gt;"",平时!F77,0)</f>
        <v>0</v>
      </c>
      <c r="AJF79" s="324" t="str">
        <f t="shared" si="254"/>
        <v/>
      </c>
      <c r="AJG79" s="314">
        <f>IF(过程!F77&lt;&gt;"",过程!F77,0)</f>
        <v>0</v>
      </c>
      <c r="AJH79" s="324" t="str">
        <f t="shared" si="255"/>
        <v/>
      </c>
      <c r="AJI79" s="216">
        <f>IF(期末!F77&lt;&gt;"",期末!F77,0)</f>
        <v>0</v>
      </c>
      <c r="AJJ79" s="324" t="str">
        <f t="shared" si="256"/>
        <v/>
      </c>
      <c r="AJK79" s="325">
        <f t="shared" si="257"/>
        <v>0</v>
      </c>
      <c r="AJL79" s="314">
        <f>IF(平时!G77&lt;&gt;"",平时!G77,0)</f>
        <v>0</v>
      </c>
      <c r="AJM79" s="324" t="str">
        <f t="shared" si="258"/>
        <v/>
      </c>
      <c r="AJN79" s="314">
        <f>IF(过程!G77&lt;&gt;"",过程!G77,0)</f>
        <v>0</v>
      </c>
      <c r="AJO79" s="324" t="str">
        <f t="shared" si="259"/>
        <v/>
      </c>
      <c r="AJP79" s="216">
        <f>IF(期末!G77&lt;&gt;"",期末!G77,0)</f>
        <v>0</v>
      </c>
      <c r="AJQ79" s="324" t="str">
        <f t="shared" si="260"/>
        <v/>
      </c>
      <c r="AJR79" s="325">
        <f t="shared" si="261"/>
        <v>0</v>
      </c>
      <c r="AJS79" s="314">
        <f>IF(平时!H77&lt;&gt;"",平时!H77,0)</f>
        <v>0</v>
      </c>
      <c r="AJT79" s="324" t="str">
        <f t="shared" si="262"/>
        <v/>
      </c>
      <c r="AJU79" s="314">
        <f>IF(过程!H77&lt;&gt;"",过程!H77,0)</f>
        <v>0</v>
      </c>
      <c r="AJV79" s="324" t="str">
        <f t="shared" si="263"/>
        <v/>
      </c>
      <c r="AJW79" s="216">
        <f>IF(期末!H77&lt;&gt;"",期末!H77,0)</f>
        <v>0</v>
      </c>
      <c r="AJX79" s="324" t="str">
        <f t="shared" si="264"/>
        <v/>
      </c>
      <c r="AJY79" s="326">
        <f t="shared" si="265"/>
        <v>0</v>
      </c>
      <c r="AKA79" s="216" t="str">
        <f>初始录入!A84</f>
        <v/>
      </c>
      <c r="AKB79" s="216">
        <f>初始录入!B84</f>
        <v>0</v>
      </c>
      <c r="AKC79" s="216">
        <f>初始录入!C84</f>
        <v>0</v>
      </c>
      <c r="AKD79" s="327" t="str">
        <f>IF(初始录入!$E84=初始录入!$K$2,达成度!$D92,"")</f>
        <v/>
      </c>
      <c r="AKE79" s="327" t="str">
        <f>IF(初始录入!$E84=初始录入!$K$3,达成度!D92,"")</f>
        <v/>
      </c>
      <c r="AKF79" s="216" t="str">
        <f>IF(初始录入!$E84=初始录入!$K$4,达成度!D92,"")</f>
        <v/>
      </c>
      <c r="AKG79" s="216" t="str">
        <f>IF(初始录入!$E84=初始录入!$K$5,达成度!D92,"")</f>
        <v/>
      </c>
      <c r="AKH79" s="327" t="str">
        <f>IF(初始录入!$E84=初始录入!$K$2,达成度!E92,"")</f>
        <v/>
      </c>
      <c r="AKI79" s="327" t="str">
        <f>IF(初始录入!$E84=初始录入!$K$3,达成度!E92,"")</f>
        <v/>
      </c>
      <c r="AKJ79" s="216" t="str">
        <f>IF(初始录入!$E84=初始录入!$K$4,达成度!E92,"")</f>
        <v/>
      </c>
      <c r="AKK79" s="216" t="str">
        <f>IF(初始录入!$E84=初始录入!$K$5,达成度!E92,"")</f>
        <v/>
      </c>
      <c r="AKL79" s="327" t="str">
        <f>IF(初始录入!$E84=初始录入!$K$2,达成度!F92,"")</f>
        <v/>
      </c>
      <c r="AKM79" s="327" t="str">
        <f>IF(初始录入!$E84=初始录入!$K$3,达成度!F92,"")</f>
        <v/>
      </c>
      <c r="AKN79" s="216" t="str">
        <f>IF(初始录入!$E84=初始录入!$K$4,达成度!F92,"")</f>
        <v/>
      </c>
      <c r="AKO79" s="216" t="str">
        <f>IF(初始录入!$E84=初始录入!$K$5,达成度!F92,"")</f>
        <v/>
      </c>
      <c r="AKP79" s="327" t="str">
        <f>IF(初始录入!$E84=初始录入!$K$2,达成度!H92,"")</f>
        <v/>
      </c>
      <c r="AKQ79" s="327" t="str">
        <f>IF(初始录入!$E84=初始录入!$K$3,达成度!H92,"")</f>
        <v/>
      </c>
      <c r="AKR79" s="216" t="str">
        <f>IF(初始录入!$E84=初始录入!$K$4,达成度!H92,"")</f>
        <v/>
      </c>
      <c r="AKS79" s="216" t="str">
        <f>IF(初始录入!$E84=初始录入!$K$5,达成度!H92,"")</f>
        <v/>
      </c>
      <c r="AKT79" s="327" t="str">
        <f>IF(初始录入!$E84=初始录入!$K$2,达成度!I92,"")</f>
        <v/>
      </c>
      <c r="AKU79" s="327" t="str">
        <f>IF(初始录入!$E84=初始录入!$K$3,达成度!I92,"")</f>
        <v/>
      </c>
      <c r="AKV79" s="216" t="str">
        <f>IF(初始录入!$E84=初始录入!$K$4,达成度!I92,"")</f>
        <v/>
      </c>
      <c r="AKW79" s="216" t="str">
        <f>IF(初始录入!$E84=初始录入!$K$5,达成度!I92,"")</f>
        <v/>
      </c>
      <c r="AKX79" s="327" t="str">
        <f>IF(初始录入!$E84=初始录入!$K$2,达成度!J92,"")</f>
        <v/>
      </c>
      <c r="AKY79" s="327" t="str">
        <f>IF(初始录入!$E84=初始录入!$K$3,达成度!J92,"")</f>
        <v/>
      </c>
      <c r="AKZ79" s="216" t="str">
        <f>IF(初始录入!$E84=初始录入!$K$4,达成度!J92,"")</f>
        <v/>
      </c>
      <c r="ALA79" s="216" t="str">
        <f>IF(初始录入!$E84=初始录入!$K$5,达成度!J92,"")</f>
        <v/>
      </c>
      <c r="ALB79" s="327" t="str">
        <f>IF(初始录入!$E84=初始录入!$K$2,达成度!L92,"")</f>
        <v/>
      </c>
      <c r="ALC79" s="327" t="str">
        <f>IF(初始录入!$E84=初始录入!$K$3,达成度!L92,"")</f>
        <v/>
      </c>
      <c r="ALD79" s="216" t="str">
        <f>IF(初始录入!$E84=初始录入!$K$4,达成度!L92,"")</f>
        <v/>
      </c>
      <c r="ALE79" s="216" t="str">
        <f>IF(初始录入!$E84=初始录入!$K$5,达成度!L92,"")</f>
        <v/>
      </c>
      <c r="ALF79" s="327" t="str">
        <f>IF(初始录入!$E84=初始录入!$K$2,达成度!M92,"")</f>
        <v/>
      </c>
      <c r="ALG79" s="327" t="str">
        <f>IF(初始录入!$E84=初始录入!$K$3,达成度!M92,"")</f>
        <v/>
      </c>
      <c r="ALH79" s="216" t="str">
        <f>IF(初始录入!$E84=初始录入!$K$4,达成度!M92,"")</f>
        <v/>
      </c>
      <c r="ALI79" s="216" t="str">
        <f>IF(初始录入!$E84=初始录入!$K$5,达成度!M92,"")</f>
        <v/>
      </c>
      <c r="ALJ79" s="327" t="str">
        <f>IF(初始录入!$E84=初始录入!$K$2,达成度!N92,"")</f>
        <v/>
      </c>
      <c r="ALK79" s="327" t="str">
        <f>IF(初始录入!$E84=初始录入!$K$3,达成度!N92,"")</f>
        <v/>
      </c>
      <c r="ALL79" s="216" t="str">
        <f>IF(初始录入!$E84=初始录入!$K$4,达成度!N92,"")</f>
        <v/>
      </c>
      <c r="ALM79" s="216" t="str">
        <f>IF(初始录入!$E84=初始录入!$K$5,达成度!N92,"")</f>
        <v/>
      </c>
      <c r="ALN79" s="327" t="str">
        <f>IF(初始录入!$E84=初始录入!$K$2,达成度!P92,"")</f>
        <v/>
      </c>
      <c r="ALO79" s="327" t="str">
        <f>IF(初始录入!$E84=初始录入!$K$3,达成度!P92,"")</f>
        <v/>
      </c>
      <c r="ALP79" s="216" t="str">
        <f>IF(初始录入!$E84=初始录入!$K$4,达成度!P92,"")</f>
        <v/>
      </c>
      <c r="ALQ79" s="216" t="str">
        <f>IF(初始录入!$E84=初始录入!$K$5,达成度!P92,"")</f>
        <v/>
      </c>
      <c r="ALR79" s="327" t="str">
        <f>IF(初始录入!$E84=初始录入!$K$2,达成度!Q92,"")</f>
        <v/>
      </c>
      <c r="ALS79" s="327" t="str">
        <f>IF(初始录入!$E84=初始录入!$K$3,达成度!Q92,"")</f>
        <v/>
      </c>
      <c r="ALT79" s="216" t="str">
        <f>IF(初始录入!$E84=初始录入!$K$4,达成度!Q92,"")</f>
        <v/>
      </c>
      <c r="ALU79" s="216" t="str">
        <f>IF(初始录入!$E84=初始录入!$K$5,达成度!Q92,"")</f>
        <v/>
      </c>
      <c r="ALV79" s="327" t="str">
        <f>IF(初始录入!$E84=初始录入!$K$2,达成度!R92,"")</f>
        <v/>
      </c>
      <c r="ALW79" s="327" t="str">
        <f>IF(初始录入!$E84=初始录入!$K$3,达成度!R92,"")</f>
        <v/>
      </c>
      <c r="ALX79" s="216" t="str">
        <f>IF(初始录入!$E84=初始录入!$K$4,达成度!R92,"")</f>
        <v/>
      </c>
      <c r="ALY79" s="216"/>
      <c r="ALZ79" s="327" t="str">
        <f>IF(初始录入!$E84=初始录入!$K$2,达成度!T92,"")</f>
        <v/>
      </c>
      <c r="AMA79" s="327" t="str">
        <f>IF(初始录入!$E84=初始录入!$K$3,达成度!T92,"")</f>
        <v/>
      </c>
      <c r="AMB79" s="216" t="str">
        <f>IF(初始录入!$E84=初始录入!$K$4,达成度!T92,"")</f>
        <v/>
      </c>
      <c r="AMC79" s="216" t="str">
        <f>IF(初始录入!$E84=初始录入!$K$5,达成度!T92,"")</f>
        <v/>
      </c>
      <c r="AMD79" s="327" t="str">
        <f>IF(初始录入!$E84=初始录入!$K$2,达成度!U92,"")</f>
        <v/>
      </c>
      <c r="AME79" s="327" t="str">
        <f>IF(初始录入!$E84=初始录入!$K$3,达成度!U92,"")</f>
        <v/>
      </c>
      <c r="AMF79" s="216" t="str">
        <f>IF(初始录入!$E84=初始录入!$K$4,达成度!U92,"")</f>
        <v/>
      </c>
      <c r="AMG79" s="216" t="str">
        <f>IF(初始录入!$E84=初始录入!$K$5,达成度!U92,"")</f>
        <v/>
      </c>
      <c r="AMH79" s="327" t="str">
        <f>IF(初始录入!$E84=初始录入!$K$2,达成度!V92,"")</f>
        <v/>
      </c>
      <c r="AMI79" s="327" t="str">
        <f>IF(初始录入!$E84=初始录入!$K$3,达成度!V92,"")</f>
        <v/>
      </c>
      <c r="AMJ79" s="216" t="str">
        <f>IF(初始录入!$E84=初始录入!$K$4,达成度!W92,"")</f>
        <v/>
      </c>
      <c r="AMK79" s="216" t="str">
        <f>IF(初始录入!$E84=初始录入!$K$5,达成度!W92,"")</f>
        <v/>
      </c>
      <c r="AMM79" s="215">
        <f t="shared" si="270"/>
        <v>72</v>
      </c>
      <c r="AMN79" s="222" t="str">
        <f t="shared" si="266"/>
        <v/>
      </c>
      <c r="AMO79" s="325" t="str">
        <f>IF($AMM79&lt;=$H$7,INDEX(达成度!$G$21:$G$170,$AMM79,1),"")</f>
        <v/>
      </c>
      <c r="AMP79" s="325" t="str">
        <f>IF($AMM79&lt;=$H$7,INDEX(达成度!$K$21:$K$170,$AMM79,1),"")</f>
        <v/>
      </c>
      <c r="AMQ79" s="325" t="str">
        <f>IF($AMM79&lt;=$H$7,INDEX(达成度!$O$21:$O$170,$AMM79,1),"")</f>
        <v/>
      </c>
      <c r="AMR79" s="325" t="str">
        <f>IF($AMM79&lt;=$H$7,INDEX(达成度!$S$21:$S$170,$AMM79,1),"")</f>
        <v/>
      </c>
      <c r="AMS79" s="326" t="str">
        <f>IF($AMM79&lt;=$H$7,INDEX(达成度!$W$21:$W$170,$AMM79,1),"")</f>
        <v/>
      </c>
      <c r="AMT79" s="328"/>
      <c r="AMU79" s="336"/>
      <c r="AMV79" s="222" t="str">
        <f t="shared" si="267"/>
        <v/>
      </c>
      <c r="AMW79" s="325" t="str">
        <f>IF($AMM79&lt;=$I$7,INDEX(达成度!$G$21:$G$170,$AMM79+$H$7,1),"")</f>
        <v/>
      </c>
      <c r="AMX79" s="325" t="str">
        <f>IF($AMM79&lt;=$I$7,INDEX(达成度!$K$21:$K$170,$AMM79+$H$7,1),"")</f>
        <v/>
      </c>
      <c r="AMY79" s="325" t="str">
        <f>IF($AMM79&lt;=$I$7,INDEX(达成度!$O$21:$O$170,$AMM79+$H$7,1),"")</f>
        <v/>
      </c>
      <c r="AMZ79" s="325" t="str">
        <f>IF($AMM79&lt;=$I$7,INDEX(达成度!$S$21:$S$170,$AMM79+$H$7,1),"")</f>
        <v/>
      </c>
      <c r="ANA79" s="326" t="str">
        <f>IF($AMM79&lt;=$I$7,INDEX(达成度!$W$21:$W$170,$AMM79+$H$7,1),"")</f>
        <v/>
      </c>
      <c r="ANB79" s="206"/>
      <c r="ANC79" s="215"/>
      <c r="AND79" s="216" t="str">
        <f t="shared" si="268"/>
        <v/>
      </c>
      <c r="ANE79" s="325" t="str">
        <f>IF($AMM79&lt;=$J$7,INDEX(达成度!$G$21:$G$170,$AMM79+$H$7+$I$7,1),"")</f>
        <v/>
      </c>
      <c r="ANF79" s="325" t="str">
        <f>IF($AMM79&lt;=$J$7,INDEX(达成度!$K$21:$K$170,$AMM79+$H$7+$I$7,1),"")</f>
        <v/>
      </c>
      <c r="ANG79" s="325" t="str">
        <f>IF($AMM79&lt;=$J$7,INDEX(达成度!$O$21:$O$170,$AMM79+$H$7+$I$7,1),"")</f>
        <v/>
      </c>
      <c r="ANH79" s="325" t="str">
        <f>IF($AMM79&lt;=$J$7,INDEX(达成度!$S$21:$S$170,$AMM79+$H$7+$I$7,1),"")</f>
        <v/>
      </c>
      <c r="ANI79" s="326" t="str">
        <f>IF($AMM79&lt;=$J$7,INDEX(达成度!$W$21:$W$170,$AMM79+$H$7+$I$7,1),"")</f>
        <v/>
      </c>
      <c r="ANK79" s="215"/>
      <c r="ANL79" s="216" t="str">
        <f t="shared" si="269"/>
        <v/>
      </c>
      <c r="ANM79" s="325" t="str">
        <f>IF($AMM79&lt;=$K$7,INDEX(达成度!$G$21:$G$170,$AMM79+$H$7+$I$7+$J$7,1),"")</f>
        <v/>
      </c>
      <c r="ANN79" s="325" t="str">
        <f>IF($AMM79&lt;=$K$7,INDEX(达成度!$K$21:$K$170,$AMM79+$H$7+$I$7+$J$7,1),"")</f>
        <v/>
      </c>
      <c r="ANO79" s="325" t="str">
        <f>IF($AMM79&lt;=$K$7,INDEX(达成度!$O$21:$O$170,$AMM79+$H$7+$I$7+$J$7,1),"")</f>
        <v/>
      </c>
      <c r="ANP79" s="325" t="str">
        <f>IF($AMM79&lt;=$K$7,INDEX(达成度!$S$21:$S$170,$AMM79+$H$7+$I$7+$J$7,1),"")</f>
        <v/>
      </c>
      <c r="ANQ79" s="326" t="str">
        <f>IF($AMM79&lt;=$K$7,INDEX(达成度!$W$21:$W$170,$AMM79+$H$7+$I$7+$J$7,1),"")</f>
        <v/>
      </c>
    </row>
    <row r="80" ht="18" customHeight="1" spans="1:1024 1025:1057">
      <c r="A80" s="215" t="str">
        <f>初始录入!A85</f>
        <v/>
      </c>
      <c r="B80" s="216" t="str">
        <f>IF(初始录入!B85&lt;&gt;"",初始录入!B85,"")</f>
        <v/>
      </c>
      <c r="C80" s="216" t="str">
        <f>IF(初始录入!C85&lt;&gt;"",初始录入!C85,"")</f>
        <v/>
      </c>
      <c r="D80" s="216" t="str">
        <f>IF(初始录入!D85&lt;&gt;"",初始录入!D85,"")</f>
        <v/>
      </c>
      <c r="E80" s="218" t="str">
        <f>IF(初始录入!E85&lt;&gt;"",初始录入!E85,"")</f>
        <v/>
      </c>
      <c r="G80" s="330"/>
      <c r="H80" s="295">
        <f>IF(初始录入!E85=H$6,1,0)</f>
        <v>0</v>
      </c>
      <c r="I80" s="295">
        <f>IF(初始录入!E85=I$6,1,0)</f>
        <v>0</v>
      </c>
      <c r="J80" s="295">
        <f>IF(初始录入!E85=J$6,1,0)</f>
        <v>0</v>
      </c>
      <c r="K80" s="321">
        <f>IF(初始录入!E85=K$6,1,0)</f>
        <v>0</v>
      </c>
      <c r="L80" s="28"/>
      <c r="M80" s="22" t="s">
        <v>224</v>
      </c>
      <c r="X80" s="28"/>
      <c r="Y80" s="294">
        <v>100</v>
      </c>
      <c r="Z80" s="295">
        <f>成绩录入!$F$7</f>
        <v>0</v>
      </c>
      <c r="AA80" s="295">
        <f>成绩录入!F83</f>
        <v>0</v>
      </c>
      <c r="AB80" s="296">
        <f>IF(初始录入!$M$7&lt;&gt;"",IF(成绩录入!$F$7&lt;&gt;"",IF(初始录入!$P$7="次数",AA80/Z80*Y80,成绩录入!F83),0),0)</f>
        <v>0</v>
      </c>
      <c r="AC80" s="297">
        <f t="shared" si="181"/>
        <v>0</v>
      </c>
      <c r="AD80" s="297">
        <f t="shared" si="182"/>
        <v>0</v>
      </c>
      <c r="AE80" s="297">
        <f t="shared" si="183"/>
        <v>0</v>
      </c>
      <c r="AF80" s="297">
        <f t="shared" si="184"/>
        <v>0</v>
      </c>
      <c r="AG80" s="297">
        <f t="shared" si="185"/>
        <v>0</v>
      </c>
      <c r="AH80" s="298">
        <f t="shared" si="195"/>
        <v>0</v>
      </c>
      <c r="AI80" s="28"/>
      <c r="AJ80" s="260">
        <f>成绩录入!I83</f>
        <v>0</v>
      </c>
      <c r="AK80" s="248">
        <f>成绩录入!J83</f>
        <v>0</v>
      </c>
      <c r="AL80" s="248">
        <f>成绩录入!K83</f>
        <v>0</v>
      </c>
      <c r="AM80" s="248">
        <f>成绩录入!L83</f>
        <v>0</v>
      </c>
      <c r="AN80" s="248">
        <f>成绩录入!M83</f>
        <v>0</v>
      </c>
      <c r="AO80" s="298">
        <f t="shared" si="196"/>
        <v>0</v>
      </c>
      <c r="AP80" s="299"/>
      <c r="AQ80" s="260">
        <f>成绩录入!I83</f>
        <v>0</v>
      </c>
      <c r="AR80" s="248">
        <f>成绩录入!J83</f>
        <v>0</v>
      </c>
      <c r="AS80" s="248">
        <f>成绩录入!K83</f>
        <v>0</v>
      </c>
      <c r="AT80" s="248">
        <f>成绩录入!L83</f>
        <v>0</v>
      </c>
      <c r="AU80" s="248">
        <f>成绩录入!M83</f>
        <v>0</v>
      </c>
      <c r="AV80" s="298">
        <f t="shared" si="197"/>
        <v>0</v>
      </c>
      <c r="AW80" s="299"/>
      <c r="AX80" s="260">
        <f>成绩录入!I83</f>
        <v>0</v>
      </c>
      <c r="AY80" s="248">
        <f>成绩录入!J83</f>
        <v>0</v>
      </c>
      <c r="AZ80" s="248">
        <f>成绩录入!K83</f>
        <v>0</v>
      </c>
      <c r="BA80" s="248">
        <f>成绩录入!L83</f>
        <v>0</v>
      </c>
      <c r="BB80" s="248">
        <f>成绩录入!M83</f>
        <v>0</v>
      </c>
      <c r="BC80" s="298">
        <f t="shared" si="198"/>
        <v>0</v>
      </c>
      <c r="BD80" s="299"/>
      <c r="BE80" s="260">
        <f>成绩录入!I83</f>
        <v>0</v>
      </c>
      <c r="BF80" s="248">
        <f>成绩录入!J83</f>
        <v>0</v>
      </c>
      <c r="BG80" s="248">
        <f>成绩录入!K83</f>
        <v>0</v>
      </c>
      <c r="BH80" s="248">
        <f>成绩录入!L83</f>
        <v>0</v>
      </c>
      <c r="BI80" s="248">
        <f>成绩录入!M83</f>
        <v>0</v>
      </c>
      <c r="BJ80" s="298">
        <f t="shared" si="199"/>
        <v>0</v>
      </c>
      <c r="BK80" s="299"/>
      <c r="BL80" s="260">
        <f>成绩录入!I83</f>
        <v>0</v>
      </c>
      <c r="BM80" s="248">
        <f>成绩录入!J83</f>
        <v>0</v>
      </c>
      <c r="BN80" s="248">
        <f>成绩录入!K83</f>
        <v>0</v>
      </c>
      <c r="BO80" s="248">
        <f>成绩录入!L83</f>
        <v>0</v>
      </c>
      <c r="BP80" s="248">
        <f>成绩录入!M83</f>
        <v>0</v>
      </c>
      <c r="BQ80" s="298">
        <f t="shared" si="200"/>
        <v>0</v>
      </c>
      <c r="BR80" s="300"/>
      <c r="BS80" s="260">
        <f>成绩录入!P83</f>
        <v>0</v>
      </c>
      <c r="BT80" s="248">
        <f>成绩录入!Q83</f>
        <v>0</v>
      </c>
      <c r="BU80" s="248">
        <f>成绩录入!R83</f>
        <v>0</v>
      </c>
      <c r="BV80" s="248">
        <f>成绩录入!S83</f>
        <v>0</v>
      </c>
      <c r="BW80" s="248">
        <f>成绩录入!T83</f>
        <v>0</v>
      </c>
      <c r="BX80" s="248">
        <f>成绩录入!U83</f>
        <v>0</v>
      </c>
      <c r="BY80" s="248">
        <f>成绩录入!V83</f>
        <v>0</v>
      </c>
      <c r="BZ80" s="248">
        <f>成绩录入!W83</f>
        <v>0</v>
      </c>
      <c r="CA80" s="248">
        <f>成绩录入!X83</f>
        <v>0</v>
      </c>
      <c r="CB80" s="248">
        <f>成绩录入!Y83</f>
        <v>0</v>
      </c>
      <c r="CC80" s="298">
        <f t="shared" si="201"/>
        <v>0</v>
      </c>
      <c r="CD80" s="299"/>
      <c r="CE80" s="260">
        <f>成绩录入!P83</f>
        <v>0</v>
      </c>
      <c r="CF80" s="248">
        <f>成绩录入!Q83</f>
        <v>0</v>
      </c>
      <c r="CG80" s="248">
        <f>成绩录入!R83</f>
        <v>0</v>
      </c>
      <c r="CH80" s="248">
        <f>成绩录入!S83</f>
        <v>0</v>
      </c>
      <c r="CI80" s="248">
        <f>成绩录入!T83</f>
        <v>0</v>
      </c>
      <c r="CJ80" s="248">
        <f>成绩录入!U83</f>
        <v>0</v>
      </c>
      <c r="CK80" s="248">
        <f>成绩录入!V83</f>
        <v>0</v>
      </c>
      <c r="CL80" s="248">
        <f>成绩录入!W83</f>
        <v>0</v>
      </c>
      <c r="CM80" s="248">
        <f>成绩录入!X83</f>
        <v>0</v>
      </c>
      <c r="CN80" s="248">
        <f>成绩录入!Y83</f>
        <v>0</v>
      </c>
      <c r="CO80" s="298">
        <f t="shared" si="202"/>
        <v>0</v>
      </c>
      <c r="CP80" s="299"/>
      <c r="CQ80" s="260">
        <f>成绩录入!P83</f>
        <v>0</v>
      </c>
      <c r="CR80" s="248">
        <f>成绩录入!Q83</f>
        <v>0</v>
      </c>
      <c r="CS80" s="248">
        <f>成绩录入!R83</f>
        <v>0</v>
      </c>
      <c r="CT80" s="248">
        <f>成绩录入!S83</f>
        <v>0</v>
      </c>
      <c r="CU80" s="248">
        <f>成绩录入!T83</f>
        <v>0</v>
      </c>
      <c r="CV80" s="248">
        <f>成绩录入!U83</f>
        <v>0</v>
      </c>
      <c r="CW80" s="248">
        <f>成绩录入!V83</f>
        <v>0</v>
      </c>
      <c r="CX80" s="248">
        <f>成绩录入!W83</f>
        <v>0</v>
      </c>
      <c r="CY80" s="248">
        <f>成绩录入!X83</f>
        <v>0</v>
      </c>
      <c r="CZ80" s="248">
        <f>成绩录入!Y83</f>
        <v>0</v>
      </c>
      <c r="DA80" s="298">
        <f t="shared" si="203"/>
        <v>0</v>
      </c>
      <c r="DB80" s="299"/>
      <c r="DC80" s="260">
        <f>成绩录入!P83</f>
        <v>0</v>
      </c>
      <c r="DD80" s="248">
        <f>成绩录入!Q83</f>
        <v>0</v>
      </c>
      <c r="DE80" s="248">
        <f>成绩录入!R83</f>
        <v>0</v>
      </c>
      <c r="DF80" s="248">
        <f>成绩录入!S83</f>
        <v>0</v>
      </c>
      <c r="DG80" s="248">
        <f>成绩录入!T83</f>
        <v>0</v>
      </c>
      <c r="DH80" s="248">
        <f>成绩录入!U83</f>
        <v>0</v>
      </c>
      <c r="DI80" s="248">
        <f>成绩录入!V83</f>
        <v>0</v>
      </c>
      <c r="DJ80" s="248">
        <f>成绩录入!W83</f>
        <v>0</v>
      </c>
      <c r="DK80" s="248">
        <f>成绩录入!X83</f>
        <v>0</v>
      </c>
      <c r="DL80" s="248">
        <f>成绩录入!Y83</f>
        <v>0</v>
      </c>
      <c r="DM80" s="298">
        <f t="shared" si="204"/>
        <v>0</v>
      </c>
      <c r="DN80" s="299"/>
      <c r="DO80" s="260">
        <f>成绩录入!P83</f>
        <v>0</v>
      </c>
      <c r="DP80" s="248">
        <f>成绩录入!Q83</f>
        <v>0</v>
      </c>
      <c r="DQ80" s="248">
        <f>成绩录入!R83</f>
        <v>0</v>
      </c>
      <c r="DR80" s="248">
        <f>成绩录入!S83</f>
        <v>0</v>
      </c>
      <c r="DS80" s="248">
        <f>成绩录入!T83</f>
        <v>0</v>
      </c>
      <c r="DT80" s="248">
        <f>成绩录入!U83</f>
        <v>0</v>
      </c>
      <c r="DU80" s="248">
        <f>成绩录入!V83</f>
        <v>0</v>
      </c>
      <c r="DV80" s="248">
        <f>成绩录入!W83</f>
        <v>0</v>
      </c>
      <c r="DW80" s="248">
        <f>成绩录入!X83</f>
        <v>0</v>
      </c>
      <c r="DX80" s="248">
        <f>成绩录入!Y83</f>
        <v>0</v>
      </c>
      <c r="DY80" s="298">
        <f t="shared" si="205"/>
        <v>0</v>
      </c>
      <c r="DZ80" s="299"/>
      <c r="EA80" s="301" t="e">
        <f t="shared" si="206"/>
        <v>#DIV/0!</v>
      </c>
      <c r="EB80" s="297" t="e">
        <f t="shared" si="207"/>
        <v>#DIV/0!</v>
      </c>
      <c r="EC80" s="297" t="e">
        <f t="shared" si="208"/>
        <v>#DIV/0!</v>
      </c>
      <c r="ED80" s="297" t="e">
        <f t="shared" si="209"/>
        <v>#DIV/0!</v>
      </c>
      <c r="EE80" s="297" t="e">
        <f t="shared" si="210"/>
        <v>#DIV/0!</v>
      </c>
      <c r="EF80" s="302" t="e">
        <f t="shared" si="211"/>
        <v>#DIV/0!</v>
      </c>
      <c r="EG80" s="303"/>
      <c r="EH80" s="304">
        <f t="shared" si="212"/>
        <v>0</v>
      </c>
      <c r="EI80" s="296">
        <f>成绩录入!I83</f>
        <v>0</v>
      </c>
      <c r="EJ80" s="296">
        <f>成绩录入!J83</f>
        <v>0</v>
      </c>
      <c r="EK80" s="296">
        <f>成绩录入!K83</f>
        <v>0</v>
      </c>
      <c r="EL80" s="296">
        <f>成绩录入!L83</f>
        <v>0</v>
      </c>
      <c r="EM80" s="296">
        <f>成绩录入!M83</f>
        <v>0</v>
      </c>
      <c r="EN80" s="296">
        <f>成绩录入!P83</f>
        <v>0</v>
      </c>
      <c r="EO80" s="296">
        <f>成绩录入!Q83</f>
        <v>0</v>
      </c>
      <c r="EP80" s="296">
        <f>成绩录入!R83</f>
        <v>0</v>
      </c>
      <c r="EQ80" s="296">
        <f>成绩录入!S83</f>
        <v>0</v>
      </c>
      <c r="ER80" s="296">
        <f>成绩录入!T83</f>
        <v>0</v>
      </c>
      <c r="ES80" s="296">
        <f>成绩录入!U83</f>
        <v>0</v>
      </c>
      <c r="ET80" s="296">
        <f>成绩录入!V83</f>
        <v>0</v>
      </c>
      <c r="EU80" s="296">
        <f>成绩录入!W83</f>
        <v>0</v>
      </c>
      <c r="EV80" s="296">
        <f>成绩录入!X83</f>
        <v>0</v>
      </c>
      <c r="EW80" s="302">
        <f>成绩录入!Y83</f>
        <v>0</v>
      </c>
      <c r="EX80" s="303"/>
      <c r="EY80" s="304" t="str">
        <f t="shared" si="213"/>
        <v/>
      </c>
      <c r="EZ80" s="296" t="str">
        <f t="shared" si="213"/>
        <v/>
      </c>
      <c r="FA80" s="296" t="str">
        <f t="shared" si="213"/>
        <v/>
      </c>
      <c r="FB80" s="296" t="str">
        <f t="shared" si="213"/>
        <v/>
      </c>
      <c r="FC80" s="302">
        <f>成绩录入!AB83</f>
        <v>0</v>
      </c>
      <c r="FD80" s="303"/>
      <c r="FE80" s="304" t="str">
        <f t="shared" si="214"/>
        <v>√</v>
      </c>
      <c r="FF80" s="296" t="str">
        <f t="shared" si="215"/>
        <v>√</v>
      </c>
      <c r="FG80" s="296" t="str">
        <f t="shared" si="216"/>
        <v>√</v>
      </c>
      <c r="FH80" s="296" t="str">
        <f t="shared" si="217"/>
        <v>√</v>
      </c>
      <c r="FI80" s="302" t="str">
        <f t="shared" si="218"/>
        <v>√</v>
      </c>
      <c r="FJ80" s="299"/>
      <c r="FK80" s="260">
        <f>成绩录入!AB83</f>
        <v>0</v>
      </c>
      <c r="FL80" s="248">
        <f>成绩录入!AC83</f>
        <v>0</v>
      </c>
      <c r="FM80" s="248">
        <f>成绩录入!AD83</f>
        <v>0</v>
      </c>
      <c r="FN80" s="248">
        <f>成绩录入!AE83</f>
        <v>0</v>
      </c>
      <c r="FO80" s="248">
        <f>成绩录入!AF83</f>
        <v>0</v>
      </c>
      <c r="FP80" s="248">
        <f>成绩录入!AG83</f>
        <v>0</v>
      </c>
      <c r="FQ80" s="298">
        <f t="shared" si="219"/>
        <v>0</v>
      </c>
      <c r="FR80" s="299"/>
      <c r="FS80" s="260">
        <f>成绩录入!AB83</f>
        <v>0</v>
      </c>
      <c r="FT80" s="248">
        <f>成绩录入!AC83</f>
        <v>0</v>
      </c>
      <c r="FU80" s="248">
        <f>成绩录入!AD83</f>
        <v>0</v>
      </c>
      <c r="FV80" s="248">
        <f>成绩录入!AE83</f>
        <v>0</v>
      </c>
      <c r="FW80" s="248">
        <f>成绩录入!AF83</f>
        <v>0</v>
      </c>
      <c r="FX80" s="333">
        <f>成绩录入!AG83</f>
        <v>0</v>
      </c>
      <c r="FY80" s="298">
        <f t="shared" si="220"/>
        <v>0</v>
      </c>
      <c r="FZ80" s="299"/>
      <c r="GA80" s="260">
        <f>成绩录入!AB83</f>
        <v>0</v>
      </c>
      <c r="GB80" s="248">
        <f>成绩录入!AC83</f>
        <v>0</v>
      </c>
      <c r="GC80" s="248">
        <f>成绩录入!AD83</f>
        <v>0</v>
      </c>
      <c r="GD80" s="248">
        <f>成绩录入!AE83</f>
        <v>0</v>
      </c>
      <c r="GE80" s="248">
        <f>成绩录入!AF83</f>
        <v>0</v>
      </c>
      <c r="GF80" s="248">
        <f>成绩录入!AG83</f>
        <v>0</v>
      </c>
      <c r="GG80" s="298">
        <f t="shared" si="221"/>
        <v>0</v>
      </c>
      <c r="GH80" s="299"/>
      <c r="GI80" s="260">
        <f>成绩录入!AB83</f>
        <v>0</v>
      </c>
      <c r="GJ80" s="248">
        <f>成绩录入!AC83</f>
        <v>0</v>
      </c>
      <c r="GK80" s="248">
        <f>成绩录入!AD83</f>
        <v>0</v>
      </c>
      <c r="GL80" s="248">
        <f>成绩录入!AE83</f>
        <v>0</v>
      </c>
      <c r="GM80" s="248">
        <f>成绩录入!AF83</f>
        <v>0</v>
      </c>
      <c r="GN80" s="248">
        <f>成绩录入!AG83</f>
        <v>0</v>
      </c>
      <c r="GO80" s="298">
        <f t="shared" si="222"/>
        <v>0</v>
      </c>
      <c r="GP80" s="299"/>
      <c r="GQ80" s="260">
        <f>成绩录入!AB83</f>
        <v>0</v>
      </c>
      <c r="GR80" s="248">
        <f>成绩录入!AC83</f>
        <v>0</v>
      </c>
      <c r="GS80" s="248">
        <f>成绩录入!AD83</f>
        <v>0</v>
      </c>
      <c r="GT80" s="248">
        <f>成绩录入!AE83</f>
        <v>0</v>
      </c>
      <c r="GU80" s="248">
        <f>成绩录入!AF83</f>
        <v>0</v>
      </c>
      <c r="GV80" s="248">
        <f>成绩录入!AG83</f>
        <v>0</v>
      </c>
      <c r="GW80" s="298">
        <f t="shared" si="223"/>
        <v>0</v>
      </c>
      <c r="GX80" s="299"/>
      <c r="GY80" s="247">
        <f>成绩录入!AJ83</f>
        <v>0</v>
      </c>
      <c r="GZ80" s="248">
        <f>成绩录入!AK83</f>
        <v>0</v>
      </c>
      <c r="HA80" s="248">
        <f>成绩录入!AL83</f>
        <v>0</v>
      </c>
      <c r="HB80" s="248">
        <f>成绩录入!AM83</f>
        <v>0</v>
      </c>
      <c r="HC80" s="248">
        <f>成绩录入!AN83</f>
        <v>0</v>
      </c>
      <c r="HD80" s="248">
        <f>成绩录入!AO83</f>
        <v>0</v>
      </c>
      <c r="HE80" s="310">
        <f t="shared" si="224"/>
        <v>0</v>
      </c>
      <c r="HF80" s="299"/>
      <c r="HG80" s="247">
        <f>成绩录入!AJ83</f>
        <v>0</v>
      </c>
      <c r="HH80" s="248">
        <f>成绩录入!AK83</f>
        <v>0</v>
      </c>
      <c r="HI80" s="248">
        <f>成绩录入!AL83</f>
        <v>0</v>
      </c>
      <c r="HJ80" s="248">
        <f>成绩录入!AM83</f>
        <v>0</v>
      </c>
      <c r="HK80" s="248">
        <f>成绩录入!AN83</f>
        <v>0</v>
      </c>
      <c r="HL80" s="248">
        <f>成绩录入!AO83</f>
        <v>0</v>
      </c>
      <c r="HM80" s="310">
        <f t="shared" si="225"/>
        <v>0</v>
      </c>
      <c r="HN80" s="299"/>
      <c r="HO80" s="247">
        <f>成绩录入!AJ83</f>
        <v>0</v>
      </c>
      <c r="HP80" s="248">
        <f>成绩录入!AK83</f>
        <v>0</v>
      </c>
      <c r="HQ80" s="248">
        <f>成绩录入!AL83</f>
        <v>0</v>
      </c>
      <c r="HR80" s="248">
        <f>成绩录入!AM83</f>
        <v>0</v>
      </c>
      <c r="HS80" s="248">
        <f>成绩录入!AN83</f>
        <v>0</v>
      </c>
      <c r="HT80" s="248">
        <f>成绩录入!AO83</f>
        <v>0</v>
      </c>
      <c r="HU80" s="310">
        <f t="shared" si="226"/>
        <v>0</v>
      </c>
      <c r="HV80" s="299"/>
      <c r="HW80" s="247">
        <f>成绩录入!AJ83</f>
        <v>0</v>
      </c>
      <c r="HX80" s="248">
        <f>成绩录入!AK83</f>
        <v>0</v>
      </c>
      <c r="HY80" s="248">
        <f>成绩录入!AL83</f>
        <v>0</v>
      </c>
      <c r="HZ80" s="248">
        <f>成绩录入!AM83</f>
        <v>0</v>
      </c>
      <c r="IA80" s="248">
        <f>成绩录入!AN83</f>
        <v>0</v>
      </c>
      <c r="IB80" s="248">
        <f>成绩录入!AO83</f>
        <v>0</v>
      </c>
      <c r="IC80" s="310">
        <f t="shared" si="227"/>
        <v>0</v>
      </c>
      <c r="ID80" s="299"/>
      <c r="IE80" s="247">
        <f>成绩录入!AJ83</f>
        <v>0</v>
      </c>
      <c r="IF80" s="248">
        <f>成绩录入!AK83</f>
        <v>0</v>
      </c>
      <c r="IG80" s="248">
        <f>成绩录入!AL83</f>
        <v>0</v>
      </c>
      <c r="IH80" s="248">
        <f>成绩录入!AM83</f>
        <v>0</v>
      </c>
      <c r="II80" s="248">
        <f>成绩录入!AN83</f>
        <v>0</v>
      </c>
      <c r="IJ80" s="248">
        <f>成绩录入!AO83</f>
        <v>0</v>
      </c>
      <c r="IK80" s="310">
        <f t="shared" si="228"/>
        <v>0</v>
      </c>
      <c r="IL80" s="299"/>
      <c r="IM80" s="313" t="e">
        <f t="shared" si="229"/>
        <v>#DIV/0!</v>
      </c>
      <c r="IN80" s="314" t="e">
        <f t="shared" si="230"/>
        <v>#DIV/0!</v>
      </c>
      <c r="IO80" s="314" t="e">
        <f t="shared" si="231"/>
        <v>#DIV/0!</v>
      </c>
      <c r="IP80" s="314" t="e">
        <f t="shared" si="232"/>
        <v>#DIV/0!</v>
      </c>
      <c r="IQ80" s="314" t="e">
        <f t="shared" si="233"/>
        <v>#DIV/0!</v>
      </c>
      <c r="IR80" s="315" t="e">
        <f t="shared" si="234"/>
        <v>#DIV/0!</v>
      </c>
      <c r="IS80" s="316"/>
      <c r="IT80" s="214">
        <f>成绩录入!AR83</f>
        <v>0</v>
      </c>
      <c r="IU80" s="216">
        <f>成绩录入!AS83</f>
        <v>0</v>
      </c>
      <c r="IV80" s="216">
        <f>成绩录入!AT83</f>
        <v>0</v>
      </c>
      <c r="IW80" s="216">
        <f>成绩录入!AU83</f>
        <v>0</v>
      </c>
      <c r="IX80" s="216">
        <f>成绩录入!AV83</f>
        <v>0</v>
      </c>
      <c r="IY80" s="216">
        <f>成绩录入!AW83</f>
        <v>0</v>
      </c>
      <c r="IZ80" s="298">
        <f t="shared" si="235"/>
        <v>0</v>
      </c>
      <c r="JA80" s="299"/>
      <c r="JB80" s="317">
        <f>成绩录入!AR83</f>
        <v>0</v>
      </c>
      <c r="JC80" s="216">
        <f>成绩录入!AS83</f>
        <v>0</v>
      </c>
      <c r="JD80" s="216">
        <f>成绩录入!AT83</f>
        <v>0</v>
      </c>
      <c r="JE80" s="216">
        <f>成绩录入!AU83</f>
        <v>0</v>
      </c>
      <c r="JF80" s="216">
        <f>成绩录入!AV83</f>
        <v>0</v>
      </c>
      <c r="JG80" s="216">
        <f>成绩录入!AW83</f>
        <v>0</v>
      </c>
      <c r="JH80" s="298">
        <f t="shared" si="236"/>
        <v>0</v>
      </c>
      <c r="JI80" s="299"/>
      <c r="JJ80" s="248">
        <f>成绩录入!AR83</f>
        <v>0</v>
      </c>
      <c r="JK80" s="248">
        <f>成绩录入!AS83</f>
        <v>0</v>
      </c>
      <c r="JL80" s="248">
        <f>成绩录入!AT83</f>
        <v>0</v>
      </c>
      <c r="JM80" s="248">
        <f>成绩录入!AU83</f>
        <v>0</v>
      </c>
      <c r="JN80" s="248">
        <f>成绩录入!AV83</f>
        <v>0</v>
      </c>
      <c r="JO80" s="248">
        <f>成绩录入!AW83</f>
        <v>0</v>
      </c>
      <c r="JP80" s="298">
        <f t="shared" si="237"/>
        <v>0</v>
      </c>
      <c r="JQ80" s="299"/>
      <c r="JR80" s="308">
        <f>成绩录入!AR83</f>
        <v>0</v>
      </c>
      <c r="JS80" s="248">
        <f>成绩录入!AS83</f>
        <v>0</v>
      </c>
      <c r="JT80" s="248">
        <f>成绩录入!AT83</f>
        <v>0</v>
      </c>
      <c r="JU80" s="248">
        <f>成绩录入!AU83</f>
        <v>0</v>
      </c>
      <c r="JV80" s="248">
        <f>成绩录入!AV83</f>
        <v>0</v>
      </c>
      <c r="JW80" s="248">
        <f>成绩录入!AW83</f>
        <v>0</v>
      </c>
      <c r="JX80" s="298">
        <f t="shared" si="238"/>
        <v>0</v>
      </c>
      <c r="JY80" s="299"/>
      <c r="JZ80" s="308">
        <f>成绩录入!AR83</f>
        <v>0</v>
      </c>
      <c r="KA80" s="248">
        <f>成绩录入!AS83</f>
        <v>0</v>
      </c>
      <c r="KB80" s="248">
        <f>成绩录入!AT83</f>
        <v>0</v>
      </c>
      <c r="KC80" s="248">
        <f>成绩录入!AU83</f>
        <v>0</v>
      </c>
      <c r="KD80" s="248">
        <f>成绩录入!AV83</f>
        <v>0</v>
      </c>
      <c r="KE80" s="248">
        <f>成绩录入!AW83</f>
        <v>0</v>
      </c>
      <c r="KF80" s="298">
        <f t="shared" si="239"/>
        <v>0</v>
      </c>
      <c r="KG80" s="299"/>
      <c r="KH80" s="313">
        <f t="shared" si="186"/>
        <v>0</v>
      </c>
      <c r="KI80" s="314">
        <f t="shared" si="240"/>
        <v>0</v>
      </c>
      <c r="KJ80" s="314">
        <f t="shared" si="241"/>
        <v>0</v>
      </c>
      <c r="KK80" s="314">
        <f t="shared" si="242"/>
        <v>0</v>
      </c>
      <c r="KL80" s="314">
        <f t="shared" si="243"/>
        <v>0</v>
      </c>
      <c r="KM80" s="315">
        <f t="shared" si="244"/>
        <v>0</v>
      </c>
      <c r="KN80" s="90"/>
      <c r="KO80" s="294">
        <f>IF(总评!G78&lt;60,1,0)</f>
        <v>0</v>
      </c>
      <c r="KP80" s="295">
        <f t="shared" si="187"/>
        <v>0</v>
      </c>
      <c r="KQ80" s="295">
        <f t="shared" si="188"/>
        <v>0</v>
      </c>
      <c r="KR80" s="321">
        <f t="shared" si="189"/>
        <v>0</v>
      </c>
      <c r="KS80" s="321">
        <f t="shared" si="245"/>
        <v>0</v>
      </c>
      <c r="KT80" s="27"/>
      <c r="KU80" s="27"/>
      <c r="KV80" s="27"/>
      <c r="KW80" s="27"/>
      <c r="KX80" s="27"/>
      <c r="KY80" s="27"/>
      <c r="KZ80" s="27"/>
      <c r="LA80" s="27"/>
      <c r="LB80" s="27"/>
      <c r="LC80" s="27"/>
      <c r="OT80" s="247">
        <f>IF(OT$6=$OS$5,成绩录入!BC83,0)</f>
        <v>0</v>
      </c>
      <c r="OU80" s="248">
        <f>IF(OU$6=$OS$5,成绩录入!BD83,0)</f>
        <v>0</v>
      </c>
      <c r="OV80" s="248">
        <f>IF(OV$6=$OS$5,成绩录入!BE83,0)</f>
        <v>0</v>
      </c>
      <c r="OW80" s="248">
        <f>IF(OW$6=$OS$5,成绩录入!BF83,0)</f>
        <v>0</v>
      </c>
      <c r="OX80" s="248">
        <f>IF(OX$6=$OS$5,成绩录入!BG83,0)</f>
        <v>0</v>
      </c>
      <c r="OY80" s="248">
        <f>IF(OY$6=$OS$5,成绩录入!BH83,0)</f>
        <v>0</v>
      </c>
      <c r="OZ80" s="248">
        <f>IF(OZ$6=$OS$5,成绩录入!BI83,0)</f>
        <v>0</v>
      </c>
      <c r="PA80" s="248">
        <f>IF(PA$6=$OS$5,成绩录入!BJ83,0)</f>
        <v>0</v>
      </c>
      <c r="PB80" s="248">
        <f>IF(PB$6=$OS$5,成绩录入!BK83,0)</f>
        <v>0</v>
      </c>
      <c r="PC80" s="248">
        <f>IF(PC$6=$OS$5,成绩录入!BL83,0)</f>
        <v>0</v>
      </c>
      <c r="PD80" s="248">
        <f>IF(PD$6=$OS$5,成绩录入!BM83,0)</f>
        <v>0</v>
      </c>
      <c r="PE80" s="248">
        <f>IF(PE$6=$OS$5,成绩录入!BN83,0)</f>
        <v>0</v>
      </c>
      <c r="PF80" s="248">
        <f>IF(PF$6=$OS$5,成绩录入!BO83,0)</f>
        <v>0</v>
      </c>
      <c r="PG80" s="248">
        <f>IF(PG$6=$OS$5,成绩录入!BP83,0)</f>
        <v>0</v>
      </c>
      <c r="PH80" s="248">
        <f>IF(PH$6=$OS$5,成绩录入!BQ83,0)</f>
        <v>0</v>
      </c>
      <c r="PI80" s="248">
        <f>IF(PI$6=$OS$5,成绩录入!BR83,0)</f>
        <v>0</v>
      </c>
      <c r="PJ80" s="248">
        <f>IF(PJ$6=$OS$5,成绩录入!BS83,0)</f>
        <v>0</v>
      </c>
      <c r="PK80" s="248">
        <f>IF(PK$6=$OS$5,成绩录入!BT83,0)</f>
        <v>0</v>
      </c>
      <c r="PL80" s="248">
        <f>IF(PL$6=$OS$5,成绩录入!BU83,0)</f>
        <v>0</v>
      </c>
      <c r="PM80" s="248">
        <f>IF(PM$6=$OS$5,成绩录入!BV83,0)</f>
        <v>0</v>
      </c>
      <c r="PN80" s="248">
        <f>IF(PN$6=$OS$5,成绩录入!BW83,0)</f>
        <v>0</v>
      </c>
      <c r="PO80" s="248">
        <f>IF(PO$6=$OS$5,成绩录入!BX83,0)</f>
        <v>0</v>
      </c>
      <c r="PP80" s="248">
        <f>IF(PP$6=$OS$5,成绩录入!BY83,0)</f>
        <v>0</v>
      </c>
      <c r="PQ80" s="248">
        <f>IF(PQ$6=$OS$5,成绩录入!BZ83,0)</f>
        <v>0</v>
      </c>
      <c r="PR80" s="248">
        <f>IF(PR$6=$OS$5,成绩录入!CA83,0)</f>
        <v>0</v>
      </c>
      <c r="PS80" s="248">
        <f>IF(PS$6=$OS$5,成绩录入!CB83,0)</f>
        <v>0</v>
      </c>
      <c r="PT80" s="248">
        <f>IF(PT$6=$OS$5,成绩录入!CC83,0)</f>
        <v>0</v>
      </c>
      <c r="PU80" s="248">
        <f>IF(PU$6=$OS$5,成绩录入!CD83,0)</f>
        <v>0</v>
      </c>
      <c r="PV80" s="248">
        <f>IF(PV$6=$OS$5,成绩录入!CE83,0)</f>
        <v>0</v>
      </c>
      <c r="PW80" s="248">
        <f>IF(PW$6=$OS$5,成绩录入!CF83,0)</f>
        <v>0</v>
      </c>
      <c r="PX80" s="248">
        <f>IF(PX$6=$OS$5,成绩录入!CG83,0)</f>
        <v>0</v>
      </c>
      <c r="PY80" s="248">
        <f>IF(PY$6=$OS$5,成绩录入!CH83,0)</f>
        <v>0</v>
      </c>
      <c r="PZ80" s="248">
        <f>IF(PZ$6=$OS$5,成绩录入!CI83,0)</f>
        <v>0</v>
      </c>
      <c r="QA80" s="248">
        <f>IF(QA$6=$OS$5,成绩录入!CJ83,0)</f>
        <v>0</v>
      </c>
      <c r="QB80" s="248">
        <f>IF(QB$6=$OS$5,成绩录入!CK83,0)</f>
        <v>0</v>
      </c>
      <c r="QC80" s="248">
        <f>IF(QC$6=$OS$5,成绩录入!CL83,0)</f>
        <v>0</v>
      </c>
      <c r="QD80" s="248">
        <f>IF(QD$6=$OS$5,成绩录入!CM83,0)</f>
        <v>0</v>
      </c>
      <c r="QE80" s="248">
        <f>IF(QE$6=$OS$5,成绩录入!CN83,0)</f>
        <v>0</v>
      </c>
      <c r="QF80" s="248">
        <f>IF(QF$6=$OS$5,成绩录入!CO83,0)</f>
        <v>0</v>
      </c>
      <c r="QG80" s="248">
        <f>IF(QG$6=$OS$5,成绩录入!CP83,0)</f>
        <v>0</v>
      </c>
      <c r="QH80" s="248">
        <f>IF(QH$6=$OS$5,成绩录入!CQ83,0)</f>
        <v>0</v>
      </c>
      <c r="QI80" s="248">
        <f>IF(QI$6=$OS$5,成绩录入!CR83,0)</f>
        <v>0</v>
      </c>
      <c r="QJ80" s="248">
        <f>IF(QJ$6=$OS$5,成绩录入!CS83,0)</f>
        <v>0</v>
      </c>
      <c r="QK80" s="248">
        <f>IF(QK$6=$OS$5,成绩录入!CT83,0)</f>
        <v>0</v>
      </c>
      <c r="QL80" s="248">
        <f>IF(QL$6=$OS$5,成绩录入!CU83,0)</f>
        <v>0</v>
      </c>
      <c r="QM80" s="248">
        <f>IF(QM$6=$OS$5,成绩录入!CV83,0)</f>
        <v>0</v>
      </c>
      <c r="QN80" s="248">
        <f>IF(QN$6=$OS$5,成绩录入!CW83,0)</f>
        <v>0</v>
      </c>
      <c r="QO80" s="248">
        <f>IF(QO$6=$OS$5,成绩录入!CX83,0)</f>
        <v>0</v>
      </c>
      <c r="QP80" s="248">
        <f>IF(QP$6=$OS$5,成绩录入!CY83,0)</f>
        <v>0</v>
      </c>
      <c r="QQ80" s="248">
        <f>IF(QQ$6=$OS$5,成绩录入!CZ83,0)</f>
        <v>0</v>
      </c>
      <c r="QR80" s="248">
        <f>IF(QR$6=$OS$5,成绩录入!DA83,0)</f>
        <v>0</v>
      </c>
      <c r="QS80" s="248">
        <f>IF(QS$6=$OS$5,成绩录入!DB83,0)</f>
        <v>0</v>
      </c>
      <c r="QT80" s="248">
        <f>IF(QT$6=$OS$5,成绩录入!DC83,0)</f>
        <v>0</v>
      </c>
      <c r="QU80" s="248">
        <f>IF(QU$6=$OS$5,成绩录入!DD83,0)</f>
        <v>0</v>
      </c>
      <c r="QV80" s="248">
        <f>IF(QV$6=$OS$5,成绩录入!DE83,0)</f>
        <v>0</v>
      </c>
      <c r="QW80" s="248">
        <f>IF(QW$6=$OS$5,成绩录入!DF83,0)</f>
        <v>0</v>
      </c>
      <c r="QX80" s="248">
        <f>IF(QX$6=$OS$5,成绩录入!DG83,0)</f>
        <v>0</v>
      </c>
      <c r="QY80" s="248">
        <f>IF(QY$6=$OS$5,成绩录入!DH83,0)</f>
        <v>0</v>
      </c>
      <c r="QZ80" s="248">
        <f>IF(QZ$6=$OS$5,成绩录入!DI83,0)</f>
        <v>0</v>
      </c>
      <c r="RA80" s="248">
        <f>IF(RA$6=$OS$5,成绩录入!DJ83,0)</f>
        <v>0</v>
      </c>
      <c r="RB80" s="248">
        <f>IF(RB$6=$OS$5,成绩录入!DK83,0)</f>
        <v>0</v>
      </c>
      <c r="RC80" s="248">
        <f>IF(RC$6=$OS$5,成绩录入!DL83,0)</f>
        <v>0</v>
      </c>
      <c r="RD80" s="248">
        <f>IF(RD$6=$OS$5,成绩录入!DM83,0)</f>
        <v>0</v>
      </c>
      <c r="RE80" s="248">
        <f>IF(RE$6=$OS$5,成绩录入!DN83,0)</f>
        <v>0</v>
      </c>
      <c r="RF80" s="248">
        <f>IF(RF$6=$OS$5,成绩录入!DO83,0)</f>
        <v>0</v>
      </c>
      <c r="RG80" s="248">
        <f>IF(RG$6=$OS$5,成绩录入!DP83,0)</f>
        <v>0</v>
      </c>
      <c r="RH80" s="248">
        <f>IF(RH$6=$OS$5,成绩录入!DQ83,0)</f>
        <v>0</v>
      </c>
      <c r="RI80" s="248">
        <f>IF(RI$6=$OS$5,成绩录入!DR83,0)</f>
        <v>0</v>
      </c>
      <c r="RJ80" s="248">
        <f>IF(RJ$6=$OS$5,成绩录入!DS83,0)</f>
        <v>0</v>
      </c>
      <c r="RK80" s="248">
        <f>IF(RK$6=$OS$5,成绩录入!DT83,0)</f>
        <v>0</v>
      </c>
      <c r="RL80" s="248">
        <f>IF(RL$6=$OS$5,成绩录入!DU83,0)</f>
        <v>0</v>
      </c>
      <c r="RM80" s="248">
        <f>IF(RM$6=$OS$5,成绩录入!DV83,0)</f>
        <v>0</v>
      </c>
      <c r="RN80" s="248">
        <f>IF(RN$6=$OS$5,成绩录入!DW83,0)</f>
        <v>0</v>
      </c>
      <c r="RO80" s="248">
        <f>IF(RO$6=$OS$5,成绩录入!DX83,0)</f>
        <v>0</v>
      </c>
      <c r="RP80" s="248">
        <f>IF(RP$6=$OS$5,成绩录入!DY83,0)</f>
        <v>0</v>
      </c>
      <c r="RQ80" s="248">
        <f>IF(RQ$6=$OS$5,成绩录入!DZ83,0)</f>
        <v>0</v>
      </c>
      <c r="RR80" s="248">
        <f>IF(RR$6=$OS$5,成绩录入!EA83,0)</f>
        <v>0</v>
      </c>
      <c r="RS80" s="248">
        <f>IF(RS$6=$OS$5,成绩录入!EB83,0)</f>
        <v>0</v>
      </c>
      <c r="RT80" s="248">
        <f>IF(RT$6=$OS$5,成绩录入!EC83,0)</f>
        <v>0</v>
      </c>
      <c r="RU80" s="248">
        <f>IF(RU$6=$OS$5,成绩录入!ED83,0)</f>
        <v>0</v>
      </c>
      <c r="RV80" s="248">
        <f>IF(RV$6=$OS$5,成绩录入!EE83,0)</f>
        <v>0</v>
      </c>
      <c r="RW80" s="248">
        <f>IF(RW$6=$OS$5,成绩录入!EF83,0)</f>
        <v>0</v>
      </c>
      <c r="RX80" s="248">
        <f>IF(RX$6=$OS$5,成绩录入!EG83,0)</f>
        <v>0</v>
      </c>
      <c r="RY80" s="248">
        <f>IF(RY$6=$OS$5,成绩录入!EH83,0)</f>
        <v>0</v>
      </c>
      <c r="RZ80" s="248">
        <f>IF(RZ$6=$OS$5,成绩录入!EI83,0)</f>
        <v>0</v>
      </c>
      <c r="SA80" s="248">
        <f>IF(SA$6=$OS$5,成绩录入!EJ83,0)</f>
        <v>0</v>
      </c>
      <c r="SB80" s="248">
        <f>IF(SB$6=$OS$5,成绩录入!EK83,0)</f>
        <v>0</v>
      </c>
      <c r="SC80" s="248">
        <f>IF(SC$6=$OS$5,成绩录入!EL83,0)</f>
        <v>0</v>
      </c>
      <c r="SD80" s="248">
        <f>IF(SD$6=$OS$5,成绩录入!EM83,0)</f>
        <v>0</v>
      </c>
      <c r="SE80" s="248">
        <f>IF(SE$6=$OS$5,成绩录入!EN83,0)</f>
        <v>0</v>
      </c>
      <c r="SF80" s="248">
        <f>IF(SF$6=$OS$5,成绩录入!EO83,0)</f>
        <v>0</v>
      </c>
      <c r="SG80" s="248">
        <f>IF(SG$6=$OS$5,成绩录入!EP83,0)</f>
        <v>0</v>
      </c>
      <c r="SH80" s="248">
        <f>IF(SH$6=$OS$5,成绩录入!EQ83,0)</f>
        <v>0</v>
      </c>
      <c r="SI80" s="248">
        <f>IF(SI$6=$OS$5,成绩录入!ER83,0)</f>
        <v>0</v>
      </c>
      <c r="SJ80" s="248">
        <f>IF(SJ$6=$OS$5,成绩录入!ES83,0)</f>
        <v>0</v>
      </c>
      <c r="SK80" s="248">
        <f>IF(SK$6=$OS$5,成绩录入!ET83,0)</f>
        <v>0</v>
      </c>
      <c r="SL80" s="248">
        <f>IF(SL$6=$OS$5,成绩录入!EU83,0)</f>
        <v>0</v>
      </c>
      <c r="SM80" s="248">
        <f>IF(SM$6=$OS$5,成绩录入!EV83,0)</f>
        <v>0</v>
      </c>
      <c r="SN80" s="248">
        <f>IF(SN$6=$OS$5,成绩录入!EW83,0)</f>
        <v>0</v>
      </c>
      <c r="SO80" s="248">
        <f>IF(SO$6=$OS$5,成绩录入!EX83,0)</f>
        <v>0</v>
      </c>
      <c r="SP80" s="218">
        <f t="shared" si="190"/>
        <v>0</v>
      </c>
      <c r="SQ80" s="166"/>
      <c r="SR80" s="166"/>
      <c r="SS80" s="247">
        <f>IF(SS$6=$SR$5,成绩录入!BC83,0)</f>
        <v>0</v>
      </c>
      <c r="ST80" s="248">
        <f>IF(ST$6=$SR$5,成绩录入!BD83,0)</f>
        <v>0</v>
      </c>
      <c r="SU80" s="248">
        <f>IF(SU$6=$SR$5,成绩录入!BE83,0)</f>
        <v>0</v>
      </c>
      <c r="SV80" s="248">
        <f>IF(SV$6=$SR$5,成绩录入!BF83,0)</f>
        <v>0</v>
      </c>
      <c r="SW80" s="248">
        <f>IF(SW$6=$SR$5,成绩录入!BG83,0)</f>
        <v>0</v>
      </c>
      <c r="SX80" s="248">
        <f>IF(SX$6=$SR$5,成绩录入!BH83,0)</f>
        <v>0</v>
      </c>
      <c r="SY80" s="248">
        <f>IF(SY$6=$SR$5,成绩录入!BI83,0)</f>
        <v>0</v>
      </c>
      <c r="SZ80" s="248">
        <f>IF(SZ$6=$SR$5,成绩录入!BJ83,0)</f>
        <v>0</v>
      </c>
      <c r="TA80" s="248">
        <f>IF(TA$6=$SR$5,成绩录入!BK83,0)</f>
        <v>0</v>
      </c>
      <c r="TB80" s="248">
        <f>IF(TB$6=$SR$5,成绩录入!BL83,0)</f>
        <v>0</v>
      </c>
      <c r="TC80" s="248">
        <f>IF(TC$6=$SR$5,成绩录入!BM83,0)</f>
        <v>0</v>
      </c>
      <c r="TD80" s="248">
        <f>IF(TD$6=$SR$5,成绩录入!BN83,0)</f>
        <v>0</v>
      </c>
      <c r="TE80" s="248">
        <f>IF(TE$6=$SR$5,成绩录入!BO83,0)</f>
        <v>0</v>
      </c>
      <c r="TF80" s="248">
        <f>IF(TF$6=$SR$5,成绩录入!BP83,0)</f>
        <v>0</v>
      </c>
      <c r="TG80" s="248">
        <f>IF(TG$6=$SR$5,成绩录入!BQ83,0)</f>
        <v>0</v>
      </c>
      <c r="TH80" s="248">
        <f>IF(TH$6=$SR$5,成绩录入!BR83,0)</f>
        <v>0</v>
      </c>
      <c r="TI80" s="248">
        <f>IF(TI$6=$SR$5,成绩录入!BS83,0)</f>
        <v>0</v>
      </c>
      <c r="TJ80" s="248">
        <f>IF(TJ$6=$SR$5,成绩录入!BT83,0)</f>
        <v>0</v>
      </c>
      <c r="TK80" s="248">
        <f>IF(TK$6=$SR$5,成绩录入!BU83,0)</f>
        <v>0</v>
      </c>
      <c r="TL80" s="248">
        <f>IF(TL$6=$SR$5,成绩录入!BV83,0)</f>
        <v>0</v>
      </c>
      <c r="TM80" s="248">
        <f>IF(TM$6=$SR$5,成绩录入!BW83,0)</f>
        <v>0</v>
      </c>
      <c r="TN80" s="248">
        <f>IF(TN$6=$SR$5,成绩录入!BX83,0)</f>
        <v>0</v>
      </c>
      <c r="TO80" s="248">
        <f>IF(TO$6=$SR$5,成绩录入!BY83,0)</f>
        <v>0</v>
      </c>
      <c r="TP80" s="248">
        <f>IF(TP$6=$SR$5,成绩录入!BZ83,0)</f>
        <v>0</v>
      </c>
      <c r="TQ80" s="248">
        <f>IF(TQ$6=$SR$5,成绩录入!CA83,0)</f>
        <v>0</v>
      </c>
      <c r="TR80" s="248">
        <f>IF(TR$6=$SR$5,成绩录入!CB83,0)</f>
        <v>0</v>
      </c>
      <c r="TS80" s="248">
        <f>IF(TS$6=$SR$5,成绩录入!CC83,0)</f>
        <v>0</v>
      </c>
      <c r="TT80" s="248">
        <f>IF(TT$6=$SR$5,成绩录入!CD83,0)</f>
        <v>0</v>
      </c>
      <c r="TU80" s="248">
        <f>IF(TU$6=$SR$5,成绩录入!CE83,0)</f>
        <v>0</v>
      </c>
      <c r="TV80" s="248">
        <f>IF(TV$6=$SR$5,成绩录入!CF83,0)</f>
        <v>0</v>
      </c>
      <c r="TW80" s="248">
        <f>IF(TW$6=$SR$5,成绩录入!CG83,0)</f>
        <v>0</v>
      </c>
      <c r="TX80" s="248">
        <f>IF(TX$6=$SR$5,成绩录入!CH83,0)</f>
        <v>0</v>
      </c>
      <c r="TY80" s="248">
        <f>IF(TY$6=$SR$5,成绩录入!CI83,0)</f>
        <v>0</v>
      </c>
      <c r="TZ80" s="248">
        <f>IF(TZ$6=$SR$5,成绩录入!CJ83,0)</f>
        <v>0</v>
      </c>
      <c r="UA80" s="248">
        <f>IF(UA$6=$SR$5,成绩录入!CK83,0)</f>
        <v>0</v>
      </c>
      <c r="UB80" s="248">
        <f>IF(UB$6=$SR$5,成绩录入!CL83,0)</f>
        <v>0</v>
      </c>
      <c r="UC80" s="248">
        <f>IF(UC$6=$SR$5,成绩录入!CM83,0)</f>
        <v>0</v>
      </c>
      <c r="UD80" s="248">
        <f>IF(UD$6=$SR$5,成绩录入!CN83,0)</f>
        <v>0</v>
      </c>
      <c r="UE80" s="248">
        <f>IF(UE$6=$SR$5,成绩录入!CO83,0)</f>
        <v>0</v>
      </c>
      <c r="UF80" s="248">
        <f>IF(UF$6=$SR$5,成绩录入!CP83,0)</f>
        <v>0</v>
      </c>
      <c r="UG80" s="248">
        <f>IF(UG$6=$SR$5,成绩录入!CQ83,0)</f>
        <v>0</v>
      </c>
      <c r="UH80" s="248">
        <f>IF(UH$6=$SR$5,成绩录入!CR83,0)</f>
        <v>0</v>
      </c>
      <c r="UI80" s="248">
        <f>IF(UI$6=$SR$5,成绩录入!CS83,0)</f>
        <v>0</v>
      </c>
      <c r="UJ80" s="248">
        <f>IF(UJ$6=$SR$5,成绩录入!CT83,0)</f>
        <v>0</v>
      </c>
      <c r="UK80" s="248">
        <f>IF(UK$6=$SR$5,成绩录入!CU83,0)</f>
        <v>0</v>
      </c>
      <c r="UL80" s="248">
        <f>IF(UL$6=$SR$5,成绩录入!CV83,0)</f>
        <v>0</v>
      </c>
      <c r="UM80" s="248">
        <f>IF(UM$6=$SR$5,成绩录入!CW83,0)</f>
        <v>0</v>
      </c>
      <c r="UN80" s="248">
        <f>IF(UN$6=$SR$5,成绩录入!CX83,0)</f>
        <v>0</v>
      </c>
      <c r="UO80" s="248">
        <f>IF(UO$6=$SR$5,成绩录入!CY83,0)</f>
        <v>0</v>
      </c>
      <c r="UP80" s="248">
        <f>IF(UP$6=$SR$5,成绩录入!CZ83,0)</f>
        <v>0</v>
      </c>
      <c r="UQ80" s="248">
        <f>IF(UQ$6=$SR$5,成绩录入!DA83,0)</f>
        <v>0</v>
      </c>
      <c r="UR80" s="248">
        <f>IF(UR$6=$SR$5,成绩录入!DB83,0)</f>
        <v>0</v>
      </c>
      <c r="US80" s="248">
        <f>IF(US$6=$SR$5,成绩录入!DC83,0)</f>
        <v>0</v>
      </c>
      <c r="UT80" s="248">
        <f>IF(UT$6=$SR$5,成绩录入!DD83,0)</f>
        <v>0</v>
      </c>
      <c r="UU80" s="248">
        <f>IF(UU$6=$SR$5,成绩录入!DE83,0)</f>
        <v>0</v>
      </c>
      <c r="UV80" s="248">
        <f>IF(UV$6=$SR$5,成绩录入!DF83,0)</f>
        <v>0</v>
      </c>
      <c r="UW80" s="248">
        <f>IF(UW$6=$SR$5,成绩录入!DG83,0)</f>
        <v>0</v>
      </c>
      <c r="UX80" s="248">
        <f>IF(UX$6=$SR$5,成绩录入!DH83,0)</f>
        <v>0</v>
      </c>
      <c r="UY80" s="248">
        <f>IF(UY$6=$SR$5,成绩录入!DI83,0)</f>
        <v>0</v>
      </c>
      <c r="UZ80" s="248">
        <f>IF(UZ$6=$SR$5,成绩录入!DJ83,0)</f>
        <v>0</v>
      </c>
      <c r="VA80" s="248">
        <f>IF(VA$6=$SR$5,成绩录入!DK83,0)</f>
        <v>0</v>
      </c>
      <c r="VB80" s="248">
        <f>IF(VB$6=$SR$5,成绩录入!DL83,0)</f>
        <v>0</v>
      </c>
      <c r="VC80" s="248">
        <f>IF(VC$6=$SR$5,成绩录入!DM83,0)</f>
        <v>0</v>
      </c>
      <c r="VD80" s="248">
        <f>IF(VD$6=$SR$5,成绩录入!DN83,0)</f>
        <v>0</v>
      </c>
      <c r="VE80" s="248">
        <f>IF(VE$6=$SR$5,成绩录入!DO83,0)</f>
        <v>0</v>
      </c>
      <c r="VF80" s="248">
        <f>IF(VF$6=$SR$5,成绩录入!DP83,0)</f>
        <v>0</v>
      </c>
      <c r="VG80" s="248">
        <f>IF(VG$6=$SR$5,成绩录入!DQ83,0)</f>
        <v>0</v>
      </c>
      <c r="VH80" s="248">
        <f>IF(VH$6=$SR$5,成绩录入!DR83,0)</f>
        <v>0</v>
      </c>
      <c r="VI80" s="248">
        <f>IF(VI$6=$SR$5,成绩录入!DS83,0)</f>
        <v>0</v>
      </c>
      <c r="VJ80" s="248">
        <f>IF(VJ$6=$SR$5,成绩录入!DT83,0)</f>
        <v>0</v>
      </c>
      <c r="VK80" s="248">
        <f>IF(VK$6=$SR$5,成绩录入!DU83,0)</f>
        <v>0</v>
      </c>
      <c r="VL80" s="248">
        <f>IF(VL$6=$SR$5,成绩录入!DV83,0)</f>
        <v>0</v>
      </c>
      <c r="VM80" s="248">
        <f>IF(VM$6=$SR$5,成绩录入!DW83,0)</f>
        <v>0</v>
      </c>
      <c r="VN80" s="248">
        <f>IF(VN$6=$SR$5,成绩录入!DX83,0)</f>
        <v>0</v>
      </c>
      <c r="VO80" s="248">
        <f>IF(VO$6=$SR$5,成绩录入!DY83,0)</f>
        <v>0</v>
      </c>
      <c r="VP80" s="248">
        <f>IF(VP$6=$SR$5,成绩录入!DZ83,0)</f>
        <v>0</v>
      </c>
      <c r="VQ80" s="248">
        <f>IF(VQ$6=$SR$5,成绩录入!EA83,0)</f>
        <v>0</v>
      </c>
      <c r="VR80" s="248">
        <f>IF(VR$6=$SR$5,成绩录入!EB83,0)</f>
        <v>0</v>
      </c>
      <c r="VS80" s="248">
        <f>IF(VS$6=$SR$5,成绩录入!EC83,0)</f>
        <v>0</v>
      </c>
      <c r="VT80" s="248">
        <f>IF(VT$6=$SR$5,成绩录入!ED83,0)</f>
        <v>0</v>
      </c>
      <c r="VU80" s="248">
        <f>IF(VU$6=$SR$5,成绩录入!EE83,0)</f>
        <v>0</v>
      </c>
      <c r="VV80" s="248">
        <f>IF(VV$6=$SR$5,成绩录入!EF83,0)</f>
        <v>0</v>
      </c>
      <c r="VW80" s="248">
        <f>IF(VW$6=$SR$5,成绩录入!EG83,0)</f>
        <v>0</v>
      </c>
      <c r="VX80" s="248">
        <f>IF(VX$6=$SR$5,成绩录入!EH83,0)</f>
        <v>0</v>
      </c>
      <c r="VY80" s="248">
        <f>IF(VY$6=$SR$5,成绩录入!EI83,0)</f>
        <v>0</v>
      </c>
      <c r="VZ80" s="248">
        <f>IF(VZ$6=$SR$5,成绩录入!EJ83,0)</f>
        <v>0</v>
      </c>
      <c r="WA80" s="248">
        <f>IF(WA$6=$SR$5,成绩录入!EK83,0)</f>
        <v>0</v>
      </c>
      <c r="WB80" s="248">
        <f>IF(WB$6=$SR$5,成绩录入!EL83,0)</f>
        <v>0</v>
      </c>
      <c r="WC80" s="248">
        <f>IF(WC$6=$SR$5,成绩录入!EM83,0)</f>
        <v>0</v>
      </c>
      <c r="WD80" s="248">
        <f>IF(WD$6=$SR$5,成绩录入!EN83,0)</f>
        <v>0</v>
      </c>
      <c r="WE80" s="248">
        <f>IF(WE$6=$SR$5,成绩录入!EO83,0)</f>
        <v>0</v>
      </c>
      <c r="WF80" s="248">
        <f>IF(WF$6=$SR$5,成绩录入!EP83,0)</f>
        <v>0</v>
      </c>
      <c r="WG80" s="248">
        <f>IF(WG$6=$SR$5,成绩录入!EQ83,0)</f>
        <v>0</v>
      </c>
      <c r="WH80" s="248">
        <f>IF(WH$6=$SR$5,成绩录入!ER83,0)</f>
        <v>0</v>
      </c>
      <c r="WI80" s="248">
        <f>IF(WI$6=$SR$5,成绩录入!ES83,0)</f>
        <v>0</v>
      </c>
      <c r="WJ80" s="248">
        <f>IF(WJ$6=$SR$5,成绩录入!ET83,0)</f>
        <v>0</v>
      </c>
      <c r="WK80" s="248">
        <f>IF(WK$6=$SR$5,成绩录入!EU83,0)</f>
        <v>0</v>
      </c>
      <c r="WL80" s="248">
        <f>IF(WL$6=$SR$5,成绩录入!EV83,0)</f>
        <v>0</v>
      </c>
      <c r="WM80" s="248">
        <f>IF(WM$6=$SR$5,成绩录入!EW83,0)</f>
        <v>0</v>
      </c>
      <c r="WN80" s="248">
        <f>IF(WN$6=$SR$5,成绩录入!EX83,0)</f>
        <v>0</v>
      </c>
      <c r="WO80" s="218">
        <f t="shared" si="191"/>
        <v>0</v>
      </c>
      <c r="WP80" s="166"/>
      <c r="WQ80" s="166"/>
      <c r="WR80" s="247">
        <f>IF(WR$6=$WQ$5,成绩录入!BC83,0)</f>
        <v>0</v>
      </c>
      <c r="WS80" s="248">
        <f>IF(WS$6=$WQ$5,成绩录入!BD83,0)</f>
        <v>0</v>
      </c>
      <c r="WT80" s="248">
        <f>IF(WT$6=$WQ$5,成绩录入!BE83,0)</f>
        <v>0</v>
      </c>
      <c r="WU80" s="248">
        <f>IF(WU$6=$WQ$5,成绩录入!BF83,0)</f>
        <v>0</v>
      </c>
      <c r="WV80" s="248">
        <f>IF(WV$6=$WQ$5,成绩录入!BG83,0)</f>
        <v>0</v>
      </c>
      <c r="WW80" s="248">
        <f>IF(WW$6=$WQ$5,成绩录入!BH83,0)</f>
        <v>0</v>
      </c>
      <c r="WX80" s="248">
        <f>IF(WX$6=$WQ$5,成绩录入!BI83,0)</f>
        <v>0</v>
      </c>
      <c r="WY80" s="248">
        <f>IF(WY$6=$WQ$5,成绩录入!BJ83,0)</f>
        <v>0</v>
      </c>
      <c r="WZ80" s="248">
        <f>IF(WZ$6=$WQ$5,成绩录入!BK83,0)</f>
        <v>0</v>
      </c>
      <c r="XA80" s="248">
        <f>IF(XA$6=$WQ$5,成绩录入!BL83,0)</f>
        <v>0</v>
      </c>
      <c r="XB80" s="248">
        <f>IF(XB$6=$WQ$5,成绩录入!BM83,0)</f>
        <v>0</v>
      </c>
      <c r="XC80" s="248">
        <f>IF(XC$6=$WQ$5,成绩录入!BN83,0)</f>
        <v>0</v>
      </c>
      <c r="XD80" s="248">
        <f>IF(XD$6=$WQ$5,成绩录入!BO83,0)</f>
        <v>0</v>
      </c>
      <c r="XE80" s="248">
        <f>IF(XE$6=$WQ$5,成绩录入!BP83,0)</f>
        <v>0</v>
      </c>
      <c r="XF80" s="248">
        <f>IF(XF$6=$WQ$5,成绩录入!BQ83,0)</f>
        <v>0</v>
      </c>
      <c r="XG80" s="248">
        <f>IF(XG$6=$WQ$5,成绩录入!BR83,0)</f>
        <v>0</v>
      </c>
      <c r="XH80" s="248">
        <f>IF(XH$6=$WQ$5,成绩录入!BS83,0)</f>
        <v>0</v>
      </c>
      <c r="XI80" s="248">
        <f>IF(XI$6=$WQ$5,成绩录入!BT83,0)</f>
        <v>0</v>
      </c>
      <c r="XJ80" s="248">
        <f>IF(XJ$6=$WQ$5,成绩录入!BU83,0)</f>
        <v>0</v>
      </c>
      <c r="XK80" s="248">
        <f>IF(XK$6=$WQ$5,成绩录入!BV83,0)</f>
        <v>0</v>
      </c>
      <c r="XL80" s="248">
        <f>IF(XL$6=$WQ$5,成绩录入!BW83,0)</f>
        <v>0</v>
      </c>
      <c r="XM80" s="248">
        <f>IF(XM$6=$WQ$5,成绩录入!BX83,0)</f>
        <v>0</v>
      </c>
      <c r="XN80" s="248">
        <f>IF(XN$6=$WQ$5,成绩录入!BY83,0)</f>
        <v>0</v>
      </c>
      <c r="XO80" s="248">
        <f>IF(XO$6=$WQ$5,成绩录入!BZ83,0)</f>
        <v>0</v>
      </c>
      <c r="XP80" s="248">
        <f>IF(XP$6=$WQ$5,成绩录入!CA83,0)</f>
        <v>0</v>
      </c>
      <c r="XQ80" s="248">
        <f>IF(XQ$6=$WQ$5,成绩录入!CB83,0)</f>
        <v>0</v>
      </c>
      <c r="XR80" s="248">
        <f>IF(XR$6=$WQ$5,成绩录入!CC83,0)</f>
        <v>0</v>
      </c>
      <c r="XS80" s="248">
        <f>IF(XS$6=$WQ$5,成绩录入!CD83,0)</f>
        <v>0</v>
      </c>
      <c r="XT80" s="248">
        <f>IF(XT$6=$WQ$5,成绩录入!CE83,0)</f>
        <v>0</v>
      </c>
      <c r="XU80" s="248">
        <f>IF(XU$6=$WQ$5,成绩录入!CF83,0)</f>
        <v>0</v>
      </c>
      <c r="XV80" s="248">
        <f>IF(XV$6=$WQ$5,成绩录入!CG83,0)</f>
        <v>0</v>
      </c>
      <c r="XW80" s="248">
        <f>IF(XW$6=$WQ$5,成绩录入!CH83,0)</f>
        <v>0</v>
      </c>
      <c r="XX80" s="248">
        <f>IF(XX$6=$WQ$5,成绩录入!CI83,0)</f>
        <v>0</v>
      </c>
      <c r="XY80" s="248">
        <f>IF(XY$6=$WQ$5,成绩录入!CJ83,0)</f>
        <v>0</v>
      </c>
      <c r="XZ80" s="248">
        <f>IF(XZ$6=$WQ$5,成绩录入!CK83,0)</f>
        <v>0</v>
      </c>
      <c r="YA80" s="248">
        <f>IF(YA$6=$WQ$5,成绩录入!CL83,0)</f>
        <v>0</v>
      </c>
      <c r="YB80" s="248">
        <f>IF(YB$6=$WQ$5,成绩录入!CM83,0)</f>
        <v>0</v>
      </c>
      <c r="YC80" s="248">
        <f>IF(YC$6=$WQ$5,成绩录入!CN83,0)</f>
        <v>0</v>
      </c>
      <c r="YD80" s="248">
        <f>IF(YD$6=$WQ$5,成绩录入!CO83,0)</f>
        <v>0</v>
      </c>
      <c r="YE80" s="248">
        <f>IF(YE$6=$WQ$5,成绩录入!CP83,0)</f>
        <v>0</v>
      </c>
      <c r="YF80" s="248">
        <f>IF(YF$6=$WQ$5,成绩录入!CQ83,0)</f>
        <v>0</v>
      </c>
      <c r="YG80" s="248">
        <f>IF(YG$6=$WQ$5,成绩录入!CR83,0)</f>
        <v>0</v>
      </c>
      <c r="YH80" s="248">
        <f>IF(YH$6=$WQ$5,成绩录入!CS83,0)</f>
        <v>0</v>
      </c>
      <c r="YI80" s="248">
        <f>IF(YI$6=$WQ$5,成绩录入!CT83,0)</f>
        <v>0</v>
      </c>
      <c r="YJ80" s="248">
        <f>IF(YJ$6=$WQ$5,成绩录入!CU83,0)</f>
        <v>0</v>
      </c>
      <c r="YK80" s="248">
        <f>IF(YK$6=$WQ$5,成绩录入!CV83,0)</f>
        <v>0</v>
      </c>
      <c r="YL80" s="248">
        <f>IF(YL$6=$WQ$5,成绩录入!CW83,0)</f>
        <v>0</v>
      </c>
      <c r="YM80" s="248">
        <f>IF(YM$6=$WQ$5,成绩录入!CX83,0)</f>
        <v>0</v>
      </c>
      <c r="YN80" s="248">
        <f>IF(YN$6=$WQ$5,成绩录入!CY83,0)</f>
        <v>0</v>
      </c>
      <c r="YO80" s="248">
        <f>IF(YO$6=$WQ$5,成绩录入!CZ83,0)</f>
        <v>0</v>
      </c>
      <c r="YP80" s="248">
        <f>IF(YP$6=$WQ$5,成绩录入!DA83,0)</f>
        <v>0</v>
      </c>
      <c r="YQ80" s="248">
        <f>IF(YQ$6=$WQ$5,成绩录入!DB83,0)</f>
        <v>0</v>
      </c>
      <c r="YR80" s="248">
        <f>IF(YR$6=$WQ$5,成绩录入!DC83,0)</f>
        <v>0</v>
      </c>
      <c r="YS80" s="248">
        <f>IF(YS$6=$WQ$5,成绩录入!DD83,0)</f>
        <v>0</v>
      </c>
      <c r="YT80" s="248">
        <f>IF(YT$6=$WQ$5,成绩录入!DE83,0)</f>
        <v>0</v>
      </c>
      <c r="YU80" s="248">
        <f>IF(YU$6=$WQ$5,成绩录入!DF83,0)</f>
        <v>0</v>
      </c>
      <c r="YV80" s="248">
        <f>IF(YV$6=$WQ$5,成绩录入!DG83,0)</f>
        <v>0</v>
      </c>
      <c r="YW80" s="248">
        <f>IF(YW$6=$WQ$5,成绩录入!DH83,0)</f>
        <v>0</v>
      </c>
      <c r="YX80" s="248">
        <f>IF(YX$6=$WQ$5,成绩录入!DI83,0)</f>
        <v>0</v>
      </c>
      <c r="YY80" s="248">
        <f>IF(YY$6=$WQ$5,成绩录入!DJ83,0)</f>
        <v>0</v>
      </c>
      <c r="YZ80" s="248">
        <f>IF(YZ$6=$WQ$5,成绩录入!DK83,0)</f>
        <v>0</v>
      </c>
      <c r="ZA80" s="248">
        <f>IF(ZA$6=$WQ$5,成绩录入!DL83,0)</f>
        <v>0</v>
      </c>
      <c r="ZB80" s="248">
        <f>IF(ZB$6=$WQ$5,成绩录入!DM83,0)</f>
        <v>0</v>
      </c>
      <c r="ZC80" s="248">
        <f>IF(ZC$6=$WQ$5,成绩录入!DN83,0)</f>
        <v>0</v>
      </c>
      <c r="ZD80" s="248">
        <f>IF(ZD$6=$WQ$5,成绩录入!DO83,0)</f>
        <v>0</v>
      </c>
      <c r="ZE80" s="248">
        <f>IF(ZE$6=$WQ$5,成绩录入!DP83,0)</f>
        <v>0</v>
      </c>
      <c r="ZF80" s="248">
        <f>IF(ZF$6=$WQ$5,成绩录入!DQ83,0)</f>
        <v>0</v>
      </c>
      <c r="ZG80" s="248">
        <f>IF(ZG$6=$WQ$5,成绩录入!DR83,0)</f>
        <v>0</v>
      </c>
      <c r="ZH80" s="248">
        <f>IF(ZH$6=$WQ$5,成绩录入!DS83,0)</f>
        <v>0</v>
      </c>
      <c r="ZI80" s="248">
        <f>IF(ZI$6=$WQ$5,成绩录入!DT83,0)</f>
        <v>0</v>
      </c>
      <c r="ZJ80" s="248">
        <f>IF(ZJ$6=$WQ$5,成绩录入!DU83,0)</f>
        <v>0</v>
      </c>
      <c r="ZK80" s="248">
        <f>IF(ZK$6=$WQ$5,成绩录入!DV83,0)</f>
        <v>0</v>
      </c>
      <c r="ZL80" s="248">
        <f>IF(ZL$6=$WQ$5,成绩录入!DW83,0)</f>
        <v>0</v>
      </c>
      <c r="ZM80" s="248">
        <f>IF(ZM$6=$WQ$5,成绩录入!DX83,0)</f>
        <v>0</v>
      </c>
      <c r="ZN80" s="248">
        <f>IF(ZN$6=$WQ$5,成绩录入!DY83,0)</f>
        <v>0</v>
      </c>
      <c r="ZO80" s="248">
        <f>IF(ZO$6=$WQ$5,成绩录入!DZ83,0)</f>
        <v>0</v>
      </c>
      <c r="ZP80" s="248">
        <f>IF(ZP$6=$WQ$5,成绩录入!EA83,0)</f>
        <v>0</v>
      </c>
      <c r="ZQ80" s="248">
        <f>IF(ZQ$6=$WQ$5,成绩录入!EB83,0)</f>
        <v>0</v>
      </c>
      <c r="ZR80" s="248">
        <f>IF(ZR$6=$WQ$5,成绩录入!EC83,0)</f>
        <v>0</v>
      </c>
      <c r="ZS80" s="248">
        <f>IF(ZS$6=$WQ$5,成绩录入!ED83,0)</f>
        <v>0</v>
      </c>
      <c r="ZT80" s="248">
        <f>IF(ZT$6=$WQ$5,成绩录入!EE83,0)</f>
        <v>0</v>
      </c>
      <c r="ZU80" s="248">
        <f>IF(ZU$6=$WQ$5,成绩录入!EF83,0)</f>
        <v>0</v>
      </c>
      <c r="ZV80" s="248">
        <f>IF(ZV$6=$WQ$5,成绩录入!EG83,0)</f>
        <v>0</v>
      </c>
      <c r="ZW80" s="248">
        <f>IF(ZW$6=$WQ$5,成绩录入!EH83,0)</f>
        <v>0</v>
      </c>
      <c r="ZX80" s="248">
        <f>IF(ZX$6=$WQ$5,成绩录入!EI83,0)</f>
        <v>0</v>
      </c>
      <c r="ZY80" s="248">
        <f>IF(ZY$6=$WQ$5,成绩录入!EJ83,0)</f>
        <v>0</v>
      </c>
      <c r="ZZ80" s="248">
        <f>IF(ZZ$6=$WQ$5,成绩录入!EK83,0)</f>
        <v>0</v>
      </c>
      <c r="AAA80" s="248">
        <f>IF(AAA$6=$WQ$5,成绩录入!EL83,0)</f>
        <v>0</v>
      </c>
      <c r="AAB80" s="248">
        <f>IF(AAB$6=$WQ$5,成绩录入!EM83,0)</f>
        <v>0</v>
      </c>
      <c r="AAC80" s="248">
        <f>IF(AAC$6=$WQ$5,成绩录入!EN83,0)</f>
        <v>0</v>
      </c>
      <c r="AAD80" s="248">
        <f>IF(AAD$6=$WQ$5,成绩录入!EO83,0)</f>
        <v>0</v>
      </c>
      <c r="AAE80" s="248">
        <f>IF(AAE$6=$WQ$5,成绩录入!EP83,0)</f>
        <v>0</v>
      </c>
      <c r="AAF80" s="248">
        <f>IF(AAF$6=$WQ$5,成绩录入!EQ83,0)</f>
        <v>0</v>
      </c>
      <c r="AAG80" s="248">
        <f>IF(AAG$6=$WQ$5,成绩录入!ER83,0)</f>
        <v>0</v>
      </c>
      <c r="AAH80" s="248">
        <f>IF(AAH$6=$WQ$5,成绩录入!ES83,0)</f>
        <v>0</v>
      </c>
      <c r="AAI80" s="248">
        <f>IF(AAI$6=$WQ$5,成绩录入!ET83,0)</f>
        <v>0</v>
      </c>
      <c r="AAJ80" s="248">
        <f>IF(AAJ$6=$WQ$5,成绩录入!EU83,0)</f>
        <v>0</v>
      </c>
      <c r="AAK80" s="248">
        <f>IF(AAK$6=$WQ$5,成绩录入!EV83,0)</f>
        <v>0</v>
      </c>
      <c r="AAL80" s="248">
        <f>IF(AAL$6=$WQ$5,成绩录入!EW83,0)</f>
        <v>0</v>
      </c>
      <c r="AAM80" s="248">
        <f>IF(AAM$6=$WQ$5,成绩录入!EX83,0)</f>
        <v>0</v>
      </c>
      <c r="AAN80" s="218">
        <f t="shared" si="192"/>
        <v>0</v>
      </c>
      <c r="AAO80" s="206"/>
      <c r="AAQ80" s="247">
        <f>IF(AAQ$6=$AAP$5,成绩录入!BC83,0)</f>
        <v>0</v>
      </c>
      <c r="AAR80" s="248">
        <f>IF(AAR$6=$AAP$5,成绩录入!BD83,0)</f>
        <v>0</v>
      </c>
      <c r="AAS80" s="248">
        <f>IF(AAS$6=$AAP$5,成绩录入!BE83,0)</f>
        <v>0</v>
      </c>
      <c r="AAT80" s="248">
        <f>IF(AAT$6=$AAP$5,成绩录入!BF83,0)</f>
        <v>0</v>
      </c>
      <c r="AAU80" s="248">
        <f>IF(AAU$6=$AAP$5,成绩录入!BG83,0)</f>
        <v>0</v>
      </c>
      <c r="AAV80" s="248">
        <f>IF(AAV$6=$AAP$5,成绩录入!BH83,0)</f>
        <v>0</v>
      </c>
      <c r="AAW80" s="248">
        <f>IF(AAW$6=$AAP$5,成绩录入!BI83,0)</f>
        <v>0</v>
      </c>
      <c r="AAX80" s="248">
        <f>IF(AAX$6=$AAP$5,成绩录入!BJ83,0)</f>
        <v>0</v>
      </c>
      <c r="AAY80" s="248">
        <f>IF(AAY$6=$AAP$5,成绩录入!BK83,0)</f>
        <v>0</v>
      </c>
      <c r="AAZ80" s="248">
        <f>IF(AAZ$6=$AAP$5,成绩录入!BL83,0)</f>
        <v>0</v>
      </c>
      <c r="ABA80" s="248">
        <f>IF(ABA$6=$AAP$5,成绩录入!BM83,0)</f>
        <v>0</v>
      </c>
      <c r="ABB80" s="248">
        <f>IF(ABB$6=$AAP$5,成绩录入!BN83,0)</f>
        <v>0</v>
      </c>
      <c r="ABC80" s="248">
        <f>IF(ABC$6=$AAP$5,成绩录入!BO83,0)</f>
        <v>0</v>
      </c>
      <c r="ABD80" s="248">
        <f>IF(ABD$6=$AAP$5,成绩录入!BP83,0)</f>
        <v>0</v>
      </c>
      <c r="ABE80" s="248">
        <f>IF(ABE$6=$AAP$5,成绩录入!BQ83,0)</f>
        <v>0</v>
      </c>
      <c r="ABF80" s="248">
        <f>IF(ABF$6=$AAP$5,成绩录入!BR83,0)</f>
        <v>0</v>
      </c>
      <c r="ABG80" s="248">
        <f>IF(ABG$6=$AAP$5,成绩录入!BS83,0)</f>
        <v>0</v>
      </c>
      <c r="ABH80" s="248">
        <f>IF(ABH$6=$AAP$5,成绩录入!BT83,0)</f>
        <v>0</v>
      </c>
      <c r="ABI80" s="248">
        <f>IF(ABI$6=$AAP$5,成绩录入!BU83,0)</f>
        <v>0</v>
      </c>
      <c r="ABJ80" s="248">
        <f>IF(ABJ$6=$AAP$5,成绩录入!BV83,0)</f>
        <v>0</v>
      </c>
      <c r="ABK80" s="248">
        <f>IF(ABK$6=$AAP$5,成绩录入!BW83,0)</f>
        <v>0</v>
      </c>
      <c r="ABL80" s="248">
        <f>IF(ABL$6=$AAP$5,成绩录入!BX83,0)</f>
        <v>0</v>
      </c>
      <c r="ABM80" s="248">
        <f>IF(ABM$6=$AAP$5,成绩录入!BY83,0)</f>
        <v>0</v>
      </c>
      <c r="ABN80" s="248">
        <f>IF(ABN$6=$AAP$5,成绩录入!BZ83,0)</f>
        <v>0</v>
      </c>
      <c r="ABO80" s="248">
        <f>IF(ABO$6=$AAP$5,成绩录入!CA83,0)</f>
        <v>0</v>
      </c>
      <c r="ABP80" s="248">
        <f>IF(ABP$6=$AAP$5,成绩录入!CB83,0)</f>
        <v>0</v>
      </c>
      <c r="ABQ80" s="248">
        <f>IF(ABQ$6=$AAP$5,成绩录入!CC83,0)</f>
        <v>0</v>
      </c>
      <c r="ABR80" s="248">
        <f>IF(ABR$6=$AAP$5,成绩录入!CD83,0)</f>
        <v>0</v>
      </c>
      <c r="ABS80" s="248">
        <f>IF(ABS$6=$AAP$5,成绩录入!CE83,0)</f>
        <v>0</v>
      </c>
      <c r="ABT80" s="248">
        <f>IF(ABT$6=$AAP$5,成绩录入!CF83,0)</f>
        <v>0</v>
      </c>
      <c r="ABU80" s="248">
        <f>IF(ABU$6=$AAP$5,成绩录入!CG83,0)</f>
        <v>0</v>
      </c>
      <c r="ABV80" s="248">
        <f>IF(ABV$6=$AAP$5,成绩录入!CH83,0)</f>
        <v>0</v>
      </c>
      <c r="ABW80" s="248">
        <f>IF(ABW$6=$AAP$5,成绩录入!CI83,0)</f>
        <v>0</v>
      </c>
      <c r="ABX80" s="248">
        <f>IF(ABX$6=$AAP$5,成绩录入!CJ83,0)</f>
        <v>0</v>
      </c>
      <c r="ABY80" s="248">
        <f>IF(ABY$6=$AAP$5,成绩录入!CK83,0)</f>
        <v>0</v>
      </c>
      <c r="ABZ80" s="248">
        <f>IF(ABZ$6=$AAP$5,成绩录入!CL83,0)</f>
        <v>0</v>
      </c>
      <c r="ACA80" s="248">
        <f>IF(ACA$6=$AAP$5,成绩录入!CM83,0)</f>
        <v>0</v>
      </c>
      <c r="ACB80" s="248">
        <f>IF(ACB$6=$AAP$5,成绩录入!CN83,0)</f>
        <v>0</v>
      </c>
      <c r="ACC80" s="248">
        <f>IF(ACC$6=$AAP$5,成绩录入!CO83,0)</f>
        <v>0</v>
      </c>
      <c r="ACD80" s="248">
        <f>IF(ACD$6=$AAP$5,成绩录入!CP83,0)</f>
        <v>0</v>
      </c>
      <c r="ACE80" s="248">
        <f>IF(ACE$6=$AAP$5,成绩录入!CQ83,0)</f>
        <v>0</v>
      </c>
      <c r="ACF80" s="248">
        <f>IF(ACF$6=$AAP$5,成绩录入!CR83,0)</f>
        <v>0</v>
      </c>
      <c r="ACG80" s="248">
        <f>IF(ACG$6=$AAP$5,成绩录入!CS83,0)</f>
        <v>0</v>
      </c>
      <c r="ACH80" s="248">
        <f>IF(ACH$6=$AAP$5,成绩录入!CT83,0)</f>
        <v>0</v>
      </c>
      <c r="ACI80" s="248">
        <f>IF(ACI$6=$AAP$5,成绩录入!CU83,0)</f>
        <v>0</v>
      </c>
      <c r="ACJ80" s="248">
        <f>IF(ACJ$6=$AAP$5,成绩录入!CV83,0)</f>
        <v>0</v>
      </c>
      <c r="ACK80" s="248">
        <f>IF(ACK$6=$AAP$5,成绩录入!CW83,0)</f>
        <v>0</v>
      </c>
      <c r="ACL80" s="248">
        <f>IF(ACL$6=$AAP$5,成绩录入!CX83,0)</f>
        <v>0</v>
      </c>
      <c r="ACM80" s="248">
        <f>IF(ACM$6=$AAP$5,成绩录入!CY83,0)</f>
        <v>0</v>
      </c>
      <c r="ACN80" s="248">
        <f>IF(ACN$6=$AAP$5,成绩录入!CZ83,0)</f>
        <v>0</v>
      </c>
      <c r="ACO80" s="248">
        <f>IF(ACO$6=$AAP$5,成绩录入!DA83,0)</f>
        <v>0</v>
      </c>
      <c r="ACP80" s="248">
        <f>IF(ACP$6=$AAP$5,成绩录入!DB83,0)</f>
        <v>0</v>
      </c>
      <c r="ACQ80" s="248">
        <f>IF(ACQ$6=$AAP$5,成绩录入!DC83,0)</f>
        <v>0</v>
      </c>
      <c r="ACR80" s="248">
        <f>IF(ACR$6=$AAP$5,成绩录入!DD83,0)</f>
        <v>0</v>
      </c>
      <c r="ACS80" s="248">
        <f>IF(ACS$6=$AAP$5,成绩录入!DE83,0)</f>
        <v>0</v>
      </c>
      <c r="ACT80" s="248">
        <f>IF(ACT$6=$AAP$5,成绩录入!DF83,0)</f>
        <v>0</v>
      </c>
      <c r="ACU80" s="248">
        <f>IF(ACU$6=$AAP$5,成绩录入!DG83,0)</f>
        <v>0</v>
      </c>
      <c r="ACV80" s="248">
        <f>IF(ACV$6=$AAP$5,成绩录入!DH83,0)</f>
        <v>0</v>
      </c>
      <c r="ACW80" s="248">
        <f>IF(ACW$6=$AAP$5,成绩录入!DI83,0)</f>
        <v>0</v>
      </c>
      <c r="ACX80" s="248">
        <f>IF(ACX$6=$AAP$5,成绩录入!DJ83,0)</f>
        <v>0</v>
      </c>
      <c r="ACY80" s="248">
        <f>IF(ACY$6=$AAP$5,成绩录入!DK83,0)</f>
        <v>0</v>
      </c>
      <c r="ACZ80" s="248">
        <f>IF(ACZ$6=$AAP$5,成绩录入!DL83,0)</f>
        <v>0</v>
      </c>
      <c r="ADA80" s="248">
        <f>IF(ADA$6=$AAP$5,成绩录入!DM83,0)</f>
        <v>0</v>
      </c>
      <c r="ADB80" s="248">
        <f>IF(ADB$6=$AAP$5,成绩录入!DN83,0)</f>
        <v>0</v>
      </c>
      <c r="ADC80" s="248">
        <f>IF(ADC$6=$AAP$5,成绩录入!DO83,0)</f>
        <v>0</v>
      </c>
      <c r="ADD80" s="248">
        <f>IF(ADD$6=$AAP$5,成绩录入!DP83,0)</f>
        <v>0</v>
      </c>
      <c r="ADE80" s="248">
        <f>IF(ADE$6=$AAP$5,成绩录入!DQ83,0)</f>
        <v>0</v>
      </c>
      <c r="ADF80" s="248">
        <f>IF(ADF$6=$AAP$5,成绩录入!DR83,0)</f>
        <v>0</v>
      </c>
      <c r="ADG80" s="248">
        <f>IF(ADG$6=$AAP$5,成绩录入!DS83,0)</f>
        <v>0</v>
      </c>
      <c r="ADH80" s="248">
        <f>IF(ADH$6=$AAP$5,成绩录入!DT83,0)</f>
        <v>0</v>
      </c>
      <c r="ADI80" s="248">
        <f>IF(ADI$6=$AAP$5,成绩录入!DU83,0)</f>
        <v>0</v>
      </c>
      <c r="ADJ80" s="248">
        <f>IF(ADJ$6=$AAP$5,成绩录入!DV83,0)</f>
        <v>0</v>
      </c>
      <c r="ADK80" s="248">
        <f>IF(ADK$6=$AAP$5,成绩录入!DW83,0)</f>
        <v>0</v>
      </c>
      <c r="ADL80" s="248">
        <f>IF(ADL$6=$AAP$5,成绩录入!DX83,0)</f>
        <v>0</v>
      </c>
      <c r="ADM80" s="248">
        <f>IF(ADM$6=$AAP$5,成绩录入!DY83,0)</f>
        <v>0</v>
      </c>
      <c r="ADN80" s="248">
        <f>IF(ADN$6=$AAP$5,成绩录入!DZ83,0)</f>
        <v>0</v>
      </c>
      <c r="ADO80" s="248">
        <f>IF(ADO$6=$AAP$5,成绩录入!EA83,0)</f>
        <v>0</v>
      </c>
      <c r="ADP80" s="248">
        <f>IF(ADP$6=$AAP$5,成绩录入!EB83,0)</f>
        <v>0</v>
      </c>
      <c r="ADQ80" s="248">
        <f>IF(ADQ$6=$AAP$5,成绩录入!EC83,0)</f>
        <v>0</v>
      </c>
      <c r="ADR80" s="248">
        <f>IF(ADR$6=$AAP$5,成绩录入!ED83,0)</f>
        <v>0</v>
      </c>
      <c r="ADS80" s="248">
        <f>IF(ADS$6=$AAP$5,成绩录入!EE83,0)</f>
        <v>0</v>
      </c>
      <c r="ADT80" s="248">
        <f>IF(ADT$6=$AAP$5,成绩录入!EF83,0)</f>
        <v>0</v>
      </c>
      <c r="ADU80" s="248">
        <f>IF(ADU$6=$AAP$5,成绩录入!EG83,0)</f>
        <v>0</v>
      </c>
      <c r="ADV80" s="248">
        <f>IF(ADV$6=$AAP$5,成绩录入!EH83,0)</f>
        <v>0</v>
      </c>
      <c r="ADW80" s="248">
        <f>IF(ADW$6=$AAP$5,成绩录入!EI83,0)</f>
        <v>0</v>
      </c>
      <c r="ADX80" s="248">
        <f>IF(ADX$6=$AAP$5,成绩录入!EJ83,0)</f>
        <v>0</v>
      </c>
      <c r="ADY80" s="248">
        <f>IF(ADY$6=$AAP$5,成绩录入!EK83,0)</f>
        <v>0</v>
      </c>
      <c r="ADZ80" s="248">
        <f>IF(ADZ$6=$AAP$5,成绩录入!EL83,0)</f>
        <v>0</v>
      </c>
      <c r="AEA80" s="248">
        <f>IF(AEA$6=$AAP$5,成绩录入!EM83,0)</f>
        <v>0</v>
      </c>
      <c r="AEB80" s="248">
        <f>IF(AEB$6=$AAP$5,成绩录入!EN83,0)</f>
        <v>0</v>
      </c>
      <c r="AEC80" s="248">
        <f>IF(AEC$6=$AAP$5,成绩录入!EO83,0)</f>
        <v>0</v>
      </c>
      <c r="AED80" s="248">
        <f>IF(AED$6=$AAP$5,成绩录入!EP83,0)</f>
        <v>0</v>
      </c>
      <c r="AEE80" s="248">
        <f>IF(AEE$6=$AAP$5,成绩录入!EQ83,0)</f>
        <v>0</v>
      </c>
      <c r="AEF80" s="248">
        <f>IF(AEF$6=$AAP$5,成绩录入!ER83,0)</f>
        <v>0</v>
      </c>
      <c r="AEG80" s="248">
        <f>IF(AEG$6=$AAP$5,成绩录入!ES83,0)</f>
        <v>0</v>
      </c>
      <c r="AEH80" s="248">
        <f>IF(AEH$6=$AAP$5,成绩录入!ET83,0)</f>
        <v>0</v>
      </c>
      <c r="AEI80" s="248">
        <f>IF(AEI$6=$AAP$5,成绩录入!EU83,0)</f>
        <v>0</v>
      </c>
      <c r="AEJ80" s="248">
        <f>IF(AEJ$6=$AAP$5,成绩录入!EV83,0)</f>
        <v>0</v>
      </c>
      <c r="AEK80" s="248">
        <f>IF(AEK$6=$AAP$5,成绩录入!EW83,0)</f>
        <v>0</v>
      </c>
      <c r="AEL80" s="248">
        <f>IF(AEL$6=$AAP$5,成绩录入!EX83,0)</f>
        <v>0</v>
      </c>
      <c r="AEM80" s="218">
        <f t="shared" si="193"/>
        <v>0</v>
      </c>
      <c r="AEN80" s="166"/>
      <c r="AEO80" s="166"/>
      <c r="AEP80" s="247">
        <f>IF(AEP$6=$AEO$5,成绩录入!BC83,0)</f>
        <v>0</v>
      </c>
      <c r="AEQ80" s="248">
        <f>IF(AEQ$6=$AEO$5,成绩录入!BD83,0)</f>
        <v>0</v>
      </c>
      <c r="AER80" s="248">
        <f>IF(AER$6=$AEO$5,成绩录入!BE83,0)</f>
        <v>0</v>
      </c>
      <c r="AES80" s="248">
        <f>IF(AES$6=$AEO$5,成绩录入!BF83,0)</f>
        <v>0</v>
      </c>
      <c r="AET80" s="248">
        <f>IF(AET$6=$AEO$5,成绩录入!BG83,0)</f>
        <v>0</v>
      </c>
      <c r="AEU80" s="248">
        <f>IF(AEU$6=$AEO$5,成绩录入!BH83,0)</f>
        <v>0</v>
      </c>
      <c r="AEV80" s="248">
        <f>IF(AEV$6=$AEO$5,成绩录入!BI83,0)</f>
        <v>0</v>
      </c>
      <c r="AEW80" s="248">
        <f>IF(AEW$6=$AEO$5,成绩录入!BJ83,0)</f>
        <v>0</v>
      </c>
      <c r="AEX80" s="248">
        <f>IF(AEX$6=$AEO$5,成绩录入!BK83,0)</f>
        <v>0</v>
      </c>
      <c r="AEY80" s="248">
        <f>IF(AEY$6=$AEO$5,成绩录入!BL83,0)</f>
        <v>0</v>
      </c>
      <c r="AEZ80" s="248">
        <f>IF(AEZ$6=$AEO$5,成绩录入!BM83,0)</f>
        <v>0</v>
      </c>
      <c r="AFA80" s="248">
        <f>IF(AFA$6=$AEO$5,成绩录入!BN83,0)</f>
        <v>0</v>
      </c>
      <c r="AFB80" s="248">
        <f>IF(AFB$6=$AEO$5,成绩录入!BO83,0)</f>
        <v>0</v>
      </c>
      <c r="AFC80" s="248">
        <f>IF(AFC$6=$AEO$5,成绩录入!BP83,0)</f>
        <v>0</v>
      </c>
      <c r="AFD80" s="248">
        <f>IF(AFD$6=$AEO$5,成绩录入!BQ83,0)</f>
        <v>0</v>
      </c>
      <c r="AFE80" s="248">
        <f>IF(AFE$6=$AEO$5,成绩录入!BR83,0)</f>
        <v>0</v>
      </c>
      <c r="AFF80" s="248">
        <f>IF(AFF$6=$AEO$5,成绩录入!BS83,0)</f>
        <v>0</v>
      </c>
      <c r="AFG80" s="248">
        <f>IF(AFG$6=$AEO$5,成绩录入!BT83,0)</f>
        <v>0</v>
      </c>
      <c r="AFH80" s="248">
        <f>IF(AFH$6=$AEO$5,成绩录入!BU83,0)</f>
        <v>0</v>
      </c>
      <c r="AFI80" s="248">
        <f>IF(AFI$6=$AEO$5,成绩录入!BV83,0)</f>
        <v>0</v>
      </c>
      <c r="AFJ80" s="248">
        <f>IF(AFJ$6=$AEO$5,成绩录入!BW83,0)</f>
        <v>0</v>
      </c>
      <c r="AFK80" s="248">
        <f>IF(AFK$6=$AEO$5,成绩录入!BX83,0)</f>
        <v>0</v>
      </c>
      <c r="AFL80" s="248">
        <f>IF(AFL$6=$AEO$5,成绩录入!BY83,0)</f>
        <v>0</v>
      </c>
      <c r="AFM80" s="248">
        <f>IF(AFM$6=$AEO$5,成绩录入!BZ83,0)</f>
        <v>0</v>
      </c>
      <c r="AFN80" s="248">
        <f>IF(AFN$6=$AEO$5,成绩录入!CA83,0)</f>
        <v>0</v>
      </c>
      <c r="AFO80" s="248">
        <f>IF(AFO$6=$AEO$5,成绩录入!CB83,0)</f>
        <v>0</v>
      </c>
      <c r="AFP80" s="248">
        <f>IF(AFP$6=$AEO$5,成绩录入!CC83,0)</f>
        <v>0</v>
      </c>
      <c r="AFQ80" s="248">
        <f>IF(AFQ$6=$AEO$5,成绩录入!CD83,0)</f>
        <v>0</v>
      </c>
      <c r="AFR80" s="248">
        <f>IF(AFR$6=$AEO$5,成绩录入!CE83,0)</f>
        <v>0</v>
      </c>
      <c r="AFS80" s="248">
        <f>IF(AFS$6=$AEO$5,成绩录入!CF83,0)</f>
        <v>0</v>
      </c>
      <c r="AFT80" s="248">
        <f>IF(AFT$6=$AEO$5,成绩录入!CG83,0)</f>
        <v>0</v>
      </c>
      <c r="AFU80" s="248">
        <f>IF(AFU$6=$AEO$5,成绩录入!CH83,0)</f>
        <v>0</v>
      </c>
      <c r="AFV80" s="248">
        <f>IF(AFV$6=$AEO$5,成绩录入!CI83,0)</f>
        <v>0</v>
      </c>
      <c r="AFW80" s="248">
        <f>IF(AFW$6=$AEO$5,成绩录入!CJ83,0)</f>
        <v>0</v>
      </c>
      <c r="AFX80" s="248">
        <f>IF(AFX$6=$AEO$5,成绩录入!CK83,0)</f>
        <v>0</v>
      </c>
      <c r="AFY80" s="248">
        <f>IF(AFY$6=$AEO$5,成绩录入!CL83,0)</f>
        <v>0</v>
      </c>
      <c r="AFZ80" s="248">
        <f>IF(AFZ$6=$AEO$5,成绩录入!CM83,0)</f>
        <v>0</v>
      </c>
      <c r="AGA80" s="248">
        <f>IF(AGA$6=$AEO$5,成绩录入!CN83,0)</f>
        <v>0</v>
      </c>
      <c r="AGB80" s="248">
        <f>IF(AGB$6=$AEO$5,成绩录入!CO83,0)</f>
        <v>0</v>
      </c>
      <c r="AGC80" s="248">
        <f>IF(AGC$6=$AEO$5,成绩录入!CP83,0)</f>
        <v>0</v>
      </c>
      <c r="AGD80" s="248">
        <f>IF(AGD$6=$AEO$5,成绩录入!CQ83,0)</f>
        <v>0</v>
      </c>
      <c r="AGE80" s="248">
        <f>IF(AGE$6=$AEO$5,成绩录入!CR83,0)</f>
        <v>0</v>
      </c>
      <c r="AGF80" s="248">
        <f>IF(AGF$6=$AEO$5,成绩录入!CS83,0)</f>
        <v>0</v>
      </c>
      <c r="AGG80" s="248">
        <f>IF(AGG$6=$AEO$5,成绩录入!CT83,0)</f>
        <v>0</v>
      </c>
      <c r="AGH80" s="248">
        <f>IF(AGH$6=$AEO$5,成绩录入!CU83,0)</f>
        <v>0</v>
      </c>
      <c r="AGI80" s="248">
        <f>IF(AGI$6=$AEO$5,成绩录入!CV83,0)</f>
        <v>0</v>
      </c>
      <c r="AGJ80" s="248">
        <f>IF(AGJ$6=$AEO$5,成绩录入!CW83,0)</f>
        <v>0</v>
      </c>
      <c r="AGK80" s="248">
        <f>IF(AGK$6=$AEO$5,成绩录入!CX83,0)</f>
        <v>0</v>
      </c>
      <c r="AGL80" s="248">
        <f>IF(AGL$6=$AEO$5,成绩录入!CY83,0)</f>
        <v>0</v>
      </c>
      <c r="AGM80" s="248">
        <f>IF(AGM$6=$AEO$5,成绩录入!CZ83,0)</f>
        <v>0</v>
      </c>
      <c r="AGN80" s="248">
        <f>IF(AGN$6=$AEO$5,成绩录入!DA83,0)</f>
        <v>0</v>
      </c>
      <c r="AGO80" s="248">
        <f>IF(AGO$6=$AEO$5,成绩录入!DB83,0)</f>
        <v>0</v>
      </c>
      <c r="AGP80" s="248">
        <f>IF(AGP$6=$AEO$5,成绩录入!DC83,0)</f>
        <v>0</v>
      </c>
      <c r="AGQ80" s="248">
        <f>IF(AGQ$6=$AEO$5,成绩录入!DD83,0)</f>
        <v>0</v>
      </c>
      <c r="AGR80" s="248">
        <f>IF(AGR$6=$AEO$5,成绩录入!DE83,0)</f>
        <v>0</v>
      </c>
      <c r="AGS80" s="248">
        <f>IF(AGS$6=$AEO$5,成绩录入!DF83,0)</f>
        <v>0</v>
      </c>
      <c r="AGT80" s="248">
        <f>IF(AGT$6=$AEO$5,成绩录入!DG83,0)</f>
        <v>0</v>
      </c>
      <c r="AGU80" s="248">
        <f>IF(AGU$6=$AEO$5,成绩录入!DH83,0)</f>
        <v>0</v>
      </c>
      <c r="AGV80" s="248">
        <f>IF(AGV$6=$AEO$5,成绩录入!DI83,0)</f>
        <v>0</v>
      </c>
      <c r="AGW80" s="248">
        <f>IF(AGW$6=$AEO$5,成绩录入!DJ83,0)</f>
        <v>0</v>
      </c>
      <c r="AGX80" s="248">
        <f>IF(AGX$6=$AEO$5,成绩录入!DK83,0)</f>
        <v>0</v>
      </c>
      <c r="AGY80" s="248">
        <f>IF(AGY$6=$AEO$5,成绩录入!DL83,0)</f>
        <v>0</v>
      </c>
      <c r="AGZ80" s="248">
        <f>IF(AGZ$6=$AEO$5,成绩录入!DM83,0)</f>
        <v>0</v>
      </c>
      <c r="AHA80" s="248">
        <f>IF(AHA$6=$AEO$5,成绩录入!DN83,0)</f>
        <v>0</v>
      </c>
      <c r="AHB80" s="248">
        <f>IF(AHB$6=$AEO$5,成绩录入!DO83,0)</f>
        <v>0</v>
      </c>
      <c r="AHC80" s="248">
        <f>IF(AHC$6=$AEO$5,成绩录入!DP83,0)</f>
        <v>0</v>
      </c>
      <c r="AHD80" s="248">
        <f>IF(AHD$6=$AEO$5,成绩录入!DQ83,0)</f>
        <v>0</v>
      </c>
      <c r="AHE80" s="248">
        <f>IF(AHE$6=$AEO$5,成绩录入!DR83,0)</f>
        <v>0</v>
      </c>
      <c r="AHF80" s="248">
        <f>IF(AHF$6=$AEO$5,成绩录入!DS83,0)</f>
        <v>0</v>
      </c>
      <c r="AHG80" s="248">
        <f>IF(AHG$6=$AEO$5,成绩录入!DT83,0)</f>
        <v>0</v>
      </c>
      <c r="AHH80" s="248">
        <f>IF(AHH$6=$AEO$5,成绩录入!DU83,0)</f>
        <v>0</v>
      </c>
      <c r="AHI80" s="248">
        <f>IF(AHI$6=$AEO$5,成绩录入!DV83,0)</f>
        <v>0</v>
      </c>
      <c r="AHJ80" s="248">
        <f>IF(AHJ$6=$AEO$5,成绩录入!DW83,0)</f>
        <v>0</v>
      </c>
      <c r="AHK80" s="248">
        <f>IF(AHK$6=$AEO$5,成绩录入!DX83,0)</f>
        <v>0</v>
      </c>
      <c r="AHL80" s="248">
        <f>IF(AHL$6=$AEO$5,成绩录入!DY83,0)</f>
        <v>0</v>
      </c>
      <c r="AHM80" s="248">
        <f>IF(AHM$6=$AEO$5,成绩录入!DZ83,0)</f>
        <v>0</v>
      </c>
      <c r="AHN80" s="248">
        <f>IF(AHN$6=$AEO$5,成绩录入!EA83,0)</f>
        <v>0</v>
      </c>
      <c r="AHO80" s="248">
        <f>IF(AHO$6=$AEO$5,成绩录入!EB83,0)</f>
        <v>0</v>
      </c>
      <c r="AHP80" s="248">
        <f>IF(AHP$6=$AEO$5,成绩录入!EC83,0)</f>
        <v>0</v>
      </c>
      <c r="AHQ80" s="248">
        <f>IF(AHQ$6=$AEO$5,成绩录入!ED83,0)</f>
        <v>0</v>
      </c>
      <c r="AHR80" s="248">
        <f>IF(AHR$6=$AEO$5,成绩录入!EE83,0)</f>
        <v>0</v>
      </c>
      <c r="AHS80" s="248">
        <f>IF(AHS$6=$AEO$5,成绩录入!EF83,0)</f>
        <v>0</v>
      </c>
      <c r="AHT80" s="248">
        <f>IF(AHT$6=$AEO$5,成绩录入!EG83,0)</f>
        <v>0</v>
      </c>
      <c r="AHU80" s="248">
        <f>IF(AHU$6=$AEO$5,成绩录入!EH83,0)</f>
        <v>0</v>
      </c>
      <c r="AHV80" s="248">
        <f>IF(AHV$6=$AEO$5,成绩录入!EI83,0)</f>
        <v>0</v>
      </c>
      <c r="AHW80" s="248">
        <f>IF(AHW$6=$AEO$5,成绩录入!EJ83,0)</f>
        <v>0</v>
      </c>
      <c r="AHX80" s="248">
        <f>IF(AHX$6=$AEO$5,成绩录入!EK83,0)</f>
        <v>0</v>
      </c>
      <c r="AHY80" s="248">
        <f>IF(AHY$6=$AEO$5,成绩录入!EL83,0)</f>
        <v>0</v>
      </c>
      <c r="AHZ80" s="248">
        <f>IF(AHZ$6=$AEO$5,成绩录入!EM83,0)</f>
        <v>0</v>
      </c>
      <c r="AIA80" s="248">
        <f>IF(AIA$6=$AEO$5,成绩录入!EN83,0)</f>
        <v>0</v>
      </c>
      <c r="AIB80" s="248">
        <f>IF(AIB$6=$AEO$5,成绩录入!EO83,0)</f>
        <v>0</v>
      </c>
      <c r="AIC80" s="248">
        <f>IF(AIC$6=$AEO$5,成绩录入!EP83,0)</f>
        <v>0</v>
      </c>
      <c r="AID80" s="248">
        <f>IF(AID$6=$AEO$5,成绩录入!EQ83,0)</f>
        <v>0</v>
      </c>
      <c r="AIE80" s="248">
        <f>IF(AIE$6=$AEO$5,成绩录入!ER83,0)</f>
        <v>0</v>
      </c>
      <c r="AIF80" s="248">
        <f>IF(AIF$6=$AEO$5,成绩录入!ES83,0)</f>
        <v>0</v>
      </c>
      <c r="AIG80" s="248">
        <f>IF(AIG$6=$AEO$5,成绩录入!ET83,0)</f>
        <v>0</v>
      </c>
      <c r="AIH80" s="248">
        <f>IF(AIH$6=$AEO$5,成绩录入!EU83,0)</f>
        <v>0</v>
      </c>
      <c r="AII80" s="248">
        <f>IF(AII$6=$AEO$5,成绩录入!EV83,0)</f>
        <v>0</v>
      </c>
      <c r="AIJ80" s="248">
        <f>IF(AIJ$6=$AEO$5,成绩录入!EW83,0)</f>
        <v>0</v>
      </c>
      <c r="AIK80" s="248">
        <f>IF(AIK$6=$AEO$5,成绩录入!EX83,0)</f>
        <v>0</v>
      </c>
      <c r="AIL80" s="218">
        <f t="shared" si="194"/>
        <v>0</v>
      </c>
      <c r="AIN80" s="214" t="str">
        <f>初始录入!A85</f>
        <v/>
      </c>
      <c r="AIO80" s="215">
        <f>初始录入!B85</f>
        <v>0</v>
      </c>
      <c r="AIP80" s="216">
        <f>初始录入!C85</f>
        <v>0</v>
      </c>
      <c r="AIQ80" s="314">
        <f>IF(平时!D78&lt;&gt;"",平时!D78,0)</f>
        <v>0</v>
      </c>
      <c r="AIR80" s="324" t="str">
        <f t="shared" si="246"/>
        <v/>
      </c>
      <c r="AIS80" s="314">
        <f>IF(过程!D78&lt;&gt;"",过程!D78,0)</f>
        <v>0</v>
      </c>
      <c r="AIT80" s="324" t="str">
        <f t="shared" si="247"/>
        <v/>
      </c>
      <c r="AIU80" s="216">
        <f>IF(期末!D78&lt;&gt;"",期末!D78,0)</f>
        <v>0</v>
      </c>
      <c r="AIV80" s="324" t="str">
        <f t="shared" si="248"/>
        <v/>
      </c>
      <c r="AIW80" s="325">
        <f t="shared" si="249"/>
        <v>0</v>
      </c>
      <c r="AIX80" s="314">
        <f>IF(平时!E78&lt;&gt;"",平时!E78,0)</f>
        <v>0</v>
      </c>
      <c r="AIY80" s="324" t="str">
        <f t="shared" si="250"/>
        <v/>
      </c>
      <c r="AIZ80" s="314">
        <f>IF(过程!E78&lt;&gt;"",过程!E78,0)</f>
        <v>0</v>
      </c>
      <c r="AJA80" s="324" t="str">
        <f t="shared" si="251"/>
        <v/>
      </c>
      <c r="AJB80" s="216">
        <f>IF(期末!E78&lt;&gt;"",期末!E78,0)</f>
        <v>0</v>
      </c>
      <c r="AJC80" s="324" t="str">
        <f t="shared" si="252"/>
        <v/>
      </c>
      <c r="AJD80" s="325">
        <f t="shared" si="253"/>
        <v>0</v>
      </c>
      <c r="AJE80" s="314">
        <f>IF(平时!F78&lt;&gt;"",平时!F78,0)</f>
        <v>0</v>
      </c>
      <c r="AJF80" s="324" t="str">
        <f t="shared" si="254"/>
        <v/>
      </c>
      <c r="AJG80" s="314">
        <f>IF(过程!F78&lt;&gt;"",过程!F78,0)</f>
        <v>0</v>
      </c>
      <c r="AJH80" s="324" t="str">
        <f t="shared" si="255"/>
        <v/>
      </c>
      <c r="AJI80" s="216">
        <f>IF(期末!F78&lt;&gt;"",期末!F78,0)</f>
        <v>0</v>
      </c>
      <c r="AJJ80" s="324" t="str">
        <f t="shared" si="256"/>
        <v/>
      </c>
      <c r="AJK80" s="325">
        <f t="shared" si="257"/>
        <v>0</v>
      </c>
      <c r="AJL80" s="314">
        <f>IF(平时!G78&lt;&gt;"",平时!G78,0)</f>
        <v>0</v>
      </c>
      <c r="AJM80" s="324" t="str">
        <f t="shared" si="258"/>
        <v/>
      </c>
      <c r="AJN80" s="314">
        <f>IF(过程!G78&lt;&gt;"",过程!G78,0)</f>
        <v>0</v>
      </c>
      <c r="AJO80" s="324" t="str">
        <f t="shared" si="259"/>
        <v/>
      </c>
      <c r="AJP80" s="216">
        <f>IF(期末!G78&lt;&gt;"",期末!G78,0)</f>
        <v>0</v>
      </c>
      <c r="AJQ80" s="324" t="str">
        <f t="shared" si="260"/>
        <v/>
      </c>
      <c r="AJR80" s="325">
        <f t="shared" si="261"/>
        <v>0</v>
      </c>
      <c r="AJS80" s="314">
        <f>IF(平时!H78&lt;&gt;"",平时!H78,0)</f>
        <v>0</v>
      </c>
      <c r="AJT80" s="324" t="str">
        <f t="shared" si="262"/>
        <v/>
      </c>
      <c r="AJU80" s="314">
        <f>IF(过程!H78&lt;&gt;"",过程!H78,0)</f>
        <v>0</v>
      </c>
      <c r="AJV80" s="324" t="str">
        <f t="shared" si="263"/>
        <v/>
      </c>
      <c r="AJW80" s="216">
        <f>IF(期末!H78&lt;&gt;"",期末!H78,0)</f>
        <v>0</v>
      </c>
      <c r="AJX80" s="324" t="str">
        <f t="shared" si="264"/>
        <v/>
      </c>
      <c r="AJY80" s="326">
        <f t="shared" si="265"/>
        <v>0</v>
      </c>
      <c r="AKA80" s="216" t="str">
        <f>初始录入!A85</f>
        <v/>
      </c>
      <c r="AKB80" s="216">
        <f>初始录入!B85</f>
        <v>0</v>
      </c>
      <c r="AKC80" s="216">
        <f>初始录入!C85</f>
        <v>0</v>
      </c>
      <c r="AKD80" s="327" t="str">
        <f>IF(初始录入!$E85=初始录入!$K$2,达成度!$D93,"")</f>
        <v/>
      </c>
      <c r="AKE80" s="327" t="str">
        <f>IF(初始录入!$E85=初始录入!$K$3,达成度!D93,"")</f>
        <v/>
      </c>
      <c r="AKF80" s="216" t="str">
        <f>IF(初始录入!$E85=初始录入!$K$4,达成度!D93,"")</f>
        <v/>
      </c>
      <c r="AKG80" s="216" t="str">
        <f>IF(初始录入!$E85=初始录入!$K$5,达成度!D93,"")</f>
        <v/>
      </c>
      <c r="AKH80" s="327" t="str">
        <f>IF(初始录入!$E85=初始录入!$K$2,达成度!E93,"")</f>
        <v/>
      </c>
      <c r="AKI80" s="327" t="str">
        <f>IF(初始录入!$E85=初始录入!$K$3,达成度!E93,"")</f>
        <v/>
      </c>
      <c r="AKJ80" s="216" t="str">
        <f>IF(初始录入!$E85=初始录入!$K$4,达成度!E93,"")</f>
        <v/>
      </c>
      <c r="AKK80" s="216" t="str">
        <f>IF(初始录入!$E85=初始录入!$K$5,达成度!E93,"")</f>
        <v/>
      </c>
      <c r="AKL80" s="327" t="str">
        <f>IF(初始录入!$E85=初始录入!$K$2,达成度!F93,"")</f>
        <v/>
      </c>
      <c r="AKM80" s="327" t="str">
        <f>IF(初始录入!$E85=初始录入!$K$3,达成度!F93,"")</f>
        <v/>
      </c>
      <c r="AKN80" s="216" t="str">
        <f>IF(初始录入!$E85=初始录入!$K$4,达成度!F93,"")</f>
        <v/>
      </c>
      <c r="AKO80" s="216" t="str">
        <f>IF(初始录入!$E85=初始录入!$K$5,达成度!F93,"")</f>
        <v/>
      </c>
      <c r="AKP80" s="327" t="str">
        <f>IF(初始录入!$E85=初始录入!$K$2,达成度!H93,"")</f>
        <v/>
      </c>
      <c r="AKQ80" s="327" t="str">
        <f>IF(初始录入!$E85=初始录入!$K$3,达成度!H93,"")</f>
        <v/>
      </c>
      <c r="AKR80" s="216" t="str">
        <f>IF(初始录入!$E85=初始录入!$K$4,达成度!H93,"")</f>
        <v/>
      </c>
      <c r="AKS80" s="216" t="str">
        <f>IF(初始录入!$E85=初始录入!$K$5,达成度!H93,"")</f>
        <v/>
      </c>
      <c r="AKT80" s="327" t="str">
        <f>IF(初始录入!$E85=初始录入!$K$2,达成度!I93,"")</f>
        <v/>
      </c>
      <c r="AKU80" s="327" t="str">
        <f>IF(初始录入!$E85=初始录入!$K$3,达成度!I93,"")</f>
        <v/>
      </c>
      <c r="AKV80" s="216" t="str">
        <f>IF(初始录入!$E85=初始录入!$K$4,达成度!I93,"")</f>
        <v/>
      </c>
      <c r="AKW80" s="216" t="str">
        <f>IF(初始录入!$E85=初始录入!$K$5,达成度!I93,"")</f>
        <v/>
      </c>
      <c r="AKX80" s="327" t="str">
        <f>IF(初始录入!$E85=初始录入!$K$2,达成度!J93,"")</f>
        <v/>
      </c>
      <c r="AKY80" s="327" t="str">
        <f>IF(初始录入!$E85=初始录入!$K$3,达成度!J93,"")</f>
        <v/>
      </c>
      <c r="AKZ80" s="216" t="str">
        <f>IF(初始录入!$E85=初始录入!$K$4,达成度!J93,"")</f>
        <v/>
      </c>
      <c r="ALA80" s="216" t="str">
        <f>IF(初始录入!$E85=初始录入!$K$5,达成度!J93,"")</f>
        <v/>
      </c>
      <c r="ALB80" s="327" t="str">
        <f>IF(初始录入!$E85=初始录入!$K$2,达成度!L93,"")</f>
        <v/>
      </c>
      <c r="ALC80" s="327" t="str">
        <f>IF(初始录入!$E85=初始录入!$K$3,达成度!L93,"")</f>
        <v/>
      </c>
      <c r="ALD80" s="216" t="str">
        <f>IF(初始录入!$E85=初始录入!$K$4,达成度!L93,"")</f>
        <v/>
      </c>
      <c r="ALE80" s="216" t="str">
        <f>IF(初始录入!$E85=初始录入!$K$5,达成度!L93,"")</f>
        <v/>
      </c>
      <c r="ALF80" s="327" t="str">
        <f>IF(初始录入!$E85=初始录入!$K$2,达成度!M93,"")</f>
        <v/>
      </c>
      <c r="ALG80" s="327" t="str">
        <f>IF(初始录入!$E85=初始录入!$K$3,达成度!M93,"")</f>
        <v/>
      </c>
      <c r="ALH80" s="216" t="str">
        <f>IF(初始录入!$E85=初始录入!$K$4,达成度!M93,"")</f>
        <v/>
      </c>
      <c r="ALI80" s="216" t="str">
        <f>IF(初始录入!$E85=初始录入!$K$5,达成度!M93,"")</f>
        <v/>
      </c>
      <c r="ALJ80" s="327" t="str">
        <f>IF(初始录入!$E85=初始录入!$K$2,达成度!N93,"")</f>
        <v/>
      </c>
      <c r="ALK80" s="327" t="str">
        <f>IF(初始录入!$E85=初始录入!$K$3,达成度!N93,"")</f>
        <v/>
      </c>
      <c r="ALL80" s="216" t="str">
        <f>IF(初始录入!$E85=初始录入!$K$4,达成度!N93,"")</f>
        <v/>
      </c>
      <c r="ALM80" s="216" t="str">
        <f>IF(初始录入!$E85=初始录入!$K$5,达成度!N93,"")</f>
        <v/>
      </c>
      <c r="ALN80" s="327" t="str">
        <f>IF(初始录入!$E85=初始录入!$K$2,达成度!P93,"")</f>
        <v/>
      </c>
      <c r="ALO80" s="327" t="str">
        <f>IF(初始录入!$E85=初始录入!$K$3,达成度!P93,"")</f>
        <v/>
      </c>
      <c r="ALP80" s="216" t="str">
        <f>IF(初始录入!$E85=初始录入!$K$4,达成度!P93,"")</f>
        <v/>
      </c>
      <c r="ALQ80" s="216" t="str">
        <f>IF(初始录入!$E85=初始录入!$K$5,达成度!P93,"")</f>
        <v/>
      </c>
      <c r="ALR80" s="327" t="str">
        <f>IF(初始录入!$E85=初始录入!$K$2,达成度!Q93,"")</f>
        <v/>
      </c>
      <c r="ALS80" s="327" t="str">
        <f>IF(初始录入!$E85=初始录入!$K$3,达成度!Q93,"")</f>
        <v/>
      </c>
      <c r="ALT80" s="216" t="str">
        <f>IF(初始录入!$E85=初始录入!$K$4,达成度!Q93,"")</f>
        <v/>
      </c>
      <c r="ALU80" s="216" t="str">
        <f>IF(初始录入!$E85=初始录入!$K$5,达成度!Q93,"")</f>
        <v/>
      </c>
      <c r="ALV80" s="327" t="str">
        <f>IF(初始录入!$E85=初始录入!$K$2,达成度!R93,"")</f>
        <v/>
      </c>
      <c r="ALW80" s="327" t="str">
        <f>IF(初始录入!$E85=初始录入!$K$3,达成度!R93,"")</f>
        <v/>
      </c>
      <c r="ALX80" s="216" t="str">
        <f>IF(初始录入!$E85=初始录入!$K$4,达成度!R93,"")</f>
        <v/>
      </c>
      <c r="ALY80" s="216"/>
      <c r="ALZ80" s="327" t="str">
        <f>IF(初始录入!$E85=初始录入!$K$2,达成度!T93,"")</f>
        <v/>
      </c>
      <c r="AMA80" s="327" t="str">
        <f>IF(初始录入!$E85=初始录入!$K$3,达成度!T93,"")</f>
        <v/>
      </c>
      <c r="AMB80" s="216" t="str">
        <f>IF(初始录入!$E85=初始录入!$K$4,达成度!T93,"")</f>
        <v/>
      </c>
      <c r="AMC80" s="216" t="str">
        <f>IF(初始录入!$E85=初始录入!$K$5,达成度!T93,"")</f>
        <v/>
      </c>
      <c r="AMD80" s="327" t="str">
        <f>IF(初始录入!$E85=初始录入!$K$2,达成度!U93,"")</f>
        <v/>
      </c>
      <c r="AME80" s="327" t="str">
        <f>IF(初始录入!$E85=初始录入!$K$3,达成度!U93,"")</f>
        <v/>
      </c>
      <c r="AMF80" s="216" t="str">
        <f>IF(初始录入!$E85=初始录入!$K$4,达成度!U93,"")</f>
        <v/>
      </c>
      <c r="AMG80" s="216" t="str">
        <f>IF(初始录入!$E85=初始录入!$K$5,达成度!U93,"")</f>
        <v/>
      </c>
      <c r="AMH80" s="327" t="str">
        <f>IF(初始录入!$E85=初始录入!$K$2,达成度!V93,"")</f>
        <v/>
      </c>
      <c r="AMI80" s="327" t="str">
        <f>IF(初始录入!$E85=初始录入!$K$3,达成度!V93,"")</f>
        <v/>
      </c>
      <c r="AMJ80" s="216" t="str">
        <f>IF(初始录入!$E85=初始录入!$K$4,达成度!W93,"")</f>
        <v/>
      </c>
      <c r="AMK80" s="216" t="str">
        <f>IF(初始录入!$E85=初始录入!$K$5,达成度!W93,"")</f>
        <v/>
      </c>
      <c r="AMM80" s="215">
        <f t="shared" si="270"/>
        <v>73</v>
      </c>
      <c r="AMN80" s="222" t="str">
        <f t="shared" si="266"/>
        <v/>
      </c>
      <c r="AMO80" s="325" t="str">
        <f>IF($AMM80&lt;=$H$7,INDEX(达成度!$G$21:$G$170,$AMM80,1),"")</f>
        <v/>
      </c>
      <c r="AMP80" s="325" t="str">
        <f>IF($AMM80&lt;=$H$7,INDEX(达成度!$K$21:$K$170,$AMM80,1),"")</f>
        <v/>
      </c>
      <c r="AMQ80" s="325" t="str">
        <f>IF($AMM80&lt;=$H$7,INDEX(达成度!$O$21:$O$170,$AMM80,1),"")</f>
        <v/>
      </c>
      <c r="AMR80" s="325" t="str">
        <f>IF($AMM80&lt;=$H$7,INDEX(达成度!$S$21:$S$170,$AMM80,1),"")</f>
        <v/>
      </c>
      <c r="AMS80" s="326" t="str">
        <f>IF($AMM80&lt;=$H$7,INDEX(达成度!$W$21:$W$170,$AMM80,1),"")</f>
        <v/>
      </c>
      <c r="AMT80" s="328"/>
      <c r="AMU80" s="336"/>
      <c r="AMV80" s="222" t="str">
        <f t="shared" si="267"/>
        <v/>
      </c>
      <c r="AMW80" s="325" t="str">
        <f>IF($AMM80&lt;=$I$7,INDEX(达成度!$G$21:$G$170,$AMM80+$H$7,1),"")</f>
        <v/>
      </c>
      <c r="AMX80" s="325" t="str">
        <f>IF($AMM80&lt;=$I$7,INDEX(达成度!$K$21:$K$170,$AMM80+$H$7,1),"")</f>
        <v/>
      </c>
      <c r="AMY80" s="325" t="str">
        <f>IF($AMM80&lt;=$I$7,INDEX(达成度!$O$21:$O$170,$AMM80+$H$7,1),"")</f>
        <v/>
      </c>
      <c r="AMZ80" s="325" t="str">
        <f>IF($AMM80&lt;=$I$7,INDEX(达成度!$S$21:$S$170,$AMM80+$H$7,1),"")</f>
        <v/>
      </c>
      <c r="ANA80" s="326" t="str">
        <f>IF($AMM80&lt;=$I$7,INDEX(达成度!$W$21:$W$170,$AMM80+$H$7,1),"")</f>
        <v/>
      </c>
      <c r="ANB80" s="206"/>
      <c r="ANC80" s="215"/>
      <c r="AND80" s="216" t="str">
        <f t="shared" si="268"/>
        <v/>
      </c>
      <c r="ANE80" s="325" t="str">
        <f>IF($AMM80&lt;=$J$7,INDEX(达成度!$G$21:$G$170,$AMM80+$H$7+$I$7,1),"")</f>
        <v/>
      </c>
      <c r="ANF80" s="325" t="str">
        <f>IF($AMM80&lt;=$J$7,INDEX(达成度!$K$21:$K$170,$AMM80+$H$7+$I$7,1),"")</f>
        <v/>
      </c>
      <c r="ANG80" s="325" t="str">
        <f>IF($AMM80&lt;=$J$7,INDEX(达成度!$O$21:$O$170,$AMM80+$H$7+$I$7,1),"")</f>
        <v/>
      </c>
      <c r="ANH80" s="325" t="str">
        <f>IF($AMM80&lt;=$J$7,INDEX(达成度!$S$21:$S$170,$AMM80+$H$7+$I$7,1),"")</f>
        <v/>
      </c>
      <c r="ANI80" s="326" t="str">
        <f>IF($AMM80&lt;=$J$7,INDEX(达成度!$W$21:$W$170,$AMM80+$H$7+$I$7,1),"")</f>
        <v/>
      </c>
      <c r="ANK80" s="215"/>
      <c r="ANL80" s="216" t="str">
        <f t="shared" si="269"/>
        <v/>
      </c>
      <c r="ANM80" s="325" t="str">
        <f>IF($AMM80&lt;=$K$7,INDEX(达成度!$G$21:$G$170,$AMM80+$H$7+$I$7+$J$7,1),"")</f>
        <v/>
      </c>
      <c r="ANN80" s="325" t="str">
        <f>IF($AMM80&lt;=$K$7,INDEX(达成度!$K$21:$K$170,$AMM80+$H$7+$I$7+$J$7,1),"")</f>
        <v/>
      </c>
      <c r="ANO80" s="325" t="str">
        <f>IF($AMM80&lt;=$K$7,INDEX(达成度!$O$21:$O$170,$AMM80+$H$7+$I$7+$J$7,1),"")</f>
        <v/>
      </c>
      <c r="ANP80" s="325" t="str">
        <f>IF($AMM80&lt;=$K$7,INDEX(达成度!$S$21:$S$170,$AMM80+$H$7+$I$7+$J$7,1),"")</f>
        <v/>
      </c>
      <c r="ANQ80" s="326" t="str">
        <f>IF($AMM80&lt;=$K$7,INDEX(达成度!$W$21:$W$170,$AMM80+$H$7+$I$7+$J$7,1),"")</f>
        <v/>
      </c>
    </row>
    <row r="81" ht="18" customHeight="1" spans="1:1024 1025:1057">
      <c r="A81" s="215" t="str">
        <f>初始录入!A86</f>
        <v/>
      </c>
      <c r="B81" s="216" t="str">
        <f>IF(初始录入!B86&lt;&gt;"",初始录入!B86,"")</f>
        <v/>
      </c>
      <c r="C81" s="216" t="str">
        <f>IF(初始录入!C86&lt;&gt;"",初始录入!C86,"")</f>
        <v/>
      </c>
      <c r="D81" s="216" t="str">
        <f>IF(初始录入!D86&lt;&gt;"",初始录入!D86,"")</f>
        <v/>
      </c>
      <c r="E81" s="218" t="str">
        <f>IF(初始录入!E86&lt;&gt;"",初始录入!E86,"")</f>
        <v/>
      </c>
      <c r="G81" s="330"/>
      <c r="H81" s="295">
        <f>IF(初始录入!E86=H$6,1,0)</f>
        <v>0</v>
      </c>
      <c r="I81" s="295">
        <f>IF(初始录入!E86=I$6,1,0)</f>
        <v>0</v>
      </c>
      <c r="J81" s="295">
        <f>IF(初始录入!E86=J$6,1,0)</f>
        <v>0</v>
      </c>
      <c r="K81" s="321">
        <f>IF(初始录入!E86=K$6,1,0)</f>
        <v>0</v>
      </c>
      <c r="L81" s="28"/>
      <c r="X81" s="28"/>
      <c r="Y81" s="294">
        <v>100</v>
      </c>
      <c r="Z81" s="295">
        <f>成绩录入!$F$7</f>
        <v>0</v>
      </c>
      <c r="AA81" s="295">
        <f>成绩录入!F84</f>
        <v>0</v>
      </c>
      <c r="AB81" s="296">
        <f>IF(初始录入!$M$7&lt;&gt;"",IF(成绩录入!$F$7&lt;&gt;"",IF(初始录入!$P$7="次数",AA81/Z81*Y81,成绩录入!F84),0),0)</f>
        <v>0</v>
      </c>
      <c r="AC81" s="297">
        <f t="shared" si="181"/>
        <v>0</v>
      </c>
      <c r="AD81" s="297">
        <f t="shared" si="182"/>
        <v>0</v>
      </c>
      <c r="AE81" s="297">
        <f t="shared" si="183"/>
        <v>0</v>
      </c>
      <c r="AF81" s="297">
        <f t="shared" si="184"/>
        <v>0</v>
      </c>
      <c r="AG81" s="297">
        <f t="shared" si="185"/>
        <v>0</v>
      </c>
      <c r="AH81" s="298">
        <f t="shared" si="195"/>
        <v>0</v>
      </c>
      <c r="AI81" s="28"/>
      <c r="AJ81" s="260">
        <f>成绩录入!I84</f>
        <v>0</v>
      </c>
      <c r="AK81" s="248">
        <f>成绩录入!J84</f>
        <v>0</v>
      </c>
      <c r="AL81" s="248">
        <f>成绩录入!K84</f>
        <v>0</v>
      </c>
      <c r="AM81" s="248">
        <f>成绩录入!L84</f>
        <v>0</v>
      </c>
      <c r="AN81" s="248">
        <f>成绩录入!M84</f>
        <v>0</v>
      </c>
      <c r="AO81" s="298">
        <f t="shared" si="196"/>
        <v>0</v>
      </c>
      <c r="AP81" s="299"/>
      <c r="AQ81" s="260">
        <f>成绩录入!I84</f>
        <v>0</v>
      </c>
      <c r="AR81" s="248">
        <f>成绩录入!J84</f>
        <v>0</v>
      </c>
      <c r="AS81" s="248">
        <f>成绩录入!K84</f>
        <v>0</v>
      </c>
      <c r="AT81" s="248">
        <f>成绩录入!L84</f>
        <v>0</v>
      </c>
      <c r="AU81" s="248">
        <f>成绩录入!M84</f>
        <v>0</v>
      </c>
      <c r="AV81" s="298">
        <f t="shared" si="197"/>
        <v>0</v>
      </c>
      <c r="AW81" s="299"/>
      <c r="AX81" s="260">
        <f>成绩录入!I84</f>
        <v>0</v>
      </c>
      <c r="AY81" s="248">
        <f>成绩录入!J84</f>
        <v>0</v>
      </c>
      <c r="AZ81" s="248">
        <f>成绩录入!K84</f>
        <v>0</v>
      </c>
      <c r="BA81" s="248">
        <f>成绩录入!L84</f>
        <v>0</v>
      </c>
      <c r="BB81" s="248">
        <f>成绩录入!M84</f>
        <v>0</v>
      </c>
      <c r="BC81" s="298">
        <f t="shared" si="198"/>
        <v>0</v>
      </c>
      <c r="BD81" s="299"/>
      <c r="BE81" s="260">
        <f>成绩录入!I84</f>
        <v>0</v>
      </c>
      <c r="BF81" s="248">
        <f>成绩录入!J84</f>
        <v>0</v>
      </c>
      <c r="BG81" s="248">
        <f>成绩录入!K84</f>
        <v>0</v>
      </c>
      <c r="BH81" s="248">
        <f>成绩录入!L84</f>
        <v>0</v>
      </c>
      <c r="BI81" s="248">
        <f>成绩录入!M84</f>
        <v>0</v>
      </c>
      <c r="BJ81" s="298">
        <f t="shared" si="199"/>
        <v>0</v>
      </c>
      <c r="BK81" s="299"/>
      <c r="BL81" s="260">
        <f>成绩录入!I84</f>
        <v>0</v>
      </c>
      <c r="BM81" s="248">
        <f>成绩录入!J84</f>
        <v>0</v>
      </c>
      <c r="BN81" s="248">
        <f>成绩录入!K84</f>
        <v>0</v>
      </c>
      <c r="BO81" s="248">
        <f>成绩录入!L84</f>
        <v>0</v>
      </c>
      <c r="BP81" s="248">
        <f>成绩录入!M84</f>
        <v>0</v>
      </c>
      <c r="BQ81" s="298">
        <f t="shared" si="200"/>
        <v>0</v>
      </c>
      <c r="BR81" s="300"/>
      <c r="BS81" s="260">
        <f>成绩录入!P84</f>
        <v>0</v>
      </c>
      <c r="BT81" s="248">
        <f>成绩录入!Q84</f>
        <v>0</v>
      </c>
      <c r="BU81" s="248">
        <f>成绩录入!R84</f>
        <v>0</v>
      </c>
      <c r="BV81" s="248">
        <f>成绩录入!S84</f>
        <v>0</v>
      </c>
      <c r="BW81" s="248">
        <f>成绩录入!T84</f>
        <v>0</v>
      </c>
      <c r="BX81" s="248">
        <f>成绩录入!U84</f>
        <v>0</v>
      </c>
      <c r="BY81" s="248">
        <f>成绩录入!V84</f>
        <v>0</v>
      </c>
      <c r="BZ81" s="248">
        <f>成绩录入!W84</f>
        <v>0</v>
      </c>
      <c r="CA81" s="248">
        <f>成绩录入!X84</f>
        <v>0</v>
      </c>
      <c r="CB81" s="248">
        <f>成绩录入!Y84</f>
        <v>0</v>
      </c>
      <c r="CC81" s="298">
        <f t="shared" si="201"/>
        <v>0</v>
      </c>
      <c r="CD81" s="299"/>
      <c r="CE81" s="260">
        <f>成绩录入!P84</f>
        <v>0</v>
      </c>
      <c r="CF81" s="248">
        <f>成绩录入!Q84</f>
        <v>0</v>
      </c>
      <c r="CG81" s="248">
        <f>成绩录入!R84</f>
        <v>0</v>
      </c>
      <c r="CH81" s="248">
        <f>成绩录入!S84</f>
        <v>0</v>
      </c>
      <c r="CI81" s="248">
        <f>成绩录入!T84</f>
        <v>0</v>
      </c>
      <c r="CJ81" s="248">
        <f>成绩录入!U84</f>
        <v>0</v>
      </c>
      <c r="CK81" s="248">
        <f>成绩录入!V84</f>
        <v>0</v>
      </c>
      <c r="CL81" s="248">
        <f>成绩录入!W84</f>
        <v>0</v>
      </c>
      <c r="CM81" s="248">
        <f>成绩录入!X84</f>
        <v>0</v>
      </c>
      <c r="CN81" s="248">
        <f>成绩录入!Y84</f>
        <v>0</v>
      </c>
      <c r="CO81" s="298">
        <f t="shared" si="202"/>
        <v>0</v>
      </c>
      <c r="CP81" s="299"/>
      <c r="CQ81" s="260">
        <f>成绩录入!P84</f>
        <v>0</v>
      </c>
      <c r="CR81" s="248">
        <f>成绩录入!Q84</f>
        <v>0</v>
      </c>
      <c r="CS81" s="248">
        <f>成绩录入!R84</f>
        <v>0</v>
      </c>
      <c r="CT81" s="248">
        <f>成绩录入!S84</f>
        <v>0</v>
      </c>
      <c r="CU81" s="248">
        <f>成绩录入!T84</f>
        <v>0</v>
      </c>
      <c r="CV81" s="248">
        <f>成绩录入!U84</f>
        <v>0</v>
      </c>
      <c r="CW81" s="248">
        <f>成绩录入!V84</f>
        <v>0</v>
      </c>
      <c r="CX81" s="248">
        <f>成绩录入!W84</f>
        <v>0</v>
      </c>
      <c r="CY81" s="248">
        <f>成绩录入!X84</f>
        <v>0</v>
      </c>
      <c r="CZ81" s="248">
        <f>成绩录入!Y84</f>
        <v>0</v>
      </c>
      <c r="DA81" s="298">
        <f t="shared" si="203"/>
        <v>0</v>
      </c>
      <c r="DB81" s="299"/>
      <c r="DC81" s="260">
        <f>成绩录入!P84</f>
        <v>0</v>
      </c>
      <c r="DD81" s="248">
        <f>成绩录入!Q84</f>
        <v>0</v>
      </c>
      <c r="DE81" s="248">
        <f>成绩录入!R84</f>
        <v>0</v>
      </c>
      <c r="DF81" s="248">
        <f>成绩录入!S84</f>
        <v>0</v>
      </c>
      <c r="DG81" s="248">
        <f>成绩录入!T84</f>
        <v>0</v>
      </c>
      <c r="DH81" s="248">
        <f>成绩录入!U84</f>
        <v>0</v>
      </c>
      <c r="DI81" s="248">
        <f>成绩录入!V84</f>
        <v>0</v>
      </c>
      <c r="DJ81" s="248">
        <f>成绩录入!W84</f>
        <v>0</v>
      </c>
      <c r="DK81" s="248">
        <f>成绩录入!X84</f>
        <v>0</v>
      </c>
      <c r="DL81" s="248">
        <f>成绩录入!Y84</f>
        <v>0</v>
      </c>
      <c r="DM81" s="298">
        <f t="shared" si="204"/>
        <v>0</v>
      </c>
      <c r="DN81" s="299"/>
      <c r="DO81" s="260">
        <f>成绩录入!P84</f>
        <v>0</v>
      </c>
      <c r="DP81" s="248">
        <f>成绩录入!Q84</f>
        <v>0</v>
      </c>
      <c r="DQ81" s="248">
        <f>成绩录入!R84</f>
        <v>0</v>
      </c>
      <c r="DR81" s="248">
        <f>成绩录入!S84</f>
        <v>0</v>
      </c>
      <c r="DS81" s="248">
        <f>成绩录入!T84</f>
        <v>0</v>
      </c>
      <c r="DT81" s="248">
        <f>成绩录入!U84</f>
        <v>0</v>
      </c>
      <c r="DU81" s="248">
        <f>成绩录入!V84</f>
        <v>0</v>
      </c>
      <c r="DV81" s="248">
        <f>成绩录入!W84</f>
        <v>0</v>
      </c>
      <c r="DW81" s="248">
        <f>成绩录入!X84</f>
        <v>0</v>
      </c>
      <c r="DX81" s="248">
        <f>成绩录入!Y84</f>
        <v>0</v>
      </c>
      <c r="DY81" s="298">
        <f t="shared" si="205"/>
        <v>0</v>
      </c>
      <c r="DZ81" s="299"/>
      <c r="EA81" s="301" t="e">
        <f t="shared" si="206"/>
        <v>#DIV/0!</v>
      </c>
      <c r="EB81" s="297" t="e">
        <f t="shared" si="207"/>
        <v>#DIV/0!</v>
      </c>
      <c r="EC81" s="297" t="e">
        <f t="shared" si="208"/>
        <v>#DIV/0!</v>
      </c>
      <c r="ED81" s="297" t="e">
        <f t="shared" si="209"/>
        <v>#DIV/0!</v>
      </c>
      <c r="EE81" s="297" t="e">
        <f t="shared" si="210"/>
        <v>#DIV/0!</v>
      </c>
      <c r="EF81" s="302" t="e">
        <f t="shared" si="211"/>
        <v>#DIV/0!</v>
      </c>
      <c r="EG81" s="303"/>
      <c r="EH81" s="304">
        <f t="shared" si="212"/>
        <v>0</v>
      </c>
      <c r="EI81" s="296">
        <f>成绩录入!I84</f>
        <v>0</v>
      </c>
      <c r="EJ81" s="296">
        <f>成绩录入!J84</f>
        <v>0</v>
      </c>
      <c r="EK81" s="296">
        <f>成绩录入!K84</f>
        <v>0</v>
      </c>
      <c r="EL81" s="296">
        <f>成绩录入!L84</f>
        <v>0</v>
      </c>
      <c r="EM81" s="296">
        <f>成绩录入!M84</f>
        <v>0</v>
      </c>
      <c r="EN81" s="296">
        <f>成绩录入!P84</f>
        <v>0</v>
      </c>
      <c r="EO81" s="296">
        <f>成绩录入!Q84</f>
        <v>0</v>
      </c>
      <c r="EP81" s="296">
        <f>成绩录入!R84</f>
        <v>0</v>
      </c>
      <c r="EQ81" s="296">
        <f>成绩录入!S84</f>
        <v>0</v>
      </c>
      <c r="ER81" s="296">
        <f>成绩录入!T84</f>
        <v>0</v>
      </c>
      <c r="ES81" s="296">
        <f>成绩录入!U84</f>
        <v>0</v>
      </c>
      <c r="ET81" s="296">
        <f>成绩录入!V84</f>
        <v>0</v>
      </c>
      <c r="EU81" s="296">
        <f>成绩录入!W84</f>
        <v>0</v>
      </c>
      <c r="EV81" s="296">
        <f>成绩录入!X84</f>
        <v>0</v>
      </c>
      <c r="EW81" s="302">
        <f>成绩录入!Y84</f>
        <v>0</v>
      </c>
      <c r="EX81" s="303"/>
      <c r="EY81" s="304" t="str">
        <f t="shared" si="213"/>
        <v/>
      </c>
      <c r="EZ81" s="296" t="str">
        <f t="shared" si="213"/>
        <v/>
      </c>
      <c r="FA81" s="296" t="str">
        <f t="shared" si="213"/>
        <v/>
      </c>
      <c r="FB81" s="296" t="str">
        <f t="shared" si="213"/>
        <v/>
      </c>
      <c r="FC81" s="302">
        <f>成绩录入!AB84</f>
        <v>0</v>
      </c>
      <c r="FD81" s="303"/>
      <c r="FE81" s="304" t="str">
        <f t="shared" si="214"/>
        <v>√</v>
      </c>
      <c r="FF81" s="296" t="str">
        <f t="shared" si="215"/>
        <v>√</v>
      </c>
      <c r="FG81" s="296" t="str">
        <f t="shared" si="216"/>
        <v>√</v>
      </c>
      <c r="FH81" s="296" t="str">
        <f t="shared" si="217"/>
        <v>√</v>
      </c>
      <c r="FI81" s="302" t="str">
        <f t="shared" si="218"/>
        <v>√</v>
      </c>
      <c r="FJ81" s="299"/>
      <c r="FK81" s="260">
        <f>成绩录入!AB84</f>
        <v>0</v>
      </c>
      <c r="FL81" s="248">
        <f>成绩录入!AC84</f>
        <v>0</v>
      </c>
      <c r="FM81" s="248">
        <f>成绩录入!AD84</f>
        <v>0</v>
      </c>
      <c r="FN81" s="248">
        <f>成绩录入!AE84</f>
        <v>0</v>
      </c>
      <c r="FO81" s="248">
        <f>成绩录入!AF84</f>
        <v>0</v>
      </c>
      <c r="FP81" s="248">
        <f>成绩录入!AG84</f>
        <v>0</v>
      </c>
      <c r="FQ81" s="298">
        <f t="shared" si="219"/>
        <v>0</v>
      </c>
      <c r="FR81" s="299"/>
      <c r="FS81" s="260">
        <f>成绩录入!AB84</f>
        <v>0</v>
      </c>
      <c r="FT81" s="248">
        <f>成绩录入!AC84</f>
        <v>0</v>
      </c>
      <c r="FU81" s="248">
        <f>成绩录入!AD84</f>
        <v>0</v>
      </c>
      <c r="FV81" s="248">
        <f>成绩录入!AE84</f>
        <v>0</v>
      </c>
      <c r="FW81" s="248">
        <f>成绩录入!AF84</f>
        <v>0</v>
      </c>
      <c r="FX81" s="333">
        <f>成绩录入!AG84</f>
        <v>0</v>
      </c>
      <c r="FY81" s="298">
        <f t="shared" si="220"/>
        <v>0</v>
      </c>
      <c r="FZ81" s="299"/>
      <c r="GA81" s="260">
        <f>成绩录入!AB84</f>
        <v>0</v>
      </c>
      <c r="GB81" s="248">
        <f>成绩录入!AC84</f>
        <v>0</v>
      </c>
      <c r="GC81" s="248">
        <f>成绩录入!AD84</f>
        <v>0</v>
      </c>
      <c r="GD81" s="248">
        <f>成绩录入!AE84</f>
        <v>0</v>
      </c>
      <c r="GE81" s="248">
        <f>成绩录入!AF84</f>
        <v>0</v>
      </c>
      <c r="GF81" s="248">
        <f>成绩录入!AG84</f>
        <v>0</v>
      </c>
      <c r="GG81" s="298">
        <f t="shared" si="221"/>
        <v>0</v>
      </c>
      <c r="GH81" s="299"/>
      <c r="GI81" s="260">
        <f>成绩录入!AB84</f>
        <v>0</v>
      </c>
      <c r="GJ81" s="248">
        <f>成绩录入!AC84</f>
        <v>0</v>
      </c>
      <c r="GK81" s="248">
        <f>成绩录入!AD84</f>
        <v>0</v>
      </c>
      <c r="GL81" s="248">
        <f>成绩录入!AE84</f>
        <v>0</v>
      </c>
      <c r="GM81" s="248">
        <f>成绩录入!AF84</f>
        <v>0</v>
      </c>
      <c r="GN81" s="248">
        <f>成绩录入!AG84</f>
        <v>0</v>
      </c>
      <c r="GO81" s="298">
        <f t="shared" si="222"/>
        <v>0</v>
      </c>
      <c r="GP81" s="299"/>
      <c r="GQ81" s="260">
        <f>成绩录入!AB84</f>
        <v>0</v>
      </c>
      <c r="GR81" s="248">
        <f>成绩录入!AC84</f>
        <v>0</v>
      </c>
      <c r="GS81" s="248">
        <f>成绩录入!AD84</f>
        <v>0</v>
      </c>
      <c r="GT81" s="248">
        <f>成绩录入!AE84</f>
        <v>0</v>
      </c>
      <c r="GU81" s="248">
        <f>成绩录入!AF84</f>
        <v>0</v>
      </c>
      <c r="GV81" s="248">
        <f>成绩录入!AG84</f>
        <v>0</v>
      </c>
      <c r="GW81" s="298">
        <f t="shared" si="223"/>
        <v>0</v>
      </c>
      <c r="GX81" s="299"/>
      <c r="GY81" s="247">
        <f>成绩录入!AJ84</f>
        <v>0</v>
      </c>
      <c r="GZ81" s="248">
        <f>成绩录入!AK84</f>
        <v>0</v>
      </c>
      <c r="HA81" s="248">
        <f>成绩录入!AL84</f>
        <v>0</v>
      </c>
      <c r="HB81" s="248">
        <f>成绩录入!AM84</f>
        <v>0</v>
      </c>
      <c r="HC81" s="248">
        <f>成绩录入!AN84</f>
        <v>0</v>
      </c>
      <c r="HD81" s="248">
        <f>成绩录入!AO84</f>
        <v>0</v>
      </c>
      <c r="HE81" s="310">
        <f t="shared" si="224"/>
        <v>0</v>
      </c>
      <c r="HF81" s="299"/>
      <c r="HG81" s="247">
        <f>成绩录入!AJ84</f>
        <v>0</v>
      </c>
      <c r="HH81" s="248">
        <f>成绩录入!AK84</f>
        <v>0</v>
      </c>
      <c r="HI81" s="248">
        <f>成绩录入!AL84</f>
        <v>0</v>
      </c>
      <c r="HJ81" s="248">
        <f>成绩录入!AM84</f>
        <v>0</v>
      </c>
      <c r="HK81" s="248">
        <f>成绩录入!AN84</f>
        <v>0</v>
      </c>
      <c r="HL81" s="248">
        <f>成绩录入!AO84</f>
        <v>0</v>
      </c>
      <c r="HM81" s="310">
        <f t="shared" si="225"/>
        <v>0</v>
      </c>
      <c r="HN81" s="299"/>
      <c r="HO81" s="247">
        <f>成绩录入!AJ84</f>
        <v>0</v>
      </c>
      <c r="HP81" s="248">
        <f>成绩录入!AK84</f>
        <v>0</v>
      </c>
      <c r="HQ81" s="248">
        <f>成绩录入!AL84</f>
        <v>0</v>
      </c>
      <c r="HR81" s="248">
        <f>成绩录入!AM84</f>
        <v>0</v>
      </c>
      <c r="HS81" s="248">
        <f>成绩录入!AN84</f>
        <v>0</v>
      </c>
      <c r="HT81" s="248">
        <f>成绩录入!AO84</f>
        <v>0</v>
      </c>
      <c r="HU81" s="310">
        <f t="shared" si="226"/>
        <v>0</v>
      </c>
      <c r="HV81" s="299"/>
      <c r="HW81" s="247">
        <f>成绩录入!AJ84</f>
        <v>0</v>
      </c>
      <c r="HX81" s="248">
        <f>成绩录入!AK84</f>
        <v>0</v>
      </c>
      <c r="HY81" s="248">
        <f>成绩录入!AL84</f>
        <v>0</v>
      </c>
      <c r="HZ81" s="248">
        <f>成绩录入!AM84</f>
        <v>0</v>
      </c>
      <c r="IA81" s="248">
        <f>成绩录入!AN84</f>
        <v>0</v>
      </c>
      <c r="IB81" s="248">
        <f>成绩录入!AO84</f>
        <v>0</v>
      </c>
      <c r="IC81" s="310">
        <f t="shared" si="227"/>
        <v>0</v>
      </c>
      <c r="ID81" s="299"/>
      <c r="IE81" s="247">
        <f>成绩录入!AJ84</f>
        <v>0</v>
      </c>
      <c r="IF81" s="248">
        <f>成绩录入!AK84</f>
        <v>0</v>
      </c>
      <c r="IG81" s="248">
        <f>成绩录入!AL84</f>
        <v>0</v>
      </c>
      <c r="IH81" s="248">
        <f>成绩录入!AM84</f>
        <v>0</v>
      </c>
      <c r="II81" s="248">
        <f>成绩录入!AN84</f>
        <v>0</v>
      </c>
      <c r="IJ81" s="248">
        <f>成绩录入!AO84</f>
        <v>0</v>
      </c>
      <c r="IK81" s="310">
        <f t="shared" si="228"/>
        <v>0</v>
      </c>
      <c r="IL81" s="299"/>
      <c r="IM81" s="313" t="e">
        <f t="shared" si="229"/>
        <v>#DIV/0!</v>
      </c>
      <c r="IN81" s="314" t="e">
        <f t="shared" si="230"/>
        <v>#DIV/0!</v>
      </c>
      <c r="IO81" s="314" t="e">
        <f t="shared" si="231"/>
        <v>#DIV/0!</v>
      </c>
      <c r="IP81" s="314" t="e">
        <f t="shared" si="232"/>
        <v>#DIV/0!</v>
      </c>
      <c r="IQ81" s="314" t="e">
        <f t="shared" si="233"/>
        <v>#DIV/0!</v>
      </c>
      <c r="IR81" s="315" t="e">
        <f t="shared" si="234"/>
        <v>#DIV/0!</v>
      </c>
      <c r="IS81" s="316"/>
      <c r="IT81" s="214">
        <f>成绩录入!AR84</f>
        <v>0</v>
      </c>
      <c r="IU81" s="216">
        <f>成绩录入!AS84</f>
        <v>0</v>
      </c>
      <c r="IV81" s="216">
        <f>成绩录入!AT84</f>
        <v>0</v>
      </c>
      <c r="IW81" s="216">
        <f>成绩录入!AU84</f>
        <v>0</v>
      </c>
      <c r="IX81" s="216">
        <f>成绩录入!AV84</f>
        <v>0</v>
      </c>
      <c r="IY81" s="216">
        <f>成绩录入!AW84</f>
        <v>0</v>
      </c>
      <c r="IZ81" s="298">
        <f t="shared" si="235"/>
        <v>0</v>
      </c>
      <c r="JA81" s="299"/>
      <c r="JB81" s="317">
        <f>成绩录入!AR84</f>
        <v>0</v>
      </c>
      <c r="JC81" s="216">
        <f>成绩录入!AS84</f>
        <v>0</v>
      </c>
      <c r="JD81" s="216">
        <f>成绩录入!AT84</f>
        <v>0</v>
      </c>
      <c r="JE81" s="216">
        <f>成绩录入!AU84</f>
        <v>0</v>
      </c>
      <c r="JF81" s="216">
        <f>成绩录入!AV84</f>
        <v>0</v>
      </c>
      <c r="JG81" s="216">
        <f>成绩录入!AW84</f>
        <v>0</v>
      </c>
      <c r="JH81" s="298">
        <f t="shared" si="236"/>
        <v>0</v>
      </c>
      <c r="JI81" s="299"/>
      <c r="JJ81" s="248">
        <f>成绩录入!AR84</f>
        <v>0</v>
      </c>
      <c r="JK81" s="248">
        <f>成绩录入!AS84</f>
        <v>0</v>
      </c>
      <c r="JL81" s="248">
        <f>成绩录入!AT84</f>
        <v>0</v>
      </c>
      <c r="JM81" s="248">
        <f>成绩录入!AU84</f>
        <v>0</v>
      </c>
      <c r="JN81" s="248">
        <f>成绩录入!AV84</f>
        <v>0</v>
      </c>
      <c r="JO81" s="248">
        <f>成绩录入!AW84</f>
        <v>0</v>
      </c>
      <c r="JP81" s="298">
        <f t="shared" si="237"/>
        <v>0</v>
      </c>
      <c r="JQ81" s="299"/>
      <c r="JR81" s="308">
        <f>成绩录入!AR84</f>
        <v>0</v>
      </c>
      <c r="JS81" s="248">
        <f>成绩录入!AS84</f>
        <v>0</v>
      </c>
      <c r="JT81" s="248">
        <f>成绩录入!AT84</f>
        <v>0</v>
      </c>
      <c r="JU81" s="248">
        <f>成绩录入!AU84</f>
        <v>0</v>
      </c>
      <c r="JV81" s="248">
        <f>成绩录入!AV84</f>
        <v>0</v>
      </c>
      <c r="JW81" s="248">
        <f>成绩录入!AW84</f>
        <v>0</v>
      </c>
      <c r="JX81" s="298">
        <f t="shared" si="238"/>
        <v>0</v>
      </c>
      <c r="JY81" s="299"/>
      <c r="JZ81" s="308">
        <f>成绩录入!AR84</f>
        <v>0</v>
      </c>
      <c r="KA81" s="248">
        <f>成绩录入!AS84</f>
        <v>0</v>
      </c>
      <c r="KB81" s="248">
        <f>成绩录入!AT84</f>
        <v>0</v>
      </c>
      <c r="KC81" s="248">
        <f>成绩录入!AU84</f>
        <v>0</v>
      </c>
      <c r="KD81" s="248">
        <f>成绩录入!AV84</f>
        <v>0</v>
      </c>
      <c r="KE81" s="248">
        <f>成绩录入!AW84</f>
        <v>0</v>
      </c>
      <c r="KF81" s="298">
        <f t="shared" si="239"/>
        <v>0</v>
      </c>
      <c r="KG81" s="299"/>
      <c r="KH81" s="313">
        <f t="shared" si="186"/>
        <v>0</v>
      </c>
      <c r="KI81" s="314">
        <f t="shared" si="240"/>
        <v>0</v>
      </c>
      <c r="KJ81" s="314">
        <f t="shared" si="241"/>
        <v>0</v>
      </c>
      <c r="KK81" s="314">
        <f t="shared" si="242"/>
        <v>0</v>
      </c>
      <c r="KL81" s="314">
        <f t="shared" si="243"/>
        <v>0</v>
      </c>
      <c r="KM81" s="315">
        <f t="shared" si="244"/>
        <v>0</v>
      </c>
      <c r="KN81" s="90"/>
      <c r="KO81" s="294">
        <f>IF(总评!G79&lt;60,1,0)</f>
        <v>0</v>
      </c>
      <c r="KP81" s="295">
        <f t="shared" si="187"/>
        <v>0</v>
      </c>
      <c r="KQ81" s="295">
        <f t="shared" si="188"/>
        <v>0</v>
      </c>
      <c r="KR81" s="321">
        <f t="shared" si="189"/>
        <v>0</v>
      </c>
      <c r="KS81" s="321">
        <f t="shared" si="245"/>
        <v>0</v>
      </c>
      <c r="KT81" s="27"/>
      <c r="KU81" s="27"/>
      <c r="KV81" s="27"/>
      <c r="KW81" s="27"/>
      <c r="KX81" s="27"/>
      <c r="KY81" s="27"/>
      <c r="KZ81" s="27"/>
      <c r="LA81" s="27"/>
      <c r="LB81" s="27"/>
      <c r="LC81" s="27"/>
      <c r="OT81" s="247">
        <f>IF(OT$6=$OS$5,成绩录入!BC84,0)</f>
        <v>0</v>
      </c>
      <c r="OU81" s="248">
        <f>IF(OU$6=$OS$5,成绩录入!BD84,0)</f>
        <v>0</v>
      </c>
      <c r="OV81" s="248">
        <f>IF(OV$6=$OS$5,成绩录入!BE84,0)</f>
        <v>0</v>
      </c>
      <c r="OW81" s="248">
        <f>IF(OW$6=$OS$5,成绩录入!BF84,0)</f>
        <v>0</v>
      </c>
      <c r="OX81" s="248">
        <f>IF(OX$6=$OS$5,成绩录入!BG84,0)</f>
        <v>0</v>
      </c>
      <c r="OY81" s="248">
        <f>IF(OY$6=$OS$5,成绩录入!BH84,0)</f>
        <v>0</v>
      </c>
      <c r="OZ81" s="248">
        <f>IF(OZ$6=$OS$5,成绩录入!BI84,0)</f>
        <v>0</v>
      </c>
      <c r="PA81" s="248">
        <f>IF(PA$6=$OS$5,成绩录入!BJ84,0)</f>
        <v>0</v>
      </c>
      <c r="PB81" s="248">
        <f>IF(PB$6=$OS$5,成绩录入!BK84,0)</f>
        <v>0</v>
      </c>
      <c r="PC81" s="248">
        <f>IF(PC$6=$OS$5,成绩录入!BL84,0)</f>
        <v>0</v>
      </c>
      <c r="PD81" s="248">
        <f>IF(PD$6=$OS$5,成绩录入!BM84,0)</f>
        <v>0</v>
      </c>
      <c r="PE81" s="248">
        <f>IF(PE$6=$OS$5,成绩录入!BN84,0)</f>
        <v>0</v>
      </c>
      <c r="PF81" s="248">
        <f>IF(PF$6=$OS$5,成绩录入!BO84,0)</f>
        <v>0</v>
      </c>
      <c r="PG81" s="248">
        <f>IF(PG$6=$OS$5,成绩录入!BP84,0)</f>
        <v>0</v>
      </c>
      <c r="PH81" s="248">
        <f>IF(PH$6=$OS$5,成绩录入!BQ84,0)</f>
        <v>0</v>
      </c>
      <c r="PI81" s="248">
        <f>IF(PI$6=$OS$5,成绩录入!BR84,0)</f>
        <v>0</v>
      </c>
      <c r="PJ81" s="248">
        <f>IF(PJ$6=$OS$5,成绩录入!BS84,0)</f>
        <v>0</v>
      </c>
      <c r="PK81" s="248">
        <f>IF(PK$6=$OS$5,成绩录入!BT84,0)</f>
        <v>0</v>
      </c>
      <c r="PL81" s="248">
        <f>IF(PL$6=$OS$5,成绩录入!BU84,0)</f>
        <v>0</v>
      </c>
      <c r="PM81" s="248">
        <f>IF(PM$6=$OS$5,成绩录入!BV84,0)</f>
        <v>0</v>
      </c>
      <c r="PN81" s="248">
        <f>IF(PN$6=$OS$5,成绩录入!BW84,0)</f>
        <v>0</v>
      </c>
      <c r="PO81" s="248">
        <f>IF(PO$6=$OS$5,成绩录入!BX84,0)</f>
        <v>0</v>
      </c>
      <c r="PP81" s="248">
        <f>IF(PP$6=$OS$5,成绩录入!BY84,0)</f>
        <v>0</v>
      </c>
      <c r="PQ81" s="248">
        <f>IF(PQ$6=$OS$5,成绩录入!BZ84,0)</f>
        <v>0</v>
      </c>
      <c r="PR81" s="248">
        <f>IF(PR$6=$OS$5,成绩录入!CA84,0)</f>
        <v>0</v>
      </c>
      <c r="PS81" s="248">
        <f>IF(PS$6=$OS$5,成绩录入!CB84,0)</f>
        <v>0</v>
      </c>
      <c r="PT81" s="248">
        <f>IF(PT$6=$OS$5,成绩录入!CC84,0)</f>
        <v>0</v>
      </c>
      <c r="PU81" s="248">
        <f>IF(PU$6=$OS$5,成绩录入!CD84,0)</f>
        <v>0</v>
      </c>
      <c r="PV81" s="248">
        <f>IF(PV$6=$OS$5,成绩录入!CE84,0)</f>
        <v>0</v>
      </c>
      <c r="PW81" s="248">
        <f>IF(PW$6=$OS$5,成绩录入!CF84,0)</f>
        <v>0</v>
      </c>
      <c r="PX81" s="248">
        <f>IF(PX$6=$OS$5,成绩录入!CG84,0)</f>
        <v>0</v>
      </c>
      <c r="PY81" s="248">
        <f>IF(PY$6=$OS$5,成绩录入!CH84,0)</f>
        <v>0</v>
      </c>
      <c r="PZ81" s="248">
        <f>IF(PZ$6=$OS$5,成绩录入!CI84,0)</f>
        <v>0</v>
      </c>
      <c r="QA81" s="248">
        <f>IF(QA$6=$OS$5,成绩录入!CJ84,0)</f>
        <v>0</v>
      </c>
      <c r="QB81" s="248">
        <f>IF(QB$6=$OS$5,成绩录入!CK84,0)</f>
        <v>0</v>
      </c>
      <c r="QC81" s="248">
        <f>IF(QC$6=$OS$5,成绩录入!CL84,0)</f>
        <v>0</v>
      </c>
      <c r="QD81" s="248">
        <f>IF(QD$6=$OS$5,成绩录入!CM84,0)</f>
        <v>0</v>
      </c>
      <c r="QE81" s="248">
        <f>IF(QE$6=$OS$5,成绩录入!CN84,0)</f>
        <v>0</v>
      </c>
      <c r="QF81" s="248">
        <f>IF(QF$6=$OS$5,成绩录入!CO84,0)</f>
        <v>0</v>
      </c>
      <c r="QG81" s="248">
        <f>IF(QG$6=$OS$5,成绩录入!CP84,0)</f>
        <v>0</v>
      </c>
      <c r="QH81" s="248">
        <f>IF(QH$6=$OS$5,成绩录入!CQ84,0)</f>
        <v>0</v>
      </c>
      <c r="QI81" s="248">
        <f>IF(QI$6=$OS$5,成绩录入!CR84,0)</f>
        <v>0</v>
      </c>
      <c r="QJ81" s="248">
        <f>IF(QJ$6=$OS$5,成绩录入!CS84,0)</f>
        <v>0</v>
      </c>
      <c r="QK81" s="248">
        <f>IF(QK$6=$OS$5,成绩录入!CT84,0)</f>
        <v>0</v>
      </c>
      <c r="QL81" s="248">
        <f>IF(QL$6=$OS$5,成绩录入!CU84,0)</f>
        <v>0</v>
      </c>
      <c r="QM81" s="248">
        <f>IF(QM$6=$OS$5,成绩录入!CV84,0)</f>
        <v>0</v>
      </c>
      <c r="QN81" s="248">
        <f>IF(QN$6=$OS$5,成绩录入!CW84,0)</f>
        <v>0</v>
      </c>
      <c r="QO81" s="248">
        <f>IF(QO$6=$OS$5,成绩录入!CX84,0)</f>
        <v>0</v>
      </c>
      <c r="QP81" s="248">
        <f>IF(QP$6=$OS$5,成绩录入!CY84,0)</f>
        <v>0</v>
      </c>
      <c r="QQ81" s="248">
        <f>IF(QQ$6=$OS$5,成绩录入!CZ84,0)</f>
        <v>0</v>
      </c>
      <c r="QR81" s="248">
        <f>IF(QR$6=$OS$5,成绩录入!DA84,0)</f>
        <v>0</v>
      </c>
      <c r="QS81" s="248">
        <f>IF(QS$6=$OS$5,成绩录入!DB84,0)</f>
        <v>0</v>
      </c>
      <c r="QT81" s="248">
        <f>IF(QT$6=$OS$5,成绩录入!DC84,0)</f>
        <v>0</v>
      </c>
      <c r="QU81" s="248">
        <f>IF(QU$6=$OS$5,成绩录入!DD84,0)</f>
        <v>0</v>
      </c>
      <c r="QV81" s="248">
        <f>IF(QV$6=$OS$5,成绩录入!DE84,0)</f>
        <v>0</v>
      </c>
      <c r="QW81" s="248">
        <f>IF(QW$6=$OS$5,成绩录入!DF84,0)</f>
        <v>0</v>
      </c>
      <c r="QX81" s="248">
        <f>IF(QX$6=$OS$5,成绩录入!DG84,0)</f>
        <v>0</v>
      </c>
      <c r="QY81" s="248">
        <f>IF(QY$6=$OS$5,成绩录入!DH84,0)</f>
        <v>0</v>
      </c>
      <c r="QZ81" s="248">
        <f>IF(QZ$6=$OS$5,成绩录入!DI84,0)</f>
        <v>0</v>
      </c>
      <c r="RA81" s="248">
        <f>IF(RA$6=$OS$5,成绩录入!DJ84,0)</f>
        <v>0</v>
      </c>
      <c r="RB81" s="248">
        <f>IF(RB$6=$OS$5,成绩录入!DK84,0)</f>
        <v>0</v>
      </c>
      <c r="RC81" s="248">
        <f>IF(RC$6=$OS$5,成绩录入!DL84,0)</f>
        <v>0</v>
      </c>
      <c r="RD81" s="248">
        <f>IF(RD$6=$OS$5,成绩录入!DM84,0)</f>
        <v>0</v>
      </c>
      <c r="RE81" s="248">
        <f>IF(RE$6=$OS$5,成绩录入!DN84,0)</f>
        <v>0</v>
      </c>
      <c r="RF81" s="248">
        <f>IF(RF$6=$OS$5,成绩录入!DO84,0)</f>
        <v>0</v>
      </c>
      <c r="RG81" s="248">
        <f>IF(RG$6=$OS$5,成绩录入!DP84,0)</f>
        <v>0</v>
      </c>
      <c r="RH81" s="248">
        <f>IF(RH$6=$OS$5,成绩录入!DQ84,0)</f>
        <v>0</v>
      </c>
      <c r="RI81" s="248">
        <f>IF(RI$6=$OS$5,成绩录入!DR84,0)</f>
        <v>0</v>
      </c>
      <c r="RJ81" s="248">
        <f>IF(RJ$6=$OS$5,成绩录入!DS84,0)</f>
        <v>0</v>
      </c>
      <c r="RK81" s="248">
        <f>IF(RK$6=$OS$5,成绩录入!DT84,0)</f>
        <v>0</v>
      </c>
      <c r="RL81" s="248">
        <f>IF(RL$6=$OS$5,成绩录入!DU84,0)</f>
        <v>0</v>
      </c>
      <c r="RM81" s="248">
        <f>IF(RM$6=$OS$5,成绩录入!DV84,0)</f>
        <v>0</v>
      </c>
      <c r="RN81" s="248">
        <f>IF(RN$6=$OS$5,成绩录入!DW84,0)</f>
        <v>0</v>
      </c>
      <c r="RO81" s="248">
        <f>IF(RO$6=$OS$5,成绩录入!DX84,0)</f>
        <v>0</v>
      </c>
      <c r="RP81" s="248">
        <f>IF(RP$6=$OS$5,成绩录入!DY84,0)</f>
        <v>0</v>
      </c>
      <c r="RQ81" s="248">
        <f>IF(RQ$6=$OS$5,成绩录入!DZ84,0)</f>
        <v>0</v>
      </c>
      <c r="RR81" s="248">
        <f>IF(RR$6=$OS$5,成绩录入!EA84,0)</f>
        <v>0</v>
      </c>
      <c r="RS81" s="248">
        <f>IF(RS$6=$OS$5,成绩录入!EB84,0)</f>
        <v>0</v>
      </c>
      <c r="RT81" s="248">
        <f>IF(RT$6=$OS$5,成绩录入!EC84,0)</f>
        <v>0</v>
      </c>
      <c r="RU81" s="248">
        <f>IF(RU$6=$OS$5,成绩录入!ED84,0)</f>
        <v>0</v>
      </c>
      <c r="RV81" s="248">
        <f>IF(RV$6=$OS$5,成绩录入!EE84,0)</f>
        <v>0</v>
      </c>
      <c r="RW81" s="248">
        <f>IF(RW$6=$OS$5,成绩录入!EF84,0)</f>
        <v>0</v>
      </c>
      <c r="RX81" s="248">
        <f>IF(RX$6=$OS$5,成绩录入!EG84,0)</f>
        <v>0</v>
      </c>
      <c r="RY81" s="248">
        <f>IF(RY$6=$OS$5,成绩录入!EH84,0)</f>
        <v>0</v>
      </c>
      <c r="RZ81" s="248">
        <f>IF(RZ$6=$OS$5,成绩录入!EI84,0)</f>
        <v>0</v>
      </c>
      <c r="SA81" s="248">
        <f>IF(SA$6=$OS$5,成绩录入!EJ84,0)</f>
        <v>0</v>
      </c>
      <c r="SB81" s="248">
        <f>IF(SB$6=$OS$5,成绩录入!EK84,0)</f>
        <v>0</v>
      </c>
      <c r="SC81" s="248">
        <f>IF(SC$6=$OS$5,成绩录入!EL84,0)</f>
        <v>0</v>
      </c>
      <c r="SD81" s="248">
        <f>IF(SD$6=$OS$5,成绩录入!EM84,0)</f>
        <v>0</v>
      </c>
      <c r="SE81" s="248">
        <f>IF(SE$6=$OS$5,成绩录入!EN84,0)</f>
        <v>0</v>
      </c>
      <c r="SF81" s="248">
        <f>IF(SF$6=$OS$5,成绩录入!EO84,0)</f>
        <v>0</v>
      </c>
      <c r="SG81" s="248">
        <f>IF(SG$6=$OS$5,成绩录入!EP84,0)</f>
        <v>0</v>
      </c>
      <c r="SH81" s="248">
        <f>IF(SH$6=$OS$5,成绩录入!EQ84,0)</f>
        <v>0</v>
      </c>
      <c r="SI81" s="248">
        <f>IF(SI$6=$OS$5,成绩录入!ER84,0)</f>
        <v>0</v>
      </c>
      <c r="SJ81" s="248">
        <f>IF(SJ$6=$OS$5,成绩录入!ES84,0)</f>
        <v>0</v>
      </c>
      <c r="SK81" s="248">
        <f>IF(SK$6=$OS$5,成绩录入!ET84,0)</f>
        <v>0</v>
      </c>
      <c r="SL81" s="248">
        <f>IF(SL$6=$OS$5,成绩录入!EU84,0)</f>
        <v>0</v>
      </c>
      <c r="SM81" s="248">
        <f>IF(SM$6=$OS$5,成绩录入!EV84,0)</f>
        <v>0</v>
      </c>
      <c r="SN81" s="248">
        <f>IF(SN$6=$OS$5,成绩录入!EW84,0)</f>
        <v>0</v>
      </c>
      <c r="SO81" s="248">
        <f>IF(SO$6=$OS$5,成绩录入!EX84,0)</f>
        <v>0</v>
      </c>
      <c r="SP81" s="218">
        <f t="shared" si="190"/>
        <v>0</v>
      </c>
      <c r="SQ81" s="166"/>
      <c r="SR81" s="166"/>
      <c r="SS81" s="247">
        <f>IF(SS$6=$SR$5,成绩录入!BC84,0)</f>
        <v>0</v>
      </c>
      <c r="ST81" s="248">
        <f>IF(ST$6=$SR$5,成绩录入!BD84,0)</f>
        <v>0</v>
      </c>
      <c r="SU81" s="248">
        <f>IF(SU$6=$SR$5,成绩录入!BE84,0)</f>
        <v>0</v>
      </c>
      <c r="SV81" s="248">
        <f>IF(SV$6=$SR$5,成绩录入!BF84,0)</f>
        <v>0</v>
      </c>
      <c r="SW81" s="248">
        <f>IF(SW$6=$SR$5,成绩录入!BG84,0)</f>
        <v>0</v>
      </c>
      <c r="SX81" s="248">
        <f>IF(SX$6=$SR$5,成绩录入!BH84,0)</f>
        <v>0</v>
      </c>
      <c r="SY81" s="248">
        <f>IF(SY$6=$SR$5,成绩录入!BI84,0)</f>
        <v>0</v>
      </c>
      <c r="SZ81" s="248">
        <f>IF(SZ$6=$SR$5,成绩录入!BJ84,0)</f>
        <v>0</v>
      </c>
      <c r="TA81" s="248">
        <f>IF(TA$6=$SR$5,成绩录入!BK84,0)</f>
        <v>0</v>
      </c>
      <c r="TB81" s="248">
        <f>IF(TB$6=$SR$5,成绩录入!BL84,0)</f>
        <v>0</v>
      </c>
      <c r="TC81" s="248">
        <f>IF(TC$6=$SR$5,成绩录入!BM84,0)</f>
        <v>0</v>
      </c>
      <c r="TD81" s="248">
        <f>IF(TD$6=$SR$5,成绩录入!BN84,0)</f>
        <v>0</v>
      </c>
      <c r="TE81" s="248">
        <f>IF(TE$6=$SR$5,成绩录入!BO84,0)</f>
        <v>0</v>
      </c>
      <c r="TF81" s="248">
        <f>IF(TF$6=$SR$5,成绩录入!BP84,0)</f>
        <v>0</v>
      </c>
      <c r="TG81" s="248">
        <f>IF(TG$6=$SR$5,成绩录入!BQ84,0)</f>
        <v>0</v>
      </c>
      <c r="TH81" s="248">
        <f>IF(TH$6=$SR$5,成绩录入!BR84,0)</f>
        <v>0</v>
      </c>
      <c r="TI81" s="248">
        <f>IF(TI$6=$SR$5,成绩录入!BS84,0)</f>
        <v>0</v>
      </c>
      <c r="TJ81" s="248">
        <f>IF(TJ$6=$SR$5,成绩录入!BT84,0)</f>
        <v>0</v>
      </c>
      <c r="TK81" s="248">
        <f>IF(TK$6=$SR$5,成绩录入!BU84,0)</f>
        <v>0</v>
      </c>
      <c r="TL81" s="248">
        <f>IF(TL$6=$SR$5,成绩录入!BV84,0)</f>
        <v>0</v>
      </c>
      <c r="TM81" s="248">
        <f>IF(TM$6=$SR$5,成绩录入!BW84,0)</f>
        <v>0</v>
      </c>
      <c r="TN81" s="248">
        <f>IF(TN$6=$SR$5,成绩录入!BX84,0)</f>
        <v>0</v>
      </c>
      <c r="TO81" s="248">
        <f>IF(TO$6=$SR$5,成绩录入!BY84,0)</f>
        <v>0</v>
      </c>
      <c r="TP81" s="248">
        <f>IF(TP$6=$SR$5,成绩录入!BZ84,0)</f>
        <v>0</v>
      </c>
      <c r="TQ81" s="248">
        <f>IF(TQ$6=$SR$5,成绩录入!CA84,0)</f>
        <v>0</v>
      </c>
      <c r="TR81" s="248">
        <f>IF(TR$6=$SR$5,成绩录入!CB84,0)</f>
        <v>0</v>
      </c>
      <c r="TS81" s="248">
        <f>IF(TS$6=$SR$5,成绩录入!CC84,0)</f>
        <v>0</v>
      </c>
      <c r="TT81" s="248">
        <f>IF(TT$6=$SR$5,成绩录入!CD84,0)</f>
        <v>0</v>
      </c>
      <c r="TU81" s="248">
        <f>IF(TU$6=$SR$5,成绩录入!CE84,0)</f>
        <v>0</v>
      </c>
      <c r="TV81" s="248">
        <f>IF(TV$6=$SR$5,成绩录入!CF84,0)</f>
        <v>0</v>
      </c>
      <c r="TW81" s="248">
        <f>IF(TW$6=$SR$5,成绩录入!CG84,0)</f>
        <v>0</v>
      </c>
      <c r="TX81" s="248">
        <f>IF(TX$6=$SR$5,成绩录入!CH84,0)</f>
        <v>0</v>
      </c>
      <c r="TY81" s="248">
        <f>IF(TY$6=$SR$5,成绩录入!CI84,0)</f>
        <v>0</v>
      </c>
      <c r="TZ81" s="248">
        <f>IF(TZ$6=$SR$5,成绩录入!CJ84,0)</f>
        <v>0</v>
      </c>
      <c r="UA81" s="248">
        <f>IF(UA$6=$SR$5,成绩录入!CK84,0)</f>
        <v>0</v>
      </c>
      <c r="UB81" s="248">
        <f>IF(UB$6=$SR$5,成绩录入!CL84,0)</f>
        <v>0</v>
      </c>
      <c r="UC81" s="248">
        <f>IF(UC$6=$SR$5,成绩录入!CM84,0)</f>
        <v>0</v>
      </c>
      <c r="UD81" s="248">
        <f>IF(UD$6=$SR$5,成绩录入!CN84,0)</f>
        <v>0</v>
      </c>
      <c r="UE81" s="248">
        <f>IF(UE$6=$SR$5,成绩录入!CO84,0)</f>
        <v>0</v>
      </c>
      <c r="UF81" s="248">
        <f>IF(UF$6=$SR$5,成绩录入!CP84,0)</f>
        <v>0</v>
      </c>
      <c r="UG81" s="248">
        <f>IF(UG$6=$SR$5,成绩录入!CQ84,0)</f>
        <v>0</v>
      </c>
      <c r="UH81" s="248">
        <f>IF(UH$6=$SR$5,成绩录入!CR84,0)</f>
        <v>0</v>
      </c>
      <c r="UI81" s="248">
        <f>IF(UI$6=$SR$5,成绩录入!CS84,0)</f>
        <v>0</v>
      </c>
      <c r="UJ81" s="248">
        <f>IF(UJ$6=$SR$5,成绩录入!CT84,0)</f>
        <v>0</v>
      </c>
      <c r="UK81" s="248">
        <f>IF(UK$6=$SR$5,成绩录入!CU84,0)</f>
        <v>0</v>
      </c>
      <c r="UL81" s="248">
        <f>IF(UL$6=$SR$5,成绩录入!CV84,0)</f>
        <v>0</v>
      </c>
      <c r="UM81" s="248">
        <f>IF(UM$6=$SR$5,成绩录入!CW84,0)</f>
        <v>0</v>
      </c>
      <c r="UN81" s="248">
        <f>IF(UN$6=$SR$5,成绩录入!CX84,0)</f>
        <v>0</v>
      </c>
      <c r="UO81" s="248">
        <f>IF(UO$6=$SR$5,成绩录入!CY84,0)</f>
        <v>0</v>
      </c>
      <c r="UP81" s="248">
        <f>IF(UP$6=$SR$5,成绩录入!CZ84,0)</f>
        <v>0</v>
      </c>
      <c r="UQ81" s="248">
        <f>IF(UQ$6=$SR$5,成绩录入!DA84,0)</f>
        <v>0</v>
      </c>
      <c r="UR81" s="248">
        <f>IF(UR$6=$SR$5,成绩录入!DB84,0)</f>
        <v>0</v>
      </c>
      <c r="US81" s="248">
        <f>IF(US$6=$SR$5,成绩录入!DC84,0)</f>
        <v>0</v>
      </c>
      <c r="UT81" s="248">
        <f>IF(UT$6=$SR$5,成绩录入!DD84,0)</f>
        <v>0</v>
      </c>
      <c r="UU81" s="248">
        <f>IF(UU$6=$SR$5,成绩录入!DE84,0)</f>
        <v>0</v>
      </c>
      <c r="UV81" s="248">
        <f>IF(UV$6=$SR$5,成绩录入!DF84,0)</f>
        <v>0</v>
      </c>
      <c r="UW81" s="248">
        <f>IF(UW$6=$SR$5,成绩录入!DG84,0)</f>
        <v>0</v>
      </c>
      <c r="UX81" s="248">
        <f>IF(UX$6=$SR$5,成绩录入!DH84,0)</f>
        <v>0</v>
      </c>
      <c r="UY81" s="248">
        <f>IF(UY$6=$SR$5,成绩录入!DI84,0)</f>
        <v>0</v>
      </c>
      <c r="UZ81" s="248">
        <f>IF(UZ$6=$SR$5,成绩录入!DJ84,0)</f>
        <v>0</v>
      </c>
      <c r="VA81" s="248">
        <f>IF(VA$6=$SR$5,成绩录入!DK84,0)</f>
        <v>0</v>
      </c>
      <c r="VB81" s="248">
        <f>IF(VB$6=$SR$5,成绩录入!DL84,0)</f>
        <v>0</v>
      </c>
      <c r="VC81" s="248">
        <f>IF(VC$6=$SR$5,成绩录入!DM84,0)</f>
        <v>0</v>
      </c>
      <c r="VD81" s="248">
        <f>IF(VD$6=$SR$5,成绩录入!DN84,0)</f>
        <v>0</v>
      </c>
      <c r="VE81" s="248">
        <f>IF(VE$6=$SR$5,成绩录入!DO84,0)</f>
        <v>0</v>
      </c>
      <c r="VF81" s="248">
        <f>IF(VF$6=$SR$5,成绩录入!DP84,0)</f>
        <v>0</v>
      </c>
      <c r="VG81" s="248">
        <f>IF(VG$6=$SR$5,成绩录入!DQ84,0)</f>
        <v>0</v>
      </c>
      <c r="VH81" s="248">
        <f>IF(VH$6=$SR$5,成绩录入!DR84,0)</f>
        <v>0</v>
      </c>
      <c r="VI81" s="248">
        <f>IF(VI$6=$SR$5,成绩录入!DS84,0)</f>
        <v>0</v>
      </c>
      <c r="VJ81" s="248">
        <f>IF(VJ$6=$SR$5,成绩录入!DT84,0)</f>
        <v>0</v>
      </c>
      <c r="VK81" s="248">
        <f>IF(VK$6=$SR$5,成绩录入!DU84,0)</f>
        <v>0</v>
      </c>
      <c r="VL81" s="248">
        <f>IF(VL$6=$SR$5,成绩录入!DV84,0)</f>
        <v>0</v>
      </c>
      <c r="VM81" s="248">
        <f>IF(VM$6=$SR$5,成绩录入!DW84,0)</f>
        <v>0</v>
      </c>
      <c r="VN81" s="248">
        <f>IF(VN$6=$SR$5,成绩录入!DX84,0)</f>
        <v>0</v>
      </c>
      <c r="VO81" s="248">
        <f>IF(VO$6=$SR$5,成绩录入!DY84,0)</f>
        <v>0</v>
      </c>
      <c r="VP81" s="248">
        <f>IF(VP$6=$SR$5,成绩录入!DZ84,0)</f>
        <v>0</v>
      </c>
      <c r="VQ81" s="248">
        <f>IF(VQ$6=$SR$5,成绩录入!EA84,0)</f>
        <v>0</v>
      </c>
      <c r="VR81" s="248">
        <f>IF(VR$6=$SR$5,成绩录入!EB84,0)</f>
        <v>0</v>
      </c>
      <c r="VS81" s="248">
        <f>IF(VS$6=$SR$5,成绩录入!EC84,0)</f>
        <v>0</v>
      </c>
      <c r="VT81" s="248">
        <f>IF(VT$6=$SR$5,成绩录入!ED84,0)</f>
        <v>0</v>
      </c>
      <c r="VU81" s="248">
        <f>IF(VU$6=$SR$5,成绩录入!EE84,0)</f>
        <v>0</v>
      </c>
      <c r="VV81" s="248">
        <f>IF(VV$6=$SR$5,成绩录入!EF84,0)</f>
        <v>0</v>
      </c>
      <c r="VW81" s="248">
        <f>IF(VW$6=$SR$5,成绩录入!EG84,0)</f>
        <v>0</v>
      </c>
      <c r="VX81" s="248">
        <f>IF(VX$6=$SR$5,成绩录入!EH84,0)</f>
        <v>0</v>
      </c>
      <c r="VY81" s="248">
        <f>IF(VY$6=$SR$5,成绩录入!EI84,0)</f>
        <v>0</v>
      </c>
      <c r="VZ81" s="248">
        <f>IF(VZ$6=$SR$5,成绩录入!EJ84,0)</f>
        <v>0</v>
      </c>
      <c r="WA81" s="248">
        <f>IF(WA$6=$SR$5,成绩录入!EK84,0)</f>
        <v>0</v>
      </c>
      <c r="WB81" s="248">
        <f>IF(WB$6=$SR$5,成绩录入!EL84,0)</f>
        <v>0</v>
      </c>
      <c r="WC81" s="248">
        <f>IF(WC$6=$SR$5,成绩录入!EM84,0)</f>
        <v>0</v>
      </c>
      <c r="WD81" s="248">
        <f>IF(WD$6=$SR$5,成绩录入!EN84,0)</f>
        <v>0</v>
      </c>
      <c r="WE81" s="248">
        <f>IF(WE$6=$SR$5,成绩录入!EO84,0)</f>
        <v>0</v>
      </c>
      <c r="WF81" s="248">
        <f>IF(WF$6=$SR$5,成绩录入!EP84,0)</f>
        <v>0</v>
      </c>
      <c r="WG81" s="248">
        <f>IF(WG$6=$SR$5,成绩录入!EQ84,0)</f>
        <v>0</v>
      </c>
      <c r="WH81" s="248">
        <f>IF(WH$6=$SR$5,成绩录入!ER84,0)</f>
        <v>0</v>
      </c>
      <c r="WI81" s="248">
        <f>IF(WI$6=$SR$5,成绩录入!ES84,0)</f>
        <v>0</v>
      </c>
      <c r="WJ81" s="248">
        <f>IF(WJ$6=$SR$5,成绩录入!ET84,0)</f>
        <v>0</v>
      </c>
      <c r="WK81" s="248">
        <f>IF(WK$6=$SR$5,成绩录入!EU84,0)</f>
        <v>0</v>
      </c>
      <c r="WL81" s="248">
        <f>IF(WL$6=$SR$5,成绩录入!EV84,0)</f>
        <v>0</v>
      </c>
      <c r="WM81" s="248">
        <f>IF(WM$6=$SR$5,成绩录入!EW84,0)</f>
        <v>0</v>
      </c>
      <c r="WN81" s="248">
        <f>IF(WN$6=$SR$5,成绩录入!EX84,0)</f>
        <v>0</v>
      </c>
      <c r="WO81" s="218">
        <f t="shared" si="191"/>
        <v>0</v>
      </c>
      <c r="WP81" s="166"/>
      <c r="WQ81" s="166"/>
      <c r="WR81" s="247">
        <f>IF(WR$6=$WQ$5,成绩录入!BC84,0)</f>
        <v>0</v>
      </c>
      <c r="WS81" s="248">
        <f>IF(WS$6=$WQ$5,成绩录入!BD84,0)</f>
        <v>0</v>
      </c>
      <c r="WT81" s="248">
        <f>IF(WT$6=$WQ$5,成绩录入!BE84,0)</f>
        <v>0</v>
      </c>
      <c r="WU81" s="248">
        <f>IF(WU$6=$WQ$5,成绩录入!BF84,0)</f>
        <v>0</v>
      </c>
      <c r="WV81" s="248">
        <f>IF(WV$6=$WQ$5,成绩录入!BG84,0)</f>
        <v>0</v>
      </c>
      <c r="WW81" s="248">
        <f>IF(WW$6=$WQ$5,成绩录入!BH84,0)</f>
        <v>0</v>
      </c>
      <c r="WX81" s="248">
        <f>IF(WX$6=$WQ$5,成绩录入!BI84,0)</f>
        <v>0</v>
      </c>
      <c r="WY81" s="248">
        <f>IF(WY$6=$WQ$5,成绩录入!BJ84,0)</f>
        <v>0</v>
      </c>
      <c r="WZ81" s="248">
        <f>IF(WZ$6=$WQ$5,成绩录入!BK84,0)</f>
        <v>0</v>
      </c>
      <c r="XA81" s="248">
        <f>IF(XA$6=$WQ$5,成绩录入!BL84,0)</f>
        <v>0</v>
      </c>
      <c r="XB81" s="248">
        <f>IF(XB$6=$WQ$5,成绩录入!BM84,0)</f>
        <v>0</v>
      </c>
      <c r="XC81" s="248">
        <f>IF(XC$6=$WQ$5,成绩录入!BN84,0)</f>
        <v>0</v>
      </c>
      <c r="XD81" s="248">
        <f>IF(XD$6=$WQ$5,成绩录入!BO84,0)</f>
        <v>0</v>
      </c>
      <c r="XE81" s="248">
        <f>IF(XE$6=$WQ$5,成绩录入!BP84,0)</f>
        <v>0</v>
      </c>
      <c r="XF81" s="248">
        <f>IF(XF$6=$WQ$5,成绩录入!BQ84,0)</f>
        <v>0</v>
      </c>
      <c r="XG81" s="248">
        <f>IF(XG$6=$WQ$5,成绩录入!BR84,0)</f>
        <v>0</v>
      </c>
      <c r="XH81" s="248">
        <f>IF(XH$6=$WQ$5,成绩录入!BS84,0)</f>
        <v>0</v>
      </c>
      <c r="XI81" s="248">
        <f>IF(XI$6=$WQ$5,成绩录入!BT84,0)</f>
        <v>0</v>
      </c>
      <c r="XJ81" s="248">
        <f>IF(XJ$6=$WQ$5,成绩录入!BU84,0)</f>
        <v>0</v>
      </c>
      <c r="XK81" s="248">
        <f>IF(XK$6=$WQ$5,成绩录入!BV84,0)</f>
        <v>0</v>
      </c>
      <c r="XL81" s="248">
        <f>IF(XL$6=$WQ$5,成绩录入!BW84,0)</f>
        <v>0</v>
      </c>
      <c r="XM81" s="248">
        <f>IF(XM$6=$WQ$5,成绩录入!BX84,0)</f>
        <v>0</v>
      </c>
      <c r="XN81" s="248">
        <f>IF(XN$6=$WQ$5,成绩录入!BY84,0)</f>
        <v>0</v>
      </c>
      <c r="XO81" s="248">
        <f>IF(XO$6=$WQ$5,成绩录入!BZ84,0)</f>
        <v>0</v>
      </c>
      <c r="XP81" s="248">
        <f>IF(XP$6=$WQ$5,成绩录入!CA84,0)</f>
        <v>0</v>
      </c>
      <c r="XQ81" s="248">
        <f>IF(XQ$6=$WQ$5,成绩录入!CB84,0)</f>
        <v>0</v>
      </c>
      <c r="XR81" s="248">
        <f>IF(XR$6=$WQ$5,成绩录入!CC84,0)</f>
        <v>0</v>
      </c>
      <c r="XS81" s="248">
        <f>IF(XS$6=$WQ$5,成绩录入!CD84,0)</f>
        <v>0</v>
      </c>
      <c r="XT81" s="248">
        <f>IF(XT$6=$WQ$5,成绩录入!CE84,0)</f>
        <v>0</v>
      </c>
      <c r="XU81" s="248">
        <f>IF(XU$6=$WQ$5,成绩录入!CF84,0)</f>
        <v>0</v>
      </c>
      <c r="XV81" s="248">
        <f>IF(XV$6=$WQ$5,成绩录入!CG84,0)</f>
        <v>0</v>
      </c>
      <c r="XW81" s="248">
        <f>IF(XW$6=$WQ$5,成绩录入!CH84,0)</f>
        <v>0</v>
      </c>
      <c r="XX81" s="248">
        <f>IF(XX$6=$WQ$5,成绩录入!CI84,0)</f>
        <v>0</v>
      </c>
      <c r="XY81" s="248">
        <f>IF(XY$6=$WQ$5,成绩录入!CJ84,0)</f>
        <v>0</v>
      </c>
      <c r="XZ81" s="248">
        <f>IF(XZ$6=$WQ$5,成绩录入!CK84,0)</f>
        <v>0</v>
      </c>
      <c r="YA81" s="248">
        <f>IF(YA$6=$WQ$5,成绩录入!CL84,0)</f>
        <v>0</v>
      </c>
      <c r="YB81" s="248">
        <f>IF(YB$6=$WQ$5,成绩录入!CM84,0)</f>
        <v>0</v>
      </c>
      <c r="YC81" s="248">
        <f>IF(YC$6=$WQ$5,成绩录入!CN84,0)</f>
        <v>0</v>
      </c>
      <c r="YD81" s="248">
        <f>IF(YD$6=$WQ$5,成绩录入!CO84,0)</f>
        <v>0</v>
      </c>
      <c r="YE81" s="248">
        <f>IF(YE$6=$WQ$5,成绩录入!CP84,0)</f>
        <v>0</v>
      </c>
      <c r="YF81" s="248">
        <f>IF(YF$6=$WQ$5,成绩录入!CQ84,0)</f>
        <v>0</v>
      </c>
      <c r="YG81" s="248">
        <f>IF(YG$6=$WQ$5,成绩录入!CR84,0)</f>
        <v>0</v>
      </c>
      <c r="YH81" s="248">
        <f>IF(YH$6=$WQ$5,成绩录入!CS84,0)</f>
        <v>0</v>
      </c>
      <c r="YI81" s="248">
        <f>IF(YI$6=$WQ$5,成绩录入!CT84,0)</f>
        <v>0</v>
      </c>
      <c r="YJ81" s="248">
        <f>IF(YJ$6=$WQ$5,成绩录入!CU84,0)</f>
        <v>0</v>
      </c>
      <c r="YK81" s="248">
        <f>IF(YK$6=$WQ$5,成绩录入!CV84,0)</f>
        <v>0</v>
      </c>
      <c r="YL81" s="248">
        <f>IF(YL$6=$WQ$5,成绩录入!CW84,0)</f>
        <v>0</v>
      </c>
      <c r="YM81" s="248">
        <f>IF(YM$6=$WQ$5,成绩录入!CX84,0)</f>
        <v>0</v>
      </c>
      <c r="YN81" s="248">
        <f>IF(YN$6=$WQ$5,成绩录入!CY84,0)</f>
        <v>0</v>
      </c>
      <c r="YO81" s="248">
        <f>IF(YO$6=$WQ$5,成绩录入!CZ84,0)</f>
        <v>0</v>
      </c>
      <c r="YP81" s="248">
        <f>IF(YP$6=$WQ$5,成绩录入!DA84,0)</f>
        <v>0</v>
      </c>
      <c r="YQ81" s="248">
        <f>IF(YQ$6=$WQ$5,成绩录入!DB84,0)</f>
        <v>0</v>
      </c>
      <c r="YR81" s="248">
        <f>IF(YR$6=$WQ$5,成绩录入!DC84,0)</f>
        <v>0</v>
      </c>
      <c r="YS81" s="248">
        <f>IF(YS$6=$WQ$5,成绩录入!DD84,0)</f>
        <v>0</v>
      </c>
      <c r="YT81" s="248">
        <f>IF(YT$6=$WQ$5,成绩录入!DE84,0)</f>
        <v>0</v>
      </c>
      <c r="YU81" s="248">
        <f>IF(YU$6=$WQ$5,成绩录入!DF84,0)</f>
        <v>0</v>
      </c>
      <c r="YV81" s="248">
        <f>IF(YV$6=$WQ$5,成绩录入!DG84,0)</f>
        <v>0</v>
      </c>
      <c r="YW81" s="248">
        <f>IF(YW$6=$WQ$5,成绩录入!DH84,0)</f>
        <v>0</v>
      </c>
      <c r="YX81" s="248">
        <f>IF(YX$6=$WQ$5,成绩录入!DI84,0)</f>
        <v>0</v>
      </c>
      <c r="YY81" s="248">
        <f>IF(YY$6=$WQ$5,成绩录入!DJ84,0)</f>
        <v>0</v>
      </c>
      <c r="YZ81" s="248">
        <f>IF(YZ$6=$WQ$5,成绩录入!DK84,0)</f>
        <v>0</v>
      </c>
      <c r="ZA81" s="248">
        <f>IF(ZA$6=$WQ$5,成绩录入!DL84,0)</f>
        <v>0</v>
      </c>
      <c r="ZB81" s="248">
        <f>IF(ZB$6=$WQ$5,成绩录入!DM84,0)</f>
        <v>0</v>
      </c>
      <c r="ZC81" s="248">
        <f>IF(ZC$6=$WQ$5,成绩录入!DN84,0)</f>
        <v>0</v>
      </c>
      <c r="ZD81" s="248">
        <f>IF(ZD$6=$WQ$5,成绩录入!DO84,0)</f>
        <v>0</v>
      </c>
      <c r="ZE81" s="248">
        <f>IF(ZE$6=$WQ$5,成绩录入!DP84,0)</f>
        <v>0</v>
      </c>
      <c r="ZF81" s="248">
        <f>IF(ZF$6=$WQ$5,成绩录入!DQ84,0)</f>
        <v>0</v>
      </c>
      <c r="ZG81" s="248">
        <f>IF(ZG$6=$WQ$5,成绩录入!DR84,0)</f>
        <v>0</v>
      </c>
      <c r="ZH81" s="248">
        <f>IF(ZH$6=$WQ$5,成绩录入!DS84,0)</f>
        <v>0</v>
      </c>
      <c r="ZI81" s="248">
        <f>IF(ZI$6=$WQ$5,成绩录入!DT84,0)</f>
        <v>0</v>
      </c>
      <c r="ZJ81" s="248">
        <f>IF(ZJ$6=$WQ$5,成绩录入!DU84,0)</f>
        <v>0</v>
      </c>
      <c r="ZK81" s="248">
        <f>IF(ZK$6=$WQ$5,成绩录入!DV84,0)</f>
        <v>0</v>
      </c>
      <c r="ZL81" s="248">
        <f>IF(ZL$6=$WQ$5,成绩录入!DW84,0)</f>
        <v>0</v>
      </c>
      <c r="ZM81" s="248">
        <f>IF(ZM$6=$WQ$5,成绩录入!DX84,0)</f>
        <v>0</v>
      </c>
      <c r="ZN81" s="248">
        <f>IF(ZN$6=$WQ$5,成绩录入!DY84,0)</f>
        <v>0</v>
      </c>
      <c r="ZO81" s="248">
        <f>IF(ZO$6=$WQ$5,成绩录入!DZ84,0)</f>
        <v>0</v>
      </c>
      <c r="ZP81" s="248">
        <f>IF(ZP$6=$WQ$5,成绩录入!EA84,0)</f>
        <v>0</v>
      </c>
      <c r="ZQ81" s="248">
        <f>IF(ZQ$6=$WQ$5,成绩录入!EB84,0)</f>
        <v>0</v>
      </c>
      <c r="ZR81" s="248">
        <f>IF(ZR$6=$WQ$5,成绩录入!EC84,0)</f>
        <v>0</v>
      </c>
      <c r="ZS81" s="248">
        <f>IF(ZS$6=$WQ$5,成绩录入!ED84,0)</f>
        <v>0</v>
      </c>
      <c r="ZT81" s="248">
        <f>IF(ZT$6=$WQ$5,成绩录入!EE84,0)</f>
        <v>0</v>
      </c>
      <c r="ZU81" s="248">
        <f>IF(ZU$6=$WQ$5,成绩录入!EF84,0)</f>
        <v>0</v>
      </c>
      <c r="ZV81" s="248">
        <f>IF(ZV$6=$WQ$5,成绩录入!EG84,0)</f>
        <v>0</v>
      </c>
      <c r="ZW81" s="248">
        <f>IF(ZW$6=$WQ$5,成绩录入!EH84,0)</f>
        <v>0</v>
      </c>
      <c r="ZX81" s="248">
        <f>IF(ZX$6=$WQ$5,成绩录入!EI84,0)</f>
        <v>0</v>
      </c>
      <c r="ZY81" s="248">
        <f>IF(ZY$6=$WQ$5,成绩录入!EJ84,0)</f>
        <v>0</v>
      </c>
      <c r="ZZ81" s="248">
        <f>IF(ZZ$6=$WQ$5,成绩录入!EK84,0)</f>
        <v>0</v>
      </c>
      <c r="AAA81" s="248">
        <f>IF(AAA$6=$WQ$5,成绩录入!EL84,0)</f>
        <v>0</v>
      </c>
      <c r="AAB81" s="248">
        <f>IF(AAB$6=$WQ$5,成绩录入!EM84,0)</f>
        <v>0</v>
      </c>
      <c r="AAC81" s="248">
        <f>IF(AAC$6=$WQ$5,成绩录入!EN84,0)</f>
        <v>0</v>
      </c>
      <c r="AAD81" s="248">
        <f>IF(AAD$6=$WQ$5,成绩录入!EO84,0)</f>
        <v>0</v>
      </c>
      <c r="AAE81" s="248">
        <f>IF(AAE$6=$WQ$5,成绩录入!EP84,0)</f>
        <v>0</v>
      </c>
      <c r="AAF81" s="248">
        <f>IF(AAF$6=$WQ$5,成绩录入!EQ84,0)</f>
        <v>0</v>
      </c>
      <c r="AAG81" s="248">
        <f>IF(AAG$6=$WQ$5,成绩录入!ER84,0)</f>
        <v>0</v>
      </c>
      <c r="AAH81" s="248">
        <f>IF(AAH$6=$WQ$5,成绩录入!ES84,0)</f>
        <v>0</v>
      </c>
      <c r="AAI81" s="248">
        <f>IF(AAI$6=$WQ$5,成绩录入!ET84,0)</f>
        <v>0</v>
      </c>
      <c r="AAJ81" s="248">
        <f>IF(AAJ$6=$WQ$5,成绩录入!EU84,0)</f>
        <v>0</v>
      </c>
      <c r="AAK81" s="248">
        <f>IF(AAK$6=$WQ$5,成绩录入!EV84,0)</f>
        <v>0</v>
      </c>
      <c r="AAL81" s="248">
        <f>IF(AAL$6=$WQ$5,成绩录入!EW84,0)</f>
        <v>0</v>
      </c>
      <c r="AAM81" s="248">
        <f>IF(AAM$6=$WQ$5,成绩录入!EX84,0)</f>
        <v>0</v>
      </c>
      <c r="AAN81" s="218">
        <f t="shared" si="192"/>
        <v>0</v>
      </c>
      <c r="AAO81" s="206"/>
      <c r="AAQ81" s="247">
        <f>IF(AAQ$6=$AAP$5,成绩录入!BC84,0)</f>
        <v>0</v>
      </c>
      <c r="AAR81" s="248">
        <f>IF(AAR$6=$AAP$5,成绩录入!BD84,0)</f>
        <v>0</v>
      </c>
      <c r="AAS81" s="248">
        <f>IF(AAS$6=$AAP$5,成绩录入!BE84,0)</f>
        <v>0</v>
      </c>
      <c r="AAT81" s="248">
        <f>IF(AAT$6=$AAP$5,成绩录入!BF84,0)</f>
        <v>0</v>
      </c>
      <c r="AAU81" s="248">
        <f>IF(AAU$6=$AAP$5,成绩录入!BG84,0)</f>
        <v>0</v>
      </c>
      <c r="AAV81" s="248">
        <f>IF(AAV$6=$AAP$5,成绩录入!BH84,0)</f>
        <v>0</v>
      </c>
      <c r="AAW81" s="248">
        <f>IF(AAW$6=$AAP$5,成绩录入!BI84,0)</f>
        <v>0</v>
      </c>
      <c r="AAX81" s="248">
        <f>IF(AAX$6=$AAP$5,成绩录入!BJ84,0)</f>
        <v>0</v>
      </c>
      <c r="AAY81" s="248">
        <f>IF(AAY$6=$AAP$5,成绩录入!BK84,0)</f>
        <v>0</v>
      </c>
      <c r="AAZ81" s="248">
        <f>IF(AAZ$6=$AAP$5,成绩录入!BL84,0)</f>
        <v>0</v>
      </c>
      <c r="ABA81" s="248">
        <f>IF(ABA$6=$AAP$5,成绩录入!BM84,0)</f>
        <v>0</v>
      </c>
      <c r="ABB81" s="248">
        <f>IF(ABB$6=$AAP$5,成绩录入!BN84,0)</f>
        <v>0</v>
      </c>
      <c r="ABC81" s="248">
        <f>IF(ABC$6=$AAP$5,成绩录入!BO84,0)</f>
        <v>0</v>
      </c>
      <c r="ABD81" s="248">
        <f>IF(ABD$6=$AAP$5,成绩录入!BP84,0)</f>
        <v>0</v>
      </c>
      <c r="ABE81" s="248">
        <f>IF(ABE$6=$AAP$5,成绩录入!BQ84,0)</f>
        <v>0</v>
      </c>
      <c r="ABF81" s="248">
        <f>IF(ABF$6=$AAP$5,成绩录入!BR84,0)</f>
        <v>0</v>
      </c>
      <c r="ABG81" s="248">
        <f>IF(ABG$6=$AAP$5,成绩录入!BS84,0)</f>
        <v>0</v>
      </c>
      <c r="ABH81" s="248">
        <f>IF(ABH$6=$AAP$5,成绩录入!BT84,0)</f>
        <v>0</v>
      </c>
      <c r="ABI81" s="248">
        <f>IF(ABI$6=$AAP$5,成绩录入!BU84,0)</f>
        <v>0</v>
      </c>
      <c r="ABJ81" s="248">
        <f>IF(ABJ$6=$AAP$5,成绩录入!BV84,0)</f>
        <v>0</v>
      </c>
      <c r="ABK81" s="248">
        <f>IF(ABK$6=$AAP$5,成绩录入!BW84,0)</f>
        <v>0</v>
      </c>
      <c r="ABL81" s="248">
        <f>IF(ABL$6=$AAP$5,成绩录入!BX84,0)</f>
        <v>0</v>
      </c>
      <c r="ABM81" s="248">
        <f>IF(ABM$6=$AAP$5,成绩录入!BY84,0)</f>
        <v>0</v>
      </c>
      <c r="ABN81" s="248">
        <f>IF(ABN$6=$AAP$5,成绩录入!BZ84,0)</f>
        <v>0</v>
      </c>
      <c r="ABO81" s="248">
        <f>IF(ABO$6=$AAP$5,成绩录入!CA84,0)</f>
        <v>0</v>
      </c>
      <c r="ABP81" s="248">
        <f>IF(ABP$6=$AAP$5,成绩录入!CB84,0)</f>
        <v>0</v>
      </c>
      <c r="ABQ81" s="248">
        <f>IF(ABQ$6=$AAP$5,成绩录入!CC84,0)</f>
        <v>0</v>
      </c>
      <c r="ABR81" s="248">
        <f>IF(ABR$6=$AAP$5,成绩录入!CD84,0)</f>
        <v>0</v>
      </c>
      <c r="ABS81" s="248">
        <f>IF(ABS$6=$AAP$5,成绩录入!CE84,0)</f>
        <v>0</v>
      </c>
      <c r="ABT81" s="248">
        <f>IF(ABT$6=$AAP$5,成绩录入!CF84,0)</f>
        <v>0</v>
      </c>
      <c r="ABU81" s="248">
        <f>IF(ABU$6=$AAP$5,成绩录入!CG84,0)</f>
        <v>0</v>
      </c>
      <c r="ABV81" s="248">
        <f>IF(ABV$6=$AAP$5,成绩录入!CH84,0)</f>
        <v>0</v>
      </c>
      <c r="ABW81" s="248">
        <f>IF(ABW$6=$AAP$5,成绩录入!CI84,0)</f>
        <v>0</v>
      </c>
      <c r="ABX81" s="248">
        <f>IF(ABX$6=$AAP$5,成绩录入!CJ84,0)</f>
        <v>0</v>
      </c>
      <c r="ABY81" s="248">
        <f>IF(ABY$6=$AAP$5,成绩录入!CK84,0)</f>
        <v>0</v>
      </c>
      <c r="ABZ81" s="248">
        <f>IF(ABZ$6=$AAP$5,成绩录入!CL84,0)</f>
        <v>0</v>
      </c>
      <c r="ACA81" s="248">
        <f>IF(ACA$6=$AAP$5,成绩录入!CM84,0)</f>
        <v>0</v>
      </c>
      <c r="ACB81" s="248">
        <f>IF(ACB$6=$AAP$5,成绩录入!CN84,0)</f>
        <v>0</v>
      </c>
      <c r="ACC81" s="248">
        <f>IF(ACC$6=$AAP$5,成绩录入!CO84,0)</f>
        <v>0</v>
      </c>
      <c r="ACD81" s="248">
        <f>IF(ACD$6=$AAP$5,成绩录入!CP84,0)</f>
        <v>0</v>
      </c>
      <c r="ACE81" s="248">
        <f>IF(ACE$6=$AAP$5,成绩录入!CQ84,0)</f>
        <v>0</v>
      </c>
      <c r="ACF81" s="248">
        <f>IF(ACF$6=$AAP$5,成绩录入!CR84,0)</f>
        <v>0</v>
      </c>
      <c r="ACG81" s="248">
        <f>IF(ACG$6=$AAP$5,成绩录入!CS84,0)</f>
        <v>0</v>
      </c>
      <c r="ACH81" s="248">
        <f>IF(ACH$6=$AAP$5,成绩录入!CT84,0)</f>
        <v>0</v>
      </c>
      <c r="ACI81" s="248">
        <f>IF(ACI$6=$AAP$5,成绩录入!CU84,0)</f>
        <v>0</v>
      </c>
      <c r="ACJ81" s="248">
        <f>IF(ACJ$6=$AAP$5,成绩录入!CV84,0)</f>
        <v>0</v>
      </c>
      <c r="ACK81" s="248">
        <f>IF(ACK$6=$AAP$5,成绩录入!CW84,0)</f>
        <v>0</v>
      </c>
      <c r="ACL81" s="248">
        <f>IF(ACL$6=$AAP$5,成绩录入!CX84,0)</f>
        <v>0</v>
      </c>
      <c r="ACM81" s="248">
        <f>IF(ACM$6=$AAP$5,成绩录入!CY84,0)</f>
        <v>0</v>
      </c>
      <c r="ACN81" s="248">
        <f>IF(ACN$6=$AAP$5,成绩录入!CZ84,0)</f>
        <v>0</v>
      </c>
      <c r="ACO81" s="248">
        <f>IF(ACO$6=$AAP$5,成绩录入!DA84,0)</f>
        <v>0</v>
      </c>
      <c r="ACP81" s="248">
        <f>IF(ACP$6=$AAP$5,成绩录入!DB84,0)</f>
        <v>0</v>
      </c>
      <c r="ACQ81" s="248">
        <f>IF(ACQ$6=$AAP$5,成绩录入!DC84,0)</f>
        <v>0</v>
      </c>
      <c r="ACR81" s="248">
        <f>IF(ACR$6=$AAP$5,成绩录入!DD84,0)</f>
        <v>0</v>
      </c>
      <c r="ACS81" s="248">
        <f>IF(ACS$6=$AAP$5,成绩录入!DE84,0)</f>
        <v>0</v>
      </c>
      <c r="ACT81" s="248">
        <f>IF(ACT$6=$AAP$5,成绩录入!DF84,0)</f>
        <v>0</v>
      </c>
      <c r="ACU81" s="248">
        <f>IF(ACU$6=$AAP$5,成绩录入!DG84,0)</f>
        <v>0</v>
      </c>
      <c r="ACV81" s="248">
        <f>IF(ACV$6=$AAP$5,成绩录入!DH84,0)</f>
        <v>0</v>
      </c>
      <c r="ACW81" s="248">
        <f>IF(ACW$6=$AAP$5,成绩录入!DI84,0)</f>
        <v>0</v>
      </c>
      <c r="ACX81" s="248">
        <f>IF(ACX$6=$AAP$5,成绩录入!DJ84,0)</f>
        <v>0</v>
      </c>
      <c r="ACY81" s="248">
        <f>IF(ACY$6=$AAP$5,成绩录入!DK84,0)</f>
        <v>0</v>
      </c>
      <c r="ACZ81" s="248">
        <f>IF(ACZ$6=$AAP$5,成绩录入!DL84,0)</f>
        <v>0</v>
      </c>
      <c r="ADA81" s="248">
        <f>IF(ADA$6=$AAP$5,成绩录入!DM84,0)</f>
        <v>0</v>
      </c>
      <c r="ADB81" s="248">
        <f>IF(ADB$6=$AAP$5,成绩录入!DN84,0)</f>
        <v>0</v>
      </c>
      <c r="ADC81" s="248">
        <f>IF(ADC$6=$AAP$5,成绩录入!DO84,0)</f>
        <v>0</v>
      </c>
      <c r="ADD81" s="248">
        <f>IF(ADD$6=$AAP$5,成绩录入!DP84,0)</f>
        <v>0</v>
      </c>
      <c r="ADE81" s="248">
        <f>IF(ADE$6=$AAP$5,成绩录入!DQ84,0)</f>
        <v>0</v>
      </c>
      <c r="ADF81" s="248">
        <f>IF(ADF$6=$AAP$5,成绩录入!DR84,0)</f>
        <v>0</v>
      </c>
      <c r="ADG81" s="248">
        <f>IF(ADG$6=$AAP$5,成绩录入!DS84,0)</f>
        <v>0</v>
      </c>
      <c r="ADH81" s="248">
        <f>IF(ADH$6=$AAP$5,成绩录入!DT84,0)</f>
        <v>0</v>
      </c>
      <c r="ADI81" s="248">
        <f>IF(ADI$6=$AAP$5,成绩录入!DU84,0)</f>
        <v>0</v>
      </c>
      <c r="ADJ81" s="248">
        <f>IF(ADJ$6=$AAP$5,成绩录入!DV84,0)</f>
        <v>0</v>
      </c>
      <c r="ADK81" s="248">
        <f>IF(ADK$6=$AAP$5,成绩录入!DW84,0)</f>
        <v>0</v>
      </c>
      <c r="ADL81" s="248">
        <f>IF(ADL$6=$AAP$5,成绩录入!DX84,0)</f>
        <v>0</v>
      </c>
      <c r="ADM81" s="248">
        <f>IF(ADM$6=$AAP$5,成绩录入!DY84,0)</f>
        <v>0</v>
      </c>
      <c r="ADN81" s="248">
        <f>IF(ADN$6=$AAP$5,成绩录入!DZ84,0)</f>
        <v>0</v>
      </c>
      <c r="ADO81" s="248">
        <f>IF(ADO$6=$AAP$5,成绩录入!EA84,0)</f>
        <v>0</v>
      </c>
      <c r="ADP81" s="248">
        <f>IF(ADP$6=$AAP$5,成绩录入!EB84,0)</f>
        <v>0</v>
      </c>
      <c r="ADQ81" s="248">
        <f>IF(ADQ$6=$AAP$5,成绩录入!EC84,0)</f>
        <v>0</v>
      </c>
      <c r="ADR81" s="248">
        <f>IF(ADR$6=$AAP$5,成绩录入!ED84,0)</f>
        <v>0</v>
      </c>
      <c r="ADS81" s="248">
        <f>IF(ADS$6=$AAP$5,成绩录入!EE84,0)</f>
        <v>0</v>
      </c>
      <c r="ADT81" s="248">
        <f>IF(ADT$6=$AAP$5,成绩录入!EF84,0)</f>
        <v>0</v>
      </c>
      <c r="ADU81" s="248">
        <f>IF(ADU$6=$AAP$5,成绩录入!EG84,0)</f>
        <v>0</v>
      </c>
      <c r="ADV81" s="248">
        <f>IF(ADV$6=$AAP$5,成绩录入!EH84,0)</f>
        <v>0</v>
      </c>
      <c r="ADW81" s="248">
        <f>IF(ADW$6=$AAP$5,成绩录入!EI84,0)</f>
        <v>0</v>
      </c>
      <c r="ADX81" s="248">
        <f>IF(ADX$6=$AAP$5,成绩录入!EJ84,0)</f>
        <v>0</v>
      </c>
      <c r="ADY81" s="248">
        <f>IF(ADY$6=$AAP$5,成绩录入!EK84,0)</f>
        <v>0</v>
      </c>
      <c r="ADZ81" s="248">
        <f>IF(ADZ$6=$AAP$5,成绩录入!EL84,0)</f>
        <v>0</v>
      </c>
      <c r="AEA81" s="248">
        <f>IF(AEA$6=$AAP$5,成绩录入!EM84,0)</f>
        <v>0</v>
      </c>
      <c r="AEB81" s="248">
        <f>IF(AEB$6=$AAP$5,成绩录入!EN84,0)</f>
        <v>0</v>
      </c>
      <c r="AEC81" s="248">
        <f>IF(AEC$6=$AAP$5,成绩录入!EO84,0)</f>
        <v>0</v>
      </c>
      <c r="AED81" s="248">
        <f>IF(AED$6=$AAP$5,成绩录入!EP84,0)</f>
        <v>0</v>
      </c>
      <c r="AEE81" s="248">
        <f>IF(AEE$6=$AAP$5,成绩录入!EQ84,0)</f>
        <v>0</v>
      </c>
      <c r="AEF81" s="248">
        <f>IF(AEF$6=$AAP$5,成绩录入!ER84,0)</f>
        <v>0</v>
      </c>
      <c r="AEG81" s="248">
        <f>IF(AEG$6=$AAP$5,成绩录入!ES84,0)</f>
        <v>0</v>
      </c>
      <c r="AEH81" s="248">
        <f>IF(AEH$6=$AAP$5,成绩录入!ET84,0)</f>
        <v>0</v>
      </c>
      <c r="AEI81" s="248">
        <f>IF(AEI$6=$AAP$5,成绩录入!EU84,0)</f>
        <v>0</v>
      </c>
      <c r="AEJ81" s="248">
        <f>IF(AEJ$6=$AAP$5,成绩录入!EV84,0)</f>
        <v>0</v>
      </c>
      <c r="AEK81" s="248">
        <f>IF(AEK$6=$AAP$5,成绩录入!EW84,0)</f>
        <v>0</v>
      </c>
      <c r="AEL81" s="248">
        <f>IF(AEL$6=$AAP$5,成绩录入!EX84,0)</f>
        <v>0</v>
      </c>
      <c r="AEM81" s="218">
        <f t="shared" si="193"/>
        <v>0</v>
      </c>
      <c r="AEN81" s="166"/>
      <c r="AEO81" s="166"/>
      <c r="AEP81" s="247">
        <f>IF(AEP$6=$AEO$5,成绩录入!BC84,0)</f>
        <v>0</v>
      </c>
      <c r="AEQ81" s="248">
        <f>IF(AEQ$6=$AEO$5,成绩录入!BD84,0)</f>
        <v>0</v>
      </c>
      <c r="AER81" s="248">
        <f>IF(AER$6=$AEO$5,成绩录入!BE84,0)</f>
        <v>0</v>
      </c>
      <c r="AES81" s="248">
        <f>IF(AES$6=$AEO$5,成绩录入!BF84,0)</f>
        <v>0</v>
      </c>
      <c r="AET81" s="248">
        <f>IF(AET$6=$AEO$5,成绩录入!BG84,0)</f>
        <v>0</v>
      </c>
      <c r="AEU81" s="248">
        <f>IF(AEU$6=$AEO$5,成绩录入!BH84,0)</f>
        <v>0</v>
      </c>
      <c r="AEV81" s="248">
        <f>IF(AEV$6=$AEO$5,成绩录入!BI84,0)</f>
        <v>0</v>
      </c>
      <c r="AEW81" s="248">
        <f>IF(AEW$6=$AEO$5,成绩录入!BJ84,0)</f>
        <v>0</v>
      </c>
      <c r="AEX81" s="248">
        <f>IF(AEX$6=$AEO$5,成绩录入!BK84,0)</f>
        <v>0</v>
      </c>
      <c r="AEY81" s="248">
        <f>IF(AEY$6=$AEO$5,成绩录入!BL84,0)</f>
        <v>0</v>
      </c>
      <c r="AEZ81" s="248">
        <f>IF(AEZ$6=$AEO$5,成绩录入!BM84,0)</f>
        <v>0</v>
      </c>
      <c r="AFA81" s="248">
        <f>IF(AFA$6=$AEO$5,成绩录入!BN84,0)</f>
        <v>0</v>
      </c>
      <c r="AFB81" s="248">
        <f>IF(AFB$6=$AEO$5,成绩录入!BO84,0)</f>
        <v>0</v>
      </c>
      <c r="AFC81" s="248">
        <f>IF(AFC$6=$AEO$5,成绩录入!BP84,0)</f>
        <v>0</v>
      </c>
      <c r="AFD81" s="248">
        <f>IF(AFD$6=$AEO$5,成绩录入!BQ84,0)</f>
        <v>0</v>
      </c>
      <c r="AFE81" s="248">
        <f>IF(AFE$6=$AEO$5,成绩录入!BR84,0)</f>
        <v>0</v>
      </c>
      <c r="AFF81" s="248">
        <f>IF(AFF$6=$AEO$5,成绩录入!BS84,0)</f>
        <v>0</v>
      </c>
      <c r="AFG81" s="248">
        <f>IF(AFG$6=$AEO$5,成绩录入!BT84,0)</f>
        <v>0</v>
      </c>
      <c r="AFH81" s="248">
        <f>IF(AFH$6=$AEO$5,成绩录入!BU84,0)</f>
        <v>0</v>
      </c>
      <c r="AFI81" s="248">
        <f>IF(AFI$6=$AEO$5,成绩录入!BV84,0)</f>
        <v>0</v>
      </c>
      <c r="AFJ81" s="248">
        <f>IF(AFJ$6=$AEO$5,成绩录入!BW84,0)</f>
        <v>0</v>
      </c>
      <c r="AFK81" s="248">
        <f>IF(AFK$6=$AEO$5,成绩录入!BX84,0)</f>
        <v>0</v>
      </c>
      <c r="AFL81" s="248">
        <f>IF(AFL$6=$AEO$5,成绩录入!BY84,0)</f>
        <v>0</v>
      </c>
      <c r="AFM81" s="248">
        <f>IF(AFM$6=$AEO$5,成绩录入!BZ84,0)</f>
        <v>0</v>
      </c>
      <c r="AFN81" s="248">
        <f>IF(AFN$6=$AEO$5,成绩录入!CA84,0)</f>
        <v>0</v>
      </c>
      <c r="AFO81" s="248">
        <f>IF(AFO$6=$AEO$5,成绩录入!CB84,0)</f>
        <v>0</v>
      </c>
      <c r="AFP81" s="248">
        <f>IF(AFP$6=$AEO$5,成绩录入!CC84,0)</f>
        <v>0</v>
      </c>
      <c r="AFQ81" s="248">
        <f>IF(AFQ$6=$AEO$5,成绩录入!CD84,0)</f>
        <v>0</v>
      </c>
      <c r="AFR81" s="248">
        <f>IF(AFR$6=$AEO$5,成绩录入!CE84,0)</f>
        <v>0</v>
      </c>
      <c r="AFS81" s="248">
        <f>IF(AFS$6=$AEO$5,成绩录入!CF84,0)</f>
        <v>0</v>
      </c>
      <c r="AFT81" s="248">
        <f>IF(AFT$6=$AEO$5,成绩录入!CG84,0)</f>
        <v>0</v>
      </c>
      <c r="AFU81" s="248">
        <f>IF(AFU$6=$AEO$5,成绩录入!CH84,0)</f>
        <v>0</v>
      </c>
      <c r="AFV81" s="248">
        <f>IF(AFV$6=$AEO$5,成绩录入!CI84,0)</f>
        <v>0</v>
      </c>
      <c r="AFW81" s="248">
        <f>IF(AFW$6=$AEO$5,成绩录入!CJ84,0)</f>
        <v>0</v>
      </c>
      <c r="AFX81" s="248">
        <f>IF(AFX$6=$AEO$5,成绩录入!CK84,0)</f>
        <v>0</v>
      </c>
      <c r="AFY81" s="248">
        <f>IF(AFY$6=$AEO$5,成绩录入!CL84,0)</f>
        <v>0</v>
      </c>
      <c r="AFZ81" s="248">
        <f>IF(AFZ$6=$AEO$5,成绩录入!CM84,0)</f>
        <v>0</v>
      </c>
      <c r="AGA81" s="248">
        <f>IF(AGA$6=$AEO$5,成绩录入!CN84,0)</f>
        <v>0</v>
      </c>
      <c r="AGB81" s="248">
        <f>IF(AGB$6=$AEO$5,成绩录入!CO84,0)</f>
        <v>0</v>
      </c>
      <c r="AGC81" s="248">
        <f>IF(AGC$6=$AEO$5,成绩录入!CP84,0)</f>
        <v>0</v>
      </c>
      <c r="AGD81" s="248">
        <f>IF(AGD$6=$AEO$5,成绩录入!CQ84,0)</f>
        <v>0</v>
      </c>
      <c r="AGE81" s="248">
        <f>IF(AGE$6=$AEO$5,成绩录入!CR84,0)</f>
        <v>0</v>
      </c>
      <c r="AGF81" s="248">
        <f>IF(AGF$6=$AEO$5,成绩录入!CS84,0)</f>
        <v>0</v>
      </c>
      <c r="AGG81" s="248">
        <f>IF(AGG$6=$AEO$5,成绩录入!CT84,0)</f>
        <v>0</v>
      </c>
      <c r="AGH81" s="248">
        <f>IF(AGH$6=$AEO$5,成绩录入!CU84,0)</f>
        <v>0</v>
      </c>
      <c r="AGI81" s="248">
        <f>IF(AGI$6=$AEO$5,成绩录入!CV84,0)</f>
        <v>0</v>
      </c>
      <c r="AGJ81" s="248">
        <f>IF(AGJ$6=$AEO$5,成绩录入!CW84,0)</f>
        <v>0</v>
      </c>
      <c r="AGK81" s="248">
        <f>IF(AGK$6=$AEO$5,成绩录入!CX84,0)</f>
        <v>0</v>
      </c>
      <c r="AGL81" s="248">
        <f>IF(AGL$6=$AEO$5,成绩录入!CY84,0)</f>
        <v>0</v>
      </c>
      <c r="AGM81" s="248">
        <f>IF(AGM$6=$AEO$5,成绩录入!CZ84,0)</f>
        <v>0</v>
      </c>
      <c r="AGN81" s="248">
        <f>IF(AGN$6=$AEO$5,成绩录入!DA84,0)</f>
        <v>0</v>
      </c>
      <c r="AGO81" s="248">
        <f>IF(AGO$6=$AEO$5,成绩录入!DB84,0)</f>
        <v>0</v>
      </c>
      <c r="AGP81" s="248">
        <f>IF(AGP$6=$AEO$5,成绩录入!DC84,0)</f>
        <v>0</v>
      </c>
      <c r="AGQ81" s="248">
        <f>IF(AGQ$6=$AEO$5,成绩录入!DD84,0)</f>
        <v>0</v>
      </c>
      <c r="AGR81" s="248">
        <f>IF(AGR$6=$AEO$5,成绩录入!DE84,0)</f>
        <v>0</v>
      </c>
      <c r="AGS81" s="248">
        <f>IF(AGS$6=$AEO$5,成绩录入!DF84,0)</f>
        <v>0</v>
      </c>
      <c r="AGT81" s="248">
        <f>IF(AGT$6=$AEO$5,成绩录入!DG84,0)</f>
        <v>0</v>
      </c>
      <c r="AGU81" s="248">
        <f>IF(AGU$6=$AEO$5,成绩录入!DH84,0)</f>
        <v>0</v>
      </c>
      <c r="AGV81" s="248">
        <f>IF(AGV$6=$AEO$5,成绩录入!DI84,0)</f>
        <v>0</v>
      </c>
      <c r="AGW81" s="248">
        <f>IF(AGW$6=$AEO$5,成绩录入!DJ84,0)</f>
        <v>0</v>
      </c>
      <c r="AGX81" s="248">
        <f>IF(AGX$6=$AEO$5,成绩录入!DK84,0)</f>
        <v>0</v>
      </c>
      <c r="AGY81" s="248">
        <f>IF(AGY$6=$AEO$5,成绩录入!DL84,0)</f>
        <v>0</v>
      </c>
      <c r="AGZ81" s="248">
        <f>IF(AGZ$6=$AEO$5,成绩录入!DM84,0)</f>
        <v>0</v>
      </c>
      <c r="AHA81" s="248">
        <f>IF(AHA$6=$AEO$5,成绩录入!DN84,0)</f>
        <v>0</v>
      </c>
      <c r="AHB81" s="248">
        <f>IF(AHB$6=$AEO$5,成绩录入!DO84,0)</f>
        <v>0</v>
      </c>
      <c r="AHC81" s="248">
        <f>IF(AHC$6=$AEO$5,成绩录入!DP84,0)</f>
        <v>0</v>
      </c>
      <c r="AHD81" s="248">
        <f>IF(AHD$6=$AEO$5,成绩录入!DQ84,0)</f>
        <v>0</v>
      </c>
      <c r="AHE81" s="248">
        <f>IF(AHE$6=$AEO$5,成绩录入!DR84,0)</f>
        <v>0</v>
      </c>
      <c r="AHF81" s="248">
        <f>IF(AHF$6=$AEO$5,成绩录入!DS84,0)</f>
        <v>0</v>
      </c>
      <c r="AHG81" s="248">
        <f>IF(AHG$6=$AEO$5,成绩录入!DT84,0)</f>
        <v>0</v>
      </c>
      <c r="AHH81" s="248">
        <f>IF(AHH$6=$AEO$5,成绩录入!DU84,0)</f>
        <v>0</v>
      </c>
      <c r="AHI81" s="248">
        <f>IF(AHI$6=$AEO$5,成绩录入!DV84,0)</f>
        <v>0</v>
      </c>
      <c r="AHJ81" s="248">
        <f>IF(AHJ$6=$AEO$5,成绩录入!DW84,0)</f>
        <v>0</v>
      </c>
      <c r="AHK81" s="248">
        <f>IF(AHK$6=$AEO$5,成绩录入!DX84,0)</f>
        <v>0</v>
      </c>
      <c r="AHL81" s="248">
        <f>IF(AHL$6=$AEO$5,成绩录入!DY84,0)</f>
        <v>0</v>
      </c>
      <c r="AHM81" s="248">
        <f>IF(AHM$6=$AEO$5,成绩录入!DZ84,0)</f>
        <v>0</v>
      </c>
      <c r="AHN81" s="248">
        <f>IF(AHN$6=$AEO$5,成绩录入!EA84,0)</f>
        <v>0</v>
      </c>
      <c r="AHO81" s="248">
        <f>IF(AHO$6=$AEO$5,成绩录入!EB84,0)</f>
        <v>0</v>
      </c>
      <c r="AHP81" s="248">
        <f>IF(AHP$6=$AEO$5,成绩录入!EC84,0)</f>
        <v>0</v>
      </c>
      <c r="AHQ81" s="248">
        <f>IF(AHQ$6=$AEO$5,成绩录入!ED84,0)</f>
        <v>0</v>
      </c>
      <c r="AHR81" s="248">
        <f>IF(AHR$6=$AEO$5,成绩录入!EE84,0)</f>
        <v>0</v>
      </c>
      <c r="AHS81" s="248">
        <f>IF(AHS$6=$AEO$5,成绩录入!EF84,0)</f>
        <v>0</v>
      </c>
      <c r="AHT81" s="248">
        <f>IF(AHT$6=$AEO$5,成绩录入!EG84,0)</f>
        <v>0</v>
      </c>
      <c r="AHU81" s="248">
        <f>IF(AHU$6=$AEO$5,成绩录入!EH84,0)</f>
        <v>0</v>
      </c>
      <c r="AHV81" s="248">
        <f>IF(AHV$6=$AEO$5,成绩录入!EI84,0)</f>
        <v>0</v>
      </c>
      <c r="AHW81" s="248">
        <f>IF(AHW$6=$AEO$5,成绩录入!EJ84,0)</f>
        <v>0</v>
      </c>
      <c r="AHX81" s="248">
        <f>IF(AHX$6=$AEO$5,成绩录入!EK84,0)</f>
        <v>0</v>
      </c>
      <c r="AHY81" s="248">
        <f>IF(AHY$6=$AEO$5,成绩录入!EL84,0)</f>
        <v>0</v>
      </c>
      <c r="AHZ81" s="248">
        <f>IF(AHZ$6=$AEO$5,成绩录入!EM84,0)</f>
        <v>0</v>
      </c>
      <c r="AIA81" s="248">
        <f>IF(AIA$6=$AEO$5,成绩录入!EN84,0)</f>
        <v>0</v>
      </c>
      <c r="AIB81" s="248">
        <f>IF(AIB$6=$AEO$5,成绩录入!EO84,0)</f>
        <v>0</v>
      </c>
      <c r="AIC81" s="248">
        <f>IF(AIC$6=$AEO$5,成绩录入!EP84,0)</f>
        <v>0</v>
      </c>
      <c r="AID81" s="248">
        <f>IF(AID$6=$AEO$5,成绩录入!EQ84,0)</f>
        <v>0</v>
      </c>
      <c r="AIE81" s="248">
        <f>IF(AIE$6=$AEO$5,成绩录入!ER84,0)</f>
        <v>0</v>
      </c>
      <c r="AIF81" s="248">
        <f>IF(AIF$6=$AEO$5,成绩录入!ES84,0)</f>
        <v>0</v>
      </c>
      <c r="AIG81" s="248">
        <f>IF(AIG$6=$AEO$5,成绩录入!ET84,0)</f>
        <v>0</v>
      </c>
      <c r="AIH81" s="248">
        <f>IF(AIH$6=$AEO$5,成绩录入!EU84,0)</f>
        <v>0</v>
      </c>
      <c r="AII81" s="248">
        <f>IF(AII$6=$AEO$5,成绩录入!EV84,0)</f>
        <v>0</v>
      </c>
      <c r="AIJ81" s="248">
        <f>IF(AIJ$6=$AEO$5,成绩录入!EW84,0)</f>
        <v>0</v>
      </c>
      <c r="AIK81" s="248">
        <f>IF(AIK$6=$AEO$5,成绩录入!EX84,0)</f>
        <v>0</v>
      </c>
      <c r="AIL81" s="218">
        <f t="shared" si="194"/>
        <v>0</v>
      </c>
      <c r="AIN81" s="214" t="str">
        <f>初始录入!A86</f>
        <v/>
      </c>
      <c r="AIO81" s="215">
        <f>初始录入!B86</f>
        <v>0</v>
      </c>
      <c r="AIP81" s="216">
        <f>初始录入!C86</f>
        <v>0</v>
      </c>
      <c r="AIQ81" s="314">
        <f>IF(平时!D79&lt;&gt;"",平时!D79,0)</f>
        <v>0</v>
      </c>
      <c r="AIR81" s="324" t="str">
        <f t="shared" si="246"/>
        <v/>
      </c>
      <c r="AIS81" s="314">
        <f>IF(过程!D79&lt;&gt;"",过程!D79,0)</f>
        <v>0</v>
      </c>
      <c r="AIT81" s="324" t="str">
        <f t="shared" si="247"/>
        <v/>
      </c>
      <c r="AIU81" s="216">
        <f>IF(期末!D79&lt;&gt;"",期末!D79,0)</f>
        <v>0</v>
      </c>
      <c r="AIV81" s="324" t="str">
        <f t="shared" si="248"/>
        <v/>
      </c>
      <c r="AIW81" s="325">
        <f t="shared" si="249"/>
        <v>0</v>
      </c>
      <c r="AIX81" s="314">
        <f>IF(平时!E79&lt;&gt;"",平时!E79,0)</f>
        <v>0</v>
      </c>
      <c r="AIY81" s="324" t="str">
        <f t="shared" si="250"/>
        <v/>
      </c>
      <c r="AIZ81" s="314">
        <f>IF(过程!E79&lt;&gt;"",过程!E79,0)</f>
        <v>0</v>
      </c>
      <c r="AJA81" s="324" t="str">
        <f t="shared" si="251"/>
        <v/>
      </c>
      <c r="AJB81" s="216">
        <f>IF(期末!E79&lt;&gt;"",期末!E79,0)</f>
        <v>0</v>
      </c>
      <c r="AJC81" s="324" t="str">
        <f t="shared" si="252"/>
        <v/>
      </c>
      <c r="AJD81" s="325">
        <f t="shared" si="253"/>
        <v>0</v>
      </c>
      <c r="AJE81" s="314">
        <f>IF(平时!F79&lt;&gt;"",平时!F79,0)</f>
        <v>0</v>
      </c>
      <c r="AJF81" s="324" t="str">
        <f t="shared" si="254"/>
        <v/>
      </c>
      <c r="AJG81" s="314">
        <f>IF(过程!F79&lt;&gt;"",过程!F79,0)</f>
        <v>0</v>
      </c>
      <c r="AJH81" s="324" t="str">
        <f t="shared" si="255"/>
        <v/>
      </c>
      <c r="AJI81" s="216">
        <f>IF(期末!F79&lt;&gt;"",期末!F79,0)</f>
        <v>0</v>
      </c>
      <c r="AJJ81" s="324" t="str">
        <f t="shared" si="256"/>
        <v/>
      </c>
      <c r="AJK81" s="325">
        <f t="shared" si="257"/>
        <v>0</v>
      </c>
      <c r="AJL81" s="314">
        <f>IF(平时!G79&lt;&gt;"",平时!G79,0)</f>
        <v>0</v>
      </c>
      <c r="AJM81" s="324" t="str">
        <f t="shared" si="258"/>
        <v/>
      </c>
      <c r="AJN81" s="314">
        <f>IF(过程!G79&lt;&gt;"",过程!G79,0)</f>
        <v>0</v>
      </c>
      <c r="AJO81" s="324" t="str">
        <f t="shared" si="259"/>
        <v/>
      </c>
      <c r="AJP81" s="216">
        <f>IF(期末!G79&lt;&gt;"",期末!G79,0)</f>
        <v>0</v>
      </c>
      <c r="AJQ81" s="324" t="str">
        <f t="shared" si="260"/>
        <v/>
      </c>
      <c r="AJR81" s="325">
        <f t="shared" si="261"/>
        <v>0</v>
      </c>
      <c r="AJS81" s="314">
        <f>IF(平时!H79&lt;&gt;"",平时!H79,0)</f>
        <v>0</v>
      </c>
      <c r="AJT81" s="324" t="str">
        <f t="shared" si="262"/>
        <v/>
      </c>
      <c r="AJU81" s="314">
        <f>IF(过程!H79&lt;&gt;"",过程!H79,0)</f>
        <v>0</v>
      </c>
      <c r="AJV81" s="324" t="str">
        <f t="shared" si="263"/>
        <v/>
      </c>
      <c r="AJW81" s="216">
        <f>IF(期末!H79&lt;&gt;"",期末!H79,0)</f>
        <v>0</v>
      </c>
      <c r="AJX81" s="324" t="str">
        <f t="shared" si="264"/>
        <v/>
      </c>
      <c r="AJY81" s="326">
        <f t="shared" si="265"/>
        <v>0</v>
      </c>
      <c r="AKA81" s="216" t="str">
        <f>初始录入!A86</f>
        <v/>
      </c>
      <c r="AKB81" s="216">
        <f>初始录入!B86</f>
        <v>0</v>
      </c>
      <c r="AKC81" s="216">
        <f>初始录入!C86</f>
        <v>0</v>
      </c>
      <c r="AKD81" s="327" t="str">
        <f>IF(初始录入!$E86=初始录入!$K$2,达成度!$D94,"")</f>
        <v/>
      </c>
      <c r="AKE81" s="327" t="str">
        <f>IF(初始录入!$E86=初始录入!$K$3,达成度!D94,"")</f>
        <v/>
      </c>
      <c r="AKF81" s="216" t="str">
        <f>IF(初始录入!$E86=初始录入!$K$4,达成度!D94,"")</f>
        <v/>
      </c>
      <c r="AKG81" s="216" t="str">
        <f>IF(初始录入!$E86=初始录入!$K$5,达成度!D94,"")</f>
        <v/>
      </c>
      <c r="AKH81" s="327" t="str">
        <f>IF(初始录入!$E86=初始录入!$K$2,达成度!E94,"")</f>
        <v/>
      </c>
      <c r="AKI81" s="327" t="str">
        <f>IF(初始录入!$E86=初始录入!$K$3,达成度!E94,"")</f>
        <v/>
      </c>
      <c r="AKJ81" s="216" t="str">
        <f>IF(初始录入!$E86=初始录入!$K$4,达成度!E94,"")</f>
        <v/>
      </c>
      <c r="AKK81" s="216" t="str">
        <f>IF(初始录入!$E86=初始录入!$K$5,达成度!E94,"")</f>
        <v/>
      </c>
      <c r="AKL81" s="327" t="str">
        <f>IF(初始录入!$E86=初始录入!$K$2,达成度!F94,"")</f>
        <v/>
      </c>
      <c r="AKM81" s="327" t="str">
        <f>IF(初始录入!$E86=初始录入!$K$3,达成度!F94,"")</f>
        <v/>
      </c>
      <c r="AKN81" s="216" t="str">
        <f>IF(初始录入!$E86=初始录入!$K$4,达成度!F94,"")</f>
        <v/>
      </c>
      <c r="AKO81" s="216" t="str">
        <f>IF(初始录入!$E86=初始录入!$K$5,达成度!F94,"")</f>
        <v/>
      </c>
      <c r="AKP81" s="327" t="str">
        <f>IF(初始录入!$E86=初始录入!$K$2,达成度!H94,"")</f>
        <v/>
      </c>
      <c r="AKQ81" s="327" t="str">
        <f>IF(初始录入!$E86=初始录入!$K$3,达成度!H94,"")</f>
        <v/>
      </c>
      <c r="AKR81" s="216" t="str">
        <f>IF(初始录入!$E86=初始录入!$K$4,达成度!H94,"")</f>
        <v/>
      </c>
      <c r="AKS81" s="216" t="str">
        <f>IF(初始录入!$E86=初始录入!$K$5,达成度!H94,"")</f>
        <v/>
      </c>
      <c r="AKT81" s="327" t="str">
        <f>IF(初始录入!$E86=初始录入!$K$2,达成度!I94,"")</f>
        <v/>
      </c>
      <c r="AKU81" s="327" t="str">
        <f>IF(初始录入!$E86=初始录入!$K$3,达成度!I94,"")</f>
        <v/>
      </c>
      <c r="AKV81" s="216" t="str">
        <f>IF(初始录入!$E86=初始录入!$K$4,达成度!I94,"")</f>
        <v/>
      </c>
      <c r="AKW81" s="216" t="str">
        <f>IF(初始录入!$E86=初始录入!$K$5,达成度!I94,"")</f>
        <v/>
      </c>
      <c r="AKX81" s="327" t="str">
        <f>IF(初始录入!$E86=初始录入!$K$2,达成度!J94,"")</f>
        <v/>
      </c>
      <c r="AKY81" s="327" t="str">
        <f>IF(初始录入!$E86=初始录入!$K$3,达成度!J94,"")</f>
        <v/>
      </c>
      <c r="AKZ81" s="216" t="str">
        <f>IF(初始录入!$E86=初始录入!$K$4,达成度!J94,"")</f>
        <v/>
      </c>
      <c r="ALA81" s="216" t="str">
        <f>IF(初始录入!$E86=初始录入!$K$5,达成度!J94,"")</f>
        <v/>
      </c>
      <c r="ALB81" s="327" t="str">
        <f>IF(初始录入!$E86=初始录入!$K$2,达成度!L94,"")</f>
        <v/>
      </c>
      <c r="ALC81" s="327" t="str">
        <f>IF(初始录入!$E86=初始录入!$K$3,达成度!L94,"")</f>
        <v/>
      </c>
      <c r="ALD81" s="216" t="str">
        <f>IF(初始录入!$E86=初始录入!$K$4,达成度!L94,"")</f>
        <v/>
      </c>
      <c r="ALE81" s="216" t="str">
        <f>IF(初始录入!$E86=初始录入!$K$5,达成度!L94,"")</f>
        <v/>
      </c>
      <c r="ALF81" s="327" t="str">
        <f>IF(初始录入!$E86=初始录入!$K$2,达成度!M94,"")</f>
        <v/>
      </c>
      <c r="ALG81" s="327" t="str">
        <f>IF(初始录入!$E86=初始录入!$K$3,达成度!M94,"")</f>
        <v/>
      </c>
      <c r="ALH81" s="216" t="str">
        <f>IF(初始录入!$E86=初始录入!$K$4,达成度!M94,"")</f>
        <v/>
      </c>
      <c r="ALI81" s="216" t="str">
        <f>IF(初始录入!$E86=初始录入!$K$5,达成度!M94,"")</f>
        <v/>
      </c>
      <c r="ALJ81" s="327" t="str">
        <f>IF(初始录入!$E86=初始录入!$K$2,达成度!N94,"")</f>
        <v/>
      </c>
      <c r="ALK81" s="327" t="str">
        <f>IF(初始录入!$E86=初始录入!$K$3,达成度!N94,"")</f>
        <v/>
      </c>
      <c r="ALL81" s="216" t="str">
        <f>IF(初始录入!$E86=初始录入!$K$4,达成度!N94,"")</f>
        <v/>
      </c>
      <c r="ALM81" s="216" t="str">
        <f>IF(初始录入!$E86=初始录入!$K$5,达成度!N94,"")</f>
        <v/>
      </c>
      <c r="ALN81" s="327" t="str">
        <f>IF(初始录入!$E86=初始录入!$K$2,达成度!P94,"")</f>
        <v/>
      </c>
      <c r="ALO81" s="327" t="str">
        <f>IF(初始录入!$E86=初始录入!$K$3,达成度!P94,"")</f>
        <v/>
      </c>
      <c r="ALP81" s="216" t="str">
        <f>IF(初始录入!$E86=初始录入!$K$4,达成度!P94,"")</f>
        <v/>
      </c>
      <c r="ALQ81" s="216" t="str">
        <f>IF(初始录入!$E86=初始录入!$K$5,达成度!P94,"")</f>
        <v/>
      </c>
      <c r="ALR81" s="327" t="str">
        <f>IF(初始录入!$E86=初始录入!$K$2,达成度!Q94,"")</f>
        <v/>
      </c>
      <c r="ALS81" s="327" t="str">
        <f>IF(初始录入!$E86=初始录入!$K$3,达成度!Q94,"")</f>
        <v/>
      </c>
      <c r="ALT81" s="216" t="str">
        <f>IF(初始录入!$E86=初始录入!$K$4,达成度!Q94,"")</f>
        <v/>
      </c>
      <c r="ALU81" s="216" t="str">
        <f>IF(初始录入!$E86=初始录入!$K$5,达成度!Q94,"")</f>
        <v/>
      </c>
      <c r="ALV81" s="327" t="str">
        <f>IF(初始录入!$E86=初始录入!$K$2,达成度!R94,"")</f>
        <v/>
      </c>
      <c r="ALW81" s="327" t="str">
        <f>IF(初始录入!$E86=初始录入!$K$3,达成度!R94,"")</f>
        <v/>
      </c>
      <c r="ALX81" s="216" t="str">
        <f>IF(初始录入!$E86=初始录入!$K$4,达成度!R94,"")</f>
        <v/>
      </c>
      <c r="ALY81" s="216"/>
      <c r="ALZ81" s="327" t="str">
        <f>IF(初始录入!$E86=初始录入!$K$2,达成度!T94,"")</f>
        <v/>
      </c>
      <c r="AMA81" s="327" t="str">
        <f>IF(初始录入!$E86=初始录入!$K$3,达成度!T94,"")</f>
        <v/>
      </c>
      <c r="AMB81" s="216" t="str">
        <f>IF(初始录入!$E86=初始录入!$K$4,达成度!T94,"")</f>
        <v/>
      </c>
      <c r="AMC81" s="216" t="str">
        <f>IF(初始录入!$E86=初始录入!$K$5,达成度!T94,"")</f>
        <v/>
      </c>
      <c r="AMD81" s="327" t="str">
        <f>IF(初始录入!$E86=初始录入!$K$2,达成度!U94,"")</f>
        <v/>
      </c>
      <c r="AME81" s="327" t="str">
        <f>IF(初始录入!$E86=初始录入!$K$3,达成度!U94,"")</f>
        <v/>
      </c>
      <c r="AMF81" s="216" t="str">
        <f>IF(初始录入!$E86=初始录入!$K$4,达成度!U94,"")</f>
        <v/>
      </c>
      <c r="AMG81" s="216" t="str">
        <f>IF(初始录入!$E86=初始录入!$K$5,达成度!U94,"")</f>
        <v/>
      </c>
      <c r="AMH81" s="327" t="str">
        <f>IF(初始录入!$E86=初始录入!$K$2,达成度!V94,"")</f>
        <v/>
      </c>
      <c r="AMI81" s="327" t="str">
        <f>IF(初始录入!$E86=初始录入!$K$3,达成度!V94,"")</f>
        <v/>
      </c>
      <c r="AMJ81" s="216" t="str">
        <f>IF(初始录入!$E86=初始录入!$K$4,达成度!W94,"")</f>
        <v/>
      </c>
      <c r="AMK81" s="216" t="str">
        <f>IF(初始录入!$E86=初始录入!$K$5,达成度!W94,"")</f>
        <v/>
      </c>
      <c r="AMM81" s="215">
        <f t="shared" si="270"/>
        <v>74</v>
      </c>
      <c r="AMN81" s="222" t="str">
        <f t="shared" si="266"/>
        <v/>
      </c>
      <c r="AMO81" s="325" t="str">
        <f>IF($AMM81&lt;=$H$7,INDEX(达成度!$G$21:$G$170,$AMM81,1),"")</f>
        <v/>
      </c>
      <c r="AMP81" s="325" t="str">
        <f>IF($AMM81&lt;=$H$7,INDEX(达成度!$K$21:$K$170,$AMM81,1),"")</f>
        <v/>
      </c>
      <c r="AMQ81" s="325" t="str">
        <f>IF($AMM81&lt;=$H$7,INDEX(达成度!$O$21:$O$170,$AMM81,1),"")</f>
        <v/>
      </c>
      <c r="AMR81" s="325" t="str">
        <f>IF($AMM81&lt;=$H$7,INDEX(达成度!$S$21:$S$170,$AMM81,1),"")</f>
        <v/>
      </c>
      <c r="AMS81" s="326" t="str">
        <f>IF($AMM81&lt;=$H$7,INDEX(达成度!$W$21:$W$170,$AMM81,1),"")</f>
        <v/>
      </c>
      <c r="AMT81" s="328"/>
      <c r="AMU81" s="336"/>
      <c r="AMV81" s="222" t="str">
        <f t="shared" si="267"/>
        <v/>
      </c>
      <c r="AMW81" s="325" t="str">
        <f>IF($AMM81&lt;=$I$7,INDEX(达成度!$G$21:$G$170,$AMM81+$H$7,1),"")</f>
        <v/>
      </c>
      <c r="AMX81" s="325" t="str">
        <f>IF($AMM81&lt;=$I$7,INDEX(达成度!$K$21:$K$170,$AMM81+$H$7,1),"")</f>
        <v/>
      </c>
      <c r="AMY81" s="325" t="str">
        <f>IF($AMM81&lt;=$I$7,INDEX(达成度!$O$21:$O$170,$AMM81+$H$7,1),"")</f>
        <v/>
      </c>
      <c r="AMZ81" s="325" t="str">
        <f>IF($AMM81&lt;=$I$7,INDEX(达成度!$S$21:$S$170,$AMM81+$H$7,1),"")</f>
        <v/>
      </c>
      <c r="ANA81" s="326" t="str">
        <f>IF($AMM81&lt;=$I$7,INDEX(达成度!$W$21:$W$170,$AMM81+$H$7,1),"")</f>
        <v/>
      </c>
      <c r="ANB81" s="206"/>
      <c r="ANC81" s="215"/>
      <c r="AND81" s="216" t="str">
        <f t="shared" si="268"/>
        <v/>
      </c>
      <c r="ANE81" s="325" t="str">
        <f>IF($AMM81&lt;=$J$7,INDEX(达成度!$G$21:$G$170,$AMM81+$H$7+$I$7,1),"")</f>
        <v/>
      </c>
      <c r="ANF81" s="325" t="str">
        <f>IF($AMM81&lt;=$J$7,INDEX(达成度!$K$21:$K$170,$AMM81+$H$7+$I$7,1),"")</f>
        <v/>
      </c>
      <c r="ANG81" s="325" t="str">
        <f>IF($AMM81&lt;=$J$7,INDEX(达成度!$O$21:$O$170,$AMM81+$H$7+$I$7,1),"")</f>
        <v/>
      </c>
      <c r="ANH81" s="325" t="str">
        <f>IF($AMM81&lt;=$J$7,INDEX(达成度!$S$21:$S$170,$AMM81+$H$7+$I$7,1),"")</f>
        <v/>
      </c>
      <c r="ANI81" s="326" t="str">
        <f>IF($AMM81&lt;=$J$7,INDEX(达成度!$W$21:$W$170,$AMM81+$H$7+$I$7,1),"")</f>
        <v/>
      </c>
      <c r="ANK81" s="215"/>
      <c r="ANL81" s="216" t="str">
        <f t="shared" si="269"/>
        <v/>
      </c>
      <c r="ANM81" s="325" t="str">
        <f>IF($AMM81&lt;=$K$7,INDEX(达成度!$G$21:$G$170,$AMM81+$H$7+$I$7+$J$7,1),"")</f>
        <v/>
      </c>
      <c r="ANN81" s="325" t="str">
        <f>IF($AMM81&lt;=$K$7,INDEX(达成度!$K$21:$K$170,$AMM81+$H$7+$I$7+$J$7,1),"")</f>
        <v/>
      </c>
      <c r="ANO81" s="325" t="str">
        <f>IF($AMM81&lt;=$K$7,INDEX(达成度!$O$21:$O$170,$AMM81+$H$7+$I$7+$J$7,1),"")</f>
        <v/>
      </c>
      <c r="ANP81" s="325" t="str">
        <f>IF($AMM81&lt;=$K$7,INDEX(达成度!$S$21:$S$170,$AMM81+$H$7+$I$7+$J$7,1),"")</f>
        <v/>
      </c>
      <c r="ANQ81" s="326" t="str">
        <f>IF($AMM81&lt;=$K$7,INDEX(达成度!$W$21:$W$170,$AMM81+$H$7+$I$7+$J$7,1),"")</f>
        <v/>
      </c>
    </row>
    <row r="82" ht="18" customHeight="1" spans="1:1024 1025:1057">
      <c r="A82" s="215" t="str">
        <f>初始录入!A87</f>
        <v/>
      </c>
      <c r="B82" s="216" t="str">
        <f>IF(初始录入!B87&lt;&gt;"",初始录入!B87,"")</f>
        <v/>
      </c>
      <c r="C82" s="216" t="str">
        <f>IF(初始录入!C87&lt;&gt;"",初始录入!C87,"")</f>
        <v/>
      </c>
      <c r="D82" s="216" t="str">
        <f>IF(初始录入!D87&lt;&gt;"",初始录入!D87,"")</f>
        <v/>
      </c>
      <c r="E82" s="218" t="str">
        <f>IF(初始录入!E87&lt;&gt;"",初始录入!E87,"")</f>
        <v/>
      </c>
      <c r="G82" s="330"/>
      <c r="H82" s="295">
        <f>IF(初始录入!E87=H$6,1,0)</f>
        <v>0</v>
      </c>
      <c r="I82" s="295">
        <f>IF(初始录入!E87=I$6,1,0)</f>
        <v>0</v>
      </c>
      <c r="J82" s="295">
        <f>IF(初始录入!E87=J$6,1,0)</f>
        <v>0</v>
      </c>
      <c r="K82" s="321">
        <f>IF(初始录入!E87=K$6,1,0)</f>
        <v>0</v>
      </c>
      <c r="L82" s="28"/>
      <c r="X82" s="28"/>
      <c r="Y82" s="294">
        <v>100</v>
      </c>
      <c r="Z82" s="295">
        <f>成绩录入!$F$7</f>
        <v>0</v>
      </c>
      <c r="AA82" s="295">
        <f>成绩录入!F85</f>
        <v>0</v>
      </c>
      <c r="AB82" s="296">
        <f>IF(初始录入!$M$7&lt;&gt;"",IF(成绩录入!$F$7&lt;&gt;"",IF(初始录入!$P$7="次数",AA82/Z82*Y82,成绩录入!F85),0),0)</f>
        <v>0</v>
      </c>
      <c r="AC82" s="297">
        <f t="shared" si="181"/>
        <v>0</v>
      </c>
      <c r="AD82" s="297">
        <f t="shared" si="182"/>
        <v>0</v>
      </c>
      <c r="AE82" s="297">
        <f t="shared" si="183"/>
        <v>0</v>
      </c>
      <c r="AF82" s="297">
        <f t="shared" si="184"/>
        <v>0</v>
      </c>
      <c r="AG82" s="297">
        <f t="shared" si="185"/>
        <v>0</v>
      </c>
      <c r="AH82" s="298">
        <f t="shared" si="195"/>
        <v>0</v>
      </c>
      <c r="AI82" s="28"/>
      <c r="AJ82" s="260">
        <f>成绩录入!I85</f>
        <v>0</v>
      </c>
      <c r="AK82" s="248">
        <f>成绩录入!J85</f>
        <v>0</v>
      </c>
      <c r="AL82" s="248">
        <f>成绩录入!K85</f>
        <v>0</v>
      </c>
      <c r="AM82" s="248">
        <f>成绩录入!L85</f>
        <v>0</v>
      </c>
      <c r="AN82" s="248">
        <f>成绩录入!M85</f>
        <v>0</v>
      </c>
      <c r="AO82" s="298">
        <f t="shared" si="196"/>
        <v>0</v>
      </c>
      <c r="AP82" s="299"/>
      <c r="AQ82" s="260">
        <f>成绩录入!I85</f>
        <v>0</v>
      </c>
      <c r="AR82" s="248">
        <f>成绩录入!J85</f>
        <v>0</v>
      </c>
      <c r="AS82" s="248">
        <f>成绩录入!K85</f>
        <v>0</v>
      </c>
      <c r="AT82" s="248">
        <f>成绩录入!L85</f>
        <v>0</v>
      </c>
      <c r="AU82" s="248">
        <f>成绩录入!M85</f>
        <v>0</v>
      </c>
      <c r="AV82" s="298">
        <f t="shared" si="197"/>
        <v>0</v>
      </c>
      <c r="AW82" s="299"/>
      <c r="AX82" s="260">
        <f>成绩录入!I85</f>
        <v>0</v>
      </c>
      <c r="AY82" s="248">
        <f>成绩录入!J85</f>
        <v>0</v>
      </c>
      <c r="AZ82" s="248">
        <f>成绩录入!K85</f>
        <v>0</v>
      </c>
      <c r="BA82" s="248">
        <f>成绩录入!L85</f>
        <v>0</v>
      </c>
      <c r="BB82" s="248">
        <f>成绩录入!M85</f>
        <v>0</v>
      </c>
      <c r="BC82" s="298">
        <f t="shared" si="198"/>
        <v>0</v>
      </c>
      <c r="BD82" s="299"/>
      <c r="BE82" s="260">
        <f>成绩录入!I85</f>
        <v>0</v>
      </c>
      <c r="BF82" s="248">
        <f>成绩录入!J85</f>
        <v>0</v>
      </c>
      <c r="BG82" s="248">
        <f>成绩录入!K85</f>
        <v>0</v>
      </c>
      <c r="BH82" s="248">
        <f>成绩录入!L85</f>
        <v>0</v>
      </c>
      <c r="BI82" s="248">
        <f>成绩录入!M85</f>
        <v>0</v>
      </c>
      <c r="BJ82" s="298">
        <f t="shared" si="199"/>
        <v>0</v>
      </c>
      <c r="BK82" s="299"/>
      <c r="BL82" s="260">
        <f>成绩录入!I85</f>
        <v>0</v>
      </c>
      <c r="BM82" s="248">
        <f>成绩录入!J85</f>
        <v>0</v>
      </c>
      <c r="BN82" s="248">
        <f>成绩录入!K85</f>
        <v>0</v>
      </c>
      <c r="BO82" s="248">
        <f>成绩录入!L85</f>
        <v>0</v>
      </c>
      <c r="BP82" s="248">
        <f>成绩录入!M85</f>
        <v>0</v>
      </c>
      <c r="BQ82" s="298">
        <f t="shared" si="200"/>
        <v>0</v>
      </c>
      <c r="BR82" s="300"/>
      <c r="BS82" s="260">
        <f>成绩录入!P85</f>
        <v>0</v>
      </c>
      <c r="BT82" s="248">
        <f>成绩录入!Q85</f>
        <v>0</v>
      </c>
      <c r="BU82" s="248">
        <f>成绩录入!R85</f>
        <v>0</v>
      </c>
      <c r="BV82" s="248">
        <f>成绩录入!S85</f>
        <v>0</v>
      </c>
      <c r="BW82" s="248">
        <f>成绩录入!T85</f>
        <v>0</v>
      </c>
      <c r="BX82" s="248">
        <f>成绩录入!U85</f>
        <v>0</v>
      </c>
      <c r="BY82" s="248">
        <f>成绩录入!V85</f>
        <v>0</v>
      </c>
      <c r="BZ82" s="248">
        <f>成绩录入!W85</f>
        <v>0</v>
      </c>
      <c r="CA82" s="248">
        <f>成绩录入!X85</f>
        <v>0</v>
      </c>
      <c r="CB82" s="248">
        <f>成绩录入!Y85</f>
        <v>0</v>
      </c>
      <c r="CC82" s="298">
        <f t="shared" si="201"/>
        <v>0</v>
      </c>
      <c r="CD82" s="299"/>
      <c r="CE82" s="260">
        <f>成绩录入!P85</f>
        <v>0</v>
      </c>
      <c r="CF82" s="248">
        <f>成绩录入!Q85</f>
        <v>0</v>
      </c>
      <c r="CG82" s="248">
        <f>成绩录入!R85</f>
        <v>0</v>
      </c>
      <c r="CH82" s="248">
        <f>成绩录入!S85</f>
        <v>0</v>
      </c>
      <c r="CI82" s="248">
        <f>成绩录入!T85</f>
        <v>0</v>
      </c>
      <c r="CJ82" s="248">
        <f>成绩录入!U85</f>
        <v>0</v>
      </c>
      <c r="CK82" s="248">
        <f>成绩录入!V85</f>
        <v>0</v>
      </c>
      <c r="CL82" s="248">
        <f>成绩录入!W85</f>
        <v>0</v>
      </c>
      <c r="CM82" s="248">
        <f>成绩录入!X85</f>
        <v>0</v>
      </c>
      <c r="CN82" s="248">
        <f>成绩录入!Y85</f>
        <v>0</v>
      </c>
      <c r="CO82" s="298">
        <f t="shared" si="202"/>
        <v>0</v>
      </c>
      <c r="CP82" s="299"/>
      <c r="CQ82" s="260">
        <f>成绩录入!P85</f>
        <v>0</v>
      </c>
      <c r="CR82" s="248">
        <f>成绩录入!Q85</f>
        <v>0</v>
      </c>
      <c r="CS82" s="248">
        <f>成绩录入!R85</f>
        <v>0</v>
      </c>
      <c r="CT82" s="248">
        <f>成绩录入!S85</f>
        <v>0</v>
      </c>
      <c r="CU82" s="248">
        <f>成绩录入!T85</f>
        <v>0</v>
      </c>
      <c r="CV82" s="248">
        <f>成绩录入!U85</f>
        <v>0</v>
      </c>
      <c r="CW82" s="248">
        <f>成绩录入!V85</f>
        <v>0</v>
      </c>
      <c r="CX82" s="248">
        <f>成绩录入!W85</f>
        <v>0</v>
      </c>
      <c r="CY82" s="248">
        <f>成绩录入!X85</f>
        <v>0</v>
      </c>
      <c r="CZ82" s="248">
        <f>成绩录入!Y85</f>
        <v>0</v>
      </c>
      <c r="DA82" s="298">
        <f t="shared" si="203"/>
        <v>0</v>
      </c>
      <c r="DB82" s="299"/>
      <c r="DC82" s="260">
        <f>成绩录入!P85</f>
        <v>0</v>
      </c>
      <c r="DD82" s="248">
        <f>成绩录入!Q85</f>
        <v>0</v>
      </c>
      <c r="DE82" s="248">
        <f>成绩录入!R85</f>
        <v>0</v>
      </c>
      <c r="DF82" s="248">
        <f>成绩录入!S85</f>
        <v>0</v>
      </c>
      <c r="DG82" s="248">
        <f>成绩录入!T85</f>
        <v>0</v>
      </c>
      <c r="DH82" s="248">
        <f>成绩录入!U85</f>
        <v>0</v>
      </c>
      <c r="DI82" s="248">
        <f>成绩录入!V85</f>
        <v>0</v>
      </c>
      <c r="DJ82" s="248">
        <f>成绩录入!W85</f>
        <v>0</v>
      </c>
      <c r="DK82" s="248">
        <f>成绩录入!X85</f>
        <v>0</v>
      </c>
      <c r="DL82" s="248">
        <f>成绩录入!Y85</f>
        <v>0</v>
      </c>
      <c r="DM82" s="298">
        <f t="shared" si="204"/>
        <v>0</v>
      </c>
      <c r="DN82" s="299"/>
      <c r="DO82" s="260">
        <f>成绩录入!P85</f>
        <v>0</v>
      </c>
      <c r="DP82" s="248">
        <f>成绩录入!Q85</f>
        <v>0</v>
      </c>
      <c r="DQ82" s="248">
        <f>成绩录入!R85</f>
        <v>0</v>
      </c>
      <c r="DR82" s="248">
        <f>成绩录入!S85</f>
        <v>0</v>
      </c>
      <c r="DS82" s="248">
        <f>成绩录入!T85</f>
        <v>0</v>
      </c>
      <c r="DT82" s="248">
        <f>成绩录入!U85</f>
        <v>0</v>
      </c>
      <c r="DU82" s="248">
        <f>成绩录入!V85</f>
        <v>0</v>
      </c>
      <c r="DV82" s="248">
        <f>成绩录入!W85</f>
        <v>0</v>
      </c>
      <c r="DW82" s="248">
        <f>成绩录入!X85</f>
        <v>0</v>
      </c>
      <c r="DX82" s="248">
        <f>成绩录入!Y85</f>
        <v>0</v>
      </c>
      <c r="DY82" s="298">
        <f t="shared" si="205"/>
        <v>0</v>
      </c>
      <c r="DZ82" s="299"/>
      <c r="EA82" s="301" t="e">
        <f t="shared" si="206"/>
        <v>#DIV/0!</v>
      </c>
      <c r="EB82" s="297" t="e">
        <f t="shared" si="207"/>
        <v>#DIV/0!</v>
      </c>
      <c r="EC82" s="297" t="e">
        <f t="shared" si="208"/>
        <v>#DIV/0!</v>
      </c>
      <c r="ED82" s="297" t="e">
        <f t="shared" si="209"/>
        <v>#DIV/0!</v>
      </c>
      <c r="EE82" s="297" t="e">
        <f t="shared" si="210"/>
        <v>#DIV/0!</v>
      </c>
      <c r="EF82" s="302" t="e">
        <f t="shared" si="211"/>
        <v>#DIV/0!</v>
      </c>
      <c r="EG82" s="303"/>
      <c r="EH82" s="304">
        <f t="shared" si="212"/>
        <v>0</v>
      </c>
      <c r="EI82" s="296">
        <f>成绩录入!I85</f>
        <v>0</v>
      </c>
      <c r="EJ82" s="296">
        <f>成绩录入!J85</f>
        <v>0</v>
      </c>
      <c r="EK82" s="296">
        <f>成绩录入!K85</f>
        <v>0</v>
      </c>
      <c r="EL82" s="296">
        <f>成绩录入!L85</f>
        <v>0</v>
      </c>
      <c r="EM82" s="296">
        <f>成绩录入!M85</f>
        <v>0</v>
      </c>
      <c r="EN82" s="296">
        <f>成绩录入!P85</f>
        <v>0</v>
      </c>
      <c r="EO82" s="296">
        <f>成绩录入!Q85</f>
        <v>0</v>
      </c>
      <c r="EP82" s="296">
        <f>成绩录入!R85</f>
        <v>0</v>
      </c>
      <c r="EQ82" s="296">
        <f>成绩录入!S85</f>
        <v>0</v>
      </c>
      <c r="ER82" s="296">
        <f>成绩录入!T85</f>
        <v>0</v>
      </c>
      <c r="ES82" s="296">
        <f>成绩录入!U85</f>
        <v>0</v>
      </c>
      <c r="ET82" s="296">
        <f>成绩录入!V85</f>
        <v>0</v>
      </c>
      <c r="EU82" s="296">
        <f>成绩录入!W85</f>
        <v>0</v>
      </c>
      <c r="EV82" s="296">
        <f>成绩录入!X85</f>
        <v>0</v>
      </c>
      <c r="EW82" s="302">
        <f>成绩录入!Y85</f>
        <v>0</v>
      </c>
      <c r="EX82" s="303"/>
      <c r="EY82" s="304" t="str">
        <f t="shared" si="213"/>
        <v/>
      </c>
      <c r="EZ82" s="296" t="str">
        <f t="shared" si="213"/>
        <v/>
      </c>
      <c r="FA82" s="296" t="str">
        <f t="shared" si="213"/>
        <v/>
      </c>
      <c r="FB82" s="296" t="str">
        <f t="shared" si="213"/>
        <v/>
      </c>
      <c r="FC82" s="302">
        <f>成绩录入!AB85</f>
        <v>0</v>
      </c>
      <c r="FD82" s="303"/>
      <c r="FE82" s="304" t="str">
        <f t="shared" si="214"/>
        <v>√</v>
      </c>
      <c r="FF82" s="296" t="str">
        <f t="shared" si="215"/>
        <v>√</v>
      </c>
      <c r="FG82" s="296" t="str">
        <f t="shared" si="216"/>
        <v>√</v>
      </c>
      <c r="FH82" s="296" t="str">
        <f t="shared" si="217"/>
        <v>√</v>
      </c>
      <c r="FI82" s="302" t="str">
        <f t="shared" si="218"/>
        <v>√</v>
      </c>
      <c r="FJ82" s="299"/>
      <c r="FK82" s="260">
        <f>成绩录入!AB85</f>
        <v>0</v>
      </c>
      <c r="FL82" s="248">
        <f>成绩录入!AC85</f>
        <v>0</v>
      </c>
      <c r="FM82" s="248">
        <f>成绩录入!AD85</f>
        <v>0</v>
      </c>
      <c r="FN82" s="248">
        <f>成绩录入!AE85</f>
        <v>0</v>
      </c>
      <c r="FO82" s="248">
        <f>成绩录入!AF85</f>
        <v>0</v>
      </c>
      <c r="FP82" s="248">
        <f>成绩录入!AG85</f>
        <v>0</v>
      </c>
      <c r="FQ82" s="298">
        <f t="shared" si="219"/>
        <v>0</v>
      </c>
      <c r="FR82" s="299"/>
      <c r="FS82" s="260">
        <f>成绩录入!AB85</f>
        <v>0</v>
      </c>
      <c r="FT82" s="248">
        <f>成绩录入!AC85</f>
        <v>0</v>
      </c>
      <c r="FU82" s="248">
        <f>成绩录入!AD85</f>
        <v>0</v>
      </c>
      <c r="FV82" s="248">
        <f>成绩录入!AE85</f>
        <v>0</v>
      </c>
      <c r="FW82" s="248">
        <f>成绩录入!AF85</f>
        <v>0</v>
      </c>
      <c r="FX82" s="333">
        <f>成绩录入!AG85</f>
        <v>0</v>
      </c>
      <c r="FY82" s="298">
        <f t="shared" si="220"/>
        <v>0</v>
      </c>
      <c r="FZ82" s="299"/>
      <c r="GA82" s="260">
        <f>成绩录入!AB85</f>
        <v>0</v>
      </c>
      <c r="GB82" s="248">
        <f>成绩录入!AC85</f>
        <v>0</v>
      </c>
      <c r="GC82" s="248">
        <f>成绩录入!AD85</f>
        <v>0</v>
      </c>
      <c r="GD82" s="248">
        <f>成绩录入!AE85</f>
        <v>0</v>
      </c>
      <c r="GE82" s="248">
        <f>成绩录入!AF85</f>
        <v>0</v>
      </c>
      <c r="GF82" s="248">
        <f>成绩录入!AG85</f>
        <v>0</v>
      </c>
      <c r="GG82" s="298">
        <f t="shared" si="221"/>
        <v>0</v>
      </c>
      <c r="GH82" s="299"/>
      <c r="GI82" s="260">
        <f>成绩录入!AB85</f>
        <v>0</v>
      </c>
      <c r="GJ82" s="248">
        <f>成绩录入!AC85</f>
        <v>0</v>
      </c>
      <c r="GK82" s="248">
        <f>成绩录入!AD85</f>
        <v>0</v>
      </c>
      <c r="GL82" s="248">
        <f>成绩录入!AE85</f>
        <v>0</v>
      </c>
      <c r="GM82" s="248">
        <f>成绩录入!AF85</f>
        <v>0</v>
      </c>
      <c r="GN82" s="248">
        <f>成绩录入!AG85</f>
        <v>0</v>
      </c>
      <c r="GO82" s="298">
        <f t="shared" si="222"/>
        <v>0</v>
      </c>
      <c r="GP82" s="299"/>
      <c r="GQ82" s="260">
        <f>成绩录入!AB85</f>
        <v>0</v>
      </c>
      <c r="GR82" s="248">
        <f>成绩录入!AC85</f>
        <v>0</v>
      </c>
      <c r="GS82" s="248">
        <f>成绩录入!AD85</f>
        <v>0</v>
      </c>
      <c r="GT82" s="248">
        <f>成绩录入!AE85</f>
        <v>0</v>
      </c>
      <c r="GU82" s="248">
        <f>成绩录入!AF85</f>
        <v>0</v>
      </c>
      <c r="GV82" s="248">
        <f>成绩录入!AG85</f>
        <v>0</v>
      </c>
      <c r="GW82" s="298">
        <f t="shared" si="223"/>
        <v>0</v>
      </c>
      <c r="GX82" s="299"/>
      <c r="GY82" s="247">
        <f>成绩录入!AJ85</f>
        <v>0</v>
      </c>
      <c r="GZ82" s="248">
        <f>成绩录入!AK85</f>
        <v>0</v>
      </c>
      <c r="HA82" s="248">
        <f>成绩录入!AL85</f>
        <v>0</v>
      </c>
      <c r="HB82" s="248">
        <f>成绩录入!AM85</f>
        <v>0</v>
      </c>
      <c r="HC82" s="248">
        <f>成绩录入!AN85</f>
        <v>0</v>
      </c>
      <c r="HD82" s="248">
        <f>成绩录入!AO85</f>
        <v>0</v>
      </c>
      <c r="HE82" s="310">
        <f t="shared" si="224"/>
        <v>0</v>
      </c>
      <c r="HF82" s="299"/>
      <c r="HG82" s="247">
        <f>成绩录入!AJ85</f>
        <v>0</v>
      </c>
      <c r="HH82" s="248">
        <f>成绩录入!AK85</f>
        <v>0</v>
      </c>
      <c r="HI82" s="248">
        <f>成绩录入!AL85</f>
        <v>0</v>
      </c>
      <c r="HJ82" s="248">
        <f>成绩录入!AM85</f>
        <v>0</v>
      </c>
      <c r="HK82" s="248">
        <f>成绩录入!AN85</f>
        <v>0</v>
      </c>
      <c r="HL82" s="248">
        <f>成绩录入!AO85</f>
        <v>0</v>
      </c>
      <c r="HM82" s="310">
        <f t="shared" si="225"/>
        <v>0</v>
      </c>
      <c r="HN82" s="299"/>
      <c r="HO82" s="247">
        <f>成绩录入!AJ85</f>
        <v>0</v>
      </c>
      <c r="HP82" s="248">
        <f>成绩录入!AK85</f>
        <v>0</v>
      </c>
      <c r="HQ82" s="248">
        <f>成绩录入!AL85</f>
        <v>0</v>
      </c>
      <c r="HR82" s="248">
        <f>成绩录入!AM85</f>
        <v>0</v>
      </c>
      <c r="HS82" s="248">
        <f>成绩录入!AN85</f>
        <v>0</v>
      </c>
      <c r="HT82" s="248">
        <f>成绩录入!AO85</f>
        <v>0</v>
      </c>
      <c r="HU82" s="310">
        <f t="shared" si="226"/>
        <v>0</v>
      </c>
      <c r="HV82" s="299"/>
      <c r="HW82" s="247">
        <f>成绩录入!AJ85</f>
        <v>0</v>
      </c>
      <c r="HX82" s="248">
        <f>成绩录入!AK85</f>
        <v>0</v>
      </c>
      <c r="HY82" s="248">
        <f>成绩录入!AL85</f>
        <v>0</v>
      </c>
      <c r="HZ82" s="248">
        <f>成绩录入!AM85</f>
        <v>0</v>
      </c>
      <c r="IA82" s="248">
        <f>成绩录入!AN85</f>
        <v>0</v>
      </c>
      <c r="IB82" s="248">
        <f>成绩录入!AO85</f>
        <v>0</v>
      </c>
      <c r="IC82" s="310">
        <f t="shared" si="227"/>
        <v>0</v>
      </c>
      <c r="ID82" s="299"/>
      <c r="IE82" s="247">
        <f>成绩录入!AJ85</f>
        <v>0</v>
      </c>
      <c r="IF82" s="248">
        <f>成绩录入!AK85</f>
        <v>0</v>
      </c>
      <c r="IG82" s="248">
        <f>成绩录入!AL85</f>
        <v>0</v>
      </c>
      <c r="IH82" s="248">
        <f>成绩录入!AM85</f>
        <v>0</v>
      </c>
      <c r="II82" s="248">
        <f>成绩录入!AN85</f>
        <v>0</v>
      </c>
      <c r="IJ82" s="248">
        <f>成绩录入!AO85</f>
        <v>0</v>
      </c>
      <c r="IK82" s="310">
        <f t="shared" si="228"/>
        <v>0</v>
      </c>
      <c r="IL82" s="299"/>
      <c r="IM82" s="313" t="e">
        <f t="shared" si="229"/>
        <v>#DIV/0!</v>
      </c>
      <c r="IN82" s="314" t="e">
        <f t="shared" si="230"/>
        <v>#DIV/0!</v>
      </c>
      <c r="IO82" s="314" t="e">
        <f t="shared" si="231"/>
        <v>#DIV/0!</v>
      </c>
      <c r="IP82" s="314" t="e">
        <f t="shared" si="232"/>
        <v>#DIV/0!</v>
      </c>
      <c r="IQ82" s="314" t="e">
        <f t="shared" si="233"/>
        <v>#DIV/0!</v>
      </c>
      <c r="IR82" s="315" t="e">
        <f t="shared" si="234"/>
        <v>#DIV/0!</v>
      </c>
      <c r="IS82" s="316"/>
      <c r="IT82" s="214">
        <f>成绩录入!AR85</f>
        <v>0</v>
      </c>
      <c r="IU82" s="216">
        <f>成绩录入!AS85</f>
        <v>0</v>
      </c>
      <c r="IV82" s="216">
        <f>成绩录入!AT85</f>
        <v>0</v>
      </c>
      <c r="IW82" s="216">
        <f>成绩录入!AU85</f>
        <v>0</v>
      </c>
      <c r="IX82" s="216">
        <f>成绩录入!AV85</f>
        <v>0</v>
      </c>
      <c r="IY82" s="216">
        <f>成绩录入!AW85</f>
        <v>0</v>
      </c>
      <c r="IZ82" s="298">
        <f t="shared" si="235"/>
        <v>0</v>
      </c>
      <c r="JA82" s="299"/>
      <c r="JB82" s="317">
        <f>成绩录入!AR85</f>
        <v>0</v>
      </c>
      <c r="JC82" s="216">
        <f>成绩录入!AS85</f>
        <v>0</v>
      </c>
      <c r="JD82" s="216">
        <f>成绩录入!AT85</f>
        <v>0</v>
      </c>
      <c r="JE82" s="216">
        <f>成绩录入!AU85</f>
        <v>0</v>
      </c>
      <c r="JF82" s="216">
        <f>成绩录入!AV85</f>
        <v>0</v>
      </c>
      <c r="JG82" s="216">
        <f>成绩录入!AW85</f>
        <v>0</v>
      </c>
      <c r="JH82" s="298">
        <f t="shared" si="236"/>
        <v>0</v>
      </c>
      <c r="JI82" s="299"/>
      <c r="JJ82" s="248">
        <f>成绩录入!AR85</f>
        <v>0</v>
      </c>
      <c r="JK82" s="248">
        <f>成绩录入!AS85</f>
        <v>0</v>
      </c>
      <c r="JL82" s="248">
        <f>成绩录入!AT85</f>
        <v>0</v>
      </c>
      <c r="JM82" s="248">
        <f>成绩录入!AU85</f>
        <v>0</v>
      </c>
      <c r="JN82" s="248">
        <f>成绩录入!AV85</f>
        <v>0</v>
      </c>
      <c r="JO82" s="248">
        <f>成绩录入!AW85</f>
        <v>0</v>
      </c>
      <c r="JP82" s="298">
        <f t="shared" si="237"/>
        <v>0</v>
      </c>
      <c r="JQ82" s="299"/>
      <c r="JR82" s="308">
        <f>成绩录入!AR85</f>
        <v>0</v>
      </c>
      <c r="JS82" s="248">
        <f>成绩录入!AS85</f>
        <v>0</v>
      </c>
      <c r="JT82" s="248">
        <f>成绩录入!AT85</f>
        <v>0</v>
      </c>
      <c r="JU82" s="248">
        <f>成绩录入!AU85</f>
        <v>0</v>
      </c>
      <c r="JV82" s="248">
        <f>成绩录入!AV85</f>
        <v>0</v>
      </c>
      <c r="JW82" s="248">
        <f>成绩录入!AW85</f>
        <v>0</v>
      </c>
      <c r="JX82" s="298">
        <f t="shared" si="238"/>
        <v>0</v>
      </c>
      <c r="JY82" s="299"/>
      <c r="JZ82" s="308">
        <f>成绩录入!AR85</f>
        <v>0</v>
      </c>
      <c r="KA82" s="248">
        <f>成绩录入!AS85</f>
        <v>0</v>
      </c>
      <c r="KB82" s="248">
        <f>成绩录入!AT85</f>
        <v>0</v>
      </c>
      <c r="KC82" s="248">
        <f>成绩录入!AU85</f>
        <v>0</v>
      </c>
      <c r="KD82" s="248">
        <f>成绩录入!AV85</f>
        <v>0</v>
      </c>
      <c r="KE82" s="248">
        <f>成绩录入!AW85</f>
        <v>0</v>
      </c>
      <c r="KF82" s="298">
        <f t="shared" si="239"/>
        <v>0</v>
      </c>
      <c r="KG82" s="299"/>
      <c r="KH82" s="313">
        <f t="shared" si="186"/>
        <v>0</v>
      </c>
      <c r="KI82" s="314">
        <f t="shared" si="240"/>
        <v>0</v>
      </c>
      <c r="KJ82" s="314">
        <f t="shared" si="241"/>
        <v>0</v>
      </c>
      <c r="KK82" s="314">
        <f t="shared" si="242"/>
        <v>0</v>
      </c>
      <c r="KL82" s="314">
        <f t="shared" si="243"/>
        <v>0</v>
      </c>
      <c r="KM82" s="315">
        <f t="shared" si="244"/>
        <v>0</v>
      </c>
      <c r="KN82" s="90"/>
      <c r="KO82" s="294">
        <f>IF(总评!G80&lt;60,1,0)</f>
        <v>0</v>
      </c>
      <c r="KP82" s="295">
        <f t="shared" si="187"/>
        <v>0</v>
      </c>
      <c r="KQ82" s="295">
        <f t="shared" si="188"/>
        <v>0</v>
      </c>
      <c r="KR82" s="321">
        <f t="shared" si="189"/>
        <v>0</v>
      </c>
      <c r="KS82" s="321">
        <f t="shared" si="245"/>
        <v>0</v>
      </c>
      <c r="KT82" s="27"/>
      <c r="KU82" s="27"/>
      <c r="KV82" s="27"/>
      <c r="KW82" s="27"/>
      <c r="KX82" s="27"/>
      <c r="KY82" s="27"/>
      <c r="KZ82" s="27"/>
      <c r="LA82" s="27"/>
      <c r="LB82" s="27"/>
      <c r="LC82" s="27"/>
      <c r="OT82" s="247">
        <f>IF(OT$6=$OS$5,成绩录入!BC85,0)</f>
        <v>0</v>
      </c>
      <c r="OU82" s="248">
        <f>IF(OU$6=$OS$5,成绩录入!BD85,0)</f>
        <v>0</v>
      </c>
      <c r="OV82" s="248">
        <f>IF(OV$6=$OS$5,成绩录入!BE85,0)</f>
        <v>0</v>
      </c>
      <c r="OW82" s="248">
        <f>IF(OW$6=$OS$5,成绩录入!BF85,0)</f>
        <v>0</v>
      </c>
      <c r="OX82" s="248">
        <f>IF(OX$6=$OS$5,成绩录入!BG85,0)</f>
        <v>0</v>
      </c>
      <c r="OY82" s="248">
        <f>IF(OY$6=$OS$5,成绩录入!BH85,0)</f>
        <v>0</v>
      </c>
      <c r="OZ82" s="248">
        <f>IF(OZ$6=$OS$5,成绩录入!BI85,0)</f>
        <v>0</v>
      </c>
      <c r="PA82" s="248">
        <f>IF(PA$6=$OS$5,成绩录入!BJ85,0)</f>
        <v>0</v>
      </c>
      <c r="PB82" s="248">
        <f>IF(PB$6=$OS$5,成绩录入!BK85,0)</f>
        <v>0</v>
      </c>
      <c r="PC82" s="248">
        <f>IF(PC$6=$OS$5,成绩录入!BL85,0)</f>
        <v>0</v>
      </c>
      <c r="PD82" s="248">
        <f>IF(PD$6=$OS$5,成绩录入!BM85,0)</f>
        <v>0</v>
      </c>
      <c r="PE82" s="248">
        <f>IF(PE$6=$OS$5,成绩录入!BN85,0)</f>
        <v>0</v>
      </c>
      <c r="PF82" s="248">
        <f>IF(PF$6=$OS$5,成绩录入!BO85,0)</f>
        <v>0</v>
      </c>
      <c r="PG82" s="248">
        <f>IF(PG$6=$OS$5,成绩录入!BP85,0)</f>
        <v>0</v>
      </c>
      <c r="PH82" s="248">
        <f>IF(PH$6=$OS$5,成绩录入!BQ85,0)</f>
        <v>0</v>
      </c>
      <c r="PI82" s="248">
        <f>IF(PI$6=$OS$5,成绩录入!BR85,0)</f>
        <v>0</v>
      </c>
      <c r="PJ82" s="248">
        <f>IF(PJ$6=$OS$5,成绩录入!BS85,0)</f>
        <v>0</v>
      </c>
      <c r="PK82" s="248">
        <f>IF(PK$6=$OS$5,成绩录入!BT85,0)</f>
        <v>0</v>
      </c>
      <c r="PL82" s="248">
        <f>IF(PL$6=$OS$5,成绩录入!BU85,0)</f>
        <v>0</v>
      </c>
      <c r="PM82" s="248">
        <f>IF(PM$6=$OS$5,成绩录入!BV85,0)</f>
        <v>0</v>
      </c>
      <c r="PN82" s="248">
        <f>IF(PN$6=$OS$5,成绩录入!BW85,0)</f>
        <v>0</v>
      </c>
      <c r="PO82" s="248">
        <f>IF(PO$6=$OS$5,成绩录入!BX85,0)</f>
        <v>0</v>
      </c>
      <c r="PP82" s="248">
        <f>IF(PP$6=$OS$5,成绩录入!BY85,0)</f>
        <v>0</v>
      </c>
      <c r="PQ82" s="248">
        <f>IF(PQ$6=$OS$5,成绩录入!BZ85,0)</f>
        <v>0</v>
      </c>
      <c r="PR82" s="248">
        <f>IF(PR$6=$OS$5,成绩录入!CA85,0)</f>
        <v>0</v>
      </c>
      <c r="PS82" s="248">
        <f>IF(PS$6=$OS$5,成绩录入!CB85,0)</f>
        <v>0</v>
      </c>
      <c r="PT82" s="248">
        <f>IF(PT$6=$OS$5,成绩录入!CC85,0)</f>
        <v>0</v>
      </c>
      <c r="PU82" s="248">
        <f>IF(PU$6=$OS$5,成绩录入!CD85,0)</f>
        <v>0</v>
      </c>
      <c r="PV82" s="248">
        <f>IF(PV$6=$OS$5,成绩录入!CE85,0)</f>
        <v>0</v>
      </c>
      <c r="PW82" s="248">
        <f>IF(PW$6=$OS$5,成绩录入!CF85,0)</f>
        <v>0</v>
      </c>
      <c r="PX82" s="248">
        <f>IF(PX$6=$OS$5,成绩录入!CG85,0)</f>
        <v>0</v>
      </c>
      <c r="PY82" s="248">
        <f>IF(PY$6=$OS$5,成绩录入!CH85,0)</f>
        <v>0</v>
      </c>
      <c r="PZ82" s="248">
        <f>IF(PZ$6=$OS$5,成绩录入!CI85,0)</f>
        <v>0</v>
      </c>
      <c r="QA82" s="248">
        <f>IF(QA$6=$OS$5,成绩录入!CJ85,0)</f>
        <v>0</v>
      </c>
      <c r="QB82" s="248">
        <f>IF(QB$6=$OS$5,成绩录入!CK85,0)</f>
        <v>0</v>
      </c>
      <c r="QC82" s="248">
        <f>IF(QC$6=$OS$5,成绩录入!CL85,0)</f>
        <v>0</v>
      </c>
      <c r="QD82" s="248">
        <f>IF(QD$6=$OS$5,成绩录入!CM85,0)</f>
        <v>0</v>
      </c>
      <c r="QE82" s="248">
        <f>IF(QE$6=$OS$5,成绩录入!CN85,0)</f>
        <v>0</v>
      </c>
      <c r="QF82" s="248">
        <f>IF(QF$6=$OS$5,成绩录入!CO85,0)</f>
        <v>0</v>
      </c>
      <c r="QG82" s="248">
        <f>IF(QG$6=$OS$5,成绩录入!CP85,0)</f>
        <v>0</v>
      </c>
      <c r="QH82" s="248">
        <f>IF(QH$6=$OS$5,成绩录入!CQ85,0)</f>
        <v>0</v>
      </c>
      <c r="QI82" s="248">
        <f>IF(QI$6=$OS$5,成绩录入!CR85,0)</f>
        <v>0</v>
      </c>
      <c r="QJ82" s="248">
        <f>IF(QJ$6=$OS$5,成绩录入!CS85,0)</f>
        <v>0</v>
      </c>
      <c r="QK82" s="248">
        <f>IF(QK$6=$OS$5,成绩录入!CT85,0)</f>
        <v>0</v>
      </c>
      <c r="QL82" s="248">
        <f>IF(QL$6=$OS$5,成绩录入!CU85,0)</f>
        <v>0</v>
      </c>
      <c r="QM82" s="248">
        <f>IF(QM$6=$OS$5,成绩录入!CV85,0)</f>
        <v>0</v>
      </c>
      <c r="QN82" s="248">
        <f>IF(QN$6=$OS$5,成绩录入!CW85,0)</f>
        <v>0</v>
      </c>
      <c r="QO82" s="248">
        <f>IF(QO$6=$OS$5,成绩录入!CX85,0)</f>
        <v>0</v>
      </c>
      <c r="QP82" s="248">
        <f>IF(QP$6=$OS$5,成绩录入!CY85,0)</f>
        <v>0</v>
      </c>
      <c r="QQ82" s="248">
        <f>IF(QQ$6=$OS$5,成绩录入!CZ85,0)</f>
        <v>0</v>
      </c>
      <c r="QR82" s="248">
        <f>IF(QR$6=$OS$5,成绩录入!DA85,0)</f>
        <v>0</v>
      </c>
      <c r="QS82" s="248">
        <f>IF(QS$6=$OS$5,成绩录入!DB85,0)</f>
        <v>0</v>
      </c>
      <c r="QT82" s="248">
        <f>IF(QT$6=$OS$5,成绩录入!DC85,0)</f>
        <v>0</v>
      </c>
      <c r="QU82" s="248">
        <f>IF(QU$6=$OS$5,成绩录入!DD85,0)</f>
        <v>0</v>
      </c>
      <c r="QV82" s="248">
        <f>IF(QV$6=$OS$5,成绩录入!DE85,0)</f>
        <v>0</v>
      </c>
      <c r="QW82" s="248">
        <f>IF(QW$6=$OS$5,成绩录入!DF85,0)</f>
        <v>0</v>
      </c>
      <c r="QX82" s="248">
        <f>IF(QX$6=$OS$5,成绩录入!DG85,0)</f>
        <v>0</v>
      </c>
      <c r="QY82" s="248">
        <f>IF(QY$6=$OS$5,成绩录入!DH85,0)</f>
        <v>0</v>
      </c>
      <c r="QZ82" s="248">
        <f>IF(QZ$6=$OS$5,成绩录入!DI85,0)</f>
        <v>0</v>
      </c>
      <c r="RA82" s="248">
        <f>IF(RA$6=$OS$5,成绩录入!DJ85,0)</f>
        <v>0</v>
      </c>
      <c r="RB82" s="248">
        <f>IF(RB$6=$OS$5,成绩录入!DK85,0)</f>
        <v>0</v>
      </c>
      <c r="RC82" s="248">
        <f>IF(RC$6=$OS$5,成绩录入!DL85,0)</f>
        <v>0</v>
      </c>
      <c r="RD82" s="248">
        <f>IF(RD$6=$OS$5,成绩录入!DM85,0)</f>
        <v>0</v>
      </c>
      <c r="RE82" s="248">
        <f>IF(RE$6=$OS$5,成绩录入!DN85,0)</f>
        <v>0</v>
      </c>
      <c r="RF82" s="248">
        <f>IF(RF$6=$OS$5,成绩录入!DO85,0)</f>
        <v>0</v>
      </c>
      <c r="RG82" s="248">
        <f>IF(RG$6=$OS$5,成绩录入!DP85,0)</f>
        <v>0</v>
      </c>
      <c r="RH82" s="248">
        <f>IF(RH$6=$OS$5,成绩录入!DQ85,0)</f>
        <v>0</v>
      </c>
      <c r="RI82" s="248">
        <f>IF(RI$6=$OS$5,成绩录入!DR85,0)</f>
        <v>0</v>
      </c>
      <c r="RJ82" s="248">
        <f>IF(RJ$6=$OS$5,成绩录入!DS85,0)</f>
        <v>0</v>
      </c>
      <c r="RK82" s="248">
        <f>IF(RK$6=$OS$5,成绩录入!DT85,0)</f>
        <v>0</v>
      </c>
      <c r="RL82" s="248">
        <f>IF(RL$6=$OS$5,成绩录入!DU85,0)</f>
        <v>0</v>
      </c>
      <c r="RM82" s="248">
        <f>IF(RM$6=$OS$5,成绩录入!DV85,0)</f>
        <v>0</v>
      </c>
      <c r="RN82" s="248">
        <f>IF(RN$6=$OS$5,成绩录入!DW85,0)</f>
        <v>0</v>
      </c>
      <c r="RO82" s="248">
        <f>IF(RO$6=$OS$5,成绩录入!DX85,0)</f>
        <v>0</v>
      </c>
      <c r="RP82" s="248">
        <f>IF(RP$6=$OS$5,成绩录入!DY85,0)</f>
        <v>0</v>
      </c>
      <c r="RQ82" s="248">
        <f>IF(RQ$6=$OS$5,成绩录入!DZ85,0)</f>
        <v>0</v>
      </c>
      <c r="RR82" s="248">
        <f>IF(RR$6=$OS$5,成绩录入!EA85,0)</f>
        <v>0</v>
      </c>
      <c r="RS82" s="248">
        <f>IF(RS$6=$OS$5,成绩录入!EB85,0)</f>
        <v>0</v>
      </c>
      <c r="RT82" s="248">
        <f>IF(RT$6=$OS$5,成绩录入!EC85,0)</f>
        <v>0</v>
      </c>
      <c r="RU82" s="248">
        <f>IF(RU$6=$OS$5,成绩录入!ED85,0)</f>
        <v>0</v>
      </c>
      <c r="RV82" s="248">
        <f>IF(RV$6=$OS$5,成绩录入!EE85,0)</f>
        <v>0</v>
      </c>
      <c r="RW82" s="248">
        <f>IF(RW$6=$OS$5,成绩录入!EF85,0)</f>
        <v>0</v>
      </c>
      <c r="RX82" s="248">
        <f>IF(RX$6=$OS$5,成绩录入!EG85,0)</f>
        <v>0</v>
      </c>
      <c r="RY82" s="248">
        <f>IF(RY$6=$OS$5,成绩录入!EH85,0)</f>
        <v>0</v>
      </c>
      <c r="RZ82" s="248">
        <f>IF(RZ$6=$OS$5,成绩录入!EI85,0)</f>
        <v>0</v>
      </c>
      <c r="SA82" s="248">
        <f>IF(SA$6=$OS$5,成绩录入!EJ85,0)</f>
        <v>0</v>
      </c>
      <c r="SB82" s="248">
        <f>IF(SB$6=$OS$5,成绩录入!EK85,0)</f>
        <v>0</v>
      </c>
      <c r="SC82" s="248">
        <f>IF(SC$6=$OS$5,成绩录入!EL85,0)</f>
        <v>0</v>
      </c>
      <c r="SD82" s="248">
        <f>IF(SD$6=$OS$5,成绩录入!EM85,0)</f>
        <v>0</v>
      </c>
      <c r="SE82" s="248">
        <f>IF(SE$6=$OS$5,成绩录入!EN85,0)</f>
        <v>0</v>
      </c>
      <c r="SF82" s="248">
        <f>IF(SF$6=$OS$5,成绩录入!EO85,0)</f>
        <v>0</v>
      </c>
      <c r="SG82" s="248">
        <f>IF(SG$6=$OS$5,成绩录入!EP85,0)</f>
        <v>0</v>
      </c>
      <c r="SH82" s="248">
        <f>IF(SH$6=$OS$5,成绩录入!EQ85,0)</f>
        <v>0</v>
      </c>
      <c r="SI82" s="248">
        <f>IF(SI$6=$OS$5,成绩录入!ER85,0)</f>
        <v>0</v>
      </c>
      <c r="SJ82" s="248">
        <f>IF(SJ$6=$OS$5,成绩录入!ES85,0)</f>
        <v>0</v>
      </c>
      <c r="SK82" s="248">
        <f>IF(SK$6=$OS$5,成绩录入!ET85,0)</f>
        <v>0</v>
      </c>
      <c r="SL82" s="248">
        <f>IF(SL$6=$OS$5,成绩录入!EU85,0)</f>
        <v>0</v>
      </c>
      <c r="SM82" s="248">
        <f>IF(SM$6=$OS$5,成绩录入!EV85,0)</f>
        <v>0</v>
      </c>
      <c r="SN82" s="248">
        <f>IF(SN$6=$OS$5,成绩录入!EW85,0)</f>
        <v>0</v>
      </c>
      <c r="SO82" s="248">
        <f>IF(SO$6=$OS$5,成绩录入!EX85,0)</f>
        <v>0</v>
      </c>
      <c r="SP82" s="218">
        <f t="shared" si="190"/>
        <v>0</v>
      </c>
      <c r="SQ82" s="166"/>
      <c r="SR82" s="166"/>
      <c r="SS82" s="247">
        <f>IF(SS$6=$SR$5,成绩录入!BC85,0)</f>
        <v>0</v>
      </c>
      <c r="ST82" s="248">
        <f>IF(ST$6=$SR$5,成绩录入!BD85,0)</f>
        <v>0</v>
      </c>
      <c r="SU82" s="248">
        <f>IF(SU$6=$SR$5,成绩录入!BE85,0)</f>
        <v>0</v>
      </c>
      <c r="SV82" s="248">
        <f>IF(SV$6=$SR$5,成绩录入!BF85,0)</f>
        <v>0</v>
      </c>
      <c r="SW82" s="248">
        <f>IF(SW$6=$SR$5,成绩录入!BG85,0)</f>
        <v>0</v>
      </c>
      <c r="SX82" s="248">
        <f>IF(SX$6=$SR$5,成绩录入!BH85,0)</f>
        <v>0</v>
      </c>
      <c r="SY82" s="248">
        <f>IF(SY$6=$SR$5,成绩录入!BI85,0)</f>
        <v>0</v>
      </c>
      <c r="SZ82" s="248">
        <f>IF(SZ$6=$SR$5,成绩录入!BJ85,0)</f>
        <v>0</v>
      </c>
      <c r="TA82" s="248">
        <f>IF(TA$6=$SR$5,成绩录入!BK85,0)</f>
        <v>0</v>
      </c>
      <c r="TB82" s="248">
        <f>IF(TB$6=$SR$5,成绩录入!BL85,0)</f>
        <v>0</v>
      </c>
      <c r="TC82" s="248">
        <f>IF(TC$6=$SR$5,成绩录入!BM85,0)</f>
        <v>0</v>
      </c>
      <c r="TD82" s="248">
        <f>IF(TD$6=$SR$5,成绩录入!BN85,0)</f>
        <v>0</v>
      </c>
      <c r="TE82" s="248">
        <f>IF(TE$6=$SR$5,成绩录入!BO85,0)</f>
        <v>0</v>
      </c>
      <c r="TF82" s="248">
        <f>IF(TF$6=$SR$5,成绩录入!BP85,0)</f>
        <v>0</v>
      </c>
      <c r="TG82" s="248">
        <f>IF(TG$6=$SR$5,成绩录入!BQ85,0)</f>
        <v>0</v>
      </c>
      <c r="TH82" s="248">
        <f>IF(TH$6=$SR$5,成绩录入!BR85,0)</f>
        <v>0</v>
      </c>
      <c r="TI82" s="248">
        <f>IF(TI$6=$SR$5,成绩录入!BS85,0)</f>
        <v>0</v>
      </c>
      <c r="TJ82" s="248">
        <f>IF(TJ$6=$SR$5,成绩录入!BT85,0)</f>
        <v>0</v>
      </c>
      <c r="TK82" s="248">
        <f>IF(TK$6=$SR$5,成绩录入!BU85,0)</f>
        <v>0</v>
      </c>
      <c r="TL82" s="248">
        <f>IF(TL$6=$SR$5,成绩录入!BV85,0)</f>
        <v>0</v>
      </c>
      <c r="TM82" s="248">
        <f>IF(TM$6=$SR$5,成绩录入!BW85,0)</f>
        <v>0</v>
      </c>
      <c r="TN82" s="248">
        <f>IF(TN$6=$SR$5,成绩录入!BX85,0)</f>
        <v>0</v>
      </c>
      <c r="TO82" s="248">
        <f>IF(TO$6=$SR$5,成绩录入!BY85,0)</f>
        <v>0</v>
      </c>
      <c r="TP82" s="248">
        <f>IF(TP$6=$SR$5,成绩录入!BZ85,0)</f>
        <v>0</v>
      </c>
      <c r="TQ82" s="248">
        <f>IF(TQ$6=$SR$5,成绩录入!CA85,0)</f>
        <v>0</v>
      </c>
      <c r="TR82" s="248">
        <f>IF(TR$6=$SR$5,成绩录入!CB85,0)</f>
        <v>0</v>
      </c>
      <c r="TS82" s="248">
        <f>IF(TS$6=$SR$5,成绩录入!CC85,0)</f>
        <v>0</v>
      </c>
      <c r="TT82" s="248">
        <f>IF(TT$6=$SR$5,成绩录入!CD85,0)</f>
        <v>0</v>
      </c>
      <c r="TU82" s="248">
        <f>IF(TU$6=$SR$5,成绩录入!CE85,0)</f>
        <v>0</v>
      </c>
      <c r="TV82" s="248">
        <f>IF(TV$6=$SR$5,成绩录入!CF85,0)</f>
        <v>0</v>
      </c>
      <c r="TW82" s="248">
        <f>IF(TW$6=$SR$5,成绩录入!CG85,0)</f>
        <v>0</v>
      </c>
      <c r="TX82" s="248">
        <f>IF(TX$6=$SR$5,成绩录入!CH85,0)</f>
        <v>0</v>
      </c>
      <c r="TY82" s="248">
        <f>IF(TY$6=$SR$5,成绩录入!CI85,0)</f>
        <v>0</v>
      </c>
      <c r="TZ82" s="248">
        <f>IF(TZ$6=$SR$5,成绩录入!CJ85,0)</f>
        <v>0</v>
      </c>
      <c r="UA82" s="248">
        <f>IF(UA$6=$SR$5,成绩录入!CK85,0)</f>
        <v>0</v>
      </c>
      <c r="UB82" s="248">
        <f>IF(UB$6=$SR$5,成绩录入!CL85,0)</f>
        <v>0</v>
      </c>
      <c r="UC82" s="248">
        <f>IF(UC$6=$SR$5,成绩录入!CM85,0)</f>
        <v>0</v>
      </c>
      <c r="UD82" s="248">
        <f>IF(UD$6=$SR$5,成绩录入!CN85,0)</f>
        <v>0</v>
      </c>
      <c r="UE82" s="248">
        <f>IF(UE$6=$SR$5,成绩录入!CO85,0)</f>
        <v>0</v>
      </c>
      <c r="UF82" s="248">
        <f>IF(UF$6=$SR$5,成绩录入!CP85,0)</f>
        <v>0</v>
      </c>
      <c r="UG82" s="248">
        <f>IF(UG$6=$SR$5,成绩录入!CQ85,0)</f>
        <v>0</v>
      </c>
      <c r="UH82" s="248">
        <f>IF(UH$6=$SR$5,成绩录入!CR85,0)</f>
        <v>0</v>
      </c>
      <c r="UI82" s="248">
        <f>IF(UI$6=$SR$5,成绩录入!CS85,0)</f>
        <v>0</v>
      </c>
      <c r="UJ82" s="248">
        <f>IF(UJ$6=$SR$5,成绩录入!CT85,0)</f>
        <v>0</v>
      </c>
      <c r="UK82" s="248">
        <f>IF(UK$6=$SR$5,成绩录入!CU85,0)</f>
        <v>0</v>
      </c>
      <c r="UL82" s="248">
        <f>IF(UL$6=$SR$5,成绩录入!CV85,0)</f>
        <v>0</v>
      </c>
      <c r="UM82" s="248">
        <f>IF(UM$6=$SR$5,成绩录入!CW85,0)</f>
        <v>0</v>
      </c>
      <c r="UN82" s="248">
        <f>IF(UN$6=$SR$5,成绩录入!CX85,0)</f>
        <v>0</v>
      </c>
      <c r="UO82" s="248">
        <f>IF(UO$6=$SR$5,成绩录入!CY85,0)</f>
        <v>0</v>
      </c>
      <c r="UP82" s="248">
        <f>IF(UP$6=$SR$5,成绩录入!CZ85,0)</f>
        <v>0</v>
      </c>
      <c r="UQ82" s="248">
        <f>IF(UQ$6=$SR$5,成绩录入!DA85,0)</f>
        <v>0</v>
      </c>
      <c r="UR82" s="248">
        <f>IF(UR$6=$SR$5,成绩录入!DB85,0)</f>
        <v>0</v>
      </c>
      <c r="US82" s="248">
        <f>IF(US$6=$SR$5,成绩录入!DC85,0)</f>
        <v>0</v>
      </c>
      <c r="UT82" s="248">
        <f>IF(UT$6=$SR$5,成绩录入!DD85,0)</f>
        <v>0</v>
      </c>
      <c r="UU82" s="248">
        <f>IF(UU$6=$SR$5,成绩录入!DE85,0)</f>
        <v>0</v>
      </c>
      <c r="UV82" s="248">
        <f>IF(UV$6=$SR$5,成绩录入!DF85,0)</f>
        <v>0</v>
      </c>
      <c r="UW82" s="248">
        <f>IF(UW$6=$SR$5,成绩录入!DG85,0)</f>
        <v>0</v>
      </c>
      <c r="UX82" s="248">
        <f>IF(UX$6=$SR$5,成绩录入!DH85,0)</f>
        <v>0</v>
      </c>
      <c r="UY82" s="248">
        <f>IF(UY$6=$SR$5,成绩录入!DI85,0)</f>
        <v>0</v>
      </c>
      <c r="UZ82" s="248">
        <f>IF(UZ$6=$SR$5,成绩录入!DJ85,0)</f>
        <v>0</v>
      </c>
      <c r="VA82" s="248">
        <f>IF(VA$6=$SR$5,成绩录入!DK85,0)</f>
        <v>0</v>
      </c>
      <c r="VB82" s="248">
        <f>IF(VB$6=$SR$5,成绩录入!DL85,0)</f>
        <v>0</v>
      </c>
      <c r="VC82" s="248">
        <f>IF(VC$6=$SR$5,成绩录入!DM85,0)</f>
        <v>0</v>
      </c>
      <c r="VD82" s="248">
        <f>IF(VD$6=$SR$5,成绩录入!DN85,0)</f>
        <v>0</v>
      </c>
      <c r="VE82" s="248">
        <f>IF(VE$6=$SR$5,成绩录入!DO85,0)</f>
        <v>0</v>
      </c>
      <c r="VF82" s="248">
        <f>IF(VF$6=$SR$5,成绩录入!DP85,0)</f>
        <v>0</v>
      </c>
      <c r="VG82" s="248">
        <f>IF(VG$6=$SR$5,成绩录入!DQ85,0)</f>
        <v>0</v>
      </c>
      <c r="VH82" s="248">
        <f>IF(VH$6=$SR$5,成绩录入!DR85,0)</f>
        <v>0</v>
      </c>
      <c r="VI82" s="248">
        <f>IF(VI$6=$SR$5,成绩录入!DS85,0)</f>
        <v>0</v>
      </c>
      <c r="VJ82" s="248">
        <f>IF(VJ$6=$SR$5,成绩录入!DT85,0)</f>
        <v>0</v>
      </c>
      <c r="VK82" s="248">
        <f>IF(VK$6=$SR$5,成绩录入!DU85,0)</f>
        <v>0</v>
      </c>
      <c r="VL82" s="248">
        <f>IF(VL$6=$SR$5,成绩录入!DV85,0)</f>
        <v>0</v>
      </c>
      <c r="VM82" s="248">
        <f>IF(VM$6=$SR$5,成绩录入!DW85,0)</f>
        <v>0</v>
      </c>
      <c r="VN82" s="248">
        <f>IF(VN$6=$SR$5,成绩录入!DX85,0)</f>
        <v>0</v>
      </c>
      <c r="VO82" s="248">
        <f>IF(VO$6=$SR$5,成绩录入!DY85,0)</f>
        <v>0</v>
      </c>
      <c r="VP82" s="248">
        <f>IF(VP$6=$SR$5,成绩录入!DZ85,0)</f>
        <v>0</v>
      </c>
      <c r="VQ82" s="248">
        <f>IF(VQ$6=$SR$5,成绩录入!EA85,0)</f>
        <v>0</v>
      </c>
      <c r="VR82" s="248">
        <f>IF(VR$6=$SR$5,成绩录入!EB85,0)</f>
        <v>0</v>
      </c>
      <c r="VS82" s="248">
        <f>IF(VS$6=$SR$5,成绩录入!EC85,0)</f>
        <v>0</v>
      </c>
      <c r="VT82" s="248">
        <f>IF(VT$6=$SR$5,成绩录入!ED85,0)</f>
        <v>0</v>
      </c>
      <c r="VU82" s="248">
        <f>IF(VU$6=$SR$5,成绩录入!EE85,0)</f>
        <v>0</v>
      </c>
      <c r="VV82" s="248">
        <f>IF(VV$6=$SR$5,成绩录入!EF85,0)</f>
        <v>0</v>
      </c>
      <c r="VW82" s="248">
        <f>IF(VW$6=$SR$5,成绩录入!EG85,0)</f>
        <v>0</v>
      </c>
      <c r="VX82" s="248">
        <f>IF(VX$6=$SR$5,成绩录入!EH85,0)</f>
        <v>0</v>
      </c>
      <c r="VY82" s="248">
        <f>IF(VY$6=$SR$5,成绩录入!EI85,0)</f>
        <v>0</v>
      </c>
      <c r="VZ82" s="248">
        <f>IF(VZ$6=$SR$5,成绩录入!EJ85,0)</f>
        <v>0</v>
      </c>
      <c r="WA82" s="248">
        <f>IF(WA$6=$SR$5,成绩录入!EK85,0)</f>
        <v>0</v>
      </c>
      <c r="WB82" s="248">
        <f>IF(WB$6=$SR$5,成绩录入!EL85,0)</f>
        <v>0</v>
      </c>
      <c r="WC82" s="248">
        <f>IF(WC$6=$SR$5,成绩录入!EM85,0)</f>
        <v>0</v>
      </c>
      <c r="WD82" s="248">
        <f>IF(WD$6=$SR$5,成绩录入!EN85,0)</f>
        <v>0</v>
      </c>
      <c r="WE82" s="248">
        <f>IF(WE$6=$SR$5,成绩录入!EO85,0)</f>
        <v>0</v>
      </c>
      <c r="WF82" s="248">
        <f>IF(WF$6=$SR$5,成绩录入!EP85,0)</f>
        <v>0</v>
      </c>
      <c r="WG82" s="248">
        <f>IF(WG$6=$SR$5,成绩录入!EQ85,0)</f>
        <v>0</v>
      </c>
      <c r="WH82" s="248">
        <f>IF(WH$6=$SR$5,成绩录入!ER85,0)</f>
        <v>0</v>
      </c>
      <c r="WI82" s="248">
        <f>IF(WI$6=$SR$5,成绩录入!ES85,0)</f>
        <v>0</v>
      </c>
      <c r="WJ82" s="248">
        <f>IF(WJ$6=$SR$5,成绩录入!ET85,0)</f>
        <v>0</v>
      </c>
      <c r="WK82" s="248">
        <f>IF(WK$6=$SR$5,成绩录入!EU85,0)</f>
        <v>0</v>
      </c>
      <c r="WL82" s="248">
        <f>IF(WL$6=$SR$5,成绩录入!EV85,0)</f>
        <v>0</v>
      </c>
      <c r="WM82" s="248">
        <f>IF(WM$6=$SR$5,成绩录入!EW85,0)</f>
        <v>0</v>
      </c>
      <c r="WN82" s="248">
        <f>IF(WN$6=$SR$5,成绩录入!EX85,0)</f>
        <v>0</v>
      </c>
      <c r="WO82" s="218">
        <f t="shared" si="191"/>
        <v>0</v>
      </c>
      <c r="WP82" s="166"/>
      <c r="WQ82" s="166"/>
      <c r="WR82" s="247">
        <f>IF(WR$6=$WQ$5,成绩录入!BC85,0)</f>
        <v>0</v>
      </c>
      <c r="WS82" s="248">
        <f>IF(WS$6=$WQ$5,成绩录入!BD85,0)</f>
        <v>0</v>
      </c>
      <c r="WT82" s="248">
        <f>IF(WT$6=$WQ$5,成绩录入!BE85,0)</f>
        <v>0</v>
      </c>
      <c r="WU82" s="248">
        <f>IF(WU$6=$WQ$5,成绩录入!BF85,0)</f>
        <v>0</v>
      </c>
      <c r="WV82" s="248">
        <f>IF(WV$6=$WQ$5,成绩录入!BG85,0)</f>
        <v>0</v>
      </c>
      <c r="WW82" s="248">
        <f>IF(WW$6=$WQ$5,成绩录入!BH85,0)</f>
        <v>0</v>
      </c>
      <c r="WX82" s="248">
        <f>IF(WX$6=$WQ$5,成绩录入!BI85,0)</f>
        <v>0</v>
      </c>
      <c r="WY82" s="248">
        <f>IF(WY$6=$WQ$5,成绩录入!BJ85,0)</f>
        <v>0</v>
      </c>
      <c r="WZ82" s="248">
        <f>IF(WZ$6=$WQ$5,成绩录入!BK85,0)</f>
        <v>0</v>
      </c>
      <c r="XA82" s="248">
        <f>IF(XA$6=$WQ$5,成绩录入!BL85,0)</f>
        <v>0</v>
      </c>
      <c r="XB82" s="248">
        <f>IF(XB$6=$WQ$5,成绩录入!BM85,0)</f>
        <v>0</v>
      </c>
      <c r="XC82" s="248">
        <f>IF(XC$6=$WQ$5,成绩录入!BN85,0)</f>
        <v>0</v>
      </c>
      <c r="XD82" s="248">
        <f>IF(XD$6=$WQ$5,成绩录入!BO85,0)</f>
        <v>0</v>
      </c>
      <c r="XE82" s="248">
        <f>IF(XE$6=$WQ$5,成绩录入!BP85,0)</f>
        <v>0</v>
      </c>
      <c r="XF82" s="248">
        <f>IF(XF$6=$WQ$5,成绩录入!BQ85,0)</f>
        <v>0</v>
      </c>
      <c r="XG82" s="248">
        <f>IF(XG$6=$WQ$5,成绩录入!BR85,0)</f>
        <v>0</v>
      </c>
      <c r="XH82" s="248">
        <f>IF(XH$6=$WQ$5,成绩录入!BS85,0)</f>
        <v>0</v>
      </c>
      <c r="XI82" s="248">
        <f>IF(XI$6=$WQ$5,成绩录入!BT85,0)</f>
        <v>0</v>
      </c>
      <c r="XJ82" s="248">
        <f>IF(XJ$6=$WQ$5,成绩录入!BU85,0)</f>
        <v>0</v>
      </c>
      <c r="XK82" s="248">
        <f>IF(XK$6=$WQ$5,成绩录入!BV85,0)</f>
        <v>0</v>
      </c>
      <c r="XL82" s="248">
        <f>IF(XL$6=$WQ$5,成绩录入!BW85,0)</f>
        <v>0</v>
      </c>
      <c r="XM82" s="248">
        <f>IF(XM$6=$WQ$5,成绩录入!BX85,0)</f>
        <v>0</v>
      </c>
      <c r="XN82" s="248">
        <f>IF(XN$6=$WQ$5,成绩录入!BY85,0)</f>
        <v>0</v>
      </c>
      <c r="XO82" s="248">
        <f>IF(XO$6=$WQ$5,成绩录入!BZ85,0)</f>
        <v>0</v>
      </c>
      <c r="XP82" s="248">
        <f>IF(XP$6=$WQ$5,成绩录入!CA85,0)</f>
        <v>0</v>
      </c>
      <c r="XQ82" s="248">
        <f>IF(XQ$6=$WQ$5,成绩录入!CB85,0)</f>
        <v>0</v>
      </c>
      <c r="XR82" s="248">
        <f>IF(XR$6=$WQ$5,成绩录入!CC85,0)</f>
        <v>0</v>
      </c>
      <c r="XS82" s="248">
        <f>IF(XS$6=$WQ$5,成绩录入!CD85,0)</f>
        <v>0</v>
      </c>
      <c r="XT82" s="248">
        <f>IF(XT$6=$WQ$5,成绩录入!CE85,0)</f>
        <v>0</v>
      </c>
      <c r="XU82" s="248">
        <f>IF(XU$6=$WQ$5,成绩录入!CF85,0)</f>
        <v>0</v>
      </c>
      <c r="XV82" s="248">
        <f>IF(XV$6=$WQ$5,成绩录入!CG85,0)</f>
        <v>0</v>
      </c>
      <c r="XW82" s="248">
        <f>IF(XW$6=$WQ$5,成绩录入!CH85,0)</f>
        <v>0</v>
      </c>
      <c r="XX82" s="248">
        <f>IF(XX$6=$WQ$5,成绩录入!CI85,0)</f>
        <v>0</v>
      </c>
      <c r="XY82" s="248">
        <f>IF(XY$6=$WQ$5,成绩录入!CJ85,0)</f>
        <v>0</v>
      </c>
      <c r="XZ82" s="248">
        <f>IF(XZ$6=$WQ$5,成绩录入!CK85,0)</f>
        <v>0</v>
      </c>
      <c r="YA82" s="248">
        <f>IF(YA$6=$WQ$5,成绩录入!CL85,0)</f>
        <v>0</v>
      </c>
      <c r="YB82" s="248">
        <f>IF(YB$6=$WQ$5,成绩录入!CM85,0)</f>
        <v>0</v>
      </c>
      <c r="YC82" s="248">
        <f>IF(YC$6=$WQ$5,成绩录入!CN85,0)</f>
        <v>0</v>
      </c>
      <c r="YD82" s="248">
        <f>IF(YD$6=$WQ$5,成绩录入!CO85,0)</f>
        <v>0</v>
      </c>
      <c r="YE82" s="248">
        <f>IF(YE$6=$WQ$5,成绩录入!CP85,0)</f>
        <v>0</v>
      </c>
      <c r="YF82" s="248">
        <f>IF(YF$6=$WQ$5,成绩录入!CQ85,0)</f>
        <v>0</v>
      </c>
      <c r="YG82" s="248">
        <f>IF(YG$6=$WQ$5,成绩录入!CR85,0)</f>
        <v>0</v>
      </c>
      <c r="YH82" s="248">
        <f>IF(YH$6=$WQ$5,成绩录入!CS85,0)</f>
        <v>0</v>
      </c>
      <c r="YI82" s="248">
        <f>IF(YI$6=$WQ$5,成绩录入!CT85,0)</f>
        <v>0</v>
      </c>
      <c r="YJ82" s="248">
        <f>IF(YJ$6=$WQ$5,成绩录入!CU85,0)</f>
        <v>0</v>
      </c>
      <c r="YK82" s="248">
        <f>IF(YK$6=$WQ$5,成绩录入!CV85,0)</f>
        <v>0</v>
      </c>
      <c r="YL82" s="248">
        <f>IF(YL$6=$WQ$5,成绩录入!CW85,0)</f>
        <v>0</v>
      </c>
      <c r="YM82" s="248">
        <f>IF(YM$6=$WQ$5,成绩录入!CX85,0)</f>
        <v>0</v>
      </c>
      <c r="YN82" s="248">
        <f>IF(YN$6=$WQ$5,成绩录入!CY85,0)</f>
        <v>0</v>
      </c>
      <c r="YO82" s="248">
        <f>IF(YO$6=$WQ$5,成绩录入!CZ85,0)</f>
        <v>0</v>
      </c>
      <c r="YP82" s="248">
        <f>IF(YP$6=$WQ$5,成绩录入!DA85,0)</f>
        <v>0</v>
      </c>
      <c r="YQ82" s="248">
        <f>IF(YQ$6=$WQ$5,成绩录入!DB85,0)</f>
        <v>0</v>
      </c>
      <c r="YR82" s="248">
        <f>IF(YR$6=$WQ$5,成绩录入!DC85,0)</f>
        <v>0</v>
      </c>
      <c r="YS82" s="248">
        <f>IF(YS$6=$WQ$5,成绩录入!DD85,0)</f>
        <v>0</v>
      </c>
      <c r="YT82" s="248">
        <f>IF(YT$6=$WQ$5,成绩录入!DE85,0)</f>
        <v>0</v>
      </c>
      <c r="YU82" s="248">
        <f>IF(YU$6=$WQ$5,成绩录入!DF85,0)</f>
        <v>0</v>
      </c>
      <c r="YV82" s="248">
        <f>IF(YV$6=$WQ$5,成绩录入!DG85,0)</f>
        <v>0</v>
      </c>
      <c r="YW82" s="248">
        <f>IF(YW$6=$WQ$5,成绩录入!DH85,0)</f>
        <v>0</v>
      </c>
      <c r="YX82" s="248">
        <f>IF(YX$6=$WQ$5,成绩录入!DI85,0)</f>
        <v>0</v>
      </c>
      <c r="YY82" s="248">
        <f>IF(YY$6=$WQ$5,成绩录入!DJ85,0)</f>
        <v>0</v>
      </c>
      <c r="YZ82" s="248">
        <f>IF(YZ$6=$WQ$5,成绩录入!DK85,0)</f>
        <v>0</v>
      </c>
      <c r="ZA82" s="248">
        <f>IF(ZA$6=$WQ$5,成绩录入!DL85,0)</f>
        <v>0</v>
      </c>
      <c r="ZB82" s="248">
        <f>IF(ZB$6=$WQ$5,成绩录入!DM85,0)</f>
        <v>0</v>
      </c>
      <c r="ZC82" s="248">
        <f>IF(ZC$6=$WQ$5,成绩录入!DN85,0)</f>
        <v>0</v>
      </c>
      <c r="ZD82" s="248">
        <f>IF(ZD$6=$WQ$5,成绩录入!DO85,0)</f>
        <v>0</v>
      </c>
      <c r="ZE82" s="248">
        <f>IF(ZE$6=$WQ$5,成绩录入!DP85,0)</f>
        <v>0</v>
      </c>
      <c r="ZF82" s="248">
        <f>IF(ZF$6=$WQ$5,成绩录入!DQ85,0)</f>
        <v>0</v>
      </c>
      <c r="ZG82" s="248">
        <f>IF(ZG$6=$WQ$5,成绩录入!DR85,0)</f>
        <v>0</v>
      </c>
      <c r="ZH82" s="248">
        <f>IF(ZH$6=$WQ$5,成绩录入!DS85,0)</f>
        <v>0</v>
      </c>
      <c r="ZI82" s="248">
        <f>IF(ZI$6=$WQ$5,成绩录入!DT85,0)</f>
        <v>0</v>
      </c>
      <c r="ZJ82" s="248">
        <f>IF(ZJ$6=$WQ$5,成绩录入!DU85,0)</f>
        <v>0</v>
      </c>
      <c r="ZK82" s="248">
        <f>IF(ZK$6=$WQ$5,成绩录入!DV85,0)</f>
        <v>0</v>
      </c>
      <c r="ZL82" s="248">
        <f>IF(ZL$6=$WQ$5,成绩录入!DW85,0)</f>
        <v>0</v>
      </c>
      <c r="ZM82" s="248">
        <f>IF(ZM$6=$WQ$5,成绩录入!DX85,0)</f>
        <v>0</v>
      </c>
      <c r="ZN82" s="248">
        <f>IF(ZN$6=$WQ$5,成绩录入!DY85,0)</f>
        <v>0</v>
      </c>
      <c r="ZO82" s="248">
        <f>IF(ZO$6=$WQ$5,成绩录入!DZ85,0)</f>
        <v>0</v>
      </c>
      <c r="ZP82" s="248">
        <f>IF(ZP$6=$WQ$5,成绩录入!EA85,0)</f>
        <v>0</v>
      </c>
      <c r="ZQ82" s="248">
        <f>IF(ZQ$6=$WQ$5,成绩录入!EB85,0)</f>
        <v>0</v>
      </c>
      <c r="ZR82" s="248">
        <f>IF(ZR$6=$WQ$5,成绩录入!EC85,0)</f>
        <v>0</v>
      </c>
      <c r="ZS82" s="248">
        <f>IF(ZS$6=$WQ$5,成绩录入!ED85,0)</f>
        <v>0</v>
      </c>
      <c r="ZT82" s="248">
        <f>IF(ZT$6=$WQ$5,成绩录入!EE85,0)</f>
        <v>0</v>
      </c>
      <c r="ZU82" s="248">
        <f>IF(ZU$6=$WQ$5,成绩录入!EF85,0)</f>
        <v>0</v>
      </c>
      <c r="ZV82" s="248">
        <f>IF(ZV$6=$WQ$5,成绩录入!EG85,0)</f>
        <v>0</v>
      </c>
      <c r="ZW82" s="248">
        <f>IF(ZW$6=$WQ$5,成绩录入!EH85,0)</f>
        <v>0</v>
      </c>
      <c r="ZX82" s="248">
        <f>IF(ZX$6=$WQ$5,成绩录入!EI85,0)</f>
        <v>0</v>
      </c>
      <c r="ZY82" s="248">
        <f>IF(ZY$6=$WQ$5,成绩录入!EJ85,0)</f>
        <v>0</v>
      </c>
      <c r="ZZ82" s="248">
        <f>IF(ZZ$6=$WQ$5,成绩录入!EK85,0)</f>
        <v>0</v>
      </c>
      <c r="AAA82" s="248">
        <f>IF(AAA$6=$WQ$5,成绩录入!EL85,0)</f>
        <v>0</v>
      </c>
      <c r="AAB82" s="248">
        <f>IF(AAB$6=$WQ$5,成绩录入!EM85,0)</f>
        <v>0</v>
      </c>
      <c r="AAC82" s="248">
        <f>IF(AAC$6=$WQ$5,成绩录入!EN85,0)</f>
        <v>0</v>
      </c>
      <c r="AAD82" s="248">
        <f>IF(AAD$6=$WQ$5,成绩录入!EO85,0)</f>
        <v>0</v>
      </c>
      <c r="AAE82" s="248">
        <f>IF(AAE$6=$WQ$5,成绩录入!EP85,0)</f>
        <v>0</v>
      </c>
      <c r="AAF82" s="248">
        <f>IF(AAF$6=$WQ$5,成绩录入!EQ85,0)</f>
        <v>0</v>
      </c>
      <c r="AAG82" s="248">
        <f>IF(AAG$6=$WQ$5,成绩录入!ER85,0)</f>
        <v>0</v>
      </c>
      <c r="AAH82" s="248">
        <f>IF(AAH$6=$WQ$5,成绩录入!ES85,0)</f>
        <v>0</v>
      </c>
      <c r="AAI82" s="248">
        <f>IF(AAI$6=$WQ$5,成绩录入!ET85,0)</f>
        <v>0</v>
      </c>
      <c r="AAJ82" s="248">
        <f>IF(AAJ$6=$WQ$5,成绩录入!EU85,0)</f>
        <v>0</v>
      </c>
      <c r="AAK82" s="248">
        <f>IF(AAK$6=$WQ$5,成绩录入!EV85,0)</f>
        <v>0</v>
      </c>
      <c r="AAL82" s="248">
        <f>IF(AAL$6=$WQ$5,成绩录入!EW85,0)</f>
        <v>0</v>
      </c>
      <c r="AAM82" s="248">
        <f>IF(AAM$6=$WQ$5,成绩录入!EX85,0)</f>
        <v>0</v>
      </c>
      <c r="AAN82" s="218">
        <f t="shared" si="192"/>
        <v>0</v>
      </c>
      <c r="AAO82" s="206"/>
      <c r="AAQ82" s="247">
        <f>IF(AAQ$6=$AAP$5,成绩录入!BC85,0)</f>
        <v>0</v>
      </c>
      <c r="AAR82" s="248">
        <f>IF(AAR$6=$AAP$5,成绩录入!BD85,0)</f>
        <v>0</v>
      </c>
      <c r="AAS82" s="248">
        <f>IF(AAS$6=$AAP$5,成绩录入!BE85,0)</f>
        <v>0</v>
      </c>
      <c r="AAT82" s="248">
        <f>IF(AAT$6=$AAP$5,成绩录入!BF85,0)</f>
        <v>0</v>
      </c>
      <c r="AAU82" s="248">
        <f>IF(AAU$6=$AAP$5,成绩录入!BG85,0)</f>
        <v>0</v>
      </c>
      <c r="AAV82" s="248">
        <f>IF(AAV$6=$AAP$5,成绩录入!BH85,0)</f>
        <v>0</v>
      </c>
      <c r="AAW82" s="248">
        <f>IF(AAW$6=$AAP$5,成绩录入!BI85,0)</f>
        <v>0</v>
      </c>
      <c r="AAX82" s="248">
        <f>IF(AAX$6=$AAP$5,成绩录入!BJ85,0)</f>
        <v>0</v>
      </c>
      <c r="AAY82" s="248">
        <f>IF(AAY$6=$AAP$5,成绩录入!BK85,0)</f>
        <v>0</v>
      </c>
      <c r="AAZ82" s="248">
        <f>IF(AAZ$6=$AAP$5,成绩录入!BL85,0)</f>
        <v>0</v>
      </c>
      <c r="ABA82" s="248">
        <f>IF(ABA$6=$AAP$5,成绩录入!BM85,0)</f>
        <v>0</v>
      </c>
      <c r="ABB82" s="248">
        <f>IF(ABB$6=$AAP$5,成绩录入!BN85,0)</f>
        <v>0</v>
      </c>
      <c r="ABC82" s="248">
        <f>IF(ABC$6=$AAP$5,成绩录入!BO85,0)</f>
        <v>0</v>
      </c>
      <c r="ABD82" s="248">
        <f>IF(ABD$6=$AAP$5,成绩录入!BP85,0)</f>
        <v>0</v>
      </c>
      <c r="ABE82" s="248">
        <f>IF(ABE$6=$AAP$5,成绩录入!BQ85,0)</f>
        <v>0</v>
      </c>
      <c r="ABF82" s="248">
        <f>IF(ABF$6=$AAP$5,成绩录入!BR85,0)</f>
        <v>0</v>
      </c>
      <c r="ABG82" s="248">
        <f>IF(ABG$6=$AAP$5,成绩录入!BS85,0)</f>
        <v>0</v>
      </c>
      <c r="ABH82" s="248">
        <f>IF(ABH$6=$AAP$5,成绩录入!BT85,0)</f>
        <v>0</v>
      </c>
      <c r="ABI82" s="248">
        <f>IF(ABI$6=$AAP$5,成绩录入!BU85,0)</f>
        <v>0</v>
      </c>
      <c r="ABJ82" s="248">
        <f>IF(ABJ$6=$AAP$5,成绩录入!BV85,0)</f>
        <v>0</v>
      </c>
      <c r="ABK82" s="248">
        <f>IF(ABK$6=$AAP$5,成绩录入!BW85,0)</f>
        <v>0</v>
      </c>
      <c r="ABL82" s="248">
        <f>IF(ABL$6=$AAP$5,成绩录入!BX85,0)</f>
        <v>0</v>
      </c>
      <c r="ABM82" s="248">
        <f>IF(ABM$6=$AAP$5,成绩录入!BY85,0)</f>
        <v>0</v>
      </c>
      <c r="ABN82" s="248">
        <f>IF(ABN$6=$AAP$5,成绩录入!BZ85,0)</f>
        <v>0</v>
      </c>
      <c r="ABO82" s="248">
        <f>IF(ABO$6=$AAP$5,成绩录入!CA85,0)</f>
        <v>0</v>
      </c>
      <c r="ABP82" s="248">
        <f>IF(ABP$6=$AAP$5,成绩录入!CB85,0)</f>
        <v>0</v>
      </c>
      <c r="ABQ82" s="248">
        <f>IF(ABQ$6=$AAP$5,成绩录入!CC85,0)</f>
        <v>0</v>
      </c>
      <c r="ABR82" s="248">
        <f>IF(ABR$6=$AAP$5,成绩录入!CD85,0)</f>
        <v>0</v>
      </c>
      <c r="ABS82" s="248">
        <f>IF(ABS$6=$AAP$5,成绩录入!CE85,0)</f>
        <v>0</v>
      </c>
      <c r="ABT82" s="248">
        <f>IF(ABT$6=$AAP$5,成绩录入!CF85,0)</f>
        <v>0</v>
      </c>
      <c r="ABU82" s="248">
        <f>IF(ABU$6=$AAP$5,成绩录入!CG85,0)</f>
        <v>0</v>
      </c>
      <c r="ABV82" s="248">
        <f>IF(ABV$6=$AAP$5,成绩录入!CH85,0)</f>
        <v>0</v>
      </c>
      <c r="ABW82" s="248">
        <f>IF(ABW$6=$AAP$5,成绩录入!CI85,0)</f>
        <v>0</v>
      </c>
      <c r="ABX82" s="248">
        <f>IF(ABX$6=$AAP$5,成绩录入!CJ85,0)</f>
        <v>0</v>
      </c>
      <c r="ABY82" s="248">
        <f>IF(ABY$6=$AAP$5,成绩录入!CK85,0)</f>
        <v>0</v>
      </c>
      <c r="ABZ82" s="248">
        <f>IF(ABZ$6=$AAP$5,成绩录入!CL85,0)</f>
        <v>0</v>
      </c>
      <c r="ACA82" s="248">
        <f>IF(ACA$6=$AAP$5,成绩录入!CM85,0)</f>
        <v>0</v>
      </c>
      <c r="ACB82" s="248">
        <f>IF(ACB$6=$AAP$5,成绩录入!CN85,0)</f>
        <v>0</v>
      </c>
      <c r="ACC82" s="248">
        <f>IF(ACC$6=$AAP$5,成绩录入!CO85,0)</f>
        <v>0</v>
      </c>
      <c r="ACD82" s="248">
        <f>IF(ACD$6=$AAP$5,成绩录入!CP85,0)</f>
        <v>0</v>
      </c>
      <c r="ACE82" s="248">
        <f>IF(ACE$6=$AAP$5,成绩录入!CQ85,0)</f>
        <v>0</v>
      </c>
      <c r="ACF82" s="248">
        <f>IF(ACF$6=$AAP$5,成绩录入!CR85,0)</f>
        <v>0</v>
      </c>
      <c r="ACG82" s="248">
        <f>IF(ACG$6=$AAP$5,成绩录入!CS85,0)</f>
        <v>0</v>
      </c>
      <c r="ACH82" s="248">
        <f>IF(ACH$6=$AAP$5,成绩录入!CT85,0)</f>
        <v>0</v>
      </c>
      <c r="ACI82" s="248">
        <f>IF(ACI$6=$AAP$5,成绩录入!CU85,0)</f>
        <v>0</v>
      </c>
      <c r="ACJ82" s="248">
        <f>IF(ACJ$6=$AAP$5,成绩录入!CV85,0)</f>
        <v>0</v>
      </c>
      <c r="ACK82" s="248">
        <f>IF(ACK$6=$AAP$5,成绩录入!CW85,0)</f>
        <v>0</v>
      </c>
      <c r="ACL82" s="248">
        <f>IF(ACL$6=$AAP$5,成绩录入!CX85,0)</f>
        <v>0</v>
      </c>
      <c r="ACM82" s="248">
        <f>IF(ACM$6=$AAP$5,成绩录入!CY85,0)</f>
        <v>0</v>
      </c>
      <c r="ACN82" s="248">
        <f>IF(ACN$6=$AAP$5,成绩录入!CZ85,0)</f>
        <v>0</v>
      </c>
      <c r="ACO82" s="248">
        <f>IF(ACO$6=$AAP$5,成绩录入!DA85,0)</f>
        <v>0</v>
      </c>
      <c r="ACP82" s="248">
        <f>IF(ACP$6=$AAP$5,成绩录入!DB85,0)</f>
        <v>0</v>
      </c>
      <c r="ACQ82" s="248">
        <f>IF(ACQ$6=$AAP$5,成绩录入!DC85,0)</f>
        <v>0</v>
      </c>
      <c r="ACR82" s="248">
        <f>IF(ACR$6=$AAP$5,成绩录入!DD85,0)</f>
        <v>0</v>
      </c>
      <c r="ACS82" s="248">
        <f>IF(ACS$6=$AAP$5,成绩录入!DE85,0)</f>
        <v>0</v>
      </c>
      <c r="ACT82" s="248">
        <f>IF(ACT$6=$AAP$5,成绩录入!DF85,0)</f>
        <v>0</v>
      </c>
      <c r="ACU82" s="248">
        <f>IF(ACU$6=$AAP$5,成绩录入!DG85,0)</f>
        <v>0</v>
      </c>
      <c r="ACV82" s="248">
        <f>IF(ACV$6=$AAP$5,成绩录入!DH85,0)</f>
        <v>0</v>
      </c>
      <c r="ACW82" s="248">
        <f>IF(ACW$6=$AAP$5,成绩录入!DI85,0)</f>
        <v>0</v>
      </c>
      <c r="ACX82" s="248">
        <f>IF(ACX$6=$AAP$5,成绩录入!DJ85,0)</f>
        <v>0</v>
      </c>
      <c r="ACY82" s="248">
        <f>IF(ACY$6=$AAP$5,成绩录入!DK85,0)</f>
        <v>0</v>
      </c>
      <c r="ACZ82" s="248">
        <f>IF(ACZ$6=$AAP$5,成绩录入!DL85,0)</f>
        <v>0</v>
      </c>
      <c r="ADA82" s="248">
        <f>IF(ADA$6=$AAP$5,成绩录入!DM85,0)</f>
        <v>0</v>
      </c>
      <c r="ADB82" s="248">
        <f>IF(ADB$6=$AAP$5,成绩录入!DN85,0)</f>
        <v>0</v>
      </c>
      <c r="ADC82" s="248">
        <f>IF(ADC$6=$AAP$5,成绩录入!DO85,0)</f>
        <v>0</v>
      </c>
      <c r="ADD82" s="248">
        <f>IF(ADD$6=$AAP$5,成绩录入!DP85,0)</f>
        <v>0</v>
      </c>
      <c r="ADE82" s="248">
        <f>IF(ADE$6=$AAP$5,成绩录入!DQ85,0)</f>
        <v>0</v>
      </c>
      <c r="ADF82" s="248">
        <f>IF(ADF$6=$AAP$5,成绩录入!DR85,0)</f>
        <v>0</v>
      </c>
      <c r="ADG82" s="248">
        <f>IF(ADG$6=$AAP$5,成绩录入!DS85,0)</f>
        <v>0</v>
      </c>
      <c r="ADH82" s="248">
        <f>IF(ADH$6=$AAP$5,成绩录入!DT85,0)</f>
        <v>0</v>
      </c>
      <c r="ADI82" s="248">
        <f>IF(ADI$6=$AAP$5,成绩录入!DU85,0)</f>
        <v>0</v>
      </c>
      <c r="ADJ82" s="248">
        <f>IF(ADJ$6=$AAP$5,成绩录入!DV85,0)</f>
        <v>0</v>
      </c>
      <c r="ADK82" s="248">
        <f>IF(ADK$6=$AAP$5,成绩录入!DW85,0)</f>
        <v>0</v>
      </c>
      <c r="ADL82" s="248">
        <f>IF(ADL$6=$AAP$5,成绩录入!DX85,0)</f>
        <v>0</v>
      </c>
      <c r="ADM82" s="248">
        <f>IF(ADM$6=$AAP$5,成绩录入!DY85,0)</f>
        <v>0</v>
      </c>
      <c r="ADN82" s="248">
        <f>IF(ADN$6=$AAP$5,成绩录入!DZ85,0)</f>
        <v>0</v>
      </c>
      <c r="ADO82" s="248">
        <f>IF(ADO$6=$AAP$5,成绩录入!EA85,0)</f>
        <v>0</v>
      </c>
      <c r="ADP82" s="248">
        <f>IF(ADP$6=$AAP$5,成绩录入!EB85,0)</f>
        <v>0</v>
      </c>
      <c r="ADQ82" s="248">
        <f>IF(ADQ$6=$AAP$5,成绩录入!EC85,0)</f>
        <v>0</v>
      </c>
      <c r="ADR82" s="248">
        <f>IF(ADR$6=$AAP$5,成绩录入!ED85,0)</f>
        <v>0</v>
      </c>
      <c r="ADS82" s="248">
        <f>IF(ADS$6=$AAP$5,成绩录入!EE85,0)</f>
        <v>0</v>
      </c>
      <c r="ADT82" s="248">
        <f>IF(ADT$6=$AAP$5,成绩录入!EF85,0)</f>
        <v>0</v>
      </c>
      <c r="ADU82" s="248">
        <f>IF(ADU$6=$AAP$5,成绩录入!EG85,0)</f>
        <v>0</v>
      </c>
      <c r="ADV82" s="248">
        <f>IF(ADV$6=$AAP$5,成绩录入!EH85,0)</f>
        <v>0</v>
      </c>
      <c r="ADW82" s="248">
        <f>IF(ADW$6=$AAP$5,成绩录入!EI85,0)</f>
        <v>0</v>
      </c>
      <c r="ADX82" s="248">
        <f>IF(ADX$6=$AAP$5,成绩录入!EJ85,0)</f>
        <v>0</v>
      </c>
      <c r="ADY82" s="248">
        <f>IF(ADY$6=$AAP$5,成绩录入!EK85,0)</f>
        <v>0</v>
      </c>
      <c r="ADZ82" s="248">
        <f>IF(ADZ$6=$AAP$5,成绩录入!EL85,0)</f>
        <v>0</v>
      </c>
      <c r="AEA82" s="248">
        <f>IF(AEA$6=$AAP$5,成绩录入!EM85,0)</f>
        <v>0</v>
      </c>
      <c r="AEB82" s="248">
        <f>IF(AEB$6=$AAP$5,成绩录入!EN85,0)</f>
        <v>0</v>
      </c>
      <c r="AEC82" s="248">
        <f>IF(AEC$6=$AAP$5,成绩录入!EO85,0)</f>
        <v>0</v>
      </c>
      <c r="AED82" s="248">
        <f>IF(AED$6=$AAP$5,成绩录入!EP85,0)</f>
        <v>0</v>
      </c>
      <c r="AEE82" s="248">
        <f>IF(AEE$6=$AAP$5,成绩录入!EQ85,0)</f>
        <v>0</v>
      </c>
      <c r="AEF82" s="248">
        <f>IF(AEF$6=$AAP$5,成绩录入!ER85,0)</f>
        <v>0</v>
      </c>
      <c r="AEG82" s="248">
        <f>IF(AEG$6=$AAP$5,成绩录入!ES85,0)</f>
        <v>0</v>
      </c>
      <c r="AEH82" s="248">
        <f>IF(AEH$6=$AAP$5,成绩录入!ET85,0)</f>
        <v>0</v>
      </c>
      <c r="AEI82" s="248">
        <f>IF(AEI$6=$AAP$5,成绩录入!EU85,0)</f>
        <v>0</v>
      </c>
      <c r="AEJ82" s="248">
        <f>IF(AEJ$6=$AAP$5,成绩录入!EV85,0)</f>
        <v>0</v>
      </c>
      <c r="AEK82" s="248">
        <f>IF(AEK$6=$AAP$5,成绩录入!EW85,0)</f>
        <v>0</v>
      </c>
      <c r="AEL82" s="248">
        <f>IF(AEL$6=$AAP$5,成绩录入!EX85,0)</f>
        <v>0</v>
      </c>
      <c r="AEM82" s="218">
        <f t="shared" si="193"/>
        <v>0</v>
      </c>
      <c r="AEN82" s="166"/>
      <c r="AEO82" s="166"/>
      <c r="AEP82" s="247">
        <f>IF(AEP$6=$AEO$5,成绩录入!BC85,0)</f>
        <v>0</v>
      </c>
      <c r="AEQ82" s="248">
        <f>IF(AEQ$6=$AEO$5,成绩录入!BD85,0)</f>
        <v>0</v>
      </c>
      <c r="AER82" s="248">
        <f>IF(AER$6=$AEO$5,成绩录入!BE85,0)</f>
        <v>0</v>
      </c>
      <c r="AES82" s="248">
        <f>IF(AES$6=$AEO$5,成绩录入!BF85,0)</f>
        <v>0</v>
      </c>
      <c r="AET82" s="248">
        <f>IF(AET$6=$AEO$5,成绩录入!BG85,0)</f>
        <v>0</v>
      </c>
      <c r="AEU82" s="248">
        <f>IF(AEU$6=$AEO$5,成绩录入!BH85,0)</f>
        <v>0</v>
      </c>
      <c r="AEV82" s="248">
        <f>IF(AEV$6=$AEO$5,成绩录入!BI85,0)</f>
        <v>0</v>
      </c>
      <c r="AEW82" s="248">
        <f>IF(AEW$6=$AEO$5,成绩录入!BJ85,0)</f>
        <v>0</v>
      </c>
      <c r="AEX82" s="248">
        <f>IF(AEX$6=$AEO$5,成绩录入!BK85,0)</f>
        <v>0</v>
      </c>
      <c r="AEY82" s="248">
        <f>IF(AEY$6=$AEO$5,成绩录入!BL85,0)</f>
        <v>0</v>
      </c>
      <c r="AEZ82" s="248">
        <f>IF(AEZ$6=$AEO$5,成绩录入!BM85,0)</f>
        <v>0</v>
      </c>
      <c r="AFA82" s="248">
        <f>IF(AFA$6=$AEO$5,成绩录入!BN85,0)</f>
        <v>0</v>
      </c>
      <c r="AFB82" s="248">
        <f>IF(AFB$6=$AEO$5,成绩录入!BO85,0)</f>
        <v>0</v>
      </c>
      <c r="AFC82" s="248">
        <f>IF(AFC$6=$AEO$5,成绩录入!BP85,0)</f>
        <v>0</v>
      </c>
      <c r="AFD82" s="248">
        <f>IF(AFD$6=$AEO$5,成绩录入!BQ85,0)</f>
        <v>0</v>
      </c>
      <c r="AFE82" s="248">
        <f>IF(AFE$6=$AEO$5,成绩录入!BR85,0)</f>
        <v>0</v>
      </c>
      <c r="AFF82" s="248">
        <f>IF(AFF$6=$AEO$5,成绩录入!BS85,0)</f>
        <v>0</v>
      </c>
      <c r="AFG82" s="248">
        <f>IF(AFG$6=$AEO$5,成绩录入!BT85,0)</f>
        <v>0</v>
      </c>
      <c r="AFH82" s="248">
        <f>IF(AFH$6=$AEO$5,成绩录入!BU85,0)</f>
        <v>0</v>
      </c>
      <c r="AFI82" s="248">
        <f>IF(AFI$6=$AEO$5,成绩录入!BV85,0)</f>
        <v>0</v>
      </c>
      <c r="AFJ82" s="248">
        <f>IF(AFJ$6=$AEO$5,成绩录入!BW85,0)</f>
        <v>0</v>
      </c>
      <c r="AFK82" s="248">
        <f>IF(AFK$6=$AEO$5,成绩录入!BX85,0)</f>
        <v>0</v>
      </c>
      <c r="AFL82" s="248">
        <f>IF(AFL$6=$AEO$5,成绩录入!BY85,0)</f>
        <v>0</v>
      </c>
      <c r="AFM82" s="248">
        <f>IF(AFM$6=$AEO$5,成绩录入!BZ85,0)</f>
        <v>0</v>
      </c>
      <c r="AFN82" s="248">
        <f>IF(AFN$6=$AEO$5,成绩录入!CA85,0)</f>
        <v>0</v>
      </c>
      <c r="AFO82" s="248">
        <f>IF(AFO$6=$AEO$5,成绩录入!CB85,0)</f>
        <v>0</v>
      </c>
      <c r="AFP82" s="248">
        <f>IF(AFP$6=$AEO$5,成绩录入!CC85,0)</f>
        <v>0</v>
      </c>
      <c r="AFQ82" s="248">
        <f>IF(AFQ$6=$AEO$5,成绩录入!CD85,0)</f>
        <v>0</v>
      </c>
      <c r="AFR82" s="248">
        <f>IF(AFR$6=$AEO$5,成绩录入!CE85,0)</f>
        <v>0</v>
      </c>
      <c r="AFS82" s="248">
        <f>IF(AFS$6=$AEO$5,成绩录入!CF85,0)</f>
        <v>0</v>
      </c>
      <c r="AFT82" s="248">
        <f>IF(AFT$6=$AEO$5,成绩录入!CG85,0)</f>
        <v>0</v>
      </c>
      <c r="AFU82" s="248">
        <f>IF(AFU$6=$AEO$5,成绩录入!CH85,0)</f>
        <v>0</v>
      </c>
      <c r="AFV82" s="248">
        <f>IF(AFV$6=$AEO$5,成绩录入!CI85,0)</f>
        <v>0</v>
      </c>
      <c r="AFW82" s="248">
        <f>IF(AFW$6=$AEO$5,成绩录入!CJ85,0)</f>
        <v>0</v>
      </c>
      <c r="AFX82" s="248">
        <f>IF(AFX$6=$AEO$5,成绩录入!CK85,0)</f>
        <v>0</v>
      </c>
      <c r="AFY82" s="248">
        <f>IF(AFY$6=$AEO$5,成绩录入!CL85,0)</f>
        <v>0</v>
      </c>
      <c r="AFZ82" s="248">
        <f>IF(AFZ$6=$AEO$5,成绩录入!CM85,0)</f>
        <v>0</v>
      </c>
      <c r="AGA82" s="248">
        <f>IF(AGA$6=$AEO$5,成绩录入!CN85,0)</f>
        <v>0</v>
      </c>
      <c r="AGB82" s="248">
        <f>IF(AGB$6=$AEO$5,成绩录入!CO85,0)</f>
        <v>0</v>
      </c>
      <c r="AGC82" s="248">
        <f>IF(AGC$6=$AEO$5,成绩录入!CP85,0)</f>
        <v>0</v>
      </c>
      <c r="AGD82" s="248">
        <f>IF(AGD$6=$AEO$5,成绩录入!CQ85,0)</f>
        <v>0</v>
      </c>
      <c r="AGE82" s="248">
        <f>IF(AGE$6=$AEO$5,成绩录入!CR85,0)</f>
        <v>0</v>
      </c>
      <c r="AGF82" s="248">
        <f>IF(AGF$6=$AEO$5,成绩录入!CS85,0)</f>
        <v>0</v>
      </c>
      <c r="AGG82" s="248">
        <f>IF(AGG$6=$AEO$5,成绩录入!CT85,0)</f>
        <v>0</v>
      </c>
      <c r="AGH82" s="248">
        <f>IF(AGH$6=$AEO$5,成绩录入!CU85,0)</f>
        <v>0</v>
      </c>
      <c r="AGI82" s="248">
        <f>IF(AGI$6=$AEO$5,成绩录入!CV85,0)</f>
        <v>0</v>
      </c>
      <c r="AGJ82" s="248">
        <f>IF(AGJ$6=$AEO$5,成绩录入!CW85,0)</f>
        <v>0</v>
      </c>
      <c r="AGK82" s="248">
        <f>IF(AGK$6=$AEO$5,成绩录入!CX85,0)</f>
        <v>0</v>
      </c>
      <c r="AGL82" s="248">
        <f>IF(AGL$6=$AEO$5,成绩录入!CY85,0)</f>
        <v>0</v>
      </c>
      <c r="AGM82" s="248">
        <f>IF(AGM$6=$AEO$5,成绩录入!CZ85,0)</f>
        <v>0</v>
      </c>
      <c r="AGN82" s="248">
        <f>IF(AGN$6=$AEO$5,成绩录入!DA85,0)</f>
        <v>0</v>
      </c>
      <c r="AGO82" s="248">
        <f>IF(AGO$6=$AEO$5,成绩录入!DB85,0)</f>
        <v>0</v>
      </c>
      <c r="AGP82" s="248">
        <f>IF(AGP$6=$AEO$5,成绩录入!DC85,0)</f>
        <v>0</v>
      </c>
      <c r="AGQ82" s="248">
        <f>IF(AGQ$6=$AEO$5,成绩录入!DD85,0)</f>
        <v>0</v>
      </c>
      <c r="AGR82" s="248">
        <f>IF(AGR$6=$AEO$5,成绩录入!DE85,0)</f>
        <v>0</v>
      </c>
      <c r="AGS82" s="248">
        <f>IF(AGS$6=$AEO$5,成绩录入!DF85,0)</f>
        <v>0</v>
      </c>
      <c r="AGT82" s="248">
        <f>IF(AGT$6=$AEO$5,成绩录入!DG85,0)</f>
        <v>0</v>
      </c>
      <c r="AGU82" s="248">
        <f>IF(AGU$6=$AEO$5,成绩录入!DH85,0)</f>
        <v>0</v>
      </c>
      <c r="AGV82" s="248">
        <f>IF(AGV$6=$AEO$5,成绩录入!DI85,0)</f>
        <v>0</v>
      </c>
      <c r="AGW82" s="248">
        <f>IF(AGW$6=$AEO$5,成绩录入!DJ85,0)</f>
        <v>0</v>
      </c>
      <c r="AGX82" s="248">
        <f>IF(AGX$6=$AEO$5,成绩录入!DK85,0)</f>
        <v>0</v>
      </c>
      <c r="AGY82" s="248">
        <f>IF(AGY$6=$AEO$5,成绩录入!DL85,0)</f>
        <v>0</v>
      </c>
      <c r="AGZ82" s="248">
        <f>IF(AGZ$6=$AEO$5,成绩录入!DM85,0)</f>
        <v>0</v>
      </c>
      <c r="AHA82" s="248">
        <f>IF(AHA$6=$AEO$5,成绩录入!DN85,0)</f>
        <v>0</v>
      </c>
      <c r="AHB82" s="248">
        <f>IF(AHB$6=$AEO$5,成绩录入!DO85,0)</f>
        <v>0</v>
      </c>
      <c r="AHC82" s="248">
        <f>IF(AHC$6=$AEO$5,成绩录入!DP85,0)</f>
        <v>0</v>
      </c>
      <c r="AHD82" s="248">
        <f>IF(AHD$6=$AEO$5,成绩录入!DQ85,0)</f>
        <v>0</v>
      </c>
      <c r="AHE82" s="248">
        <f>IF(AHE$6=$AEO$5,成绩录入!DR85,0)</f>
        <v>0</v>
      </c>
      <c r="AHF82" s="248">
        <f>IF(AHF$6=$AEO$5,成绩录入!DS85,0)</f>
        <v>0</v>
      </c>
      <c r="AHG82" s="248">
        <f>IF(AHG$6=$AEO$5,成绩录入!DT85,0)</f>
        <v>0</v>
      </c>
      <c r="AHH82" s="248">
        <f>IF(AHH$6=$AEO$5,成绩录入!DU85,0)</f>
        <v>0</v>
      </c>
      <c r="AHI82" s="248">
        <f>IF(AHI$6=$AEO$5,成绩录入!DV85,0)</f>
        <v>0</v>
      </c>
      <c r="AHJ82" s="248">
        <f>IF(AHJ$6=$AEO$5,成绩录入!DW85,0)</f>
        <v>0</v>
      </c>
      <c r="AHK82" s="248">
        <f>IF(AHK$6=$AEO$5,成绩录入!DX85,0)</f>
        <v>0</v>
      </c>
      <c r="AHL82" s="248">
        <f>IF(AHL$6=$AEO$5,成绩录入!DY85,0)</f>
        <v>0</v>
      </c>
      <c r="AHM82" s="248">
        <f>IF(AHM$6=$AEO$5,成绩录入!DZ85,0)</f>
        <v>0</v>
      </c>
      <c r="AHN82" s="248">
        <f>IF(AHN$6=$AEO$5,成绩录入!EA85,0)</f>
        <v>0</v>
      </c>
      <c r="AHO82" s="248">
        <f>IF(AHO$6=$AEO$5,成绩录入!EB85,0)</f>
        <v>0</v>
      </c>
      <c r="AHP82" s="248">
        <f>IF(AHP$6=$AEO$5,成绩录入!EC85,0)</f>
        <v>0</v>
      </c>
      <c r="AHQ82" s="248">
        <f>IF(AHQ$6=$AEO$5,成绩录入!ED85,0)</f>
        <v>0</v>
      </c>
      <c r="AHR82" s="248">
        <f>IF(AHR$6=$AEO$5,成绩录入!EE85,0)</f>
        <v>0</v>
      </c>
      <c r="AHS82" s="248">
        <f>IF(AHS$6=$AEO$5,成绩录入!EF85,0)</f>
        <v>0</v>
      </c>
      <c r="AHT82" s="248">
        <f>IF(AHT$6=$AEO$5,成绩录入!EG85,0)</f>
        <v>0</v>
      </c>
      <c r="AHU82" s="248">
        <f>IF(AHU$6=$AEO$5,成绩录入!EH85,0)</f>
        <v>0</v>
      </c>
      <c r="AHV82" s="248">
        <f>IF(AHV$6=$AEO$5,成绩录入!EI85,0)</f>
        <v>0</v>
      </c>
      <c r="AHW82" s="248">
        <f>IF(AHW$6=$AEO$5,成绩录入!EJ85,0)</f>
        <v>0</v>
      </c>
      <c r="AHX82" s="248">
        <f>IF(AHX$6=$AEO$5,成绩录入!EK85,0)</f>
        <v>0</v>
      </c>
      <c r="AHY82" s="248">
        <f>IF(AHY$6=$AEO$5,成绩录入!EL85,0)</f>
        <v>0</v>
      </c>
      <c r="AHZ82" s="248">
        <f>IF(AHZ$6=$AEO$5,成绩录入!EM85,0)</f>
        <v>0</v>
      </c>
      <c r="AIA82" s="248">
        <f>IF(AIA$6=$AEO$5,成绩录入!EN85,0)</f>
        <v>0</v>
      </c>
      <c r="AIB82" s="248">
        <f>IF(AIB$6=$AEO$5,成绩录入!EO85,0)</f>
        <v>0</v>
      </c>
      <c r="AIC82" s="248">
        <f>IF(AIC$6=$AEO$5,成绩录入!EP85,0)</f>
        <v>0</v>
      </c>
      <c r="AID82" s="248">
        <f>IF(AID$6=$AEO$5,成绩录入!EQ85,0)</f>
        <v>0</v>
      </c>
      <c r="AIE82" s="248">
        <f>IF(AIE$6=$AEO$5,成绩录入!ER85,0)</f>
        <v>0</v>
      </c>
      <c r="AIF82" s="248">
        <f>IF(AIF$6=$AEO$5,成绩录入!ES85,0)</f>
        <v>0</v>
      </c>
      <c r="AIG82" s="248">
        <f>IF(AIG$6=$AEO$5,成绩录入!ET85,0)</f>
        <v>0</v>
      </c>
      <c r="AIH82" s="248">
        <f>IF(AIH$6=$AEO$5,成绩录入!EU85,0)</f>
        <v>0</v>
      </c>
      <c r="AII82" s="248">
        <f>IF(AII$6=$AEO$5,成绩录入!EV85,0)</f>
        <v>0</v>
      </c>
      <c r="AIJ82" s="248">
        <f>IF(AIJ$6=$AEO$5,成绩录入!EW85,0)</f>
        <v>0</v>
      </c>
      <c r="AIK82" s="248">
        <f>IF(AIK$6=$AEO$5,成绩录入!EX85,0)</f>
        <v>0</v>
      </c>
      <c r="AIL82" s="218">
        <f t="shared" si="194"/>
        <v>0</v>
      </c>
      <c r="AIN82" s="214" t="str">
        <f>初始录入!A87</f>
        <v/>
      </c>
      <c r="AIO82" s="215">
        <f>初始录入!B87</f>
        <v>0</v>
      </c>
      <c r="AIP82" s="216">
        <f>初始录入!C87</f>
        <v>0</v>
      </c>
      <c r="AIQ82" s="314">
        <f>IF(平时!D80&lt;&gt;"",平时!D80,0)</f>
        <v>0</v>
      </c>
      <c r="AIR82" s="324" t="str">
        <f t="shared" si="246"/>
        <v/>
      </c>
      <c r="AIS82" s="314">
        <f>IF(过程!D80&lt;&gt;"",过程!D80,0)</f>
        <v>0</v>
      </c>
      <c r="AIT82" s="324" t="str">
        <f t="shared" si="247"/>
        <v/>
      </c>
      <c r="AIU82" s="216">
        <f>IF(期末!D80&lt;&gt;"",期末!D80,0)</f>
        <v>0</v>
      </c>
      <c r="AIV82" s="324" t="str">
        <f t="shared" si="248"/>
        <v/>
      </c>
      <c r="AIW82" s="325">
        <f t="shared" si="249"/>
        <v>0</v>
      </c>
      <c r="AIX82" s="314">
        <f>IF(平时!E80&lt;&gt;"",平时!E80,0)</f>
        <v>0</v>
      </c>
      <c r="AIY82" s="324" t="str">
        <f t="shared" si="250"/>
        <v/>
      </c>
      <c r="AIZ82" s="314">
        <f>IF(过程!E80&lt;&gt;"",过程!E80,0)</f>
        <v>0</v>
      </c>
      <c r="AJA82" s="324" t="str">
        <f t="shared" si="251"/>
        <v/>
      </c>
      <c r="AJB82" s="216">
        <f>IF(期末!E80&lt;&gt;"",期末!E80,0)</f>
        <v>0</v>
      </c>
      <c r="AJC82" s="324" t="str">
        <f t="shared" si="252"/>
        <v/>
      </c>
      <c r="AJD82" s="325">
        <f t="shared" si="253"/>
        <v>0</v>
      </c>
      <c r="AJE82" s="314">
        <f>IF(平时!F80&lt;&gt;"",平时!F80,0)</f>
        <v>0</v>
      </c>
      <c r="AJF82" s="324" t="str">
        <f t="shared" si="254"/>
        <v/>
      </c>
      <c r="AJG82" s="314">
        <f>IF(过程!F80&lt;&gt;"",过程!F80,0)</f>
        <v>0</v>
      </c>
      <c r="AJH82" s="324" t="str">
        <f t="shared" si="255"/>
        <v/>
      </c>
      <c r="AJI82" s="216">
        <f>IF(期末!F80&lt;&gt;"",期末!F80,0)</f>
        <v>0</v>
      </c>
      <c r="AJJ82" s="324" t="str">
        <f t="shared" si="256"/>
        <v/>
      </c>
      <c r="AJK82" s="325">
        <f t="shared" si="257"/>
        <v>0</v>
      </c>
      <c r="AJL82" s="314">
        <f>IF(平时!G80&lt;&gt;"",平时!G80,0)</f>
        <v>0</v>
      </c>
      <c r="AJM82" s="324" t="str">
        <f t="shared" si="258"/>
        <v/>
      </c>
      <c r="AJN82" s="314">
        <f>IF(过程!G80&lt;&gt;"",过程!G80,0)</f>
        <v>0</v>
      </c>
      <c r="AJO82" s="324" t="str">
        <f t="shared" si="259"/>
        <v/>
      </c>
      <c r="AJP82" s="216">
        <f>IF(期末!G80&lt;&gt;"",期末!G80,0)</f>
        <v>0</v>
      </c>
      <c r="AJQ82" s="324" t="str">
        <f t="shared" si="260"/>
        <v/>
      </c>
      <c r="AJR82" s="325">
        <f t="shared" si="261"/>
        <v>0</v>
      </c>
      <c r="AJS82" s="314">
        <f>IF(平时!H80&lt;&gt;"",平时!H80,0)</f>
        <v>0</v>
      </c>
      <c r="AJT82" s="324" t="str">
        <f t="shared" si="262"/>
        <v/>
      </c>
      <c r="AJU82" s="314">
        <f>IF(过程!H80&lt;&gt;"",过程!H80,0)</f>
        <v>0</v>
      </c>
      <c r="AJV82" s="324" t="str">
        <f t="shared" si="263"/>
        <v/>
      </c>
      <c r="AJW82" s="216">
        <f>IF(期末!H80&lt;&gt;"",期末!H80,0)</f>
        <v>0</v>
      </c>
      <c r="AJX82" s="324" t="str">
        <f t="shared" si="264"/>
        <v/>
      </c>
      <c r="AJY82" s="326">
        <f t="shared" si="265"/>
        <v>0</v>
      </c>
      <c r="AKA82" s="216" t="str">
        <f>初始录入!A87</f>
        <v/>
      </c>
      <c r="AKB82" s="216">
        <f>初始录入!B87</f>
        <v>0</v>
      </c>
      <c r="AKC82" s="216">
        <f>初始录入!C87</f>
        <v>0</v>
      </c>
      <c r="AKD82" s="327" t="str">
        <f>IF(初始录入!$E87=初始录入!$K$2,达成度!$D95,"")</f>
        <v/>
      </c>
      <c r="AKE82" s="327" t="str">
        <f>IF(初始录入!$E87=初始录入!$K$3,达成度!D95,"")</f>
        <v/>
      </c>
      <c r="AKF82" s="216" t="str">
        <f>IF(初始录入!$E87=初始录入!$K$4,达成度!D95,"")</f>
        <v/>
      </c>
      <c r="AKG82" s="216" t="str">
        <f>IF(初始录入!$E87=初始录入!$K$5,达成度!D95,"")</f>
        <v/>
      </c>
      <c r="AKH82" s="327" t="str">
        <f>IF(初始录入!$E87=初始录入!$K$2,达成度!E95,"")</f>
        <v/>
      </c>
      <c r="AKI82" s="327" t="str">
        <f>IF(初始录入!$E87=初始录入!$K$3,达成度!E95,"")</f>
        <v/>
      </c>
      <c r="AKJ82" s="216" t="str">
        <f>IF(初始录入!$E87=初始录入!$K$4,达成度!E95,"")</f>
        <v/>
      </c>
      <c r="AKK82" s="216" t="str">
        <f>IF(初始录入!$E87=初始录入!$K$5,达成度!E95,"")</f>
        <v/>
      </c>
      <c r="AKL82" s="327" t="str">
        <f>IF(初始录入!$E87=初始录入!$K$2,达成度!F95,"")</f>
        <v/>
      </c>
      <c r="AKM82" s="327" t="str">
        <f>IF(初始录入!$E87=初始录入!$K$3,达成度!F95,"")</f>
        <v/>
      </c>
      <c r="AKN82" s="216" t="str">
        <f>IF(初始录入!$E87=初始录入!$K$4,达成度!F95,"")</f>
        <v/>
      </c>
      <c r="AKO82" s="216" t="str">
        <f>IF(初始录入!$E87=初始录入!$K$5,达成度!F95,"")</f>
        <v/>
      </c>
      <c r="AKP82" s="327" t="str">
        <f>IF(初始录入!$E87=初始录入!$K$2,达成度!H95,"")</f>
        <v/>
      </c>
      <c r="AKQ82" s="327" t="str">
        <f>IF(初始录入!$E87=初始录入!$K$3,达成度!H95,"")</f>
        <v/>
      </c>
      <c r="AKR82" s="216" t="str">
        <f>IF(初始录入!$E87=初始录入!$K$4,达成度!H95,"")</f>
        <v/>
      </c>
      <c r="AKS82" s="216" t="str">
        <f>IF(初始录入!$E87=初始录入!$K$5,达成度!H95,"")</f>
        <v/>
      </c>
      <c r="AKT82" s="327" t="str">
        <f>IF(初始录入!$E87=初始录入!$K$2,达成度!I95,"")</f>
        <v/>
      </c>
      <c r="AKU82" s="327" t="str">
        <f>IF(初始录入!$E87=初始录入!$K$3,达成度!I95,"")</f>
        <v/>
      </c>
      <c r="AKV82" s="216" t="str">
        <f>IF(初始录入!$E87=初始录入!$K$4,达成度!I95,"")</f>
        <v/>
      </c>
      <c r="AKW82" s="216" t="str">
        <f>IF(初始录入!$E87=初始录入!$K$5,达成度!I95,"")</f>
        <v/>
      </c>
      <c r="AKX82" s="327" t="str">
        <f>IF(初始录入!$E87=初始录入!$K$2,达成度!J95,"")</f>
        <v/>
      </c>
      <c r="AKY82" s="327" t="str">
        <f>IF(初始录入!$E87=初始录入!$K$3,达成度!J95,"")</f>
        <v/>
      </c>
      <c r="AKZ82" s="216" t="str">
        <f>IF(初始录入!$E87=初始录入!$K$4,达成度!J95,"")</f>
        <v/>
      </c>
      <c r="ALA82" s="216" t="str">
        <f>IF(初始录入!$E87=初始录入!$K$5,达成度!J95,"")</f>
        <v/>
      </c>
      <c r="ALB82" s="327" t="str">
        <f>IF(初始录入!$E87=初始录入!$K$2,达成度!L95,"")</f>
        <v/>
      </c>
      <c r="ALC82" s="327" t="str">
        <f>IF(初始录入!$E87=初始录入!$K$3,达成度!L95,"")</f>
        <v/>
      </c>
      <c r="ALD82" s="216" t="str">
        <f>IF(初始录入!$E87=初始录入!$K$4,达成度!L95,"")</f>
        <v/>
      </c>
      <c r="ALE82" s="216" t="str">
        <f>IF(初始录入!$E87=初始录入!$K$5,达成度!L95,"")</f>
        <v/>
      </c>
      <c r="ALF82" s="327" t="str">
        <f>IF(初始录入!$E87=初始录入!$K$2,达成度!M95,"")</f>
        <v/>
      </c>
      <c r="ALG82" s="327" t="str">
        <f>IF(初始录入!$E87=初始录入!$K$3,达成度!M95,"")</f>
        <v/>
      </c>
      <c r="ALH82" s="216" t="str">
        <f>IF(初始录入!$E87=初始录入!$K$4,达成度!M95,"")</f>
        <v/>
      </c>
      <c r="ALI82" s="216" t="str">
        <f>IF(初始录入!$E87=初始录入!$K$5,达成度!M95,"")</f>
        <v/>
      </c>
      <c r="ALJ82" s="327" t="str">
        <f>IF(初始录入!$E87=初始录入!$K$2,达成度!N95,"")</f>
        <v/>
      </c>
      <c r="ALK82" s="327" t="str">
        <f>IF(初始录入!$E87=初始录入!$K$3,达成度!N95,"")</f>
        <v/>
      </c>
      <c r="ALL82" s="216" t="str">
        <f>IF(初始录入!$E87=初始录入!$K$4,达成度!N95,"")</f>
        <v/>
      </c>
      <c r="ALM82" s="216" t="str">
        <f>IF(初始录入!$E87=初始录入!$K$5,达成度!N95,"")</f>
        <v/>
      </c>
      <c r="ALN82" s="327" t="str">
        <f>IF(初始录入!$E87=初始录入!$K$2,达成度!P95,"")</f>
        <v/>
      </c>
      <c r="ALO82" s="327" t="str">
        <f>IF(初始录入!$E87=初始录入!$K$3,达成度!P95,"")</f>
        <v/>
      </c>
      <c r="ALP82" s="216" t="str">
        <f>IF(初始录入!$E87=初始录入!$K$4,达成度!P95,"")</f>
        <v/>
      </c>
      <c r="ALQ82" s="216" t="str">
        <f>IF(初始录入!$E87=初始录入!$K$5,达成度!P95,"")</f>
        <v/>
      </c>
      <c r="ALR82" s="327" t="str">
        <f>IF(初始录入!$E87=初始录入!$K$2,达成度!Q95,"")</f>
        <v/>
      </c>
      <c r="ALS82" s="327" t="str">
        <f>IF(初始录入!$E87=初始录入!$K$3,达成度!Q95,"")</f>
        <v/>
      </c>
      <c r="ALT82" s="216" t="str">
        <f>IF(初始录入!$E87=初始录入!$K$4,达成度!Q95,"")</f>
        <v/>
      </c>
      <c r="ALU82" s="216" t="str">
        <f>IF(初始录入!$E87=初始录入!$K$5,达成度!Q95,"")</f>
        <v/>
      </c>
      <c r="ALV82" s="327" t="str">
        <f>IF(初始录入!$E87=初始录入!$K$2,达成度!R95,"")</f>
        <v/>
      </c>
      <c r="ALW82" s="327" t="str">
        <f>IF(初始录入!$E87=初始录入!$K$3,达成度!R95,"")</f>
        <v/>
      </c>
      <c r="ALX82" s="216" t="str">
        <f>IF(初始录入!$E87=初始录入!$K$4,达成度!R95,"")</f>
        <v/>
      </c>
      <c r="ALY82" s="216"/>
      <c r="ALZ82" s="327" t="str">
        <f>IF(初始录入!$E87=初始录入!$K$2,达成度!T95,"")</f>
        <v/>
      </c>
      <c r="AMA82" s="327" t="str">
        <f>IF(初始录入!$E87=初始录入!$K$3,达成度!T95,"")</f>
        <v/>
      </c>
      <c r="AMB82" s="216" t="str">
        <f>IF(初始录入!$E87=初始录入!$K$4,达成度!T95,"")</f>
        <v/>
      </c>
      <c r="AMC82" s="216" t="str">
        <f>IF(初始录入!$E87=初始录入!$K$5,达成度!T95,"")</f>
        <v/>
      </c>
      <c r="AMD82" s="327" t="str">
        <f>IF(初始录入!$E87=初始录入!$K$2,达成度!U95,"")</f>
        <v/>
      </c>
      <c r="AME82" s="327" t="str">
        <f>IF(初始录入!$E87=初始录入!$K$3,达成度!U95,"")</f>
        <v/>
      </c>
      <c r="AMF82" s="216" t="str">
        <f>IF(初始录入!$E87=初始录入!$K$4,达成度!U95,"")</f>
        <v/>
      </c>
      <c r="AMG82" s="216" t="str">
        <f>IF(初始录入!$E87=初始录入!$K$5,达成度!U95,"")</f>
        <v/>
      </c>
      <c r="AMH82" s="327" t="str">
        <f>IF(初始录入!$E87=初始录入!$K$2,达成度!V95,"")</f>
        <v/>
      </c>
      <c r="AMI82" s="327" t="str">
        <f>IF(初始录入!$E87=初始录入!$K$3,达成度!V95,"")</f>
        <v/>
      </c>
      <c r="AMJ82" s="216" t="str">
        <f>IF(初始录入!$E87=初始录入!$K$4,达成度!W95,"")</f>
        <v/>
      </c>
      <c r="AMK82" s="216" t="str">
        <f>IF(初始录入!$E87=初始录入!$K$5,达成度!W95,"")</f>
        <v/>
      </c>
      <c r="AMM82" s="215">
        <f t="shared" si="270"/>
        <v>75</v>
      </c>
      <c r="AMN82" s="222" t="str">
        <f t="shared" si="266"/>
        <v/>
      </c>
      <c r="AMO82" s="325" t="str">
        <f>IF($AMM82&lt;=$H$7,INDEX(达成度!$G$21:$G$170,$AMM82,1),"")</f>
        <v/>
      </c>
      <c r="AMP82" s="325" t="str">
        <f>IF($AMM82&lt;=$H$7,INDEX(达成度!$K$21:$K$170,$AMM82,1),"")</f>
        <v/>
      </c>
      <c r="AMQ82" s="325" t="str">
        <f>IF($AMM82&lt;=$H$7,INDEX(达成度!$O$21:$O$170,$AMM82,1),"")</f>
        <v/>
      </c>
      <c r="AMR82" s="325" t="str">
        <f>IF($AMM82&lt;=$H$7,INDEX(达成度!$S$21:$S$170,$AMM82,1),"")</f>
        <v/>
      </c>
      <c r="AMS82" s="326" t="str">
        <f>IF($AMM82&lt;=$H$7,INDEX(达成度!$W$21:$W$170,$AMM82,1),"")</f>
        <v/>
      </c>
      <c r="AMT82" s="328"/>
      <c r="AMU82" s="336"/>
      <c r="AMV82" s="222" t="str">
        <f t="shared" si="267"/>
        <v/>
      </c>
      <c r="AMW82" s="325" t="str">
        <f>IF($AMM82&lt;=$I$7,INDEX(达成度!$G$21:$G$170,$AMM82+$H$7,1),"")</f>
        <v/>
      </c>
      <c r="AMX82" s="325" t="str">
        <f>IF($AMM82&lt;=$I$7,INDEX(达成度!$K$21:$K$170,$AMM82+$H$7,1),"")</f>
        <v/>
      </c>
      <c r="AMY82" s="325" t="str">
        <f>IF($AMM82&lt;=$I$7,INDEX(达成度!$O$21:$O$170,$AMM82+$H$7,1),"")</f>
        <v/>
      </c>
      <c r="AMZ82" s="325" t="str">
        <f>IF($AMM82&lt;=$I$7,INDEX(达成度!$S$21:$S$170,$AMM82+$H$7,1),"")</f>
        <v/>
      </c>
      <c r="ANA82" s="326" t="str">
        <f>IF($AMM82&lt;=$I$7,INDEX(达成度!$W$21:$W$170,$AMM82+$H$7,1),"")</f>
        <v/>
      </c>
      <c r="ANB82" s="206"/>
      <c r="ANC82" s="215"/>
      <c r="AND82" s="216" t="str">
        <f t="shared" si="268"/>
        <v/>
      </c>
      <c r="ANE82" s="325" t="str">
        <f>IF($AMM82&lt;=$J$7,INDEX(达成度!$G$21:$G$170,$AMM82+$H$7+$I$7,1),"")</f>
        <v/>
      </c>
      <c r="ANF82" s="325" t="str">
        <f>IF($AMM82&lt;=$J$7,INDEX(达成度!$K$21:$K$170,$AMM82+$H$7+$I$7,1),"")</f>
        <v/>
      </c>
      <c r="ANG82" s="325" t="str">
        <f>IF($AMM82&lt;=$J$7,INDEX(达成度!$O$21:$O$170,$AMM82+$H$7+$I$7,1),"")</f>
        <v/>
      </c>
      <c r="ANH82" s="325" t="str">
        <f>IF($AMM82&lt;=$J$7,INDEX(达成度!$S$21:$S$170,$AMM82+$H$7+$I$7,1),"")</f>
        <v/>
      </c>
      <c r="ANI82" s="326" t="str">
        <f>IF($AMM82&lt;=$J$7,INDEX(达成度!$W$21:$W$170,$AMM82+$H$7+$I$7,1),"")</f>
        <v/>
      </c>
      <c r="ANK82" s="215"/>
      <c r="ANL82" s="216" t="str">
        <f t="shared" si="269"/>
        <v/>
      </c>
      <c r="ANM82" s="325" t="str">
        <f>IF($AMM82&lt;=$K$7,INDEX(达成度!$G$21:$G$170,$AMM82+$H$7+$I$7+$J$7,1),"")</f>
        <v/>
      </c>
      <c r="ANN82" s="325" t="str">
        <f>IF($AMM82&lt;=$K$7,INDEX(达成度!$K$21:$K$170,$AMM82+$H$7+$I$7+$J$7,1),"")</f>
        <v/>
      </c>
      <c r="ANO82" s="325" t="str">
        <f>IF($AMM82&lt;=$K$7,INDEX(达成度!$O$21:$O$170,$AMM82+$H$7+$I$7+$J$7,1),"")</f>
        <v/>
      </c>
      <c r="ANP82" s="325" t="str">
        <f>IF($AMM82&lt;=$K$7,INDEX(达成度!$S$21:$S$170,$AMM82+$H$7+$I$7+$J$7,1),"")</f>
        <v/>
      </c>
      <c r="ANQ82" s="326" t="str">
        <f>IF($AMM82&lt;=$K$7,INDEX(达成度!$W$21:$W$170,$AMM82+$H$7+$I$7+$J$7,1),"")</f>
        <v/>
      </c>
    </row>
    <row r="83" ht="18" customHeight="1" spans="1:1024 1025:1057">
      <c r="A83" s="215" t="str">
        <f>初始录入!A88</f>
        <v/>
      </c>
      <c r="B83" s="216" t="str">
        <f>IF(初始录入!B88&lt;&gt;"",初始录入!B88,"")</f>
        <v/>
      </c>
      <c r="C83" s="216" t="str">
        <f>IF(初始录入!C88&lt;&gt;"",初始录入!C88,"")</f>
        <v/>
      </c>
      <c r="D83" s="216" t="str">
        <f>IF(初始录入!D88&lt;&gt;"",初始录入!D88,"")</f>
        <v/>
      </c>
      <c r="E83" s="218" t="str">
        <f>IF(初始录入!E88&lt;&gt;"",初始录入!E88,"")</f>
        <v/>
      </c>
      <c r="G83" s="330"/>
      <c r="H83" s="295">
        <f>IF(初始录入!E88=H$6,1,0)</f>
        <v>0</v>
      </c>
      <c r="I83" s="295">
        <f>IF(初始录入!E88=I$6,1,0)</f>
        <v>0</v>
      </c>
      <c r="J83" s="295">
        <f>IF(初始录入!E88=J$6,1,0)</f>
        <v>0</v>
      </c>
      <c r="K83" s="321">
        <f>IF(初始录入!E88=K$6,1,0)</f>
        <v>0</v>
      </c>
      <c r="L83" s="28"/>
      <c r="M83" s="290" t="s">
        <v>225</v>
      </c>
      <c r="N83" s="380"/>
      <c r="O83" s="380"/>
      <c r="P83" s="380"/>
      <c r="Q83" s="380"/>
      <c r="R83" s="381"/>
      <c r="S83" s="382"/>
      <c r="T83" s="382"/>
      <c r="U83" s="382"/>
      <c r="V83" s="382"/>
      <c r="X83" s="28"/>
      <c r="Y83" s="294">
        <v>100</v>
      </c>
      <c r="Z83" s="295">
        <f>成绩录入!$F$7</f>
        <v>0</v>
      </c>
      <c r="AA83" s="295">
        <f>成绩录入!F86</f>
        <v>0</v>
      </c>
      <c r="AB83" s="296">
        <f>IF(初始录入!$M$7&lt;&gt;"",IF(成绩录入!$F$7&lt;&gt;"",IF(初始录入!$P$7="次数",AA83/Z83*Y83,成绩录入!F86),0),0)</f>
        <v>0</v>
      </c>
      <c r="AC83" s="297">
        <f t="shared" si="181"/>
        <v>0</v>
      </c>
      <c r="AD83" s="297">
        <f t="shared" si="182"/>
        <v>0</v>
      </c>
      <c r="AE83" s="297">
        <f t="shared" si="183"/>
        <v>0</v>
      </c>
      <c r="AF83" s="297">
        <f t="shared" si="184"/>
        <v>0</v>
      </c>
      <c r="AG83" s="297">
        <f t="shared" si="185"/>
        <v>0</v>
      </c>
      <c r="AH83" s="298">
        <f t="shared" si="195"/>
        <v>0</v>
      </c>
      <c r="AI83" s="28"/>
      <c r="AJ83" s="260">
        <f>成绩录入!I86</f>
        <v>0</v>
      </c>
      <c r="AK83" s="248">
        <f>成绩录入!J86</f>
        <v>0</v>
      </c>
      <c r="AL83" s="248">
        <f>成绩录入!K86</f>
        <v>0</v>
      </c>
      <c r="AM83" s="248">
        <f>成绩录入!L86</f>
        <v>0</v>
      </c>
      <c r="AN83" s="248">
        <f>成绩录入!M86</f>
        <v>0</v>
      </c>
      <c r="AO83" s="298">
        <f t="shared" si="196"/>
        <v>0</v>
      </c>
      <c r="AP83" s="299"/>
      <c r="AQ83" s="260">
        <f>成绩录入!I86</f>
        <v>0</v>
      </c>
      <c r="AR83" s="248">
        <f>成绩录入!J86</f>
        <v>0</v>
      </c>
      <c r="AS83" s="248">
        <f>成绩录入!K86</f>
        <v>0</v>
      </c>
      <c r="AT83" s="248">
        <f>成绩录入!L86</f>
        <v>0</v>
      </c>
      <c r="AU83" s="248">
        <f>成绩录入!M86</f>
        <v>0</v>
      </c>
      <c r="AV83" s="298">
        <f t="shared" si="197"/>
        <v>0</v>
      </c>
      <c r="AW83" s="299"/>
      <c r="AX83" s="260">
        <f>成绩录入!I86</f>
        <v>0</v>
      </c>
      <c r="AY83" s="248">
        <f>成绩录入!J86</f>
        <v>0</v>
      </c>
      <c r="AZ83" s="248">
        <f>成绩录入!K86</f>
        <v>0</v>
      </c>
      <c r="BA83" s="248">
        <f>成绩录入!L86</f>
        <v>0</v>
      </c>
      <c r="BB83" s="248">
        <f>成绩录入!M86</f>
        <v>0</v>
      </c>
      <c r="BC83" s="298">
        <f t="shared" si="198"/>
        <v>0</v>
      </c>
      <c r="BD83" s="299"/>
      <c r="BE83" s="260">
        <f>成绩录入!I86</f>
        <v>0</v>
      </c>
      <c r="BF83" s="248">
        <f>成绩录入!J86</f>
        <v>0</v>
      </c>
      <c r="BG83" s="248">
        <f>成绩录入!K86</f>
        <v>0</v>
      </c>
      <c r="BH83" s="248">
        <f>成绩录入!L86</f>
        <v>0</v>
      </c>
      <c r="BI83" s="248">
        <f>成绩录入!M86</f>
        <v>0</v>
      </c>
      <c r="BJ83" s="298">
        <f t="shared" si="199"/>
        <v>0</v>
      </c>
      <c r="BK83" s="299"/>
      <c r="BL83" s="260">
        <f>成绩录入!I86</f>
        <v>0</v>
      </c>
      <c r="BM83" s="248">
        <f>成绩录入!J86</f>
        <v>0</v>
      </c>
      <c r="BN83" s="248">
        <f>成绩录入!K86</f>
        <v>0</v>
      </c>
      <c r="BO83" s="248">
        <f>成绩录入!L86</f>
        <v>0</v>
      </c>
      <c r="BP83" s="248">
        <f>成绩录入!M86</f>
        <v>0</v>
      </c>
      <c r="BQ83" s="298">
        <f t="shared" si="200"/>
        <v>0</v>
      </c>
      <c r="BR83" s="300"/>
      <c r="BS83" s="260">
        <f>成绩录入!P86</f>
        <v>0</v>
      </c>
      <c r="BT83" s="248">
        <f>成绩录入!Q86</f>
        <v>0</v>
      </c>
      <c r="BU83" s="248">
        <f>成绩录入!R86</f>
        <v>0</v>
      </c>
      <c r="BV83" s="248">
        <f>成绩录入!S86</f>
        <v>0</v>
      </c>
      <c r="BW83" s="248">
        <f>成绩录入!T86</f>
        <v>0</v>
      </c>
      <c r="BX83" s="248">
        <f>成绩录入!U86</f>
        <v>0</v>
      </c>
      <c r="BY83" s="248">
        <f>成绩录入!V86</f>
        <v>0</v>
      </c>
      <c r="BZ83" s="248">
        <f>成绩录入!W86</f>
        <v>0</v>
      </c>
      <c r="CA83" s="248">
        <f>成绩录入!X86</f>
        <v>0</v>
      </c>
      <c r="CB83" s="248">
        <f>成绩录入!Y86</f>
        <v>0</v>
      </c>
      <c r="CC83" s="298">
        <f t="shared" si="201"/>
        <v>0</v>
      </c>
      <c r="CD83" s="299"/>
      <c r="CE83" s="260">
        <f>成绩录入!P86</f>
        <v>0</v>
      </c>
      <c r="CF83" s="248">
        <f>成绩录入!Q86</f>
        <v>0</v>
      </c>
      <c r="CG83" s="248">
        <f>成绩录入!R86</f>
        <v>0</v>
      </c>
      <c r="CH83" s="248">
        <f>成绩录入!S86</f>
        <v>0</v>
      </c>
      <c r="CI83" s="248">
        <f>成绩录入!T86</f>
        <v>0</v>
      </c>
      <c r="CJ83" s="248">
        <f>成绩录入!U86</f>
        <v>0</v>
      </c>
      <c r="CK83" s="248">
        <f>成绩录入!V86</f>
        <v>0</v>
      </c>
      <c r="CL83" s="248">
        <f>成绩录入!W86</f>
        <v>0</v>
      </c>
      <c r="CM83" s="248">
        <f>成绩录入!X86</f>
        <v>0</v>
      </c>
      <c r="CN83" s="248">
        <f>成绩录入!Y86</f>
        <v>0</v>
      </c>
      <c r="CO83" s="298">
        <f t="shared" si="202"/>
        <v>0</v>
      </c>
      <c r="CP83" s="299"/>
      <c r="CQ83" s="260">
        <f>成绩录入!P86</f>
        <v>0</v>
      </c>
      <c r="CR83" s="248">
        <f>成绩录入!Q86</f>
        <v>0</v>
      </c>
      <c r="CS83" s="248">
        <f>成绩录入!R86</f>
        <v>0</v>
      </c>
      <c r="CT83" s="248">
        <f>成绩录入!S86</f>
        <v>0</v>
      </c>
      <c r="CU83" s="248">
        <f>成绩录入!T86</f>
        <v>0</v>
      </c>
      <c r="CV83" s="248">
        <f>成绩录入!U86</f>
        <v>0</v>
      </c>
      <c r="CW83" s="248">
        <f>成绩录入!V86</f>
        <v>0</v>
      </c>
      <c r="CX83" s="248">
        <f>成绩录入!W86</f>
        <v>0</v>
      </c>
      <c r="CY83" s="248">
        <f>成绩录入!X86</f>
        <v>0</v>
      </c>
      <c r="CZ83" s="248">
        <f>成绩录入!Y86</f>
        <v>0</v>
      </c>
      <c r="DA83" s="298">
        <f t="shared" si="203"/>
        <v>0</v>
      </c>
      <c r="DB83" s="299"/>
      <c r="DC83" s="260">
        <f>成绩录入!P86</f>
        <v>0</v>
      </c>
      <c r="DD83" s="248">
        <f>成绩录入!Q86</f>
        <v>0</v>
      </c>
      <c r="DE83" s="248">
        <f>成绩录入!R86</f>
        <v>0</v>
      </c>
      <c r="DF83" s="248">
        <f>成绩录入!S86</f>
        <v>0</v>
      </c>
      <c r="DG83" s="248">
        <f>成绩录入!T86</f>
        <v>0</v>
      </c>
      <c r="DH83" s="248">
        <f>成绩录入!U86</f>
        <v>0</v>
      </c>
      <c r="DI83" s="248">
        <f>成绩录入!V86</f>
        <v>0</v>
      </c>
      <c r="DJ83" s="248">
        <f>成绩录入!W86</f>
        <v>0</v>
      </c>
      <c r="DK83" s="248">
        <f>成绩录入!X86</f>
        <v>0</v>
      </c>
      <c r="DL83" s="248">
        <f>成绩录入!Y86</f>
        <v>0</v>
      </c>
      <c r="DM83" s="298">
        <f t="shared" si="204"/>
        <v>0</v>
      </c>
      <c r="DN83" s="299"/>
      <c r="DO83" s="260">
        <f>成绩录入!P86</f>
        <v>0</v>
      </c>
      <c r="DP83" s="248">
        <f>成绩录入!Q86</f>
        <v>0</v>
      </c>
      <c r="DQ83" s="248">
        <f>成绩录入!R86</f>
        <v>0</v>
      </c>
      <c r="DR83" s="248">
        <f>成绩录入!S86</f>
        <v>0</v>
      </c>
      <c r="DS83" s="248">
        <f>成绩录入!T86</f>
        <v>0</v>
      </c>
      <c r="DT83" s="248">
        <f>成绩录入!U86</f>
        <v>0</v>
      </c>
      <c r="DU83" s="248">
        <f>成绩录入!V86</f>
        <v>0</v>
      </c>
      <c r="DV83" s="248">
        <f>成绩录入!W86</f>
        <v>0</v>
      </c>
      <c r="DW83" s="248">
        <f>成绩录入!X86</f>
        <v>0</v>
      </c>
      <c r="DX83" s="248">
        <f>成绩录入!Y86</f>
        <v>0</v>
      </c>
      <c r="DY83" s="298">
        <f t="shared" si="205"/>
        <v>0</v>
      </c>
      <c r="DZ83" s="299"/>
      <c r="EA83" s="301" t="e">
        <f t="shared" si="206"/>
        <v>#DIV/0!</v>
      </c>
      <c r="EB83" s="297" t="e">
        <f t="shared" si="207"/>
        <v>#DIV/0!</v>
      </c>
      <c r="EC83" s="297" t="e">
        <f t="shared" si="208"/>
        <v>#DIV/0!</v>
      </c>
      <c r="ED83" s="297" t="e">
        <f t="shared" si="209"/>
        <v>#DIV/0!</v>
      </c>
      <c r="EE83" s="297" t="e">
        <f t="shared" si="210"/>
        <v>#DIV/0!</v>
      </c>
      <c r="EF83" s="302" t="e">
        <f t="shared" si="211"/>
        <v>#DIV/0!</v>
      </c>
      <c r="EG83" s="303"/>
      <c r="EH83" s="304">
        <f t="shared" si="212"/>
        <v>0</v>
      </c>
      <c r="EI83" s="296">
        <f>成绩录入!I86</f>
        <v>0</v>
      </c>
      <c r="EJ83" s="296">
        <f>成绩录入!J86</f>
        <v>0</v>
      </c>
      <c r="EK83" s="296">
        <f>成绩录入!K86</f>
        <v>0</v>
      </c>
      <c r="EL83" s="296">
        <f>成绩录入!L86</f>
        <v>0</v>
      </c>
      <c r="EM83" s="296">
        <f>成绩录入!M86</f>
        <v>0</v>
      </c>
      <c r="EN83" s="296">
        <f>成绩录入!P86</f>
        <v>0</v>
      </c>
      <c r="EO83" s="296">
        <f>成绩录入!Q86</f>
        <v>0</v>
      </c>
      <c r="EP83" s="296">
        <f>成绩录入!R86</f>
        <v>0</v>
      </c>
      <c r="EQ83" s="296">
        <f>成绩录入!S86</f>
        <v>0</v>
      </c>
      <c r="ER83" s="296">
        <f>成绩录入!T86</f>
        <v>0</v>
      </c>
      <c r="ES83" s="296">
        <f>成绩录入!U86</f>
        <v>0</v>
      </c>
      <c r="ET83" s="296">
        <f>成绩录入!V86</f>
        <v>0</v>
      </c>
      <c r="EU83" s="296">
        <f>成绩录入!W86</f>
        <v>0</v>
      </c>
      <c r="EV83" s="296">
        <f>成绩录入!X86</f>
        <v>0</v>
      </c>
      <c r="EW83" s="302">
        <f>成绩录入!Y86</f>
        <v>0</v>
      </c>
      <c r="EX83" s="303"/>
      <c r="EY83" s="304" t="str">
        <f t="shared" si="213"/>
        <v/>
      </c>
      <c r="EZ83" s="296" t="str">
        <f t="shared" si="213"/>
        <v/>
      </c>
      <c r="FA83" s="296" t="str">
        <f t="shared" si="213"/>
        <v/>
      </c>
      <c r="FB83" s="296" t="str">
        <f t="shared" si="213"/>
        <v/>
      </c>
      <c r="FC83" s="302">
        <f>成绩录入!AB86</f>
        <v>0</v>
      </c>
      <c r="FD83" s="303"/>
      <c r="FE83" s="304" t="str">
        <f t="shared" si="214"/>
        <v>√</v>
      </c>
      <c r="FF83" s="296" t="str">
        <f t="shared" si="215"/>
        <v>√</v>
      </c>
      <c r="FG83" s="296" t="str">
        <f t="shared" si="216"/>
        <v>√</v>
      </c>
      <c r="FH83" s="296" t="str">
        <f t="shared" si="217"/>
        <v>√</v>
      </c>
      <c r="FI83" s="302" t="str">
        <f t="shared" si="218"/>
        <v>√</v>
      </c>
      <c r="FJ83" s="299"/>
      <c r="FK83" s="260">
        <f>成绩录入!AB86</f>
        <v>0</v>
      </c>
      <c r="FL83" s="248">
        <f>成绩录入!AC86</f>
        <v>0</v>
      </c>
      <c r="FM83" s="248">
        <f>成绩录入!AD86</f>
        <v>0</v>
      </c>
      <c r="FN83" s="248">
        <f>成绩录入!AE86</f>
        <v>0</v>
      </c>
      <c r="FO83" s="248">
        <f>成绩录入!AF86</f>
        <v>0</v>
      </c>
      <c r="FP83" s="248">
        <f>成绩录入!AG86</f>
        <v>0</v>
      </c>
      <c r="FQ83" s="298">
        <f t="shared" si="219"/>
        <v>0</v>
      </c>
      <c r="FR83" s="299"/>
      <c r="FS83" s="260">
        <f>成绩录入!AB86</f>
        <v>0</v>
      </c>
      <c r="FT83" s="248">
        <f>成绩录入!AC86</f>
        <v>0</v>
      </c>
      <c r="FU83" s="248">
        <f>成绩录入!AD86</f>
        <v>0</v>
      </c>
      <c r="FV83" s="248">
        <f>成绩录入!AE86</f>
        <v>0</v>
      </c>
      <c r="FW83" s="248">
        <f>成绩录入!AF86</f>
        <v>0</v>
      </c>
      <c r="FX83" s="333">
        <f>成绩录入!AG86</f>
        <v>0</v>
      </c>
      <c r="FY83" s="298">
        <f t="shared" si="220"/>
        <v>0</v>
      </c>
      <c r="FZ83" s="299"/>
      <c r="GA83" s="260">
        <f>成绩录入!AB86</f>
        <v>0</v>
      </c>
      <c r="GB83" s="248">
        <f>成绩录入!AC86</f>
        <v>0</v>
      </c>
      <c r="GC83" s="248">
        <f>成绩录入!AD86</f>
        <v>0</v>
      </c>
      <c r="GD83" s="248">
        <f>成绩录入!AE86</f>
        <v>0</v>
      </c>
      <c r="GE83" s="248">
        <f>成绩录入!AF86</f>
        <v>0</v>
      </c>
      <c r="GF83" s="248">
        <f>成绩录入!AG86</f>
        <v>0</v>
      </c>
      <c r="GG83" s="298">
        <f t="shared" si="221"/>
        <v>0</v>
      </c>
      <c r="GH83" s="299"/>
      <c r="GI83" s="260">
        <f>成绩录入!AB86</f>
        <v>0</v>
      </c>
      <c r="GJ83" s="248">
        <f>成绩录入!AC86</f>
        <v>0</v>
      </c>
      <c r="GK83" s="248">
        <f>成绩录入!AD86</f>
        <v>0</v>
      </c>
      <c r="GL83" s="248">
        <f>成绩录入!AE86</f>
        <v>0</v>
      </c>
      <c r="GM83" s="248">
        <f>成绩录入!AF86</f>
        <v>0</v>
      </c>
      <c r="GN83" s="248">
        <f>成绩录入!AG86</f>
        <v>0</v>
      </c>
      <c r="GO83" s="298">
        <f t="shared" si="222"/>
        <v>0</v>
      </c>
      <c r="GP83" s="299"/>
      <c r="GQ83" s="260">
        <f>成绩录入!AB86</f>
        <v>0</v>
      </c>
      <c r="GR83" s="248">
        <f>成绩录入!AC86</f>
        <v>0</v>
      </c>
      <c r="GS83" s="248">
        <f>成绩录入!AD86</f>
        <v>0</v>
      </c>
      <c r="GT83" s="248">
        <f>成绩录入!AE86</f>
        <v>0</v>
      </c>
      <c r="GU83" s="248">
        <f>成绩录入!AF86</f>
        <v>0</v>
      </c>
      <c r="GV83" s="248">
        <f>成绩录入!AG86</f>
        <v>0</v>
      </c>
      <c r="GW83" s="298">
        <f t="shared" si="223"/>
        <v>0</v>
      </c>
      <c r="GX83" s="299"/>
      <c r="GY83" s="247">
        <f>成绩录入!AJ86</f>
        <v>0</v>
      </c>
      <c r="GZ83" s="248">
        <f>成绩录入!AK86</f>
        <v>0</v>
      </c>
      <c r="HA83" s="248">
        <f>成绩录入!AL86</f>
        <v>0</v>
      </c>
      <c r="HB83" s="248">
        <f>成绩录入!AM86</f>
        <v>0</v>
      </c>
      <c r="HC83" s="248">
        <f>成绩录入!AN86</f>
        <v>0</v>
      </c>
      <c r="HD83" s="248">
        <f>成绩录入!AO86</f>
        <v>0</v>
      </c>
      <c r="HE83" s="310">
        <f t="shared" si="224"/>
        <v>0</v>
      </c>
      <c r="HF83" s="299"/>
      <c r="HG83" s="247">
        <f>成绩录入!AJ86</f>
        <v>0</v>
      </c>
      <c r="HH83" s="248">
        <f>成绩录入!AK86</f>
        <v>0</v>
      </c>
      <c r="HI83" s="248">
        <f>成绩录入!AL86</f>
        <v>0</v>
      </c>
      <c r="HJ83" s="248">
        <f>成绩录入!AM86</f>
        <v>0</v>
      </c>
      <c r="HK83" s="248">
        <f>成绩录入!AN86</f>
        <v>0</v>
      </c>
      <c r="HL83" s="248">
        <f>成绩录入!AO86</f>
        <v>0</v>
      </c>
      <c r="HM83" s="310">
        <f t="shared" si="225"/>
        <v>0</v>
      </c>
      <c r="HN83" s="299"/>
      <c r="HO83" s="247">
        <f>成绩录入!AJ86</f>
        <v>0</v>
      </c>
      <c r="HP83" s="248">
        <f>成绩录入!AK86</f>
        <v>0</v>
      </c>
      <c r="HQ83" s="248">
        <f>成绩录入!AL86</f>
        <v>0</v>
      </c>
      <c r="HR83" s="248">
        <f>成绩录入!AM86</f>
        <v>0</v>
      </c>
      <c r="HS83" s="248">
        <f>成绩录入!AN86</f>
        <v>0</v>
      </c>
      <c r="HT83" s="248">
        <f>成绩录入!AO86</f>
        <v>0</v>
      </c>
      <c r="HU83" s="310">
        <f t="shared" si="226"/>
        <v>0</v>
      </c>
      <c r="HV83" s="299"/>
      <c r="HW83" s="247">
        <f>成绩录入!AJ86</f>
        <v>0</v>
      </c>
      <c r="HX83" s="248">
        <f>成绩录入!AK86</f>
        <v>0</v>
      </c>
      <c r="HY83" s="248">
        <f>成绩录入!AL86</f>
        <v>0</v>
      </c>
      <c r="HZ83" s="248">
        <f>成绩录入!AM86</f>
        <v>0</v>
      </c>
      <c r="IA83" s="248">
        <f>成绩录入!AN86</f>
        <v>0</v>
      </c>
      <c r="IB83" s="248">
        <f>成绩录入!AO86</f>
        <v>0</v>
      </c>
      <c r="IC83" s="310">
        <f t="shared" si="227"/>
        <v>0</v>
      </c>
      <c r="ID83" s="299"/>
      <c r="IE83" s="247">
        <f>成绩录入!AJ86</f>
        <v>0</v>
      </c>
      <c r="IF83" s="248">
        <f>成绩录入!AK86</f>
        <v>0</v>
      </c>
      <c r="IG83" s="248">
        <f>成绩录入!AL86</f>
        <v>0</v>
      </c>
      <c r="IH83" s="248">
        <f>成绩录入!AM86</f>
        <v>0</v>
      </c>
      <c r="II83" s="248">
        <f>成绩录入!AN86</f>
        <v>0</v>
      </c>
      <c r="IJ83" s="248">
        <f>成绩录入!AO86</f>
        <v>0</v>
      </c>
      <c r="IK83" s="310">
        <f t="shared" si="228"/>
        <v>0</v>
      </c>
      <c r="IL83" s="299"/>
      <c r="IM83" s="313" t="e">
        <f t="shared" si="229"/>
        <v>#DIV/0!</v>
      </c>
      <c r="IN83" s="314" t="e">
        <f t="shared" si="230"/>
        <v>#DIV/0!</v>
      </c>
      <c r="IO83" s="314" t="e">
        <f t="shared" si="231"/>
        <v>#DIV/0!</v>
      </c>
      <c r="IP83" s="314" t="e">
        <f t="shared" si="232"/>
        <v>#DIV/0!</v>
      </c>
      <c r="IQ83" s="314" t="e">
        <f t="shared" si="233"/>
        <v>#DIV/0!</v>
      </c>
      <c r="IR83" s="315" t="e">
        <f t="shared" si="234"/>
        <v>#DIV/0!</v>
      </c>
      <c r="IS83" s="316"/>
      <c r="IT83" s="214">
        <f>成绩录入!AR86</f>
        <v>0</v>
      </c>
      <c r="IU83" s="216">
        <f>成绩录入!AS86</f>
        <v>0</v>
      </c>
      <c r="IV83" s="216">
        <f>成绩录入!AT86</f>
        <v>0</v>
      </c>
      <c r="IW83" s="216">
        <f>成绩录入!AU86</f>
        <v>0</v>
      </c>
      <c r="IX83" s="216">
        <f>成绩录入!AV86</f>
        <v>0</v>
      </c>
      <c r="IY83" s="216">
        <f>成绩录入!AW86</f>
        <v>0</v>
      </c>
      <c r="IZ83" s="298">
        <f t="shared" si="235"/>
        <v>0</v>
      </c>
      <c r="JA83" s="299"/>
      <c r="JB83" s="317">
        <f>成绩录入!AR86</f>
        <v>0</v>
      </c>
      <c r="JC83" s="216">
        <f>成绩录入!AS86</f>
        <v>0</v>
      </c>
      <c r="JD83" s="216">
        <f>成绩录入!AT86</f>
        <v>0</v>
      </c>
      <c r="JE83" s="216">
        <f>成绩录入!AU86</f>
        <v>0</v>
      </c>
      <c r="JF83" s="216">
        <f>成绩录入!AV86</f>
        <v>0</v>
      </c>
      <c r="JG83" s="216">
        <f>成绩录入!AW86</f>
        <v>0</v>
      </c>
      <c r="JH83" s="298">
        <f t="shared" si="236"/>
        <v>0</v>
      </c>
      <c r="JI83" s="299"/>
      <c r="JJ83" s="248">
        <f>成绩录入!AR86</f>
        <v>0</v>
      </c>
      <c r="JK83" s="248">
        <f>成绩录入!AS86</f>
        <v>0</v>
      </c>
      <c r="JL83" s="248">
        <f>成绩录入!AT86</f>
        <v>0</v>
      </c>
      <c r="JM83" s="248">
        <f>成绩录入!AU86</f>
        <v>0</v>
      </c>
      <c r="JN83" s="248">
        <f>成绩录入!AV86</f>
        <v>0</v>
      </c>
      <c r="JO83" s="248">
        <f>成绩录入!AW86</f>
        <v>0</v>
      </c>
      <c r="JP83" s="298">
        <f t="shared" si="237"/>
        <v>0</v>
      </c>
      <c r="JQ83" s="299"/>
      <c r="JR83" s="308">
        <f>成绩录入!AR86</f>
        <v>0</v>
      </c>
      <c r="JS83" s="248">
        <f>成绩录入!AS86</f>
        <v>0</v>
      </c>
      <c r="JT83" s="248">
        <f>成绩录入!AT86</f>
        <v>0</v>
      </c>
      <c r="JU83" s="248">
        <f>成绩录入!AU86</f>
        <v>0</v>
      </c>
      <c r="JV83" s="248">
        <f>成绩录入!AV86</f>
        <v>0</v>
      </c>
      <c r="JW83" s="248">
        <f>成绩录入!AW86</f>
        <v>0</v>
      </c>
      <c r="JX83" s="298">
        <f t="shared" si="238"/>
        <v>0</v>
      </c>
      <c r="JY83" s="299"/>
      <c r="JZ83" s="308">
        <f>成绩录入!AR86</f>
        <v>0</v>
      </c>
      <c r="KA83" s="248">
        <f>成绩录入!AS86</f>
        <v>0</v>
      </c>
      <c r="KB83" s="248">
        <f>成绩录入!AT86</f>
        <v>0</v>
      </c>
      <c r="KC83" s="248">
        <f>成绩录入!AU86</f>
        <v>0</v>
      </c>
      <c r="KD83" s="248">
        <f>成绩录入!AV86</f>
        <v>0</v>
      </c>
      <c r="KE83" s="248">
        <f>成绩录入!AW86</f>
        <v>0</v>
      </c>
      <c r="KF83" s="298">
        <f t="shared" si="239"/>
        <v>0</v>
      </c>
      <c r="KG83" s="299"/>
      <c r="KH83" s="313">
        <f t="shared" si="186"/>
        <v>0</v>
      </c>
      <c r="KI83" s="314">
        <f t="shared" si="240"/>
        <v>0</v>
      </c>
      <c r="KJ83" s="314">
        <f t="shared" si="241"/>
        <v>0</v>
      </c>
      <c r="KK83" s="314">
        <f t="shared" si="242"/>
        <v>0</v>
      </c>
      <c r="KL83" s="314">
        <f t="shared" si="243"/>
        <v>0</v>
      </c>
      <c r="KM83" s="315">
        <f t="shared" si="244"/>
        <v>0</v>
      </c>
      <c r="KN83" s="90"/>
      <c r="KO83" s="294">
        <f>IF(总评!G81&lt;60,1,0)</f>
        <v>0</v>
      </c>
      <c r="KP83" s="295">
        <f t="shared" si="187"/>
        <v>0</v>
      </c>
      <c r="KQ83" s="295">
        <f t="shared" si="188"/>
        <v>0</v>
      </c>
      <c r="KR83" s="321">
        <f t="shared" si="189"/>
        <v>0</v>
      </c>
      <c r="KS83" s="321">
        <f t="shared" si="245"/>
        <v>0</v>
      </c>
      <c r="KT83" s="27"/>
      <c r="KU83" s="27"/>
      <c r="KV83" s="27"/>
      <c r="KW83" s="27"/>
      <c r="KX83" s="27"/>
      <c r="KY83" s="27"/>
      <c r="KZ83" s="27"/>
      <c r="LA83" s="27"/>
      <c r="LB83" s="27"/>
      <c r="LC83" s="27"/>
      <c r="OT83" s="247">
        <f>IF(OT$6=$OS$5,成绩录入!BC86,0)</f>
        <v>0</v>
      </c>
      <c r="OU83" s="248">
        <f>IF(OU$6=$OS$5,成绩录入!BD86,0)</f>
        <v>0</v>
      </c>
      <c r="OV83" s="248">
        <f>IF(OV$6=$OS$5,成绩录入!BE86,0)</f>
        <v>0</v>
      </c>
      <c r="OW83" s="248">
        <f>IF(OW$6=$OS$5,成绩录入!BF86,0)</f>
        <v>0</v>
      </c>
      <c r="OX83" s="248">
        <f>IF(OX$6=$OS$5,成绩录入!BG86,0)</f>
        <v>0</v>
      </c>
      <c r="OY83" s="248">
        <f>IF(OY$6=$OS$5,成绩录入!BH86,0)</f>
        <v>0</v>
      </c>
      <c r="OZ83" s="248">
        <f>IF(OZ$6=$OS$5,成绩录入!BI86,0)</f>
        <v>0</v>
      </c>
      <c r="PA83" s="248">
        <f>IF(PA$6=$OS$5,成绩录入!BJ86,0)</f>
        <v>0</v>
      </c>
      <c r="PB83" s="248">
        <f>IF(PB$6=$OS$5,成绩录入!BK86,0)</f>
        <v>0</v>
      </c>
      <c r="PC83" s="248">
        <f>IF(PC$6=$OS$5,成绩录入!BL86,0)</f>
        <v>0</v>
      </c>
      <c r="PD83" s="248">
        <f>IF(PD$6=$OS$5,成绩录入!BM86,0)</f>
        <v>0</v>
      </c>
      <c r="PE83" s="248">
        <f>IF(PE$6=$OS$5,成绩录入!BN86,0)</f>
        <v>0</v>
      </c>
      <c r="PF83" s="248">
        <f>IF(PF$6=$OS$5,成绩录入!BO86,0)</f>
        <v>0</v>
      </c>
      <c r="PG83" s="248">
        <f>IF(PG$6=$OS$5,成绩录入!BP86,0)</f>
        <v>0</v>
      </c>
      <c r="PH83" s="248">
        <f>IF(PH$6=$OS$5,成绩录入!BQ86,0)</f>
        <v>0</v>
      </c>
      <c r="PI83" s="248">
        <f>IF(PI$6=$OS$5,成绩录入!BR86,0)</f>
        <v>0</v>
      </c>
      <c r="PJ83" s="248">
        <f>IF(PJ$6=$OS$5,成绩录入!BS86,0)</f>
        <v>0</v>
      </c>
      <c r="PK83" s="248">
        <f>IF(PK$6=$OS$5,成绩录入!BT86,0)</f>
        <v>0</v>
      </c>
      <c r="PL83" s="248">
        <f>IF(PL$6=$OS$5,成绩录入!BU86,0)</f>
        <v>0</v>
      </c>
      <c r="PM83" s="248">
        <f>IF(PM$6=$OS$5,成绩录入!BV86,0)</f>
        <v>0</v>
      </c>
      <c r="PN83" s="248">
        <f>IF(PN$6=$OS$5,成绩录入!BW86,0)</f>
        <v>0</v>
      </c>
      <c r="PO83" s="248">
        <f>IF(PO$6=$OS$5,成绩录入!BX86,0)</f>
        <v>0</v>
      </c>
      <c r="PP83" s="248">
        <f>IF(PP$6=$OS$5,成绩录入!BY86,0)</f>
        <v>0</v>
      </c>
      <c r="PQ83" s="248">
        <f>IF(PQ$6=$OS$5,成绩录入!BZ86,0)</f>
        <v>0</v>
      </c>
      <c r="PR83" s="248">
        <f>IF(PR$6=$OS$5,成绩录入!CA86,0)</f>
        <v>0</v>
      </c>
      <c r="PS83" s="248">
        <f>IF(PS$6=$OS$5,成绩录入!CB86,0)</f>
        <v>0</v>
      </c>
      <c r="PT83" s="248">
        <f>IF(PT$6=$OS$5,成绩录入!CC86,0)</f>
        <v>0</v>
      </c>
      <c r="PU83" s="248">
        <f>IF(PU$6=$OS$5,成绩录入!CD86,0)</f>
        <v>0</v>
      </c>
      <c r="PV83" s="248">
        <f>IF(PV$6=$OS$5,成绩录入!CE86,0)</f>
        <v>0</v>
      </c>
      <c r="PW83" s="248">
        <f>IF(PW$6=$OS$5,成绩录入!CF86,0)</f>
        <v>0</v>
      </c>
      <c r="PX83" s="248">
        <f>IF(PX$6=$OS$5,成绩录入!CG86,0)</f>
        <v>0</v>
      </c>
      <c r="PY83" s="248">
        <f>IF(PY$6=$OS$5,成绩录入!CH86,0)</f>
        <v>0</v>
      </c>
      <c r="PZ83" s="248">
        <f>IF(PZ$6=$OS$5,成绩录入!CI86,0)</f>
        <v>0</v>
      </c>
      <c r="QA83" s="248">
        <f>IF(QA$6=$OS$5,成绩录入!CJ86,0)</f>
        <v>0</v>
      </c>
      <c r="QB83" s="248">
        <f>IF(QB$6=$OS$5,成绩录入!CK86,0)</f>
        <v>0</v>
      </c>
      <c r="QC83" s="248">
        <f>IF(QC$6=$OS$5,成绩录入!CL86,0)</f>
        <v>0</v>
      </c>
      <c r="QD83" s="248">
        <f>IF(QD$6=$OS$5,成绩录入!CM86,0)</f>
        <v>0</v>
      </c>
      <c r="QE83" s="248">
        <f>IF(QE$6=$OS$5,成绩录入!CN86,0)</f>
        <v>0</v>
      </c>
      <c r="QF83" s="248">
        <f>IF(QF$6=$OS$5,成绩录入!CO86,0)</f>
        <v>0</v>
      </c>
      <c r="QG83" s="248">
        <f>IF(QG$6=$OS$5,成绩录入!CP86,0)</f>
        <v>0</v>
      </c>
      <c r="QH83" s="248">
        <f>IF(QH$6=$OS$5,成绩录入!CQ86,0)</f>
        <v>0</v>
      </c>
      <c r="QI83" s="248">
        <f>IF(QI$6=$OS$5,成绩录入!CR86,0)</f>
        <v>0</v>
      </c>
      <c r="QJ83" s="248">
        <f>IF(QJ$6=$OS$5,成绩录入!CS86,0)</f>
        <v>0</v>
      </c>
      <c r="QK83" s="248">
        <f>IF(QK$6=$OS$5,成绩录入!CT86,0)</f>
        <v>0</v>
      </c>
      <c r="QL83" s="248">
        <f>IF(QL$6=$OS$5,成绩录入!CU86,0)</f>
        <v>0</v>
      </c>
      <c r="QM83" s="248">
        <f>IF(QM$6=$OS$5,成绩录入!CV86,0)</f>
        <v>0</v>
      </c>
      <c r="QN83" s="248">
        <f>IF(QN$6=$OS$5,成绩录入!CW86,0)</f>
        <v>0</v>
      </c>
      <c r="QO83" s="248">
        <f>IF(QO$6=$OS$5,成绩录入!CX86,0)</f>
        <v>0</v>
      </c>
      <c r="QP83" s="248">
        <f>IF(QP$6=$OS$5,成绩录入!CY86,0)</f>
        <v>0</v>
      </c>
      <c r="QQ83" s="248">
        <f>IF(QQ$6=$OS$5,成绩录入!CZ86,0)</f>
        <v>0</v>
      </c>
      <c r="QR83" s="248">
        <f>IF(QR$6=$OS$5,成绩录入!DA86,0)</f>
        <v>0</v>
      </c>
      <c r="QS83" s="248">
        <f>IF(QS$6=$OS$5,成绩录入!DB86,0)</f>
        <v>0</v>
      </c>
      <c r="QT83" s="248">
        <f>IF(QT$6=$OS$5,成绩录入!DC86,0)</f>
        <v>0</v>
      </c>
      <c r="QU83" s="248">
        <f>IF(QU$6=$OS$5,成绩录入!DD86,0)</f>
        <v>0</v>
      </c>
      <c r="QV83" s="248">
        <f>IF(QV$6=$OS$5,成绩录入!DE86,0)</f>
        <v>0</v>
      </c>
      <c r="QW83" s="248">
        <f>IF(QW$6=$OS$5,成绩录入!DF86,0)</f>
        <v>0</v>
      </c>
      <c r="QX83" s="248">
        <f>IF(QX$6=$OS$5,成绩录入!DG86,0)</f>
        <v>0</v>
      </c>
      <c r="QY83" s="248">
        <f>IF(QY$6=$OS$5,成绩录入!DH86,0)</f>
        <v>0</v>
      </c>
      <c r="QZ83" s="248">
        <f>IF(QZ$6=$OS$5,成绩录入!DI86,0)</f>
        <v>0</v>
      </c>
      <c r="RA83" s="248">
        <f>IF(RA$6=$OS$5,成绩录入!DJ86,0)</f>
        <v>0</v>
      </c>
      <c r="RB83" s="248">
        <f>IF(RB$6=$OS$5,成绩录入!DK86,0)</f>
        <v>0</v>
      </c>
      <c r="RC83" s="248">
        <f>IF(RC$6=$OS$5,成绩录入!DL86,0)</f>
        <v>0</v>
      </c>
      <c r="RD83" s="248">
        <f>IF(RD$6=$OS$5,成绩录入!DM86,0)</f>
        <v>0</v>
      </c>
      <c r="RE83" s="248">
        <f>IF(RE$6=$OS$5,成绩录入!DN86,0)</f>
        <v>0</v>
      </c>
      <c r="RF83" s="248">
        <f>IF(RF$6=$OS$5,成绩录入!DO86,0)</f>
        <v>0</v>
      </c>
      <c r="RG83" s="248">
        <f>IF(RG$6=$OS$5,成绩录入!DP86,0)</f>
        <v>0</v>
      </c>
      <c r="RH83" s="248">
        <f>IF(RH$6=$OS$5,成绩录入!DQ86,0)</f>
        <v>0</v>
      </c>
      <c r="RI83" s="248">
        <f>IF(RI$6=$OS$5,成绩录入!DR86,0)</f>
        <v>0</v>
      </c>
      <c r="RJ83" s="248">
        <f>IF(RJ$6=$OS$5,成绩录入!DS86,0)</f>
        <v>0</v>
      </c>
      <c r="RK83" s="248">
        <f>IF(RK$6=$OS$5,成绩录入!DT86,0)</f>
        <v>0</v>
      </c>
      <c r="RL83" s="248">
        <f>IF(RL$6=$OS$5,成绩录入!DU86,0)</f>
        <v>0</v>
      </c>
      <c r="RM83" s="248">
        <f>IF(RM$6=$OS$5,成绩录入!DV86,0)</f>
        <v>0</v>
      </c>
      <c r="RN83" s="248">
        <f>IF(RN$6=$OS$5,成绩录入!DW86,0)</f>
        <v>0</v>
      </c>
      <c r="RO83" s="248">
        <f>IF(RO$6=$OS$5,成绩录入!DX86,0)</f>
        <v>0</v>
      </c>
      <c r="RP83" s="248">
        <f>IF(RP$6=$OS$5,成绩录入!DY86,0)</f>
        <v>0</v>
      </c>
      <c r="RQ83" s="248">
        <f>IF(RQ$6=$OS$5,成绩录入!DZ86,0)</f>
        <v>0</v>
      </c>
      <c r="RR83" s="248">
        <f>IF(RR$6=$OS$5,成绩录入!EA86,0)</f>
        <v>0</v>
      </c>
      <c r="RS83" s="248">
        <f>IF(RS$6=$OS$5,成绩录入!EB86,0)</f>
        <v>0</v>
      </c>
      <c r="RT83" s="248">
        <f>IF(RT$6=$OS$5,成绩录入!EC86,0)</f>
        <v>0</v>
      </c>
      <c r="RU83" s="248">
        <f>IF(RU$6=$OS$5,成绩录入!ED86,0)</f>
        <v>0</v>
      </c>
      <c r="RV83" s="248">
        <f>IF(RV$6=$OS$5,成绩录入!EE86,0)</f>
        <v>0</v>
      </c>
      <c r="RW83" s="248">
        <f>IF(RW$6=$OS$5,成绩录入!EF86,0)</f>
        <v>0</v>
      </c>
      <c r="RX83" s="248">
        <f>IF(RX$6=$OS$5,成绩录入!EG86,0)</f>
        <v>0</v>
      </c>
      <c r="RY83" s="248">
        <f>IF(RY$6=$OS$5,成绩录入!EH86,0)</f>
        <v>0</v>
      </c>
      <c r="RZ83" s="248">
        <f>IF(RZ$6=$OS$5,成绩录入!EI86,0)</f>
        <v>0</v>
      </c>
      <c r="SA83" s="248">
        <f>IF(SA$6=$OS$5,成绩录入!EJ86,0)</f>
        <v>0</v>
      </c>
      <c r="SB83" s="248">
        <f>IF(SB$6=$OS$5,成绩录入!EK86,0)</f>
        <v>0</v>
      </c>
      <c r="SC83" s="248">
        <f>IF(SC$6=$OS$5,成绩录入!EL86,0)</f>
        <v>0</v>
      </c>
      <c r="SD83" s="248">
        <f>IF(SD$6=$OS$5,成绩录入!EM86,0)</f>
        <v>0</v>
      </c>
      <c r="SE83" s="248">
        <f>IF(SE$6=$OS$5,成绩录入!EN86,0)</f>
        <v>0</v>
      </c>
      <c r="SF83" s="248">
        <f>IF(SF$6=$OS$5,成绩录入!EO86,0)</f>
        <v>0</v>
      </c>
      <c r="SG83" s="248">
        <f>IF(SG$6=$OS$5,成绩录入!EP86,0)</f>
        <v>0</v>
      </c>
      <c r="SH83" s="248">
        <f>IF(SH$6=$OS$5,成绩录入!EQ86,0)</f>
        <v>0</v>
      </c>
      <c r="SI83" s="248">
        <f>IF(SI$6=$OS$5,成绩录入!ER86,0)</f>
        <v>0</v>
      </c>
      <c r="SJ83" s="248">
        <f>IF(SJ$6=$OS$5,成绩录入!ES86,0)</f>
        <v>0</v>
      </c>
      <c r="SK83" s="248">
        <f>IF(SK$6=$OS$5,成绩录入!ET86,0)</f>
        <v>0</v>
      </c>
      <c r="SL83" s="248">
        <f>IF(SL$6=$OS$5,成绩录入!EU86,0)</f>
        <v>0</v>
      </c>
      <c r="SM83" s="248">
        <f>IF(SM$6=$OS$5,成绩录入!EV86,0)</f>
        <v>0</v>
      </c>
      <c r="SN83" s="248">
        <f>IF(SN$6=$OS$5,成绩录入!EW86,0)</f>
        <v>0</v>
      </c>
      <c r="SO83" s="248">
        <f>IF(SO$6=$OS$5,成绩录入!EX86,0)</f>
        <v>0</v>
      </c>
      <c r="SP83" s="218">
        <f t="shared" si="190"/>
        <v>0</v>
      </c>
      <c r="SQ83" s="166"/>
      <c r="SR83" s="166"/>
      <c r="SS83" s="247">
        <f>IF(SS$6=$SR$5,成绩录入!BC86,0)</f>
        <v>0</v>
      </c>
      <c r="ST83" s="248">
        <f>IF(ST$6=$SR$5,成绩录入!BD86,0)</f>
        <v>0</v>
      </c>
      <c r="SU83" s="248">
        <f>IF(SU$6=$SR$5,成绩录入!BE86,0)</f>
        <v>0</v>
      </c>
      <c r="SV83" s="248">
        <f>IF(SV$6=$SR$5,成绩录入!BF86,0)</f>
        <v>0</v>
      </c>
      <c r="SW83" s="248">
        <f>IF(SW$6=$SR$5,成绩录入!BG86,0)</f>
        <v>0</v>
      </c>
      <c r="SX83" s="248">
        <f>IF(SX$6=$SR$5,成绩录入!BH86,0)</f>
        <v>0</v>
      </c>
      <c r="SY83" s="248">
        <f>IF(SY$6=$SR$5,成绩录入!BI86,0)</f>
        <v>0</v>
      </c>
      <c r="SZ83" s="248">
        <f>IF(SZ$6=$SR$5,成绩录入!BJ86,0)</f>
        <v>0</v>
      </c>
      <c r="TA83" s="248">
        <f>IF(TA$6=$SR$5,成绩录入!BK86,0)</f>
        <v>0</v>
      </c>
      <c r="TB83" s="248">
        <f>IF(TB$6=$SR$5,成绩录入!BL86,0)</f>
        <v>0</v>
      </c>
      <c r="TC83" s="248">
        <f>IF(TC$6=$SR$5,成绩录入!BM86,0)</f>
        <v>0</v>
      </c>
      <c r="TD83" s="248">
        <f>IF(TD$6=$SR$5,成绩录入!BN86,0)</f>
        <v>0</v>
      </c>
      <c r="TE83" s="248">
        <f>IF(TE$6=$SR$5,成绩录入!BO86,0)</f>
        <v>0</v>
      </c>
      <c r="TF83" s="248">
        <f>IF(TF$6=$SR$5,成绩录入!BP86,0)</f>
        <v>0</v>
      </c>
      <c r="TG83" s="248">
        <f>IF(TG$6=$SR$5,成绩录入!BQ86,0)</f>
        <v>0</v>
      </c>
      <c r="TH83" s="248">
        <f>IF(TH$6=$SR$5,成绩录入!BR86,0)</f>
        <v>0</v>
      </c>
      <c r="TI83" s="248">
        <f>IF(TI$6=$SR$5,成绩录入!BS86,0)</f>
        <v>0</v>
      </c>
      <c r="TJ83" s="248">
        <f>IF(TJ$6=$SR$5,成绩录入!BT86,0)</f>
        <v>0</v>
      </c>
      <c r="TK83" s="248">
        <f>IF(TK$6=$SR$5,成绩录入!BU86,0)</f>
        <v>0</v>
      </c>
      <c r="TL83" s="248">
        <f>IF(TL$6=$SR$5,成绩录入!BV86,0)</f>
        <v>0</v>
      </c>
      <c r="TM83" s="248">
        <f>IF(TM$6=$SR$5,成绩录入!BW86,0)</f>
        <v>0</v>
      </c>
      <c r="TN83" s="248">
        <f>IF(TN$6=$SR$5,成绩录入!BX86,0)</f>
        <v>0</v>
      </c>
      <c r="TO83" s="248">
        <f>IF(TO$6=$SR$5,成绩录入!BY86,0)</f>
        <v>0</v>
      </c>
      <c r="TP83" s="248">
        <f>IF(TP$6=$SR$5,成绩录入!BZ86,0)</f>
        <v>0</v>
      </c>
      <c r="TQ83" s="248">
        <f>IF(TQ$6=$SR$5,成绩录入!CA86,0)</f>
        <v>0</v>
      </c>
      <c r="TR83" s="248">
        <f>IF(TR$6=$SR$5,成绩录入!CB86,0)</f>
        <v>0</v>
      </c>
      <c r="TS83" s="248">
        <f>IF(TS$6=$SR$5,成绩录入!CC86,0)</f>
        <v>0</v>
      </c>
      <c r="TT83" s="248">
        <f>IF(TT$6=$SR$5,成绩录入!CD86,0)</f>
        <v>0</v>
      </c>
      <c r="TU83" s="248">
        <f>IF(TU$6=$SR$5,成绩录入!CE86,0)</f>
        <v>0</v>
      </c>
      <c r="TV83" s="248">
        <f>IF(TV$6=$SR$5,成绩录入!CF86,0)</f>
        <v>0</v>
      </c>
      <c r="TW83" s="248">
        <f>IF(TW$6=$SR$5,成绩录入!CG86,0)</f>
        <v>0</v>
      </c>
      <c r="TX83" s="248">
        <f>IF(TX$6=$SR$5,成绩录入!CH86,0)</f>
        <v>0</v>
      </c>
      <c r="TY83" s="248">
        <f>IF(TY$6=$SR$5,成绩录入!CI86,0)</f>
        <v>0</v>
      </c>
      <c r="TZ83" s="248">
        <f>IF(TZ$6=$SR$5,成绩录入!CJ86,0)</f>
        <v>0</v>
      </c>
      <c r="UA83" s="248">
        <f>IF(UA$6=$SR$5,成绩录入!CK86,0)</f>
        <v>0</v>
      </c>
      <c r="UB83" s="248">
        <f>IF(UB$6=$SR$5,成绩录入!CL86,0)</f>
        <v>0</v>
      </c>
      <c r="UC83" s="248">
        <f>IF(UC$6=$SR$5,成绩录入!CM86,0)</f>
        <v>0</v>
      </c>
      <c r="UD83" s="248">
        <f>IF(UD$6=$SR$5,成绩录入!CN86,0)</f>
        <v>0</v>
      </c>
      <c r="UE83" s="248">
        <f>IF(UE$6=$SR$5,成绩录入!CO86,0)</f>
        <v>0</v>
      </c>
      <c r="UF83" s="248">
        <f>IF(UF$6=$SR$5,成绩录入!CP86,0)</f>
        <v>0</v>
      </c>
      <c r="UG83" s="248">
        <f>IF(UG$6=$SR$5,成绩录入!CQ86,0)</f>
        <v>0</v>
      </c>
      <c r="UH83" s="248">
        <f>IF(UH$6=$SR$5,成绩录入!CR86,0)</f>
        <v>0</v>
      </c>
      <c r="UI83" s="248">
        <f>IF(UI$6=$SR$5,成绩录入!CS86,0)</f>
        <v>0</v>
      </c>
      <c r="UJ83" s="248">
        <f>IF(UJ$6=$SR$5,成绩录入!CT86,0)</f>
        <v>0</v>
      </c>
      <c r="UK83" s="248">
        <f>IF(UK$6=$SR$5,成绩录入!CU86,0)</f>
        <v>0</v>
      </c>
      <c r="UL83" s="248">
        <f>IF(UL$6=$SR$5,成绩录入!CV86,0)</f>
        <v>0</v>
      </c>
      <c r="UM83" s="248">
        <f>IF(UM$6=$SR$5,成绩录入!CW86,0)</f>
        <v>0</v>
      </c>
      <c r="UN83" s="248">
        <f>IF(UN$6=$SR$5,成绩录入!CX86,0)</f>
        <v>0</v>
      </c>
      <c r="UO83" s="248">
        <f>IF(UO$6=$SR$5,成绩录入!CY86,0)</f>
        <v>0</v>
      </c>
      <c r="UP83" s="248">
        <f>IF(UP$6=$SR$5,成绩录入!CZ86,0)</f>
        <v>0</v>
      </c>
      <c r="UQ83" s="248">
        <f>IF(UQ$6=$SR$5,成绩录入!DA86,0)</f>
        <v>0</v>
      </c>
      <c r="UR83" s="248">
        <f>IF(UR$6=$SR$5,成绩录入!DB86,0)</f>
        <v>0</v>
      </c>
      <c r="US83" s="248">
        <f>IF(US$6=$SR$5,成绩录入!DC86,0)</f>
        <v>0</v>
      </c>
      <c r="UT83" s="248">
        <f>IF(UT$6=$SR$5,成绩录入!DD86,0)</f>
        <v>0</v>
      </c>
      <c r="UU83" s="248">
        <f>IF(UU$6=$SR$5,成绩录入!DE86,0)</f>
        <v>0</v>
      </c>
      <c r="UV83" s="248">
        <f>IF(UV$6=$SR$5,成绩录入!DF86,0)</f>
        <v>0</v>
      </c>
      <c r="UW83" s="248">
        <f>IF(UW$6=$SR$5,成绩录入!DG86,0)</f>
        <v>0</v>
      </c>
      <c r="UX83" s="248">
        <f>IF(UX$6=$SR$5,成绩录入!DH86,0)</f>
        <v>0</v>
      </c>
      <c r="UY83" s="248">
        <f>IF(UY$6=$SR$5,成绩录入!DI86,0)</f>
        <v>0</v>
      </c>
      <c r="UZ83" s="248">
        <f>IF(UZ$6=$SR$5,成绩录入!DJ86,0)</f>
        <v>0</v>
      </c>
      <c r="VA83" s="248">
        <f>IF(VA$6=$SR$5,成绩录入!DK86,0)</f>
        <v>0</v>
      </c>
      <c r="VB83" s="248">
        <f>IF(VB$6=$SR$5,成绩录入!DL86,0)</f>
        <v>0</v>
      </c>
      <c r="VC83" s="248">
        <f>IF(VC$6=$SR$5,成绩录入!DM86,0)</f>
        <v>0</v>
      </c>
      <c r="VD83" s="248">
        <f>IF(VD$6=$SR$5,成绩录入!DN86,0)</f>
        <v>0</v>
      </c>
      <c r="VE83" s="248">
        <f>IF(VE$6=$SR$5,成绩录入!DO86,0)</f>
        <v>0</v>
      </c>
      <c r="VF83" s="248">
        <f>IF(VF$6=$SR$5,成绩录入!DP86,0)</f>
        <v>0</v>
      </c>
      <c r="VG83" s="248">
        <f>IF(VG$6=$SR$5,成绩录入!DQ86,0)</f>
        <v>0</v>
      </c>
      <c r="VH83" s="248">
        <f>IF(VH$6=$SR$5,成绩录入!DR86,0)</f>
        <v>0</v>
      </c>
      <c r="VI83" s="248">
        <f>IF(VI$6=$SR$5,成绩录入!DS86,0)</f>
        <v>0</v>
      </c>
      <c r="VJ83" s="248">
        <f>IF(VJ$6=$SR$5,成绩录入!DT86,0)</f>
        <v>0</v>
      </c>
      <c r="VK83" s="248">
        <f>IF(VK$6=$SR$5,成绩录入!DU86,0)</f>
        <v>0</v>
      </c>
      <c r="VL83" s="248">
        <f>IF(VL$6=$SR$5,成绩录入!DV86,0)</f>
        <v>0</v>
      </c>
      <c r="VM83" s="248">
        <f>IF(VM$6=$SR$5,成绩录入!DW86,0)</f>
        <v>0</v>
      </c>
      <c r="VN83" s="248">
        <f>IF(VN$6=$SR$5,成绩录入!DX86,0)</f>
        <v>0</v>
      </c>
      <c r="VO83" s="248">
        <f>IF(VO$6=$SR$5,成绩录入!DY86,0)</f>
        <v>0</v>
      </c>
      <c r="VP83" s="248">
        <f>IF(VP$6=$SR$5,成绩录入!DZ86,0)</f>
        <v>0</v>
      </c>
      <c r="VQ83" s="248">
        <f>IF(VQ$6=$SR$5,成绩录入!EA86,0)</f>
        <v>0</v>
      </c>
      <c r="VR83" s="248">
        <f>IF(VR$6=$SR$5,成绩录入!EB86,0)</f>
        <v>0</v>
      </c>
      <c r="VS83" s="248">
        <f>IF(VS$6=$SR$5,成绩录入!EC86,0)</f>
        <v>0</v>
      </c>
      <c r="VT83" s="248">
        <f>IF(VT$6=$SR$5,成绩录入!ED86,0)</f>
        <v>0</v>
      </c>
      <c r="VU83" s="248">
        <f>IF(VU$6=$SR$5,成绩录入!EE86,0)</f>
        <v>0</v>
      </c>
      <c r="VV83" s="248">
        <f>IF(VV$6=$SR$5,成绩录入!EF86,0)</f>
        <v>0</v>
      </c>
      <c r="VW83" s="248">
        <f>IF(VW$6=$SR$5,成绩录入!EG86,0)</f>
        <v>0</v>
      </c>
      <c r="VX83" s="248">
        <f>IF(VX$6=$SR$5,成绩录入!EH86,0)</f>
        <v>0</v>
      </c>
      <c r="VY83" s="248">
        <f>IF(VY$6=$SR$5,成绩录入!EI86,0)</f>
        <v>0</v>
      </c>
      <c r="VZ83" s="248">
        <f>IF(VZ$6=$SR$5,成绩录入!EJ86,0)</f>
        <v>0</v>
      </c>
      <c r="WA83" s="248">
        <f>IF(WA$6=$SR$5,成绩录入!EK86,0)</f>
        <v>0</v>
      </c>
      <c r="WB83" s="248">
        <f>IF(WB$6=$SR$5,成绩录入!EL86,0)</f>
        <v>0</v>
      </c>
      <c r="WC83" s="248">
        <f>IF(WC$6=$SR$5,成绩录入!EM86,0)</f>
        <v>0</v>
      </c>
      <c r="WD83" s="248">
        <f>IF(WD$6=$SR$5,成绩录入!EN86,0)</f>
        <v>0</v>
      </c>
      <c r="WE83" s="248">
        <f>IF(WE$6=$SR$5,成绩录入!EO86,0)</f>
        <v>0</v>
      </c>
      <c r="WF83" s="248">
        <f>IF(WF$6=$SR$5,成绩录入!EP86,0)</f>
        <v>0</v>
      </c>
      <c r="WG83" s="248">
        <f>IF(WG$6=$SR$5,成绩录入!EQ86,0)</f>
        <v>0</v>
      </c>
      <c r="WH83" s="248">
        <f>IF(WH$6=$SR$5,成绩录入!ER86,0)</f>
        <v>0</v>
      </c>
      <c r="WI83" s="248">
        <f>IF(WI$6=$SR$5,成绩录入!ES86,0)</f>
        <v>0</v>
      </c>
      <c r="WJ83" s="248">
        <f>IF(WJ$6=$SR$5,成绩录入!ET86,0)</f>
        <v>0</v>
      </c>
      <c r="WK83" s="248">
        <f>IF(WK$6=$SR$5,成绩录入!EU86,0)</f>
        <v>0</v>
      </c>
      <c r="WL83" s="248">
        <f>IF(WL$6=$SR$5,成绩录入!EV86,0)</f>
        <v>0</v>
      </c>
      <c r="WM83" s="248">
        <f>IF(WM$6=$SR$5,成绩录入!EW86,0)</f>
        <v>0</v>
      </c>
      <c r="WN83" s="248">
        <f>IF(WN$6=$SR$5,成绩录入!EX86,0)</f>
        <v>0</v>
      </c>
      <c r="WO83" s="218">
        <f t="shared" si="191"/>
        <v>0</v>
      </c>
      <c r="WP83" s="166"/>
      <c r="WQ83" s="166"/>
      <c r="WR83" s="247">
        <f>IF(WR$6=$WQ$5,成绩录入!BC86,0)</f>
        <v>0</v>
      </c>
      <c r="WS83" s="248">
        <f>IF(WS$6=$WQ$5,成绩录入!BD86,0)</f>
        <v>0</v>
      </c>
      <c r="WT83" s="248">
        <f>IF(WT$6=$WQ$5,成绩录入!BE86,0)</f>
        <v>0</v>
      </c>
      <c r="WU83" s="248">
        <f>IF(WU$6=$WQ$5,成绩录入!BF86,0)</f>
        <v>0</v>
      </c>
      <c r="WV83" s="248">
        <f>IF(WV$6=$WQ$5,成绩录入!BG86,0)</f>
        <v>0</v>
      </c>
      <c r="WW83" s="248">
        <f>IF(WW$6=$WQ$5,成绩录入!BH86,0)</f>
        <v>0</v>
      </c>
      <c r="WX83" s="248">
        <f>IF(WX$6=$WQ$5,成绩录入!BI86,0)</f>
        <v>0</v>
      </c>
      <c r="WY83" s="248">
        <f>IF(WY$6=$WQ$5,成绩录入!BJ86,0)</f>
        <v>0</v>
      </c>
      <c r="WZ83" s="248">
        <f>IF(WZ$6=$WQ$5,成绩录入!BK86,0)</f>
        <v>0</v>
      </c>
      <c r="XA83" s="248">
        <f>IF(XA$6=$WQ$5,成绩录入!BL86,0)</f>
        <v>0</v>
      </c>
      <c r="XB83" s="248">
        <f>IF(XB$6=$WQ$5,成绩录入!BM86,0)</f>
        <v>0</v>
      </c>
      <c r="XC83" s="248">
        <f>IF(XC$6=$WQ$5,成绩录入!BN86,0)</f>
        <v>0</v>
      </c>
      <c r="XD83" s="248">
        <f>IF(XD$6=$WQ$5,成绩录入!BO86,0)</f>
        <v>0</v>
      </c>
      <c r="XE83" s="248">
        <f>IF(XE$6=$WQ$5,成绩录入!BP86,0)</f>
        <v>0</v>
      </c>
      <c r="XF83" s="248">
        <f>IF(XF$6=$WQ$5,成绩录入!BQ86,0)</f>
        <v>0</v>
      </c>
      <c r="XG83" s="248">
        <f>IF(XG$6=$WQ$5,成绩录入!BR86,0)</f>
        <v>0</v>
      </c>
      <c r="XH83" s="248">
        <f>IF(XH$6=$WQ$5,成绩录入!BS86,0)</f>
        <v>0</v>
      </c>
      <c r="XI83" s="248">
        <f>IF(XI$6=$WQ$5,成绩录入!BT86,0)</f>
        <v>0</v>
      </c>
      <c r="XJ83" s="248">
        <f>IF(XJ$6=$WQ$5,成绩录入!BU86,0)</f>
        <v>0</v>
      </c>
      <c r="XK83" s="248">
        <f>IF(XK$6=$WQ$5,成绩录入!BV86,0)</f>
        <v>0</v>
      </c>
      <c r="XL83" s="248">
        <f>IF(XL$6=$WQ$5,成绩录入!BW86,0)</f>
        <v>0</v>
      </c>
      <c r="XM83" s="248">
        <f>IF(XM$6=$WQ$5,成绩录入!BX86,0)</f>
        <v>0</v>
      </c>
      <c r="XN83" s="248">
        <f>IF(XN$6=$WQ$5,成绩录入!BY86,0)</f>
        <v>0</v>
      </c>
      <c r="XO83" s="248">
        <f>IF(XO$6=$WQ$5,成绩录入!BZ86,0)</f>
        <v>0</v>
      </c>
      <c r="XP83" s="248">
        <f>IF(XP$6=$WQ$5,成绩录入!CA86,0)</f>
        <v>0</v>
      </c>
      <c r="XQ83" s="248">
        <f>IF(XQ$6=$WQ$5,成绩录入!CB86,0)</f>
        <v>0</v>
      </c>
      <c r="XR83" s="248">
        <f>IF(XR$6=$WQ$5,成绩录入!CC86,0)</f>
        <v>0</v>
      </c>
      <c r="XS83" s="248">
        <f>IF(XS$6=$WQ$5,成绩录入!CD86,0)</f>
        <v>0</v>
      </c>
      <c r="XT83" s="248">
        <f>IF(XT$6=$WQ$5,成绩录入!CE86,0)</f>
        <v>0</v>
      </c>
      <c r="XU83" s="248">
        <f>IF(XU$6=$WQ$5,成绩录入!CF86,0)</f>
        <v>0</v>
      </c>
      <c r="XV83" s="248">
        <f>IF(XV$6=$WQ$5,成绩录入!CG86,0)</f>
        <v>0</v>
      </c>
      <c r="XW83" s="248">
        <f>IF(XW$6=$WQ$5,成绩录入!CH86,0)</f>
        <v>0</v>
      </c>
      <c r="XX83" s="248">
        <f>IF(XX$6=$WQ$5,成绩录入!CI86,0)</f>
        <v>0</v>
      </c>
      <c r="XY83" s="248">
        <f>IF(XY$6=$WQ$5,成绩录入!CJ86,0)</f>
        <v>0</v>
      </c>
      <c r="XZ83" s="248">
        <f>IF(XZ$6=$WQ$5,成绩录入!CK86,0)</f>
        <v>0</v>
      </c>
      <c r="YA83" s="248">
        <f>IF(YA$6=$WQ$5,成绩录入!CL86,0)</f>
        <v>0</v>
      </c>
      <c r="YB83" s="248">
        <f>IF(YB$6=$WQ$5,成绩录入!CM86,0)</f>
        <v>0</v>
      </c>
      <c r="YC83" s="248">
        <f>IF(YC$6=$WQ$5,成绩录入!CN86,0)</f>
        <v>0</v>
      </c>
      <c r="YD83" s="248">
        <f>IF(YD$6=$WQ$5,成绩录入!CO86,0)</f>
        <v>0</v>
      </c>
      <c r="YE83" s="248">
        <f>IF(YE$6=$WQ$5,成绩录入!CP86,0)</f>
        <v>0</v>
      </c>
      <c r="YF83" s="248">
        <f>IF(YF$6=$WQ$5,成绩录入!CQ86,0)</f>
        <v>0</v>
      </c>
      <c r="YG83" s="248">
        <f>IF(YG$6=$WQ$5,成绩录入!CR86,0)</f>
        <v>0</v>
      </c>
      <c r="YH83" s="248">
        <f>IF(YH$6=$WQ$5,成绩录入!CS86,0)</f>
        <v>0</v>
      </c>
      <c r="YI83" s="248">
        <f>IF(YI$6=$WQ$5,成绩录入!CT86,0)</f>
        <v>0</v>
      </c>
      <c r="YJ83" s="248">
        <f>IF(YJ$6=$WQ$5,成绩录入!CU86,0)</f>
        <v>0</v>
      </c>
      <c r="YK83" s="248">
        <f>IF(YK$6=$WQ$5,成绩录入!CV86,0)</f>
        <v>0</v>
      </c>
      <c r="YL83" s="248">
        <f>IF(YL$6=$WQ$5,成绩录入!CW86,0)</f>
        <v>0</v>
      </c>
      <c r="YM83" s="248">
        <f>IF(YM$6=$WQ$5,成绩录入!CX86,0)</f>
        <v>0</v>
      </c>
      <c r="YN83" s="248">
        <f>IF(YN$6=$WQ$5,成绩录入!CY86,0)</f>
        <v>0</v>
      </c>
      <c r="YO83" s="248">
        <f>IF(YO$6=$WQ$5,成绩录入!CZ86,0)</f>
        <v>0</v>
      </c>
      <c r="YP83" s="248">
        <f>IF(YP$6=$WQ$5,成绩录入!DA86,0)</f>
        <v>0</v>
      </c>
      <c r="YQ83" s="248">
        <f>IF(YQ$6=$WQ$5,成绩录入!DB86,0)</f>
        <v>0</v>
      </c>
      <c r="YR83" s="248">
        <f>IF(YR$6=$WQ$5,成绩录入!DC86,0)</f>
        <v>0</v>
      </c>
      <c r="YS83" s="248">
        <f>IF(YS$6=$WQ$5,成绩录入!DD86,0)</f>
        <v>0</v>
      </c>
      <c r="YT83" s="248">
        <f>IF(YT$6=$WQ$5,成绩录入!DE86,0)</f>
        <v>0</v>
      </c>
      <c r="YU83" s="248">
        <f>IF(YU$6=$WQ$5,成绩录入!DF86,0)</f>
        <v>0</v>
      </c>
      <c r="YV83" s="248">
        <f>IF(YV$6=$WQ$5,成绩录入!DG86,0)</f>
        <v>0</v>
      </c>
      <c r="YW83" s="248">
        <f>IF(YW$6=$WQ$5,成绩录入!DH86,0)</f>
        <v>0</v>
      </c>
      <c r="YX83" s="248">
        <f>IF(YX$6=$WQ$5,成绩录入!DI86,0)</f>
        <v>0</v>
      </c>
      <c r="YY83" s="248">
        <f>IF(YY$6=$WQ$5,成绩录入!DJ86,0)</f>
        <v>0</v>
      </c>
      <c r="YZ83" s="248">
        <f>IF(YZ$6=$WQ$5,成绩录入!DK86,0)</f>
        <v>0</v>
      </c>
      <c r="ZA83" s="248">
        <f>IF(ZA$6=$WQ$5,成绩录入!DL86,0)</f>
        <v>0</v>
      </c>
      <c r="ZB83" s="248">
        <f>IF(ZB$6=$WQ$5,成绩录入!DM86,0)</f>
        <v>0</v>
      </c>
      <c r="ZC83" s="248">
        <f>IF(ZC$6=$WQ$5,成绩录入!DN86,0)</f>
        <v>0</v>
      </c>
      <c r="ZD83" s="248">
        <f>IF(ZD$6=$WQ$5,成绩录入!DO86,0)</f>
        <v>0</v>
      </c>
      <c r="ZE83" s="248">
        <f>IF(ZE$6=$WQ$5,成绩录入!DP86,0)</f>
        <v>0</v>
      </c>
      <c r="ZF83" s="248">
        <f>IF(ZF$6=$WQ$5,成绩录入!DQ86,0)</f>
        <v>0</v>
      </c>
      <c r="ZG83" s="248">
        <f>IF(ZG$6=$WQ$5,成绩录入!DR86,0)</f>
        <v>0</v>
      </c>
      <c r="ZH83" s="248">
        <f>IF(ZH$6=$WQ$5,成绩录入!DS86,0)</f>
        <v>0</v>
      </c>
      <c r="ZI83" s="248">
        <f>IF(ZI$6=$WQ$5,成绩录入!DT86,0)</f>
        <v>0</v>
      </c>
      <c r="ZJ83" s="248">
        <f>IF(ZJ$6=$WQ$5,成绩录入!DU86,0)</f>
        <v>0</v>
      </c>
      <c r="ZK83" s="248">
        <f>IF(ZK$6=$WQ$5,成绩录入!DV86,0)</f>
        <v>0</v>
      </c>
      <c r="ZL83" s="248">
        <f>IF(ZL$6=$WQ$5,成绩录入!DW86,0)</f>
        <v>0</v>
      </c>
      <c r="ZM83" s="248">
        <f>IF(ZM$6=$WQ$5,成绩录入!DX86,0)</f>
        <v>0</v>
      </c>
      <c r="ZN83" s="248">
        <f>IF(ZN$6=$WQ$5,成绩录入!DY86,0)</f>
        <v>0</v>
      </c>
      <c r="ZO83" s="248">
        <f>IF(ZO$6=$WQ$5,成绩录入!DZ86,0)</f>
        <v>0</v>
      </c>
      <c r="ZP83" s="248">
        <f>IF(ZP$6=$WQ$5,成绩录入!EA86,0)</f>
        <v>0</v>
      </c>
      <c r="ZQ83" s="248">
        <f>IF(ZQ$6=$WQ$5,成绩录入!EB86,0)</f>
        <v>0</v>
      </c>
      <c r="ZR83" s="248">
        <f>IF(ZR$6=$WQ$5,成绩录入!EC86,0)</f>
        <v>0</v>
      </c>
      <c r="ZS83" s="248">
        <f>IF(ZS$6=$WQ$5,成绩录入!ED86,0)</f>
        <v>0</v>
      </c>
      <c r="ZT83" s="248">
        <f>IF(ZT$6=$WQ$5,成绩录入!EE86,0)</f>
        <v>0</v>
      </c>
      <c r="ZU83" s="248">
        <f>IF(ZU$6=$WQ$5,成绩录入!EF86,0)</f>
        <v>0</v>
      </c>
      <c r="ZV83" s="248">
        <f>IF(ZV$6=$WQ$5,成绩录入!EG86,0)</f>
        <v>0</v>
      </c>
      <c r="ZW83" s="248">
        <f>IF(ZW$6=$WQ$5,成绩录入!EH86,0)</f>
        <v>0</v>
      </c>
      <c r="ZX83" s="248">
        <f>IF(ZX$6=$WQ$5,成绩录入!EI86,0)</f>
        <v>0</v>
      </c>
      <c r="ZY83" s="248">
        <f>IF(ZY$6=$WQ$5,成绩录入!EJ86,0)</f>
        <v>0</v>
      </c>
      <c r="ZZ83" s="248">
        <f>IF(ZZ$6=$WQ$5,成绩录入!EK86,0)</f>
        <v>0</v>
      </c>
      <c r="AAA83" s="248">
        <f>IF(AAA$6=$WQ$5,成绩录入!EL86,0)</f>
        <v>0</v>
      </c>
      <c r="AAB83" s="248">
        <f>IF(AAB$6=$WQ$5,成绩录入!EM86,0)</f>
        <v>0</v>
      </c>
      <c r="AAC83" s="248">
        <f>IF(AAC$6=$WQ$5,成绩录入!EN86,0)</f>
        <v>0</v>
      </c>
      <c r="AAD83" s="248">
        <f>IF(AAD$6=$WQ$5,成绩录入!EO86,0)</f>
        <v>0</v>
      </c>
      <c r="AAE83" s="248">
        <f>IF(AAE$6=$WQ$5,成绩录入!EP86,0)</f>
        <v>0</v>
      </c>
      <c r="AAF83" s="248">
        <f>IF(AAF$6=$WQ$5,成绩录入!EQ86,0)</f>
        <v>0</v>
      </c>
      <c r="AAG83" s="248">
        <f>IF(AAG$6=$WQ$5,成绩录入!ER86,0)</f>
        <v>0</v>
      </c>
      <c r="AAH83" s="248">
        <f>IF(AAH$6=$WQ$5,成绩录入!ES86,0)</f>
        <v>0</v>
      </c>
      <c r="AAI83" s="248">
        <f>IF(AAI$6=$WQ$5,成绩录入!ET86,0)</f>
        <v>0</v>
      </c>
      <c r="AAJ83" s="248">
        <f>IF(AAJ$6=$WQ$5,成绩录入!EU86,0)</f>
        <v>0</v>
      </c>
      <c r="AAK83" s="248">
        <f>IF(AAK$6=$WQ$5,成绩录入!EV86,0)</f>
        <v>0</v>
      </c>
      <c r="AAL83" s="248">
        <f>IF(AAL$6=$WQ$5,成绩录入!EW86,0)</f>
        <v>0</v>
      </c>
      <c r="AAM83" s="248">
        <f>IF(AAM$6=$WQ$5,成绩录入!EX86,0)</f>
        <v>0</v>
      </c>
      <c r="AAN83" s="218">
        <f t="shared" si="192"/>
        <v>0</v>
      </c>
      <c r="AAO83" s="206"/>
      <c r="AAQ83" s="247">
        <f>IF(AAQ$6=$AAP$5,成绩录入!BC86,0)</f>
        <v>0</v>
      </c>
      <c r="AAR83" s="248">
        <f>IF(AAR$6=$AAP$5,成绩录入!BD86,0)</f>
        <v>0</v>
      </c>
      <c r="AAS83" s="248">
        <f>IF(AAS$6=$AAP$5,成绩录入!BE86,0)</f>
        <v>0</v>
      </c>
      <c r="AAT83" s="248">
        <f>IF(AAT$6=$AAP$5,成绩录入!BF86,0)</f>
        <v>0</v>
      </c>
      <c r="AAU83" s="248">
        <f>IF(AAU$6=$AAP$5,成绩录入!BG86,0)</f>
        <v>0</v>
      </c>
      <c r="AAV83" s="248">
        <f>IF(AAV$6=$AAP$5,成绩录入!BH86,0)</f>
        <v>0</v>
      </c>
      <c r="AAW83" s="248">
        <f>IF(AAW$6=$AAP$5,成绩录入!BI86,0)</f>
        <v>0</v>
      </c>
      <c r="AAX83" s="248">
        <f>IF(AAX$6=$AAP$5,成绩录入!BJ86,0)</f>
        <v>0</v>
      </c>
      <c r="AAY83" s="248">
        <f>IF(AAY$6=$AAP$5,成绩录入!BK86,0)</f>
        <v>0</v>
      </c>
      <c r="AAZ83" s="248">
        <f>IF(AAZ$6=$AAP$5,成绩录入!BL86,0)</f>
        <v>0</v>
      </c>
      <c r="ABA83" s="248">
        <f>IF(ABA$6=$AAP$5,成绩录入!BM86,0)</f>
        <v>0</v>
      </c>
      <c r="ABB83" s="248">
        <f>IF(ABB$6=$AAP$5,成绩录入!BN86,0)</f>
        <v>0</v>
      </c>
      <c r="ABC83" s="248">
        <f>IF(ABC$6=$AAP$5,成绩录入!BO86,0)</f>
        <v>0</v>
      </c>
      <c r="ABD83" s="248">
        <f>IF(ABD$6=$AAP$5,成绩录入!BP86,0)</f>
        <v>0</v>
      </c>
      <c r="ABE83" s="248">
        <f>IF(ABE$6=$AAP$5,成绩录入!BQ86,0)</f>
        <v>0</v>
      </c>
      <c r="ABF83" s="248">
        <f>IF(ABF$6=$AAP$5,成绩录入!BR86,0)</f>
        <v>0</v>
      </c>
      <c r="ABG83" s="248">
        <f>IF(ABG$6=$AAP$5,成绩录入!BS86,0)</f>
        <v>0</v>
      </c>
      <c r="ABH83" s="248">
        <f>IF(ABH$6=$AAP$5,成绩录入!BT86,0)</f>
        <v>0</v>
      </c>
      <c r="ABI83" s="248">
        <f>IF(ABI$6=$AAP$5,成绩录入!BU86,0)</f>
        <v>0</v>
      </c>
      <c r="ABJ83" s="248">
        <f>IF(ABJ$6=$AAP$5,成绩录入!BV86,0)</f>
        <v>0</v>
      </c>
      <c r="ABK83" s="248">
        <f>IF(ABK$6=$AAP$5,成绩录入!BW86,0)</f>
        <v>0</v>
      </c>
      <c r="ABL83" s="248">
        <f>IF(ABL$6=$AAP$5,成绩录入!BX86,0)</f>
        <v>0</v>
      </c>
      <c r="ABM83" s="248">
        <f>IF(ABM$6=$AAP$5,成绩录入!BY86,0)</f>
        <v>0</v>
      </c>
      <c r="ABN83" s="248">
        <f>IF(ABN$6=$AAP$5,成绩录入!BZ86,0)</f>
        <v>0</v>
      </c>
      <c r="ABO83" s="248">
        <f>IF(ABO$6=$AAP$5,成绩录入!CA86,0)</f>
        <v>0</v>
      </c>
      <c r="ABP83" s="248">
        <f>IF(ABP$6=$AAP$5,成绩录入!CB86,0)</f>
        <v>0</v>
      </c>
      <c r="ABQ83" s="248">
        <f>IF(ABQ$6=$AAP$5,成绩录入!CC86,0)</f>
        <v>0</v>
      </c>
      <c r="ABR83" s="248">
        <f>IF(ABR$6=$AAP$5,成绩录入!CD86,0)</f>
        <v>0</v>
      </c>
      <c r="ABS83" s="248">
        <f>IF(ABS$6=$AAP$5,成绩录入!CE86,0)</f>
        <v>0</v>
      </c>
      <c r="ABT83" s="248">
        <f>IF(ABT$6=$AAP$5,成绩录入!CF86,0)</f>
        <v>0</v>
      </c>
      <c r="ABU83" s="248">
        <f>IF(ABU$6=$AAP$5,成绩录入!CG86,0)</f>
        <v>0</v>
      </c>
      <c r="ABV83" s="248">
        <f>IF(ABV$6=$AAP$5,成绩录入!CH86,0)</f>
        <v>0</v>
      </c>
      <c r="ABW83" s="248">
        <f>IF(ABW$6=$AAP$5,成绩录入!CI86,0)</f>
        <v>0</v>
      </c>
      <c r="ABX83" s="248">
        <f>IF(ABX$6=$AAP$5,成绩录入!CJ86,0)</f>
        <v>0</v>
      </c>
      <c r="ABY83" s="248">
        <f>IF(ABY$6=$AAP$5,成绩录入!CK86,0)</f>
        <v>0</v>
      </c>
      <c r="ABZ83" s="248">
        <f>IF(ABZ$6=$AAP$5,成绩录入!CL86,0)</f>
        <v>0</v>
      </c>
      <c r="ACA83" s="248">
        <f>IF(ACA$6=$AAP$5,成绩录入!CM86,0)</f>
        <v>0</v>
      </c>
      <c r="ACB83" s="248">
        <f>IF(ACB$6=$AAP$5,成绩录入!CN86,0)</f>
        <v>0</v>
      </c>
      <c r="ACC83" s="248">
        <f>IF(ACC$6=$AAP$5,成绩录入!CO86,0)</f>
        <v>0</v>
      </c>
      <c r="ACD83" s="248">
        <f>IF(ACD$6=$AAP$5,成绩录入!CP86,0)</f>
        <v>0</v>
      </c>
      <c r="ACE83" s="248">
        <f>IF(ACE$6=$AAP$5,成绩录入!CQ86,0)</f>
        <v>0</v>
      </c>
      <c r="ACF83" s="248">
        <f>IF(ACF$6=$AAP$5,成绩录入!CR86,0)</f>
        <v>0</v>
      </c>
      <c r="ACG83" s="248">
        <f>IF(ACG$6=$AAP$5,成绩录入!CS86,0)</f>
        <v>0</v>
      </c>
      <c r="ACH83" s="248">
        <f>IF(ACH$6=$AAP$5,成绩录入!CT86,0)</f>
        <v>0</v>
      </c>
      <c r="ACI83" s="248">
        <f>IF(ACI$6=$AAP$5,成绩录入!CU86,0)</f>
        <v>0</v>
      </c>
      <c r="ACJ83" s="248">
        <f>IF(ACJ$6=$AAP$5,成绩录入!CV86,0)</f>
        <v>0</v>
      </c>
      <c r="ACK83" s="248">
        <f>IF(ACK$6=$AAP$5,成绩录入!CW86,0)</f>
        <v>0</v>
      </c>
      <c r="ACL83" s="248">
        <f>IF(ACL$6=$AAP$5,成绩录入!CX86,0)</f>
        <v>0</v>
      </c>
      <c r="ACM83" s="248">
        <f>IF(ACM$6=$AAP$5,成绩录入!CY86,0)</f>
        <v>0</v>
      </c>
      <c r="ACN83" s="248">
        <f>IF(ACN$6=$AAP$5,成绩录入!CZ86,0)</f>
        <v>0</v>
      </c>
      <c r="ACO83" s="248">
        <f>IF(ACO$6=$AAP$5,成绩录入!DA86,0)</f>
        <v>0</v>
      </c>
      <c r="ACP83" s="248">
        <f>IF(ACP$6=$AAP$5,成绩录入!DB86,0)</f>
        <v>0</v>
      </c>
      <c r="ACQ83" s="248">
        <f>IF(ACQ$6=$AAP$5,成绩录入!DC86,0)</f>
        <v>0</v>
      </c>
      <c r="ACR83" s="248">
        <f>IF(ACR$6=$AAP$5,成绩录入!DD86,0)</f>
        <v>0</v>
      </c>
      <c r="ACS83" s="248">
        <f>IF(ACS$6=$AAP$5,成绩录入!DE86,0)</f>
        <v>0</v>
      </c>
      <c r="ACT83" s="248">
        <f>IF(ACT$6=$AAP$5,成绩录入!DF86,0)</f>
        <v>0</v>
      </c>
      <c r="ACU83" s="248">
        <f>IF(ACU$6=$AAP$5,成绩录入!DG86,0)</f>
        <v>0</v>
      </c>
      <c r="ACV83" s="248">
        <f>IF(ACV$6=$AAP$5,成绩录入!DH86,0)</f>
        <v>0</v>
      </c>
      <c r="ACW83" s="248">
        <f>IF(ACW$6=$AAP$5,成绩录入!DI86,0)</f>
        <v>0</v>
      </c>
      <c r="ACX83" s="248">
        <f>IF(ACX$6=$AAP$5,成绩录入!DJ86,0)</f>
        <v>0</v>
      </c>
      <c r="ACY83" s="248">
        <f>IF(ACY$6=$AAP$5,成绩录入!DK86,0)</f>
        <v>0</v>
      </c>
      <c r="ACZ83" s="248">
        <f>IF(ACZ$6=$AAP$5,成绩录入!DL86,0)</f>
        <v>0</v>
      </c>
      <c r="ADA83" s="248">
        <f>IF(ADA$6=$AAP$5,成绩录入!DM86,0)</f>
        <v>0</v>
      </c>
      <c r="ADB83" s="248">
        <f>IF(ADB$6=$AAP$5,成绩录入!DN86,0)</f>
        <v>0</v>
      </c>
      <c r="ADC83" s="248">
        <f>IF(ADC$6=$AAP$5,成绩录入!DO86,0)</f>
        <v>0</v>
      </c>
      <c r="ADD83" s="248">
        <f>IF(ADD$6=$AAP$5,成绩录入!DP86,0)</f>
        <v>0</v>
      </c>
      <c r="ADE83" s="248">
        <f>IF(ADE$6=$AAP$5,成绩录入!DQ86,0)</f>
        <v>0</v>
      </c>
      <c r="ADF83" s="248">
        <f>IF(ADF$6=$AAP$5,成绩录入!DR86,0)</f>
        <v>0</v>
      </c>
      <c r="ADG83" s="248">
        <f>IF(ADG$6=$AAP$5,成绩录入!DS86,0)</f>
        <v>0</v>
      </c>
      <c r="ADH83" s="248">
        <f>IF(ADH$6=$AAP$5,成绩录入!DT86,0)</f>
        <v>0</v>
      </c>
      <c r="ADI83" s="248">
        <f>IF(ADI$6=$AAP$5,成绩录入!DU86,0)</f>
        <v>0</v>
      </c>
      <c r="ADJ83" s="248">
        <f>IF(ADJ$6=$AAP$5,成绩录入!DV86,0)</f>
        <v>0</v>
      </c>
      <c r="ADK83" s="248">
        <f>IF(ADK$6=$AAP$5,成绩录入!DW86,0)</f>
        <v>0</v>
      </c>
      <c r="ADL83" s="248">
        <f>IF(ADL$6=$AAP$5,成绩录入!DX86,0)</f>
        <v>0</v>
      </c>
      <c r="ADM83" s="248">
        <f>IF(ADM$6=$AAP$5,成绩录入!DY86,0)</f>
        <v>0</v>
      </c>
      <c r="ADN83" s="248">
        <f>IF(ADN$6=$AAP$5,成绩录入!DZ86,0)</f>
        <v>0</v>
      </c>
      <c r="ADO83" s="248">
        <f>IF(ADO$6=$AAP$5,成绩录入!EA86,0)</f>
        <v>0</v>
      </c>
      <c r="ADP83" s="248">
        <f>IF(ADP$6=$AAP$5,成绩录入!EB86,0)</f>
        <v>0</v>
      </c>
      <c r="ADQ83" s="248">
        <f>IF(ADQ$6=$AAP$5,成绩录入!EC86,0)</f>
        <v>0</v>
      </c>
      <c r="ADR83" s="248">
        <f>IF(ADR$6=$AAP$5,成绩录入!ED86,0)</f>
        <v>0</v>
      </c>
      <c r="ADS83" s="248">
        <f>IF(ADS$6=$AAP$5,成绩录入!EE86,0)</f>
        <v>0</v>
      </c>
      <c r="ADT83" s="248">
        <f>IF(ADT$6=$AAP$5,成绩录入!EF86,0)</f>
        <v>0</v>
      </c>
      <c r="ADU83" s="248">
        <f>IF(ADU$6=$AAP$5,成绩录入!EG86,0)</f>
        <v>0</v>
      </c>
      <c r="ADV83" s="248">
        <f>IF(ADV$6=$AAP$5,成绩录入!EH86,0)</f>
        <v>0</v>
      </c>
      <c r="ADW83" s="248">
        <f>IF(ADW$6=$AAP$5,成绩录入!EI86,0)</f>
        <v>0</v>
      </c>
      <c r="ADX83" s="248">
        <f>IF(ADX$6=$AAP$5,成绩录入!EJ86,0)</f>
        <v>0</v>
      </c>
      <c r="ADY83" s="248">
        <f>IF(ADY$6=$AAP$5,成绩录入!EK86,0)</f>
        <v>0</v>
      </c>
      <c r="ADZ83" s="248">
        <f>IF(ADZ$6=$AAP$5,成绩录入!EL86,0)</f>
        <v>0</v>
      </c>
      <c r="AEA83" s="248">
        <f>IF(AEA$6=$AAP$5,成绩录入!EM86,0)</f>
        <v>0</v>
      </c>
      <c r="AEB83" s="248">
        <f>IF(AEB$6=$AAP$5,成绩录入!EN86,0)</f>
        <v>0</v>
      </c>
      <c r="AEC83" s="248">
        <f>IF(AEC$6=$AAP$5,成绩录入!EO86,0)</f>
        <v>0</v>
      </c>
      <c r="AED83" s="248">
        <f>IF(AED$6=$AAP$5,成绩录入!EP86,0)</f>
        <v>0</v>
      </c>
      <c r="AEE83" s="248">
        <f>IF(AEE$6=$AAP$5,成绩录入!EQ86,0)</f>
        <v>0</v>
      </c>
      <c r="AEF83" s="248">
        <f>IF(AEF$6=$AAP$5,成绩录入!ER86,0)</f>
        <v>0</v>
      </c>
      <c r="AEG83" s="248">
        <f>IF(AEG$6=$AAP$5,成绩录入!ES86,0)</f>
        <v>0</v>
      </c>
      <c r="AEH83" s="248">
        <f>IF(AEH$6=$AAP$5,成绩录入!ET86,0)</f>
        <v>0</v>
      </c>
      <c r="AEI83" s="248">
        <f>IF(AEI$6=$AAP$5,成绩录入!EU86,0)</f>
        <v>0</v>
      </c>
      <c r="AEJ83" s="248">
        <f>IF(AEJ$6=$AAP$5,成绩录入!EV86,0)</f>
        <v>0</v>
      </c>
      <c r="AEK83" s="248">
        <f>IF(AEK$6=$AAP$5,成绩录入!EW86,0)</f>
        <v>0</v>
      </c>
      <c r="AEL83" s="248">
        <f>IF(AEL$6=$AAP$5,成绩录入!EX86,0)</f>
        <v>0</v>
      </c>
      <c r="AEM83" s="218">
        <f t="shared" si="193"/>
        <v>0</v>
      </c>
      <c r="AEN83" s="166"/>
      <c r="AEO83" s="166"/>
      <c r="AEP83" s="247">
        <f>IF(AEP$6=$AEO$5,成绩录入!BC86,0)</f>
        <v>0</v>
      </c>
      <c r="AEQ83" s="248">
        <f>IF(AEQ$6=$AEO$5,成绩录入!BD86,0)</f>
        <v>0</v>
      </c>
      <c r="AER83" s="248">
        <f>IF(AER$6=$AEO$5,成绩录入!BE86,0)</f>
        <v>0</v>
      </c>
      <c r="AES83" s="248">
        <f>IF(AES$6=$AEO$5,成绩录入!BF86,0)</f>
        <v>0</v>
      </c>
      <c r="AET83" s="248">
        <f>IF(AET$6=$AEO$5,成绩录入!BG86,0)</f>
        <v>0</v>
      </c>
      <c r="AEU83" s="248">
        <f>IF(AEU$6=$AEO$5,成绩录入!BH86,0)</f>
        <v>0</v>
      </c>
      <c r="AEV83" s="248">
        <f>IF(AEV$6=$AEO$5,成绩录入!BI86,0)</f>
        <v>0</v>
      </c>
      <c r="AEW83" s="248">
        <f>IF(AEW$6=$AEO$5,成绩录入!BJ86,0)</f>
        <v>0</v>
      </c>
      <c r="AEX83" s="248">
        <f>IF(AEX$6=$AEO$5,成绩录入!BK86,0)</f>
        <v>0</v>
      </c>
      <c r="AEY83" s="248">
        <f>IF(AEY$6=$AEO$5,成绩录入!BL86,0)</f>
        <v>0</v>
      </c>
      <c r="AEZ83" s="248">
        <f>IF(AEZ$6=$AEO$5,成绩录入!BM86,0)</f>
        <v>0</v>
      </c>
      <c r="AFA83" s="248">
        <f>IF(AFA$6=$AEO$5,成绩录入!BN86,0)</f>
        <v>0</v>
      </c>
      <c r="AFB83" s="248">
        <f>IF(AFB$6=$AEO$5,成绩录入!BO86,0)</f>
        <v>0</v>
      </c>
      <c r="AFC83" s="248">
        <f>IF(AFC$6=$AEO$5,成绩录入!BP86,0)</f>
        <v>0</v>
      </c>
      <c r="AFD83" s="248">
        <f>IF(AFD$6=$AEO$5,成绩录入!BQ86,0)</f>
        <v>0</v>
      </c>
      <c r="AFE83" s="248">
        <f>IF(AFE$6=$AEO$5,成绩录入!BR86,0)</f>
        <v>0</v>
      </c>
      <c r="AFF83" s="248">
        <f>IF(AFF$6=$AEO$5,成绩录入!BS86,0)</f>
        <v>0</v>
      </c>
      <c r="AFG83" s="248">
        <f>IF(AFG$6=$AEO$5,成绩录入!BT86,0)</f>
        <v>0</v>
      </c>
      <c r="AFH83" s="248">
        <f>IF(AFH$6=$AEO$5,成绩录入!BU86,0)</f>
        <v>0</v>
      </c>
      <c r="AFI83" s="248">
        <f>IF(AFI$6=$AEO$5,成绩录入!BV86,0)</f>
        <v>0</v>
      </c>
      <c r="AFJ83" s="248">
        <f>IF(AFJ$6=$AEO$5,成绩录入!BW86,0)</f>
        <v>0</v>
      </c>
      <c r="AFK83" s="248">
        <f>IF(AFK$6=$AEO$5,成绩录入!BX86,0)</f>
        <v>0</v>
      </c>
      <c r="AFL83" s="248">
        <f>IF(AFL$6=$AEO$5,成绩录入!BY86,0)</f>
        <v>0</v>
      </c>
      <c r="AFM83" s="248">
        <f>IF(AFM$6=$AEO$5,成绩录入!BZ86,0)</f>
        <v>0</v>
      </c>
      <c r="AFN83" s="248">
        <f>IF(AFN$6=$AEO$5,成绩录入!CA86,0)</f>
        <v>0</v>
      </c>
      <c r="AFO83" s="248">
        <f>IF(AFO$6=$AEO$5,成绩录入!CB86,0)</f>
        <v>0</v>
      </c>
      <c r="AFP83" s="248">
        <f>IF(AFP$6=$AEO$5,成绩录入!CC86,0)</f>
        <v>0</v>
      </c>
      <c r="AFQ83" s="248">
        <f>IF(AFQ$6=$AEO$5,成绩录入!CD86,0)</f>
        <v>0</v>
      </c>
      <c r="AFR83" s="248">
        <f>IF(AFR$6=$AEO$5,成绩录入!CE86,0)</f>
        <v>0</v>
      </c>
      <c r="AFS83" s="248">
        <f>IF(AFS$6=$AEO$5,成绩录入!CF86,0)</f>
        <v>0</v>
      </c>
      <c r="AFT83" s="248">
        <f>IF(AFT$6=$AEO$5,成绩录入!CG86,0)</f>
        <v>0</v>
      </c>
      <c r="AFU83" s="248">
        <f>IF(AFU$6=$AEO$5,成绩录入!CH86,0)</f>
        <v>0</v>
      </c>
      <c r="AFV83" s="248">
        <f>IF(AFV$6=$AEO$5,成绩录入!CI86,0)</f>
        <v>0</v>
      </c>
      <c r="AFW83" s="248">
        <f>IF(AFW$6=$AEO$5,成绩录入!CJ86,0)</f>
        <v>0</v>
      </c>
      <c r="AFX83" s="248">
        <f>IF(AFX$6=$AEO$5,成绩录入!CK86,0)</f>
        <v>0</v>
      </c>
      <c r="AFY83" s="248">
        <f>IF(AFY$6=$AEO$5,成绩录入!CL86,0)</f>
        <v>0</v>
      </c>
      <c r="AFZ83" s="248">
        <f>IF(AFZ$6=$AEO$5,成绩录入!CM86,0)</f>
        <v>0</v>
      </c>
      <c r="AGA83" s="248">
        <f>IF(AGA$6=$AEO$5,成绩录入!CN86,0)</f>
        <v>0</v>
      </c>
      <c r="AGB83" s="248">
        <f>IF(AGB$6=$AEO$5,成绩录入!CO86,0)</f>
        <v>0</v>
      </c>
      <c r="AGC83" s="248">
        <f>IF(AGC$6=$AEO$5,成绩录入!CP86,0)</f>
        <v>0</v>
      </c>
      <c r="AGD83" s="248">
        <f>IF(AGD$6=$AEO$5,成绩录入!CQ86,0)</f>
        <v>0</v>
      </c>
      <c r="AGE83" s="248">
        <f>IF(AGE$6=$AEO$5,成绩录入!CR86,0)</f>
        <v>0</v>
      </c>
      <c r="AGF83" s="248">
        <f>IF(AGF$6=$AEO$5,成绩录入!CS86,0)</f>
        <v>0</v>
      </c>
      <c r="AGG83" s="248">
        <f>IF(AGG$6=$AEO$5,成绩录入!CT86,0)</f>
        <v>0</v>
      </c>
      <c r="AGH83" s="248">
        <f>IF(AGH$6=$AEO$5,成绩录入!CU86,0)</f>
        <v>0</v>
      </c>
      <c r="AGI83" s="248">
        <f>IF(AGI$6=$AEO$5,成绩录入!CV86,0)</f>
        <v>0</v>
      </c>
      <c r="AGJ83" s="248">
        <f>IF(AGJ$6=$AEO$5,成绩录入!CW86,0)</f>
        <v>0</v>
      </c>
      <c r="AGK83" s="248">
        <f>IF(AGK$6=$AEO$5,成绩录入!CX86,0)</f>
        <v>0</v>
      </c>
      <c r="AGL83" s="248">
        <f>IF(AGL$6=$AEO$5,成绩录入!CY86,0)</f>
        <v>0</v>
      </c>
      <c r="AGM83" s="248">
        <f>IF(AGM$6=$AEO$5,成绩录入!CZ86,0)</f>
        <v>0</v>
      </c>
      <c r="AGN83" s="248">
        <f>IF(AGN$6=$AEO$5,成绩录入!DA86,0)</f>
        <v>0</v>
      </c>
      <c r="AGO83" s="248">
        <f>IF(AGO$6=$AEO$5,成绩录入!DB86,0)</f>
        <v>0</v>
      </c>
      <c r="AGP83" s="248">
        <f>IF(AGP$6=$AEO$5,成绩录入!DC86,0)</f>
        <v>0</v>
      </c>
      <c r="AGQ83" s="248">
        <f>IF(AGQ$6=$AEO$5,成绩录入!DD86,0)</f>
        <v>0</v>
      </c>
      <c r="AGR83" s="248">
        <f>IF(AGR$6=$AEO$5,成绩录入!DE86,0)</f>
        <v>0</v>
      </c>
      <c r="AGS83" s="248">
        <f>IF(AGS$6=$AEO$5,成绩录入!DF86,0)</f>
        <v>0</v>
      </c>
      <c r="AGT83" s="248">
        <f>IF(AGT$6=$AEO$5,成绩录入!DG86,0)</f>
        <v>0</v>
      </c>
      <c r="AGU83" s="248">
        <f>IF(AGU$6=$AEO$5,成绩录入!DH86,0)</f>
        <v>0</v>
      </c>
      <c r="AGV83" s="248">
        <f>IF(AGV$6=$AEO$5,成绩录入!DI86,0)</f>
        <v>0</v>
      </c>
      <c r="AGW83" s="248">
        <f>IF(AGW$6=$AEO$5,成绩录入!DJ86,0)</f>
        <v>0</v>
      </c>
      <c r="AGX83" s="248">
        <f>IF(AGX$6=$AEO$5,成绩录入!DK86,0)</f>
        <v>0</v>
      </c>
      <c r="AGY83" s="248">
        <f>IF(AGY$6=$AEO$5,成绩录入!DL86,0)</f>
        <v>0</v>
      </c>
      <c r="AGZ83" s="248">
        <f>IF(AGZ$6=$AEO$5,成绩录入!DM86,0)</f>
        <v>0</v>
      </c>
      <c r="AHA83" s="248">
        <f>IF(AHA$6=$AEO$5,成绩录入!DN86,0)</f>
        <v>0</v>
      </c>
      <c r="AHB83" s="248">
        <f>IF(AHB$6=$AEO$5,成绩录入!DO86,0)</f>
        <v>0</v>
      </c>
      <c r="AHC83" s="248">
        <f>IF(AHC$6=$AEO$5,成绩录入!DP86,0)</f>
        <v>0</v>
      </c>
      <c r="AHD83" s="248">
        <f>IF(AHD$6=$AEO$5,成绩录入!DQ86,0)</f>
        <v>0</v>
      </c>
      <c r="AHE83" s="248">
        <f>IF(AHE$6=$AEO$5,成绩录入!DR86,0)</f>
        <v>0</v>
      </c>
      <c r="AHF83" s="248">
        <f>IF(AHF$6=$AEO$5,成绩录入!DS86,0)</f>
        <v>0</v>
      </c>
      <c r="AHG83" s="248">
        <f>IF(AHG$6=$AEO$5,成绩录入!DT86,0)</f>
        <v>0</v>
      </c>
      <c r="AHH83" s="248">
        <f>IF(AHH$6=$AEO$5,成绩录入!DU86,0)</f>
        <v>0</v>
      </c>
      <c r="AHI83" s="248">
        <f>IF(AHI$6=$AEO$5,成绩录入!DV86,0)</f>
        <v>0</v>
      </c>
      <c r="AHJ83" s="248">
        <f>IF(AHJ$6=$AEO$5,成绩录入!DW86,0)</f>
        <v>0</v>
      </c>
      <c r="AHK83" s="248">
        <f>IF(AHK$6=$AEO$5,成绩录入!DX86,0)</f>
        <v>0</v>
      </c>
      <c r="AHL83" s="248">
        <f>IF(AHL$6=$AEO$5,成绩录入!DY86,0)</f>
        <v>0</v>
      </c>
      <c r="AHM83" s="248">
        <f>IF(AHM$6=$AEO$5,成绩录入!DZ86,0)</f>
        <v>0</v>
      </c>
      <c r="AHN83" s="248">
        <f>IF(AHN$6=$AEO$5,成绩录入!EA86,0)</f>
        <v>0</v>
      </c>
      <c r="AHO83" s="248">
        <f>IF(AHO$6=$AEO$5,成绩录入!EB86,0)</f>
        <v>0</v>
      </c>
      <c r="AHP83" s="248">
        <f>IF(AHP$6=$AEO$5,成绩录入!EC86,0)</f>
        <v>0</v>
      </c>
      <c r="AHQ83" s="248">
        <f>IF(AHQ$6=$AEO$5,成绩录入!ED86,0)</f>
        <v>0</v>
      </c>
      <c r="AHR83" s="248">
        <f>IF(AHR$6=$AEO$5,成绩录入!EE86,0)</f>
        <v>0</v>
      </c>
      <c r="AHS83" s="248">
        <f>IF(AHS$6=$AEO$5,成绩录入!EF86,0)</f>
        <v>0</v>
      </c>
      <c r="AHT83" s="248">
        <f>IF(AHT$6=$AEO$5,成绩录入!EG86,0)</f>
        <v>0</v>
      </c>
      <c r="AHU83" s="248">
        <f>IF(AHU$6=$AEO$5,成绩录入!EH86,0)</f>
        <v>0</v>
      </c>
      <c r="AHV83" s="248">
        <f>IF(AHV$6=$AEO$5,成绩录入!EI86,0)</f>
        <v>0</v>
      </c>
      <c r="AHW83" s="248">
        <f>IF(AHW$6=$AEO$5,成绩录入!EJ86,0)</f>
        <v>0</v>
      </c>
      <c r="AHX83" s="248">
        <f>IF(AHX$6=$AEO$5,成绩录入!EK86,0)</f>
        <v>0</v>
      </c>
      <c r="AHY83" s="248">
        <f>IF(AHY$6=$AEO$5,成绩录入!EL86,0)</f>
        <v>0</v>
      </c>
      <c r="AHZ83" s="248">
        <f>IF(AHZ$6=$AEO$5,成绩录入!EM86,0)</f>
        <v>0</v>
      </c>
      <c r="AIA83" s="248">
        <f>IF(AIA$6=$AEO$5,成绩录入!EN86,0)</f>
        <v>0</v>
      </c>
      <c r="AIB83" s="248">
        <f>IF(AIB$6=$AEO$5,成绩录入!EO86,0)</f>
        <v>0</v>
      </c>
      <c r="AIC83" s="248">
        <f>IF(AIC$6=$AEO$5,成绩录入!EP86,0)</f>
        <v>0</v>
      </c>
      <c r="AID83" s="248">
        <f>IF(AID$6=$AEO$5,成绩录入!EQ86,0)</f>
        <v>0</v>
      </c>
      <c r="AIE83" s="248">
        <f>IF(AIE$6=$AEO$5,成绩录入!ER86,0)</f>
        <v>0</v>
      </c>
      <c r="AIF83" s="248">
        <f>IF(AIF$6=$AEO$5,成绩录入!ES86,0)</f>
        <v>0</v>
      </c>
      <c r="AIG83" s="248">
        <f>IF(AIG$6=$AEO$5,成绩录入!ET86,0)</f>
        <v>0</v>
      </c>
      <c r="AIH83" s="248">
        <f>IF(AIH$6=$AEO$5,成绩录入!EU86,0)</f>
        <v>0</v>
      </c>
      <c r="AII83" s="248">
        <f>IF(AII$6=$AEO$5,成绩录入!EV86,0)</f>
        <v>0</v>
      </c>
      <c r="AIJ83" s="248">
        <f>IF(AIJ$6=$AEO$5,成绩录入!EW86,0)</f>
        <v>0</v>
      </c>
      <c r="AIK83" s="248">
        <f>IF(AIK$6=$AEO$5,成绩录入!EX86,0)</f>
        <v>0</v>
      </c>
      <c r="AIL83" s="218">
        <f t="shared" si="194"/>
        <v>0</v>
      </c>
      <c r="AIN83" s="214" t="str">
        <f>初始录入!A88</f>
        <v/>
      </c>
      <c r="AIO83" s="215">
        <f>初始录入!B88</f>
        <v>0</v>
      </c>
      <c r="AIP83" s="216">
        <f>初始录入!C88</f>
        <v>0</v>
      </c>
      <c r="AIQ83" s="314">
        <f>IF(平时!D81&lt;&gt;"",平时!D81,0)</f>
        <v>0</v>
      </c>
      <c r="AIR83" s="324" t="str">
        <f t="shared" si="246"/>
        <v/>
      </c>
      <c r="AIS83" s="314">
        <f>IF(过程!D81&lt;&gt;"",过程!D81,0)</f>
        <v>0</v>
      </c>
      <c r="AIT83" s="324" t="str">
        <f t="shared" si="247"/>
        <v/>
      </c>
      <c r="AIU83" s="216">
        <f>IF(期末!D81&lt;&gt;"",期末!D81,0)</f>
        <v>0</v>
      </c>
      <c r="AIV83" s="324" t="str">
        <f t="shared" si="248"/>
        <v/>
      </c>
      <c r="AIW83" s="325">
        <f t="shared" si="249"/>
        <v>0</v>
      </c>
      <c r="AIX83" s="314">
        <f>IF(平时!E81&lt;&gt;"",平时!E81,0)</f>
        <v>0</v>
      </c>
      <c r="AIY83" s="324" t="str">
        <f t="shared" si="250"/>
        <v/>
      </c>
      <c r="AIZ83" s="314">
        <f>IF(过程!E81&lt;&gt;"",过程!E81,0)</f>
        <v>0</v>
      </c>
      <c r="AJA83" s="324" t="str">
        <f t="shared" si="251"/>
        <v/>
      </c>
      <c r="AJB83" s="216">
        <f>IF(期末!E81&lt;&gt;"",期末!E81,0)</f>
        <v>0</v>
      </c>
      <c r="AJC83" s="324" t="str">
        <f t="shared" si="252"/>
        <v/>
      </c>
      <c r="AJD83" s="325">
        <f t="shared" si="253"/>
        <v>0</v>
      </c>
      <c r="AJE83" s="314">
        <f>IF(平时!F81&lt;&gt;"",平时!F81,0)</f>
        <v>0</v>
      </c>
      <c r="AJF83" s="324" t="str">
        <f t="shared" si="254"/>
        <v/>
      </c>
      <c r="AJG83" s="314">
        <f>IF(过程!F81&lt;&gt;"",过程!F81,0)</f>
        <v>0</v>
      </c>
      <c r="AJH83" s="324" t="str">
        <f t="shared" si="255"/>
        <v/>
      </c>
      <c r="AJI83" s="216">
        <f>IF(期末!F81&lt;&gt;"",期末!F81,0)</f>
        <v>0</v>
      </c>
      <c r="AJJ83" s="324" t="str">
        <f t="shared" si="256"/>
        <v/>
      </c>
      <c r="AJK83" s="325">
        <f t="shared" si="257"/>
        <v>0</v>
      </c>
      <c r="AJL83" s="314">
        <f>IF(平时!G81&lt;&gt;"",平时!G81,0)</f>
        <v>0</v>
      </c>
      <c r="AJM83" s="324" t="str">
        <f t="shared" si="258"/>
        <v/>
      </c>
      <c r="AJN83" s="314">
        <f>IF(过程!G81&lt;&gt;"",过程!G81,0)</f>
        <v>0</v>
      </c>
      <c r="AJO83" s="324" t="str">
        <f t="shared" si="259"/>
        <v/>
      </c>
      <c r="AJP83" s="216">
        <f>IF(期末!G81&lt;&gt;"",期末!G81,0)</f>
        <v>0</v>
      </c>
      <c r="AJQ83" s="324" t="str">
        <f t="shared" si="260"/>
        <v/>
      </c>
      <c r="AJR83" s="325">
        <f t="shared" si="261"/>
        <v>0</v>
      </c>
      <c r="AJS83" s="314">
        <f>IF(平时!H81&lt;&gt;"",平时!H81,0)</f>
        <v>0</v>
      </c>
      <c r="AJT83" s="324" t="str">
        <f t="shared" si="262"/>
        <v/>
      </c>
      <c r="AJU83" s="314">
        <f>IF(过程!H81&lt;&gt;"",过程!H81,0)</f>
        <v>0</v>
      </c>
      <c r="AJV83" s="324" t="str">
        <f t="shared" si="263"/>
        <v/>
      </c>
      <c r="AJW83" s="216">
        <f>IF(期末!H81&lt;&gt;"",期末!H81,0)</f>
        <v>0</v>
      </c>
      <c r="AJX83" s="324" t="str">
        <f t="shared" si="264"/>
        <v/>
      </c>
      <c r="AJY83" s="326">
        <f t="shared" si="265"/>
        <v>0</v>
      </c>
      <c r="AKA83" s="216" t="str">
        <f>初始录入!A88</f>
        <v/>
      </c>
      <c r="AKB83" s="216">
        <f>初始录入!B88</f>
        <v>0</v>
      </c>
      <c r="AKC83" s="216">
        <f>初始录入!C88</f>
        <v>0</v>
      </c>
      <c r="AKD83" s="327" t="str">
        <f>IF(初始录入!$E88=初始录入!$K$2,达成度!$D96,"")</f>
        <v/>
      </c>
      <c r="AKE83" s="327" t="str">
        <f>IF(初始录入!$E88=初始录入!$K$3,达成度!D96,"")</f>
        <v/>
      </c>
      <c r="AKF83" s="216" t="str">
        <f>IF(初始录入!$E88=初始录入!$K$4,达成度!D96,"")</f>
        <v/>
      </c>
      <c r="AKG83" s="216" t="str">
        <f>IF(初始录入!$E88=初始录入!$K$5,达成度!D96,"")</f>
        <v/>
      </c>
      <c r="AKH83" s="327" t="str">
        <f>IF(初始录入!$E88=初始录入!$K$2,达成度!E96,"")</f>
        <v/>
      </c>
      <c r="AKI83" s="327" t="str">
        <f>IF(初始录入!$E88=初始录入!$K$3,达成度!E96,"")</f>
        <v/>
      </c>
      <c r="AKJ83" s="216" t="str">
        <f>IF(初始录入!$E88=初始录入!$K$4,达成度!E96,"")</f>
        <v/>
      </c>
      <c r="AKK83" s="216" t="str">
        <f>IF(初始录入!$E88=初始录入!$K$5,达成度!E96,"")</f>
        <v/>
      </c>
      <c r="AKL83" s="327" t="str">
        <f>IF(初始录入!$E88=初始录入!$K$2,达成度!F96,"")</f>
        <v/>
      </c>
      <c r="AKM83" s="327" t="str">
        <f>IF(初始录入!$E88=初始录入!$K$3,达成度!F96,"")</f>
        <v/>
      </c>
      <c r="AKN83" s="216" t="str">
        <f>IF(初始录入!$E88=初始录入!$K$4,达成度!F96,"")</f>
        <v/>
      </c>
      <c r="AKO83" s="216" t="str">
        <f>IF(初始录入!$E88=初始录入!$K$5,达成度!F96,"")</f>
        <v/>
      </c>
      <c r="AKP83" s="327" t="str">
        <f>IF(初始录入!$E88=初始录入!$K$2,达成度!H96,"")</f>
        <v/>
      </c>
      <c r="AKQ83" s="327" t="str">
        <f>IF(初始录入!$E88=初始录入!$K$3,达成度!H96,"")</f>
        <v/>
      </c>
      <c r="AKR83" s="216" t="str">
        <f>IF(初始录入!$E88=初始录入!$K$4,达成度!H96,"")</f>
        <v/>
      </c>
      <c r="AKS83" s="216" t="str">
        <f>IF(初始录入!$E88=初始录入!$K$5,达成度!H96,"")</f>
        <v/>
      </c>
      <c r="AKT83" s="327" t="str">
        <f>IF(初始录入!$E88=初始录入!$K$2,达成度!I96,"")</f>
        <v/>
      </c>
      <c r="AKU83" s="327" t="str">
        <f>IF(初始录入!$E88=初始录入!$K$3,达成度!I96,"")</f>
        <v/>
      </c>
      <c r="AKV83" s="216" t="str">
        <f>IF(初始录入!$E88=初始录入!$K$4,达成度!I96,"")</f>
        <v/>
      </c>
      <c r="AKW83" s="216" t="str">
        <f>IF(初始录入!$E88=初始录入!$K$5,达成度!I96,"")</f>
        <v/>
      </c>
      <c r="AKX83" s="327" t="str">
        <f>IF(初始录入!$E88=初始录入!$K$2,达成度!J96,"")</f>
        <v/>
      </c>
      <c r="AKY83" s="327" t="str">
        <f>IF(初始录入!$E88=初始录入!$K$3,达成度!J96,"")</f>
        <v/>
      </c>
      <c r="AKZ83" s="216" t="str">
        <f>IF(初始录入!$E88=初始录入!$K$4,达成度!J96,"")</f>
        <v/>
      </c>
      <c r="ALA83" s="216" t="str">
        <f>IF(初始录入!$E88=初始录入!$K$5,达成度!J96,"")</f>
        <v/>
      </c>
      <c r="ALB83" s="327" t="str">
        <f>IF(初始录入!$E88=初始录入!$K$2,达成度!L96,"")</f>
        <v/>
      </c>
      <c r="ALC83" s="327" t="str">
        <f>IF(初始录入!$E88=初始录入!$K$3,达成度!L96,"")</f>
        <v/>
      </c>
      <c r="ALD83" s="216" t="str">
        <f>IF(初始录入!$E88=初始录入!$K$4,达成度!L96,"")</f>
        <v/>
      </c>
      <c r="ALE83" s="216" t="str">
        <f>IF(初始录入!$E88=初始录入!$K$5,达成度!L96,"")</f>
        <v/>
      </c>
      <c r="ALF83" s="327" t="str">
        <f>IF(初始录入!$E88=初始录入!$K$2,达成度!M96,"")</f>
        <v/>
      </c>
      <c r="ALG83" s="327" t="str">
        <f>IF(初始录入!$E88=初始录入!$K$3,达成度!M96,"")</f>
        <v/>
      </c>
      <c r="ALH83" s="216" t="str">
        <f>IF(初始录入!$E88=初始录入!$K$4,达成度!M96,"")</f>
        <v/>
      </c>
      <c r="ALI83" s="216" t="str">
        <f>IF(初始录入!$E88=初始录入!$K$5,达成度!M96,"")</f>
        <v/>
      </c>
      <c r="ALJ83" s="327" t="str">
        <f>IF(初始录入!$E88=初始录入!$K$2,达成度!N96,"")</f>
        <v/>
      </c>
      <c r="ALK83" s="327" t="str">
        <f>IF(初始录入!$E88=初始录入!$K$3,达成度!N96,"")</f>
        <v/>
      </c>
      <c r="ALL83" s="216" t="str">
        <f>IF(初始录入!$E88=初始录入!$K$4,达成度!N96,"")</f>
        <v/>
      </c>
      <c r="ALM83" s="216" t="str">
        <f>IF(初始录入!$E88=初始录入!$K$5,达成度!N96,"")</f>
        <v/>
      </c>
      <c r="ALN83" s="327" t="str">
        <f>IF(初始录入!$E88=初始录入!$K$2,达成度!P96,"")</f>
        <v/>
      </c>
      <c r="ALO83" s="327" t="str">
        <f>IF(初始录入!$E88=初始录入!$K$3,达成度!P96,"")</f>
        <v/>
      </c>
      <c r="ALP83" s="216" t="str">
        <f>IF(初始录入!$E88=初始录入!$K$4,达成度!P96,"")</f>
        <v/>
      </c>
      <c r="ALQ83" s="216" t="str">
        <f>IF(初始录入!$E88=初始录入!$K$5,达成度!P96,"")</f>
        <v/>
      </c>
      <c r="ALR83" s="327" t="str">
        <f>IF(初始录入!$E88=初始录入!$K$2,达成度!Q96,"")</f>
        <v/>
      </c>
      <c r="ALS83" s="327" t="str">
        <f>IF(初始录入!$E88=初始录入!$K$3,达成度!Q96,"")</f>
        <v/>
      </c>
      <c r="ALT83" s="216" t="str">
        <f>IF(初始录入!$E88=初始录入!$K$4,达成度!Q96,"")</f>
        <v/>
      </c>
      <c r="ALU83" s="216" t="str">
        <f>IF(初始录入!$E88=初始录入!$K$5,达成度!Q96,"")</f>
        <v/>
      </c>
      <c r="ALV83" s="327" t="str">
        <f>IF(初始录入!$E88=初始录入!$K$2,达成度!R96,"")</f>
        <v/>
      </c>
      <c r="ALW83" s="327" t="str">
        <f>IF(初始录入!$E88=初始录入!$K$3,达成度!R96,"")</f>
        <v/>
      </c>
      <c r="ALX83" s="216" t="str">
        <f>IF(初始录入!$E88=初始录入!$K$4,达成度!R96,"")</f>
        <v/>
      </c>
      <c r="ALY83" s="216"/>
      <c r="ALZ83" s="327" t="str">
        <f>IF(初始录入!$E88=初始录入!$K$2,达成度!T96,"")</f>
        <v/>
      </c>
      <c r="AMA83" s="327" t="str">
        <f>IF(初始录入!$E88=初始录入!$K$3,达成度!T96,"")</f>
        <v/>
      </c>
      <c r="AMB83" s="216" t="str">
        <f>IF(初始录入!$E88=初始录入!$K$4,达成度!T96,"")</f>
        <v/>
      </c>
      <c r="AMC83" s="216" t="str">
        <f>IF(初始录入!$E88=初始录入!$K$5,达成度!T96,"")</f>
        <v/>
      </c>
      <c r="AMD83" s="327" t="str">
        <f>IF(初始录入!$E88=初始录入!$K$2,达成度!U96,"")</f>
        <v/>
      </c>
      <c r="AME83" s="327" t="str">
        <f>IF(初始录入!$E88=初始录入!$K$3,达成度!U96,"")</f>
        <v/>
      </c>
      <c r="AMF83" s="216" t="str">
        <f>IF(初始录入!$E88=初始录入!$K$4,达成度!U96,"")</f>
        <v/>
      </c>
      <c r="AMG83" s="216" t="str">
        <f>IF(初始录入!$E88=初始录入!$K$5,达成度!U96,"")</f>
        <v/>
      </c>
      <c r="AMH83" s="327" t="str">
        <f>IF(初始录入!$E88=初始录入!$K$2,达成度!V96,"")</f>
        <v/>
      </c>
      <c r="AMI83" s="327" t="str">
        <f>IF(初始录入!$E88=初始录入!$K$3,达成度!V96,"")</f>
        <v/>
      </c>
      <c r="AMJ83" s="216" t="str">
        <f>IF(初始录入!$E88=初始录入!$K$4,达成度!W96,"")</f>
        <v/>
      </c>
      <c r="AMK83" s="216" t="str">
        <f>IF(初始录入!$E88=初始录入!$K$5,达成度!W96,"")</f>
        <v/>
      </c>
      <c r="AMM83" s="215">
        <f t="shared" si="270"/>
        <v>76</v>
      </c>
      <c r="AMN83" s="222" t="str">
        <f t="shared" si="266"/>
        <v/>
      </c>
      <c r="AMO83" s="325" t="str">
        <f>IF($AMM83&lt;=$H$7,INDEX(达成度!$G$21:$G$170,$AMM83,1),"")</f>
        <v/>
      </c>
      <c r="AMP83" s="325" t="str">
        <f>IF($AMM83&lt;=$H$7,INDEX(达成度!$K$21:$K$170,$AMM83,1),"")</f>
        <v/>
      </c>
      <c r="AMQ83" s="325" t="str">
        <f>IF($AMM83&lt;=$H$7,INDEX(达成度!$O$21:$O$170,$AMM83,1),"")</f>
        <v/>
      </c>
      <c r="AMR83" s="325" t="str">
        <f>IF($AMM83&lt;=$H$7,INDEX(达成度!$S$21:$S$170,$AMM83,1),"")</f>
        <v/>
      </c>
      <c r="AMS83" s="326" t="str">
        <f>IF($AMM83&lt;=$H$7,INDEX(达成度!$W$21:$W$170,$AMM83,1),"")</f>
        <v/>
      </c>
      <c r="AMT83" s="328"/>
      <c r="AMU83" s="336"/>
      <c r="AMV83" s="222" t="str">
        <f t="shared" si="267"/>
        <v/>
      </c>
      <c r="AMW83" s="325" t="str">
        <f>IF($AMM83&lt;=$I$7,INDEX(达成度!$G$21:$G$170,$AMM83+$H$7,1),"")</f>
        <v/>
      </c>
      <c r="AMX83" s="325" t="str">
        <f>IF($AMM83&lt;=$I$7,INDEX(达成度!$K$21:$K$170,$AMM83+$H$7,1),"")</f>
        <v/>
      </c>
      <c r="AMY83" s="325" t="str">
        <f>IF($AMM83&lt;=$I$7,INDEX(达成度!$O$21:$O$170,$AMM83+$H$7,1),"")</f>
        <v/>
      </c>
      <c r="AMZ83" s="325" t="str">
        <f>IF($AMM83&lt;=$I$7,INDEX(达成度!$S$21:$S$170,$AMM83+$H$7,1),"")</f>
        <v/>
      </c>
      <c r="ANA83" s="326" t="str">
        <f>IF($AMM83&lt;=$I$7,INDEX(达成度!$W$21:$W$170,$AMM83+$H$7,1),"")</f>
        <v/>
      </c>
      <c r="ANB83" s="206"/>
      <c r="ANC83" s="215"/>
      <c r="AND83" s="216" t="str">
        <f t="shared" si="268"/>
        <v/>
      </c>
      <c r="ANE83" s="325" t="str">
        <f>IF($AMM83&lt;=$J$7,INDEX(达成度!$G$21:$G$170,$AMM83+$H$7+$I$7,1),"")</f>
        <v/>
      </c>
      <c r="ANF83" s="325" t="str">
        <f>IF($AMM83&lt;=$J$7,INDEX(达成度!$K$21:$K$170,$AMM83+$H$7+$I$7,1),"")</f>
        <v/>
      </c>
      <c r="ANG83" s="325" t="str">
        <f>IF($AMM83&lt;=$J$7,INDEX(达成度!$O$21:$O$170,$AMM83+$H$7+$I$7,1),"")</f>
        <v/>
      </c>
      <c r="ANH83" s="325" t="str">
        <f>IF($AMM83&lt;=$J$7,INDEX(达成度!$S$21:$S$170,$AMM83+$H$7+$I$7,1),"")</f>
        <v/>
      </c>
      <c r="ANI83" s="326" t="str">
        <f>IF($AMM83&lt;=$J$7,INDEX(达成度!$W$21:$W$170,$AMM83+$H$7+$I$7,1),"")</f>
        <v/>
      </c>
      <c r="ANK83" s="215"/>
      <c r="ANL83" s="216" t="str">
        <f t="shared" si="269"/>
        <v/>
      </c>
      <c r="ANM83" s="325" t="str">
        <f>IF($AMM83&lt;=$K$7,INDEX(达成度!$G$21:$G$170,$AMM83+$H$7+$I$7+$J$7,1),"")</f>
        <v/>
      </c>
      <c r="ANN83" s="325" t="str">
        <f>IF($AMM83&lt;=$K$7,INDEX(达成度!$K$21:$K$170,$AMM83+$H$7+$I$7+$J$7,1),"")</f>
        <v/>
      </c>
      <c r="ANO83" s="325" t="str">
        <f>IF($AMM83&lt;=$K$7,INDEX(达成度!$O$21:$O$170,$AMM83+$H$7+$I$7+$J$7,1),"")</f>
        <v/>
      </c>
      <c r="ANP83" s="325" t="str">
        <f>IF($AMM83&lt;=$K$7,INDEX(达成度!$S$21:$S$170,$AMM83+$H$7+$I$7+$J$7,1),"")</f>
        <v/>
      </c>
      <c r="ANQ83" s="326" t="str">
        <f>IF($AMM83&lt;=$K$7,INDEX(达成度!$W$21:$W$170,$AMM83+$H$7+$I$7+$J$7,1),"")</f>
        <v/>
      </c>
    </row>
    <row r="84" ht="18" customHeight="1" spans="1:1024 1025:1057">
      <c r="A84" s="215" t="str">
        <f>初始录入!A89</f>
        <v/>
      </c>
      <c r="B84" s="216" t="str">
        <f>IF(初始录入!B89&lt;&gt;"",初始录入!B89,"")</f>
        <v/>
      </c>
      <c r="C84" s="216" t="str">
        <f>IF(初始录入!C89&lt;&gt;"",初始录入!C89,"")</f>
        <v/>
      </c>
      <c r="D84" s="216" t="str">
        <f>IF(初始录入!D89&lt;&gt;"",初始录入!D89,"")</f>
        <v/>
      </c>
      <c r="E84" s="218" t="str">
        <f>IF(初始录入!E89&lt;&gt;"",初始录入!E89,"")</f>
        <v/>
      </c>
      <c r="G84" s="330"/>
      <c r="H84" s="295">
        <f>IF(初始录入!E89=H$6,1,0)</f>
        <v>0</v>
      </c>
      <c r="I84" s="295">
        <f>IF(初始录入!E89=I$6,1,0)</f>
        <v>0</v>
      </c>
      <c r="J84" s="295">
        <f>IF(初始录入!E89=J$6,1,0)</f>
        <v>0</v>
      </c>
      <c r="K84" s="321">
        <f>IF(初始录入!E89=K$6,1,0)</f>
        <v>0</v>
      </c>
      <c r="L84" s="28"/>
      <c r="M84" s="383" t="s">
        <v>226</v>
      </c>
      <c r="N84" s="384" t="str">
        <f>_xlfn.DISPIMG("ID_57A06CF9C3F54583976F3088C601EDDC",1)</f>
        <v>=DISPIMG("ID_57A06CF9C3F54583976F3088C601EDDC",1)</v>
      </c>
      <c r="O84" s="384"/>
      <c r="P84" s="385"/>
      <c r="Q84" s="386"/>
      <c r="R84" s="387"/>
      <c r="S84" s="388"/>
      <c r="T84" s="388"/>
      <c r="U84" s="388"/>
      <c r="V84" s="388"/>
      <c r="X84" s="28"/>
      <c r="Y84" s="294">
        <v>100</v>
      </c>
      <c r="Z84" s="295">
        <f>成绩录入!$F$7</f>
        <v>0</v>
      </c>
      <c r="AA84" s="295">
        <f>成绩录入!F87</f>
        <v>0</v>
      </c>
      <c r="AB84" s="296">
        <f>IF(初始录入!$M$7&lt;&gt;"",IF(成绩录入!$F$7&lt;&gt;"",IF(初始录入!$P$7="次数",AA84/Z84*Y84,成绩录入!F87),0),0)</f>
        <v>0</v>
      </c>
      <c r="AC84" s="297">
        <f t="shared" si="181"/>
        <v>0</v>
      </c>
      <c r="AD84" s="297">
        <f t="shared" si="182"/>
        <v>0</v>
      </c>
      <c r="AE84" s="297">
        <f t="shared" si="183"/>
        <v>0</v>
      </c>
      <c r="AF84" s="297">
        <f t="shared" si="184"/>
        <v>0</v>
      </c>
      <c r="AG84" s="297">
        <f t="shared" si="185"/>
        <v>0</v>
      </c>
      <c r="AH84" s="298">
        <f t="shared" si="195"/>
        <v>0</v>
      </c>
      <c r="AI84" s="28"/>
      <c r="AJ84" s="260">
        <f>成绩录入!I87</f>
        <v>0</v>
      </c>
      <c r="AK84" s="248">
        <f>成绩录入!J87</f>
        <v>0</v>
      </c>
      <c r="AL84" s="248">
        <f>成绩录入!K87</f>
        <v>0</v>
      </c>
      <c r="AM84" s="248">
        <f>成绩录入!L87</f>
        <v>0</v>
      </c>
      <c r="AN84" s="248">
        <f>成绩录入!M87</f>
        <v>0</v>
      </c>
      <c r="AO84" s="298">
        <f t="shared" si="196"/>
        <v>0</v>
      </c>
      <c r="AP84" s="299"/>
      <c r="AQ84" s="260">
        <f>成绩录入!I87</f>
        <v>0</v>
      </c>
      <c r="AR84" s="248">
        <f>成绩录入!J87</f>
        <v>0</v>
      </c>
      <c r="AS84" s="248">
        <f>成绩录入!K87</f>
        <v>0</v>
      </c>
      <c r="AT84" s="248">
        <f>成绩录入!L87</f>
        <v>0</v>
      </c>
      <c r="AU84" s="248">
        <f>成绩录入!M87</f>
        <v>0</v>
      </c>
      <c r="AV84" s="298">
        <f t="shared" si="197"/>
        <v>0</v>
      </c>
      <c r="AW84" s="299"/>
      <c r="AX84" s="260">
        <f>成绩录入!I87</f>
        <v>0</v>
      </c>
      <c r="AY84" s="248">
        <f>成绩录入!J87</f>
        <v>0</v>
      </c>
      <c r="AZ84" s="248">
        <f>成绩录入!K87</f>
        <v>0</v>
      </c>
      <c r="BA84" s="248">
        <f>成绩录入!L87</f>
        <v>0</v>
      </c>
      <c r="BB84" s="248">
        <f>成绩录入!M87</f>
        <v>0</v>
      </c>
      <c r="BC84" s="298">
        <f t="shared" si="198"/>
        <v>0</v>
      </c>
      <c r="BD84" s="299"/>
      <c r="BE84" s="260">
        <f>成绩录入!I87</f>
        <v>0</v>
      </c>
      <c r="BF84" s="248">
        <f>成绩录入!J87</f>
        <v>0</v>
      </c>
      <c r="BG84" s="248">
        <f>成绩录入!K87</f>
        <v>0</v>
      </c>
      <c r="BH84" s="248">
        <f>成绩录入!L87</f>
        <v>0</v>
      </c>
      <c r="BI84" s="248">
        <f>成绩录入!M87</f>
        <v>0</v>
      </c>
      <c r="BJ84" s="298">
        <f t="shared" si="199"/>
        <v>0</v>
      </c>
      <c r="BK84" s="299"/>
      <c r="BL84" s="260">
        <f>成绩录入!I87</f>
        <v>0</v>
      </c>
      <c r="BM84" s="248">
        <f>成绩录入!J87</f>
        <v>0</v>
      </c>
      <c r="BN84" s="248">
        <f>成绩录入!K87</f>
        <v>0</v>
      </c>
      <c r="BO84" s="248">
        <f>成绩录入!L87</f>
        <v>0</v>
      </c>
      <c r="BP84" s="248">
        <f>成绩录入!M87</f>
        <v>0</v>
      </c>
      <c r="BQ84" s="298">
        <f t="shared" si="200"/>
        <v>0</v>
      </c>
      <c r="BR84" s="300"/>
      <c r="BS84" s="260">
        <f>成绩录入!P87</f>
        <v>0</v>
      </c>
      <c r="BT84" s="248">
        <f>成绩录入!Q87</f>
        <v>0</v>
      </c>
      <c r="BU84" s="248">
        <f>成绩录入!R87</f>
        <v>0</v>
      </c>
      <c r="BV84" s="248">
        <f>成绩录入!S87</f>
        <v>0</v>
      </c>
      <c r="BW84" s="248">
        <f>成绩录入!T87</f>
        <v>0</v>
      </c>
      <c r="BX84" s="248">
        <f>成绩录入!U87</f>
        <v>0</v>
      </c>
      <c r="BY84" s="248">
        <f>成绩录入!V87</f>
        <v>0</v>
      </c>
      <c r="BZ84" s="248">
        <f>成绩录入!W87</f>
        <v>0</v>
      </c>
      <c r="CA84" s="248">
        <f>成绩录入!X87</f>
        <v>0</v>
      </c>
      <c r="CB84" s="248">
        <f>成绩录入!Y87</f>
        <v>0</v>
      </c>
      <c r="CC84" s="298">
        <f t="shared" si="201"/>
        <v>0</v>
      </c>
      <c r="CD84" s="299"/>
      <c r="CE84" s="260">
        <f>成绩录入!P87</f>
        <v>0</v>
      </c>
      <c r="CF84" s="248">
        <f>成绩录入!Q87</f>
        <v>0</v>
      </c>
      <c r="CG84" s="248">
        <f>成绩录入!R87</f>
        <v>0</v>
      </c>
      <c r="CH84" s="248">
        <f>成绩录入!S87</f>
        <v>0</v>
      </c>
      <c r="CI84" s="248">
        <f>成绩录入!T87</f>
        <v>0</v>
      </c>
      <c r="CJ84" s="248">
        <f>成绩录入!U87</f>
        <v>0</v>
      </c>
      <c r="CK84" s="248">
        <f>成绩录入!V87</f>
        <v>0</v>
      </c>
      <c r="CL84" s="248">
        <f>成绩录入!W87</f>
        <v>0</v>
      </c>
      <c r="CM84" s="248">
        <f>成绩录入!X87</f>
        <v>0</v>
      </c>
      <c r="CN84" s="248">
        <f>成绩录入!Y87</f>
        <v>0</v>
      </c>
      <c r="CO84" s="298">
        <f t="shared" si="202"/>
        <v>0</v>
      </c>
      <c r="CP84" s="299"/>
      <c r="CQ84" s="260">
        <f>成绩录入!P87</f>
        <v>0</v>
      </c>
      <c r="CR84" s="248">
        <f>成绩录入!Q87</f>
        <v>0</v>
      </c>
      <c r="CS84" s="248">
        <f>成绩录入!R87</f>
        <v>0</v>
      </c>
      <c r="CT84" s="248">
        <f>成绩录入!S87</f>
        <v>0</v>
      </c>
      <c r="CU84" s="248">
        <f>成绩录入!T87</f>
        <v>0</v>
      </c>
      <c r="CV84" s="248">
        <f>成绩录入!U87</f>
        <v>0</v>
      </c>
      <c r="CW84" s="248">
        <f>成绩录入!V87</f>
        <v>0</v>
      </c>
      <c r="CX84" s="248">
        <f>成绩录入!W87</f>
        <v>0</v>
      </c>
      <c r="CY84" s="248">
        <f>成绩录入!X87</f>
        <v>0</v>
      </c>
      <c r="CZ84" s="248">
        <f>成绩录入!Y87</f>
        <v>0</v>
      </c>
      <c r="DA84" s="298">
        <f t="shared" si="203"/>
        <v>0</v>
      </c>
      <c r="DB84" s="299"/>
      <c r="DC84" s="260">
        <f>成绩录入!P87</f>
        <v>0</v>
      </c>
      <c r="DD84" s="248">
        <f>成绩录入!Q87</f>
        <v>0</v>
      </c>
      <c r="DE84" s="248">
        <f>成绩录入!R87</f>
        <v>0</v>
      </c>
      <c r="DF84" s="248">
        <f>成绩录入!S87</f>
        <v>0</v>
      </c>
      <c r="DG84" s="248">
        <f>成绩录入!T87</f>
        <v>0</v>
      </c>
      <c r="DH84" s="248">
        <f>成绩录入!U87</f>
        <v>0</v>
      </c>
      <c r="DI84" s="248">
        <f>成绩录入!V87</f>
        <v>0</v>
      </c>
      <c r="DJ84" s="248">
        <f>成绩录入!W87</f>
        <v>0</v>
      </c>
      <c r="DK84" s="248">
        <f>成绩录入!X87</f>
        <v>0</v>
      </c>
      <c r="DL84" s="248">
        <f>成绩录入!Y87</f>
        <v>0</v>
      </c>
      <c r="DM84" s="298">
        <f t="shared" si="204"/>
        <v>0</v>
      </c>
      <c r="DN84" s="299"/>
      <c r="DO84" s="260">
        <f>成绩录入!P87</f>
        <v>0</v>
      </c>
      <c r="DP84" s="248">
        <f>成绩录入!Q87</f>
        <v>0</v>
      </c>
      <c r="DQ84" s="248">
        <f>成绩录入!R87</f>
        <v>0</v>
      </c>
      <c r="DR84" s="248">
        <f>成绩录入!S87</f>
        <v>0</v>
      </c>
      <c r="DS84" s="248">
        <f>成绩录入!T87</f>
        <v>0</v>
      </c>
      <c r="DT84" s="248">
        <f>成绩录入!U87</f>
        <v>0</v>
      </c>
      <c r="DU84" s="248">
        <f>成绩录入!V87</f>
        <v>0</v>
      </c>
      <c r="DV84" s="248">
        <f>成绩录入!W87</f>
        <v>0</v>
      </c>
      <c r="DW84" s="248">
        <f>成绩录入!X87</f>
        <v>0</v>
      </c>
      <c r="DX84" s="248">
        <f>成绩录入!Y87</f>
        <v>0</v>
      </c>
      <c r="DY84" s="298">
        <f t="shared" si="205"/>
        <v>0</v>
      </c>
      <c r="DZ84" s="299"/>
      <c r="EA84" s="301" t="e">
        <f t="shared" si="206"/>
        <v>#DIV/0!</v>
      </c>
      <c r="EB84" s="297" t="e">
        <f t="shared" si="207"/>
        <v>#DIV/0!</v>
      </c>
      <c r="EC84" s="297" t="e">
        <f t="shared" si="208"/>
        <v>#DIV/0!</v>
      </c>
      <c r="ED84" s="297" t="e">
        <f t="shared" si="209"/>
        <v>#DIV/0!</v>
      </c>
      <c r="EE84" s="297" t="e">
        <f t="shared" si="210"/>
        <v>#DIV/0!</v>
      </c>
      <c r="EF84" s="302" t="e">
        <f t="shared" si="211"/>
        <v>#DIV/0!</v>
      </c>
      <c r="EG84" s="303"/>
      <c r="EH84" s="304">
        <f t="shared" si="212"/>
        <v>0</v>
      </c>
      <c r="EI84" s="296">
        <f>成绩录入!I87</f>
        <v>0</v>
      </c>
      <c r="EJ84" s="296">
        <f>成绩录入!J87</f>
        <v>0</v>
      </c>
      <c r="EK84" s="296">
        <f>成绩录入!K87</f>
        <v>0</v>
      </c>
      <c r="EL84" s="296">
        <f>成绩录入!L87</f>
        <v>0</v>
      </c>
      <c r="EM84" s="296">
        <f>成绩录入!M87</f>
        <v>0</v>
      </c>
      <c r="EN84" s="296">
        <f>成绩录入!P87</f>
        <v>0</v>
      </c>
      <c r="EO84" s="296">
        <f>成绩录入!Q87</f>
        <v>0</v>
      </c>
      <c r="EP84" s="296">
        <f>成绩录入!R87</f>
        <v>0</v>
      </c>
      <c r="EQ84" s="296">
        <f>成绩录入!S87</f>
        <v>0</v>
      </c>
      <c r="ER84" s="296">
        <f>成绩录入!T87</f>
        <v>0</v>
      </c>
      <c r="ES84" s="296">
        <f>成绩录入!U87</f>
        <v>0</v>
      </c>
      <c r="ET84" s="296">
        <f>成绩录入!V87</f>
        <v>0</v>
      </c>
      <c r="EU84" s="296">
        <f>成绩录入!W87</f>
        <v>0</v>
      </c>
      <c r="EV84" s="296">
        <f>成绩录入!X87</f>
        <v>0</v>
      </c>
      <c r="EW84" s="302">
        <f>成绩录入!Y87</f>
        <v>0</v>
      </c>
      <c r="EX84" s="303"/>
      <c r="EY84" s="304" t="str">
        <f t="shared" si="213"/>
        <v/>
      </c>
      <c r="EZ84" s="296" t="str">
        <f t="shared" si="213"/>
        <v/>
      </c>
      <c r="FA84" s="296" t="str">
        <f t="shared" si="213"/>
        <v/>
      </c>
      <c r="FB84" s="296" t="str">
        <f t="shared" si="213"/>
        <v/>
      </c>
      <c r="FC84" s="302">
        <f>成绩录入!AB87</f>
        <v>0</v>
      </c>
      <c r="FD84" s="303"/>
      <c r="FE84" s="304" t="str">
        <f t="shared" si="214"/>
        <v>√</v>
      </c>
      <c r="FF84" s="296" t="str">
        <f t="shared" si="215"/>
        <v>√</v>
      </c>
      <c r="FG84" s="296" t="str">
        <f t="shared" si="216"/>
        <v>√</v>
      </c>
      <c r="FH84" s="296" t="str">
        <f t="shared" si="217"/>
        <v>√</v>
      </c>
      <c r="FI84" s="302" t="str">
        <f t="shared" si="218"/>
        <v>√</v>
      </c>
      <c r="FJ84" s="299"/>
      <c r="FK84" s="260">
        <f>成绩录入!AB87</f>
        <v>0</v>
      </c>
      <c r="FL84" s="248">
        <f>成绩录入!AC87</f>
        <v>0</v>
      </c>
      <c r="FM84" s="248">
        <f>成绩录入!AD87</f>
        <v>0</v>
      </c>
      <c r="FN84" s="248">
        <f>成绩录入!AE87</f>
        <v>0</v>
      </c>
      <c r="FO84" s="248">
        <f>成绩录入!AF87</f>
        <v>0</v>
      </c>
      <c r="FP84" s="248">
        <f>成绩录入!AG87</f>
        <v>0</v>
      </c>
      <c r="FQ84" s="298">
        <f t="shared" si="219"/>
        <v>0</v>
      </c>
      <c r="FR84" s="299"/>
      <c r="FS84" s="260">
        <f>成绩录入!AB87</f>
        <v>0</v>
      </c>
      <c r="FT84" s="248">
        <f>成绩录入!AC87</f>
        <v>0</v>
      </c>
      <c r="FU84" s="248">
        <f>成绩录入!AD87</f>
        <v>0</v>
      </c>
      <c r="FV84" s="248">
        <f>成绩录入!AE87</f>
        <v>0</v>
      </c>
      <c r="FW84" s="248">
        <f>成绩录入!AF87</f>
        <v>0</v>
      </c>
      <c r="FX84" s="333">
        <f>成绩录入!AG87</f>
        <v>0</v>
      </c>
      <c r="FY84" s="298">
        <f t="shared" si="220"/>
        <v>0</v>
      </c>
      <c r="FZ84" s="299"/>
      <c r="GA84" s="260">
        <f>成绩录入!AB87</f>
        <v>0</v>
      </c>
      <c r="GB84" s="248">
        <f>成绩录入!AC87</f>
        <v>0</v>
      </c>
      <c r="GC84" s="248">
        <f>成绩录入!AD87</f>
        <v>0</v>
      </c>
      <c r="GD84" s="248">
        <f>成绩录入!AE87</f>
        <v>0</v>
      </c>
      <c r="GE84" s="248">
        <f>成绩录入!AF87</f>
        <v>0</v>
      </c>
      <c r="GF84" s="248">
        <f>成绩录入!AG87</f>
        <v>0</v>
      </c>
      <c r="GG84" s="298">
        <f t="shared" si="221"/>
        <v>0</v>
      </c>
      <c r="GH84" s="299"/>
      <c r="GI84" s="260">
        <f>成绩录入!AB87</f>
        <v>0</v>
      </c>
      <c r="GJ84" s="248">
        <f>成绩录入!AC87</f>
        <v>0</v>
      </c>
      <c r="GK84" s="248">
        <f>成绩录入!AD87</f>
        <v>0</v>
      </c>
      <c r="GL84" s="248">
        <f>成绩录入!AE87</f>
        <v>0</v>
      </c>
      <c r="GM84" s="248">
        <f>成绩录入!AF87</f>
        <v>0</v>
      </c>
      <c r="GN84" s="248">
        <f>成绩录入!AG87</f>
        <v>0</v>
      </c>
      <c r="GO84" s="298">
        <f t="shared" si="222"/>
        <v>0</v>
      </c>
      <c r="GP84" s="299"/>
      <c r="GQ84" s="260">
        <f>成绩录入!AB87</f>
        <v>0</v>
      </c>
      <c r="GR84" s="248">
        <f>成绩录入!AC87</f>
        <v>0</v>
      </c>
      <c r="GS84" s="248">
        <f>成绩录入!AD87</f>
        <v>0</v>
      </c>
      <c r="GT84" s="248">
        <f>成绩录入!AE87</f>
        <v>0</v>
      </c>
      <c r="GU84" s="248">
        <f>成绩录入!AF87</f>
        <v>0</v>
      </c>
      <c r="GV84" s="248">
        <f>成绩录入!AG87</f>
        <v>0</v>
      </c>
      <c r="GW84" s="298">
        <f t="shared" si="223"/>
        <v>0</v>
      </c>
      <c r="GX84" s="299"/>
      <c r="GY84" s="247">
        <f>成绩录入!AJ87</f>
        <v>0</v>
      </c>
      <c r="GZ84" s="248">
        <f>成绩录入!AK87</f>
        <v>0</v>
      </c>
      <c r="HA84" s="248">
        <f>成绩录入!AL87</f>
        <v>0</v>
      </c>
      <c r="HB84" s="248">
        <f>成绩录入!AM87</f>
        <v>0</v>
      </c>
      <c r="HC84" s="248">
        <f>成绩录入!AN87</f>
        <v>0</v>
      </c>
      <c r="HD84" s="248">
        <f>成绩录入!AO87</f>
        <v>0</v>
      </c>
      <c r="HE84" s="310">
        <f t="shared" si="224"/>
        <v>0</v>
      </c>
      <c r="HF84" s="299"/>
      <c r="HG84" s="247">
        <f>成绩录入!AJ87</f>
        <v>0</v>
      </c>
      <c r="HH84" s="248">
        <f>成绩录入!AK87</f>
        <v>0</v>
      </c>
      <c r="HI84" s="248">
        <f>成绩录入!AL87</f>
        <v>0</v>
      </c>
      <c r="HJ84" s="248">
        <f>成绩录入!AM87</f>
        <v>0</v>
      </c>
      <c r="HK84" s="248">
        <f>成绩录入!AN87</f>
        <v>0</v>
      </c>
      <c r="HL84" s="248">
        <f>成绩录入!AO87</f>
        <v>0</v>
      </c>
      <c r="HM84" s="310">
        <f t="shared" si="225"/>
        <v>0</v>
      </c>
      <c r="HN84" s="299"/>
      <c r="HO84" s="247">
        <f>成绩录入!AJ87</f>
        <v>0</v>
      </c>
      <c r="HP84" s="248">
        <f>成绩录入!AK87</f>
        <v>0</v>
      </c>
      <c r="HQ84" s="248">
        <f>成绩录入!AL87</f>
        <v>0</v>
      </c>
      <c r="HR84" s="248">
        <f>成绩录入!AM87</f>
        <v>0</v>
      </c>
      <c r="HS84" s="248">
        <f>成绩录入!AN87</f>
        <v>0</v>
      </c>
      <c r="HT84" s="248">
        <f>成绩录入!AO87</f>
        <v>0</v>
      </c>
      <c r="HU84" s="310">
        <f t="shared" si="226"/>
        <v>0</v>
      </c>
      <c r="HV84" s="299"/>
      <c r="HW84" s="247">
        <f>成绩录入!AJ87</f>
        <v>0</v>
      </c>
      <c r="HX84" s="248">
        <f>成绩录入!AK87</f>
        <v>0</v>
      </c>
      <c r="HY84" s="248">
        <f>成绩录入!AL87</f>
        <v>0</v>
      </c>
      <c r="HZ84" s="248">
        <f>成绩录入!AM87</f>
        <v>0</v>
      </c>
      <c r="IA84" s="248">
        <f>成绩录入!AN87</f>
        <v>0</v>
      </c>
      <c r="IB84" s="248">
        <f>成绩录入!AO87</f>
        <v>0</v>
      </c>
      <c r="IC84" s="310">
        <f t="shared" si="227"/>
        <v>0</v>
      </c>
      <c r="ID84" s="299"/>
      <c r="IE84" s="247">
        <f>成绩录入!AJ87</f>
        <v>0</v>
      </c>
      <c r="IF84" s="248">
        <f>成绩录入!AK87</f>
        <v>0</v>
      </c>
      <c r="IG84" s="248">
        <f>成绩录入!AL87</f>
        <v>0</v>
      </c>
      <c r="IH84" s="248">
        <f>成绩录入!AM87</f>
        <v>0</v>
      </c>
      <c r="II84" s="248">
        <f>成绩录入!AN87</f>
        <v>0</v>
      </c>
      <c r="IJ84" s="248">
        <f>成绩录入!AO87</f>
        <v>0</v>
      </c>
      <c r="IK84" s="310">
        <f t="shared" si="228"/>
        <v>0</v>
      </c>
      <c r="IL84" s="299"/>
      <c r="IM84" s="313" t="e">
        <f t="shared" si="229"/>
        <v>#DIV/0!</v>
      </c>
      <c r="IN84" s="314" t="e">
        <f t="shared" si="230"/>
        <v>#DIV/0!</v>
      </c>
      <c r="IO84" s="314" t="e">
        <f t="shared" si="231"/>
        <v>#DIV/0!</v>
      </c>
      <c r="IP84" s="314" t="e">
        <f t="shared" si="232"/>
        <v>#DIV/0!</v>
      </c>
      <c r="IQ84" s="314" t="e">
        <f t="shared" si="233"/>
        <v>#DIV/0!</v>
      </c>
      <c r="IR84" s="315" t="e">
        <f t="shared" si="234"/>
        <v>#DIV/0!</v>
      </c>
      <c r="IS84" s="316"/>
      <c r="IT84" s="214">
        <f>成绩录入!AR87</f>
        <v>0</v>
      </c>
      <c r="IU84" s="216">
        <f>成绩录入!AS87</f>
        <v>0</v>
      </c>
      <c r="IV84" s="216">
        <f>成绩录入!AT87</f>
        <v>0</v>
      </c>
      <c r="IW84" s="216">
        <f>成绩录入!AU87</f>
        <v>0</v>
      </c>
      <c r="IX84" s="216">
        <f>成绩录入!AV87</f>
        <v>0</v>
      </c>
      <c r="IY84" s="216">
        <f>成绩录入!AW87</f>
        <v>0</v>
      </c>
      <c r="IZ84" s="298">
        <f t="shared" si="235"/>
        <v>0</v>
      </c>
      <c r="JA84" s="299"/>
      <c r="JB84" s="317">
        <f>成绩录入!AR87</f>
        <v>0</v>
      </c>
      <c r="JC84" s="216">
        <f>成绩录入!AS87</f>
        <v>0</v>
      </c>
      <c r="JD84" s="216">
        <f>成绩录入!AT87</f>
        <v>0</v>
      </c>
      <c r="JE84" s="216">
        <f>成绩录入!AU87</f>
        <v>0</v>
      </c>
      <c r="JF84" s="216">
        <f>成绩录入!AV87</f>
        <v>0</v>
      </c>
      <c r="JG84" s="216">
        <f>成绩录入!AW87</f>
        <v>0</v>
      </c>
      <c r="JH84" s="298">
        <f t="shared" si="236"/>
        <v>0</v>
      </c>
      <c r="JI84" s="299"/>
      <c r="JJ84" s="248">
        <f>成绩录入!AR87</f>
        <v>0</v>
      </c>
      <c r="JK84" s="248">
        <f>成绩录入!AS87</f>
        <v>0</v>
      </c>
      <c r="JL84" s="248">
        <f>成绩录入!AT87</f>
        <v>0</v>
      </c>
      <c r="JM84" s="248">
        <f>成绩录入!AU87</f>
        <v>0</v>
      </c>
      <c r="JN84" s="248">
        <f>成绩录入!AV87</f>
        <v>0</v>
      </c>
      <c r="JO84" s="248">
        <f>成绩录入!AW87</f>
        <v>0</v>
      </c>
      <c r="JP84" s="298">
        <f t="shared" si="237"/>
        <v>0</v>
      </c>
      <c r="JQ84" s="299"/>
      <c r="JR84" s="308">
        <f>成绩录入!AR87</f>
        <v>0</v>
      </c>
      <c r="JS84" s="248">
        <f>成绩录入!AS87</f>
        <v>0</v>
      </c>
      <c r="JT84" s="248">
        <f>成绩录入!AT87</f>
        <v>0</v>
      </c>
      <c r="JU84" s="248">
        <f>成绩录入!AU87</f>
        <v>0</v>
      </c>
      <c r="JV84" s="248">
        <f>成绩录入!AV87</f>
        <v>0</v>
      </c>
      <c r="JW84" s="248">
        <f>成绩录入!AW87</f>
        <v>0</v>
      </c>
      <c r="JX84" s="298">
        <f t="shared" si="238"/>
        <v>0</v>
      </c>
      <c r="JY84" s="299"/>
      <c r="JZ84" s="308">
        <f>成绩录入!AR87</f>
        <v>0</v>
      </c>
      <c r="KA84" s="248">
        <f>成绩录入!AS87</f>
        <v>0</v>
      </c>
      <c r="KB84" s="248">
        <f>成绩录入!AT87</f>
        <v>0</v>
      </c>
      <c r="KC84" s="248">
        <f>成绩录入!AU87</f>
        <v>0</v>
      </c>
      <c r="KD84" s="248">
        <f>成绩录入!AV87</f>
        <v>0</v>
      </c>
      <c r="KE84" s="248">
        <f>成绩录入!AW87</f>
        <v>0</v>
      </c>
      <c r="KF84" s="298">
        <f t="shared" si="239"/>
        <v>0</v>
      </c>
      <c r="KG84" s="299"/>
      <c r="KH84" s="313">
        <f t="shared" si="186"/>
        <v>0</v>
      </c>
      <c r="KI84" s="314">
        <f t="shared" si="240"/>
        <v>0</v>
      </c>
      <c r="KJ84" s="314">
        <f t="shared" si="241"/>
        <v>0</v>
      </c>
      <c r="KK84" s="314">
        <f t="shared" si="242"/>
        <v>0</v>
      </c>
      <c r="KL84" s="314">
        <f t="shared" si="243"/>
        <v>0</v>
      </c>
      <c r="KM84" s="315">
        <f t="shared" si="244"/>
        <v>0</v>
      </c>
      <c r="KN84" s="90"/>
      <c r="KO84" s="294">
        <f>IF(总评!G82&lt;60,1,0)</f>
        <v>0</v>
      </c>
      <c r="KP84" s="295">
        <f t="shared" si="187"/>
        <v>0</v>
      </c>
      <c r="KQ84" s="295">
        <f t="shared" si="188"/>
        <v>0</v>
      </c>
      <c r="KR84" s="321">
        <f t="shared" si="189"/>
        <v>0</v>
      </c>
      <c r="KS84" s="321">
        <f t="shared" si="245"/>
        <v>0</v>
      </c>
      <c r="KT84" s="27"/>
      <c r="KU84" s="27"/>
      <c r="KV84" s="27"/>
      <c r="KW84" s="27"/>
      <c r="KX84" s="27"/>
      <c r="KY84" s="27"/>
      <c r="KZ84" s="27"/>
      <c r="LA84" s="27"/>
      <c r="LB84" s="27"/>
      <c r="LC84" s="27"/>
      <c r="OT84" s="247">
        <f>IF(OT$6=$OS$5,成绩录入!BC87,0)</f>
        <v>0</v>
      </c>
      <c r="OU84" s="248">
        <f>IF(OU$6=$OS$5,成绩录入!BD87,0)</f>
        <v>0</v>
      </c>
      <c r="OV84" s="248">
        <f>IF(OV$6=$OS$5,成绩录入!BE87,0)</f>
        <v>0</v>
      </c>
      <c r="OW84" s="248">
        <f>IF(OW$6=$OS$5,成绩录入!BF87,0)</f>
        <v>0</v>
      </c>
      <c r="OX84" s="248">
        <f>IF(OX$6=$OS$5,成绩录入!BG87,0)</f>
        <v>0</v>
      </c>
      <c r="OY84" s="248">
        <f>IF(OY$6=$OS$5,成绩录入!BH87,0)</f>
        <v>0</v>
      </c>
      <c r="OZ84" s="248">
        <f>IF(OZ$6=$OS$5,成绩录入!BI87,0)</f>
        <v>0</v>
      </c>
      <c r="PA84" s="248">
        <f>IF(PA$6=$OS$5,成绩录入!BJ87,0)</f>
        <v>0</v>
      </c>
      <c r="PB84" s="248">
        <f>IF(PB$6=$OS$5,成绩录入!BK87,0)</f>
        <v>0</v>
      </c>
      <c r="PC84" s="248">
        <f>IF(PC$6=$OS$5,成绩录入!BL87,0)</f>
        <v>0</v>
      </c>
      <c r="PD84" s="248">
        <f>IF(PD$6=$OS$5,成绩录入!BM87,0)</f>
        <v>0</v>
      </c>
      <c r="PE84" s="248">
        <f>IF(PE$6=$OS$5,成绩录入!BN87,0)</f>
        <v>0</v>
      </c>
      <c r="PF84" s="248">
        <f>IF(PF$6=$OS$5,成绩录入!BO87,0)</f>
        <v>0</v>
      </c>
      <c r="PG84" s="248">
        <f>IF(PG$6=$OS$5,成绩录入!BP87,0)</f>
        <v>0</v>
      </c>
      <c r="PH84" s="248">
        <f>IF(PH$6=$OS$5,成绩录入!BQ87,0)</f>
        <v>0</v>
      </c>
      <c r="PI84" s="248">
        <f>IF(PI$6=$OS$5,成绩录入!BR87,0)</f>
        <v>0</v>
      </c>
      <c r="PJ84" s="248">
        <f>IF(PJ$6=$OS$5,成绩录入!BS87,0)</f>
        <v>0</v>
      </c>
      <c r="PK84" s="248">
        <f>IF(PK$6=$OS$5,成绩录入!BT87,0)</f>
        <v>0</v>
      </c>
      <c r="PL84" s="248">
        <f>IF(PL$6=$OS$5,成绩录入!BU87,0)</f>
        <v>0</v>
      </c>
      <c r="PM84" s="248">
        <f>IF(PM$6=$OS$5,成绩录入!BV87,0)</f>
        <v>0</v>
      </c>
      <c r="PN84" s="248">
        <f>IF(PN$6=$OS$5,成绩录入!BW87,0)</f>
        <v>0</v>
      </c>
      <c r="PO84" s="248">
        <f>IF(PO$6=$OS$5,成绩录入!BX87,0)</f>
        <v>0</v>
      </c>
      <c r="PP84" s="248">
        <f>IF(PP$6=$OS$5,成绩录入!BY87,0)</f>
        <v>0</v>
      </c>
      <c r="PQ84" s="248">
        <f>IF(PQ$6=$OS$5,成绩录入!BZ87,0)</f>
        <v>0</v>
      </c>
      <c r="PR84" s="248">
        <f>IF(PR$6=$OS$5,成绩录入!CA87,0)</f>
        <v>0</v>
      </c>
      <c r="PS84" s="248">
        <f>IF(PS$6=$OS$5,成绩录入!CB87,0)</f>
        <v>0</v>
      </c>
      <c r="PT84" s="248">
        <f>IF(PT$6=$OS$5,成绩录入!CC87,0)</f>
        <v>0</v>
      </c>
      <c r="PU84" s="248">
        <f>IF(PU$6=$OS$5,成绩录入!CD87,0)</f>
        <v>0</v>
      </c>
      <c r="PV84" s="248">
        <f>IF(PV$6=$OS$5,成绩录入!CE87,0)</f>
        <v>0</v>
      </c>
      <c r="PW84" s="248">
        <f>IF(PW$6=$OS$5,成绩录入!CF87,0)</f>
        <v>0</v>
      </c>
      <c r="PX84" s="248">
        <f>IF(PX$6=$OS$5,成绩录入!CG87,0)</f>
        <v>0</v>
      </c>
      <c r="PY84" s="248">
        <f>IF(PY$6=$OS$5,成绩录入!CH87,0)</f>
        <v>0</v>
      </c>
      <c r="PZ84" s="248">
        <f>IF(PZ$6=$OS$5,成绩录入!CI87,0)</f>
        <v>0</v>
      </c>
      <c r="QA84" s="248">
        <f>IF(QA$6=$OS$5,成绩录入!CJ87,0)</f>
        <v>0</v>
      </c>
      <c r="QB84" s="248">
        <f>IF(QB$6=$OS$5,成绩录入!CK87,0)</f>
        <v>0</v>
      </c>
      <c r="QC84" s="248">
        <f>IF(QC$6=$OS$5,成绩录入!CL87,0)</f>
        <v>0</v>
      </c>
      <c r="QD84" s="248">
        <f>IF(QD$6=$OS$5,成绩录入!CM87,0)</f>
        <v>0</v>
      </c>
      <c r="QE84" s="248">
        <f>IF(QE$6=$OS$5,成绩录入!CN87,0)</f>
        <v>0</v>
      </c>
      <c r="QF84" s="248">
        <f>IF(QF$6=$OS$5,成绩录入!CO87,0)</f>
        <v>0</v>
      </c>
      <c r="QG84" s="248">
        <f>IF(QG$6=$OS$5,成绩录入!CP87,0)</f>
        <v>0</v>
      </c>
      <c r="QH84" s="248">
        <f>IF(QH$6=$OS$5,成绩录入!CQ87,0)</f>
        <v>0</v>
      </c>
      <c r="QI84" s="248">
        <f>IF(QI$6=$OS$5,成绩录入!CR87,0)</f>
        <v>0</v>
      </c>
      <c r="QJ84" s="248">
        <f>IF(QJ$6=$OS$5,成绩录入!CS87,0)</f>
        <v>0</v>
      </c>
      <c r="QK84" s="248">
        <f>IF(QK$6=$OS$5,成绩录入!CT87,0)</f>
        <v>0</v>
      </c>
      <c r="QL84" s="248">
        <f>IF(QL$6=$OS$5,成绩录入!CU87,0)</f>
        <v>0</v>
      </c>
      <c r="QM84" s="248">
        <f>IF(QM$6=$OS$5,成绩录入!CV87,0)</f>
        <v>0</v>
      </c>
      <c r="QN84" s="248">
        <f>IF(QN$6=$OS$5,成绩录入!CW87,0)</f>
        <v>0</v>
      </c>
      <c r="QO84" s="248">
        <f>IF(QO$6=$OS$5,成绩录入!CX87,0)</f>
        <v>0</v>
      </c>
      <c r="QP84" s="248">
        <f>IF(QP$6=$OS$5,成绩录入!CY87,0)</f>
        <v>0</v>
      </c>
      <c r="QQ84" s="248">
        <f>IF(QQ$6=$OS$5,成绩录入!CZ87,0)</f>
        <v>0</v>
      </c>
      <c r="QR84" s="248">
        <f>IF(QR$6=$OS$5,成绩录入!DA87,0)</f>
        <v>0</v>
      </c>
      <c r="QS84" s="248">
        <f>IF(QS$6=$OS$5,成绩录入!DB87,0)</f>
        <v>0</v>
      </c>
      <c r="QT84" s="248">
        <f>IF(QT$6=$OS$5,成绩录入!DC87,0)</f>
        <v>0</v>
      </c>
      <c r="QU84" s="248">
        <f>IF(QU$6=$OS$5,成绩录入!DD87,0)</f>
        <v>0</v>
      </c>
      <c r="QV84" s="248">
        <f>IF(QV$6=$OS$5,成绩录入!DE87,0)</f>
        <v>0</v>
      </c>
      <c r="QW84" s="248">
        <f>IF(QW$6=$OS$5,成绩录入!DF87,0)</f>
        <v>0</v>
      </c>
      <c r="QX84" s="248">
        <f>IF(QX$6=$OS$5,成绩录入!DG87,0)</f>
        <v>0</v>
      </c>
      <c r="QY84" s="248">
        <f>IF(QY$6=$OS$5,成绩录入!DH87,0)</f>
        <v>0</v>
      </c>
      <c r="QZ84" s="248">
        <f>IF(QZ$6=$OS$5,成绩录入!DI87,0)</f>
        <v>0</v>
      </c>
      <c r="RA84" s="248">
        <f>IF(RA$6=$OS$5,成绩录入!DJ87,0)</f>
        <v>0</v>
      </c>
      <c r="RB84" s="248">
        <f>IF(RB$6=$OS$5,成绩录入!DK87,0)</f>
        <v>0</v>
      </c>
      <c r="RC84" s="248">
        <f>IF(RC$6=$OS$5,成绩录入!DL87,0)</f>
        <v>0</v>
      </c>
      <c r="RD84" s="248">
        <f>IF(RD$6=$OS$5,成绩录入!DM87,0)</f>
        <v>0</v>
      </c>
      <c r="RE84" s="248">
        <f>IF(RE$6=$OS$5,成绩录入!DN87,0)</f>
        <v>0</v>
      </c>
      <c r="RF84" s="248">
        <f>IF(RF$6=$OS$5,成绩录入!DO87,0)</f>
        <v>0</v>
      </c>
      <c r="RG84" s="248">
        <f>IF(RG$6=$OS$5,成绩录入!DP87,0)</f>
        <v>0</v>
      </c>
      <c r="RH84" s="248">
        <f>IF(RH$6=$OS$5,成绩录入!DQ87,0)</f>
        <v>0</v>
      </c>
      <c r="RI84" s="248">
        <f>IF(RI$6=$OS$5,成绩录入!DR87,0)</f>
        <v>0</v>
      </c>
      <c r="RJ84" s="248">
        <f>IF(RJ$6=$OS$5,成绩录入!DS87,0)</f>
        <v>0</v>
      </c>
      <c r="RK84" s="248">
        <f>IF(RK$6=$OS$5,成绩录入!DT87,0)</f>
        <v>0</v>
      </c>
      <c r="RL84" s="248">
        <f>IF(RL$6=$OS$5,成绩录入!DU87,0)</f>
        <v>0</v>
      </c>
      <c r="RM84" s="248">
        <f>IF(RM$6=$OS$5,成绩录入!DV87,0)</f>
        <v>0</v>
      </c>
      <c r="RN84" s="248">
        <f>IF(RN$6=$OS$5,成绩录入!DW87,0)</f>
        <v>0</v>
      </c>
      <c r="RO84" s="248">
        <f>IF(RO$6=$OS$5,成绩录入!DX87,0)</f>
        <v>0</v>
      </c>
      <c r="RP84" s="248">
        <f>IF(RP$6=$OS$5,成绩录入!DY87,0)</f>
        <v>0</v>
      </c>
      <c r="RQ84" s="248">
        <f>IF(RQ$6=$OS$5,成绩录入!DZ87,0)</f>
        <v>0</v>
      </c>
      <c r="RR84" s="248">
        <f>IF(RR$6=$OS$5,成绩录入!EA87,0)</f>
        <v>0</v>
      </c>
      <c r="RS84" s="248">
        <f>IF(RS$6=$OS$5,成绩录入!EB87,0)</f>
        <v>0</v>
      </c>
      <c r="RT84" s="248">
        <f>IF(RT$6=$OS$5,成绩录入!EC87,0)</f>
        <v>0</v>
      </c>
      <c r="RU84" s="248">
        <f>IF(RU$6=$OS$5,成绩录入!ED87,0)</f>
        <v>0</v>
      </c>
      <c r="RV84" s="248">
        <f>IF(RV$6=$OS$5,成绩录入!EE87,0)</f>
        <v>0</v>
      </c>
      <c r="RW84" s="248">
        <f>IF(RW$6=$OS$5,成绩录入!EF87,0)</f>
        <v>0</v>
      </c>
      <c r="RX84" s="248">
        <f>IF(RX$6=$OS$5,成绩录入!EG87,0)</f>
        <v>0</v>
      </c>
      <c r="RY84" s="248">
        <f>IF(RY$6=$OS$5,成绩录入!EH87,0)</f>
        <v>0</v>
      </c>
      <c r="RZ84" s="248">
        <f>IF(RZ$6=$OS$5,成绩录入!EI87,0)</f>
        <v>0</v>
      </c>
      <c r="SA84" s="248">
        <f>IF(SA$6=$OS$5,成绩录入!EJ87,0)</f>
        <v>0</v>
      </c>
      <c r="SB84" s="248">
        <f>IF(SB$6=$OS$5,成绩录入!EK87,0)</f>
        <v>0</v>
      </c>
      <c r="SC84" s="248">
        <f>IF(SC$6=$OS$5,成绩录入!EL87,0)</f>
        <v>0</v>
      </c>
      <c r="SD84" s="248">
        <f>IF(SD$6=$OS$5,成绩录入!EM87,0)</f>
        <v>0</v>
      </c>
      <c r="SE84" s="248">
        <f>IF(SE$6=$OS$5,成绩录入!EN87,0)</f>
        <v>0</v>
      </c>
      <c r="SF84" s="248">
        <f>IF(SF$6=$OS$5,成绩录入!EO87,0)</f>
        <v>0</v>
      </c>
      <c r="SG84" s="248">
        <f>IF(SG$6=$OS$5,成绩录入!EP87,0)</f>
        <v>0</v>
      </c>
      <c r="SH84" s="248">
        <f>IF(SH$6=$OS$5,成绩录入!EQ87,0)</f>
        <v>0</v>
      </c>
      <c r="SI84" s="248">
        <f>IF(SI$6=$OS$5,成绩录入!ER87,0)</f>
        <v>0</v>
      </c>
      <c r="SJ84" s="248">
        <f>IF(SJ$6=$OS$5,成绩录入!ES87,0)</f>
        <v>0</v>
      </c>
      <c r="SK84" s="248">
        <f>IF(SK$6=$OS$5,成绩录入!ET87,0)</f>
        <v>0</v>
      </c>
      <c r="SL84" s="248">
        <f>IF(SL$6=$OS$5,成绩录入!EU87,0)</f>
        <v>0</v>
      </c>
      <c r="SM84" s="248">
        <f>IF(SM$6=$OS$5,成绩录入!EV87,0)</f>
        <v>0</v>
      </c>
      <c r="SN84" s="248">
        <f>IF(SN$6=$OS$5,成绩录入!EW87,0)</f>
        <v>0</v>
      </c>
      <c r="SO84" s="248">
        <f>IF(SO$6=$OS$5,成绩录入!EX87,0)</f>
        <v>0</v>
      </c>
      <c r="SP84" s="218">
        <f t="shared" si="190"/>
        <v>0</v>
      </c>
      <c r="SQ84" s="166"/>
      <c r="SR84" s="166"/>
      <c r="SS84" s="247">
        <f>IF(SS$6=$SR$5,成绩录入!BC87,0)</f>
        <v>0</v>
      </c>
      <c r="ST84" s="248">
        <f>IF(ST$6=$SR$5,成绩录入!BD87,0)</f>
        <v>0</v>
      </c>
      <c r="SU84" s="248">
        <f>IF(SU$6=$SR$5,成绩录入!BE87,0)</f>
        <v>0</v>
      </c>
      <c r="SV84" s="248">
        <f>IF(SV$6=$SR$5,成绩录入!BF87,0)</f>
        <v>0</v>
      </c>
      <c r="SW84" s="248">
        <f>IF(SW$6=$SR$5,成绩录入!BG87,0)</f>
        <v>0</v>
      </c>
      <c r="SX84" s="248">
        <f>IF(SX$6=$SR$5,成绩录入!BH87,0)</f>
        <v>0</v>
      </c>
      <c r="SY84" s="248">
        <f>IF(SY$6=$SR$5,成绩录入!BI87,0)</f>
        <v>0</v>
      </c>
      <c r="SZ84" s="248">
        <f>IF(SZ$6=$SR$5,成绩录入!BJ87,0)</f>
        <v>0</v>
      </c>
      <c r="TA84" s="248">
        <f>IF(TA$6=$SR$5,成绩录入!BK87,0)</f>
        <v>0</v>
      </c>
      <c r="TB84" s="248">
        <f>IF(TB$6=$SR$5,成绩录入!BL87,0)</f>
        <v>0</v>
      </c>
      <c r="TC84" s="248">
        <f>IF(TC$6=$SR$5,成绩录入!BM87,0)</f>
        <v>0</v>
      </c>
      <c r="TD84" s="248">
        <f>IF(TD$6=$SR$5,成绩录入!BN87,0)</f>
        <v>0</v>
      </c>
      <c r="TE84" s="248">
        <f>IF(TE$6=$SR$5,成绩录入!BO87,0)</f>
        <v>0</v>
      </c>
      <c r="TF84" s="248">
        <f>IF(TF$6=$SR$5,成绩录入!BP87,0)</f>
        <v>0</v>
      </c>
      <c r="TG84" s="248">
        <f>IF(TG$6=$SR$5,成绩录入!BQ87,0)</f>
        <v>0</v>
      </c>
      <c r="TH84" s="248">
        <f>IF(TH$6=$SR$5,成绩录入!BR87,0)</f>
        <v>0</v>
      </c>
      <c r="TI84" s="248">
        <f>IF(TI$6=$SR$5,成绩录入!BS87,0)</f>
        <v>0</v>
      </c>
      <c r="TJ84" s="248">
        <f>IF(TJ$6=$SR$5,成绩录入!BT87,0)</f>
        <v>0</v>
      </c>
      <c r="TK84" s="248">
        <f>IF(TK$6=$SR$5,成绩录入!BU87,0)</f>
        <v>0</v>
      </c>
      <c r="TL84" s="248">
        <f>IF(TL$6=$SR$5,成绩录入!BV87,0)</f>
        <v>0</v>
      </c>
      <c r="TM84" s="248">
        <f>IF(TM$6=$SR$5,成绩录入!BW87,0)</f>
        <v>0</v>
      </c>
      <c r="TN84" s="248">
        <f>IF(TN$6=$SR$5,成绩录入!BX87,0)</f>
        <v>0</v>
      </c>
      <c r="TO84" s="248">
        <f>IF(TO$6=$SR$5,成绩录入!BY87,0)</f>
        <v>0</v>
      </c>
      <c r="TP84" s="248">
        <f>IF(TP$6=$SR$5,成绩录入!BZ87,0)</f>
        <v>0</v>
      </c>
      <c r="TQ84" s="248">
        <f>IF(TQ$6=$SR$5,成绩录入!CA87,0)</f>
        <v>0</v>
      </c>
      <c r="TR84" s="248">
        <f>IF(TR$6=$SR$5,成绩录入!CB87,0)</f>
        <v>0</v>
      </c>
      <c r="TS84" s="248">
        <f>IF(TS$6=$SR$5,成绩录入!CC87,0)</f>
        <v>0</v>
      </c>
      <c r="TT84" s="248">
        <f>IF(TT$6=$SR$5,成绩录入!CD87,0)</f>
        <v>0</v>
      </c>
      <c r="TU84" s="248">
        <f>IF(TU$6=$SR$5,成绩录入!CE87,0)</f>
        <v>0</v>
      </c>
      <c r="TV84" s="248">
        <f>IF(TV$6=$SR$5,成绩录入!CF87,0)</f>
        <v>0</v>
      </c>
      <c r="TW84" s="248">
        <f>IF(TW$6=$SR$5,成绩录入!CG87,0)</f>
        <v>0</v>
      </c>
      <c r="TX84" s="248">
        <f>IF(TX$6=$SR$5,成绩录入!CH87,0)</f>
        <v>0</v>
      </c>
      <c r="TY84" s="248">
        <f>IF(TY$6=$SR$5,成绩录入!CI87,0)</f>
        <v>0</v>
      </c>
      <c r="TZ84" s="248">
        <f>IF(TZ$6=$SR$5,成绩录入!CJ87,0)</f>
        <v>0</v>
      </c>
      <c r="UA84" s="248">
        <f>IF(UA$6=$SR$5,成绩录入!CK87,0)</f>
        <v>0</v>
      </c>
      <c r="UB84" s="248">
        <f>IF(UB$6=$SR$5,成绩录入!CL87,0)</f>
        <v>0</v>
      </c>
      <c r="UC84" s="248">
        <f>IF(UC$6=$SR$5,成绩录入!CM87,0)</f>
        <v>0</v>
      </c>
      <c r="UD84" s="248">
        <f>IF(UD$6=$SR$5,成绩录入!CN87,0)</f>
        <v>0</v>
      </c>
      <c r="UE84" s="248">
        <f>IF(UE$6=$SR$5,成绩录入!CO87,0)</f>
        <v>0</v>
      </c>
      <c r="UF84" s="248">
        <f>IF(UF$6=$SR$5,成绩录入!CP87,0)</f>
        <v>0</v>
      </c>
      <c r="UG84" s="248">
        <f>IF(UG$6=$SR$5,成绩录入!CQ87,0)</f>
        <v>0</v>
      </c>
      <c r="UH84" s="248">
        <f>IF(UH$6=$SR$5,成绩录入!CR87,0)</f>
        <v>0</v>
      </c>
      <c r="UI84" s="248">
        <f>IF(UI$6=$SR$5,成绩录入!CS87,0)</f>
        <v>0</v>
      </c>
      <c r="UJ84" s="248">
        <f>IF(UJ$6=$SR$5,成绩录入!CT87,0)</f>
        <v>0</v>
      </c>
      <c r="UK84" s="248">
        <f>IF(UK$6=$SR$5,成绩录入!CU87,0)</f>
        <v>0</v>
      </c>
      <c r="UL84" s="248">
        <f>IF(UL$6=$SR$5,成绩录入!CV87,0)</f>
        <v>0</v>
      </c>
      <c r="UM84" s="248">
        <f>IF(UM$6=$SR$5,成绩录入!CW87,0)</f>
        <v>0</v>
      </c>
      <c r="UN84" s="248">
        <f>IF(UN$6=$SR$5,成绩录入!CX87,0)</f>
        <v>0</v>
      </c>
      <c r="UO84" s="248">
        <f>IF(UO$6=$SR$5,成绩录入!CY87,0)</f>
        <v>0</v>
      </c>
      <c r="UP84" s="248">
        <f>IF(UP$6=$SR$5,成绩录入!CZ87,0)</f>
        <v>0</v>
      </c>
      <c r="UQ84" s="248">
        <f>IF(UQ$6=$SR$5,成绩录入!DA87,0)</f>
        <v>0</v>
      </c>
      <c r="UR84" s="248">
        <f>IF(UR$6=$SR$5,成绩录入!DB87,0)</f>
        <v>0</v>
      </c>
      <c r="US84" s="248">
        <f>IF(US$6=$SR$5,成绩录入!DC87,0)</f>
        <v>0</v>
      </c>
      <c r="UT84" s="248">
        <f>IF(UT$6=$SR$5,成绩录入!DD87,0)</f>
        <v>0</v>
      </c>
      <c r="UU84" s="248">
        <f>IF(UU$6=$SR$5,成绩录入!DE87,0)</f>
        <v>0</v>
      </c>
      <c r="UV84" s="248">
        <f>IF(UV$6=$SR$5,成绩录入!DF87,0)</f>
        <v>0</v>
      </c>
      <c r="UW84" s="248">
        <f>IF(UW$6=$SR$5,成绩录入!DG87,0)</f>
        <v>0</v>
      </c>
      <c r="UX84" s="248">
        <f>IF(UX$6=$SR$5,成绩录入!DH87,0)</f>
        <v>0</v>
      </c>
      <c r="UY84" s="248">
        <f>IF(UY$6=$SR$5,成绩录入!DI87,0)</f>
        <v>0</v>
      </c>
      <c r="UZ84" s="248">
        <f>IF(UZ$6=$SR$5,成绩录入!DJ87,0)</f>
        <v>0</v>
      </c>
      <c r="VA84" s="248">
        <f>IF(VA$6=$SR$5,成绩录入!DK87,0)</f>
        <v>0</v>
      </c>
      <c r="VB84" s="248">
        <f>IF(VB$6=$SR$5,成绩录入!DL87,0)</f>
        <v>0</v>
      </c>
      <c r="VC84" s="248">
        <f>IF(VC$6=$SR$5,成绩录入!DM87,0)</f>
        <v>0</v>
      </c>
      <c r="VD84" s="248">
        <f>IF(VD$6=$SR$5,成绩录入!DN87,0)</f>
        <v>0</v>
      </c>
      <c r="VE84" s="248">
        <f>IF(VE$6=$SR$5,成绩录入!DO87,0)</f>
        <v>0</v>
      </c>
      <c r="VF84" s="248">
        <f>IF(VF$6=$SR$5,成绩录入!DP87,0)</f>
        <v>0</v>
      </c>
      <c r="VG84" s="248">
        <f>IF(VG$6=$SR$5,成绩录入!DQ87,0)</f>
        <v>0</v>
      </c>
      <c r="VH84" s="248">
        <f>IF(VH$6=$SR$5,成绩录入!DR87,0)</f>
        <v>0</v>
      </c>
      <c r="VI84" s="248">
        <f>IF(VI$6=$SR$5,成绩录入!DS87,0)</f>
        <v>0</v>
      </c>
      <c r="VJ84" s="248">
        <f>IF(VJ$6=$SR$5,成绩录入!DT87,0)</f>
        <v>0</v>
      </c>
      <c r="VK84" s="248">
        <f>IF(VK$6=$SR$5,成绩录入!DU87,0)</f>
        <v>0</v>
      </c>
      <c r="VL84" s="248">
        <f>IF(VL$6=$SR$5,成绩录入!DV87,0)</f>
        <v>0</v>
      </c>
      <c r="VM84" s="248">
        <f>IF(VM$6=$SR$5,成绩录入!DW87,0)</f>
        <v>0</v>
      </c>
      <c r="VN84" s="248">
        <f>IF(VN$6=$SR$5,成绩录入!DX87,0)</f>
        <v>0</v>
      </c>
      <c r="VO84" s="248">
        <f>IF(VO$6=$SR$5,成绩录入!DY87,0)</f>
        <v>0</v>
      </c>
      <c r="VP84" s="248">
        <f>IF(VP$6=$SR$5,成绩录入!DZ87,0)</f>
        <v>0</v>
      </c>
      <c r="VQ84" s="248">
        <f>IF(VQ$6=$SR$5,成绩录入!EA87,0)</f>
        <v>0</v>
      </c>
      <c r="VR84" s="248">
        <f>IF(VR$6=$SR$5,成绩录入!EB87,0)</f>
        <v>0</v>
      </c>
      <c r="VS84" s="248">
        <f>IF(VS$6=$SR$5,成绩录入!EC87,0)</f>
        <v>0</v>
      </c>
      <c r="VT84" s="248">
        <f>IF(VT$6=$SR$5,成绩录入!ED87,0)</f>
        <v>0</v>
      </c>
      <c r="VU84" s="248">
        <f>IF(VU$6=$SR$5,成绩录入!EE87,0)</f>
        <v>0</v>
      </c>
      <c r="VV84" s="248">
        <f>IF(VV$6=$SR$5,成绩录入!EF87,0)</f>
        <v>0</v>
      </c>
      <c r="VW84" s="248">
        <f>IF(VW$6=$SR$5,成绩录入!EG87,0)</f>
        <v>0</v>
      </c>
      <c r="VX84" s="248">
        <f>IF(VX$6=$SR$5,成绩录入!EH87,0)</f>
        <v>0</v>
      </c>
      <c r="VY84" s="248">
        <f>IF(VY$6=$SR$5,成绩录入!EI87,0)</f>
        <v>0</v>
      </c>
      <c r="VZ84" s="248">
        <f>IF(VZ$6=$SR$5,成绩录入!EJ87,0)</f>
        <v>0</v>
      </c>
      <c r="WA84" s="248">
        <f>IF(WA$6=$SR$5,成绩录入!EK87,0)</f>
        <v>0</v>
      </c>
      <c r="WB84" s="248">
        <f>IF(WB$6=$SR$5,成绩录入!EL87,0)</f>
        <v>0</v>
      </c>
      <c r="WC84" s="248">
        <f>IF(WC$6=$SR$5,成绩录入!EM87,0)</f>
        <v>0</v>
      </c>
      <c r="WD84" s="248">
        <f>IF(WD$6=$SR$5,成绩录入!EN87,0)</f>
        <v>0</v>
      </c>
      <c r="WE84" s="248">
        <f>IF(WE$6=$SR$5,成绩录入!EO87,0)</f>
        <v>0</v>
      </c>
      <c r="WF84" s="248">
        <f>IF(WF$6=$SR$5,成绩录入!EP87,0)</f>
        <v>0</v>
      </c>
      <c r="WG84" s="248">
        <f>IF(WG$6=$SR$5,成绩录入!EQ87,0)</f>
        <v>0</v>
      </c>
      <c r="WH84" s="248">
        <f>IF(WH$6=$SR$5,成绩录入!ER87,0)</f>
        <v>0</v>
      </c>
      <c r="WI84" s="248">
        <f>IF(WI$6=$SR$5,成绩录入!ES87,0)</f>
        <v>0</v>
      </c>
      <c r="WJ84" s="248">
        <f>IF(WJ$6=$SR$5,成绩录入!ET87,0)</f>
        <v>0</v>
      </c>
      <c r="WK84" s="248">
        <f>IF(WK$6=$SR$5,成绩录入!EU87,0)</f>
        <v>0</v>
      </c>
      <c r="WL84" s="248">
        <f>IF(WL$6=$SR$5,成绩录入!EV87,0)</f>
        <v>0</v>
      </c>
      <c r="WM84" s="248">
        <f>IF(WM$6=$SR$5,成绩录入!EW87,0)</f>
        <v>0</v>
      </c>
      <c r="WN84" s="248">
        <f>IF(WN$6=$SR$5,成绩录入!EX87,0)</f>
        <v>0</v>
      </c>
      <c r="WO84" s="218">
        <f t="shared" si="191"/>
        <v>0</v>
      </c>
      <c r="WP84" s="166"/>
      <c r="WQ84" s="166"/>
      <c r="WR84" s="247">
        <f>IF(WR$6=$WQ$5,成绩录入!BC87,0)</f>
        <v>0</v>
      </c>
      <c r="WS84" s="248">
        <f>IF(WS$6=$WQ$5,成绩录入!BD87,0)</f>
        <v>0</v>
      </c>
      <c r="WT84" s="248">
        <f>IF(WT$6=$WQ$5,成绩录入!BE87,0)</f>
        <v>0</v>
      </c>
      <c r="WU84" s="248">
        <f>IF(WU$6=$WQ$5,成绩录入!BF87,0)</f>
        <v>0</v>
      </c>
      <c r="WV84" s="248">
        <f>IF(WV$6=$WQ$5,成绩录入!BG87,0)</f>
        <v>0</v>
      </c>
      <c r="WW84" s="248">
        <f>IF(WW$6=$WQ$5,成绩录入!BH87,0)</f>
        <v>0</v>
      </c>
      <c r="WX84" s="248">
        <f>IF(WX$6=$WQ$5,成绩录入!BI87,0)</f>
        <v>0</v>
      </c>
      <c r="WY84" s="248">
        <f>IF(WY$6=$WQ$5,成绩录入!BJ87,0)</f>
        <v>0</v>
      </c>
      <c r="WZ84" s="248">
        <f>IF(WZ$6=$WQ$5,成绩录入!BK87,0)</f>
        <v>0</v>
      </c>
      <c r="XA84" s="248">
        <f>IF(XA$6=$WQ$5,成绩录入!BL87,0)</f>
        <v>0</v>
      </c>
      <c r="XB84" s="248">
        <f>IF(XB$6=$WQ$5,成绩录入!BM87,0)</f>
        <v>0</v>
      </c>
      <c r="XC84" s="248">
        <f>IF(XC$6=$WQ$5,成绩录入!BN87,0)</f>
        <v>0</v>
      </c>
      <c r="XD84" s="248">
        <f>IF(XD$6=$WQ$5,成绩录入!BO87,0)</f>
        <v>0</v>
      </c>
      <c r="XE84" s="248">
        <f>IF(XE$6=$WQ$5,成绩录入!BP87,0)</f>
        <v>0</v>
      </c>
      <c r="XF84" s="248">
        <f>IF(XF$6=$WQ$5,成绩录入!BQ87,0)</f>
        <v>0</v>
      </c>
      <c r="XG84" s="248">
        <f>IF(XG$6=$WQ$5,成绩录入!BR87,0)</f>
        <v>0</v>
      </c>
      <c r="XH84" s="248">
        <f>IF(XH$6=$WQ$5,成绩录入!BS87,0)</f>
        <v>0</v>
      </c>
      <c r="XI84" s="248">
        <f>IF(XI$6=$WQ$5,成绩录入!BT87,0)</f>
        <v>0</v>
      </c>
      <c r="XJ84" s="248">
        <f>IF(XJ$6=$WQ$5,成绩录入!BU87,0)</f>
        <v>0</v>
      </c>
      <c r="XK84" s="248">
        <f>IF(XK$6=$WQ$5,成绩录入!BV87,0)</f>
        <v>0</v>
      </c>
      <c r="XL84" s="248">
        <f>IF(XL$6=$WQ$5,成绩录入!BW87,0)</f>
        <v>0</v>
      </c>
      <c r="XM84" s="248">
        <f>IF(XM$6=$WQ$5,成绩录入!BX87,0)</f>
        <v>0</v>
      </c>
      <c r="XN84" s="248">
        <f>IF(XN$6=$WQ$5,成绩录入!BY87,0)</f>
        <v>0</v>
      </c>
      <c r="XO84" s="248">
        <f>IF(XO$6=$WQ$5,成绩录入!BZ87,0)</f>
        <v>0</v>
      </c>
      <c r="XP84" s="248">
        <f>IF(XP$6=$WQ$5,成绩录入!CA87,0)</f>
        <v>0</v>
      </c>
      <c r="XQ84" s="248">
        <f>IF(XQ$6=$WQ$5,成绩录入!CB87,0)</f>
        <v>0</v>
      </c>
      <c r="XR84" s="248">
        <f>IF(XR$6=$WQ$5,成绩录入!CC87,0)</f>
        <v>0</v>
      </c>
      <c r="XS84" s="248">
        <f>IF(XS$6=$WQ$5,成绩录入!CD87,0)</f>
        <v>0</v>
      </c>
      <c r="XT84" s="248">
        <f>IF(XT$6=$WQ$5,成绩录入!CE87,0)</f>
        <v>0</v>
      </c>
      <c r="XU84" s="248">
        <f>IF(XU$6=$WQ$5,成绩录入!CF87,0)</f>
        <v>0</v>
      </c>
      <c r="XV84" s="248">
        <f>IF(XV$6=$WQ$5,成绩录入!CG87,0)</f>
        <v>0</v>
      </c>
      <c r="XW84" s="248">
        <f>IF(XW$6=$WQ$5,成绩录入!CH87,0)</f>
        <v>0</v>
      </c>
      <c r="XX84" s="248">
        <f>IF(XX$6=$WQ$5,成绩录入!CI87,0)</f>
        <v>0</v>
      </c>
      <c r="XY84" s="248">
        <f>IF(XY$6=$WQ$5,成绩录入!CJ87,0)</f>
        <v>0</v>
      </c>
      <c r="XZ84" s="248">
        <f>IF(XZ$6=$WQ$5,成绩录入!CK87,0)</f>
        <v>0</v>
      </c>
      <c r="YA84" s="248">
        <f>IF(YA$6=$WQ$5,成绩录入!CL87,0)</f>
        <v>0</v>
      </c>
      <c r="YB84" s="248">
        <f>IF(YB$6=$WQ$5,成绩录入!CM87,0)</f>
        <v>0</v>
      </c>
      <c r="YC84" s="248">
        <f>IF(YC$6=$WQ$5,成绩录入!CN87,0)</f>
        <v>0</v>
      </c>
      <c r="YD84" s="248">
        <f>IF(YD$6=$WQ$5,成绩录入!CO87,0)</f>
        <v>0</v>
      </c>
      <c r="YE84" s="248">
        <f>IF(YE$6=$WQ$5,成绩录入!CP87,0)</f>
        <v>0</v>
      </c>
      <c r="YF84" s="248">
        <f>IF(YF$6=$WQ$5,成绩录入!CQ87,0)</f>
        <v>0</v>
      </c>
      <c r="YG84" s="248">
        <f>IF(YG$6=$WQ$5,成绩录入!CR87,0)</f>
        <v>0</v>
      </c>
      <c r="YH84" s="248">
        <f>IF(YH$6=$WQ$5,成绩录入!CS87,0)</f>
        <v>0</v>
      </c>
      <c r="YI84" s="248">
        <f>IF(YI$6=$WQ$5,成绩录入!CT87,0)</f>
        <v>0</v>
      </c>
      <c r="YJ84" s="248">
        <f>IF(YJ$6=$WQ$5,成绩录入!CU87,0)</f>
        <v>0</v>
      </c>
      <c r="YK84" s="248">
        <f>IF(YK$6=$WQ$5,成绩录入!CV87,0)</f>
        <v>0</v>
      </c>
      <c r="YL84" s="248">
        <f>IF(YL$6=$WQ$5,成绩录入!CW87,0)</f>
        <v>0</v>
      </c>
      <c r="YM84" s="248">
        <f>IF(YM$6=$WQ$5,成绩录入!CX87,0)</f>
        <v>0</v>
      </c>
      <c r="YN84" s="248">
        <f>IF(YN$6=$WQ$5,成绩录入!CY87,0)</f>
        <v>0</v>
      </c>
      <c r="YO84" s="248">
        <f>IF(YO$6=$WQ$5,成绩录入!CZ87,0)</f>
        <v>0</v>
      </c>
      <c r="YP84" s="248">
        <f>IF(YP$6=$WQ$5,成绩录入!DA87,0)</f>
        <v>0</v>
      </c>
      <c r="YQ84" s="248">
        <f>IF(YQ$6=$WQ$5,成绩录入!DB87,0)</f>
        <v>0</v>
      </c>
      <c r="YR84" s="248">
        <f>IF(YR$6=$WQ$5,成绩录入!DC87,0)</f>
        <v>0</v>
      </c>
      <c r="YS84" s="248">
        <f>IF(YS$6=$WQ$5,成绩录入!DD87,0)</f>
        <v>0</v>
      </c>
      <c r="YT84" s="248">
        <f>IF(YT$6=$WQ$5,成绩录入!DE87,0)</f>
        <v>0</v>
      </c>
      <c r="YU84" s="248">
        <f>IF(YU$6=$WQ$5,成绩录入!DF87,0)</f>
        <v>0</v>
      </c>
      <c r="YV84" s="248">
        <f>IF(YV$6=$WQ$5,成绩录入!DG87,0)</f>
        <v>0</v>
      </c>
      <c r="YW84" s="248">
        <f>IF(YW$6=$WQ$5,成绩录入!DH87,0)</f>
        <v>0</v>
      </c>
      <c r="YX84" s="248">
        <f>IF(YX$6=$WQ$5,成绩录入!DI87,0)</f>
        <v>0</v>
      </c>
      <c r="YY84" s="248">
        <f>IF(YY$6=$WQ$5,成绩录入!DJ87,0)</f>
        <v>0</v>
      </c>
      <c r="YZ84" s="248">
        <f>IF(YZ$6=$WQ$5,成绩录入!DK87,0)</f>
        <v>0</v>
      </c>
      <c r="ZA84" s="248">
        <f>IF(ZA$6=$WQ$5,成绩录入!DL87,0)</f>
        <v>0</v>
      </c>
      <c r="ZB84" s="248">
        <f>IF(ZB$6=$WQ$5,成绩录入!DM87,0)</f>
        <v>0</v>
      </c>
      <c r="ZC84" s="248">
        <f>IF(ZC$6=$WQ$5,成绩录入!DN87,0)</f>
        <v>0</v>
      </c>
      <c r="ZD84" s="248">
        <f>IF(ZD$6=$WQ$5,成绩录入!DO87,0)</f>
        <v>0</v>
      </c>
      <c r="ZE84" s="248">
        <f>IF(ZE$6=$WQ$5,成绩录入!DP87,0)</f>
        <v>0</v>
      </c>
      <c r="ZF84" s="248">
        <f>IF(ZF$6=$WQ$5,成绩录入!DQ87,0)</f>
        <v>0</v>
      </c>
      <c r="ZG84" s="248">
        <f>IF(ZG$6=$WQ$5,成绩录入!DR87,0)</f>
        <v>0</v>
      </c>
      <c r="ZH84" s="248">
        <f>IF(ZH$6=$WQ$5,成绩录入!DS87,0)</f>
        <v>0</v>
      </c>
      <c r="ZI84" s="248">
        <f>IF(ZI$6=$WQ$5,成绩录入!DT87,0)</f>
        <v>0</v>
      </c>
      <c r="ZJ84" s="248">
        <f>IF(ZJ$6=$WQ$5,成绩录入!DU87,0)</f>
        <v>0</v>
      </c>
      <c r="ZK84" s="248">
        <f>IF(ZK$6=$WQ$5,成绩录入!DV87,0)</f>
        <v>0</v>
      </c>
      <c r="ZL84" s="248">
        <f>IF(ZL$6=$WQ$5,成绩录入!DW87,0)</f>
        <v>0</v>
      </c>
      <c r="ZM84" s="248">
        <f>IF(ZM$6=$WQ$5,成绩录入!DX87,0)</f>
        <v>0</v>
      </c>
      <c r="ZN84" s="248">
        <f>IF(ZN$6=$WQ$5,成绩录入!DY87,0)</f>
        <v>0</v>
      </c>
      <c r="ZO84" s="248">
        <f>IF(ZO$6=$WQ$5,成绩录入!DZ87,0)</f>
        <v>0</v>
      </c>
      <c r="ZP84" s="248">
        <f>IF(ZP$6=$WQ$5,成绩录入!EA87,0)</f>
        <v>0</v>
      </c>
      <c r="ZQ84" s="248">
        <f>IF(ZQ$6=$WQ$5,成绩录入!EB87,0)</f>
        <v>0</v>
      </c>
      <c r="ZR84" s="248">
        <f>IF(ZR$6=$WQ$5,成绩录入!EC87,0)</f>
        <v>0</v>
      </c>
      <c r="ZS84" s="248">
        <f>IF(ZS$6=$WQ$5,成绩录入!ED87,0)</f>
        <v>0</v>
      </c>
      <c r="ZT84" s="248">
        <f>IF(ZT$6=$WQ$5,成绩录入!EE87,0)</f>
        <v>0</v>
      </c>
      <c r="ZU84" s="248">
        <f>IF(ZU$6=$WQ$5,成绩录入!EF87,0)</f>
        <v>0</v>
      </c>
      <c r="ZV84" s="248">
        <f>IF(ZV$6=$WQ$5,成绩录入!EG87,0)</f>
        <v>0</v>
      </c>
      <c r="ZW84" s="248">
        <f>IF(ZW$6=$WQ$5,成绩录入!EH87,0)</f>
        <v>0</v>
      </c>
      <c r="ZX84" s="248">
        <f>IF(ZX$6=$WQ$5,成绩录入!EI87,0)</f>
        <v>0</v>
      </c>
      <c r="ZY84" s="248">
        <f>IF(ZY$6=$WQ$5,成绩录入!EJ87,0)</f>
        <v>0</v>
      </c>
      <c r="ZZ84" s="248">
        <f>IF(ZZ$6=$WQ$5,成绩录入!EK87,0)</f>
        <v>0</v>
      </c>
      <c r="AAA84" s="248">
        <f>IF(AAA$6=$WQ$5,成绩录入!EL87,0)</f>
        <v>0</v>
      </c>
      <c r="AAB84" s="248">
        <f>IF(AAB$6=$WQ$5,成绩录入!EM87,0)</f>
        <v>0</v>
      </c>
      <c r="AAC84" s="248">
        <f>IF(AAC$6=$WQ$5,成绩录入!EN87,0)</f>
        <v>0</v>
      </c>
      <c r="AAD84" s="248">
        <f>IF(AAD$6=$WQ$5,成绩录入!EO87,0)</f>
        <v>0</v>
      </c>
      <c r="AAE84" s="248">
        <f>IF(AAE$6=$WQ$5,成绩录入!EP87,0)</f>
        <v>0</v>
      </c>
      <c r="AAF84" s="248">
        <f>IF(AAF$6=$WQ$5,成绩录入!EQ87,0)</f>
        <v>0</v>
      </c>
      <c r="AAG84" s="248">
        <f>IF(AAG$6=$WQ$5,成绩录入!ER87,0)</f>
        <v>0</v>
      </c>
      <c r="AAH84" s="248">
        <f>IF(AAH$6=$WQ$5,成绩录入!ES87,0)</f>
        <v>0</v>
      </c>
      <c r="AAI84" s="248">
        <f>IF(AAI$6=$WQ$5,成绩录入!ET87,0)</f>
        <v>0</v>
      </c>
      <c r="AAJ84" s="248">
        <f>IF(AAJ$6=$WQ$5,成绩录入!EU87,0)</f>
        <v>0</v>
      </c>
      <c r="AAK84" s="248">
        <f>IF(AAK$6=$WQ$5,成绩录入!EV87,0)</f>
        <v>0</v>
      </c>
      <c r="AAL84" s="248">
        <f>IF(AAL$6=$WQ$5,成绩录入!EW87,0)</f>
        <v>0</v>
      </c>
      <c r="AAM84" s="248">
        <f>IF(AAM$6=$WQ$5,成绩录入!EX87,0)</f>
        <v>0</v>
      </c>
      <c r="AAN84" s="218">
        <f t="shared" si="192"/>
        <v>0</v>
      </c>
      <c r="AAO84" s="206"/>
      <c r="AAQ84" s="247">
        <f>IF(AAQ$6=$AAP$5,成绩录入!BC87,0)</f>
        <v>0</v>
      </c>
      <c r="AAR84" s="248">
        <f>IF(AAR$6=$AAP$5,成绩录入!BD87,0)</f>
        <v>0</v>
      </c>
      <c r="AAS84" s="248">
        <f>IF(AAS$6=$AAP$5,成绩录入!BE87,0)</f>
        <v>0</v>
      </c>
      <c r="AAT84" s="248">
        <f>IF(AAT$6=$AAP$5,成绩录入!BF87,0)</f>
        <v>0</v>
      </c>
      <c r="AAU84" s="248">
        <f>IF(AAU$6=$AAP$5,成绩录入!BG87,0)</f>
        <v>0</v>
      </c>
      <c r="AAV84" s="248">
        <f>IF(AAV$6=$AAP$5,成绩录入!BH87,0)</f>
        <v>0</v>
      </c>
      <c r="AAW84" s="248">
        <f>IF(AAW$6=$AAP$5,成绩录入!BI87,0)</f>
        <v>0</v>
      </c>
      <c r="AAX84" s="248">
        <f>IF(AAX$6=$AAP$5,成绩录入!BJ87,0)</f>
        <v>0</v>
      </c>
      <c r="AAY84" s="248">
        <f>IF(AAY$6=$AAP$5,成绩录入!BK87,0)</f>
        <v>0</v>
      </c>
      <c r="AAZ84" s="248">
        <f>IF(AAZ$6=$AAP$5,成绩录入!BL87,0)</f>
        <v>0</v>
      </c>
      <c r="ABA84" s="248">
        <f>IF(ABA$6=$AAP$5,成绩录入!BM87,0)</f>
        <v>0</v>
      </c>
      <c r="ABB84" s="248">
        <f>IF(ABB$6=$AAP$5,成绩录入!BN87,0)</f>
        <v>0</v>
      </c>
      <c r="ABC84" s="248">
        <f>IF(ABC$6=$AAP$5,成绩录入!BO87,0)</f>
        <v>0</v>
      </c>
      <c r="ABD84" s="248">
        <f>IF(ABD$6=$AAP$5,成绩录入!BP87,0)</f>
        <v>0</v>
      </c>
      <c r="ABE84" s="248">
        <f>IF(ABE$6=$AAP$5,成绩录入!BQ87,0)</f>
        <v>0</v>
      </c>
      <c r="ABF84" s="248">
        <f>IF(ABF$6=$AAP$5,成绩录入!BR87,0)</f>
        <v>0</v>
      </c>
      <c r="ABG84" s="248">
        <f>IF(ABG$6=$AAP$5,成绩录入!BS87,0)</f>
        <v>0</v>
      </c>
      <c r="ABH84" s="248">
        <f>IF(ABH$6=$AAP$5,成绩录入!BT87,0)</f>
        <v>0</v>
      </c>
      <c r="ABI84" s="248">
        <f>IF(ABI$6=$AAP$5,成绩录入!BU87,0)</f>
        <v>0</v>
      </c>
      <c r="ABJ84" s="248">
        <f>IF(ABJ$6=$AAP$5,成绩录入!BV87,0)</f>
        <v>0</v>
      </c>
      <c r="ABK84" s="248">
        <f>IF(ABK$6=$AAP$5,成绩录入!BW87,0)</f>
        <v>0</v>
      </c>
      <c r="ABL84" s="248">
        <f>IF(ABL$6=$AAP$5,成绩录入!BX87,0)</f>
        <v>0</v>
      </c>
      <c r="ABM84" s="248">
        <f>IF(ABM$6=$AAP$5,成绩录入!BY87,0)</f>
        <v>0</v>
      </c>
      <c r="ABN84" s="248">
        <f>IF(ABN$6=$AAP$5,成绩录入!BZ87,0)</f>
        <v>0</v>
      </c>
      <c r="ABO84" s="248">
        <f>IF(ABO$6=$AAP$5,成绩录入!CA87,0)</f>
        <v>0</v>
      </c>
      <c r="ABP84" s="248">
        <f>IF(ABP$6=$AAP$5,成绩录入!CB87,0)</f>
        <v>0</v>
      </c>
      <c r="ABQ84" s="248">
        <f>IF(ABQ$6=$AAP$5,成绩录入!CC87,0)</f>
        <v>0</v>
      </c>
      <c r="ABR84" s="248">
        <f>IF(ABR$6=$AAP$5,成绩录入!CD87,0)</f>
        <v>0</v>
      </c>
      <c r="ABS84" s="248">
        <f>IF(ABS$6=$AAP$5,成绩录入!CE87,0)</f>
        <v>0</v>
      </c>
      <c r="ABT84" s="248">
        <f>IF(ABT$6=$AAP$5,成绩录入!CF87,0)</f>
        <v>0</v>
      </c>
      <c r="ABU84" s="248">
        <f>IF(ABU$6=$AAP$5,成绩录入!CG87,0)</f>
        <v>0</v>
      </c>
      <c r="ABV84" s="248">
        <f>IF(ABV$6=$AAP$5,成绩录入!CH87,0)</f>
        <v>0</v>
      </c>
      <c r="ABW84" s="248">
        <f>IF(ABW$6=$AAP$5,成绩录入!CI87,0)</f>
        <v>0</v>
      </c>
      <c r="ABX84" s="248">
        <f>IF(ABX$6=$AAP$5,成绩录入!CJ87,0)</f>
        <v>0</v>
      </c>
      <c r="ABY84" s="248">
        <f>IF(ABY$6=$AAP$5,成绩录入!CK87,0)</f>
        <v>0</v>
      </c>
      <c r="ABZ84" s="248">
        <f>IF(ABZ$6=$AAP$5,成绩录入!CL87,0)</f>
        <v>0</v>
      </c>
      <c r="ACA84" s="248">
        <f>IF(ACA$6=$AAP$5,成绩录入!CM87,0)</f>
        <v>0</v>
      </c>
      <c r="ACB84" s="248">
        <f>IF(ACB$6=$AAP$5,成绩录入!CN87,0)</f>
        <v>0</v>
      </c>
      <c r="ACC84" s="248">
        <f>IF(ACC$6=$AAP$5,成绩录入!CO87,0)</f>
        <v>0</v>
      </c>
      <c r="ACD84" s="248">
        <f>IF(ACD$6=$AAP$5,成绩录入!CP87,0)</f>
        <v>0</v>
      </c>
      <c r="ACE84" s="248">
        <f>IF(ACE$6=$AAP$5,成绩录入!CQ87,0)</f>
        <v>0</v>
      </c>
      <c r="ACF84" s="248">
        <f>IF(ACF$6=$AAP$5,成绩录入!CR87,0)</f>
        <v>0</v>
      </c>
      <c r="ACG84" s="248">
        <f>IF(ACG$6=$AAP$5,成绩录入!CS87,0)</f>
        <v>0</v>
      </c>
      <c r="ACH84" s="248">
        <f>IF(ACH$6=$AAP$5,成绩录入!CT87,0)</f>
        <v>0</v>
      </c>
      <c r="ACI84" s="248">
        <f>IF(ACI$6=$AAP$5,成绩录入!CU87,0)</f>
        <v>0</v>
      </c>
      <c r="ACJ84" s="248">
        <f>IF(ACJ$6=$AAP$5,成绩录入!CV87,0)</f>
        <v>0</v>
      </c>
      <c r="ACK84" s="248">
        <f>IF(ACK$6=$AAP$5,成绩录入!CW87,0)</f>
        <v>0</v>
      </c>
      <c r="ACL84" s="248">
        <f>IF(ACL$6=$AAP$5,成绩录入!CX87,0)</f>
        <v>0</v>
      </c>
      <c r="ACM84" s="248">
        <f>IF(ACM$6=$AAP$5,成绩录入!CY87,0)</f>
        <v>0</v>
      </c>
      <c r="ACN84" s="248">
        <f>IF(ACN$6=$AAP$5,成绩录入!CZ87,0)</f>
        <v>0</v>
      </c>
      <c r="ACO84" s="248">
        <f>IF(ACO$6=$AAP$5,成绩录入!DA87,0)</f>
        <v>0</v>
      </c>
      <c r="ACP84" s="248">
        <f>IF(ACP$6=$AAP$5,成绩录入!DB87,0)</f>
        <v>0</v>
      </c>
      <c r="ACQ84" s="248">
        <f>IF(ACQ$6=$AAP$5,成绩录入!DC87,0)</f>
        <v>0</v>
      </c>
      <c r="ACR84" s="248">
        <f>IF(ACR$6=$AAP$5,成绩录入!DD87,0)</f>
        <v>0</v>
      </c>
      <c r="ACS84" s="248">
        <f>IF(ACS$6=$AAP$5,成绩录入!DE87,0)</f>
        <v>0</v>
      </c>
      <c r="ACT84" s="248">
        <f>IF(ACT$6=$AAP$5,成绩录入!DF87,0)</f>
        <v>0</v>
      </c>
      <c r="ACU84" s="248">
        <f>IF(ACU$6=$AAP$5,成绩录入!DG87,0)</f>
        <v>0</v>
      </c>
      <c r="ACV84" s="248">
        <f>IF(ACV$6=$AAP$5,成绩录入!DH87,0)</f>
        <v>0</v>
      </c>
      <c r="ACW84" s="248">
        <f>IF(ACW$6=$AAP$5,成绩录入!DI87,0)</f>
        <v>0</v>
      </c>
      <c r="ACX84" s="248">
        <f>IF(ACX$6=$AAP$5,成绩录入!DJ87,0)</f>
        <v>0</v>
      </c>
      <c r="ACY84" s="248">
        <f>IF(ACY$6=$AAP$5,成绩录入!DK87,0)</f>
        <v>0</v>
      </c>
      <c r="ACZ84" s="248">
        <f>IF(ACZ$6=$AAP$5,成绩录入!DL87,0)</f>
        <v>0</v>
      </c>
      <c r="ADA84" s="248">
        <f>IF(ADA$6=$AAP$5,成绩录入!DM87,0)</f>
        <v>0</v>
      </c>
      <c r="ADB84" s="248">
        <f>IF(ADB$6=$AAP$5,成绩录入!DN87,0)</f>
        <v>0</v>
      </c>
      <c r="ADC84" s="248">
        <f>IF(ADC$6=$AAP$5,成绩录入!DO87,0)</f>
        <v>0</v>
      </c>
      <c r="ADD84" s="248">
        <f>IF(ADD$6=$AAP$5,成绩录入!DP87,0)</f>
        <v>0</v>
      </c>
      <c r="ADE84" s="248">
        <f>IF(ADE$6=$AAP$5,成绩录入!DQ87,0)</f>
        <v>0</v>
      </c>
      <c r="ADF84" s="248">
        <f>IF(ADF$6=$AAP$5,成绩录入!DR87,0)</f>
        <v>0</v>
      </c>
      <c r="ADG84" s="248">
        <f>IF(ADG$6=$AAP$5,成绩录入!DS87,0)</f>
        <v>0</v>
      </c>
      <c r="ADH84" s="248">
        <f>IF(ADH$6=$AAP$5,成绩录入!DT87,0)</f>
        <v>0</v>
      </c>
      <c r="ADI84" s="248">
        <f>IF(ADI$6=$AAP$5,成绩录入!DU87,0)</f>
        <v>0</v>
      </c>
      <c r="ADJ84" s="248">
        <f>IF(ADJ$6=$AAP$5,成绩录入!DV87,0)</f>
        <v>0</v>
      </c>
      <c r="ADK84" s="248">
        <f>IF(ADK$6=$AAP$5,成绩录入!DW87,0)</f>
        <v>0</v>
      </c>
      <c r="ADL84" s="248">
        <f>IF(ADL$6=$AAP$5,成绩录入!DX87,0)</f>
        <v>0</v>
      </c>
      <c r="ADM84" s="248">
        <f>IF(ADM$6=$AAP$5,成绩录入!DY87,0)</f>
        <v>0</v>
      </c>
      <c r="ADN84" s="248">
        <f>IF(ADN$6=$AAP$5,成绩录入!DZ87,0)</f>
        <v>0</v>
      </c>
      <c r="ADO84" s="248">
        <f>IF(ADO$6=$AAP$5,成绩录入!EA87,0)</f>
        <v>0</v>
      </c>
      <c r="ADP84" s="248">
        <f>IF(ADP$6=$AAP$5,成绩录入!EB87,0)</f>
        <v>0</v>
      </c>
      <c r="ADQ84" s="248">
        <f>IF(ADQ$6=$AAP$5,成绩录入!EC87,0)</f>
        <v>0</v>
      </c>
      <c r="ADR84" s="248">
        <f>IF(ADR$6=$AAP$5,成绩录入!ED87,0)</f>
        <v>0</v>
      </c>
      <c r="ADS84" s="248">
        <f>IF(ADS$6=$AAP$5,成绩录入!EE87,0)</f>
        <v>0</v>
      </c>
      <c r="ADT84" s="248">
        <f>IF(ADT$6=$AAP$5,成绩录入!EF87,0)</f>
        <v>0</v>
      </c>
      <c r="ADU84" s="248">
        <f>IF(ADU$6=$AAP$5,成绩录入!EG87,0)</f>
        <v>0</v>
      </c>
      <c r="ADV84" s="248">
        <f>IF(ADV$6=$AAP$5,成绩录入!EH87,0)</f>
        <v>0</v>
      </c>
      <c r="ADW84" s="248">
        <f>IF(ADW$6=$AAP$5,成绩录入!EI87,0)</f>
        <v>0</v>
      </c>
      <c r="ADX84" s="248">
        <f>IF(ADX$6=$AAP$5,成绩录入!EJ87,0)</f>
        <v>0</v>
      </c>
      <c r="ADY84" s="248">
        <f>IF(ADY$6=$AAP$5,成绩录入!EK87,0)</f>
        <v>0</v>
      </c>
      <c r="ADZ84" s="248">
        <f>IF(ADZ$6=$AAP$5,成绩录入!EL87,0)</f>
        <v>0</v>
      </c>
      <c r="AEA84" s="248">
        <f>IF(AEA$6=$AAP$5,成绩录入!EM87,0)</f>
        <v>0</v>
      </c>
      <c r="AEB84" s="248">
        <f>IF(AEB$6=$AAP$5,成绩录入!EN87,0)</f>
        <v>0</v>
      </c>
      <c r="AEC84" s="248">
        <f>IF(AEC$6=$AAP$5,成绩录入!EO87,0)</f>
        <v>0</v>
      </c>
      <c r="AED84" s="248">
        <f>IF(AED$6=$AAP$5,成绩录入!EP87,0)</f>
        <v>0</v>
      </c>
      <c r="AEE84" s="248">
        <f>IF(AEE$6=$AAP$5,成绩录入!EQ87,0)</f>
        <v>0</v>
      </c>
      <c r="AEF84" s="248">
        <f>IF(AEF$6=$AAP$5,成绩录入!ER87,0)</f>
        <v>0</v>
      </c>
      <c r="AEG84" s="248">
        <f>IF(AEG$6=$AAP$5,成绩录入!ES87,0)</f>
        <v>0</v>
      </c>
      <c r="AEH84" s="248">
        <f>IF(AEH$6=$AAP$5,成绩录入!ET87,0)</f>
        <v>0</v>
      </c>
      <c r="AEI84" s="248">
        <f>IF(AEI$6=$AAP$5,成绩录入!EU87,0)</f>
        <v>0</v>
      </c>
      <c r="AEJ84" s="248">
        <f>IF(AEJ$6=$AAP$5,成绩录入!EV87,0)</f>
        <v>0</v>
      </c>
      <c r="AEK84" s="248">
        <f>IF(AEK$6=$AAP$5,成绩录入!EW87,0)</f>
        <v>0</v>
      </c>
      <c r="AEL84" s="248">
        <f>IF(AEL$6=$AAP$5,成绩录入!EX87,0)</f>
        <v>0</v>
      </c>
      <c r="AEM84" s="218">
        <f t="shared" si="193"/>
        <v>0</v>
      </c>
      <c r="AEN84" s="166"/>
      <c r="AEO84" s="166"/>
      <c r="AEP84" s="247">
        <f>IF(AEP$6=$AEO$5,成绩录入!BC87,0)</f>
        <v>0</v>
      </c>
      <c r="AEQ84" s="248">
        <f>IF(AEQ$6=$AEO$5,成绩录入!BD87,0)</f>
        <v>0</v>
      </c>
      <c r="AER84" s="248">
        <f>IF(AER$6=$AEO$5,成绩录入!BE87,0)</f>
        <v>0</v>
      </c>
      <c r="AES84" s="248">
        <f>IF(AES$6=$AEO$5,成绩录入!BF87,0)</f>
        <v>0</v>
      </c>
      <c r="AET84" s="248">
        <f>IF(AET$6=$AEO$5,成绩录入!BG87,0)</f>
        <v>0</v>
      </c>
      <c r="AEU84" s="248">
        <f>IF(AEU$6=$AEO$5,成绩录入!BH87,0)</f>
        <v>0</v>
      </c>
      <c r="AEV84" s="248">
        <f>IF(AEV$6=$AEO$5,成绩录入!BI87,0)</f>
        <v>0</v>
      </c>
      <c r="AEW84" s="248">
        <f>IF(AEW$6=$AEO$5,成绩录入!BJ87,0)</f>
        <v>0</v>
      </c>
      <c r="AEX84" s="248">
        <f>IF(AEX$6=$AEO$5,成绩录入!BK87,0)</f>
        <v>0</v>
      </c>
      <c r="AEY84" s="248">
        <f>IF(AEY$6=$AEO$5,成绩录入!BL87,0)</f>
        <v>0</v>
      </c>
      <c r="AEZ84" s="248">
        <f>IF(AEZ$6=$AEO$5,成绩录入!BM87,0)</f>
        <v>0</v>
      </c>
      <c r="AFA84" s="248">
        <f>IF(AFA$6=$AEO$5,成绩录入!BN87,0)</f>
        <v>0</v>
      </c>
      <c r="AFB84" s="248">
        <f>IF(AFB$6=$AEO$5,成绩录入!BO87,0)</f>
        <v>0</v>
      </c>
      <c r="AFC84" s="248">
        <f>IF(AFC$6=$AEO$5,成绩录入!BP87,0)</f>
        <v>0</v>
      </c>
      <c r="AFD84" s="248">
        <f>IF(AFD$6=$AEO$5,成绩录入!BQ87,0)</f>
        <v>0</v>
      </c>
      <c r="AFE84" s="248">
        <f>IF(AFE$6=$AEO$5,成绩录入!BR87,0)</f>
        <v>0</v>
      </c>
      <c r="AFF84" s="248">
        <f>IF(AFF$6=$AEO$5,成绩录入!BS87,0)</f>
        <v>0</v>
      </c>
      <c r="AFG84" s="248">
        <f>IF(AFG$6=$AEO$5,成绩录入!BT87,0)</f>
        <v>0</v>
      </c>
      <c r="AFH84" s="248">
        <f>IF(AFH$6=$AEO$5,成绩录入!BU87,0)</f>
        <v>0</v>
      </c>
      <c r="AFI84" s="248">
        <f>IF(AFI$6=$AEO$5,成绩录入!BV87,0)</f>
        <v>0</v>
      </c>
      <c r="AFJ84" s="248">
        <f>IF(AFJ$6=$AEO$5,成绩录入!BW87,0)</f>
        <v>0</v>
      </c>
      <c r="AFK84" s="248">
        <f>IF(AFK$6=$AEO$5,成绩录入!BX87,0)</f>
        <v>0</v>
      </c>
      <c r="AFL84" s="248">
        <f>IF(AFL$6=$AEO$5,成绩录入!BY87,0)</f>
        <v>0</v>
      </c>
      <c r="AFM84" s="248">
        <f>IF(AFM$6=$AEO$5,成绩录入!BZ87,0)</f>
        <v>0</v>
      </c>
      <c r="AFN84" s="248">
        <f>IF(AFN$6=$AEO$5,成绩录入!CA87,0)</f>
        <v>0</v>
      </c>
      <c r="AFO84" s="248">
        <f>IF(AFO$6=$AEO$5,成绩录入!CB87,0)</f>
        <v>0</v>
      </c>
      <c r="AFP84" s="248">
        <f>IF(AFP$6=$AEO$5,成绩录入!CC87,0)</f>
        <v>0</v>
      </c>
      <c r="AFQ84" s="248">
        <f>IF(AFQ$6=$AEO$5,成绩录入!CD87,0)</f>
        <v>0</v>
      </c>
      <c r="AFR84" s="248">
        <f>IF(AFR$6=$AEO$5,成绩录入!CE87,0)</f>
        <v>0</v>
      </c>
      <c r="AFS84" s="248">
        <f>IF(AFS$6=$AEO$5,成绩录入!CF87,0)</f>
        <v>0</v>
      </c>
      <c r="AFT84" s="248">
        <f>IF(AFT$6=$AEO$5,成绩录入!CG87,0)</f>
        <v>0</v>
      </c>
      <c r="AFU84" s="248">
        <f>IF(AFU$6=$AEO$5,成绩录入!CH87,0)</f>
        <v>0</v>
      </c>
      <c r="AFV84" s="248">
        <f>IF(AFV$6=$AEO$5,成绩录入!CI87,0)</f>
        <v>0</v>
      </c>
      <c r="AFW84" s="248">
        <f>IF(AFW$6=$AEO$5,成绩录入!CJ87,0)</f>
        <v>0</v>
      </c>
      <c r="AFX84" s="248">
        <f>IF(AFX$6=$AEO$5,成绩录入!CK87,0)</f>
        <v>0</v>
      </c>
      <c r="AFY84" s="248">
        <f>IF(AFY$6=$AEO$5,成绩录入!CL87,0)</f>
        <v>0</v>
      </c>
      <c r="AFZ84" s="248">
        <f>IF(AFZ$6=$AEO$5,成绩录入!CM87,0)</f>
        <v>0</v>
      </c>
      <c r="AGA84" s="248">
        <f>IF(AGA$6=$AEO$5,成绩录入!CN87,0)</f>
        <v>0</v>
      </c>
      <c r="AGB84" s="248">
        <f>IF(AGB$6=$AEO$5,成绩录入!CO87,0)</f>
        <v>0</v>
      </c>
      <c r="AGC84" s="248">
        <f>IF(AGC$6=$AEO$5,成绩录入!CP87,0)</f>
        <v>0</v>
      </c>
      <c r="AGD84" s="248">
        <f>IF(AGD$6=$AEO$5,成绩录入!CQ87,0)</f>
        <v>0</v>
      </c>
      <c r="AGE84" s="248">
        <f>IF(AGE$6=$AEO$5,成绩录入!CR87,0)</f>
        <v>0</v>
      </c>
      <c r="AGF84" s="248">
        <f>IF(AGF$6=$AEO$5,成绩录入!CS87,0)</f>
        <v>0</v>
      </c>
      <c r="AGG84" s="248">
        <f>IF(AGG$6=$AEO$5,成绩录入!CT87,0)</f>
        <v>0</v>
      </c>
      <c r="AGH84" s="248">
        <f>IF(AGH$6=$AEO$5,成绩录入!CU87,0)</f>
        <v>0</v>
      </c>
      <c r="AGI84" s="248">
        <f>IF(AGI$6=$AEO$5,成绩录入!CV87,0)</f>
        <v>0</v>
      </c>
      <c r="AGJ84" s="248">
        <f>IF(AGJ$6=$AEO$5,成绩录入!CW87,0)</f>
        <v>0</v>
      </c>
      <c r="AGK84" s="248">
        <f>IF(AGK$6=$AEO$5,成绩录入!CX87,0)</f>
        <v>0</v>
      </c>
      <c r="AGL84" s="248">
        <f>IF(AGL$6=$AEO$5,成绩录入!CY87,0)</f>
        <v>0</v>
      </c>
      <c r="AGM84" s="248">
        <f>IF(AGM$6=$AEO$5,成绩录入!CZ87,0)</f>
        <v>0</v>
      </c>
      <c r="AGN84" s="248">
        <f>IF(AGN$6=$AEO$5,成绩录入!DA87,0)</f>
        <v>0</v>
      </c>
      <c r="AGO84" s="248">
        <f>IF(AGO$6=$AEO$5,成绩录入!DB87,0)</f>
        <v>0</v>
      </c>
      <c r="AGP84" s="248">
        <f>IF(AGP$6=$AEO$5,成绩录入!DC87,0)</f>
        <v>0</v>
      </c>
      <c r="AGQ84" s="248">
        <f>IF(AGQ$6=$AEO$5,成绩录入!DD87,0)</f>
        <v>0</v>
      </c>
      <c r="AGR84" s="248">
        <f>IF(AGR$6=$AEO$5,成绩录入!DE87,0)</f>
        <v>0</v>
      </c>
      <c r="AGS84" s="248">
        <f>IF(AGS$6=$AEO$5,成绩录入!DF87,0)</f>
        <v>0</v>
      </c>
      <c r="AGT84" s="248">
        <f>IF(AGT$6=$AEO$5,成绩录入!DG87,0)</f>
        <v>0</v>
      </c>
      <c r="AGU84" s="248">
        <f>IF(AGU$6=$AEO$5,成绩录入!DH87,0)</f>
        <v>0</v>
      </c>
      <c r="AGV84" s="248">
        <f>IF(AGV$6=$AEO$5,成绩录入!DI87,0)</f>
        <v>0</v>
      </c>
      <c r="AGW84" s="248">
        <f>IF(AGW$6=$AEO$5,成绩录入!DJ87,0)</f>
        <v>0</v>
      </c>
      <c r="AGX84" s="248">
        <f>IF(AGX$6=$AEO$5,成绩录入!DK87,0)</f>
        <v>0</v>
      </c>
      <c r="AGY84" s="248">
        <f>IF(AGY$6=$AEO$5,成绩录入!DL87,0)</f>
        <v>0</v>
      </c>
      <c r="AGZ84" s="248">
        <f>IF(AGZ$6=$AEO$5,成绩录入!DM87,0)</f>
        <v>0</v>
      </c>
      <c r="AHA84" s="248">
        <f>IF(AHA$6=$AEO$5,成绩录入!DN87,0)</f>
        <v>0</v>
      </c>
      <c r="AHB84" s="248">
        <f>IF(AHB$6=$AEO$5,成绩录入!DO87,0)</f>
        <v>0</v>
      </c>
      <c r="AHC84" s="248">
        <f>IF(AHC$6=$AEO$5,成绩录入!DP87,0)</f>
        <v>0</v>
      </c>
      <c r="AHD84" s="248">
        <f>IF(AHD$6=$AEO$5,成绩录入!DQ87,0)</f>
        <v>0</v>
      </c>
      <c r="AHE84" s="248">
        <f>IF(AHE$6=$AEO$5,成绩录入!DR87,0)</f>
        <v>0</v>
      </c>
      <c r="AHF84" s="248">
        <f>IF(AHF$6=$AEO$5,成绩录入!DS87,0)</f>
        <v>0</v>
      </c>
      <c r="AHG84" s="248">
        <f>IF(AHG$6=$AEO$5,成绩录入!DT87,0)</f>
        <v>0</v>
      </c>
      <c r="AHH84" s="248">
        <f>IF(AHH$6=$AEO$5,成绩录入!DU87,0)</f>
        <v>0</v>
      </c>
      <c r="AHI84" s="248">
        <f>IF(AHI$6=$AEO$5,成绩录入!DV87,0)</f>
        <v>0</v>
      </c>
      <c r="AHJ84" s="248">
        <f>IF(AHJ$6=$AEO$5,成绩录入!DW87,0)</f>
        <v>0</v>
      </c>
      <c r="AHK84" s="248">
        <f>IF(AHK$6=$AEO$5,成绩录入!DX87,0)</f>
        <v>0</v>
      </c>
      <c r="AHL84" s="248">
        <f>IF(AHL$6=$AEO$5,成绩录入!DY87,0)</f>
        <v>0</v>
      </c>
      <c r="AHM84" s="248">
        <f>IF(AHM$6=$AEO$5,成绩录入!DZ87,0)</f>
        <v>0</v>
      </c>
      <c r="AHN84" s="248">
        <f>IF(AHN$6=$AEO$5,成绩录入!EA87,0)</f>
        <v>0</v>
      </c>
      <c r="AHO84" s="248">
        <f>IF(AHO$6=$AEO$5,成绩录入!EB87,0)</f>
        <v>0</v>
      </c>
      <c r="AHP84" s="248">
        <f>IF(AHP$6=$AEO$5,成绩录入!EC87,0)</f>
        <v>0</v>
      </c>
      <c r="AHQ84" s="248">
        <f>IF(AHQ$6=$AEO$5,成绩录入!ED87,0)</f>
        <v>0</v>
      </c>
      <c r="AHR84" s="248">
        <f>IF(AHR$6=$AEO$5,成绩录入!EE87,0)</f>
        <v>0</v>
      </c>
      <c r="AHS84" s="248">
        <f>IF(AHS$6=$AEO$5,成绩录入!EF87,0)</f>
        <v>0</v>
      </c>
      <c r="AHT84" s="248">
        <f>IF(AHT$6=$AEO$5,成绩录入!EG87,0)</f>
        <v>0</v>
      </c>
      <c r="AHU84" s="248">
        <f>IF(AHU$6=$AEO$5,成绩录入!EH87,0)</f>
        <v>0</v>
      </c>
      <c r="AHV84" s="248">
        <f>IF(AHV$6=$AEO$5,成绩录入!EI87,0)</f>
        <v>0</v>
      </c>
      <c r="AHW84" s="248">
        <f>IF(AHW$6=$AEO$5,成绩录入!EJ87,0)</f>
        <v>0</v>
      </c>
      <c r="AHX84" s="248">
        <f>IF(AHX$6=$AEO$5,成绩录入!EK87,0)</f>
        <v>0</v>
      </c>
      <c r="AHY84" s="248">
        <f>IF(AHY$6=$AEO$5,成绩录入!EL87,0)</f>
        <v>0</v>
      </c>
      <c r="AHZ84" s="248">
        <f>IF(AHZ$6=$AEO$5,成绩录入!EM87,0)</f>
        <v>0</v>
      </c>
      <c r="AIA84" s="248">
        <f>IF(AIA$6=$AEO$5,成绩录入!EN87,0)</f>
        <v>0</v>
      </c>
      <c r="AIB84" s="248">
        <f>IF(AIB$6=$AEO$5,成绩录入!EO87,0)</f>
        <v>0</v>
      </c>
      <c r="AIC84" s="248">
        <f>IF(AIC$6=$AEO$5,成绩录入!EP87,0)</f>
        <v>0</v>
      </c>
      <c r="AID84" s="248">
        <f>IF(AID$6=$AEO$5,成绩录入!EQ87,0)</f>
        <v>0</v>
      </c>
      <c r="AIE84" s="248">
        <f>IF(AIE$6=$AEO$5,成绩录入!ER87,0)</f>
        <v>0</v>
      </c>
      <c r="AIF84" s="248">
        <f>IF(AIF$6=$AEO$5,成绩录入!ES87,0)</f>
        <v>0</v>
      </c>
      <c r="AIG84" s="248">
        <f>IF(AIG$6=$AEO$5,成绩录入!ET87,0)</f>
        <v>0</v>
      </c>
      <c r="AIH84" s="248">
        <f>IF(AIH$6=$AEO$5,成绩录入!EU87,0)</f>
        <v>0</v>
      </c>
      <c r="AII84" s="248">
        <f>IF(AII$6=$AEO$5,成绩录入!EV87,0)</f>
        <v>0</v>
      </c>
      <c r="AIJ84" s="248">
        <f>IF(AIJ$6=$AEO$5,成绩录入!EW87,0)</f>
        <v>0</v>
      </c>
      <c r="AIK84" s="248">
        <f>IF(AIK$6=$AEO$5,成绩录入!EX87,0)</f>
        <v>0</v>
      </c>
      <c r="AIL84" s="218">
        <f t="shared" si="194"/>
        <v>0</v>
      </c>
      <c r="AIN84" s="214" t="str">
        <f>初始录入!A89</f>
        <v/>
      </c>
      <c r="AIO84" s="215">
        <f>初始录入!B89</f>
        <v>0</v>
      </c>
      <c r="AIP84" s="216">
        <f>初始录入!C89</f>
        <v>0</v>
      </c>
      <c r="AIQ84" s="314">
        <f>IF(平时!D82&lt;&gt;"",平时!D82,0)</f>
        <v>0</v>
      </c>
      <c r="AIR84" s="324" t="str">
        <f t="shared" si="246"/>
        <v/>
      </c>
      <c r="AIS84" s="314">
        <f>IF(过程!D82&lt;&gt;"",过程!D82,0)</f>
        <v>0</v>
      </c>
      <c r="AIT84" s="324" t="str">
        <f t="shared" si="247"/>
        <v/>
      </c>
      <c r="AIU84" s="216">
        <f>IF(期末!D82&lt;&gt;"",期末!D82,0)</f>
        <v>0</v>
      </c>
      <c r="AIV84" s="324" t="str">
        <f t="shared" si="248"/>
        <v/>
      </c>
      <c r="AIW84" s="325">
        <f t="shared" si="249"/>
        <v>0</v>
      </c>
      <c r="AIX84" s="314">
        <f>IF(平时!E82&lt;&gt;"",平时!E82,0)</f>
        <v>0</v>
      </c>
      <c r="AIY84" s="324" t="str">
        <f t="shared" si="250"/>
        <v/>
      </c>
      <c r="AIZ84" s="314">
        <f>IF(过程!E82&lt;&gt;"",过程!E82,0)</f>
        <v>0</v>
      </c>
      <c r="AJA84" s="324" t="str">
        <f t="shared" si="251"/>
        <v/>
      </c>
      <c r="AJB84" s="216">
        <f>IF(期末!E82&lt;&gt;"",期末!E82,0)</f>
        <v>0</v>
      </c>
      <c r="AJC84" s="324" t="str">
        <f t="shared" si="252"/>
        <v/>
      </c>
      <c r="AJD84" s="325">
        <f t="shared" si="253"/>
        <v>0</v>
      </c>
      <c r="AJE84" s="314">
        <f>IF(平时!F82&lt;&gt;"",平时!F82,0)</f>
        <v>0</v>
      </c>
      <c r="AJF84" s="324" t="str">
        <f t="shared" si="254"/>
        <v/>
      </c>
      <c r="AJG84" s="314">
        <f>IF(过程!F82&lt;&gt;"",过程!F82,0)</f>
        <v>0</v>
      </c>
      <c r="AJH84" s="324" t="str">
        <f t="shared" si="255"/>
        <v/>
      </c>
      <c r="AJI84" s="216">
        <f>IF(期末!F82&lt;&gt;"",期末!F82,0)</f>
        <v>0</v>
      </c>
      <c r="AJJ84" s="324" t="str">
        <f t="shared" si="256"/>
        <v/>
      </c>
      <c r="AJK84" s="325">
        <f t="shared" si="257"/>
        <v>0</v>
      </c>
      <c r="AJL84" s="314">
        <f>IF(平时!G82&lt;&gt;"",平时!G82,0)</f>
        <v>0</v>
      </c>
      <c r="AJM84" s="324" t="str">
        <f t="shared" si="258"/>
        <v/>
      </c>
      <c r="AJN84" s="314">
        <f>IF(过程!G82&lt;&gt;"",过程!G82,0)</f>
        <v>0</v>
      </c>
      <c r="AJO84" s="324" t="str">
        <f t="shared" si="259"/>
        <v/>
      </c>
      <c r="AJP84" s="216">
        <f>IF(期末!G82&lt;&gt;"",期末!G82,0)</f>
        <v>0</v>
      </c>
      <c r="AJQ84" s="324" t="str">
        <f t="shared" si="260"/>
        <v/>
      </c>
      <c r="AJR84" s="325">
        <f t="shared" si="261"/>
        <v>0</v>
      </c>
      <c r="AJS84" s="314">
        <f>IF(平时!H82&lt;&gt;"",平时!H82,0)</f>
        <v>0</v>
      </c>
      <c r="AJT84" s="324" t="str">
        <f t="shared" si="262"/>
        <v/>
      </c>
      <c r="AJU84" s="314">
        <f>IF(过程!H82&lt;&gt;"",过程!H82,0)</f>
        <v>0</v>
      </c>
      <c r="AJV84" s="324" t="str">
        <f t="shared" si="263"/>
        <v/>
      </c>
      <c r="AJW84" s="216">
        <f>IF(期末!H82&lt;&gt;"",期末!H82,0)</f>
        <v>0</v>
      </c>
      <c r="AJX84" s="324" t="str">
        <f t="shared" si="264"/>
        <v/>
      </c>
      <c r="AJY84" s="326">
        <f t="shared" si="265"/>
        <v>0</v>
      </c>
      <c r="AKA84" s="216" t="str">
        <f>初始录入!A89</f>
        <v/>
      </c>
      <c r="AKB84" s="216">
        <f>初始录入!B89</f>
        <v>0</v>
      </c>
      <c r="AKC84" s="216">
        <f>初始录入!C89</f>
        <v>0</v>
      </c>
      <c r="AKD84" s="327" t="str">
        <f>IF(初始录入!$E89=初始录入!$K$2,达成度!$D97,"")</f>
        <v/>
      </c>
      <c r="AKE84" s="327" t="str">
        <f>IF(初始录入!$E89=初始录入!$K$3,达成度!D97,"")</f>
        <v/>
      </c>
      <c r="AKF84" s="216" t="str">
        <f>IF(初始录入!$E89=初始录入!$K$4,达成度!D97,"")</f>
        <v/>
      </c>
      <c r="AKG84" s="216" t="str">
        <f>IF(初始录入!$E89=初始录入!$K$5,达成度!D97,"")</f>
        <v/>
      </c>
      <c r="AKH84" s="327" t="str">
        <f>IF(初始录入!$E89=初始录入!$K$2,达成度!E97,"")</f>
        <v/>
      </c>
      <c r="AKI84" s="327" t="str">
        <f>IF(初始录入!$E89=初始录入!$K$3,达成度!E97,"")</f>
        <v/>
      </c>
      <c r="AKJ84" s="216" t="str">
        <f>IF(初始录入!$E89=初始录入!$K$4,达成度!E97,"")</f>
        <v/>
      </c>
      <c r="AKK84" s="216" t="str">
        <f>IF(初始录入!$E89=初始录入!$K$5,达成度!E97,"")</f>
        <v/>
      </c>
      <c r="AKL84" s="327" t="str">
        <f>IF(初始录入!$E89=初始录入!$K$2,达成度!F97,"")</f>
        <v/>
      </c>
      <c r="AKM84" s="327" t="str">
        <f>IF(初始录入!$E89=初始录入!$K$3,达成度!F97,"")</f>
        <v/>
      </c>
      <c r="AKN84" s="216" t="str">
        <f>IF(初始录入!$E89=初始录入!$K$4,达成度!F97,"")</f>
        <v/>
      </c>
      <c r="AKO84" s="216" t="str">
        <f>IF(初始录入!$E89=初始录入!$K$5,达成度!F97,"")</f>
        <v/>
      </c>
      <c r="AKP84" s="327" t="str">
        <f>IF(初始录入!$E89=初始录入!$K$2,达成度!H97,"")</f>
        <v/>
      </c>
      <c r="AKQ84" s="327" t="str">
        <f>IF(初始录入!$E89=初始录入!$K$3,达成度!H97,"")</f>
        <v/>
      </c>
      <c r="AKR84" s="216" t="str">
        <f>IF(初始录入!$E89=初始录入!$K$4,达成度!H97,"")</f>
        <v/>
      </c>
      <c r="AKS84" s="216" t="str">
        <f>IF(初始录入!$E89=初始录入!$K$5,达成度!H97,"")</f>
        <v/>
      </c>
      <c r="AKT84" s="327" t="str">
        <f>IF(初始录入!$E89=初始录入!$K$2,达成度!I97,"")</f>
        <v/>
      </c>
      <c r="AKU84" s="327" t="str">
        <f>IF(初始录入!$E89=初始录入!$K$3,达成度!I97,"")</f>
        <v/>
      </c>
      <c r="AKV84" s="216" t="str">
        <f>IF(初始录入!$E89=初始录入!$K$4,达成度!I97,"")</f>
        <v/>
      </c>
      <c r="AKW84" s="216" t="str">
        <f>IF(初始录入!$E89=初始录入!$K$5,达成度!I97,"")</f>
        <v/>
      </c>
      <c r="AKX84" s="327" t="str">
        <f>IF(初始录入!$E89=初始录入!$K$2,达成度!J97,"")</f>
        <v/>
      </c>
      <c r="AKY84" s="327" t="str">
        <f>IF(初始录入!$E89=初始录入!$K$3,达成度!J97,"")</f>
        <v/>
      </c>
      <c r="AKZ84" s="216" t="str">
        <f>IF(初始录入!$E89=初始录入!$K$4,达成度!J97,"")</f>
        <v/>
      </c>
      <c r="ALA84" s="216" t="str">
        <f>IF(初始录入!$E89=初始录入!$K$5,达成度!J97,"")</f>
        <v/>
      </c>
      <c r="ALB84" s="327" t="str">
        <f>IF(初始录入!$E89=初始录入!$K$2,达成度!L97,"")</f>
        <v/>
      </c>
      <c r="ALC84" s="327" t="str">
        <f>IF(初始录入!$E89=初始录入!$K$3,达成度!L97,"")</f>
        <v/>
      </c>
      <c r="ALD84" s="216" t="str">
        <f>IF(初始录入!$E89=初始录入!$K$4,达成度!L97,"")</f>
        <v/>
      </c>
      <c r="ALE84" s="216" t="str">
        <f>IF(初始录入!$E89=初始录入!$K$5,达成度!L97,"")</f>
        <v/>
      </c>
      <c r="ALF84" s="327" t="str">
        <f>IF(初始录入!$E89=初始录入!$K$2,达成度!M97,"")</f>
        <v/>
      </c>
      <c r="ALG84" s="327" t="str">
        <f>IF(初始录入!$E89=初始录入!$K$3,达成度!M97,"")</f>
        <v/>
      </c>
      <c r="ALH84" s="216" t="str">
        <f>IF(初始录入!$E89=初始录入!$K$4,达成度!M97,"")</f>
        <v/>
      </c>
      <c r="ALI84" s="216" t="str">
        <f>IF(初始录入!$E89=初始录入!$K$5,达成度!M97,"")</f>
        <v/>
      </c>
      <c r="ALJ84" s="327" t="str">
        <f>IF(初始录入!$E89=初始录入!$K$2,达成度!N97,"")</f>
        <v/>
      </c>
      <c r="ALK84" s="327" t="str">
        <f>IF(初始录入!$E89=初始录入!$K$3,达成度!N97,"")</f>
        <v/>
      </c>
      <c r="ALL84" s="216" t="str">
        <f>IF(初始录入!$E89=初始录入!$K$4,达成度!N97,"")</f>
        <v/>
      </c>
      <c r="ALM84" s="216" t="str">
        <f>IF(初始录入!$E89=初始录入!$K$5,达成度!N97,"")</f>
        <v/>
      </c>
      <c r="ALN84" s="327" t="str">
        <f>IF(初始录入!$E89=初始录入!$K$2,达成度!P97,"")</f>
        <v/>
      </c>
      <c r="ALO84" s="327" t="str">
        <f>IF(初始录入!$E89=初始录入!$K$3,达成度!P97,"")</f>
        <v/>
      </c>
      <c r="ALP84" s="216" t="str">
        <f>IF(初始录入!$E89=初始录入!$K$4,达成度!P97,"")</f>
        <v/>
      </c>
      <c r="ALQ84" s="216" t="str">
        <f>IF(初始录入!$E89=初始录入!$K$5,达成度!P97,"")</f>
        <v/>
      </c>
      <c r="ALR84" s="327" t="str">
        <f>IF(初始录入!$E89=初始录入!$K$2,达成度!Q97,"")</f>
        <v/>
      </c>
      <c r="ALS84" s="327" t="str">
        <f>IF(初始录入!$E89=初始录入!$K$3,达成度!Q97,"")</f>
        <v/>
      </c>
      <c r="ALT84" s="216" t="str">
        <f>IF(初始录入!$E89=初始录入!$K$4,达成度!Q97,"")</f>
        <v/>
      </c>
      <c r="ALU84" s="216" t="str">
        <f>IF(初始录入!$E89=初始录入!$K$5,达成度!Q97,"")</f>
        <v/>
      </c>
      <c r="ALV84" s="327" t="str">
        <f>IF(初始录入!$E89=初始录入!$K$2,达成度!R97,"")</f>
        <v/>
      </c>
      <c r="ALW84" s="327" t="str">
        <f>IF(初始录入!$E89=初始录入!$K$3,达成度!R97,"")</f>
        <v/>
      </c>
      <c r="ALX84" s="216" t="str">
        <f>IF(初始录入!$E89=初始录入!$K$4,达成度!R97,"")</f>
        <v/>
      </c>
      <c r="ALY84" s="216"/>
      <c r="ALZ84" s="327" t="str">
        <f>IF(初始录入!$E89=初始录入!$K$2,达成度!T97,"")</f>
        <v/>
      </c>
      <c r="AMA84" s="327" t="str">
        <f>IF(初始录入!$E89=初始录入!$K$3,达成度!T97,"")</f>
        <v/>
      </c>
      <c r="AMB84" s="216" t="str">
        <f>IF(初始录入!$E89=初始录入!$K$4,达成度!T97,"")</f>
        <v/>
      </c>
      <c r="AMC84" s="216" t="str">
        <f>IF(初始录入!$E89=初始录入!$K$5,达成度!T97,"")</f>
        <v/>
      </c>
      <c r="AMD84" s="327" t="str">
        <f>IF(初始录入!$E89=初始录入!$K$2,达成度!U97,"")</f>
        <v/>
      </c>
      <c r="AME84" s="327" t="str">
        <f>IF(初始录入!$E89=初始录入!$K$3,达成度!U97,"")</f>
        <v/>
      </c>
      <c r="AMF84" s="216" t="str">
        <f>IF(初始录入!$E89=初始录入!$K$4,达成度!U97,"")</f>
        <v/>
      </c>
      <c r="AMG84" s="216" t="str">
        <f>IF(初始录入!$E89=初始录入!$K$5,达成度!U97,"")</f>
        <v/>
      </c>
      <c r="AMH84" s="327" t="str">
        <f>IF(初始录入!$E89=初始录入!$K$2,达成度!V97,"")</f>
        <v/>
      </c>
      <c r="AMI84" s="327" t="str">
        <f>IF(初始录入!$E89=初始录入!$K$3,达成度!V97,"")</f>
        <v/>
      </c>
      <c r="AMJ84" s="216" t="str">
        <f>IF(初始录入!$E89=初始录入!$K$4,达成度!W97,"")</f>
        <v/>
      </c>
      <c r="AMK84" s="216" t="str">
        <f>IF(初始录入!$E89=初始录入!$K$5,达成度!W97,"")</f>
        <v/>
      </c>
      <c r="AMM84" s="215">
        <f t="shared" si="270"/>
        <v>77</v>
      </c>
      <c r="AMN84" s="222" t="str">
        <f t="shared" si="266"/>
        <v/>
      </c>
      <c r="AMO84" s="325" t="str">
        <f>IF($AMM84&lt;=$H$7,INDEX(达成度!$G$21:$G$170,$AMM84,1),"")</f>
        <v/>
      </c>
      <c r="AMP84" s="325" t="str">
        <f>IF($AMM84&lt;=$H$7,INDEX(达成度!$K$21:$K$170,$AMM84,1),"")</f>
        <v/>
      </c>
      <c r="AMQ84" s="325" t="str">
        <f>IF($AMM84&lt;=$H$7,INDEX(达成度!$O$21:$O$170,$AMM84,1),"")</f>
        <v/>
      </c>
      <c r="AMR84" s="325" t="str">
        <f>IF($AMM84&lt;=$H$7,INDEX(达成度!$S$21:$S$170,$AMM84,1),"")</f>
        <v/>
      </c>
      <c r="AMS84" s="326" t="str">
        <f>IF($AMM84&lt;=$H$7,INDEX(达成度!$W$21:$W$170,$AMM84,1),"")</f>
        <v/>
      </c>
      <c r="AMT84" s="328"/>
      <c r="AMU84" s="336"/>
      <c r="AMV84" s="222" t="str">
        <f t="shared" si="267"/>
        <v/>
      </c>
      <c r="AMW84" s="325" t="str">
        <f>IF($AMM84&lt;=$I$7,INDEX(达成度!$G$21:$G$170,$AMM84+$H$7,1),"")</f>
        <v/>
      </c>
      <c r="AMX84" s="325" t="str">
        <f>IF($AMM84&lt;=$I$7,INDEX(达成度!$K$21:$K$170,$AMM84+$H$7,1),"")</f>
        <v/>
      </c>
      <c r="AMY84" s="325" t="str">
        <f>IF($AMM84&lt;=$I$7,INDEX(达成度!$O$21:$O$170,$AMM84+$H$7,1),"")</f>
        <v/>
      </c>
      <c r="AMZ84" s="325" t="str">
        <f>IF($AMM84&lt;=$I$7,INDEX(达成度!$S$21:$S$170,$AMM84+$H$7,1),"")</f>
        <v/>
      </c>
      <c r="ANA84" s="326" t="str">
        <f>IF($AMM84&lt;=$I$7,INDEX(达成度!$W$21:$W$170,$AMM84+$H$7,1),"")</f>
        <v/>
      </c>
      <c r="ANB84" s="206"/>
      <c r="ANC84" s="215"/>
      <c r="AND84" s="216" t="str">
        <f t="shared" si="268"/>
        <v/>
      </c>
      <c r="ANE84" s="325" t="str">
        <f>IF($AMM84&lt;=$J$7,INDEX(达成度!$G$21:$G$170,$AMM84+$H$7+$I$7,1),"")</f>
        <v/>
      </c>
      <c r="ANF84" s="325" t="str">
        <f>IF($AMM84&lt;=$J$7,INDEX(达成度!$K$21:$K$170,$AMM84+$H$7+$I$7,1),"")</f>
        <v/>
      </c>
      <c r="ANG84" s="325" t="str">
        <f>IF($AMM84&lt;=$J$7,INDEX(达成度!$O$21:$O$170,$AMM84+$H$7+$I$7,1),"")</f>
        <v/>
      </c>
      <c r="ANH84" s="325" t="str">
        <f>IF($AMM84&lt;=$J$7,INDEX(达成度!$S$21:$S$170,$AMM84+$H$7+$I$7,1),"")</f>
        <v/>
      </c>
      <c r="ANI84" s="326" t="str">
        <f>IF($AMM84&lt;=$J$7,INDEX(达成度!$W$21:$W$170,$AMM84+$H$7+$I$7,1),"")</f>
        <v/>
      </c>
      <c r="ANK84" s="215"/>
      <c r="ANL84" s="216" t="str">
        <f t="shared" si="269"/>
        <v/>
      </c>
      <c r="ANM84" s="325" t="str">
        <f>IF($AMM84&lt;=$K$7,INDEX(达成度!$G$21:$G$170,$AMM84+$H$7+$I$7+$J$7,1),"")</f>
        <v/>
      </c>
      <c r="ANN84" s="325" t="str">
        <f>IF($AMM84&lt;=$K$7,INDEX(达成度!$K$21:$K$170,$AMM84+$H$7+$I$7+$J$7,1),"")</f>
        <v/>
      </c>
      <c r="ANO84" s="325" t="str">
        <f>IF($AMM84&lt;=$K$7,INDEX(达成度!$O$21:$O$170,$AMM84+$H$7+$I$7+$J$7,1),"")</f>
        <v/>
      </c>
      <c r="ANP84" s="325" t="str">
        <f>IF($AMM84&lt;=$K$7,INDEX(达成度!$S$21:$S$170,$AMM84+$H$7+$I$7+$J$7,1),"")</f>
        <v/>
      </c>
      <c r="ANQ84" s="326" t="str">
        <f>IF($AMM84&lt;=$K$7,INDEX(达成度!$W$21:$W$170,$AMM84+$H$7+$I$7+$J$7,1),"")</f>
        <v/>
      </c>
    </row>
    <row r="85" ht="18" customHeight="1" spans="1:1024 1025:1057">
      <c r="A85" s="215" t="str">
        <f>初始录入!A90</f>
        <v/>
      </c>
      <c r="B85" s="216" t="str">
        <f>IF(初始录入!B90&lt;&gt;"",初始录入!B90,"")</f>
        <v/>
      </c>
      <c r="C85" s="216" t="str">
        <f>IF(初始录入!C90&lt;&gt;"",初始录入!C90,"")</f>
        <v/>
      </c>
      <c r="D85" s="216" t="str">
        <f>IF(初始录入!D90&lt;&gt;"",初始录入!D90,"")</f>
        <v/>
      </c>
      <c r="E85" s="218" t="str">
        <f>IF(初始录入!E90&lt;&gt;"",初始录入!E90,"")</f>
        <v/>
      </c>
      <c r="G85" s="330"/>
      <c r="H85" s="295">
        <f>IF(初始录入!E90=H$6,1,0)</f>
        <v>0</v>
      </c>
      <c r="I85" s="295">
        <f>IF(初始录入!E90=I$6,1,0)</f>
        <v>0</v>
      </c>
      <c r="J85" s="295">
        <f>IF(初始录入!E90=J$6,1,0)</f>
        <v>0</v>
      </c>
      <c r="K85" s="321">
        <f>IF(初始录入!E90=K$6,1,0)</f>
        <v>0</v>
      </c>
      <c r="L85" s="28"/>
      <c r="M85" s="389" t="s">
        <v>227</v>
      </c>
      <c r="N85" s="5" t="str">
        <f>_xlfn.DISPIMG("ID_795062B2832E4D37A162E3F2B8608823",1)</f>
        <v>=DISPIMG("ID_795062B2832E4D37A162E3F2B8608823",1)</v>
      </c>
      <c r="O85" s="6"/>
      <c r="P85" s="6"/>
      <c r="Q85" s="386"/>
      <c r="R85" s="387"/>
      <c r="S85" s="388"/>
      <c r="T85" s="388"/>
      <c r="U85" s="388"/>
      <c r="V85" s="388"/>
      <c r="X85" s="28"/>
      <c r="Y85" s="294">
        <v>100</v>
      </c>
      <c r="Z85" s="295">
        <f>成绩录入!$F$7</f>
        <v>0</v>
      </c>
      <c r="AA85" s="295">
        <f>成绩录入!F88</f>
        <v>0</v>
      </c>
      <c r="AB85" s="296">
        <f>IF(初始录入!$M$7&lt;&gt;"",IF(成绩录入!$F$7&lt;&gt;"",IF(初始录入!$P$7="次数",AA85/Z85*Y85,成绩录入!F88),0),0)</f>
        <v>0</v>
      </c>
      <c r="AC85" s="297">
        <f t="shared" si="181"/>
        <v>0</v>
      </c>
      <c r="AD85" s="297">
        <f t="shared" si="182"/>
        <v>0</v>
      </c>
      <c r="AE85" s="297">
        <f t="shared" si="183"/>
        <v>0</v>
      </c>
      <c r="AF85" s="297">
        <f t="shared" si="184"/>
        <v>0</v>
      </c>
      <c r="AG85" s="297">
        <f t="shared" si="185"/>
        <v>0</v>
      </c>
      <c r="AH85" s="298">
        <f t="shared" si="195"/>
        <v>0</v>
      </c>
      <c r="AI85" s="28"/>
      <c r="AJ85" s="260">
        <f>成绩录入!I88</f>
        <v>0</v>
      </c>
      <c r="AK85" s="248">
        <f>成绩录入!J88</f>
        <v>0</v>
      </c>
      <c r="AL85" s="248">
        <f>成绩录入!K88</f>
        <v>0</v>
      </c>
      <c r="AM85" s="248">
        <f>成绩录入!L88</f>
        <v>0</v>
      </c>
      <c r="AN85" s="248">
        <f>成绩录入!M88</f>
        <v>0</v>
      </c>
      <c r="AO85" s="298">
        <f t="shared" si="196"/>
        <v>0</v>
      </c>
      <c r="AP85" s="299"/>
      <c r="AQ85" s="260">
        <f>成绩录入!I88</f>
        <v>0</v>
      </c>
      <c r="AR85" s="248">
        <f>成绩录入!J88</f>
        <v>0</v>
      </c>
      <c r="AS85" s="248">
        <f>成绩录入!K88</f>
        <v>0</v>
      </c>
      <c r="AT85" s="248">
        <f>成绩录入!L88</f>
        <v>0</v>
      </c>
      <c r="AU85" s="248">
        <f>成绩录入!M88</f>
        <v>0</v>
      </c>
      <c r="AV85" s="298">
        <f t="shared" si="197"/>
        <v>0</v>
      </c>
      <c r="AW85" s="299"/>
      <c r="AX85" s="260">
        <f>成绩录入!I88</f>
        <v>0</v>
      </c>
      <c r="AY85" s="248">
        <f>成绩录入!J88</f>
        <v>0</v>
      </c>
      <c r="AZ85" s="248">
        <f>成绩录入!K88</f>
        <v>0</v>
      </c>
      <c r="BA85" s="248">
        <f>成绩录入!L88</f>
        <v>0</v>
      </c>
      <c r="BB85" s="248">
        <f>成绩录入!M88</f>
        <v>0</v>
      </c>
      <c r="BC85" s="298">
        <f t="shared" si="198"/>
        <v>0</v>
      </c>
      <c r="BD85" s="299"/>
      <c r="BE85" s="260">
        <f>成绩录入!I88</f>
        <v>0</v>
      </c>
      <c r="BF85" s="248">
        <f>成绩录入!J88</f>
        <v>0</v>
      </c>
      <c r="BG85" s="248">
        <f>成绩录入!K88</f>
        <v>0</v>
      </c>
      <c r="BH85" s="248">
        <f>成绩录入!L88</f>
        <v>0</v>
      </c>
      <c r="BI85" s="248">
        <f>成绩录入!M88</f>
        <v>0</v>
      </c>
      <c r="BJ85" s="298">
        <f t="shared" si="199"/>
        <v>0</v>
      </c>
      <c r="BK85" s="299"/>
      <c r="BL85" s="260">
        <f>成绩录入!I88</f>
        <v>0</v>
      </c>
      <c r="BM85" s="248">
        <f>成绩录入!J88</f>
        <v>0</v>
      </c>
      <c r="BN85" s="248">
        <f>成绩录入!K88</f>
        <v>0</v>
      </c>
      <c r="BO85" s="248">
        <f>成绩录入!L88</f>
        <v>0</v>
      </c>
      <c r="BP85" s="248">
        <f>成绩录入!M88</f>
        <v>0</v>
      </c>
      <c r="BQ85" s="298">
        <f t="shared" si="200"/>
        <v>0</v>
      </c>
      <c r="BR85" s="300"/>
      <c r="BS85" s="260">
        <f>成绩录入!P88</f>
        <v>0</v>
      </c>
      <c r="BT85" s="248">
        <f>成绩录入!Q88</f>
        <v>0</v>
      </c>
      <c r="BU85" s="248">
        <f>成绩录入!R88</f>
        <v>0</v>
      </c>
      <c r="BV85" s="248">
        <f>成绩录入!S88</f>
        <v>0</v>
      </c>
      <c r="BW85" s="248">
        <f>成绩录入!T88</f>
        <v>0</v>
      </c>
      <c r="BX85" s="248">
        <f>成绩录入!U88</f>
        <v>0</v>
      </c>
      <c r="BY85" s="248">
        <f>成绩录入!V88</f>
        <v>0</v>
      </c>
      <c r="BZ85" s="248">
        <f>成绩录入!W88</f>
        <v>0</v>
      </c>
      <c r="CA85" s="248">
        <f>成绩录入!X88</f>
        <v>0</v>
      </c>
      <c r="CB85" s="248">
        <f>成绩录入!Y88</f>
        <v>0</v>
      </c>
      <c r="CC85" s="298">
        <f t="shared" si="201"/>
        <v>0</v>
      </c>
      <c r="CD85" s="299"/>
      <c r="CE85" s="260">
        <f>成绩录入!P88</f>
        <v>0</v>
      </c>
      <c r="CF85" s="248">
        <f>成绩录入!Q88</f>
        <v>0</v>
      </c>
      <c r="CG85" s="248">
        <f>成绩录入!R88</f>
        <v>0</v>
      </c>
      <c r="CH85" s="248">
        <f>成绩录入!S88</f>
        <v>0</v>
      </c>
      <c r="CI85" s="248">
        <f>成绩录入!T88</f>
        <v>0</v>
      </c>
      <c r="CJ85" s="248">
        <f>成绩录入!U88</f>
        <v>0</v>
      </c>
      <c r="CK85" s="248">
        <f>成绩录入!V88</f>
        <v>0</v>
      </c>
      <c r="CL85" s="248">
        <f>成绩录入!W88</f>
        <v>0</v>
      </c>
      <c r="CM85" s="248">
        <f>成绩录入!X88</f>
        <v>0</v>
      </c>
      <c r="CN85" s="248">
        <f>成绩录入!Y88</f>
        <v>0</v>
      </c>
      <c r="CO85" s="298">
        <f t="shared" si="202"/>
        <v>0</v>
      </c>
      <c r="CP85" s="299"/>
      <c r="CQ85" s="260">
        <f>成绩录入!P88</f>
        <v>0</v>
      </c>
      <c r="CR85" s="248">
        <f>成绩录入!Q88</f>
        <v>0</v>
      </c>
      <c r="CS85" s="248">
        <f>成绩录入!R88</f>
        <v>0</v>
      </c>
      <c r="CT85" s="248">
        <f>成绩录入!S88</f>
        <v>0</v>
      </c>
      <c r="CU85" s="248">
        <f>成绩录入!T88</f>
        <v>0</v>
      </c>
      <c r="CV85" s="248">
        <f>成绩录入!U88</f>
        <v>0</v>
      </c>
      <c r="CW85" s="248">
        <f>成绩录入!V88</f>
        <v>0</v>
      </c>
      <c r="CX85" s="248">
        <f>成绩录入!W88</f>
        <v>0</v>
      </c>
      <c r="CY85" s="248">
        <f>成绩录入!X88</f>
        <v>0</v>
      </c>
      <c r="CZ85" s="248">
        <f>成绩录入!Y88</f>
        <v>0</v>
      </c>
      <c r="DA85" s="298">
        <f t="shared" si="203"/>
        <v>0</v>
      </c>
      <c r="DB85" s="299"/>
      <c r="DC85" s="260">
        <f>成绩录入!P88</f>
        <v>0</v>
      </c>
      <c r="DD85" s="248">
        <f>成绩录入!Q88</f>
        <v>0</v>
      </c>
      <c r="DE85" s="248">
        <f>成绩录入!R88</f>
        <v>0</v>
      </c>
      <c r="DF85" s="248">
        <f>成绩录入!S88</f>
        <v>0</v>
      </c>
      <c r="DG85" s="248">
        <f>成绩录入!T88</f>
        <v>0</v>
      </c>
      <c r="DH85" s="248">
        <f>成绩录入!U88</f>
        <v>0</v>
      </c>
      <c r="DI85" s="248">
        <f>成绩录入!V88</f>
        <v>0</v>
      </c>
      <c r="DJ85" s="248">
        <f>成绩录入!W88</f>
        <v>0</v>
      </c>
      <c r="DK85" s="248">
        <f>成绩录入!X88</f>
        <v>0</v>
      </c>
      <c r="DL85" s="248">
        <f>成绩录入!Y88</f>
        <v>0</v>
      </c>
      <c r="DM85" s="298">
        <f t="shared" si="204"/>
        <v>0</v>
      </c>
      <c r="DN85" s="299"/>
      <c r="DO85" s="260">
        <f>成绩录入!P88</f>
        <v>0</v>
      </c>
      <c r="DP85" s="248">
        <f>成绩录入!Q88</f>
        <v>0</v>
      </c>
      <c r="DQ85" s="248">
        <f>成绩录入!R88</f>
        <v>0</v>
      </c>
      <c r="DR85" s="248">
        <f>成绩录入!S88</f>
        <v>0</v>
      </c>
      <c r="DS85" s="248">
        <f>成绩录入!T88</f>
        <v>0</v>
      </c>
      <c r="DT85" s="248">
        <f>成绩录入!U88</f>
        <v>0</v>
      </c>
      <c r="DU85" s="248">
        <f>成绩录入!V88</f>
        <v>0</v>
      </c>
      <c r="DV85" s="248">
        <f>成绩录入!W88</f>
        <v>0</v>
      </c>
      <c r="DW85" s="248">
        <f>成绩录入!X88</f>
        <v>0</v>
      </c>
      <c r="DX85" s="248">
        <f>成绩录入!Y88</f>
        <v>0</v>
      </c>
      <c r="DY85" s="298">
        <f t="shared" si="205"/>
        <v>0</v>
      </c>
      <c r="DZ85" s="299"/>
      <c r="EA85" s="301" t="e">
        <f t="shared" si="206"/>
        <v>#DIV/0!</v>
      </c>
      <c r="EB85" s="297" t="e">
        <f t="shared" si="207"/>
        <v>#DIV/0!</v>
      </c>
      <c r="EC85" s="297" t="e">
        <f t="shared" si="208"/>
        <v>#DIV/0!</v>
      </c>
      <c r="ED85" s="297" t="e">
        <f t="shared" si="209"/>
        <v>#DIV/0!</v>
      </c>
      <c r="EE85" s="297" t="e">
        <f t="shared" si="210"/>
        <v>#DIV/0!</v>
      </c>
      <c r="EF85" s="302" t="e">
        <f t="shared" si="211"/>
        <v>#DIV/0!</v>
      </c>
      <c r="EG85" s="303"/>
      <c r="EH85" s="304">
        <f t="shared" si="212"/>
        <v>0</v>
      </c>
      <c r="EI85" s="296">
        <f>成绩录入!I88</f>
        <v>0</v>
      </c>
      <c r="EJ85" s="296">
        <f>成绩录入!J88</f>
        <v>0</v>
      </c>
      <c r="EK85" s="296">
        <f>成绩录入!K88</f>
        <v>0</v>
      </c>
      <c r="EL85" s="296">
        <f>成绩录入!L88</f>
        <v>0</v>
      </c>
      <c r="EM85" s="296">
        <f>成绩录入!M88</f>
        <v>0</v>
      </c>
      <c r="EN85" s="296">
        <f>成绩录入!P88</f>
        <v>0</v>
      </c>
      <c r="EO85" s="296">
        <f>成绩录入!Q88</f>
        <v>0</v>
      </c>
      <c r="EP85" s="296">
        <f>成绩录入!R88</f>
        <v>0</v>
      </c>
      <c r="EQ85" s="296">
        <f>成绩录入!S88</f>
        <v>0</v>
      </c>
      <c r="ER85" s="296">
        <f>成绩录入!T88</f>
        <v>0</v>
      </c>
      <c r="ES85" s="296">
        <f>成绩录入!U88</f>
        <v>0</v>
      </c>
      <c r="ET85" s="296">
        <f>成绩录入!V88</f>
        <v>0</v>
      </c>
      <c r="EU85" s="296">
        <f>成绩录入!W88</f>
        <v>0</v>
      </c>
      <c r="EV85" s="296">
        <f>成绩录入!X88</f>
        <v>0</v>
      </c>
      <c r="EW85" s="302">
        <f>成绩录入!Y88</f>
        <v>0</v>
      </c>
      <c r="EX85" s="303"/>
      <c r="EY85" s="304" t="str">
        <f t="shared" si="213"/>
        <v/>
      </c>
      <c r="EZ85" s="296" t="str">
        <f t="shared" si="213"/>
        <v/>
      </c>
      <c r="FA85" s="296" t="str">
        <f t="shared" si="213"/>
        <v/>
      </c>
      <c r="FB85" s="296" t="str">
        <f t="shared" si="213"/>
        <v/>
      </c>
      <c r="FC85" s="302">
        <f>成绩录入!AB88</f>
        <v>0</v>
      </c>
      <c r="FD85" s="303"/>
      <c r="FE85" s="304" t="str">
        <f t="shared" si="214"/>
        <v>√</v>
      </c>
      <c r="FF85" s="296" t="str">
        <f t="shared" si="215"/>
        <v>√</v>
      </c>
      <c r="FG85" s="296" t="str">
        <f t="shared" si="216"/>
        <v>√</v>
      </c>
      <c r="FH85" s="296" t="str">
        <f t="shared" si="217"/>
        <v>√</v>
      </c>
      <c r="FI85" s="302" t="str">
        <f t="shared" si="218"/>
        <v>√</v>
      </c>
      <c r="FJ85" s="299"/>
      <c r="FK85" s="260">
        <f>成绩录入!AB88</f>
        <v>0</v>
      </c>
      <c r="FL85" s="248">
        <f>成绩录入!AC88</f>
        <v>0</v>
      </c>
      <c r="FM85" s="248">
        <f>成绩录入!AD88</f>
        <v>0</v>
      </c>
      <c r="FN85" s="248">
        <f>成绩录入!AE88</f>
        <v>0</v>
      </c>
      <c r="FO85" s="248">
        <f>成绩录入!AF88</f>
        <v>0</v>
      </c>
      <c r="FP85" s="248">
        <f>成绩录入!AG88</f>
        <v>0</v>
      </c>
      <c r="FQ85" s="298">
        <f t="shared" si="219"/>
        <v>0</v>
      </c>
      <c r="FR85" s="299"/>
      <c r="FS85" s="260">
        <f>成绩录入!AB88</f>
        <v>0</v>
      </c>
      <c r="FT85" s="248">
        <f>成绩录入!AC88</f>
        <v>0</v>
      </c>
      <c r="FU85" s="248">
        <f>成绩录入!AD88</f>
        <v>0</v>
      </c>
      <c r="FV85" s="248">
        <f>成绩录入!AE88</f>
        <v>0</v>
      </c>
      <c r="FW85" s="248">
        <f>成绩录入!AF88</f>
        <v>0</v>
      </c>
      <c r="FX85" s="333">
        <f>成绩录入!AG88</f>
        <v>0</v>
      </c>
      <c r="FY85" s="298">
        <f t="shared" si="220"/>
        <v>0</v>
      </c>
      <c r="FZ85" s="299"/>
      <c r="GA85" s="260">
        <f>成绩录入!AB88</f>
        <v>0</v>
      </c>
      <c r="GB85" s="248">
        <f>成绩录入!AC88</f>
        <v>0</v>
      </c>
      <c r="GC85" s="248">
        <f>成绩录入!AD88</f>
        <v>0</v>
      </c>
      <c r="GD85" s="248">
        <f>成绩录入!AE88</f>
        <v>0</v>
      </c>
      <c r="GE85" s="248">
        <f>成绩录入!AF88</f>
        <v>0</v>
      </c>
      <c r="GF85" s="248">
        <f>成绩录入!AG88</f>
        <v>0</v>
      </c>
      <c r="GG85" s="298">
        <f t="shared" si="221"/>
        <v>0</v>
      </c>
      <c r="GH85" s="299"/>
      <c r="GI85" s="260">
        <f>成绩录入!AB88</f>
        <v>0</v>
      </c>
      <c r="GJ85" s="248">
        <f>成绩录入!AC88</f>
        <v>0</v>
      </c>
      <c r="GK85" s="248">
        <f>成绩录入!AD88</f>
        <v>0</v>
      </c>
      <c r="GL85" s="248">
        <f>成绩录入!AE88</f>
        <v>0</v>
      </c>
      <c r="GM85" s="248">
        <f>成绩录入!AF88</f>
        <v>0</v>
      </c>
      <c r="GN85" s="248">
        <f>成绩录入!AG88</f>
        <v>0</v>
      </c>
      <c r="GO85" s="298">
        <f t="shared" si="222"/>
        <v>0</v>
      </c>
      <c r="GP85" s="299"/>
      <c r="GQ85" s="260">
        <f>成绩录入!AB88</f>
        <v>0</v>
      </c>
      <c r="GR85" s="248">
        <f>成绩录入!AC88</f>
        <v>0</v>
      </c>
      <c r="GS85" s="248">
        <f>成绩录入!AD88</f>
        <v>0</v>
      </c>
      <c r="GT85" s="248">
        <f>成绩录入!AE88</f>
        <v>0</v>
      </c>
      <c r="GU85" s="248">
        <f>成绩录入!AF88</f>
        <v>0</v>
      </c>
      <c r="GV85" s="248">
        <f>成绩录入!AG88</f>
        <v>0</v>
      </c>
      <c r="GW85" s="298">
        <f t="shared" si="223"/>
        <v>0</v>
      </c>
      <c r="GX85" s="299"/>
      <c r="GY85" s="247">
        <f>成绩录入!AJ88</f>
        <v>0</v>
      </c>
      <c r="GZ85" s="248">
        <f>成绩录入!AK88</f>
        <v>0</v>
      </c>
      <c r="HA85" s="248">
        <f>成绩录入!AL88</f>
        <v>0</v>
      </c>
      <c r="HB85" s="248">
        <f>成绩录入!AM88</f>
        <v>0</v>
      </c>
      <c r="HC85" s="248">
        <f>成绩录入!AN88</f>
        <v>0</v>
      </c>
      <c r="HD85" s="248">
        <f>成绩录入!AO88</f>
        <v>0</v>
      </c>
      <c r="HE85" s="310">
        <f t="shared" si="224"/>
        <v>0</v>
      </c>
      <c r="HF85" s="299"/>
      <c r="HG85" s="247">
        <f>成绩录入!AJ88</f>
        <v>0</v>
      </c>
      <c r="HH85" s="248">
        <f>成绩录入!AK88</f>
        <v>0</v>
      </c>
      <c r="HI85" s="248">
        <f>成绩录入!AL88</f>
        <v>0</v>
      </c>
      <c r="HJ85" s="248">
        <f>成绩录入!AM88</f>
        <v>0</v>
      </c>
      <c r="HK85" s="248">
        <f>成绩录入!AN88</f>
        <v>0</v>
      </c>
      <c r="HL85" s="248">
        <f>成绩录入!AO88</f>
        <v>0</v>
      </c>
      <c r="HM85" s="310">
        <f t="shared" si="225"/>
        <v>0</v>
      </c>
      <c r="HN85" s="299"/>
      <c r="HO85" s="247">
        <f>成绩录入!AJ88</f>
        <v>0</v>
      </c>
      <c r="HP85" s="248">
        <f>成绩录入!AK88</f>
        <v>0</v>
      </c>
      <c r="HQ85" s="248">
        <f>成绩录入!AL88</f>
        <v>0</v>
      </c>
      <c r="HR85" s="248">
        <f>成绩录入!AM88</f>
        <v>0</v>
      </c>
      <c r="HS85" s="248">
        <f>成绩录入!AN88</f>
        <v>0</v>
      </c>
      <c r="HT85" s="248">
        <f>成绩录入!AO88</f>
        <v>0</v>
      </c>
      <c r="HU85" s="310">
        <f t="shared" si="226"/>
        <v>0</v>
      </c>
      <c r="HV85" s="299"/>
      <c r="HW85" s="247">
        <f>成绩录入!AJ88</f>
        <v>0</v>
      </c>
      <c r="HX85" s="248">
        <f>成绩录入!AK88</f>
        <v>0</v>
      </c>
      <c r="HY85" s="248">
        <f>成绩录入!AL88</f>
        <v>0</v>
      </c>
      <c r="HZ85" s="248">
        <f>成绩录入!AM88</f>
        <v>0</v>
      </c>
      <c r="IA85" s="248">
        <f>成绩录入!AN88</f>
        <v>0</v>
      </c>
      <c r="IB85" s="248">
        <f>成绩录入!AO88</f>
        <v>0</v>
      </c>
      <c r="IC85" s="310">
        <f t="shared" si="227"/>
        <v>0</v>
      </c>
      <c r="ID85" s="299"/>
      <c r="IE85" s="247">
        <f>成绩录入!AJ88</f>
        <v>0</v>
      </c>
      <c r="IF85" s="248">
        <f>成绩录入!AK88</f>
        <v>0</v>
      </c>
      <c r="IG85" s="248">
        <f>成绩录入!AL88</f>
        <v>0</v>
      </c>
      <c r="IH85" s="248">
        <f>成绩录入!AM88</f>
        <v>0</v>
      </c>
      <c r="II85" s="248">
        <f>成绩录入!AN88</f>
        <v>0</v>
      </c>
      <c r="IJ85" s="248">
        <f>成绩录入!AO88</f>
        <v>0</v>
      </c>
      <c r="IK85" s="310">
        <f t="shared" si="228"/>
        <v>0</v>
      </c>
      <c r="IL85" s="299"/>
      <c r="IM85" s="313" t="e">
        <f t="shared" si="229"/>
        <v>#DIV/0!</v>
      </c>
      <c r="IN85" s="314" t="e">
        <f t="shared" si="230"/>
        <v>#DIV/0!</v>
      </c>
      <c r="IO85" s="314" t="e">
        <f t="shared" si="231"/>
        <v>#DIV/0!</v>
      </c>
      <c r="IP85" s="314" t="e">
        <f t="shared" si="232"/>
        <v>#DIV/0!</v>
      </c>
      <c r="IQ85" s="314" t="e">
        <f t="shared" si="233"/>
        <v>#DIV/0!</v>
      </c>
      <c r="IR85" s="315" t="e">
        <f t="shared" si="234"/>
        <v>#DIV/0!</v>
      </c>
      <c r="IS85" s="316"/>
      <c r="IT85" s="214">
        <f>成绩录入!AR88</f>
        <v>0</v>
      </c>
      <c r="IU85" s="216">
        <f>成绩录入!AS88</f>
        <v>0</v>
      </c>
      <c r="IV85" s="216">
        <f>成绩录入!AT88</f>
        <v>0</v>
      </c>
      <c r="IW85" s="216">
        <f>成绩录入!AU88</f>
        <v>0</v>
      </c>
      <c r="IX85" s="216">
        <f>成绩录入!AV88</f>
        <v>0</v>
      </c>
      <c r="IY85" s="216">
        <f>成绩录入!AW88</f>
        <v>0</v>
      </c>
      <c r="IZ85" s="298">
        <f t="shared" si="235"/>
        <v>0</v>
      </c>
      <c r="JA85" s="299"/>
      <c r="JB85" s="317">
        <f>成绩录入!AR88</f>
        <v>0</v>
      </c>
      <c r="JC85" s="216">
        <f>成绩录入!AS88</f>
        <v>0</v>
      </c>
      <c r="JD85" s="216">
        <f>成绩录入!AT88</f>
        <v>0</v>
      </c>
      <c r="JE85" s="216">
        <f>成绩录入!AU88</f>
        <v>0</v>
      </c>
      <c r="JF85" s="216">
        <f>成绩录入!AV88</f>
        <v>0</v>
      </c>
      <c r="JG85" s="216">
        <f>成绩录入!AW88</f>
        <v>0</v>
      </c>
      <c r="JH85" s="298">
        <f t="shared" si="236"/>
        <v>0</v>
      </c>
      <c r="JI85" s="299"/>
      <c r="JJ85" s="248">
        <f>成绩录入!AR88</f>
        <v>0</v>
      </c>
      <c r="JK85" s="248">
        <f>成绩录入!AS88</f>
        <v>0</v>
      </c>
      <c r="JL85" s="248">
        <f>成绩录入!AT88</f>
        <v>0</v>
      </c>
      <c r="JM85" s="248">
        <f>成绩录入!AU88</f>
        <v>0</v>
      </c>
      <c r="JN85" s="248">
        <f>成绩录入!AV88</f>
        <v>0</v>
      </c>
      <c r="JO85" s="248">
        <f>成绩录入!AW88</f>
        <v>0</v>
      </c>
      <c r="JP85" s="298">
        <f t="shared" si="237"/>
        <v>0</v>
      </c>
      <c r="JQ85" s="299"/>
      <c r="JR85" s="308">
        <f>成绩录入!AR88</f>
        <v>0</v>
      </c>
      <c r="JS85" s="248">
        <f>成绩录入!AS88</f>
        <v>0</v>
      </c>
      <c r="JT85" s="248">
        <f>成绩录入!AT88</f>
        <v>0</v>
      </c>
      <c r="JU85" s="248">
        <f>成绩录入!AU88</f>
        <v>0</v>
      </c>
      <c r="JV85" s="248">
        <f>成绩录入!AV88</f>
        <v>0</v>
      </c>
      <c r="JW85" s="248">
        <f>成绩录入!AW88</f>
        <v>0</v>
      </c>
      <c r="JX85" s="298">
        <f t="shared" si="238"/>
        <v>0</v>
      </c>
      <c r="JY85" s="299"/>
      <c r="JZ85" s="308">
        <f>成绩录入!AR88</f>
        <v>0</v>
      </c>
      <c r="KA85" s="248">
        <f>成绩录入!AS88</f>
        <v>0</v>
      </c>
      <c r="KB85" s="248">
        <f>成绩录入!AT88</f>
        <v>0</v>
      </c>
      <c r="KC85" s="248">
        <f>成绩录入!AU88</f>
        <v>0</v>
      </c>
      <c r="KD85" s="248">
        <f>成绩录入!AV88</f>
        <v>0</v>
      </c>
      <c r="KE85" s="248">
        <f>成绩录入!AW88</f>
        <v>0</v>
      </c>
      <c r="KF85" s="298">
        <f t="shared" si="239"/>
        <v>0</v>
      </c>
      <c r="KG85" s="299"/>
      <c r="KH85" s="313">
        <f t="shared" si="186"/>
        <v>0</v>
      </c>
      <c r="KI85" s="314">
        <f t="shared" si="240"/>
        <v>0</v>
      </c>
      <c r="KJ85" s="314">
        <f t="shared" si="241"/>
        <v>0</v>
      </c>
      <c r="KK85" s="314">
        <f t="shared" si="242"/>
        <v>0</v>
      </c>
      <c r="KL85" s="314">
        <f t="shared" si="243"/>
        <v>0</v>
      </c>
      <c r="KM85" s="315">
        <f t="shared" si="244"/>
        <v>0</v>
      </c>
      <c r="KN85" s="90"/>
      <c r="KO85" s="294">
        <f>IF(总评!G83&lt;60,1,0)</f>
        <v>0</v>
      </c>
      <c r="KP85" s="295">
        <f t="shared" si="187"/>
        <v>0</v>
      </c>
      <c r="KQ85" s="295">
        <f t="shared" si="188"/>
        <v>0</v>
      </c>
      <c r="KR85" s="321">
        <f t="shared" si="189"/>
        <v>0</v>
      </c>
      <c r="KS85" s="321">
        <f t="shared" si="245"/>
        <v>0</v>
      </c>
      <c r="KT85" s="27"/>
      <c r="KU85" s="27"/>
      <c r="KV85" s="27"/>
      <c r="KW85" s="27"/>
      <c r="KX85" s="27"/>
      <c r="KY85" s="27"/>
      <c r="KZ85" s="27"/>
      <c r="LA85" s="27"/>
      <c r="LB85" s="27"/>
      <c r="LC85" s="27"/>
      <c r="OT85" s="247">
        <f>IF(OT$6=$OS$5,成绩录入!BC88,0)</f>
        <v>0</v>
      </c>
      <c r="OU85" s="248">
        <f>IF(OU$6=$OS$5,成绩录入!BD88,0)</f>
        <v>0</v>
      </c>
      <c r="OV85" s="248">
        <f>IF(OV$6=$OS$5,成绩录入!BE88,0)</f>
        <v>0</v>
      </c>
      <c r="OW85" s="248">
        <f>IF(OW$6=$OS$5,成绩录入!BF88,0)</f>
        <v>0</v>
      </c>
      <c r="OX85" s="248">
        <f>IF(OX$6=$OS$5,成绩录入!BG88,0)</f>
        <v>0</v>
      </c>
      <c r="OY85" s="248">
        <f>IF(OY$6=$OS$5,成绩录入!BH88,0)</f>
        <v>0</v>
      </c>
      <c r="OZ85" s="248">
        <f>IF(OZ$6=$OS$5,成绩录入!BI88,0)</f>
        <v>0</v>
      </c>
      <c r="PA85" s="248">
        <f>IF(PA$6=$OS$5,成绩录入!BJ88,0)</f>
        <v>0</v>
      </c>
      <c r="PB85" s="248">
        <f>IF(PB$6=$OS$5,成绩录入!BK88,0)</f>
        <v>0</v>
      </c>
      <c r="PC85" s="248">
        <f>IF(PC$6=$OS$5,成绩录入!BL88,0)</f>
        <v>0</v>
      </c>
      <c r="PD85" s="248">
        <f>IF(PD$6=$OS$5,成绩录入!BM88,0)</f>
        <v>0</v>
      </c>
      <c r="PE85" s="248">
        <f>IF(PE$6=$OS$5,成绩录入!BN88,0)</f>
        <v>0</v>
      </c>
      <c r="PF85" s="248">
        <f>IF(PF$6=$OS$5,成绩录入!BO88,0)</f>
        <v>0</v>
      </c>
      <c r="PG85" s="248">
        <f>IF(PG$6=$OS$5,成绩录入!BP88,0)</f>
        <v>0</v>
      </c>
      <c r="PH85" s="248">
        <f>IF(PH$6=$OS$5,成绩录入!BQ88,0)</f>
        <v>0</v>
      </c>
      <c r="PI85" s="248">
        <f>IF(PI$6=$OS$5,成绩录入!BR88,0)</f>
        <v>0</v>
      </c>
      <c r="PJ85" s="248">
        <f>IF(PJ$6=$OS$5,成绩录入!BS88,0)</f>
        <v>0</v>
      </c>
      <c r="PK85" s="248">
        <f>IF(PK$6=$OS$5,成绩录入!BT88,0)</f>
        <v>0</v>
      </c>
      <c r="PL85" s="248">
        <f>IF(PL$6=$OS$5,成绩录入!BU88,0)</f>
        <v>0</v>
      </c>
      <c r="PM85" s="248">
        <f>IF(PM$6=$OS$5,成绩录入!BV88,0)</f>
        <v>0</v>
      </c>
      <c r="PN85" s="248">
        <f>IF(PN$6=$OS$5,成绩录入!BW88,0)</f>
        <v>0</v>
      </c>
      <c r="PO85" s="248">
        <f>IF(PO$6=$OS$5,成绩录入!BX88,0)</f>
        <v>0</v>
      </c>
      <c r="PP85" s="248">
        <f>IF(PP$6=$OS$5,成绩录入!BY88,0)</f>
        <v>0</v>
      </c>
      <c r="PQ85" s="248">
        <f>IF(PQ$6=$OS$5,成绩录入!BZ88,0)</f>
        <v>0</v>
      </c>
      <c r="PR85" s="248">
        <f>IF(PR$6=$OS$5,成绩录入!CA88,0)</f>
        <v>0</v>
      </c>
      <c r="PS85" s="248">
        <f>IF(PS$6=$OS$5,成绩录入!CB88,0)</f>
        <v>0</v>
      </c>
      <c r="PT85" s="248">
        <f>IF(PT$6=$OS$5,成绩录入!CC88,0)</f>
        <v>0</v>
      </c>
      <c r="PU85" s="248">
        <f>IF(PU$6=$OS$5,成绩录入!CD88,0)</f>
        <v>0</v>
      </c>
      <c r="PV85" s="248">
        <f>IF(PV$6=$OS$5,成绩录入!CE88,0)</f>
        <v>0</v>
      </c>
      <c r="PW85" s="248">
        <f>IF(PW$6=$OS$5,成绩录入!CF88,0)</f>
        <v>0</v>
      </c>
      <c r="PX85" s="248">
        <f>IF(PX$6=$OS$5,成绩录入!CG88,0)</f>
        <v>0</v>
      </c>
      <c r="PY85" s="248">
        <f>IF(PY$6=$OS$5,成绩录入!CH88,0)</f>
        <v>0</v>
      </c>
      <c r="PZ85" s="248">
        <f>IF(PZ$6=$OS$5,成绩录入!CI88,0)</f>
        <v>0</v>
      </c>
      <c r="QA85" s="248">
        <f>IF(QA$6=$OS$5,成绩录入!CJ88,0)</f>
        <v>0</v>
      </c>
      <c r="QB85" s="248">
        <f>IF(QB$6=$OS$5,成绩录入!CK88,0)</f>
        <v>0</v>
      </c>
      <c r="QC85" s="248">
        <f>IF(QC$6=$OS$5,成绩录入!CL88,0)</f>
        <v>0</v>
      </c>
      <c r="QD85" s="248">
        <f>IF(QD$6=$OS$5,成绩录入!CM88,0)</f>
        <v>0</v>
      </c>
      <c r="QE85" s="248">
        <f>IF(QE$6=$OS$5,成绩录入!CN88,0)</f>
        <v>0</v>
      </c>
      <c r="QF85" s="248">
        <f>IF(QF$6=$OS$5,成绩录入!CO88,0)</f>
        <v>0</v>
      </c>
      <c r="QG85" s="248">
        <f>IF(QG$6=$OS$5,成绩录入!CP88,0)</f>
        <v>0</v>
      </c>
      <c r="QH85" s="248">
        <f>IF(QH$6=$OS$5,成绩录入!CQ88,0)</f>
        <v>0</v>
      </c>
      <c r="QI85" s="248">
        <f>IF(QI$6=$OS$5,成绩录入!CR88,0)</f>
        <v>0</v>
      </c>
      <c r="QJ85" s="248">
        <f>IF(QJ$6=$OS$5,成绩录入!CS88,0)</f>
        <v>0</v>
      </c>
      <c r="QK85" s="248">
        <f>IF(QK$6=$OS$5,成绩录入!CT88,0)</f>
        <v>0</v>
      </c>
      <c r="QL85" s="248">
        <f>IF(QL$6=$OS$5,成绩录入!CU88,0)</f>
        <v>0</v>
      </c>
      <c r="QM85" s="248">
        <f>IF(QM$6=$OS$5,成绩录入!CV88,0)</f>
        <v>0</v>
      </c>
      <c r="QN85" s="248">
        <f>IF(QN$6=$OS$5,成绩录入!CW88,0)</f>
        <v>0</v>
      </c>
      <c r="QO85" s="248">
        <f>IF(QO$6=$OS$5,成绩录入!CX88,0)</f>
        <v>0</v>
      </c>
      <c r="QP85" s="248">
        <f>IF(QP$6=$OS$5,成绩录入!CY88,0)</f>
        <v>0</v>
      </c>
      <c r="QQ85" s="248">
        <f>IF(QQ$6=$OS$5,成绩录入!CZ88,0)</f>
        <v>0</v>
      </c>
      <c r="QR85" s="248">
        <f>IF(QR$6=$OS$5,成绩录入!DA88,0)</f>
        <v>0</v>
      </c>
      <c r="QS85" s="248">
        <f>IF(QS$6=$OS$5,成绩录入!DB88,0)</f>
        <v>0</v>
      </c>
      <c r="QT85" s="248">
        <f>IF(QT$6=$OS$5,成绩录入!DC88,0)</f>
        <v>0</v>
      </c>
      <c r="QU85" s="248">
        <f>IF(QU$6=$OS$5,成绩录入!DD88,0)</f>
        <v>0</v>
      </c>
      <c r="QV85" s="248">
        <f>IF(QV$6=$OS$5,成绩录入!DE88,0)</f>
        <v>0</v>
      </c>
      <c r="QW85" s="248">
        <f>IF(QW$6=$OS$5,成绩录入!DF88,0)</f>
        <v>0</v>
      </c>
      <c r="QX85" s="248">
        <f>IF(QX$6=$OS$5,成绩录入!DG88,0)</f>
        <v>0</v>
      </c>
      <c r="QY85" s="248">
        <f>IF(QY$6=$OS$5,成绩录入!DH88,0)</f>
        <v>0</v>
      </c>
      <c r="QZ85" s="248">
        <f>IF(QZ$6=$OS$5,成绩录入!DI88,0)</f>
        <v>0</v>
      </c>
      <c r="RA85" s="248">
        <f>IF(RA$6=$OS$5,成绩录入!DJ88,0)</f>
        <v>0</v>
      </c>
      <c r="RB85" s="248">
        <f>IF(RB$6=$OS$5,成绩录入!DK88,0)</f>
        <v>0</v>
      </c>
      <c r="RC85" s="248">
        <f>IF(RC$6=$OS$5,成绩录入!DL88,0)</f>
        <v>0</v>
      </c>
      <c r="RD85" s="248">
        <f>IF(RD$6=$OS$5,成绩录入!DM88,0)</f>
        <v>0</v>
      </c>
      <c r="RE85" s="248">
        <f>IF(RE$6=$OS$5,成绩录入!DN88,0)</f>
        <v>0</v>
      </c>
      <c r="RF85" s="248">
        <f>IF(RF$6=$OS$5,成绩录入!DO88,0)</f>
        <v>0</v>
      </c>
      <c r="RG85" s="248">
        <f>IF(RG$6=$OS$5,成绩录入!DP88,0)</f>
        <v>0</v>
      </c>
      <c r="RH85" s="248">
        <f>IF(RH$6=$OS$5,成绩录入!DQ88,0)</f>
        <v>0</v>
      </c>
      <c r="RI85" s="248">
        <f>IF(RI$6=$OS$5,成绩录入!DR88,0)</f>
        <v>0</v>
      </c>
      <c r="RJ85" s="248">
        <f>IF(RJ$6=$OS$5,成绩录入!DS88,0)</f>
        <v>0</v>
      </c>
      <c r="RK85" s="248">
        <f>IF(RK$6=$OS$5,成绩录入!DT88,0)</f>
        <v>0</v>
      </c>
      <c r="RL85" s="248">
        <f>IF(RL$6=$OS$5,成绩录入!DU88,0)</f>
        <v>0</v>
      </c>
      <c r="RM85" s="248">
        <f>IF(RM$6=$OS$5,成绩录入!DV88,0)</f>
        <v>0</v>
      </c>
      <c r="RN85" s="248">
        <f>IF(RN$6=$OS$5,成绩录入!DW88,0)</f>
        <v>0</v>
      </c>
      <c r="RO85" s="248">
        <f>IF(RO$6=$OS$5,成绩录入!DX88,0)</f>
        <v>0</v>
      </c>
      <c r="RP85" s="248">
        <f>IF(RP$6=$OS$5,成绩录入!DY88,0)</f>
        <v>0</v>
      </c>
      <c r="RQ85" s="248">
        <f>IF(RQ$6=$OS$5,成绩录入!DZ88,0)</f>
        <v>0</v>
      </c>
      <c r="RR85" s="248">
        <f>IF(RR$6=$OS$5,成绩录入!EA88,0)</f>
        <v>0</v>
      </c>
      <c r="RS85" s="248">
        <f>IF(RS$6=$OS$5,成绩录入!EB88,0)</f>
        <v>0</v>
      </c>
      <c r="RT85" s="248">
        <f>IF(RT$6=$OS$5,成绩录入!EC88,0)</f>
        <v>0</v>
      </c>
      <c r="RU85" s="248">
        <f>IF(RU$6=$OS$5,成绩录入!ED88,0)</f>
        <v>0</v>
      </c>
      <c r="RV85" s="248">
        <f>IF(RV$6=$OS$5,成绩录入!EE88,0)</f>
        <v>0</v>
      </c>
      <c r="RW85" s="248">
        <f>IF(RW$6=$OS$5,成绩录入!EF88,0)</f>
        <v>0</v>
      </c>
      <c r="RX85" s="248">
        <f>IF(RX$6=$OS$5,成绩录入!EG88,0)</f>
        <v>0</v>
      </c>
      <c r="RY85" s="248">
        <f>IF(RY$6=$OS$5,成绩录入!EH88,0)</f>
        <v>0</v>
      </c>
      <c r="RZ85" s="248">
        <f>IF(RZ$6=$OS$5,成绩录入!EI88,0)</f>
        <v>0</v>
      </c>
      <c r="SA85" s="248">
        <f>IF(SA$6=$OS$5,成绩录入!EJ88,0)</f>
        <v>0</v>
      </c>
      <c r="SB85" s="248">
        <f>IF(SB$6=$OS$5,成绩录入!EK88,0)</f>
        <v>0</v>
      </c>
      <c r="SC85" s="248">
        <f>IF(SC$6=$OS$5,成绩录入!EL88,0)</f>
        <v>0</v>
      </c>
      <c r="SD85" s="248">
        <f>IF(SD$6=$OS$5,成绩录入!EM88,0)</f>
        <v>0</v>
      </c>
      <c r="SE85" s="248">
        <f>IF(SE$6=$OS$5,成绩录入!EN88,0)</f>
        <v>0</v>
      </c>
      <c r="SF85" s="248">
        <f>IF(SF$6=$OS$5,成绩录入!EO88,0)</f>
        <v>0</v>
      </c>
      <c r="SG85" s="248">
        <f>IF(SG$6=$OS$5,成绩录入!EP88,0)</f>
        <v>0</v>
      </c>
      <c r="SH85" s="248">
        <f>IF(SH$6=$OS$5,成绩录入!EQ88,0)</f>
        <v>0</v>
      </c>
      <c r="SI85" s="248">
        <f>IF(SI$6=$OS$5,成绩录入!ER88,0)</f>
        <v>0</v>
      </c>
      <c r="SJ85" s="248">
        <f>IF(SJ$6=$OS$5,成绩录入!ES88,0)</f>
        <v>0</v>
      </c>
      <c r="SK85" s="248">
        <f>IF(SK$6=$OS$5,成绩录入!ET88,0)</f>
        <v>0</v>
      </c>
      <c r="SL85" s="248">
        <f>IF(SL$6=$OS$5,成绩录入!EU88,0)</f>
        <v>0</v>
      </c>
      <c r="SM85" s="248">
        <f>IF(SM$6=$OS$5,成绩录入!EV88,0)</f>
        <v>0</v>
      </c>
      <c r="SN85" s="248">
        <f>IF(SN$6=$OS$5,成绩录入!EW88,0)</f>
        <v>0</v>
      </c>
      <c r="SO85" s="248">
        <f>IF(SO$6=$OS$5,成绩录入!EX88,0)</f>
        <v>0</v>
      </c>
      <c r="SP85" s="218">
        <f t="shared" si="190"/>
        <v>0</v>
      </c>
      <c r="SQ85" s="166"/>
      <c r="SR85" s="166"/>
      <c r="SS85" s="247">
        <f>IF(SS$6=$SR$5,成绩录入!BC88,0)</f>
        <v>0</v>
      </c>
      <c r="ST85" s="248">
        <f>IF(ST$6=$SR$5,成绩录入!BD88,0)</f>
        <v>0</v>
      </c>
      <c r="SU85" s="248">
        <f>IF(SU$6=$SR$5,成绩录入!BE88,0)</f>
        <v>0</v>
      </c>
      <c r="SV85" s="248">
        <f>IF(SV$6=$SR$5,成绩录入!BF88,0)</f>
        <v>0</v>
      </c>
      <c r="SW85" s="248">
        <f>IF(SW$6=$SR$5,成绩录入!BG88,0)</f>
        <v>0</v>
      </c>
      <c r="SX85" s="248">
        <f>IF(SX$6=$SR$5,成绩录入!BH88,0)</f>
        <v>0</v>
      </c>
      <c r="SY85" s="248">
        <f>IF(SY$6=$SR$5,成绩录入!BI88,0)</f>
        <v>0</v>
      </c>
      <c r="SZ85" s="248">
        <f>IF(SZ$6=$SR$5,成绩录入!BJ88,0)</f>
        <v>0</v>
      </c>
      <c r="TA85" s="248">
        <f>IF(TA$6=$SR$5,成绩录入!BK88,0)</f>
        <v>0</v>
      </c>
      <c r="TB85" s="248">
        <f>IF(TB$6=$SR$5,成绩录入!BL88,0)</f>
        <v>0</v>
      </c>
      <c r="TC85" s="248">
        <f>IF(TC$6=$SR$5,成绩录入!BM88,0)</f>
        <v>0</v>
      </c>
      <c r="TD85" s="248">
        <f>IF(TD$6=$SR$5,成绩录入!BN88,0)</f>
        <v>0</v>
      </c>
      <c r="TE85" s="248">
        <f>IF(TE$6=$SR$5,成绩录入!BO88,0)</f>
        <v>0</v>
      </c>
      <c r="TF85" s="248">
        <f>IF(TF$6=$SR$5,成绩录入!BP88,0)</f>
        <v>0</v>
      </c>
      <c r="TG85" s="248">
        <f>IF(TG$6=$SR$5,成绩录入!BQ88,0)</f>
        <v>0</v>
      </c>
      <c r="TH85" s="248">
        <f>IF(TH$6=$SR$5,成绩录入!BR88,0)</f>
        <v>0</v>
      </c>
      <c r="TI85" s="248">
        <f>IF(TI$6=$SR$5,成绩录入!BS88,0)</f>
        <v>0</v>
      </c>
      <c r="TJ85" s="248">
        <f>IF(TJ$6=$SR$5,成绩录入!BT88,0)</f>
        <v>0</v>
      </c>
      <c r="TK85" s="248">
        <f>IF(TK$6=$SR$5,成绩录入!BU88,0)</f>
        <v>0</v>
      </c>
      <c r="TL85" s="248">
        <f>IF(TL$6=$SR$5,成绩录入!BV88,0)</f>
        <v>0</v>
      </c>
      <c r="TM85" s="248">
        <f>IF(TM$6=$SR$5,成绩录入!BW88,0)</f>
        <v>0</v>
      </c>
      <c r="TN85" s="248">
        <f>IF(TN$6=$SR$5,成绩录入!BX88,0)</f>
        <v>0</v>
      </c>
      <c r="TO85" s="248">
        <f>IF(TO$6=$SR$5,成绩录入!BY88,0)</f>
        <v>0</v>
      </c>
      <c r="TP85" s="248">
        <f>IF(TP$6=$SR$5,成绩录入!BZ88,0)</f>
        <v>0</v>
      </c>
      <c r="TQ85" s="248">
        <f>IF(TQ$6=$SR$5,成绩录入!CA88,0)</f>
        <v>0</v>
      </c>
      <c r="TR85" s="248">
        <f>IF(TR$6=$SR$5,成绩录入!CB88,0)</f>
        <v>0</v>
      </c>
      <c r="TS85" s="248">
        <f>IF(TS$6=$SR$5,成绩录入!CC88,0)</f>
        <v>0</v>
      </c>
      <c r="TT85" s="248">
        <f>IF(TT$6=$SR$5,成绩录入!CD88,0)</f>
        <v>0</v>
      </c>
      <c r="TU85" s="248">
        <f>IF(TU$6=$SR$5,成绩录入!CE88,0)</f>
        <v>0</v>
      </c>
      <c r="TV85" s="248">
        <f>IF(TV$6=$SR$5,成绩录入!CF88,0)</f>
        <v>0</v>
      </c>
      <c r="TW85" s="248">
        <f>IF(TW$6=$SR$5,成绩录入!CG88,0)</f>
        <v>0</v>
      </c>
      <c r="TX85" s="248">
        <f>IF(TX$6=$SR$5,成绩录入!CH88,0)</f>
        <v>0</v>
      </c>
      <c r="TY85" s="248">
        <f>IF(TY$6=$SR$5,成绩录入!CI88,0)</f>
        <v>0</v>
      </c>
      <c r="TZ85" s="248">
        <f>IF(TZ$6=$SR$5,成绩录入!CJ88,0)</f>
        <v>0</v>
      </c>
      <c r="UA85" s="248">
        <f>IF(UA$6=$SR$5,成绩录入!CK88,0)</f>
        <v>0</v>
      </c>
      <c r="UB85" s="248">
        <f>IF(UB$6=$SR$5,成绩录入!CL88,0)</f>
        <v>0</v>
      </c>
      <c r="UC85" s="248">
        <f>IF(UC$6=$SR$5,成绩录入!CM88,0)</f>
        <v>0</v>
      </c>
      <c r="UD85" s="248">
        <f>IF(UD$6=$SR$5,成绩录入!CN88,0)</f>
        <v>0</v>
      </c>
      <c r="UE85" s="248">
        <f>IF(UE$6=$SR$5,成绩录入!CO88,0)</f>
        <v>0</v>
      </c>
      <c r="UF85" s="248">
        <f>IF(UF$6=$SR$5,成绩录入!CP88,0)</f>
        <v>0</v>
      </c>
      <c r="UG85" s="248">
        <f>IF(UG$6=$SR$5,成绩录入!CQ88,0)</f>
        <v>0</v>
      </c>
      <c r="UH85" s="248">
        <f>IF(UH$6=$SR$5,成绩录入!CR88,0)</f>
        <v>0</v>
      </c>
      <c r="UI85" s="248">
        <f>IF(UI$6=$SR$5,成绩录入!CS88,0)</f>
        <v>0</v>
      </c>
      <c r="UJ85" s="248">
        <f>IF(UJ$6=$SR$5,成绩录入!CT88,0)</f>
        <v>0</v>
      </c>
      <c r="UK85" s="248">
        <f>IF(UK$6=$SR$5,成绩录入!CU88,0)</f>
        <v>0</v>
      </c>
      <c r="UL85" s="248">
        <f>IF(UL$6=$SR$5,成绩录入!CV88,0)</f>
        <v>0</v>
      </c>
      <c r="UM85" s="248">
        <f>IF(UM$6=$SR$5,成绩录入!CW88,0)</f>
        <v>0</v>
      </c>
      <c r="UN85" s="248">
        <f>IF(UN$6=$SR$5,成绩录入!CX88,0)</f>
        <v>0</v>
      </c>
      <c r="UO85" s="248">
        <f>IF(UO$6=$SR$5,成绩录入!CY88,0)</f>
        <v>0</v>
      </c>
      <c r="UP85" s="248">
        <f>IF(UP$6=$SR$5,成绩录入!CZ88,0)</f>
        <v>0</v>
      </c>
      <c r="UQ85" s="248">
        <f>IF(UQ$6=$SR$5,成绩录入!DA88,0)</f>
        <v>0</v>
      </c>
      <c r="UR85" s="248">
        <f>IF(UR$6=$SR$5,成绩录入!DB88,0)</f>
        <v>0</v>
      </c>
      <c r="US85" s="248">
        <f>IF(US$6=$SR$5,成绩录入!DC88,0)</f>
        <v>0</v>
      </c>
      <c r="UT85" s="248">
        <f>IF(UT$6=$SR$5,成绩录入!DD88,0)</f>
        <v>0</v>
      </c>
      <c r="UU85" s="248">
        <f>IF(UU$6=$SR$5,成绩录入!DE88,0)</f>
        <v>0</v>
      </c>
      <c r="UV85" s="248">
        <f>IF(UV$6=$SR$5,成绩录入!DF88,0)</f>
        <v>0</v>
      </c>
      <c r="UW85" s="248">
        <f>IF(UW$6=$SR$5,成绩录入!DG88,0)</f>
        <v>0</v>
      </c>
      <c r="UX85" s="248">
        <f>IF(UX$6=$SR$5,成绩录入!DH88,0)</f>
        <v>0</v>
      </c>
      <c r="UY85" s="248">
        <f>IF(UY$6=$SR$5,成绩录入!DI88,0)</f>
        <v>0</v>
      </c>
      <c r="UZ85" s="248">
        <f>IF(UZ$6=$SR$5,成绩录入!DJ88,0)</f>
        <v>0</v>
      </c>
      <c r="VA85" s="248">
        <f>IF(VA$6=$SR$5,成绩录入!DK88,0)</f>
        <v>0</v>
      </c>
      <c r="VB85" s="248">
        <f>IF(VB$6=$SR$5,成绩录入!DL88,0)</f>
        <v>0</v>
      </c>
      <c r="VC85" s="248">
        <f>IF(VC$6=$SR$5,成绩录入!DM88,0)</f>
        <v>0</v>
      </c>
      <c r="VD85" s="248">
        <f>IF(VD$6=$SR$5,成绩录入!DN88,0)</f>
        <v>0</v>
      </c>
      <c r="VE85" s="248">
        <f>IF(VE$6=$SR$5,成绩录入!DO88,0)</f>
        <v>0</v>
      </c>
      <c r="VF85" s="248">
        <f>IF(VF$6=$SR$5,成绩录入!DP88,0)</f>
        <v>0</v>
      </c>
      <c r="VG85" s="248">
        <f>IF(VG$6=$SR$5,成绩录入!DQ88,0)</f>
        <v>0</v>
      </c>
      <c r="VH85" s="248">
        <f>IF(VH$6=$SR$5,成绩录入!DR88,0)</f>
        <v>0</v>
      </c>
      <c r="VI85" s="248">
        <f>IF(VI$6=$SR$5,成绩录入!DS88,0)</f>
        <v>0</v>
      </c>
      <c r="VJ85" s="248">
        <f>IF(VJ$6=$SR$5,成绩录入!DT88,0)</f>
        <v>0</v>
      </c>
      <c r="VK85" s="248">
        <f>IF(VK$6=$SR$5,成绩录入!DU88,0)</f>
        <v>0</v>
      </c>
      <c r="VL85" s="248">
        <f>IF(VL$6=$SR$5,成绩录入!DV88,0)</f>
        <v>0</v>
      </c>
      <c r="VM85" s="248">
        <f>IF(VM$6=$SR$5,成绩录入!DW88,0)</f>
        <v>0</v>
      </c>
      <c r="VN85" s="248">
        <f>IF(VN$6=$SR$5,成绩录入!DX88,0)</f>
        <v>0</v>
      </c>
      <c r="VO85" s="248">
        <f>IF(VO$6=$SR$5,成绩录入!DY88,0)</f>
        <v>0</v>
      </c>
      <c r="VP85" s="248">
        <f>IF(VP$6=$SR$5,成绩录入!DZ88,0)</f>
        <v>0</v>
      </c>
      <c r="VQ85" s="248">
        <f>IF(VQ$6=$SR$5,成绩录入!EA88,0)</f>
        <v>0</v>
      </c>
      <c r="VR85" s="248">
        <f>IF(VR$6=$SR$5,成绩录入!EB88,0)</f>
        <v>0</v>
      </c>
      <c r="VS85" s="248">
        <f>IF(VS$6=$SR$5,成绩录入!EC88,0)</f>
        <v>0</v>
      </c>
      <c r="VT85" s="248">
        <f>IF(VT$6=$SR$5,成绩录入!ED88,0)</f>
        <v>0</v>
      </c>
      <c r="VU85" s="248">
        <f>IF(VU$6=$SR$5,成绩录入!EE88,0)</f>
        <v>0</v>
      </c>
      <c r="VV85" s="248">
        <f>IF(VV$6=$SR$5,成绩录入!EF88,0)</f>
        <v>0</v>
      </c>
      <c r="VW85" s="248">
        <f>IF(VW$6=$SR$5,成绩录入!EG88,0)</f>
        <v>0</v>
      </c>
      <c r="VX85" s="248">
        <f>IF(VX$6=$SR$5,成绩录入!EH88,0)</f>
        <v>0</v>
      </c>
      <c r="VY85" s="248">
        <f>IF(VY$6=$SR$5,成绩录入!EI88,0)</f>
        <v>0</v>
      </c>
      <c r="VZ85" s="248">
        <f>IF(VZ$6=$SR$5,成绩录入!EJ88,0)</f>
        <v>0</v>
      </c>
      <c r="WA85" s="248">
        <f>IF(WA$6=$SR$5,成绩录入!EK88,0)</f>
        <v>0</v>
      </c>
      <c r="WB85" s="248">
        <f>IF(WB$6=$SR$5,成绩录入!EL88,0)</f>
        <v>0</v>
      </c>
      <c r="WC85" s="248">
        <f>IF(WC$6=$SR$5,成绩录入!EM88,0)</f>
        <v>0</v>
      </c>
      <c r="WD85" s="248">
        <f>IF(WD$6=$SR$5,成绩录入!EN88,0)</f>
        <v>0</v>
      </c>
      <c r="WE85" s="248">
        <f>IF(WE$6=$SR$5,成绩录入!EO88,0)</f>
        <v>0</v>
      </c>
      <c r="WF85" s="248">
        <f>IF(WF$6=$SR$5,成绩录入!EP88,0)</f>
        <v>0</v>
      </c>
      <c r="WG85" s="248">
        <f>IF(WG$6=$SR$5,成绩录入!EQ88,0)</f>
        <v>0</v>
      </c>
      <c r="WH85" s="248">
        <f>IF(WH$6=$SR$5,成绩录入!ER88,0)</f>
        <v>0</v>
      </c>
      <c r="WI85" s="248">
        <f>IF(WI$6=$SR$5,成绩录入!ES88,0)</f>
        <v>0</v>
      </c>
      <c r="WJ85" s="248">
        <f>IF(WJ$6=$SR$5,成绩录入!ET88,0)</f>
        <v>0</v>
      </c>
      <c r="WK85" s="248">
        <f>IF(WK$6=$SR$5,成绩录入!EU88,0)</f>
        <v>0</v>
      </c>
      <c r="WL85" s="248">
        <f>IF(WL$6=$SR$5,成绩录入!EV88,0)</f>
        <v>0</v>
      </c>
      <c r="WM85" s="248">
        <f>IF(WM$6=$SR$5,成绩录入!EW88,0)</f>
        <v>0</v>
      </c>
      <c r="WN85" s="248">
        <f>IF(WN$6=$SR$5,成绩录入!EX88,0)</f>
        <v>0</v>
      </c>
      <c r="WO85" s="218">
        <f t="shared" si="191"/>
        <v>0</v>
      </c>
      <c r="WP85" s="166"/>
      <c r="WQ85" s="166"/>
      <c r="WR85" s="247">
        <f>IF(WR$6=$WQ$5,成绩录入!BC88,0)</f>
        <v>0</v>
      </c>
      <c r="WS85" s="248">
        <f>IF(WS$6=$WQ$5,成绩录入!BD88,0)</f>
        <v>0</v>
      </c>
      <c r="WT85" s="248">
        <f>IF(WT$6=$WQ$5,成绩录入!BE88,0)</f>
        <v>0</v>
      </c>
      <c r="WU85" s="248">
        <f>IF(WU$6=$WQ$5,成绩录入!BF88,0)</f>
        <v>0</v>
      </c>
      <c r="WV85" s="248">
        <f>IF(WV$6=$WQ$5,成绩录入!BG88,0)</f>
        <v>0</v>
      </c>
      <c r="WW85" s="248">
        <f>IF(WW$6=$WQ$5,成绩录入!BH88,0)</f>
        <v>0</v>
      </c>
      <c r="WX85" s="248">
        <f>IF(WX$6=$WQ$5,成绩录入!BI88,0)</f>
        <v>0</v>
      </c>
      <c r="WY85" s="248">
        <f>IF(WY$6=$WQ$5,成绩录入!BJ88,0)</f>
        <v>0</v>
      </c>
      <c r="WZ85" s="248">
        <f>IF(WZ$6=$WQ$5,成绩录入!BK88,0)</f>
        <v>0</v>
      </c>
      <c r="XA85" s="248">
        <f>IF(XA$6=$WQ$5,成绩录入!BL88,0)</f>
        <v>0</v>
      </c>
      <c r="XB85" s="248">
        <f>IF(XB$6=$WQ$5,成绩录入!BM88,0)</f>
        <v>0</v>
      </c>
      <c r="XC85" s="248">
        <f>IF(XC$6=$WQ$5,成绩录入!BN88,0)</f>
        <v>0</v>
      </c>
      <c r="XD85" s="248">
        <f>IF(XD$6=$WQ$5,成绩录入!BO88,0)</f>
        <v>0</v>
      </c>
      <c r="XE85" s="248">
        <f>IF(XE$6=$WQ$5,成绩录入!BP88,0)</f>
        <v>0</v>
      </c>
      <c r="XF85" s="248">
        <f>IF(XF$6=$WQ$5,成绩录入!BQ88,0)</f>
        <v>0</v>
      </c>
      <c r="XG85" s="248">
        <f>IF(XG$6=$WQ$5,成绩录入!BR88,0)</f>
        <v>0</v>
      </c>
      <c r="XH85" s="248">
        <f>IF(XH$6=$WQ$5,成绩录入!BS88,0)</f>
        <v>0</v>
      </c>
      <c r="XI85" s="248">
        <f>IF(XI$6=$WQ$5,成绩录入!BT88,0)</f>
        <v>0</v>
      </c>
      <c r="XJ85" s="248">
        <f>IF(XJ$6=$WQ$5,成绩录入!BU88,0)</f>
        <v>0</v>
      </c>
      <c r="XK85" s="248">
        <f>IF(XK$6=$WQ$5,成绩录入!BV88,0)</f>
        <v>0</v>
      </c>
      <c r="XL85" s="248">
        <f>IF(XL$6=$WQ$5,成绩录入!BW88,0)</f>
        <v>0</v>
      </c>
      <c r="XM85" s="248">
        <f>IF(XM$6=$WQ$5,成绩录入!BX88,0)</f>
        <v>0</v>
      </c>
      <c r="XN85" s="248">
        <f>IF(XN$6=$WQ$5,成绩录入!BY88,0)</f>
        <v>0</v>
      </c>
      <c r="XO85" s="248">
        <f>IF(XO$6=$WQ$5,成绩录入!BZ88,0)</f>
        <v>0</v>
      </c>
      <c r="XP85" s="248">
        <f>IF(XP$6=$WQ$5,成绩录入!CA88,0)</f>
        <v>0</v>
      </c>
      <c r="XQ85" s="248">
        <f>IF(XQ$6=$WQ$5,成绩录入!CB88,0)</f>
        <v>0</v>
      </c>
      <c r="XR85" s="248">
        <f>IF(XR$6=$WQ$5,成绩录入!CC88,0)</f>
        <v>0</v>
      </c>
      <c r="XS85" s="248">
        <f>IF(XS$6=$WQ$5,成绩录入!CD88,0)</f>
        <v>0</v>
      </c>
      <c r="XT85" s="248">
        <f>IF(XT$6=$WQ$5,成绩录入!CE88,0)</f>
        <v>0</v>
      </c>
      <c r="XU85" s="248">
        <f>IF(XU$6=$WQ$5,成绩录入!CF88,0)</f>
        <v>0</v>
      </c>
      <c r="XV85" s="248">
        <f>IF(XV$6=$WQ$5,成绩录入!CG88,0)</f>
        <v>0</v>
      </c>
      <c r="XW85" s="248">
        <f>IF(XW$6=$WQ$5,成绩录入!CH88,0)</f>
        <v>0</v>
      </c>
      <c r="XX85" s="248">
        <f>IF(XX$6=$WQ$5,成绩录入!CI88,0)</f>
        <v>0</v>
      </c>
      <c r="XY85" s="248">
        <f>IF(XY$6=$WQ$5,成绩录入!CJ88,0)</f>
        <v>0</v>
      </c>
      <c r="XZ85" s="248">
        <f>IF(XZ$6=$WQ$5,成绩录入!CK88,0)</f>
        <v>0</v>
      </c>
      <c r="YA85" s="248">
        <f>IF(YA$6=$WQ$5,成绩录入!CL88,0)</f>
        <v>0</v>
      </c>
      <c r="YB85" s="248">
        <f>IF(YB$6=$WQ$5,成绩录入!CM88,0)</f>
        <v>0</v>
      </c>
      <c r="YC85" s="248">
        <f>IF(YC$6=$WQ$5,成绩录入!CN88,0)</f>
        <v>0</v>
      </c>
      <c r="YD85" s="248">
        <f>IF(YD$6=$WQ$5,成绩录入!CO88,0)</f>
        <v>0</v>
      </c>
      <c r="YE85" s="248">
        <f>IF(YE$6=$WQ$5,成绩录入!CP88,0)</f>
        <v>0</v>
      </c>
      <c r="YF85" s="248">
        <f>IF(YF$6=$WQ$5,成绩录入!CQ88,0)</f>
        <v>0</v>
      </c>
      <c r="YG85" s="248">
        <f>IF(YG$6=$WQ$5,成绩录入!CR88,0)</f>
        <v>0</v>
      </c>
      <c r="YH85" s="248">
        <f>IF(YH$6=$WQ$5,成绩录入!CS88,0)</f>
        <v>0</v>
      </c>
      <c r="YI85" s="248">
        <f>IF(YI$6=$WQ$5,成绩录入!CT88,0)</f>
        <v>0</v>
      </c>
      <c r="YJ85" s="248">
        <f>IF(YJ$6=$WQ$5,成绩录入!CU88,0)</f>
        <v>0</v>
      </c>
      <c r="YK85" s="248">
        <f>IF(YK$6=$WQ$5,成绩录入!CV88,0)</f>
        <v>0</v>
      </c>
      <c r="YL85" s="248">
        <f>IF(YL$6=$WQ$5,成绩录入!CW88,0)</f>
        <v>0</v>
      </c>
      <c r="YM85" s="248">
        <f>IF(YM$6=$WQ$5,成绩录入!CX88,0)</f>
        <v>0</v>
      </c>
      <c r="YN85" s="248">
        <f>IF(YN$6=$WQ$5,成绩录入!CY88,0)</f>
        <v>0</v>
      </c>
      <c r="YO85" s="248">
        <f>IF(YO$6=$WQ$5,成绩录入!CZ88,0)</f>
        <v>0</v>
      </c>
      <c r="YP85" s="248">
        <f>IF(YP$6=$WQ$5,成绩录入!DA88,0)</f>
        <v>0</v>
      </c>
      <c r="YQ85" s="248">
        <f>IF(YQ$6=$WQ$5,成绩录入!DB88,0)</f>
        <v>0</v>
      </c>
      <c r="YR85" s="248">
        <f>IF(YR$6=$WQ$5,成绩录入!DC88,0)</f>
        <v>0</v>
      </c>
      <c r="YS85" s="248">
        <f>IF(YS$6=$WQ$5,成绩录入!DD88,0)</f>
        <v>0</v>
      </c>
      <c r="YT85" s="248">
        <f>IF(YT$6=$WQ$5,成绩录入!DE88,0)</f>
        <v>0</v>
      </c>
      <c r="YU85" s="248">
        <f>IF(YU$6=$WQ$5,成绩录入!DF88,0)</f>
        <v>0</v>
      </c>
      <c r="YV85" s="248">
        <f>IF(YV$6=$WQ$5,成绩录入!DG88,0)</f>
        <v>0</v>
      </c>
      <c r="YW85" s="248">
        <f>IF(YW$6=$WQ$5,成绩录入!DH88,0)</f>
        <v>0</v>
      </c>
      <c r="YX85" s="248">
        <f>IF(YX$6=$WQ$5,成绩录入!DI88,0)</f>
        <v>0</v>
      </c>
      <c r="YY85" s="248">
        <f>IF(YY$6=$WQ$5,成绩录入!DJ88,0)</f>
        <v>0</v>
      </c>
      <c r="YZ85" s="248">
        <f>IF(YZ$6=$WQ$5,成绩录入!DK88,0)</f>
        <v>0</v>
      </c>
      <c r="ZA85" s="248">
        <f>IF(ZA$6=$WQ$5,成绩录入!DL88,0)</f>
        <v>0</v>
      </c>
      <c r="ZB85" s="248">
        <f>IF(ZB$6=$WQ$5,成绩录入!DM88,0)</f>
        <v>0</v>
      </c>
      <c r="ZC85" s="248">
        <f>IF(ZC$6=$WQ$5,成绩录入!DN88,0)</f>
        <v>0</v>
      </c>
      <c r="ZD85" s="248">
        <f>IF(ZD$6=$WQ$5,成绩录入!DO88,0)</f>
        <v>0</v>
      </c>
      <c r="ZE85" s="248">
        <f>IF(ZE$6=$WQ$5,成绩录入!DP88,0)</f>
        <v>0</v>
      </c>
      <c r="ZF85" s="248">
        <f>IF(ZF$6=$WQ$5,成绩录入!DQ88,0)</f>
        <v>0</v>
      </c>
      <c r="ZG85" s="248">
        <f>IF(ZG$6=$WQ$5,成绩录入!DR88,0)</f>
        <v>0</v>
      </c>
      <c r="ZH85" s="248">
        <f>IF(ZH$6=$WQ$5,成绩录入!DS88,0)</f>
        <v>0</v>
      </c>
      <c r="ZI85" s="248">
        <f>IF(ZI$6=$WQ$5,成绩录入!DT88,0)</f>
        <v>0</v>
      </c>
      <c r="ZJ85" s="248">
        <f>IF(ZJ$6=$WQ$5,成绩录入!DU88,0)</f>
        <v>0</v>
      </c>
      <c r="ZK85" s="248">
        <f>IF(ZK$6=$WQ$5,成绩录入!DV88,0)</f>
        <v>0</v>
      </c>
      <c r="ZL85" s="248">
        <f>IF(ZL$6=$WQ$5,成绩录入!DW88,0)</f>
        <v>0</v>
      </c>
      <c r="ZM85" s="248">
        <f>IF(ZM$6=$WQ$5,成绩录入!DX88,0)</f>
        <v>0</v>
      </c>
      <c r="ZN85" s="248">
        <f>IF(ZN$6=$WQ$5,成绩录入!DY88,0)</f>
        <v>0</v>
      </c>
      <c r="ZO85" s="248">
        <f>IF(ZO$6=$WQ$5,成绩录入!DZ88,0)</f>
        <v>0</v>
      </c>
      <c r="ZP85" s="248">
        <f>IF(ZP$6=$WQ$5,成绩录入!EA88,0)</f>
        <v>0</v>
      </c>
      <c r="ZQ85" s="248">
        <f>IF(ZQ$6=$WQ$5,成绩录入!EB88,0)</f>
        <v>0</v>
      </c>
      <c r="ZR85" s="248">
        <f>IF(ZR$6=$WQ$5,成绩录入!EC88,0)</f>
        <v>0</v>
      </c>
      <c r="ZS85" s="248">
        <f>IF(ZS$6=$WQ$5,成绩录入!ED88,0)</f>
        <v>0</v>
      </c>
      <c r="ZT85" s="248">
        <f>IF(ZT$6=$WQ$5,成绩录入!EE88,0)</f>
        <v>0</v>
      </c>
      <c r="ZU85" s="248">
        <f>IF(ZU$6=$WQ$5,成绩录入!EF88,0)</f>
        <v>0</v>
      </c>
      <c r="ZV85" s="248">
        <f>IF(ZV$6=$WQ$5,成绩录入!EG88,0)</f>
        <v>0</v>
      </c>
      <c r="ZW85" s="248">
        <f>IF(ZW$6=$WQ$5,成绩录入!EH88,0)</f>
        <v>0</v>
      </c>
      <c r="ZX85" s="248">
        <f>IF(ZX$6=$WQ$5,成绩录入!EI88,0)</f>
        <v>0</v>
      </c>
      <c r="ZY85" s="248">
        <f>IF(ZY$6=$WQ$5,成绩录入!EJ88,0)</f>
        <v>0</v>
      </c>
      <c r="ZZ85" s="248">
        <f>IF(ZZ$6=$WQ$5,成绩录入!EK88,0)</f>
        <v>0</v>
      </c>
      <c r="AAA85" s="248">
        <f>IF(AAA$6=$WQ$5,成绩录入!EL88,0)</f>
        <v>0</v>
      </c>
      <c r="AAB85" s="248">
        <f>IF(AAB$6=$WQ$5,成绩录入!EM88,0)</f>
        <v>0</v>
      </c>
      <c r="AAC85" s="248">
        <f>IF(AAC$6=$WQ$5,成绩录入!EN88,0)</f>
        <v>0</v>
      </c>
      <c r="AAD85" s="248">
        <f>IF(AAD$6=$WQ$5,成绩录入!EO88,0)</f>
        <v>0</v>
      </c>
      <c r="AAE85" s="248">
        <f>IF(AAE$6=$WQ$5,成绩录入!EP88,0)</f>
        <v>0</v>
      </c>
      <c r="AAF85" s="248">
        <f>IF(AAF$6=$WQ$5,成绩录入!EQ88,0)</f>
        <v>0</v>
      </c>
      <c r="AAG85" s="248">
        <f>IF(AAG$6=$WQ$5,成绩录入!ER88,0)</f>
        <v>0</v>
      </c>
      <c r="AAH85" s="248">
        <f>IF(AAH$6=$WQ$5,成绩录入!ES88,0)</f>
        <v>0</v>
      </c>
      <c r="AAI85" s="248">
        <f>IF(AAI$6=$WQ$5,成绩录入!ET88,0)</f>
        <v>0</v>
      </c>
      <c r="AAJ85" s="248">
        <f>IF(AAJ$6=$WQ$5,成绩录入!EU88,0)</f>
        <v>0</v>
      </c>
      <c r="AAK85" s="248">
        <f>IF(AAK$6=$WQ$5,成绩录入!EV88,0)</f>
        <v>0</v>
      </c>
      <c r="AAL85" s="248">
        <f>IF(AAL$6=$WQ$5,成绩录入!EW88,0)</f>
        <v>0</v>
      </c>
      <c r="AAM85" s="248">
        <f>IF(AAM$6=$WQ$5,成绩录入!EX88,0)</f>
        <v>0</v>
      </c>
      <c r="AAN85" s="218">
        <f t="shared" si="192"/>
        <v>0</v>
      </c>
      <c r="AAO85" s="206"/>
      <c r="AAQ85" s="247">
        <f>IF(AAQ$6=$AAP$5,成绩录入!BC88,0)</f>
        <v>0</v>
      </c>
      <c r="AAR85" s="248">
        <f>IF(AAR$6=$AAP$5,成绩录入!BD88,0)</f>
        <v>0</v>
      </c>
      <c r="AAS85" s="248">
        <f>IF(AAS$6=$AAP$5,成绩录入!BE88,0)</f>
        <v>0</v>
      </c>
      <c r="AAT85" s="248">
        <f>IF(AAT$6=$AAP$5,成绩录入!BF88,0)</f>
        <v>0</v>
      </c>
      <c r="AAU85" s="248">
        <f>IF(AAU$6=$AAP$5,成绩录入!BG88,0)</f>
        <v>0</v>
      </c>
      <c r="AAV85" s="248">
        <f>IF(AAV$6=$AAP$5,成绩录入!BH88,0)</f>
        <v>0</v>
      </c>
      <c r="AAW85" s="248">
        <f>IF(AAW$6=$AAP$5,成绩录入!BI88,0)</f>
        <v>0</v>
      </c>
      <c r="AAX85" s="248">
        <f>IF(AAX$6=$AAP$5,成绩录入!BJ88,0)</f>
        <v>0</v>
      </c>
      <c r="AAY85" s="248">
        <f>IF(AAY$6=$AAP$5,成绩录入!BK88,0)</f>
        <v>0</v>
      </c>
      <c r="AAZ85" s="248">
        <f>IF(AAZ$6=$AAP$5,成绩录入!BL88,0)</f>
        <v>0</v>
      </c>
      <c r="ABA85" s="248">
        <f>IF(ABA$6=$AAP$5,成绩录入!BM88,0)</f>
        <v>0</v>
      </c>
      <c r="ABB85" s="248">
        <f>IF(ABB$6=$AAP$5,成绩录入!BN88,0)</f>
        <v>0</v>
      </c>
      <c r="ABC85" s="248">
        <f>IF(ABC$6=$AAP$5,成绩录入!BO88,0)</f>
        <v>0</v>
      </c>
      <c r="ABD85" s="248">
        <f>IF(ABD$6=$AAP$5,成绩录入!BP88,0)</f>
        <v>0</v>
      </c>
      <c r="ABE85" s="248">
        <f>IF(ABE$6=$AAP$5,成绩录入!BQ88,0)</f>
        <v>0</v>
      </c>
      <c r="ABF85" s="248">
        <f>IF(ABF$6=$AAP$5,成绩录入!BR88,0)</f>
        <v>0</v>
      </c>
      <c r="ABG85" s="248">
        <f>IF(ABG$6=$AAP$5,成绩录入!BS88,0)</f>
        <v>0</v>
      </c>
      <c r="ABH85" s="248">
        <f>IF(ABH$6=$AAP$5,成绩录入!BT88,0)</f>
        <v>0</v>
      </c>
      <c r="ABI85" s="248">
        <f>IF(ABI$6=$AAP$5,成绩录入!BU88,0)</f>
        <v>0</v>
      </c>
      <c r="ABJ85" s="248">
        <f>IF(ABJ$6=$AAP$5,成绩录入!BV88,0)</f>
        <v>0</v>
      </c>
      <c r="ABK85" s="248">
        <f>IF(ABK$6=$AAP$5,成绩录入!BW88,0)</f>
        <v>0</v>
      </c>
      <c r="ABL85" s="248">
        <f>IF(ABL$6=$AAP$5,成绩录入!BX88,0)</f>
        <v>0</v>
      </c>
      <c r="ABM85" s="248">
        <f>IF(ABM$6=$AAP$5,成绩录入!BY88,0)</f>
        <v>0</v>
      </c>
      <c r="ABN85" s="248">
        <f>IF(ABN$6=$AAP$5,成绩录入!BZ88,0)</f>
        <v>0</v>
      </c>
      <c r="ABO85" s="248">
        <f>IF(ABO$6=$AAP$5,成绩录入!CA88,0)</f>
        <v>0</v>
      </c>
      <c r="ABP85" s="248">
        <f>IF(ABP$6=$AAP$5,成绩录入!CB88,0)</f>
        <v>0</v>
      </c>
      <c r="ABQ85" s="248">
        <f>IF(ABQ$6=$AAP$5,成绩录入!CC88,0)</f>
        <v>0</v>
      </c>
      <c r="ABR85" s="248">
        <f>IF(ABR$6=$AAP$5,成绩录入!CD88,0)</f>
        <v>0</v>
      </c>
      <c r="ABS85" s="248">
        <f>IF(ABS$6=$AAP$5,成绩录入!CE88,0)</f>
        <v>0</v>
      </c>
      <c r="ABT85" s="248">
        <f>IF(ABT$6=$AAP$5,成绩录入!CF88,0)</f>
        <v>0</v>
      </c>
      <c r="ABU85" s="248">
        <f>IF(ABU$6=$AAP$5,成绩录入!CG88,0)</f>
        <v>0</v>
      </c>
      <c r="ABV85" s="248">
        <f>IF(ABV$6=$AAP$5,成绩录入!CH88,0)</f>
        <v>0</v>
      </c>
      <c r="ABW85" s="248">
        <f>IF(ABW$6=$AAP$5,成绩录入!CI88,0)</f>
        <v>0</v>
      </c>
      <c r="ABX85" s="248">
        <f>IF(ABX$6=$AAP$5,成绩录入!CJ88,0)</f>
        <v>0</v>
      </c>
      <c r="ABY85" s="248">
        <f>IF(ABY$6=$AAP$5,成绩录入!CK88,0)</f>
        <v>0</v>
      </c>
      <c r="ABZ85" s="248">
        <f>IF(ABZ$6=$AAP$5,成绩录入!CL88,0)</f>
        <v>0</v>
      </c>
      <c r="ACA85" s="248">
        <f>IF(ACA$6=$AAP$5,成绩录入!CM88,0)</f>
        <v>0</v>
      </c>
      <c r="ACB85" s="248">
        <f>IF(ACB$6=$AAP$5,成绩录入!CN88,0)</f>
        <v>0</v>
      </c>
      <c r="ACC85" s="248">
        <f>IF(ACC$6=$AAP$5,成绩录入!CO88,0)</f>
        <v>0</v>
      </c>
      <c r="ACD85" s="248">
        <f>IF(ACD$6=$AAP$5,成绩录入!CP88,0)</f>
        <v>0</v>
      </c>
      <c r="ACE85" s="248">
        <f>IF(ACE$6=$AAP$5,成绩录入!CQ88,0)</f>
        <v>0</v>
      </c>
      <c r="ACF85" s="248">
        <f>IF(ACF$6=$AAP$5,成绩录入!CR88,0)</f>
        <v>0</v>
      </c>
      <c r="ACG85" s="248">
        <f>IF(ACG$6=$AAP$5,成绩录入!CS88,0)</f>
        <v>0</v>
      </c>
      <c r="ACH85" s="248">
        <f>IF(ACH$6=$AAP$5,成绩录入!CT88,0)</f>
        <v>0</v>
      </c>
      <c r="ACI85" s="248">
        <f>IF(ACI$6=$AAP$5,成绩录入!CU88,0)</f>
        <v>0</v>
      </c>
      <c r="ACJ85" s="248">
        <f>IF(ACJ$6=$AAP$5,成绩录入!CV88,0)</f>
        <v>0</v>
      </c>
      <c r="ACK85" s="248">
        <f>IF(ACK$6=$AAP$5,成绩录入!CW88,0)</f>
        <v>0</v>
      </c>
      <c r="ACL85" s="248">
        <f>IF(ACL$6=$AAP$5,成绩录入!CX88,0)</f>
        <v>0</v>
      </c>
      <c r="ACM85" s="248">
        <f>IF(ACM$6=$AAP$5,成绩录入!CY88,0)</f>
        <v>0</v>
      </c>
      <c r="ACN85" s="248">
        <f>IF(ACN$6=$AAP$5,成绩录入!CZ88,0)</f>
        <v>0</v>
      </c>
      <c r="ACO85" s="248">
        <f>IF(ACO$6=$AAP$5,成绩录入!DA88,0)</f>
        <v>0</v>
      </c>
      <c r="ACP85" s="248">
        <f>IF(ACP$6=$AAP$5,成绩录入!DB88,0)</f>
        <v>0</v>
      </c>
      <c r="ACQ85" s="248">
        <f>IF(ACQ$6=$AAP$5,成绩录入!DC88,0)</f>
        <v>0</v>
      </c>
      <c r="ACR85" s="248">
        <f>IF(ACR$6=$AAP$5,成绩录入!DD88,0)</f>
        <v>0</v>
      </c>
      <c r="ACS85" s="248">
        <f>IF(ACS$6=$AAP$5,成绩录入!DE88,0)</f>
        <v>0</v>
      </c>
      <c r="ACT85" s="248">
        <f>IF(ACT$6=$AAP$5,成绩录入!DF88,0)</f>
        <v>0</v>
      </c>
      <c r="ACU85" s="248">
        <f>IF(ACU$6=$AAP$5,成绩录入!DG88,0)</f>
        <v>0</v>
      </c>
      <c r="ACV85" s="248">
        <f>IF(ACV$6=$AAP$5,成绩录入!DH88,0)</f>
        <v>0</v>
      </c>
      <c r="ACW85" s="248">
        <f>IF(ACW$6=$AAP$5,成绩录入!DI88,0)</f>
        <v>0</v>
      </c>
      <c r="ACX85" s="248">
        <f>IF(ACX$6=$AAP$5,成绩录入!DJ88,0)</f>
        <v>0</v>
      </c>
      <c r="ACY85" s="248">
        <f>IF(ACY$6=$AAP$5,成绩录入!DK88,0)</f>
        <v>0</v>
      </c>
      <c r="ACZ85" s="248">
        <f>IF(ACZ$6=$AAP$5,成绩录入!DL88,0)</f>
        <v>0</v>
      </c>
      <c r="ADA85" s="248">
        <f>IF(ADA$6=$AAP$5,成绩录入!DM88,0)</f>
        <v>0</v>
      </c>
      <c r="ADB85" s="248">
        <f>IF(ADB$6=$AAP$5,成绩录入!DN88,0)</f>
        <v>0</v>
      </c>
      <c r="ADC85" s="248">
        <f>IF(ADC$6=$AAP$5,成绩录入!DO88,0)</f>
        <v>0</v>
      </c>
      <c r="ADD85" s="248">
        <f>IF(ADD$6=$AAP$5,成绩录入!DP88,0)</f>
        <v>0</v>
      </c>
      <c r="ADE85" s="248">
        <f>IF(ADE$6=$AAP$5,成绩录入!DQ88,0)</f>
        <v>0</v>
      </c>
      <c r="ADF85" s="248">
        <f>IF(ADF$6=$AAP$5,成绩录入!DR88,0)</f>
        <v>0</v>
      </c>
      <c r="ADG85" s="248">
        <f>IF(ADG$6=$AAP$5,成绩录入!DS88,0)</f>
        <v>0</v>
      </c>
      <c r="ADH85" s="248">
        <f>IF(ADH$6=$AAP$5,成绩录入!DT88,0)</f>
        <v>0</v>
      </c>
      <c r="ADI85" s="248">
        <f>IF(ADI$6=$AAP$5,成绩录入!DU88,0)</f>
        <v>0</v>
      </c>
      <c r="ADJ85" s="248">
        <f>IF(ADJ$6=$AAP$5,成绩录入!DV88,0)</f>
        <v>0</v>
      </c>
      <c r="ADK85" s="248">
        <f>IF(ADK$6=$AAP$5,成绩录入!DW88,0)</f>
        <v>0</v>
      </c>
      <c r="ADL85" s="248">
        <f>IF(ADL$6=$AAP$5,成绩录入!DX88,0)</f>
        <v>0</v>
      </c>
      <c r="ADM85" s="248">
        <f>IF(ADM$6=$AAP$5,成绩录入!DY88,0)</f>
        <v>0</v>
      </c>
      <c r="ADN85" s="248">
        <f>IF(ADN$6=$AAP$5,成绩录入!DZ88,0)</f>
        <v>0</v>
      </c>
      <c r="ADO85" s="248">
        <f>IF(ADO$6=$AAP$5,成绩录入!EA88,0)</f>
        <v>0</v>
      </c>
      <c r="ADP85" s="248">
        <f>IF(ADP$6=$AAP$5,成绩录入!EB88,0)</f>
        <v>0</v>
      </c>
      <c r="ADQ85" s="248">
        <f>IF(ADQ$6=$AAP$5,成绩录入!EC88,0)</f>
        <v>0</v>
      </c>
      <c r="ADR85" s="248">
        <f>IF(ADR$6=$AAP$5,成绩录入!ED88,0)</f>
        <v>0</v>
      </c>
      <c r="ADS85" s="248">
        <f>IF(ADS$6=$AAP$5,成绩录入!EE88,0)</f>
        <v>0</v>
      </c>
      <c r="ADT85" s="248">
        <f>IF(ADT$6=$AAP$5,成绩录入!EF88,0)</f>
        <v>0</v>
      </c>
      <c r="ADU85" s="248">
        <f>IF(ADU$6=$AAP$5,成绩录入!EG88,0)</f>
        <v>0</v>
      </c>
      <c r="ADV85" s="248">
        <f>IF(ADV$6=$AAP$5,成绩录入!EH88,0)</f>
        <v>0</v>
      </c>
      <c r="ADW85" s="248">
        <f>IF(ADW$6=$AAP$5,成绩录入!EI88,0)</f>
        <v>0</v>
      </c>
      <c r="ADX85" s="248">
        <f>IF(ADX$6=$AAP$5,成绩录入!EJ88,0)</f>
        <v>0</v>
      </c>
      <c r="ADY85" s="248">
        <f>IF(ADY$6=$AAP$5,成绩录入!EK88,0)</f>
        <v>0</v>
      </c>
      <c r="ADZ85" s="248">
        <f>IF(ADZ$6=$AAP$5,成绩录入!EL88,0)</f>
        <v>0</v>
      </c>
      <c r="AEA85" s="248">
        <f>IF(AEA$6=$AAP$5,成绩录入!EM88,0)</f>
        <v>0</v>
      </c>
      <c r="AEB85" s="248">
        <f>IF(AEB$6=$AAP$5,成绩录入!EN88,0)</f>
        <v>0</v>
      </c>
      <c r="AEC85" s="248">
        <f>IF(AEC$6=$AAP$5,成绩录入!EO88,0)</f>
        <v>0</v>
      </c>
      <c r="AED85" s="248">
        <f>IF(AED$6=$AAP$5,成绩录入!EP88,0)</f>
        <v>0</v>
      </c>
      <c r="AEE85" s="248">
        <f>IF(AEE$6=$AAP$5,成绩录入!EQ88,0)</f>
        <v>0</v>
      </c>
      <c r="AEF85" s="248">
        <f>IF(AEF$6=$AAP$5,成绩录入!ER88,0)</f>
        <v>0</v>
      </c>
      <c r="AEG85" s="248">
        <f>IF(AEG$6=$AAP$5,成绩录入!ES88,0)</f>
        <v>0</v>
      </c>
      <c r="AEH85" s="248">
        <f>IF(AEH$6=$AAP$5,成绩录入!ET88,0)</f>
        <v>0</v>
      </c>
      <c r="AEI85" s="248">
        <f>IF(AEI$6=$AAP$5,成绩录入!EU88,0)</f>
        <v>0</v>
      </c>
      <c r="AEJ85" s="248">
        <f>IF(AEJ$6=$AAP$5,成绩录入!EV88,0)</f>
        <v>0</v>
      </c>
      <c r="AEK85" s="248">
        <f>IF(AEK$6=$AAP$5,成绩录入!EW88,0)</f>
        <v>0</v>
      </c>
      <c r="AEL85" s="248">
        <f>IF(AEL$6=$AAP$5,成绩录入!EX88,0)</f>
        <v>0</v>
      </c>
      <c r="AEM85" s="218">
        <f t="shared" si="193"/>
        <v>0</v>
      </c>
      <c r="AEN85" s="166"/>
      <c r="AEO85" s="166"/>
      <c r="AEP85" s="247">
        <f>IF(AEP$6=$AEO$5,成绩录入!BC88,0)</f>
        <v>0</v>
      </c>
      <c r="AEQ85" s="248">
        <f>IF(AEQ$6=$AEO$5,成绩录入!BD88,0)</f>
        <v>0</v>
      </c>
      <c r="AER85" s="248">
        <f>IF(AER$6=$AEO$5,成绩录入!BE88,0)</f>
        <v>0</v>
      </c>
      <c r="AES85" s="248">
        <f>IF(AES$6=$AEO$5,成绩录入!BF88,0)</f>
        <v>0</v>
      </c>
      <c r="AET85" s="248">
        <f>IF(AET$6=$AEO$5,成绩录入!BG88,0)</f>
        <v>0</v>
      </c>
      <c r="AEU85" s="248">
        <f>IF(AEU$6=$AEO$5,成绩录入!BH88,0)</f>
        <v>0</v>
      </c>
      <c r="AEV85" s="248">
        <f>IF(AEV$6=$AEO$5,成绩录入!BI88,0)</f>
        <v>0</v>
      </c>
      <c r="AEW85" s="248">
        <f>IF(AEW$6=$AEO$5,成绩录入!BJ88,0)</f>
        <v>0</v>
      </c>
      <c r="AEX85" s="248">
        <f>IF(AEX$6=$AEO$5,成绩录入!BK88,0)</f>
        <v>0</v>
      </c>
      <c r="AEY85" s="248">
        <f>IF(AEY$6=$AEO$5,成绩录入!BL88,0)</f>
        <v>0</v>
      </c>
      <c r="AEZ85" s="248">
        <f>IF(AEZ$6=$AEO$5,成绩录入!BM88,0)</f>
        <v>0</v>
      </c>
      <c r="AFA85" s="248">
        <f>IF(AFA$6=$AEO$5,成绩录入!BN88,0)</f>
        <v>0</v>
      </c>
      <c r="AFB85" s="248">
        <f>IF(AFB$6=$AEO$5,成绩录入!BO88,0)</f>
        <v>0</v>
      </c>
      <c r="AFC85" s="248">
        <f>IF(AFC$6=$AEO$5,成绩录入!BP88,0)</f>
        <v>0</v>
      </c>
      <c r="AFD85" s="248">
        <f>IF(AFD$6=$AEO$5,成绩录入!BQ88,0)</f>
        <v>0</v>
      </c>
      <c r="AFE85" s="248">
        <f>IF(AFE$6=$AEO$5,成绩录入!BR88,0)</f>
        <v>0</v>
      </c>
      <c r="AFF85" s="248">
        <f>IF(AFF$6=$AEO$5,成绩录入!BS88,0)</f>
        <v>0</v>
      </c>
      <c r="AFG85" s="248">
        <f>IF(AFG$6=$AEO$5,成绩录入!BT88,0)</f>
        <v>0</v>
      </c>
      <c r="AFH85" s="248">
        <f>IF(AFH$6=$AEO$5,成绩录入!BU88,0)</f>
        <v>0</v>
      </c>
      <c r="AFI85" s="248">
        <f>IF(AFI$6=$AEO$5,成绩录入!BV88,0)</f>
        <v>0</v>
      </c>
      <c r="AFJ85" s="248">
        <f>IF(AFJ$6=$AEO$5,成绩录入!BW88,0)</f>
        <v>0</v>
      </c>
      <c r="AFK85" s="248">
        <f>IF(AFK$6=$AEO$5,成绩录入!BX88,0)</f>
        <v>0</v>
      </c>
      <c r="AFL85" s="248">
        <f>IF(AFL$6=$AEO$5,成绩录入!BY88,0)</f>
        <v>0</v>
      </c>
      <c r="AFM85" s="248">
        <f>IF(AFM$6=$AEO$5,成绩录入!BZ88,0)</f>
        <v>0</v>
      </c>
      <c r="AFN85" s="248">
        <f>IF(AFN$6=$AEO$5,成绩录入!CA88,0)</f>
        <v>0</v>
      </c>
      <c r="AFO85" s="248">
        <f>IF(AFO$6=$AEO$5,成绩录入!CB88,0)</f>
        <v>0</v>
      </c>
      <c r="AFP85" s="248">
        <f>IF(AFP$6=$AEO$5,成绩录入!CC88,0)</f>
        <v>0</v>
      </c>
      <c r="AFQ85" s="248">
        <f>IF(AFQ$6=$AEO$5,成绩录入!CD88,0)</f>
        <v>0</v>
      </c>
      <c r="AFR85" s="248">
        <f>IF(AFR$6=$AEO$5,成绩录入!CE88,0)</f>
        <v>0</v>
      </c>
      <c r="AFS85" s="248">
        <f>IF(AFS$6=$AEO$5,成绩录入!CF88,0)</f>
        <v>0</v>
      </c>
      <c r="AFT85" s="248">
        <f>IF(AFT$6=$AEO$5,成绩录入!CG88,0)</f>
        <v>0</v>
      </c>
      <c r="AFU85" s="248">
        <f>IF(AFU$6=$AEO$5,成绩录入!CH88,0)</f>
        <v>0</v>
      </c>
      <c r="AFV85" s="248">
        <f>IF(AFV$6=$AEO$5,成绩录入!CI88,0)</f>
        <v>0</v>
      </c>
      <c r="AFW85" s="248">
        <f>IF(AFW$6=$AEO$5,成绩录入!CJ88,0)</f>
        <v>0</v>
      </c>
      <c r="AFX85" s="248">
        <f>IF(AFX$6=$AEO$5,成绩录入!CK88,0)</f>
        <v>0</v>
      </c>
      <c r="AFY85" s="248">
        <f>IF(AFY$6=$AEO$5,成绩录入!CL88,0)</f>
        <v>0</v>
      </c>
      <c r="AFZ85" s="248">
        <f>IF(AFZ$6=$AEO$5,成绩录入!CM88,0)</f>
        <v>0</v>
      </c>
      <c r="AGA85" s="248">
        <f>IF(AGA$6=$AEO$5,成绩录入!CN88,0)</f>
        <v>0</v>
      </c>
      <c r="AGB85" s="248">
        <f>IF(AGB$6=$AEO$5,成绩录入!CO88,0)</f>
        <v>0</v>
      </c>
      <c r="AGC85" s="248">
        <f>IF(AGC$6=$AEO$5,成绩录入!CP88,0)</f>
        <v>0</v>
      </c>
      <c r="AGD85" s="248">
        <f>IF(AGD$6=$AEO$5,成绩录入!CQ88,0)</f>
        <v>0</v>
      </c>
      <c r="AGE85" s="248">
        <f>IF(AGE$6=$AEO$5,成绩录入!CR88,0)</f>
        <v>0</v>
      </c>
      <c r="AGF85" s="248">
        <f>IF(AGF$6=$AEO$5,成绩录入!CS88,0)</f>
        <v>0</v>
      </c>
      <c r="AGG85" s="248">
        <f>IF(AGG$6=$AEO$5,成绩录入!CT88,0)</f>
        <v>0</v>
      </c>
      <c r="AGH85" s="248">
        <f>IF(AGH$6=$AEO$5,成绩录入!CU88,0)</f>
        <v>0</v>
      </c>
      <c r="AGI85" s="248">
        <f>IF(AGI$6=$AEO$5,成绩录入!CV88,0)</f>
        <v>0</v>
      </c>
      <c r="AGJ85" s="248">
        <f>IF(AGJ$6=$AEO$5,成绩录入!CW88,0)</f>
        <v>0</v>
      </c>
      <c r="AGK85" s="248">
        <f>IF(AGK$6=$AEO$5,成绩录入!CX88,0)</f>
        <v>0</v>
      </c>
      <c r="AGL85" s="248">
        <f>IF(AGL$6=$AEO$5,成绩录入!CY88,0)</f>
        <v>0</v>
      </c>
      <c r="AGM85" s="248">
        <f>IF(AGM$6=$AEO$5,成绩录入!CZ88,0)</f>
        <v>0</v>
      </c>
      <c r="AGN85" s="248">
        <f>IF(AGN$6=$AEO$5,成绩录入!DA88,0)</f>
        <v>0</v>
      </c>
      <c r="AGO85" s="248">
        <f>IF(AGO$6=$AEO$5,成绩录入!DB88,0)</f>
        <v>0</v>
      </c>
      <c r="AGP85" s="248">
        <f>IF(AGP$6=$AEO$5,成绩录入!DC88,0)</f>
        <v>0</v>
      </c>
      <c r="AGQ85" s="248">
        <f>IF(AGQ$6=$AEO$5,成绩录入!DD88,0)</f>
        <v>0</v>
      </c>
      <c r="AGR85" s="248">
        <f>IF(AGR$6=$AEO$5,成绩录入!DE88,0)</f>
        <v>0</v>
      </c>
      <c r="AGS85" s="248">
        <f>IF(AGS$6=$AEO$5,成绩录入!DF88,0)</f>
        <v>0</v>
      </c>
      <c r="AGT85" s="248">
        <f>IF(AGT$6=$AEO$5,成绩录入!DG88,0)</f>
        <v>0</v>
      </c>
      <c r="AGU85" s="248">
        <f>IF(AGU$6=$AEO$5,成绩录入!DH88,0)</f>
        <v>0</v>
      </c>
      <c r="AGV85" s="248">
        <f>IF(AGV$6=$AEO$5,成绩录入!DI88,0)</f>
        <v>0</v>
      </c>
      <c r="AGW85" s="248">
        <f>IF(AGW$6=$AEO$5,成绩录入!DJ88,0)</f>
        <v>0</v>
      </c>
      <c r="AGX85" s="248">
        <f>IF(AGX$6=$AEO$5,成绩录入!DK88,0)</f>
        <v>0</v>
      </c>
      <c r="AGY85" s="248">
        <f>IF(AGY$6=$AEO$5,成绩录入!DL88,0)</f>
        <v>0</v>
      </c>
      <c r="AGZ85" s="248">
        <f>IF(AGZ$6=$AEO$5,成绩录入!DM88,0)</f>
        <v>0</v>
      </c>
      <c r="AHA85" s="248">
        <f>IF(AHA$6=$AEO$5,成绩录入!DN88,0)</f>
        <v>0</v>
      </c>
      <c r="AHB85" s="248">
        <f>IF(AHB$6=$AEO$5,成绩录入!DO88,0)</f>
        <v>0</v>
      </c>
      <c r="AHC85" s="248">
        <f>IF(AHC$6=$AEO$5,成绩录入!DP88,0)</f>
        <v>0</v>
      </c>
      <c r="AHD85" s="248">
        <f>IF(AHD$6=$AEO$5,成绩录入!DQ88,0)</f>
        <v>0</v>
      </c>
      <c r="AHE85" s="248">
        <f>IF(AHE$6=$AEO$5,成绩录入!DR88,0)</f>
        <v>0</v>
      </c>
      <c r="AHF85" s="248">
        <f>IF(AHF$6=$AEO$5,成绩录入!DS88,0)</f>
        <v>0</v>
      </c>
      <c r="AHG85" s="248">
        <f>IF(AHG$6=$AEO$5,成绩录入!DT88,0)</f>
        <v>0</v>
      </c>
      <c r="AHH85" s="248">
        <f>IF(AHH$6=$AEO$5,成绩录入!DU88,0)</f>
        <v>0</v>
      </c>
      <c r="AHI85" s="248">
        <f>IF(AHI$6=$AEO$5,成绩录入!DV88,0)</f>
        <v>0</v>
      </c>
      <c r="AHJ85" s="248">
        <f>IF(AHJ$6=$AEO$5,成绩录入!DW88,0)</f>
        <v>0</v>
      </c>
      <c r="AHK85" s="248">
        <f>IF(AHK$6=$AEO$5,成绩录入!DX88,0)</f>
        <v>0</v>
      </c>
      <c r="AHL85" s="248">
        <f>IF(AHL$6=$AEO$5,成绩录入!DY88,0)</f>
        <v>0</v>
      </c>
      <c r="AHM85" s="248">
        <f>IF(AHM$6=$AEO$5,成绩录入!DZ88,0)</f>
        <v>0</v>
      </c>
      <c r="AHN85" s="248">
        <f>IF(AHN$6=$AEO$5,成绩录入!EA88,0)</f>
        <v>0</v>
      </c>
      <c r="AHO85" s="248">
        <f>IF(AHO$6=$AEO$5,成绩录入!EB88,0)</f>
        <v>0</v>
      </c>
      <c r="AHP85" s="248">
        <f>IF(AHP$6=$AEO$5,成绩录入!EC88,0)</f>
        <v>0</v>
      </c>
      <c r="AHQ85" s="248">
        <f>IF(AHQ$6=$AEO$5,成绩录入!ED88,0)</f>
        <v>0</v>
      </c>
      <c r="AHR85" s="248">
        <f>IF(AHR$6=$AEO$5,成绩录入!EE88,0)</f>
        <v>0</v>
      </c>
      <c r="AHS85" s="248">
        <f>IF(AHS$6=$AEO$5,成绩录入!EF88,0)</f>
        <v>0</v>
      </c>
      <c r="AHT85" s="248">
        <f>IF(AHT$6=$AEO$5,成绩录入!EG88,0)</f>
        <v>0</v>
      </c>
      <c r="AHU85" s="248">
        <f>IF(AHU$6=$AEO$5,成绩录入!EH88,0)</f>
        <v>0</v>
      </c>
      <c r="AHV85" s="248">
        <f>IF(AHV$6=$AEO$5,成绩录入!EI88,0)</f>
        <v>0</v>
      </c>
      <c r="AHW85" s="248">
        <f>IF(AHW$6=$AEO$5,成绩录入!EJ88,0)</f>
        <v>0</v>
      </c>
      <c r="AHX85" s="248">
        <f>IF(AHX$6=$AEO$5,成绩录入!EK88,0)</f>
        <v>0</v>
      </c>
      <c r="AHY85" s="248">
        <f>IF(AHY$6=$AEO$5,成绩录入!EL88,0)</f>
        <v>0</v>
      </c>
      <c r="AHZ85" s="248">
        <f>IF(AHZ$6=$AEO$5,成绩录入!EM88,0)</f>
        <v>0</v>
      </c>
      <c r="AIA85" s="248">
        <f>IF(AIA$6=$AEO$5,成绩录入!EN88,0)</f>
        <v>0</v>
      </c>
      <c r="AIB85" s="248">
        <f>IF(AIB$6=$AEO$5,成绩录入!EO88,0)</f>
        <v>0</v>
      </c>
      <c r="AIC85" s="248">
        <f>IF(AIC$6=$AEO$5,成绩录入!EP88,0)</f>
        <v>0</v>
      </c>
      <c r="AID85" s="248">
        <f>IF(AID$6=$AEO$5,成绩录入!EQ88,0)</f>
        <v>0</v>
      </c>
      <c r="AIE85" s="248">
        <f>IF(AIE$6=$AEO$5,成绩录入!ER88,0)</f>
        <v>0</v>
      </c>
      <c r="AIF85" s="248">
        <f>IF(AIF$6=$AEO$5,成绩录入!ES88,0)</f>
        <v>0</v>
      </c>
      <c r="AIG85" s="248">
        <f>IF(AIG$6=$AEO$5,成绩录入!ET88,0)</f>
        <v>0</v>
      </c>
      <c r="AIH85" s="248">
        <f>IF(AIH$6=$AEO$5,成绩录入!EU88,0)</f>
        <v>0</v>
      </c>
      <c r="AII85" s="248">
        <f>IF(AII$6=$AEO$5,成绩录入!EV88,0)</f>
        <v>0</v>
      </c>
      <c r="AIJ85" s="248">
        <f>IF(AIJ$6=$AEO$5,成绩录入!EW88,0)</f>
        <v>0</v>
      </c>
      <c r="AIK85" s="248">
        <f>IF(AIK$6=$AEO$5,成绩录入!EX88,0)</f>
        <v>0</v>
      </c>
      <c r="AIL85" s="218">
        <f t="shared" si="194"/>
        <v>0</v>
      </c>
      <c r="AIN85" s="214" t="str">
        <f>初始录入!A90</f>
        <v/>
      </c>
      <c r="AIO85" s="215">
        <f>初始录入!B90</f>
        <v>0</v>
      </c>
      <c r="AIP85" s="216">
        <f>初始录入!C90</f>
        <v>0</v>
      </c>
      <c r="AIQ85" s="314">
        <f>IF(平时!D83&lt;&gt;"",平时!D83,0)</f>
        <v>0</v>
      </c>
      <c r="AIR85" s="324" t="str">
        <f t="shared" si="246"/>
        <v/>
      </c>
      <c r="AIS85" s="314">
        <f>IF(过程!D83&lt;&gt;"",过程!D83,0)</f>
        <v>0</v>
      </c>
      <c r="AIT85" s="324" t="str">
        <f t="shared" si="247"/>
        <v/>
      </c>
      <c r="AIU85" s="216">
        <f>IF(期末!D83&lt;&gt;"",期末!D83,0)</f>
        <v>0</v>
      </c>
      <c r="AIV85" s="324" t="str">
        <f t="shared" si="248"/>
        <v/>
      </c>
      <c r="AIW85" s="325">
        <f t="shared" si="249"/>
        <v>0</v>
      </c>
      <c r="AIX85" s="314">
        <f>IF(平时!E83&lt;&gt;"",平时!E83,0)</f>
        <v>0</v>
      </c>
      <c r="AIY85" s="324" t="str">
        <f t="shared" si="250"/>
        <v/>
      </c>
      <c r="AIZ85" s="314">
        <f>IF(过程!E83&lt;&gt;"",过程!E83,0)</f>
        <v>0</v>
      </c>
      <c r="AJA85" s="324" t="str">
        <f t="shared" si="251"/>
        <v/>
      </c>
      <c r="AJB85" s="216">
        <f>IF(期末!E83&lt;&gt;"",期末!E83,0)</f>
        <v>0</v>
      </c>
      <c r="AJC85" s="324" t="str">
        <f t="shared" si="252"/>
        <v/>
      </c>
      <c r="AJD85" s="325">
        <f t="shared" si="253"/>
        <v>0</v>
      </c>
      <c r="AJE85" s="314">
        <f>IF(平时!F83&lt;&gt;"",平时!F83,0)</f>
        <v>0</v>
      </c>
      <c r="AJF85" s="324" t="str">
        <f t="shared" si="254"/>
        <v/>
      </c>
      <c r="AJG85" s="314">
        <f>IF(过程!F83&lt;&gt;"",过程!F83,0)</f>
        <v>0</v>
      </c>
      <c r="AJH85" s="324" t="str">
        <f t="shared" si="255"/>
        <v/>
      </c>
      <c r="AJI85" s="216">
        <f>IF(期末!F83&lt;&gt;"",期末!F83,0)</f>
        <v>0</v>
      </c>
      <c r="AJJ85" s="324" t="str">
        <f t="shared" si="256"/>
        <v/>
      </c>
      <c r="AJK85" s="325">
        <f t="shared" si="257"/>
        <v>0</v>
      </c>
      <c r="AJL85" s="314">
        <f>IF(平时!G83&lt;&gt;"",平时!G83,0)</f>
        <v>0</v>
      </c>
      <c r="AJM85" s="324" t="str">
        <f t="shared" si="258"/>
        <v/>
      </c>
      <c r="AJN85" s="314">
        <f>IF(过程!G83&lt;&gt;"",过程!G83,0)</f>
        <v>0</v>
      </c>
      <c r="AJO85" s="324" t="str">
        <f t="shared" si="259"/>
        <v/>
      </c>
      <c r="AJP85" s="216">
        <f>IF(期末!G83&lt;&gt;"",期末!G83,0)</f>
        <v>0</v>
      </c>
      <c r="AJQ85" s="324" t="str">
        <f t="shared" si="260"/>
        <v/>
      </c>
      <c r="AJR85" s="325">
        <f t="shared" si="261"/>
        <v>0</v>
      </c>
      <c r="AJS85" s="314">
        <f>IF(平时!H83&lt;&gt;"",平时!H83,0)</f>
        <v>0</v>
      </c>
      <c r="AJT85" s="324" t="str">
        <f t="shared" si="262"/>
        <v/>
      </c>
      <c r="AJU85" s="314">
        <f>IF(过程!H83&lt;&gt;"",过程!H83,0)</f>
        <v>0</v>
      </c>
      <c r="AJV85" s="324" t="str">
        <f t="shared" si="263"/>
        <v/>
      </c>
      <c r="AJW85" s="216">
        <f>IF(期末!H83&lt;&gt;"",期末!H83,0)</f>
        <v>0</v>
      </c>
      <c r="AJX85" s="324" t="str">
        <f t="shared" si="264"/>
        <v/>
      </c>
      <c r="AJY85" s="326">
        <f t="shared" si="265"/>
        <v>0</v>
      </c>
      <c r="AKA85" s="216" t="str">
        <f>初始录入!A90</f>
        <v/>
      </c>
      <c r="AKB85" s="216">
        <f>初始录入!B90</f>
        <v>0</v>
      </c>
      <c r="AKC85" s="216">
        <f>初始录入!C90</f>
        <v>0</v>
      </c>
      <c r="AKD85" s="327" t="str">
        <f>IF(初始录入!$E90=初始录入!$K$2,达成度!$D98,"")</f>
        <v/>
      </c>
      <c r="AKE85" s="327" t="str">
        <f>IF(初始录入!$E90=初始录入!$K$3,达成度!D98,"")</f>
        <v/>
      </c>
      <c r="AKF85" s="216" t="str">
        <f>IF(初始录入!$E90=初始录入!$K$4,达成度!D98,"")</f>
        <v/>
      </c>
      <c r="AKG85" s="216" t="str">
        <f>IF(初始录入!$E90=初始录入!$K$5,达成度!D98,"")</f>
        <v/>
      </c>
      <c r="AKH85" s="327" t="str">
        <f>IF(初始录入!$E90=初始录入!$K$2,达成度!E98,"")</f>
        <v/>
      </c>
      <c r="AKI85" s="327" t="str">
        <f>IF(初始录入!$E90=初始录入!$K$3,达成度!E98,"")</f>
        <v/>
      </c>
      <c r="AKJ85" s="216" t="str">
        <f>IF(初始录入!$E90=初始录入!$K$4,达成度!E98,"")</f>
        <v/>
      </c>
      <c r="AKK85" s="216" t="str">
        <f>IF(初始录入!$E90=初始录入!$K$5,达成度!E98,"")</f>
        <v/>
      </c>
      <c r="AKL85" s="327" t="str">
        <f>IF(初始录入!$E90=初始录入!$K$2,达成度!F98,"")</f>
        <v/>
      </c>
      <c r="AKM85" s="327" t="str">
        <f>IF(初始录入!$E90=初始录入!$K$3,达成度!F98,"")</f>
        <v/>
      </c>
      <c r="AKN85" s="216" t="str">
        <f>IF(初始录入!$E90=初始录入!$K$4,达成度!F98,"")</f>
        <v/>
      </c>
      <c r="AKO85" s="216" t="str">
        <f>IF(初始录入!$E90=初始录入!$K$5,达成度!F98,"")</f>
        <v/>
      </c>
      <c r="AKP85" s="327" t="str">
        <f>IF(初始录入!$E90=初始录入!$K$2,达成度!H98,"")</f>
        <v/>
      </c>
      <c r="AKQ85" s="327" t="str">
        <f>IF(初始录入!$E90=初始录入!$K$3,达成度!H98,"")</f>
        <v/>
      </c>
      <c r="AKR85" s="216" t="str">
        <f>IF(初始录入!$E90=初始录入!$K$4,达成度!H98,"")</f>
        <v/>
      </c>
      <c r="AKS85" s="216" t="str">
        <f>IF(初始录入!$E90=初始录入!$K$5,达成度!H98,"")</f>
        <v/>
      </c>
      <c r="AKT85" s="327" t="str">
        <f>IF(初始录入!$E90=初始录入!$K$2,达成度!I98,"")</f>
        <v/>
      </c>
      <c r="AKU85" s="327" t="str">
        <f>IF(初始录入!$E90=初始录入!$K$3,达成度!I98,"")</f>
        <v/>
      </c>
      <c r="AKV85" s="216" t="str">
        <f>IF(初始录入!$E90=初始录入!$K$4,达成度!I98,"")</f>
        <v/>
      </c>
      <c r="AKW85" s="216" t="str">
        <f>IF(初始录入!$E90=初始录入!$K$5,达成度!I98,"")</f>
        <v/>
      </c>
      <c r="AKX85" s="327" t="str">
        <f>IF(初始录入!$E90=初始录入!$K$2,达成度!J98,"")</f>
        <v/>
      </c>
      <c r="AKY85" s="327" t="str">
        <f>IF(初始录入!$E90=初始录入!$K$3,达成度!J98,"")</f>
        <v/>
      </c>
      <c r="AKZ85" s="216" t="str">
        <f>IF(初始录入!$E90=初始录入!$K$4,达成度!J98,"")</f>
        <v/>
      </c>
      <c r="ALA85" s="216" t="str">
        <f>IF(初始录入!$E90=初始录入!$K$5,达成度!J98,"")</f>
        <v/>
      </c>
      <c r="ALB85" s="327" t="str">
        <f>IF(初始录入!$E90=初始录入!$K$2,达成度!L98,"")</f>
        <v/>
      </c>
      <c r="ALC85" s="327" t="str">
        <f>IF(初始录入!$E90=初始录入!$K$3,达成度!L98,"")</f>
        <v/>
      </c>
      <c r="ALD85" s="216" t="str">
        <f>IF(初始录入!$E90=初始录入!$K$4,达成度!L98,"")</f>
        <v/>
      </c>
      <c r="ALE85" s="216" t="str">
        <f>IF(初始录入!$E90=初始录入!$K$5,达成度!L98,"")</f>
        <v/>
      </c>
      <c r="ALF85" s="327" t="str">
        <f>IF(初始录入!$E90=初始录入!$K$2,达成度!M98,"")</f>
        <v/>
      </c>
      <c r="ALG85" s="327" t="str">
        <f>IF(初始录入!$E90=初始录入!$K$3,达成度!M98,"")</f>
        <v/>
      </c>
      <c r="ALH85" s="216" t="str">
        <f>IF(初始录入!$E90=初始录入!$K$4,达成度!M98,"")</f>
        <v/>
      </c>
      <c r="ALI85" s="216" t="str">
        <f>IF(初始录入!$E90=初始录入!$K$5,达成度!M98,"")</f>
        <v/>
      </c>
      <c r="ALJ85" s="327" t="str">
        <f>IF(初始录入!$E90=初始录入!$K$2,达成度!N98,"")</f>
        <v/>
      </c>
      <c r="ALK85" s="327" t="str">
        <f>IF(初始录入!$E90=初始录入!$K$3,达成度!N98,"")</f>
        <v/>
      </c>
      <c r="ALL85" s="216" t="str">
        <f>IF(初始录入!$E90=初始录入!$K$4,达成度!N98,"")</f>
        <v/>
      </c>
      <c r="ALM85" s="216" t="str">
        <f>IF(初始录入!$E90=初始录入!$K$5,达成度!N98,"")</f>
        <v/>
      </c>
      <c r="ALN85" s="327" t="str">
        <f>IF(初始录入!$E90=初始录入!$K$2,达成度!P98,"")</f>
        <v/>
      </c>
      <c r="ALO85" s="327" t="str">
        <f>IF(初始录入!$E90=初始录入!$K$3,达成度!P98,"")</f>
        <v/>
      </c>
      <c r="ALP85" s="216" t="str">
        <f>IF(初始录入!$E90=初始录入!$K$4,达成度!P98,"")</f>
        <v/>
      </c>
      <c r="ALQ85" s="216" t="str">
        <f>IF(初始录入!$E90=初始录入!$K$5,达成度!P98,"")</f>
        <v/>
      </c>
      <c r="ALR85" s="327" t="str">
        <f>IF(初始录入!$E90=初始录入!$K$2,达成度!Q98,"")</f>
        <v/>
      </c>
      <c r="ALS85" s="327" t="str">
        <f>IF(初始录入!$E90=初始录入!$K$3,达成度!Q98,"")</f>
        <v/>
      </c>
      <c r="ALT85" s="216" t="str">
        <f>IF(初始录入!$E90=初始录入!$K$4,达成度!Q98,"")</f>
        <v/>
      </c>
      <c r="ALU85" s="216" t="str">
        <f>IF(初始录入!$E90=初始录入!$K$5,达成度!Q98,"")</f>
        <v/>
      </c>
      <c r="ALV85" s="327" t="str">
        <f>IF(初始录入!$E90=初始录入!$K$2,达成度!R98,"")</f>
        <v/>
      </c>
      <c r="ALW85" s="327" t="str">
        <f>IF(初始录入!$E90=初始录入!$K$3,达成度!R98,"")</f>
        <v/>
      </c>
      <c r="ALX85" s="216" t="str">
        <f>IF(初始录入!$E90=初始录入!$K$4,达成度!R98,"")</f>
        <v/>
      </c>
      <c r="ALY85" s="216"/>
      <c r="ALZ85" s="327" t="str">
        <f>IF(初始录入!$E90=初始录入!$K$2,达成度!T98,"")</f>
        <v/>
      </c>
      <c r="AMA85" s="327" t="str">
        <f>IF(初始录入!$E90=初始录入!$K$3,达成度!T98,"")</f>
        <v/>
      </c>
      <c r="AMB85" s="216" t="str">
        <f>IF(初始录入!$E90=初始录入!$K$4,达成度!T98,"")</f>
        <v/>
      </c>
      <c r="AMC85" s="216" t="str">
        <f>IF(初始录入!$E90=初始录入!$K$5,达成度!T98,"")</f>
        <v/>
      </c>
      <c r="AMD85" s="327" t="str">
        <f>IF(初始录入!$E90=初始录入!$K$2,达成度!U98,"")</f>
        <v/>
      </c>
      <c r="AME85" s="327" t="str">
        <f>IF(初始录入!$E90=初始录入!$K$3,达成度!U98,"")</f>
        <v/>
      </c>
      <c r="AMF85" s="216" t="str">
        <f>IF(初始录入!$E90=初始录入!$K$4,达成度!U98,"")</f>
        <v/>
      </c>
      <c r="AMG85" s="216" t="str">
        <f>IF(初始录入!$E90=初始录入!$K$5,达成度!U98,"")</f>
        <v/>
      </c>
      <c r="AMH85" s="327" t="str">
        <f>IF(初始录入!$E90=初始录入!$K$2,达成度!V98,"")</f>
        <v/>
      </c>
      <c r="AMI85" s="327" t="str">
        <f>IF(初始录入!$E90=初始录入!$K$3,达成度!V98,"")</f>
        <v/>
      </c>
      <c r="AMJ85" s="216" t="str">
        <f>IF(初始录入!$E90=初始录入!$K$4,达成度!W98,"")</f>
        <v/>
      </c>
      <c r="AMK85" s="216" t="str">
        <f>IF(初始录入!$E90=初始录入!$K$5,达成度!W98,"")</f>
        <v/>
      </c>
      <c r="AMM85" s="215">
        <f t="shared" si="270"/>
        <v>78</v>
      </c>
      <c r="AMN85" s="222" t="str">
        <f t="shared" si="266"/>
        <v/>
      </c>
      <c r="AMO85" s="325" t="str">
        <f>IF($AMM85&lt;=$H$7,INDEX(达成度!$G$21:$G$170,$AMM85,1),"")</f>
        <v/>
      </c>
      <c r="AMP85" s="325" t="str">
        <f>IF($AMM85&lt;=$H$7,INDEX(达成度!$K$21:$K$170,$AMM85,1),"")</f>
        <v/>
      </c>
      <c r="AMQ85" s="325" t="str">
        <f>IF($AMM85&lt;=$H$7,INDEX(达成度!$O$21:$O$170,$AMM85,1),"")</f>
        <v/>
      </c>
      <c r="AMR85" s="325" t="str">
        <f>IF($AMM85&lt;=$H$7,INDEX(达成度!$S$21:$S$170,$AMM85,1),"")</f>
        <v/>
      </c>
      <c r="AMS85" s="326" t="str">
        <f>IF($AMM85&lt;=$H$7,INDEX(达成度!$W$21:$W$170,$AMM85,1),"")</f>
        <v/>
      </c>
      <c r="AMT85" s="328"/>
      <c r="AMU85" s="336"/>
      <c r="AMV85" s="222" t="str">
        <f t="shared" si="267"/>
        <v/>
      </c>
      <c r="AMW85" s="325" t="str">
        <f>IF($AMM85&lt;=$I$7,INDEX(达成度!$G$21:$G$170,$AMM85+$H$7,1),"")</f>
        <v/>
      </c>
      <c r="AMX85" s="325" t="str">
        <f>IF($AMM85&lt;=$I$7,INDEX(达成度!$K$21:$K$170,$AMM85+$H$7,1),"")</f>
        <v/>
      </c>
      <c r="AMY85" s="325" t="str">
        <f>IF($AMM85&lt;=$I$7,INDEX(达成度!$O$21:$O$170,$AMM85+$H$7,1),"")</f>
        <v/>
      </c>
      <c r="AMZ85" s="325" t="str">
        <f>IF($AMM85&lt;=$I$7,INDEX(达成度!$S$21:$S$170,$AMM85+$H$7,1),"")</f>
        <v/>
      </c>
      <c r="ANA85" s="326" t="str">
        <f>IF($AMM85&lt;=$I$7,INDEX(达成度!$W$21:$W$170,$AMM85+$H$7,1),"")</f>
        <v/>
      </c>
      <c r="ANB85" s="206"/>
      <c r="ANC85" s="215"/>
      <c r="AND85" s="216" t="str">
        <f t="shared" si="268"/>
        <v/>
      </c>
      <c r="ANE85" s="325" t="str">
        <f>IF($AMM85&lt;=$J$7,INDEX(达成度!$G$21:$G$170,$AMM85+$H$7+$I$7,1),"")</f>
        <v/>
      </c>
      <c r="ANF85" s="325" t="str">
        <f>IF($AMM85&lt;=$J$7,INDEX(达成度!$K$21:$K$170,$AMM85+$H$7+$I$7,1),"")</f>
        <v/>
      </c>
      <c r="ANG85" s="325" t="str">
        <f>IF($AMM85&lt;=$J$7,INDEX(达成度!$O$21:$O$170,$AMM85+$H$7+$I$7,1),"")</f>
        <v/>
      </c>
      <c r="ANH85" s="325" t="str">
        <f>IF($AMM85&lt;=$J$7,INDEX(达成度!$S$21:$S$170,$AMM85+$H$7+$I$7,1),"")</f>
        <v/>
      </c>
      <c r="ANI85" s="326" t="str">
        <f>IF($AMM85&lt;=$J$7,INDEX(达成度!$W$21:$W$170,$AMM85+$H$7+$I$7,1),"")</f>
        <v/>
      </c>
      <c r="ANK85" s="215"/>
      <c r="ANL85" s="216" t="str">
        <f t="shared" si="269"/>
        <v/>
      </c>
      <c r="ANM85" s="325" t="str">
        <f>IF($AMM85&lt;=$K$7,INDEX(达成度!$G$21:$G$170,$AMM85+$H$7+$I$7+$J$7,1),"")</f>
        <v/>
      </c>
      <c r="ANN85" s="325" t="str">
        <f>IF($AMM85&lt;=$K$7,INDEX(达成度!$K$21:$K$170,$AMM85+$H$7+$I$7+$J$7,1),"")</f>
        <v/>
      </c>
      <c r="ANO85" s="325" t="str">
        <f>IF($AMM85&lt;=$K$7,INDEX(达成度!$O$21:$O$170,$AMM85+$H$7+$I$7+$J$7,1),"")</f>
        <v/>
      </c>
      <c r="ANP85" s="325" t="str">
        <f>IF($AMM85&lt;=$K$7,INDEX(达成度!$S$21:$S$170,$AMM85+$H$7+$I$7+$J$7,1),"")</f>
        <v/>
      </c>
      <c r="ANQ85" s="326" t="str">
        <f>IF($AMM85&lt;=$K$7,INDEX(达成度!$W$21:$W$170,$AMM85+$H$7+$I$7+$J$7,1),"")</f>
        <v/>
      </c>
    </row>
    <row r="86" ht="18" customHeight="1" spans="1:1024 1025:1057">
      <c r="A86" s="215" t="str">
        <f>初始录入!A91</f>
        <v/>
      </c>
      <c r="B86" s="216" t="str">
        <f>IF(初始录入!B91&lt;&gt;"",初始录入!B91,"")</f>
        <v/>
      </c>
      <c r="C86" s="216" t="str">
        <f>IF(初始录入!C91&lt;&gt;"",初始录入!C91,"")</f>
        <v/>
      </c>
      <c r="D86" s="216" t="str">
        <f>IF(初始录入!D91&lt;&gt;"",初始录入!D91,"")</f>
        <v/>
      </c>
      <c r="E86" s="218" t="str">
        <f>IF(初始录入!E91&lt;&gt;"",初始录入!E91,"")</f>
        <v/>
      </c>
      <c r="G86" s="330"/>
      <c r="H86" s="295">
        <f>IF(初始录入!E91=H$6,1,0)</f>
        <v>0</v>
      </c>
      <c r="I86" s="295">
        <f>IF(初始录入!E91=I$6,1,0)</f>
        <v>0</v>
      </c>
      <c r="J86" s="295">
        <f>IF(初始录入!E91=J$6,1,0)</f>
        <v>0</v>
      </c>
      <c r="K86" s="321">
        <f>IF(初始录入!E91=K$6,1,0)</f>
        <v>0</v>
      </c>
      <c r="L86" s="28"/>
      <c r="M86" s="389" t="s">
        <v>228</v>
      </c>
      <c r="N86" s="5" t="str">
        <f>_xlfn.DISPIMG("ID_C3C306C8A710455F920FBD585C1CE40C",1)</f>
        <v>=DISPIMG("ID_C3C306C8A710455F920FBD585C1CE40C",1)</v>
      </c>
      <c r="O86" s="6"/>
      <c r="P86" s="6"/>
      <c r="Q86" s="386"/>
      <c r="R86" s="387"/>
      <c r="X86" s="28"/>
      <c r="Y86" s="294">
        <v>100</v>
      </c>
      <c r="Z86" s="295">
        <f>成绩录入!$F$7</f>
        <v>0</v>
      </c>
      <c r="AA86" s="295">
        <f>成绩录入!F89</f>
        <v>0</v>
      </c>
      <c r="AB86" s="296">
        <f>IF(初始录入!$M$7&lt;&gt;"",IF(成绩录入!$F$7&lt;&gt;"",IF(初始录入!$P$7="次数",AA86/Z86*Y86,成绩录入!F89),0),0)</f>
        <v>0</v>
      </c>
      <c r="AC86" s="297">
        <f t="shared" si="181"/>
        <v>0</v>
      </c>
      <c r="AD86" s="297">
        <f t="shared" si="182"/>
        <v>0</v>
      </c>
      <c r="AE86" s="297">
        <f t="shared" si="183"/>
        <v>0</v>
      </c>
      <c r="AF86" s="297">
        <f t="shared" si="184"/>
        <v>0</v>
      </c>
      <c r="AG86" s="297">
        <f t="shared" si="185"/>
        <v>0</v>
      </c>
      <c r="AH86" s="298">
        <f t="shared" si="195"/>
        <v>0</v>
      </c>
      <c r="AI86" s="28"/>
      <c r="AJ86" s="260">
        <f>成绩录入!I89</f>
        <v>0</v>
      </c>
      <c r="AK86" s="248">
        <f>成绩录入!J89</f>
        <v>0</v>
      </c>
      <c r="AL86" s="248">
        <f>成绩录入!K89</f>
        <v>0</v>
      </c>
      <c r="AM86" s="248">
        <f>成绩录入!L89</f>
        <v>0</v>
      </c>
      <c r="AN86" s="248">
        <f>成绩录入!M89</f>
        <v>0</v>
      </c>
      <c r="AO86" s="298">
        <f t="shared" si="196"/>
        <v>0</v>
      </c>
      <c r="AP86" s="299"/>
      <c r="AQ86" s="260">
        <f>成绩录入!I89</f>
        <v>0</v>
      </c>
      <c r="AR86" s="248">
        <f>成绩录入!J89</f>
        <v>0</v>
      </c>
      <c r="AS86" s="248">
        <f>成绩录入!K89</f>
        <v>0</v>
      </c>
      <c r="AT86" s="248">
        <f>成绩录入!L89</f>
        <v>0</v>
      </c>
      <c r="AU86" s="248">
        <f>成绩录入!M89</f>
        <v>0</v>
      </c>
      <c r="AV86" s="298">
        <f t="shared" si="197"/>
        <v>0</v>
      </c>
      <c r="AW86" s="299"/>
      <c r="AX86" s="260">
        <f>成绩录入!I89</f>
        <v>0</v>
      </c>
      <c r="AY86" s="248">
        <f>成绩录入!J89</f>
        <v>0</v>
      </c>
      <c r="AZ86" s="248">
        <f>成绩录入!K89</f>
        <v>0</v>
      </c>
      <c r="BA86" s="248">
        <f>成绩录入!L89</f>
        <v>0</v>
      </c>
      <c r="BB86" s="248">
        <f>成绩录入!M89</f>
        <v>0</v>
      </c>
      <c r="BC86" s="298">
        <f t="shared" si="198"/>
        <v>0</v>
      </c>
      <c r="BD86" s="299"/>
      <c r="BE86" s="260">
        <f>成绩录入!I89</f>
        <v>0</v>
      </c>
      <c r="BF86" s="248">
        <f>成绩录入!J89</f>
        <v>0</v>
      </c>
      <c r="BG86" s="248">
        <f>成绩录入!K89</f>
        <v>0</v>
      </c>
      <c r="BH86" s="248">
        <f>成绩录入!L89</f>
        <v>0</v>
      </c>
      <c r="BI86" s="248">
        <f>成绩录入!M89</f>
        <v>0</v>
      </c>
      <c r="BJ86" s="298">
        <f t="shared" si="199"/>
        <v>0</v>
      </c>
      <c r="BK86" s="299"/>
      <c r="BL86" s="260">
        <f>成绩录入!I89</f>
        <v>0</v>
      </c>
      <c r="BM86" s="248">
        <f>成绩录入!J89</f>
        <v>0</v>
      </c>
      <c r="BN86" s="248">
        <f>成绩录入!K89</f>
        <v>0</v>
      </c>
      <c r="BO86" s="248">
        <f>成绩录入!L89</f>
        <v>0</v>
      </c>
      <c r="BP86" s="248">
        <f>成绩录入!M89</f>
        <v>0</v>
      </c>
      <c r="BQ86" s="298">
        <f t="shared" si="200"/>
        <v>0</v>
      </c>
      <c r="BR86" s="300"/>
      <c r="BS86" s="260">
        <f>成绩录入!P89</f>
        <v>0</v>
      </c>
      <c r="BT86" s="248">
        <f>成绩录入!Q89</f>
        <v>0</v>
      </c>
      <c r="BU86" s="248">
        <f>成绩录入!R89</f>
        <v>0</v>
      </c>
      <c r="BV86" s="248">
        <f>成绩录入!S89</f>
        <v>0</v>
      </c>
      <c r="BW86" s="248">
        <f>成绩录入!T89</f>
        <v>0</v>
      </c>
      <c r="BX86" s="248">
        <f>成绩录入!U89</f>
        <v>0</v>
      </c>
      <c r="BY86" s="248">
        <f>成绩录入!V89</f>
        <v>0</v>
      </c>
      <c r="BZ86" s="248">
        <f>成绩录入!W89</f>
        <v>0</v>
      </c>
      <c r="CA86" s="248">
        <f>成绩录入!X89</f>
        <v>0</v>
      </c>
      <c r="CB86" s="248">
        <f>成绩录入!Y89</f>
        <v>0</v>
      </c>
      <c r="CC86" s="298">
        <f t="shared" si="201"/>
        <v>0</v>
      </c>
      <c r="CD86" s="299"/>
      <c r="CE86" s="260">
        <f>成绩录入!P89</f>
        <v>0</v>
      </c>
      <c r="CF86" s="248">
        <f>成绩录入!Q89</f>
        <v>0</v>
      </c>
      <c r="CG86" s="248">
        <f>成绩录入!R89</f>
        <v>0</v>
      </c>
      <c r="CH86" s="248">
        <f>成绩录入!S89</f>
        <v>0</v>
      </c>
      <c r="CI86" s="248">
        <f>成绩录入!T89</f>
        <v>0</v>
      </c>
      <c r="CJ86" s="248">
        <f>成绩录入!U89</f>
        <v>0</v>
      </c>
      <c r="CK86" s="248">
        <f>成绩录入!V89</f>
        <v>0</v>
      </c>
      <c r="CL86" s="248">
        <f>成绩录入!W89</f>
        <v>0</v>
      </c>
      <c r="CM86" s="248">
        <f>成绩录入!X89</f>
        <v>0</v>
      </c>
      <c r="CN86" s="248">
        <f>成绩录入!Y89</f>
        <v>0</v>
      </c>
      <c r="CO86" s="298">
        <f t="shared" si="202"/>
        <v>0</v>
      </c>
      <c r="CP86" s="299"/>
      <c r="CQ86" s="260">
        <f>成绩录入!P89</f>
        <v>0</v>
      </c>
      <c r="CR86" s="248">
        <f>成绩录入!Q89</f>
        <v>0</v>
      </c>
      <c r="CS86" s="248">
        <f>成绩录入!R89</f>
        <v>0</v>
      </c>
      <c r="CT86" s="248">
        <f>成绩录入!S89</f>
        <v>0</v>
      </c>
      <c r="CU86" s="248">
        <f>成绩录入!T89</f>
        <v>0</v>
      </c>
      <c r="CV86" s="248">
        <f>成绩录入!U89</f>
        <v>0</v>
      </c>
      <c r="CW86" s="248">
        <f>成绩录入!V89</f>
        <v>0</v>
      </c>
      <c r="CX86" s="248">
        <f>成绩录入!W89</f>
        <v>0</v>
      </c>
      <c r="CY86" s="248">
        <f>成绩录入!X89</f>
        <v>0</v>
      </c>
      <c r="CZ86" s="248">
        <f>成绩录入!Y89</f>
        <v>0</v>
      </c>
      <c r="DA86" s="298">
        <f t="shared" si="203"/>
        <v>0</v>
      </c>
      <c r="DB86" s="299"/>
      <c r="DC86" s="260">
        <f>成绩录入!P89</f>
        <v>0</v>
      </c>
      <c r="DD86" s="248">
        <f>成绩录入!Q89</f>
        <v>0</v>
      </c>
      <c r="DE86" s="248">
        <f>成绩录入!R89</f>
        <v>0</v>
      </c>
      <c r="DF86" s="248">
        <f>成绩录入!S89</f>
        <v>0</v>
      </c>
      <c r="DG86" s="248">
        <f>成绩录入!T89</f>
        <v>0</v>
      </c>
      <c r="DH86" s="248">
        <f>成绩录入!U89</f>
        <v>0</v>
      </c>
      <c r="DI86" s="248">
        <f>成绩录入!V89</f>
        <v>0</v>
      </c>
      <c r="DJ86" s="248">
        <f>成绩录入!W89</f>
        <v>0</v>
      </c>
      <c r="DK86" s="248">
        <f>成绩录入!X89</f>
        <v>0</v>
      </c>
      <c r="DL86" s="248">
        <f>成绩录入!Y89</f>
        <v>0</v>
      </c>
      <c r="DM86" s="298">
        <f t="shared" si="204"/>
        <v>0</v>
      </c>
      <c r="DN86" s="299"/>
      <c r="DO86" s="260">
        <f>成绩录入!P89</f>
        <v>0</v>
      </c>
      <c r="DP86" s="248">
        <f>成绩录入!Q89</f>
        <v>0</v>
      </c>
      <c r="DQ86" s="248">
        <f>成绩录入!R89</f>
        <v>0</v>
      </c>
      <c r="DR86" s="248">
        <f>成绩录入!S89</f>
        <v>0</v>
      </c>
      <c r="DS86" s="248">
        <f>成绩录入!T89</f>
        <v>0</v>
      </c>
      <c r="DT86" s="248">
        <f>成绩录入!U89</f>
        <v>0</v>
      </c>
      <c r="DU86" s="248">
        <f>成绩录入!V89</f>
        <v>0</v>
      </c>
      <c r="DV86" s="248">
        <f>成绩录入!W89</f>
        <v>0</v>
      </c>
      <c r="DW86" s="248">
        <f>成绩录入!X89</f>
        <v>0</v>
      </c>
      <c r="DX86" s="248">
        <f>成绩录入!Y89</f>
        <v>0</v>
      </c>
      <c r="DY86" s="298">
        <f t="shared" si="205"/>
        <v>0</v>
      </c>
      <c r="DZ86" s="299"/>
      <c r="EA86" s="301" t="e">
        <f t="shared" si="206"/>
        <v>#DIV/0!</v>
      </c>
      <c r="EB86" s="297" t="e">
        <f t="shared" si="207"/>
        <v>#DIV/0!</v>
      </c>
      <c r="EC86" s="297" t="e">
        <f t="shared" si="208"/>
        <v>#DIV/0!</v>
      </c>
      <c r="ED86" s="297" t="e">
        <f t="shared" si="209"/>
        <v>#DIV/0!</v>
      </c>
      <c r="EE86" s="297" t="e">
        <f t="shared" si="210"/>
        <v>#DIV/0!</v>
      </c>
      <c r="EF86" s="302" t="e">
        <f t="shared" si="211"/>
        <v>#DIV/0!</v>
      </c>
      <c r="EG86" s="303"/>
      <c r="EH86" s="304">
        <f t="shared" si="212"/>
        <v>0</v>
      </c>
      <c r="EI86" s="296">
        <f>成绩录入!I89</f>
        <v>0</v>
      </c>
      <c r="EJ86" s="296">
        <f>成绩录入!J89</f>
        <v>0</v>
      </c>
      <c r="EK86" s="296">
        <f>成绩录入!K89</f>
        <v>0</v>
      </c>
      <c r="EL86" s="296">
        <f>成绩录入!L89</f>
        <v>0</v>
      </c>
      <c r="EM86" s="296">
        <f>成绩录入!M89</f>
        <v>0</v>
      </c>
      <c r="EN86" s="296">
        <f>成绩录入!P89</f>
        <v>0</v>
      </c>
      <c r="EO86" s="296">
        <f>成绩录入!Q89</f>
        <v>0</v>
      </c>
      <c r="EP86" s="296">
        <f>成绩录入!R89</f>
        <v>0</v>
      </c>
      <c r="EQ86" s="296">
        <f>成绩录入!S89</f>
        <v>0</v>
      </c>
      <c r="ER86" s="296">
        <f>成绩录入!T89</f>
        <v>0</v>
      </c>
      <c r="ES86" s="296">
        <f>成绩录入!U89</f>
        <v>0</v>
      </c>
      <c r="ET86" s="296">
        <f>成绩录入!V89</f>
        <v>0</v>
      </c>
      <c r="EU86" s="296">
        <f>成绩录入!W89</f>
        <v>0</v>
      </c>
      <c r="EV86" s="296">
        <f>成绩录入!X89</f>
        <v>0</v>
      </c>
      <c r="EW86" s="302">
        <f>成绩录入!Y89</f>
        <v>0</v>
      </c>
      <c r="EX86" s="303"/>
      <c r="EY86" s="304" t="str">
        <f t="shared" si="213"/>
        <v/>
      </c>
      <c r="EZ86" s="296" t="str">
        <f t="shared" si="213"/>
        <v/>
      </c>
      <c r="FA86" s="296" t="str">
        <f t="shared" si="213"/>
        <v/>
      </c>
      <c r="FB86" s="296" t="str">
        <f t="shared" si="213"/>
        <v/>
      </c>
      <c r="FC86" s="302">
        <f>成绩录入!AB89</f>
        <v>0</v>
      </c>
      <c r="FD86" s="303"/>
      <c r="FE86" s="304" t="str">
        <f t="shared" si="214"/>
        <v>√</v>
      </c>
      <c r="FF86" s="296" t="str">
        <f t="shared" si="215"/>
        <v>√</v>
      </c>
      <c r="FG86" s="296" t="str">
        <f t="shared" si="216"/>
        <v>√</v>
      </c>
      <c r="FH86" s="296" t="str">
        <f t="shared" si="217"/>
        <v>√</v>
      </c>
      <c r="FI86" s="302" t="str">
        <f t="shared" si="218"/>
        <v>√</v>
      </c>
      <c r="FJ86" s="299"/>
      <c r="FK86" s="260">
        <f>成绩录入!AB89</f>
        <v>0</v>
      </c>
      <c r="FL86" s="248">
        <f>成绩录入!AC89</f>
        <v>0</v>
      </c>
      <c r="FM86" s="248">
        <f>成绩录入!AD89</f>
        <v>0</v>
      </c>
      <c r="FN86" s="248">
        <f>成绩录入!AE89</f>
        <v>0</v>
      </c>
      <c r="FO86" s="248">
        <f>成绩录入!AF89</f>
        <v>0</v>
      </c>
      <c r="FP86" s="248">
        <f>成绩录入!AG89</f>
        <v>0</v>
      </c>
      <c r="FQ86" s="298">
        <f t="shared" si="219"/>
        <v>0</v>
      </c>
      <c r="FR86" s="299"/>
      <c r="FS86" s="260">
        <f>成绩录入!AB89</f>
        <v>0</v>
      </c>
      <c r="FT86" s="248">
        <f>成绩录入!AC89</f>
        <v>0</v>
      </c>
      <c r="FU86" s="248">
        <f>成绩录入!AD89</f>
        <v>0</v>
      </c>
      <c r="FV86" s="248">
        <f>成绩录入!AE89</f>
        <v>0</v>
      </c>
      <c r="FW86" s="248">
        <f>成绩录入!AF89</f>
        <v>0</v>
      </c>
      <c r="FX86" s="333">
        <f>成绩录入!AG89</f>
        <v>0</v>
      </c>
      <c r="FY86" s="298">
        <f t="shared" si="220"/>
        <v>0</v>
      </c>
      <c r="FZ86" s="299"/>
      <c r="GA86" s="260">
        <f>成绩录入!AB89</f>
        <v>0</v>
      </c>
      <c r="GB86" s="248">
        <f>成绩录入!AC89</f>
        <v>0</v>
      </c>
      <c r="GC86" s="248">
        <f>成绩录入!AD89</f>
        <v>0</v>
      </c>
      <c r="GD86" s="248">
        <f>成绩录入!AE89</f>
        <v>0</v>
      </c>
      <c r="GE86" s="248">
        <f>成绩录入!AF89</f>
        <v>0</v>
      </c>
      <c r="GF86" s="248">
        <f>成绩录入!AG89</f>
        <v>0</v>
      </c>
      <c r="GG86" s="298">
        <f t="shared" si="221"/>
        <v>0</v>
      </c>
      <c r="GH86" s="299"/>
      <c r="GI86" s="260">
        <f>成绩录入!AB89</f>
        <v>0</v>
      </c>
      <c r="GJ86" s="248">
        <f>成绩录入!AC89</f>
        <v>0</v>
      </c>
      <c r="GK86" s="248">
        <f>成绩录入!AD89</f>
        <v>0</v>
      </c>
      <c r="GL86" s="248">
        <f>成绩录入!AE89</f>
        <v>0</v>
      </c>
      <c r="GM86" s="248">
        <f>成绩录入!AF89</f>
        <v>0</v>
      </c>
      <c r="GN86" s="248">
        <f>成绩录入!AG89</f>
        <v>0</v>
      </c>
      <c r="GO86" s="298">
        <f t="shared" si="222"/>
        <v>0</v>
      </c>
      <c r="GP86" s="299"/>
      <c r="GQ86" s="260">
        <f>成绩录入!AB89</f>
        <v>0</v>
      </c>
      <c r="GR86" s="248">
        <f>成绩录入!AC89</f>
        <v>0</v>
      </c>
      <c r="GS86" s="248">
        <f>成绩录入!AD89</f>
        <v>0</v>
      </c>
      <c r="GT86" s="248">
        <f>成绩录入!AE89</f>
        <v>0</v>
      </c>
      <c r="GU86" s="248">
        <f>成绩录入!AF89</f>
        <v>0</v>
      </c>
      <c r="GV86" s="248">
        <f>成绩录入!AG89</f>
        <v>0</v>
      </c>
      <c r="GW86" s="298">
        <f t="shared" si="223"/>
        <v>0</v>
      </c>
      <c r="GX86" s="299"/>
      <c r="GY86" s="247">
        <f>成绩录入!AJ89</f>
        <v>0</v>
      </c>
      <c r="GZ86" s="248">
        <f>成绩录入!AK89</f>
        <v>0</v>
      </c>
      <c r="HA86" s="248">
        <f>成绩录入!AL89</f>
        <v>0</v>
      </c>
      <c r="HB86" s="248">
        <f>成绩录入!AM89</f>
        <v>0</v>
      </c>
      <c r="HC86" s="248">
        <f>成绩录入!AN89</f>
        <v>0</v>
      </c>
      <c r="HD86" s="248">
        <f>成绩录入!AO89</f>
        <v>0</v>
      </c>
      <c r="HE86" s="310">
        <f t="shared" si="224"/>
        <v>0</v>
      </c>
      <c r="HF86" s="299"/>
      <c r="HG86" s="247">
        <f>成绩录入!AJ89</f>
        <v>0</v>
      </c>
      <c r="HH86" s="248">
        <f>成绩录入!AK89</f>
        <v>0</v>
      </c>
      <c r="HI86" s="248">
        <f>成绩录入!AL89</f>
        <v>0</v>
      </c>
      <c r="HJ86" s="248">
        <f>成绩录入!AM89</f>
        <v>0</v>
      </c>
      <c r="HK86" s="248">
        <f>成绩录入!AN89</f>
        <v>0</v>
      </c>
      <c r="HL86" s="248">
        <f>成绩录入!AO89</f>
        <v>0</v>
      </c>
      <c r="HM86" s="310">
        <f t="shared" si="225"/>
        <v>0</v>
      </c>
      <c r="HN86" s="299"/>
      <c r="HO86" s="247">
        <f>成绩录入!AJ89</f>
        <v>0</v>
      </c>
      <c r="HP86" s="248">
        <f>成绩录入!AK89</f>
        <v>0</v>
      </c>
      <c r="HQ86" s="248">
        <f>成绩录入!AL89</f>
        <v>0</v>
      </c>
      <c r="HR86" s="248">
        <f>成绩录入!AM89</f>
        <v>0</v>
      </c>
      <c r="HS86" s="248">
        <f>成绩录入!AN89</f>
        <v>0</v>
      </c>
      <c r="HT86" s="248">
        <f>成绩录入!AO89</f>
        <v>0</v>
      </c>
      <c r="HU86" s="310">
        <f t="shared" si="226"/>
        <v>0</v>
      </c>
      <c r="HV86" s="299"/>
      <c r="HW86" s="247">
        <f>成绩录入!AJ89</f>
        <v>0</v>
      </c>
      <c r="HX86" s="248">
        <f>成绩录入!AK89</f>
        <v>0</v>
      </c>
      <c r="HY86" s="248">
        <f>成绩录入!AL89</f>
        <v>0</v>
      </c>
      <c r="HZ86" s="248">
        <f>成绩录入!AM89</f>
        <v>0</v>
      </c>
      <c r="IA86" s="248">
        <f>成绩录入!AN89</f>
        <v>0</v>
      </c>
      <c r="IB86" s="248">
        <f>成绩录入!AO89</f>
        <v>0</v>
      </c>
      <c r="IC86" s="310">
        <f t="shared" si="227"/>
        <v>0</v>
      </c>
      <c r="ID86" s="299"/>
      <c r="IE86" s="247">
        <f>成绩录入!AJ89</f>
        <v>0</v>
      </c>
      <c r="IF86" s="248">
        <f>成绩录入!AK89</f>
        <v>0</v>
      </c>
      <c r="IG86" s="248">
        <f>成绩录入!AL89</f>
        <v>0</v>
      </c>
      <c r="IH86" s="248">
        <f>成绩录入!AM89</f>
        <v>0</v>
      </c>
      <c r="II86" s="248">
        <f>成绩录入!AN89</f>
        <v>0</v>
      </c>
      <c r="IJ86" s="248">
        <f>成绩录入!AO89</f>
        <v>0</v>
      </c>
      <c r="IK86" s="310">
        <f t="shared" si="228"/>
        <v>0</v>
      </c>
      <c r="IL86" s="299"/>
      <c r="IM86" s="313" t="e">
        <f t="shared" si="229"/>
        <v>#DIV/0!</v>
      </c>
      <c r="IN86" s="314" t="e">
        <f t="shared" si="230"/>
        <v>#DIV/0!</v>
      </c>
      <c r="IO86" s="314" t="e">
        <f t="shared" si="231"/>
        <v>#DIV/0!</v>
      </c>
      <c r="IP86" s="314" t="e">
        <f t="shared" si="232"/>
        <v>#DIV/0!</v>
      </c>
      <c r="IQ86" s="314" t="e">
        <f t="shared" si="233"/>
        <v>#DIV/0!</v>
      </c>
      <c r="IR86" s="315" t="e">
        <f t="shared" si="234"/>
        <v>#DIV/0!</v>
      </c>
      <c r="IS86" s="316"/>
      <c r="IT86" s="214">
        <f>成绩录入!AR89</f>
        <v>0</v>
      </c>
      <c r="IU86" s="216">
        <f>成绩录入!AS89</f>
        <v>0</v>
      </c>
      <c r="IV86" s="216">
        <f>成绩录入!AT89</f>
        <v>0</v>
      </c>
      <c r="IW86" s="216">
        <f>成绩录入!AU89</f>
        <v>0</v>
      </c>
      <c r="IX86" s="216">
        <f>成绩录入!AV89</f>
        <v>0</v>
      </c>
      <c r="IY86" s="216">
        <f>成绩录入!AW89</f>
        <v>0</v>
      </c>
      <c r="IZ86" s="298">
        <f t="shared" si="235"/>
        <v>0</v>
      </c>
      <c r="JA86" s="299"/>
      <c r="JB86" s="317">
        <f>成绩录入!AR89</f>
        <v>0</v>
      </c>
      <c r="JC86" s="216">
        <f>成绩录入!AS89</f>
        <v>0</v>
      </c>
      <c r="JD86" s="216">
        <f>成绩录入!AT89</f>
        <v>0</v>
      </c>
      <c r="JE86" s="216">
        <f>成绩录入!AU89</f>
        <v>0</v>
      </c>
      <c r="JF86" s="216">
        <f>成绩录入!AV89</f>
        <v>0</v>
      </c>
      <c r="JG86" s="216">
        <f>成绩录入!AW89</f>
        <v>0</v>
      </c>
      <c r="JH86" s="298">
        <f t="shared" si="236"/>
        <v>0</v>
      </c>
      <c r="JI86" s="299"/>
      <c r="JJ86" s="248">
        <f>成绩录入!AR89</f>
        <v>0</v>
      </c>
      <c r="JK86" s="248">
        <f>成绩录入!AS89</f>
        <v>0</v>
      </c>
      <c r="JL86" s="248">
        <f>成绩录入!AT89</f>
        <v>0</v>
      </c>
      <c r="JM86" s="248">
        <f>成绩录入!AU89</f>
        <v>0</v>
      </c>
      <c r="JN86" s="248">
        <f>成绩录入!AV89</f>
        <v>0</v>
      </c>
      <c r="JO86" s="248">
        <f>成绩录入!AW89</f>
        <v>0</v>
      </c>
      <c r="JP86" s="298">
        <f t="shared" si="237"/>
        <v>0</v>
      </c>
      <c r="JQ86" s="299"/>
      <c r="JR86" s="308">
        <f>成绩录入!AR89</f>
        <v>0</v>
      </c>
      <c r="JS86" s="248">
        <f>成绩录入!AS89</f>
        <v>0</v>
      </c>
      <c r="JT86" s="248">
        <f>成绩录入!AT89</f>
        <v>0</v>
      </c>
      <c r="JU86" s="248">
        <f>成绩录入!AU89</f>
        <v>0</v>
      </c>
      <c r="JV86" s="248">
        <f>成绩录入!AV89</f>
        <v>0</v>
      </c>
      <c r="JW86" s="248">
        <f>成绩录入!AW89</f>
        <v>0</v>
      </c>
      <c r="JX86" s="298">
        <f t="shared" si="238"/>
        <v>0</v>
      </c>
      <c r="JY86" s="299"/>
      <c r="JZ86" s="308">
        <f>成绩录入!AR89</f>
        <v>0</v>
      </c>
      <c r="KA86" s="248">
        <f>成绩录入!AS89</f>
        <v>0</v>
      </c>
      <c r="KB86" s="248">
        <f>成绩录入!AT89</f>
        <v>0</v>
      </c>
      <c r="KC86" s="248">
        <f>成绩录入!AU89</f>
        <v>0</v>
      </c>
      <c r="KD86" s="248">
        <f>成绩录入!AV89</f>
        <v>0</v>
      </c>
      <c r="KE86" s="248">
        <f>成绩录入!AW89</f>
        <v>0</v>
      </c>
      <c r="KF86" s="298">
        <f t="shared" si="239"/>
        <v>0</v>
      </c>
      <c r="KG86" s="299"/>
      <c r="KH86" s="313">
        <f t="shared" si="186"/>
        <v>0</v>
      </c>
      <c r="KI86" s="314">
        <f t="shared" si="240"/>
        <v>0</v>
      </c>
      <c r="KJ86" s="314">
        <f t="shared" si="241"/>
        <v>0</v>
      </c>
      <c r="KK86" s="314">
        <f t="shared" si="242"/>
        <v>0</v>
      </c>
      <c r="KL86" s="314">
        <f t="shared" si="243"/>
        <v>0</v>
      </c>
      <c r="KM86" s="315">
        <f t="shared" si="244"/>
        <v>0</v>
      </c>
      <c r="KN86" s="90"/>
      <c r="KO86" s="294">
        <f>IF(总评!G84&lt;60,1,0)</f>
        <v>0</v>
      </c>
      <c r="KP86" s="295">
        <f t="shared" si="187"/>
        <v>0</v>
      </c>
      <c r="KQ86" s="295">
        <f t="shared" si="188"/>
        <v>0</v>
      </c>
      <c r="KR86" s="321">
        <f t="shared" si="189"/>
        <v>0</v>
      </c>
      <c r="KS86" s="321">
        <f t="shared" si="245"/>
        <v>0</v>
      </c>
      <c r="KT86" s="27"/>
      <c r="KU86" s="27"/>
      <c r="KV86" s="27"/>
      <c r="KW86" s="27"/>
      <c r="KX86" s="27"/>
      <c r="KY86" s="27"/>
      <c r="KZ86" s="27"/>
      <c r="LA86" s="27"/>
      <c r="LB86" s="27"/>
      <c r="LC86" s="27"/>
      <c r="OT86" s="247">
        <f>IF(OT$6=$OS$5,成绩录入!BC89,0)</f>
        <v>0</v>
      </c>
      <c r="OU86" s="248">
        <f>IF(OU$6=$OS$5,成绩录入!BD89,0)</f>
        <v>0</v>
      </c>
      <c r="OV86" s="248">
        <f>IF(OV$6=$OS$5,成绩录入!BE89,0)</f>
        <v>0</v>
      </c>
      <c r="OW86" s="248">
        <f>IF(OW$6=$OS$5,成绩录入!BF89,0)</f>
        <v>0</v>
      </c>
      <c r="OX86" s="248">
        <f>IF(OX$6=$OS$5,成绩录入!BG89,0)</f>
        <v>0</v>
      </c>
      <c r="OY86" s="248">
        <f>IF(OY$6=$OS$5,成绩录入!BH89,0)</f>
        <v>0</v>
      </c>
      <c r="OZ86" s="248">
        <f>IF(OZ$6=$OS$5,成绩录入!BI89,0)</f>
        <v>0</v>
      </c>
      <c r="PA86" s="248">
        <f>IF(PA$6=$OS$5,成绩录入!BJ89,0)</f>
        <v>0</v>
      </c>
      <c r="PB86" s="248">
        <f>IF(PB$6=$OS$5,成绩录入!BK89,0)</f>
        <v>0</v>
      </c>
      <c r="PC86" s="248">
        <f>IF(PC$6=$OS$5,成绩录入!BL89,0)</f>
        <v>0</v>
      </c>
      <c r="PD86" s="248">
        <f>IF(PD$6=$OS$5,成绩录入!BM89,0)</f>
        <v>0</v>
      </c>
      <c r="PE86" s="248">
        <f>IF(PE$6=$OS$5,成绩录入!BN89,0)</f>
        <v>0</v>
      </c>
      <c r="PF86" s="248">
        <f>IF(PF$6=$OS$5,成绩录入!BO89,0)</f>
        <v>0</v>
      </c>
      <c r="PG86" s="248">
        <f>IF(PG$6=$OS$5,成绩录入!BP89,0)</f>
        <v>0</v>
      </c>
      <c r="PH86" s="248">
        <f>IF(PH$6=$OS$5,成绩录入!BQ89,0)</f>
        <v>0</v>
      </c>
      <c r="PI86" s="248">
        <f>IF(PI$6=$OS$5,成绩录入!BR89,0)</f>
        <v>0</v>
      </c>
      <c r="PJ86" s="248">
        <f>IF(PJ$6=$OS$5,成绩录入!BS89,0)</f>
        <v>0</v>
      </c>
      <c r="PK86" s="248">
        <f>IF(PK$6=$OS$5,成绩录入!BT89,0)</f>
        <v>0</v>
      </c>
      <c r="PL86" s="248">
        <f>IF(PL$6=$OS$5,成绩录入!BU89,0)</f>
        <v>0</v>
      </c>
      <c r="PM86" s="248">
        <f>IF(PM$6=$OS$5,成绩录入!BV89,0)</f>
        <v>0</v>
      </c>
      <c r="PN86" s="248">
        <f>IF(PN$6=$OS$5,成绩录入!BW89,0)</f>
        <v>0</v>
      </c>
      <c r="PO86" s="248">
        <f>IF(PO$6=$OS$5,成绩录入!BX89,0)</f>
        <v>0</v>
      </c>
      <c r="PP86" s="248">
        <f>IF(PP$6=$OS$5,成绩录入!BY89,0)</f>
        <v>0</v>
      </c>
      <c r="PQ86" s="248">
        <f>IF(PQ$6=$OS$5,成绩录入!BZ89,0)</f>
        <v>0</v>
      </c>
      <c r="PR86" s="248">
        <f>IF(PR$6=$OS$5,成绩录入!CA89,0)</f>
        <v>0</v>
      </c>
      <c r="PS86" s="248">
        <f>IF(PS$6=$OS$5,成绩录入!CB89,0)</f>
        <v>0</v>
      </c>
      <c r="PT86" s="248">
        <f>IF(PT$6=$OS$5,成绩录入!CC89,0)</f>
        <v>0</v>
      </c>
      <c r="PU86" s="248">
        <f>IF(PU$6=$OS$5,成绩录入!CD89,0)</f>
        <v>0</v>
      </c>
      <c r="PV86" s="248">
        <f>IF(PV$6=$OS$5,成绩录入!CE89,0)</f>
        <v>0</v>
      </c>
      <c r="PW86" s="248">
        <f>IF(PW$6=$OS$5,成绩录入!CF89,0)</f>
        <v>0</v>
      </c>
      <c r="PX86" s="248">
        <f>IF(PX$6=$OS$5,成绩录入!CG89,0)</f>
        <v>0</v>
      </c>
      <c r="PY86" s="248">
        <f>IF(PY$6=$OS$5,成绩录入!CH89,0)</f>
        <v>0</v>
      </c>
      <c r="PZ86" s="248">
        <f>IF(PZ$6=$OS$5,成绩录入!CI89,0)</f>
        <v>0</v>
      </c>
      <c r="QA86" s="248">
        <f>IF(QA$6=$OS$5,成绩录入!CJ89,0)</f>
        <v>0</v>
      </c>
      <c r="QB86" s="248">
        <f>IF(QB$6=$OS$5,成绩录入!CK89,0)</f>
        <v>0</v>
      </c>
      <c r="QC86" s="248">
        <f>IF(QC$6=$OS$5,成绩录入!CL89,0)</f>
        <v>0</v>
      </c>
      <c r="QD86" s="248">
        <f>IF(QD$6=$OS$5,成绩录入!CM89,0)</f>
        <v>0</v>
      </c>
      <c r="QE86" s="248">
        <f>IF(QE$6=$OS$5,成绩录入!CN89,0)</f>
        <v>0</v>
      </c>
      <c r="QF86" s="248">
        <f>IF(QF$6=$OS$5,成绩录入!CO89,0)</f>
        <v>0</v>
      </c>
      <c r="QG86" s="248">
        <f>IF(QG$6=$OS$5,成绩录入!CP89,0)</f>
        <v>0</v>
      </c>
      <c r="QH86" s="248">
        <f>IF(QH$6=$OS$5,成绩录入!CQ89,0)</f>
        <v>0</v>
      </c>
      <c r="QI86" s="248">
        <f>IF(QI$6=$OS$5,成绩录入!CR89,0)</f>
        <v>0</v>
      </c>
      <c r="QJ86" s="248">
        <f>IF(QJ$6=$OS$5,成绩录入!CS89,0)</f>
        <v>0</v>
      </c>
      <c r="QK86" s="248">
        <f>IF(QK$6=$OS$5,成绩录入!CT89,0)</f>
        <v>0</v>
      </c>
      <c r="QL86" s="248">
        <f>IF(QL$6=$OS$5,成绩录入!CU89,0)</f>
        <v>0</v>
      </c>
      <c r="QM86" s="248">
        <f>IF(QM$6=$OS$5,成绩录入!CV89,0)</f>
        <v>0</v>
      </c>
      <c r="QN86" s="248">
        <f>IF(QN$6=$OS$5,成绩录入!CW89,0)</f>
        <v>0</v>
      </c>
      <c r="QO86" s="248">
        <f>IF(QO$6=$OS$5,成绩录入!CX89,0)</f>
        <v>0</v>
      </c>
      <c r="QP86" s="248">
        <f>IF(QP$6=$OS$5,成绩录入!CY89,0)</f>
        <v>0</v>
      </c>
      <c r="QQ86" s="248">
        <f>IF(QQ$6=$OS$5,成绩录入!CZ89,0)</f>
        <v>0</v>
      </c>
      <c r="QR86" s="248">
        <f>IF(QR$6=$OS$5,成绩录入!DA89,0)</f>
        <v>0</v>
      </c>
      <c r="QS86" s="248">
        <f>IF(QS$6=$OS$5,成绩录入!DB89,0)</f>
        <v>0</v>
      </c>
      <c r="QT86" s="248">
        <f>IF(QT$6=$OS$5,成绩录入!DC89,0)</f>
        <v>0</v>
      </c>
      <c r="QU86" s="248">
        <f>IF(QU$6=$OS$5,成绩录入!DD89,0)</f>
        <v>0</v>
      </c>
      <c r="QV86" s="248">
        <f>IF(QV$6=$OS$5,成绩录入!DE89,0)</f>
        <v>0</v>
      </c>
      <c r="QW86" s="248">
        <f>IF(QW$6=$OS$5,成绩录入!DF89,0)</f>
        <v>0</v>
      </c>
      <c r="QX86" s="248">
        <f>IF(QX$6=$OS$5,成绩录入!DG89,0)</f>
        <v>0</v>
      </c>
      <c r="QY86" s="248">
        <f>IF(QY$6=$OS$5,成绩录入!DH89,0)</f>
        <v>0</v>
      </c>
      <c r="QZ86" s="248">
        <f>IF(QZ$6=$OS$5,成绩录入!DI89,0)</f>
        <v>0</v>
      </c>
      <c r="RA86" s="248">
        <f>IF(RA$6=$OS$5,成绩录入!DJ89,0)</f>
        <v>0</v>
      </c>
      <c r="RB86" s="248">
        <f>IF(RB$6=$OS$5,成绩录入!DK89,0)</f>
        <v>0</v>
      </c>
      <c r="RC86" s="248">
        <f>IF(RC$6=$OS$5,成绩录入!DL89,0)</f>
        <v>0</v>
      </c>
      <c r="RD86" s="248">
        <f>IF(RD$6=$OS$5,成绩录入!DM89,0)</f>
        <v>0</v>
      </c>
      <c r="RE86" s="248">
        <f>IF(RE$6=$OS$5,成绩录入!DN89,0)</f>
        <v>0</v>
      </c>
      <c r="RF86" s="248">
        <f>IF(RF$6=$OS$5,成绩录入!DO89,0)</f>
        <v>0</v>
      </c>
      <c r="RG86" s="248">
        <f>IF(RG$6=$OS$5,成绩录入!DP89,0)</f>
        <v>0</v>
      </c>
      <c r="RH86" s="248">
        <f>IF(RH$6=$OS$5,成绩录入!DQ89,0)</f>
        <v>0</v>
      </c>
      <c r="RI86" s="248">
        <f>IF(RI$6=$OS$5,成绩录入!DR89,0)</f>
        <v>0</v>
      </c>
      <c r="RJ86" s="248">
        <f>IF(RJ$6=$OS$5,成绩录入!DS89,0)</f>
        <v>0</v>
      </c>
      <c r="RK86" s="248">
        <f>IF(RK$6=$OS$5,成绩录入!DT89,0)</f>
        <v>0</v>
      </c>
      <c r="RL86" s="248">
        <f>IF(RL$6=$OS$5,成绩录入!DU89,0)</f>
        <v>0</v>
      </c>
      <c r="RM86" s="248">
        <f>IF(RM$6=$OS$5,成绩录入!DV89,0)</f>
        <v>0</v>
      </c>
      <c r="RN86" s="248">
        <f>IF(RN$6=$OS$5,成绩录入!DW89,0)</f>
        <v>0</v>
      </c>
      <c r="RO86" s="248">
        <f>IF(RO$6=$OS$5,成绩录入!DX89,0)</f>
        <v>0</v>
      </c>
      <c r="RP86" s="248">
        <f>IF(RP$6=$OS$5,成绩录入!DY89,0)</f>
        <v>0</v>
      </c>
      <c r="RQ86" s="248">
        <f>IF(RQ$6=$OS$5,成绩录入!DZ89,0)</f>
        <v>0</v>
      </c>
      <c r="RR86" s="248">
        <f>IF(RR$6=$OS$5,成绩录入!EA89,0)</f>
        <v>0</v>
      </c>
      <c r="RS86" s="248">
        <f>IF(RS$6=$OS$5,成绩录入!EB89,0)</f>
        <v>0</v>
      </c>
      <c r="RT86" s="248">
        <f>IF(RT$6=$OS$5,成绩录入!EC89,0)</f>
        <v>0</v>
      </c>
      <c r="RU86" s="248">
        <f>IF(RU$6=$OS$5,成绩录入!ED89,0)</f>
        <v>0</v>
      </c>
      <c r="RV86" s="248">
        <f>IF(RV$6=$OS$5,成绩录入!EE89,0)</f>
        <v>0</v>
      </c>
      <c r="RW86" s="248">
        <f>IF(RW$6=$OS$5,成绩录入!EF89,0)</f>
        <v>0</v>
      </c>
      <c r="RX86" s="248">
        <f>IF(RX$6=$OS$5,成绩录入!EG89,0)</f>
        <v>0</v>
      </c>
      <c r="RY86" s="248">
        <f>IF(RY$6=$OS$5,成绩录入!EH89,0)</f>
        <v>0</v>
      </c>
      <c r="RZ86" s="248">
        <f>IF(RZ$6=$OS$5,成绩录入!EI89,0)</f>
        <v>0</v>
      </c>
      <c r="SA86" s="248">
        <f>IF(SA$6=$OS$5,成绩录入!EJ89,0)</f>
        <v>0</v>
      </c>
      <c r="SB86" s="248">
        <f>IF(SB$6=$OS$5,成绩录入!EK89,0)</f>
        <v>0</v>
      </c>
      <c r="SC86" s="248">
        <f>IF(SC$6=$OS$5,成绩录入!EL89,0)</f>
        <v>0</v>
      </c>
      <c r="SD86" s="248">
        <f>IF(SD$6=$OS$5,成绩录入!EM89,0)</f>
        <v>0</v>
      </c>
      <c r="SE86" s="248">
        <f>IF(SE$6=$OS$5,成绩录入!EN89,0)</f>
        <v>0</v>
      </c>
      <c r="SF86" s="248">
        <f>IF(SF$6=$OS$5,成绩录入!EO89,0)</f>
        <v>0</v>
      </c>
      <c r="SG86" s="248">
        <f>IF(SG$6=$OS$5,成绩录入!EP89,0)</f>
        <v>0</v>
      </c>
      <c r="SH86" s="248">
        <f>IF(SH$6=$OS$5,成绩录入!EQ89,0)</f>
        <v>0</v>
      </c>
      <c r="SI86" s="248">
        <f>IF(SI$6=$OS$5,成绩录入!ER89,0)</f>
        <v>0</v>
      </c>
      <c r="SJ86" s="248">
        <f>IF(SJ$6=$OS$5,成绩录入!ES89,0)</f>
        <v>0</v>
      </c>
      <c r="SK86" s="248">
        <f>IF(SK$6=$OS$5,成绩录入!ET89,0)</f>
        <v>0</v>
      </c>
      <c r="SL86" s="248">
        <f>IF(SL$6=$OS$5,成绩录入!EU89,0)</f>
        <v>0</v>
      </c>
      <c r="SM86" s="248">
        <f>IF(SM$6=$OS$5,成绩录入!EV89,0)</f>
        <v>0</v>
      </c>
      <c r="SN86" s="248">
        <f>IF(SN$6=$OS$5,成绩录入!EW89,0)</f>
        <v>0</v>
      </c>
      <c r="SO86" s="248">
        <f>IF(SO$6=$OS$5,成绩录入!EX89,0)</f>
        <v>0</v>
      </c>
      <c r="SP86" s="218">
        <f t="shared" si="190"/>
        <v>0</v>
      </c>
      <c r="SQ86" s="166"/>
      <c r="SR86" s="166"/>
      <c r="SS86" s="247">
        <f>IF(SS$6=$SR$5,成绩录入!BC89,0)</f>
        <v>0</v>
      </c>
      <c r="ST86" s="248">
        <f>IF(ST$6=$SR$5,成绩录入!BD89,0)</f>
        <v>0</v>
      </c>
      <c r="SU86" s="248">
        <f>IF(SU$6=$SR$5,成绩录入!BE89,0)</f>
        <v>0</v>
      </c>
      <c r="SV86" s="248">
        <f>IF(SV$6=$SR$5,成绩录入!BF89,0)</f>
        <v>0</v>
      </c>
      <c r="SW86" s="248">
        <f>IF(SW$6=$SR$5,成绩录入!BG89,0)</f>
        <v>0</v>
      </c>
      <c r="SX86" s="248">
        <f>IF(SX$6=$SR$5,成绩录入!BH89,0)</f>
        <v>0</v>
      </c>
      <c r="SY86" s="248">
        <f>IF(SY$6=$SR$5,成绩录入!BI89,0)</f>
        <v>0</v>
      </c>
      <c r="SZ86" s="248">
        <f>IF(SZ$6=$SR$5,成绩录入!BJ89,0)</f>
        <v>0</v>
      </c>
      <c r="TA86" s="248">
        <f>IF(TA$6=$SR$5,成绩录入!BK89,0)</f>
        <v>0</v>
      </c>
      <c r="TB86" s="248">
        <f>IF(TB$6=$SR$5,成绩录入!BL89,0)</f>
        <v>0</v>
      </c>
      <c r="TC86" s="248">
        <f>IF(TC$6=$SR$5,成绩录入!BM89,0)</f>
        <v>0</v>
      </c>
      <c r="TD86" s="248">
        <f>IF(TD$6=$SR$5,成绩录入!BN89,0)</f>
        <v>0</v>
      </c>
      <c r="TE86" s="248">
        <f>IF(TE$6=$SR$5,成绩录入!BO89,0)</f>
        <v>0</v>
      </c>
      <c r="TF86" s="248">
        <f>IF(TF$6=$SR$5,成绩录入!BP89,0)</f>
        <v>0</v>
      </c>
      <c r="TG86" s="248">
        <f>IF(TG$6=$SR$5,成绩录入!BQ89,0)</f>
        <v>0</v>
      </c>
      <c r="TH86" s="248">
        <f>IF(TH$6=$SR$5,成绩录入!BR89,0)</f>
        <v>0</v>
      </c>
      <c r="TI86" s="248">
        <f>IF(TI$6=$SR$5,成绩录入!BS89,0)</f>
        <v>0</v>
      </c>
      <c r="TJ86" s="248">
        <f>IF(TJ$6=$SR$5,成绩录入!BT89,0)</f>
        <v>0</v>
      </c>
      <c r="TK86" s="248">
        <f>IF(TK$6=$SR$5,成绩录入!BU89,0)</f>
        <v>0</v>
      </c>
      <c r="TL86" s="248">
        <f>IF(TL$6=$SR$5,成绩录入!BV89,0)</f>
        <v>0</v>
      </c>
      <c r="TM86" s="248">
        <f>IF(TM$6=$SR$5,成绩录入!BW89,0)</f>
        <v>0</v>
      </c>
      <c r="TN86" s="248">
        <f>IF(TN$6=$SR$5,成绩录入!BX89,0)</f>
        <v>0</v>
      </c>
      <c r="TO86" s="248">
        <f>IF(TO$6=$SR$5,成绩录入!BY89,0)</f>
        <v>0</v>
      </c>
      <c r="TP86" s="248">
        <f>IF(TP$6=$SR$5,成绩录入!BZ89,0)</f>
        <v>0</v>
      </c>
      <c r="TQ86" s="248">
        <f>IF(TQ$6=$SR$5,成绩录入!CA89,0)</f>
        <v>0</v>
      </c>
      <c r="TR86" s="248">
        <f>IF(TR$6=$SR$5,成绩录入!CB89,0)</f>
        <v>0</v>
      </c>
      <c r="TS86" s="248">
        <f>IF(TS$6=$SR$5,成绩录入!CC89,0)</f>
        <v>0</v>
      </c>
      <c r="TT86" s="248">
        <f>IF(TT$6=$SR$5,成绩录入!CD89,0)</f>
        <v>0</v>
      </c>
      <c r="TU86" s="248">
        <f>IF(TU$6=$SR$5,成绩录入!CE89,0)</f>
        <v>0</v>
      </c>
      <c r="TV86" s="248">
        <f>IF(TV$6=$SR$5,成绩录入!CF89,0)</f>
        <v>0</v>
      </c>
      <c r="TW86" s="248">
        <f>IF(TW$6=$SR$5,成绩录入!CG89,0)</f>
        <v>0</v>
      </c>
      <c r="TX86" s="248">
        <f>IF(TX$6=$SR$5,成绩录入!CH89,0)</f>
        <v>0</v>
      </c>
      <c r="TY86" s="248">
        <f>IF(TY$6=$SR$5,成绩录入!CI89,0)</f>
        <v>0</v>
      </c>
      <c r="TZ86" s="248">
        <f>IF(TZ$6=$SR$5,成绩录入!CJ89,0)</f>
        <v>0</v>
      </c>
      <c r="UA86" s="248">
        <f>IF(UA$6=$SR$5,成绩录入!CK89,0)</f>
        <v>0</v>
      </c>
      <c r="UB86" s="248">
        <f>IF(UB$6=$SR$5,成绩录入!CL89,0)</f>
        <v>0</v>
      </c>
      <c r="UC86" s="248">
        <f>IF(UC$6=$SR$5,成绩录入!CM89,0)</f>
        <v>0</v>
      </c>
      <c r="UD86" s="248">
        <f>IF(UD$6=$SR$5,成绩录入!CN89,0)</f>
        <v>0</v>
      </c>
      <c r="UE86" s="248">
        <f>IF(UE$6=$SR$5,成绩录入!CO89,0)</f>
        <v>0</v>
      </c>
      <c r="UF86" s="248">
        <f>IF(UF$6=$SR$5,成绩录入!CP89,0)</f>
        <v>0</v>
      </c>
      <c r="UG86" s="248">
        <f>IF(UG$6=$SR$5,成绩录入!CQ89,0)</f>
        <v>0</v>
      </c>
      <c r="UH86" s="248">
        <f>IF(UH$6=$SR$5,成绩录入!CR89,0)</f>
        <v>0</v>
      </c>
      <c r="UI86" s="248">
        <f>IF(UI$6=$SR$5,成绩录入!CS89,0)</f>
        <v>0</v>
      </c>
      <c r="UJ86" s="248">
        <f>IF(UJ$6=$SR$5,成绩录入!CT89,0)</f>
        <v>0</v>
      </c>
      <c r="UK86" s="248">
        <f>IF(UK$6=$SR$5,成绩录入!CU89,0)</f>
        <v>0</v>
      </c>
      <c r="UL86" s="248">
        <f>IF(UL$6=$SR$5,成绩录入!CV89,0)</f>
        <v>0</v>
      </c>
      <c r="UM86" s="248">
        <f>IF(UM$6=$SR$5,成绩录入!CW89,0)</f>
        <v>0</v>
      </c>
      <c r="UN86" s="248">
        <f>IF(UN$6=$SR$5,成绩录入!CX89,0)</f>
        <v>0</v>
      </c>
      <c r="UO86" s="248">
        <f>IF(UO$6=$SR$5,成绩录入!CY89,0)</f>
        <v>0</v>
      </c>
      <c r="UP86" s="248">
        <f>IF(UP$6=$SR$5,成绩录入!CZ89,0)</f>
        <v>0</v>
      </c>
      <c r="UQ86" s="248">
        <f>IF(UQ$6=$SR$5,成绩录入!DA89,0)</f>
        <v>0</v>
      </c>
      <c r="UR86" s="248">
        <f>IF(UR$6=$SR$5,成绩录入!DB89,0)</f>
        <v>0</v>
      </c>
      <c r="US86" s="248">
        <f>IF(US$6=$SR$5,成绩录入!DC89,0)</f>
        <v>0</v>
      </c>
      <c r="UT86" s="248">
        <f>IF(UT$6=$SR$5,成绩录入!DD89,0)</f>
        <v>0</v>
      </c>
      <c r="UU86" s="248">
        <f>IF(UU$6=$SR$5,成绩录入!DE89,0)</f>
        <v>0</v>
      </c>
      <c r="UV86" s="248">
        <f>IF(UV$6=$SR$5,成绩录入!DF89,0)</f>
        <v>0</v>
      </c>
      <c r="UW86" s="248">
        <f>IF(UW$6=$SR$5,成绩录入!DG89,0)</f>
        <v>0</v>
      </c>
      <c r="UX86" s="248">
        <f>IF(UX$6=$SR$5,成绩录入!DH89,0)</f>
        <v>0</v>
      </c>
      <c r="UY86" s="248">
        <f>IF(UY$6=$SR$5,成绩录入!DI89,0)</f>
        <v>0</v>
      </c>
      <c r="UZ86" s="248">
        <f>IF(UZ$6=$SR$5,成绩录入!DJ89,0)</f>
        <v>0</v>
      </c>
      <c r="VA86" s="248">
        <f>IF(VA$6=$SR$5,成绩录入!DK89,0)</f>
        <v>0</v>
      </c>
      <c r="VB86" s="248">
        <f>IF(VB$6=$SR$5,成绩录入!DL89,0)</f>
        <v>0</v>
      </c>
      <c r="VC86" s="248">
        <f>IF(VC$6=$SR$5,成绩录入!DM89,0)</f>
        <v>0</v>
      </c>
      <c r="VD86" s="248">
        <f>IF(VD$6=$SR$5,成绩录入!DN89,0)</f>
        <v>0</v>
      </c>
      <c r="VE86" s="248">
        <f>IF(VE$6=$SR$5,成绩录入!DO89,0)</f>
        <v>0</v>
      </c>
      <c r="VF86" s="248">
        <f>IF(VF$6=$SR$5,成绩录入!DP89,0)</f>
        <v>0</v>
      </c>
      <c r="VG86" s="248">
        <f>IF(VG$6=$SR$5,成绩录入!DQ89,0)</f>
        <v>0</v>
      </c>
      <c r="VH86" s="248">
        <f>IF(VH$6=$SR$5,成绩录入!DR89,0)</f>
        <v>0</v>
      </c>
      <c r="VI86" s="248">
        <f>IF(VI$6=$SR$5,成绩录入!DS89,0)</f>
        <v>0</v>
      </c>
      <c r="VJ86" s="248">
        <f>IF(VJ$6=$SR$5,成绩录入!DT89,0)</f>
        <v>0</v>
      </c>
      <c r="VK86" s="248">
        <f>IF(VK$6=$SR$5,成绩录入!DU89,0)</f>
        <v>0</v>
      </c>
      <c r="VL86" s="248">
        <f>IF(VL$6=$SR$5,成绩录入!DV89,0)</f>
        <v>0</v>
      </c>
      <c r="VM86" s="248">
        <f>IF(VM$6=$SR$5,成绩录入!DW89,0)</f>
        <v>0</v>
      </c>
      <c r="VN86" s="248">
        <f>IF(VN$6=$SR$5,成绩录入!DX89,0)</f>
        <v>0</v>
      </c>
      <c r="VO86" s="248">
        <f>IF(VO$6=$SR$5,成绩录入!DY89,0)</f>
        <v>0</v>
      </c>
      <c r="VP86" s="248">
        <f>IF(VP$6=$SR$5,成绩录入!DZ89,0)</f>
        <v>0</v>
      </c>
      <c r="VQ86" s="248">
        <f>IF(VQ$6=$SR$5,成绩录入!EA89,0)</f>
        <v>0</v>
      </c>
      <c r="VR86" s="248">
        <f>IF(VR$6=$SR$5,成绩录入!EB89,0)</f>
        <v>0</v>
      </c>
      <c r="VS86" s="248">
        <f>IF(VS$6=$SR$5,成绩录入!EC89,0)</f>
        <v>0</v>
      </c>
      <c r="VT86" s="248">
        <f>IF(VT$6=$SR$5,成绩录入!ED89,0)</f>
        <v>0</v>
      </c>
      <c r="VU86" s="248">
        <f>IF(VU$6=$SR$5,成绩录入!EE89,0)</f>
        <v>0</v>
      </c>
      <c r="VV86" s="248">
        <f>IF(VV$6=$SR$5,成绩录入!EF89,0)</f>
        <v>0</v>
      </c>
      <c r="VW86" s="248">
        <f>IF(VW$6=$SR$5,成绩录入!EG89,0)</f>
        <v>0</v>
      </c>
      <c r="VX86" s="248">
        <f>IF(VX$6=$SR$5,成绩录入!EH89,0)</f>
        <v>0</v>
      </c>
      <c r="VY86" s="248">
        <f>IF(VY$6=$SR$5,成绩录入!EI89,0)</f>
        <v>0</v>
      </c>
      <c r="VZ86" s="248">
        <f>IF(VZ$6=$SR$5,成绩录入!EJ89,0)</f>
        <v>0</v>
      </c>
      <c r="WA86" s="248">
        <f>IF(WA$6=$SR$5,成绩录入!EK89,0)</f>
        <v>0</v>
      </c>
      <c r="WB86" s="248">
        <f>IF(WB$6=$SR$5,成绩录入!EL89,0)</f>
        <v>0</v>
      </c>
      <c r="WC86" s="248">
        <f>IF(WC$6=$SR$5,成绩录入!EM89,0)</f>
        <v>0</v>
      </c>
      <c r="WD86" s="248">
        <f>IF(WD$6=$SR$5,成绩录入!EN89,0)</f>
        <v>0</v>
      </c>
      <c r="WE86" s="248">
        <f>IF(WE$6=$SR$5,成绩录入!EO89,0)</f>
        <v>0</v>
      </c>
      <c r="WF86" s="248">
        <f>IF(WF$6=$SR$5,成绩录入!EP89,0)</f>
        <v>0</v>
      </c>
      <c r="WG86" s="248">
        <f>IF(WG$6=$SR$5,成绩录入!EQ89,0)</f>
        <v>0</v>
      </c>
      <c r="WH86" s="248">
        <f>IF(WH$6=$SR$5,成绩录入!ER89,0)</f>
        <v>0</v>
      </c>
      <c r="WI86" s="248">
        <f>IF(WI$6=$SR$5,成绩录入!ES89,0)</f>
        <v>0</v>
      </c>
      <c r="WJ86" s="248">
        <f>IF(WJ$6=$SR$5,成绩录入!ET89,0)</f>
        <v>0</v>
      </c>
      <c r="WK86" s="248">
        <f>IF(WK$6=$SR$5,成绩录入!EU89,0)</f>
        <v>0</v>
      </c>
      <c r="WL86" s="248">
        <f>IF(WL$6=$SR$5,成绩录入!EV89,0)</f>
        <v>0</v>
      </c>
      <c r="WM86" s="248">
        <f>IF(WM$6=$SR$5,成绩录入!EW89,0)</f>
        <v>0</v>
      </c>
      <c r="WN86" s="248">
        <f>IF(WN$6=$SR$5,成绩录入!EX89,0)</f>
        <v>0</v>
      </c>
      <c r="WO86" s="218">
        <f t="shared" si="191"/>
        <v>0</v>
      </c>
      <c r="WP86" s="166"/>
      <c r="WQ86" s="166"/>
      <c r="WR86" s="247">
        <f>IF(WR$6=$WQ$5,成绩录入!BC89,0)</f>
        <v>0</v>
      </c>
      <c r="WS86" s="248">
        <f>IF(WS$6=$WQ$5,成绩录入!BD89,0)</f>
        <v>0</v>
      </c>
      <c r="WT86" s="248">
        <f>IF(WT$6=$WQ$5,成绩录入!BE89,0)</f>
        <v>0</v>
      </c>
      <c r="WU86" s="248">
        <f>IF(WU$6=$WQ$5,成绩录入!BF89,0)</f>
        <v>0</v>
      </c>
      <c r="WV86" s="248">
        <f>IF(WV$6=$WQ$5,成绩录入!BG89,0)</f>
        <v>0</v>
      </c>
      <c r="WW86" s="248">
        <f>IF(WW$6=$WQ$5,成绩录入!BH89,0)</f>
        <v>0</v>
      </c>
      <c r="WX86" s="248">
        <f>IF(WX$6=$WQ$5,成绩录入!BI89,0)</f>
        <v>0</v>
      </c>
      <c r="WY86" s="248">
        <f>IF(WY$6=$WQ$5,成绩录入!BJ89,0)</f>
        <v>0</v>
      </c>
      <c r="WZ86" s="248">
        <f>IF(WZ$6=$WQ$5,成绩录入!BK89,0)</f>
        <v>0</v>
      </c>
      <c r="XA86" s="248">
        <f>IF(XA$6=$WQ$5,成绩录入!BL89,0)</f>
        <v>0</v>
      </c>
      <c r="XB86" s="248">
        <f>IF(XB$6=$WQ$5,成绩录入!BM89,0)</f>
        <v>0</v>
      </c>
      <c r="XC86" s="248">
        <f>IF(XC$6=$WQ$5,成绩录入!BN89,0)</f>
        <v>0</v>
      </c>
      <c r="XD86" s="248">
        <f>IF(XD$6=$WQ$5,成绩录入!BO89,0)</f>
        <v>0</v>
      </c>
      <c r="XE86" s="248">
        <f>IF(XE$6=$WQ$5,成绩录入!BP89,0)</f>
        <v>0</v>
      </c>
      <c r="XF86" s="248">
        <f>IF(XF$6=$WQ$5,成绩录入!BQ89,0)</f>
        <v>0</v>
      </c>
      <c r="XG86" s="248">
        <f>IF(XG$6=$WQ$5,成绩录入!BR89,0)</f>
        <v>0</v>
      </c>
      <c r="XH86" s="248">
        <f>IF(XH$6=$WQ$5,成绩录入!BS89,0)</f>
        <v>0</v>
      </c>
      <c r="XI86" s="248">
        <f>IF(XI$6=$WQ$5,成绩录入!BT89,0)</f>
        <v>0</v>
      </c>
      <c r="XJ86" s="248">
        <f>IF(XJ$6=$WQ$5,成绩录入!BU89,0)</f>
        <v>0</v>
      </c>
      <c r="XK86" s="248">
        <f>IF(XK$6=$WQ$5,成绩录入!BV89,0)</f>
        <v>0</v>
      </c>
      <c r="XL86" s="248">
        <f>IF(XL$6=$WQ$5,成绩录入!BW89,0)</f>
        <v>0</v>
      </c>
      <c r="XM86" s="248">
        <f>IF(XM$6=$WQ$5,成绩录入!BX89,0)</f>
        <v>0</v>
      </c>
      <c r="XN86" s="248">
        <f>IF(XN$6=$WQ$5,成绩录入!BY89,0)</f>
        <v>0</v>
      </c>
      <c r="XO86" s="248">
        <f>IF(XO$6=$WQ$5,成绩录入!BZ89,0)</f>
        <v>0</v>
      </c>
      <c r="XP86" s="248">
        <f>IF(XP$6=$WQ$5,成绩录入!CA89,0)</f>
        <v>0</v>
      </c>
      <c r="XQ86" s="248">
        <f>IF(XQ$6=$WQ$5,成绩录入!CB89,0)</f>
        <v>0</v>
      </c>
      <c r="XR86" s="248">
        <f>IF(XR$6=$WQ$5,成绩录入!CC89,0)</f>
        <v>0</v>
      </c>
      <c r="XS86" s="248">
        <f>IF(XS$6=$WQ$5,成绩录入!CD89,0)</f>
        <v>0</v>
      </c>
      <c r="XT86" s="248">
        <f>IF(XT$6=$WQ$5,成绩录入!CE89,0)</f>
        <v>0</v>
      </c>
      <c r="XU86" s="248">
        <f>IF(XU$6=$WQ$5,成绩录入!CF89,0)</f>
        <v>0</v>
      </c>
      <c r="XV86" s="248">
        <f>IF(XV$6=$WQ$5,成绩录入!CG89,0)</f>
        <v>0</v>
      </c>
      <c r="XW86" s="248">
        <f>IF(XW$6=$WQ$5,成绩录入!CH89,0)</f>
        <v>0</v>
      </c>
      <c r="XX86" s="248">
        <f>IF(XX$6=$WQ$5,成绩录入!CI89,0)</f>
        <v>0</v>
      </c>
      <c r="XY86" s="248">
        <f>IF(XY$6=$WQ$5,成绩录入!CJ89,0)</f>
        <v>0</v>
      </c>
      <c r="XZ86" s="248">
        <f>IF(XZ$6=$WQ$5,成绩录入!CK89,0)</f>
        <v>0</v>
      </c>
      <c r="YA86" s="248">
        <f>IF(YA$6=$WQ$5,成绩录入!CL89,0)</f>
        <v>0</v>
      </c>
      <c r="YB86" s="248">
        <f>IF(YB$6=$WQ$5,成绩录入!CM89,0)</f>
        <v>0</v>
      </c>
      <c r="YC86" s="248">
        <f>IF(YC$6=$WQ$5,成绩录入!CN89,0)</f>
        <v>0</v>
      </c>
      <c r="YD86" s="248">
        <f>IF(YD$6=$WQ$5,成绩录入!CO89,0)</f>
        <v>0</v>
      </c>
      <c r="YE86" s="248">
        <f>IF(YE$6=$WQ$5,成绩录入!CP89,0)</f>
        <v>0</v>
      </c>
      <c r="YF86" s="248">
        <f>IF(YF$6=$WQ$5,成绩录入!CQ89,0)</f>
        <v>0</v>
      </c>
      <c r="YG86" s="248">
        <f>IF(YG$6=$WQ$5,成绩录入!CR89,0)</f>
        <v>0</v>
      </c>
      <c r="YH86" s="248">
        <f>IF(YH$6=$WQ$5,成绩录入!CS89,0)</f>
        <v>0</v>
      </c>
      <c r="YI86" s="248">
        <f>IF(YI$6=$WQ$5,成绩录入!CT89,0)</f>
        <v>0</v>
      </c>
      <c r="YJ86" s="248">
        <f>IF(YJ$6=$WQ$5,成绩录入!CU89,0)</f>
        <v>0</v>
      </c>
      <c r="YK86" s="248">
        <f>IF(YK$6=$WQ$5,成绩录入!CV89,0)</f>
        <v>0</v>
      </c>
      <c r="YL86" s="248">
        <f>IF(YL$6=$WQ$5,成绩录入!CW89,0)</f>
        <v>0</v>
      </c>
      <c r="YM86" s="248">
        <f>IF(YM$6=$WQ$5,成绩录入!CX89,0)</f>
        <v>0</v>
      </c>
      <c r="YN86" s="248">
        <f>IF(YN$6=$WQ$5,成绩录入!CY89,0)</f>
        <v>0</v>
      </c>
      <c r="YO86" s="248">
        <f>IF(YO$6=$WQ$5,成绩录入!CZ89,0)</f>
        <v>0</v>
      </c>
      <c r="YP86" s="248">
        <f>IF(YP$6=$WQ$5,成绩录入!DA89,0)</f>
        <v>0</v>
      </c>
      <c r="YQ86" s="248">
        <f>IF(YQ$6=$WQ$5,成绩录入!DB89,0)</f>
        <v>0</v>
      </c>
      <c r="YR86" s="248">
        <f>IF(YR$6=$WQ$5,成绩录入!DC89,0)</f>
        <v>0</v>
      </c>
      <c r="YS86" s="248">
        <f>IF(YS$6=$WQ$5,成绩录入!DD89,0)</f>
        <v>0</v>
      </c>
      <c r="YT86" s="248">
        <f>IF(YT$6=$WQ$5,成绩录入!DE89,0)</f>
        <v>0</v>
      </c>
      <c r="YU86" s="248">
        <f>IF(YU$6=$WQ$5,成绩录入!DF89,0)</f>
        <v>0</v>
      </c>
      <c r="YV86" s="248">
        <f>IF(YV$6=$WQ$5,成绩录入!DG89,0)</f>
        <v>0</v>
      </c>
      <c r="YW86" s="248">
        <f>IF(YW$6=$WQ$5,成绩录入!DH89,0)</f>
        <v>0</v>
      </c>
      <c r="YX86" s="248">
        <f>IF(YX$6=$WQ$5,成绩录入!DI89,0)</f>
        <v>0</v>
      </c>
      <c r="YY86" s="248">
        <f>IF(YY$6=$WQ$5,成绩录入!DJ89,0)</f>
        <v>0</v>
      </c>
      <c r="YZ86" s="248">
        <f>IF(YZ$6=$WQ$5,成绩录入!DK89,0)</f>
        <v>0</v>
      </c>
      <c r="ZA86" s="248">
        <f>IF(ZA$6=$WQ$5,成绩录入!DL89,0)</f>
        <v>0</v>
      </c>
      <c r="ZB86" s="248">
        <f>IF(ZB$6=$WQ$5,成绩录入!DM89,0)</f>
        <v>0</v>
      </c>
      <c r="ZC86" s="248">
        <f>IF(ZC$6=$WQ$5,成绩录入!DN89,0)</f>
        <v>0</v>
      </c>
      <c r="ZD86" s="248">
        <f>IF(ZD$6=$WQ$5,成绩录入!DO89,0)</f>
        <v>0</v>
      </c>
      <c r="ZE86" s="248">
        <f>IF(ZE$6=$WQ$5,成绩录入!DP89,0)</f>
        <v>0</v>
      </c>
      <c r="ZF86" s="248">
        <f>IF(ZF$6=$WQ$5,成绩录入!DQ89,0)</f>
        <v>0</v>
      </c>
      <c r="ZG86" s="248">
        <f>IF(ZG$6=$WQ$5,成绩录入!DR89,0)</f>
        <v>0</v>
      </c>
      <c r="ZH86" s="248">
        <f>IF(ZH$6=$WQ$5,成绩录入!DS89,0)</f>
        <v>0</v>
      </c>
      <c r="ZI86" s="248">
        <f>IF(ZI$6=$WQ$5,成绩录入!DT89,0)</f>
        <v>0</v>
      </c>
      <c r="ZJ86" s="248">
        <f>IF(ZJ$6=$WQ$5,成绩录入!DU89,0)</f>
        <v>0</v>
      </c>
      <c r="ZK86" s="248">
        <f>IF(ZK$6=$WQ$5,成绩录入!DV89,0)</f>
        <v>0</v>
      </c>
      <c r="ZL86" s="248">
        <f>IF(ZL$6=$WQ$5,成绩录入!DW89,0)</f>
        <v>0</v>
      </c>
      <c r="ZM86" s="248">
        <f>IF(ZM$6=$WQ$5,成绩录入!DX89,0)</f>
        <v>0</v>
      </c>
      <c r="ZN86" s="248">
        <f>IF(ZN$6=$WQ$5,成绩录入!DY89,0)</f>
        <v>0</v>
      </c>
      <c r="ZO86" s="248">
        <f>IF(ZO$6=$WQ$5,成绩录入!DZ89,0)</f>
        <v>0</v>
      </c>
      <c r="ZP86" s="248">
        <f>IF(ZP$6=$WQ$5,成绩录入!EA89,0)</f>
        <v>0</v>
      </c>
      <c r="ZQ86" s="248">
        <f>IF(ZQ$6=$WQ$5,成绩录入!EB89,0)</f>
        <v>0</v>
      </c>
      <c r="ZR86" s="248">
        <f>IF(ZR$6=$WQ$5,成绩录入!EC89,0)</f>
        <v>0</v>
      </c>
      <c r="ZS86" s="248">
        <f>IF(ZS$6=$WQ$5,成绩录入!ED89,0)</f>
        <v>0</v>
      </c>
      <c r="ZT86" s="248">
        <f>IF(ZT$6=$WQ$5,成绩录入!EE89,0)</f>
        <v>0</v>
      </c>
      <c r="ZU86" s="248">
        <f>IF(ZU$6=$WQ$5,成绩录入!EF89,0)</f>
        <v>0</v>
      </c>
      <c r="ZV86" s="248">
        <f>IF(ZV$6=$WQ$5,成绩录入!EG89,0)</f>
        <v>0</v>
      </c>
      <c r="ZW86" s="248">
        <f>IF(ZW$6=$WQ$5,成绩录入!EH89,0)</f>
        <v>0</v>
      </c>
      <c r="ZX86" s="248">
        <f>IF(ZX$6=$WQ$5,成绩录入!EI89,0)</f>
        <v>0</v>
      </c>
      <c r="ZY86" s="248">
        <f>IF(ZY$6=$WQ$5,成绩录入!EJ89,0)</f>
        <v>0</v>
      </c>
      <c r="ZZ86" s="248">
        <f>IF(ZZ$6=$WQ$5,成绩录入!EK89,0)</f>
        <v>0</v>
      </c>
      <c r="AAA86" s="248">
        <f>IF(AAA$6=$WQ$5,成绩录入!EL89,0)</f>
        <v>0</v>
      </c>
      <c r="AAB86" s="248">
        <f>IF(AAB$6=$WQ$5,成绩录入!EM89,0)</f>
        <v>0</v>
      </c>
      <c r="AAC86" s="248">
        <f>IF(AAC$6=$WQ$5,成绩录入!EN89,0)</f>
        <v>0</v>
      </c>
      <c r="AAD86" s="248">
        <f>IF(AAD$6=$WQ$5,成绩录入!EO89,0)</f>
        <v>0</v>
      </c>
      <c r="AAE86" s="248">
        <f>IF(AAE$6=$WQ$5,成绩录入!EP89,0)</f>
        <v>0</v>
      </c>
      <c r="AAF86" s="248">
        <f>IF(AAF$6=$WQ$5,成绩录入!EQ89,0)</f>
        <v>0</v>
      </c>
      <c r="AAG86" s="248">
        <f>IF(AAG$6=$WQ$5,成绩录入!ER89,0)</f>
        <v>0</v>
      </c>
      <c r="AAH86" s="248">
        <f>IF(AAH$6=$WQ$5,成绩录入!ES89,0)</f>
        <v>0</v>
      </c>
      <c r="AAI86" s="248">
        <f>IF(AAI$6=$WQ$5,成绩录入!ET89,0)</f>
        <v>0</v>
      </c>
      <c r="AAJ86" s="248">
        <f>IF(AAJ$6=$WQ$5,成绩录入!EU89,0)</f>
        <v>0</v>
      </c>
      <c r="AAK86" s="248">
        <f>IF(AAK$6=$WQ$5,成绩录入!EV89,0)</f>
        <v>0</v>
      </c>
      <c r="AAL86" s="248">
        <f>IF(AAL$6=$WQ$5,成绩录入!EW89,0)</f>
        <v>0</v>
      </c>
      <c r="AAM86" s="248">
        <f>IF(AAM$6=$WQ$5,成绩录入!EX89,0)</f>
        <v>0</v>
      </c>
      <c r="AAN86" s="218">
        <f t="shared" si="192"/>
        <v>0</v>
      </c>
      <c r="AAO86" s="206"/>
      <c r="AAQ86" s="247">
        <f>IF(AAQ$6=$AAP$5,成绩录入!BC89,0)</f>
        <v>0</v>
      </c>
      <c r="AAR86" s="248">
        <f>IF(AAR$6=$AAP$5,成绩录入!BD89,0)</f>
        <v>0</v>
      </c>
      <c r="AAS86" s="248">
        <f>IF(AAS$6=$AAP$5,成绩录入!BE89,0)</f>
        <v>0</v>
      </c>
      <c r="AAT86" s="248">
        <f>IF(AAT$6=$AAP$5,成绩录入!BF89,0)</f>
        <v>0</v>
      </c>
      <c r="AAU86" s="248">
        <f>IF(AAU$6=$AAP$5,成绩录入!BG89,0)</f>
        <v>0</v>
      </c>
      <c r="AAV86" s="248">
        <f>IF(AAV$6=$AAP$5,成绩录入!BH89,0)</f>
        <v>0</v>
      </c>
      <c r="AAW86" s="248">
        <f>IF(AAW$6=$AAP$5,成绩录入!BI89,0)</f>
        <v>0</v>
      </c>
      <c r="AAX86" s="248">
        <f>IF(AAX$6=$AAP$5,成绩录入!BJ89,0)</f>
        <v>0</v>
      </c>
      <c r="AAY86" s="248">
        <f>IF(AAY$6=$AAP$5,成绩录入!BK89,0)</f>
        <v>0</v>
      </c>
      <c r="AAZ86" s="248">
        <f>IF(AAZ$6=$AAP$5,成绩录入!BL89,0)</f>
        <v>0</v>
      </c>
      <c r="ABA86" s="248">
        <f>IF(ABA$6=$AAP$5,成绩录入!BM89,0)</f>
        <v>0</v>
      </c>
      <c r="ABB86" s="248">
        <f>IF(ABB$6=$AAP$5,成绩录入!BN89,0)</f>
        <v>0</v>
      </c>
      <c r="ABC86" s="248">
        <f>IF(ABC$6=$AAP$5,成绩录入!BO89,0)</f>
        <v>0</v>
      </c>
      <c r="ABD86" s="248">
        <f>IF(ABD$6=$AAP$5,成绩录入!BP89,0)</f>
        <v>0</v>
      </c>
      <c r="ABE86" s="248">
        <f>IF(ABE$6=$AAP$5,成绩录入!BQ89,0)</f>
        <v>0</v>
      </c>
      <c r="ABF86" s="248">
        <f>IF(ABF$6=$AAP$5,成绩录入!BR89,0)</f>
        <v>0</v>
      </c>
      <c r="ABG86" s="248">
        <f>IF(ABG$6=$AAP$5,成绩录入!BS89,0)</f>
        <v>0</v>
      </c>
      <c r="ABH86" s="248">
        <f>IF(ABH$6=$AAP$5,成绩录入!BT89,0)</f>
        <v>0</v>
      </c>
      <c r="ABI86" s="248">
        <f>IF(ABI$6=$AAP$5,成绩录入!BU89,0)</f>
        <v>0</v>
      </c>
      <c r="ABJ86" s="248">
        <f>IF(ABJ$6=$AAP$5,成绩录入!BV89,0)</f>
        <v>0</v>
      </c>
      <c r="ABK86" s="248">
        <f>IF(ABK$6=$AAP$5,成绩录入!BW89,0)</f>
        <v>0</v>
      </c>
      <c r="ABL86" s="248">
        <f>IF(ABL$6=$AAP$5,成绩录入!BX89,0)</f>
        <v>0</v>
      </c>
      <c r="ABM86" s="248">
        <f>IF(ABM$6=$AAP$5,成绩录入!BY89,0)</f>
        <v>0</v>
      </c>
      <c r="ABN86" s="248">
        <f>IF(ABN$6=$AAP$5,成绩录入!BZ89,0)</f>
        <v>0</v>
      </c>
      <c r="ABO86" s="248">
        <f>IF(ABO$6=$AAP$5,成绩录入!CA89,0)</f>
        <v>0</v>
      </c>
      <c r="ABP86" s="248">
        <f>IF(ABP$6=$AAP$5,成绩录入!CB89,0)</f>
        <v>0</v>
      </c>
      <c r="ABQ86" s="248">
        <f>IF(ABQ$6=$AAP$5,成绩录入!CC89,0)</f>
        <v>0</v>
      </c>
      <c r="ABR86" s="248">
        <f>IF(ABR$6=$AAP$5,成绩录入!CD89,0)</f>
        <v>0</v>
      </c>
      <c r="ABS86" s="248">
        <f>IF(ABS$6=$AAP$5,成绩录入!CE89,0)</f>
        <v>0</v>
      </c>
      <c r="ABT86" s="248">
        <f>IF(ABT$6=$AAP$5,成绩录入!CF89,0)</f>
        <v>0</v>
      </c>
      <c r="ABU86" s="248">
        <f>IF(ABU$6=$AAP$5,成绩录入!CG89,0)</f>
        <v>0</v>
      </c>
      <c r="ABV86" s="248">
        <f>IF(ABV$6=$AAP$5,成绩录入!CH89,0)</f>
        <v>0</v>
      </c>
      <c r="ABW86" s="248">
        <f>IF(ABW$6=$AAP$5,成绩录入!CI89,0)</f>
        <v>0</v>
      </c>
      <c r="ABX86" s="248">
        <f>IF(ABX$6=$AAP$5,成绩录入!CJ89,0)</f>
        <v>0</v>
      </c>
      <c r="ABY86" s="248">
        <f>IF(ABY$6=$AAP$5,成绩录入!CK89,0)</f>
        <v>0</v>
      </c>
      <c r="ABZ86" s="248">
        <f>IF(ABZ$6=$AAP$5,成绩录入!CL89,0)</f>
        <v>0</v>
      </c>
      <c r="ACA86" s="248">
        <f>IF(ACA$6=$AAP$5,成绩录入!CM89,0)</f>
        <v>0</v>
      </c>
      <c r="ACB86" s="248">
        <f>IF(ACB$6=$AAP$5,成绩录入!CN89,0)</f>
        <v>0</v>
      </c>
      <c r="ACC86" s="248">
        <f>IF(ACC$6=$AAP$5,成绩录入!CO89,0)</f>
        <v>0</v>
      </c>
      <c r="ACD86" s="248">
        <f>IF(ACD$6=$AAP$5,成绩录入!CP89,0)</f>
        <v>0</v>
      </c>
      <c r="ACE86" s="248">
        <f>IF(ACE$6=$AAP$5,成绩录入!CQ89,0)</f>
        <v>0</v>
      </c>
      <c r="ACF86" s="248">
        <f>IF(ACF$6=$AAP$5,成绩录入!CR89,0)</f>
        <v>0</v>
      </c>
      <c r="ACG86" s="248">
        <f>IF(ACG$6=$AAP$5,成绩录入!CS89,0)</f>
        <v>0</v>
      </c>
      <c r="ACH86" s="248">
        <f>IF(ACH$6=$AAP$5,成绩录入!CT89,0)</f>
        <v>0</v>
      </c>
      <c r="ACI86" s="248">
        <f>IF(ACI$6=$AAP$5,成绩录入!CU89,0)</f>
        <v>0</v>
      </c>
      <c r="ACJ86" s="248">
        <f>IF(ACJ$6=$AAP$5,成绩录入!CV89,0)</f>
        <v>0</v>
      </c>
      <c r="ACK86" s="248">
        <f>IF(ACK$6=$AAP$5,成绩录入!CW89,0)</f>
        <v>0</v>
      </c>
      <c r="ACL86" s="248">
        <f>IF(ACL$6=$AAP$5,成绩录入!CX89,0)</f>
        <v>0</v>
      </c>
      <c r="ACM86" s="248">
        <f>IF(ACM$6=$AAP$5,成绩录入!CY89,0)</f>
        <v>0</v>
      </c>
      <c r="ACN86" s="248">
        <f>IF(ACN$6=$AAP$5,成绩录入!CZ89,0)</f>
        <v>0</v>
      </c>
      <c r="ACO86" s="248">
        <f>IF(ACO$6=$AAP$5,成绩录入!DA89,0)</f>
        <v>0</v>
      </c>
      <c r="ACP86" s="248">
        <f>IF(ACP$6=$AAP$5,成绩录入!DB89,0)</f>
        <v>0</v>
      </c>
      <c r="ACQ86" s="248">
        <f>IF(ACQ$6=$AAP$5,成绩录入!DC89,0)</f>
        <v>0</v>
      </c>
      <c r="ACR86" s="248">
        <f>IF(ACR$6=$AAP$5,成绩录入!DD89,0)</f>
        <v>0</v>
      </c>
      <c r="ACS86" s="248">
        <f>IF(ACS$6=$AAP$5,成绩录入!DE89,0)</f>
        <v>0</v>
      </c>
      <c r="ACT86" s="248">
        <f>IF(ACT$6=$AAP$5,成绩录入!DF89,0)</f>
        <v>0</v>
      </c>
      <c r="ACU86" s="248">
        <f>IF(ACU$6=$AAP$5,成绩录入!DG89,0)</f>
        <v>0</v>
      </c>
      <c r="ACV86" s="248">
        <f>IF(ACV$6=$AAP$5,成绩录入!DH89,0)</f>
        <v>0</v>
      </c>
      <c r="ACW86" s="248">
        <f>IF(ACW$6=$AAP$5,成绩录入!DI89,0)</f>
        <v>0</v>
      </c>
      <c r="ACX86" s="248">
        <f>IF(ACX$6=$AAP$5,成绩录入!DJ89,0)</f>
        <v>0</v>
      </c>
      <c r="ACY86" s="248">
        <f>IF(ACY$6=$AAP$5,成绩录入!DK89,0)</f>
        <v>0</v>
      </c>
      <c r="ACZ86" s="248">
        <f>IF(ACZ$6=$AAP$5,成绩录入!DL89,0)</f>
        <v>0</v>
      </c>
      <c r="ADA86" s="248">
        <f>IF(ADA$6=$AAP$5,成绩录入!DM89,0)</f>
        <v>0</v>
      </c>
      <c r="ADB86" s="248">
        <f>IF(ADB$6=$AAP$5,成绩录入!DN89,0)</f>
        <v>0</v>
      </c>
      <c r="ADC86" s="248">
        <f>IF(ADC$6=$AAP$5,成绩录入!DO89,0)</f>
        <v>0</v>
      </c>
      <c r="ADD86" s="248">
        <f>IF(ADD$6=$AAP$5,成绩录入!DP89,0)</f>
        <v>0</v>
      </c>
      <c r="ADE86" s="248">
        <f>IF(ADE$6=$AAP$5,成绩录入!DQ89,0)</f>
        <v>0</v>
      </c>
      <c r="ADF86" s="248">
        <f>IF(ADF$6=$AAP$5,成绩录入!DR89,0)</f>
        <v>0</v>
      </c>
      <c r="ADG86" s="248">
        <f>IF(ADG$6=$AAP$5,成绩录入!DS89,0)</f>
        <v>0</v>
      </c>
      <c r="ADH86" s="248">
        <f>IF(ADH$6=$AAP$5,成绩录入!DT89,0)</f>
        <v>0</v>
      </c>
      <c r="ADI86" s="248">
        <f>IF(ADI$6=$AAP$5,成绩录入!DU89,0)</f>
        <v>0</v>
      </c>
      <c r="ADJ86" s="248">
        <f>IF(ADJ$6=$AAP$5,成绩录入!DV89,0)</f>
        <v>0</v>
      </c>
      <c r="ADK86" s="248">
        <f>IF(ADK$6=$AAP$5,成绩录入!DW89,0)</f>
        <v>0</v>
      </c>
      <c r="ADL86" s="248">
        <f>IF(ADL$6=$AAP$5,成绩录入!DX89,0)</f>
        <v>0</v>
      </c>
      <c r="ADM86" s="248">
        <f>IF(ADM$6=$AAP$5,成绩录入!DY89,0)</f>
        <v>0</v>
      </c>
      <c r="ADN86" s="248">
        <f>IF(ADN$6=$AAP$5,成绩录入!DZ89,0)</f>
        <v>0</v>
      </c>
      <c r="ADO86" s="248">
        <f>IF(ADO$6=$AAP$5,成绩录入!EA89,0)</f>
        <v>0</v>
      </c>
      <c r="ADP86" s="248">
        <f>IF(ADP$6=$AAP$5,成绩录入!EB89,0)</f>
        <v>0</v>
      </c>
      <c r="ADQ86" s="248">
        <f>IF(ADQ$6=$AAP$5,成绩录入!EC89,0)</f>
        <v>0</v>
      </c>
      <c r="ADR86" s="248">
        <f>IF(ADR$6=$AAP$5,成绩录入!ED89,0)</f>
        <v>0</v>
      </c>
      <c r="ADS86" s="248">
        <f>IF(ADS$6=$AAP$5,成绩录入!EE89,0)</f>
        <v>0</v>
      </c>
      <c r="ADT86" s="248">
        <f>IF(ADT$6=$AAP$5,成绩录入!EF89,0)</f>
        <v>0</v>
      </c>
      <c r="ADU86" s="248">
        <f>IF(ADU$6=$AAP$5,成绩录入!EG89,0)</f>
        <v>0</v>
      </c>
      <c r="ADV86" s="248">
        <f>IF(ADV$6=$AAP$5,成绩录入!EH89,0)</f>
        <v>0</v>
      </c>
      <c r="ADW86" s="248">
        <f>IF(ADW$6=$AAP$5,成绩录入!EI89,0)</f>
        <v>0</v>
      </c>
      <c r="ADX86" s="248">
        <f>IF(ADX$6=$AAP$5,成绩录入!EJ89,0)</f>
        <v>0</v>
      </c>
      <c r="ADY86" s="248">
        <f>IF(ADY$6=$AAP$5,成绩录入!EK89,0)</f>
        <v>0</v>
      </c>
      <c r="ADZ86" s="248">
        <f>IF(ADZ$6=$AAP$5,成绩录入!EL89,0)</f>
        <v>0</v>
      </c>
      <c r="AEA86" s="248">
        <f>IF(AEA$6=$AAP$5,成绩录入!EM89,0)</f>
        <v>0</v>
      </c>
      <c r="AEB86" s="248">
        <f>IF(AEB$6=$AAP$5,成绩录入!EN89,0)</f>
        <v>0</v>
      </c>
      <c r="AEC86" s="248">
        <f>IF(AEC$6=$AAP$5,成绩录入!EO89,0)</f>
        <v>0</v>
      </c>
      <c r="AED86" s="248">
        <f>IF(AED$6=$AAP$5,成绩录入!EP89,0)</f>
        <v>0</v>
      </c>
      <c r="AEE86" s="248">
        <f>IF(AEE$6=$AAP$5,成绩录入!EQ89,0)</f>
        <v>0</v>
      </c>
      <c r="AEF86" s="248">
        <f>IF(AEF$6=$AAP$5,成绩录入!ER89,0)</f>
        <v>0</v>
      </c>
      <c r="AEG86" s="248">
        <f>IF(AEG$6=$AAP$5,成绩录入!ES89,0)</f>
        <v>0</v>
      </c>
      <c r="AEH86" s="248">
        <f>IF(AEH$6=$AAP$5,成绩录入!ET89,0)</f>
        <v>0</v>
      </c>
      <c r="AEI86" s="248">
        <f>IF(AEI$6=$AAP$5,成绩录入!EU89,0)</f>
        <v>0</v>
      </c>
      <c r="AEJ86" s="248">
        <f>IF(AEJ$6=$AAP$5,成绩录入!EV89,0)</f>
        <v>0</v>
      </c>
      <c r="AEK86" s="248">
        <f>IF(AEK$6=$AAP$5,成绩录入!EW89,0)</f>
        <v>0</v>
      </c>
      <c r="AEL86" s="248">
        <f>IF(AEL$6=$AAP$5,成绩录入!EX89,0)</f>
        <v>0</v>
      </c>
      <c r="AEM86" s="218">
        <f t="shared" si="193"/>
        <v>0</v>
      </c>
      <c r="AEN86" s="166"/>
      <c r="AEO86" s="166"/>
      <c r="AEP86" s="247">
        <f>IF(AEP$6=$AEO$5,成绩录入!BC89,0)</f>
        <v>0</v>
      </c>
      <c r="AEQ86" s="248">
        <f>IF(AEQ$6=$AEO$5,成绩录入!BD89,0)</f>
        <v>0</v>
      </c>
      <c r="AER86" s="248">
        <f>IF(AER$6=$AEO$5,成绩录入!BE89,0)</f>
        <v>0</v>
      </c>
      <c r="AES86" s="248">
        <f>IF(AES$6=$AEO$5,成绩录入!BF89,0)</f>
        <v>0</v>
      </c>
      <c r="AET86" s="248">
        <f>IF(AET$6=$AEO$5,成绩录入!BG89,0)</f>
        <v>0</v>
      </c>
      <c r="AEU86" s="248">
        <f>IF(AEU$6=$AEO$5,成绩录入!BH89,0)</f>
        <v>0</v>
      </c>
      <c r="AEV86" s="248">
        <f>IF(AEV$6=$AEO$5,成绩录入!BI89,0)</f>
        <v>0</v>
      </c>
      <c r="AEW86" s="248">
        <f>IF(AEW$6=$AEO$5,成绩录入!BJ89,0)</f>
        <v>0</v>
      </c>
      <c r="AEX86" s="248">
        <f>IF(AEX$6=$AEO$5,成绩录入!BK89,0)</f>
        <v>0</v>
      </c>
      <c r="AEY86" s="248">
        <f>IF(AEY$6=$AEO$5,成绩录入!BL89,0)</f>
        <v>0</v>
      </c>
      <c r="AEZ86" s="248">
        <f>IF(AEZ$6=$AEO$5,成绩录入!BM89,0)</f>
        <v>0</v>
      </c>
      <c r="AFA86" s="248">
        <f>IF(AFA$6=$AEO$5,成绩录入!BN89,0)</f>
        <v>0</v>
      </c>
      <c r="AFB86" s="248">
        <f>IF(AFB$6=$AEO$5,成绩录入!BO89,0)</f>
        <v>0</v>
      </c>
      <c r="AFC86" s="248">
        <f>IF(AFC$6=$AEO$5,成绩录入!BP89,0)</f>
        <v>0</v>
      </c>
      <c r="AFD86" s="248">
        <f>IF(AFD$6=$AEO$5,成绩录入!BQ89,0)</f>
        <v>0</v>
      </c>
      <c r="AFE86" s="248">
        <f>IF(AFE$6=$AEO$5,成绩录入!BR89,0)</f>
        <v>0</v>
      </c>
      <c r="AFF86" s="248">
        <f>IF(AFF$6=$AEO$5,成绩录入!BS89,0)</f>
        <v>0</v>
      </c>
      <c r="AFG86" s="248">
        <f>IF(AFG$6=$AEO$5,成绩录入!BT89,0)</f>
        <v>0</v>
      </c>
      <c r="AFH86" s="248">
        <f>IF(AFH$6=$AEO$5,成绩录入!BU89,0)</f>
        <v>0</v>
      </c>
      <c r="AFI86" s="248">
        <f>IF(AFI$6=$AEO$5,成绩录入!BV89,0)</f>
        <v>0</v>
      </c>
      <c r="AFJ86" s="248">
        <f>IF(AFJ$6=$AEO$5,成绩录入!BW89,0)</f>
        <v>0</v>
      </c>
      <c r="AFK86" s="248">
        <f>IF(AFK$6=$AEO$5,成绩录入!BX89,0)</f>
        <v>0</v>
      </c>
      <c r="AFL86" s="248">
        <f>IF(AFL$6=$AEO$5,成绩录入!BY89,0)</f>
        <v>0</v>
      </c>
      <c r="AFM86" s="248">
        <f>IF(AFM$6=$AEO$5,成绩录入!BZ89,0)</f>
        <v>0</v>
      </c>
      <c r="AFN86" s="248">
        <f>IF(AFN$6=$AEO$5,成绩录入!CA89,0)</f>
        <v>0</v>
      </c>
      <c r="AFO86" s="248">
        <f>IF(AFO$6=$AEO$5,成绩录入!CB89,0)</f>
        <v>0</v>
      </c>
      <c r="AFP86" s="248">
        <f>IF(AFP$6=$AEO$5,成绩录入!CC89,0)</f>
        <v>0</v>
      </c>
      <c r="AFQ86" s="248">
        <f>IF(AFQ$6=$AEO$5,成绩录入!CD89,0)</f>
        <v>0</v>
      </c>
      <c r="AFR86" s="248">
        <f>IF(AFR$6=$AEO$5,成绩录入!CE89,0)</f>
        <v>0</v>
      </c>
      <c r="AFS86" s="248">
        <f>IF(AFS$6=$AEO$5,成绩录入!CF89,0)</f>
        <v>0</v>
      </c>
      <c r="AFT86" s="248">
        <f>IF(AFT$6=$AEO$5,成绩录入!CG89,0)</f>
        <v>0</v>
      </c>
      <c r="AFU86" s="248">
        <f>IF(AFU$6=$AEO$5,成绩录入!CH89,0)</f>
        <v>0</v>
      </c>
      <c r="AFV86" s="248">
        <f>IF(AFV$6=$AEO$5,成绩录入!CI89,0)</f>
        <v>0</v>
      </c>
      <c r="AFW86" s="248">
        <f>IF(AFW$6=$AEO$5,成绩录入!CJ89,0)</f>
        <v>0</v>
      </c>
      <c r="AFX86" s="248">
        <f>IF(AFX$6=$AEO$5,成绩录入!CK89,0)</f>
        <v>0</v>
      </c>
      <c r="AFY86" s="248">
        <f>IF(AFY$6=$AEO$5,成绩录入!CL89,0)</f>
        <v>0</v>
      </c>
      <c r="AFZ86" s="248">
        <f>IF(AFZ$6=$AEO$5,成绩录入!CM89,0)</f>
        <v>0</v>
      </c>
      <c r="AGA86" s="248">
        <f>IF(AGA$6=$AEO$5,成绩录入!CN89,0)</f>
        <v>0</v>
      </c>
      <c r="AGB86" s="248">
        <f>IF(AGB$6=$AEO$5,成绩录入!CO89,0)</f>
        <v>0</v>
      </c>
      <c r="AGC86" s="248">
        <f>IF(AGC$6=$AEO$5,成绩录入!CP89,0)</f>
        <v>0</v>
      </c>
      <c r="AGD86" s="248">
        <f>IF(AGD$6=$AEO$5,成绩录入!CQ89,0)</f>
        <v>0</v>
      </c>
      <c r="AGE86" s="248">
        <f>IF(AGE$6=$AEO$5,成绩录入!CR89,0)</f>
        <v>0</v>
      </c>
      <c r="AGF86" s="248">
        <f>IF(AGF$6=$AEO$5,成绩录入!CS89,0)</f>
        <v>0</v>
      </c>
      <c r="AGG86" s="248">
        <f>IF(AGG$6=$AEO$5,成绩录入!CT89,0)</f>
        <v>0</v>
      </c>
      <c r="AGH86" s="248">
        <f>IF(AGH$6=$AEO$5,成绩录入!CU89,0)</f>
        <v>0</v>
      </c>
      <c r="AGI86" s="248">
        <f>IF(AGI$6=$AEO$5,成绩录入!CV89,0)</f>
        <v>0</v>
      </c>
      <c r="AGJ86" s="248">
        <f>IF(AGJ$6=$AEO$5,成绩录入!CW89,0)</f>
        <v>0</v>
      </c>
      <c r="AGK86" s="248">
        <f>IF(AGK$6=$AEO$5,成绩录入!CX89,0)</f>
        <v>0</v>
      </c>
      <c r="AGL86" s="248">
        <f>IF(AGL$6=$AEO$5,成绩录入!CY89,0)</f>
        <v>0</v>
      </c>
      <c r="AGM86" s="248">
        <f>IF(AGM$6=$AEO$5,成绩录入!CZ89,0)</f>
        <v>0</v>
      </c>
      <c r="AGN86" s="248">
        <f>IF(AGN$6=$AEO$5,成绩录入!DA89,0)</f>
        <v>0</v>
      </c>
      <c r="AGO86" s="248">
        <f>IF(AGO$6=$AEO$5,成绩录入!DB89,0)</f>
        <v>0</v>
      </c>
      <c r="AGP86" s="248">
        <f>IF(AGP$6=$AEO$5,成绩录入!DC89,0)</f>
        <v>0</v>
      </c>
      <c r="AGQ86" s="248">
        <f>IF(AGQ$6=$AEO$5,成绩录入!DD89,0)</f>
        <v>0</v>
      </c>
      <c r="AGR86" s="248">
        <f>IF(AGR$6=$AEO$5,成绩录入!DE89,0)</f>
        <v>0</v>
      </c>
      <c r="AGS86" s="248">
        <f>IF(AGS$6=$AEO$5,成绩录入!DF89,0)</f>
        <v>0</v>
      </c>
      <c r="AGT86" s="248">
        <f>IF(AGT$6=$AEO$5,成绩录入!DG89,0)</f>
        <v>0</v>
      </c>
      <c r="AGU86" s="248">
        <f>IF(AGU$6=$AEO$5,成绩录入!DH89,0)</f>
        <v>0</v>
      </c>
      <c r="AGV86" s="248">
        <f>IF(AGV$6=$AEO$5,成绩录入!DI89,0)</f>
        <v>0</v>
      </c>
      <c r="AGW86" s="248">
        <f>IF(AGW$6=$AEO$5,成绩录入!DJ89,0)</f>
        <v>0</v>
      </c>
      <c r="AGX86" s="248">
        <f>IF(AGX$6=$AEO$5,成绩录入!DK89,0)</f>
        <v>0</v>
      </c>
      <c r="AGY86" s="248">
        <f>IF(AGY$6=$AEO$5,成绩录入!DL89,0)</f>
        <v>0</v>
      </c>
      <c r="AGZ86" s="248">
        <f>IF(AGZ$6=$AEO$5,成绩录入!DM89,0)</f>
        <v>0</v>
      </c>
      <c r="AHA86" s="248">
        <f>IF(AHA$6=$AEO$5,成绩录入!DN89,0)</f>
        <v>0</v>
      </c>
      <c r="AHB86" s="248">
        <f>IF(AHB$6=$AEO$5,成绩录入!DO89,0)</f>
        <v>0</v>
      </c>
      <c r="AHC86" s="248">
        <f>IF(AHC$6=$AEO$5,成绩录入!DP89,0)</f>
        <v>0</v>
      </c>
      <c r="AHD86" s="248">
        <f>IF(AHD$6=$AEO$5,成绩录入!DQ89,0)</f>
        <v>0</v>
      </c>
      <c r="AHE86" s="248">
        <f>IF(AHE$6=$AEO$5,成绩录入!DR89,0)</f>
        <v>0</v>
      </c>
      <c r="AHF86" s="248">
        <f>IF(AHF$6=$AEO$5,成绩录入!DS89,0)</f>
        <v>0</v>
      </c>
      <c r="AHG86" s="248">
        <f>IF(AHG$6=$AEO$5,成绩录入!DT89,0)</f>
        <v>0</v>
      </c>
      <c r="AHH86" s="248">
        <f>IF(AHH$6=$AEO$5,成绩录入!DU89,0)</f>
        <v>0</v>
      </c>
      <c r="AHI86" s="248">
        <f>IF(AHI$6=$AEO$5,成绩录入!DV89,0)</f>
        <v>0</v>
      </c>
      <c r="AHJ86" s="248">
        <f>IF(AHJ$6=$AEO$5,成绩录入!DW89,0)</f>
        <v>0</v>
      </c>
      <c r="AHK86" s="248">
        <f>IF(AHK$6=$AEO$5,成绩录入!DX89,0)</f>
        <v>0</v>
      </c>
      <c r="AHL86" s="248">
        <f>IF(AHL$6=$AEO$5,成绩录入!DY89,0)</f>
        <v>0</v>
      </c>
      <c r="AHM86" s="248">
        <f>IF(AHM$6=$AEO$5,成绩录入!DZ89,0)</f>
        <v>0</v>
      </c>
      <c r="AHN86" s="248">
        <f>IF(AHN$6=$AEO$5,成绩录入!EA89,0)</f>
        <v>0</v>
      </c>
      <c r="AHO86" s="248">
        <f>IF(AHO$6=$AEO$5,成绩录入!EB89,0)</f>
        <v>0</v>
      </c>
      <c r="AHP86" s="248">
        <f>IF(AHP$6=$AEO$5,成绩录入!EC89,0)</f>
        <v>0</v>
      </c>
      <c r="AHQ86" s="248">
        <f>IF(AHQ$6=$AEO$5,成绩录入!ED89,0)</f>
        <v>0</v>
      </c>
      <c r="AHR86" s="248">
        <f>IF(AHR$6=$AEO$5,成绩录入!EE89,0)</f>
        <v>0</v>
      </c>
      <c r="AHS86" s="248">
        <f>IF(AHS$6=$AEO$5,成绩录入!EF89,0)</f>
        <v>0</v>
      </c>
      <c r="AHT86" s="248">
        <f>IF(AHT$6=$AEO$5,成绩录入!EG89,0)</f>
        <v>0</v>
      </c>
      <c r="AHU86" s="248">
        <f>IF(AHU$6=$AEO$5,成绩录入!EH89,0)</f>
        <v>0</v>
      </c>
      <c r="AHV86" s="248">
        <f>IF(AHV$6=$AEO$5,成绩录入!EI89,0)</f>
        <v>0</v>
      </c>
      <c r="AHW86" s="248">
        <f>IF(AHW$6=$AEO$5,成绩录入!EJ89,0)</f>
        <v>0</v>
      </c>
      <c r="AHX86" s="248">
        <f>IF(AHX$6=$AEO$5,成绩录入!EK89,0)</f>
        <v>0</v>
      </c>
      <c r="AHY86" s="248">
        <f>IF(AHY$6=$AEO$5,成绩录入!EL89,0)</f>
        <v>0</v>
      </c>
      <c r="AHZ86" s="248">
        <f>IF(AHZ$6=$AEO$5,成绩录入!EM89,0)</f>
        <v>0</v>
      </c>
      <c r="AIA86" s="248">
        <f>IF(AIA$6=$AEO$5,成绩录入!EN89,0)</f>
        <v>0</v>
      </c>
      <c r="AIB86" s="248">
        <f>IF(AIB$6=$AEO$5,成绩录入!EO89,0)</f>
        <v>0</v>
      </c>
      <c r="AIC86" s="248">
        <f>IF(AIC$6=$AEO$5,成绩录入!EP89,0)</f>
        <v>0</v>
      </c>
      <c r="AID86" s="248">
        <f>IF(AID$6=$AEO$5,成绩录入!EQ89,0)</f>
        <v>0</v>
      </c>
      <c r="AIE86" s="248">
        <f>IF(AIE$6=$AEO$5,成绩录入!ER89,0)</f>
        <v>0</v>
      </c>
      <c r="AIF86" s="248">
        <f>IF(AIF$6=$AEO$5,成绩录入!ES89,0)</f>
        <v>0</v>
      </c>
      <c r="AIG86" s="248">
        <f>IF(AIG$6=$AEO$5,成绩录入!ET89,0)</f>
        <v>0</v>
      </c>
      <c r="AIH86" s="248">
        <f>IF(AIH$6=$AEO$5,成绩录入!EU89,0)</f>
        <v>0</v>
      </c>
      <c r="AII86" s="248">
        <f>IF(AII$6=$AEO$5,成绩录入!EV89,0)</f>
        <v>0</v>
      </c>
      <c r="AIJ86" s="248">
        <f>IF(AIJ$6=$AEO$5,成绩录入!EW89,0)</f>
        <v>0</v>
      </c>
      <c r="AIK86" s="248">
        <f>IF(AIK$6=$AEO$5,成绩录入!EX89,0)</f>
        <v>0</v>
      </c>
      <c r="AIL86" s="218">
        <f t="shared" si="194"/>
        <v>0</v>
      </c>
      <c r="AIN86" s="214" t="str">
        <f>初始录入!A91</f>
        <v/>
      </c>
      <c r="AIO86" s="215">
        <f>初始录入!B91</f>
        <v>0</v>
      </c>
      <c r="AIP86" s="216">
        <f>初始录入!C91</f>
        <v>0</v>
      </c>
      <c r="AIQ86" s="314">
        <f>IF(平时!D84&lt;&gt;"",平时!D84,0)</f>
        <v>0</v>
      </c>
      <c r="AIR86" s="324" t="str">
        <f t="shared" si="246"/>
        <v/>
      </c>
      <c r="AIS86" s="314">
        <f>IF(过程!D84&lt;&gt;"",过程!D84,0)</f>
        <v>0</v>
      </c>
      <c r="AIT86" s="324" t="str">
        <f t="shared" si="247"/>
        <v/>
      </c>
      <c r="AIU86" s="216">
        <f>IF(期末!D84&lt;&gt;"",期末!D84,0)</f>
        <v>0</v>
      </c>
      <c r="AIV86" s="324" t="str">
        <f t="shared" si="248"/>
        <v/>
      </c>
      <c r="AIW86" s="325">
        <f t="shared" si="249"/>
        <v>0</v>
      </c>
      <c r="AIX86" s="314">
        <f>IF(平时!E84&lt;&gt;"",平时!E84,0)</f>
        <v>0</v>
      </c>
      <c r="AIY86" s="324" t="str">
        <f t="shared" si="250"/>
        <v/>
      </c>
      <c r="AIZ86" s="314">
        <f>IF(过程!E84&lt;&gt;"",过程!E84,0)</f>
        <v>0</v>
      </c>
      <c r="AJA86" s="324" t="str">
        <f t="shared" si="251"/>
        <v/>
      </c>
      <c r="AJB86" s="216">
        <f>IF(期末!E84&lt;&gt;"",期末!E84,0)</f>
        <v>0</v>
      </c>
      <c r="AJC86" s="324" t="str">
        <f t="shared" si="252"/>
        <v/>
      </c>
      <c r="AJD86" s="325">
        <f t="shared" si="253"/>
        <v>0</v>
      </c>
      <c r="AJE86" s="314">
        <f>IF(平时!F84&lt;&gt;"",平时!F84,0)</f>
        <v>0</v>
      </c>
      <c r="AJF86" s="324" t="str">
        <f t="shared" si="254"/>
        <v/>
      </c>
      <c r="AJG86" s="314">
        <f>IF(过程!F84&lt;&gt;"",过程!F84,0)</f>
        <v>0</v>
      </c>
      <c r="AJH86" s="324" t="str">
        <f t="shared" si="255"/>
        <v/>
      </c>
      <c r="AJI86" s="216">
        <f>IF(期末!F84&lt;&gt;"",期末!F84,0)</f>
        <v>0</v>
      </c>
      <c r="AJJ86" s="324" t="str">
        <f t="shared" si="256"/>
        <v/>
      </c>
      <c r="AJK86" s="325">
        <f t="shared" si="257"/>
        <v>0</v>
      </c>
      <c r="AJL86" s="314">
        <f>IF(平时!G84&lt;&gt;"",平时!G84,0)</f>
        <v>0</v>
      </c>
      <c r="AJM86" s="324" t="str">
        <f t="shared" si="258"/>
        <v/>
      </c>
      <c r="AJN86" s="314">
        <f>IF(过程!G84&lt;&gt;"",过程!G84,0)</f>
        <v>0</v>
      </c>
      <c r="AJO86" s="324" t="str">
        <f t="shared" si="259"/>
        <v/>
      </c>
      <c r="AJP86" s="216">
        <f>IF(期末!G84&lt;&gt;"",期末!G84,0)</f>
        <v>0</v>
      </c>
      <c r="AJQ86" s="324" t="str">
        <f t="shared" si="260"/>
        <v/>
      </c>
      <c r="AJR86" s="325">
        <f t="shared" si="261"/>
        <v>0</v>
      </c>
      <c r="AJS86" s="314">
        <f>IF(平时!H84&lt;&gt;"",平时!H84,0)</f>
        <v>0</v>
      </c>
      <c r="AJT86" s="324" t="str">
        <f t="shared" si="262"/>
        <v/>
      </c>
      <c r="AJU86" s="314">
        <f>IF(过程!H84&lt;&gt;"",过程!H84,0)</f>
        <v>0</v>
      </c>
      <c r="AJV86" s="324" t="str">
        <f t="shared" si="263"/>
        <v/>
      </c>
      <c r="AJW86" s="216">
        <f>IF(期末!H84&lt;&gt;"",期末!H84,0)</f>
        <v>0</v>
      </c>
      <c r="AJX86" s="324" t="str">
        <f t="shared" si="264"/>
        <v/>
      </c>
      <c r="AJY86" s="326">
        <f t="shared" si="265"/>
        <v>0</v>
      </c>
      <c r="AKA86" s="216" t="str">
        <f>初始录入!A91</f>
        <v/>
      </c>
      <c r="AKB86" s="216">
        <f>初始录入!B91</f>
        <v>0</v>
      </c>
      <c r="AKC86" s="216">
        <f>初始录入!C91</f>
        <v>0</v>
      </c>
      <c r="AKD86" s="327" t="str">
        <f>IF(初始录入!$E91=初始录入!$K$2,达成度!$D99,"")</f>
        <v/>
      </c>
      <c r="AKE86" s="327" t="str">
        <f>IF(初始录入!$E91=初始录入!$K$3,达成度!D99,"")</f>
        <v/>
      </c>
      <c r="AKF86" s="216" t="str">
        <f>IF(初始录入!$E91=初始录入!$K$4,达成度!D99,"")</f>
        <v/>
      </c>
      <c r="AKG86" s="216" t="str">
        <f>IF(初始录入!$E91=初始录入!$K$5,达成度!D99,"")</f>
        <v/>
      </c>
      <c r="AKH86" s="327" t="str">
        <f>IF(初始录入!$E91=初始录入!$K$2,达成度!E99,"")</f>
        <v/>
      </c>
      <c r="AKI86" s="327" t="str">
        <f>IF(初始录入!$E91=初始录入!$K$3,达成度!E99,"")</f>
        <v/>
      </c>
      <c r="AKJ86" s="216" t="str">
        <f>IF(初始录入!$E91=初始录入!$K$4,达成度!E99,"")</f>
        <v/>
      </c>
      <c r="AKK86" s="216" t="str">
        <f>IF(初始录入!$E91=初始录入!$K$5,达成度!E99,"")</f>
        <v/>
      </c>
      <c r="AKL86" s="327" t="str">
        <f>IF(初始录入!$E91=初始录入!$K$2,达成度!F99,"")</f>
        <v/>
      </c>
      <c r="AKM86" s="327" t="str">
        <f>IF(初始录入!$E91=初始录入!$K$3,达成度!F99,"")</f>
        <v/>
      </c>
      <c r="AKN86" s="216" t="str">
        <f>IF(初始录入!$E91=初始录入!$K$4,达成度!F99,"")</f>
        <v/>
      </c>
      <c r="AKO86" s="216" t="str">
        <f>IF(初始录入!$E91=初始录入!$K$5,达成度!F99,"")</f>
        <v/>
      </c>
      <c r="AKP86" s="327" t="str">
        <f>IF(初始录入!$E91=初始录入!$K$2,达成度!H99,"")</f>
        <v/>
      </c>
      <c r="AKQ86" s="327" t="str">
        <f>IF(初始录入!$E91=初始录入!$K$3,达成度!H99,"")</f>
        <v/>
      </c>
      <c r="AKR86" s="216" t="str">
        <f>IF(初始录入!$E91=初始录入!$K$4,达成度!H99,"")</f>
        <v/>
      </c>
      <c r="AKS86" s="216" t="str">
        <f>IF(初始录入!$E91=初始录入!$K$5,达成度!H99,"")</f>
        <v/>
      </c>
      <c r="AKT86" s="327" t="str">
        <f>IF(初始录入!$E91=初始录入!$K$2,达成度!I99,"")</f>
        <v/>
      </c>
      <c r="AKU86" s="327" t="str">
        <f>IF(初始录入!$E91=初始录入!$K$3,达成度!I99,"")</f>
        <v/>
      </c>
      <c r="AKV86" s="216" t="str">
        <f>IF(初始录入!$E91=初始录入!$K$4,达成度!I99,"")</f>
        <v/>
      </c>
      <c r="AKW86" s="216" t="str">
        <f>IF(初始录入!$E91=初始录入!$K$5,达成度!I99,"")</f>
        <v/>
      </c>
      <c r="AKX86" s="327" t="str">
        <f>IF(初始录入!$E91=初始录入!$K$2,达成度!J99,"")</f>
        <v/>
      </c>
      <c r="AKY86" s="327" t="str">
        <f>IF(初始录入!$E91=初始录入!$K$3,达成度!J99,"")</f>
        <v/>
      </c>
      <c r="AKZ86" s="216" t="str">
        <f>IF(初始录入!$E91=初始录入!$K$4,达成度!J99,"")</f>
        <v/>
      </c>
      <c r="ALA86" s="216" t="str">
        <f>IF(初始录入!$E91=初始录入!$K$5,达成度!J99,"")</f>
        <v/>
      </c>
      <c r="ALB86" s="327" t="str">
        <f>IF(初始录入!$E91=初始录入!$K$2,达成度!L99,"")</f>
        <v/>
      </c>
      <c r="ALC86" s="327" t="str">
        <f>IF(初始录入!$E91=初始录入!$K$3,达成度!L99,"")</f>
        <v/>
      </c>
      <c r="ALD86" s="216" t="str">
        <f>IF(初始录入!$E91=初始录入!$K$4,达成度!L99,"")</f>
        <v/>
      </c>
      <c r="ALE86" s="216" t="str">
        <f>IF(初始录入!$E91=初始录入!$K$5,达成度!L99,"")</f>
        <v/>
      </c>
      <c r="ALF86" s="327" t="str">
        <f>IF(初始录入!$E91=初始录入!$K$2,达成度!M99,"")</f>
        <v/>
      </c>
      <c r="ALG86" s="327" t="str">
        <f>IF(初始录入!$E91=初始录入!$K$3,达成度!M99,"")</f>
        <v/>
      </c>
      <c r="ALH86" s="216" t="str">
        <f>IF(初始录入!$E91=初始录入!$K$4,达成度!M99,"")</f>
        <v/>
      </c>
      <c r="ALI86" s="216" t="str">
        <f>IF(初始录入!$E91=初始录入!$K$5,达成度!M99,"")</f>
        <v/>
      </c>
      <c r="ALJ86" s="327" t="str">
        <f>IF(初始录入!$E91=初始录入!$K$2,达成度!N99,"")</f>
        <v/>
      </c>
      <c r="ALK86" s="327" t="str">
        <f>IF(初始录入!$E91=初始录入!$K$3,达成度!N99,"")</f>
        <v/>
      </c>
      <c r="ALL86" s="216" t="str">
        <f>IF(初始录入!$E91=初始录入!$K$4,达成度!N99,"")</f>
        <v/>
      </c>
      <c r="ALM86" s="216" t="str">
        <f>IF(初始录入!$E91=初始录入!$K$5,达成度!N99,"")</f>
        <v/>
      </c>
      <c r="ALN86" s="327" t="str">
        <f>IF(初始录入!$E91=初始录入!$K$2,达成度!P99,"")</f>
        <v/>
      </c>
      <c r="ALO86" s="327" t="str">
        <f>IF(初始录入!$E91=初始录入!$K$3,达成度!P99,"")</f>
        <v/>
      </c>
      <c r="ALP86" s="216" t="str">
        <f>IF(初始录入!$E91=初始录入!$K$4,达成度!P99,"")</f>
        <v/>
      </c>
      <c r="ALQ86" s="216" t="str">
        <f>IF(初始录入!$E91=初始录入!$K$5,达成度!P99,"")</f>
        <v/>
      </c>
      <c r="ALR86" s="327" t="str">
        <f>IF(初始录入!$E91=初始录入!$K$2,达成度!Q99,"")</f>
        <v/>
      </c>
      <c r="ALS86" s="327" t="str">
        <f>IF(初始录入!$E91=初始录入!$K$3,达成度!Q99,"")</f>
        <v/>
      </c>
      <c r="ALT86" s="216" t="str">
        <f>IF(初始录入!$E91=初始录入!$K$4,达成度!Q99,"")</f>
        <v/>
      </c>
      <c r="ALU86" s="216" t="str">
        <f>IF(初始录入!$E91=初始录入!$K$5,达成度!Q99,"")</f>
        <v/>
      </c>
      <c r="ALV86" s="327" t="str">
        <f>IF(初始录入!$E91=初始录入!$K$2,达成度!R99,"")</f>
        <v/>
      </c>
      <c r="ALW86" s="327" t="str">
        <f>IF(初始录入!$E91=初始录入!$K$3,达成度!R99,"")</f>
        <v/>
      </c>
      <c r="ALX86" s="216" t="str">
        <f>IF(初始录入!$E91=初始录入!$K$4,达成度!R99,"")</f>
        <v/>
      </c>
      <c r="ALY86" s="216"/>
      <c r="ALZ86" s="327" t="str">
        <f>IF(初始录入!$E91=初始录入!$K$2,达成度!T99,"")</f>
        <v/>
      </c>
      <c r="AMA86" s="327" t="str">
        <f>IF(初始录入!$E91=初始录入!$K$3,达成度!T99,"")</f>
        <v/>
      </c>
      <c r="AMB86" s="216" t="str">
        <f>IF(初始录入!$E91=初始录入!$K$4,达成度!T99,"")</f>
        <v/>
      </c>
      <c r="AMC86" s="216" t="str">
        <f>IF(初始录入!$E91=初始录入!$K$5,达成度!T99,"")</f>
        <v/>
      </c>
      <c r="AMD86" s="327" t="str">
        <f>IF(初始录入!$E91=初始录入!$K$2,达成度!U99,"")</f>
        <v/>
      </c>
      <c r="AME86" s="327" t="str">
        <f>IF(初始录入!$E91=初始录入!$K$3,达成度!U99,"")</f>
        <v/>
      </c>
      <c r="AMF86" s="216" t="str">
        <f>IF(初始录入!$E91=初始录入!$K$4,达成度!U99,"")</f>
        <v/>
      </c>
      <c r="AMG86" s="216" t="str">
        <f>IF(初始录入!$E91=初始录入!$K$5,达成度!U99,"")</f>
        <v/>
      </c>
      <c r="AMH86" s="327" t="str">
        <f>IF(初始录入!$E91=初始录入!$K$2,达成度!V99,"")</f>
        <v/>
      </c>
      <c r="AMI86" s="327" t="str">
        <f>IF(初始录入!$E91=初始录入!$K$3,达成度!V99,"")</f>
        <v/>
      </c>
      <c r="AMJ86" s="216" t="str">
        <f>IF(初始录入!$E91=初始录入!$K$4,达成度!W99,"")</f>
        <v/>
      </c>
      <c r="AMK86" s="216" t="str">
        <f>IF(初始录入!$E91=初始录入!$K$5,达成度!W99,"")</f>
        <v/>
      </c>
      <c r="AMM86" s="215">
        <f t="shared" si="270"/>
        <v>79</v>
      </c>
      <c r="AMN86" s="222" t="str">
        <f t="shared" si="266"/>
        <v/>
      </c>
      <c r="AMO86" s="325" t="str">
        <f>IF($AMM86&lt;=$H$7,INDEX(达成度!$G$21:$G$170,$AMM86,1),"")</f>
        <v/>
      </c>
      <c r="AMP86" s="325" t="str">
        <f>IF($AMM86&lt;=$H$7,INDEX(达成度!$K$21:$K$170,$AMM86,1),"")</f>
        <v/>
      </c>
      <c r="AMQ86" s="325" t="str">
        <f>IF($AMM86&lt;=$H$7,INDEX(达成度!$O$21:$O$170,$AMM86,1),"")</f>
        <v/>
      </c>
      <c r="AMR86" s="325" t="str">
        <f>IF($AMM86&lt;=$H$7,INDEX(达成度!$S$21:$S$170,$AMM86,1),"")</f>
        <v/>
      </c>
      <c r="AMS86" s="326" t="str">
        <f>IF($AMM86&lt;=$H$7,INDEX(达成度!$W$21:$W$170,$AMM86,1),"")</f>
        <v/>
      </c>
      <c r="AMT86" s="328"/>
      <c r="AMU86" s="336"/>
      <c r="AMV86" s="222" t="str">
        <f t="shared" si="267"/>
        <v/>
      </c>
      <c r="AMW86" s="325" t="str">
        <f>IF($AMM86&lt;=$I$7,INDEX(达成度!$G$21:$G$170,$AMM86+$H$7,1),"")</f>
        <v/>
      </c>
      <c r="AMX86" s="325" t="str">
        <f>IF($AMM86&lt;=$I$7,INDEX(达成度!$K$21:$K$170,$AMM86+$H$7,1),"")</f>
        <v/>
      </c>
      <c r="AMY86" s="325" t="str">
        <f>IF($AMM86&lt;=$I$7,INDEX(达成度!$O$21:$O$170,$AMM86+$H$7,1),"")</f>
        <v/>
      </c>
      <c r="AMZ86" s="325" t="str">
        <f>IF($AMM86&lt;=$I$7,INDEX(达成度!$S$21:$S$170,$AMM86+$H$7,1),"")</f>
        <v/>
      </c>
      <c r="ANA86" s="326" t="str">
        <f>IF($AMM86&lt;=$I$7,INDEX(达成度!$W$21:$W$170,$AMM86+$H$7,1),"")</f>
        <v/>
      </c>
      <c r="ANB86" s="206"/>
      <c r="ANC86" s="215"/>
      <c r="AND86" s="216" t="str">
        <f t="shared" si="268"/>
        <v/>
      </c>
      <c r="ANE86" s="325" t="str">
        <f>IF($AMM86&lt;=$J$7,INDEX(达成度!$G$21:$G$170,$AMM86+$H$7+$I$7,1),"")</f>
        <v/>
      </c>
      <c r="ANF86" s="325" t="str">
        <f>IF($AMM86&lt;=$J$7,INDEX(达成度!$K$21:$K$170,$AMM86+$H$7+$I$7,1),"")</f>
        <v/>
      </c>
      <c r="ANG86" s="325" t="str">
        <f>IF($AMM86&lt;=$J$7,INDEX(达成度!$O$21:$O$170,$AMM86+$H$7+$I$7,1),"")</f>
        <v/>
      </c>
      <c r="ANH86" s="325" t="str">
        <f>IF($AMM86&lt;=$J$7,INDEX(达成度!$S$21:$S$170,$AMM86+$H$7+$I$7,1),"")</f>
        <v/>
      </c>
      <c r="ANI86" s="326" t="str">
        <f>IF($AMM86&lt;=$J$7,INDEX(达成度!$W$21:$W$170,$AMM86+$H$7+$I$7,1),"")</f>
        <v/>
      </c>
      <c r="ANK86" s="215"/>
      <c r="ANL86" s="216" t="str">
        <f t="shared" si="269"/>
        <v/>
      </c>
      <c r="ANM86" s="325" t="str">
        <f>IF($AMM86&lt;=$K$7,INDEX(达成度!$G$21:$G$170,$AMM86+$H$7+$I$7+$J$7,1),"")</f>
        <v/>
      </c>
      <c r="ANN86" s="325" t="str">
        <f>IF($AMM86&lt;=$K$7,INDEX(达成度!$K$21:$K$170,$AMM86+$H$7+$I$7+$J$7,1),"")</f>
        <v/>
      </c>
      <c r="ANO86" s="325" t="str">
        <f>IF($AMM86&lt;=$K$7,INDEX(达成度!$O$21:$O$170,$AMM86+$H$7+$I$7+$J$7,1),"")</f>
        <v/>
      </c>
      <c r="ANP86" s="325" t="str">
        <f>IF($AMM86&lt;=$K$7,INDEX(达成度!$S$21:$S$170,$AMM86+$H$7+$I$7+$J$7,1),"")</f>
        <v/>
      </c>
      <c r="ANQ86" s="326" t="str">
        <f>IF($AMM86&lt;=$K$7,INDEX(达成度!$W$21:$W$170,$AMM86+$H$7+$I$7+$J$7,1),"")</f>
        <v/>
      </c>
    </row>
    <row r="87" ht="18" customHeight="1" spans="1:1024 1025:1057">
      <c r="A87" s="215" t="str">
        <f>初始录入!A92</f>
        <v/>
      </c>
      <c r="B87" s="216" t="str">
        <f>IF(初始录入!B92&lt;&gt;"",初始录入!B92,"")</f>
        <v/>
      </c>
      <c r="C87" s="216" t="str">
        <f>IF(初始录入!C92&lt;&gt;"",初始录入!C92,"")</f>
        <v/>
      </c>
      <c r="D87" s="216" t="str">
        <f>IF(初始录入!D92&lt;&gt;"",初始录入!D92,"")</f>
        <v/>
      </c>
      <c r="E87" s="218" t="str">
        <f>IF(初始录入!E92&lt;&gt;"",初始录入!E92,"")</f>
        <v/>
      </c>
      <c r="G87" s="330"/>
      <c r="H87" s="295">
        <f>IF(初始录入!E92=H$6,1,0)</f>
        <v>0</v>
      </c>
      <c r="I87" s="295">
        <f>IF(初始录入!E92=I$6,1,0)</f>
        <v>0</v>
      </c>
      <c r="J87" s="295">
        <f>IF(初始录入!E92=J$6,1,0)</f>
        <v>0</v>
      </c>
      <c r="K87" s="321">
        <f>IF(初始录入!E92=K$6,1,0)</f>
        <v>0</v>
      </c>
      <c r="L87" s="28"/>
      <c r="M87" s="389" t="s">
        <v>229</v>
      </c>
      <c r="N87" s="5" t="str">
        <f>_xlfn.DISPIMG("ID_A337428CBDC4473FAE500A09E59B40CA",1)</f>
        <v>=DISPIMG("ID_A337428CBDC4473FAE500A09E59B40CA",1)</v>
      </c>
      <c r="O87" s="6"/>
      <c r="P87" s="6"/>
      <c r="Q87" s="386"/>
      <c r="R87" s="387"/>
      <c r="X87" s="28"/>
      <c r="Y87" s="294">
        <v>100</v>
      </c>
      <c r="Z87" s="295">
        <f>成绩录入!$F$7</f>
        <v>0</v>
      </c>
      <c r="AA87" s="295">
        <f>成绩录入!F90</f>
        <v>0</v>
      </c>
      <c r="AB87" s="296">
        <f>IF(初始录入!$M$7&lt;&gt;"",IF(成绩录入!$F$7&lt;&gt;"",IF(初始录入!$P$7="次数",AA87/Z87*Y87,成绩录入!F90),0),0)</f>
        <v>0</v>
      </c>
      <c r="AC87" s="297">
        <f t="shared" si="181"/>
        <v>0</v>
      </c>
      <c r="AD87" s="297">
        <f t="shared" si="182"/>
        <v>0</v>
      </c>
      <c r="AE87" s="297">
        <f t="shared" si="183"/>
        <v>0</v>
      </c>
      <c r="AF87" s="297">
        <f t="shared" si="184"/>
        <v>0</v>
      </c>
      <c r="AG87" s="297">
        <f t="shared" si="185"/>
        <v>0</v>
      </c>
      <c r="AH87" s="298">
        <f t="shared" si="195"/>
        <v>0</v>
      </c>
      <c r="AI87" s="28"/>
      <c r="AJ87" s="260">
        <f>成绩录入!I90</f>
        <v>0</v>
      </c>
      <c r="AK87" s="248">
        <f>成绩录入!J90</f>
        <v>0</v>
      </c>
      <c r="AL87" s="248">
        <f>成绩录入!K90</f>
        <v>0</v>
      </c>
      <c r="AM87" s="248">
        <f>成绩录入!L90</f>
        <v>0</v>
      </c>
      <c r="AN87" s="248">
        <f>成绩录入!M90</f>
        <v>0</v>
      </c>
      <c r="AO87" s="298">
        <f t="shared" si="196"/>
        <v>0</v>
      </c>
      <c r="AP87" s="299"/>
      <c r="AQ87" s="260">
        <f>成绩录入!I90</f>
        <v>0</v>
      </c>
      <c r="AR87" s="248">
        <f>成绩录入!J90</f>
        <v>0</v>
      </c>
      <c r="AS87" s="248">
        <f>成绩录入!K90</f>
        <v>0</v>
      </c>
      <c r="AT87" s="248">
        <f>成绩录入!L90</f>
        <v>0</v>
      </c>
      <c r="AU87" s="248">
        <f>成绩录入!M90</f>
        <v>0</v>
      </c>
      <c r="AV87" s="298">
        <f t="shared" si="197"/>
        <v>0</v>
      </c>
      <c r="AW87" s="299"/>
      <c r="AX87" s="260">
        <f>成绩录入!I90</f>
        <v>0</v>
      </c>
      <c r="AY87" s="248">
        <f>成绩录入!J90</f>
        <v>0</v>
      </c>
      <c r="AZ87" s="248">
        <f>成绩录入!K90</f>
        <v>0</v>
      </c>
      <c r="BA87" s="248">
        <f>成绩录入!L90</f>
        <v>0</v>
      </c>
      <c r="BB87" s="248">
        <f>成绩录入!M90</f>
        <v>0</v>
      </c>
      <c r="BC87" s="298">
        <f t="shared" si="198"/>
        <v>0</v>
      </c>
      <c r="BD87" s="299"/>
      <c r="BE87" s="260">
        <f>成绩录入!I90</f>
        <v>0</v>
      </c>
      <c r="BF87" s="248">
        <f>成绩录入!J90</f>
        <v>0</v>
      </c>
      <c r="BG87" s="248">
        <f>成绩录入!K90</f>
        <v>0</v>
      </c>
      <c r="BH87" s="248">
        <f>成绩录入!L90</f>
        <v>0</v>
      </c>
      <c r="BI87" s="248">
        <f>成绩录入!M90</f>
        <v>0</v>
      </c>
      <c r="BJ87" s="298">
        <f t="shared" si="199"/>
        <v>0</v>
      </c>
      <c r="BK87" s="299"/>
      <c r="BL87" s="260">
        <f>成绩录入!I90</f>
        <v>0</v>
      </c>
      <c r="BM87" s="248">
        <f>成绩录入!J90</f>
        <v>0</v>
      </c>
      <c r="BN87" s="248">
        <f>成绩录入!K90</f>
        <v>0</v>
      </c>
      <c r="BO87" s="248">
        <f>成绩录入!L90</f>
        <v>0</v>
      </c>
      <c r="BP87" s="248">
        <f>成绩录入!M90</f>
        <v>0</v>
      </c>
      <c r="BQ87" s="298">
        <f t="shared" si="200"/>
        <v>0</v>
      </c>
      <c r="BR87" s="300"/>
      <c r="BS87" s="260">
        <f>成绩录入!P90</f>
        <v>0</v>
      </c>
      <c r="BT87" s="248">
        <f>成绩录入!Q90</f>
        <v>0</v>
      </c>
      <c r="BU87" s="248">
        <f>成绩录入!R90</f>
        <v>0</v>
      </c>
      <c r="BV87" s="248">
        <f>成绩录入!S90</f>
        <v>0</v>
      </c>
      <c r="BW87" s="248">
        <f>成绩录入!T90</f>
        <v>0</v>
      </c>
      <c r="BX87" s="248">
        <f>成绩录入!U90</f>
        <v>0</v>
      </c>
      <c r="BY87" s="248">
        <f>成绩录入!V90</f>
        <v>0</v>
      </c>
      <c r="BZ87" s="248">
        <f>成绩录入!W90</f>
        <v>0</v>
      </c>
      <c r="CA87" s="248">
        <f>成绩录入!X90</f>
        <v>0</v>
      </c>
      <c r="CB87" s="248">
        <f>成绩录入!Y90</f>
        <v>0</v>
      </c>
      <c r="CC87" s="298">
        <f t="shared" si="201"/>
        <v>0</v>
      </c>
      <c r="CD87" s="299"/>
      <c r="CE87" s="260">
        <f>成绩录入!P90</f>
        <v>0</v>
      </c>
      <c r="CF87" s="248">
        <f>成绩录入!Q90</f>
        <v>0</v>
      </c>
      <c r="CG87" s="248">
        <f>成绩录入!R90</f>
        <v>0</v>
      </c>
      <c r="CH87" s="248">
        <f>成绩录入!S90</f>
        <v>0</v>
      </c>
      <c r="CI87" s="248">
        <f>成绩录入!T90</f>
        <v>0</v>
      </c>
      <c r="CJ87" s="248">
        <f>成绩录入!U90</f>
        <v>0</v>
      </c>
      <c r="CK87" s="248">
        <f>成绩录入!V90</f>
        <v>0</v>
      </c>
      <c r="CL87" s="248">
        <f>成绩录入!W90</f>
        <v>0</v>
      </c>
      <c r="CM87" s="248">
        <f>成绩录入!X90</f>
        <v>0</v>
      </c>
      <c r="CN87" s="248">
        <f>成绩录入!Y90</f>
        <v>0</v>
      </c>
      <c r="CO87" s="298">
        <f t="shared" si="202"/>
        <v>0</v>
      </c>
      <c r="CP87" s="299"/>
      <c r="CQ87" s="260">
        <f>成绩录入!P90</f>
        <v>0</v>
      </c>
      <c r="CR87" s="248">
        <f>成绩录入!Q90</f>
        <v>0</v>
      </c>
      <c r="CS87" s="248">
        <f>成绩录入!R90</f>
        <v>0</v>
      </c>
      <c r="CT87" s="248">
        <f>成绩录入!S90</f>
        <v>0</v>
      </c>
      <c r="CU87" s="248">
        <f>成绩录入!T90</f>
        <v>0</v>
      </c>
      <c r="CV87" s="248">
        <f>成绩录入!U90</f>
        <v>0</v>
      </c>
      <c r="CW87" s="248">
        <f>成绩录入!V90</f>
        <v>0</v>
      </c>
      <c r="CX87" s="248">
        <f>成绩录入!W90</f>
        <v>0</v>
      </c>
      <c r="CY87" s="248">
        <f>成绩录入!X90</f>
        <v>0</v>
      </c>
      <c r="CZ87" s="248">
        <f>成绩录入!Y90</f>
        <v>0</v>
      </c>
      <c r="DA87" s="298">
        <f t="shared" si="203"/>
        <v>0</v>
      </c>
      <c r="DB87" s="299"/>
      <c r="DC87" s="260">
        <f>成绩录入!P90</f>
        <v>0</v>
      </c>
      <c r="DD87" s="248">
        <f>成绩录入!Q90</f>
        <v>0</v>
      </c>
      <c r="DE87" s="248">
        <f>成绩录入!R90</f>
        <v>0</v>
      </c>
      <c r="DF87" s="248">
        <f>成绩录入!S90</f>
        <v>0</v>
      </c>
      <c r="DG87" s="248">
        <f>成绩录入!T90</f>
        <v>0</v>
      </c>
      <c r="DH87" s="248">
        <f>成绩录入!U90</f>
        <v>0</v>
      </c>
      <c r="DI87" s="248">
        <f>成绩录入!V90</f>
        <v>0</v>
      </c>
      <c r="DJ87" s="248">
        <f>成绩录入!W90</f>
        <v>0</v>
      </c>
      <c r="DK87" s="248">
        <f>成绩录入!X90</f>
        <v>0</v>
      </c>
      <c r="DL87" s="248">
        <f>成绩录入!Y90</f>
        <v>0</v>
      </c>
      <c r="DM87" s="298">
        <f t="shared" si="204"/>
        <v>0</v>
      </c>
      <c r="DN87" s="299"/>
      <c r="DO87" s="260">
        <f>成绩录入!P90</f>
        <v>0</v>
      </c>
      <c r="DP87" s="248">
        <f>成绩录入!Q90</f>
        <v>0</v>
      </c>
      <c r="DQ87" s="248">
        <f>成绩录入!R90</f>
        <v>0</v>
      </c>
      <c r="DR87" s="248">
        <f>成绩录入!S90</f>
        <v>0</v>
      </c>
      <c r="DS87" s="248">
        <f>成绩录入!T90</f>
        <v>0</v>
      </c>
      <c r="DT87" s="248">
        <f>成绩录入!U90</f>
        <v>0</v>
      </c>
      <c r="DU87" s="248">
        <f>成绩录入!V90</f>
        <v>0</v>
      </c>
      <c r="DV87" s="248">
        <f>成绩录入!W90</f>
        <v>0</v>
      </c>
      <c r="DW87" s="248">
        <f>成绩录入!X90</f>
        <v>0</v>
      </c>
      <c r="DX87" s="248">
        <f>成绩录入!Y90</f>
        <v>0</v>
      </c>
      <c r="DY87" s="298">
        <f t="shared" si="205"/>
        <v>0</v>
      </c>
      <c r="DZ87" s="299"/>
      <c r="EA87" s="301" t="e">
        <f t="shared" si="206"/>
        <v>#DIV/0!</v>
      </c>
      <c r="EB87" s="297" t="e">
        <f t="shared" si="207"/>
        <v>#DIV/0!</v>
      </c>
      <c r="EC87" s="297" t="e">
        <f t="shared" si="208"/>
        <v>#DIV/0!</v>
      </c>
      <c r="ED87" s="297" t="e">
        <f t="shared" si="209"/>
        <v>#DIV/0!</v>
      </c>
      <c r="EE87" s="297" t="e">
        <f t="shared" si="210"/>
        <v>#DIV/0!</v>
      </c>
      <c r="EF87" s="302" t="e">
        <f t="shared" si="211"/>
        <v>#DIV/0!</v>
      </c>
      <c r="EG87" s="303"/>
      <c r="EH87" s="304">
        <f t="shared" si="212"/>
        <v>0</v>
      </c>
      <c r="EI87" s="296">
        <f>成绩录入!I90</f>
        <v>0</v>
      </c>
      <c r="EJ87" s="296">
        <f>成绩录入!J90</f>
        <v>0</v>
      </c>
      <c r="EK87" s="296">
        <f>成绩录入!K90</f>
        <v>0</v>
      </c>
      <c r="EL87" s="296">
        <f>成绩录入!L90</f>
        <v>0</v>
      </c>
      <c r="EM87" s="296">
        <f>成绩录入!M90</f>
        <v>0</v>
      </c>
      <c r="EN87" s="296">
        <f>成绩录入!P90</f>
        <v>0</v>
      </c>
      <c r="EO87" s="296">
        <f>成绩录入!Q90</f>
        <v>0</v>
      </c>
      <c r="EP87" s="296">
        <f>成绩录入!R90</f>
        <v>0</v>
      </c>
      <c r="EQ87" s="296">
        <f>成绩录入!S90</f>
        <v>0</v>
      </c>
      <c r="ER87" s="296">
        <f>成绩录入!T90</f>
        <v>0</v>
      </c>
      <c r="ES87" s="296">
        <f>成绩录入!U90</f>
        <v>0</v>
      </c>
      <c r="ET87" s="296">
        <f>成绩录入!V90</f>
        <v>0</v>
      </c>
      <c r="EU87" s="296">
        <f>成绩录入!W90</f>
        <v>0</v>
      </c>
      <c r="EV87" s="296">
        <f>成绩录入!X90</f>
        <v>0</v>
      </c>
      <c r="EW87" s="302">
        <f>成绩录入!Y90</f>
        <v>0</v>
      </c>
      <c r="EX87" s="303"/>
      <c r="EY87" s="304" t="str">
        <f t="shared" si="213"/>
        <v/>
      </c>
      <c r="EZ87" s="296" t="str">
        <f t="shared" si="213"/>
        <v/>
      </c>
      <c r="FA87" s="296" t="str">
        <f t="shared" si="213"/>
        <v/>
      </c>
      <c r="FB87" s="296" t="str">
        <f t="shared" si="213"/>
        <v/>
      </c>
      <c r="FC87" s="302">
        <f>成绩录入!AB90</f>
        <v>0</v>
      </c>
      <c r="FD87" s="303"/>
      <c r="FE87" s="304" t="str">
        <f t="shared" si="214"/>
        <v>√</v>
      </c>
      <c r="FF87" s="296" t="str">
        <f t="shared" si="215"/>
        <v>√</v>
      </c>
      <c r="FG87" s="296" t="str">
        <f t="shared" si="216"/>
        <v>√</v>
      </c>
      <c r="FH87" s="296" t="str">
        <f t="shared" si="217"/>
        <v>√</v>
      </c>
      <c r="FI87" s="302" t="str">
        <f t="shared" si="218"/>
        <v>√</v>
      </c>
      <c r="FJ87" s="299"/>
      <c r="FK87" s="260">
        <f>成绩录入!AB90</f>
        <v>0</v>
      </c>
      <c r="FL87" s="248">
        <f>成绩录入!AC90</f>
        <v>0</v>
      </c>
      <c r="FM87" s="248">
        <f>成绩录入!AD90</f>
        <v>0</v>
      </c>
      <c r="FN87" s="248">
        <f>成绩录入!AE90</f>
        <v>0</v>
      </c>
      <c r="FO87" s="248">
        <f>成绩录入!AF90</f>
        <v>0</v>
      </c>
      <c r="FP87" s="248">
        <f>成绩录入!AG90</f>
        <v>0</v>
      </c>
      <c r="FQ87" s="298">
        <f t="shared" si="219"/>
        <v>0</v>
      </c>
      <c r="FR87" s="299"/>
      <c r="FS87" s="260">
        <f>成绩录入!AB90</f>
        <v>0</v>
      </c>
      <c r="FT87" s="248">
        <f>成绩录入!AC90</f>
        <v>0</v>
      </c>
      <c r="FU87" s="248">
        <f>成绩录入!AD90</f>
        <v>0</v>
      </c>
      <c r="FV87" s="248">
        <f>成绩录入!AE90</f>
        <v>0</v>
      </c>
      <c r="FW87" s="248">
        <f>成绩录入!AF90</f>
        <v>0</v>
      </c>
      <c r="FX87" s="333">
        <f>成绩录入!AG90</f>
        <v>0</v>
      </c>
      <c r="FY87" s="298">
        <f t="shared" si="220"/>
        <v>0</v>
      </c>
      <c r="FZ87" s="299"/>
      <c r="GA87" s="260">
        <f>成绩录入!AB90</f>
        <v>0</v>
      </c>
      <c r="GB87" s="248">
        <f>成绩录入!AC90</f>
        <v>0</v>
      </c>
      <c r="GC87" s="248">
        <f>成绩录入!AD90</f>
        <v>0</v>
      </c>
      <c r="GD87" s="248">
        <f>成绩录入!AE90</f>
        <v>0</v>
      </c>
      <c r="GE87" s="248">
        <f>成绩录入!AF90</f>
        <v>0</v>
      </c>
      <c r="GF87" s="248">
        <f>成绩录入!AG90</f>
        <v>0</v>
      </c>
      <c r="GG87" s="298">
        <f t="shared" si="221"/>
        <v>0</v>
      </c>
      <c r="GH87" s="299"/>
      <c r="GI87" s="260">
        <f>成绩录入!AB90</f>
        <v>0</v>
      </c>
      <c r="GJ87" s="248">
        <f>成绩录入!AC90</f>
        <v>0</v>
      </c>
      <c r="GK87" s="248">
        <f>成绩录入!AD90</f>
        <v>0</v>
      </c>
      <c r="GL87" s="248">
        <f>成绩录入!AE90</f>
        <v>0</v>
      </c>
      <c r="GM87" s="248">
        <f>成绩录入!AF90</f>
        <v>0</v>
      </c>
      <c r="GN87" s="248">
        <f>成绩录入!AG90</f>
        <v>0</v>
      </c>
      <c r="GO87" s="298">
        <f t="shared" si="222"/>
        <v>0</v>
      </c>
      <c r="GP87" s="299"/>
      <c r="GQ87" s="260">
        <f>成绩录入!AB90</f>
        <v>0</v>
      </c>
      <c r="GR87" s="248">
        <f>成绩录入!AC90</f>
        <v>0</v>
      </c>
      <c r="GS87" s="248">
        <f>成绩录入!AD90</f>
        <v>0</v>
      </c>
      <c r="GT87" s="248">
        <f>成绩录入!AE90</f>
        <v>0</v>
      </c>
      <c r="GU87" s="248">
        <f>成绩录入!AF90</f>
        <v>0</v>
      </c>
      <c r="GV87" s="248">
        <f>成绩录入!AG90</f>
        <v>0</v>
      </c>
      <c r="GW87" s="298">
        <f t="shared" si="223"/>
        <v>0</v>
      </c>
      <c r="GX87" s="299"/>
      <c r="GY87" s="247">
        <f>成绩录入!AJ90</f>
        <v>0</v>
      </c>
      <c r="GZ87" s="248">
        <f>成绩录入!AK90</f>
        <v>0</v>
      </c>
      <c r="HA87" s="248">
        <f>成绩录入!AL90</f>
        <v>0</v>
      </c>
      <c r="HB87" s="248">
        <f>成绩录入!AM90</f>
        <v>0</v>
      </c>
      <c r="HC87" s="248">
        <f>成绩录入!AN90</f>
        <v>0</v>
      </c>
      <c r="HD87" s="248">
        <f>成绩录入!AO90</f>
        <v>0</v>
      </c>
      <c r="HE87" s="310">
        <f t="shared" si="224"/>
        <v>0</v>
      </c>
      <c r="HF87" s="299"/>
      <c r="HG87" s="247">
        <f>成绩录入!AJ90</f>
        <v>0</v>
      </c>
      <c r="HH87" s="248">
        <f>成绩录入!AK90</f>
        <v>0</v>
      </c>
      <c r="HI87" s="248">
        <f>成绩录入!AL90</f>
        <v>0</v>
      </c>
      <c r="HJ87" s="248">
        <f>成绩录入!AM90</f>
        <v>0</v>
      </c>
      <c r="HK87" s="248">
        <f>成绩录入!AN90</f>
        <v>0</v>
      </c>
      <c r="HL87" s="248">
        <f>成绩录入!AO90</f>
        <v>0</v>
      </c>
      <c r="HM87" s="310">
        <f t="shared" si="225"/>
        <v>0</v>
      </c>
      <c r="HN87" s="299"/>
      <c r="HO87" s="247">
        <f>成绩录入!AJ90</f>
        <v>0</v>
      </c>
      <c r="HP87" s="248">
        <f>成绩录入!AK90</f>
        <v>0</v>
      </c>
      <c r="HQ87" s="248">
        <f>成绩录入!AL90</f>
        <v>0</v>
      </c>
      <c r="HR87" s="248">
        <f>成绩录入!AM90</f>
        <v>0</v>
      </c>
      <c r="HS87" s="248">
        <f>成绩录入!AN90</f>
        <v>0</v>
      </c>
      <c r="HT87" s="248">
        <f>成绩录入!AO90</f>
        <v>0</v>
      </c>
      <c r="HU87" s="310">
        <f t="shared" si="226"/>
        <v>0</v>
      </c>
      <c r="HV87" s="299"/>
      <c r="HW87" s="247">
        <f>成绩录入!AJ90</f>
        <v>0</v>
      </c>
      <c r="HX87" s="248">
        <f>成绩录入!AK90</f>
        <v>0</v>
      </c>
      <c r="HY87" s="248">
        <f>成绩录入!AL90</f>
        <v>0</v>
      </c>
      <c r="HZ87" s="248">
        <f>成绩录入!AM90</f>
        <v>0</v>
      </c>
      <c r="IA87" s="248">
        <f>成绩录入!AN90</f>
        <v>0</v>
      </c>
      <c r="IB87" s="248">
        <f>成绩录入!AO90</f>
        <v>0</v>
      </c>
      <c r="IC87" s="310">
        <f t="shared" si="227"/>
        <v>0</v>
      </c>
      <c r="ID87" s="299"/>
      <c r="IE87" s="247">
        <f>成绩录入!AJ90</f>
        <v>0</v>
      </c>
      <c r="IF87" s="248">
        <f>成绩录入!AK90</f>
        <v>0</v>
      </c>
      <c r="IG87" s="248">
        <f>成绩录入!AL90</f>
        <v>0</v>
      </c>
      <c r="IH87" s="248">
        <f>成绩录入!AM90</f>
        <v>0</v>
      </c>
      <c r="II87" s="248">
        <f>成绩录入!AN90</f>
        <v>0</v>
      </c>
      <c r="IJ87" s="248">
        <f>成绩录入!AO90</f>
        <v>0</v>
      </c>
      <c r="IK87" s="310">
        <f t="shared" si="228"/>
        <v>0</v>
      </c>
      <c r="IL87" s="299"/>
      <c r="IM87" s="313" t="e">
        <f t="shared" si="229"/>
        <v>#DIV/0!</v>
      </c>
      <c r="IN87" s="314" t="e">
        <f t="shared" si="230"/>
        <v>#DIV/0!</v>
      </c>
      <c r="IO87" s="314" t="e">
        <f t="shared" si="231"/>
        <v>#DIV/0!</v>
      </c>
      <c r="IP87" s="314" t="e">
        <f t="shared" si="232"/>
        <v>#DIV/0!</v>
      </c>
      <c r="IQ87" s="314" t="e">
        <f t="shared" si="233"/>
        <v>#DIV/0!</v>
      </c>
      <c r="IR87" s="315" t="e">
        <f t="shared" si="234"/>
        <v>#DIV/0!</v>
      </c>
      <c r="IS87" s="316"/>
      <c r="IT87" s="214">
        <f>成绩录入!AR90</f>
        <v>0</v>
      </c>
      <c r="IU87" s="216">
        <f>成绩录入!AS90</f>
        <v>0</v>
      </c>
      <c r="IV87" s="216">
        <f>成绩录入!AT90</f>
        <v>0</v>
      </c>
      <c r="IW87" s="216">
        <f>成绩录入!AU90</f>
        <v>0</v>
      </c>
      <c r="IX87" s="216">
        <f>成绩录入!AV90</f>
        <v>0</v>
      </c>
      <c r="IY87" s="216">
        <f>成绩录入!AW90</f>
        <v>0</v>
      </c>
      <c r="IZ87" s="298">
        <f t="shared" si="235"/>
        <v>0</v>
      </c>
      <c r="JA87" s="299"/>
      <c r="JB87" s="317">
        <f>成绩录入!AR90</f>
        <v>0</v>
      </c>
      <c r="JC87" s="216">
        <f>成绩录入!AS90</f>
        <v>0</v>
      </c>
      <c r="JD87" s="216">
        <f>成绩录入!AT90</f>
        <v>0</v>
      </c>
      <c r="JE87" s="216">
        <f>成绩录入!AU90</f>
        <v>0</v>
      </c>
      <c r="JF87" s="216">
        <f>成绩录入!AV90</f>
        <v>0</v>
      </c>
      <c r="JG87" s="216">
        <f>成绩录入!AW90</f>
        <v>0</v>
      </c>
      <c r="JH87" s="298">
        <f t="shared" si="236"/>
        <v>0</v>
      </c>
      <c r="JI87" s="299"/>
      <c r="JJ87" s="248">
        <f>成绩录入!AR90</f>
        <v>0</v>
      </c>
      <c r="JK87" s="248">
        <f>成绩录入!AS90</f>
        <v>0</v>
      </c>
      <c r="JL87" s="248">
        <f>成绩录入!AT90</f>
        <v>0</v>
      </c>
      <c r="JM87" s="248">
        <f>成绩录入!AU90</f>
        <v>0</v>
      </c>
      <c r="JN87" s="248">
        <f>成绩录入!AV90</f>
        <v>0</v>
      </c>
      <c r="JO87" s="248">
        <f>成绩录入!AW90</f>
        <v>0</v>
      </c>
      <c r="JP87" s="298">
        <f t="shared" si="237"/>
        <v>0</v>
      </c>
      <c r="JQ87" s="299"/>
      <c r="JR87" s="308">
        <f>成绩录入!AR90</f>
        <v>0</v>
      </c>
      <c r="JS87" s="248">
        <f>成绩录入!AS90</f>
        <v>0</v>
      </c>
      <c r="JT87" s="248">
        <f>成绩录入!AT90</f>
        <v>0</v>
      </c>
      <c r="JU87" s="248">
        <f>成绩录入!AU90</f>
        <v>0</v>
      </c>
      <c r="JV87" s="248">
        <f>成绩录入!AV90</f>
        <v>0</v>
      </c>
      <c r="JW87" s="248">
        <f>成绩录入!AW90</f>
        <v>0</v>
      </c>
      <c r="JX87" s="298">
        <f t="shared" si="238"/>
        <v>0</v>
      </c>
      <c r="JY87" s="299"/>
      <c r="JZ87" s="308">
        <f>成绩录入!AR90</f>
        <v>0</v>
      </c>
      <c r="KA87" s="248">
        <f>成绩录入!AS90</f>
        <v>0</v>
      </c>
      <c r="KB87" s="248">
        <f>成绩录入!AT90</f>
        <v>0</v>
      </c>
      <c r="KC87" s="248">
        <f>成绩录入!AU90</f>
        <v>0</v>
      </c>
      <c r="KD87" s="248">
        <f>成绩录入!AV90</f>
        <v>0</v>
      </c>
      <c r="KE87" s="248">
        <f>成绩录入!AW90</f>
        <v>0</v>
      </c>
      <c r="KF87" s="298">
        <f t="shared" si="239"/>
        <v>0</v>
      </c>
      <c r="KG87" s="299"/>
      <c r="KH87" s="313">
        <f t="shared" si="186"/>
        <v>0</v>
      </c>
      <c r="KI87" s="314">
        <f t="shared" si="240"/>
        <v>0</v>
      </c>
      <c r="KJ87" s="314">
        <f t="shared" si="241"/>
        <v>0</v>
      </c>
      <c r="KK87" s="314">
        <f t="shared" si="242"/>
        <v>0</v>
      </c>
      <c r="KL87" s="314">
        <f t="shared" si="243"/>
        <v>0</v>
      </c>
      <c r="KM87" s="315">
        <f t="shared" si="244"/>
        <v>0</v>
      </c>
      <c r="KN87" s="90"/>
      <c r="KO87" s="294">
        <f>IF(总评!G85&lt;60,1,0)</f>
        <v>0</v>
      </c>
      <c r="KP87" s="295">
        <f t="shared" si="187"/>
        <v>0</v>
      </c>
      <c r="KQ87" s="295">
        <f t="shared" si="188"/>
        <v>0</v>
      </c>
      <c r="KR87" s="321">
        <f t="shared" si="189"/>
        <v>0</v>
      </c>
      <c r="KS87" s="321">
        <f t="shared" si="245"/>
        <v>0</v>
      </c>
      <c r="KT87" s="27"/>
      <c r="KU87" s="27"/>
      <c r="KV87" s="27"/>
      <c r="KW87" s="27"/>
      <c r="KX87" s="27"/>
      <c r="KY87" s="27"/>
      <c r="KZ87" s="27"/>
      <c r="LA87" s="27"/>
      <c r="LB87" s="27"/>
      <c r="LC87" s="27"/>
      <c r="OT87" s="247">
        <f>IF(OT$6=$OS$5,成绩录入!BC90,0)</f>
        <v>0</v>
      </c>
      <c r="OU87" s="248">
        <f>IF(OU$6=$OS$5,成绩录入!BD90,0)</f>
        <v>0</v>
      </c>
      <c r="OV87" s="248">
        <f>IF(OV$6=$OS$5,成绩录入!BE90,0)</f>
        <v>0</v>
      </c>
      <c r="OW87" s="248">
        <f>IF(OW$6=$OS$5,成绩录入!BF90,0)</f>
        <v>0</v>
      </c>
      <c r="OX87" s="248">
        <f>IF(OX$6=$OS$5,成绩录入!BG90,0)</f>
        <v>0</v>
      </c>
      <c r="OY87" s="248">
        <f>IF(OY$6=$OS$5,成绩录入!BH90,0)</f>
        <v>0</v>
      </c>
      <c r="OZ87" s="248">
        <f>IF(OZ$6=$OS$5,成绩录入!BI90,0)</f>
        <v>0</v>
      </c>
      <c r="PA87" s="248">
        <f>IF(PA$6=$OS$5,成绩录入!BJ90,0)</f>
        <v>0</v>
      </c>
      <c r="PB87" s="248">
        <f>IF(PB$6=$OS$5,成绩录入!BK90,0)</f>
        <v>0</v>
      </c>
      <c r="PC87" s="248">
        <f>IF(PC$6=$OS$5,成绩录入!BL90,0)</f>
        <v>0</v>
      </c>
      <c r="PD87" s="248">
        <f>IF(PD$6=$OS$5,成绩录入!BM90,0)</f>
        <v>0</v>
      </c>
      <c r="PE87" s="248">
        <f>IF(PE$6=$OS$5,成绩录入!BN90,0)</f>
        <v>0</v>
      </c>
      <c r="PF87" s="248">
        <f>IF(PF$6=$OS$5,成绩录入!BO90,0)</f>
        <v>0</v>
      </c>
      <c r="PG87" s="248">
        <f>IF(PG$6=$OS$5,成绩录入!BP90,0)</f>
        <v>0</v>
      </c>
      <c r="PH87" s="248">
        <f>IF(PH$6=$OS$5,成绩录入!BQ90,0)</f>
        <v>0</v>
      </c>
      <c r="PI87" s="248">
        <f>IF(PI$6=$OS$5,成绩录入!BR90,0)</f>
        <v>0</v>
      </c>
      <c r="PJ87" s="248">
        <f>IF(PJ$6=$OS$5,成绩录入!BS90,0)</f>
        <v>0</v>
      </c>
      <c r="PK87" s="248">
        <f>IF(PK$6=$OS$5,成绩录入!BT90,0)</f>
        <v>0</v>
      </c>
      <c r="PL87" s="248">
        <f>IF(PL$6=$OS$5,成绩录入!BU90,0)</f>
        <v>0</v>
      </c>
      <c r="PM87" s="248">
        <f>IF(PM$6=$OS$5,成绩录入!BV90,0)</f>
        <v>0</v>
      </c>
      <c r="PN87" s="248">
        <f>IF(PN$6=$OS$5,成绩录入!BW90,0)</f>
        <v>0</v>
      </c>
      <c r="PO87" s="248">
        <f>IF(PO$6=$OS$5,成绩录入!BX90,0)</f>
        <v>0</v>
      </c>
      <c r="PP87" s="248">
        <f>IF(PP$6=$OS$5,成绩录入!BY90,0)</f>
        <v>0</v>
      </c>
      <c r="PQ87" s="248">
        <f>IF(PQ$6=$OS$5,成绩录入!BZ90,0)</f>
        <v>0</v>
      </c>
      <c r="PR87" s="248">
        <f>IF(PR$6=$OS$5,成绩录入!CA90,0)</f>
        <v>0</v>
      </c>
      <c r="PS87" s="248">
        <f>IF(PS$6=$OS$5,成绩录入!CB90,0)</f>
        <v>0</v>
      </c>
      <c r="PT87" s="248">
        <f>IF(PT$6=$OS$5,成绩录入!CC90,0)</f>
        <v>0</v>
      </c>
      <c r="PU87" s="248">
        <f>IF(PU$6=$OS$5,成绩录入!CD90,0)</f>
        <v>0</v>
      </c>
      <c r="PV87" s="248">
        <f>IF(PV$6=$OS$5,成绩录入!CE90,0)</f>
        <v>0</v>
      </c>
      <c r="PW87" s="248">
        <f>IF(PW$6=$OS$5,成绩录入!CF90,0)</f>
        <v>0</v>
      </c>
      <c r="PX87" s="248">
        <f>IF(PX$6=$OS$5,成绩录入!CG90,0)</f>
        <v>0</v>
      </c>
      <c r="PY87" s="248">
        <f>IF(PY$6=$OS$5,成绩录入!CH90,0)</f>
        <v>0</v>
      </c>
      <c r="PZ87" s="248">
        <f>IF(PZ$6=$OS$5,成绩录入!CI90,0)</f>
        <v>0</v>
      </c>
      <c r="QA87" s="248">
        <f>IF(QA$6=$OS$5,成绩录入!CJ90,0)</f>
        <v>0</v>
      </c>
      <c r="QB87" s="248">
        <f>IF(QB$6=$OS$5,成绩录入!CK90,0)</f>
        <v>0</v>
      </c>
      <c r="QC87" s="248">
        <f>IF(QC$6=$OS$5,成绩录入!CL90,0)</f>
        <v>0</v>
      </c>
      <c r="QD87" s="248">
        <f>IF(QD$6=$OS$5,成绩录入!CM90,0)</f>
        <v>0</v>
      </c>
      <c r="QE87" s="248">
        <f>IF(QE$6=$OS$5,成绩录入!CN90,0)</f>
        <v>0</v>
      </c>
      <c r="QF87" s="248">
        <f>IF(QF$6=$OS$5,成绩录入!CO90,0)</f>
        <v>0</v>
      </c>
      <c r="QG87" s="248">
        <f>IF(QG$6=$OS$5,成绩录入!CP90,0)</f>
        <v>0</v>
      </c>
      <c r="QH87" s="248">
        <f>IF(QH$6=$OS$5,成绩录入!CQ90,0)</f>
        <v>0</v>
      </c>
      <c r="QI87" s="248">
        <f>IF(QI$6=$OS$5,成绩录入!CR90,0)</f>
        <v>0</v>
      </c>
      <c r="QJ87" s="248">
        <f>IF(QJ$6=$OS$5,成绩录入!CS90,0)</f>
        <v>0</v>
      </c>
      <c r="QK87" s="248">
        <f>IF(QK$6=$OS$5,成绩录入!CT90,0)</f>
        <v>0</v>
      </c>
      <c r="QL87" s="248">
        <f>IF(QL$6=$OS$5,成绩录入!CU90,0)</f>
        <v>0</v>
      </c>
      <c r="QM87" s="248">
        <f>IF(QM$6=$OS$5,成绩录入!CV90,0)</f>
        <v>0</v>
      </c>
      <c r="QN87" s="248">
        <f>IF(QN$6=$OS$5,成绩录入!CW90,0)</f>
        <v>0</v>
      </c>
      <c r="QO87" s="248">
        <f>IF(QO$6=$OS$5,成绩录入!CX90,0)</f>
        <v>0</v>
      </c>
      <c r="QP87" s="248">
        <f>IF(QP$6=$OS$5,成绩录入!CY90,0)</f>
        <v>0</v>
      </c>
      <c r="QQ87" s="248">
        <f>IF(QQ$6=$OS$5,成绩录入!CZ90,0)</f>
        <v>0</v>
      </c>
      <c r="QR87" s="248">
        <f>IF(QR$6=$OS$5,成绩录入!DA90,0)</f>
        <v>0</v>
      </c>
      <c r="QS87" s="248">
        <f>IF(QS$6=$OS$5,成绩录入!DB90,0)</f>
        <v>0</v>
      </c>
      <c r="QT87" s="248">
        <f>IF(QT$6=$OS$5,成绩录入!DC90,0)</f>
        <v>0</v>
      </c>
      <c r="QU87" s="248">
        <f>IF(QU$6=$OS$5,成绩录入!DD90,0)</f>
        <v>0</v>
      </c>
      <c r="QV87" s="248">
        <f>IF(QV$6=$OS$5,成绩录入!DE90,0)</f>
        <v>0</v>
      </c>
      <c r="QW87" s="248">
        <f>IF(QW$6=$OS$5,成绩录入!DF90,0)</f>
        <v>0</v>
      </c>
      <c r="QX87" s="248">
        <f>IF(QX$6=$OS$5,成绩录入!DG90,0)</f>
        <v>0</v>
      </c>
      <c r="QY87" s="248">
        <f>IF(QY$6=$OS$5,成绩录入!DH90,0)</f>
        <v>0</v>
      </c>
      <c r="QZ87" s="248">
        <f>IF(QZ$6=$OS$5,成绩录入!DI90,0)</f>
        <v>0</v>
      </c>
      <c r="RA87" s="248">
        <f>IF(RA$6=$OS$5,成绩录入!DJ90,0)</f>
        <v>0</v>
      </c>
      <c r="RB87" s="248">
        <f>IF(RB$6=$OS$5,成绩录入!DK90,0)</f>
        <v>0</v>
      </c>
      <c r="RC87" s="248">
        <f>IF(RC$6=$OS$5,成绩录入!DL90,0)</f>
        <v>0</v>
      </c>
      <c r="RD87" s="248">
        <f>IF(RD$6=$OS$5,成绩录入!DM90,0)</f>
        <v>0</v>
      </c>
      <c r="RE87" s="248">
        <f>IF(RE$6=$OS$5,成绩录入!DN90,0)</f>
        <v>0</v>
      </c>
      <c r="RF87" s="248">
        <f>IF(RF$6=$OS$5,成绩录入!DO90,0)</f>
        <v>0</v>
      </c>
      <c r="RG87" s="248">
        <f>IF(RG$6=$OS$5,成绩录入!DP90,0)</f>
        <v>0</v>
      </c>
      <c r="RH87" s="248">
        <f>IF(RH$6=$OS$5,成绩录入!DQ90,0)</f>
        <v>0</v>
      </c>
      <c r="RI87" s="248">
        <f>IF(RI$6=$OS$5,成绩录入!DR90,0)</f>
        <v>0</v>
      </c>
      <c r="RJ87" s="248">
        <f>IF(RJ$6=$OS$5,成绩录入!DS90,0)</f>
        <v>0</v>
      </c>
      <c r="RK87" s="248">
        <f>IF(RK$6=$OS$5,成绩录入!DT90,0)</f>
        <v>0</v>
      </c>
      <c r="RL87" s="248">
        <f>IF(RL$6=$OS$5,成绩录入!DU90,0)</f>
        <v>0</v>
      </c>
      <c r="RM87" s="248">
        <f>IF(RM$6=$OS$5,成绩录入!DV90,0)</f>
        <v>0</v>
      </c>
      <c r="RN87" s="248">
        <f>IF(RN$6=$OS$5,成绩录入!DW90,0)</f>
        <v>0</v>
      </c>
      <c r="RO87" s="248">
        <f>IF(RO$6=$OS$5,成绩录入!DX90,0)</f>
        <v>0</v>
      </c>
      <c r="RP87" s="248">
        <f>IF(RP$6=$OS$5,成绩录入!DY90,0)</f>
        <v>0</v>
      </c>
      <c r="RQ87" s="248">
        <f>IF(RQ$6=$OS$5,成绩录入!DZ90,0)</f>
        <v>0</v>
      </c>
      <c r="RR87" s="248">
        <f>IF(RR$6=$OS$5,成绩录入!EA90,0)</f>
        <v>0</v>
      </c>
      <c r="RS87" s="248">
        <f>IF(RS$6=$OS$5,成绩录入!EB90,0)</f>
        <v>0</v>
      </c>
      <c r="RT87" s="248">
        <f>IF(RT$6=$OS$5,成绩录入!EC90,0)</f>
        <v>0</v>
      </c>
      <c r="RU87" s="248">
        <f>IF(RU$6=$OS$5,成绩录入!ED90,0)</f>
        <v>0</v>
      </c>
      <c r="RV87" s="248">
        <f>IF(RV$6=$OS$5,成绩录入!EE90,0)</f>
        <v>0</v>
      </c>
      <c r="RW87" s="248">
        <f>IF(RW$6=$OS$5,成绩录入!EF90,0)</f>
        <v>0</v>
      </c>
      <c r="RX87" s="248">
        <f>IF(RX$6=$OS$5,成绩录入!EG90,0)</f>
        <v>0</v>
      </c>
      <c r="RY87" s="248">
        <f>IF(RY$6=$OS$5,成绩录入!EH90,0)</f>
        <v>0</v>
      </c>
      <c r="RZ87" s="248">
        <f>IF(RZ$6=$OS$5,成绩录入!EI90,0)</f>
        <v>0</v>
      </c>
      <c r="SA87" s="248">
        <f>IF(SA$6=$OS$5,成绩录入!EJ90,0)</f>
        <v>0</v>
      </c>
      <c r="SB87" s="248">
        <f>IF(SB$6=$OS$5,成绩录入!EK90,0)</f>
        <v>0</v>
      </c>
      <c r="SC87" s="248">
        <f>IF(SC$6=$OS$5,成绩录入!EL90,0)</f>
        <v>0</v>
      </c>
      <c r="SD87" s="248">
        <f>IF(SD$6=$OS$5,成绩录入!EM90,0)</f>
        <v>0</v>
      </c>
      <c r="SE87" s="248">
        <f>IF(SE$6=$OS$5,成绩录入!EN90,0)</f>
        <v>0</v>
      </c>
      <c r="SF87" s="248">
        <f>IF(SF$6=$OS$5,成绩录入!EO90,0)</f>
        <v>0</v>
      </c>
      <c r="SG87" s="248">
        <f>IF(SG$6=$OS$5,成绩录入!EP90,0)</f>
        <v>0</v>
      </c>
      <c r="SH87" s="248">
        <f>IF(SH$6=$OS$5,成绩录入!EQ90,0)</f>
        <v>0</v>
      </c>
      <c r="SI87" s="248">
        <f>IF(SI$6=$OS$5,成绩录入!ER90,0)</f>
        <v>0</v>
      </c>
      <c r="SJ87" s="248">
        <f>IF(SJ$6=$OS$5,成绩录入!ES90,0)</f>
        <v>0</v>
      </c>
      <c r="SK87" s="248">
        <f>IF(SK$6=$OS$5,成绩录入!ET90,0)</f>
        <v>0</v>
      </c>
      <c r="SL87" s="248">
        <f>IF(SL$6=$OS$5,成绩录入!EU90,0)</f>
        <v>0</v>
      </c>
      <c r="SM87" s="248">
        <f>IF(SM$6=$OS$5,成绩录入!EV90,0)</f>
        <v>0</v>
      </c>
      <c r="SN87" s="248">
        <f>IF(SN$6=$OS$5,成绩录入!EW90,0)</f>
        <v>0</v>
      </c>
      <c r="SO87" s="248">
        <f>IF(SO$6=$OS$5,成绩录入!EX90,0)</f>
        <v>0</v>
      </c>
      <c r="SP87" s="218">
        <f t="shared" si="190"/>
        <v>0</v>
      </c>
      <c r="SQ87" s="166"/>
      <c r="SR87" s="166"/>
      <c r="SS87" s="247">
        <f>IF(SS$6=$SR$5,成绩录入!BC90,0)</f>
        <v>0</v>
      </c>
      <c r="ST87" s="248">
        <f>IF(ST$6=$SR$5,成绩录入!BD90,0)</f>
        <v>0</v>
      </c>
      <c r="SU87" s="248">
        <f>IF(SU$6=$SR$5,成绩录入!BE90,0)</f>
        <v>0</v>
      </c>
      <c r="SV87" s="248">
        <f>IF(SV$6=$SR$5,成绩录入!BF90,0)</f>
        <v>0</v>
      </c>
      <c r="SW87" s="248">
        <f>IF(SW$6=$SR$5,成绩录入!BG90,0)</f>
        <v>0</v>
      </c>
      <c r="SX87" s="248">
        <f>IF(SX$6=$SR$5,成绩录入!BH90,0)</f>
        <v>0</v>
      </c>
      <c r="SY87" s="248">
        <f>IF(SY$6=$SR$5,成绩录入!BI90,0)</f>
        <v>0</v>
      </c>
      <c r="SZ87" s="248">
        <f>IF(SZ$6=$SR$5,成绩录入!BJ90,0)</f>
        <v>0</v>
      </c>
      <c r="TA87" s="248">
        <f>IF(TA$6=$SR$5,成绩录入!BK90,0)</f>
        <v>0</v>
      </c>
      <c r="TB87" s="248">
        <f>IF(TB$6=$SR$5,成绩录入!BL90,0)</f>
        <v>0</v>
      </c>
      <c r="TC87" s="248">
        <f>IF(TC$6=$SR$5,成绩录入!BM90,0)</f>
        <v>0</v>
      </c>
      <c r="TD87" s="248">
        <f>IF(TD$6=$SR$5,成绩录入!BN90,0)</f>
        <v>0</v>
      </c>
      <c r="TE87" s="248">
        <f>IF(TE$6=$SR$5,成绩录入!BO90,0)</f>
        <v>0</v>
      </c>
      <c r="TF87" s="248">
        <f>IF(TF$6=$SR$5,成绩录入!BP90,0)</f>
        <v>0</v>
      </c>
      <c r="TG87" s="248">
        <f>IF(TG$6=$SR$5,成绩录入!BQ90,0)</f>
        <v>0</v>
      </c>
      <c r="TH87" s="248">
        <f>IF(TH$6=$SR$5,成绩录入!BR90,0)</f>
        <v>0</v>
      </c>
      <c r="TI87" s="248">
        <f>IF(TI$6=$SR$5,成绩录入!BS90,0)</f>
        <v>0</v>
      </c>
      <c r="TJ87" s="248">
        <f>IF(TJ$6=$SR$5,成绩录入!BT90,0)</f>
        <v>0</v>
      </c>
      <c r="TK87" s="248">
        <f>IF(TK$6=$SR$5,成绩录入!BU90,0)</f>
        <v>0</v>
      </c>
      <c r="TL87" s="248">
        <f>IF(TL$6=$SR$5,成绩录入!BV90,0)</f>
        <v>0</v>
      </c>
      <c r="TM87" s="248">
        <f>IF(TM$6=$SR$5,成绩录入!BW90,0)</f>
        <v>0</v>
      </c>
      <c r="TN87" s="248">
        <f>IF(TN$6=$SR$5,成绩录入!BX90,0)</f>
        <v>0</v>
      </c>
      <c r="TO87" s="248">
        <f>IF(TO$6=$SR$5,成绩录入!BY90,0)</f>
        <v>0</v>
      </c>
      <c r="TP87" s="248">
        <f>IF(TP$6=$SR$5,成绩录入!BZ90,0)</f>
        <v>0</v>
      </c>
      <c r="TQ87" s="248">
        <f>IF(TQ$6=$SR$5,成绩录入!CA90,0)</f>
        <v>0</v>
      </c>
      <c r="TR87" s="248">
        <f>IF(TR$6=$SR$5,成绩录入!CB90,0)</f>
        <v>0</v>
      </c>
      <c r="TS87" s="248">
        <f>IF(TS$6=$SR$5,成绩录入!CC90,0)</f>
        <v>0</v>
      </c>
      <c r="TT87" s="248">
        <f>IF(TT$6=$SR$5,成绩录入!CD90,0)</f>
        <v>0</v>
      </c>
      <c r="TU87" s="248">
        <f>IF(TU$6=$SR$5,成绩录入!CE90,0)</f>
        <v>0</v>
      </c>
      <c r="TV87" s="248">
        <f>IF(TV$6=$SR$5,成绩录入!CF90,0)</f>
        <v>0</v>
      </c>
      <c r="TW87" s="248">
        <f>IF(TW$6=$SR$5,成绩录入!CG90,0)</f>
        <v>0</v>
      </c>
      <c r="TX87" s="248">
        <f>IF(TX$6=$SR$5,成绩录入!CH90,0)</f>
        <v>0</v>
      </c>
      <c r="TY87" s="248">
        <f>IF(TY$6=$SR$5,成绩录入!CI90,0)</f>
        <v>0</v>
      </c>
      <c r="TZ87" s="248">
        <f>IF(TZ$6=$SR$5,成绩录入!CJ90,0)</f>
        <v>0</v>
      </c>
      <c r="UA87" s="248">
        <f>IF(UA$6=$SR$5,成绩录入!CK90,0)</f>
        <v>0</v>
      </c>
      <c r="UB87" s="248">
        <f>IF(UB$6=$SR$5,成绩录入!CL90,0)</f>
        <v>0</v>
      </c>
      <c r="UC87" s="248">
        <f>IF(UC$6=$SR$5,成绩录入!CM90,0)</f>
        <v>0</v>
      </c>
      <c r="UD87" s="248">
        <f>IF(UD$6=$SR$5,成绩录入!CN90,0)</f>
        <v>0</v>
      </c>
      <c r="UE87" s="248">
        <f>IF(UE$6=$SR$5,成绩录入!CO90,0)</f>
        <v>0</v>
      </c>
      <c r="UF87" s="248">
        <f>IF(UF$6=$SR$5,成绩录入!CP90,0)</f>
        <v>0</v>
      </c>
      <c r="UG87" s="248">
        <f>IF(UG$6=$SR$5,成绩录入!CQ90,0)</f>
        <v>0</v>
      </c>
      <c r="UH87" s="248">
        <f>IF(UH$6=$SR$5,成绩录入!CR90,0)</f>
        <v>0</v>
      </c>
      <c r="UI87" s="248">
        <f>IF(UI$6=$SR$5,成绩录入!CS90,0)</f>
        <v>0</v>
      </c>
      <c r="UJ87" s="248">
        <f>IF(UJ$6=$SR$5,成绩录入!CT90,0)</f>
        <v>0</v>
      </c>
      <c r="UK87" s="248">
        <f>IF(UK$6=$SR$5,成绩录入!CU90,0)</f>
        <v>0</v>
      </c>
      <c r="UL87" s="248">
        <f>IF(UL$6=$SR$5,成绩录入!CV90,0)</f>
        <v>0</v>
      </c>
      <c r="UM87" s="248">
        <f>IF(UM$6=$SR$5,成绩录入!CW90,0)</f>
        <v>0</v>
      </c>
      <c r="UN87" s="248">
        <f>IF(UN$6=$SR$5,成绩录入!CX90,0)</f>
        <v>0</v>
      </c>
      <c r="UO87" s="248">
        <f>IF(UO$6=$SR$5,成绩录入!CY90,0)</f>
        <v>0</v>
      </c>
      <c r="UP87" s="248">
        <f>IF(UP$6=$SR$5,成绩录入!CZ90,0)</f>
        <v>0</v>
      </c>
      <c r="UQ87" s="248">
        <f>IF(UQ$6=$SR$5,成绩录入!DA90,0)</f>
        <v>0</v>
      </c>
      <c r="UR87" s="248">
        <f>IF(UR$6=$SR$5,成绩录入!DB90,0)</f>
        <v>0</v>
      </c>
      <c r="US87" s="248">
        <f>IF(US$6=$SR$5,成绩录入!DC90,0)</f>
        <v>0</v>
      </c>
      <c r="UT87" s="248">
        <f>IF(UT$6=$SR$5,成绩录入!DD90,0)</f>
        <v>0</v>
      </c>
      <c r="UU87" s="248">
        <f>IF(UU$6=$SR$5,成绩录入!DE90,0)</f>
        <v>0</v>
      </c>
      <c r="UV87" s="248">
        <f>IF(UV$6=$SR$5,成绩录入!DF90,0)</f>
        <v>0</v>
      </c>
      <c r="UW87" s="248">
        <f>IF(UW$6=$SR$5,成绩录入!DG90,0)</f>
        <v>0</v>
      </c>
      <c r="UX87" s="248">
        <f>IF(UX$6=$SR$5,成绩录入!DH90,0)</f>
        <v>0</v>
      </c>
      <c r="UY87" s="248">
        <f>IF(UY$6=$SR$5,成绩录入!DI90,0)</f>
        <v>0</v>
      </c>
      <c r="UZ87" s="248">
        <f>IF(UZ$6=$SR$5,成绩录入!DJ90,0)</f>
        <v>0</v>
      </c>
      <c r="VA87" s="248">
        <f>IF(VA$6=$SR$5,成绩录入!DK90,0)</f>
        <v>0</v>
      </c>
      <c r="VB87" s="248">
        <f>IF(VB$6=$SR$5,成绩录入!DL90,0)</f>
        <v>0</v>
      </c>
      <c r="VC87" s="248">
        <f>IF(VC$6=$SR$5,成绩录入!DM90,0)</f>
        <v>0</v>
      </c>
      <c r="VD87" s="248">
        <f>IF(VD$6=$SR$5,成绩录入!DN90,0)</f>
        <v>0</v>
      </c>
      <c r="VE87" s="248">
        <f>IF(VE$6=$SR$5,成绩录入!DO90,0)</f>
        <v>0</v>
      </c>
      <c r="VF87" s="248">
        <f>IF(VF$6=$SR$5,成绩录入!DP90,0)</f>
        <v>0</v>
      </c>
      <c r="VG87" s="248">
        <f>IF(VG$6=$SR$5,成绩录入!DQ90,0)</f>
        <v>0</v>
      </c>
      <c r="VH87" s="248">
        <f>IF(VH$6=$SR$5,成绩录入!DR90,0)</f>
        <v>0</v>
      </c>
      <c r="VI87" s="248">
        <f>IF(VI$6=$SR$5,成绩录入!DS90,0)</f>
        <v>0</v>
      </c>
      <c r="VJ87" s="248">
        <f>IF(VJ$6=$SR$5,成绩录入!DT90,0)</f>
        <v>0</v>
      </c>
      <c r="VK87" s="248">
        <f>IF(VK$6=$SR$5,成绩录入!DU90,0)</f>
        <v>0</v>
      </c>
      <c r="VL87" s="248">
        <f>IF(VL$6=$SR$5,成绩录入!DV90,0)</f>
        <v>0</v>
      </c>
      <c r="VM87" s="248">
        <f>IF(VM$6=$SR$5,成绩录入!DW90,0)</f>
        <v>0</v>
      </c>
      <c r="VN87" s="248">
        <f>IF(VN$6=$SR$5,成绩录入!DX90,0)</f>
        <v>0</v>
      </c>
      <c r="VO87" s="248">
        <f>IF(VO$6=$SR$5,成绩录入!DY90,0)</f>
        <v>0</v>
      </c>
      <c r="VP87" s="248">
        <f>IF(VP$6=$SR$5,成绩录入!DZ90,0)</f>
        <v>0</v>
      </c>
      <c r="VQ87" s="248">
        <f>IF(VQ$6=$SR$5,成绩录入!EA90,0)</f>
        <v>0</v>
      </c>
      <c r="VR87" s="248">
        <f>IF(VR$6=$SR$5,成绩录入!EB90,0)</f>
        <v>0</v>
      </c>
      <c r="VS87" s="248">
        <f>IF(VS$6=$SR$5,成绩录入!EC90,0)</f>
        <v>0</v>
      </c>
      <c r="VT87" s="248">
        <f>IF(VT$6=$SR$5,成绩录入!ED90,0)</f>
        <v>0</v>
      </c>
      <c r="VU87" s="248">
        <f>IF(VU$6=$SR$5,成绩录入!EE90,0)</f>
        <v>0</v>
      </c>
      <c r="VV87" s="248">
        <f>IF(VV$6=$SR$5,成绩录入!EF90,0)</f>
        <v>0</v>
      </c>
      <c r="VW87" s="248">
        <f>IF(VW$6=$SR$5,成绩录入!EG90,0)</f>
        <v>0</v>
      </c>
      <c r="VX87" s="248">
        <f>IF(VX$6=$SR$5,成绩录入!EH90,0)</f>
        <v>0</v>
      </c>
      <c r="VY87" s="248">
        <f>IF(VY$6=$SR$5,成绩录入!EI90,0)</f>
        <v>0</v>
      </c>
      <c r="VZ87" s="248">
        <f>IF(VZ$6=$SR$5,成绩录入!EJ90,0)</f>
        <v>0</v>
      </c>
      <c r="WA87" s="248">
        <f>IF(WA$6=$SR$5,成绩录入!EK90,0)</f>
        <v>0</v>
      </c>
      <c r="WB87" s="248">
        <f>IF(WB$6=$SR$5,成绩录入!EL90,0)</f>
        <v>0</v>
      </c>
      <c r="WC87" s="248">
        <f>IF(WC$6=$SR$5,成绩录入!EM90,0)</f>
        <v>0</v>
      </c>
      <c r="WD87" s="248">
        <f>IF(WD$6=$SR$5,成绩录入!EN90,0)</f>
        <v>0</v>
      </c>
      <c r="WE87" s="248">
        <f>IF(WE$6=$SR$5,成绩录入!EO90,0)</f>
        <v>0</v>
      </c>
      <c r="WF87" s="248">
        <f>IF(WF$6=$SR$5,成绩录入!EP90,0)</f>
        <v>0</v>
      </c>
      <c r="WG87" s="248">
        <f>IF(WG$6=$SR$5,成绩录入!EQ90,0)</f>
        <v>0</v>
      </c>
      <c r="WH87" s="248">
        <f>IF(WH$6=$SR$5,成绩录入!ER90,0)</f>
        <v>0</v>
      </c>
      <c r="WI87" s="248">
        <f>IF(WI$6=$SR$5,成绩录入!ES90,0)</f>
        <v>0</v>
      </c>
      <c r="WJ87" s="248">
        <f>IF(WJ$6=$SR$5,成绩录入!ET90,0)</f>
        <v>0</v>
      </c>
      <c r="WK87" s="248">
        <f>IF(WK$6=$SR$5,成绩录入!EU90,0)</f>
        <v>0</v>
      </c>
      <c r="WL87" s="248">
        <f>IF(WL$6=$SR$5,成绩录入!EV90,0)</f>
        <v>0</v>
      </c>
      <c r="WM87" s="248">
        <f>IF(WM$6=$SR$5,成绩录入!EW90,0)</f>
        <v>0</v>
      </c>
      <c r="WN87" s="248">
        <f>IF(WN$6=$SR$5,成绩录入!EX90,0)</f>
        <v>0</v>
      </c>
      <c r="WO87" s="218">
        <f t="shared" si="191"/>
        <v>0</v>
      </c>
      <c r="WP87" s="166"/>
      <c r="WQ87" s="166"/>
      <c r="WR87" s="247">
        <f>IF(WR$6=$WQ$5,成绩录入!BC90,0)</f>
        <v>0</v>
      </c>
      <c r="WS87" s="248">
        <f>IF(WS$6=$WQ$5,成绩录入!BD90,0)</f>
        <v>0</v>
      </c>
      <c r="WT87" s="248">
        <f>IF(WT$6=$WQ$5,成绩录入!BE90,0)</f>
        <v>0</v>
      </c>
      <c r="WU87" s="248">
        <f>IF(WU$6=$WQ$5,成绩录入!BF90,0)</f>
        <v>0</v>
      </c>
      <c r="WV87" s="248">
        <f>IF(WV$6=$WQ$5,成绩录入!BG90,0)</f>
        <v>0</v>
      </c>
      <c r="WW87" s="248">
        <f>IF(WW$6=$WQ$5,成绩录入!BH90,0)</f>
        <v>0</v>
      </c>
      <c r="WX87" s="248">
        <f>IF(WX$6=$WQ$5,成绩录入!BI90,0)</f>
        <v>0</v>
      </c>
      <c r="WY87" s="248">
        <f>IF(WY$6=$WQ$5,成绩录入!BJ90,0)</f>
        <v>0</v>
      </c>
      <c r="WZ87" s="248">
        <f>IF(WZ$6=$WQ$5,成绩录入!BK90,0)</f>
        <v>0</v>
      </c>
      <c r="XA87" s="248">
        <f>IF(XA$6=$WQ$5,成绩录入!BL90,0)</f>
        <v>0</v>
      </c>
      <c r="XB87" s="248">
        <f>IF(XB$6=$WQ$5,成绩录入!BM90,0)</f>
        <v>0</v>
      </c>
      <c r="XC87" s="248">
        <f>IF(XC$6=$WQ$5,成绩录入!BN90,0)</f>
        <v>0</v>
      </c>
      <c r="XD87" s="248">
        <f>IF(XD$6=$WQ$5,成绩录入!BO90,0)</f>
        <v>0</v>
      </c>
      <c r="XE87" s="248">
        <f>IF(XE$6=$WQ$5,成绩录入!BP90,0)</f>
        <v>0</v>
      </c>
      <c r="XF87" s="248">
        <f>IF(XF$6=$WQ$5,成绩录入!BQ90,0)</f>
        <v>0</v>
      </c>
      <c r="XG87" s="248">
        <f>IF(XG$6=$WQ$5,成绩录入!BR90,0)</f>
        <v>0</v>
      </c>
      <c r="XH87" s="248">
        <f>IF(XH$6=$WQ$5,成绩录入!BS90,0)</f>
        <v>0</v>
      </c>
      <c r="XI87" s="248">
        <f>IF(XI$6=$WQ$5,成绩录入!BT90,0)</f>
        <v>0</v>
      </c>
      <c r="XJ87" s="248">
        <f>IF(XJ$6=$WQ$5,成绩录入!BU90,0)</f>
        <v>0</v>
      </c>
      <c r="XK87" s="248">
        <f>IF(XK$6=$WQ$5,成绩录入!BV90,0)</f>
        <v>0</v>
      </c>
      <c r="XL87" s="248">
        <f>IF(XL$6=$WQ$5,成绩录入!BW90,0)</f>
        <v>0</v>
      </c>
      <c r="XM87" s="248">
        <f>IF(XM$6=$WQ$5,成绩录入!BX90,0)</f>
        <v>0</v>
      </c>
      <c r="XN87" s="248">
        <f>IF(XN$6=$WQ$5,成绩录入!BY90,0)</f>
        <v>0</v>
      </c>
      <c r="XO87" s="248">
        <f>IF(XO$6=$WQ$5,成绩录入!BZ90,0)</f>
        <v>0</v>
      </c>
      <c r="XP87" s="248">
        <f>IF(XP$6=$WQ$5,成绩录入!CA90,0)</f>
        <v>0</v>
      </c>
      <c r="XQ87" s="248">
        <f>IF(XQ$6=$WQ$5,成绩录入!CB90,0)</f>
        <v>0</v>
      </c>
      <c r="XR87" s="248">
        <f>IF(XR$6=$WQ$5,成绩录入!CC90,0)</f>
        <v>0</v>
      </c>
      <c r="XS87" s="248">
        <f>IF(XS$6=$WQ$5,成绩录入!CD90,0)</f>
        <v>0</v>
      </c>
      <c r="XT87" s="248">
        <f>IF(XT$6=$WQ$5,成绩录入!CE90,0)</f>
        <v>0</v>
      </c>
      <c r="XU87" s="248">
        <f>IF(XU$6=$WQ$5,成绩录入!CF90,0)</f>
        <v>0</v>
      </c>
      <c r="XV87" s="248">
        <f>IF(XV$6=$WQ$5,成绩录入!CG90,0)</f>
        <v>0</v>
      </c>
      <c r="XW87" s="248">
        <f>IF(XW$6=$WQ$5,成绩录入!CH90,0)</f>
        <v>0</v>
      </c>
      <c r="XX87" s="248">
        <f>IF(XX$6=$WQ$5,成绩录入!CI90,0)</f>
        <v>0</v>
      </c>
      <c r="XY87" s="248">
        <f>IF(XY$6=$WQ$5,成绩录入!CJ90,0)</f>
        <v>0</v>
      </c>
      <c r="XZ87" s="248">
        <f>IF(XZ$6=$WQ$5,成绩录入!CK90,0)</f>
        <v>0</v>
      </c>
      <c r="YA87" s="248">
        <f>IF(YA$6=$WQ$5,成绩录入!CL90,0)</f>
        <v>0</v>
      </c>
      <c r="YB87" s="248">
        <f>IF(YB$6=$WQ$5,成绩录入!CM90,0)</f>
        <v>0</v>
      </c>
      <c r="YC87" s="248">
        <f>IF(YC$6=$WQ$5,成绩录入!CN90,0)</f>
        <v>0</v>
      </c>
      <c r="YD87" s="248">
        <f>IF(YD$6=$WQ$5,成绩录入!CO90,0)</f>
        <v>0</v>
      </c>
      <c r="YE87" s="248">
        <f>IF(YE$6=$WQ$5,成绩录入!CP90,0)</f>
        <v>0</v>
      </c>
      <c r="YF87" s="248">
        <f>IF(YF$6=$WQ$5,成绩录入!CQ90,0)</f>
        <v>0</v>
      </c>
      <c r="YG87" s="248">
        <f>IF(YG$6=$WQ$5,成绩录入!CR90,0)</f>
        <v>0</v>
      </c>
      <c r="YH87" s="248">
        <f>IF(YH$6=$WQ$5,成绩录入!CS90,0)</f>
        <v>0</v>
      </c>
      <c r="YI87" s="248">
        <f>IF(YI$6=$WQ$5,成绩录入!CT90,0)</f>
        <v>0</v>
      </c>
      <c r="YJ87" s="248">
        <f>IF(YJ$6=$WQ$5,成绩录入!CU90,0)</f>
        <v>0</v>
      </c>
      <c r="YK87" s="248">
        <f>IF(YK$6=$WQ$5,成绩录入!CV90,0)</f>
        <v>0</v>
      </c>
      <c r="YL87" s="248">
        <f>IF(YL$6=$WQ$5,成绩录入!CW90,0)</f>
        <v>0</v>
      </c>
      <c r="YM87" s="248">
        <f>IF(YM$6=$WQ$5,成绩录入!CX90,0)</f>
        <v>0</v>
      </c>
      <c r="YN87" s="248">
        <f>IF(YN$6=$WQ$5,成绩录入!CY90,0)</f>
        <v>0</v>
      </c>
      <c r="YO87" s="248">
        <f>IF(YO$6=$WQ$5,成绩录入!CZ90,0)</f>
        <v>0</v>
      </c>
      <c r="YP87" s="248">
        <f>IF(YP$6=$WQ$5,成绩录入!DA90,0)</f>
        <v>0</v>
      </c>
      <c r="YQ87" s="248">
        <f>IF(YQ$6=$WQ$5,成绩录入!DB90,0)</f>
        <v>0</v>
      </c>
      <c r="YR87" s="248">
        <f>IF(YR$6=$WQ$5,成绩录入!DC90,0)</f>
        <v>0</v>
      </c>
      <c r="YS87" s="248">
        <f>IF(YS$6=$WQ$5,成绩录入!DD90,0)</f>
        <v>0</v>
      </c>
      <c r="YT87" s="248">
        <f>IF(YT$6=$WQ$5,成绩录入!DE90,0)</f>
        <v>0</v>
      </c>
      <c r="YU87" s="248">
        <f>IF(YU$6=$WQ$5,成绩录入!DF90,0)</f>
        <v>0</v>
      </c>
      <c r="YV87" s="248">
        <f>IF(YV$6=$WQ$5,成绩录入!DG90,0)</f>
        <v>0</v>
      </c>
      <c r="YW87" s="248">
        <f>IF(YW$6=$WQ$5,成绩录入!DH90,0)</f>
        <v>0</v>
      </c>
      <c r="YX87" s="248">
        <f>IF(YX$6=$WQ$5,成绩录入!DI90,0)</f>
        <v>0</v>
      </c>
      <c r="YY87" s="248">
        <f>IF(YY$6=$WQ$5,成绩录入!DJ90,0)</f>
        <v>0</v>
      </c>
      <c r="YZ87" s="248">
        <f>IF(YZ$6=$WQ$5,成绩录入!DK90,0)</f>
        <v>0</v>
      </c>
      <c r="ZA87" s="248">
        <f>IF(ZA$6=$WQ$5,成绩录入!DL90,0)</f>
        <v>0</v>
      </c>
      <c r="ZB87" s="248">
        <f>IF(ZB$6=$WQ$5,成绩录入!DM90,0)</f>
        <v>0</v>
      </c>
      <c r="ZC87" s="248">
        <f>IF(ZC$6=$WQ$5,成绩录入!DN90,0)</f>
        <v>0</v>
      </c>
      <c r="ZD87" s="248">
        <f>IF(ZD$6=$WQ$5,成绩录入!DO90,0)</f>
        <v>0</v>
      </c>
      <c r="ZE87" s="248">
        <f>IF(ZE$6=$WQ$5,成绩录入!DP90,0)</f>
        <v>0</v>
      </c>
      <c r="ZF87" s="248">
        <f>IF(ZF$6=$WQ$5,成绩录入!DQ90,0)</f>
        <v>0</v>
      </c>
      <c r="ZG87" s="248">
        <f>IF(ZG$6=$WQ$5,成绩录入!DR90,0)</f>
        <v>0</v>
      </c>
      <c r="ZH87" s="248">
        <f>IF(ZH$6=$WQ$5,成绩录入!DS90,0)</f>
        <v>0</v>
      </c>
      <c r="ZI87" s="248">
        <f>IF(ZI$6=$WQ$5,成绩录入!DT90,0)</f>
        <v>0</v>
      </c>
      <c r="ZJ87" s="248">
        <f>IF(ZJ$6=$WQ$5,成绩录入!DU90,0)</f>
        <v>0</v>
      </c>
      <c r="ZK87" s="248">
        <f>IF(ZK$6=$WQ$5,成绩录入!DV90,0)</f>
        <v>0</v>
      </c>
      <c r="ZL87" s="248">
        <f>IF(ZL$6=$WQ$5,成绩录入!DW90,0)</f>
        <v>0</v>
      </c>
      <c r="ZM87" s="248">
        <f>IF(ZM$6=$WQ$5,成绩录入!DX90,0)</f>
        <v>0</v>
      </c>
      <c r="ZN87" s="248">
        <f>IF(ZN$6=$WQ$5,成绩录入!DY90,0)</f>
        <v>0</v>
      </c>
      <c r="ZO87" s="248">
        <f>IF(ZO$6=$WQ$5,成绩录入!DZ90,0)</f>
        <v>0</v>
      </c>
      <c r="ZP87" s="248">
        <f>IF(ZP$6=$WQ$5,成绩录入!EA90,0)</f>
        <v>0</v>
      </c>
      <c r="ZQ87" s="248">
        <f>IF(ZQ$6=$WQ$5,成绩录入!EB90,0)</f>
        <v>0</v>
      </c>
      <c r="ZR87" s="248">
        <f>IF(ZR$6=$WQ$5,成绩录入!EC90,0)</f>
        <v>0</v>
      </c>
      <c r="ZS87" s="248">
        <f>IF(ZS$6=$WQ$5,成绩录入!ED90,0)</f>
        <v>0</v>
      </c>
      <c r="ZT87" s="248">
        <f>IF(ZT$6=$WQ$5,成绩录入!EE90,0)</f>
        <v>0</v>
      </c>
      <c r="ZU87" s="248">
        <f>IF(ZU$6=$WQ$5,成绩录入!EF90,0)</f>
        <v>0</v>
      </c>
      <c r="ZV87" s="248">
        <f>IF(ZV$6=$WQ$5,成绩录入!EG90,0)</f>
        <v>0</v>
      </c>
      <c r="ZW87" s="248">
        <f>IF(ZW$6=$WQ$5,成绩录入!EH90,0)</f>
        <v>0</v>
      </c>
      <c r="ZX87" s="248">
        <f>IF(ZX$6=$WQ$5,成绩录入!EI90,0)</f>
        <v>0</v>
      </c>
      <c r="ZY87" s="248">
        <f>IF(ZY$6=$WQ$5,成绩录入!EJ90,0)</f>
        <v>0</v>
      </c>
      <c r="ZZ87" s="248">
        <f>IF(ZZ$6=$WQ$5,成绩录入!EK90,0)</f>
        <v>0</v>
      </c>
      <c r="AAA87" s="248">
        <f>IF(AAA$6=$WQ$5,成绩录入!EL90,0)</f>
        <v>0</v>
      </c>
      <c r="AAB87" s="248">
        <f>IF(AAB$6=$WQ$5,成绩录入!EM90,0)</f>
        <v>0</v>
      </c>
      <c r="AAC87" s="248">
        <f>IF(AAC$6=$WQ$5,成绩录入!EN90,0)</f>
        <v>0</v>
      </c>
      <c r="AAD87" s="248">
        <f>IF(AAD$6=$WQ$5,成绩录入!EO90,0)</f>
        <v>0</v>
      </c>
      <c r="AAE87" s="248">
        <f>IF(AAE$6=$WQ$5,成绩录入!EP90,0)</f>
        <v>0</v>
      </c>
      <c r="AAF87" s="248">
        <f>IF(AAF$6=$WQ$5,成绩录入!EQ90,0)</f>
        <v>0</v>
      </c>
      <c r="AAG87" s="248">
        <f>IF(AAG$6=$WQ$5,成绩录入!ER90,0)</f>
        <v>0</v>
      </c>
      <c r="AAH87" s="248">
        <f>IF(AAH$6=$WQ$5,成绩录入!ES90,0)</f>
        <v>0</v>
      </c>
      <c r="AAI87" s="248">
        <f>IF(AAI$6=$WQ$5,成绩录入!ET90,0)</f>
        <v>0</v>
      </c>
      <c r="AAJ87" s="248">
        <f>IF(AAJ$6=$WQ$5,成绩录入!EU90,0)</f>
        <v>0</v>
      </c>
      <c r="AAK87" s="248">
        <f>IF(AAK$6=$WQ$5,成绩录入!EV90,0)</f>
        <v>0</v>
      </c>
      <c r="AAL87" s="248">
        <f>IF(AAL$6=$WQ$5,成绩录入!EW90,0)</f>
        <v>0</v>
      </c>
      <c r="AAM87" s="248">
        <f>IF(AAM$6=$WQ$5,成绩录入!EX90,0)</f>
        <v>0</v>
      </c>
      <c r="AAN87" s="218">
        <f t="shared" si="192"/>
        <v>0</v>
      </c>
      <c r="AAO87" s="206"/>
      <c r="AAQ87" s="247">
        <f>IF(AAQ$6=$AAP$5,成绩录入!BC90,0)</f>
        <v>0</v>
      </c>
      <c r="AAR87" s="248">
        <f>IF(AAR$6=$AAP$5,成绩录入!BD90,0)</f>
        <v>0</v>
      </c>
      <c r="AAS87" s="248">
        <f>IF(AAS$6=$AAP$5,成绩录入!BE90,0)</f>
        <v>0</v>
      </c>
      <c r="AAT87" s="248">
        <f>IF(AAT$6=$AAP$5,成绩录入!BF90,0)</f>
        <v>0</v>
      </c>
      <c r="AAU87" s="248">
        <f>IF(AAU$6=$AAP$5,成绩录入!BG90,0)</f>
        <v>0</v>
      </c>
      <c r="AAV87" s="248">
        <f>IF(AAV$6=$AAP$5,成绩录入!BH90,0)</f>
        <v>0</v>
      </c>
      <c r="AAW87" s="248">
        <f>IF(AAW$6=$AAP$5,成绩录入!BI90,0)</f>
        <v>0</v>
      </c>
      <c r="AAX87" s="248">
        <f>IF(AAX$6=$AAP$5,成绩录入!BJ90,0)</f>
        <v>0</v>
      </c>
      <c r="AAY87" s="248">
        <f>IF(AAY$6=$AAP$5,成绩录入!BK90,0)</f>
        <v>0</v>
      </c>
      <c r="AAZ87" s="248">
        <f>IF(AAZ$6=$AAP$5,成绩录入!BL90,0)</f>
        <v>0</v>
      </c>
      <c r="ABA87" s="248">
        <f>IF(ABA$6=$AAP$5,成绩录入!BM90,0)</f>
        <v>0</v>
      </c>
      <c r="ABB87" s="248">
        <f>IF(ABB$6=$AAP$5,成绩录入!BN90,0)</f>
        <v>0</v>
      </c>
      <c r="ABC87" s="248">
        <f>IF(ABC$6=$AAP$5,成绩录入!BO90,0)</f>
        <v>0</v>
      </c>
      <c r="ABD87" s="248">
        <f>IF(ABD$6=$AAP$5,成绩录入!BP90,0)</f>
        <v>0</v>
      </c>
      <c r="ABE87" s="248">
        <f>IF(ABE$6=$AAP$5,成绩录入!BQ90,0)</f>
        <v>0</v>
      </c>
      <c r="ABF87" s="248">
        <f>IF(ABF$6=$AAP$5,成绩录入!BR90,0)</f>
        <v>0</v>
      </c>
      <c r="ABG87" s="248">
        <f>IF(ABG$6=$AAP$5,成绩录入!BS90,0)</f>
        <v>0</v>
      </c>
      <c r="ABH87" s="248">
        <f>IF(ABH$6=$AAP$5,成绩录入!BT90,0)</f>
        <v>0</v>
      </c>
      <c r="ABI87" s="248">
        <f>IF(ABI$6=$AAP$5,成绩录入!BU90,0)</f>
        <v>0</v>
      </c>
      <c r="ABJ87" s="248">
        <f>IF(ABJ$6=$AAP$5,成绩录入!BV90,0)</f>
        <v>0</v>
      </c>
      <c r="ABK87" s="248">
        <f>IF(ABK$6=$AAP$5,成绩录入!BW90,0)</f>
        <v>0</v>
      </c>
      <c r="ABL87" s="248">
        <f>IF(ABL$6=$AAP$5,成绩录入!BX90,0)</f>
        <v>0</v>
      </c>
      <c r="ABM87" s="248">
        <f>IF(ABM$6=$AAP$5,成绩录入!BY90,0)</f>
        <v>0</v>
      </c>
      <c r="ABN87" s="248">
        <f>IF(ABN$6=$AAP$5,成绩录入!BZ90,0)</f>
        <v>0</v>
      </c>
      <c r="ABO87" s="248">
        <f>IF(ABO$6=$AAP$5,成绩录入!CA90,0)</f>
        <v>0</v>
      </c>
      <c r="ABP87" s="248">
        <f>IF(ABP$6=$AAP$5,成绩录入!CB90,0)</f>
        <v>0</v>
      </c>
      <c r="ABQ87" s="248">
        <f>IF(ABQ$6=$AAP$5,成绩录入!CC90,0)</f>
        <v>0</v>
      </c>
      <c r="ABR87" s="248">
        <f>IF(ABR$6=$AAP$5,成绩录入!CD90,0)</f>
        <v>0</v>
      </c>
      <c r="ABS87" s="248">
        <f>IF(ABS$6=$AAP$5,成绩录入!CE90,0)</f>
        <v>0</v>
      </c>
      <c r="ABT87" s="248">
        <f>IF(ABT$6=$AAP$5,成绩录入!CF90,0)</f>
        <v>0</v>
      </c>
      <c r="ABU87" s="248">
        <f>IF(ABU$6=$AAP$5,成绩录入!CG90,0)</f>
        <v>0</v>
      </c>
      <c r="ABV87" s="248">
        <f>IF(ABV$6=$AAP$5,成绩录入!CH90,0)</f>
        <v>0</v>
      </c>
      <c r="ABW87" s="248">
        <f>IF(ABW$6=$AAP$5,成绩录入!CI90,0)</f>
        <v>0</v>
      </c>
      <c r="ABX87" s="248">
        <f>IF(ABX$6=$AAP$5,成绩录入!CJ90,0)</f>
        <v>0</v>
      </c>
      <c r="ABY87" s="248">
        <f>IF(ABY$6=$AAP$5,成绩录入!CK90,0)</f>
        <v>0</v>
      </c>
      <c r="ABZ87" s="248">
        <f>IF(ABZ$6=$AAP$5,成绩录入!CL90,0)</f>
        <v>0</v>
      </c>
      <c r="ACA87" s="248">
        <f>IF(ACA$6=$AAP$5,成绩录入!CM90,0)</f>
        <v>0</v>
      </c>
      <c r="ACB87" s="248">
        <f>IF(ACB$6=$AAP$5,成绩录入!CN90,0)</f>
        <v>0</v>
      </c>
      <c r="ACC87" s="248">
        <f>IF(ACC$6=$AAP$5,成绩录入!CO90,0)</f>
        <v>0</v>
      </c>
      <c r="ACD87" s="248">
        <f>IF(ACD$6=$AAP$5,成绩录入!CP90,0)</f>
        <v>0</v>
      </c>
      <c r="ACE87" s="248">
        <f>IF(ACE$6=$AAP$5,成绩录入!CQ90,0)</f>
        <v>0</v>
      </c>
      <c r="ACF87" s="248">
        <f>IF(ACF$6=$AAP$5,成绩录入!CR90,0)</f>
        <v>0</v>
      </c>
      <c r="ACG87" s="248">
        <f>IF(ACG$6=$AAP$5,成绩录入!CS90,0)</f>
        <v>0</v>
      </c>
      <c r="ACH87" s="248">
        <f>IF(ACH$6=$AAP$5,成绩录入!CT90,0)</f>
        <v>0</v>
      </c>
      <c r="ACI87" s="248">
        <f>IF(ACI$6=$AAP$5,成绩录入!CU90,0)</f>
        <v>0</v>
      </c>
      <c r="ACJ87" s="248">
        <f>IF(ACJ$6=$AAP$5,成绩录入!CV90,0)</f>
        <v>0</v>
      </c>
      <c r="ACK87" s="248">
        <f>IF(ACK$6=$AAP$5,成绩录入!CW90,0)</f>
        <v>0</v>
      </c>
      <c r="ACL87" s="248">
        <f>IF(ACL$6=$AAP$5,成绩录入!CX90,0)</f>
        <v>0</v>
      </c>
      <c r="ACM87" s="248">
        <f>IF(ACM$6=$AAP$5,成绩录入!CY90,0)</f>
        <v>0</v>
      </c>
      <c r="ACN87" s="248">
        <f>IF(ACN$6=$AAP$5,成绩录入!CZ90,0)</f>
        <v>0</v>
      </c>
      <c r="ACO87" s="248">
        <f>IF(ACO$6=$AAP$5,成绩录入!DA90,0)</f>
        <v>0</v>
      </c>
      <c r="ACP87" s="248">
        <f>IF(ACP$6=$AAP$5,成绩录入!DB90,0)</f>
        <v>0</v>
      </c>
      <c r="ACQ87" s="248">
        <f>IF(ACQ$6=$AAP$5,成绩录入!DC90,0)</f>
        <v>0</v>
      </c>
      <c r="ACR87" s="248">
        <f>IF(ACR$6=$AAP$5,成绩录入!DD90,0)</f>
        <v>0</v>
      </c>
      <c r="ACS87" s="248">
        <f>IF(ACS$6=$AAP$5,成绩录入!DE90,0)</f>
        <v>0</v>
      </c>
      <c r="ACT87" s="248">
        <f>IF(ACT$6=$AAP$5,成绩录入!DF90,0)</f>
        <v>0</v>
      </c>
      <c r="ACU87" s="248">
        <f>IF(ACU$6=$AAP$5,成绩录入!DG90,0)</f>
        <v>0</v>
      </c>
      <c r="ACV87" s="248">
        <f>IF(ACV$6=$AAP$5,成绩录入!DH90,0)</f>
        <v>0</v>
      </c>
      <c r="ACW87" s="248">
        <f>IF(ACW$6=$AAP$5,成绩录入!DI90,0)</f>
        <v>0</v>
      </c>
      <c r="ACX87" s="248">
        <f>IF(ACX$6=$AAP$5,成绩录入!DJ90,0)</f>
        <v>0</v>
      </c>
      <c r="ACY87" s="248">
        <f>IF(ACY$6=$AAP$5,成绩录入!DK90,0)</f>
        <v>0</v>
      </c>
      <c r="ACZ87" s="248">
        <f>IF(ACZ$6=$AAP$5,成绩录入!DL90,0)</f>
        <v>0</v>
      </c>
      <c r="ADA87" s="248">
        <f>IF(ADA$6=$AAP$5,成绩录入!DM90,0)</f>
        <v>0</v>
      </c>
      <c r="ADB87" s="248">
        <f>IF(ADB$6=$AAP$5,成绩录入!DN90,0)</f>
        <v>0</v>
      </c>
      <c r="ADC87" s="248">
        <f>IF(ADC$6=$AAP$5,成绩录入!DO90,0)</f>
        <v>0</v>
      </c>
      <c r="ADD87" s="248">
        <f>IF(ADD$6=$AAP$5,成绩录入!DP90,0)</f>
        <v>0</v>
      </c>
      <c r="ADE87" s="248">
        <f>IF(ADE$6=$AAP$5,成绩录入!DQ90,0)</f>
        <v>0</v>
      </c>
      <c r="ADF87" s="248">
        <f>IF(ADF$6=$AAP$5,成绩录入!DR90,0)</f>
        <v>0</v>
      </c>
      <c r="ADG87" s="248">
        <f>IF(ADG$6=$AAP$5,成绩录入!DS90,0)</f>
        <v>0</v>
      </c>
      <c r="ADH87" s="248">
        <f>IF(ADH$6=$AAP$5,成绩录入!DT90,0)</f>
        <v>0</v>
      </c>
      <c r="ADI87" s="248">
        <f>IF(ADI$6=$AAP$5,成绩录入!DU90,0)</f>
        <v>0</v>
      </c>
      <c r="ADJ87" s="248">
        <f>IF(ADJ$6=$AAP$5,成绩录入!DV90,0)</f>
        <v>0</v>
      </c>
      <c r="ADK87" s="248">
        <f>IF(ADK$6=$AAP$5,成绩录入!DW90,0)</f>
        <v>0</v>
      </c>
      <c r="ADL87" s="248">
        <f>IF(ADL$6=$AAP$5,成绩录入!DX90,0)</f>
        <v>0</v>
      </c>
      <c r="ADM87" s="248">
        <f>IF(ADM$6=$AAP$5,成绩录入!DY90,0)</f>
        <v>0</v>
      </c>
      <c r="ADN87" s="248">
        <f>IF(ADN$6=$AAP$5,成绩录入!DZ90,0)</f>
        <v>0</v>
      </c>
      <c r="ADO87" s="248">
        <f>IF(ADO$6=$AAP$5,成绩录入!EA90,0)</f>
        <v>0</v>
      </c>
      <c r="ADP87" s="248">
        <f>IF(ADP$6=$AAP$5,成绩录入!EB90,0)</f>
        <v>0</v>
      </c>
      <c r="ADQ87" s="248">
        <f>IF(ADQ$6=$AAP$5,成绩录入!EC90,0)</f>
        <v>0</v>
      </c>
      <c r="ADR87" s="248">
        <f>IF(ADR$6=$AAP$5,成绩录入!ED90,0)</f>
        <v>0</v>
      </c>
      <c r="ADS87" s="248">
        <f>IF(ADS$6=$AAP$5,成绩录入!EE90,0)</f>
        <v>0</v>
      </c>
      <c r="ADT87" s="248">
        <f>IF(ADT$6=$AAP$5,成绩录入!EF90,0)</f>
        <v>0</v>
      </c>
      <c r="ADU87" s="248">
        <f>IF(ADU$6=$AAP$5,成绩录入!EG90,0)</f>
        <v>0</v>
      </c>
      <c r="ADV87" s="248">
        <f>IF(ADV$6=$AAP$5,成绩录入!EH90,0)</f>
        <v>0</v>
      </c>
      <c r="ADW87" s="248">
        <f>IF(ADW$6=$AAP$5,成绩录入!EI90,0)</f>
        <v>0</v>
      </c>
      <c r="ADX87" s="248">
        <f>IF(ADX$6=$AAP$5,成绩录入!EJ90,0)</f>
        <v>0</v>
      </c>
      <c r="ADY87" s="248">
        <f>IF(ADY$6=$AAP$5,成绩录入!EK90,0)</f>
        <v>0</v>
      </c>
      <c r="ADZ87" s="248">
        <f>IF(ADZ$6=$AAP$5,成绩录入!EL90,0)</f>
        <v>0</v>
      </c>
      <c r="AEA87" s="248">
        <f>IF(AEA$6=$AAP$5,成绩录入!EM90,0)</f>
        <v>0</v>
      </c>
      <c r="AEB87" s="248">
        <f>IF(AEB$6=$AAP$5,成绩录入!EN90,0)</f>
        <v>0</v>
      </c>
      <c r="AEC87" s="248">
        <f>IF(AEC$6=$AAP$5,成绩录入!EO90,0)</f>
        <v>0</v>
      </c>
      <c r="AED87" s="248">
        <f>IF(AED$6=$AAP$5,成绩录入!EP90,0)</f>
        <v>0</v>
      </c>
      <c r="AEE87" s="248">
        <f>IF(AEE$6=$AAP$5,成绩录入!EQ90,0)</f>
        <v>0</v>
      </c>
      <c r="AEF87" s="248">
        <f>IF(AEF$6=$AAP$5,成绩录入!ER90,0)</f>
        <v>0</v>
      </c>
      <c r="AEG87" s="248">
        <f>IF(AEG$6=$AAP$5,成绩录入!ES90,0)</f>
        <v>0</v>
      </c>
      <c r="AEH87" s="248">
        <f>IF(AEH$6=$AAP$5,成绩录入!ET90,0)</f>
        <v>0</v>
      </c>
      <c r="AEI87" s="248">
        <f>IF(AEI$6=$AAP$5,成绩录入!EU90,0)</f>
        <v>0</v>
      </c>
      <c r="AEJ87" s="248">
        <f>IF(AEJ$6=$AAP$5,成绩录入!EV90,0)</f>
        <v>0</v>
      </c>
      <c r="AEK87" s="248">
        <f>IF(AEK$6=$AAP$5,成绩录入!EW90,0)</f>
        <v>0</v>
      </c>
      <c r="AEL87" s="248">
        <f>IF(AEL$6=$AAP$5,成绩录入!EX90,0)</f>
        <v>0</v>
      </c>
      <c r="AEM87" s="218">
        <f t="shared" si="193"/>
        <v>0</v>
      </c>
      <c r="AEN87" s="166"/>
      <c r="AEO87" s="166"/>
      <c r="AEP87" s="247">
        <f>IF(AEP$6=$AEO$5,成绩录入!BC90,0)</f>
        <v>0</v>
      </c>
      <c r="AEQ87" s="248">
        <f>IF(AEQ$6=$AEO$5,成绩录入!BD90,0)</f>
        <v>0</v>
      </c>
      <c r="AER87" s="248">
        <f>IF(AER$6=$AEO$5,成绩录入!BE90,0)</f>
        <v>0</v>
      </c>
      <c r="AES87" s="248">
        <f>IF(AES$6=$AEO$5,成绩录入!BF90,0)</f>
        <v>0</v>
      </c>
      <c r="AET87" s="248">
        <f>IF(AET$6=$AEO$5,成绩录入!BG90,0)</f>
        <v>0</v>
      </c>
      <c r="AEU87" s="248">
        <f>IF(AEU$6=$AEO$5,成绩录入!BH90,0)</f>
        <v>0</v>
      </c>
      <c r="AEV87" s="248">
        <f>IF(AEV$6=$AEO$5,成绩录入!BI90,0)</f>
        <v>0</v>
      </c>
      <c r="AEW87" s="248">
        <f>IF(AEW$6=$AEO$5,成绩录入!BJ90,0)</f>
        <v>0</v>
      </c>
      <c r="AEX87" s="248">
        <f>IF(AEX$6=$AEO$5,成绩录入!BK90,0)</f>
        <v>0</v>
      </c>
      <c r="AEY87" s="248">
        <f>IF(AEY$6=$AEO$5,成绩录入!BL90,0)</f>
        <v>0</v>
      </c>
      <c r="AEZ87" s="248">
        <f>IF(AEZ$6=$AEO$5,成绩录入!BM90,0)</f>
        <v>0</v>
      </c>
      <c r="AFA87" s="248">
        <f>IF(AFA$6=$AEO$5,成绩录入!BN90,0)</f>
        <v>0</v>
      </c>
      <c r="AFB87" s="248">
        <f>IF(AFB$6=$AEO$5,成绩录入!BO90,0)</f>
        <v>0</v>
      </c>
      <c r="AFC87" s="248">
        <f>IF(AFC$6=$AEO$5,成绩录入!BP90,0)</f>
        <v>0</v>
      </c>
      <c r="AFD87" s="248">
        <f>IF(AFD$6=$AEO$5,成绩录入!BQ90,0)</f>
        <v>0</v>
      </c>
      <c r="AFE87" s="248">
        <f>IF(AFE$6=$AEO$5,成绩录入!BR90,0)</f>
        <v>0</v>
      </c>
      <c r="AFF87" s="248">
        <f>IF(AFF$6=$AEO$5,成绩录入!BS90,0)</f>
        <v>0</v>
      </c>
      <c r="AFG87" s="248">
        <f>IF(AFG$6=$AEO$5,成绩录入!BT90,0)</f>
        <v>0</v>
      </c>
      <c r="AFH87" s="248">
        <f>IF(AFH$6=$AEO$5,成绩录入!BU90,0)</f>
        <v>0</v>
      </c>
      <c r="AFI87" s="248">
        <f>IF(AFI$6=$AEO$5,成绩录入!BV90,0)</f>
        <v>0</v>
      </c>
      <c r="AFJ87" s="248">
        <f>IF(AFJ$6=$AEO$5,成绩录入!BW90,0)</f>
        <v>0</v>
      </c>
      <c r="AFK87" s="248">
        <f>IF(AFK$6=$AEO$5,成绩录入!BX90,0)</f>
        <v>0</v>
      </c>
      <c r="AFL87" s="248">
        <f>IF(AFL$6=$AEO$5,成绩录入!BY90,0)</f>
        <v>0</v>
      </c>
      <c r="AFM87" s="248">
        <f>IF(AFM$6=$AEO$5,成绩录入!BZ90,0)</f>
        <v>0</v>
      </c>
      <c r="AFN87" s="248">
        <f>IF(AFN$6=$AEO$5,成绩录入!CA90,0)</f>
        <v>0</v>
      </c>
      <c r="AFO87" s="248">
        <f>IF(AFO$6=$AEO$5,成绩录入!CB90,0)</f>
        <v>0</v>
      </c>
      <c r="AFP87" s="248">
        <f>IF(AFP$6=$AEO$5,成绩录入!CC90,0)</f>
        <v>0</v>
      </c>
      <c r="AFQ87" s="248">
        <f>IF(AFQ$6=$AEO$5,成绩录入!CD90,0)</f>
        <v>0</v>
      </c>
      <c r="AFR87" s="248">
        <f>IF(AFR$6=$AEO$5,成绩录入!CE90,0)</f>
        <v>0</v>
      </c>
      <c r="AFS87" s="248">
        <f>IF(AFS$6=$AEO$5,成绩录入!CF90,0)</f>
        <v>0</v>
      </c>
      <c r="AFT87" s="248">
        <f>IF(AFT$6=$AEO$5,成绩录入!CG90,0)</f>
        <v>0</v>
      </c>
      <c r="AFU87" s="248">
        <f>IF(AFU$6=$AEO$5,成绩录入!CH90,0)</f>
        <v>0</v>
      </c>
      <c r="AFV87" s="248">
        <f>IF(AFV$6=$AEO$5,成绩录入!CI90,0)</f>
        <v>0</v>
      </c>
      <c r="AFW87" s="248">
        <f>IF(AFW$6=$AEO$5,成绩录入!CJ90,0)</f>
        <v>0</v>
      </c>
      <c r="AFX87" s="248">
        <f>IF(AFX$6=$AEO$5,成绩录入!CK90,0)</f>
        <v>0</v>
      </c>
      <c r="AFY87" s="248">
        <f>IF(AFY$6=$AEO$5,成绩录入!CL90,0)</f>
        <v>0</v>
      </c>
      <c r="AFZ87" s="248">
        <f>IF(AFZ$6=$AEO$5,成绩录入!CM90,0)</f>
        <v>0</v>
      </c>
      <c r="AGA87" s="248">
        <f>IF(AGA$6=$AEO$5,成绩录入!CN90,0)</f>
        <v>0</v>
      </c>
      <c r="AGB87" s="248">
        <f>IF(AGB$6=$AEO$5,成绩录入!CO90,0)</f>
        <v>0</v>
      </c>
      <c r="AGC87" s="248">
        <f>IF(AGC$6=$AEO$5,成绩录入!CP90,0)</f>
        <v>0</v>
      </c>
      <c r="AGD87" s="248">
        <f>IF(AGD$6=$AEO$5,成绩录入!CQ90,0)</f>
        <v>0</v>
      </c>
      <c r="AGE87" s="248">
        <f>IF(AGE$6=$AEO$5,成绩录入!CR90,0)</f>
        <v>0</v>
      </c>
      <c r="AGF87" s="248">
        <f>IF(AGF$6=$AEO$5,成绩录入!CS90,0)</f>
        <v>0</v>
      </c>
      <c r="AGG87" s="248">
        <f>IF(AGG$6=$AEO$5,成绩录入!CT90,0)</f>
        <v>0</v>
      </c>
      <c r="AGH87" s="248">
        <f>IF(AGH$6=$AEO$5,成绩录入!CU90,0)</f>
        <v>0</v>
      </c>
      <c r="AGI87" s="248">
        <f>IF(AGI$6=$AEO$5,成绩录入!CV90,0)</f>
        <v>0</v>
      </c>
      <c r="AGJ87" s="248">
        <f>IF(AGJ$6=$AEO$5,成绩录入!CW90,0)</f>
        <v>0</v>
      </c>
      <c r="AGK87" s="248">
        <f>IF(AGK$6=$AEO$5,成绩录入!CX90,0)</f>
        <v>0</v>
      </c>
      <c r="AGL87" s="248">
        <f>IF(AGL$6=$AEO$5,成绩录入!CY90,0)</f>
        <v>0</v>
      </c>
      <c r="AGM87" s="248">
        <f>IF(AGM$6=$AEO$5,成绩录入!CZ90,0)</f>
        <v>0</v>
      </c>
      <c r="AGN87" s="248">
        <f>IF(AGN$6=$AEO$5,成绩录入!DA90,0)</f>
        <v>0</v>
      </c>
      <c r="AGO87" s="248">
        <f>IF(AGO$6=$AEO$5,成绩录入!DB90,0)</f>
        <v>0</v>
      </c>
      <c r="AGP87" s="248">
        <f>IF(AGP$6=$AEO$5,成绩录入!DC90,0)</f>
        <v>0</v>
      </c>
      <c r="AGQ87" s="248">
        <f>IF(AGQ$6=$AEO$5,成绩录入!DD90,0)</f>
        <v>0</v>
      </c>
      <c r="AGR87" s="248">
        <f>IF(AGR$6=$AEO$5,成绩录入!DE90,0)</f>
        <v>0</v>
      </c>
      <c r="AGS87" s="248">
        <f>IF(AGS$6=$AEO$5,成绩录入!DF90,0)</f>
        <v>0</v>
      </c>
      <c r="AGT87" s="248">
        <f>IF(AGT$6=$AEO$5,成绩录入!DG90,0)</f>
        <v>0</v>
      </c>
      <c r="AGU87" s="248">
        <f>IF(AGU$6=$AEO$5,成绩录入!DH90,0)</f>
        <v>0</v>
      </c>
      <c r="AGV87" s="248">
        <f>IF(AGV$6=$AEO$5,成绩录入!DI90,0)</f>
        <v>0</v>
      </c>
      <c r="AGW87" s="248">
        <f>IF(AGW$6=$AEO$5,成绩录入!DJ90,0)</f>
        <v>0</v>
      </c>
      <c r="AGX87" s="248">
        <f>IF(AGX$6=$AEO$5,成绩录入!DK90,0)</f>
        <v>0</v>
      </c>
      <c r="AGY87" s="248">
        <f>IF(AGY$6=$AEO$5,成绩录入!DL90,0)</f>
        <v>0</v>
      </c>
      <c r="AGZ87" s="248">
        <f>IF(AGZ$6=$AEO$5,成绩录入!DM90,0)</f>
        <v>0</v>
      </c>
      <c r="AHA87" s="248">
        <f>IF(AHA$6=$AEO$5,成绩录入!DN90,0)</f>
        <v>0</v>
      </c>
      <c r="AHB87" s="248">
        <f>IF(AHB$6=$AEO$5,成绩录入!DO90,0)</f>
        <v>0</v>
      </c>
      <c r="AHC87" s="248">
        <f>IF(AHC$6=$AEO$5,成绩录入!DP90,0)</f>
        <v>0</v>
      </c>
      <c r="AHD87" s="248">
        <f>IF(AHD$6=$AEO$5,成绩录入!DQ90,0)</f>
        <v>0</v>
      </c>
      <c r="AHE87" s="248">
        <f>IF(AHE$6=$AEO$5,成绩录入!DR90,0)</f>
        <v>0</v>
      </c>
      <c r="AHF87" s="248">
        <f>IF(AHF$6=$AEO$5,成绩录入!DS90,0)</f>
        <v>0</v>
      </c>
      <c r="AHG87" s="248">
        <f>IF(AHG$6=$AEO$5,成绩录入!DT90,0)</f>
        <v>0</v>
      </c>
      <c r="AHH87" s="248">
        <f>IF(AHH$6=$AEO$5,成绩录入!DU90,0)</f>
        <v>0</v>
      </c>
      <c r="AHI87" s="248">
        <f>IF(AHI$6=$AEO$5,成绩录入!DV90,0)</f>
        <v>0</v>
      </c>
      <c r="AHJ87" s="248">
        <f>IF(AHJ$6=$AEO$5,成绩录入!DW90,0)</f>
        <v>0</v>
      </c>
      <c r="AHK87" s="248">
        <f>IF(AHK$6=$AEO$5,成绩录入!DX90,0)</f>
        <v>0</v>
      </c>
      <c r="AHL87" s="248">
        <f>IF(AHL$6=$AEO$5,成绩录入!DY90,0)</f>
        <v>0</v>
      </c>
      <c r="AHM87" s="248">
        <f>IF(AHM$6=$AEO$5,成绩录入!DZ90,0)</f>
        <v>0</v>
      </c>
      <c r="AHN87" s="248">
        <f>IF(AHN$6=$AEO$5,成绩录入!EA90,0)</f>
        <v>0</v>
      </c>
      <c r="AHO87" s="248">
        <f>IF(AHO$6=$AEO$5,成绩录入!EB90,0)</f>
        <v>0</v>
      </c>
      <c r="AHP87" s="248">
        <f>IF(AHP$6=$AEO$5,成绩录入!EC90,0)</f>
        <v>0</v>
      </c>
      <c r="AHQ87" s="248">
        <f>IF(AHQ$6=$AEO$5,成绩录入!ED90,0)</f>
        <v>0</v>
      </c>
      <c r="AHR87" s="248">
        <f>IF(AHR$6=$AEO$5,成绩录入!EE90,0)</f>
        <v>0</v>
      </c>
      <c r="AHS87" s="248">
        <f>IF(AHS$6=$AEO$5,成绩录入!EF90,0)</f>
        <v>0</v>
      </c>
      <c r="AHT87" s="248">
        <f>IF(AHT$6=$AEO$5,成绩录入!EG90,0)</f>
        <v>0</v>
      </c>
      <c r="AHU87" s="248">
        <f>IF(AHU$6=$AEO$5,成绩录入!EH90,0)</f>
        <v>0</v>
      </c>
      <c r="AHV87" s="248">
        <f>IF(AHV$6=$AEO$5,成绩录入!EI90,0)</f>
        <v>0</v>
      </c>
      <c r="AHW87" s="248">
        <f>IF(AHW$6=$AEO$5,成绩录入!EJ90,0)</f>
        <v>0</v>
      </c>
      <c r="AHX87" s="248">
        <f>IF(AHX$6=$AEO$5,成绩录入!EK90,0)</f>
        <v>0</v>
      </c>
      <c r="AHY87" s="248">
        <f>IF(AHY$6=$AEO$5,成绩录入!EL90,0)</f>
        <v>0</v>
      </c>
      <c r="AHZ87" s="248">
        <f>IF(AHZ$6=$AEO$5,成绩录入!EM90,0)</f>
        <v>0</v>
      </c>
      <c r="AIA87" s="248">
        <f>IF(AIA$6=$AEO$5,成绩录入!EN90,0)</f>
        <v>0</v>
      </c>
      <c r="AIB87" s="248">
        <f>IF(AIB$6=$AEO$5,成绩录入!EO90,0)</f>
        <v>0</v>
      </c>
      <c r="AIC87" s="248">
        <f>IF(AIC$6=$AEO$5,成绩录入!EP90,0)</f>
        <v>0</v>
      </c>
      <c r="AID87" s="248">
        <f>IF(AID$6=$AEO$5,成绩录入!EQ90,0)</f>
        <v>0</v>
      </c>
      <c r="AIE87" s="248">
        <f>IF(AIE$6=$AEO$5,成绩录入!ER90,0)</f>
        <v>0</v>
      </c>
      <c r="AIF87" s="248">
        <f>IF(AIF$6=$AEO$5,成绩录入!ES90,0)</f>
        <v>0</v>
      </c>
      <c r="AIG87" s="248">
        <f>IF(AIG$6=$AEO$5,成绩录入!ET90,0)</f>
        <v>0</v>
      </c>
      <c r="AIH87" s="248">
        <f>IF(AIH$6=$AEO$5,成绩录入!EU90,0)</f>
        <v>0</v>
      </c>
      <c r="AII87" s="248">
        <f>IF(AII$6=$AEO$5,成绩录入!EV90,0)</f>
        <v>0</v>
      </c>
      <c r="AIJ87" s="248">
        <f>IF(AIJ$6=$AEO$5,成绩录入!EW90,0)</f>
        <v>0</v>
      </c>
      <c r="AIK87" s="248">
        <f>IF(AIK$6=$AEO$5,成绩录入!EX90,0)</f>
        <v>0</v>
      </c>
      <c r="AIL87" s="218">
        <f t="shared" si="194"/>
        <v>0</v>
      </c>
      <c r="AIN87" s="214" t="str">
        <f>初始录入!A92</f>
        <v/>
      </c>
      <c r="AIO87" s="215">
        <f>初始录入!B92</f>
        <v>0</v>
      </c>
      <c r="AIP87" s="216">
        <f>初始录入!C92</f>
        <v>0</v>
      </c>
      <c r="AIQ87" s="314">
        <f>IF(平时!D85&lt;&gt;"",平时!D85,0)</f>
        <v>0</v>
      </c>
      <c r="AIR87" s="324" t="str">
        <f t="shared" si="246"/>
        <v/>
      </c>
      <c r="AIS87" s="314">
        <f>IF(过程!D85&lt;&gt;"",过程!D85,0)</f>
        <v>0</v>
      </c>
      <c r="AIT87" s="324" t="str">
        <f t="shared" si="247"/>
        <v/>
      </c>
      <c r="AIU87" s="216">
        <f>IF(期末!D85&lt;&gt;"",期末!D85,0)</f>
        <v>0</v>
      </c>
      <c r="AIV87" s="324" t="str">
        <f t="shared" si="248"/>
        <v/>
      </c>
      <c r="AIW87" s="325">
        <f t="shared" si="249"/>
        <v>0</v>
      </c>
      <c r="AIX87" s="314">
        <f>IF(平时!E85&lt;&gt;"",平时!E85,0)</f>
        <v>0</v>
      </c>
      <c r="AIY87" s="324" t="str">
        <f t="shared" si="250"/>
        <v/>
      </c>
      <c r="AIZ87" s="314">
        <f>IF(过程!E85&lt;&gt;"",过程!E85,0)</f>
        <v>0</v>
      </c>
      <c r="AJA87" s="324" t="str">
        <f t="shared" si="251"/>
        <v/>
      </c>
      <c r="AJB87" s="216">
        <f>IF(期末!E85&lt;&gt;"",期末!E85,0)</f>
        <v>0</v>
      </c>
      <c r="AJC87" s="324" t="str">
        <f t="shared" si="252"/>
        <v/>
      </c>
      <c r="AJD87" s="325">
        <f t="shared" si="253"/>
        <v>0</v>
      </c>
      <c r="AJE87" s="314">
        <f>IF(平时!F85&lt;&gt;"",平时!F85,0)</f>
        <v>0</v>
      </c>
      <c r="AJF87" s="324" t="str">
        <f t="shared" si="254"/>
        <v/>
      </c>
      <c r="AJG87" s="314">
        <f>IF(过程!F85&lt;&gt;"",过程!F85,0)</f>
        <v>0</v>
      </c>
      <c r="AJH87" s="324" t="str">
        <f t="shared" si="255"/>
        <v/>
      </c>
      <c r="AJI87" s="216">
        <f>IF(期末!F85&lt;&gt;"",期末!F85,0)</f>
        <v>0</v>
      </c>
      <c r="AJJ87" s="324" t="str">
        <f t="shared" si="256"/>
        <v/>
      </c>
      <c r="AJK87" s="325">
        <f t="shared" si="257"/>
        <v>0</v>
      </c>
      <c r="AJL87" s="314">
        <f>IF(平时!G85&lt;&gt;"",平时!G85,0)</f>
        <v>0</v>
      </c>
      <c r="AJM87" s="324" t="str">
        <f t="shared" si="258"/>
        <v/>
      </c>
      <c r="AJN87" s="314">
        <f>IF(过程!G85&lt;&gt;"",过程!G85,0)</f>
        <v>0</v>
      </c>
      <c r="AJO87" s="324" t="str">
        <f t="shared" si="259"/>
        <v/>
      </c>
      <c r="AJP87" s="216">
        <f>IF(期末!G85&lt;&gt;"",期末!G85,0)</f>
        <v>0</v>
      </c>
      <c r="AJQ87" s="324" t="str">
        <f t="shared" si="260"/>
        <v/>
      </c>
      <c r="AJR87" s="325">
        <f t="shared" si="261"/>
        <v>0</v>
      </c>
      <c r="AJS87" s="314">
        <f>IF(平时!H85&lt;&gt;"",平时!H85,0)</f>
        <v>0</v>
      </c>
      <c r="AJT87" s="324" t="str">
        <f t="shared" si="262"/>
        <v/>
      </c>
      <c r="AJU87" s="314">
        <f>IF(过程!H85&lt;&gt;"",过程!H85,0)</f>
        <v>0</v>
      </c>
      <c r="AJV87" s="324" t="str">
        <f t="shared" si="263"/>
        <v/>
      </c>
      <c r="AJW87" s="216">
        <f>IF(期末!H85&lt;&gt;"",期末!H85,0)</f>
        <v>0</v>
      </c>
      <c r="AJX87" s="324" t="str">
        <f t="shared" si="264"/>
        <v/>
      </c>
      <c r="AJY87" s="326">
        <f t="shared" si="265"/>
        <v>0</v>
      </c>
      <c r="AKA87" s="216" t="str">
        <f>初始录入!A92</f>
        <v/>
      </c>
      <c r="AKB87" s="216">
        <f>初始录入!B92</f>
        <v>0</v>
      </c>
      <c r="AKC87" s="216">
        <f>初始录入!C92</f>
        <v>0</v>
      </c>
      <c r="AKD87" s="327" t="str">
        <f>IF(初始录入!$E92=初始录入!$K$2,达成度!$D100,"")</f>
        <v/>
      </c>
      <c r="AKE87" s="327" t="str">
        <f>IF(初始录入!$E92=初始录入!$K$3,达成度!D100,"")</f>
        <v/>
      </c>
      <c r="AKF87" s="216" t="str">
        <f>IF(初始录入!$E92=初始录入!$K$4,达成度!D100,"")</f>
        <v/>
      </c>
      <c r="AKG87" s="216" t="str">
        <f>IF(初始录入!$E92=初始录入!$K$5,达成度!D100,"")</f>
        <v/>
      </c>
      <c r="AKH87" s="327" t="str">
        <f>IF(初始录入!$E92=初始录入!$K$2,达成度!E100,"")</f>
        <v/>
      </c>
      <c r="AKI87" s="327" t="str">
        <f>IF(初始录入!$E92=初始录入!$K$3,达成度!E100,"")</f>
        <v/>
      </c>
      <c r="AKJ87" s="216" t="str">
        <f>IF(初始录入!$E92=初始录入!$K$4,达成度!E100,"")</f>
        <v/>
      </c>
      <c r="AKK87" s="216" t="str">
        <f>IF(初始录入!$E92=初始录入!$K$5,达成度!E100,"")</f>
        <v/>
      </c>
      <c r="AKL87" s="327" t="str">
        <f>IF(初始录入!$E92=初始录入!$K$2,达成度!F100,"")</f>
        <v/>
      </c>
      <c r="AKM87" s="327" t="str">
        <f>IF(初始录入!$E92=初始录入!$K$3,达成度!F100,"")</f>
        <v/>
      </c>
      <c r="AKN87" s="216" t="str">
        <f>IF(初始录入!$E92=初始录入!$K$4,达成度!F100,"")</f>
        <v/>
      </c>
      <c r="AKO87" s="216" t="str">
        <f>IF(初始录入!$E92=初始录入!$K$5,达成度!F100,"")</f>
        <v/>
      </c>
      <c r="AKP87" s="327" t="str">
        <f>IF(初始录入!$E92=初始录入!$K$2,达成度!H100,"")</f>
        <v/>
      </c>
      <c r="AKQ87" s="327" t="str">
        <f>IF(初始录入!$E92=初始录入!$K$3,达成度!H100,"")</f>
        <v/>
      </c>
      <c r="AKR87" s="216" t="str">
        <f>IF(初始录入!$E92=初始录入!$K$4,达成度!H100,"")</f>
        <v/>
      </c>
      <c r="AKS87" s="216" t="str">
        <f>IF(初始录入!$E92=初始录入!$K$5,达成度!H100,"")</f>
        <v/>
      </c>
      <c r="AKT87" s="327" t="str">
        <f>IF(初始录入!$E92=初始录入!$K$2,达成度!I100,"")</f>
        <v/>
      </c>
      <c r="AKU87" s="327" t="str">
        <f>IF(初始录入!$E92=初始录入!$K$3,达成度!I100,"")</f>
        <v/>
      </c>
      <c r="AKV87" s="216" t="str">
        <f>IF(初始录入!$E92=初始录入!$K$4,达成度!I100,"")</f>
        <v/>
      </c>
      <c r="AKW87" s="216" t="str">
        <f>IF(初始录入!$E92=初始录入!$K$5,达成度!I100,"")</f>
        <v/>
      </c>
      <c r="AKX87" s="327" t="str">
        <f>IF(初始录入!$E92=初始录入!$K$2,达成度!J100,"")</f>
        <v/>
      </c>
      <c r="AKY87" s="327" t="str">
        <f>IF(初始录入!$E92=初始录入!$K$3,达成度!J100,"")</f>
        <v/>
      </c>
      <c r="AKZ87" s="216" t="str">
        <f>IF(初始录入!$E92=初始录入!$K$4,达成度!J100,"")</f>
        <v/>
      </c>
      <c r="ALA87" s="216" t="str">
        <f>IF(初始录入!$E92=初始录入!$K$5,达成度!J100,"")</f>
        <v/>
      </c>
      <c r="ALB87" s="327" t="str">
        <f>IF(初始录入!$E92=初始录入!$K$2,达成度!L100,"")</f>
        <v/>
      </c>
      <c r="ALC87" s="327" t="str">
        <f>IF(初始录入!$E92=初始录入!$K$3,达成度!L100,"")</f>
        <v/>
      </c>
      <c r="ALD87" s="216" t="str">
        <f>IF(初始录入!$E92=初始录入!$K$4,达成度!L100,"")</f>
        <v/>
      </c>
      <c r="ALE87" s="216" t="str">
        <f>IF(初始录入!$E92=初始录入!$K$5,达成度!L100,"")</f>
        <v/>
      </c>
      <c r="ALF87" s="327" t="str">
        <f>IF(初始录入!$E92=初始录入!$K$2,达成度!M100,"")</f>
        <v/>
      </c>
      <c r="ALG87" s="327" t="str">
        <f>IF(初始录入!$E92=初始录入!$K$3,达成度!M100,"")</f>
        <v/>
      </c>
      <c r="ALH87" s="216" t="str">
        <f>IF(初始录入!$E92=初始录入!$K$4,达成度!M100,"")</f>
        <v/>
      </c>
      <c r="ALI87" s="216" t="str">
        <f>IF(初始录入!$E92=初始录入!$K$5,达成度!M100,"")</f>
        <v/>
      </c>
      <c r="ALJ87" s="327" t="str">
        <f>IF(初始录入!$E92=初始录入!$K$2,达成度!N100,"")</f>
        <v/>
      </c>
      <c r="ALK87" s="327" t="str">
        <f>IF(初始录入!$E92=初始录入!$K$3,达成度!N100,"")</f>
        <v/>
      </c>
      <c r="ALL87" s="216" t="str">
        <f>IF(初始录入!$E92=初始录入!$K$4,达成度!N100,"")</f>
        <v/>
      </c>
      <c r="ALM87" s="216" t="str">
        <f>IF(初始录入!$E92=初始录入!$K$5,达成度!N100,"")</f>
        <v/>
      </c>
      <c r="ALN87" s="327" t="str">
        <f>IF(初始录入!$E92=初始录入!$K$2,达成度!P100,"")</f>
        <v/>
      </c>
      <c r="ALO87" s="327" t="str">
        <f>IF(初始录入!$E92=初始录入!$K$3,达成度!P100,"")</f>
        <v/>
      </c>
      <c r="ALP87" s="216" t="str">
        <f>IF(初始录入!$E92=初始录入!$K$4,达成度!P100,"")</f>
        <v/>
      </c>
      <c r="ALQ87" s="216" t="str">
        <f>IF(初始录入!$E92=初始录入!$K$5,达成度!P100,"")</f>
        <v/>
      </c>
      <c r="ALR87" s="327" t="str">
        <f>IF(初始录入!$E92=初始录入!$K$2,达成度!Q100,"")</f>
        <v/>
      </c>
      <c r="ALS87" s="327" t="str">
        <f>IF(初始录入!$E92=初始录入!$K$3,达成度!Q100,"")</f>
        <v/>
      </c>
      <c r="ALT87" s="216" t="str">
        <f>IF(初始录入!$E92=初始录入!$K$4,达成度!Q100,"")</f>
        <v/>
      </c>
      <c r="ALU87" s="216" t="str">
        <f>IF(初始录入!$E92=初始录入!$K$5,达成度!Q100,"")</f>
        <v/>
      </c>
      <c r="ALV87" s="327" t="str">
        <f>IF(初始录入!$E92=初始录入!$K$2,达成度!R100,"")</f>
        <v/>
      </c>
      <c r="ALW87" s="327" t="str">
        <f>IF(初始录入!$E92=初始录入!$K$3,达成度!R100,"")</f>
        <v/>
      </c>
      <c r="ALX87" s="216" t="str">
        <f>IF(初始录入!$E92=初始录入!$K$4,达成度!R100,"")</f>
        <v/>
      </c>
      <c r="ALY87" s="216"/>
      <c r="ALZ87" s="327" t="str">
        <f>IF(初始录入!$E92=初始录入!$K$2,达成度!T100,"")</f>
        <v/>
      </c>
      <c r="AMA87" s="327" t="str">
        <f>IF(初始录入!$E92=初始录入!$K$3,达成度!T100,"")</f>
        <v/>
      </c>
      <c r="AMB87" s="216" t="str">
        <f>IF(初始录入!$E92=初始录入!$K$4,达成度!T100,"")</f>
        <v/>
      </c>
      <c r="AMC87" s="216" t="str">
        <f>IF(初始录入!$E92=初始录入!$K$5,达成度!T100,"")</f>
        <v/>
      </c>
      <c r="AMD87" s="327" t="str">
        <f>IF(初始录入!$E92=初始录入!$K$2,达成度!U100,"")</f>
        <v/>
      </c>
      <c r="AME87" s="327" t="str">
        <f>IF(初始录入!$E92=初始录入!$K$3,达成度!U100,"")</f>
        <v/>
      </c>
      <c r="AMF87" s="216" t="str">
        <f>IF(初始录入!$E92=初始录入!$K$4,达成度!U100,"")</f>
        <v/>
      </c>
      <c r="AMG87" s="216" t="str">
        <f>IF(初始录入!$E92=初始录入!$K$5,达成度!U100,"")</f>
        <v/>
      </c>
      <c r="AMH87" s="327" t="str">
        <f>IF(初始录入!$E92=初始录入!$K$2,达成度!V100,"")</f>
        <v/>
      </c>
      <c r="AMI87" s="327" t="str">
        <f>IF(初始录入!$E92=初始录入!$K$3,达成度!V100,"")</f>
        <v/>
      </c>
      <c r="AMJ87" s="216" t="str">
        <f>IF(初始录入!$E92=初始录入!$K$4,达成度!W100,"")</f>
        <v/>
      </c>
      <c r="AMK87" s="216" t="str">
        <f>IF(初始录入!$E92=初始录入!$K$5,达成度!W100,"")</f>
        <v/>
      </c>
      <c r="AMM87" s="215">
        <f t="shared" si="270"/>
        <v>80</v>
      </c>
      <c r="AMN87" s="222" t="str">
        <f t="shared" si="266"/>
        <v/>
      </c>
      <c r="AMO87" s="325" t="str">
        <f>IF($AMM87&lt;=$H$7,INDEX(达成度!$G$21:$G$170,$AMM87,1),"")</f>
        <v/>
      </c>
      <c r="AMP87" s="325" t="str">
        <f>IF($AMM87&lt;=$H$7,INDEX(达成度!$K$21:$K$170,$AMM87,1),"")</f>
        <v/>
      </c>
      <c r="AMQ87" s="325" t="str">
        <f>IF($AMM87&lt;=$H$7,INDEX(达成度!$O$21:$O$170,$AMM87,1),"")</f>
        <v/>
      </c>
      <c r="AMR87" s="325" t="str">
        <f>IF($AMM87&lt;=$H$7,INDEX(达成度!$S$21:$S$170,$AMM87,1),"")</f>
        <v/>
      </c>
      <c r="AMS87" s="326" t="str">
        <f>IF($AMM87&lt;=$H$7,INDEX(达成度!$W$21:$W$170,$AMM87,1),"")</f>
        <v/>
      </c>
      <c r="AMT87" s="328"/>
      <c r="AMU87" s="336"/>
      <c r="AMV87" s="222" t="str">
        <f t="shared" si="267"/>
        <v/>
      </c>
      <c r="AMW87" s="325" t="str">
        <f>IF($AMM87&lt;=$I$7,INDEX(达成度!$G$21:$G$170,$AMM87+$H$7,1),"")</f>
        <v/>
      </c>
      <c r="AMX87" s="325" t="str">
        <f>IF($AMM87&lt;=$I$7,INDEX(达成度!$K$21:$K$170,$AMM87+$H$7,1),"")</f>
        <v/>
      </c>
      <c r="AMY87" s="325" t="str">
        <f>IF($AMM87&lt;=$I$7,INDEX(达成度!$O$21:$O$170,$AMM87+$H$7,1),"")</f>
        <v/>
      </c>
      <c r="AMZ87" s="325" t="str">
        <f>IF($AMM87&lt;=$I$7,INDEX(达成度!$S$21:$S$170,$AMM87+$H$7,1),"")</f>
        <v/>
      </c>
      <c r="ANA87" s="326" t="str">
        <f>IF($AMM87&lt;=$I$7,INDEX(达成度!$W$21:$W$170,$AMM87+$H$7,1),"")</f>
        <v/>
      </c>
      <c r="ANB87" s="206"/>
      <c r="ANC87" s="215"/>
      <c r="AND87" s="216" t="str">
        <f t="shared" si="268"/>
        <v/>
      </c>
      <c r="ANE87" s="325" t="str">
        <f>IF($AMM87&lt;=$J$7,INDEX(达成度!$G$21:$G$170,$AMM87+$H$7+$I$7,1),"")</f>
        <v/>
      </c>
      <c r="ANF87" s="325" t="str">
        <f>IF($AMM87&lt;=$J$7,INDEX(达成度!$K$21:$K$170,$AMM87+$H$7+$I$7,1),"")</f>
        <v/>
      </c>
      <c r="ANG87" s="325" t="str">
        <f>IF($AMM87&lt;=$J$7,INDEX(达成度!$O$21:$O$170,$AMM87+$H$7+$I$7,1),"")</f>
        <v/>
      </c>
      <c r="ANH87" s="325" t="str">
        <f>IF($AMM87&lt;=$J$7,INDEX(达成度!$S$21:$S$170,$AMM87+$H$7+$I$7,1),"")</f>
        <v/>
      </c>
      <c r="ANI87" s="326" t="str">
        <f>IF($AMM87&lt;=$J$7,INDEX(达成度!$W$21:$W$170,$AMM87+$H$7+$I$7,1),"")</f>
        <v/>
      </c>
      <c r="ANK87" s="215"/>
      <c r="ANL87" s="216" t="str">
        <f t="shared" si="269"/>
        <v/>
      </c>
      <c r="ANM87" s="325" t="str">
        <f>IF($AMM87&lt;=$K$7,INDEX(达成度!$G$21:$G$170,$AMM87+$H$7+$I$7+$J$7,1),"")</f>
        <v/>
      </c>
      <c r="ANN87" s="325" t="str">
        <f>IF($AMM87&lt;=$K$7,INDEX(达成度!$K$21:$K$170,$AMM87+$H$7+$I$7+$J$7,1),"")</f>
        <v/>
      </c>
      <c r="ANO87" s="325" t="str">
        <f>IF($AMM87&lt;=$K$7,INDEX(达成度!$O$21:$O$170,$AMM87+$H$7+$I$7+$J$7,1),"")</f>
        <v/>
      </c>
      <c r="ANP87" s="325" t="str">
        <f>IF($AMM87&lt;=$K$7,INDEX(达成度!$S$21:$S$170,$AMM87+$H$7+$I$7+$J$7,1),"")</f>
        <v/>
      </c>
      <c r="ANQ87" s="326" t="str">
        <f>IF($AMM87&lt;=$K$7,INDEX(达成度!$W$21:$W$170,$AMM87+$H$7+$I$7+$J$7,1),"")</f>
        <v/>
      </c>
    </row>
    <row r="88" ht="18" customHeight="1" spans="1:1024 1025:1057">
      <c r="A88" s="215" t="str">
        <f>初始录入!A93</f>
        <v/>
      </c>
      <c r="B88" s="216" t="str">
        <f>IF(初始录入!B93&lt;&gt;"",初始录入!B93,"")</f>
        <v/>
      </c>
      <c r="C88" s="216" t="str">
        <f>IF(初始录入!C93&lt;&gt;"",初始录入!C93,"")</f>
        <v/>
      </c>
      <c r="D88" s="216" t="str">
        <f>IF(初始录入!D93&lt;&gt;"",初始录入!D93,"")</f>
        <v/>
      </c>
      <c r="E88" s="218" t="str">
        <f>IF(初始录入!E93&lt;&gt;"",初始录入!E93,"")</f>
        <v/>
      </c>
      <c r="G88" s="330"/>
      <c r="H88" s="295">
        <f>IF(初始录入!E93=H$6,1,0)</f>
        <v>0</v>
      </c>
      <c r="I88" s="295">
        <f>IF(初始录入!E93=I$6,1,0)</f>
        <v>0</v>
      </c>
      <c r="J88" s="295">
        <f>IF(初始录入!E93=J$6,1,0)</f>
        <v>0</v>
      </c>
      <c r="K88" s="321">
        <f>IF(初始录入!E93=K$6,1,0)</f>
        <v>0</v>
      </c>
      <c r="L88" s="28"/>
      <c r="M88" s="389" t="s">
        <v>230</v>
      </c>
      <c r="N88" s="5" t="str">
        <f>_xlfn.DISPIMG("ID_57380601B7A64FC6832D043B76AE9226",1)</f>
        <v>=DISPIMG("ID_57380601B7A64FC6832D043B76AE9226",1)</v>
      </c>
      <c r="O88" s="6"/>
      <c r="P88" s="6"/>
      <c r="Q88" s="386"/>
      <c r="R88" s="387"/>
      <c r="X88" s="28"/>
      <c r="Y88" s="294">
        <v>100</v>
      </c>
      <c r="Z88" s="295">
        <f>成绩录入!$F$7</f>
        <v>0</v>
      </c>
      <c r="AA88" s="295">
        <f>成绩录入!F91</f>
        <v>0</v>
      </c>
      <c r="AB88" s="296">
        <f>IF(初始录入!$M$7&lt;&gt;"",IF(成绩录入!$F$7&lt;&gt;"",IF(初始录入!$P$7="次数",AA88/Z88*Y88,成绩录入!F91),0),0)</f>
        <v>0</v>
      </c>
      <c r="AC88" s="297">
        <f t="shared" si="181"/>
        <v>0</v>
      </c>
      <c r="AD88" s="297">
        <f t="shared" si="182"/>
        <v>0</v>
      </c>
      <c r="AE88" s="297">
        <f t="shared" si="183"/>
        <v>0</v>
      </c>
      <c r="AF88" s="297">
        <f t="shared" si="184"/>
        <v>0</v>
      </c>
      <c r="AG88" s="297">
        <f t="shared" si="185"/>
        <v>0</v>
      </c>
      <c r="AH88" s="298">
        <f t="shared" si="195"/>
        <v>0</v>
      </c>
      <c r="AI88" s="28"/>
      <c r="AJ88" s="260">
        <f>成绩录入!I91</f>
        <v>0</v>
      </c>
      <c r="AK88" s="248">
        <f>成绩录入!J91</f>
        <v>0</v>
      </c>
      <c r="AL88" s="248">
        <f>成绩录入!K91</f>
        <v>0</v>
      </c>
      <c r="AM88" s="248">
        <f>成绩录入!L91</f>
        <v>0</v>
      </c>
      <c r="AN88" s="248">
        <f>成绩录入!M91</f>
        <v>0</v>
      </c>
      <c r="AO88" s="298">
        <f t="shared" si="196"/>
        <v>0</v>
      </c>
      <c r="AP88" s="299"/>
      <c r="AQ88" s="260">
        <f>成绩录入!I91</f>
        <v>0</v>
      </c>
      <c r="AR88" s="248">
        <f>成绩录入!J91</f>
        <v>0</v>
      </c>
      <c r="AS88" s="248">
        <f>成绩录入!K91</f>
        <v>0</v>
      </c>
      <c r="AT88" s="248">
        <f>成绩录入!L91</f>
        <v>0</v>
      </c>
      <c r="AU88" s="248">
        <f>成绩录入!M91</f>
        <v>0</v>
      </c>
      <c r="AV88" s="298">
        <f t="shared" si="197"/>
        <v>0</v>
      </c>
      <c r="AW88" s="299"/>
      <c r="AX88" s="260">
        <f>成绩录入!I91</f>
        <v>0</v>
      </c>
      <c r="AY88" s="248">
        <f>成绩录入!J91</f>
        <v>0</v>
      </c>
      <c r="AZ88" s="248">
        <f>成绩录入!K91</f>
        <v>0</v>
      </c>
      <c r="BA88" s="248">
        <f>成绩录入!L91</f>
        <v>0</v>
      </c>
      <c r="BB88" s="248">
        <f>成绩录入!M91</f>
        <v>0</v>
      </c>
      <c r="BC88" s="298">
        <f t="shared" si="198"/>
        <v>0</v>
      </c>
      <c r="BD88" s="299"/>
      <c r="BE88" s="260">
        <f>成绩录入!I91</f>
        <v>0</v>
      </c>
      <c r="BF88" s="248">
        <f>成绩录入!J91</f>
        <v>0</v>
      </c>
      <c r="BG88" s="248">
        <f>成绩录入!K91</f>
        <v>0</v>
      </c>
      <c r="BH88" s="248">
        <f>成绩录入!L91</f>
        <v>0</v>
      </c>
      <c r="BI88" s="248">
        <f>成绩录入!M91</f>
        <v>0</v>
      </c>
      <c r="BJ88" s="298">
        <f t="shared" si="199"/>
        <v>0</v>
      </c>
      <c r="BK88" s="299"/>
      <c r="BL88" s="260">
        <f>成绩录入!I91</f>
        <v>0</v>
      </c>
      <c r="BM88" s="248">
        <f>成绩录入!J91</f>
        <v>0</v>
      </c>
      <c r="BN88" s="248">
        <f>成绩录入!K91</f>
        <v>0</v>
      </c>
      <c r="BO88" s="248">
        <f>成绩录入!L91</f>
        <v>0</v>
      </c>
      <c r="BP88" s="248">
        <f>成绩录入!M91</f>
        <v>0</v>
      </c>
      <c r="BQ88" s="298">
        <f t="shared" si="200"/>
        <v>0</v>
      </c>
      <c r="BR88" s="300"/>
      <c r="BS88" s="260">
        <f>成绩录入!P91</f>
        <v>0</v>
      </c>
      <c r="BT88" s="248">
        <f>成绩录入!Q91</f>
        <v>0</v>
      </c>
      <c r="BU88" s="248">
        <f>成绩录入!R91</f>
        <v>0</v>
      </c>
      <c r="BV88" s="248">
        <f>成绩录入!S91</f>
        <v>0</v>
      </c>
      <c r="BW88" s="248">
        <f>成绩录入!T91</f>
        <v>0</v>
      </c>
      <c r="BX88" s="248">
        <f>成绩录入!U91</f>
        <v>0</v>
      </c>
      <c r="BY88" s="248">
        <f>成绩录入!V91</f>
        <v>0</v>
      </c>
      <c r="BZ88" s="248">
        <f>成绩录入!W91</f>
        <v>0</v>
      </c>
      <c r="CA88" s="248">
        <f>成绩录入!X91</f>
        <v>0</v>
      </c>
      <c r="CB88" s="248">
        <f>成绩录入!Y91</f>
        <v>0</v>
      </c>
      <c r="CC88" s="298">
        <f t="shared" si="201"/>
        <v>0</v>
      </c>
      <c r="CD88" s="299"/>
      <c r="CE88" s="260">
        <f>成绩录入!P91</f>
        <v>0</v>
      </c>
      <c r="CF88" s="248">
        <f>成绩录入!Q91</f>
        <v>0</v>
      </c>
      <c r="CG88" s="248">
        <f>成绩录入!R91</f>
        <v>0</v>
      </c>
      <c r="CH88" s="248">
        <f>成绩录入!S91</f>
        <v>0</v>
      </c>
      <c r="CI88" s="248">
        <f>成绩录入!T91</f>
        <v>0</v>
      </c>
      <c r="CJ88" s="248">
        <f>成绩录入!U91</f>
        <v>0</v>
      </c>
      <c r="CK88" s="248">
        <f>成绩录入!V91</f>
        <v>0</v>
      </c>
      <c r="CL88" s="248">
        <f>成绩录入!W91</f>
        <v>0</v>
      </c>
      <c r="CM88" s="248">
        <f>成绩录入!X91</f>
        <v>0</v>
      </c>
      <c r="CN88" s="248">
        <f>成绩录入!Y91</f>
        <v>0</v>
      </c>
      <c r="CO88" s="298">
        <f t="shared" si="202"/>
        <v>0</v>
      </c>
      <c r="CP88" s="299"/>
      <c r="CQ88" s="260">
        <f>成绩录入!P91</f>
        <v>0</v>
      </c>
      <c r="CR88" s="248">
        <f>成绩录入!Q91</f>
        <v>0</v>
      </c>
      <c r="CS88" s="248">
        <f>成绩录入!R91</f>
        <v>0</v>
      </c>
      <c r="CT88" s="248">
        <f>成绩录入!S91</f>
        <v>0</v>
      </c>
      <c r="CU88" s="248">
        <f>成绩录入!T91</f>
        <v>0</v>
      </c>
      <c r="CV88" s="248">
        <f>成绩录入!U91</f>
        <v>0</v>
      </c>
      <c r="CW88" s="248">
        <f>成绩录入!V91</f>
        <v>0</v>
      </c>
      <c r="CX88" s="248">
        <f>成绩录入!W91</f>
        <v>0</v>
      </c>
      <c r="CY88" s="248">
        <f>成绩录入!X91</f>
        <v>0</v>
      </c>
      <c r="CZ88" s="248">
        <f>成绩录入!Y91</f>
        <v>0</v>
      </c>
      <c r="DA88" s="298">
        <f t="shared" si="203"/>
        <v>0</v>
      </c>
      <c r="DB88" s="299"/>
      <c r="DC88" s="260">
        <f>成绩录入!P91</f>
        <v>0</v>
      </c>
      <c r="DD88" s="248">
        <f>成绩录入!Q91</f>
        <v>0</v>
      </c>
      <c r="DE88" s="248">
        <f>成绩录入!R91</f>
        <v>0</v>
      </c>
      <c r="DF88" s="248">
        <f>成绩录入!S91</f>
        <v>0</v>
      </c>
      <c r="DG88" s="248">
        <f>成绩录入!T91</f>
        <v>0</v>
      </c>
      <c r="DH88" s="248">
        <f>成绩录入!U91</f>
        <v>0</v>
      </c>
      <c r="DI88" s="248">
        <f>成绩录入!V91</f>
        <v>0</v>
      </c>
      <c r="DJ88" s="248">
        <f>成绩录入!W91</f>
        <v>0</v>
      </c>
      <c r="DK88" s="248">
        <f>成绩录入!X91</f>
        <v>0</v>
      </c>
      <c r="DL88" s="248">
        <f>成绩录入!Y91</f>
        <v>0</v>
      </c>
      <c r="DM88" s="298">
        <f t="shared" si="204"/>
        <v>0</v>
      </c>
      <c r="DN88" s="299"/>
      <c r="DO88" s="260">
        <f>成绩录入!P91</f>
        <v>0</v>
      </c>
      <c r="DP88" s="248">
        <f>成绩录入!Q91</f>
        <v>0</v>
      </c>
      <c r="DQ88" s="248">
        <f>成绩录入!R91</f>
        <v>0</v>
      </c>
      <c r="DR88" s="248">
        <f>成绩录入!S91</f>
        <v>0</v>
      </c>
      <c r="DS88" s="248">
        <f>成绩录入!T91</f>
        <v>0</v>
      </c>
      <c r="DT88" s="248">
        <f>成绩录入!U91</f>
        <v>0</v>
      </c>
      <c r="DU88" s="248">
        <f>成绩录入!V91</f>
        <v>0</v>
      </c>
      <c r="DV88" s="248">
        <f>成绩录入!W91</f>
        <v>0</v>
      </c>
      <c r="DW88" s="248">
        <f>成绩录入!X91</f>
        <v>0</v>
      </c>
      <c r="DX88" s="248">
        <f>成绩录入!Y91</f>
        <v>0</v>
      </c>
      <c r="DY88" s="298">
        <f t="shared" si="205"/>
        <v>0</v>
      </c>
      <c r="DZ88" s="299"/>
      <c r="EA88" s="301" t="e">
        <f t="shared" si="206"/>
        <v>#DIV/0!</v>
      </c>
      <c r="EB88" s="297" t="e">
        <f t="shared" si="207"/>
        <v>#DIV/0!</v>
      </c>
      <c r="EC88" s="297" t="e">
        <f t="shared" si="208"/>
        <v>#DIV/0!</v>
      </c>
      <c r="ED88" s="297" t="e">
        <f t="shared" si="209"/>
        <v>#DIV/0!</v>
      </c>
      <c r="EE88" s="297" t="e">
        <f t="shared" si="210"/>
        <v>#DIV/0!</v>
      </c>
      <c r="EF88" s="302" t="e">
        <f t="shared" si="211"/>
        <v>#DIV/0!</v>
      </c>
      <c r="EG88" s="303"/>
      <c r="EH88" s="304">
        <f t="shared" si="212"/>
        <v>0</v>
      </c>
      <c r="EI88" s="296">
        <f>成绩录入!I91</f>
        <v>0</v>
      </c>
      <c r="EJ88" s="296">
        <f>成绩录入!J91</f>
        <v>0</v>
      </c>
      <c r="EK88" s="296">
        <f>成绩录入!K91</f>
        <v>0</v>
      </c>
      <c r="EL88" s="296">
        <f>成绩录入!L91</f>
        <v>0</v>
      </c>
      <c r="EM88" s="296">
        <f>成绩录入!M91</f>
        <v>0</v>
      </c>
      <c r="EN88" s="296">
        <f>成绩录入!P91</f>
        <v>0</v>
      </c>
      <c r="EO88" s="296">
        <f>成绩录入!Q91</f>
        <v>0</v>
      </c>
      <c r="EP88" s="296">
        <f>成绩录入!R91</f>
        <v>0</v>
      </c>
      <c r="EQ88" s="296">
        <f>成绩录入!S91</f>
        <v>0</v>
      </c>
      <c r="ER88" s="296">
        <f>成绩录入!T91</f>
        <v>0</v>
      </c>
      <c r="ES88" s="296">
        <f>成绩录入!U91</f>
        <v>0</v>
      </c>
      <c r="ET88" s="296">
        <f>成绩录入!V91</f>
        <v>0</v>
      </c>
      <c r="EU88" s="296">
        <f>成绩录入!W91</f>
        <v>0</v>
      </c>
      <c r="EV88" s="296">
        <f>成绩录入!X91</f>
        <v>0</v>
      </c>
      <c r="EW88" s="302">
        <f>成绩录入!Y91</f>
        <v>0</v>
      </c>
      <c r="EX88" s="303"/>
      <c r="EY88" s="304" t="str">
        <f t="shared" si="213"/>
        <v/>
      </c>
      <c r="EZ88" s="296" t="str">
        <f t="shared" si="213"/>
        <v/>
      </c>
      <c r="FA88" s="296" t="str">
        <f t="shared" si="213"/>
        <v/>
      </c>
      <c r="FB88" s="296" t="str">
        <f t="shared" si="213"/>
        <v/>
      </c>
      <c r="FC88" s="302">
        <f>成绩录入!AB91</f>
        <v>0</v>
      </c>
      <c r="FD88" s="303"/>
      <c r="FE88" s="304" t="str">
        <f t="shared" si="214"/>
        <v>√</v>
      </c>
      <c r="FF88" s="296" t="str">
        <f t="shared" si="215"/>
        <v>√</v>
      </c>
      <c r="FG88" s="296" t="str">
        <f t="shared" si="216"/>
        <v>√</v>
      </c>
      <c r="FH88" s="296" t="str">
        <f t="shared" si="217"/>
        <v>√</v>
      </c>
      <c r="FI88" s="302" t="str">
        <f t="shared" si="218"/>
        <v>√</v>
      </c>
      <c r="FJ88" s="299"/>
      <c r="FK88" s="260">
        <f>成绩录入!AB91</f>
        <v>0</v>
      </c>
      <c r="FL88" s="248">
        <f>成绩录入!AC91</f>
        <v>0</v>
      </c>
      <c r="FM88" s="248">
        <f>成绩录入!AD91</f>
        <v>0</v>
      </c>
      <c r="FN88" s="248">
        <f>成绩录入!AE91</f>
        <v>0</v>
      </c>
      <c r="FO88" s="248">
        <f>成绩录入!AF91</f>
        <v>0</v>
      </c>
      <c r="FP88" s="248">
        <f>成绩录入!AG91</f>
        <v>0</v>
      </c>
      <c r="FQ88" s="298">
        <f t="shared" si="219"/>
        <v>0</v>
      </c>
      <c r="FR88" s="299"/>
      <c r="FS88" s="260">
        <f>成绩录入!AB91</f>
        <v>0</v>
      </c>
      <c r="FT88" s="248">
        <f>成绩录入!AC91</f>
        <v>0</v>
      </c>
      <c r="FU88" s="248">
        <f>成绩录入!AD91</f>
        <v>0</v>
      </c>
      <c r="FV88" s="248">
        <f>成绩录入!AE91</f>
        <v>0</v>
      </c>
      <c r="FW88" s="248">
        <f>成绩录入!AF91</f>
        <v>0</v>
      </c>
      <c r="FX88" s="333">
        <f>成绩录入!AG91</f>
        <v>0</v>
      </c>
      <c r="FY88" s="298">
        <f t="shared" si="220"/>
        <v>0</v>
      </c>
      <c r="FZ88" s="299"/>
      <c r="GA88" s="260">
        <f>成绩录入!AB91</f>
        <v>0</v>
      </c>
      <c r="GB88" s="248">
        <f>成绩录入!AC91</f>
        <v>0</v>
      </c>
      <c r="GC88" s="248">
        <f>成绩录入!AD91</f>
        <v>0</v>
      </c>
      <c r="GD88" s="248">
        <f>成绩录入!AE91</f>
        <v>0</v>
      </c>
      <c r="GE88" s="248">
        <f>成绩录入!AF91</f>
        <v>0</v>
      </c>
      <c r="GF88" s="248">
        <f>成绩录入!AG91</f>
        <v>0</v>
      </c>
      <c r="GG88" s="298">
        <f t="shared" si="221"/>
        <v>0</v>
      </c>
      <c r="GH88" s="299"/>
      <c r="GI88" s="260">
        <f>成绩录入!AB91</f>
        <v>0</v>
      </c>
      <c r="GJ88" s="248">
        <f>成绩录入!AC91</f>
        <v>0</v>
      </c>
      <c r="GK88" s="248">
        <f>成绩录入!AD91</f>
        <v>0</v>
      </c>
      <c r="GL88" s="248">
        <f>成绩录入!AE91</f>
        <v>0</v>
      </c>
      <c r="GM88" s="248">
        <f>成绩录入!AF91</f>
        <v>0</v>
      </c>
      <c r="GN88" s="248">
        <f>成绩录入!AG91</f>
        <v>0</v>
      </c>
      <c r="GO88" s="298">
        <f t="shared" si="222"/>
        <v>0</v>
      </c>
      <c r="GP88" s="299"/>
      <c r="GQ88" s="260">
        <f>成绩录入!AB91</f>
        <v>0</v>
      </c>
      <c r="GR88" s="248">
        <f>成绩录入!AC91</f>
        <v>0</v>
      </c>
      <c r="GS88" s="248">
        <f>成绩录入!AD91</f>
        <v>0</v>
      </c>
      <c r="GT88" s="248">
        <f>成绩录入!AE91</f>
        <v>0</v>
      </c>
      <c r="GU88" s="248">
        <f>成绩录入!AF91</f>
        <v>0</v>
      </c>
      <c r="GV88" s="248">
        <f>成绩录入!AG91</f>
        <v>0</v>
      </c>
      <c r="GW88" s="298">
        <f t="shared" si="223"/>
        <v>0</v>
      </c>
      <c r="GX88" s="299"/>
      <c r="GY88" s="247">
        <f>成绩录入!AJ91</f>
        <v>0</v>
      </c>
      <c r="GZ88" s="248">
        <f>成绩录入!AK91</f>
        <v>0</v>
      </c>
      <c r="HA88" s="248">
        <f>成绩录入!AL91</f>
        <v>0</v>
      </c>
      <c r="HB88" s="248">
        <f>成绩录入!AM91</f>
        <v>0</v>
      </c>
      <c r="HC88" s="248">
        <f>成绩录入!AN91</f>
        <v>0</v>
      </c>
      <c r="HD88" s="248">
        <f>成绩录入!AO91</f>
        <v>0</v>
      </c>
      <c r="HE88" s="310">
        <f t="shared" si="224"/>
        <v>0</v>
      </c>
      <c r="HF88" s="299"/>
      <c r="HG88" s="247">
        <f>成绩录入!AJ91</f>
        <v>0</v>
      </c>
      <c r="HH88" s="248">
        <f>成绩录入!AK91</f>
        <v>0</v>
      </c>
      <c r="HI88" s="248">
        <f>成绩录入!AL91</f>
        <v>0</v>
      </c>
      <c r="HJ88" s="248">
        <f>成绩录入!AM91</f>
        <v>0</v>
      </c>
      <c r="HK88" s="248">
        <f>成绩录入!AN91</f>
        <v>0</v>
      </c>
      <c r="HL88" s="248">
        <f>成绩录入!AO91</f>
        <v>0</v>
      </c>
      <c r="HM88" s="310">
        <f t="shared" si="225"/>
        <v>0</v>
      </c>
      <c r="HN88" s="299"/>
      <c r="HO88" s="247">
        <f>成绩录入!AJ91</f>
        <v>0</v>
      </c>
      <c r="HP88" s="248">
        <f>成绩录入!AK91</f>
        <v>0</v>
      </c>
      <c r="HQ88" s="248">
        <f>成绩录入!AL91</f>
        <v>0</v>
      </c>
      <c r="HR88" s="248">
        <f>成绩录入!AM91</f>
        <v>0</v>
      </c>
      <c r="HS88" s="248">
        <f>成绩录入!AN91</f>
        <v>0</v>
      </c>
      <c r="HT88" s="248">
        <f>成绩录入!AO91</f>
        <v>0</v>
      </c>
      <c r="HU88" s="310">
        <f t="shared" si="226"/>
        <v>0</v>
      </c>
      <c r="HV88" s="299"/>
      <c r="HW88" s="247">
        <f>成绩录入!AJ91</f>
        <v>0</v>
      </c>
      <c r="HX88" s="248">
        <f>成绩录入!AK91</f>
        <v>0</v>
      </c>
      <c r="HY88" s="248">
        <f>成绩录入!AL91</f>
        <v>0</v>
      </c>
      <c r="HZ88" s="248">
        <f>成绩录入!AM91</f>
        <v>0</v>
      </c>
      <c r="IA88" s="248">
        <f>成绩录入!AN91</f>
        <v>0</v>
      </c>
      <c r="IB88" s="248">
        <f>成绩录入!AO91</f>
        <v>0</v>
      </c>
      <c r="IC88" s="310">
        <f t="shared" si="227"/>
        <v>0</v>
      </c>
      <c r="ID88" s="299"/>
      <c r="IE88" s="247">
        <f>成绩录入!AJ91</f>
        <v>0</v>
      </c>
      <c r="IF88" s="248">
        <f>成绩录入!AK91</f>
        <v>0</v>
      </c>
      <c r="IG88" s="248">
        <f>成绩录入!AL91</f>
        <v>0</v>
      </c>
      <c r="IH88" s="248">
        <f>成绩录入!AM91</f>
        <v>0</v>
      </c>
      <c r="II88" s="248">
        <f>成绩录入!AN91</f>
        <v>0</v>
      </c>
      <c r="IJ88" s="248">
        <f>成绩录入!AO91</f>
        <v>0</v>
      </c>
      <c r="IK88" s="310">
        <f t="shared" si="228"/>
        <v>0</v>
      </c>
      <c r="IL88" s="299"/>
      <c r="IM88" s="313" t="e">
        <f t="shared" si="229"/>
        <v>#DIV/0!</v>
      </c>
      <c r="IN88" s="314" t="e">
        <f t="shared" si="230"/>
        <v>#DIV/0!</v>
      </c>
      <c r="IO88" s="314" t="e">
        <f t="shared" si="231"/>
        <v>#DIV/0!</v>
      </c>
      <c r="IP88" s="314" t="e">
        <f t="shared" si="232"/>
        <v>#DIV/0!</v>
      </c>
      <c r="IQ88" s="314" t="e">
        <f t="shared" si="233"/>
        <v>#DIV/0!</v>
      </c>
      <c r="IR88" s="315" t="e">
        <f t="shared" si="234"/>
        <v>#DIV/0!</v>
      </c>
      <c r="IS88" s="316"/>
      <c r="IT88" s="214">
        <f>成绩录入!AR91</f>
        <v>0</v>
      </c>
      <c r="IU88" s="216">
        <f>成绩录入!AS91</f>
        <v>0</v>
      </c>
      <c r="IV88" s="216">
        <f>成绩录入!AT91</f>
        <v>0</v>
      </c>
      <c r="IW88" s="216">
        <f>成绩录入!AU91</f>
        <v>0</v>
      </c>
      <c r="IX88" s="216">
        <f>成绩录入!AV91</f>
        <v>0</v>
      </c>
      <c r="IY88" s="216">
        <f>成绩录入!AW91</f>
        <v>0</v>
      </c>
      <c r="IZ88" s="298">
        <f t="shared" si="235"/>
        <v>0</v>
      </c>
      <c r="JA88" s="299"/>
      <c r="JB88" s="317">
        <f>成绩录入!AR91</f>
        <v>0</v>
      </c>
      <c r="JC88" s="216">
        <f>成绩录入!AS91</f>
        <v>0</v>
      </c>
      <c r="JD88" s="216">
        <f>成绩录入!AT91</f>
        <v>0</v>
      </c>
      <c r="JE88" s="216">
        <f>成绩录入!AU91</f>
        <v>0</v>
      </c>
      <c r="JF88" s="216">
        <f>成绩录入!AV91</f>
        <v>0</v>
      </c>
      <c r="JG88" s="216">
        <f>成绩录入!AW91</f>
        <v>0</v>
      </c>
      <c r="JH88" s="298">
        <f t="shared" si="236"/>
        <v>0</v>
      </c>
      <c r="JI88" s="299"/>
      <c r="JJ88" s="248">
        <f>成绩录入!AR91</f>
        <v>0</v>
      </c>
      <c r="JK88" s="248">
        <f>成绩录入!AS91</f>
        <v>0</v>
      </c>
      <c r="JL88" s="248">
        <f>成绩录入!AT91</f>
        <v>0</v>
      </c>
      <c r="JM88" s="248">
        <f>成绩录入!AU91</f>
        <v>0</v>
      </c>
      <c r="JN88" s="248">
        <f>成绩录入!AV91</f>
        <v>0</v>
      </c>
      <c r="JO88" s="248">
        <f>成绩录入!AW91</f>
        <v>0</v>
      </c>
      <c r="JP88" s="298">
        <f t="shared" si="237"/>
        <v>0</v>
      </c>
      <c r="JQ88" s="299"/>
      <c r="JR88" s="308">
        <f>成绩录入!AR91</f>
        <v>0</v>
      </c>
      <c r="JS88" s="248">
        <f>成绩录入!AS91</f>
        <v>0</v>
      </c>
      <c r="JT88" s="248">
        <f>成绩录入!AT91</f>
        <v>0</v>
      </c>
      <c r="JU88" s="248">
        <f>成绩录入!AU91</f>
        <v>0</v>
      </c>
      <c r="JV88" s="248">
        <f>成绩录入!AV91</f>
        <v>0</v>
      </c>
      <c r="JW88" s="248">
        <f>成绩录入!AW91</f>
        <v>0</v>
      </c>
      <c r="JX88" s="298">
        <f t="shared" si="238"/>
        <v>0</v>
      </c>
      <c r="JY88" s="299"/>
      <c r="JZ88" s="308">
        <f>成绩录入!AR91</f>
        <v>0</v>
      </c>
      <c r="KA88" s="248">
        <f>成绩录入!AS91</f>
        <v>0</v>
      </c>
      <c r="KB88" s="248">
        <f>成绩录入!AT91</f>
        <v>0</v>
      </c>
      <c r="KC88" s="248">
        <f>成绩录入!AU91</f>
        <v>0</v>
      </c>
      <c r="KD88" s="248">
        <f>成绩录入!AV91</f>
        <v>0</v>
      </c>
      <c r="KE88" s="248">
        <f>成绩录入!AW91</f>
        <v>0</v>
      </c>
      <c r="KF88" s="298">
        <f t="shared" si="239"/>
        <v>0</v>
      </c>
      <c r="KG88" s="299"/>
      <c r="KH88" s="313">
        <f t="shared" si="186"/>
        <v>0</v>
      </c>
      <c r="KI88" s="314">
        <f t="shared" si="240"/>
        <v>0</v>
      </c>
      <c r="KJ88" s="314">
        <f t="shared" si="241"/>
        <v>0</v>
      </c>
      <c r="KK88" s="314">
        <f t="shared" si="242"/>
        <v>0</v>
      </c>
      <c r="KL88" s="314">
        <f t="shared" si="243"/>
        <v>0</v>
      </c>
      <c r="KM88" s="315">
        <f t="shared" si="244"/>
        <v>0</v>
      </c>
      <c r="KN88" s="90"/>
      <c r="KO88" s="294">
        <f>IF(总评!G86&lt;60,1,0)</f>
        <v>0</v>
      </c>
      <c r="KP88" s="295">
        <f t="shared" si="187"/>
        <v>0</v>
      </c>
      <c r="KQ88" s="295">
        <f t="shared" si="188"/>
        <v>0</v>
      </c>
      <c r="KR88" s="321">
        <f t="shared" si="189"/>
        <v>0</v>
      </c>
      <c r="KS88" s="321">
        <f t="shared" si="245"/>
        <v>0</v>
      </c>
      <c r="KT88" s="27"/>
      <c r="KU88" s="27"/>
      <c r="KV88" s="27"/>
      <c r="KW88" s="27"/>
      <c r="KX88" s="27"/>
      <c r="KY88" s="27"/>
      <c r="KZ88" s="27"/>
      <c r="LA88" s="27"/>
      <c r="LB88" s="27"/>
      <c r="LC88" s="27"/>
      <c r="OT88" s="247">
        <f>IF(OT$6=$OS$5,成绩录入!BC91,0)</f>
        <v>0</v>
      </c>
      <c r="OU88" s="248">
        <f>IF(OU$6=$OS$5,成绩录入!BD91,0)</f>
        <v>0</v>
      </c>
      <c r="OV88" s="248">
        <f>IF(OV$6=$OS$5,成绩录入!BE91,0)</f>
        <v>0</v>
      </c>
      <c r="OW88" s="248">
        <f>IF(OW$6=$OS$5,成绩录入!BF91,0)</f>
        <v>0</v>
      </c>
      <c r="OX88" s="248">
        <f>IF(OX$6=$OS$5,成绩录入!BG91,0)</f>
        <v>0</v>
      </c>
      <c r="OY88" s="248">
        <f>IF(OY$6=$OS$5,成绩录入!BH91,0)</f>
        <v>0</v>
      </c>
      <c r="OZ88" s="248">
        <f>IF(OZ$6=$OS$5,成绩录入!BI91,0)</f>
        <v>0</v>
      </c>
      <c r="PA88" s="248">
        <f>IF(PA$6=$OS$5,成绩录入!BJ91,0)</f>
        <v>0</v>
      </c>
      <c r="PB88" s="248">
        <f>IF(PB$6=$OS$5,成绩录入!BK91,0)</f>
        <v>0</v>
      </c>
      <c r="PC88" s="248">
        <f>IF(PC$6=$OS$5,成绩录入!BL91,0)</f>
        <v>0</v>
      </c>
      <c r="PD88" s="248">
        <f>IF(PD$6=$OS$5,成绩录入!BM91,0)</f>
        <v>0</v>
      </c>
      <c r="PE88" s="248">
        <f>IF(PE$6=$OS$5,成绩录入!BN91,0)</f>
        <v>0</v>
      </c>
      <c r="PF88" s="248">
        <f>IF(PF$6=$OS$5,成绩录入!BO91,0)</f>
        <v>0</v>
      </c>
      <c r="PG88" s="248">
        <f>IF(PG$6=$OS$5,成绩录入!BP91,0)</f>
        <v>0</v>
      </c>
      <c r="PH88" s="248">
        <f>IF(PH$6=$OS$5,成绩录入!BQ91,0)</f>
        <v>0</v>
      </c>
      <c r="PI88" s="248">
        <f>IF(PI$6=$OS$5,成绩录入!BR91,0)</f>
        <v>0</v>
      </c>
      <c r="PJ88" s="248">
        <f>IF(PJ$6=$OS$5,成绩录入!BS91,0)</f>
        <v>0</v>
      </c>
      <c r="PK88" s="248">
        <f>IF(PK$6=$OS$5,成绩录入!BT91,0)</f>
        <v>0</v>
      </c>
      <c r="PL88" s="248">
        <f>IF(PL$6=$OS$5,成绩录入!BU91,0)</f>
        <v>0</v>
      </c>
      <c r="PM88" s="248">
        <f>IF(PM$6=$OS$5,成绩录入!BV91,0)</f>
        <v>0</v>
      </c>
      <c r="PN88" s="248">
        <f>IF(PN$6=$OS$5,成绩录入!BW91,0)</f>
        <v>0</v>
      </c>
      <c r="PO88" s="248">
        <f>IF(PO$6=$OS$5,成绩录入!BX91,0)</f>
        <v>0</v>
      </c>
      <c r="PP88" s="248">
        <f>IF(PP$6=$OS$5,成绩录入!BY91,0)</f>
        <v>0</v>
      </c>
      <c r="PQ88" s="248">
        <f>IF(PQ$6=$OS$5,成绩录入!BZ91,0)</f>
        <v>0</v>
      </c>
      <c r="PR88" s="248">
        <f>IF(PR$6=$OS$5,成绩录入!CA91,0)</f>
        <v>0</v>
      </c>
      <c r="PS88" s="248">
        <f>IF(PS$6=$OS$5,成绩录入!CB91,0)</f>
        <v>0</v>
      </c>
      <c r="PT88" s="248">
        <f>IF(PT$6=$OS$5,成绩录入!CC91,0)</f>
        <v>0</v>
      </c>
      <c r="PU88" s="248">
        <f>IF(PU$6=$OS$5,成绩录入!CD91,0)</f>
        <v>0</v>
      </c>
      <c r="PV88" s="248">
        <f>IF(PV$6=$OS$5,成绩录入!CE91,0)</f>
        <v>0</v>
      </c>
      <c r="PW88" s="248">
        <f>IF(PW$6=$OS$5,成绩录入!CF91,0)</f>
        <v>0</v>
      </c>
      <c r="PX88" s="248">
        <f>IF(PX$6=$OS$5,成绩录入!CG91,0)</f>
        <v>0</v>
      </c>
      <c r="PY88" s="248">
        <f>IF(PY$6=$OS$5,成绩录入!CH91,0)</f>
        <v>0</v>
      </c>
      <c r="PZ88" s="248">
        <f>IF(PZ$6=$OS$5,成绩录入!CI91,0)</f>
        <v>0</v>
      </c>
      <c r="QA88" s="248">
        <f>IF(QA$6=$OS$5,成绩录入!CJ91,0)</f>
        <v>0</v>
      </c>
      <c r="QB88" s="248">
        <f>IF(QB$6=$OS$5,成绩录入!CK91,0)</f>
        <v>0</v>
      </c>
      <c r="QC88" s="248">
        <f>IF(QC$6=$OS$5,成绩录入!CL91,0)</f>
        <v>0</v>
      </c>
      <c r="QD88" s="248">
        <f>IF(QD$6=$OS$5,成绩录入!CM91,0)</f>
        <v>0</v>
      </c>
      <c r="QE88" s="248">
        <f>IF(QE$6=$OS$5,成绩录入!CN91,0)</f>
        <v>0</v>
      </c>
      <c r="QF88" s="248">
        <f>IF(QF$6=$OS$5,成绩录入!CO91,0)</f>
        <v>0</v>
      </c>
      <c r="QG88" s="248">
        <f>IF(QG$6=$OS$5,成绩录入!CP91,0)</f>
        <v>0</v>
      </c>
      <c r="QH88" s="248">
        <f>IF(QH$6=$OS$5,成绩录入!CQ91,0)</f>
        <v>0</v>
      </c>
      <c r="QI88" s="248">
        <f>IF(QI$6=$OS$5,成绩录入!CR91,0)</f>
        <v>0</v>
      </c>
      <c r="QJ88" s="248">
        <f>IF(QJ$6=$OS$5,成绩录入!CS91,0)</f>
        <v>0</v>
      </c>
      <c r="QK88" s="248">
        <f>IF(QK$6=$OS$5,成绩录入!CT91,0)</f>
        <v>0</v>
      </c>
      <c r="QL88" s="248">
        <f>IF(QL$6=$OS$5,成绩录入!CU91,0)</f>
        <v>0</v>
      </c>
      <c r="QM88" s="248">
        <f>IF(QM$6=$OS$5,成绩录入!CV91,0)</f>
        <v>0</v>
      </c>
      <c r="QN88" s="248">
        <f>IF(QN$6=$OS$5,成绩录入!CW91,0)</f>
        <v>0</v>
      </c>
      <c r="QO88" s="248">
        <f>IF(QO$6=$OS$5,成绩录入!CX91,0)</f>
        <v>0</v>
      </c>
      <c r="QP88" s="248">
        <f>IF(QP$6=$OS$5,成绩录入!CY91,0)</f>
        <v>0</v>
      </c>
      <c r="QQ88" s="248">
        <f>IF(QQ$6=$OS$5,成绩录入!CZ91,0)</f>
        <v>0</v>
      </c>
      <c r="QR88" s="248">
        <f>IF(QR$6=$OS$5,成绩录入!DA91,0)</f>
        <v>0</v>
      </c>
      <c r="QS88" s="248">
        <f>IF(QS$6=$OS$5,成绩录入!DB91,0)</f>
        <v>0</v>
      </c>
      <c r="QT88" s="248">
        <f>IF(QT$6=$OS$5,成绩录入!DC91,0)</f>
        <v>0</v>
      </c>
      <c r="QU88" s="248">
        <f>IF(QU$6=$OS$5,成绩录入!DD91,0)</f>
        <v>0</v>
      </c>
      <c r="QV88" s="248">
        <f>IF(QV$6=$OS$5,成绩录入!DE91,0)</f>
        <v>0</v>
      </c>
      <c r="QW88" s="248">
        <f>IF(QW$6=$OS$5,成绩录入!DF91,0)</f>
        <v>0</v>
      </c>
      <c r="QX88" s="248">
        <f>IF(QX$6=$OS$5,成绩录入!DG91,0)</f>
        <v>0</v>
      </c>
      <c r="QY88" s="248">
        <f>IF(QY$6=$OS$5,成绩录入!DH91,0)</f>
        <v>0</v>
      </c>
      <c r="QZ88" s="248">
        <f>IF(QZ$6=$OS$5,成绩录入!DI91,0)</f>
        <v>0</v>
      </c>
      <c r="RA88" s="248">
        <f>IF(RA$6=$OS$5,成绩录入!DJ91,0)</f>
        <v>0</v>
      </c>
      <c r="RB88" s="248">
        <f>IF(RB$6=$OS$5,成绩录入!DK91,0)</f>
        <v>0</v>
      </c>
      <c r="RC88" s="248">
        <f>IF(RC$6=$OS$5,成绩录入!DL91,0)</f>
        <v>0</v>
      </c>
      <c r="RD88" s="248">
        <f>IF(RD$6=$OS$5,成绩录入!DM91,0)</f>
        <v>0</v>
      </c>
      <c r="RE88" s="248">
        <f>IF(RE$6=$OS$5,成绩录入!DN91,0)</f>
        <v>0</v>
      </c>
      <c r="RF88" s="248">
        <f>IF(RF$6=$OS$5,成绩录入!DO91,0)</f>
        <v>0</v>
      </c>
      <c r="RG88" s="248">
        <f>IF(RG$6=$OS$5,成绩录入!DP91,0)</f>
        <v>0</v>
      </c>
      <c r="RH88" s="248">
        <f>IF(RH$6=$OS$5,成绩录入!DQ91,0)</f>
        <v>0</v>
      </c>
      <c r="RI88" s="248">
        <f>IF(RI$6=$OS$5,成绩录入!DR91,0)</f>
        <v>0</v>
      </c>
      <c r="RJ88" s="248">
        <f>IF(RJ$6=$OS$5,成绩录入!DS91,0)</f>
        <v>0</v>
      </c>
      <c r="RK88" s="248">
        <f>IF(RK$6=$OS$5,成绩录入!DT91,0)</f>
        <v>0</v>
      </c>
      <c r="RL88" s="248">
        <f>IF(RL$6=$OS$5,成绩录入!DU91,0)</f>
        <v>0</v>
      </c>
      <c r="RM88" s="248">
        <f>IF(RM$6=$OS$5,成绩录入!DV91,0)</f>
        <v>0</v>
      </c>
      <c r="RN88" s="248">
        <f>IF(RN$6=$OS$5,成绩录入!DW91,0)</f>
        <v>0</v>
      </c>
      <c r="RO88" s="248">
        <f>IF(RO$6=$OS$5,成绩录入!DX91,0)</f>
        <v>0</v>
      </c>
      <c r="RP88" s="248">
        <f>IF(RP$6=$OS$5,成绩录入!DY91,0)</f>
        <v>0</v>
      </c>
      <c r="RQ88" s="248">
        <f>IF(RQ$6=$OS$5,成绩录入!DZ91,0)</f>
        <v>0</v>
      </c>
      <c r="RR88" s="248">
        <f>IF(RR$6=$OS$5,成绩录入!EA91,0)</f>
        <v>0</v>
      </c>
      <c r="RS88" s="248">
        <f>IF(RS$6=$OS$5,成绩录入!EB91,0)</f>
        <v>0</v>
      </c>
      <c r="RT88" s="248">
        <f>IF(RT$6=$OS$5,成绩录入!EC91,0)</f>
        <v>0</v>
      </c>
      <c r="RU88" s="248">
        <f>IF(RU$6=$OS$5,成绩录入!ED91,0)</f>
        <v>0</v>
      </c>
      <c r="RV88" s="248">
        <f>IF(RV$6=$OS$5,成绩录入!EE91,0)</f>
        <v>0</v>
      </c>
      <c r="RW88" s="248">
        <f>IF(RW$6=$OS$5,成绩录入!EF91,0)</f>
        <v>0</v>
      </c>
      <c r="RX88" s="248">
        <f>IF(RX$6=$OS$5,成绩录入!EG91,0)</f>
        <v>0</v>
      </c>
      <c r="RY88" s="248">
        <f>IF(RY$6=$OS$5,成绩录入!EH91,0)</f>
        <v>0</v>
      </c>
      <c r="RZ88" s="248">
        <f>IF(RZ$6=$OS$5,成绩录入!EI91,0)</f>
        <v>0</v>
      </c>
      <c r="SA88" s="248">
        <f>IF(SA$6=$OS$5,成绩录入!EJ91,0)</f>
        <v>0</v>
      </c>
      <c r="SB88" s="248">
        <f>IF(SB$6=$OS$5,成绩录入!EK91,0)</f>
        <v>0</v>
      </c>
      <c r="SC88" s="248">
        <f>IF(SC$6=$OS$5,成绩录入!EL91,0)</f>
        <v>0</v>
      </c>
      <c r="SD88" s="248">
        <f>IF(SD$6=$OS$5,成绩录入!EM91,0)</f>
        <v>0</v>
      </c>
      <c r="SE88" s="248">
        <f>IF(SE$6=$OS$5,成绩录入!EN91,0)</f>
        <v>0</v>
      </c>
      <c r="SF88" s="248">
        <f>IF(SF$6=$OS$5,成绩录入!EO91,0)</f>
        <v>0</v>
      </c>
      <c r="SG88" s="248">
        <f>IF(SG$6=$OS$5,成绩录入!EP91,0)</f>
        <v>0</v>
      </c>
      <c r="SH88" s="248">
        <f>IF(SH$6=$OS$5,成绩录入!EQ91,0)</f>
        <v>0</v>
      </c>
      <c r="SI88" s="248">
        <f>IF(SI$6=$OS$5,成绩录入!ER91,0)</f>
        <v>0</v>
      </c>
      <c r="SJ88" s="248">
        <f>IF(SJ$6=$OS$5,成绩录入!ES91,0)</f>
        <v>0</v>
      </c>
      <c r="SK88" s="248">
        <f>IF(SK$6=$OS$5,成绩录入!ET91,0)</f>
        <v>0</v>
      </c>
      <c r="SL88" s="248">
        <f>IF(SL$6=$OS$5,成绩录入!EU91,0)</f>
        <v>0</v>
      </c>
      <c r="SM88" s="248">
        <f>IF(SM$6=$OS$5,成绩录入!EV91,0)</f>
        <v>0</v>
      </c>
      <c r="SN88" s="248">
        <f>IF(SN$6=$OS$5,成绩录入!EW91,0)</f>
        <v>0</v>
      </c>
      <c r="SO88" s="248">
        <f>IF(SO$6=$OS$5,成绩录入!EX91,0)</f>
        <v>0</v>
      </c>
      <c r="SP88" s="218">
        <f t="shared" si="190"/>
        <v>0</v>
      </c>
      <c r="SQ88" s="166"/>
      <c r="SR88" s="166"/>
      <c r="SS88" s="247">
        <f>IF(SS$6=$SR$5,成绩录入!BC91,0)</f>
        <v>0</v>
      </c>
      <c r="ST88" s="248">
        <f>IF(ST$6=$SR$5,成绩录入!BD91,0)</f>
        <v>0</v>
      </c>
      <c r="SU88" s="248">
        <f>IF(SU$6=$SR$5,成绩录入!BE91,0)</f>
        <v>0</v>
      </c>
      <c r="SV88" s="248">
        <f>IF(SV$6=$SR$5,成绩录入!BF91,0)</f>
        <v>0</v>
      </c>
      <c r="SW88" s="248">
        <f>IF(SW$6=$SR$5,成绩录入!BG91,0)</f>
        <v>0</v>
      </c>
      <c r="SX88" s="248">
        <f>IF(SX$6=$SR$5,成绩录入!BH91,0)</f>
        <v>0</v>
      </c>
      <c r="SY88" s="248">
        <f>IF(SY$6=$SR$5,成绩录入!BI91,0)</f>
        <v>0</v>
      </c>
      <c r="SZ88" s="248">
        <f>IF(SZ$6=$SR$5,成绩录入!BJ91,0)</f>
        <v>0</v>
      </c>
      <c r="TA88" s="248">
        <f>IF(TA$6=$SR$5,成绩录入!BK91,0)</f>
        <v>0</v>
      </c>
      <c r="TB88" s="248">
        <f>IF(TB$6=$SR$5,成绩录入!BL91,0)</f>
        <v>0</v>
      </c>
      <c r="TC88" s="248">
        <f>IF(TC$6=$SR$5,成绩录入!BM91,0)</f>
        <v>0</v>
      </c>
      <c r="TD88" s="248">
        <f>IF(TD$6=$SR$5,成绩录入!BN91,0)</f>
        <v>0</v>
      </c>
      <c r="TE88" s="248">
        <f>IF(TE$6=$SR$5,成绩录入!BO91,0)</f>
        <v>0</v>
      </c>
      <c r="TF88" s="248">
        <f>IF(TF$6=$SR$5,成绩录入!BP91,0)</f>
        <v>0</v>
      </c>
      <c r="TG88" s="248">
        <f>IF(TG$6=$SR$5,成绩录入!BQ91,0)</f>
        <v>0</v>
      </c>
      <c r="TH88" s="248">
        <f>IF(TH$6=$SR$5,成绩录入!BR91,0)</f>
        <v>0</v>
      </c>
      <c r="TI88" s="248">
        <f>IF(TI$6=$SR$5,成绩录入!BS91,0)</f>
        <v>0</v>
      </c>
      <c r="TJ88" s="248">
        <f>IF(TJ$6=$SR$5,成绩录入!BT91,0)</f>
        <v>0</v>
      </c>
      <c r="TK88" s="248">
        <f>IF(TK$6=$SR$5,成绩录入!BU91,0)</f>
        <v>0</v>
      </c>
      <c r="TL88" s="248">
        <f>IF(TL$6=$SR$5,成绩录入!BV91,0)</f>
        <v>0</v>
      </c>
      <c r="TM88" s="248">
        <f>IF(TM$6=$SR$5,成绩录入!BW91,0)</f>
        <v>0</v>
      </c>
      <c r="TN88" s="248">
        <f>IF(TN$6=$SR$5,成绩录入!BX91,0)</f>
        <v>0</v>
      </c>
      <c r="TO88" s="248">
        <f>IF(TO$6=$SR$5,成绩录入!BY91,0)</f>
        <v>0</v>
      </c>
      <c r="TP88" s="248">
        <f>IF(TP$6=$SR$5,成绩录入!BZ91,0)</f>
        <v>0</v>
      </c>
      <c r="TQ88" s="248">
        <f>IF(TQ$6=$SR$5,成绩录入!CA91,0)</f>
        <v>0</v>
      </c>
      <c r="TR88" s="248">
        <f>IF(TR$6=$SR$5,成绩录入!CB91,0)</f>
        <v>0</v>
      </c>
      <c r="TS88" s="248">
        <f>IF(TS$6=$SR$5,成绩录入!CC91,0)</f>
        <v>0</v>
      </c>
      <c r="TT88" s="248">
        <f>IF(TT$6=$SR$5,成绩录入!CD91,0)</f>
        <v>0</v>
      </c>
      <c r="TU88" s="248">
        <f>IF(TU$6=$SR$5,成绩录入!CE91,0)</f>
        <v>0</v>
      </c>
      <c r="TV88" s="248">
        <f>IF(TV$6=$SR$5,成绩录入!CF91,0)</f>
        <v>0</v>
      </c>
      <c r="TW88" s="248">
        <f>IF(TW$6=$SR$5,成绩录入!CG91,0)</f>
        <v>0</v>
      </c>
      <c r="TX88" s="248">
        <f>IF(TX$6=$SR$5,成绩录入!CH91,0)</f>
        <v>0</v>
      </c>
      <c r="TY88" s="248">
        <f>IF(TY$6=$SR$5,成绩录入!CI91,0)</f>
        <v>0</v>
      </c>
      <c r="TZ88" s="248">
        <f>IF(TZ$6=$SR$5,成绩录入!CJ91,0)</f>
        <v>0</v>
      </c>
      <c r="UA88" s="248">
        <f>IF(UA$6=$SR$5,成绩录入!CK91,0)</f>
        <v>0</v>
      </c>
      <c r="UB88" s="248">
        <f>IF(UB$6=$SR$5,成绩录入!CL91,0)</f>
        <v>0</v>
      </c>
      <c r="UC88" s="248">
        <f>IF(UC$6=$SR$5,成绩录入!CM91,0)</f>
        <v>0</v>
      </c>
      <c r="UD88" s="248">
        <f>IF(UD$6=$SR$5,成绩录入!CN91,0)</f>
        <v>0</v>
      </c>
      <c r="UE88" s="248">
        <f>IF(UE$6=$SR$5,成绩录入!CO91,0)</f>
        <v>0</v>
      </c>
      <c r="UF88" s="248">
        <f>IF(UF$6=$SR$5,成绩录入!CP91,0)</f>
        <v>0</v>
      </c>
      <c r="UG88" s="248">
        <f>IF(UG$6=$SR$5,成绩录入!CQ91,0)</f>
        <v>0</v>
      </c>
      <c r="UH88" s="248">
        <f>IF(UH$6=$SR$5,成绩录入!CR91,0)</f>
        <v>0</v>
      </c>
      <c r="UI88" s="248">
        <f>IF(UI$6=$SR$5,成绩录入!CS91,0)</f>
        <v>0</v>
      </c>
      <c r="UJ88" s="248">
        <f>IF(UJ$6=$SR$5,成绩录入!CT91,0)</f>
        <v>0</v>
      </c>
      <c r="UK88" s="248">
        <f>IF(UK$6=$SR$5,成绩录入!CU91,0)</f>
        <v>0</v>
      </c>
      <c r="UL88" s="248">
        <f>IF(UL$6=$SR$5,成绩录入!CV91,0)</f>
        <v>0</v>
      </c>
      <c r="UM88" s="248">
        <f>IF(UM$6=$SR$5,成绩录入!CW91,0)</f>
        <v>0</v>
      </c>
      <c r="UN88" s="248">
        <f>IF(UN$6=$SR$5,成绩录入!CX91,0)</f>
        <v>0</v>
      </c>
      <c r="UO88" s="248">
        <f>IF(UO$6=$SR$5,成绩录入!CY91,0)</f>
        <v>0</v>
      </c>
      <c r="UP88" s="248">
        <f>IF(UP$6=$SR$5,成绩录入!CZ91,0)</f>
        <v>0</v>
      </c>
      <c r="UQ88" s="248">
        <f>IF(UQ$6=$SR$5,成绩录入!DA91,0)</f>
        <v>0</v>
      </c>
      <c r="UR88" s="248">
        <f>IF(UR$6=$SR$5,成绩录入!DB91,0)</f>
        <v>0</v>
      </c>
      <c r="US88" s="248">
        <f>IF(US$6=$SR$5,成绩录入!DC91,0)</f>
        <v>0</v>
      </c>
      <c r="UT88" s="248">
        <f>IF(UT$6=$SR$5,成绩录入!DD91,0)</f>
        <v>0</v>
      </c>
      <c r="UU88" s="248">
        <f>IF(UU$6=$SR$5,成绩录入!DE91,0)</f>
        <v>0</v>
      </c>
      <c r="UV88" s="248">
        <f>IF(UV$6=$SR$5,成绩录入!DF91,0)</f>
        <v>0</v>
      </c>
      <c r="UW88" s="248">
        <f>IF(UW$6=$SR$5,成绩录入!DG91,0)</f>
        <v>0</v>
      </c>
      <c r="UX88" s="248">
        <f>IF(UX$6=$SR$5,成绩录入!DH91,0)</f>
        <v>0</v>
      </c>
      <c r="UY88" s="248">
        <f>IF(UY$6=$SR$5,成绩录入!DI91,0)</f>
        <v>0</v>
      </c>
      <c r="UZ88" s="248">
        <f>IF(UZ$6=$SR$5,成绩录入!DJ91,0)</f>
        <v>0</v>
      </c>
      <c r="VA88" s="248">
        <f>IF(VA$6=$SR$5,成绩录入!DK91,0)</f>
        <v>0</v>
      </c>
      <c r="VB88" s="248">
        <f>IF(VB$6=$SR$5,成绩录入!DL91,0)</f>
        <v>0</v>
      </c>
      <c r="VC88" s="248">
        <f>IF(VC$6=$SR$5,成绩录入!DM91,0)</f>
        <v>0</v>
      </c>
      <c r="VD88" s="248">
        <f>IF(VD$6=$SR$5,成绩录入!DN91,0)</f>
        <v>0</v>
      </c>
      <c r="VE88" s="248">
        <f>IF(VE$6=$SR$5,成绩录入!DO91,0)</f>
        <v>0</v>
      </c>
      <c r="VF88" s="248">
        <f>IF(VF$6=$SR$5,成绩录入!DP91,0)</f>
        <v>0</v>
      </c>
      <c r="VG88" s="248">
        <f>IF(VG$6=$SR$5,成绩录入!DQ91,0)</f>
        <v>0</v>
      </c>
      <c r="VH88" s="248">
        <f>IF(VH$6=$SR$5,成绩录入!DR91,0)</f>
        <v>0</v>
      </c>
      <c r="VI88" s="248">
        <f>IF(VI$6=$SR$5,成绩录入!DS91,0)</f>
        <v>0</v>
      </c>
      <c r="VJ88" s="248">
        <f>IF(VJ$6=$SR$5,成绩录入!DT91,0)</f>
        <v>0</v>
      </c>
      <c r="VK88" s="248">
        <f>IF(VK$6=$SR$5,成绩录入!DU91,0)</f>
        <v>0</v>
      </c>
      <c r="VL88" s="248">
        <f>IF(VL$6=$SR$5,成绩录入!DV91,0)</f>
        <v>0</v>
      </c>
      <c r="VM88" s="248">
        <f>IF(VM$6=$SR$5,成绩录入!DW91,0)</f>
        <v>0</v>
      </c>
      <c r="VN88" s="248">
        <f>IF(VN$6=$SR$5,成绩录入!DX91,0)</f>
        <v>0</v>
      </c>
      <c r="VO88" s="248">
        <f>IF(VO$6=$SR$5,成绩录入!DY91,0)</f>
        <v>0</v>
      </c>
      <c r="VP88" s="248">
        <f>IF(VP$6=$SR$5,成绩录入!DZ91,0)</f>
        <v>0</v>
      </c>
      <c r="VQ88" s="248">
        <f>IF(VQ$6=$SR$5,成绩录入!EA91,0)</f>
        <v>0</v>
      </c>
      <c r="VR88" s="248">
        <f>IF(VR$6=$SR$5,成绩录入!EB91,0)</f>
        <v>0</v>
      </c>
      <c r="VS88" s="248">
        <f>IF(VS$6=$SR$5,成绩录入!EC91,0)</f>
        <v>0</v>
      </c>
      <c r="VT88" s="248">
        <f>IF(VT$6=$SR$5,成绩录入!ED91,0)</f>
        <v>0</v>
      </c>
      <c r="VU88" s="248">
        <f>IF(VU$6=$SR$5,成绩录入!EE91,0)</f>
        <v>0</v>
      </c>
      <c r="VV88" s="248">
        <f>IF(VV$6=$SR$5,成绩录入!EF91,0)</f>
        <v>0</v>
      </c>
      <c r="VW88" s="248">
        <f>IF(VW$6=$SR$5,成绩录入!EG91,0)</f>
        <v>0</v>
      </c>
      <c r="VX88" s="248">
        <f>IF(VX$6=$SR$5,成绩录入!EH91,0)</f>
        <v>0</v>
      </c>
      <c r="VY88" s="248">
        <f>IF(VY$6=$SR$5,成绩录入!EI91,0)</f>
        <v>0</v>
      </c>
      <c r="VZ88" s="248">
        <f>IF(VZ$6=$SR$5,成绩录入!EJ91,0)</f>
        <v>0</v>
      </c>
      <c r="WA88" s="248">
        <f>IF(WA$6=$SR$5,成绩录入!EK91,0)</f>
        <v>0</v>
      </c>
      <c r="WB88" s="248">
        <f>IF(WB$6=$SR$5,成绩录入!EL91,0)</f>
        <v>0</v>
      </c>
      <c r="WC88" s="248">
        <f>IF(WC$6=$SR$5,成绩录入!EM91,0)</f>
        <v>0</v>
      </c>
      <c r="WD88" s="248">
        <f>IF(WD$6=$SR$5,成绩录入!EN91,0)</f>
        <v>0</v>
      </c>
      <c r="WE88" s="248">
        <f>IF(WE$6=$SR$5,成绩录入!EO91,0)</f>
        <v>0</v>
      </c>
      <c r="WF88" s="248">
        <f>IF(WF$6=$SR$5,成绩录入!EP91,0)</f>
        <v>0</v>
      </c>
      <c r="WG88" s="248">
        <f>IF(WG$6=$SR$5,成绩录入!EQ91,0)</f>
        <v>0</v>
      </c>
      <c r="WH88" s="248">
        <f>IF(WH$6=$SR$5,成绩录入!ER91,0)</f>
        <v>0</v>
      </c>
      <c r="WI88" s="248">
        <f>IF(WI$6=$SR$5,成绩录入!ES91,0)</f>
        <v>0</v>
      </c>
      <c r="WJ88" s="248">
        <f>IF(WJ$6=$SR$5,成绩录入!ET91,0)</f>
        <v>0</v>
      </c>
      <c r="WK88" s="248">
        <f>IF(WK$6=$SR$5,成绩录入!EU91,0)</f>
        <v>0</v>
      </c>
      <c r="WL88" s="248">
        <f>IF(WL$6=$SR$5,成绩录入!EV91,0)</f>
        <v>0</v>
      </c>
      <c r="WM88" s="248">
        <f>IF(WM$6=$SR$5,成绩录入!EW91,0)</f>
        <v>0</v>
      </c>
      <c r="WN88" s="248">
        <f>IF(WN$6=$SR$5,成绩录入!EX91,0)</f>
        <v>0</v>
      </c>
      <c r="WO88" s="218">
        <f t="shared" si="191"/>
        <v>0</v>
      </c>
      <c r="WP88" s="166"/>
      <c r="WQ88" s="166"/>
      <c r="WR88" s="247">
        <f>IF(WR$6=$WQ$5,成绩录入!BC91,0)</f>
        <v>0</v>
      </c>
      <c r="WS88" s="248">
        <f>IF(WS$6=$WQ$5,成绩录入!BD91,0)</f>
        <v>0</v>
      </c>
      <c r="WT88" s="248">
        <f>IF(WT$6=$WQ$5,成绩录入!BE91,0)</f>
        <v>0</v>
      </c>
      <c r="WU88" s="248">
        <f>IF(WU$6=$WQ$5,成绩录入!BF91,0)</f>
        <v>0</v>
      </c>
      <c r="WV88" s="248">
        <f>IF(WV$6=$WQ$5,成绩录入!BG91,0)</f>
        <v>0</v>
      </c>
      <c r="WW88" s="248">
        <f>IF(WW$6=$WQ$5,成绩录入!BH91,0)</f>
        <v>0</v>
      </c>
      <c r="WX88" s="248">
        <f>IF(WX$6=$WQ$5,成绩录入!BI91,0)</f>
        <v>0</v>
      </c>
      <c r="WY88" s="248">
        <f>IF(WY$6=$WQ$5,成绩录入!BJ91,0)</f>
        <v>0</v>
      </c>
      <c r="WZ88" s="248">
        <f>IF(WZ$6=$WQ$5,成绩录入!BK91,0)</f>
        <v>0</v>
      </c>
      <c r="XA88" s="248">
        <f>IF(XA$6=$WQ$5,成绩录入!BL91,0)</f>
        <v>0</v>
      </c>
      <c r="XB88" s="248">
        <f>IF(XB$6=$WQ$5,成绩录入!BM91,0)</f>
        <v>0</v>
      </c>
      <c r="XC88" s="248">
        <f>IF(XC$6=$WQ$5,成绩录入!BN91,0)</f>
        <v>0</v>
      </c>
      <c r="XD88" s="248">
        <f>IF(XD$6=$WQ$5,成绩录入!BO91,0)</f>
        <v>0</v>
      </c>
      <c r="XE88" s="248">
        <f>IF(XE$6=$WQ$5,成绩录入!BP91,0)</f>
        <v>0</v>
      </c>
      <c r="XF88" s="248">
        <f>IF(XF$6=$WQ$5,成绩录入!BQ91,0)</f>
        <v>0</v>
      </c>
      <c r="XG88" s="248">
        <f>IF(XG$6=$WQ$5,成绩录入!BR91,0)</f>
        <v>0</v>
      </c>
      <c r="XH88" s="248">
        <f>IF(XH$6=$WQ$5,成绩录入!BS91,0)</f>
        <v>0</v>
      </c>
      <c r="XI88" s="248">
        <f>IF(XI$6=$WQ$5,成绩录入!BT91,0)</f>
        <v>0</v>
      </c>
      <c r="XJ88" s="248">
        <f>IF(XJ$6=$WQ$5,成绩录入!BU91,0)</f>
        <v>0</v>
      </c>
      <c r="XK88" s="248">
        <f>IF(XK$6=$WQ$5,成绩录入!BV91,0)</f>
        <v>0</v>
      </c>
      <c r="XL88" s="248">
        <f>IF(XL$6=$WQ$5,成绩录入!BW91,0)</f>
        <v>0</v>
      </c>
      <c r="XM88" s="248">
        <f>IF(XM$6=$WQ$5,成绩录入!BX91,0)</f>
        <v>0</v>
      </c>
      <c r="XN88" s="248">
        <f>IF(XN$6=$WQ$5,成绩录入!BY91,0)</f>
        <v>0</v>
      </c>
      <c r="XO88" s="248">
        <f>IF(XO$6=$WQ$5,成绩录入!BZ91,0)</f>
        <v>0</v>
      </c>
      <c r="XP88" s="248">
        <f>IF(XP$6=$WQ$5,成绩录入!CA91,0)</f>
        <v>0</v>
      </c>
      <c r="XQ88" s="248">
        <f>IF(XQ$6=$WQ$5,成绩录入!CB91,0)</f>
        <v>0</v>
      </c>
      <c r="XR88" s="248">
        <f>IF(XR$6=$WQ$5,成绩录入!CC91,0)</f>
        <v>0</v>
      </c>
      <c r="XS88" s="248">
        <f>IF(XS$6=$WQ$5,成绩录入!CD91,0)</f>
        <v>0</v>
      </c>
      <c r="XT88" s="248">
        <f>IF(XT$6=$WQ$5,成绩录入!CE91,0)</f>
        <v>0</v>
      </c>
      <c r="XU88" s="248">
        <f>IF(XU$6=$WQ$5,成绩录入!CF91,0)</f>
        <v>0</v>
      </c>
      <c r="XV88" s="248">
        <f>IF(XV$6=$WQ$5,成绩录入!CG91,0)</f>
        <v>0</v>
      </c>
      <c r="XW88" s="248">
        <f>IF(XW$6=$WQ$5,成绩录入!CH91,0)</f>
        <v>0</v>
      </c>
      <c r="XX88" s="248">
        <f>IF(XX$6=$WQ$5,成绩录入!CI91,0)</f>
        <v>0</v>
      </c>
      <c r="XY88" s="248">
        <f>IF(XY$6=$WQ$5,成绩录入!CJ91,0)</f>
        <v>0</v>
      </c>
      <c r="XZ88" s="248">
        <f>IF(XZ$6=$WQ$5,成绩录入!CK91,0)</f>
        <v>0</v>
      </c>
      <c r="YA88" s="248">
        <f>IF(YA$6=$WQ$5,成绩录入!CL91,0)</f>
        <v>0</v>
      </c>
      <c r="YB88" s="248">
        <f>IF(YB$6=$WQ$5,成绩录入!CM91,0)</f>
        <v>0</v>
      </c>
      <c r="YC88" s="248">
        <f>IF(YC$6=$WQ$5,成绩录入!CN91,0)</f>
        <v>0</v>
      </c>
      <c r="YD88" s="248">
        <f>IF(YD$6=$WQ$5,成绩录入!CO91,0)</f>
        <v>0</v>
      </c>
      <c r="YE88" s="248">
        <f>IF(YE$6=$WQ$5,成绩录入!CP91,0)</f>
        <v>0</v>
      </c>
      <c r="YF88" s="248">
        <f>IF(YF$6=$WQ$5,成绩录入!CQ91,0)</f>
        <v>0</v>
      </c>
      <c r="YG88" s="248">
        <f>IF(YG$6=$WQ$5,成绩录入!CR91,0)</f>
        <v>0</v>
      </c>
      <c r="YH88" s="248">
        <f>IF(YH$6=$WQ$5,成绩录入!CS91,0)</f>
        <v>0</v>
      </c>
      <c r="YI88" s="248">
        <f>IF(YI$6=$WQ$5,成绩录入!CT91,0)</f>
        <v>0</v>
      </c>
      <c r="YJ88" s="248">
        <f>IF(YJ$6=$WQ$5,成绩录入!CU91,0)</f>
        <v>0</v>
      </c>
      <c r="YK88" s="248">
        <f>IF(YK$6=$WQ$5,成绩录入!CV91,0)</f>
        <v>0</v>
      </c>
      <c r="YL88" s="248">
        <f>IF(YL$6=$WQ$5,成绩录入!CW91,0)</f>
        <v>0</v>
      </c>
      <c r="YM88" s="248">
        <f>IF(YM$6=$WQ$5,成绩录入!CX91,0)</f>
        <v>0</v>
      </c>
      <c r="YN88" s="248">
        <f>IF(YN$6=$WQ$5,成绩录入!CY91,0)</f>
        <v>0</v>
      </c>
      <c r="YO88" s="248">
        <f>IF(YO$6=$WQ$5,成绩录入!CZ91,0)</f>
        <v>0</v>
      </c>
      <c r="YP88" s="248">
        <f>IF(YP$6=$WQ$5,成绩录入!DA91,0)</f>
        <v>0</v>
      </c>
      <c r="YQ88" s="248">
        <f>IF(YQ$6=$WQ$5,成绩录入!DB91,0)</f>
        <v>0</v>
      </c>
      <c r="YR88" s="248">
        <f>IF(YR$6=$WQ$5,成绩录入!DC91,0)</f>
        <v>0</v>
      </c>
      <c r="YS88" s="248">
        <f>IF(YS$6=$WQ$5,成绩录入!DD91,0)</f>
        <v>0</v>
      </c>
      <c r="YT88" s="248">
        <f>IF(YT$6=$WQ$5,成绩录入!DE91,0)</f>
        <v>0</v>
      </c>
      <c r="YU88" s="248">
        <f>IF(YU$6=$WQ$5,成绩录入!DF91,0)</f>
        <v>0</v>
      </c>
      <c r="YV88" s="248">
        <f>IF(YV$6=$WQ$5,成绩录入!DG91,0)</f>
        <v>0</v>
      </c>
      <c r="YW88" s="248">
        <f>IF(YW$6=$WQ$5,成绩录入!DH91,0)</f>
        <v>0</v>
      </c>
      <c r="YX88" s="248">
        <f>IF(YX$6=$WQ$5,成绩录入!DI91,0)</f>
        <v>0</v>
      </c>
      <c r="YY88" s="248">
        <f>IF(YY$6=$WQ$5,成绩录入!DJ91,0)</f>
        <v>0</v>
      </c>
      <c r="YZ88" s="248">
        <f>IF(YZ$6=$WQ$5,成绩录入!DK91,0)</f>
        <v>0</v>
      </c>
      <c r="ZA88" s="248">
        <f>IF(ZA$6=$WQ$5,成绩录入!DL91,0)</f>
        <v>0</v>
      </c>
      <c r="ZB88" s="248">
        <f>IF(ZB$6=$WQ$5,成绩录入!DM91,0)</f>
        <v>0</v>
      </c>
      <c r="ZC88" s="248">
        <f>IF(ZC$6=$WQ$5,成绩录入!DN91,0)</f>
        <v>0</v>
      </c>
      <c r="ZD88" s="248">
        <f>IF(ZD$6=$WQ$5,成绩录入!DO91,0)</f>
        <v>0</v>
      </c>
      <c r="ZE88" s="248">
        <f>IF(ZE$6=$WQ$5,成绩录入!DP91,0)</f>
        <v>0</v>
      </c>
      <c r="ZF88" s="248">
        <f>IF(ZF$6=$WQ$5,成绩录入!DQ91,0)</f>
        <v>0</v>
      </c>
      <c r="ZG88" s="248">
        <f>IF(ZG$6=$WQ$5,成绩录入!DR91,0)</f>
        <v>0</v>
      </c>
      <c r="ZH88" s="248">
        <f>IF(ZH$6=$WQ$5,成绩录入!DS91,0)</f>
        <v>0</v>
      </c>
      <c r="ZI88" s="248">
        <f>IF(ZI$6=$WQ$5,成绩录入!DT91,0)</f>
        <v>0</v>
      </c>
      <c r="ZJ88" s="248">
        <f>IF(ZJ$6=$WQ$5,成绩录入!DU91,0)</f>
        <v>0</v>
      </c>
      <c r="ZK88" s="248">
        <f>IF(ZK$6=$WQ$5,成绩录入!DV91,0)</f>
        <v>0</v>
      </c>
      <c r="ZL88" s="248">
        <f>IF(ZL$6=$WQ$5,成绩录入!DW91,0)</f>
        <v>0</v>
      </c>
      <c r="ZM88" s="248">
        <f>IF(ZM$6=$WQ$5,成绩录入!DX91,0)</f>
        <v>0</v>
      </c>
      <c r="ZN88" s="248">
        <f>IF(ZN$6=$WQ$5,成绩录入!DY91,0)</f>
        <v>0</v>
      </c>
      <c r="ZO88" s="248">
        <f>IF(ZO$6=$WQ$5,成绩录入!DZ91,0)</f>
        <v>0</v>
      </c>
      <c r="ZP88" s="248">
        <f>IF(ZP$6=$WQ$5,成绩录入!EA91,0)</f>
        <v>0</v>
      </c>
      <c r="ZQ88" s="248">
        <f>IF(ZQ$6=$WQ$5,成绩录入!EB91,0)</f>
        <v>0</v>
      </c>
      <c r="ZR88" s="248">
        <f>IF(ZR$6=$WQ$5,成绩录入!EC91,0)</f>
        <v>0</v>
      </c>
      <c r="ZS88" s="248">
        <f>IF(ZS$6=$WQ$5,成绩录入!ED91,0)</f>
        <v>0</v>
      </c>
      <c r="ZT88" s="248">
        <f>IF(ZT$6=$WQ$5,成绩录入!EE91,0)</f>
        <v>0</v>
      </c>
      <c r="ZU88" s="248">
        <f>IF(ZU$6=$WQ$5,成绩录入!EF91,0)</f>
        <v>0</v>
      </c>
      <c r="ZV88" s="248">
        <f>IF(ZV$6=$WQ$5,成绩录入!EG91,0)</f>
        <v>0</v>
      </c>
      <c r="ZW88" s="248">
        <f>IF(ZW$6=$WQ$5,成绩录入!EH91,0)</f>
        <v>0</v>
      </c>
      <c r="ZX88" s="248">
        <f>IF(ZX$6=$WQ$5,成绩录入!EI91,0)</f>
        <v>0</v>
      </c>
      <c r="ZY88" s="248">
        <f>IF(ZY$6=$WQ$5,成绩录入!EJ91,0)</f>
        <v>0</v>
      </c>
      <c r="ZZ88" s="248">
        <f>IF(ZZ$6=$WQ$5,成绩录入!EK91,0)</f>
        <v>0</v>
      </c>
      <c r="AAA88" s="248">
        <f>IF(AAA$6=$WQ$5,成绩录入!EL91,0)</f>
        <v>0</v>
      </c>
      <c r="AAB88" s="248">
        <f>IF(AAB$6=$WQ$5,成绩录入!EM91,0)</f>
        <v>0</v>
      </c>
      <c r="AAC88" s="248">
        <f>IF(AAC$6=$WQ$5,成绩录入!EN91,0)</f>
        <v>0</v>
      </c>
      <c r="AAD88" s="248">
        <f>IF(AAD$6=$WQ$5,成绩录入!EO91,0)</f>
        <v>0</v>
      </c>
      <c r="AAE88" s="248">
        <f>IF(AAE$6=$WQ$5,成绩录入!EP91,0)</f>
        <v>0</v>
      </c>
      <c r="AAF88" s="248">
        <f>IF(AAF$6=$WQ$5,成绩录入!EQ91,0)</f>
        <v>0</v>
      </c>
      <c r="AAG88" s="248">
        <f>IF(AAG$6=$WQ$5,成绩录入!ER91,0)</f>
        <v>0</v>
      </c>
      <c r="AAH88" s="248">
        <f>IF(AAH$6=$WQ$5,成绩录入!ES91,0)</f>
        <v>0</v>
      </c>
      <c r="AAI88" s="248">
        <f>IF(AAI$6=$WQ$5,成绩录入!ET91,0)</f>
        <v>0</v>
      </c>
      <c r="AAJ88" s="248">
        <f>IF(AAJ$6=$WQ$5,成绩录入!EU91,0)</f>
        <v>0</v>
      </c>
      <c r="AAK88" s="248">
        <f>IF(AAK$6=$WQ$5,成绩录入!EV91,0)</f>
        <v>0</v>
      </c>
      <c r="AAL88" s="248">
        <f>IF(AAL$6=$WQ$5,成绩录入!EW91,0)</f>
        <v>0</v>
      </c>
      <c r="AAM88" s="248">
        <f>IF(AAM$6=$WQ$5,成绩录入!EX91,0)</f>
        <v>0</v>
      </c>
      <c r="AAN88" s="218">
        <f t="shared" si="192"/>
        <v>0</v>
      </c>
      <c r="AAO88" s="206"/>
      <c r="AAQ88" s="247">
        <f>IF(AAQ$6=$AAP$5,成绩录入!BC91,0)</f>
        <v>0</v>
      </c>
      <c r="AAR88" s="248">
        <f>IF(AAR$6=$AAP$5,成绩录入!BD91,0)</f>
        <v>0</v>
      </c>
      <c r="AAS88" s="248">
        <f>IF(AAS$6=$AAP$5,成绩录入!BE91,0)</f>
        <v>0</v>
      </c>
      <c r="AAT88" s="248">
        <f>IF(AAT$6=$AAP$5,成绩录入!BF91,0)</f>
        <v>0</v>
      </c>
      <c r="AAU88" s="248">
        <f>IF(AAU$6=$AAP$5,成绩录入!BG91,0)</f>
        <v>0</v>
      </c>
      <c r="AAV88" s="248">
        <f>IF(AAV$6=$AAP$5,成绩录入!BH91,0)</f>
        <v>0</v>
      </c>
      <c r="AAW88" s="248">
        <f>IF(AAW$6=$AAP$5,成绩录入!BI91,0)</f>
        <v>0</v>
      </c>
      <c r="AAX88" s="248">
        <f>IF(AAX$6=$AAP$5,成绩录入!BJ91,0)</f>
        <v>0</v>
      </c>
      <c r="AAY88" s="248">
        <f>IF(AAY$6=$AAP$5,成绩录入!BK91,0)</f>
        <v>0</v>
      </c>
      <c r="AAZ88" s="248">
        <f>IF(AAZ$6=$AAP$5,成绩录入!BL91,0)</f>
        <v>0</v>
      </c>
      <c r="ABA88" s="248">
        <f>IF(ABA$6=$AAP$5,成绩录入!BM91,0)</f>
        <v>0</v>
      </c>
      <c r="ABB88" s="248">
        <f>IF(ABB$6=$AAP$5,成绩录入!BN91,0)</f>
        <v>0</v>
      </c>
      <c r="ABC88" s="248">
        <f>IF(ABC$6=$AAP$5,成绩录入!BO91,0)</f>
        <v>0</v>
      </c>
      <c r="ABD88" s="248">
        <f>IF(ABD$6=$AAP$5,成绩录入!BP91,0)</f>
        <v>0</v>
      </c>
      <c r="ABE88" s="248">
        <f>IF(ABE$6=$AAP$5,成绩录入!BQ91,0)</f>
        <v>0</v>
      </c>
      <c r="ABF88" s="248">
        <f>IF(ABF$6=$AAP$5,成绩录入!BR91,0)</f>
        <v>0</v>
      </c>
      <c r="ABG88" s="248">
        <f>IF(ABG$6=$AAP$5,成绩录入!BS91,0)</f>
        <v>0</v>
      </c>
      <c r="ABH88" s="248">
        <f>IF(ABH$6=$AAP$5,成绩录入!BT91,0)</f>
        <v>0</v>
      </c>
      <c r="ABI88" s="248">
        <f>IF(ABI$6=$AAP$5,成绩录入!BU91,0)</f>
        <v>0</v>
      </c>
      <c r="ABJ88" s="248">
        <f>IF(ABJ$6=$AAP$5,成绩录入!BV91,0)</f>
        <v>0</v>
      </c>
      <c r="ABK88" s="248">
        <f>IF(ABK$6=$AAP$5,成绩录入!BW91,0)</f>
        <v>0</v>
      </c>
      <c r="ABL88" s="248">
        <f>IF(ABL$6=$AAP$5,成绩录入!BX91,0)</f>
        <v>0</v>
      </c>
      <c r="ABM88" s="248">
        <f>IF(ABM$6=$AAP$5,成绩录入!BY91,0)</f>
        <v>0</v>
      </c>
      <c r="ABN88" s="248">
        <f>IF(ABN$6=$AAP$5,成绩录入!BZ91,0)</f>
        <v>0</v>
      </c>
      <c r="ABO88" s="248">
        <f>IF(ABO$6=$AAP$5,成绩录入!CA91,0)</f>
        <v>0</v>
      </c>
      <c r="ABP88" s="248">
        <f>IF(ABP$6=$AAP$5,成绩录入!CB91,0)</f>
        <v>0</v>
      </c>
      <c r="ABQ88" s="248">
        <f>IF(ABQ$6=$AAP$5,成绩录入!CC91,0)</f>
        <v>0</v>
      </c>
      <c r="ABR88" s="248">
        <f>IF(ABR$6=$AAP$5,成绩录入!CD91,0)</f>
        <v>0</v>
      </c>
      <c r="ABS88" s="248">
        <f>IF(ABS$6=$AAP$5,成绩录入!CE91,0)</f>
        <v>0</v>
      </c>
      <c r="ABT88" s="248">
        <f>IF(ABT$6=$AAP$5,成绩录入!CF91,0)</f>
        <v>0</v>
      </c>
      <c r="ABU88" s="248">
        <f>IF(ABU$6=$AAP$5,成绩录入!CG91,0)</f>
        <v>0</v>
      </c>
      <c r="ABV88" s="248">
        <f>IF(ABV$6=$AAP$5,成绩录入!CH91,0)</f>
        <v>0</v>
      </c>
      <c r="ABW88" s="248">
        <f>IF(ABW$6=$AAP$5,成绩录入!CI91,0)</f>
        <v>0</v>
      </c>
      <c r="ABX88" s="248">
        <f>IF(ABX$6=$AAP$5,成绩录入!CJ91,0)</f>
        <v>0</v>
      </c>
      <c r="ABY88" s="248">
        <f>IF(ABY$6=$AAP$5,成绩录入!CK91,0)</f>
        <v>0</v>
      </c>
      <c r="ABZ88" s="248">
        <f>IF(ABZ$6=$AAP$5,成绩录入!CL91,0)</f>
        <v>0</v>
      </c>
      <c r="ACA88" s="248">
        <f>IF(ACA$6=$AAP$5,成绩录入!CM91,0)</f>
        <v>0</v>
      </c>
      <c r="ACB88" s="248">
        <f>IF(ACB$6=$AAP$5,成绩录入!CN91,0)</f>
        <v>0</v>
      </c>
      <c r="ACC88" s="248">
        <f>IF(ACC$6=$AAP$5,成绩录入!CO91,0)</f>
        <v>0</v>
      </c>
      <c r="ACD88" s="248">
        <f>IF(ACD$6=$AAP$5,成绩录入!CP91,0)</f>
        <v>0</v>
      </c>
      <c r="ACE88" s="248">
        <f>IF(ACE$6=$AAP$5,成绩录入!CQ91,0)</f>
        <v>0</v>
      </c>
      <c r="ACF88" s="248">
        <f>IF(ACF$6=$AAP$5,成绩录入!CR91,0)</f>
        <v>0</v>
      </c>
      <c r="ACG88" s="248">
        <f>IF(ACG$6=$AAP$5,成绩录入!CS91,0)</f>
        <v>0</v>
      </c>
      <c r="ACH88" s="248">
        <f>IF(ACH$6=$AAP$5,成绩录入!CT91,0)</f>
        <v>0</v>
      </c>
      <c r="ACI88" s="248">
        <f>IF(ACI$6=$AAP$5,成绩录入!CU91,0)</f>
        <v>0</v>
      </c>
      <c r="ACJ88" s="248">
        <f>IF(ACJ$6=$AAP$5,成绩录入!CV91,0)</f>
        <v>0</v>
      </c>
      <c r="ACK88" s="248">
        <f>IF(ACK$6=$AAP$5,成绩录入!CW91,0)</f>
        <v>0</v>
      </c>
      <c r="ACL88" s="248">
        <f>IF(ACL$6=$AAP$5,成绩录入!CX91,0)</f>
        <v>0</v>
      </c>
      <c r="ACM88" s="248">
        <f>IF(ACM$6=$AAP$5,成绩录入!CY91,0)</f>
        <v>0</v>
      </c>
      <c r="ACN88" s="248">
        <f>IF(ACN$6=$AAP$5,成绩录入!CZ91,0)</f>
        <v>0</v>
      </c>
      <c r="ACO88" s="248">
        <f>IF(ACO$6=$AAP$5,成绩录入!DA91,0)</f>
        <v>0</v>
      </c>
      <c r="ACP88" s="248">
        <f>IF(ACP$6=$AAP$5,成绩录入!DB91,0)</f>
        <v>0</v>
      </c>
      <c r="ACQ88" s="248">
        <f>IF(ACQ$6=$AAP$5,成绩录入!DC91,0)</f>
        <v>0</v>
      </c>
      <c r="ACR88" s="248">
        <f>IF(ACR$6=$AAP$5,成绩录入!DD91,0)</f>
        <v>0</v>
      </c>
      <c r="ACS88" s="248">
        <f>IF(ACS$6=$AAP$5,成绩录入!DE91,0)</f>
        <v>0</v>
      </c>
      <c r="ACT88" s="248">
        <f>IF(ACT$6=$AAP$5,成绩录入!DF91,0)</f>
        <v>0</v>
      </c>
      <c r="ACU88" s="248">
        <f>IF(ACU$6=$AAP$5,成绩录入!DG91,0)</f>
        <v>0</v>
      </c>
      <c r="ACV88" s="248">
        <f>IF(ACV$6=$AAP$5,成绩录入!DH91,0)</f>
        <v>0</v>
      </c>
      <c r="ACW88" s="248">
        <f>IF(ACW$6=$AAP$5,成绩录入!DI91,0)</f>
        <v>0</v>
      </c>
      <c r="ACX88" s="248">
        <f>IF(ACX$6=$AAP$5,成绩录入!DJ91,0)</f>
        <v>0</v>
      </c>
      <c r="ACY88" s="248">
        <f>IF(ACY$6=$AAP$5,成绩录入!DK91,0)</f>
        <v>0</v>
      </c>
      <c r="ACZ88" s="248">
        <f>IF(ACZ$6=$AAP$5,成绩录入!DL91,0)</f>
        <v>0</v>
      </c>
      <c r="ADA88" s="248">
        <f>IF(ADA$6=$AAP$5,成绩录入!DM91,0)</f>
        <v>0</v>
      </c>
      <c r="ADB88" s="248">
        <f>IF(ADB$6=$AAP$5,成绩录入!DN91,0)</f>
        <v>0</v>
      </c>
      <c r="ADC88" s="248">
        <f>IF(ADC$6=$AAP$5,成绩录入!DO91,0)</f>
        <v>0</v>
      </c>
      <c r="ADD88" s="248">
        <f>IF(ADD$6=$AAP$5,成绩录入!DP91,0)</f>
        <v>0</v>
      </c>
      <c r="ADE88" s="248">
        <f>IF(ADE$6=$AAP$5,成绩录入!DQ91,0)</f>
        <v>0</v>
      </c>
      <c r="ADF88" s="248">
        <f>IF(ADF$6=$AAP$5,成绩录入!DR91,0)</f>
        <v>0</v>
      </c>
      <c r="ADG88" s="248">
        <f>IF(ADG$6=$AAP$5,成绩录入!DS91,0)</f>
        <v>0</v>
      </c>
      <c r="ADH88" s="248">
        <f>IF(ADH$6=$AAP$5,成绩录入!DT91,0)</f>
        <v>0</v>
      </c>
      <c r="ADI88" s="248">
        <f>IF(ADI$6=$AAP$5,成绩录入!DU91,0)</f>
        <v>0</v>
      </c>
      <c r="ADJ88" s="248">
        <f>IF(ADJ$6=$AAP$5,成绩录入!DV91,0)</f>
        <v>0</v>
      </c>
      <c r="ADK88" s="248">
        <f>IF(ADK$6=$AAP$5,成绩录入!DW91,0)</f>
        <v>0</v>
      </c>
      <c r="ADL88" s="248">
        <f>IF(ADL$6=$AAP$5,成绩录入!DX91,0)</f>
        <v>0</v>
      </c>
      <c r="ADM88" s="248">
        <f>IF(ADM$6=$AAP$5,成绩录入!DY91,0)</f>
        <v>0</v>
      </c>
      <c r="ADN88" s="248">
        <f>IF(ADN$6=$AAP$5,成绩录入!DZ91,0)</f>
        <v>0</v>
      </c>
      <c r="ADO88" s="248">
        <f>IF(ADO$6=$AAP$5,成绩录入!EA91,0)</f>
        <v>0</v>
      </c>
      <c r="ADP88" s="248">
        <f>IF(ADP$6=$AAP$5,成绩录入!EB91,0)</f>
        <v>0</v>
      </c>
      <c r="ADQ88" s="248">
        <f>IF(ADQ$6=$AAP$5,成绩录入!EC91,0)</f>
        <v>0</v>
      </c>
      <c r="ADR88" s="248">
        <f>IF(ADR$6=$AAP$5,成绩录入!ED91,0)</f>
        <v>0</v>
      </c>
      <c r="ADS88" s="248">
        <f>IF(ADS$6=$AAP$5,成绩录入!EE91,0)</f>
        <v>0</v>
      </c>
      <c r="ADT88" s="248">
        <f>IF(ADT$6=$AAP$5,成绩录入!EF91,0)</f>
        <v>0</v>
      </c>
      <c r="ADU88" s="248">
        <f>IF(ADU$6=$AAP$5,成绩录入!EG91,0)</f>
        <v>0</v>
      </c>
      <c r="ADV88" s="248">
        <f>IF(ADV$6=$AAP$5,成绩录入!EH91,0)</f>
        <v>0</v>
      </c>
      <c r="ADW88" s="248">
        <f>IF(ADW$6=$AAP$5,成绩录入!EI91,0)</f>
        <v>0</v>
      </c>
      <c r="ADX88" s="248">
        <f>IF(ADX$6=$AAP$5,成绩录入!EJ91,0)</f>
        <v>0</v>
      </c>
      <c r="ADY88" s="248">
        <f>IF(ADY$6=$AAP$5,成绩录入!EK91,0)</f>
        <v>0</v>
      </c>
      <c r="ADZ88" s="248">
        <f>IF(ADZ$6=$AAP$5,成绩录入!EL91,0)</f>
        <v>0</v>
      </c>
      <c r="AEA88" s="248">
        <f>IF(AEA$6=$AAP$5,成绩录入!EM91,0)</f>
        <v>0</v>
      </c>
      <c r="AEB88" s="248">
        <f>IF(AEB$6=$AAP$5,成绩录入!EN91,0)</f>
        <v>0</v>
      </c>
      <c r="AEC88" s="248">
        <f>IF(AEC$6=$AAP$5,成绩录入!EO91,0)</f>
        <v>0</v>
      </c>
      <c r="AED88" s="248">
        <f>IF(AED$6=$AAP$5,成绩录入!EP91,0)</f>
        <v>0</v>
      </c>
      <c r="AEE88" s="248">
        <f>IF(AEE$6=$AAP$5,成绩录入!EQ91,0)</f>
        <v>0</v>
      </c>
      <c r="AEF88" s="248">
        <f>IF(AEF$6=$AAP$5,成绩录入!ER91,0)</f>
        <v>0</v>
      </c>
      <c r="AEG88" s="248">
        <f>IF(AEG$6=$AAP$5,成绩录入!ES91,0)</f>
        <v>0</v>
      </c>
      <c r="AEH88" s="248">
        <f>IF(AEH$6=$AAP$5,成绩录入!ET91,0)</f>
        <v>0</v>
      </c>
      <c r="AEI88" s="248">
        <f>IF(AEI$6=$AAP$5,成绩录入!EU91,0)</f>
        <v>0</v>
      </c>
      <c r="AEJ88" s="248">
        <f>IF(AEJ$6=$AAP$5,成绩录入!EV91,0)</f>
        <v>0</v>
      </c>
      <c r="AEK88" s="248">
        <f>IF(AEK$6=$AAP$5,成绩录入!EW91,0)</f>
        <v>0</v>
      </c>
      <c r="AEL88" s="248">
        <f>IF(AEL$6=$AAP$5,成绩录入!EX91,0)</f>
        <v>0</v>
      </c>
      <c r="AEM88" s="218">
        <f t="shared" si="193"/>
        <v>0</v>
      </c>
      <c r="AEN88" s="166"/>
      <c r="AEO88" s="166"/>
      <c r="AEP88" s="247">
        <f>IF(AEP$6=$AEO$5,成绩录入!BC91,0)</f>
        <v>0</v>
      </c>
      <c r="AEQ88" s="248">
        <f>IF(AEQ$6=$AEO$5,成绩录入!BD91,0)</f>
        <v>0</v>
      </c>
      <c r="AER88" s="248">
        <f>IF(AER$6=$AEO$5,成绩录入!BE91,0)</f>
        <v>0</v>
      </c>
      <c r="AES88" s="248">
        <f>IF(AES$6=$AEO$5,成绩录入!BF91,0)</f>
        <v>0</v>
      </c>
      <c r="AET88" s="248">
        <f>IF(AET$6=$AEO$5,成绩录入!BG91,0)</f>
        <v>0</v>
      </c>
      <c r="AEU88" s="248">
        <f>IF(AEU$6=$AEO$5,成绩录入!BH91,0)</f>
        <v>0</v>
      </c>
      <c r="AEV88" s="248">
        <f>IF(AEV$6=$AEO$5,成绩录入!BI91,0)</f>
        <v>0</v>
      </c>
      <c r="AEW88" s="248">
        <f>IF(AEW$6=$AEO$5,成绩录入!BJ91,0)</f>
        <v>0</v>
      </c>
      <c r="AEX88" s="248">
        <f>IF(AEX$6=$AEO$5,成绩录入!BK91,0)</f>
        <v>0</v>
      </c>
      <c r="AEY88" s="248">
        <f>IF(AEY$6=$AEO$5,成绩录入!BL91,0)</f>
        <v>0</v>
      </c>
      <c r="AEZ88" s="248">
        <f>IF(AEZ$6=$AEO$5,成绩录入!BM91,0)</f>
        <v>0</v>
      </c>
      <c r="AFA88" s="248">
        <f>IF(AFA$6=$AEO$5,成绩录入!BN91,0)</f>
        <v>0</v>
      </c>
      <c r="AFB88" s="248">
        <f>IF(AFB$6=$AEO$5,成绩录入!BO91,0)</f>
        <v>0</v>
      </c>
      <c r="AFC88" s="248">
        <f>IF(AFC$6=$AEO$5,成绩录入!BP91,0)</f>
        <v>0</v>
      </c>
      <c r="AFD88" s="248">
        <f>IF(AFD$6=$AEO$5,成绩录入!BQ91,0)</f>
        <v>0</v>
      </c>
      <c r="AFE88" s="248">
        <f>IF(AFE$6=$AEO$5,成绩录入!BR91,0)</f>
        <v>0</v>
      </c>
      <c r="AFF88" s="248">
        <f>IF(AFF$6=$AEO$5,成绩录入!BS91,0)</f>
        <v>0</v>
      </c>
      <c r="AFG88" s="248">
        <f>IF(AFG$6=$AEO$5,成绩录入!BT91,0)</f>
        <v>0</v>
      </c>
      <c r="AFH88" s="248">
        <f>IF(AFH$6=$AEO$5,成绩录入!BU91,0)</f>
        <v>0</v>
      </c>
      <c r="AFI88" s="248">
        <f>IF(AFI$6=$AEO$5,成绩录入!BV91,0)</f>
        <v>0</v>
      </c>
      <c r="AFJ88" s="248">
        <f>IF(AFJ$6=$AEO$5,成绩录入!BW91,0)</f>
        <v>0</v>
      </c>
      <c r="AFK88" s="248">
        <f>IF(AFK$6=$AEO$5,成绩录入!BX91,0)</f>
        <v>0</v>
      </c>
      <c r="AFL88" s="248">
        <f>IF(AFL$6=$AEO$5,成绩录入!BY91,0)</f>
        <v>0</v>
      </c>
      <c r="AFM88" s="248">
        <f>IF(AFM$6=$AEO$5,成绩录入!BZ91,0)</f>
        <v>0</v>
      </c>
      <c r="AFN88" s="248">
        <f>IF(AFN$6=$AEO$5,成绩录入!CA91,0)</f>
        <v>0</v>
      </c>
      <c r="AFO88" s="248">
        <f>IF(AFO$6=$AEO$5,成绩录入!CB91,0)</f>
        <v>0</v>
      </c>
      <c r="AFP88" s="248">
        <f>IF(AFP$6=$AEO$5,成绩录入!CC91,0)</f>
        <v>0</v>
      </c>
      <c r="AFQ88" s="248">
        <f>IF(AFQ$6=$AEO$5,成绩录入!CD91,0)</f>
        <v>0</v>
      </c>
      <c r="AFR88" s="248">
        <f>IF(AFR$6=$AEO$5,成绩录入!CE91,0)</f>
        <v>0</v>
      </c>
      <c r="AFS88" s="248">
        <f>IF(AFS$6=$AEO$5,成绩录入!CF91,0)</f>
        <v>0</v>
      </c>
      <c r="AFT88" s="248">
        <f>IF(AFT$6=$AEO$5,成绩录入!CG91,0)</f>
        <v>0</v>
      </c>
      <c r="AFU88" s="248">
        <f>IF(AFU$6=$AEO$5,成绩录入!CH91,0)</f>
        <v>0</v>
      </c>
      <c r="AFV88" s="248">
        <f>IF(AFV$6=$AEO$5,成绩录入!CI91,0)</f>
        <v>0</v>
      </c>
      <c r="AFW88" s="248">
        <f>IF(AFW$6=$AEO$5,成绩录入!CJ91,0)</f>
        <v>0</v>
      </c>
      <c r="AFX88" s="248">
        <f>IF(AFX$6=$AEO$5,成绩录入!CK91,0)</f>
        <v>0</v>
      </c>
      <c r="AFY88" s="248">
        <f>IF(AFY$6=$AEO$5,成绩录入!CL91,0)</f>
        <v>0</v>
      </c>
      <c r="AFZ88" s="248">
        <f>IF(AFZ$6=$AEO$5,成绩录入!CM91,0)</f>
        <v>0</v>
      </c>
      <c r="AGA88" s="248">
        <f>IF(AGA$6=$AEO$5,成绩录入!CN91,0)</f>
        <v>0</v>
      </c>
      <c r="AGB88" s="248">
        <f>IF(AGB$6=$AEO$5,成绩录入!CO91,0)</f>
        <v>0</v>
      </c>
      <c r="AGC88" s="248">
        <f>IF(AGC$6=$AEO$5,成绩录入!CP91,0)</f>
        <v>0</v>
      </c>
      <c r="AGD88" s="248">
        <f>IF(AGD$6=$AEO$5,成绩录入!CQ91,0)</f>
        <v>0</v>
      </c>
      <c r="AGE88" s="248">
        <f>IF(AGE$6=$AEO$5,成绩录入!CR91,0)</f>
        <v>0</v>
      </c>
      <c r="AGF88" s="248">
        <f>IF(AGF$6=$AEO$5,成绩录入!CS91,0)</f>
        <v>0</v>
      </c>
      <c r="AGG88" s="248">
        <f>IF(AGG$6=$AEO$5,成绩录入!CT91,0)</f>
        <v>0</v>
      </c>
      <c r="AGH88" s="248">
        <f>IF(AGH$6=$AEO$5,成绩录入!CU91,0)</f>
        <v>0</v>
      </c>
      <c r="AGI88" s="248">
        <f>IF(AGI$6=$AEO$5,成绩录入!CV91,0)</f>
        <v>0</v>
      </c>
      <c r="AGJ88" s="248">
        <f>IF(AGJ$6=$AEO$5,成绩录入!CW91,0)</f>
        <v>0</v>
      </c>
      <c r="AGK88" s="248">
        <f>IF(AGK$6=$AEO$5,成绩录入!CX91,0)</f>
        <v>0</v>
      </c>
      <c r="AGL88" s="248">
        <f>IF(AGL$6=$AEO$5,成绩录入!CY91,0)</f>
        <v>0</v>
      </c>
      <c r="AGM88" s="248">
        <f>IF(AGM$6=$AEO$5,成绩录入!CZ91,0)</f>
        <v>0</v>
      </c>
      <c r="AGN88" s="248">
        <f>IF(AGN$6=$AEO$5,成绩录入!DA91,0)</f>
        <v>0</v>
      </c>
      <c r="AGO88" s="248">
        <f>IF(AGO$6=$AEO$5,成绩录入!DB91,0)</f>
        <v>0</v>
      </c>
      <c r="AGP88" s="248">
        <f>IF(AGP$6=$AEO$5,成绩录入!DC91,0)</f>
        <v>0</v>
      </c>
      <c r="AGQ88" s="248">
        <f>IF(AGQ$6=$AEO$5,成绩录入!DD91,0)</f>
        <v>0</v>
      </c>
      <c r="AGR88" s="248">
        <f>IF(AGR$6=$AEO$5,成绩录入!DE91,0)</f>
        <v>0</v>
      </c>
      <c r="AGS88" s="248">
        <f>IF(AGS$6=$AEO$5,成绩录入!DF91,0)</f>
        <v>0</v>
      </c>
      <c r="AGT88" s="248">
        <f>IF(AGT$6=$AEO$5,成绩录入!DG91,0)</f>
        <v>0</v>
      </c>
      <c r="AGU88" s="248">
        <f>IF(AGU$6=$AEO$5,成绩录入!DH91,0)</f>
        <v>0</v>
      </c>
      <c r="AGV88" s="248">
        <f>IF(AGV$6=$AEO$5,成绩录入!DI91,0)</f>
        <v>0</v>
      </c>
      <c r="AGW88" s="248">
        <f>IF(AGW$6=$AEO$5,成绩录入!DJ91,0)</f>
        <v>0</v>
      </c>
      <c r="AGX88" s="248">
        <f>IF(AGX$6=$AEO$5,成绩录入!DK91,0)</f>
        <v>0</v>
      </c>
      <c r="AGY88" s="248">
        <f>IF(AGY$6=$AEO$5,成绩录入!DL91,0)</f>
        <v>0</v>
      </c>
      <c r="AGZ88" s="248">
        <f>IF(AGZ$6=$AEO$5,成绩录入!DM91,0)</f>
        <v>0</v>
      </c>
      <c r="AHA88" s="248">
        <f>IF(AHA$6=$AEO$5,成绩录入!DN91,0)</f>
        <v>0</v>
      </c>
      <c r="AHB88" s="248">
        <f>IF(AHB$6=$AEO$5,成绩录入!DO91,0)</f>
        <v>0</v>
      </c>
      <c r="AHC88" s="248">
        <f>IF(AHC$6=$AEO$5,成绩录入!DP91,0)</f>
        <v>0</v>
      </c>
      <c r="AHD88" s="248">
        <f>IF(AHD$6=$AEO$5,成绩录入!DQ91,0)</f>
        <v>0</v>
      </c>
      <c r="AHE88" s="248">
        <f>IF(AHE$6=$AEO$5,成绩录入!DR91,0)</f>
        <v>0</v>
      </c>
      <c r="AHF88" s="248">
        <f>IF(AHF$6=$AEO$5,成绩录入!DS91,0)</f>
        <v>0</v>
      </c>
      <c r="AHG88" s="248">
        <f>IF(AHG$6=$AEO$5,成绩录入!DT91,0)</f>
        <v>0</v>
      </c>
      <c r="AHH88" s="248">
        <f>IF(AHH$6=$AEO$5,成绩录入!DU91,0)</f>
        <v>0</v>
      </c>
      <c r="AHI88" s="248">
        <f>IF(AHI$6=$AEO$5,成绩录入!DV91,0)</f>
        <v>0</v>
      </c>
      <c r="AHJ88" s="248">
        <f>IF(AHJ$6=$AEO$5,成绩录入!DW91,0)</f>
        <v>0</v>
      </c>
      <c r="AHK88" s="248">
        <f>IF(AHK$6=$AEO$5,成绩录入!DX91,0)</f>
        <v>0</v>
      </c>
      <c r="AHL88" s="248">
        <f>IF(AHL$6=$AEO$5,成绩录入!DY91,0)</f>
        <v>0</v>
      </c>
      <c r="AHM88" s="248">
        <f>IF(AHM$6=$AEO$5,成绩录入!DZ91,0)</f>
        <v>0</v>
      </c>
      <c r="AHN88" s="248">
        <f>IF(AHN$6=$AEO$5,成绩录入!EA91,0)</f>
        <v>0</v>
      </c>
      <c r="AHO88" s="248">
        <f>IF(AHO$6=$AEO$5,成绩录入!EB91,0)</f>
        <v>0</v>
      </c>
      <c r="AHP88" s="248">
        <f>IF(AHP$6=$AEO$5,成绩录入!EC91,0)</f>
        <v>0</v>
      </c>
      <c r="AHQ88" s="248">
        <f>IF(AHQ$6=$AEO$5,成绩录入!ED91,0)</f>
        <v>0</v>
      </c>
      <c r="AHR88" s="248">
        <f>IF(AHR$6=$AEO$5,成绩录入!EE91,0)</f>
        <v>0</v>
      </c>
      <c r="AHS88" s="248">
        <f>IF(AHS$6=$AEO$5,成绩录入!EF91,0)</f>
        <v>0</v>
      </c>
      <c r="AHT88" s="248">
        <f>IF(AHT$6=$AEO$5,成绩录入!EG91,0)</f>
        <v>0</v>
      </c>
      <c r="AHU88" s="248">
        <f>IF(AHU$6=$AEO$5,成绩录入!EH91,0)</f>
        <v>0</v>
      </c>
      <c r="AHV88" s="248">
        <f>IF(AHV$6=$AEO$5,成绩录入!EI91,0)</f>
        <v>0</v>
      </c>
      <c r="AHW88" s="248">
        <f>IF(AHW$6=$AEO$5,成绩录入!EJ91,0)</f>
        <v>0</v>
      </c>
      <c r="AHX88" s="248">
        <f>IF(AHX$6=$AEO$5,成绩录入!EK91,0)</f>
        <v>0</v>
      </c>
      <c r="AHY88" s="248">
        <f>IF(AHY$6=$AEO$5,成绩录入!EL91,0)</f>
        <v>0</v>
      </c>
      <c r="AHZ88" s="248">
        <f>IF(AHZ$6=$AEO$5,成绩录入!EM91,0)</f>
        <v>0</v>
      </c>
      <c r="AIA88" s="248">
        <f>IF(AIA$6=$AEO$5,成绩录入!EN91,0)</f>
        <v>0</v>
      </c>
      <c r="AIB88" s="248">
        <f>IF(AIB$6=$AEO$5,成绩录入!EO91,0)</f>
        <v>0</v>
      </c>
      <c r="AIC88" s="248">
        <f>IF(AIC$6=$AEO$5,成绩录入!EP91,0)</f>
        <v>0</v>
      </c>
      <c r="AID88" s="248">
        <f>IF(AID$6=$AEO$5,成绩录入!EQ91,0)</f>
        <v>0</v>
      </c>
      <c r="AIE88" s="248">
        <f>IF(AIE$6=$AEO$5,成绩录入!ER91,0)</f>
        <v>0</v>
      </c>
      <c r="AIF88" s="248">
        <f>IF(AIF$6=$AEO$5,成绩录入!ES91,0)</f>
        <v>0</v>
      </c>
      <c r="AIG88" s="248">
        <f>IF(AIG$6=$AEO$5,成绩录入!ET91,0)</f>
        <v>0</v>
      </c>
      <c r="AIH88" s="248">
        <f>IF(AIH$6=$AEO$5,成绩录入!EU91,0)</f>
        <v>0</v>
      </c>
      <c r="AII88" s="248">
        <f>IF(AII$6=$AEO$5,成绩录入!EV91,0)</f>
        <v>0</v>
      </c>
      <c r="AIJ88" s="248">
        <f>IF(AIJ$6=$AEO$5,成绩录入!EW91,0)</f>
        <v>0</v>
      </c>
      <c r="AIK88" s="248">
        <f>IF(AIK$6=$AEO$5,成绩录入!EX91,0)</f>
        <v>0</v>
      </c>
      <c r="AIL88" s="218">
        <f t="shared" si="194"/>
        <v>0</v>
      </c>
      <c r="AIN88" s="214" t="str">
        <f>初始录入!A93</f>
        <v/>
      </c>
      <c r="AIO88" s="215">
        <f>初始录入!B93</f>
        <v>0</v>
      </c>
      <c r="AIP88" s="216">
        <f>初始录入!C93</f>
        <v>0</v>
      </c>
      <c r="AIQ88" s="314">
        <f>IF(平时!D86&lt;&gt;"",平时!D86,0)</f>
        <v>0</v>
      </c>
      <c r="AIR88" s="324" t="str">
        <f t="shared" si="246"/>
        <v/>
      </c>
      <c r="AIS88" s="314">
        <f>IF(过程!D86&lt;&gt;"",过程!D86,0)</f>
        <v>0</v>
      </c>
      <c r="AIT88" s="324" t="str">
        <f t="shared" si="247"/>
        <v/>
      </c>
      <c r="AIU88" s="216">
        <f>IF(期末!D86&lt;&gt;"",期末!D86,0)</f>
        <v>0</v>
      </c>
      <c r="AIV88" s="324" t="str">
        <f t="shared" si="248"/>
        <v/>
      </c>
      <c r="AIW88" s="325">
        <f t="shared" si="249"/>
        <v>0</v>
      </c>
      <c r="AIX88" s="314">
        <f>IF(平时!E86&lt;&gt;"",平时!E86,0)</f>
        <v>0</v>
      </c>
      <c r="AIY88" s="324" t="str">
        <f t="shared" si="250"/>
        <v/>
      </c>
      <c r="AIZ88" s="314">
        <f>IF(过程!E86&lt;&gt;"",过程!E86,0)</f>
        <v>0</v>
      </c>
      <c r="AJA88" s="324" t="str">
        <f t="shared" si="251"/>
        <v/>
      </c>
      <c r="AJB88" s="216">
        <f>IF(期末!E86&lt;&gt;"",期末!E86,0)</f>
        <v>0</v>
      </c>
      <c r="AJC88" s="324" t="str">
        <f t="shared" si="252"/>
        <v/>
      </c>
      <c r="AJD88" s="325">
        <f t="shared" si="253"/>
        <v>0</v>
      </c>
      <c r="AJE88" s="314">
        <f>IF(平时!F86&lt;&gt;"",平时!F86,0)</f>
        <v>0</v>
      </c>
      <c r="AJF88" s="324" t="str">
        <f t="shared" si="254"/>
        <v/>
      </c>
      <c r="AJG88" s="314">
        <f>IF(过程!F86&lt;&gt;"",过程!F86,0)</f>
        <v>0</v>
      </c>
      <c r="AJH88" s="324" t="str">
        <f t="shared" si="255"/>
        <v/>
      </c>
      <c r="AJI88" s="216">
        <f>IF(期末!F86&lt;&gt;"",期末!F86,0)</f>
        <v>0</v>
      </c>
      <c r="AJJ88" s="324" t="str">
        <f t="shared" si="256"/>
        <v/>
      </c>
      <c r="AJK88" s="325">
        <f t="shared" si="257"/>
        <v>0</v>
      </c>
      <c r="AJL88" s="314">
        <f>IF(平时!G86&lt;&gt;"",平时!G86,0)</f>
        <v>0</v>
      </c>
      <c r="AJM88" s="324" t="str">
        <f t="shared" si="258"/>
        <v/>
      </c>
      <c r="AJN88" s="314">
        <f>IF(过程!G86&lt;&gt;"",过程!G86,0)</f>
        <v>0</v>
      </c>
      <c r="AJO88" s="324" t="str">
        <f t="shared" si="259"/>
        <v/>
      </c>
      <c r="AJP88" s="216">
        <f>IF(期末!G86&lt;&gt;"",期末!G86,0)</f>
        <v>0</v>
      </c>
      <c r="AJQ88" s="324" t="str">
        <f t="shared" si="260"/>
        <v/>
      </c>
      <c r="AJR88" s="325">
        <f t="shared" si="261"/>
        <v>0</v>
      </c>
      <c r="AJS88" s="314">
        <f>IF(平时!H86&lt;&gt;"",平时!H86,0)</f>
        <v>0</v>
      </c>
      <c r="AJT88" s="324" t="str">
        <f t="shared" si="262"/>
        <v/>
      </c>
      <c r="AJU88" s="314">
        <f>IF(过程!H86&lt;&gt;"",过程!H86,0)</f>
        <v>0</v>
      </c>
      <c r="AJV88" s="324" t="str">
        <f t="shared" si="263"/>
        <v/>
      </c>
      <c r="AJW88" s="216">
        <f>IF(期末!H86&lt;&gt;"",期末!H86,0)</f>
        <v>0</v>
      </c>
      <c r="AJX88" s="324" t="str">
        <f t="shared" si="264"/>
        <v/>
      </c>
      <c r="AJY88" s="326">
        <f t="shared" si="265"/>
        <v>0</v>
      </c>
      <c r="AKA88" s="216" t="str">
        <f>初始录入!A93</f>
        <v/>
      </c>
      <c r="AKB88" s="216">
        <f>初始录入!B93</f>
        <v>0</v>
      </c>
      <c r="AKC88" s="216">
        <f>初始录入!C93</f>
        <v>0</v>
      </c>
      <c r="AKD88" s="327" t="str">
        <f>IF(初始录入!$E93=初始录入!$K$2,达成度!$D101,"")</f>
        <v/>
      </c>
      <c r="AKE88" s="327" t="str">
        <f>IF(初始录入!$E93=初始录入!$K$3,达成度!D101,"")</f>
        <v/>
      </c>
      <c r="AKF88" s="216" t="str">
        <f>IF(初始录入!$E93=初始录入!$K$4,达成度!D101,"")</f>
        <v/>
      </c>
      <c r="AKG88" s="216" t="str">
        <f>IF(初始录入!$E93=初始录入!$K$5,达成度!D101,"")</f>
        <v/>
      </c>
      <c r="AKH88" s="327" t="str">
        <f>IF(初始录入!$E93=初始录入!$K$2,达成度!E101,"")</f>
        <v/>
      </c>
      <c r="AKI88" s="327" t="str">
        <f>IF(初始录入!$E93=初始录入!$K$3,达成度!E101,"")</f>
        <v/>
      </c>
      <c r="AKJ88" s="216" t="str">
        <f>IF(初始录入!$E93=初始录入!$K$4,达成度!E101,"")</f>
        <v/>
      </c>
      <c r="AKK88" s="216" t="str">
        <f>IF(初始录入!$E93=初始录入!$K$5,达成度!E101,"")</f>
        <v/>
      </c>
      <c r="AKL88" s="327" t="str">
        <f>IF(初始录入!$E93=初始录入!$K$2,达成度!F101,"")</f>
        <v/>
      </c>
      <c r="AKM88" s="327" t="str">
        <f>IF(初始录入!$E93=初始录入!$K$3,达成度!F101,"")</f>
        <v/>
      </c>
      <c r="AKN88" s="216" t="str">
        <f>IF(初始录入!$E93=初始录入!$K$4,达成度!F101,"")</f>
        <v/>
      </c>
      <c r="AKO88" s="216" t="str">
        <f>IF(初始录入!$E93=初始录入!$K$5,达成度!F101,"")</f>
        <v/>
      </c>
      <c r="AKP88" s="327" t="str">
        <f>IF(初始录入!$E93=初始录入!$K$2,达成度!H101,"")</f>
        <v/>
      </c>
      <c r="AKQ88" s="327" t="str">
        <f>IF(初始录入!$E93=初始录入!$K$3,达成度!H101,"")</f>
        <v/>
      </c>
      <c r="AKR88" s="216" t="str">
        <f>IF(初始录入!$E93=初始录入!$K$4,达成度!H101,"")</f>
        <v/>
      </c>
      <c r="AKS88" s="216" t="str">
        <f>IF(初始录入!$E93=初始录入!$K$5,达成度!H101,"")</f>
        <v/>
      </c>
      <c r="AKT88" s="327" t="str">
        <f>IF(初始录入!$E93=初始录入!$K$2,达成度!I101,"")</f>
        <v/>
      </c>
      <c r="AKU88" s="327" t="str">
        <f>IF(初始录入!$E93=初始录入!$K$3,达成度!I101,"")</f>
        <v/>
      </c>
      <c r="AKV88" s="216" t="str">
        <f>IF(初始录入!$E93=初始录入!$K$4,达成度!I101,"")</f>
        <v/>
      </c>
      <c r="AKW88" s="216" t="str">
        <f>IF(初始录入!$E93=初始录入!$K$5,达成度!I101,"")</f>
        <v/>
      </c>
      <c r="AKX88" s="327" t="str">
        <f>IF(初始录入!$E93=初始录入!$K$2,达成度!J101,"")</f>
        <v/>
      </c>
      <c r="AKY88" s="327" t="str">
        <f>IF(初始录入!$E93=初始录入!$K$3,达成度!J101,"")</f>
        <v/>
      </c>
      <c r="AKZ88" s="216" t="str">
        <f>IF(初始录入!$E93=初始录入!$K$4,达成度!J101,"")</f>
        <v/>
      </c>
      <c r="ALA88" s="216" t="str">
        <f>IF(初始录入!$E93=初始录入!$K$5,达成度!J101,"")</f>
        <v/>
      </c>
      <c r="ALB88" s="327" t="str">
        <f>IF(初始录入!$E93=初始录入!$K$2,达成度!L101,"")</f>
        <v/>
      </c>
      <c r="ALC88" s="327" t="str">
        <f>IF(初始录入!$E93=初始录入!$K$3,达成度!L101,"")</f>
        <v/>
      </c>
      <c r="ALD88" s="216" t="str">
        <f>IF(初始录入!$E93=初始录入!$K$4,达成度!L101,"")</f>
        <v/>
      </c>
      <c r="ALE88" s="216" t="str">
        <f>IF(初始录入!$E93=初始录入!$K$5,达成度!L101,"")</f>
        <v/>
      </c>
      <c r="ALF88" s="327" t="str">
        <f>IF(初始录入!$E93=初始录入!$K$2,达成度!M101,"")</f>
        <v/>
      </c>
      <c r="ALG88" s="327" t="str">
        <f>IF(初始录入!$E93=初始录入!$K$3,达成度!M101,"")</f>
        <v/>
      </c>
      <c r="ALH88" s="216" t="str">
        <f>IF(初始录入!$E93=初始录入!$K$4,达成度!M101,"")</f>
        <v/>
      </c>
      <c r="ALI88" s="216" t="str">
        <f>IF(初始录入!$E93=初始录入!$K$5,达成度!M101,"")</f>
        <v/>
      </c>
      <c r="ALJ88" s="327" t="str">
        <f>IF(初始录入!$E93=初始录入!$K$2,达成度!N101,"")</f>
        <v/>
      </c>
      <c r="ALK88" s="327" t="str">
        <f>IF(初始录入!$E93=初始录入!$K$3,达成度!N101,"")</f>
        <v/>
      </c>
      <c r="ALL88" s="216" t="str">
        <f>IF(初始录入!$E93=初始录入!$K$4,达成度!N101,"")</f>
        <v/>
      </c>
      <c r="ALM88" s="216" t="str">
        <f>IF(初始录入!$E93=初始录入!$K$5,达成度!N101,"")</f>
        <v/>
      </c>
      <c r="ALN88" s="327" t="str">
        <f>IF(初始录入!$E93=初始录入!$K$2,达成度!P101,"")</f>
        <v/>
      </c>
      <c r="ALO88" s="327" t="str">
        <f>IF(初始录入!$E93=初始录入!$K$3,达成度!P101,"")</f>
        <v/>
      </c>
      <c r="ALP88" s="216" t="str">
        <f>IF(初始录入!$E93=初始录入!$K$4,达成度!P101,"")</f>
        <v/>
      </c>
      <c r="ALQ88" s="216" t="str">
        <f>IF(初始录入!$E93=初始录入!$K$5,达成度!P101,"")</f>
        <v/>
      </c>
      <c r="ALR88" s="327" t="str">
        <f>IF(初始录入!$E93=初始录入!$K$2,达成度!Q101,"")</f>
        <v/>
      </c>
      <c r="ALS88" s="327" t="str">
        <f>IF(初始录入!$E93=初始录入!$K$3,达成度!Q101,"")</f>
        <v/>
      </c>
      <c r="ALT88" s="216" t="str">
        <f>IF(初始录入!$E93=初始录入!$K$4,达成度!Q101,"")</f>
        <v/>
      </c>
      <c r="ALU88" s="216" t="str">
        <f>IF(初始录入!$E93=初始录入!$K$5,达成度!Q101,"")</f>
        <v/>
      </c>
      <c r="ALV88" s="327" t="str">
        <f>IF(初始录入!$E93=初始录入!$K$2,达成度!R101,"")</f>
        <v/>
      </c>
      <c r="ALW88" s="327" t="str">
        <f>IF(初始录入!$E93=初始录入!$K$3,达成度!R101,"")</f>
        <v/>
      </c>
      <c r="ALX88" s="216" t="str">
        <f>IF(初始录入!$E93=初始录入!$K$4,达成度!R101,"")</f>
        <v/>
      </c>
      <c r="ALY88" s="216"/>
      <c r="ALZ88" s="327" t="str">
        <f>IF(初始录入!$E93=初始录入!$K$2,达成度!T101,"")</f>
        <v/>
      </c>
      <c r="AMA88" s="327" t="str">
        <f>IF(初始录入!$E93=初始录入!$K$3,达成度!T101,"")</f>
        <v/>
      </c>
      <c r="AMB88" s="216" t="str">
        <f>IF(初始录入!$E93=初始录入!$K$4,达成度!T101,"")</f>
        <v/>
      </c>
      <c r="AMC88" s="216" t="str">
        <f>IF(初始录入!$E93=初始录入!$K$5,达成度!T101,"")</f>
        <v/>
      </c>
      <c r="AMD88" s="327" t="str">
        <f>IF(初始录入!$E93=初始录入!$K$2,达成度!U101,"")</f>
        <v/>
      </c>
      <c r="AME88" s="327" t="str">
        <f>IF(初始录入!$E93=初始录入!$K$3,达成度!U101,"")</f>
        <v/>
      </c>
      <c r="AMF88" s="216" t="str">
        <f>IF(初始录入!$E93=初始录入!$K$4,达成度!U101,"")</f>
        <v/>
      </c>
      <c r="AMG88" s="216" t="str">
        <f>IF(初始录入!$E93=初始录入!$K$5,达成度!U101,"")</f>
        <v/>
      </c>
      <c r="AMH88" s="327" t="str">
        <f>IF(初始录入!$E93=初始录入!$K$2,达成度!V101,"")</f>
        <v/>
      </c>
      <c r="AMI88" s="327" t="str">
        <f>IF(初始录入!$E93=初始录入!$K$3,达成度!V101,"")</f>
        <v/>
      </c>
      <c r="AMJ88" s="216" t="str">
        <f>IF(初始录入!$E93=初始录入!$K$4,达成度!W101,"")</f>
        <v/>
      </c>
      <c r="AMK88" s="216" t="str">
        <f>IF(初始录入!$E93=初始录入!$K$5,达成度!W101,"")</f>
        <v/>
      </c>
      <c r="AMM88" s="215">
        <f t="shared" si="270"/>
        <v>81</v>
      </c>
      <c r="AMN88" s="222" t="str">
        <f t="shared" si="266"/>
        <v/>
      </c>
      <c r="AMO88" s="325" t="str">
        <f>IF($AMM88&lt;=$H$7,INDEX(达成度!$G$21:$G$170,$AMM88,1),"")</f>
        <v/>
      </c>
      <c r="AMP88" s="325" t="str">
        <f>IF($AMM88&lt;=$H$7,INDEX(达成度!$K$21:$K$170,$AMM88,1),"")</f>
        <v/>
      </c>
      <c r="AMQ88" s="325" t="str">
        <f>IF($AMM88&lt;=$H$7,INDEX(达成度!$O$21:$O$170,$AMM88,1),"")</f>
        <v/>
      </c>
      <c r="AMR88" s="325" t="str">
        <f>IF($AMM88&lt;=$H$7,INDEX(达成度!$S$21:$S$170,$AMM88,1),"")</f>
        <v/>
      </c>
      <c r="AMS88" s="326" t="str">
        <f>IF($AMM88&lt;=$H$7,INDEX(达成度!$W$21:$W$170,$AMM88,1),"")</f>
        <v/>
      </c>
      <c r="AMT88" s="328"/>
      <c r="AMU88" s="336"/>
      <c r="AMV88" s="222" t="str">
        <f t="shared" si="267"/>
        <v/>
      </c>
      <c r="AMW88" s="325" t="str">
        <f>IF($AMM88&lt;=$I$7,INDEX(达成度!$G$21:$G$170,$AMM88+$H$7,1),"")</f>
        <v/>
      </c>
      <c r="AMX88" s="325" t="str">
        <f>IF($AMM88&lt;=$I$7,INDEX(达成度!$K$21:$K$170,$AMM88+$H$7,1),"")</f>
        <v/>
      </c>
      <c r="AMY88" s="325" t="str">
        <f>IF($AMM88&lt;=$I$7,INDEX(达成度!$O$21:$O$170,$AMM88+$H$7,1),"")</f>
        <v/>
      </c>
      <c r="AMZ88" s="325" t="str">
        <f>IF($AMM88&lt;=$I$7,INDEX(达成度!$S$21:$S$170,$AMM88+$H$7,1),"")</f>
        <v/>
      </c>
      <c r="ANA88" s="326" t="str">
        <f>IF($AMM88&lt;=$I$7,INDEX(达成度!$W$21:$W$170,$AMM88+$H$7,1),"")</f>
        <v/>
      </c>
      <c r="ANB88" s="206"/>
      <c r="ANC88" s="215"/>
      <c r="AND88" s="216" t="str">
        <f t="shared" si="268"/>
        <v/>
      </c>
      <c r="ANE88" s="325" t="str">
        <f>IF($AMM88&lt;=$J$7,INDEX(达成度!$G$21:$G$170,$AMM88+$H$7+$I$7,1),"")</f>
        <v/>
      </c>
      <c r="ANF88" s="325" t="str">
        <f>IF($AMM88&lt;=$J$7,INDEX(达成度!$K$21:$K$170,$AMM88+$H$7+$I$7,1),"")</f>
        <v/>
      </c>
      <c r="ANG88" s="325" t="str">
        <f>IF($AMM88&lt;=$J$7,INDEX(达成度!$O$21:$O$170,$AMM88+$H$7+$I$7,1),"")</f>
        <v/>
      </c>
      <c r="ANH88" s="325" t="str">
        <f>IF($AMM88&lt;=$J$7,INDEX(达成度!$S$21:$S$170,$AMM88+$H$7+$I$7,1),"")</f>
        <v/>
      </c>
      <c r="ANI88" s="326" t="str">
        <f>IF($AMM88&lt;=$J$7,INDEX(达成度!$W$21:$W$170,$AMM88+$H$7+$I$7,1),"")</f>
        <v/>
      </c>
      <c r="ANK88" s="215"/>
      <c r="ANL88" s="216" t="str">
        <f t="shared" si="269"/>
        <v/>
      </c>
      <c r="ANM88" s="325" t="str">
        <f>IF($AMM88&lt;=$K$7,INDEX(达成度!$G$21:$G$170,$AMM88+$H$7+$I$7+$J$7,1),"")</f>
        <v/>
      </c>
      <c r="ANN88" s="325" t="str">
        <f>IF($AMM88&lt;=$K$7,INDEX(达成度!$K$21:$K$170,$AMM88+$H$7+$I$7+$J$7,1),"")</f>
        <v/>
      </c>
      <c r="ANO88" s="325" t="str">
        <f>IF($AMM88&lt;=$K$7,INDEX(达成度!$O$21:$O$170,$AMM88+$H$7+$I$7+$J$7,1),"")</f>
        <v/>
      </c>
      <c r="ANP88" s="325" t="str">
        <f>IF($AMM88&lt;=$K$7,INDEX(达成度!$S$21:$S$170,$AMM88+$H$7+$I$7+$J$7,1),"")</f>
        <v/>
      </c>
      <c r="ANQ88" s="326" t="str">
        <f>IF($AMM88&lt;=$K$7,INDEX(达成度!$W$21:$W$170,$AMM88+$H$7+$I$7+$J$7,1),"")</f>
        <v/>
      </c>
    </row>
    <row r="89" ht="18" customHeight="1" spans="1:1024 1025:1057">
      <c r="A89" s="215" t="str">
        <f>初始录入!A94</f>
        <v/>
      </c>
      <c r="B89" s="216" t="str">
        <f>IF(初始录入!B94&lt;&gt;"",初始录入!B94,"")</f>
        <v/>
      </c>
      <c r="C89" s="216" t="str">
        <f>IF(初始录入!C94&lt;&gt;"",初始录入!C94,"")</f>
        <v/>
      </c>
      <c r="D89" s="216" t="str">
        <f>IF(初始录入!D94&lt;&gt;"",初始录入!D94,"")</f>
        <v/>
      </c>
      <c r="E89" s="218" t="str">
        <f>IF(初始录入!E94&lt;&gt;"",初始录入!E94,"")</f>
        <v/>
      </c>
      <c r="G89" s="330"/>
      <c r="H89" s="295">
        <f>IF(初始录入!E94=H$6,1,0)</f>
        <v>0</v>
      </c>
      <c r="I89" s="295">
        <f>IF(初始录入!E94=I$6,1,0)</f>
        <v>0</v>
      </c>
      <c r="J89" s="295">
        <f>IF(初始录入!E94=J$6,1,0)</f>
        <v>0</v>
      </c>
      <c r="K89" s="321">
        <f>IF(初始录入!E94=K$6,1,0)</f>
        <v>0</v>
      </c>
      <c r="L89" s="28"/>
      <c r="M89" s="389" t="s">
        <v>231</v>
      </c>
      <c r="N89" s="5" t="str">
        <f>_xlfn.DISPIMG("ID_3EC05087968049D183A1AE1141AF4FAB",1)</f>
        <v>=DISPIMG("ID_3EC05087968049D183A1AE1141AF4FAB",1)</v>
      </c>
      <c r="O89" s="6"/>
      <c r="P89" s="6"/>
      <c r="Q89" s="386"/>
      <c r="R89" s="387"/>
      <c r="X89" s="28"/>
      <c r="Y89" s="294">
        <v>100</v>
      </c>
      <c r="Z89" s="295">
        <f>成绩录入!$F$7</f>
        <v>0</v>
      </c>
      <c r="AA89" s="295">
        <f>成绩录入!F92</f>
        <v>0</v>
      </c>
      <c r="AB89" s="296">
        <f>IF(初始录入!$M$7&lt;&gt;"",IF(成绩录入!$F$7&lt;&gt;"",IF(初始录入!$P$7="次数",AA89/Z89*Y89,成绩录入!F92),0),0)</f>
        <v>0</v>
      </c>
      <c r="AC89" s="297">
        <f t="shared" si="181"/>
        <v>0</v>
      </c>
      <c r="AD89" s="297">
        <f t="shared" si="182"/>
        <v>0</v>
      </c>
      <c r="AE89" s="297">
        <f t="shared" si="183"/>
        <v>0</v>
      </c>
      <c r="AF89" s="297">
        <f t="shared" si="184"/>
        <v>0</v>
      </c>
      <c r="AG89" s="297">
        <f t="shared" si="185"/>
        <v>0</v>
      </c>
      <c r="AH89" s="298">
        <f t="shared" si="195"/>
        <v>0</v>
      </c>
      <c r="AI89" s="28"/>
      <c r="AJ89" s="260">
        <f>成绩录入!I92</f>
        <v>0</v>
      </c>
      <c r="AK89" s="248">
        <f>成绩录入!J92</f>
        <v>0</v>
      </c>
      <c r="AL89" s="248">
        <f>成绩录入!K92</f>
        <v>0</v>
      </c>
      <c r="AM89" s="248">
        <f>成绩录入!L92</f>
        <v>0</v>
      </c>
      <c r="AN89" s="248">
        <f>成绩录入!M92</f>
        <v>0</v>
      </c>
      <c r="AO89" s="298">
        <f t="shared" si="196"/>
        <v>0</v>
      </c>
      <c r="AP89" s="299"/>
      <c r="AQ89" s="260">
        <f>成绩录入!I92</f>
        <v>0</v>
      </c>
      <c r="AR89" s="248">
        <f>成绩录入!J92</f>
        <v>0</v>
      </c>
      <c r="AS89" s="248">
        <f>成绩录入!K92</f>
        <v>0</v>
      </c>
      <c r="AT89" s="248">
        <f>成绩录入!L92</f>
        <v>0</v>
      </c>
      <c r="AU89" s="248">
        <f>成绩录入!M92</f>
        <v>0</v>
      </c>
      <c r="AV89" s="298">
        <f t="shared" si="197"/>
        <v>0</v>
      </c>
      <c r="AW89" s="299"/>
      <c r="AX89" s="260">
        <f>成绩录入!I92</f>
        <v>0</v>
      </c>
      <c r="AY89" s="248">
        <f>成绩录入!J92</f>
        <v>0</v>
      </c>
      <c r="AZ89" s="248">
        <f>成绩录入!K92</f>
        <v>0</v>
      </c>
      <c r="BA89" s="248">
        <f>成绩录入!L92</f>
        <v>0</v>
      </c>
      <c r="BB89" s="248">
        <f>成绩录入!M92</f>
        <v>0</v>
      </c>
      <c r="BC89" s="298">
        <f t="shared" si="198"/>
        <v>0</v>
      </c>
      <c r="BD89" s="299"/>
      <c r="BE89" s="260">
        <f>成绩录入!I92</f>
        <v>0</v>
      </c>
      <c r="BF89" s="248">
        <f>成绩录入!J92</f>
        <v>0</v>
      </c>
      <c r="BG89" s="248">
        <f>成绩录入!K92</f>
        <v>0</v>
      </c>
      <c r="BH89" s="248">
        <f>成绩录入!L92</f>
        <v>0</v>
      </c>
      <c r="BI89" s="248">
        <f>成绩录入!M92</f>
        <v>0</v>
      </c>
      <c r="BJ89" s="298">
        <f t="shared" si="199"/>
        <v>0</v>
      </c>
      <c r="BK89" s="299"/>
      <c r="BL89" s="260">
        <f>成绩录入!I92</f>
        <v>0</v>
      </c>
      <c r="BM89" s="248">
        <f>成绩录入!J92</f>
        <v>0</v>
      </c>
      <c r="BN89" s="248">
        <f>成绩录入!K92</f>
        <v>0</v>
      </c>
      <c r="BO89" s="248">
        <f>成绩录入!L92</f>
        <v>0</v>
      </c>
      <c r="BP89" s="248">
        <f>成绩录入!M92</f>
        <v>0</v>
      </c>
      <c r="BQ89" s="298">
        <f t="shared" si="200"/>
        <v>0</v>
      </c>
      <c r="BR89" s="300"/>
      <c r="BS89" s="260">
        <f>成绩录入!P92</f>
        <v>0</v>
      </c>
      <c r="BT89" s="248">
        <f>成绩录入!Q92</f>
        <v>0</v>
      </c>
      <c r="BU89" s="248">
        <f>成绩录入!R92</f>
        <v>0</v>
      </c>
      <c r="BV89" s="248">
        <f>成绩录入!S92</f>
        <v>0</v>
      </c>
      <c r="BW89" s="248">
        <f>成绩录入!T92</f>
        <v>0</v>
      </c>
      <c r="BX89" s="248">
        <f>成绩录入!U92</f>
        <v>0</v>
      </c>
      <c r="BY89" s="248">
        <f>成绩录入!V92</f>
        <v>0</v>
      </c>
      <c r="BZ89" s="248">
        <f>成绩录入!W92</f>
        <v>0</v>
      </c>
      <c r="CA89" s="248">
        <f>成绩录入!X92</f>
        <v>0</v>
      </c>
      <c r="CB89" s="248">
        <f>成绩录入!Y92</f>
        <v>0</v>
      </c>
      <c r="CC89" s="298">
        <f t="shared" si="201"/>
        <v>0</v>
      </c>
      <c r="CD89" s="299"/>
      <c r="CE89" s="260">
        <f>成绩录入!P92</f>
        <v>0</v>
      </c>
      <c r="CF89" s="248">
        <f>成绩录入!Q92</f>
        <v>0</v>
      </c>
      <c r="CG89" s="248">
        <f>成绩录入!R92</f>
        <v>0</v>
      </c>
      <c r="CH89" s="248">
        <f>成绩录入!S92</f>
        <v>0</v>
      </c>
      <c r="CI89" s="248">
        <f>成绩录入!T92</f>
        <v>0</v>
      </c>
      <c r="CJ89" s="248">
        <f>成绩录入!U92</f>
        <v>0</v>
      </c>
      <c r="CK89" s="248">
        <f>成绩录入!V92</f>
        <v>0</v>
      </c>
      <c r="CL89" s="248">
        <f>成绩录入!W92</f>
        <v>0</v>
      </c>
      <c r="CM89" s="248">
        <f>成绩录入!X92</f>
        <v>0</v>
      </c>
      <c r="CN89" s="248">
        <f>成绩录入!Y92</f>
        <v>0</v>
      </c>
      <c r="CO89" s="298">
        <f t="shared" si="202"/>
        <v>0</v>
      </c>
      <c r="CP89" s="299"/>
      <c r="CQ89" s="260">
        <f>成绩录入!P92</f>
        <v>0</v>
      </c>
      <c r="CR89" s="248">
        <f>成绩录入!Q92</f>
        <v>0</v>
      </c>
      <c r="CS89" s="248">
        <f>成绩录入!R92</f>
        <v>0</v>
      </c>
      <c r="CT89" s="248">
        <f>成绩录入!S92</f>
        <v>0</v>
      </c>
      <c r="CU89" s="248">
        <f>成绩录入!T92</f>
        <v>0</v>
      </c>
      <c r="CV89" s="248">
        <f>成绩录入!U92</f>
        <v>0</v>
      </c>
      <c r="CW89" s="248">
        <f>成绩录入!V92</f>
        <v>0</v>
      </c>
      <c r="CX89" s="248">
        <f>成绩录入!W92</f>
        <v>0</v>
      </c>
      <c r="CY89" s="248">
        <f>成绩录入!X92</f>
        <v>0</v>
      </c>
      <c r="CZ89" s="248">
        <f>成绩录入!Y92</f>
        <v>0</v>
      </c>
      <c r="DA89" s="298">
        <f t="shared" si="203"/>
        <v>0</v>
      </c>
      <c r="DB89" s="299"/>
      <c r="DC89" s="260">
        <f>成绩录入!P92</f>
        <v>0</v>
      </c>
      <c r="DD89" s="248">
        <f>成绩录入!Q92</f>
        <v>0</v>
      </c>
      <c r="DE89" s="248">
        <f>成绩录入!R92</f>
        <v>0</v>
      </c>
      <c r="DF89" s="248">
        <f>成绩录入!S92</f>
        <v>0</v>
      </c>
      <c r="DG89" s="248">
        <f>成绩录入!T92</f>
        <v>0</v>
      </c>
      <c r="DH89" s="248">
        <f>成绩录入!U92</f>
        <v>0</v>
      </c>
      <c r="DI89" s="248">
        <f>成绩录入!V92</f>
        <v>0</v>
      </c>
      <c r="DJ89" s="248">
        <f>成绩录入!W92</f>
        <v>0</v>
      </c>
      <c r="DK89" s="248">
        <f>成绩录入!X92</f>
        <v>0</v>
      </c>
      <c r="DL89" s="248">
        <f>成绩录入!Y92</f>
        <v>0</v>
      </c>
      <c r="DM89" s="298">
        <f t="shared" si="204"/>
        <v>0</v>
      </c>
      <c r="DN89" s="299"/>
      <c r="DO89" s="260">
        <f>成绩录入!P92</f>
        <v>0</v>
      </c>
      <c r="DP89" s="248">
        <f>成绩录入!Q92</f>
        <v>0</v>
      </c>
      <c r="DQ89" s="248">
        <f>成绩录入!R92</f>
        <v>0</v>
      </c>
      <c r="DR89" s="248">
        <f>成绩录入!S92</f>
        <v>0</v>
      </c>
      <c r="DS89" s="248">
        <f>成绩录入!T92</f>
        <v>0</v>
      </c>
      <c r="DT89" s="248">
        <f>成绩录入!U92</f>
        <v>0</v>
      </c>
      <c r="DU89" s="248">
        <f>成绩录入!V92</f>
        <v>0</v>
      </c>
      <c r="DV89" s="248">
        <f>成绩录入!W92</f>
        <v>0</v>
      </c>
      <c r="DW89" s="248">
        <f>成绩录入!X92</f>
        <v>0</v>
      </c>
      <c r="DX89" s="248">
        <f>成绩录入!Y92</f>
        <v>0</v>
      </c>
      <c r="DY89" s="298">
        <f t="shared" si="205"/>
        <v>0</v>
      </c>
      <c r="DZ89" s="299"/>
      <c r="EA89" s="301" t="e">
        <f t="shared" si="206"/>
        <v>#DIV/0!</v>
      </c>
      <c r="EB89" s="297" t="e">
        <f t="shared" si="207"/>
        <v>#DIV/0!</v>
      </c>
      <c r="EC89" s="297" t="e">
        <f t="shared" si="208"/>
        <v>#DIV/0!</v>
      </c>
      <c r="ED89" s="297" t="e">
        <f t="shared" si="209"/>
        <v>#DIV/0!</v>
      </c>
      <c r="EE89" s="297" t="e">
        <f t="shared" si="210"/>
        <v>#DIV/0!</v>
      </c>
      <c r="EF89" s="302" t="e">
        <f t="shared" si="211"/>
        <v>#DIV/0!</v>
      </c>
      <c r="EG89" s="303"/>
      <c r="EH89" s="304">
        <f t="shared" si="212"/>
        <v>0</v>
      </c>
      <c r="EI89" s="296">
        <f>成绩录入!I92</f>
        <v>0</v>
      </c>
      <c r="EJ89" s="296">
        <f>成绩录入!J92</f>
        <v>0</v>
      </c>
      <c r="EK89" s="296">
        <f>成绩录入!K92</f>
        <v>0</v>
      </c>
      <c r="EL89" s="296">
        <f>成绩录入!L92</f>
        <v>0</v>
      </c>
      <c r="EM89" s="296">
        <f>成绩录入!M92</f>
        <v>0</v>
      </c>
      <c r="EN89" s="296">
        <f>成绩录入!P92</f>
        <v>0</v>
      </c>
      <c r="EO89" s="296">
        <f>成绩录入!Q92</f>
        <v>0</v>
      </c>
      <c r="EP89" s="296">
        <f>成绩录入!R92</f>
        <v>0</v>
      </c>
      <c r="EQ89" s="296">
        <f>成绩录入!S92</f>
        <v>0</v>
      </c>
      <c r="ER89" s="296">
        <f>成绩录入!T92</f>
        <v>0</v>
      </c>
      <c r="ES89" s="296">
        <f>成绩录入!U92</f>
        <v>0</v>
      </c>
      <c r="ET89" s="296">
        <f>成绩录入!V92</f>
        <v>0</v>
      </c>
      <c r="EU89" s="296">
        <f>成绩录入!W92</f>
        <v>0</v>
      </c>
      <c r="EV89" s="296">
        <f>成绩录入!X92</f>
        <v>0</v>
      </c>
      <c r="EW89" s="302">
        <f>成绩录入!Y92</f>
        <v>0</v>
      </c>
      <c r="EX89" s="303"/>
      <c r="EY89" s="304" t="str">
        <f t="shared" si="213"/>
        <v/>
      </c>
      <c r="EZ89" s="296" t="str">
        <f t="shared" si="213"/>
        <v/>
      </c>
      <c r="FA89" s="296" t="str">
        <f t="shared" si="213"/>
        <v/>
      </c>
      <c r="FB89" s="296" t="str">
        <f t="shared" si="213"/>
        <v/>
      </c>
      <c r="FC89" s="302">
        <f>成绩录入!AB92</f>
        <v>0</v>
      </c>
      <c r="FD89" s="303"/>
      <c r="FE89" s="304" t="str">
        <f t="shared" si="214"/>
        <v>√</v>
      </c>
      <c r="FF89" s="296" t="str">
        <f t="shared" si="215"/>
        <v>√</v>
      </c>
      <c r="FG89" s="296" t="str">
        <f t="shared" si="216"/>
        <v>√</v>
      </c>
      <c r="FH89" s="296" t="str">
        <f t="shared" si="217"/>
        <v>√</v>
      </c>
      <c r="FI89" s="302" t="str">
        <f t="shared" si="218"/>
        <v>√</v>
      </c>
      <c r="FJ89" s="299"/>
      <c r="FK89" s="260">
        <f>成绩录入!AB92</f>
        <v>0</v>
      </c>
      <c r="FL89" s="248">
        <f>成绩录入!AC92</f>
        <v>0</v>
      </c>
      <c r="FM89" s="248">
        <f>成绩录入!AD92</f>
        <v>0</v>
      </c>
      <c r="FN89" s="248">
        <f>成绩录入!AE92</f>
        <v>0</v>
      </c>
      <c r="FO89" s="248">
        <f>成绩录入!AF92</f>
        <v>0</v>
      </c>
      <c r="FP89" s="248">
        <f>成绩录入!AG92</f>
        <v>0</v>
      </c>
      <c r="FQ89" s="298">
        <f t="shared" si="219"/>
        <v>0</v>
      </c>
      <c r="FR89" s="299"/>
      <c r="FS89" s="260">
        <f>成绩录入!AB92</f>
        <v>0</v>
      </c>
      <c r="FT89" s="248">
        <f>成绩录入!AC92</f>
        <v>0</v>
      </c>
      <c r="FU89" s="248">
        <f>成绩录入!AD92</f>
        <v>0</v>
      </c>
      <c r="FV89" s="248">
        <f>成绩录入!AE92</f>
        <v>0</v>
      </c>
      <c r="FW89" s="248">
        <f>成绩录入!AF92</f>
        <v>0</v>
      </c>
      <c r="FX89" s="333">
        <f>成绩录入!AG92</f>
        <v>0</v>
      </c>
      <c r="FY89" s="298">
        <f t="shared" si="220"/>
        <v>0</v>
      </c>
      <c r="FZ89" s="299"/>
      <c r="GA89" s="260">
        <f>成绩录入!AB92</f>
        <v>0</v>
      </c>
      <c r="GB89" s="248">
        <f>成绩录入!AC92</f>
        <v>0</v>
      </c>
      <c r="GC89" s="248">
        <f>成绩录入!AD92</f>
        <v>0</v>
      </c>
      <c r="GD89" s="248">
        <f>成绩录入!AE92</f>
        <v>0</v>
      </c>
      <c r="GE89" s="248">
        <f>成绩录入!AF92</f>
        <v>0</v>
      </c>
      <c r="GF89" s="248">
        <f>成绩录入!AG92</f>
        <v>0</v>
      </c>
      <c r="GG89" s="298">
        <f t="shared" si="221"/>
        <v>0</v>
      </c>
      <c r="GH89" s="299"/>
      <c r="GI89" s="260">
        <f>成绩录入!AB92</f>
        <v>0</v>
      </c>
      <c r="GJ89" s="248">
        <f>成绩录入!AC92</f>
        <v>0</v>
      </c>
      <c r="GK89" s="248">
        <f>成绩录入!AD92</f>
        <v>0</v>
      </c>
      <c r="GL89" s="248">
        <f>成绩录入!AE92</f>
        <v>0</v>
      </c>
      <c r="GM89" s="248">
        <f>成绩录入!AF92</f>
        <v>0</v>
      </c>
      <c r="GN89" s="248">
        <f>成绩录入!AG92</f>
        <v>0</v>
      </c>
      <c r="GO89" s="298">
        <f t="shared" si="222"/>
        <v>0</v>
      </c>
      <c r="GP89" s="299"/>
      <c r="GQ89" s="260">
        <f>成绩录入!AB92</f>
        <v>0</v>
      </c>
      <c r="GR89" s="248">
        <f>成绩录入!AC92</f>
        <v>0</v>
      </c>
      <c r="GS89" s="248">
        <f>成绩录入!AD92</f>
        <v>0</v>
      </c>
      <c r="GT89" s="248">
        <f>成绩录入!AE92</f>
        <v>0</v>
      </c>
      <c r="GU89" s="248">
        <f>成绩录入!AF92</f>
        <v>0</v>
      </c>
      <c r="GV89" s="248">
        <f>成绩录入!AG92</f>
        <v>0</v>
      </c>
      <c r="GW89" s="298">
        <f t="shared" si="223"/>
        <v>0</v>
      </c>
      <c r="GX89" s="299"/>
      <c r="GY89" s="247">
        <f>成绩录入!AJ92</f>
        <v>0</v>
      </c>
      <c r="GZ89" s="248">
        <f>成绩录入!AK92</f>
        <v>0</v>
      </c>
      <c r="HA89" s="248">
        <f>成绩录入!AL92</f>
        <v>0</v>
      </c>
      <c r="HB89" s="248">
        <f>成绩录入!AM92</f>
        <v>0</v>
      </c>
      <c r="HC89" s="248">
        <f>成绩录入!AN92</f>
        <v>0</v>
      </c>
      <c r="HD89" s="248">
        <f>成绩录入!AO92</f>
        <v>0</v>
      </c>
      <c r="HE89" s="310">
        <f t="shared" si="224"/>
        <v>0</v>
      </c>
      <c r="HF89" s="299"/>
      <c r="HG89" s="247">
        <f>成绩录入!AJ92</f>
        <v>0</v>
      </c>
      <c r="HH89" s="248">
        <f>成绩录入!AK92</f>
        <v>0</v>
      </c>
      <c r="HI89" s="248">
        <f>成绩录入!AL92</f>
        <v>0</v>
      </c>
      <c r="HJ89" s="248">
        <f>成绩录入!AM92</f>
        <v>0</v>
      </c>
      <c r="HK89" s="248">
        <f>成绩录入!AN92</f>
        <v>0</v>
      </c>
      <c r="HL89" s="248">
        <f>成绩录入!AO92</f>
        <v>0</v>
      </c>
      <c r="HM89" s="310">
        <f t="shared" si="225"/>
        <v>0</v>
      </c>
      <c r="HN89" s="299"/>
      <c r="HO89" s="247">
        <f>成绩录入!AJ92</f>
        <v>0</v>
      </c>
      <c r="HP89" s="248">
        <f>成绩录入!AK92</f>
        <v>0</v>
      </c>
      <c r="HQ89" s="248">
        <f>成绩录入!AL92</f>
        <v>0</v>
      </c>
      <c r="HR89" s="248">
        <f>成绩录入!AM92</f>
        <v>0</v>
      </c>
      <c r="HS89" s="248">
        <f>成绩录入!AN92</f>
        <v>0</v>
      </c>
      <c r="HT89" s="248">
        <f>成绩录入!AO92</f>
        <v>0</v>
      </c>
      <c r="HU89" s="310">
        <f t="shared" si="226"/>
        <v>0</v>
      </c>
      <c r="HV89" s="299"/>
      <c r="HW89" s="247">
        <f>成绩录入!AJ92</f>
        <v>0</v>
      </c>
      <c r="HX89" s="248">
        <f>成绩录入!AK92</f>
        <v>0</v>
      </c>
      <c r="HY89" s="248">
        <f>成绩录入!AL92</f>
        <v>0</v>
      </c>
      <c r="HZ89" s="248">
        <f>成绩录入!AM92</f>
        <v>0</v>
      </c>
      <c r="IA89" s="248">
        <f>成绩录入!AN92</f>
        <v>0</v>
      </c>
      <c r="IB89" s="248">
        <f>成绩录入!AO92</f>
        <v>0</v>
      </c>
      <c r="IC89" s="310">
        <f t="shared" si="227"/>
        <v>0</v>
      </c>
      <c r="ID89" s="299"/>
      <c r="IE89" s="247">
        <f>成绩录入!AJ92</f>
        <v>0</v>
      </c>
      <c r="IF89" s="248">
        <f>成绩录入!AK92</f>
        <v>0</v>
      </c>
      <c r="IG89" s="248">
        <f>成绩录入!AL92</f>
        <v>0</v>
      </c>
      <c r="IH89" s="248">
        <f>成绩录入!AM92</f>
        <v>0</v>
      </c>
      <c r="II89" s="248">
        <f>成绩录入!AN92</f>
        <v>0</v>
      </c>
      <c r="IJ89" s="248">
        <f>成绩录入!AO92</f>
        <v>0</v>
      </c>
      <c r="IK89" s="310">
        <f t="shared" si="228"/>
        <v>0</v>
      </c>
      <c r="IL89" s="299"/>
      <c r="IM89" s="313" t="e">
        <f t="shared" si="229"/>
        <v>#DIV/0!</v>
      </c>
      <c r="IN89" s="314" t="e">
        <f t="shared" si="230"/>
        <v>#DIV/0!</v>
      </c>
      <c r="IO89" s="314" t="e">
        <f t="shared" si="231"/>
        <v>#DIV/0!</v>
      </c>
      <c r="IP89" s="314" t="e">
        <f t="shared" si="232"/>
        <v>#DIV/0!</v>
      </c>
      <c r="IQ89" s="314" t="e">
        <f t="shared" si="233"/>
        <v>#DIV/0!</v>
      </c>
      <c r="IR89" s="315" t="e">
        <f t="shared" si="234"/>
        <v>#DIV/0!</v>
      </c>
      <c r="IS89" s="316"/>
      <c r="IT89" s="214">
        <f>成绩录入!AR92</f>
        <v>0</v>
      </c>
      <c r="IU89" s="216">
        <f>成绩录入!AS92</f>
        <v>0</v>
      </c>
      <c r="IV89" s="216">
        <f>成绩录入!AT92</f>
        <v>0</v>
      </c>
      <c r="IW89" s="216">
        <f>成绩录入!AU92</f>
        <v>0</v>
      </c>
      <c r="IX89" s="216">
        <f>成绩录入!AV92</f>
        <v>0</v>
      </c>
      <c r="IY89" s="216">
        <f>成绩录入!AW92</f>
        <v>0</v>
      </c>
      <c r="IZ89" s="298">
        <f t="shared" si="235"/>
        <v>0</v>
      </c>
      <c r="JA89" s="299"/>
      <c r="JB89" s="317">
        <f>成绩录入!AR92</f>
        <v>0</v>
      </c>
      <c r="JC89" s="216">
        <f>成绩录入!AS92</f>
        <v>0</v>
      </c>
      <c r="JD89" s="216">
        <f>成绩录入!AT92</f>
        <v>0</v>
      </c>
      <c r="JE89" s="216">
        <f>成绩录入!AU92</f>
        <v>0</v>
      </c>
      <c r="JF89" s="216">
        <f>成绩录入!AV92</f>
        <v>0</v>
      </c>
      <c r="JG89" s="216">
        <f>成绩录入!AW92</f>
        <v>0</v>
      </c>
      <c r="JH89" s="298">
        <f t="shared" si="236"/>
        <v>0</v>
      </c>
      <c r="JI89" s="299"/>
      <c r="JJ89" s="248">
        <f>成绩录入!AR92</f>
        <v>0</v>
      </c>
      <c r="JK89" s="248">
        <f>成绩录入!AS92</f>
        <v>0</v>
      </c>
      <c r="JL89" s="248">
        <f>成绩录入!AT92</f>
        <v>0</v>
      </c>
      <c r="JM89" s="248">
        <f>成绩录入!AU92</f>
        <v>0</v>
      </c>
      <c r="JN89" s="248">
        <f>成绩录入!AV92</f>
        <v>0</v>
      </c>
      <c r="JO89" s="248">
        <f>成绩录入!AW92</f>
        <v>0</v>
      </c>
      <c r="JP89" s="298">
        <f t="shared" si="237"/>
        <v>0</v>
      </c>
      <c r="JQ89" s="299"/>
      <c r="JR89" s="308">
        <f>成绩录入!AR92</f>
        <v>0</v>
      </c>
      <c r="JS89" s="248">
        <f>成绩录入!AS92</f>
        <v>0</v>
      </c>
      <c r="JT89" s="248">
        <f>成绩录入!AT92</f>
        <v>0</v>
      </c>
      <c r="JU89" s="248">
        <f>成绩录入!AU92</f>
        <v>0</v>
      </c>
      <c r="JV89" s="248">
        <f>成绩录入!AV92</f>
        <v>0</v>
      </c>
      <c r="JW89" s="248">
        <f>成绩录入!AW92</f>
        <v>0</v>
      </c>
      <c r="JX89" s="298">
        <f t="shared" si="238"/>
        <v>0</v>
      </c>
      <c r="JY89" s="299"/>
      <c r="JZ89" s="308">
        <f>成绩录入!AR92</f>
        <v>0</v>
      </c>
      <c r="KA89" s="248">
        <f>成绩录入!AS92</f>
        <v>0</v>
      </c>
      <c r="KB89" s="248">
        <f>成绩录入!AT92</f>
        <v>0</v>
      </c>
      <c r="KC89" s="248">
        <f>成绩录入!AU92</f>
        <v>0</v>
      </c>
      <c r="KD89" s="248">
        <f>成绩录入!AV92</f>
        <v>0</v>
      </c>
      <c r="KE89" s="248">
        <f>成绩录入!AW92</f>
        <v>0</v>
      </c>
      <c r="KF89" s="298">
        <f t="shared" si="239"/>
        <v>0</v>
      </c>
      <c r="KG89" s="299"/>
      <c r="KH89" s="313">
        <f t="shared" si="186"/>
        <v>0</v>
      </c>
      <c r="KI89" s="314">
        <f t="shared" si="240"/>
        <v>0</v>
      </c>
      <c r="KJ89" s="314">
        <f t="shared" si="241"/>
        <v>0</v>
      </c>
      <c r="KK89" s="314">
        <f t="shared" si="242"/>
        <v>0</v>
      </c>
      <c r="KL89" s="314">
        <f t="shared" si="243"/>
        <v>0</v>
      </c>
      <c r="KM89" s="315">
        <f t="shared" si="244"/>
        <v>0</v>
      </c>
      <c r="KN89" s="90"/>
      <c r="KO89" s="294">
        <f>IF(总评!G87&lt;60,1,0)</f>
        <v>0</v>
      </c>
      <c r="KP89" s="295">
        <f t="shared" si="187"/>
        <v>0</v>
      </c>
      <c r="KQ89" s="295">
        <f t="shared" si="188"/>
        <v>0</v>
      </c>
      <c r="KR89" s="321">
        <f t="shared" si="189"/>
        <v>0</v>
      </c>
      <c r="KS89" s="321">
        <f t="shared" si="245"/>
        <v>0</v>
      </c>
      <c r="KT89" s="27"/>
      <c r="KU89" s="27"/>
      <c r="KV89" s="27"/>
      <c r="KW89" s="27"/>
      <c r="KX89" s="27"/>
      <c r="KY89" s="27"/>
      <c r="KZ89" s="27"/>
      <c r="LA89" s="27"/>
      <c r="LB89" s="27"/>
      <c r="LC89" s="27"/>
      <c r="OT89" s="247">
        <f>IF(OT$6=$OS$5,成绩录入!BC92,0)</f>
        <v>0</v>
      </c>
      <c r="OU89" s="248">
        <f>IF(OU$6=$OS$5,成绩录入!BD92,0)</f>
        <v>0</v>
      </c>
      <c r="OV89" s="248">
        <f>IF(OV$6=$OS$5,成绩录入!BE92,0)</f>
        <v>0</v>
      </c>
      <c r="OW89" s="248">
        <f>IF(OW$6=$OS$5,成绩录入!BF92,0)</f>
        <v>0</v>
      </c>
      <c r="OX89" s="248">
        <f>IF(OX$6=$OS$5,成绩录入!BG92,0)</f>
        <v>0</v>
      </c>
      <c r="OY89" s="248">
        <f>IF(OY$6=$OS$5,成绩录入!BH92,0)</f>
        <v>0</v>
      </c>
      <c r="OZ89" s="248">
        <f>IF(OZ$6=$OS$5,成绩录入!BI92,0)</f>
        <v>0</v>
      </c>
      <c r="PA89" s="248">
        <f>IF(PA$6=$OS$5,成绩录入!BJ92,0)</f>
        <v>0</v>
      </c>
      <c r="PB89" s="248">
        <f>IF(PB$6=$OS$5,成绩录入!BK92,0)</f>
        <v>0</v>
      </c>
      <c r="PC89" s="248">
        <f>IF(PC$6=$OS$5,成绩录入!BL92,0)</f>
        <v>0</v>
      </c>
      <c r="PD89" s="248">
        <f>IF(PD$6=$OS$5,成绩录入!BM92,0)</f>
        <v>0</v>
      </c>
      <c r="PE89" s="248">
        <f>IF(PE$6=$OS$5,成绩录入!BN92,0)</f>
        <v>0</v>
      </c>
      <c r="PF89" s="248">
        <f>IF(PF$6=$OS$5,成绩录入!BO92,0)</f>
        <v>0</v>
      </c>
      <c r="PG89" s="248">
        <f>IF(PG$6=$OS$5,成绩录入!BP92,0)</f>
        <v>0</v>
      </c>
      <c r="PH89" s="248">
        <f>IF(PH$6=$OS$5,成绩录入!BQ92,0)</f>
        <v>0</v>
      </c>
      <c r="PI89" s="248">
        <f>IF(PI$6=$OS$5,成绩录入!BR92,0)</f>
        <v>0</v>
      </c>
      <c r="PJ89" s="248">
        <f>IF(PJ$6=$OS$5,成绩录入!BS92,0)</f>
        <v>0</v>
      </c>
      <c r="PK89" s="248">
        <f>IF(PK$6=$OS$5,成绩录入!BT92,0)</f>
        <v>0</v>
      </c>
      <c r="PL89" s="248">
        <f>IF(PL$6=$OS$5,成绩录入!BU92,0)</f>
        <v>0</v>
      </c>
      <c r="PM89" s="248">
        <f>IF(PM$6=$OS$5,成绩录入!BV92,0)</f>
        <v>0</v>
      </c>
      <c r="PN89" s="248">
        <f>IF(PN$6=$OS$5,成绩录入!BW92,0)</f>
        <v>0</v>
      </c>
      <c r="PO89" s="248">
        <f>IF(PO$6=$OS$5,成绩录入!BX92,0)</f>
        <v>0</v>
      </c>
      <c r="PP89" s="248">
        <f>IF(PP$6=$OS$5,成绩录入!BY92,0)</f>
        <v>0</v>
      </c>
      <c r="PQ89" s="248">
        <f>IF(PQ$6=$OS$5,成绩录入!BZ92,0)</f>
        <v>0</v>
      </c>
      <c r="PR89" s="248">
        <f>IF(PR$6=$OS$5,成绩录入!CA92,0)</f>
        <v>0</v>
      </c>
      <c r="PS89" s="248">
        <f>IF(PS$6=$OS$5,成绩录入!CB92,0)</f>
        <v>0</v>
      </c>
      <c r="PT89" s="248">
        <f>IF(PT$6=$OS$5,成绩录入!CC92,0)</f>
        <v>0</v>
      </c>
      <c r="PU89" s="248">
        <f>IF(PU$6=$OS$5,成绩录入!CD92,0)</f>
        <v>0</v>
      </c>
      <c r="PV89" s="248">
        <f>IF(PV$6=$OS$5,成绩录入!CE92,0)</f>
        <v>0</v>
      </c>
      <c r="PW89" s="248">
        <f>IF(PW$6=$OS$5,成绩录入!CF92,0)</f>
        <v>0</v>
      </c>
      <c r="PX89" s="248">
        <f>IF(PX$6=$OS$5,成绩录入!CG92,0)</f>
        <v>0</v>
      </c>
      <c r="PY89" s="248">
        <f>IF(PY$6=$OS$5,成绩录入!CH92,0)</f>
        <v>0</v>
      </c>
      <c r="PZ89" s="248">
        <f>IF(PZ$6=$OS$5,成绩录入!CI92,0)</f>
        <v>0</v>
      </c>
      <c r="QA89" s="248">
        <f>IF(QA$6=$OS$5,成绩录入!CJ92,0)</f>
        <v>0</v>
      </c>
      <c r="QB89" s="248">
        <f>IF(QB$6=$OS$5,成绩录入!CK92,0)</f>
        <v>0</v>
      </c>
      <c r="QC89" s="248">
        <f>IF(QC$6=$OS$5,成绩录入!CL92,0)</f>
        <v>0</v>
      </c>
      <c r="QD89" s="248">
        <f>IF(QD$6=$OS$5,成绩录入!CM92,0)</f>
        <v>0</v>
      </c>
      <c r="QE89" s="248">
        <f>IF(QE$6=$OS$5,成绩录入!CN92,0)</f>
        <v>0</v>
      </c>
      <c r="QF89" s="248">
        <f>IF(QF$6=$OS$5,成绩录入!CO92,0)</f>
        <v>0</v>
      </c>
      <c r="QG89" s="248">
        <f>IF(QG$6=$OS$5,成绩录入!CP92,0)</f>
        <v>0</v>
      </c>
      <c r="QH89" s="248">
        <f>IF(QH$6=$OS$5,成绩录入!CQ92,0)</f>
        <v>0</v>
      </c>
      <c r="QI89" s="248">
        <f>IF(QI$6=$OS$5,成绩录入!CR92,0)</f>
        <v>0</v>
      </c>
      <c r="QJ89" s="248">
        <f>IF(QJ$6=$OS$5,成绩录入!CS92,0)</f>
        <v>0</v>
      </c>
      <c r="QK89" s="248">
        <f>IF(QK$6=$OS$5,成绩录入!CT92,0)</f>
        <v>0</v>
      </c>
      <c r="QL89" s="248">
        <f>IF(QL$6=$OS$5,成绩录入!CU92,0)</f>
        <v>0</v>
      </c>
      <c r="QM89" s="248">
        <f>IF(QM$6=$OS$5,成绩录入!CV92,0)</f>
        <v>0</v>
      </c>
      <c r="QN89" s="248">
        <f>IF(QN$6=$OS$5,成绩录入!CW92,0)</f>
        <v>0</v>
      </c>
      <c r="QO89" s="248">
        <f>IF(QO$6=$OS$5,成绩录入!CX92,0)</f>
        <v>0</v>
      </c>
      <c r="QP89" s="248">
        <f>IF(QP$6=$OS$5,成绩录入!CY92,0)</f>
        <v>0</v>
      </c>
      <c r="QQ89" s="248">
        <f>IF(QQ$6=$OS$5,成绩录入!CZ92,0)</f>
        <v>0</v>
      </c>
      <c r="QR89" s="248">
        <f>IF(QR$6=$OS$5,成绩录入!DA92,0)</f>
        <v>0</v>
      </c>
      <c r="QS89" s="248">
        <f>IF(QS$6=$OS$5,成绩录入!DB92,0)</f>
        <v>0</v>
      </c>
      <c r="QT89" s="248">
        <f>IF(QT$6=$OS$5,成绩录入!DC92,0)</f>
        <v>0</v>
      </c>
      <c r="QU89" s="248">
        <f>IF(QU$6=$OS$5,成绩录入!DD92,0)</f>
        <v>0</v>
      </c>
      <c r="QV89" s="248">
        <f>IF(QV$6=$OS$5,成绩录入!DE92,0)</f>
        <v>0</v>
      </c>
      <c r="QW89" s="248">
        <f>IF(QW$6=$OS$5,成绩录入!DF92,0)</f>
        <v>0</v>
      </c>
      <c r="QX89" s="248">
        <f>IF(QX$6=$OS$5,成绩录入!DG92,0)</f>
        <v>0</v>
      </c>
      <c r="QY89" s="248">
        <f>IF(QY$6=$OS$5,成绩录入!DH92,0)</f>
        <v>0</v>
      </c>
      <c r="QZ89" s="248">
        <f>IF(QZ$6=$OS$5,成绩录入!DI92,0)</f>
        <v>0</v>
      </c>
      <c r="RA89" s="248">
        <f>IF(RA$6=$OS$5,成绩录入!DJ92,0)</f>
        <v>0</v>
      </c>
      <c r="RB89" s="248">
        <f>IF(RB$6=$OS$5,成绩录入!DK92,0)</f>
        <v>0</v>
      </c>
      <c r="RC89" s="248">
        <f>IF(RC$6=$OS$5,成绩录入!DL92,0)</f>
        <v>0</v>
      </c>
      <c r="RD89" s="248">
        <f>IF(RD$6=$OS$5,成绩录入!DM92,0)</f>
        <v>0</v>
      </c>
      <c r="RE89" s="248">
        <f>IF(RE$6=$OS$5,成绩录入!DN92,0)</f>
        <v>0</v>
      </c>
      <c r="RF89" s="248">
        <f>IF(RF$6=$OS$5,成绩录入!DO92,0)</f>
        <v>0</v>
      </c>
      <c r="RG89" s="248">
        <f>IF(RG$6=$OS$5,成绩录入!DP92,0)</f>
        <v>0</v>
      </c>
      <c r="RH89" s="248">
        <f>IF(RH$6=$OS$5,成绩录入!DQ92,0)</f>
        <v>0</v>
      </c>
      <c r="RI89" s="248">
        <f>IF(RI$6=$OS$5,成绩录入!DR92,0)</f>
        <v>0</v>
      </c>
      <c r="RJ89" s="248">
        <f>IF(RJ$6=$OS$5,成绩录入!DS92,0)</f>
        <v>0</v>
      </c>
      <c r="RK89" s="248">
        <f>IF(RK$6=$OS$5,成绩录入!DT92,0)</f>
        <v>0</v>
      </c>
      <c r="RL89" s="248">
        <f>IF(RL$6=$OS$5,成绩录入!DU92,0)</f>
        <v>0</v>
      </c>
      <c r="RM89" s="248">
        <f>IF(RM$6=$OS$5,成绩录入!DV92,0)</f>
        <v>0</v>
      </c>
      <c r="RN89" s="248">
        <f>IF(RN$6=$OS$5,成绩录入!DW92,0)</f>
        <v>0</v>
      </c>
      <c r="RO89" s="248">
        <f>IF(RO$6=$OS$5,成绩录入!DX92,0)</f>
        <v>0</v>
      </c>
      <c r="RP89" s="248">
        <f>IF(RP$6=$OS$5,成绩录入!DY92,0)</f>
        <v>0</v>
      </c>
      <c r="RQ89" s="248">
        <f>IF(RQ$6=$OS$5,成绩录入!DZ92,0)</f>
        <v>0</v>
      </c>
      <c r="RR89" s="248">
        <f>IF(RR$6=$OS$5,成绩录入!EA92,0)</f>
        <v>0</v>
      </c>
      <c r="RS89" s="248">
        <f>IF(RS$6=$OS$5,成绩录入!EB92,0)</f>
        <v>0</v>
      </c>
      <c r="RT89" s="248">
        <f>IF(RT$6=$OS$5,成绩录入!EC92,0)</f>
        <v>0</v>
      </c>
      <c r="RU89" s="248">
        <f>IF(RU$6=$OS$5,成绩录入!ED92,0)</f>
        <v>0</v>
      </c>
      <c r="RV89" s="248">
        <f>IF(RV$6=$OS$5,成绩录入!EE92,0)</f>
        <v>0</v>
      </c>
      <c r="RW89" s="248">
        <f>IF(RW$6=$OS$5,成绩录入!EF92,0)</f>
        <v>0</v>
      </c>
      <c r="RX89" s="248">
        <f>IF(RX$6=$OS$5,成绩录入!EG92,0)</f>
        <v>0</v>
      </c>
      <c r="RY89" s="248">
        <f>IF(RY$6=$OS$5,成绩录入!EH92,0)</f>
        <v>0</v>
      </c>
      <c r="RZ89" s="248">
        <f>IF(RZ$6=$OS$5,成绩录入!EI92,0)</f>
        <v>0</v>
      </c>
      <c r="SA89" s="248">
        <f>IF(SA$6=$OS$5,成绩录入!EJ92,0)</f>
        <v>0</v>
      </c>
      <c r="SB89" s="248">
        <f>IF(SB$6=$OS$5,成绩录入!EK92,0)</f>
        <v>0</v>
      </c>
      <c r="SC89" s="248">
        <f>IF(SC$6=$OS$5,成绩录入!EL92,0)</f>
        <v>0</v>
      </c>
      <c r="SD89" s="248">
        <f>IF(SD$6=$OS$5,成绩录入!EM92,0)</f>
        <v>0</v>
      </c>
      <c r="SE89" s="248">
        <f>IF(SE$6=$OS$5,成绩录入!EN92,0)</f>
        <v>0</v>
      </c>
      <c r="SF89" s="248">
        <f>IF(SF$6=$OS$5,成绩录入!EO92,0)</f>
        <v>0</v>
      </c>
      <c r="SG89" s="248">
        <f>IF(SG$6=$OS$5,成绩录入!EP92,0)</f>
        <v>0</v>
      </c>
      <c r="SH89" s="248">
        <f>IF(SH$6=$OS$5,成绩录入!EQ92,0)</f>
        <v>0</v>
      </c>
      <c r="SI89" s="248">
        <f>IF(SI$6=$OS$5,成绩录入!ER92,0)</f>
        <v>0</v>
      </c>
      <c r="SJ89" s="248">
        <f>IF(SJ$6=$OS$5,成绩录入!ES92,0)</f>
        <v>0</v>
      </c>
      <c r="SK89" s="248">
        <f>IF(SK$6=$OS$5,成绩录入!ET92,0)</f>
        <v>0</v>
      </c>
      <c r="SL89" s="248">
        <f>IF(SL$6=$OS$5,成绩录入!EU92,0)</f>
        <v>0</v>
      </c>
      <c r="SM89" s="248">
        <f>IF(SM$6=$OS$5,成绩录入!EV92,0)</f>
        <v>0</v>
      </c>
      <c r="SN89" s="248">
        <f>IF(SN$6=$OS$5,成绩录入!EW92,0)</f>
        <v>0</v>
      </c>
      <c r="SO89" s="248">
        <f>IF(SO$6=$OS$5,成绩录入!EX92,0)</f>
        <v>0</v>
      </c>
      <c r="SP89" s="218">
        <f t="shared" si="190"/>
        <v>0</v>
      </c>
      <c r="SQ89" s="166"/>
      <c r="SR89" s="166"/>
      <c r="SS89" s="247">
        <f>IF(SS$6=$SR$5,成绩录入!BC92,0)</f>
        <v>0</v>
      </c>
      <c r="ST89" s="248">
        <f>IF(ST$6=$SR$5,成绩录入!BD92,0)</f>
        <v>0</v>
      </c>
      <c r="SU89" s="248">
        <f>IF(SU$6=$SR$5,成绩录入!BE92,0)</f>
        <v>0</v>
      </c>
      <c r="SV89" s="248">
        <f>IF(SV$6=$SR$5,成绩录入!BF92,0)</f>
        <v>0</v>
      </c>
      <c r="SW89" s="248">
        <f>IF(SW$6=$SR$5,成绩录入!BG92,0)</f>
        <v>0</v>
      </c>
      <c r="SX89" s="248">
        <f>IF(SX$6=$SR$5,成绩录入!BH92,0)</f>
        <v>0</v>
      </c>
      <c r="SY89" s="248">
        <f>IF(SY$6=$SR$5,成绩录入!BI92,0)</f>
        <v>0</v>
      </c>
      <c r="SZ89" s="248">
        <f>IF(SZ$6=$SR$5,成绩录入!BJ92,0)</f>
        <v>0</v>
      </c>
      <c r="TA89" s="248">
        <f>IF(TA$6=$SR$5,成绩录入!BK92,0)</f>
        <v>0</v>
      </c>
      <c r="TB89" s="248">
        <f>IF(TB$6=$SR$5,成绩录入!BL92,0)</f>
        <v>0</v>
      </c>
      <c r="TC89" s="248">
        <f>IF(TC$6=$SR$5,成绩录入!BM92,0)</f>
        <v>0</v>
      </c>
      <c r="TD89" s="248">
        <f>IF(TD$6=$SR$5,成绩录入!BN92,0)</f>
        <v>0</v>
      </c>
      <c r="TE89" s="248">
        <f>IF(TE$6=$SR$5,成绩录入!BO92,0)</f>
        <v>0</v>
      </c>
      <c r="TF89" s="248">
        <f>IF(TF$6=$SR$5,成绩录入!BP92,0)</f>
        <v>0</v>
      </c>
      <c r="TG89" s="248">
        <f>IF(TG$6=$SR$5,成绩录入!BQ92,0)</f>
        <v>0</v>
      </c>
      <c r="TH89" s="248">
        <f>IF(TH$6=$SR$5,成绩录入!BR92,0)</f>
        <v>0</v>
      </c>
      <c r="TI89" s="248">
        <f>IF(TI$6=$SR$5,成绩录入!BS92,0)</f>
        <v>0</v>
      </c>
      <c r="TJ89" s="248">
        <f>IF(TJ$6=$SR$5,成绩录入!BT92,0)</f>
        <v>0</v>
      </c>
      <c r="TK89" s="248">
        <f>IF(TK$6=$SR$5,成绩录入!BU92,0)</f>
        <v>0</v>
      </c>
      <c r="TL89" s="248">
        <f>IF(TL$6=$SR$5,成绩录入!BV92,0)</f>
        <v>0</v>
      </c>
      <c r="TM89" s="248">
        <f>IF(TM$6=$SR$5,成绩录入!BW92,0)</f>
        <v>0</v>
      </c>
      <c r="TN89" s="248">
        <f>IF(TN$6=$SR$5,成绩录入!BX92,0)</f>
        <v>0</v>
      </c>
      <c r="TO89" s="248">
        <f>IF(TO$6=$SR$5,成绩录入!BY92,0)</f>
        <v>0</v>
      </c>
      <c r="TP89" s="248">
        <f>IF(TP$6=$SR$5,成绩录入!BZ92,0)</f>
        <v>0</v>
      </c>
      <c r="TQ89" s="248">
        <f>IF(TQ$6=$SR$5,成绩录入!CA92,0)</f>
        <v>0</v>
      </c>
      <c r="TR89" s="248">
        <f>IF(TR$6=$SR$5,成绩录入!CB92,0)</f>
        <v>0</v>
      </c>
      <c r="TS89" s="248">
        <f>IF(TS$6=$SR$5,成绩录入!CC92,0)</f>
        <v>0</v>
      </c>
      <c r="TT89" s="248">
        <f>IF(TT$6=$SR$5,成绩录入!CD92,0)</f>
        <v>0</v>
      </c>
      <c r="TU89" s="248">
        <f>IF(TU$6=$SR$5,成绩录入!CE92,0)</f>
        <v>0</v>
      </c>
      <c r="TV89" s="248">
        <f>IF(TV$6=$SR$5,成绩录入!CF92,0)</f>
        <v>0</v>
      </c>
      <c r="TW89" s="248">
        <f>IF(TW$6=$SR$5,成绩录入!CG92,0)</f>
        <v>0</v>
      </c>
      <c r="TX89" s="248">
        <f>IF(TX$6=$SR$5,成绩录入!CH92,0)</f>
        <v>0</v>
      </c>
      <c r="TY89" s="248">
        <f>IF(TY$6=$SR$5,成绩录入!CI92,0)</f>
        <v>0</v>
      </c>
      <c r="TZ89" s="248">
        <f>IF(TZ$6=$SR$5,成绩录入!CJ92,0)</f>
        <v>0</v>
      </c>
      <c r="UA89" s="248">
        <f>IF(UA$6=$SR$5,成绩录入!CK92,0)</f>
        <v>0</v>
      </c>
      <c r="UB89" s="248">
        <f>IF(UB$6=$SR$5,成绩录入!CL92,0)</f>
        <v>0</v>
      </c>
      <c r="UC89" s="248">
        <f>IF(UC$6=$SR$5,成绩录入!CM92,0)</f>
        <v>0</v>
      </c>
      <c r="UD89" s="248">
        <f>IF(UD$6=$SR$5,成绩录入!CN92,0)</f>
        <v>0</v>
      </c>
      <c r="UE89" s="248">
        <f>IF(UE$6=$SR$5,成绩录入!CO92,0)</f>
        <v>0</v>
      </c>
      <c r="UF89" s="248">
        <f>IF(UF$6=$SR$5,成绩录入!CP92,0)</f>
        <v>0</v>
      </c>
      <c r="UG89" s="248">
        <f>IF(UG$6=$SR$5,成绩录入!CQ92,0)</f>
        <v>0</v>
      </c>
      <c r="UH89" s="248">
        <f>IF(UH$6=$SR$5,成绩录入!CR92,0)</f>
        <v>0</v>
      </c>
      <c r="UI89" s="248">
        <f>IF(UI$6=$SR$5,成绩录入!CS92,0)</f>
        <v>0</v>
      </c>
      <c r="UJ89" s="248">
        <f>IF(UJ$6=$SR$5,成绩录入!CT92,0)</f>
        <v>0</v>
      </c>
      <c r="UK89" s="248">
        <f>IF(UK$6=$SR$5,成绩录入!CU92,0)</f>
        <v>0</v>
      </c>
      <c r="UL89" s="248">
        <f>IF(UL$6=$SR$5,成绩录入!CV92,0)</f>
        <v>0</v>
      </c>
      <c r="UM89" s="248">
        <f>IF(UM$6=$SR$5,成绩录入!CW92,0)</f>
        <v>0</v>
      </c>
      <c r="UN89" s="248">
        <f>IF(UN$6=$SR$5,成绩录入!CX92,0)</f>
        <v>0</v>
      </c>
      <c r="UO89" s="248">
        <f>IF(UO$6=$SR$5,成绩录入!CY92,0)</f>
        <v>0</v>
      </c>
      <c r="UP89" s="248">
        <f>IF(UP$6=$SR$5,成绩录入!CZ92,0)</f>
        <v>0</v>
      </c>
      <c r="UQ89" s="248">
        <f>IF(UQ$6=$SR$5,成绩录入!DA92,0)</f>
        <v>0</v>
      </c>
      <c r="UR89" s="248">
        <f>IF(UR$6=$SR$5,成绩录入!DB92,0)</f>
        <v>0</v>
      </c>
      <c r="US89" s="248">
        <f>IF(US$6=$SR$5,成绩录入!DC92,0)</f>
        <v>0</v>
      </c>
      <c r="UT89" s="248">
        <f>IF(UT$6=$SR$5,成绩录入!DD92,0)</f>
        <v>0</v>
      </c>
      <c r="UU89" s="248">
        <f>IF(UU$6=$SR$5,成绩录入!DE92,0)</f>
        <v>0</v>
      </c>
      <c r="UV89" s="248">
        <f>IF(UV$6=$SR$5,成绩录入!DF92,0)</f>
        <v>0</v>
      </c>
      <c r="UW89" s="248">
        <f>IF(UW$6=$SR$5,成绩录入!DG92,0)</f>
        <v>0</v>
      </c>
      <c r="UX89" s="248">
        <f>IF(UX$6=$SR$5,成绩录入!DH92,0)</f>
        <v>0</v>
      </c>
      <c r="UY89" s="248">
        <f>IF(UY$6=$SR$5,成绩录入!DI92,0)</f>
        <v>0</v>
      </c>
      <c r="UZ89" s="248">
        <f>IF(UZ$6=$SR$5,成绩录入!DJ92,0)</f>
        <v>0</v>
      </c>
      <c r="VA89" s="248">
        <f>IF(VA$6=$SR$5,成绩录入!DK92,0)</f>
        <v>0</v>
      </c>
      <c r="VB89" s="248">
        <f>IF(VB$6=$SR$5,成绩录入!DL92,0)</f>
        <v>0</v>
      </c>
      <c r="VC89" s="248">
        <f>IF(VC$6=$SR$5,成绩录入!DM92,0)</f>
        <v>0</v>
      </c>
      <c r="VD89" s="248">
        <f>IF(VD$6=$SR$5,成绩录入!DN92,0)</f>
        <v>0</v>
      </c>
      <c r="VE89" s="248">
        <f>IF(VE$6=$SR$5,成绩录入!DO92,0)</f>
        <v>0</v>
      </c>
      <c r="VF89" s="248">
        <f>IF(VF$6=$SR$5,成绩录入!DP92,0)</f>
        <v>0</v>
      </c>
      <c r="VG89" s="248">
        <f>IF(VG$6=$SR$5,成绩录入!DQ92,0)</f>
        <v>0</v>
      </c>
      <c r="VH89" s="248">
        <f>IF(VH$6=$SR$5,成绩录入!DR92,0)</f>
        <v>0</v>
      </c>
      <c r="VI89" s="248">
        <f>IF(VI$6=$SR$5,成绩录入!DS92,0)</f>
        <v>0</v>
      </c>
      <c r="VJ89" s="248">
        <f>IF(VJ$6=$SR$5,成绩录入!DT92,0)</f>
        <v>0</v>
      </c>
      <c r="VK89" s="248">
        <f>IF(VK$6=$SR$5,成绩录入!DU92,0)</f>
        <v>0</v>
      </c>
      <c r="VL89" s="248">
        <f>IF(VL$6=$SR$5,成绩录入!DV92,0)</f>
        <v>0</v>
      </c>
      <c r="VM89" s="248">
        <f>IF(VM$6=$SR$5,成绩录入!DW92,0)</f>
        <v>0</v>
      </c>
      <c r="VN89" s="248">
        <f>IF(VN$6=$SR$5,成绩录入!DX92,0)</f>
        <v>0</v>
      </c>
      <c r="VO89" s="248">
        <f>IF(VO$6=$SR$5,成绩录入!DY92,0)</f>
        <v>0</v>
      </c>
      <c r="VP89" s="248">
        <f>IF(VP$6=$SR$5,成绩录入!DZ92,0)</f>
        <v>0</v>
      </c>
      <c r="VQ89" s="248">
        <f>IF(VQ$6=$SR$5,成绩录入!EA92,0)</f>
        <v>0</v>
      </c>
      <c r="VR89" s="248">
        <f>IF(VR$6=$SR$5,成绩录入!EB92,0)</f>
        <v>0</v>
      </c>
      <c r="VS89" s="248">
        <f>IF(VS$6=$SR$5,成绩录入!EC92,0)</f>
        <v>0</v>
      </c>
      <c r="VT89" s="248">
        <f>IF(VT$6=$SR$5,成绩录入!ED92,0)</f>
        <v>0</v>
      </c>
      <c r="VU89" s="248">
        <f>IF(VU$6=$SR$5,成绩录入!EE92,0)</f>
        <v>0</v>
      </c>
      <c r="VV89" s="248">
        <f>IF(VV$6=$SR$5,成绩录入!EF92,0)</f>
        <v>0</v>
      </c>
      <c r="VW89" s="248">
        <f>IF(VW$6=$SR$5,成绩录入!EG92,0)</f>
        <v>0</v>
      </c>
      <c r="VX89" s="248">
        <f>IF(VX$6=$SR$5,成绩录入!EH92,0)</f>
        <v>0</v>
      </c>
      <c r="VY89" s="248">
        <f>IF(VY$6=$SR$5,成绩录入!EI92,0)</f>
        <v>0</v>
      </c>
      <c r="VZ89" s="248">
        <f>IF(VZ$6=$SR$5,成绩录入!EJ92,0)</f>
        <v>0</v>
      </c>
      <c r="WA89" s="248">
        <f>IF(WA$6=$SR$5,成绩录入!EK92,0)</f>
        <v>0</v>
      </c>
      <c r="WB89" s="248">
        <f>IF(WB$6=$SR$5,成绩录入!EL92,0)</f>
        <v>0</v>
      </c>
      <c r="WC89" s="248">
        <f>IF(WC$6=$SR$5,成绩录入!EM92,0)</f>
        <v>0</v>
      </c>
      <c r="WD89" s="248">
        <f>IF(WD$6=$SR$5,成绩录入!EN92,0)</f>
        <v>0</v>
      </c>
      <c r="WE89" s="248">
        <f>IF(WE$6=$SR$5,成绩录入!EO92,0)</f>
        <v>0</v>
      </c>
      <c r="WF89" s="248">
        <f>IF(WF$6=$SR$5,成绩录入!EP92,0)</f>
        <v>0</v>
      </c>
      <c r="WG89" s="248">
        <f>IF(WG$6=$SR$5,成绩录入!EQ92,0)</f>
        <v>0</v>
      </c>
      <c r="WH89" s="248">
        <f>IF(WH$6=$SR$5,成绩录入!ER92,0)</f>
        <v>0</v>
      </c>
      <c r="WI89" s="248">
        <f>IF(WI$6=$SR$5,成绩录入!ES92,0)</f>
        <v>0</v>
      </c>
      <c r="WJ89" s="248">
        <f>IF(WJ$6=$SR$5,成绩录入!ET92,0)</f>
        <v>0</v>
      </c>
      <c r="WK89" s="248">
        <f>IF(WK$6=$SR$5,成绩录入!EU92,0)</f>
        <v>0</v>
      </c>
      <c r="WL89" s="248">
        <f>IF(WL$6=$SR$5,成绩录入!EV92,0)</f>
        <v>0</v>
      </c>
      <c r="WM89" s="248">
        <f>IF(WM$6=$SR$5,成绩录入!EW92,0)</f>
        <v>0</v>
      </c>
      <c r="WN89" s="248">
        <f>IF(WN$6=$SR$5,成绩录入!EX92,0)</f>
        <v>0</v>
      </c>
      <c r="WO89" s="218">
        <f t="shared" si="191"/>
        <v>0</v>
      </c>
      <c r="WP89" s="166"/>
      <c r="WQ89" s="166"/>
      <c r="WR89" s="247">
        <f>IF(WR$6=$WQ$5,成绩录入!BC92,0)</f>
        <v>0</v>
      </c>
      <c r="WS89" s="248">
        <f>IF(WS$6=$WQ$5,成绩录入!BD92,0)</f>
        <v>0</v>
      </c>
      <c r="WT89" s="248">
        <f>IF(WT$6=$WQ$5,成绩录入!BE92,0)</f>
        <v>0</v>
      </c>
      <c r="WU89" s="248">
        <f>IF(WU$6=$WQ$5,成绩录入!BF92,0)</f>
        <v>0</v>
      </c>
      <c r="WV89" s="248">
        <f>IF(WV$6=$WQ$5,成绩录入!BG92,0)</f>
        <v>0</v>
      </c>
      <c r="WW89" s="248">
        <f>IF(WW$6=$WQ$5,成绩录入!BH92,0)</f>
        <v>0</v>
      </c>
      <c r="WX89" s="248">
        <f>IF(WX$6=$WQ$5,成绩录入!BI92,0)</f>
        <v>0</v>
      </c>
      <c r="WY89" s="248">
        <f>IF(WY$6=$WQ$5,成绩录入!BJ92,0)</f>
        <v>0</v>
      </c>
      <c r="WZ89" s="248">
        <f>IF(WZ$6=$WQ$5,成绩录入!BK92,0)</f>
        <v>0</v>
      </c>
      <c r="XA89" s="248">
        <f>IF(XA$6=$WQ$5,成绩录入!BL92,0)</f>
        <v>0</v>
      </c>
      <c r="XB89" s="248">
        <f>IF(XB$6=$WQ$5,成绩录入!BM92,0)</f>
        <v>0</v>
      </c>
      <c r="XC89" s="248">
        <f>IF(XC$6=$WQ$5,成绩录入!BN92,0)</f>
        <v>0</v>
      </c>
      <c r="XD89" s="248">
        <f>IF(XD$6=$WQ$5,成绩录入!BO92,0)</f>
        <v>0</v>
      </c>
      <c r="XE89" s="248">
        <f>IF(XE$6=$WQ$5,成绩录入!BP92,0)</f>
        <v>0</v>
      </c>
      <c r="XF89" s="248">
        <f>IF(XF$6=$WQ$5,成绩录入!BQ92,0)</f>
        <v>0</v>
      </c>
      <c r="XG89" s="248">
        <f>IF(XG$6=$WQ$5,成绩录入!BR92,0)</f>
        <v>0</v>
      </c>
      <c r="XH89" s="248">
        <f>IF(XH$6=$WQ$5,成绩录入!BS92,0)</f>
        <v>0</v>
      </c>
      <c r="XI89" s="248">
        <f>IF(XI$6=$WQ$5,成绩录入!BT92,0)</f>
        <v>0</v>
      </c>
      <c r="XJ89" s="248">
        <f>IF(XJ$6=$WQ$5,成绩录入!BU92,0)</f>
        <v>0</v>
      </c>
      <c r="XK89" s="248">
        <f>IF(XK$6=$WQ$5,成绩录入!BV92,0)</f>
        <v>0</v>
      </c>
      <c r="XL89" s="248">
        <f>IF(XL$6=$WQ$5,成绩录入!BW92,0)</f>
        <v>0</v>
      </c>
      <c r="XM89" s="248">
        <f>IF(XM$6=$WQ$5,成绩录入!BX92,0)</f>
        <v>0</v>
      </c>
      <c r="XN89" s="248">
        <f>IF(XN$6=$WQ$5,成绩录入!BY92,0)</f>
        <v>0</v>
      </c>
      <c r="XO89" s="248">
        <f>IF(XO$6=$WQ$5,成绩录入!BZ92,0)</f>
        <v>0</v>
      </c>
      <c r="XP89" s="248">
        <f>IF(XP$6=$WQ$5,成绩录入!CA92,0)</f>
        <v>0</v>
      </c>
      <c r="XQ89" s="248">
        <f>IF(XQ$6=$WQ$5,成绩录入!CB92,0)</f>
        <v>0</v>
      </c>
      <c r="XR89" s="248">
        <f>IF(XR$6=$WQ$5,成绩录入!CC92,0)</f>
        <v>0</v>
      </c>
      <c r="XS89" s="248">
        <f>IF(XS$6=$WQ$5,成绩录入!CD92,0)</f>
        <v>0</v>
      </c>
      <c r="XT89" s="248">
        <f>IF(XT$6=$WQ$5,成绩录入!CE92,0)</f>
        <v>0</v>
      </c>
      <c r="XU89" s="248">
        <f>IF(XU$6=$WQ$5,成绩录入!CF92,0)</f>
        <v>0</v>
      </c>
      <c r="XV89" s="248">
        <f>IF(XV$6=$WQ$5,成绩录入!CG92,0)</f>
        <v>0</v>
      </c>
      <c r="XW89" s="248">
        <f>IF(XW$6=$WQ$5,成绩录入!CH92,0)</f>
        <v>0</v>
      </c>
      <c r="XX89" s="248">
        <f>IF(XX$6=$WQ$5,成绩录入!CI92,0)</f>
        <v>0</v>
      </c>
      <c r="XY89" s="248">
        <f>IF(XY$6=$WQ$5,成绩录入!CJ92,0)</f>
        <v>0</v>
      </c>
      <c r="XZ89" s="248">
        <f>IF(XZ$6=$WQ$5,成绩录入!CK92,0)</f>
        <v>0</v>
      </c>
      <c r="YA89" s="248">
        <f>IF(YA$6=$WQ$5,成绩录入!CL92,0)</f>
        <v>0</v>
      </c>
      <c r="YB89" s="248">
        <f>IF(YB$6=$WQ$5,成绩录入!CM92,0)</f>
        <v>0</v>
      </c>
      <c r="YC89" s="248">
        <f>IF(YC$6=$WQ$5,成绩录入!CN92,0)</f>
        <v>0</v>
      </c>
      <c r="YD89" s="248">
        <f>IF(YD$6=$WQ$5,成绩录入!CO92,0)</f>
        <v>0</v>
      </c>
      <c r="YE89" s="248">
        <f>IF(YE$6=$WQ$5,成绩录入!CP92,0)</f>
        <v>0</v>
      </c>
      <c r="YF89" s="248">
        <f>IF(YF$6=$WQ$5,成绩录入!CQ92,0)</f>
        <v>0</v>
      </c>
      <c r="YG89" s="248">
        <f>IF(YG$6=$WQ$5,成绩录入!CR92,0)</f>
        <v>0</v>
      </c>
      <c r="YH89" s="248">
        <f>IF(YH$6=$WQ$5,成绩录入!CS92,0)</f>
        <v>0</v>
      </c>
      <c r="YI89" s="248">
        <f>IF(YI$6=$WQ$5,成绩录入!CT92,0)</f>
        <v>0</v>
      </c>
      <c r="YJ89" s="248">
        <f>IF(YJ$6=$WQ$5,成绩录入!CU92,0)</f>
        <v>0</v>
      </c>
      <c r="YK89" s="248">
        <f>IF(YK$6=$WQ$5,成绩录入!CV92,0)</f>
        <v>0</v>
      </c>
      <c r="YL89" s="248">
        <f>IF(YL$6=$WQ$5,成绩录入!CW92,0)</f>
        <v>0</v>
      </c>
      <c r="YM89" s="248">
        <f>IF(YM$6=$WQ$5,成绩录入!CX92,0)</f>
        <v>0</v>
      </c>
      <c r="YN89" s="248">
        <f>IF(YN$6=$WQ$5,成绩录入!CY92,0)</f>
        <v>0</v>
      </c>
      <c r="YO89" s="248">
        <f>IF(YO$6=$WQ$5,成绩录入!CZ92,0)</f>
        <v>0</v>
      </c>
      <c r="YP89" s="248">
        <f>IF(YP$6=$WQ$5,成绩录入!DA92,0)</f>
        <v>0</v>
      </c>
      <c r="YQ89" s="248">
        <f>IF(YQ$6=$WQ$5,成绩录入!DB92,0)</f>
        <v>0</v>
      </c>
      <c r="YR89" s="248">
        <f>IF(YR$6=$WQ$5,成绩录入!DC92,0)</f>
        <v>0</v>
      </c>
      <c r="YS89" s="248">
        <f>IF(YS$6=$WQ$5,成绩录入!DD92,0)</f>
        <v>0</v>
      </c>
      <c r="YT89" s="248">
        <f>IF(YT$6=$WQ$5,成绩录入!DE92,0)</f>
        <v>0</v>
      </c>
      <c r="YU89" s="248">
        <f>IF(YU$6=$WQ$5,成绩录入!DF92,0)</f>
        <v>0</v>
      </c>
      <c r="YV89" s="248">
        <f>IF(YV$6=$WQ$5,成绩录入!DG92,0)</f>
        <v>0</v>
      </c>
      <c r="YW89" s="248">
        <f>IF(YW$6=$WQ$5,成绩录入!DH92,0)</f>
        <v>0</v>
      </c>
      <c r="YX89" s="248">
        <f>IF(YX$6=$WQ$5,成绩录入!DI92,0)</f>
        <v>0</v>
      </c>
      <c r="YY89" s="248">
        <f>IF(YY$6=$WQ$5,成绩录入!DJ92,0)</f>
        <v>0</v>
      </c>
      <c r="YZ89" s="248">
        <f>IF(YZ$6=$WQ$5,成绩录入!DK92,0)</f>
        <v>0</v>
      </c>
      <c r="ZA89" s="248">
        <f>IF(ZA$6=$WQ$5,成绩录入!DL92,0)</f>
        <v>0</v>
      </c>
      <c r="ZB89" s="248">
        <f>IF(ZB$6=$WQ$5,成绩录入!DM92,0)</f>
        <v>0</v>
      </c>
      <c r="ZC89" s="248">
        <f>IF(ZC$6=$WQ$5,成绩录入!DN92,0)</f>
        <v>0</v>
      </c>
      <c r="ZD89" s="248">
        <f>IF(ZD$6=$WQ$5,成绩录入!DO92,0)</f>
        <v>0</v>
      </c>
      <c r="ZE89" s="248">
        <f>IF(ZE$6=$WQ$5,成绩录入!DP92,0)</f>
        <v>0</v>
      </c>
      <c r="ZF89" s="248">
        <f>IF(ZF$6=$WQ$5,成绩录入!DQ92,0)</f>
        <v>0</v>
      </c>
      <c r="ZG89" s="248">
        <f>IF(ZG$6=$WQ$5,成绩录入!DR92,0)</f>
        <v>0</v>
      </c>
      <c r="ZH89" s="248">
        <f>IF(ZH$6=$WQ$5,成绩录入!DS92,0)</f>
        <v>0</v>
      </c>
      <c r="ZI89" s="248">
        <f>IF(ZI$6=$WQ$5,成绩录入!DT92,0)</f>
        <v>0</v>
      </c>
      <c r="ZJ89" s="248">
        <f>IF(ZJ$6=$WQ$5,成绩录入!DU92,0)</f>
        <v>0</v>
      </c>
      <c r="ZK89" s="248">
        <f>IF(ZK$6=$WQ$5,成绩录入!DV92,0)</f>
        <v>0</v>
      </c>
      <c r="ZL89" s="248">
        <f>IF(ZL$6=$WQ$5,成绩录入!DW92,0)</f>
        <v>0</v>
      </c>
      <c r="ZM89" s="248">
        <f>IF(ZM$6=$WQ$5,成绩录入!DX92,0)</f>
        <v>0</v>
      </c>
      <c r="ZN89" s="248">
        <f>IF(ZN$6=$WQ$5,成绩录入!DY92,0)</f>
        <v>0</v>
      </c>
      <c r="ZO89" s="248">
        <f>IF(ZO$6=$WQ$5,成绩录入!DZ92,0)</f>
        <v>0</v>
      </c>
      <c r="ZP89" s="248">
        <f>IF(ZP$6=$WQ$5,成绩录入!EA92,0)</f>
        <v>0</v>
      </c>
      <c r="ZQ89" s="248">
        <f>IF(ZQ$6=$WQ$5,成绩录入!EB92,0)</f>
        <v>0</v>
      </c>
      <c r="ZR89" s="248">
        <f>IF(ZR$6=$WQ$5,成绩录入!EC92,0)</f>
        <v>0</v>
      </c>
      <c r="ZS89" s="248">
        <f>IF(ZS$6=$WQ$5,成绩录入!ED92,0)</f>
        <v>0</v>
      </c>
      <c r="ZT89" s="248">
        <f>IF(ZT$6=$WQ$5,成绩录入!EE92,0)</f>
        <v>0</v>
      </c>
      <c r="ZU89" s="248">
        <f>IF(ZU$6=$WQ$5,成绩录入!EF92,0)</f>
        <v>0</v>
      </c>
      <c r="ZV89" s="248">
        <f>IF(ZV$6=$WQ$5,成绩录入!EG92,0)</f>
        <v>0</v>
      </c>
      <c r="ZW89" s="248">
        <f>IF(ZW$6=$WQ$5,成绩录入!EH92,0)</f>
        <v>0</v>
      </c>
      <c r="ZX89" s="248">
        <f>IF(ZX$6=$WQ$5,成绩录入!EI92,0)</f>
        <v>0</v>
      </c>
      <c r="ZY89" s="248">
        <f>IF(ZY$6=$WQ$5,成绩录入!EJ92,0)</f>
        <v>0</v>
      </c>
      <c r="ZZ89" s="248">
        <f>IF(ZZ$6=$WQ$5,成绩录入!EK92,0)</f>
        <v>0</v>
      </c>
      <c r="AAA89" s="248">
        <f>IF(AAA$6=$WQ$5,成绩录入!EL92,0)</f>
        <v>0</v>
      </c>
      <c r="AAB89" s="248">
        <f>IF(AAB$6=$WQ$5,成绩录入!EM92,0)</f>
        <v>0</v>
      </c>
      <c r="AAC89" s="248">
        <f>IF(AAC$6=$WQ$5,成绩录入!EN92,0)</f>
        <v>0</v>
      </c>
      <c r="AAD89" s="248">
        <f>IF(AAD$6=$WQ$5,成绩录入!EO92,0)</f>
        <v>0</v>
      </c>
      <c r="AAE89" s="248">
        <f>IF(AAE$6=$WQ$5,成绩录入!EP92,0)</f>
        <v>0</v>
      </c>
      <c r="AAF89" s="248">
        <f>IF(AAF$6=$WQ$5,成绩录入!EQ92,0)</f>
        <v>0</v>
      </c>
      <c r="AAG89" s="248">
        <f>IF(AAG$6=$WQ$5,成绩录入!ER92,0)</f>
        <v>0</v>
      </c>
      <c r="AAH89" s="248">
        <f>IF(AAH$6=$WQ$5,成绩录入!ES92,0)</f>
        <v>0</v>
      </c>
      <c r="AAI89" s="248">
        <f>IF(AAI$6=$WQ$5,成绩录入!ET92,0)</f>
        <v>0</v>
      </c>
      <c r="AAJ89" s="248">
        <f>IF(AAJ$6=$WQ$5,成绩录入!EU92,0)</f>
        <v>0</v>
      </c>
      <c r="AAK89" s="248">
        <f>IF(AAK$6=$WQ$5,成绩录入!EV92,0)</f>
        <v>0</v>
      </c>
      <c r="AAL89" s="248">
        <f>IF(AAL$6=$WQ$5,成绩录入!EW92,0)</f>
        <v>0</v>
      </c>
      <c r="AAM89" s="248">
        <f>IF(AAM$6=$WQ$5,成绩录入!EX92,0)</f>
        <v>0</v>
      </c>
      <c r="AAN89" s="218">
        <f t="shared" si="192"/>
        <v>0</v>
      </c>
      <c r="AAO89" s="206"/>
      <c r="AAQ89" s="247">
        <f>IF(AAQ$6=$AAP$5,成绩录入!BC92,0)</f>
        <v>0</v>
      </c>
      <c r="AAR89" s="248">
        <f>IF(AAR$6=$AAP$5,成绩录入!BD92,0)</f>
        <v>0</v>
      </c>
      <c r="AAS89" s="248">
        <f>IF(AAS$6=$AAP$5,成绩录入!BE92,0)</f>
        <v>0</v>
      </c>
      <c r="AAT89" s="248">
        <f>IF(AAT$6=$AAP$5,成绩录入!BF92,0)</f>
        <v>0</v>
      </c>
      <c r="AAU89" s="248">
        <f>IF(AAU$6=$AAP$5,成绩录入!BG92,0)</f>
        <v>0</v>
      </c>
      <c r="AAV89" s="248">
        <f>IF(AAV$6=$AAP$5,成绩录入!BH92,0)</f>
        <v>0</v>
      </c>
      <c r="AAW89" s="248">
        <f>IF(AAW$6=$AAP$5,成绩录入!BI92,0)</f>
        <v>0</v>
      </c>
      <c r="AAX89" s="248">
        <f>IF(AAX$6=$AAP$5,成绩录入!BJ92,0)</f>
        <v>0</v>
      </c>
      <c r="AAY89" s="248">
        <f>IF(AAY$6=$AAP$5,成绩录入!BK92,0)</f>
        <v>0</v>
      </c>
      <c r="AAZ89" s="248">
        <f>IF(AAZ$6=$AAP$5,成绩录入!BL92,0)</f>
        <v>0</v>
      </c>
      <c r="ABA89" s="248">
        <f>IF(ABA$6=$AAP$5,成绩录入!BM92,0)</f>
        <v>0</v>
      </c>
      <c r="ABB89" s="248">
        <f>IF(ABB$6=$AAP$5,成绩录入!BN92,0)</f>
        <v>0</v>
      </c>
      <c r="ABC89" s="248">
        <f>IF(ABC$6=$AAP$5,成绩录入!BO92,0)</f>
        <v>0</v>
      </c>
      <c r="ABD89" s="248">
        <f>IF(ABD$6=$AAP$5,成绩录入!BP92,0)</f>
        <v>0</v>
      </c>
      <c r="ABE89" s="248">
        <f>IF(ABE$6=$AAP$5,成绩录入!BQ92,0)</f>
        <v>0</v>
      </c>
      <c r="ABF89" s="248">
        <f>IF(ABF$6=$AAP$5,成绩录入!BR92,0)</f>
        <v>0</v>
      </c>
      <c r="ABG89" s="248">
        <f>IF(ABG$6=$AAP$5,成绩录入!BS92,0)</f>
        <v>0</v>
      </c>
      <c r="ABH89" s="248">
        <f>IF(ABH$6=$AAP$5,成绩录入!BT92,0)</f>
        <v>0</v>
      </c>
      <c r="ABI89" s="248">
        <f>IF(ABI$6=$AAP$5,成绩录入!BU92,0)</f>
        <v>0</v>
      </c>
      <c r="ABJ89" s="248">
        <f>IF(ABJ$6=$AAP$5,成绩录入!BV92,0)</f>
        <v>0</v>
      </c>
      <c r="ABK89" s="248">
        <f>IF(ABK$6=$AAP$5,成绩录入!BW92,0)</f>
        <v>0</v>
      </c>
      <c r="ABL89" s="248">
        <f>IF(ABL$6=$AAP$5,成绩录入!BX92,0)</f>
        <v>0</v>
      </c>
      <c r="ABM89" s="248">
        <f>IF(ABM$6=$AAP$5,成绩录入!BY92,0)</f>
        <v>0</v>
      </c>
      <c r="ABN89" s="248">
        <f>IF(ABN$6=$AAP$5,成绩录入!BZ92,0)</f>
        <v>0</v>
      </c>
      <c r="ABO89" s="248">
        <f>IF(ABO$6=$AAP$5,成绩录入!CA92,0)</f>
        <v>0</v>
      </c>
      <c r="ABP89" s="248">
        <f>IF(ABP$6=$AAP$5,成绩录入!CB92,0)</f>
        <v>0</v>
      </c>
      <c r="ABQ89" s="248">
        <f>IF(ABQ$6=$AAP$5,成绩录入!CC92,0)</f>
        <v>0</v>
      </c>
      <c r="ABR89" s="248">
        <f>IF(ABR$6=$AAP$5,成绩录入!CD92,0)</f>
        <v>0</v>
      </c>
      <c r="ABS89" s="248">
        <f>IF(ABS$6=$AAP$5,成绩录入!CE92,0)</f>
        <v>0</v>
      </c>
      <c r="ABT89" s="248">
        <f>IF(ABT$6=$AAP$5,成绩录入!CF92,0)</f>
        <v>0</v>
      </c>
      <c r="ABU89" s="248">
        <f>IF(ABU$6=$AAP$5,成绩录入!CG92,0)</f>
        <v>0</v>
      </c>
      <c r="ABV89" s="248">
        <f>IF(ABV$6=$AAP$5,成绩录入!CH92,0)</f>
        <v>0</v>
      </c>
      <c r="ABW89" s="248">
        <f>IF(ABW$6=$AAP$5,成绩录入!CI92,0)</f>
        <v>0</v>
      </c>
      <c r="ABX89" s="248">
        <f>IF(ABX$6=$AAP$5,成绩录入!CJ92,0)</f>
        <v>0</v>
      </c>
      <c r="ABY89" s="248">
        <f>IF(ABY$6=$AAP$5,成绩录入!CK92,0)</f>
        <v>0</v>
      </c>
      <c r="ABZ89" s="248">
        <f>IF(ABZ$6=$AAP$5,成绩录入!CL92,0)</f>
        <v>0</v>
      </c>
      <c r="ACA89" s="248">
        <f>IF(ACA$6=$AAP$5,成绩录入!CM92,0)</f>
        <v>0</v>
      </c>
      <c r="ACB89" s="248">
        <f>IF(ACB$6=$AAP$5,成绩录入!CN92,0)</f>
        <v>0</v>
      </c>
      <c r="ACC89" s="248">
        <f>IF(ACC$6=$AAP$5,成绩录入!CO92,0)</f>
        <v>0</v>
      </c>
      <c r="ACD89" s="248">
        <f>IF(ACD$6=$AAP$5,成绩录入!CP92,0)</f>
        <v>0</v>
      </c>
      <c r="ACE89" s="248">
        <f>IF(ACE$6=$AAP$5,成绩录入!CQ92,0)</f>
        <v>0</v>
      </c>
      <c r="ACF89" s="248">
        <f>IF(ACF$6=$AAP$5,成绩录入!CR92,0)</f>
        <v>0</v>
      </c>
      <c r="ACG89" s="248">
        <f>IF(ACG$6=$AAP$5,成绩录入!CS92,0)</f>
        <v>0</v>
      </c>
      <c r="ACH89" s="248">
        <f>IF(ACH$6=$AAP$5,成绩录入!CT92,0)</f>
        <v>0</v>
      </c>
      <c r="ACI89" s="248">
        <f>IF(ACI$6=$AAP$5,成绩录入!CU92,0)</f>
        <v>0</v>
      </c>
      <c r="ACJ89" s="248">
        <f>IF(ACJ$6=$AAP$5,成绩录入!CV92,0)</f>
        <v>0</v>
      </c>
      <c r="ACK89" s="248">
        <f>IF(ACK$6=$AAP$5,成绩录入!CW92,0)</f>
        <v>0</v>
      </c>
      <c r="ACL89" s="248">
        <f>IF(ACL$6=$AAP$5,成绩录入!CX92,0)</f>
        <v>0</v>
      </c>
      <c r="ACM89" s="248">
        <f>IF(ACM$6=$AAP$5,成绩录入!CY92,0)</f>
        <v>0</v>
      </c>
      <c r="ACN89" s="248">
        <f>IF(ACN$6=$AAP$5,成绩录入!CZ92,0)</f>
        <v>0</v>
      </c>
      <c r="ACO89" s="248">
        <f>IF(ACO$6=$AAP$5,成绩录入!DA92,0)</f>
        <v>0</v>
      </c>
      <c r="ACP89" s="248">
        <f>IF(ACP$6=$AAP$5,成绩录入!DB92,0)</f>
        <v>0</v>
      </c>
      <c r="ACQ89" s="248">
        <f>IF(ACQ$6=$AAP$5,成绩录入!DC92,0)</f>
        <v>0</v>
      </c>
      <c r="ACR89" s="248">
        <f>IF(ACR$6=$AAP$5,成绩录入!DD92,0)</f>
        <v>0</v>
      </c>
      <c r="ACS89" s="248">
        <f>IF(ACS$6=$AAP$5,成绩录入!DE92,0)</f>
        <v>0</v>
      </c>
      <c r="ACT89" s="248">
        <f>IF(ACT$6=$AAP$5,成绩录入!DF92,0)</f>
        <v>0</v>
      </c>
      <c r="ACU89" s="248">
        <f>IF(ACU$6=$AAP$5,成绩录入!DG92,0)</f>
        <v>0</v>
      </c>
      <c r="ACV89" s="248">
        <f>IF(ACV$6=$AAP$5,成绩录入!DH92,0)</f>
        <v>0</v>
      </c>
      <c r="ACW89" s="248">
        <f>IF(ACW$6=$AAP$5,成绩录入!DI92,0)</f>
        <v>0</v>
      </c>
      <c r="ACX89" s="248">
        <f>IF(ACX$6=$AAP$5,成绩录入!DJ92,0)</f>
        <v>0</v>
      </c>
      <c r="ACY89" s="248">
        <f>IF(ACY$6=$AAP$5,成绩录入!DK92,0)</f>
        <v>0</v>
      </c>
      <c r="ACZ89" s="248">
        <f>IF(ACZ$6=$AAP$5,成绩录入!DL92,0)</f>
        <v>0</v>
      </c>
      <c r="ADA89" s="248">
        <f>IF(ADA$6=$AAP$5,成绩录入!DM92,0)</f>
        <v>0</v>
      </c>
      <c r="ADB89" s="248">
        <f>IF(ADB$6=$AAP$5,成绩录入!DN92,0)</f>
        <v>0</v>
      </c>
      <c r="ADC89" s="248">
        <f>IF(ADC$6=$AAP$5,成绩录入!DO92,0)</f>
        <v>0</v>
      </c>
      <c r="ADD89" s="248">
        <f>IF(ADD$6=$AAP$5,成绩录入!DP92,0)</f>
        <v>0</v>
      </c>
      <c r="ADE89" s="248">
        <f>IF(ADE$6=$AAP$5,成绩录入!DQ92,0)</f>
        <v>0</v>
      </c>
      <c r="ADF89" s="248">
        <f>IF(ADF$6=$AAP$5,成绩录入!DR92,0)</f>
        <v>0</v>
      </c>
      <c r="ADG89" s="248">
        <f>IF(ADG$6=$AAP$5,成绩录入!DS92,0)</f>
        <v>0</v>
      </c>
      <c r="ADH89" s="248">
        <f>IF(ADH$6=$AAP$5,成绩录入!DT92,0)</f>
        <v>0</v>
      </c>
      <c r="ADI89" s="248">
        <f>IF(ADI$6=$AAP$5,成绩录入!DU92,0)</f>
        <v>0</v>
      </c>
      <c r="ADJ89" s="248">
        <f>IF(ADJ$6=$AAP$5,成绩录入!DV92,0)</f>
        <v>0</v>
      </c>
      <c r="ADK89" s="248">
        <f>IF(ADK$6=$AAP$5,成绩录入!DW92,0)</f>
        <v>0</v>
      </c>
      <c r="ADL89" s="248">
        <f>IF(ADL$6=$AAP$5,成绩录入!DX92,0)</f>
        <v>0</v>
      </c>
      <c r="ADM89" s="248">
        <f>IF(ADM$6=$AAP$5,成绩录入!DY92,0)</f>
        <v>0</v>
      </c>
      <c r="ADN89" s="248">
        <f>IF(ADN$6=$AAP$5,成绩录入!DZ92,0)</f>
        <v>0</v>
      </c>
      <c r="ADO89" s="248">
        <f>IF(ADO$6=$AAP$5,成绩录入!EA92,0)</f>
        <v>0</v>
      </c>
      <c r="ADP89" s="248">
        <f>IF(ADP$6=$AAP$5,成绩录入!EB92,0)</f>
        <v>0</v>
      </c>
      <c r="ADQ89" s="248">
        <f>IF(ADQ$6=$AAP$5,成绩录入!EC92,0)</f>
        <v>0</v>
      </c>
      <c r="ADR89" s="248">
        <f>IF(ADR$6=$AAP$5,成绩录入!ED92,0)</f>
        <v>0</v>
      </c>
      <c r="ADS89" s="248">
        <f>IF(ADS$6=$AAP$5,成绩录入!EE92,0)</f>
        <v>0</v>
      </c>
      <c r="ADT89" s="248">
        <f>IF(ADT$6=$AAP$5,成绩录入!EF92,0)</f>
        <v>0</v>
      </c>
      <c r="ADU89" s="248">
        <f>IF(ADU$6=$AAP$5,成绩录入!EG92,0)</f>
        <v>0</v>
      </c>
      <c r="ADV89" s="248">
        <f>IF(ADV$6=$AAP$5,成绩录入!EH92,0)</f>
        <v>0</v>
      </c>
      <c r="ADW89" s="248">
        <f>IF(ADW$6=$AAP$5,成绩录入!EI92,0)</f>
        <v>0</v>
      </c>
      <c r="ADX89" s="248">
        <f>IF(ADX$6=$AAP$5,成绩录入!EJ92,0)</f>
        <v>0</v>
      </c>
      <c r="ADY89" s="248">
        <f>IF(ADY$6=$AAP$5,成绩录入!EK92,0)</f>
        <v>0</v>
      </c>
      <c r="ADZ89" s="248">
        <f>IF(ADZ$6=$AAP$5,成绩录入!EL92,0)</f>
        <v>0</v>
      </c>
      <c r="AEA89" s="248">
        <f>IF(AEA$6=$AAP$5,成绩录入!EM92,0)</f>
        <v>0</v>
      </c>
      <c r="AEB89" s="248">
        <f>IF(AEB$6=$AAP$5,成绩录入!EN92,0)</f>
        <v>0</v>
      </c>
      <c r="AEC89" s="248">
        <f>IF(AEC$6=$AAP$5,成绩录入!EO92,0)</f>
        <v>0</v>
      </c>
      <c r="AED89" s="248">
        <f>IF(AED$6=$AAP$5,成绩录入!EP92,0)</f>
        <v>0</v>
      </c>
      <c r="AEE89" s="248">
        <f>IF(AEE$6=$AAP$5,成绩录入!EQ92,0)</f>
        <v>0</v>
      </c>
      <c r="AEF89" s="248">
        <f>IF(AEF$6=$AAP$5,成绩录入!ER92,0)</f>
        <v>0</v>
      </c>
      <c r="AEG89" s="248">
        <f>IF(AEG$6=$AAP$5,成绩录入!ES92,0)</f>
        <v>0</v>
      </c>
      <c r="AEH89" s="248">
        <f>IF(AEH$6=$AAP$5,成绩录入!ET92,0)</f>
        <v>0</v>
      </c>
      <c r="AEI89" s="248">
        <f>IF(AEI$6=$AAP$5,成绩录入!EU92,0)</f>
        <v>0</v>
      </c>
      <c r="AEJ89" s="248">
        <f>IF(AEJ$6=$AAP$5,成绩录入!EV92,0)</f>
        <v>0</v>
      </c>
      <c r="AEK89" s="248">
        <f>IF(AEK$6=$AAP$5,成绩录入!EW92,0)</f>
        <v>0</v>
      </c>
      <c r="AEL89" s="248">
        <f>IF(AEL$6=$AAP$5,成绩录入!EX92,0)</f>
        <v>0</v>
      </c>
      <c r="AEM89" s="218">
        <f t="shared" si="193"/>
        <v>0</v>
      </c>
      <c r="AEN89" s="166"/>
      <c r="AEO89" s="166"/>
      <c r="AEP89" s="247">
        <f>IF(AEP$6=$AEO$5,成绩录入!BC92,0)</f>
        <v>0</v>
      </c>
      <c r="AEQ89" s="248">
        <f>IF(AEQ$6=$AEO$5,成绩录入!BD92,0)</f>
        <v>0</v>
      </c>
      <c r="AER89" s="248">
        <f>IF(AER$6=$AEO$5,成绩录入!BE92,0)</f>
        <v>0</v>
      </c>
      <c r="AES89" s="248">
        <f>IF(AES$6=$AEO$5,成绩录入!BF92,0)</f>
        <v>0</v>
      </c>
      <c r="AET89" s="248">
        <f>IF(AET$6=$AEO$5,成绩录入!BG92,0)</f>
        <v>0</v>
      </c>
      <c r="AEU89" s="248">
        <f>IF(AEU$6=$AEO$5,成绩录入!BH92,0)</f>
        <v>0</v>
      </c>
      <c r="AEV89" s="248">
        <f>IF(AEV$6=$AEO$5,成绩录入!BI92,0)</f>
        <v>0</v>
      </c>
      <c r="AEW89" s="248">
        <f>IF(AEW$6=$AEO$5,成绩录入!BJ92,0)</f>
        <v>0</v>
      </c>
      <c r="AEX89" s="248">
        <f>IF(AEX$6=$AEO$5,成绩录入!BK92,0)</f>
        <v>0</v>
      </c>
      <c r="AEY89" s="248">
        <f>IF(AEY$6=$AEO$5,成绩录入!BL92,0)</f>
        <v>0</v>
      </c>
      <c r="AEZ89" s="248">
        <f>IF(AEZ$6=$AEO$5,成绩录入!BM92,0)</f>
        <v>0</v>
      </c>
      <c r="AFA89" s="248">
        <f>IF(AFA$6=$AEO$5,成绩录入!BN92,0)</f>
        <v>0</v>
      </c>
      <c r="AFB89" s="248">
        <f>IF(AFB$6=$AEO$5,成绩录入!BO92,0)</f>
        <v>0</v>
      </c>
      <c r="AFC89" s="248">
        <f>IF(AFC$6=$AEO$5,成绩录入!BP92,0)</f>
        <v>0</v>
      </c>
      <c r="AFD89" s="248">
        <f>IF(AFD$6=$AEO$5,成绩录入!BQ92,0)</f>
        <v>0</v>
      </c>
      <c r="AFE89" s="248">
        <f>IF(AFE$6=$AEO$5,成绩录入!BR92,0)</f>
        <v>0</v>
      </c>
      <c r="AFF89" s="248">
        <f>IF(AFF$6=$AEO$5,成绩录入!BS92,0)</f>
        <v>0</v>
      </c>
      <c r="AFG89" s="248">
        <f>IF(AFG$6=$AEO$5,成绩录入!BT92,0)</f>
        <v>0</v>
      </c>
      <c r="AFH89" s="248">
        <f>IF(AFH$6=$AEO$5,成绩录入!BU92,0)</f>
        <v>0</v>
      </c>
      <c r="AFI89" s="248">
        <f>IF(AFI$6=$AEO$5,成绩录入!BV92,0)</f>
        <v>0</v>
      </c>
      <c r="AFJ89" s="248">
        <f>IF(AFJ$6=$AEO$5,成绩录入!BW92,0)</f>
        <v>0</v>
      </c>
      <c r="AFK89" s="248">
        <f>IF(AFK$6=$AEO$5,成绩录入!BX92,0)</f>
        <v>0</v>
      </c>
      <c r="AFL89" s="248">
        <f>IF(AFL$6=$AEO$5,成绩录入!BY92,0)</f>
        <v>0</v>
      </c>
      <c r="AFM89" s="248">
        <f>IF(AFM$6=$AEO$5,成绩录入!BZ92,0)</f>
        <v>0</v>
      </c>
      <c r="AFN89" s="248">
        <f>IF(AFN$6=$AEO$5,成绩录入!CA92,0)</f>
        <v>0</v>
      </c>
      <c r="AFO89" s="248">
        <f>IF(AFO$6=$AEO$5,成绩录入!CB92,0)</f>
        <v>0</v>
      </c>
      <c r="AFP89" s="248">
        <f>IF(AFP$6=$AEO$5,成绩录入!CC92,0)</f>
        <v>0</v>
      </c>
      <c r="AFQ89" s="248">
        <f>IF(AFQ$6=$AEO$5,成绩录入!CD92,0)</f>
        <v>0</v>
      </c>
      <c r="AFR89" s="248">
        <f>IF(AFR$6=$AEO$5,成绩录入!CE92,0)</f>
        <v>0</v>
      </c>
      <c r="AFS89" s="248">
        <f>IF(AFS$6=$AEO$5,成绩录入!CF92,0)</f>
        <v>0</v>
      </c>
      <c r="AFT89" s="248">
        <f>IF(AFT$6=$AEO$5,成绩录入!CG92,0)</f>
        <v>0</v>
      </c>
      <c r="AFU89" s="248">
        <f>IF(AFU$6=$AEO$5,成绩录入!CH92,0)</f>
        <v>0</v>
      </c>
      <c r="AFV89" s="248">
        <f>IF(AFV$6=$AEO$5,成绩录入!CI92,0)</f>
        <v>0</v>
      </c>
      <c r="AFW89" s="248">
        <f>IF(AFW$6=$AEO$5,成绩录入!CJ92,0)</f>
        <v>0</v>
      </c>
      <c r="AFX89" s="248">
        <f>IF(AFX$6=$AEO$5,成绩录入!CK92,0)</f>
        <v>0</v>
      </c>
      <c r="AFY89" s="248">
        <f>IF(AFY$6=$AEO$5,成绩录入!CL92,0)</f>
        <v>0</v>
      </c>
      <c r="AFZ89" s="248">
        <f>IF(AFZ$6=$AEO$5,成绩录入!CM92,0)</f>
        <v>0</v>
      </c>
      <c r="AGA89" s="248">
        <f>IF(AGA$6=$AEO$5,成绩录入!CN92,0)</f>
        <v>0</v>
      </c>
      <c r="AGB89" s="248">
        <f>IF(AGB$6=$AEO$5,成绩录入!CO92,0)</f>
        <v>0</v>
      </c>
      <c r="AGC89" s="248">
        <f>IF(AGC$6=$AEO$5,成绩录入!CP92,0)</f>
        <v>0</v>
      </c>
      <c r="AGD89" s="248">
        <f>IF(AGD$6=$AEO$5,成绩录入!CQ92,0)</f>
        <v>0</v>
      </c>
      <c r="AGE89" s="248">
        <f>IF(AGE$6=$AEO$5,成绩录入!CR92,0)</f>
        <v>0</v>
      </c>
      <c r="AGF89" s="248">
        <f>IF(AGF$6=$AEO$5,成绩录入!CS92,0)</f>
        <v>0</v>
      </c>
      <c r="AGG89" s="248">
        <f>IF(AGG$6=$AEO$5,成绩录入!CT92,0)</f>
        <v>0</v>
      </c>
      <c r="AGH89" s="248">
        <f>IF(AGH$6=$AEO$5,成绩录入!CU92,0)</f>
        <v>0</v>
      </c>
      <c r="AGI89" s="248">
        <f>IF(AGI$6=$AEO$5,成绩录入!CV92,0)</f>
        <v>0</v>
      </c>
      <c r="AGJ89" s="248">
        <f>IF(AGJ$6=$AEO$5,成绩录入!CW92,0)</f>
        <v>0</v>
      </c>
      <c r="AGK89" s="248">
        <f>IF(AGK$6=$AEO$5,成绩录入!CX92,0)</f>
        <v>0</v>
      </c>
      <c r="AGL89" s="248">
        <f>IF(AGL$6=$AEO$5,成绩录入!CY92,0)</f>
        <v>0</v>
      </c>
      <c r="AGM89" s="248">
        <f>IF(AGM$6=$AEO$5,成绩录入!CZ92,0)</f>
        <v>0</v>
      </c>
      <c r="AGN89" s="248">
        <f>IF(AGN$6=$AEO$5,成绩录入!DA92,0)</f>
        <v>0</v>
      </c>
      <c r="AGO89" s="248">
        <f>IF(AGO$6=$AEO$5,成绩录入!DB92,0)</f>
        <v>0</v>
      </c>
      <c r="AGP89" s="248">
        <f>IF(AGP$6=$AEO$5,成绩录入!DC92,0)</f>
        <v>0</v>
      </c>
      <c r="AGQ89" s="248">
        <f>IF(AGQ$6=$AEO$5,成绩录入!DD92,0)</f>
        <v>0</v>
      </c>
      <c r="AGR89" s="248">
        <f>IF(AGR$6=$AEO$5,成绩录入!DE92,0)</f>
        <v>0</v>
      </c>
      <c r="AGS89" s="248">
        <f>IF(AGS$6=$AEO$5,成绩录入!DF92,0)</f>
        <v>0</v>
      </c>
      <c r="AGT89" s="248">
        <f>IF(AGT$6=$AEO$5,成绩录入!DG92,0)</f>
        <v>0</v>
      </c>
      <c r="AGU89" s="248">
        <f>IF(AGU$6=$AEO$5,成绩录入!DH92,0)</f>
        <v>0</v>
      </c>
      <c r="AGV89" s="248">
        <f>IF(AGV$6=$AEO$5,成绩录入!DI92,0)</f>
        <v>0</v>
      </c>
      <c r="AGW89" s="248">
        <f>IF(AGW$6=$AEO$5,成绩录入!DJ92,0)</f>
        <v>0</v>
      </c>
      <c r="AGX89" s="248">
        <f>IF(AGX$6=$AEO$5,成绩录入!DK92,0)</f>
        <v>0</v>
      </c>
      <c r="AGY89" s="248">
        <f>IF(AGY$6=$AEO$5,成绩录入!DL92,0)</f>
        <v>0</v>
      </c>
      <c r="AGZ89" s="248">
        <f>IF(AGZ$6=$AEO$5,成绩录入!DM92,0)</f>
        <v>0</v>
      </c>
      <c r="AHA89" s="248">
        <f>IF(AHA$6=$AEO$5,成绩录入!DN92,0)</f>
        <v>0</v>
      </c>
      <c r="AHB89" s="248">
        <f>IF(AHB$6=$AEO$5,成绩录入!DO92,0)</f>
        <v>0</v>
      </c>
      <c r="AHC89" s="248">
        <f>IF(AHC$6=$AEO$5,成绩录入!DP92,0)</f>
        <v>0</v>
      </c>
      <c r="AHD89" s="248">
        <f>IF(AHD$6=$AEO$5,成绩录入!DQ92,0)</f>
        <v>0</v>
      </c>
      <c r="AHE89" s="248">
        <f>IF(AHE$6=$AEO$5,成绩录入!DR92,0)</f>
        <v>0</v>
      </c>
      <c r="AHF89" s="248">
        <f>IF(AHF$6=$AEO$5,成绩录入!DS92,0)</f>
        <v>0</v>
      </c>
      <c r="AHG89" s="248">
        <f>IF(AHG$6=$AEO$5,成绩录入!DT92,0)</f>
        <v>0</v>
      </c>
      <c r="AHH89" s="248">
        <f>IF(AHH$6=$AEO$5,成绩录入!DU92,0)</f>
        <v>0</v>
      </c>
      <c r="AHI89" s="248">
        <f>IF(AHI$6=$AEO$5,成绩录入!DV92,0)</f>
        <v>0</v>
      </c>
      <c r="AHJ89" s="248">
        <f>IF(AHJ$6=$AEO$5,成绩录入!DW92,0)</f>
        <v>0</v>
      </c>
      <c r="AHK89" s="248">
        <f>IF(AHK$6=$AEO$5,成绩录入!DX92,0)</f>
        <v>0</v>
      </c>
      <c r="AHL89" s="248">
        <f>IF(AHL$6=$AEO$5,成绩录入!DY92,0)</f>
        <v>0</v>
      </c>
      <c r="AHM89" s="248">
        <f>IF(AHM$6=$AEO$5,成绩录入!DZ92,0)</f>
        <v>0</v>
      </c>
      <c r="AHN89" s="248">
        <f>IF(AHN$6=$AEO$5,成绩录入!EA92,0)</f>
        <v>0</v>
      </c>
      <c r="AHO89" s="248">
        <f>IF(AHO$6=$AEO$5,成绩录入!EB92,0)</f>
        <v>0</v>
      </c>
      <c r="AHP89" s="248">
        <f>IF(AHP$6=$AEO$5,成绩录入!EC92,0)</f>
        <v>0</v>
      </c>
      <c r="AHQ89" s="248">
        <f>IF(AHQ$6=$AEO$5,成绩录入!ED92,0)</f>
        <v>0</v>
      </c>
      <c r="AHR89" s="248">
        <f>IF(AHR$6=$AEO$5,成绩录入!EE92,0)</f>
        <v>0</v>
      </c>
      <c r="AHS89" s="248">
        <f>IF(AHS$6=$AEO$5,成绩录入!EF92,0)</f>
        <v>0</v>
      </c>
      <c r="AHT89" s="248">
        <f>IF(AHT$6=$AEO$5,成绩录入!EG92,0)</f>
        <v>0</v>
      </c>
      <c r="AHU89" s="248">
        <f>IF(AHU$6=$AEO$5,成绩录入!EH92,0)</f>
        <v>0</v>
      </c>
      <c r="AHV89" s="248">
        <f>IF(AHV$6=$AEO$5,成绩录入!EI92,0)</f>
        <v>0</v>
      </c>
      <c r="AHW89" s="248">
        <f>IF(AHW$6=$AEO$5,成绩录入!EJ92,0)</f>
        <v>0</v>
      </c>
      <c r="AHX89" s="248">
        <f>IF(AHX$6=$AEO$5,成绩录入!EK92,0)</f>
        <v>0</v>
      </c>
      <c r="AHY89" s="248">
        <f>IF(AHY$6=$AEO$5,成绩录入!EL92,0)</f>
        <v>0</v>
      </c>
      <c r="AHZ89" s="248">
        <f>IF(AHZ$6=$AEO$5,成绩录入!EM92,0)</f>
        <v>0</v>
      </c>
      <c r="AIA89" s="248">
        <f>IF(AIA$6=$AEO$5,成绩录入!EN92,0)</f>
        <v>0</v>
      </c>
      <c r="AIB89" s="248">
        <f>IF(AIB$6=$AEO$5,成绩录入!EO92,0)</f>
        <v>0</v>
      </c>
      <c r="AIC89" s="248">
        <f>IF(AIC$6=$AEO$5,成绩录入!EP92,0)</f>
        <v>0</v>
      </c>
      <c r="AID89" s="248">
        <f>IF(AID$6=$AEO$5,成绩录入!EQ92,0)</f>
        <v>0</v>
      </c>
      <c r="AIE89" s="248">
        <f>IF(AIE$6=$AEO$5,成绩录入!ER92,0)</f>
        <v>0</v>
      </c>
      <c r="AIF89" s="248">
        <f>IF(AIF$6=$AEO$5,成绩录入!ES92,0)</f>
        <v>0</v>
      </c>
      <c r="AIG89" s="248">
        <f>IF(AIG$6=$AEO$5,成绩录入!ET92,0)</f>
        <v>0</v>
      </c>
      <c r="AIH89" s="248">
        <f>IF(AIH$6=$AEO$5,成绩录入!EU92,0)</f>
        <v>0</v>
      </c>
      <c r="AII89" s="248">
        <f>IF(AII$6=$AEO$5,成绩录入!EV92,0)</f>
        <v>0</v>
      </c>
      <c r="AIJ89" s="248">
        <f>IF(AIJ$6=$AEO$5,成绩录入!EW92,0)</f>
        <v>0</v>
      </c>
      <c r="AIK89" s="248">
        <f>IF(AIK$6=$AEO$5,成绩录入!EX92,0)</f>
        <v>0</v>
      </c>
      <c r="AIL89" s="218">
        <f t="shared" si="194"/>
        <v>0</v>
      </c>
      <c r="AIN89" s="214" t="str">
        <f>初始录入!A94</f>
        <v/>
      </c>
      <c r="AIO89" s="215">
        <f>初始录入!B94</f>
        <v>0</v>
      </c>
      <c r="AIP89" s="216">
        <f>初始录入!C94</f>
        <v>0</v>
      </c>
      <c r="AIQ89" s="314">
        <f>IF(平时!D87&lt;&gt;"",平时!D87,0)</f>
        <v>0</v>
      </c>
      <c r="AIR89" s="324" t="str">
        <f t="shared" si="246"/>
        <v/>
      </c>
      <c r="AIS89" s="314">
        <f>IF(过程!D87&lt;&gt;"",过程!D87,0)</f>
        <v>0</v>
      </c>
      <c r="AIT89" s="324" t="str">
        <f t="shared" si="247"/>
        <v/>
      </c>
      <c r="AIU89" s="216">
        <f>IF(期末!D87&lt;&gt;"",期末!D87,0)</f>
        <v>0</v>
      </c>
      <c r="AIV89" s="324" t="str">
        <f t="shared" si="248"/>
        <v/>
      </c>
      <c r="AIW89" s="325">
        <f t="shared" si="249"/>
        <v>0</v>
      </c>
      <c r="AIX89" s="314">
        <f>IF(平时!E87&lt;&gt;"",平时!E87,0)</f>
        <v>0</v>
      </c>
      <c r="AIY89" s="324" t="str">
        <f t="shared" si="250"/>
        <v/>
      </c>
      <c r="AIZ89" s="314">
        <f>IF(过程!E87&lt;&gt;"",过程!E87,0)</f>
        <v>0</v>
      </c>
      <c r="AJA89" s="324" t="str">
        <f t="shared" si="251"/>
        <v/>
      </c>
      <c r="AJB89" s="216">
        <f>IF(期末!E87&lt;&gt;"",期末!E87,0)</f>
        <v>0</v>
      </c>
      <c r="AJC89" s="324" t="str">
        <f t="shared" si="252"/>
        <v/>
      </c>
      <c r="AJD89" s="325">
        <f t="shared" si="253"/>
        <v>0</v>
      </c>
      <c r="AJE89" s="314">
        <f>IF(平时!F87&lt;&gt;"",平时!F87,0)</f>
        <v>0</v>
      </c>
      <c r="AJF89" s="324" t="str">
        <f t="shared" si="254"/>
        <v/>
      </c>
      <c r="AJG89" s="314">
        <f>IF(过程!F87&lt;&gt;"",过程!F87,0)</f>
        <v>0</v>
      </c>
      <c r="AJH89" s="324" t="str">
        <f t="shared" si="255"/>
        <v/>
      </c>
      <c r="AJI89" s="216">
        <f>IF(期末!F87&lt;&gt;"",期末!F87,0)</f>
        <v>0</v>
      </c>
      <c r="AJJ89" s="324" t="str">
        <f t="shared" si="256"/>
        <v/>
      </c>
      <c r="AJK89" s="325">
        <f t="shared" si="257"/>
        <v>0</v>
      </c>
      <c r="AJL89" s="314">
        <f>IF(平时!G87&lt;&gt;"",平时!G87,0)</f>
        <v>0</v>
      </c>
      <c r="AJM89" s="324" t="str">
        <f t="shared" si="258"/>
        <v/>
      </c>
      <c r="AJN89" s="314">
        <f>IF(过程!G87&lt;&gt;"",过程!G87,0)</f>
        <v>0</v>
      </c>
      <c r="AJO89" s="324" t="str">
        <f t="shared" si="259"/>
        <v/>
      </c>
      <c r="AJP89" s="216">
        <f>IF(期末!G87&lt;&gt;"",期末!G87,0)</f>
        <v>0</v>
      </c>
      <c r="AJQ89" s="324" t="str">
        <f t="shared" si="260"/>
        <v/>
      </c>
      <c r="AJR89" s="325">
        <f t="shared" si="261"/>
        <v>0</v>
      </c>
      <c r="AJS89" s="314">
        <f>IF(平时!H87&lt;&gt;"",平时!H87,0)</f>
        <v>0</v>
      </c>
      <c r="AJT89" s="324" t="str">
        <f t="shared" si="262"/>
        <v/>
      </c>
      <c r="AJU89" s="314">
        <f>IF(过程!H87&lt;&gt;"",过程!H87,0)</f>
        <v>0</v>
      </c>
      <c r="AJV89" s="324" t="str">
        <f t="shared" si="263"/>
        <v/>
      </c>
      <c r="AJW89" s="216">
        <f>IF(期末!H87&lt;&gt;"",期末!H87,0)</f>
        <v>0</v>
      </c>
      <c r="AJX89" s="324" t="str">
        <f t="shared" si="264"/>
        <v/>
      </c>
      <c r="AJY89" s="326">
        <f t="shared" si="265"/>
        <v>0</v>
      </c>
      <c r="AKA89" s="216" t="str">
        <f>初始录入!A94</f>
        <v/>
      </c>
      <c r="AKB89" s="216">
        <f>初始录入!B94</f>
        <v>0</v>
      </c>
      <c r="AKC89" s="216">
        <f>初始录入!C94</f>
        <v>0</v>
      </c>
      <c r="AKD89" s="327" t="str">
        <f>IF(初始录入!$E94=初始录入!$K$2,达成度!$D102,"")</f>
        <v/>
      </c>
      <c r="AKE89" s="327" t="str">
        <f>IF(初始录入!$E94=初始录入!$K$3,达成度!D102,"")</f>
        <v/>
      </c>
      <c r="AKF89" s="216" t="str">
        <f>IF(初始录入!$E94=初始录入!$K$4,达成度!D102,"")</f>
        <v/>
      </c>
      <c r="AKG89" s="216" t="str">
        <f>IF(初始录入!$E94=初始录入!$K$5,达成度!D102,"")</f>
        <v/>
      </c>
      <c r="AKH89" s="327" t="str">
        <f>IF(初始录入!$E94=初始录入!$K$2,达成度!E102,"")</f>
        <v/>
      </c>
      <c r="AKI89" s="327" t="str">
        <f>IF(初始录入!$E94=初始录入!$K$3,达成度!E102,"")</f>
        <v/>
      </c>
      <c r="AKJ89" s="216" t="str">
        <f>IF(初始录入!$E94=初始录入!$K$4,达成度!E102,"")</f>
        <v/>
      </c>
      <c r="AKK89" s="216" t="str">
        <f>IF(初始录入!$E94=初始录入!$K$5,达成度!E102,"")</f>
        <v/>
      </c>
      <c r="AKL89" s="327" t="str">
        <f>IF(初始录入!$E94=初始录入!$K$2,达成度!F102,"")</f>
        <v/>
      </c>
      <c r="AKM89" s="327" t="str">
        <f>IF(初始录入!$E94=初始录入!$K$3,达成度!F102,"")</f>
        <v/>
      </c>
      <c r="AKN89" s="216" t="str">
        <f>IF(初始录入!$E94=初始录入!$K$4,达成度!F102,"")</f>
        <v/>
      </c>
      <c r="AKO89" s="216" t="str">
        <f>IF(初始录入!$E94=初始录入!$K$5,达成度!F102,"")</f>
        <v/>
      </c>
      <c r="AKP89" s="327" t="str">
        <f>IF(初始录入!$E94=初始录入!$K$2,达成度!H102,"")</f>
        <v/>
      </c>
      <c r="AKQ89" s="327" t="str">
        <f>IF(初始录入!$E94=初始录入!$K$3,达成度!H102,"")</f>
        <v/>
      </c>
      <c r="AKR89" s="216" t="str">
        <f>IF(初始录入!$E94=初始录入!$K$4,达成度!H102,"")</f>
        <v/>
      </c>
      <c r="AKS89" s="216" t="str">
        <f>IF(初始录入!$E94=初始录入!$K$5,达成度!H102,"")</f>
        <v/>
      </c>
      <c r="AKT89" s="327" t="str">
        <f>IF(初始录入!$E94=初始录入!$K$2,达成度!I102,"")</f>
        <v/>
      </c>
      <c r="AKU89" s="327" t="str">
        <f>IF(初始录入!$E94=初始录入!$K$3,达成度!I102,"")</f>
        <v/>
      </c>
      <c r="AKV89" s="216" t="str">
        <f>IF(初始录入!$E94=初始录入!$K$4,达成度!I102,"")</f>
        <v/>
      </c>
      <c r="AKW89" s="216" t="str">
        <f>IF(初始录入!$E94=初始录入!$K$5,达成度!I102,"")</f>
        <v/>
      </c>
      <c r="AKX89" s="327" t="str">
        <f>IF(初始录入!$E94=初始录入!$K$2,达成度!J102,"")</f>
        <v/>
      </c>
      <c r="AKY89" s="327" t="str">
        <f>IF(初始录入!$E94=初始录入!$K$3,达成度!J102,"")</f>
        <v/>
      </c>
      <c r="AKZ89" s="216" t="str">
        <f>IF(初始录入!$E94=初始录入!$K$4,达成度!J102,"")</f>
        <v/>
      </c>
      <c r="ALA89" s="216" t="str">
        <f>IF(初始录入!$E94=初始录入!$K$5,达成度!J102,"")</f>
        <v/>
      </c>
      <c r="ALB89" s="327" t="str">
        <f>IF(初始录入!$E94=初始录入!$K$2,达成度!L102,"")</f>
        <v/>
      </c>
      <c r="ALC89" s="327" t="str">
        <f>IF(初始录入!$E94=初始录入!$K$3,达成度!L102,"")</f>
        <v/>
      </c>
      <c r="ALD89" s="216" t="str">
        <f>IF(初始录入!$E94=初始录入!$K$4,达成度!L102,"")</f>
        <v/>
      </c>
      <c r="ALE89" s="216" t="str">
        <f>IF(初始录入!$E94=初始录入!$K$5,达成度!L102,"")</f>
        <v/>
      </c>
      <c r="ALF89" s="327" t="str">
        <f>IF(初始录入!$E94=初始录入!$K$2,达成度!M102,"")</f>
        <v/>
      </c>
      <c r="ALG89" s="327" t="str">
        <f>IF(初始录入!$E94=初始录入!$K$3,达成度!M102,"")</f>
        <v/>
      </c>
      <c r="ALH89" s="216" t="str">
        <f>IF(初始录入!$E94=初始录入!$K$4,达成度!M102,"")</f>
        <v/>
      </c>
      <c r="ALI89" s="216" t="str">
        <f>IF(初始录入!$E94=初始录入!$K$5,达成度!M102,"")</f>
        <v/>
      </c>
      <c r="ALJ89" s="327" t="str">
        <f>IF(初始录入!$E94=初始录入!$K$2,达成度!N102,"")</f>
        <v/>
      </c>
      <c r="ALK89" s="327" t="str">
        <f>IF(初始录入!$E94=初始录入!$K$3,达成度!N102,"")</f>
        <v/>
      </c>
      <c r="ALL89" s="216" t="str">
        <f>IF(初始录入!$E94=初始录入!$K$4,达成度!N102,"")</f>
        <v/>
      </c>
      <c r="ALM89" s="216" t="str">
        <f>IF(初始录入!$E94=初始录入!$K$5,达成度!N102,"")</f>
        <v/>
      </c>
      <c r="ALN89" s="327" t="str">
        <f>IF(初始录入!$E94=初始录入!$K$2,达成度!P102,"")</f>
        <v/>
      </c>
      <c r="ALO89" s="327" t="str">
        <f>IF(初始录入!$E94=初始录入!$K$3,达成度!P102,"")</f>
        <v/>
      </c>
      <c r="ALP89" s="216" t="str">
        <f>IF(初始录入!$E94=初始录入!$K$4,达成度!P102,"")</f>
        <v/>
      </c>
      <c r="ALQ89" s="216" t="str">
        <f>IF(初始录入!$E94=初始录入!$K$5,达成度!P102,"")</f>
        <v/>
      </c>
      <c r="ALR89" s="327" t="str">
        <f>IF(初始录入!$E94=初始录入!$K$2,达成度!Q102,"")</f>
        <v/>
      </c>
      <c r="ALS89" s="327" t="str">
        <f>IF(初始录入!$E94=初始录入!$K$3,达成度!Q102,"")</f>
        <v/>
      </c>
      <c r="ALT89" s="216" t="str">
        <f>IF(初始录入!$E94=初始录入!$K$4,达成度!Q102,"")</f>
        <v/>
      </c>
      <c r="ALU89" s="216" t="str">
        <f>IF(初始录入!$E94=初始录入!$K$5,达成度!Q102,"")</f>
        <v/>
      </c>
      <c r="ALV89" s="327" t="str">
        <f>IF(初始录入!$E94=初始录入!$K$2,达成度!R102,"")</f>
        <v/>
      </c>
      <c r="ALW89" s="327" t="str">
        <f>IF(初始录入!$E94=初始录入!$K$3,达成度!R102,"")</f>
        <v/>
      </c>
      <c r="ALX89" s="216" t="str">
        <f>IF(初始录入!$E94=初始录入!$K$4,达成度!R102,"")</f>
        <v/>
      </c>
      <c r="ALY89" s="216"/>
      <c r="ALZ89" s="327" t="str">
        <f>IF(初始录入!$E94=初始录入!$K$2,达成度!T102,"")</f>
        <v/>
      </c>
      <c r="AMA89" s="327" t="str">
        <f>IF(初始录入!$E94=初始录入!$K$3,达成度!T102,"")</f>
        <v/>
      </c>
      <c r="AMB89" s="216" t="str">
        <f>IF(初始录入!$E94=初始录入!$K$4,达成度!T102,"")</f>
        <v/>
      </c>
      <c r="AMC89" s="216" t="str">
        <f>IF(初始录入!$E94=初始录入!$K$5,达成度!T102,"")</f>
        <v/>
      </c>
      <c r="AMD89" s="327" t="str">
        <f>IF(初始录入!$E94=初始录入!$K$2,达成度!U102,"")</f>
        <v/>
      </c>
      <c r="AME89" s="327" t="str">
        <f>IF(初始录入!$E94=初始录入!$K$3,达成度!U102,"")</f>
        <v/>
      </c>
      <c r="AMF89" s="216" t="str">
        <f>IF(初始录入!$E94=初始录入!$K$4,达成度!U102,"")</f>
        <v/>
      </c>
      <c r="AMG89" s="216" t="str">
        <f>IF(初始录入!$E94=初始录入!$K$5,达成度!U102,"")</f>
        <v/>
      </c>
      <c r="AMH89" s="327" t="str">
        <f>IF(初始录入!$E94=初始录入!$K$2,达成度!V102,"")</f>
        <v/>
      </c>
      <c r="AMI89" s="327" t="str">
        <f>IF(初始录入!$E94=初始录入!$K$3,达成度!V102,"")</f>
        <v/>
      </c>
      <c r="AMJ89" s="216" t="str">
        <f>IF(初始录入!$E94=初始录入!$K$4,达成度!W102,"")</f>
        <v/>
      </c>
      <c r="AMK89" s="216" t="str">
        <f>IF(初始录入!$E94=初始录入!$K$5,达成度!W102,"")</f>
        <v/>
      </c>
      <c r="AMM89" s="215">
        <f t="shared" si="270"/>
        <v>82</v>
      </c>
      <c r="AMN89" s="222" t="str">
        <f t="shared" si="266"/>
        <v/>
      </c>
      <c r="AMO89" s="325" t="str">
        <f>IF($AMM89&lt;=$H$7,INDEX(达成度!$G$21:$G$170,$AMM89,1),"")</f>
        <v/>
      </c>
      <c r="AMP89" s="325" t="str">
        <f>IF($AMM89&lt;=$H$7,INDEX(达成度!$K$21:$K$170,$AMM89,1),"")</f>
        <v/>
      </c>
      <c r="AMQ89" s="325" t="str">
        <f>IF($AMM89&lt;=$H$7,INDEX(达成度!$O$21:$O$170,$AMM89,1),"")</f>
        <v/>
      </c>
      <c r="AMR89" s="325" t="str">
        <f>IF($AMM89&lt;=$H$7,INDEX(达成度!$S$21:$S$170,$AMM89,1),"")</f>
        <v/>
      </c>
      <c r="AMS89" s="326" t="str">
        <f>IF($AMM89&lt;=$H$7,INDEX(达成度!$W$21:$W$170,$AMM89,1),"")</f>
        <v/>
      </c>
      <c r="AMT89" s="328"/>
      <c r="AMU89" s="336"/>
      <c r="AMV89" s="222" t="str">
        <f t="shared" si="267"/>
        <v/>
      </c>
      <c r="AMW89" s="325" t="str">
        <f>IF($AMM89&lt;=$I$7,INDEX(达成度!$G$21:$G$170,$AMM89+$H$7,1),"")</f>
        <v/>
      </c>
      <c r="AMX89" s="325" t="str">
        <f>IF($AMM89&lt;=$I$7,INDEX(达成度!$K$21:$K$170,$AMM89+$H$7,1),"")</f>
        <v/>
      </c>
      <c r="AMY89" s="325" t="str">
        <f>IF($AMM89&lt;=$I$7,INDEX(达成度!$O$21:$O$170,$AMM89+$H$7,1),"")</f>
        <v/>
      </c>
      <c r="AMZ89" s="325" t="str">
        <f>IF($AMM89&lt;=$I$7,INDEX(达成度!$S$21:$S$170,$AMM89+$H$7,1),"")</f>
        <v/>
      </c>
      <c r="ANA89" s="326" t="str">
        <f>IF($AMM89&lt;=$I$7,INDEX(达成度!$W$21:$W$170,$AMM89+$H$7,1),"")</f>
        <v/>
      </c>
      <c r="ANB89" s="206"/>
      <c r="ANC89" s="215"/>
      <c r="AND89" s="216" t="str">
        <f t="shared" si="268"/>
        <v/>
      </c>
      <c r="ANE89" s="325" t="str">
        <f>IF($AMM89&lt;=$J$7,INDEX(达成度!$G$21:$G$170,$AMM89+$H$7+$I$7,1),"")</f>
        <v/>
      </c>
      <c r="ANF89" s="325" t="str">
        <f>IF($AMM89&lt;=$J$7,INDEX(达成度!$K$21:$K$170,$AMM89+$H$7+$I$7,1),"")</f>
        <v/>
      </c>
      <c r="ANG89" s="325" t="str">
        <f>IF($AMM89&lt;=$J$7,INDEX(达成度!$O$21:$O$170,$AMM89+$H$7+$I$7,1),"")</f>
        <v/>
      </c>
      <c r="ANH89" s="325" t="str">
        <f>IF($AMM89&lt;=$J$7,INDEX(达成度!$S$21:$S$170,$AMM89+$H$7+$I$7,1),"")</f>
        <v/>
      </c>
      <c r="ANI89" s="326" t="str">
        <f>IF($AMM89&lt;=$J$7,INDEX(达成度!$W$21:$W$170,$AMM89+$H$7+$I$7,1),"")</f>
        <v/>
      </c>
      <c r="ANK89" s="215"/>
      <c r="ANL89" s="216" t="str">
        <f t="shared" si="269"/>
        <v/>
      </c>
      <c r="ANM89" s="325" t="str">
        <f>IF($AMM89&lt;=$K$7,INDEX(达成度!$G$21:$G$170,$AMM89+$H$7+$I$7+$J$7,1),"")</f>
        <v/>
      </c>
      <c r="ANN89" s="325" t="str">
        <f>IF($AMM89&lt;=$K$7,INDEX(达成度!$K$21:$K$170,$AMM89+$H$7+$I$7+$J$7,1),"")</f>
        <v/>
      </c>
      <c r="ANO89" s="325" t="str">
        <f>IF($AMM89&lt;=$K$7,INDEX(达成度!$O$21:$O$170,$AMM89+$H$7+$I$7+$J$7,1),"")</f>
        <v/>
      </c>
      <c r="ANP89" s="325" t="str">
        <f>IF($AMM89&lt;=$K$7,INDEX(达成度!$S$21:$S$170,$AMM89+$H$7+$I$7+$J$7,1),"")</f>
        <v/>
      </c>
      <c r="ANQ89" s="326" t="str">
        <f>IF($AMM89&lt;=$K$7,INDEX(达成度!$W$21:$W$170,$AMM89+$H$7+$I$7+$J$7,1),"")</f>
        <v/>
      </c>
    </row>
    <row r="90" ht="18" customHeight="1" spans="1:1024 1025:1057">
      <c r="A90" s="215" t="str">
        <f>初始录入!A95</f>
        <v/>
      </c>
      <c r="B90" s="216" t="str">
        <f>IF(初始录入!B95&lt;&gt;"",初始录入!B95,"")</f>
        <v/>
      </c>
      <c r="C90" s="216" t="str">
        <f>IF(初始录入!C95&lt;&gt;"",初始录入!C95,"")</f>
        <v/>
      </c>
      <c r="D90" s="216" t="str">
        <f>IF(初始录入!D95&lt;&gt;"",初始录入!D95,"")</f>
        <v/>
      </c>
      <c r="E90" s="218" t="str">
        <f>IF(初始录入!E95&lt;&gt;"",初始录入!E95,"")</f>
        <v/>
      </c>
      <c r="G90" s="330"/>
      <c r="H90" s="295">
        <f>IF(初始录入!E95=H$6,1,0)</f>
        <v>0</v>
      </c>
      <c r="I90" s="295">
        <f>IF(初始录入!E95=I$6,1,0)</f>
        <v>0</v>
      </c>
      <c r="J90" s="295">
        <f>IF(初始录入!E95=J$6,1,0)</f>
        <v>0</v>
      </c>
      <c r="K90" s="321">
        <f>IF(初始录入!E95=K$6,1,0)</f>
        <v>0</v>
      </c>
      <c r="L90" s="28"/>
      <c r="M90" s="389" t="s">
        <v>232</v>
      </c>
      <c r="N90" s="5" t="str">
        <f>_xlfn.DISPIMG("ID_F8382B2B8EB644A081BBFC60E1D37BCF",1)</f>
        <v>=DISPIMG("ID_F8382B2B8EB644A081BBFC60E1D37BCF",1)</v>
      </c>
      <c r="O90" s="6"/>
      <c r="P90" s="6"/>
      <c r="Q90" s="386"/>
      <c r="R90" s="387"/>
      <c r="X90" s="28"/>
      <c r="Y90" s="294">
        <v>100</v>
      </c>
      <c r="Z90" s="295">
        <f>成绩录入!$F$7</f>
        <v>0</v>
      </c>
      <c r="AA90" s="295">
        <f>成绩录入!F93</f>
        <v>0</v>
      </c>
      <c r="AB90" s="296">
        <f>IF(初始录入!$M$7&lt;&gt;"",IF(成绩录入!$F$7&lt;&gt;"",IF(初始录入!$P$7="次数",AA90/Z90*Y90,成绩录入!F93),0),0)</f>
        <v>0</v>
      </c>
      <c r="AC90" s="297">
        <f t="shared" si="181"/>
        <v>0</v>
      </c>
      <c r="AD90" s="297">
        <f t="shared" si="182"/>
        <v>0</v>
      </c>
      <c r="AE90" s="297">
        <f t="shared" si="183"/>
        <v>0</v>
      </c>
      <c r="AF90" s="297">
        <f t="shared" si="184"/>
        <v>0</v>
      </c>
      <c r="AG90" s="297">
        <f t="shared" si="185"/>
        <v>0</v>
      </c>
      <c r="AH90" s="298">
        <f t="shared" si="195"/>
        <v>0</v>
      </c>
      <c r="AI90" s="28"/>
      <c r="AJ90" s="260">
        <f>成绩录入!I93</f>
        <v>0</v>
      </c>
      <c r="AK90" s="248">
        <f>成绩录入!J93</f>
        <v>0</v>
      </c>
      <c r="AL90" s="248">
        <f>成绩录入!K93</f>
        <v>0</v>
      </c>
      <c r="AM90" s="248">
        <f>成绩录入!L93</f>
        <v>0</v>
      </c>
      <c r="AN90" s="248">
        <f>成绩录入!M93</f>
        <v>0</v>
      </c>
      <c r="AO90" s="298">
        <f t="shared" si="196"/>
        <v>0</v>
      </c>
      <c r="AP90" s="299"/>
      <c r="AQ90" s="260">
        <f>成绩录入!I93</f>
        <v>0</v>
      </c>
      <c r="AR90" s="248">
        <f>成绩录入!J93</f>
        <v>0</v>
      </c>
      <c r="AS90" s="248">
        <f>成绩录入!K93</f>
        <v>0</v>
      </c>
      <c r="AT90" s="248">
        <f>成绩录入!L93</f>
        <v>0</v>
      </c>
      <c r="AU90" s="248">
        <f>成绩录入!M93</f>
        <v>0</v>
      </c>
      <c r="AV90" s="298">
        <f t="shared" si="197"/>
        <v>0</v>
      </c>
      <c r="AW90" s="299"/>
      <c r="AX90" s="260">
        <f>成绩录入!I93</f>
        <v>0</v>
      </c>
      <c r="AY90" s="248">
        <f>成绩录入!J93</f>
        <v>0</v>
      </c>
      <c r="AZ90" s="248">
        <f>成绩录入!K93</f>
        <v>0</v>
      </c>
      <c r="BA90" s="248">
        <f>成绩录入!L93</f>
        <v>0</v>
      </c>
      <c r="BB90" s="248">
        <f>成绩录入!M93</f>
        <v>0</v>
      </c>
      <c r="BC90" s="298">
        <f t="shared" si="198"/>
        <v>0</v>
      </c>
      <c r="BD90" s="299"/>
      <c r="BE90" s="260">
        <f>成绩录入!I93</f>
        <v>0</v>
      </c>
      <c r="BF90" s="248">
        <f>成绩录入!J93</f>
        <v>0</v>
      </c>
      <c r="BG90" s="248">
        <f>成绩录入!K93</f>
        <v>0</v>
      </c>
      <c r="BH90" s="248">
        <f>成绩录入!L93</f>
        <v>0</v>
      </c>
      <c r="BI90" s="248">
        <f>成绩录入!M93</f>
        <v>0</v>
      </c>
      <c r="BJ90" s="298">
        <f t="shared" si="199"/>
        <v>0</v>
      </c>
      <c r="BK90" s="299"/>
      <c r="BL90" s="260">
        <f>成绩录入!I93</f>
        <v>0</v>
      </c>
      <c r="BM90" s="248">
        <f>成绩录入!J93</f>
        <v>0</v>
      </c>
      <c r="BN90" s="248">
        <f>成绩录入!K93</f>
        <v>0</v>
      </c>
      <c r="BO90" s="248">
        <f>成绩录入!L93</f>
        <v>0</v>
      </c>
      <c r="BP90" s="248">
        <f>成绩录入!M93</f>
        <v>0</v>
      </c>
      <c r="BQ90" s="298">
        <f t="shared" si="200"/>
        <v>0</v>
      </c>
      <c r="BR90" s="300"/>
      <c r="BS90" s="260">
        <f>成绩录入!P93</f>
        <v>0</v>
      </c>
      <c r="BT90" s="248">
        <f>成绩录入!Q93</f>
        <v>0</v>
      </c>
      <c r="BU90" s="248">
        <f>成绩录入!R93</f>
        <v>0</v>
      </c>
      <c r="BV90" s="248">
        <f>成绩录入!S93</f>
        <v>0</v>
      </c>
      <c r="BW90" s="248">
        <f>成绩录入!T93</f>
        <v>0</v>
      </c>
      <c r="BX90" s="248">
        <f>成绩录入!U93</f>
        <v>0</v>
      </c>
      <c r="BY90" s="248">
        <f>成绩录入!V93</f>
        <v>0</v>
      </c>
      <c r="BZ90" s="248">
        <f>成绩录入!W93</f>
        <v>0</v>
      </c>
      <c r="CA90" s="248">
        <f>成绩录入!X93</f>
        <v>0</v>
      </c>
      <c r="CB90" s="248">
        <f>成绩录入!Y93</f>
        <v>0</v>
      </c>
      <c r="CC90" s="298">
        <f t="shared" si="201"/>
        <v>0</v>
      </c>
      <c r="CD90" s="299"/>
      <c r="CE90" s="260">
        <f>成绩录入!P93</f>
        <v>0</v>
      </c>
      <c r="CF90" s="248">
        <f>成绩录入!Q93</f>
        <v>0</v>
      </c>
      <c r="CG90" s="248">
        <f>成绩录入!R93</f>
        <v>0</v>
      </c>
      <c r="CH90" s="248">
        <f>成绩录入!S93</f>
        <v>0</v>
      </c>
      <c r="CI90" s="248">
        <f>成绩录入!T93</f>
        <v>0</v>
      </c>
      <c r="CJ90" s="248">
        <f>成绩录入!U93</f>
        <v>0</v>
      </c>
      <c r="CK90" s="248">
        <f>成绩录入!V93</f>
        <v>0</v>
      </c>
      <c r="CL90" s="248">
        <f>成绩录入!W93</f>
        <v>0</v>
      </c>
      <c r="CM90" s="248">
        <f>成绩录入!X93</f>
        <v>0</v>
      </c>
      <c r="CN90" s="248">
        <f>成绩录入!Y93</f>
        <v>0</v>
      </c>
      <c r="CO90" s="298">
        <f t="shared" si="202"/>
        <v>0</v>
      </c>
      <c r="CP90" s="299"/>
      <c r="CQ90" s="260">
        <f>成绩录入!P93</f>
        <v>0</v>
      </c>
      <c r="CR90" s="248">
        <f>成绩录入!Q93</f>
        <v>0</v>
      </c>
      <c r="CS90" s="248">
        <f>成绩录入!R93</f>
        <v>0</v>
      </c>
      <c r="CT90" s="248">
        <f>成绩录入!S93</f>
        <v>0</v>
      </c>
      <c r="CU90" s="248">
        <f>成绩录入!T93</f>
        <v>0</v>
      </c>
      <c r="CV90" s="248">
        <f>成绩录入!U93</f>
        <v>0</v>
      </c>
      <c r="CW90" s="248">
        <f>成绩录入!V93</f>
        <v>0</v>
      </c>
      <c r="CX90" s="248">
        <f>成绩录入!W93</f>
        <v>0</v>
      </c>
      <c r="CY90" s="248">
        <f>成绩录入!X93</f>
        <v>0</v>
      </c>
      <c r="CZ90" s="248">
        <f>成绩录入!Y93</f>
        <v>0</v>
      </c>
      <c r="DA90" s="298">
        <f t="shared" si="203"/>
        <v>0</v>
      </c>
      <c r="DB90" s="299"/>
      <c r="DC90" s="260">
        <f>成绩录入!P93</f>
        <v>0</v>
      </c>
      <c r="DD90" s="248">
        <f>成绩录入!Q93</f>
        <v>0</v>
      </c>
      <c r="DE90" s="248">
        <f>成绩录入!R93</f>
        <v>0</v>
      </c>
      <c r="DF90" s="248">
        <f>成绩录入!S93</f>
        <v>0</v>
      </c>
      <c r="DG90" s="248">
        <f>成绩录入!T93</f>
        <v>0</v>
      </c>
      <c r="DH90" s="248">
        <f>成绩录入!U93</f>
        <v>0</v>
      </c>
      <c r="DI90" s="248">
        <f>成绩录入!V93</f>
        <v>0</v>
      </c>
      <c r="DJ90" s="248">
        <f>成绩录入!W93</f>
        <v>0</v>
      </c>
      <c r="DK90" s="248">
        <f>成绩录入!X93</f>
        <v>0</v>
      </c>
      <c r="DL90" s="248">
        <f>成绩录入!Y93</f>
        <v>0</v>
      </c>
      <c r="DM90" s="298">
        <f t="shared" si="204"/>
        <v>0</v>
      </c>
      <c r="DN90" s="299"/>
      <c r="DO90" s="260">
        <f>成绩录入!P93</f>
        <v>0</v>
      </c>
      <c r="DP90" s="248">
        <f>成绩录入!Q93</f>
        <v>0</v>
      </c>
      <c r="DQ90" s="248">
        <f>成绩录入!R93</f>
        <v>0</v>
      </c>
      <c r="DR90" s="248">
        <f>成绩录入!S93</f>
        <v>0</v>
      </c>
      <c r="DS90" s="248">
        <f>成绩录入!T93</f>
        <v>0</v>
      </c>
      <c r="DT90" s="248">
        <f>成绩录入!U93</f>
        <v>0</v>
      </c>
      <c r="DU90" s="248">
        <f>成绩录入!V93</f>
        <v>0</v>
      </c>
      <c r="DV90" s="248">
        <f>成绩录入!W93</f>
        <v>0</v>
      </c>
      <c r="DW90" s="248">
        <f>成绩录入!X93</f>
        <v>0</v>
      </c>
      <c r="DX90" s="248">
        <f>成绩录入!Y93</f>
        <v>0</v>
      </c>
      <c r="DY90" s="298">
        <f t="shared" si="205"/>
        <v>0</v>
      </c>
      <c r="DZ90" s="299"/>
      <c r="EA90" s="301" t="e">
        <f t="shared" si="206"/>
        <v>#DIV/0!</v>
      </c>
      <c r="EB90" s="297" t="e">
        <f t="shared" si="207"/>
        <v>#DIV/0!</v>
      </c>
      <c r="EC90" s="297" t="e">
        <f t="shared" si="208"/>
        <v>#DIV/0!</v>
      </c>
      <c r="ED90" s="297" t="e">
        <f t="shared" si="209"/>
        <v>#DIV/0!</v>
      </c>
      <c r="EE90" s="297" t="e">
        <f t="shared" si="210"/>
        <v>#DIV/0!</v>
      </c>
      <c r="EF90" s="302" t="e">
        <f t="shared" si="211"/>
        <v>#DIV/0!</v>
      </c>
      <c r="EG90" s="303"/>
      <c r="EH90" s="304">
        <f t="shared" si="212"/>
        <v>0</v>
      </c>
      <c r="EI90" s="296">
        <f>成绩录入!I93</f>
        <v>0</v>
      </c>
      <c r="EJ90" s="296">
        <f>成绩录入!J93</f>
        <v>0</v>
      </c>
      <c r="EK90" s="296">
        <f>成绩录入!K93</f>
        <v>0</v>
      </c>
      <c r="EL90" s="296">
        <f>成绩录入!L93</f>
        <v>0</v>
      </c>
      <c r="EM90" s="296">
        <f>成绩录入!M93</f>
        <v>0</v>
      </c>
      <c r="EN90" s="296">
        <f>成绩录入!P93</f>
        <v>0</v>
      </c>
      <c r="EO90" s="296">
        <f>成绩录入!Q93</f>
        <v>0</v>
      </c>
      <c r="EP90" s="296">
        <f>成绩录入!R93</f>
        <v>0</v>
      </c>
      <c r="EQ90" s="296">
        <f>成绩录入!S93</f>
        <v>0</v>
      </c>
      <c r="ER90" s="296">
        <f>成绩录入!T93</f>
        <v>0</v>
      </c>
      <c r="ES90" s="296">
        <f>成绩录入!U93</f>
        <v>0</v>
      </c>
      <c r="ET90" s="296">
        <f>成绩录入!V93</f>
        <v>0</v>
      </c>
      <c r="EU90" s="296">
        <f>成绩录入!W93</f>
        <v>0</v>
      </c>
      <c r="EV90" s="296">
        <f>成绩录入!X93</f>
        <v>0</v>
      </c>
      <c r="EW90" s="302">
        <f>成绩录入!Y93</f>
        <v>0</v>
      </c>
      <c r="EX90" s="303"/>
      <c r="EY90" s="304" t="str">
        <f t="shared" si="213"/>
        <v/>
      </c>
      <c r="EZ90" s="296" t="str">
        <f t="shared" si="213"/>
        <v/>
      </c>
      <c r="FA90" s="296" t="str">
        <f t="shared" si="213"/>
        <v/>
      </c>
      <c r="FB90" s="296" t="str">
        <f t="shared" si="213"/>
        <v/>
      </c>
      <c r="FC90" s="302">
        <f>成绩录入!AB93</f>
        <v>0</v>
      </c>
      <c r="FD90" s="303"/>
      <c r="FE90" s="304" t="str">
        <f t="shared" si="214"/>
        <v>√</v>
      </c>
      <c r="FF90" s="296" t="str">
        <f t="shared" si="215"/>
        <v>√</v>
      </c>
      <c r="FG90" s="296" t="str">
        <f t="shared" si="216"/>
        <v>√</v>
      </c>
      <c r="FH90" s="296" t="str">
        <f t="shared" si="217"/>
        <v>√</v>
      </c>
      <c r="FI90" s="302" t="str">
        <f t="shared" si="218"/>
        <v>√</v>
      </c>
      <c r="FJ90" s="299"/>
      <c r="FK90" s="260">
        <f>成绩录入!AB93</f>
        <v>0</v>
      </c>
      <c r="FL90" s="248">
        <f>成绩录入!AC93</f>
        <v>0</v>
      </c>
      <c r="FM90" s="248">
        <f>成绩录入!AD93</f>
        <v>0</v>
      </c>
      <c r="FN90" s="248">
        <f>成绩录入!AE93</f>
        <v>0</v>
      </c>
      <c r="FO90" s="248">
        <f>成绩录入!AF93</f>
        <v>0</v>
      </c>
      <c r="FP90" s="248">
        <f>成绩录入!AG93</f>
        <v>0</v>
      </c>
      <c r="FQ90" s="298">
        <f t="shared" si="219"/>
        <v>0</v>
      </c>
      <c r="FR90" s="299"/>
      <c r="FS90" s="260">
        <f>成绩录入!AB93</f>
        <v>0</v>
      </c>
      <c r="FT90" s="248">
        <f>成绩录入!AC93</f>
        <v>0</v>
      </c>
      <c r="FU90" s="248">
        <f>成绩录入!AD93</f>
        <v>0</v>
      </c>
      <c r="FV90" s="248">
        <f>成绩录入!AE93</f>
        <v>0</v>
      </c>
      <c r="FW90" s="248">
        <f>成绩录入!AF93</f>
        <v>0</v>
      </c>
      <c r="FX90" s="333">
        <f>成绩录入!AG93</f>
        <v>0</v>
      </c>
      <c r="FY90" s="298">
        <f t="shared" si="220"/>
        <v>0</v>
      </c>
      <c r="FZ90" s="299"/>
      <c r="GA90" s="260">
        <f>成绩录入!AB93</f>
        <v>0</v>
      </c>
      <c r="GB90" s="248">
        <f>成绩录入!AC93</f>
        <v>0</v>
      </c>
      <c r="GC90" s="248">
        <f>成绩录入!AD93</f>
        <v>0</v>
      </c>
      <c r="GD90" s="248">
        <f>成绩录入!AE93</f>
        <v>0</v>
      </c>
      <c r="GE90" s="248">
        <f>成绩录入!AF93</f>
        <v>0</v>
      </c>
      <c r="GF90" s="248">
        <f>成绩录入!AG93</f>
        <v>0</v>
      </c>
      <c r="GG90" s="298">
        <f t="shared" si="221"/>
        <v>0</v>
      </c>
      <c r="GH90" s="299"/>
      <c r="GI90" s="260">
        <f>成绩录入!AB93</f>
        <v>0</v>
      </c>
      <c r="GJ90" s="248">
        <f>成绩录入!AC93</f>
        <v>0</v>
      </c>
      <c r="GK90" s="248">
        <f>成绩录入!AD93</f>
        <v>0</v>
      </c>
      <c r="GL90" s="248">
        <f>成绩录入!AE93</f>
        <v>0</v>
      </c>
      <c r="GM90" s="248">
        <f>成绩录入!AF93</f>
        <v>0</v>
      </c>
      <c r="GN90" s="248">
        <f>成绩录入!AG93</f>
        <v>0</v>
      </c>
      <c r="GO90" s="298">
        <f t="shared" si="222"/>
        <v>0</v>
      </c>
      <c r="GP90" s="299"/>
      <c r="GQ90" s="260">
        <f>成绩录入!AB93</f>
        <v>0</v>
      </c>
      <c r="GR90" s="248">
        <f>成绩录入!AC93</f>
        <v>0</v>
      </c>
      <c r="GS90" s="248">
        <f>成绩录入!AD93</f>
        <v>0</v>
      </c>
      <c r="GT90" s="248">
        <f>成绩录入!AE93</f>
        <v>0</v>
      </c>
      <c r="GU90" s="248">
        <f>成绩录入!AF93</f>
        <v>0</v>
      </c>
      <c r="GV90" s="248">
        <f>成绩录入!AG93</f>
        <v>0</v>
      </c>
      <c r="GW90" s="298">
        <f t="shared" si="223"/>
        <v>0</v>
      </c>
      <c r="GX90" s="299"/>
      <c r="GY90" s="247">
        <f>成绩录入!AJ93</f>
        <v>0</v>
      </c>
      <c r="GZ90" s="248">
        <f>成绩录入!AK93</f>
        <v>0</v>
      </c>
      <c r="HA90" s="248">
        <f>成绩录入!AL93</f>
        <v>0</v>
      </c>
      <c r="HB90" s="248">
        <f>成绩录入!AM93</f>
        <v>0</v>
      </c>
      <c r="HC90" s="248">
        <f>成绩录入!AN93</f>
        <v>0</v>
      </c>
      <c r="HD90" s="248">
        <f>成绩录入!AO93</f>
        <v>0</v>
      </c>
      <c r="HE90" s="310">
        <f t="shared" si="224"/>
        <v>0</v>
      </c>
      <c r="HF90" s="299"/>
      <c r="HG90" s="247">
        <f>成绩录入!AJ93</f>
        <v>0</v>
      </c>
      <c r="HH90" s="248">
        <f>成绩录入!AK93</f>
        <v>0</v>
      </c>
      <c r="HI90" s="248">
        <f>成绩录入!AL93</f>
        <v>0</v>
      </c>
      <c r="HJ90" s="248">
        <f>成绩录入!AM93</f>
        <v>0</v>
      </c>
      <c r="HK90" s="248">
        <f>成绩录入!AN93</f>
        <v>0</v>
      </c>
      <c r="HL90" s="248">
        <f>成绩录入!AO93</f>
        <v>0</v>
      </c>
      <c r="HM90" s="310">
        <f t="shared" si="225"/>
        <v>0</v>
      </c>
      <c r="HN90" s="299"/>
      <c r="HO90" s="247">
        <f>成绩录入!AJ93</f>
        <v>0</v>
      </c>
      <c r="HP90" s="248">
        <f>成绩录入!AK93</f>
        <v>0</v>
      </c>
      <c r="HQ90" s="248">
        <f>成绩录入!AL93</f>
        <v>0</v>
      </c>
      <c r="HR90" s="248">
        <f>成绩录入!AM93</f>
        <v>0</v>
      </c>
      <c r="HS90" s="248">
        <f>成绩录入!AN93</f>
        <v>0</v>
      </c>
      <c r="HT90" s="248">
        <f>成绩录入!AO93</f>
        <v>0</v>
      </c>
      <c r="HU90" s="310">
        <f t="shared" si="226"/>
        <v>0</v>
      </c>
      <c r="HV90" s="299"/>
      <c r="HW90" s="247">
        <f>成绩录入!AJ93</f>
        <v>0</v>
      </c>
      <c r="HX90" s="248">
        <f>成绩录入!AK93</f>
        <v>0</v>
      </c>
      <c r="HY90" s="248">
        <f>成绩录入!AL93</f>
        <v>0</v>
      </c>
      <c r="HZ90" s="248">
        <f>成绩录入!AM93</f>
        <v>0</v>
      </c>
      <c r="IA90" s="248">
        <f>成绩录入!AN93</f>
        <v>0</v>
      </c>
      <c r="IB90" s="248">
        <f>成绩录入!AO93</f>
        <v>0</v>
      </c>
      <c r="IC90" s="310">
        <f t="shared" si="227"/>
        <v>0</v>
      </c>
      <c r="ID90" s="299"/>
      <c r="IE90" s="247">
        <f>成绩录入!AJ93</f>
        <v>0</v>
      </c>
      <c r="IF90" s="248">
        <f>成绩录入!AK93</f>
        <v>0</v>
      </c>
      <c r="IG90" s="248">
        <f>成绩录入!AL93</f>
        <v>0</v>
      </c>
      <c r="IH90" s="248">
        <f>成绩录入!AM93</f>
        <v>0</v>
      </c>
      <c r="II90" s="248">
        <f>成绩录入!AN93</f>
        <v>0</v>
      </c>
      <c r="IJ90" s="248">
        <f>成绩录入!AO93</f>
        <v>0</v>
      </c>
      <c r="IK90" s="310">
        <f t="shared" si="228"/>
        <v>0</v>
      </c>
      <c r="IL90" s="299"/>
      <c r="IM90" s="313" t="e">
        <f t="shared" si="229"/>
        <v>#DIV/0!</v>
      </c>
      <c r="IN90" s="314" t="e">
        <f t="shared" si="230"/>
        <v>#DIV/0!</v>
      </c>
      <c r="IO90" s="314" t="e">
        <f t="shared" si="231"/>
        <v>#DIV/0!</v>
      </c>
      <c r="IP90" s="314" t="e">
        <f t="shared" si="232"/>
        <v>#DIV/0!</v>
      </c>
      <c r="IQ90" s="314" t="e">
        <f t="shared" si="233"/>
        <v>#DIV/0!</v>
      </c>
      <c r="IR90" s="315" t="e">
        <f t="shared" si="234"/>
        <v>#DIV/0!</v>
      </c>
      <c r="IS90" s="316"/>
      <c r="IT90" s="214">
        <f>成绩录入!AR93</f>
        <v>0</v>
      </c>
      <c r="IU90" s="216">
        <f>成绩录入!AS93</f>
        <v>0</v>
      </c>
      <c r="IV90" s="216">
        <f>成绩录入!AT93</f>
        <v>0</v>
      </c>
      <c r="IW90" s="216">
        <f>成绩录入!AU93</f>
        <v>0</v>
      </c>
      <c r="IX90" s="216">
        <f>成绩录入!AV93</f>
        <v>0</v>
      </c>
      <c r="IY90" s="216">
        <f>成绩录入!AW93</f>
        <v>0</v>
      </c>
      <c r="IZ90" s="298">
        <f t="shared" si="235"/>
        <v>0</v>
      </c>
      <c r="JA90" s="299"/>
      <c r="JB90" s="317">
        <f>成绩录入!AR93</f>
        <v>0</v>
      </c>
      <c r="JC90" s="216">
        <f>成绩录入!AS93</f>
        <v>0</v>
      </c>
      <c r="JD90" s="216">
        <f>成绩录入!AT93</f>
        <v>0</v>
      </c>
      <c r="JE90" s="216">
        <f>成绩录入!AU93</f>
        <v>0</v>
      </c>
      <c r="JF90" s="216">
        <f>成绩录入!AV93</f>
        <v>0</v>
      </c>
      <c r="JG90" s="216">
        <f>成绩录入!AW93</f>
        <v>0</v>
      </c>
      <c r="JH90" s="298">
        <f t="shared" si="236"/>
        <v>0</v>
      </c>
      <c r="JI90" s="299"/>
      <c r="JJ90" s="248">
        <f>成绩录入!AR93</f>
        <v>0</v>
      </c>
      <c r="JK90" s="248">
        <f>成绩录入!AS93</f>
        <v>0</v>
      </c>
      <c r="JL90" s="248">
        <f>成绩录入!AT93</f>
        <v>0</v>
      </c>
      <c r="JM90" s="248">
        <f>成绩录入!AU93</f>
        <v>0</v>
      </c>
      <c r="JN90" s="248">
        <f>成绩录入!AV93</f>
        <v>0</v>
      </c>
      <c r="JO90" s="248">
        <f>成绩录入!AW93</f>
        <v>0</v>
      </c>
      <c r="JP90" s="298">
        <f t="shared" si="237"/>
        <v>0</v>
      </c>
      <c r="JQ90" s="299"/>
      <c r="JR90" s="308">
        <f>成绩录入!AR93</f>
        <v>0</v>
      </c>
      <c r="JS90" s="248">
        <f>成绩录入!AS93</f>
        <v>0</v>
      </c>
      <c r="JT90" s="248">
        <f>成绩录入!AT93</f>
        <v>0</v>
      </c>
      <c r="JU90" s="248">
        <f>成绩录入!AU93</f>
        <v>0</v>
      </c>
      <c r="JV90" s="248">
        <f>成绩录入!AV93</f>
        <v>0</v>
      </c>
      <c r="JW90" s="248">
        <f>成绩录入!AW93</f>
        <v>0</v>
      </c>
      <c r="JX90" s="298">
        <f t="shared" si="238"/>
        <v>0</v>
      </c>
      <c r="JY90" s="299"/>
      <c r="JZ90" s="308">
        <f>成绩录入!AR93</f>
        <v>0</v>
      </c>
      <c r="KA90" s="248">
        <f>成绩录入!AS93</f>
        <v>0</v>
      </c>
      <c r="KB90" s="248">
        <f>成绩录入!AT93</f>
        <v>0</v>
      </c>
      <c r="KC90" s="248">
        <f>成绩录入!AU93</f>
        <v>0</v>
      </c>
      <c r="KD90" s="248">
        <f>成绩录入!AV93</f>
        <v>0</v>
      </c>
      <c r="KE90" s="248">
        <f>成绩录入!AW93</f>
        <v>0</v>
      </c>
      <c r="KF90" s="298">
        <f t="shared" si="239"/>
        <v>0</v>
      </c>
      <c r="KG90" s="299"/>
      <c r="KH90" s="313">
        <f t="shared" si="186"/>
        <v>0</v>
      </c>
      <c r="KI90" s="314">
        <f t="shared" si="240"/>
        <v>0</v>
      </c>
      <c r="KJ90" s="314">
        <f t="shared" si="241"/>
        <v>0</v>
      </c>
      <c r="KK90" s="314">
        <f t="shared" si="242"/>
        <v>0</v>
      </c>
      <c r="KL90" s="314">
        <f t="shared" si="243"/>
        <v>0</v>
      </c>
      <c r="KM90" s="315">
        <f t="shared" si="244"/>
        <v>0</v>
      </c>
      <c r="KN90" s="90"/>
      <c r="KO90" s="294">
        <f>IF(总评!G88&lt;60,1,0)</f>
        <v>0</v>
      </c>
      <c r="KP90" s="295">
        <f t="shared" si="187"/>
        <v>0</v>
      </c>
      <c r="KQ90" s="295">
        <f t="shared" si="188"/>
        <v>0</v>
      </c>
      <c r="KR90" s="321">
        <f t="shared" si="189"/>
        <v>0</v>
      </c>
      <c r="KS90" s="321">
        <f t="shared" si="245"/>
        <v>0</v>
      </c>
      <c r="KT90" s="27"/>
      <c r="KU90" s="27"/>
      <c r="KV90" s="27"/>
      <c r="KW90" s="27"/>
      <c r="KX90" s="27"/>
      <c r="KY90" s="27"/>
      <c r="KZ90" s="27"/>
      <c r="LA90" s="27"/>
      <c r="LB90" s="27"/>
      <c r="LC90" s="27"/>
      <c r="OT90" s="247">
        <f>IF(OT$6=$OS$5,成绩录入!BC93,0)</f>
        <v>0</v>
      </c>
      <c r="OU90" s="248">
        <f>IF(OU$6=$OS$5,成绩录入!BD93,0)</f>
        <v>0</v>
      </c>
      <c r="OV90" s="248">
        <f>IF(OV$6=$OS$5,成绩录入!BE93,0)</f>
        <v>0</v>
      </c>
      <c r="OW90" s="248">
        <f>IF(OW$6=$OS$5,成绩录入!BF93,0)</f>
        <v>0</v>
      </c>
      <c r="OX90" s="248">
        <f>IF(OX$6=$OS$5,成绩录入!BG93,0)</f>
        <v>0</v>
      </c>
      <c r="OY90" s="248">
        <f>IF(OY$6=$OS$5,成绩录入!BH93,0)</f>
        <v>0</v>
      </c>
      <c r="OZ90" s="248">
        <f>IF(OZ$6=$OS$5,成绩录入!BI93,0)</f>
        <v>0</v>
      </c>
      <c r="PA90" s="248">
        <f>IF(PA$6=$OS$5,成绩录入!BJ93,0)</f>
        <v>0</v>
      </c>
      <c r="PB90" s="248">
        <f>IF(PB$6=$OS$5,成绩录入!BK93,0)</f>
        <v>0</v>
      </c>
      <c r="PC90" s="248">
        <f>IF(PC$6=$OS$5,成绩录入!BL93,0)</f>
        <v>0</v>
      </c>
      <c r="PD90" s="248">
        <f>IF(PD$6=$OS$5,成绩录入!BM93,0)</f>
        <v>0</v>
      </c>
      <c r="PE90" s="248">
        <f>IF(PE$6=$OS$5,成绩录入!BN93,0)</f>
        <v>0</v>
      </c>
      <c r="PF90" s="248">
        <f>IF(PF$6=$OS$5,成绩录入!BO93,0)</f>
        <v>0</v>
      </c>
      <c r="PG90" s="248">
        <f>IF(PG$6=$OS$5,成绩录入!BP93,0)</f>
        <v>0</v>
      </c>
      <c r="PH90" s="248">
        <f>IF(PH$6=$OS$5,成绩录入!BQ93,0)</f>
        <v>0</v>
      </c>
      <c r="PI90" s="248">
        <f>IF(PI$6=$OS$5,成绩录入!BR93,0)</f>
        <v>0</v>
      </c>
      <c r="PJ90" s="248">
        <f>IF(PJ$6=$OS$5,成绩录入!BS93,0)</f>
        <v>0</v>
      </c>
      <c r="PK90" s="248">
        <f>IF(PK$6=$OS$5,成绩录入!BT93,0)</f>
        <v>0</v>
      </c>
      <c r="PL90" s="248">
        <f>IF(PL$6=$OS$5,成绩录入!BU93,0)</f>
        <v>0</v>
      </c>
      <c r="PM90" s="248">
        <f>IF(PM$6=$OS$5,成绩录入!BV93,0)</f>
        <v>0</v>
      </c>
      <c r="PN90" s="248">
        <f>IF(PN$6=$OS$5,成绩录入!BW93,0)</f>
        <v>0</v>
      </c>
      <c r="PO90" s="248">
        <f>IF(PO$6=$OS$5,成绩录入!BX93,0)</f>
        <v>0</v>
      </c>
      <c r="PP90" s="248">
        <f>IF(PP$6=$OS$5,成绩录入!BY93,0)</f>
        <v>0</v>
      </c>
      <c r="PQ90" s="248">
        <f>IF(PQ$6=$OS$5,成绩录入!BZ93,0)</f>
        <v>0</v>
      </c>
      <c r="PR90" s="248">
        <f>IF(PR$6=$OS$5,成绩录入!CA93,0)</f>
        <v>0</v>
      </c>
      <c r="PS90" s="248">
        <f>IF(PS$6=$OS$5,成绩录入!CB93,0)</f>
        <v>0</v>
      </c>
      <c r="PT90" s="248">
        <f>IF(PT$6=$OS$5,成绩录入!CC93,0)</f>
        <v>0</v>
      </c>
      <c r="PU90" s="248">
        <f>IF(PU$6=$OS$5,成绩录入!CD93,0)</f>
        <v>0</v>
      </c>
      <c r="PV90" s="248">
        <f>IF(PV$6=$OS$5,成绩录入!CE93,0)</f>
        <v>0</v>
      </c>
      <c r="PW90" s="248">
        <f>IF(PW$6=$OS$5,成绩录入!CF93,0)</f>
        <v>0</v>
      </c>
      <c r="PX90" s="248">
        <f>IF(PX$6=$OS$5,成绩录入!CG93,0)</f>
        <v>0</v>
      </c>
      <c r="PY90" s="248">
        <f>IF(PY$6=$OS$5,成绩录入!CH93,0)</f>
        <v>0</v>
      </c>
      <c r="PZ90" s="248">
        <f>IF(PZ$6=$OS$5,成绩录入!CI93,0)</f>
        <v>0</v>
      </c>
      <c r="QA90" s="248">
        <f>IF(QA$6=$OS$5,成绩录入!CJ93,0)</f>
        <v>0</v>
      </c>
      <c r="QB90" s="248">
        <f>IF(QB$6=$OS$5,成绩录入!CK93,0)</f>
        <v>0</v>
      </c>
      <c r="QC90" s="248">
        <f>IF(QC$6=$OS$5,成绩录入!CL93,0)</f>
        <v>0</v>
      </c>
      <c r="QD90" s="248">
        <f>IF(QD$6=$OS$5,成绩录入!CM93,0)</f>
        <v>0</v>
      </c>
      <c r="QE90" s="248">
        <f>IF(QE$6=$OS$5,成绩录入!CN93,0)</f>
        <v>0</v>
      </c>
      <c r="QF90" s="248">
        <f>IF(QF$6=$OS$5,成绩录入!CO93,0)</f>
        <v>0</v>
      </c>
      <c r="QG90" s="248">
        <f>IF(QG$6=$OS$5,成绩录入!CP93,0)</f>
        <v>0</v>
      </c>
      <c r="QH90" s="248">
        <f>IF(QH$6=$OS$5,成绩录入!CQ93,0)</f>
        <v>0</v>
      </c>
      <c r="QI90" s="248">
        <f>IF(QI$6=$OS$5,成绩录入!CR93,0)</f>
        <v>0</v>
      </c>
      <c r="QJ90" s="248">
        <f>IF(QJ$6=$OS$5,成绩录入!CS93,0)</f>
        <v>0</v>
      </c>
      <c r="QK90" s="248">
        <f>IF(QK$6=$OS$5,成绩录入!CT93,0)</f>
        <v>0</v>
      </c>
      <c r="QL90" s="248">
        <f>IF(QL$6=$OS$5,成绩录入!CU93,0)</f>
        <v>0</v>
      </c>
      <c r="QM90" s="248">
        <f>IF(QM$6=$OS$5,成绩录入!CV93,0)</f>
        <v>0</v>
      </c>
      <c r="QN90" s="248">
        <f>IF(QN$6=$OS$5,成绩录入!CW93,0)</f>
        <v>0</v>
      </c>
      <c r="QO90" s="248">
        <f>IF(QO$6=$OS$5,成绩录入!CX93,0)</f>
        <v>0</v>
      </c>
      <c r="QP90" s="248">
        <f>IF(QP$6=$OS$5,成绩录入!CY93,0)</f>
        <v>0</v>
      </c>
      <c r="QQ90" s="248">
        <f>IF(QQ$6=$OS$5,成绩录入!CZ93,0)</f>
        <v>0</v>
      </c>
      <c r="QR90" s="248">
        <f>IF(QR$6=$OS$5,成绩录入!DA93,0)</f>
        <v>0</v>
      </c>
      <c r="QS90" s="248">
        <f>IF(QS$6=$OS$5,成绩录入!DB93,0)</f>
        <v>0</v>
      </c>
      <c r="QT90" s="248">
        <f>IF(QT$6=$OS$5,成绩录入!DC93,0)</f>
        <v>0</v>
      </c>
      <c r="QU90" s="248">
        <f>IF(QU$6=$OS$5,成绩录入!DD93,0)</f>
        <v>0</v>
      </c>
      <c r="QV90" s="248">
        <f>IF(QV$6=$OS$5,成绩录入!DE93,0)</f>
        <v>0</v>
      </c>
      <c r="QW90" s="248">
        <f>IF(QW$6=$OS$5,成绩录入!DF93,0)</f>
        <v>0</v>
      </c>
      <c r="QX90" s="248">
        <f>IF(QX$6=$OS$5,成绩录入!DG93,0)</f>
        <v>0</v>
      </c>
      <c r="QY90" s="248">
        <f>IF(QY$6=$OS$5,成绩录入!DH93,0)</f>
        <v>0</v>
      </c>
      <c r="QZ90" s="248">
        <f>IF(QZ$6=$OS$5,成绩录入!DI93,0)</f>
        <v>0</v>
      </c>
      <c r="RA90" s="248">
        <f>IF(RA$6=$OS$5,成绩录入!DJ93,0)</f>
        <v>0</v>
      </c>
      <c r="RB90" s="248">
        <f>IF(RB$6=$OS$5,成绩录入!DK93,0)</f>
        <v>0</v>
      </c>
      <c r="RC90" s="248">
        <f>IF(RC$6=$OS$5,成绩录入!DL93,0)</f>
        <v>0</v>
      </c>
      <c r="RD90" s="248">
        <f>IF(RD$6=$OS$5,成绩录入!DM93,0)</f>
        <v>0</v>
      </c>
      <c r="RE90" s="248">
        <f>IF(RE$6=$OS$5,成绩录入!DN93,0)</f>
        <v>0</v>
      </c>
      <c r="RF90" s="248">
        <f>IF(RF$6=$OS$5,成绩录入!DO93,0)</f>
        <v>0</v>
      </c>
      <c r="RG90" s="248">
        <f>IF(RG$6=$OS$5,成绩录入!DP93,0)</f>
        <v>0</v>
      </c>
      <c r="RH90" s="248">
        <f>IF(RH$6=$OS$5,成绩录入!DQ93,0)</f>
        <v>0</v>
      </c>
      <c r="RI90" s="248">
        <f>IF(RI$6=$OS$5,成绩录入!DR93,0)</f>
        <v>0</v>
      </c>
      <c r="RJ90" s="248">
        <f>IF(RJ$6=$OS$5,成绩录入!DS93,0)</f>
        <v>0</v>
      </c>
      <c r="RK90" s="248">
        <f>IF(RK$6=$OS$5,成绩录入!DT93,0)</f>
        <v>0</v>
      </c>
      <c r="RL90" s="248">
        <f>IF(RL$6=$OS$5,成绩录入!DU93,0)</f>
        <v>0</v>
      </c>
      <c r="RM90" s="248">
        <f>IF(RM$6=$OS$5,成绩录入!DV93,0)</f>
        <v>0</v>
      </c>
      <c r="RN90" s="248">
        <f>IF(RN$6=$OS$5,成绩录入!DW93,0)</f>
        <v>0</v>
      </c>
      <c r="RO90" s="248">
        <f>IF(RO$6=$OS$5,成绩录入!DX93,0)</f>
        <v>0</v>
      </c>
      <c r="RP90" s="248">
        <f>IF(RP$6=$OS$5,成绩录入!DY93,0)</f>
        <v>0</v>
      </c>
      <c r="RQ90" s="248">
        <f>IF(RQ$6=$OS$5,成绩录入!DZ93,0)</f>
        <v>0</v>
      </c>
      <c r="RR90" s="248">
        <f>IF(RR$6=$OS$5,成绩录入!EA93,0)</f>
        <v>0</v>
      </c>
      <c r="RS90" s="248">
        <f>IF(RS$6=$OS$5,成绩录入!EB93,0)</f>
        <v>0</v>
      </c>
      <c r="RT90" s="248">
        <f>IF(RT$6=$OS$5,成绩录入!EC93,0)</f>
        <v>0</v>
      </c>
      <c r="RU90" s="248">
        <f>IF(RU$6=$OS$5,成绩录入!ED93,0)</f>
        <v>0</v>
      </c>
      <c r="RV90" s="248">
        <f>IF(RV$6=$OS$5,成绩录入!EE93,0)</f>
        <v>0</v>
      </c>
      <c r="RW90" s="248">
        <f>IF(RW$6=$OS$5,成绩录入!EF93,0)</f>
        <v>0</v>
      </c>
      <c r="RX90" s="248">
        <f>IF(RX$6=$OS$5,成绩录入!EG93,0)</f>
        <v>0</v>
      </c>
      <c r="RY90" s="248">
        <f>IF(RY$6=$OS$5,成绩录入!EH93,0)</f>
        <v>0</v>
      </c>
      <c r="RZ90" s="248">
        <f>IF(RZ$6=$OS$5,成绩录入!EI93,0)</f>
        <v>0</v>
      </c>
      <c r="SA90" s="248">
        <f>IF(SA$6=$OS$5,成绩录入!EJ93,0)</f>
        <v>0</v>
      </c>
      <c r="SB90" s="248">
        <f>IF(SB$6=$OS$5,成绩录入!EK93,0)</f>
        <v>0</v>
      </c>
      <c r="SC90" s="248">
        <f>IF(SC$6=$OS$5,成绩录入!EL93,0)</f>
        <v>0</v>
      </c>
      <c r="SD90" s="248">
        <f>IF(SD$6=$OS$5,成绩录入!EM93,0)</f>
        <v>0</v>
      </c>
      <c r="SE90" s="248">
        <f>IF(SE$6=$OS$5,成绩录入!EN93,0)</f>
        <v>0</v>
      </c>
      <c r="SF90" s="248">
        <f>IF(SF$6=$OS$5,成绩录入!EO93,0)</f>
        <v>0</v>
      </c>
      <c r="SG90" s="248">
        <f>IF(SG$6=$OS$5,成绩录入!EP93,0)</f>
        <v>0</v>
      </c>
      <c r="SH90" s="248">
        <f>IF(SH$6=$OS$5,成绩录入!EQ93,0)</f>
        <v>0</v>
      </c>
      <c r="SI90" s="248">
        <f>IF(SI$6=$OS$5,成绩录入!ER93,0)</f>
        <v>0</v>
      </c>
      <c r="SJ90" s="248">
        <f>IF(SJ$6=$OS$5,成绩录入!ES93,0)</f>
        <v>0</v>
      </c>
      <c r="SK90" s="248">
        <f>IF(SK$6=$OS$5,成绩录入!ET93,0)</f>
        <v>0</v>
      </c>
      <c r="SL90" s="248">
        <f>IF(SL$6=$OS$5,成绩录入!EU93,0)</f>
        <v>0</v>
      </c>
      <c r="SM90" s="248">
        <f>IF(SM$6=$OS$5,成绩录入!EV93,0)</f>
        <v>0</v>
      </c>
      <c r="SN90" s="248">
        <f>IF(SN$6=$OS$5,成绩录入!EW93,0)</f>
        <v>0</v>
      </c>
      <c r="SO90" s="248">
        <f>IF(SO$6=$OS$5,成绩录入!EX93,0)</f>
        <v>0</v>
      </c>
      <c r="SP90" s="218">
        <f t="shared" si="190"/>
        <v>0</v>
      </c>
      <c r="SQ90" s="166"/>
      <c r="SR90" s="166"/>
      <c r="SS90" s="247">
        <f>IF(SS$6=$SR$5,成绩录入!BC93,0)</f>
        <v>0</v>
      </c>
      <c r="ST90" s="248">
        <f>IF(ST$6=$SR$5,成绩录入!BD93,0)</f>
        <v>0</v>
      </c>
      <c r="SU90" s="248">
        <f>IF(SU$6=$SR$5,成绩录入!BE93,0)</f>
        <v>0</v>
      </c>
      <c r="SV90" s="248">
        <f>IF(SV$6=$SR$5,成绩录入!BF93,0)</f>
        <v>0</v>
      </c>
      <c r="SW90" s="248">
        <f>IF(SW$6=$SR$5,成绩录入!BG93,0)</f>
        <v>0</v>
      </c>
      <c r="SX90" s="248">
        <f>IF(SX$6=$SR$5,成绩录入!BH93,0)</f>
        <v>0</v>
      </c>
      <c r="SY90" s="248">
        <f>IF(SY$6=$SR$5,成绩录入!BI93,0)</f>
        <v>0</v>
      </c>
      <c r="SZ90" s="248">
        <f>IF(SZ$6=$SR$5,成绩录入!BJ93,0)</f>
        <v>0</v>
      </c>
      <c r="TA90" s="248">
        <f>IF(TA$6=$SR$5,成绩录入!BK93,0)</f>
        <v>0</v>
      </c>
      <c r="TB90" s="248">
        <f>IF(TB$6=$SR$5,成绩录入!BL93,0)</f>
        <v>0</v>
      </c>
      <c r="TC90" s="248">
        <f>IF(TC$6=$SR$5,成绩录入!BM93,0)</f>
        <v>0</v>
      </c>
      <c r="TD90" s="248">
        <f>IF(TD$6=$SR$5,成绩录入!BN93,0)</f>
        <v>0</v>
      </c>
      <c r="TE90" s="248">
        <f>IF(TE$6=$SR$5,成绩录入!BO93,0)</f>
        <v>0</v>
      </c>
      <c r="TF90" s="248">
        <f>IF(TF$6=$SR$5,成绩录入!BP93,0)</f>
        <v>0</v>
      </c>
      <c r="TG90" s="248">
        <f>IF(TG$6=$SR$5,成绩录入!BQ93,0)</f>
        <v>0</v>
      </c>
      <c r="TH90" s="248">
        <f>IF(TH$6=$SR$5,成绩录入!BR93,0)</f>
        <v>0</v>
      </c>
      <c r="TI90" s="248">
        <f>IF(TI$6=$SR$5,成绩录入!BS93,0)</f>
        <v>0</v>
      </c>
      <c r="TJ90" s="248">
        <f>IF(TJ$6=$SR$5,成绩录入!BT93,0)</f>
        <v>0</v>
      </c>
      <c r="TK90" s="248">
        <f>IF(TK$6=$SR$5,成绩录入!BU93,0)</f>
        <v>0</v>
      </c>
      <c r="TL90" s="248">
        <f>IF(TL$6=$SR$5,成绩录入!BV93,0)</f>
        <v>0</v>
      </c>
      <c r="TM90" s="248">
        <f>IF(TM$6=$SR$5,成绩录入!BW93,0)</f>
        <v>0</v>
      </c>
      <c r="TN90" s="248">
        <f>IF(TN$6=$SR$5,成绩录入!BX93,0)</f>
        <v>0</v>
      </c>
      <c r="TO90" s="248">
        <f>IF(TO$6=$SR$5,成绩录入!BY93,0)</f>
        <v>0</v>
      </c>
      <c r="TP90" s="248">
        <f>IF(TP$6=$SR$5,成绩录入!BZ93,0)</f>
        <v>0</v>
      </c>
      <c r="TQ90" s="248">
        <f>IF(TQ$6=$SR$5,成绩录入!CA93,0)</f>
        <v>0</v>
      </c>
      <c r="TR90" s="248">
        <f>IF(TR$6=$SR$5,成绩录入!CB93,0)</f>
        <v>0</v>
      </c>
      <c r="TS90" s="248">
        <f>IF(TS$6=$SR$5,成绩录入!CC93,0)</f>
        <v>0</v>
      </c>
      <c r="TT90" s="248">
        <f>IF(TT$6=$SR$5,成绩录入!CD93,0)</f>
        <v>0</v>
      </c>
      <c r="TU90" s="248">
        <f>IF(TU$6=$SR$5,成绩录入!CE93,0)</f>
        <v>0</v>
      </c>
      <c r="TV90" s="248">
        <f>IF(TV$6=$SR$5,成绩录入!CF93,0)</f>
        <v>0</v>
      </c>
      <c r="TW90" s="248">
        <f>IF(TW$6=$SR$5,成绩录入!CG93,0)</f>
        <v>0</v>
      </c>
      <c r="TX90" s="248">
        <f>IF(TX$6=$SR$5,成绩录入!CH93,0)</f>
        <v>0</v>
      </c>
      <c r="TY90" s="248">
        <f>IF(TY$6=$SR$5,成绩录入!CI93,0)</f>
        <v>0</v>
      </c>
      <c r="TZ90" s="248">
        <f>IF(TZ$6=$SR$5,成绩录入!CJ93,0)</f>
        <v>0</v>
      </c>
      <c r="UA90" s="248">
        <f>IF(UA$6=$SR$5,成绩录入!CK93,0)</f>
        <v>0</v>
      </c>
      <c r="UB90" s="248">
        <f>IF(UB$6=$SR$5,成绩录入!CL93,0)</f>
        <v>0</v>
      </c>
      <c r="UC90" s="248">
        <f>IF(UC$6=$SR$5,成绩录入!CM93,0)</f>
        <v>0</v>
      </c>
      <c r="UD90" s="248">
        <f>IF(UD$6=$SR$5,成绩录入!CN93,0)</f>
        <v>0</v>
      </c>
      <c r="UE90" s="248">
        <f>IF(UE$6=$SR$5,成绩录入!CO93,0)</f>
        <v>0</v>
      </c>
      <c r="UF90" s="248">
        <f>IF(UF$6=$SR$5,成绩录入!CP93,0)</f>
        <v>0</v>
      </c>
      <c r="UG90" s="248">
        <f>IF(UG$6=$SR$5,成绩录入!CQ93,0)</f>
        <v>0</v>
      </c>
      <c r="UH90" s="248">
        <f>IF(UH$6=$SR$5,成绩录入!CR93,0)</f>
        <v>0</v>
      </c>
      <c r="UI90" s="248">
        <f>IF(UI$6=$SR$5,成绩录入!CS93,0)</f>
        <v>0</v>
      </c>
      <c r="UJ90" s="248">
        <f>IF(UJ$6=$SR$5,成绩录入!CT93,0)</f>
        <v>0</v>
      </c>
      <c r="UK90" s="248">
        <f>IF(UK$6=$SR$5,成绩录入!CU93,0)</f>
        <v>0</v>
      </c>
      <c r="UL90" s="248">
        <f>IF(UL$6=$SR$5,成绩录入!CV93,0)</f>
        <v>0</v>
      </c>
      <c r="UM90" s="248">
        <f>IF(UM$6=$SR$5,成绩录入!CW93,0)</f>
        <v>0</v>
      </c>
      <c r="UN90" s="248">
        <f>IF(UN$6=$SR$5,成绩录入!CX93,0)</f>
        <v>0</v>
      </c>
      <c r="UO90" s="248">
        <f>IF(UO$6=$SR$5,成绩录入!CY93,0)</f>
        <v>0</v>
      </c>
      <c r="UP90" s="248">
        <f>IF(UP$6=$SR$5,成绩录入!CZ93,0)</f>
        <v>0</v>
      </c>
      <c r="UQ90" s="248">
        <f>IF(UQ$6=$SR$5,成绩录入!DA93,0)</f>
        <v>0</v>
      </c>
      <c r="UR90" s="248">
        <f>IF(UR$6=$SR$5,成绩录入!DB93,0)</f>
        <v>0</v>
      </c>
      <c r="US90" s="248">
        <f>IF(US$6=$SR$5,成绩录入!DC93,0)</f>
        <v>0</v>
      </c>
      <c r="UT90" s="248">
        <f>IF(UT$6=$SR$5,成绩录入!DD93,0)</f>
        <v>0</v>
      </c>
      <c r="UU90" s="248">
        <f>IF(UU$6=$SR$5,成绩录入!DE93,0)</f>
        <v>0</v>
      </c>
      <c r="UV90" s="248">
        <f>IF(UV$6=$SR$5,成绩录入!DF93,0)</f>
        <v>0</v>
      </c>
      <c r="UW90" s="248">
        <f>IF(UW$6=$SR$5,成绩录入!DG93,0)</f>
        <v>0</v>
      </c>
      <c r="UX90" s="248">
        <f>IF(UX$6=$SR$5,成绩录入!DH93,0)</f>
        <v>0</v>
      </c>
      <c r="UY90" s="248">
        <f>IF(UY$6=$SR$5,成绩录入!DI93,0)</f>
        <v>0</v>
      </c>
      <c r="UZ90" s="248">
        <f>IF(UZ$6=$SR$5,成绩录入!DJ93,0)</f>
        <v>0</v>
      </c>
      <c r="VA90" s="248">
        <f>IF(VA$6=$SR$5,成绩录入!DK93,0)</f>
        <v>0</v>
      </c>
      <c r="VB90" s="248">
        <f>IF(VB$6=$SR$5,成绩录入!DL93,0)</f>
        <v>0</v>
      </c>
      <c r="VC90" s="248">
        <f>IF(VC$6=$SR$5,成绩录入!DM93,0)</f>
        <v>0</v>
      </c>
      <c r="VD90" s="248">
        <f>IF(VD$6=$SR$5,成绩录入!DN93,0)</f>
        <v>0</v>
      </c>
      <c r="VE90" s="248">
        <f>IF(VE$6=$SR$5,成绩录入!DO93,0)</f>
        <v>0</v>
      </c>
      <c r="VF90" s="248">
        <f>IF(VF$6=$SR$5,成绩录入!DP93,0)</f>
        <v>0</v>
      </c>
      <c r="VG90" s="248">
        <f>IF(VG$6=$SR$5,成绩录入!DQ93,0)</f>
        <v>0</v>
      </c>
      <c r="VH90" s="248">
        <f>IF(VH$6=$SR$5,成绩录入!DR93,0)</f>
        <v>0</v>
      </c>
      <c r="VI90" s="248">
        <f>IF(VI$6=$SR$5,成绩录入!DS93,0)</f>
        <v>0</v>
      </c>
      <c r="VJ90" s="248">
        <f>IF(VJ$6=$SR$5,成绩录入!DT93,0)</f>
        <v>0</v>
      </c>
      <c r="VK90" s="248">
        <f>IF(VK$6=$SR$5,成绩录入!DU93,0)</f>
        <v>0</v>
      </c>
      <c r="VL90" s="248">
        <f>IF(VL$6=$SR$5,成绩录入!DV93,0)</f>
        <v>0</v>
      </c>
      <c r="VM90" s="248">
        <f>IF(VM$6=$SR$5,成绩录入!DW93,0)</f>
        <v>0</v>
      </c>
      <c r="VN90" s="248">
        <f>IF(VN$6=$SR$5,成绩录入!DX93,0)</f>
        <v>0</v>
      </c>
      <c r="VO90" s="248">
        <f>IF(VO$6=$SR$5,成绩录入!DY93,0)</f>
        <v>0</v>
      </c>
      <c r="VP90" s="248">
        <f>IF(VP$6=$SR$5,成绩录入!DZ93,0)</f>
        <v>0</v>
      </c>
      <c r="VQ90" s="248">
        <f>IF(VQ$6=$SR$5,成绩录入!EA93,0)</f>
        <v>0</v>
      </c>
      <c r="VR90" s="248">
        <f>IF(VR$6=$SR$5,成绩录入!EB93,0)</f>
        <v>0</v>
      </c>
      <c r="VS90" s="248">
        <f>IF(VS$6=$SR$5,成绩录入!EC93,0)</f>
        <v>0</v>
      </c>
      <c r="VT90" s="248">
        <f>IF(VT$6=$SR$5,成绩录入!ED93,0)</f>
        <v>0</v>
      </c>
      <c r="VU90" s="248">
        <f>IF(VU$6=$SR$5,成绩录入!EE93,0)</f>
        <v>0</v>
      </c>
      <c r="VV90" s="248">
        <f>IF(VV$6=$SR$5,成绩录入!EF93,0)</f>
        <v>0</v>
      </c>
      <c r="VW90" s="248">
        <f>IF(VW$6=$SR$5,成绩录入!EG93,0)</f>
        <v>0</v>
      </c>
      <c r="VX90" s="248">
        <f>IF(VX$6=$SR$5,成绩录入!EH93,0)</f>
        <v>0</v>
      </c>
      <c r="VY90" s="248">
        <f>IF(VY$6=$SR$5,成绩录入!EI93,0)</f>
        <v>0</v>
      </c>
      <c r="VZ90" s="248">
        <f>IF(VZ$6=$SR$5,成绩录入!EJ93,0)</f>
        <v>0</v>
      </c>
      <c r="WA90" s="248">
        <f>IF(WA$6=$SR$5,成绩录入!EK93,0)</f>
        <v>0</v>
      </c>
      <c r="WB90" s="248">
        <f>IF(WB$6=$SR$5,成绩录入!EL93,0)</f>
        <v>0</v>
      </c>
      <c r="WC90" s="248">
        <f>IF(WC$6=$SR$5,成绩录入!EM93,0)</f>
        <v>0</v>
      </c>
      <c r="WD90" s="248">
        <f>IF(WD$6=$SR$5,成绩录入!EN93,0)</f>
        <v>0</v>
      </c>
      <c r="WE90" s="248">
        <f>IF(WE$6=$SR$5,成绩录入!EO93,0)</f>
        <v>0</v>
      </c>
      <c r="WF90" s="248">
        <f>IF(WF$6=$SR$5,成绩录入!EP93,0)</f>
        <v>0</v>
      </c>
      <c r="WG90" s="248">
        <f>IF(WG$6=$SR$5,成绩录入!EQ93,0)</f>
        <v>0</v>
      </c>
      <c r="WH90" s="248">
        <f>IF(WH$6=$SR$5,成绩录入!ER93,0)</f>
        <v>0</v>
      </c>
      <c r="WI90" s="248">
        <f>IF(WI$6=$SR$5,成绩录入!ES93,0)</f>
        <v>0</v>
      </c>
      <c r="WJ90" s="248">
        <f>IF(WJ$6=$SR$5,成绩录入!ET93,0)</f>
        <v>0</v>
      </c>
      <c r="WK90" s="248">
        <f>IF(WK$6=$SR$5,成绩录入!EU93,0)</f>
        <v>0</v>
      </c>
      <c r="WL90" s="248">
        <f>IF(WL$6=$SR$5,成绩录入!EV93,0)</f>
        <v>0</v>
      </c>
      <c r="WM90" s="248">
        <f>IF(WM$6=$SR$5,成绩录入!EW93,0)</f>
        <v>0</v>
      </c>
      <c r="WN90" s="248">
        <f>IF(WN$6=$SR$5,成绩录入!EX93,0)</f>
        <v>0</v>
      </c>
      <c r="WO90" s="218">
        <f t="shared" si="191"/>
        <v>0</v>
      </c>
      <c r="WP90" s="166"/>
      <c r="WQ90" s="166"/>
      <c r="WR90" s="247">
        <f>IF(WR$6=$WQ$5,成绩录入!BC93,0)</f>
        <v>0</v>
      </c>
      <c r="WS90" s="248">
        <f>IF(WS$6=$WQ$5,成绩录入!BD93,0)</f>
        <v>0</v>
      </c>
      <c r="WT90" s="248">
        <f>IF(WT$6=$WQ$5,成绩录入!BE93,0)</f>
        <v>0</v>
      </c>
      <c r="WU90" s="248">
        <f>IF(WU$6=$WQ$5,成绩录入!BF93,0)</f>
        <v>0</v>
      </c>
      <c r="WV90" s="248">
        <f>IF(WV$6=$WQ$5,成绩录入!BG93,0)</f>
        <v>0</v>
      </c>
      <c r="WW90" s="248">
        <f>IF(WW$6=$WQ$5,成绩录入!BH93,0)</f>
        <v>0</v>
      </c>
      <c r="WX90" s="248">
        <f>IF(WX$6=$WQ$5,成绩录入!BI93,0)</f>
        <v>0</v>
      </c>
      <c r="WY90" s="248">
        <f>IF(WY$6=$WQ$5,成绩录入!BJ93,0)</f>
        <v>0</v>
      </c>
      <c r="WZ90" s="248">
        <f>IF(WZ$6=$WQ$5,成绩录入!BK93,0)</f>
        <v>0</v>
      </c>
      <c r="XA90" s="248">
        <f>IF(XA$6=$WQ$5,成绩录入!BL93,0)</f>
        <v>0</v>
      </c>
      <c r="XB90" s="248">
        <f>IF(XB$6=$WQ$5,成绩录入!BM93,0)</f>
        <v>0</v>
      </c>
      <c r="XC90" s="248">
        <f>IF(XC$6=$WQ$5,成绩录入!BN93,0)</f>
        <v>0</v>
      </c>
      <c r="XD90" s="248">
        <f>IF(XD$6=$WQ$5,成绩录入!BO93,0)</f>
        <v>0</v>
      </c>
      <c r="XE90" s="248">
        <f>IF(XE$6=$WQ$5,成绩录入!BP93,0)</f>
        <v>0</v>
      </c>
      <c r="XF90" s="248">
        <f>IF(XF$6=$WQ$5,成绩录入!BQ93,0)</f>
        <v>0</v>
      </c>
      <c r="XG90" s="248">
        <f>IF(XG$6=$WQ$5,成绩录入!BR93,0)</f>
        <v>0</v>
      </c>
      <c r="XH90" s="248">
        <f>IF(XH$6=$WQ$5,成绩录入!BS93,0)</f>
        <v>0</v>
      </c>
      <c r="XI90" s="248">
        <f>IF(XI$6=$WQ$5,成绩录入!BT93,0)</f>
        <v>0</v>
      </c>
      <c r="XJ90" s="248">
        <f>IF(XJ$6=$WQ$5,成绩录入!BU93,0)</f>
        <v>0</v>
      </c>
      <c r="XK90" s="248">
        <f>IF(XK$6=$WQ$5,成绩录入!BV93,0)</f>
        <v>0</v>
      </c>
      <c r="XL90" s="248">
        <f>IF(XL$6=$WQ$5,成绩录入!BW93,0)</f>
        <v>0</v>
      </c>
      <c r="XM90" s="248">
        <f>IF(XM$6=$WQ$5,成绩录入!BX93,0)</f>
        <v>0</v>
      </c>
      <c r="XN90" s="248">
        <f>IF(XN$6=$WQ$5,成绩录入!BY93,0)</f>
        <v>0</v>
      </c>
      <c r="XO90" s="248">
        <f>IF(XO$6=$WQ$5,成绩录入!BZ93,0)</f>
        <v>0</v>
      </c>
      <c r="XP90" s="248">
        <f>IF(XP$6=$WQ$5,成绩录入!CA93,0)</f>
        <v>0</v>
      </c>
      <c r="XQ90" s="248">
        <f>IF(XQ$6=$WQ$5,成绩录入!CB93,0)</f>
        <v>0</v>
      </c>
      <c r="XR90" s="248">
        <f>IF(XR$6=$WQ$5,成绩录入!CC93,0)</f>
        <v>0</v>
      </c>
      <c r="XS90" s="248">
        <f>IF(XS$6=$WQ$5,成绩录入!CD93,0)</f>
        <v>0</v>
      </c>
      <c r="XT90" s="248">
        <f>IF(XT$6=$WQ$5,成绩录入!CE93,0)</f>
        <v>0</v>
      </c>
      <c r="XU90" s="248">
        <f>IF(XU$6=$WQ$5,成绩录入!CF93,0)</f>
        <v>0</v>
      </c>
      <c r="XV90" s="248">
        <f>IF(XV$6=$WQ$5,成绩录入!CG93,0)</f>
        <v>0</v>
      </c>
      <c r="XW90" s="248">
        <f>IF(XW$6=$WQ$5,成绩录入!CH93,0)</f>
        <v>0</v>
      </c>
      <c r="XX90" s="248">
        <f>IF(XX$6=$WQ$5,成绩录入!CI93,0)</f>
        <v>0</v>
      </c>
      <c r="XY90" s="248">
        <f>IF(XY$6=$WQ$5,成绩录入!CJ93,0)</f>
        <v>0</v>
      </c>
      <c r="XZ90" s="248">
        <f>IF(XZ$6=$WQ$5,成绩录入!CK93,0)</f>
        <v>0</v>
      </c>
      <c r="YA90" s="248">
        <f>IF(YA$6=$WQ$5,成绩录入!CL93,0)</f>
        <v>0</v>
      </c>
      <c r="YB90" s="248">
        <f>IF(YB$6=$WQ$5,成绩录入!CM93,0)</f>
        <v>0</v>
      </c>
      <c r="YC90" s="248">
        <f>IF(YC$6=$WQ$5,成绩录入!CN93,0)</f>
        <v>0</v>
      </c>
      <c r="YD90" s="248">
        <f>IF(YD$6=$WQ$5,成绩录入!CO93,0)</f>
        <v>0</v>
      </c>
      <c r="YE90" s="248">
        <f>IF(YE$6=$WQ$5,成绩录入!CP93,0)</f>
        <v>0</v>
      </c>
      <c r="YF90" s="248">
        <f>IF(YF$6=$WQ$5,成绩录入!CQ93,0)</f>
        <v>0</v>
      </c>
      <c r="YG90" s="248">
        <f>IF(YG$6=$WQ$5,成绩录入!CR93,0)</f>
        <v>0</v>
      </c>
      <c r="YH90" s="248">
        <f>IF(YH$6=$WQ$5,成绩录入!CS93,0)</f>
        <v>0</v>
      </c>
      <c r="YI90" s="248">
        <f>IF(YI$6=$WQ$5,成绩录入!CT93,0)</f>
        <v>0</v>
      </c>
      <c r="YJ90" s="248">
        <f>IF(YJ$6=$WQ$5,成绩录入!CU93,0)</f>
        <v>0</v>
      </c>
      <c r="YK90" s="248">
        <f>IF(YK$6=$WQ$5,成绩录入!CV93,0)</f>
        <v>0</v>
      </c>
      <c r="YL90" s="248">
        <f>IF(YL$6=$WQ$5,成绩录入!CW93,0)</f>
        <v>0</v>
      </c>
      <c r="YM90" s="248">
        <f>IF(YM$6=$WQ$5,成绩录入!CX93,0)</f>
        <v>0</v>
      </c>
      <c r="YN90" s="248">
        <f>IF(YN$6=$WQ$5,成绩录入!CY93,0)</f>
        <v>0</v>
      </c>
      <c r="YO90" s="248">
        <f>IF(YO$6=$WQ$5,成绩录入!CZ93,0)</f>
        <v>0</v>
      </c>
      <c r="YP90" s="248">
        <f>IF(YP$6=$WQ$5,成绩录入!DA93,0)</f>
        <v>0</v>
      </c>
      <c r="YQ90" s="248">
        <f>IF(YQ$6=$WQ$5,成绩录入!DB93,0)</f>
        <v>0</v>
      </c>
      <c r="YR90" s="248">
        <f>IF(YR$6=$WQ$5,成绩录入!DC93,0)</f>
        <v>0</v>
      </c>
      <c r="YS90" s="248">
        <f>IF(YS$6=$WQ$5,成绩录入!DD93,0)</f>
        <v>0</v>
      </c>
      <c r="YT90" s="248">
        <f>IF(YT$6=$WQ$5,成绩录入!DE93,0)</f>
        <v>0</v>
      </c>
      <c r="YU90" s="248">
        <f>IF(YU$6=$WQ$5,成绩录入!DF93,0)</f>
        <v>0</v>
      </c>
      <c r="YV90" s="248">
        <f>IF(YV$6=$WQ$5,成绩录入!DG93,0)</f>
        <v>0</v>
      </c>
      <c r="YW90" s="248">
        <f>IF(YW$6=$WQ$5,成绩录入!DH93,0)</f>
        <v>0</v>
      </c>
      <c r="YX90" s="248">
        <f>IF(YX$6=$WQ$5,成绩录入!DI93,0)</f>
        <v>0</v>
      </c>
      <c r="YY90" s="248">
        <f>IF(YY$6=$WQ$5,成绩录入!DJ93,0)</f>
        <v>0</v>
      </c>
      <c r="YZ90" s="248">
        <f>IF(YZ$6=$WQ$5,成绩录入!DK93,0)</f>
        <v>0</v>
      </c>
      <c r="ZA90" s="248">
        <f>IF(ZA$6=$WQ$5,成绩录入!DL93,0)</f>
        <v>0</v>
      </c>
      <c r="ZB90" s="248">
        <f>IF(ZB$6=$WQ$5,成绩录入!DM93,0)</f>
        <v>0</v>
      </c>
      <c r="ZC90" s="248">
        <f>IF(ZC$6=$WQ$5,成绩录入!DN93,0)</f>
        <v>0</v>
      </c>
      <c r="ZD90" s="248">
        <f>IF(ZD$6=$WQ$5,成绩录入!DO93,0)</f>
        <v>0</v>
      </c>
      <c r="ZE90" s="248">
        <f>IF(ZE$6=$WQ$5,成绩录入!DP93,0)</f>
        <v>0</v>
      </c>
      <c r="ZF90" s="248">
        <f>IF(ZF$6=$WQ$5,成绩录入!DQ93,0)</f>
        <v>0</v>
      </c>
      <c r="ZG90" s="248">
        <f>IF(ZG$6=$WQ$5,成绩录入!DR93,0)</f>
        <v>0</v>
      </c>
      <c r="ZH90" s="248">
        <f>IF(ZH$6=$WQ$5,成绩录入!DS93,0)</f>
        <v>0</v>
      </c>
      <c r="ZI90" s="248">
        <f>IF(ZI$6=$WQ$5,成绩录入!DT93,0)</f>
        <v>0</v>
      </c>
      <c r="ZJ90" s="248">
        <f>IF(ZJ$6=$WQ$5,成绩录入!DU93,0)</f>
        <v>0</v>
      </c>
      <c r="ZK90" s="248">
        <f>IF(ZK$6=$WQ$5,成绩录入!DV93,0)</f>
        <v>0</v>
      </c>
      <c r="ZL90" s="248">
        <f>IF(ZL$6=$WQ$5,成绩录入!DW93,0)</f>
        <v>0</v>
      </c>
      <c r="ZM90" s="248">
        <f>IF(ZM$6=$WQ$5,成绩录入!DX93,0)</f>
        <v>0</v>
      </c>
      <c r="ZN90" s="248">
        <f>IF(ZN$6=$WQ$5,成绩录入!DY93,0)</f>
        <v>0</v>
      </c>
      <c r="ZO90" s="248">
        <f>IF(ZO$6=$WQ$5,成绩录入!DZ93,0)</f>
        <v>0</v>
      </c>
      <c r="ZP90" s="248">
        <f>IF(ZP$6=$WQ$5,成绩录入!EA93,0)</f>
        <v>0</v>
      </c>
      <c r="ZQ90" s="248">
        <f>IF(ZQ$6=$WQ$5,成绩录入!EB93,0)</f>
        <v>0</v>
      </c>
      <c r="ZR90" s="248">
        <f>IF(ZR$6=$WQ$5,成绩录入!EC93,0)</f>
        <v>0</v>
      </c>
      <c r="ZS90" s="248">
        <f>IF(ZS$6=$WQ$5,成绩录入!ED93,0)</f>
        <v>0</v>
      </c>
      <c r="ZT90" s="248">
        <f>IF(ZT$6=$WQ$5,成绩录入!EE93,0)</f>
        <v>0</v>
      </c>
      <c r="ZU90" s="248">
        <f>IF(ZU$6=$WQ$5,成绩录入!EF93,0)</f>
        <v>0</v>
      </c>
      <c r="ZV90" s="248">
        <f>IF(ZV$6=$WQ$5,成绩录入!EG93,0)</f>
        <v>0</v>
      </c>
      <c r="ZW90" s="248">
        <f>IF(ZW$6=$WQ$5,成绩录入!EH93,0)</f>
        <v>0</v>
      </c>
      <c r="ZX90" s="248">
        <f>IF(ZX$6=$WQ$5,成绩录入!EI93,0)</f>
        <v>0</v>
      </c>
      <c r="ZY90" s="248">
        <f>IF(ZY$6=$WQ$5,成绩录入!EJ93,0)</f>
        <v>0</v>
      </c>
      <c r="ZZ90" s="248">
        <f>IF(ZZ$6=$WQ$5,成绩录入!EK93,0)</f>
        <v>0</v>
      </c>
      <c r="AAA90" s="248">
        <f>IF(AAA$6=$WQ$5,成绩录入!EL93,0)</f>
        <v>0</v>
      </c>
      <c r="AAB90" s="248">
        <f>IF(AAB$6=$WQ$5,成绩录入!EM93,0)</f>
        <v>0</v>
      </c>
      <c r="AAC90" s="248">
        <f>IF(AAC$6=$WQ$5,成绩录入!EN93,0)</f>
        <v>0</v>
      </c>
      <c r="AAD90" s="248">
        <f>IF(AAD$6=$WQ$5,成绩录入!EO93,0)</f>
        <v>0</v>
      </c>
      <c r="AAE90" s="248">
        <f>IF(AAE$6=$WQ$5,成绩录入!EP93,0)</f>
        <v>0</v>
      </c>
      <c r="AAF90" s="248">
        <f>IF(AAF$6=$WQ$5,成绩录入!EQ93,0)</f>
        <v>0</v>
      </c>
      <c r="AAG90" s="248">
        <f>IF(AAG$6=$WQ$5,成绩录入!ER93,0)</f>
        <v>0</v>
      </c>
      <c r="AAH90" s="248">
        <f>IF(AAH$6=$WQ$5,成绩录入!ES93,0)</f>
        <v>0</v>
      </c>
      <c r="AAI90" s="248">
        <f>IF(AAI$6=$WQ$5,成绩录入!ET93,0)</f>
        <v>0</v>
      </c>
      <c r="AAJ90" s="248">
        <f>IF(AAJ$6=$WQ$5,成绩录入!EU93,0)</f>
        <v>0</v>
      </c>
      <c r="AAK90" s="248">
        <f>IF(AAK$6=$WQ$5,成绩录入!EV93,0)</f>
        <v>0</v>
      </c>
      <c r="AAL90" s="248">
        <f>IF(AAL$6=$WQ$5,成绩录入!EW93,0)</f>
        <v>0</v>
      </c>
      <c r="AAM90" s="248">
        <f>IF(AAM$6=$WQ$5,成绩录入!EX93,0)</f>
        <v>0</v>
      </c>
      <c r="AAN90" s="218">
        <f t="shared" si="192"/>
        <v>0</v>
      </c>
      <c r="AAO90" s="206"/>
      <c r="AAQ90" s="247">
        <f>IF(AAQ$6=$AAP$5,成绩录入!BC93,0)</f>
        <v>0</v>
      </c>
      <c r="AAR90" s="248">
        <f>IF(AAR$6=$AAP$5,成绩录入!BD93,0)</f>
        <v>0</v>
      </c>
      <c r="AAS90" s="248">
        <f>IF(AAS$6=$AAP$5,成绩录入!BE93,0)</f>
        <v>0</v>
      </c>
      <c r="AAT90" s="248">
        <f>IF(AAT$6=$AAP$5,成绩录入!BF93,0)</f>
        <v>0</v>
      </c>
      <c r="AAU90" s="248">
        <f>IF(AAU$6=$AAP$5,成绩录入!BG93,0)</f>
        <v>0</v>
      </c>
      <c r="AAV90" s="248">
        <f>IF(AAV$6=$AAP$5,成绩录入!BH93,0)</f>
        <v>0</v>
      </c>
      <c r="AAW90" s="248">
        <f>IF(AAW$6=$AAP$5,成绩录入!BI93,0)</f>
        <v>0</v>
      </c>
      <c r="AAX90" s="248">
        <f>IF(AAX$6=$AAP$5,成绩录入!BJ93,0)</f>
        <v>0</v>
      </c>
      <c r="AAY90" s="248">
        <f>IF(AAY$6=$AAP$5,成绩录入!BK93,0)</f>
        <v>0</v>
      </c>
      <c r="AAZ90" s="248">
        <f>IF(AAZ$6=$AAP$5,成绩录入!BL93,0)</f>
        <v>0</v>
      </c>
      <c r="ABA90" s="248">
        <f>IF(ABA$6=$AAP$5,成绩录入!BM93,0)</f>
        <v>0</v>
      </c>
      <c r="ABB90" s="248">
        <f>IF(ABB$6=$AAP$5,成绩录入!BN93,0)</f>
        <v>0</v>
      </c>
      <c r="ABC90" s="248">
        <f>IF(ABC$6=$AAP$5,成绩录入!BO93,0)</f>
        <v>0</v>
      </c>
      <c r="ABD90" s="248">
        <f>IF(ABD$6=$AAP$5,成绩录入!BP93,0)</f>
        <v>0</v>
      </c>
      <c r="ABE90" s="248">
        <f>IF(ABE$6=$AAP$5,成绩录入!BQ93,0)</f>
        <v>0</v>
      </c>
      <c r="ABF90" s="248">
        <f>IF(ABF$6=$AAP$5,成绩录入!BR93,0)</f>
        <v>0</v>
      </c>
      <c r="ABG90" s="248">
        <f>IF(ABG$6=$AAP$5,成绩录入!BS93,0)</f>
        <v>0</v>
      </c>
      <c r="ABH90" s="248">
        <f>IF(ABH$6=$AAP$5,成绩录入!BT93,0)</f>
        <v>0</v>
      </c>
      <c r="ABI90" s="248">
        <f>IF(ABI$6=$AAP$5,成绩录入!BU93,0)</f>
        <v>0</v>
      </c>
      <c r="ABJ90" s="248">
        <f>IF(ABJ$6=$AAP$5,成绩录入!BV93,0)</f>
        <v>0</v>
      </c>
      <c r="ABK90" s="248">
        <f>IF(ABK$6=$AAP$5,成绩录入!BW93,0)</f>
        <v>0</v>
      </c>
      <c r="ABL90" s="248">
        <f>IF(ABL$6=$AAP$5,成绩录入!BX93,0)</f>
        <v>0</v>
      </c>
      <c r="ABM90" s="248">
        <f>IF(ABM$6=$AAP$5,成绩录入!BY93,0)</f>
        <v>0</v>
      </c>
      <c r="ABN90" s="248">
        <f>IF(ABN$6=$AAP$5,成绩录入!BZ93,0)</f>
        <v>0</v>
      </c>
      <c r="ABO90" s="248">
        <f>IF(ABO$6=$AAP$5,成绩录入!CA93,0)</f>
        <v>0</v>
      </c>
      <c r="ABP90" s="248">
        <f>IF(ABP$6=$AAP$5,成绩录入!CB93,0)</f>
        <v>0</v>
      </c>
      <c r="ABQ90" s="248">
        <f>IF(ABQ$6=$AAP$5,成绩录入!CC93,0)</f>
        <v>0</v>
      </c>
      <c r="ABR90" s="248">
        <f>IF(ABR$6=$AAP$5,成绩录入!CD93,0)</f>
        <v>0</v>
      </c>
      <c r="ABS90" s="248">
        <f>IF(ABS$6=$AAP$5,成绩录入!CE93,0)</f>
        <v>0</v>
      </c>
      <c r="ABT90" s="248">
        <f>IF(ABT$6=$AAP$5,成绩录入!CF93,0)</f>
        <v>0</v>
      </c>
      <c r="ABU90" s="248">
        <f>IF(ABU$6=$AAP$5,成绩录入!CG93,0)</f>
        <v>0</v>
      </c>
      <c r="ABV90" s="248">
        <f>IF(ABV$6=$AAP$5,成绩录入!CH93,0)</f>
        <v>0</v>
      </c>
      <c r="ABW90" s="248">
        <f>IF(ABW$6=$AAP$5,成绩录入!CI93,0)</f>
        <v>0</v>
      </c>
      <c r="ABX90" s="248">
        <f>IF(ABX$6=$AAP$5,成绩录入!CJ93,0)</f>
        <v>0</v>
      </c>
      <c r="ABY90" s="248">
        <f>IF(ABY$6=$AAP$5,成绩录入!CK93,0)</f>
        <v>0</v>
      </c>
      <c r="ABZ90" s="248">
        <f>IF(ABZ$6=$AAP$5,成绩录入!CL93,0)</f>
        <v>0</v>
      </c>
      <c r="ACA90" s="248">
        <f>IF(ACA$6=$AAP$5,成绩录入!CM93,0)</f>
        <v>0</v>
      </c>
      <c r="ACB90" s="248">
        <f>IF(ACB$6=$AAP$5,成绩录入!CN93,0)</f>
        <v>0</v>
      </c>
      <c r="ACC90" s="248">
        <f>IF(ACC$6=$AAP$5,成绩录入!CO93,0)</f>
        <v>0</v>
      </c>
      <c r="ACD90" s="248">
        <f>IF(ACD$6=$AAP$5,成绩录入!CP93,0)</f>
        <v>0</v>
      </c>
      <c r="ACE90" s="248">
        <f>IF(ACE$6=$AAP$5,成绩录入!CQ93,0)</f>
        <v>0</v>
      </c>
      <c r="ACF90" s="248">
        <f>IF(ACF$6=$AAP$5,成绩录入!CR93,0)</f>
        <v>0</v>
      </c>
      <c r="ACG90" s="248">
        <f>IF(ACG$6=$AAP$5,成绩录入!CS93,0)</f>
        <v>0</v>
      </c>
      <c r="ACH90" s="248">
        <f>IF(ACH$6=$AAP$5,成绩录入!CT93,0)</f>
        <v>0</v>
      </c>
      <c r="ACI90" s="248">
        <f>IF(ACI$6=$AAP$5,成绩录入!CU93,0)</f>
        <v>0</v>
      </c>
      <c r="ACJ90" s="248">
        <f>IF(ACJ$6=$AAP$5,成绩录入!CV93,0)</f>
        <v>0</v>
      </c>
      <c r="ACK90" s="248">
        <f>IF(ACK$6=$AAP$5,成绩录入!CW93,0)</f>
        <v>0</v>
      </c>
      <c r="ACL90" s="248">
        <f>IF(ACL$6=$AAP$5,成绩录入!CX93,0)</f>
        <v>0</v>
      </c>
      <c r="ACM90" s="248">
        <f>IF(ACM$6=$AAP$5,成绩录入!CY93,0)</f>
        <v>0</v>
      </c>
      <c r="ACN90" s="248">
        <f>IF(ACN$6=$AAP$5,成绩录入!CZ93,0)</f>
        <v>0</v>
      </c>
      <c r="ACO90" s="248">
        <f>IF(ACO$6=$AAP$5,成绩录入!DA93,0)</f>
        <v>0</v>
      </c>
      <c r="ACP90" s="248">
        <f>IF(ACP$6=$AAP$5,成绩录入!DB93,0)</f>
        <v>0</v>
      </c>
      <c r="ACQ90" s="248">
        <f>IF(ACQ$6=$AAP$5,成绩录入!DC93,0)</f>
        <v>0</v>
      </c>
      <c r="ACR90" s="248">
        <f>IF(ACR$6=$AAP$5,成绩录入!DD93,0)</f>
        <v>0</v>
      </c>
      <c r="ACS90" s="248">
        <f>IF(ACS$6=$AAP$5,成绩录入!DE93,0)</f>
        <v>0</v>
      </c>
      <c r="ACT90" s="248">
        <f>IF(ACT$6=$AAP$5,成绩录入!DF93,0)</f>
        <v>0</v>
      </c>
      <c r="ACU90" s="248">
        <f>IF(ACU$6=$AAP$5,成绩录入!DG93,0)</f>
        <v>0</v>
      </c>
      <c r="ACV90" s="248">
        <f>IF(ACV$6=$AAP$5,成绩录入!DH93,0)</f>
        <v>0</v>
      </c>
      <c r="ACW90" s="248">
        <f>IF(ACW$6=$AAP$5,成绩录入!DI93,0)</f>
        <v>0</v>
      </c>
      <c r="ACX90" s="248">
        <f>IF(ACX$6=$AAP$5,成绩录入!DJ93,0)</f>
        <v>0</v>
      </c>
      <c r="ACY90" s="248">
        <f>IF(ACY$6=$AAP$5,成绩录入!DK93,0)</f>
        <v>0</v>
      </c>
      <c r="ACZ90" s="248">
        <f>IF(ACZ$6=$AAP$5,成绩录入!DL93,0)</f>
        <v>0</v>
      </c>
      <c r="ADA90" s="248">
        <f>IF(ADA$6=$AAP$5,成绩录入!DM93,0)</f>
        <v>0</v>
      </c>
      <c r="ADB90" s="248">
        <f>IF(ADB$6=$AAP$5,成绩录入!DN93,0)</f>
        <v>0</v>
      </c>
      <c r="ADC90" s="248">
        <f>IF(ADC$6=$AAP$5,成绩录入!DO93,0)</f>
        <v>0</v>
      </c>
      <c r="ADD90" s="248">
        <f>IF(ADD$6=$AAP$5,成绩录入!DP93,0)</f>
        <v>0</v>
      </c>
      <c r="ADE90" s="248">
        <f>IF(ADE$6=$AAP$5,成绩录入!DQ93,0)</f>
        <v>0</v>
      </c>
      <c r="ADF90" s="248">
        <f>IF(ADF$6=$AAP$5,成绩录入!DR93,0)</f>
        <v>0</v>
      </c>
      <c r="ADG90" s="248">
        <f>IF(ADG$6=$AAP$5,成绩录入!DS93,0)</f>
        <v>0</v>
      </c>
      <c r="ADH90" s="248">
        <f>IF(ADH$6=$AAP$5,成绩录入!DT93,0)</f>
        <v>0</v>
      </c>
      <c r="ADI90" s="248">
        <f>IF(ADI$6=$AAP$5,成绩录入!DU93,0)</f>
        <v>0</v>
      </c>
      <c r="ADJ90" s="248">
        <f>IF(ADJ$6=$AAP$5,成绩录入!DV93,0)</f>
        <v>0</v>
      </c>
      <c r="ADK90" s="248">
        <f>IF(ADK$6=$AAP$5,成绩录入!DW93,0)</f>
        <v>0</v>
      </c>
      <c r="ADL90" s="248">
        <f>IF(ADL$6=$AAP$5,成绩录入!DX93,0)</f>
        <v>0</v>
      </c>
      <c r="ADM90" s="248">
        <f>IF(ADM$6=$AAP$5,成绩录入!DY93,0)</f>
        <v>0</v>
      </c>
      <c r="ADN90" s="248">
        <f>IF(ADN$6=$AAP$5,成绩录入!DZ93,0)</f>
        <v>0</v>
      </c>
      <c r="ADO90" s="248">
        <f>IF(ADO$6=$AAP$5,成绩录入!EA93,0)</f>
        <v>0</v>
      </c>
      <c r="ADP90" s="248">
        <f>IF(ADP$6=$AAP$5,成绩录入!EB93,0)</f>
        <v>0</v>
      </c>
      <c r="ADQ90" s="248">
        <f>IF(ADQ$6=$AAP$5,成绩录入!EC93,0)</f>
        <v>0</v>
      </c>
      <c r="ADR90" s="248">
        <f>IF(ADR$6=$AAP$5,成绩录入!ED93,0)</f>
        <v>0</v>
      </c>
      <c r="ADS90" s="248">
        <f>IF(ADS$6=$AAP$5,成绩录入!EE93,0)</f>
        <v>0</v>
      </c>
      <c r="ADT90" s="248">
        <f>IF(ADT$6=$AAP$5,成绩录入!EF93,0)</f>
        <v>0</v>
      </c>
      <c r="ADU90" s="248">
        <f>IF(ADU$6=$AAP$5,成绩录入!EG93,0)</f>
        <v>0</v>
      </c>
      <c r="ADV90" s="248">
        <f>IF(ADV$6=$AAP$5,成绩录入!EH93,0)</f>
        <v>0</v>
      </c>
      <c r="ADW90" s="248">
        <f>IF(ADW$6=$AAP$5,成绩录入!EI93,0)</f>
        <v>0</v>
      </c>
      <c r="ADX90" s="248">
        <f>IF(ADX$6=$AAP$5,成绩录入!EJ93,0)</f>
        <v>0</v>
      </c>
      <c r="ADY90" s="248">
        <f>IF(ADY$6=$AAP$5,成绩录入!EK93,0)</f>
        <v>0</v>
      </c>
      <c r="ADZ90" s="248">
        <f>IF(ADZ$6=$AAP$5,成绩录入!EL93,0)</f>
        <v>0</v>
      </c>
      <c r="AEA90" s="248">
        <f>IF(AEA$6=$AAP$5,成绩录入!EM93,0)</f>
        <v>0</v>
      </c>
      <c r="AEB90" s="248">
        <f>IF(AEB$6=$AAP$5,成绩录入!EN93,0)</f>
        <v>0</v>
      </c>
      <c r="AEC90" s="248">
        <f>IF(AEC$6=$AAP$5,成绩录入!EO93,0)</f>
        <v>0</v>
      </c>
      <c r="AED90" s="248">
        <f>IF(AED$6=$AAP$5,成绩录入!EP93,0)</f>
        <v>0</v>
      </c>
      <c r="AEE90" s="248">
        <f>IF(AEE$6=$AAP$5,成绩录入!EQ93,0)</f>
        <v>0</v>
      </c>
      <c r="AEF90" s="248">
        <f>IF(AEF$6=$AAP$5,成绩录入!ER93,0)</f>
        <v>0</v>
      </c>
      <c r="AEG90" s="248">
        <f>IF(AEG$6=$AAP$5,成绩录入!ES93,0)</f>
        <v>0</v>
      </c>
      <c r="AEH90" s="248">
        <f>IF(AEH$6=$AAP$5,成绩录入!ET93,0)</f>
        <v>0</v>
      </c>
      <c r="AEI90" s="248">
        <f>IF(AEI$6=$AAP$5,成绩录入!EU93,0)</f>
        <v>0</v>
      </c>
      <c r="AEJ90" s="248">
        <f>IF(AEJ$6=$AAP$5,成绩录入!EV93,0)</f>
        <v>0</v>
      </c>
      <c r="AEK90" s="248">
        <f>IF(AEK$6=$AAP$5,成绩录入!EW93,0)</f>
        <v>0</v>
      </c>
      <c r="AEL90" s="248">
        <f>IF(AEL$6=$AAP$5,成绩录入!EX93,0)</f>
        <v>0</v>
      </c>
      <c r="AEM90" s="218">
        <f t="shared" si="193"/>
        <v>0</v>
      </c>
      <c r="AEN90" s="166"/>
      <c r="AEO90" s="166"/>
      <c r="AEP90" s="247">
        <f>IF(AEP$6=$AEO$5,成绩录入!BC93,0)</f>
        <v>0</v>
      </c>
      <c r="AEQ90" s="248">
        <f>IF(AEQ$6=$AEO$5,成绩录入!BD93,0)</f>
        <v>0</v>
      </c>
      <c r="AER90" s="248">
        <f>IF(AER$6=$AEO$5,成绩录入!BE93,0)</f>
        <v>0</v>
      </c>
      <c r="AES90" s="248">
        <f>IF(AES$6=$AEO$5,成绩录入!BF93,0)</f>
        <v>0</v>
      </c>
      <c r="AET90" s="248">
        <f>IF(AET$6=$AEO$5,成绩录入!BG93,0)</f>
        <v>0</v>
      </c>
      <c r="AEU90" s="248">
        <f>IF(AEU$6=$AEO$5,成绩录入!BH93,0)</f>
        <v>0</v>
      </c>
      <c r="AEV90" s="248">
        <f>IF(AEV$6=$AEO$5,成绩录入!BI93,0)</f>
        <v>0</v>
      </c>
      <c r="AEW90" s="248">
        <f>IF(AEW$6=$AEO$5,成绩录入!BJ93,0)</f>
        <v>0</v>
      </c>
      <c r="AEX90" s="248">
        <f>IF(AEX$6=$AEO$5,成绩录入!BK93,0)</f>
        <v>0</v>
      </c>
      <c r="AEY90" s="248">
        <f>IF(AEY$6=$AEO$5,成绩录入!BL93,0)</f>
        <v>0</v>
      </c>
      <c r="AEZ90" s="248">
        <f>IF(AEZ$6=$AEO$5,成绩录入!BM93,0)</f>
        <v>0</v>
      </c>
      <c r="AFA90" s="248">
        <f>IF(AFA$6=$AEO$5,成绩录入!BN93,0)</f>
        <v>0</v>
      </c>
      <c r="AFB90" s="248">
        <f>IF(AFB$6=$AEO$5,成绩录入!BO93,0)</f>
        <v>0</v>
      </c>
      <c r="AFC90" s="248">
        <f>IF(AFC$6=$AEO$5,成绩录入!BP93,0)</f>
        <v>0</v>
      </c>
      <c r="AFD90" s="248">
        <f>IF(AFD$6=$AEO$5,成绩录入!BQ93,0)</f>
        <v>0</v>
      </c>
      <c r="AFE90" s="248">
        <f>IF(AFE$6=$AEO$5,成绩录入!BR93,0)</f>
        <v>0</v>
      </c>
      <c r="AFF90" s="248">
        <f>IF(AFF$6=$AEO$5,成绩录入!BS93,0)</f>
        <v>0</v>
      </c>
      <c r="AFG90" s="248">
        <f>IF(AFG$6=$AEO$5,成绩录入!BT93,0)</f>
        <v>0</v>
      </c>
      <c r="AFH90" s="248">
        <f>IF(AFH$6=$AEO$5,成绩录入!BU93,0)</f>
        <v>0</v>
      </c>
      <c r="AFI90" s="248">
        <f>IF(AFI$6=$AEO$5,成绩录入!BV93,0)</f>
        <v>0</v>
      </c>
      <c r="AFJ90" s="248">
        <f>IF(AFJ$6=$AEO$5,成绩录入!BW93,0)</f>
        <v>0</v>
      </c>
      <c r="AFK90" s="248">
        <f>IF(AFK$6=$AEO$5,成绩录入!BX93,0)</f>
        <v>0</v>
      </c>
      <c r="AFL90" s="248">
        <f>IF(AFL$6=$AEO$5,成绩录入!BY93,0)</f>
        <v>0</v>
      </c>
      <c r="AFM90" s="248">
        <f>IF(AFM$6=$AEO$5,成绩录入!BZ93,0)</f>
        <v>0</v>
      </c>
      <c r="AFN90" s="248">
        <f>IF(AFN$6=$AEO$5,成绩录入!CA93,0)</f>
        <v>0</v>
      </c>
      <c r="AFO90" s="248">
        <f>IF(AFO$6=$AEO$5,成绩录入!CB93,0)</f>
        <v>0</v>
      </c>
      <c r="AFP90" s="248">
        <f>IF(AFP$6=$AEO$5,成绩录入!CC93,0)</f>
        <v>0</v>
      </c>
      <c r="AFQ90" s="248">
        <f>IF(AFQ$6=$AEO$5,成绩录入!CD93,0)</f>
        <v>0</v>
      </c>
      <c r="AFR90" s="248">
        <f>IF(AFR$6=$AEO$5,成绩录入!CE93,0)</f>
        <v>0</v>
      </c>
      <c r="AFS90" s="248">
        <f>IF(AFS$6=$AEO$5,成绩录入!CF93,0)</f>
        <v>0</v>
      </c>
      <c r="AFT90" s="248">
        <f>IF(AFT$6=$AEO$5,成绩录入!CG93,0)</f>
        <v>0</v>
      </c>
      <c r="AFU90" s="248">
        <f>IF(AFU$6=$AEO$5,成绩录入!CH93,0)</f>
        <v>0</v>
      </c>
      <c r="AFV90" s="248">
        <f>IF(AFV$6=$AEO$5,成绩录入!CI93,0)</f>
        <v>0</v>
      </c>
      <c r="AFW90" s="248">
        <f>IF(AFW$6=$AEO$5,成绩录入!CJ93,0)</f>
        <v>0</v>
      </c>
      <c r="AFX90" s="248">
        <f>IF(AFX$6=$AEO$5,成绩录入!CK93,0)</f>
        <v>0</v>
      </c>
      <c r="AFY90" s="248">
        <f>IF(AFY$6=$AEO$5,成绩录入!CL93,0)</f>
        <v>0</v>
      </c>
      <c r="AFZ90" s="248">
        <f>IF(AFZ$6=$AEO$5,成绩录入!CM93,0)</f>
        <v>0</v>
      </c>
      <c r="AGA90" s="248">
        <f>IF(AGA$6=$AEO$5,成绩录入!CN93,0)</f>
        <v>0</v>
      </c>
      <c r="AGB90" s="248">
        <f>IF(AGB$6=$AEO$5,成绩录入!CO93,0)</f>
        <v>0</v>
      </c>
      <c r="AGC90" s="248">
        <f>IF(AGC$6=$AEO$5,成绩录入!CP93,0)</f>
        <v>0</v>
      </c>
      <c r="AGD90" s="248">
        <f>IF(AGD$6=$AEO$5,成绩录入!CQ93,0)</f>
        <v>0</v>
      </c>
      <c r="AGE90" s="248">
        <f>IF(AGE$6=$AEO$5,成绩录入!CR93,0)</f>
        <v>0</v>
      </c>
      <c r="AGF90" s="248">
        <f>IF(AGF$6=$AEO$5,成绩录入!CS93,0)</f>
        <v>0</v>
      </c>
      <c r="AGG90" s="248">
        <f>IF(AGG$6=$AEO$5,成绩录入!CT93,0)</f>
        <v>0</v>
      </c>
      <c r="AGH90" s="248">
        <f>IF(AGH$6=$AEO$5,成绩录入!CU93,0)</f>
        <v>0</v>
      </c>
      <c r="AGI90" s="248">
        <f>IF(AGI$6=$AEO$5,成绩录入!CV93,0)</f>
        <v>0</v>
      </c>
      <c r="AGJ90" s="248">
        <f>IF(AGJ$6=$AEO$5,成绩录入!CW93,0)</f>
        <v>0</v>
      </c>
      <c r="AGK90" s="248">
        <f>IF(AGK$6=$AEO$5,成绩录入!CX93,0)</f>
        <v>0</v>
      </c>
      <c r="AGL90" s="248">
        <f>IF(AGL$6=$AEO$5,成绩录入!CY93,0)</f>
        <v>0</v>
      </c>
      <c r="AGM90" s="248">
        <f>IF(AGM$6=$AEO$5,成绩录入!CZ93,0)</f>
        <v>0</v>
      </c>
      <c r="AGN90" s="248">
        <f>IF(AGN$6=$AEO$5,成绩录入!DA93,0)</f>
        <v>0</v>
      </c>
      <c r="AGO90" s="248">
        <f>IF(AGO$6=$AEO$5,成绩录入!DB93,0)</f>
        <v>0</v>
      </c>
      <c r="AGP90" s="248">
        <f>IF(AGP$6=$AEO$5,成绩录入!DC93,0)</f>
        <v>0</v>
      </c>
      <c r="AGQ90" s="248">
        <f>IF(AGQ$6=$AEO$5,成绩录入!DD93,0)</f>
        <v>0</v>
      </c>
      <c r="AGR90" s="248">
        <f>IF(AGR$6=$AEO$5,成绩录入!DE93,0)</f>
        <v>0</v>
      </c>
      <c r="AGS90" s="248">
        <f>IF(AGS$6=$AEO$5,成绩录入!DF93,0)</f>
        <v>0</v>
      </c>
      <c r="AGT90" s="248">
        <f>IF(AGT$6=$AEO$5,成绩录入!DG93,0)</f>
        <v>0</v>
      </c>
      <c r="AGU90" s="248">
        <f>IF(AGU$6=$AEO$5,成绩录入!DH93,0)</f>
        <v>0</v>
      </c>
      <c r="AGV90" s="248">
        <f>IF(AGV$6=$AEO$5,成绩录入!DI93,0)</f>
        <v>0</v>
      </c>
      <c r="AGW90" s="248">
        <f>IF(AGW$6=$AEO$5,成绩录入!DJ93,0)</f>
        <v>0</v>
      </c>
      <c r="AGX90" s="248">
        <f>IF(AGX$6=$AEO$5,成绩录入!DK93,0)</f>
        <v>0</v>
      </c>
      <c r="AGY90" s="248">
        <f>IF(AGY$6=$AEO$5,成绩录入!DL93,0)</f>
        <v>0</v>
      </c>
      <c r="AGZ90" s="248">
        <f>IF(AGZ$6=$AEO$5,成绩录入!DM93,0)</f>
        <v>0</v>
      </c>
      <c r="AHA90" s="248">
        <f>IF(AHA$6=$AEO$5,成绩录入!DN93,0)</f>
        <v>0</v>
      </c>
      <c r="AHB90" s="248">
        <f>IF(AHB$6=$AEO$5,成绩录入!DO93,0)</f>
        <v>0</v>
      </c>
      <c r="AHC90" s="248">
        <f>IF(AHC$6=$AEO$5,成绩录入!DP93,0)</f>
        <v>0</v>
      </c>
      <c r="AHD90" s="248">
        <f>IF(AHD$6=$AEO$5,成绩录入!DQ93,0)</f>
        <v>0</v>
      </c>
      <c r="AHE90" s="248">
        <f>IF(AHE$6=$AEO$5,成绩录入!DR93,0)</f>
        <v>0</v>
      </c>
      <c r="AHF90" s="248">
        <f>IF(AHF$6=$AEO$5,成绩录入!DS93,0)</f>
        <v>0</v>
      </c>
      <c r="AHG90" s="248">
        <f>IF(AHG$6=$AEO$5,成绩录入!DT93,0)</f>
        <v>0</v>
      </c>
      <c r="AHH90" s="248">
        <f>IF(AHH$6=$AEO$5,成绩录入!DU93,0)</f>
        <v>0</v>
      </c>
      <c r="AHI90" s="248">
        <f>IF(AHI$6=$AEO$5,成绩录入!DV93,0)</f>
        <v>0</v>
      </c>
      <c r="AHJ90" s="248">
        <f>IF(AHJ$6=$AEO$5,成绩录入!DW93,0)</f>
        <v>0</v>
      </c>
      <c r="AHK90" s="248">
        <f>IF(AHK$6=$AEO$5,成绩录入!DX93,0)</f>
        <v>0</v>
      </c>
      <c r="AHL90" s="248">
        <f>IF(AHL$6=$AEO$5,成绩录入!DY93,0)</f>
        <v>0</v>
      </c>
      <c r="AHM90" s="248">
        <f>IF(AHM$6=$AEO$5,成绩录入!DZ93,0)</f>
        <v>0</v>
      </c>
      <c r="AHN90" s="248">
        <f>IF(AHN$6=$AEO$5,成绩录入!EA93,0)</f>
        <v>0</v>
      </c>
      <c r="AHO90" s="248">
        <f>IF(AHO$6=$AEO$5,成绩录入!EB93,0)</f>
        <v>0</v>
      </c>
      <c r="AHP90" s="248">
        <f>IF(AHP$6=$AEO$5,成绩录入!EC93,0)</f>
        <v>0</v>
      </c>
      <c r="AHQ90" s="248">
        <f>IF(AHQ$6=$AEO$5,成绩录入!ED93,0)</f>
        <v>0</v>
      </c>
      <c r="AHR90" s="248">
        <f>IF(AHR$6=$AEO$5,成绩录入!EE93,0)</f>
        <v>0</v>
      </c>
      <c r="AHS90" s="248">
        <f>IF(AHS$6=$AEO$5,成绩录入!EF93,0)</f>
        <v>0</v>
      </c>
      <c r="AHT90" s="248">
        <f>IF(AHT$6=$AEO$5,成绩录入!EG93,0)</f>
        <v>0</v>
      </c>
      <c r="AHU90" s="248">
        <f>IF(AHU$6=$AEO$5,成绩录入!EH93,0)</f>
        <v>0</v>
      </c>
      <c r="AHV90" s="248">
        <f>IF(AHV$6=$AEO$5,成绩录入!EI93,0)</f>
        <v>0</v>
      </c>
      <c r="AHW90" s="248">
        <f>IF(AHW$6=$AEO$5,成绩录入!EJ93,0)</f>
        <v>0</v>
      </c>
      <c r="AHX90" s="248">
        <f>IF(AHX$6=$AEO$5,成绩录入!EK93,0)</f>
        <v>0</v>
      </c>
      <c r="AHY90" s="248">
        <f>IF(AHY$6=$AEO$5,成绩录入!EL93,0)</f>
        <v>0</v>
      </c>
      <c r="AHZ90" s="248">
        <f>IF(AHZ$6=$AEO$5,成绩录入!EM93,0)</f>
        <v>0</v>
      </c>
      <c r="AIA90" s="248">
        <f>IF(AIA$6=$AEO$5,成绩录入!EN93,0)</f>
        <v>0</v>
      </c>
      <c r="AIB90" s="248">
        <f>IF(AIB$6=$AEO$5,成绩录入!EO93,0)</f>
        <v>0</v>
      </c>
      <c r="AIC90" s="248">
        <f>IF(AIC$6=$AEO$5,成绩录入!EP93,0)</f>
        <v>0</v>
      </c>
      <c r="AID90" s="248">
        <f>IF(AID$6=$AEO$5,成绩录入!EQ93,0)</f>
        <v>0</v>
      </c>
      <c r="AIE90" s="248">
        <f>IF(AIE$6=$AEO$5,成绩录入!ER93,0)</f>
        <v>0</v>
      </c>
      <c r="AIF90" s="248">
        <f>IF(AIF$6=$AEO$5,成绩录入!ES93,0)</f>
        <v>0</v>
      </c>
      <c r="AIG90" s="248">
        <f>IF(AIG$6=$AEO$5,成绩录入!ET93,0)</f>
        <v>0</v>
      </c>
      <c r="AIH90" s="248">
        <f>IF(AIH$6=$AEO$5,成绩录入!EU93,0)</f>
        <v>0</v>
      </c>
      <c r="AII90" s="248">
        <f>IF(AII$6=$AEO$5,成绩录入!EV93,0)</f>
        <v>0</v>
      </c>
      <c r="AIJ90" s="248">
        <f>IF(AIJ$6=$AEO$5,成绩录入!EW93,0)</f>
        <v>0</v>
      </c>
      <c r="AIK90" s="248">
        <f>IF(AIK$6=$AEO$5,成绩录入!EX93,0)</f>
        <v>0</v>
      </c>
      <c r="AIL90" s="218">
        <f t="shared" si="194"/>
        <v>0</v>
      </c>
      <c r="AIN90" s="214" t="str">
        <f>初始录入!A95</f>
        <v/>
      </c>
      <c r="AIO90" s="215">
        <f>初始录入!B95</f>
        <v>0</v>
      </c>
      <c r="AIP90" s="216">
        <f>初始录入!C95</f>
        <v>0</v>
      </c>
      <c r="AIQ90" s="314">
        <f>IF(平时!D88&lt;&gt;"",平时!D88,0)</f>
        <v>0</v>
      </c>
      <c r="AIR90" s="324" t="str">
        <f t="shared" si="246"/>
        <v/>
      </c>
      <c r="AIS90" s="314">
        <f>IF(过程!D88&lt;&gt;"",过程!D88,0)</f>
        <v>0</v>
      </c>
      <c r="AIT90" s="324" t="str">
        <f t="shared" si="247"/>
        <v/>
      </c>
      <c r="AIU90" s="216">
        <f>IF(期末!D88&lt;&gt;"",期末!D88,0)</f>
        <v>0</v>
      </c>
      <c r="AIV90" s="324" t="str">
        <f t="shared" si="248"/>
        <v/>
      </c>
      <c r="AIW90" s="325">
        <f t="shared" si="249"/>
        <v>0</v>
      </c>
      <c r="AIX90" s="314">
        <f>IF(平时!E88&lt;&gt;"",平时!E88,0)</f>
        <v>0</v>
      </c>
      <c r="AIY90" s="324" t="str">
        <f t="shared" si="250"/>
        <v/>
      </c>
      <c r="AIZ90" s="314">
        <f>IF(过程!E88&lt;&gt;"",过程!E88,0)</f>
        <v>0</v>
      </c>
      <c r="AJA90" s="324" t="str">
        <f t="shared" si="251"/>
        <v/>
      </c>
      <c r="AJB90" s="216">
        <f>IF(期末!E88&lt;&gt;"",期末!E88,0)</f>
        <v>0</v>
      </c>
      <c r="AJC90" s="324" t="str">
        <f t="shared" si="252"/>
        <v/>
      </c>
      <c r="AJD90" s="325">
        <f t="shared" si="253"/>
        <v>0</v>
      </c>
      <c r="AJE90" s="314">
        <f>IF(平时!F88&lt;&gt;"",平时!F88,0)</f>
        <v>0</v>
      </c>
      <c r="AJF90" s="324" t="str">
        <f t="shared" si="254"/>
        <v/>
      </c>
      <c r="AJG90" s="314">
        <f>IF(过程!F88&lt;&gt;"",过程!F88,0)</f>
        <v>0</v>
      </c>
      <c r="AJH90" s="324" t="str">
        <f t="shared" si="255"/>
        <v/>
      </c>
      <c r="AJI90" s="216">
        <f>IF(期末!F88&lt;&gt;"",期末!F88,0)</f>
        <v>0</v>
      </c>
      <c r="AJJ90" s="324" t="str">
        <f t="shared" si="256"/>
        <v/>
      </c>
      <c r="AJK90" s="325">
        <f t="shared" si="257"/>
        <v>0</v>
      </c>
      <c r="AJL90" s="314">
        <f>IF(平时!G88&lt;&gt;"",平时!G88,0)</f>
        <v>0</v>
      </c>
      <c r="AJM90" s="324" t="str">
        <f t="shared" si="258"/>
        <v/>
      </c>
      <c r="AJN90" s="314">
        <f>IF(过程!G88&lt;&gt;"",过程!G88,0)</f>
        <v>0</v>
      </c>
      <c r="AJO90" s="324" t="str">
        <f t="shared" si="259"/>
        <v/>
      </c>
      <c r="AJP90" s="216">
        <f>IF(期末!G88&lt;&gt;"",期末!G88,0)</f>
        <v>0</v>
      </c>
      <c r="AJQ90" s="324" t="str">
        <f t="shared" si="260"/>
        <v/>
      </c>
      <c r="AJR90" s="325">
        <f t="shared" si="261"/>
        <v>0</v>
      </c>
      <c r="AJS90" s="314">
        <f>IF(平时!H88&lt;&gt;"",平时!H88,0)</f>
        <v>0</v>
      </c>
      <c r="AJT90" s="324" t="str">
        <f t="shared" si="262"/>
        <v/>
      </c>
      <c r="AJU90" s="314">
        <f>IF(过程!H88&lt;&gt;"",过程!H88,0)</f>
        <v>0</v>
      </c>
      <c r="AJV90" s="324" t="str">
        <f t="shared" si="263"/>
        <v/>
      </c>
      <c r="AJW90" s="216">
        <f>IF(期末!H88&lt;&gt;"",期末!H88,0)</f>
        <v>0</v>
      </c>
      <c r="AJX90" s="324" t="str">
        <f t="shared" si="264"/>
        <v/>
      </c>
      <c r="AJY90" s="326">
        <f t="shared" si="265"/>
        <v>0</v>
      </c>
      <c r="AKA90" s="216" t="str">
        <f>初始录入!A95</f>
        <v/>
      </c>
      <c r="AKB90" s="216">
        <f>初始录入!B95</f>
        <v>0</v>
      </c>
      <c r="AKC90" s="216">
        <f>初始录入!C95</f>
        <v>0</v>
      </c>
      <c r="AKD90" s="327" t="str">
        <f>IF(初始录入!$E95=初始录入!$K$2,达成度!$D103,"")</f>
        <v/>
      </c>
      <c r="AKE90" s="327" t="str">
        <f>IF(初始录入!$E95=初始录入!$K$3,达成度!D103,"")</f>
        <v/>
      </c>
      <c r="AKF90" s="216" t="str">
        <f>IF(初始录入!$E95=初始录入!$K$4,达成度!D103,"")</f>
        <v/>
      </c>
      <c r="AKG90" s="216" t="str">
        <f>IF(初始录入!$E95=初始录入!$K$5,达成度!D103,"")</f>
        <v/>
      </c>
      <c r="AKH90" s="327" t="str">
        <f>IF(初始录入!$E95=初始录入!$K$2,达成度!E103,"")</f>
        <v/>
      </c>
      <c r="AKI90" s="327" t="str">
        <f>IF(初始录入!$E95=初始录入!$K$3,达成度!E103,"")</f>
        <v/>
      </c>
      <c r="AKJ90" s="216" t="str">
        <f>IF(初始录入!$E95=初始录入!$K$4,达成度!E103,"")</f>
        <v/>
      </c>
      <c r="AKK90" s="216" t="str">
        <f>IF(初始录入!$E95=初始录入!$K$5,达成度!E103,"")</f>
        <v/>
      </c>
      <c r="AKL90" s="327" t="str">
        <f>IF(初始录入!$E95=初始录入!$K$2,达成度!F103,"")</f>
        <v/>
      </c>
      <c r="AKM90" s="327" t="str">
        <f>IF(初始录入!$E95=初始录入!$K$3,达成度!F103,"")</f>
        <v/>
      </c>
      <c r="AKN90" s="216" t="str">
        <f>IF(初始录入!$E95=初始录入!$K$4,达成度!F103,"")</f>
        <v/>
      </c>
      <c r="AKO90" s="216" t="str">
        <f>IF(初始录入!$E95=初始录入!$K$5,达成度!F103,"")</f>
        <v/>
      </c>
      <c r="AKP90" s="327" t="str">
        <f>IF(初始录入!$E95=初始录入!$K$2,达成度!H103,"")</f>
        <v/>
      </c>
      <c r="AKQ90" s="327" t="str">
        <f>IF(初始录入!$E95=初始录入!$K$3,达成度!H103,"")</f>
        <v/>
      </c>
      <c r="AKR90" s="216" t="str">
        <f>IF(初始录入!$E95=初始录入!$K$4,达成度!H103,"")</f>
        <v/>
      </c>
      <c r="AKS90" s="216" t="str">
        <f>IF(初始录入!$E95=初始录入!$K$5,达成度!H103,"")</f>
        <v/>
      </c>
      <c r="AKT90" s="327" t="str">
        <f>IF(初始录入!$E95=初始录入!$K$2,达成度!I103,"")</f>
        <v/>
      </c>
      <c r="AKU90" s="327" t="str">
        <f>IF(初始录入!$E95=初始录入!$K$3,达成度!I103,"")</f>
        <v/>
      </c>
      <c r="AKV90" s="216" t="str">
        <f>IF(初始录入!$E95=初始录入!$K$4,达成度!I103,"")</f>
        <v/>
      </c>
      <c r="AKW90" s="216" t="str">
        <f>IF(初始录入!$E95=初始录入!$K$5,达成度!I103,"")</f>
        <v/>
      </c>
      <c r="AKX90" s="327" t="str">
        <f>IF(初始录入!$E95=初始录入!$K$2,达成度!J103,"")</f>
        <v/>
      </c>
      <c r="AKY90" s="327" t="str">
        <f>IF(初始录入!$E95=初始录入!$K$3,达成度!J103,"")</f>
        <v/>
      </c>
      <c r="AKZ90" s="216" t="str">
        <f>IF(初始录入!$E95=初始录入!$K$4,达成度!J103,"")</f>
        <v/>
      </c>
      <c r="ALA90" s="216" t="str">
        <f>IF(初始录入!$E95=初始录入!$K$5,达成度!J103,"")</f>
        <v/>
      </c>
      <c r="ALB90" s="327" t="str">
        <f>IF(初始录入!$E95=初始录入!$K$2,达成度!L103,"")</f>
        <v/>
      </c>
      <c r="ALC90" s="327" t="str">
        <f>IF(初始录入!$E95=初始录入!$K$3,达成度!L103,"")</f>
        <v/>
      </c>
      <c r="ALD90" s="216" t="str">
        <f>IF(初始录入!$E95=初始录入!$K$4,达成度!L103,"")</f>
        <v/>
      </c>
      <c r="ALE90" s="216" t="str">
        <f>IF(初始录入!$E95=初始录入!$K$5,达成度!L103,"")</f>
        <v/>
      </c>
      <c r="ALF90" s="327" t="str">
        <f>IF(初始录入!$E95=初始录入!$K$2,达成度!M103,"")</f>
        <v/>
      </c>
      <c r="ALG90" s="327" t="str">
        <f>IF(初始录入!$E95=初始录入!$K$3,达成度!M103,"")</f>
        <v/>
      </c>
      <c r="ALH90" s="216" t="str">
        <f>IF(初始录入!$E95=初始录入!$K$4,达成度!M103,"")</f>
        <v/>
      </c>
      <c r="ALI90" s="216" t="str">
        <f>IF(初始录入!$E95=初始录入!$K$5,达成度!M103,"")</f>
        <v/>
      </c>
      <c r="ALJ90" s="327" t="str">
        <f>IF(初始录入!$E95=初始录入!$K$2,达成度!N103,"")</f>
        <v/>
      </c>
      <c r="ALK90" s="327" t="str">
        <f>IF(初始录入!$E95=初始录入!$K$3,达成度!N103,"")</f>
        <v/>
      </c>
      <c r="ALL90" s="216" t="str">
        <f>IF(初始录入!$E95=初始录入!$K$4,达成度!N103,"")</f>
        <v/>
      </c>
      <c r="ALM90" s="216" t="str">
        <f>IF(初始录入!$E95=初始录入!$K$5,达成度!N103,"")</f>
        <v/>
      </c>
      <c r="ALN90" s="327" t="str">
        <f>IF(初始录入!$E95=初始录入!$K$2,达成度!P103,"")</f>
        <v/>
      </c>
      <c r="ALO90" s="327" t="str">
        <f>IF(初始录入!$E95=初始录入!$K$3,达成度!P103,"")</f>
        <v/>
      </c>
      <c r="ALP90" s="216" t="str">
        <f>IF(初始录入!$E95=初始录入!$K$4,达成度!P103,"")</f>
        <v/>
      </c>
      <c r="ALQ90" s="216" t="str">
        <f>IF(初始录入!$E95=初始录入!$K$5,达成度!P103,"")</f>
        <v/>
      </c>
      <c r="ALR90" s="327" t="str">
        <f>IF(初始录入!$E95=初始录入!$K$2,达成度!Q103,"")</f>
        <v/>
      </c>
      <c r="ALS90" s="327" t="str">
        <f>IF(初始录入!$E95=初始录入!$K$3,达成度!Q103,"")</f>
        <v/>
      </c>
      <c r="ALT90" s="216" t="str">
        <f>IF(初始录入!$E95=初始录入!$K$4,达成度!Q103,"")</f>
        <v/>
      </c>
      <c r="ALU90" s="216" t="str">
        <f>IF(初始录入!$E95=初始录入!$K$5,达成度!Q103,"")</f>
        <v/>
      </c>
      <c r="ALV90" s="327" t="str">
        <f>IF(初始录入!$E95=初始录入!$K$2,达成度!R103,"")</f>
        <v/>
      </c>
      <c r="ALW90" s="327" t="str">
        <f>IF(初始录入!$E95=初始录入!$K$3,达成度!R103,"")</f>
        <v/>
      </c>
      <c r="ALX90" s="216" t="str">
        <f>IF(初始录入!$E95=初始录入!$K$4,达成度!R103,"")</f>
        <v/>
      </c>
      <c r="ALY90" s="216"/>
      <c r="ALZ90" s="327" t="str">
        <f>IF(初始录入!$E95=初始录入!$K$2,达成度!T103,"")</f>
        <v/>
      </c>
      <c r="AMA90" s="327" t="str">
        <f>IF(初始录入!$E95=初始录入!$K$3,达成度!T103,"")</f>
        <v/>
      </c>
      <c r="AMB90" s="216" t="str">
        <f>IF(初始录入!$E95=初始录入!$K$4,达成度!T103,"")</f>
        <v/>
      </c>
      <c r="AMC90" s="216" t="str">
        <f>IF(初始录入!$E95=初始录入!$K$5,达成度!T103,"")</f>
        <v/>
      </c>
      <c r="AMD90" s="327" t="str">
        <f>IF(初始录入!$E95=初始录入!$K$2,达成度!U103,"")</f>
        <v/>
      </c>
      <c r="AME90" s="327" t="str">
        <f>IF(初始录入!$E95=初始录入!$K$3,达成度!U103,"")</f>
        <v/>
      </c>
      <c r="AMF90" s="216" t="str">
        <f>IF(初始录入!$E95=初始录入!$K$4,达成度!U103,"")</f>
        <v/>
      </c>
      <c r="AMG90" s="216" t="str">
        <f>IF(初始录入!$E95=初始录入!$K$5,达成度!U103,"")</f>
        <v/>
      </c>
      <c r="AMH90" s="327" t="str">
        <f>IF(初始录入!$E95=初始录入!$K$2,达成度!V103,"")</f>
        <v/>
      </c>
      <c r="AMI90" s="327" t="str">
        <f>IF(初始录入!$E95=初始录入!$K$3,达成度!V103,"")</f>
        <v/>
      </c>
      <c r="AMJ90" s="216" t="str">
        <f>IF(初始录入!$E95=初始录入!$K$4,达成度!W103,"")</f>
        <v/>
      </c>
      <c r="AMK90" s="216" t="str">
        <f>IF(初始录入!$E95=初始录入!$K$5,达成度!W103,"")</f>
        <v/>
      </c>
      <c r="AMM90" s="215">
        <f t="shared" si="270"/>
        <v>83</v>
      </c>
      <c r="AMN90" s="222" t="str">
        <f t="shared" si="266"/>
        <v/>
      </c>
      <c r="AMO90" s="325" t="str">
        <f>IF($AMM90&lt;=$H$7,INDEX(达成度!$G$21:$G$170,$AMM90,1),"")</f>
        <v/>
      </c>
      <c r="AMP90" s="325" t="str">
        <f>IF($AMM90&lt;=$H$7,INDEX(达成度!$K$21:$K$170,$AMM90,1),"")</f>
        <v/>
      </c>
      <c r="AMQ90" s="325" t="str">
        <f>IF($AMM90&lt;=$H$7,INDEX(达成度!$O$21:$O$170,$AMM90,1),"")</f>
        <v/>
      </c>
      <c r="AMR90" s="325" t="str">
        <f>IF($AMM90&lt;=$H$7,INDEX(达成度!$S$21:$S$170,$AMM90,1),"")</f>
        <v/>
      </c>
      <c r="AMS90" s="326" t="str">
        <f>IF($AMM90&lt;=$H$7,INDEX(达成度!$W$21:$W$170,$AMM90,1),"")</f>
        <v/>
      </c>
      <c r="AMT90" s="328"/>
      <c r="AMU90" s="336"/>
      <c r="AMV90" s="222" t="str">
        <f t="shared" si="267"/>
        <v/>
      </c>
      <c r="AMW90" s="325" t="str">
        <f>IF($AMM90&lt;=$I$7,INDEX(达成度!$G$21:$G$170,$AMM90+$H$7,1),"")</f>
        <v/>
      </c>
      <c r="AMX90" s="325" t="str">
        <f>IF($AMM90&lt;=$I$7,INDEX(达成度!$K$21:$K$170,$AMM90+$H$7,1),"")</f>
        <v/>
      </c>
      <c r="AMY90" s="325" t="str">
        <f>IF($AMM90&lt;=$I$7,INDEX(达成度!$O$21:$O$170,$AMM90+$H$7,1),"")</f>
        <v/>
      </c>
      <c r="AMZ90" s="325" t="str">
        <f>IF($AMM90&lt;=$I$7,INDEX(达成度!$S$21:$S$170,$AMM90+$H$7,1),"")</f>
        <v/>
      </c>
      <c r="ANA90" s="326" t="str">
        <f>IF($AMM90&lt;=$I$7,INDEX(达成度!$W$21:$W$170,$AMM90+$H$7,1),"")</f>
        <v/>
      </c>
      <c r="ANB90" s="206"/>
      <c r="ANC90" s="215"/>
      <c r="AND90" s="216" t="str">
        <f t="shared" si="268"/>
        <v/>
      </c>
      <c r="ANE90" s="325" t="str">
        <f>IF($AMM90&lt;=$J$7,INDEX(达成度!$G$21:$G$170,$AMM90+$H$7+$I$7,1),"")</f>
        <v/>
      </c>
      <c r="ANF90" s="325" t="str">
        <f>IF($AMM90&lt;=$J$7,INDEX(达成度!$K$21:$K$170,$AMM90+$H$7+$I$7,1),"")</f>
        <v/>
      </c>
      <c r="ANG90" s="325" t="str">
        <f>IF($AMM90&lt;=$J$7,INDEX(达成度!$O$21:$O$170,$AMM90+$H$7+$I$7,1),"")</f>
        <v/>
      </c>
      <c r="ANH90" s="325" t="str">
        <f>IF($AMM90&lt;=$J$7,INDEX(达成度!$S$21:$S$170,$AMM90+$H$7+$I$7,1),"")</f>
        <v/>
      </c>
      <c r="ANI90" s="326" t="str">
        <f>IF($AMM90&lt;=$J$7,INDEX(达成度!$W$21:$W$170,$AMM90+$H$7+$I$7,1),"")</f>
        <v/>
      </c>
      <c r="ANK90" s="215"/>
      <c r="ANL90" s="216" t="str">
        <f t="shared" si="269"/>
        <v/>
      </c>
      <c r="ANM90" s="325" t="str">
        <f>IF($AMM90&lt;=$K$7,INDEX(达成度!$G$21:$G$170,$AMM90+$H$7+$I$7+$J$7,1),"")</f>
        <v/>
      </c>
      <c r="ANN90" s="325" t="str">
        <f>IF($AMM90&lt;=$K$7,INDEX(达成度!$K$21:$K$170,$AMM90+$H$7+$I$7+$J$7,1),"")</f>
        <v/>
      </c>
      <c r="ANO90" s="325" t="str">
        <f>IF($AMM90&lt;=$K$7,INDEX(达成度!$O$21:$O$170,$AMM90+$H$7+$I$7+$J$7,1),"")</f>
        <v/>
      </c>
      <c r="ANP90" s="325" t="str">
        <f>IF($AMM90&lt;=$K$7,INDEX(达成度!$S$21:$S$170,$AMM90+$H$7+$I$7+$J$7,1),"")</f>
        <v/>
      </c>
      <c r="ANQ90" s="326" t="str">
        <f>IF($AMM90&lt;=$K$7,INDEX(达成度!$W$21:$W$170,$AMM90+$H$7+$I$7+$J$7,1),"")</f>
        <v/>
      </c>
    </row>
    <row r="91" ht="18" customHeight="1" spans="1:1024 1025:1057">
      <c r="A91" s="215" t="str">
        <f>初始录入!A96</f>
        <v/>
      </c>
      <c r="B91" s="216" t="str">
        <f>IF(初始录入!B96&lt;&gt;"",初始录入!B96,"")</f>
        <v/>
      </c>
      <c r="C91" s="216" t="str">
        <f>IF(初始录入!C96&lt;&gt;"",初始录入!C96,"")</f>
        <v/>
      </c>
      <c r="D91" s="216" t="str">
        <f>IF(初始录入!D96&lt;&gt;"",初始录入!D96,"")</f>
        <v/>
      </c>
      <c r="E91" s="218" t="str">
        <f>IF(初始录入!E96&lt;&gt;"",初始录入!E96,"")</f>
        <v/>
      </c>
      <c r="G91" s="330"/>
      <c r="H91" s="295">
        <f>IF(初始录入!E96=H$6,1,0)</f>
        <v>0</v>
      </c>
      <c r="I91" s="295">
        <f>IF(初始录入!E96=I$6,1,0)</f>
        <v>0</v>
      </c>
      <c r="J91" s="295">
        <f>IF(初始录入!E96=J$6,1,0)</f>
        <v>0</v>
      </c>
      <c r="K91" s="321">
        <f>IF(初始录入!E96=K$6,1,0)</f>
        <v>0</v>
      </c>
      <c r="L91" s="28"/>
      <c r="M91" s="389" t="s">
        <v>233</v>
      </c>
      <c r="N91" s="5" t="str">
        <f>_xlfn.DISPIMG("ID_FA0CD2394D574CE2A45A7D616FD1CD11",1)</f>
        <v>=DISPIMG("ID_FA0CD2394D574CE2A45A7D616FD1CD11",1)</v>
      </c>
      <c r="O91" s="6"/>
      <c r="P91" s="6"/>
      <c r="Q91" s="386"/>
      <c r="R91" s="387"/>
      <c r="X91" s="28"/>
      <c r="Y91" s="294">
        <v>100</v>
      </c>
      <c r="Z91" s="295">
        <f>成绩录入!$F$7</f>
        <v>0</v>
      </c>
      <c r="AA91" s="295">
        <f>成绩录入!F94</f>
        <v>0</v>
      </c>
      <c r="AB91" s="296">
        <f>IF(初始录入!$M$7&lt;&gt;"",IF(成绩录入!$F$7&lt;&gt;"",IF(初始录入!$P$7="次数",AA91/Z91*Y91,成绩录入!F94),0),0)</f>
        <v>0</v>
      </c>
      <c r="AC91" s="297">
        <f t="shared" si="181"/>
        <v>0</v>
      </c>
      <c r="AD91" s="297">
        <f t="shared" si="182"/>
        <v>0</v>
      </c>
      <c r="AE91" s="297">
        <f t="shared" si="183"/>
        <v>0</v>
      </c>
      <c r="AF91" s="297">
        <f t="shared" si="184"/>
        <v>0</v>
      </c>
      <c r="AG91" s="297">
        <f t="shared" si="185"/>
        <v>0</v>
      </c>
      <c r="AH91" s="298">
        <f t="shared" si="195"/>
        <v>0</v>
      </c>
      <c r="AI91" s="28"/>
      <c r="AJ91" s="260">
        <f>成绩录入!I94</f>
        <v>0</v>
      </c>
      <c r="AK91" s="248">
        <f>成绩录入!J94</f>
        <v>0</v>
      </c>
      <c r="AL91" s="248">
        <f>成绩录入!K94</f>
        <v>0</v>
      </c>
      <c r="AM91" s="248">
        <f>成绩录入!L94</f>
        <v>0</v>
      </c>
      <c r="AN91" s="248">
        <f>成绩录入!M94</f>
        <v>0</v>
      </c>
      <c r="AO91" s="298">
        <f t="shared" si="196"/>
        <v>0</v>
      </c>
      <c r="AP91" s="299"/>
      <c r="AQ91" s="260">
        <f>成绩录入!I94</f>
        <v>0</v>
      </c>
      <c r="AR91" s="248">
        <f>成绩录入!J94</f>
        <v>0</v>
      </c>
      <c r="AS91" s="248">
        <f>成绩录入!K94</f>
        <v>0</v>
      </c>
      <c r="AT91" s="248">
        <f>成绩录入!L94</f>
        <v>0</v>
      </c>
      <c r="AU91" s="248">
        <f>成绩录入!M94</f>
        <v>0</v>
      </c>
      <c r="AV91" s="298">
        <f t="shared" si="197"/>
        <v>0</v>
      </c>
      <c r="AW91" s="299"/>
      <c r="AX91" s="260">
        <f>成绩录入!I94</f>
        <v>0</v>
      </c>
      <c r="AY91" s="248">
        <f>成绩录入!J94</f>
        <v>0</v>
      </c>
      <c r="AZ91" s="248">
        <f>成绩录入!K94</f>
        <v>0</v>
      </c>
      <c r="BA91" s="248">
        <f>成绩录入!L94</f>
        <v>0</v>
      </c>
      <c r="BB91" s="248">
        <f>成绩录入!M94</f>
        <v>0</v>
      </c>
      <c r="BC91" s="298">
        <f t="shared" si="198"/>
        <v>0</v>
      </c>
      <c r="BD91" s="299"/>
      <c r="BE91" s="260">
        <f>成绩录入!I94</f>
        <v>0</v>
      </c>
      <c r="BF91" s="248">
        <f>成绩录入!J94</f>
        <v>0</v>
      </c>
      <c r="BG91" s="248">
        <f>成绩录入!K94</f>
        <v>0</v>
      </c>
      <c r="BH91" s="248">
        <f>成绩录入!L94</f>
        <v>0</v>
      </c>
      <c r="BI91" s="248">
        <f>成绩录入!M94</f>
        <v>0</v>
      </c>
      <c r="BJ91" s="298">
        <f t="shared" si="199"/>
        <v>0</v>
      </c>
      <c r="BK91" s="299"/>
      <c r="BL91" s="260">
        <f>成绩录入!I94</f>
        <v>0</v>
      </c>
      <c r="BM91" s="248">
        <f>成绩录入!J94</f>
        <v>0</v>
      </c>
      <c r="BN91" s="248">
        <f>成绩录入!K94</f>
        <v>0</v>
      </c>
      <c r="BO91" s="248">
        <f>成绩录入!L94</f>
        <v>0</v>
      </c>
      <c r="BP91" s="248">
        <f>成绩录入!M94</f>
        <v>0</v>
      </c>
      <c r="BQ91" s="298">
        <f t="shared" si="200"/>
        <v>0</v>
      </c>
      <c r="BR91" s="300"/>
      <c r="BS91" s="260">
        <f>成绩录入!P94</f>
        <v>0</v>
      </c>
      <c r="BT91" s="248">
        <f>成绩录入!Q94</f>
        <v>0</v>
      </c>
      <c r="BU91" s="248">
        <f>成绩录入!R94</f>
        <v>0</v>
      </c>
      <c r="BV91" s="248">
        <f>成绩录入!S94</f>
        <v>0</v>
      </c>
      <c r="BW91" s="248">
        <f>成绩录入!T94</f>
        <v>0</v>
      </c>
      <c r="BX91" s="248">
        <f>成绩录入!U94</f>
        <v>0</v>
      </c>
      <c r="BY91" s="248">
        <f>成绩录入!V94</f>
        <v>0</v>
      </c>
      <c r="BZ91" s="248">
        <f>成绩录入!W94</f>
        <v>0</v>
      </c>
      <c r="CA91" s="248">
        <f>成绩录入!X94</f>
        <v>0</v>
      </c>
      <c r="CB91" s="248">
        <f>成绩录入!Y94</f>
        <v>0</v>
      </c>
      <c r="CC91" s="298">
        <f t="shared" si="201"/>
        <v>0</v>
      </c>
      <c r="CD91" s="299"/>
      <c r="CE91" s="260">
        <f>成绩录入!P94</f>
        <v>0</v>
      </c>
      <c r="CF91" s="248">
        <f>成绩录入!Q94</f>
        <v>0</v>
      </c>
      <c r="CG91" s="248">
        <f>成绩录入!R94</f>
        <v>0</v>
      </c>
      <c r="CH91" s="248">
        <f>成绩录入!S94</f>
        <v>0</v>
      </c>
      <c r="CI91" s="248">
        <f>成绩录入!T94</f>
        <v>0</v>
      </c>
      <c r="CJ91" s="248">
        <f>成绩录入!U94</f>
        <v>0</v>
      </c>
      <c r="CK91" s="248">
        <f>成绩录入!V94</f>
        <v>0</v>
      </c>
      <c r="CL91" s="248">
        <f>成绩录入!W94</f>
        <v>0</v>
      </c>
      <c r="CM91" s="248">
        <f>成绩录入!X94</f>
        <v>0</v>
      </c>
      <c r="CN91" s="248">
        <f>成绩录入!Y94</f>
        <v>0</v>
      </c>
      <c r="CO91" s="298">
        <f t="shared" si="202"/>
        <v>0</v>
      </c>
      <c r="CP91" s="299"/>
      <c r="CQ91" s="260">
        <f>成绩录入!P94</f>
        <v>0</v>
      </c>
      <c r="CR91" s="248">
        <f>成绩录入!Q94</f>
        <v>0</v>
      </c>
      <c r="CS91" s="248">
        <f>成绩录入!R94</f>
        <v>0</v>
      </c>
      <c r="CT91" s="248">
        <f>成绩录入!S94</f>
        <v>0</v>
      </c>
      <c r="CU91" s="248">
        <f>成绩录入!T94</f>
        <v>0</v>
      </c>
      <c r="CV91" s="248">
        <f>成绩录入!U94</f>
        <v>0</v>
      </c>
      <c r="CW91" s="248">
        <f>成绩录入!V94</f>
        <v>0</v>
      </c>
      <c r="CX91" s="248">
        <f>成绩录入!W94</f>
        <v>0</v>
      </c>
      <c r="CY91" s="248">
        <f>成绩录入!X94</f>
        <v>0</v>
      </c>
      <c r="CZ91" s="248">
        <f>成绩录入!Y94</f>
        <v>0</v>
      </c>
      <c r="DA91" s="298">
        <f t="shared" si="203"/>
        <v>0</v>
      </c>
      <c r="DB91" s="299"/>
      <c r="DC91" s="260">
        <f>成绩录入!P94</f>
        <v>0</v>
      </c>
      <c r="DD91" s="248">
        <f>成绩录入!Q94</f>
        <v>0</v>
      </c>
      <c r="DE91" s="248">
        <f>成绩录入!R94</f>
        <v>0</v>
      </c>
      <c r="DF91" s="248">
        <f>成绩录入!S94</f>
        <v>0</v>
      </c>
      <c r="DG91" s="248">
        <f>成绩录入!T94</f>
        <v>0</v>
      </c>
      <c r="DH91" s="248">
        <f>成绩录入!U94</f>
        <v>0</v>
      </c>
      <c r="DI91" s="248">
        <f>成绩录入!V94</f>
        <v>0</v>
      </c>
      <c r="DJ91" s="248">
        <f>成绩录入!W94</f>
        <v>0</v>
      </c>
      <c r="DK91" s="248">
        <f>成绩录入!X94</f>
        <v>0</v>
      </c>
      <c r="DL91" s="248">
        <f>成绩录入!Y94</f>
        <v>0</v>
      </c>
      <c r="DM91" s="298">
        <f t="shared" si="204"/>
        <v>0</v>
      </c>
      <c r="DN91" s="299"/>
      <c r="DO91" s="260">
        <f>成绩录入!P94</f>
        <v>0</v>
      </c>
      <c r="DP91" s="248">
        <f>成绩录入!Q94</f>
        <v>0</v>
      </c>
      <c r="DQ91" s="248">
        <f>成绩录入!R94</f>
        <v>0</v>
      </c>
      <c r="DR91" s="248">
        <f>成绩录入!S94</f>
        <v>0</v>
      </c>
      <c r="DS91" s="248">
        <f>成绩录入!T94</f>
        <v>0</v>
      </c>
      <c r="DT91" s="248">
        <f>成绩录入!U94</f>
        <v>0</v>
      </c>
      <c r="DU91" s="248">
        <f>成绩录入!V94</f>
        <v>0</v>
      </c>
      <c r="DV91" s="248">
        <f>成绩录入!W94</f>
        <v>0</v>
      </c>
      <c r="DW91" s="248">
        <f>成绩录入!X94</f>
        <v>0</v>
      </c>
      <c r="DX91" s="248">
        <f>成绩录入!Y94</f>
        <v>0</v>
      </c>
      <c r="DY91" s="298">
        <f t="shared" si="205"/>
        <v>0</v>
      </c>
      <c r="DZ91" s="299"/>
      <c r="EA91" s="301" t="e">
        <f t="shared" si="206"/>
        <v>#DIV/0!</v>
      </c>
      <c r="EB91" s="297" t="e">
        <f t="shared" si="207"/>
        <v>#DIV/0!</v>
      </c>
      <c r="EC91" s="297" t="e">
        <f t="shared" si="208"/>
        <v>#DIV/0!</v>
      </c>
      <c r="ED91" s="297" t="e">
        <f t="shared" si="209"/>
        <v>#DIV/0!</v>
      </c>
      <c r="EE91" s="297" t="e">
        <f t="shared" si="210"/>
        <v>#DIV/0!</v>
      </c>
      <c r="EF91" s="302" t="e">
        <f t="shared" si="211"/>
        <v>#DIV/0!</v>
      </c>
      <c r="EG91" s="303"/>
      <c r="EH91" s="304">
        <f t="shared" si="212"/>
        <v>0</v>
      </c>
      <c r="EI91" s="296">
        <f>成绩录入!I94</f>
        <v>0</v>
      </c>
      <c r="EJ91" s="296">
        <f>成绩录入!J94</f>
        <v>0</v>
      </c>
      <c r="EK91" s="296">
        <f>成绩录入!K94</f>
        <v>0</v>
      </c>
      <c r="EL91" s="296">
        <f>成绩录入!L94</f>
        <v>0</v>
      </c>
      <c r="EM91" s="296">
        <f>成绩录入!M94</f>
        <v>0</v>
      </c>
      <c r="EN91" s="296">
        <f>成绩录入!P94</f>
        <v>0</v>
      </c>
      <c r="EO91" s="296">
        <f>成绩录入!Q94</f>
        <v>0</v>
      </c>
      <c r="EP91" s="296">
        <f>成绩录入!R94</f>
        <v>0</v>
      </c>
      <c r="EQ91" s="296">
        <f>成绩录入!S94</f>
        <v>0</v>
      </c>
      <c r="ER91" s="296">
        <f>成绩录入!T94</f>
        <v>0</v>
      </c>
      <c r="ES91" s="296">
        <f>成绩录入!U94</f>
        <v>0</v>
      </c>
      <c r="ET91" s="296">
        <f>成绩录入!V94</f>
        <v>0</v>
      </c>
      <c r="EU91" s="296">
        <f>成绩录入!W94</f>
        <v>0</v>
      </c>
      <c r="EV91" s="296">
        <f>成绩录入!X94</f>
        <v>0</v>
      </c>
      <c r="EW91" s="302">
        <f>成绩录入!Y94</f>
        <v>0</v>
      </c>
      <c r="EX91" s="303"/>
      <c r="EY91" s="304" t="str">
        <f t="shared" si="213"/>
        <v/>
      </c>
      <c r="EZ91" s="296" t="str">
        <f t="shared" si="213"/>
        <v/>
      </c>
      <c r="FA91" s="296" t="str">
        <f t="shared" si="213"/>
        <v/>
      </c>
      <c r="FB91" s="296" t="str">
        <f t="shared" si="213"/>
        <v/>
      </c>
      <c r="FC91" s="302">
        <f>成绩录入!AB94</f>
        <v>0</v>
      </c>
      <c r="FD91" s="303"/>
      <c r="FE91" s="304" t="str">
        <f t="shared" si="214"/>
        <v>√</v>
      </c>
      <c r="FF91" s="296" t="str">
        <f t="shared" si="215"/>
        <v>√</v>
      </c>
      <c r="FG91" s="296" t="str">
        <f t="shared" si="216"/>
        <v>√</v>
      </c>
      <c r="FH91" s="296" t="str">
        <f t="shared" si="217"/>
        <v>√</v>
      </c>
      <c r="FI91" s="302" t="str">
        <f t="shared" si="218"/>
        <v>√</v>
      </c>
      <c r="FJ91" s="299"/>
      <c r="FK91" s="260">
        <f>成绩录入!AB94</f>
        <v>0</v>
      </c>
      <c r="FL91" s="248">
        <f>成绩录入!AC94</f>
        <v>0</v>
      </c>
      <c r="FM91" s="248">
        <f>成绩录入!AD94</f>
        <v>0</v>
      </c>
      <c r="FN91" s="248">
        <f>成绩录入!AE94</f>
        <v>0</v>
      </c>
      <c r="FO91" s="248">
        <f>成绩录入!AF94</f>
        <v>0</v>
      </c>
      <c r="FP91" s="248">
        <f>成绩录入!AG94</f>
        <v>0</v>
      </c>
      <c r="FQ91" s="298">
        <f t="shared" si="219"/>
        <v>0</v>
      </c>
      <c r="FR91" s="299"/>
      <c r="FS91" s="260">
        <f>成绩录入!AB94</f>
        <v>0</v>
      </c>
      <c r="FT91" s="248">
        <f>成绩录入!AC94</f>
        <v>0</v>
      </c>
      <c r="FU91" s="248">
        <f>成绩录入!AD94</f>
        <v>0</v>
      </c>
      <c r="FV91" s="248">
        <f>成绩录入!AE94</f>
        <v>0</v>
      </c>
      <c r="FW91" s="248">
        <f>成绩录入!AF94</f>
        <v>0</v>
      </c>
      <c r="FX91" s="333">
        <f>成绩录入!AG94</f>
        <v>0</v>
      </c>
      <c r="FY91" s="298">
        <f t="shared" si="220"/>
        <v>0</v>
      </c>
      <c r="FZ91" s="299"/>
      <c r="GA91" s="260">
        <f>成绩录入!AB94</f>
        <v>0</v>
      </c>
      <c r="GB91" s="248">
        <f>成绩录入!AC94</f>
        <v>0</v>
      </c>
      <c r="GC91" s="248">
        <f>成绩录入!AD94</f>
        <v>0</v>
      </c>
      <c r="GD91" s="248">
        <f>成绩录入!AE94</f>
        <v>0</v>
      </c>
      <c r="GE91" s="248">
        <f>成绩录入!AF94</f>
        <v>0</v>
      </c>
      <c r="GF91" s="248">
        <f>成绩录入!AG94</f>
        <v>0</v>
      </c>
      <c r="GG91" s="298">
        <f t="shared" si="221"/>
        <v>0</v>
      </c>
      <c r="GH91" s="299"/>
      <c r="GI91" s="260">
        <f>成绩录入!AB94</f>
        <v>0</v>
      </c>
      <c r="GJ91" s="248">
        <f>成绩录入!AC94</f>
        <v>0</v>
      </c>
      <c r="GK91" s="248">
        <f>成绩录入!AD94</f>
        <v>0</v>
      </c>
      <c r="GL91" s="248">
        <f>成绩录入!AE94</f>
        <v>0</v>
      </c>
      <c r="GM91" s="248">
        <f>成绩录入!AF94</f>
        <v>0</v>
      </c>
      <c r="GN91" s="248">
        <f>成绩录入!AG94</f>
        <v>0</v>
      </c>
      <c r="GO91" s="298">
        <f t="shared" si="222"/>
        <v>0</v>
      </c>
      <c r="GP91" s="299"/>
      <c r="GQ91" s="260">
        <f>成绩录入!AB94</f>
        <v>0</v>
      </c>
      <c r="GR91" s="248">
        <f>成绩录入!AC94</f>
        <v>0</v>
      </c>
      <c r="GS91" s="248">
        <f>成绩录入!AD94</f>
        <v>0</v>
      </c>
      <c r="GT91" s="248">
        <f>成绩录入!AE94</f>
        <v>0</v>
      </c>
      <c r="GU91" s="248">
        <f>成绩录入!AF94</f>
        <v>0</v>
      </c>
      <c r="GV91" s="248">
        <f>成绩录入!AG94</f>
        <v>0</v>
      </c>
      <c r="GW91" s="298">
        <f t="shared" si="223"/>
        <v>0</v>
      </c>
      <c r="GX91" s="299"/>
      <c r="GY91" s="247">
        <f>成绩录入!AJ94</f>
        <v>0</v>
      </c>
      <c r="GZ91" s="248">
        <f>成绩录入!AK94</f>
        <v>0</v>
      </c>
      <c r="HA91" s="248">
        <f>成绩录入!AL94</f>
        <v>0</v>
      </c>
      <c r="HB91" s="248">
        <f>成绩录入!AM94</f>
        <v>0</v>
      </c>
      <c r="HC91" s="248">
        <f>成绩录入!AN94</f>
        <v>0</v>
      </c>
      <c r="HD91" s="248">
        <f>成绩录入!AO94</f>
        <v>0</v>
      </c>
      <c r="HE91" s="310">
        <f t="shared" si="224"/>
        <v>0</v>
      </c>
      <c r="HF91" s="299"/>
      <c r="HG91" s="247">
        <f>成绩录入!AJ94</f>
        <v>0</v>
      </c>
      <c r="HH91" s="248">
        <f>成绩录入!AK94</f>
        <v>0</v>
      </c>
      <c r="HI91" s="248">
        <f>成绩录入!AL94</f>
        <v>0</v>
      </c>
      <c r="HJ91" s="248">
        <f>成绩录入!AM94</f>
        <v>0</v>
      </c>
      <c r="HK91" s="248">
        <f>成绩录入!AN94</f>
        <v>0</v>
      </c>
      <c r="HL91" s="248">
        <f>成绩录入!AO94</f>
        <v>0</v>
      </c>
      <c r="HM91" s="310">
        <f t="shared" si="225"/>
        <v>0</v>
      </c>
      <c r="HN91" s="299"/>
      <c r="HO91" s="247">
        <f>成绩录入!AJ94</f>
        <v>0</v>
      </c>
      <c r="HP91" s="248">
        <f>成绩录入!AK94</f>
        <v>0</v>
      </c>
      <c r="HQ91" s="248">
        <f>成绩录入!AL94</f>
        <v>0</v>
      </c>
      <c r="HR91" s="248">
        <f>成绩录入!AM94</f>
        <v>0</v>
      </c>
      <c r="HS91" s="248">
        <f>成绩录入!AN94</f>
        <v>0</v>
      </c>
      <c r="HT91" s="248">
        <f>成绩录入!AO94</f>
        <v>0</v>
      </c>
      <c r="HU91" s="310">
        <f t="shared" si="226"/>
        <v>0</v>
      </c>
      <c r="HV91" s="299"/>
      <c r="HW91" s="247">
        <f>成绩录入!AJ94</f>
        <v>0</v>
      </c>
      <c r="HX91" s="248">
        <f>成绩录入!AK94</f>
        <v>0</v>
      </c>
      <c r="HY91" s="248">
        <f>成绩录入!AL94</f>
        <v>0</v>
      </c>
      <c r="HZ91" s="248">
        <f>成绩录入!AM94</f>
        <v>0</v>
      </c>
      <c r="IA91" s="248">
        <f>成绩录入!AN94</f>
        <v>0</v>
      </c>
      <c r="IB91" s="248">
        <f>成绩录入!AO94</f>
        <v>0</v>
      </c>
      <c r="IC91" s="310">
        <f t="shared" si="227"/>
        <v>0</v>
      </c>
      <c r="ID91" s="299"/>
      <c r="IE91" s="247">
        <f>成绩录入!AJ94</f>
        <v>0</v>
      </c>
      <c r="IF91" s="248">
        <f>成绩录入!AK94</f>
        <v>0</v>
      </c>
      <c r="IG91" s="248">
        <f>成绩录入!AL94</f>
        <v>0</v>
      </c>
      <c r="IH91" s="248">
        <f>成绩录入!AM94</f>
        <v>0</v>
      </c>
      <c r="II91" s="248">
        <f>成绩录入!AN94</f>
        <v>0</v>
      </c>
      <c r="IJ91" s="248">
        <f>成绩录入!AO94</f>
        <v>0</v>
      </c>
      <c r="IK91" s="310">
        <f t="shared" si="228"/>
        <v>0</v>
      </c>
      <c r="IL91" s="299"/>
      <c r="IM91" s="313" t="e">
        <f t="shared" si="229"/>
        <v>#DIV/0!</v>
      </c>
      <c r="IN91" s="314" t="e">
        <f t="shared" si="230"/>
        <v>#DIV/0!</v>
      </c>
      <c r="IO91" s="314" t="e">
        <f t="shared" si="231"/>
        <v>#DIV/0!</v>
      </c>
      <c r="IP91" s="314" t="e">
        <f t="shared" si="232"/>
        <v>#DIV/0!</v>
      </c>
      <c r="IQ91" s="314" t="e">
        <f t="shared" si="233"/>
        <v>#DIV/0!</v>
      </c>
      <c r="IR91" s="315" t="e">
        <f t="shared" si="234"/>
        <v>#DIV/0!</v>
      </c>
      <c r="IS91" s="316"/>
      <c r="IT91" s="214">
        <f>成绩录入!AR94</f>
        <v>0</v>
      </c>
      <c r="IU91" s="216">
        <f>成绩录入!AS94</f>
        <v>0</v>
      </c>
      <c r="IV91" s="216">
        <f>成绩录入!AT94</f>
        <v>0</v>
      </c>
      <c r="IW91" s="216">
        <f>成绩录入!AU94</f>
        <v>0</v>
      </c>
      <c r="IX91" s="216">
        <f>成绩录入!AV94</f>
        <v>0</v>
      </c>
      <c r="IY91" s="216">
        <f>成绩录入!AW94</f>
        <v>0</v>
      </c>
      <c r="IZ91" s="298">
        <f t="shared" si="235"/>
        <v>0</v>
      </c>
      <c r="JA91" s="299"/>
      <c r="JB91" s="317">
        <f>成绩录入!AR94</f>
        <v>0</v>
      </c>
      <c r="JC91" s="216">
        <f>成绩录入!AS94</f>
        <v>0</v>
      </c>
      <c r="JD91" s="216">
        <f>成绩录入!AT94</f>
        <v>0</v>
      </c>
      <c r="JE91" s="216">
        <f>成绩录入!AU94</f>
        <v>0</v>
      </c>
      <c r="JF91" s="216">
        <f>成绩录入!AV94</f>
        <v>0</v>
      </c>
      <c r="JG91" s="216">
        <f>成绩录入!AW94</f>
        <v>0</v>
      </c>
      <c r="JH91" s="298">
        <f t="shared" si="236"/>
        <v>0</v>
      </c>
      <c r="JI91" s="299"/>
      <c r="JJ91" s="248">
        <f>成绩录入!AR94</f>
        <v>0</v>
      </c>
      <c r="JK91" s="248">
        <f>成绩录入!AS94</f>
        <v>0</v>
      </c>
      <c r="JL91" s="248">
        <f>成绩录入!AT94</f>
        <v>0</v>
      </c>
      <c r="JM91" s="248">
        <f>成绩录入!AU94</f>
        <v>0</v>
      </c>
      <c r="JN91" s="248">
        <f>成绩录入!AV94</f>
        <v>0</v>
      </c>
      <c r="JO91" s="248">
        <f>成绩录入!AW94</f>
        <v>0</v>
      </c>
      <c r="JP91" s="298">
        <f t="shared" si="237"/>
        <v>0</v>
      </c>
      <c r="JQ91" s="299"/>
      <c r="JR91" s="308">
        <f>成绩录入!AR94</f>
        <v>0</v>
      </c>
      <c r="JS91" s="248">
        <f>成绩录入!AS94</f>
        <v>0</v>
      </c>
      <c r="JT91" s="248">
        <f>成绩录入!AT94</f>
        <v>0</v>
      </c>
      <c r="JU91" s="248">
        <f>成绩录入!AU94</f>
        <v>0</v>
      </c>
      <c r="JV91" s="248">
        <f>成绩录入!AV94</f>
        <v>0</v>
      </c>
      <c r="JW91" s="248">
        <f>成绩录入!AW94</f>
        <v>0</v>
      </c>
      <c r="JX91" s="298">
        <f t="shared" si="238"/>
        <v>0</v>
      </c>
      <c r="JY91" s="299"/>
      <c r="JZ91" s="308">
        <f>成绩录入!AR94</f>
        <v>0</v>
      </c>
      <c r="KA91" s="248">
        <f>成绩录入!AS94</f>
        <v>0</v>
      </c>
      <c r="KB91" s="248">
        <f>成绩录入!AT94</f>
        <v>0</v>
      </c>
      <c r="KC91" s="248">
        <f>成绩录入!AU94</f>
        <v>0</v>
      </c>
      <c r="KD91" s="248">
        <f>成绩录入!AV94</f>
        <v>0</v>
      </c>
      <c r="KE91" s="248">
        <f>成绩录入!AW94</f>
        <v>0</v>
      </c>
      <c r="KF91" s="298">
        <f t="shared" si="239"/>
        <v>0</v>
      </c>
      <c r="KG91" s="299"/>
      <c r="KH91" s="313">
        <f t="shared" si="186"/>
        <v>0</v>
      </c>
      <c r="KI91" s="314">
        <f t="shared" si="240"/>
        <v>0</v>
      </c>
      <c r="KJ91" s="314">
        <f t="shared" si="241"/>
        <v>0</v>
      </c>
      <c r="KK91" s="314">
        <f t="shared" si="242"/>
        <v>0</v>
      </c>
      <c r="KL91" s="314">
        <f t="shared" si="243"/>
        <v>0</v>
      </c>
      <c r="KM91" s="315">
        <f t="shared" si="244"/>
        <v>0</v>
      </c>
      <c r="KN91" s="90"/>
      <c r="KO91" s="294">
        <f>IF(总评!G89&lt;60,1,0)</f>
        <v>0</v>
      </c>
      <c r="KP91" s="295">
        <f t="shared" si="187"/>
        <v>0</v>
      </c>
      <c r="KQ91" s="295">
        <f t="shared" si="188"/>
        <v>0</v>
      </c>
      <c r="KR91" s="321">
        <f t="shared" si="189"/>
        <v>0</v>
      </c>
      <c r="KS91" s="321">
        <f t="shared" si="245"/>
        <v>0</v>
      </c>
      <c r="KT91" s="27"/>
      <c r="KU91" s="27"/>
      <c r="KV91" s="27"/>
      <c r="KW91" s="27"/>
      <c r="KX91" s="27"/>
      <c r="KY91" s="27"/>
      <c r="KZ91" s="27"/>
      <c r="LA91" s="27"/>
      <c r="LB91" s="27"/>
      <c r="LC91" s="27"/>
      <c r="OT91" s="247">
        <f>IF(OT$6=$OS$5,成绩录入!BC94,0)</f>
        <v>0</v>
      </c>
      <c r="OU91" s="248">
        <f>IF(OU$6=$OS$5,成绩录入!BD94,0)</f>
        <v>0</v>
      </c>
      <c r="OV91" s="248">
        <f>IF(OV$6=$OS$5,成绩录入!BE94,0)</f>
        <v>0</v>
      </c>
      <c r="OW91" s="248">
        <f>IF(OW$6=$OS$5,成绩录入!BF94,0)</f>
        <v>0</v>
      </c>
      <c r="OX91" s="248">
        <f>IF(OX$6=$OS$5,成绩录入!BG94,0)</f>
        <v>0</v>
      </c>
      <c r="OY91" s="248">
        <f>IF(OY$6=$OS$5,成绩录入!BH94,0)</f>
        <v>0</v>
      </c>
      <c r="OZ91" s="248">
        <f>IF(OZ$6=$OS$5,成绩录入!BI94,0)</f>
        <v>0</v>
      </c>
      <c r="PA91" s="248">
        <f>IF(PA$6=$OS$5,成绩录入!BJ94,0)</f>
        <v>0</v>
      </c>
      <c r="PB91" s="248">
        <f>IF(PB$6=$OS$5,成绩录入!BK94,0)</f>
        <v>0</v>
      </c>
      <c r="PC91" s="248">
        <f>IF(PC$6=$OS$5,成绩录入!BL94,0)</f>
        <v>0</v>
      </c>
      <c r="PD91" s="248">
        <f>IF(PD$6=$OS$5,成绩录入!BM94,0)</f>
        <v>0</v>
      </c>
      <c r="PE91" s="248">
        <f>IF(PE$6=$OS$5,成绩录入!BN94,0)</f>
        <v>0</v>
      </c>
      <c r="PF91" s="248">
        <f>IF(PF$6=$OS$5,成绩录入!BO94,0)</f>
        <v>0</v>
      </c>
      <c r="PG91" s="248">
        <f>IF(PG$6=$OS$5,成绩录入!BP94,0)</f>
        <v>0</v>
      </c>
      <c r="PH91" s="248">
        <f>IF(PH$6=$OS$5,成绩录入!BQ94,0)</f>
        <v>0</v>
      </c>
      <c r="PI91" s="248">
        <f>IF(PI$6=$OS$5,成绩录入!BR94,0)</f>
        <v>0</v>
      </c>
      <c r="PJ91" s="248">
        <f>IF(PJ$6=$OS$5,成绩录入!BS94,0)</f>
        <v>0</v>
      </c>
      <c r="PK91" s="248">
        <f>IF(PK$6=$OS$5,成绩录入!BT94,0)</f>
        <v>0</v>
      </c>
      <c r="PL91" s="248">
        <f>IF(PL$6=$OS$5,成绩录入!BU94,0)</f>
        <v>0</v>
      </c>
      <c r="PM91" s="248">
        <f>IF(PM$6=$OS$5,成绩录入!BV94,0)</f>
        <v>0</v>
      </c>
      <c r="PN91" s="248">
        <f>IF(PN$6=$OS$5,成绩录入!BW94,0)</f>
        <v>0</v>
      </c>
      <c r="PO91" s="248">
        <f>IF(PO$6=$OS$5,成绩录入!BX94,0)</f>
        <v>0</v>
      </c>
      <c r="PP91" s="248">
        <f>IF(PP$6=$OS$5,成绩录入!BY94,0)</f>
        <v>0</v>
      </c>
      <c r="PQ91" s="248">
        <f>IF(PQ$6=$OS$5,成绩录入!BZ94,0)</f>
        <v>0</v>
      </c>
      <c r="PR91" s="248">
        <f>IF(PR$6=$OS$5,成绩录入!CA94,0)</f>
        <v>0</v>
      </c>
      <c r="PS91" s="248">
        <f>IF(PS$6=$OS$5,成绩录入!CB94,0)</f>
        <v>0</v>
      </c>
      <c r="PT91" s="248">
        <f>IF(PT$6=$OS$5,成绩录入!CC94,0)</f>
        <v>0</v>
      </c>
      <c r="PU91" s="248">
        <f>IF(PU$6=$OS$5,成绩录入!CD94,0)</f>
        <v>0</v>
      </c>
      <c r="PV91" s="248">
        <f>IF(PV$6=$OS$5,成绩录入!CE94,0)</f>
        <v>0</v>
      </c>
      <c r="PW91" s="248">
        <f>IF(PW$6=$OS$5,成绩录入!CF94,0)</f>
        <v>0</v>
      </c>
      <c r="PX91" s="248">
        <f>IF(PX$6=$OS$5,成绩录入!CG94,0)</f>
        <v>0</v>
      </c>
      <c r="PY91" s="248">
        <f>IF(PY$6=$OS$5,成绩录入!CH94,0)</f>
        <v>0</v>
      </c>
      <c r="PZ91" s="248">
        <f>IF(PZ$6=$OS$5,成绩录入!CI94,0)</f>
        <v>0</v>
      </c>
      <c r="QA91" s="248">
        <f>IF(QA$6=$OS$5,成绩录入!CJ94,0)</f>
        <v>0</v>
      </c>
      <c r="QB91" s="248">
        <f>IF(QB$6=$OS$5,成绩录入!CK94,0)</f>
        <v>0</v>
      </c>
      <c r="QC91" s="248">
        <f>IF(QC$6=$OS$5,成绩录入!CL94,0)</f>
        <v>0</v>
      </c>
      <c r="QD91" s="248">
        <f>IF(QD$6=$OS$5,成绩录入!CM94,0)</f>
        <v>0</v>
      </c>
      <c r="QE91" s="248">
        <f>IF(QE$6=$OS$5,成绩录入!CN94,0)</f>
        <v>0</v>
      </c>
      <c r="QF91" s="248">
        <f>IF(QF$6=$OS$5,成绩录入!CO94,0)</f>
        <v>0</v>
      </c>
      <c r="QG91" s="248">
        <f>IF(QG$6=$OS$5,成绩录入!CP94,0)</f>
        <v>0</v>
      </c>
      <c r="QH91" s="248">
        <f>IF(QH$6=$OS$5,成绩录入!CQ94,0)</f>
        <v>0</v>
      </c>
      <c r="QI91" s="248">
        <f>IF(QI$6=$OS$5,成绩录入!CR94,0)</f>
        <v>0</v>
      </c>
      <c r="QJ91" s="248">
        <f>IF(QJ$6=$OS$5,成绩录入!CS94,0)</f>
        <v>0</v>
      </c>
      <c r="QK91" s="248">
        <f>IF(QK$6=$OS$5,成绩录入!CT94,0)</f>
        <v>0</v>
      </c>
      <c r="QL91" s="248">
        <f>IF(QL$6=$OS$5,成绩录入!CU94,0)</f>
        <v>0</v>
      </c>
      <c r="QM91" s="248">
        <f>IF(QM$6=$OS$5,成绩录入!CV94,0)</f>
        <v>0</v>
      </c>
      <c r="QN91" s="248">
        <f>IF(QN$6=$OS$5,成绩录入!CW94,0)</f>
        <v>0</v>
      </c>
      <c r="QO91" s="248">
        <f>IF(QO$6=$OS$5,成绩录入!CX94,0)</f>
        <v>0</v>
      </c>
      <c r="QP91" s="248">
        <f>IF(QP$6=$OS$5,成绩录入!CY94,0)</f>
        <v>0</v>
      </c>
      <c r="QQ91" s="248">
        <f>IF(QQ$6=$OS$5,成绩录入!CZ94,0)</f>
        <v>0</v>
      </c>
      <c r="QR91" s="248">
        <f>IF(QR$6=$OS$5,成绩录入!DA94,0)</f>
        <v>0</v>
      </c>
      <c r="QS91" s="248">
        <f>IF(QS$6=$OS$5,成绩录入!DB94,0)</f>
        <v>0</v>
      </c>
      <c r="QT91" s="248">
        <f>IF(QT$6=$OS$5,成绩录入!DC94,0)</f>
        <v>0</v>
      </c>
      <c r="QU91" s="248">
        <f>IF(QU$6=$OS$5,成绩录入!DD94,0)</f>
        <v>0</v>
      </c>
      <c r="QV91" s="248">
        <f>IF(QV$6=$OS$5,成绩录入!DE94,0)</f>
        <v>0</v>
      </c>
      <c r="QW91" s="248">
        <f>IF(QW$6=$OS$5,成绩录入!DF94,0)</f>
        <v>0</v>
      </c>
      <c r="QX91" s="248">
        <f>IF(QX$6=$OS$5,成绩录入!DG94,0)</f>
        <v>0</v>
      </c>
      <c r="QY91" s="248">
        <f>IF(QY$6=$OS$5,成绩录入!DH94,0)</f>
        <v>0</v>
      </c>
      <c r="QZ91" s="248">
        <f>IF(QZ$6=$OS$5,成绩录入!DI94,0)</f>
        <v>0</v>
      </c>
      <c r="RA91" s="248">
        <f>IF(RA$6=$OS$5,成绩录入!DJ94,0)</f>
        <v>0</v>
      </c>
      <c r="RB91" s="248">
        <f>IF(RB$6=$OS$5,成绩录入!DK94,0)</f>
        <v>0</v>
      </c>
      <c r="RC91" s="248">
        <f>IF(RC$6=$OS$5,成绩录入!DL94,0)</f>
        <v>0</v>
      </c>
      <c r="RD91" s="248">
        <f>IF(RD$6=$OS$5,成绩录入!DM94,0)</f>
        <v>0</v>
      </c>
      <c r="RE91" s="248">
        <f>IF(RE$6=$OS$5,成绩录入!DN94,0)</f>
        <v>0</v>
      </c>
      <c r="RF91" s="248">
        <f>IF(RF$6=$OS$5,成绩录入!DO94,0)</f>
        <v>0</v>
      </c>
      <c r="RG91" s="248">
        <f>IF(RG$6=$OS$5,成绩录入!DP94,0)</f>
        <v>0</v>
      </c>
      <c r="RH91" s="248">
        <f>IF(RH$6=$OS$5,成绩录入!DQ94,0)</f>
        <v>0</v>
      </c>
      <c r="RI91" s="248">
        <f>IF(RI$6=$OS$5,成绩录入!DR94,0)</f>
        <v>0</v>
      </c>
      <c r="RJ91" s="248">
        <f>IF(RJ$6=$OS$5,成绩录入!DS94,0)</f>
        <v>0</v>
      </c>
      <c r="RK91" s="248">
        <f>IF(RK$6=$OS$5,成绩录入!DT94,0)</f>
        <v>0</v>
      </c>
      <c r="RL91" s="248">
        <f>IF(RL$6=$OS$5,成绩录入!DU94,0)</f>
        <v>0</v>
      </c>
      <c r="RM91" s="248">
        <f>IF(RM$6=$OS$5,成绩录入!DV94,0)</f>
        <v>0</v>
      </c>
      <c r="RN91" s="248">
        <f>IF(RN$6=$OS$5,成绩录入!DW94,0)</f>
        <v>0</v>
      </c>
      <c r="RO91" s="248">
        <f>IF(RO$6=$OS$5,成绩录入!DX94,0)</f>
        <v>0</v>
      </c>
      <c r="RP91" s="248">
        <f>IF(RP$6=$OS$5,成绩录入!DY94,0)</f>
        <v>0</v>
      </c>
      <c r="RQ91" s="248">
        <f>IF(RQ$6=$OS$5,成绩录入!DZ94,0)</f>
        <v>0</v>
      </c>
      <c r="RR91" s="248">
        <f>IF(RR$6=$OS$5,成绩录入!EA94,0)</f>
        <v>0</v>
      </c>
      <c r="RS91" s="248">
        <f>IF(RS$6=$OS$5,成绩录入!EB94,0)</f>
        <v>0</v>
      </c>
      <c r="RT91" s="248">
        <f>IF(RT$6=$OS$5,成绩录入!EC94,0)</f>
        <v>0</v>
      </c>
      <c r="RU91" s="248">
        <f>IF(RU$6=$OS$5,成绩录入!ED94,0)</f>
        <v>0</v>
      </c>
      <c r="RV91" s="248">
        <f>IF(RV$6=$OS$5,成绩录入!EE94,0)</f>
        <v>0</v>
      </c>
      <c r="RW91" s="248">
        <f>IF(RW$6=$OS$5,成绩录入!EF94,0)</f>
        <v>0</v>
      </c>
      <c r="RX91" s="248">
        <f>IF(RX$6=$OS$5,成绩录入!EG94,0)</f>
        <v>0</v>
      </c>
      <c r="RY91" s="248">
        <f>IF(RY$6=$OS$5,成绩录入!EH94,0)</f>
        <v>0</v>
      </c>
      <c r="RZ91" s="248">
        <f>IF(RZ$6=$OS$5,成绩录入!EI94,0)</f>
        <v>0</v>
      </c>
      <c r="SA91" s="248">
        <f>IF(SA$6=$OS$5,成绩录入!EJ94,0)</f>
        <v>0</v>
      </c>
      <c r="SB91" s="248">
        <f>IF(SB$6=$OS$5,成绩录入!EK94,0)</f>
        <v>0</v>
      </c>
      <c r="SC91" s="248">
        <f>IF(SC$6=$OS$5,成绩录入!EL94,0)</f>
        <v>0</v>
      </c>
      <c r="SD91" s="248">
        <f>IF(SD$6=$OS$5,成绩录入!EM94,0)</f>
        <v>0</v>
      </c>
      <c r="SE91" s="248">
        <f>IF(SE$6=$OS$5,成绩录入!EN94,0)</f>
        <v>0</v>
      </c>
      <c r="SF91" s="248">
        <f>IF(SF$6=$OS$5,成绩录入!EO94,0)</f>
        <v>0</v>
      </c>
      <c r="SG91" s="248">
        <f>IF(SG$6=$OS$5,成绩录入!EP94,0)</f>
        <v>0</v>
      </c>
      <c r="SH91" s="248">
        <f>IF(SH$6=$OS$5,成绩录入!EQ94,0)</f>
        <v>0</v>
      </c>
      <c r="SI91" s="248">
        <f>IF(SI$6=$OS$5,成绩录入!ER94,0)</f>
        <v>0</v>
      </c>
      <c r="SJ91" s="248">
        <f>IF(SJ$6=$OS$5,成绩录入!ES94,0)</f>
        <v>0</v>
      </c>
      <c r="SK91" s="248">
        <f>IF(SK$6=$OS$5,成绩录入!ET94,0)</f>
        <v>0</v>
      </c>
      <c r="SL91" s="248">
        <f>IF(SL$6=$OS$5,成绩录入!EU94,0)</f>
        <v>0</v>
      </c>
      <c r="SM91" s="248">
        <f>IF(SM$6=$OS$5,成绩录入!EV94,0)</f>
        <v>0</v>
      </c>
      <c r="SN91" s="248">
        <f>IF(SN$6=$OS$5,成绩录入!EW94,0)</f>
        <v>0</v>
      </c>
      <c r="SO91" s="248">
        <f>IF(SO$6=$OS$5,成绩录入!EX94,0)</f>
        <v>0</v>
      </c>
      <c r="SP91" s="218">
        <f t="shared" si="190"/>
        <v>0</v>
      </c>
      <c r="SQ91" s="166"/>
      <c r="SR91" s="166"/>
      <c r="SS91" s="247">
        <f>IF(SS$6=$SR$5,成绩录入!BC94,0)</f>
        <v>0</v>
      </c>
      <c r="ST91" s="248">
        <f>IF(ST$6=$SR$5,成绩录入!BD94,0)</f>
        <v>0</v>
      </c>
      <c r="SU91" s="248">
        <f>IF(SU$6=$SR$5,成绩录入!BE94,0)</f>
        <v>0</v>
      </c>
      <c r="SV91" s="248">
        <f>IF(SV$6=$SR$5,成绩录入!BF94,0)</f>
        <v>0</v>
      </c>
      <c r="SW91" s="248">
        <f>IF(SW$6=$SR$5,成绩录入!BG94,0)</f>
        <v>0</v>
      </c>
      <c r="SX91" s="248">
        <f>IF(SX$6=$SR$5,成绩录入!BH94,0)</f>
        <v>0</v>
      </c>
      <c r="SY91" s="248">
        <f>IF(SY$6=$SR$5,成绩录入!BI94,0)</f>
        <v>0</v>
      </c>
      <c r="SZ91" s="248">
        <f>IF(SZ$6=$SR$5,成绩录入!BJ94,0)</f>
        <v>0</v>
      </c>
      <c r="TA91" s="248">
        <f>IF(TA$6=$SR$5,成绩录入!BK94,0)</f>
        <v>0</v>
      </c>
      <c r="TB91" s="248">
        <f>IF(TB$6=$SR$5,成绩录入!BL94,0)</f>
        <v>0</v>
      </c>
      <c r="TC91" s="248">
        <f>IF(TC$6=$SR$5,成绩录入!BM94,0)</f>
        <v>0</v>
      </c>
      <c r="TD91" s="248">
        <f>IF(TD$6=$SR$5,成绩录入!BN94,0)</f>
        <v>0</v>
      </c>
      <c r="TE91" s="248">
        <f>IF(TE$6=$SR$5,成绩录入!BO94,0)</f>
        <v>0</v>
      </c>
      <c r="TF91" s="248">
        <f>IF(TF$6=$SR$5,成绩录入!BP94,0)</f>
        <v>0</v>
      </c>
      <c r="TG91" s="248">
        <f>IF(TG$6=$SR$5,成绩录入!BQ94,0)</f>
        <v>0</v>
      </c>
      <c r="TH91" s="248">
        <f>IF(TH$6=$SR$5,成绩录入!BR94,0)</f>
        <v>0</v>
      </c>
      <c r="TI91" s="248">
        <f>IF(TI$6=$SR$5,成绩录入!BS94,0)</f>
        <v>0</v>
      </c>
      <c r="TJ91" s="248">
        <f>IF(TJ$6=$SR$5,成绩录入!BT94,0)</f>
        <v>0</v>
      </c>
      <c r="TK91" s="248">
        <f>IF(TK$6=$SR$5,成绩录入!BU94,0)</f>
        <v>0</v>
      </c>
      <c r="TL91" s="248">
        <f>IF(TL$6=$SR$5,成绩录入!BV94,0)</f>
        <v>0</v>
      </c>
      <c r="TM91" s="248">
        <f>IF(TM$6=$SR$5,成绩录入!BW94,0)</f>
        <v>0</v>
      </c>
      <c r="TN91" s="248">
        <f>IF(TN$6=$SR$5,成绩录入!BX94,0)</f>
        <v>0</v>
      </c>
      <c r="TO91" s="248">
        <f>IF(TO$6=$SR$5,成绩录入!BY94,0)</f>
        <v>0</v>
      </c>
      <c r="TP91" s="248">
        <f>IF(TP$6=$SR$5,成绩录入!BZ94,0)</f>
        <v>0</v>
      </c>
      <c r="TQ91" s="248">
        <f>IF(TQ$6=$SR$5,成绩录入!CA94,0)</f>
        <v>0</v>
      </c>
      <c r="TR91" s="248">
        <f>IF(TR$6=$SR$5,成绩录入!CB94,0)</f>
        <v>0</v>
      </c>
      <c r="TS91" s="248">
        <f>IF(TS$6=$SR$5,成绩录入!CC94,0)</f>
        <v>0</v>
      </c>
      <c r="TT91" s="248">
        <f>IF(TT$6=$SR$5,成绩录入!CD94,0)</f>
        <v>0</v>
      </c>
      <c r="TU91" s="248">
        <f>IF(TU$6=$SR$5,成绩录入!CE94,0)</f>
        <v>0</v>
      </c>
      <c r="TV91" s="248">
        <f>IF(TV$6=$SR$5,成绩录入!CF94,0)</f>
        <v>0</v>
      </c>
      <c r="TW91" s="248">
        <f>IF(TW$6=$SR$5,成绩录入!CG94,0)</f>
        <v>0</v>
      </c>
      <c r="TX91" s="248">
        <f>IF(TX$6=$SR$5,成绩录入!CH94,0)</f>
        <v>0</v>
      </c>
      <c r="TY91" s="248">
        <f>IF(TY$6=$SR$5,成绩录入!CI94,0)</f>
        <v>0</v>
      </c>
      <c r="TZ91" s="248">
        <f>IF(TZ$6=$SR$5,成绩录入!CJ94,0)</f>
        <v>0</v>
      </c>
      <c r="UA91" s="248">
        <f>IF(UA$6=$SR$5,成绩录入!CK94,0)</f>
        <v>0</v>
      </c>
      <c r="UB91" s="248">
        <f>IF(UB$6=$SR$5,成绩录入!CL94,0)</f>
        <v>0</v>
      </c>
      <c r="UC91" s="248">
        <f>IF(UC$6=$SR$5,成绩录入!CM94,0)</f>
        <v>0</v>
      </c>
      <c r="UD91" s="248">
        <f>IF(UD$6=$SR$5,成绩录入!CN94,0)</f>
        <v>0</v>
      </c>
      <c r="UE91" s="248">
        <f>IF(UE$6=$SR$5,成绩录入!CO94,0)</f>
        <v>0</v>
      </c>
      <c r="UF91" s="248">
        <f>IF(UF$6=$SR$5,成绩录入!CP94,0)</f>
        <v>0</v>
      </c>
      <c r="UG91" s="248">
        <f>IF(UG$6=$SR$5,成绩录入!CQ94,0)</f>
        <v>0</v>
      </c>
      <c r="UH91" s="248">
        <f>IF(UH$6=$SR$5,成绩录入!CR94,0)</f>
        <v>0</v>
      </c>
      <c r="UI91" s="248">
        <f>IF(UI$6=$SR$5,成绩录入!CS94,0)</f>
        <v>0</v>
      </c>
      <c r="UJ91" s="248">
        <f>IF(UJ$6=$SR$5,成绩录入!CT94,0)</f>
        <v>0</v>
      </c>
      <c r="UK91" s="248">
        <f>IF(UK$6=$SR$5,成绩录入!CU94,0)</f>
        <v>0</v>
      </c>
      <c r="UL91" s="248">
        <f>IF(UL$6=$SR$5,成绩录入!CV94,0)</f>
        <v>0</v>
      </c>
      <c r="UM91" s="248">
        <f>IF(UM$6=$SR$5,成绩录入!CW94,0)</f>
        <v>0</v>
      </c>
      <c r="UN91" s="248">
        <f>IF(UN$6=$SR$5,成绩录入!CX94,0)</f>
        <v>0</v>
      </c>
      <c r="UO91" s="248">
        <f>IF(UO$6=$SR$5,成绩录入!CY94,0)</f>
        <v>0</v>
      </c>
      <c r="UP91" s="248">
        <f>IF(UP$6=$SR$5,成绩录入!CZ94,0)</f>
        <v>0</v>
      </c>
      <c r="UQ91" s="248">
        <f>IF(UQ$6=$SR$5,成绩录入!DA94,0)</f>
        <v>0</v>
      </c>
      <c r="UR91" s="248">
        <f>IF(UR$6=$SR$5,成绩录入!DB94,0)</f>
        <v>0</v>
      </c>
      <c r="US91" s="248">
        <f>IF(US$6=$SR$5,成绩录入!DC94,0)</f>
        <v>0</v>
      </c>
      <c r="UT91" s="248">
        <f>IF(UT$6=$SR$5,成绩录入!DD94,0)</f>
        <v>0</v>
      </c>
      <c r="UU91" s="248">
        <f>IF(UU$6=$SR$5,成绩录入!DE94,0)</f>
        <v>0</v>
      </c>
      <c r="UV91" s="248">
        <f>IF(UV$6=$SR$5,成绩录入!DF94,0)</f>
        <v>0</v>
      </c>
      <c r="UW91" s="248">
        <f>IF(UW$6=$SR$5,成绩录入!DG94,0)</f>
        <v>0</v>
      </c>
      <c r="UX91" s="248">
        <f>IF(UX$6=$SR$5,成绩录入!DH94,0)</f>
        <v>0</v>
      </c>
      <c r="UY91" s="248">
        <f>IF(UY$6=$SR$5,成绩录入!DI94,0)</f>
        <v>0</v>
      </c>
      <c r="UZ91" s="248">
        <f>IF(UZ$6=$SR$5,成绩录入!DJ94,0)</f>
        <v>0</v>
      </c>
      <c r="VA91" s="248">
        <f>IF(VA$6=$SR$5,成绩录入!DK94,0)</f>
        <v>0</v>
      </c>
      <c r="VB91" s="248">
        <f>IF(VB$6=$SR$5,成绩录入!DL94,0)</f>
        <v>0</v>
      </c>
      <c r="VC91" s="248">
        <f>IF(VC$6=$SR$5,成绩录入!DM94,0)</f>
        <v>0</v>
      </c>
      <c r="VD91" s="248">
        <f>IF(VD$6=$SR$5,成绩录入!DN94,0)</f>
        <v>0</v>
      </c>
      <c r="VE91" s="248">
        <f>IF(VE$6=$SR$5,成绩录入!DO94,0)</f>
        <v>0</v>
      </c>
      <c r="VF91" s="248">
        <f>IF(VF$6=$SR$5,成绩录入!DP94,0)</f>
        <v>0</v>
      </c>
      <c r="VG91" s="248">
        <f>IF(VG$6=$SR$5,成绩录入!DQ94,0)</f>
        <v>0</v>
      </c>
      <c r="VH91" s="248">
        <f>IF(VH$6=$SR$5,成绩录入!DR94,0)</f>
        <v>0</v>
      </c>
      <c r="VI91" s="248">
        <f>IF(VI$6=$SR$5,成绩录入!DS94,0)</f>
        <v>0</v>
      </c>
      <c r="VJ91" s="248">
        <f>IF(VJ$6=$SR$5,成绩录入!DT94,0)</f>
        <v>0</v>
      </c>
      <c r="VK91" s="248">
        <f>IF(VK$6=$SR$5,成绩录入!DU94,0)</f>
        <v>0</v>
      </c>
      <c r="VL91" s="248">
        <f>IF(VL$6=$SR$5,成绩录入!DV94,0)</f>
        <v>0</v>
      </c>
      <c r="VM91" s="248">
        <f>IF(VM$6=$SR$5,成绩录入!DW94,0)</f>
        <v>0</v>
      </c>
      <c r="VN91" s="248">
        <f>IF(VN$6=$SR$5,成绩录入!DX94,0)</f>
        <v>0</v>
      </c>
      <c r="VO91" s="248">
        <f>IF(VO$6=$SR$5,成绩录入!DY94,0)</f>
        <v>0</v>
      </c>
      <c r="VP91" s="248">
        <f>IF(VP$6=$SR$5,成绩录入!DZ94,0)</f>
        <v>0</v>
      </c>
      <c r="VQ91" s="248">
        <f>IF(VQ$6=$SR$5,成绩录入!EA94,0)</f>
        <v>0</v>
      </c>
      <c r="VR91" s="248">
        <f>IF(VR$6=$SR$5,成绩录入!EB94,0)</f>
        <v>0</v>
      </c>
      <c r="VS91" s="248">
        <f>IF(VS$6=$SR$5,成绩录入!EC94,0)</f>
        <v>0</v>
      </c>
      <c r="VT91" s="248">
        <f>IF(VT$6=$SR$5,成绩录入!ED94,0)</f>
        <v>0</v>
      </c>
      <c r="VU91" s="248">
        <f>IF(VU$6=$SR$5,成绩录入!EE94,0)</f>
        <v>0</v>
      </c>
      <c r="VV91" s="248">
        <f>IF(VV$6=$SR$5,成绩录入!EF94,0)</f>
        <v>0</v>
      </c>
      <c r="VW91" s="248">
        <f>IF(VW$6=$SR$5,成绩录入!EG94,0)</f>
        <v>0</v>
      </c>
      <c r="VX91" s="248">
        <f>IF(VX$6=$SR$5,成绩录入!EH94,0)</f>
        <v>0</v>
      </c>
      <c r="VY91" s="248">
        <f>IF(VY$6=$SR$5,成绩录入!EI94,0)</f>
        <v>0</v>
      </c>
      <c r="VZ91" s="248">
        <f>IF(VZ$6=$SR$5,成绩录入!EJ94,0)</f>
        <v>0</v>
      </c>
      <c r="WA91" s="248">
        <f>IF(WA$6=$SR$5,成绩录入!EK94,0)</f>
        <v>0</v>
      </c>
      <c r="WB91" s="248">
        <f>IF(WB$6=$SR$5,成绩录入!EL94,0)</f>
        <v>0</v>
      </c>
      <c r="WC91" s="248">
        <f>IF(WC$6=$SR$5,成绩录入!EM94,0)</f>
        <v>0</v>
      </c>
      <c r="WD91" s="248">
        <f>IF(WD$6=$SR$5,成绩录入!EN94,0)</f>
        <v>0</v>
      </c>
      <c r="WE91" s="248">
        <f>IF(WE$6=$SR$5,成绩录入!EO94,0)</f>
        <v>0</v>
      </c>
      <c r="WF91" s="248">
        <f>IF(WF$6=$SR$5,成绩录入!EP94,0)</f>
        <v>0</v>
      </c>
      <c r="WG91" s="248">
        <f>IF(WG$6=$SR$5,成绩录入!EQ94,0)</f>
        <v>0</v>
      </c>
      <c r="WH91" s="248">
        <f>IF(WH$6=$SR$5,成绩录入!ER94,0)</f>
        <v>0</v>
      </c>
      <c r="WI91" s="248">
        <f>IF(WI$6=$SR$5,成绩录入!ES94,0)</f>
        <v>0</v>
      </c>
      <c r="WJ91" s="248">
        <f>IF(WJ$6=$SR$5,成绩录入!ET94,0)</f>
        <v>0</v>
      </c>
      <c r="WK91" s="248">
        <f>IF(WK$6=$SR$5,成绩录入!EU94,0)</f>
        <v>0</v>
      </c>
      <c r="WL91" s="248">
        <f>IF(WL$6=$SR$5,成绩录入!EV94,0)</f>
        <v>0</v>
      </c>
      <c r="WM91" s="248">
        <f>IF(WM$6=$SR$5,成绩录入!EW94,0)</f>
        <v>0</v>
      </c>
      <c r="WN91" s="248">
        <f>IF(WN$6=$SR$5,成绩录入!EX94,0)</f>
        <v>0</v>
      </c>
      <c r="WO91" s="218">
        <f t="shared" si="191"/>
        <v>0</v>
      </c>
      <c r="WP91" s="166"/>
      <c r="WQ91" s="166"/>
      <c r="WR91" s="247">
        <f>IF(WR$6=$WQ$5,成绩录入!BC94,0)</f>
        <v>0</v>
      </c>
      <c r="WS91" s="248">
        <f>IF(WS$6=$WQ$5,成绩录入!BD94,0)</f>
        <v>0</v>
      </c>
      <c r="WT91" s="248">
        <f>IF(WT$6=$WQ$5,成绩录入!BE94,0)</f>
        <v>0</v>
      </c>
      <c r="WU91" s="248">
        <f>IF(WU$6=$WQ$5,成绩录入!BF94,0)</f>
        <v>0</v>
      </c>
      <c r="WV91" s="248">
        <f>IF(WV$6=$WQ$5,成绩录入!BG94,0)</f>
        <v>0</v>
      </c>
      <c r="WW91" s="248">
        <f>IF(WW$6=$WQ$5,成绩录入!BH94,0)</f>
        <v>0</v>
      </c>
      <c r="WX91" s="248">
        <f>IF(WX$6=$WQ$5,成绩录入!BI94,0)</f>
        <v>0</v>
      </c>
      <c r="WY91" s="248">
        <f>IF(WY$6=$WQ$5,成绩录入!BJ94,0)</f>
        <v>0</v>
      </c>
      <c r="WZ91" s="248">
        <f>IF(WZ$6=$WQ$5,成绩录入!BK94,0)</f>
        <v>0</v>
      </c>
      <c r="XA91" s="248">
        <f>IF(XA$6=$WQ$5,成绩录入!BL94,0)</f>
        <v>0</v>
      </c>
      <c r="XB91" s="248">
        <f>IF(XB$6=$WQ$5,成绩录入!BM94,0)</f>
        <v>0</v>
      </c>
      <c r="XC91" s="248">
        <f>IF(XC$6=$WQ$5,成绩录入!BN94,0)</f>
        <v>0</v>
      </c>
      <c r="XD91" s="248">
        <f>IF(XD$6=$WQ$5,成绩录入!BO94,0)</f>
        <v>0</v>
      </c>
      <c r="XE91" s="248">
        <f>IF(XE$6=$WQ$5,成绩录入!BP94,0)</f>
        <v>0</v>
      </c>
      <c r="XF91" s="248">
        <f>IF(XF$6=$WQ$5,成绩录入!BQ94,0)</f>
        <v>0</v>
      </c>
      <c r="XG91" s="248">
        <f>IF(XG$6=$WQ$5,成绩录入!BR94,0)</f>
        <v>0</v>
      </c>
      <c r="XH91" s="248">
        <f>IF(XH$6=$WQ$5,成绩录入!BS94,0)</f>
        <v>0</v>
      </c>
      <c r="XI91" s="248">
        <f>IF(XI$6=$WQ$5,成绩录入!BT94,0)</f>
        <v>0</v>
      </c>
      <c r="XJ91" s="248">
        <f>IF(XJ$6=$WQ$5,成绩录入!BU94,0)</f>
        <v>0</v>
      </c>
      <c r="XK91" s="248">
        <f>IF(XK$6=$WQ$5,成绩录入!BV94,0)</f>
        <v>0</v>
      </c>
      <c r="XL91" s="248">
        <f>IF(XL$6=$WQ$5,成绩录入!BW94,0)</f>
        <v>0</v>
      </c>
      <c r="XM91" s="248">
        <f>IF(XM$6=$WQ$5,成绩录入!BX94,0)</f>
        <v>0</v>
      </c>
      <c r="XN91" s="248">
        <f>IF(XN$6=$WQ$5,成绩录入!BY94,0)</f>
        <v>0</v>
      </c>
      <c r="XO91" s="248">
        <f>IF(XO$6=$WQ$5,成绩录入!BZ94,0)</f>
        <v>0</v>
      </c>
      <c r="XP91" s="248">
        <f>IF(XP$6=$WQ$5,成绩录入!CA94,0)</f>
        <v>0</v>
      </c>
      <c r="XQ91" s="248">
        <f>IF(XQ$6=$WQ$5,成绩录入!CB94,0)</f>
        <v>0</v>
      </c>
      <c r="XR91" s="248">
        <f>IF(XR$6=$WQ$5,成绩录入!CC94,0)</f>
        <v>0</v>
      </c>
      <c r="XS91" s="248">
        <f>IF(XS$6=$WQ$5,成绩录入!CD94,0)</f>
        <v>0</v>
      </c>
      <c r="XT91" s="248">
        <f>IF(XT$6=$WQ$5,成绩录入!CE94,0)</f>
        <v>0</v>
      </c>
      <c r="XU91" s="248">
        <f>IF(XU$6=$WQ$5,成绩录入!CF94,0)</f>
        <v>0</v>
      </c>
      <c r="XV91" s="248">
        <f>IF(XV$6=$WQ$5,成绩录入!CG94,0)</f>
        <v>0</v>
      </c>
      <c r="XW91" s="248">
        <f>IF(XW$6=$WQ$5,成绩录入!CH94,0)</f>
        <v>0</v>
      </c>
      <c r="XX91" s="248">
        <f>IF(XX$6=$WQ$5,成绩录入!CI94,0)</f>
        <v>0</v>
      </c>
      <c r="XY91" s="248">
        <f>IF(XY$6=$WQ$5,成绩录入!CJ94,0)</f>
        <v>0</v>
      </c>
      <c r="XZ91" s="248">
        <f>IF(XZ$6=$WQ$5,成绩录入!CK94,0)</f>
        <v>0</v>
      </c>
      <c r="YA91" s="248">
        <f>IF(YA$6=$WQ$5,成绩录入!CL94,0)</f>
        <v>0</v>
      </c>
      <c r="YB91" s="248">
        <f>IF(YB$6=$WQ$5,成绩录入!CM94,0)</f>
        <v>0</v>
      </c>
      <c r="YC91" s="248">
        <f>IF(YC$6=$WQ$5,成绩录入!CN94,0)</f>
        <v>0</v>
      </c>
      <c r="YD91" s="248">
        <f>IF(YD$6=$WQ$5,成绩录入!CO94,0)</f>
        <v>0</v>
      </c>
      <c r="YE91" s="248">
        <f>IF(YE$6=$WQ$5,成绩录入!CP94,0)</f>
        <v>0</v>
      </c>
      <c r="YF91" s="248">
        <f>IF(YF$6=$WQ$5,成绩录入!CQ94,0)</f>
        <v>0</v>
      </c>
      <c r="YG91" s="248">
        <f>IF(YG$6=$WQ$5,成绩录入!CR94,0)</f>
        <v>0</v>
      </c>
      <c r="YH91" s="248">
        <f>IF(YH$6=$WQ$5,成绩录入!CS94,0)</f>
        <v>0</v>
      </c>
      <c r="YI91" s="248">
        <f>IF(YI$6=$WQ$5,成绩录入!CT94,0)</f>
        <v>0</v>
      </c>
      <c r="YJ91" s="248">
        <f>IF(YJ$6=$WQ$5,成绩录入!CU94,0)</f>
        <v>0</v>
      </c>
      <c r="YK91" s="248">
        <f>IF(YK$6=$WQ$5,成绩录入!CV94,0)</f>
        <v>0</v>
      </c>
      <c r="YL91" s="248">
        <f>IF(YL$6=$WQ$5,成绩录入!CW94,0)</f>
        <v>0</v>
      </c>
      <c r="YM91" s="248">
        <f>IF(YM$6=$WQ$5,成绩录入!CX94,0)</f>
        <v>0</v>
      </c>
      <c r="YN91" s="248">
        <f>IF(YN$6=$WQ$5,成绩录入!CY94,0)</f>
        <v>0</v>
      </c>
      <c r="YO91" s="248">
        <f>IF(YO$6=$WQ$5,成绩录入!CZ94,0)</f>
        <v>0</v>
      </c>
      <c r="YP91" s="248">
        <f>IF(YP$6=$WQ$5,成绩录入!DA94,0)</f>
        <v>0</v>
      </c>
      <c r="YQ91" s="248">
        <f>IF(YQ$6=$WQ$5,成绩录入!DB94,0)</f>
        <v>0</v>
      </c>
      <c r="YR91" s="248">
        <f>IF(YR$6=$WQ$5,成绩录入!DC94,0)</f>
        <v>0</v>
      </c>
      <c r="YS91" s="248">
        <f>IF(YS$6=$WQ$5,成绩录入!DD94,0)</f>
        <v>0</v>
      </c>
      <c r="YT91" s="248">
        <f>IF(YT$6=$WQ$5,成绩录入!DE94,0)</f>
        <v>0</v>
      </c>
      <c r="YU91" s="248">
        <f>IF(YU$6=$WQ$5,成绩录入!DF94,0)</f>
        <v>0</v>
      </c>
      <c r="YV91" s="248">
        <f>IF(YV$6=$WQ$5,成绩录入!DG94,0)</f>
        <v>0</v>
      </c>
      <c r="YW91" s="248">
        <f>IF(YW$6=$WQ$5,成绩录入!DH94,0)</f>
        <v>0</v>
      </c>
      <c r="YX91" s="248">
        <f>IF(YX$6=$WQ$5,成绩录入!DI94,0)</f>
        <v>0</v>
      </c>
      <c r="YY91" s="248">
        <f>IF(YY$6=$WQ$5,成绩录入!DJ94,0)</f>
        <v>0</v>
      </c>
      <c r="YZ91" s="248">
        <f>IF(YZ$6=$WQ$5,成绩录入!DK94,0)</f>
        <v>0</v>
      </c>
      <c r="ZA91" s="248">
        <f>IF(ZA$6=$WQ$5,成绩录入!DL94,0)</f>
        <v>0</v>
      </c>
      <c r="ZB91" s="248">
        <f>IF(ZB$6=$WQ$5,成绩录入!DM94,0)</f>
        <v>0</v>
      </c>
      <c r="ZC91" s="248">
        <f>IF(ZC$6=$WQ$5,成绩录入!DN94,0)</f>
        <v>0</v>
      </c>
      <c r="ZD91" s="248">
        <f>IF(ZD$6=$WQ$5,成绩录入!DO94,0)</f>
        <v>0</v>
      </c>
      <c r="ZE91" s="248">
        <f>IF(ZE$6=$WQ$5,成绩录入!DP94,0)</f>
        <v>0</v>
      </c>
      <c r="ZF91" s="248">
        <f>IF(ZF$6=$WQ$5,成绩录入!DQ94,0)</f>
        <v>0</v>
      </c>
      <c r="ZG91" s="248">
        <f>IF(ZG$6=$WQ$5,成绩录入!DR94,0)</f>
        <v>0</v>
      </c>
      <c r="ZH91" s="248">
        <f>IF(ZH$6=$WQ$5,成绩录入!DS94,0)</f>
        <v>0</v>
      </c>
      <c r="ZI91" s="248">
        <f>IF(ZI$6=$WQ$5,成绩录入!DT94,0)</f>
        <v>0</v>
      </c>
      <c r="ZJ91" s="248">
        <f>IF(ZJ$6=$WQ$5,成绩录入!DU94,0)</f>
        <v>0</v>
      </c>
      <c r="ZK91" s="248">
        <f>IF(ZK$6=$WQ$5,成绩录入!DV94,0)</f>
        <v>0</v>
      </c>
      <c r="ZL91" s="248">
        <f>IF(ZL$6=$WQ$5,成绩录入!DW94,0)</f>
        <v>0</v>
      </c>
      <c r="ZM91" s="248">
        <f>IF(ZM$6=$WQ$5,成绩录入!DX94,0)</f>
        <v>0</v>
      </c>
      <c r="ZN91" s="248">
        <f>IF(ZN$6=$WQ$5,成绩录入!DY94,0)</f>
        <v>0</v>
      </c>
      <c r="ZO91" s="248">
        <f>IF(ZO$6=$WQ$5,成绩录入!DZ94,0)</f>
        <v>0</v>
      </c>
      <c r="ZP91" s="248">
        <f>IF(ZP$6=$WQ$5,成绩录入!EA94,0)</f>
        <v>0</v>
      </c>
      <c r="ZQ91" s="248">
        <f>IF(ZQ$6=$WQ$5,成绩录入!EB94,0)</f>
        <v>0</v>
      </c>
      <c r="ZR91" s="248">
        <f>IF(ZR$6=$WQ$5,成绩录入!EC94,0)</f>
        <v>0</v>
      </c>
      <c r="ZS91" s="248">
        <f>IF(ZS$6=$WQ$5,成绩录入!ED94,0)</f>
        <v>0</v>
      </c>
      <c r="ZT91" s="248">
        <f>IF(ZT$6=$WQ$5,成绩录入!EE94,0)</f>
        <v>0</v>
      </c>
      <c r="ZU91" s="248">
        <f>IF(ZU$6=$WQ$5,成绩录入!EF94,0)</f>
        <v>0</v>
      </c>
      <c r="ZV91" s="248">
        <f>IF(ZV$6=$WQ$5,成绩录入!EG94,0)</f>
        <v>0</v>
      </c>
      <c r="ZW91" s="248">
        <f>IF(ZW$6=$WQ$5,成绩录入!EH94,0)</f>
        <v>0</v>
      </c>
      <c r="ZX91" s="248">
        <f>IF(ZX$6=$WQ$5,成绩录入!EI94,0)</f>
        <v>0</v>
      </c>
      <c r="ZY91" s="248">
        <f>IF(ZY$6=$WQ$5,成绩录入!EJ94,0)</f>
        <v>0</v>
      </c>
      <c r="ZZ91" s="248">
        <f>IF(ZZ$6=$WQ$5,成绩录入!EK94,0)</f>
        <v>0</v>
      </c>
      <c r="AAA91" s="248">
        <f>IF(AAA$6=$WQ$5,成绩录入!EL94,0)</f>
        <v>0</v>
      </c>
      <c r="AAB91" s="248">
        <f>IF(AAB$6=$WQ$5,成绩录入!EM94,0)</f>
        <v>0</v>
      </c>
      <c r="AAC91" s="248">
        <f>IF(AAC$6=$WQ$5,成绩录入!EN94,0)</f>
        <v>0</v>
      </c>
      <c r="AAD91" s="248">
        <f>IF(AAD$6=$WQ$5,成绩录入!EO94,0)</f>
        <v>0</v>
      </c>
      <c r="AAE91" s="248">
        <f>IF(AAE$6=$WQ$5,成绩录入!EP94,0)</f>
        <v>0</v>
      </c>
      <c r="AAF91" s="248">
        <f>IF(AAF$6=$WQ$5,成绩录入!EQ94,0)</f>
        <v>0</v>
      </c>
      <c r="AAG91" s="248">
        <f>IF(AAG$6=$WQ$5,成绩录入!ER94,0)</f>
        <v>0</v>
      </c>
      <c r="AAH91" s="248">
        <f>IF(AAH$6=$WQ$5,成绩录入!ES94,0)</f>
        <v>0</v>
      </c>
      <c r="AAI91" s="248">
        <f>IF(AAI$6=$WQ$5,成绩录入!ET94,0)</f>
        <v>0</v>
      </c>
      <c r="AAJ91" s="248">
        <f>IF(AAJ$6=$WQ$5,成绩录入!EU94,0)</f>
        <v>0</v>
      </c>
      <c r="AAK91" s="248">
        <f>IF(AAK$6=$WQ$5,成绩录入!EV94,0)</f>
        <v>0</v>
      </c>
      <c r="AAL91" s="248">
        <f>IF(AAL$6=$WQ$5,成绩录入!EW94,0)</f>
        <v>0</v>
      </c>
      <c r="AAM91" s="248">
        <f>IF(AAM$6=$WQ$5,成绩录入!EX94,0)</f>
        <v>0</v>
      </c>
      <c r="AAN91" s="218">
        <f t="shared" si="192"/>
        <v>0</v>
      </c>
      <c r="AAO91" s="206"/>
      <c r="AAQ91" s="247">
        <f>IF(AAQ$6=$AAP$5,成绩录入!BC94,0)</f>
        <v>0</v>
      </c>
      <c r="AAR91" s="248">
        <f>IF(AAR$6=$AAP$5,成绩录入!BD94,0)</f>
        <v>0</v>
      </c>
      <c r="AAS91" s="248">
        <f>IF(AAS$6=$AAP$5,成绩录入!BE94,0)</f>
        <v>0</v>
      </c>
      <c r="AAT91" s="248">
        <f>IF(AAT$6=$AAP$5,成绩录入!BF94,0)</f>
        <v>0</v>
      </c>
      <c r="AAU91" s="248">
        <f>IF(AAU$6=$AAP$5,成绩录入!BG94,0)</f>
        <v>0</v>
      </c>
      <c r="AAV91" s="248">
        <f>IF(AAV$6=$AAP$5,成绩录入!BH94,0)</f>
        <v>0</v>
      </c>
      <c r="AAW91" s="248">
        <f>IF(AAW$6=$AAP$5,成绩录入!BI94,0)</f>
        <v>0</v>
      </c>
      <c r="AAX91" s="248">
        <f>IF(AAX$6=$AAP$5,成绩录入!BJ94,0)</f>
        <v>0</v>
      </c>
      <c r="AAY91" s="248">
        <f>IF(AAY$6=$AAP$5,成绩录入!BK94,0)</f>
        <v>0</v>
      </c>
      <c r="AAZ91" s="248">
        <f>IF(AAZ$6=$AAP$5,成绩录入!BL94,0)</f>
        <v>0</v>
      </c>
      <c r="ABA91" s="248">
        <f>IF(ABA$6=$AAP$5,成绩录入!BM94,0)</f>
        <v>0</v>
      </c>
      <c r="ABB91" s="248">
        <f>IF(ABB$6=$AAP$5,成绩录入!BN94,0)</f>
        <v>0</v>
      </c>
      <c r="ABC91" s="248">
        <f>IF(ABC$6=$AAP$5,成绩录入!BO94,0)</f>
        <v>0</v>
      </c>
      <c r="ABD91" s="248">
        <f>IF(ABD$6=$AAP$5,成绩录入!BP94,0)</f>
        <v>0</v>
      </c>
      <c r="ABE91" s="248">
        <f>IF(ABE$6=$AAP$5,成绩录入!BQ94,0)</f>
        <v>0</v>
      </c>
      <c r="ABF91" s="248">
        <f>IF(ABF$6=$AAP$5,成绩录入!BR94,0)</f>
        <v>0</v>
      </c>
      <c r="ABG91" s="248">
        <f>IF(ABG$6=$AAP$5,成绩录入!BS94,0)</f>
        <v>0</v>
      </c>
      <c r="ABH91" s="248">
        <f>IF(ABH$6=$AAP$5,成绩录入!BT94,0)</f>
        <v>0</v>
      </c>
      <c r="ABI91" s="248">
        <f>IF(ABI$6=$AAP$5,成绩录入!BU94,0)</f>
        <v>0</v>
      </c>
      <c r="ABJ91" s="248">
        <f>IF(ABJ$6=$AAP$5,成绩录入!BV94,0)</f>
        <v>0</v>
      </c>
      <c r="ABK91" s="248">
        <f>IF(ABK$6=$AAP$5,成绩录入!BW94,0)</f>
        <v>0</v>
      </c>
      <c r="ABL91" s="248">
        <f>IF(ABL$6=$AAP$5,成绩录入!BX94,0)</f>
        <v>0</v>
      </c>
      <c r="ABM91" s="248">
        <f>IF(ABM$6=$AAP$5,成绩录入!BY94,0)</f>
        <v>0</v>
      </c>
      <c r="ABN91" s="248">
        <f>IF(ABN$6=$AAP$5,成绩录入!BZ94,0)</f>
        <v>0</v>
      </c>
      <c r="ABO91" s="248">
        <f>IF(ABO$6=$AAP$5,成绩录入!CA94,0)</f>
        <v>0</v>
      </c>
      <c r="ABP91" s="248">
        <f>IF(ABP$6=$AAP$5,成绩录入!CB94,0)</f>
        <v>0</v>
      </c>
      <c r="ABQ91" s="248">
        <f>IF(ABQ$6=$AAP$5,成绩录入!CC94,0)</f>
        <v>0</v>
      </c>
      <c r="ABR91" s="248">
        <f>IF(ABR$6=$AAP$5,成绩录入!CD94,0)</f>
        <v>0</v>
      </c>
      <c r="ABS91" s="248">
        <f>IF(ABS$6=$AAP$5,成绩录入!CE94,0)</f>
        <v>0</v>
      </c>
      <c r="ABT91" s="248">
        <f>IF(ABT$6=$AAP$5,成绩录入!CF94,0)</f>
        <v>0</v>
      </c>
      <c r="ABU91" s="248">
        <f>IF(ABU$6=$AAP$5,成绩录入!CG94,0)</f>
        <v>0</v>
      </c>
      <c r="ABV91" s="248">
        <f>IF(ABV$6=$AAP$5,成绩录入!CH94,0)</f>
        <v>0</v>
      </c>
      <c r="ABW91" s="248">
        <f>IF(ABW$6=$AAP$5,成绩录入!CI94,0)</f>
        <v>0</v>
      </c>
      <c r="ABX91" s="248">
        <f>IF(ABX$6=$AAP$5,成绩录入!CJ94,0)</f>
        <v>0</v>
      </c>
      <c r="ABY91" s="248">
        <f>IF(ABY$6=$AAP$5,成绩录入!CK94,0)</f>
        <v>0</v>
      </c>
      <c r="ABZ91" s="248">
        <f>IF(ABZ$6=$AAP$5,成绩录入!CL94,0)</f>
        <v>0</v>
      </c>
      <c r="ACA91" s="248">
        <f>IF(ACA$6=$AAP$5,成绩录入!CM94,0)</f>
        <v>0</v>
      </c>
      <c r="ACB91" s="248">
        <f>IF(ACB$6=$AAP$5,成绩录入!CN94,0)</f>
        <v>0</v>
      </c>
      <c r="ACC91" s="248">
        <f>IF(ACC$6=$AAP$5,成绩录入!CO94,0)</f>
        <v>0</v>
      </c>
      <c r="ACD91" s="248">
        <f>IF(ACD$6=$AAP$5,成绩录入!CP94,0)</f>
        <v>0</v>
      </c>
      <c r="ACE91" s="248">
        <f>IF(ACE$6=$AAP$5,成绩录入!CQ94,0)</f>
        <v>0</v>
      </c>
      <c r="ACF91" s="248">
        <f>IF(ACF$6=$AAP$5,成绩录入!CR94,0)</f>
        <v>0</v>
      </c>
      <c r="ACG91" s="248">
        <f>IF(ACG$6=$AAP$5,成绩录入!CS94,0)</f>
        <v>0</v>
      </c>
      <c r="ACH91" s="248">
        <f>IF(ACH$6=$AAP$5,成绩录入!CT94,0)</f>
        <v>0</v>
      </c>
      <c r="ACI91" s="248">
        <f>IF(ACI$6=$AAP$5,成绩录入!CU94,0)</f>
        <v>0</v>
      </c>
      <c r="ACJ91" s="248">
        <f>IF(ACJ$6=$AAP$5,成绩录入!CV94,0)</f>
        <v>0</v>
      </c>
      <c r="ACK91" s="248">
        <f>IF(ACK$6=$AAP$5,成绩录入!CW94,0)</f>
        <v>0</v>
      </c>
      <c r="ACL91" s="248">
        <f>IF(ACL$6=$AAP$5,成绩录入!CX94,0)</f>
        <v>0</v>
      </c>
      <c r="ACM91" s="248">
        <f>IF(ACM$6=$AAP$5,成绩录入!CY94,0)</f>
        <v>0</v>
      </c>
      <c r="ACN91" s="248">
        <f>IF(ACN$6=$AAP$5,成绩录入!CZ94,0)</f>
        <v>0</v>
      </c>
      <c r="ACO91" s="248">
        <f>IF(ACO$6=$AAP$5,成绩录入!DA94,0)</f>
        <v>0</v>
      </c>
      <c r="ACP91" s="248">
        <f>IF(ACP$6=$AAP$5,成绩录入!DB94,0)</f>
        <v>0</v>
      </c>
      <c r="ACQ91" s="248">
        <f>IF(ACQ$6=$AAP$5,成绩录入!DC94,0)</f>
        <v>0</v>
      </c>
      <c r="ACR91" s="248">
        <f>IF(ACR$6=$AAP$5,成绩录入!DD94,0)</f>
        <v>0</v>
      </c>
      <c r="ACS91" s="248">
        <f>IF(ACS$6=$AAP$5,成绩录入!DE94,0)</f>
        <v>0</v>
      </c>
      <c r="ACT91" s="248">
        <f>IF(ACT$6=$AAP$5,成绩录入!DF94,0)</f>
        <v>0</v>
      </c>
      <c r="ACU91" s="248">
        <f>IF(ACU$6=$AAP$5,成绩录入!DG94,0)</f>
        <v>0</v>
      </c>
      <c r="ACV91" s="248">
        <f>IF(ACV$6=$AAP$5,成绩录入!DH94,0)</f>
        <v>0</v>
      </c>
      <c r="ACW91" s="248">
        <f>IF(ACW$6=$AAP$5,成绩录入!DI94,0)</f>
        <v>0</v>
      </c>
      <c r="ACX91" s="248">
        <f>IF(ACX$6=$AAP$5,成绩录入!DJ94,0)</f>
        <v>0</v>
      </c>
      <c r="ACY91" s="248">
        <f>IF(ACY$6=$AAP$5,成绩录入!DK94,0)</f>
        <v>0</v>
      </c>
      <c r="ACZ91" s="248">
        <f>IF(ACZ$6=$AAP$5,成绩录入!DL94,0)</f>
        <v>0</v>
      </c>
      <c r="ADA91" s="248">
        <f>IF(ADA$6=$AAP$5,成绩录入!DM94,0)</f>
        <v>0</v>
      </c>
      <c r="ADB91" s="248">
        <f>IF(ADB$6=$AAP$5,成绩录入!DN94,0)</f>
        <v>0</v>
      </c>
      <c r="ADC91" s="248">
        <f>IF(ADC$6=$AAP$5,成绩录入!DO94,0)</f>
        <v>0</v>
      </c>
      <c r="ADD91" s="248">
        <f>IF(ADD$6=$AAP$5,成绩录入!DP94,0)</f>
        <v>0</v>
      </c>
      <c r="ADE91" s="248">
        <f>IF(ADE$6=$AAP$5,成绩录入!DQ94,0)</f>
        <v>0</v>
      </c>
      <c r="ADF91" s="248">
        <f>IF(ADF$6=$AAP$5,成绩录入!DR94,0)</f>
        <v>0</v>
      </c>
      <c r="ADG91" s="248">
        <f>IF(ADG$6=$AAP$5,成绩录入!DS94,0)</f>
        <v>0</v>
      </c>
      <c r="ADH91" s="248">
        <f>IF(ADH$6=$AAP$5,成绩录入!DT94,0)</f>
        <v>0</v>
      </c>
      <c r="ADI91" s="248">
        <f>IF(ADI$6=$AAP$5,成绩录入!DU94,0)</f>
        <v>0</v>
      </c>
      <c r="ADJ91" s="248">
        <f>IF(ADJ$6=$AAP$5,成绩录入!DV94,0)</f>
        <v>0</v>
      </c>
      <c r="ADK91" s="248">
        <f>IF(ADK$6=$AAP$5,成绩录入!DW94,0)</f>
        <v>0</v>
      </c>
      <c r="ADL91" s="248">
        <f>IF(ADL$6=$AAP$5,成绩录入!DX94,0)</f>
        <v>0</v>
      </c>
      <c r="ADM91" s="248">
        <f>IF(ADM$6=$AAP$5,成绩录入!DY94,0)</f>
        <v>0</v>
      </c>
      <c r="ADN91" s="248">
        <f>IF(ADN$6=$AAP$5,成绩录入!DZ94,0)</f>
        <v>0</v>
      </c>
      <c r="ADO91" s="248">
        <f>IF(ADO$6=$AAP$5,成绩录入!EA94,0)</f>
        <v>0</v>
      </c>
      <c r="ADP91" s="248">
        <f>IF(ADP$6=$AAP$5,成绩录入!EB94,0)</f>
        <v>0</v>
      </c>
      <c r="ADQ91" s="248">
        <f>IF(ADQ$6=$AAP$5,成绩录入!EC94,0)</f>
        <v>0</v>
      </c>
      <c r="ADR91" s="248">
        <f>IF(ADR$6=$AAP$5,成绩录入!ED94,0)</f>
        <v>0</v>
      </c>
      <c r="ADS91" s="248">
        <f>IF(ADS$6=$AAP$5,成绩录入!EE94,0)</f>
        <v>0</v>
      </c>
      <c r="ADT91" s="248">
        <f>IF(ADT$6=$AAP$5,成绩录入!EF94,0)</f>
        <v>0</v>
      </c>
      <c r="ADU91" s="248">
        <f>IF(ADU$6=$AAP$5,成绩录入!EG94,0)</f>
        <v>0</v>
      </c>
      <c r="ADV91" s="248">
        <f>IF(ADV$6=$AAP$5,成绩录入!EH94,0)</f>
        <v>0</v>
      </c>
      <c r="ADW91" s="248">
        <f>IF(ADW$6=$AAP$5,成绩录入!EI94,0)</f>
        <v>0</v>
      </c>
      <c r="ADX91" s="248">
        <f>IF(ADX$6=$AAP$5,成绩录入!EJ94,0)</f>
        <v>0</v>
      </c>
      <c r="ADY91" s="248">
        <f>IF(ADY$6=$AAP$5,成绩录入!EK94,0)</f>
        <v>0</v>
      </c>
      <c r="ADZ91" s="248">
        <f>IF(ADZ$6=$AAP$5,成绩录入!EL94,0)</f>
        <v>0</v>
      </c>
      <c r="AEA91" s="248">
        <f>IF(AEA$6=$AAP$5,成绩录入!EM94,0)</f>
        <v>0</v>
      </c>
      <c r="AEB91" s="248">
        <f>IF(AEB$6=$AAP$5,成绩录入!EN94,0)</f>
        <v>0</v>
      </c>
      <c r="AEC91" s="248">
        <f>IF(AEC$6=$AAP$5,成绩录入!EO94,0)</f>
        <v>0</v>
      </c>
      <c r="AED91" s="248">
        <f>IF(AED$6=$AAP$5,成绩录入!EP94,0)</f>
        <v>0</v>
      </c>
      <c r="AEE91" s="248">
        <f>IF(AEE$6=$AAP$5,成绩录入!EQ94,0)</f>
        <v>0</v>
      </c>
      <c r="AEF91" s="248">
        <f>IF(AEF$6=$AAP$5,成绩录入!ER94,0)</f>
        <v>0</v>
      </c>
      <c r="AEG91" s="248">
        <f>IF(AEG$6=$AAP$5,成绩录入!ES94,0)</f>
        <v>0</v>
      </c>
      <c r="AEH91" s="248">
        <f>IF(AEH$6=$AAP$5,成绩录入!ET94,0)</f>
        <v>0</v>
      </c>
      <c r="AEI91" s="248">
        <f>IF(AEI$6=$AAP$5,成绩录入!EU94,0)</f>
        <v>0</v>
      </c>
      <c r="AEJ91" s="248">
        <f>IF(AEJ$6=$AAP$5,成绩录入!EV94,0)</f>
        <v>0</v>
      </c>
      <c r="AEK91" s="248">
        <f>IF(AEK$6=$AAP$5,成绩录入!EW94,0)</f>
        <v>0</v>
      </c>
      <c r="AEL91" s="248">
        <f>IF(AEL$6=$AAP$5,成绩录入!EX94,0)</f>
        <v>0</v>
      </c>
      <c r="AEM91" s="218">
        <f t="shared" si="193"/>
        <v>0</v>
      </c>
      <c r="AEN91" s="166"/>
      <c r="AEO91" s="166"/>
      <c r="AEP91" s="247">
        <f>IF(AEP$6=$AEO$5,成绩录入!BC94,0)</f>
        <v>0</v>
      </c>
      <c r="AEQ91" s="248">
        <f>IF(AEQ$6=$AEO$5,成绩录入!BD94,0)</f>
        <v>0</v>
      </c>
      <c r="AER91" s="248">
        <f>IF(AER$6=$AEO$5,成绩录入!BE94,0)</f>
        <v>0</v>
      </c>
      <c r="AES91" s="248">
        <f>IF(AES$6=$AEO$5,成绩录入!BF94,0)</f>
        <v>0</v>
      </c>
      <c r="AET91" s="248">
        <f>IF(AET$6=$AEO$5,成绩录入!BG94,0)</f>
        <v>0</v>
      </c>
      <c r="AEU91" s="248">
        <f>IF(AEU$6=$AEO$5,成绩录入!BH94,0)</f>
        <v>0</v>
      </c>
      <c r="AEV91" s="248">
        <f>IF(AEV$6=$AEO$5,成绩录入!BI94,0)</f>
        <v>0</v>
      </c>
      <c r="AEW91" s="248">
        <f>IF(AEW$6=$AEO$5,成绩录入!BJ94,0)</f>
        <v>0</v>
      </c>
      <c r="AEX91" s="248">
        <f>IF(AEX$6=$AEO$5,成绩录入!BK94,0)</f>
        <v>0</v>
      </c>
      <c r="AEY91" s="248">
        <f>IF(AEY$6=$AEO$5,成绩录入!BL94,0)</f>
        <v>0</v>
      </c>
      <c r="AEZ91" s="248">
        <f>IF(AEZ$6=$AEO$5,成绩录入!BM94,0)</f>
        <v>0</v>
      </c>
      <c r="AFA91" s="248">
        <f>IF(AFA$6=$AEO$5,成绩录入!BN94,0)</f>
        <v>0</v>
      </c>
      <c r="AFB91" s="248">
        <f>IF(AFB$6=$AEO$5,成绩录入!BO94,0)</f>
        <v>0</v>
      </c>
      <c r="AFC91" s="248">
        <f>IF(AFC$6=$AEO$5,成绩录入!BP94,0)</f>
        <v>0</v>
      </c>
      <c r="AFD91" s="248">
        <f>IF(AFD$6=$AEO$5,成绩录入!BQ94,0)</f>
        <v>0</v>
      </c>
      <c r="AFE91" s="248">
        <f>IF(AFE$6=$AEO$5,成绩录入!BR94,0)</f>
        <v>0</v>
      </c>
      <c r="AFF91" s="248">
        <f>IF(AFF$6=$AEO$5,成绩录入!BS94,0)</f>
        <v>0</v>
      </c>
      <c r="AFG91" s="248">
        <f>IF(AFG$6=$AEO$5,成绩录入!BT94,0)</f>
        <v>0</v>
      </c>
      <c r="AFH91" s="248">
        <f>IF(AFH$6=$AEO$5,成绩录入!BU94,0)</f>
        <v>0</v>
      </c>
      <c r="AFI91" s="248">
        <f>IF(AFI$6=$AEO$5,成绩录入!BV94,0)</f>
        <v>0</v>
      </c>
      <c r="AFJ91" s="248">
        <f>IF(AFJ$6=$AEO$5,成绩录入!BW94,0)</f>
        <v>0</v>
      </c>
      <c r="AFK91" s="248">
        <f>IF(AFK$6=$AEO$5,成绩录入!BX94,0)</f>
        <v>0</v>
      </c>
      <c r="AFL91" s="248">
        <f>IF(AFL$6=$AEO$5,成绩录入!BY94,0)</f>
        <v>0</v>
      </c>
      <c r="AFM91" s="248">
        <f>IF(AFM$6=$AEO$5,成绩录入!BZ94,0)</f>
        <v>0</v>
      </c>
      <c r="AFN91" s="248">
        <f>IF(AFN$6=$AEO$5,成绩录入!CA94,0)</f>
        <v>0</v>
      </c>
      <c r="AFO91" s="248">
        <f>IF(AFO$6=$AEO$5,成绩录入!CB94,0)</f>
        <v>0</v>
      </c>
      <c r="AFP91" s="248">
        <f>IF(AFP$6=$AEO$5,成绩录入!CC94,0)</f>
        <v>0</v>
      </c>
      <c r="AFQ91" s="248">
        <f>IF(AFQ$6=$AEO$5,成绩录入!CD94,0)</f>
        <v>0</v>
      </c>
      <c r="AFR91" s="248">
        <f>IF(AFR$6=$AEO$5,成绩录入!CE94,0)</f>
        <v>0</v>
      </c>
      <c r="AFS91" s="248">
        <f>IF(AFS$6=$AEO$5,成绩录入!CF94,0)</f>
        <v>0</v>
      </c>
      <c r="AFT91" s="248">
        <f>IF(AFT$6=$AEO$5,成绩录入!CG94,0)</f>
        <v>0</v>
      </c>
      <c r="AFU91" s="248">
        <f>IF(AFU$6=$AEO$5,成绩录入!CH94,0)</f>
        <v>0</v>
      </c>
      <c r="AFV91" s="248">
        <f>IF(AFV$6=$AEO$5,成绩录入!CI94,0)</f>
        <v>0</v>
      </c>
      <c r="AFW91" s="248">
        <f>IF(AFW$6=$AEO$5,成绩录入!CJ94,0)</f>
        <v>0</v>
      </c>
      <c r="AFX91" s="248">
        <f>IF(AFX$6=$AEO$5,成绩录入!CK94,0)</f>
        <v>0</v>
      </c>
      <c r="AFY91" s="248">
        <f>IF(AFY$6=$AEO$5,成绩录入!CL94,0)</f>
        <v>0</v>
      </c>
      <c r="AFZ91" s="248">
        <f>IF(AFZ$6=$AEO$5,成绩录入!CM94,0)</f>
        <v>0</v>
      </c>
      <c r="AGA91" s="248">
        <f>IF(AGA$6=$AEO$5,成绩录入!CN94,0)</f>
        <v>0</v>
      </c>
      <c r="AGB91" s="248">
        <f>IF(AGB$6=$AEO$5,成绩录入!CO94,0)</f>
        <v>0</v>
      </c>
      <c r="AGC91" s="248">
        <f>IF(AGC$6=$AEO$5,成绩录入!CP94,0)</f>
        <v>0</v>
      </c>
      <c r="AGD91" s="248">
        <f>IF(AGD$6=$AEO$5,成绩录入!CQ94,0)</f>
        <v>0</v>
      </c>
      <c r="AGE91" s="248">
        <f>IF(AGE$6=$AEO$5,成绩录入!CR94,0)</f>
        <v>0</v>
      </c>
      <c r="AGF91" s="248">
        <f>IF(AGF$6=$AEO$5,成绩录入!CS94,0)</f>
        <v>0</v>
      </c>
      <c r="AGG91" s="248">
        <f>IF(AGG$6=$AEO$5,成绩录入!CT94,0)</f>
        <v>0</v>
      </c>
      <c r="AGH91" s="248">
        <f>IF(AGH$6=$AEO$5,成绩录入!CU94,0)</f>
        <v>0</v>
      </c>
      <c r="AGI91" s="248">
        <f>IF(AGI$6=$AEO$5,成绩录入!CV94,0)</f>
        <v>0</v>
      </c>
      <c r="AGJ91" s="248">
        <f>IF(AGJ$6=$AEO$5,成绩录入!CW94,0)</f>
        <v>0</v>
      </c>
      <c r="AGK91" s="248">
        <f>IF(AGK$6=$AEO$5,成绩录入!CX94,0)</f>
        <v>0</v>
      </c>
      <c r="AGL91" s="248">
        <f>IF(AGL$6=$AEO$5,成绩录入!CY94,0)</f>
        <v>0</v>
      </c>
      <c r="AGM91" s="248">
        <f>IF(AGM$6=$AEO$5,成绩录入!CZ94,0)</f>
        <v>0</v>
      </c>
      <c r="AGN91" s="248">
        <f>IF(AGN$6=$AEO$5,成绩录入!DA94,0)</f>
        <v>0</v>
      </c>
      <c r="AGO91" s="248">
        <f>IF(AGO$6=$AEO$5,成绩录入!DB94,0)</f>
        <v>0</v>
      </c>
      <c r="AGP91" s="248">
        <f>IF(AGP$6=$AEO$5,成绩录入!DC94,0)</f>
        <v>0</v>
      </c>
      <c r="AGQ91" s="248">
        <f>IF(AGQ$6=$AEO$5,成绩录入!DD94,0)</f>
        <v>0</v>
      </c>
      <c r="AGR91" s="248">
        <f>IF(AGR$6=$AEO$5,成绩录入!DE94,0)</f>
        <v>0</v>
      </c>
      <c r="AGS91" s="248">
        <f>IF(AGS$6=$AEO$5,成绩录入!DF94,0)</f>
        <v>0</v>
      </c>
      <c r="AGT91" s="248">
        <f>IF(AGT$6=$AEO$5,成绩录入!DG94,0)</f>
        <v>0</v>
      </c>
      <c r="AGU91" s="248">
        <f>IF(AGU$6=$AEO$5,成绩录入!DH94,0)</f>
        <v>0</v>
      </c>
      <c r="AGV91" s="248">
        <f>IF(AGV$6=$AEO$5,成绩录入!DI94,0)</f>
        <v>0</v>
      </c>
      <c r="AGW91" s="248">
        <f>IF(AGW$6=$AEO$5,成绩录入!DJ94,0)</f>
        <v>0</v>
      </c>
      <c r="AGX91" s="248">
        <f>IF(AGX$6=$AEO$5,成绩录入!DK94,0)</f>
        <v>0</v>
      </c>
      <c r="AGY91" s="248">
        <f>IF(AGY$6=$AEO$5,成绩录入!DL94,0)</f>
        <v>0</v>
      </c>
      <c r="AGZ91" s="248">
        <f>IF(AGZ$6=$AEO$5,成绩录入!DM94,0)</f>
        <v>0</v>
      </c>
      <c r="AHA91" s="248">
        <f>IF(AHA$6=$AEO$5,成绩录入!DN94,0)</f>
        <v>0</v>
      </c>
      <c r="AHB91" s="248">
        <f>IF(AHB$6=$AEO$5,成绩录入!DO94,0)</f>
        <v>0</v>
      </c>
      <c r="AHC91" s="248">
        <f>IF(AHC$6=$AEO$5,成绩录入!DP94,0)</f>
        <v>0</v>
      </c>
      <c r="AHD91" s="248">
        <f>IF(AHD$6=$AEO$5,成绩录入!DQ94,0)</f>
        <v>0</v>
      </c>
      <c r="AHE91" s="248">
        <f>IF(AHE$6=$AEO$5,成绩录入!DR94,0)</f>
        <v>0</v>
      </c>
      <c r="AHF91" s="248">
        <f>IF(AHF$6=$AEO$5,成绩录入!DS94,0)</f>
        <v>0</v>
      </c>
      <c r="AHG91" s="248">
        <f>IF(AHG$6=$AEO$5,成绩录入!DT94,0)</f>
        <v>0</v>
      </c>
      <c r="AHH91" s="248">
        <f>IF(AHH$6=$AEO$5,成绩录入!DU94,0)</f>
        <v>0</v>
      </c>
      <c r="AHI91" s="248">
        <f>IF(AHI$6=$AEO$5,成绩录入!DV94,0)</f>
        <v>0</v>
      </c>
      <c r="AHJ91" s="248">
        <f>IF(AHJ$6=$AEO$5,成绩录入!DW94,0)</f>
        <v>0</v>
      </c>
      <c r="AHK91" s="248">
        <f>IF(AHK$6=$AEO$5,成绩录入!DX94,0)</f>
        <v>0</v>
      </c>
      <c r="AHL91" s="248">
        <f>IF(AHL$6=$AEO$5,成绩录入!DY94,0)</f>
        <v>0</v>
      </c>
      <c r="AHM91" s="248">
        <f>IF(AHM$6=$AEO$5,成绩录入!DZ94,0)</f>
        <v>0</v>
      </c>
      <c r="AHN91" s="248">
        <f>IF(AHN$6=$AEO$5,成绩录入!EA94,0)</f>
        <v>0</v>
      </c>
      <c r="AHO91" s="248">
        <f>IF(AHO$6=$AEO$5,成绩录入!EB94,0)</f>
        <v>0</v>
      </c>
      <c r="AHP91" s="248">
        <f>IF(AHP$6=$AEO$5,成绩录入!EC94,0)</f>
        <v>0</v>
      </c>
      <c r="AHQ91" s="248">
        <f>IF(AHQ$6=$AEO$5,成绩录入!ED94,0)</f>
        <v>0</v>
      </c>
      <c r="AHR91" s="248">
        <f>IF(AHR$6=$AEO$5,成绩录入!EE94,0)</f>
        <v>0</v>
      </c>
      <c r="AHS91" s="248">
        <f>IF(AHS$6=$AEO$5,成绩录入!EF94,0)</f>
        <v>0</v>
      </c>
      <c r="AHT91" s="248">
        <f>IF(AHT$6=$AEO$5,成绩录入!EG94,0)</f>
        <v>0</v>
      </c>
      <c r="AHU91" s="248">
        <f>IF(AHU$6=$AEO$5,成绩录入!EH94,0)</f>
        <v>0</v>
      </c>
      <c r="AHV91" s="248">
        <f>IF(AHV$6=$AEO$5,成绩录入!EI94,0)</f>
        <v>0</v>
      </c>
      <c r="AHW91" s="248">
        <f>IF(AHW$6=$AEO$5,成绩录入!EJ94,0)</f>
        <v>0</v>
      </c>
      <c r="AHX91" s="248">
        <f>IF(AHX$6=$AEO$5,成绩录入!EK94,0)</f>
        <v>0</v>
      </c>
      <c r="AHY91" s="248">
        <f>IF(AHY$6=$AEO$5,成绩录入!EL94,0)</f>
        <v>0</v>
      </c>
      <c r="AHZ91" s="248">
        <f>IF(AHZ$6=$AEO$5,成绩录入!EM94,0)</f>
        <v>0</v>
      </c>
      <c r="AIA91" s="248">
        <f>IF(AIA$6=$AEO$5,成绩录入!EN94,0)</f>
        <v>0</v>
      </c>
      <c r="AIB91" s="248">
        <f>IF(AIB$6=$AEO$5,成绩录入!EO94,0)</f>
        <v>0</v>
      </c>
      <c r="AIC91" s="248">
        <f>IF(AIC$6=$AEO$5,成绩录入!EP94,0)</f>
        <v>0</v>
      </c>
      <c r="AID91" s="248">
        <f>IF(AID$6=$AEO$5,成绩录入!EQ94,0)</f>
        <v>0</v>
      </c>
      <c r="AIE91" s="248">
        <f>IF(AIE$6=$AEO$5,成绩录入!ER94,0)</f>
        <v>0</v>
      </c>
      <c r="AIF91" s="248">
        <f>IF(AIF$6=$AEO$5,成绩录入!ES94,0)</f>
        <v>0</v>
      </c>
      <c r="AIG91" s="248">
        <f>IF(AIG$6=$AEO$5,成绩录入!ET94,0)</f>
        <v>0</v>
      </c>
      <c r="AIH91" s="248">
        <f>IF(AIH$6=$AEO$5,成绩录入!EU94,0)</f>
        <v>0</v>
      </c>
      <c r="AII91" s="248">
        <f>IF(AII$6=$AEO$5,成绩录入!EV94,0)</f>
        <v>0</v>
      </c>
      <c r="AIJ91" s="248">
        <f>IF(AIJ$6=$AEO$5,成绩录入!EW94,0)</f>
        <v>0</v>
      </c>
      <c r="AIK91" s="248">
        <f>IF(AIK$6=$AEO$5,成绩录入!EX94,0)</f>
        <v>0</v>
      </c>
      <c r="AIL91" s="218">
        <f t="shared" si="194"/>
        <v>0</v>
      </c>
      <c r="AIN91" s="214" t="str">
        <f>初始录入!A96</f>
        <v/>
      </c>
      <c r="AIO91" s="215">
        <f>初始录入!B96</f>
        <v>0</v>
      </c>
      <c r="AIP91" s="216">
        <f>初始录入!C96</f>
        <v>0</v>
      </c>
      <c r="AIQ91" s="314">
        <f>IF(平时!D89&lt;&gt;"",平时!D89,0)</f>
        <v>0</v>
      </c>
      <c r="AIR91" s="324" t="str">
        <f t="shared" si="246"/>
        <v/>
      </c>
      <c r="AIS91" s="314">
        <f>IF(过程!D89&lt;&gt;"",过程!D89,0)</f>
        <v>0</v>
      </c>
      <c r="AIT91" s="324" t="str">
        <f t="shared" si="247"/>
        <v/>
      </c>
      <c r="AIU91" s="216">
        <f>IF(期末!D89&lt;&gt;"",期末!D89,0)</f>
        <v>0</v>
      </c>
      <c r="AIV91" s="324" t="str">
        <f t="shared" si="248"/>
        <v/>
      </c>
      <c r="AIW91" s="325">
        <f t="shared" si="249"/>
        <v>0</v>
      </c>
      <c r="AIX91" s="314">
        <f>IF(平时!E89&lt;&gt;"",平时!E89,0)</f>
        <v>0</v>
      </c>
      <c r="AIY91" s="324" t="str">
        <f t="shared" si="250"/>
        <v/>
      </c>
      <c r="AIZ91" s="314">
        <f>IF(过程!E89&lt;&gt;"",过程!E89,0)</f>
        <v>0</v>
      </c>
      <c r="AJA91" s="324" t="str">
        <f t="shared" si="251"/>
        <v/>
      </c>
      <c r="AJB91" s="216">
        <f>IF(期末!E89&lt;&gt;"",期末!E89,0)</f>
        <v>0</v>
      </c>
      <c r="AJC91" s="324" t="str">
        <f t="shared" si="252"/>
        <v/>
      </c>
      <c r="AJD91" s="325">
        <f t="shared" si="253"/>
        <v>0</v>
      </c>
      <c r="AJE91" s="314">
        <f>IF(平时!F89&lt;&gt;"",平时!F89,0)</f>
        <v>0</v>
      </c>
      <c r="AJF91" s="324" t="str">
        <f t="shared" si="254"/>
        <v/>
      </c>
      <c r="AJG91" s="314">
        <f>IF(过程!F89&lt;&gt;"",过程!F89,0)</f>
        <v>0</v>
      </c>
      <c r="AJH91" s="324" t="str">
        <f t="shared" si="255"/>
        <v/>
      </c>
      <c r="AJI91" s="216">
        <f>IF(期末!F89&lt;&gt;"",期末!F89,0)</f>
        <v>0</v>
      </c>
      <c r="AJJ91" s="324" t="str">
        <f t="shared" si="256"/>
        <v/>
      </c>
      <c r="AJK91" s="325">
        <f t="shared" si="257"/>
        <v>0</v>
      </c>
      <c r="AJL91" s="314">
        <f>IF(平时!G89&lt;&gt;"",平时!G89,0)</f>
        <v>0</v>
      </c>
      <c r="AJM91" s="324" t="str">
        <f t="shared" si="258"/>
        <v/>
      </c>
      <c r="AJN91" s="314">
        <f>IF(过程!G89&lt;&gt;"",过程!G89,0)</f>
        <v>0</v>
      </c>
      <c r="AJO91" s="324" t="str">
        <f t="shared" si="259"/>
        <v/>
      </c>
      <c r="AJP91" s="216">
        <f>IF(期末!G89&lt;&gt;"",期末!G89,0)</f>
        <v>0</v>
      </c>
      <c r="AJQ91" s="324" t="str">
        <f t="shared" si="260"/>
        <v/>
      </c>
      <c r="AJR91" s="325">
        <f t="shared" si="261"/>
        <v>0</v>
      </c>
      <c r="AJS91" s="314">
        <f>IF(平时!H89&lt;&gt;"",平时!H89,0)</f>
        <v>0</v>
      </c>
      <c r="AJT91" s="324" t="str">
        <f t="shared" si="262"/>
        <v/>
      </c>
      <c r="AJU91" s="314">
        <f>IF(过程!H89&lt;&gt;"",过程!H89,0)</f>
        <v>0</v>
      </c>
      <c r="AJV91" s="324" t="str">
        <f t="shared" si="263"/>
        <v/>
      </c>
      <c r="AJW91" s="216">
        <f>IF(期末!H89&lt;&gt;"",期末!H89,0)</f>
        <v>0</v>
      </c>
      <c r="AJX91" s="324" t="str">
        <f t="shared" si="264"/>
        <v/>
      </c>
      <c r="AJY91" s="326">
        <f t="shared" si="265"/>
        <v>0</v>
      </c>
      <c r="AKA91" s="216" t="str">
        <f>初始录入!A96</f>
        <v/>
      </c>
      <c r="AKB91" s="216">
        <f>初始录入!B96</f>
        <v>0</v>
      </c>
      <c r="AKC91" s="216">
        <f>初始录入!C96</f>
        <v>0</v>
      </c>
      <c r="AKD91" s="327" t="str">
        <f>IF(初始录入!$E96=初始录入!$K$2,达成度!$D104,"")</f>
        <v/>
      </c>
      <c r="AKE91" s="327" t="str">
        <f>IF(初始录入!$E96=初始录入!$K$3,达成度!D104,"")</f>
        <v/>
      </c>
      <c r="AKF91" s="216" t="str">
        <f>IF(初始录入!$E96=初始录入!$K$4,达成度!D104,"")</f>
        <v/>
      </c>
      <c r="AKG91" s="216" t="str">
        <f>IF(初始录入!$E96=初始录入!$K$5,达成度!D104,"")</f>
        <v/>
      </c>
      <c r="AKH91" s="327" t="str">
        <f>IF(初始录入!$E96=初始录入!$K$2,达成度!E104,"")</f>
        <v/>
      </c>
      <c r="AKI91" s="327" t="str">
        <f>IF(初始录入!$E96=初始录入!$K$3,达成度!E104,"")</f>
        <v/>
      </c>
      <c r="AKJ91" s="216" t="str">
        <f>IF(初始录入!$E96=初始录入!$K$4,达成度!E104,"")</f>
        <v/>
      </c>
      <c r="AKK91" s="216" t="str">
        <f>IF(初始录入!$E96=初始录入!$K$5,达成度!E104,"")</f>
        <v/>
      </c>
      <c r="AKL91" s="327" t="str">
        <f>IF(初始录入!$E96=初始录入!$K$2,达成度!F104,"")</f>
        <v/>
      </c>
      <c r="AKM91" s="327" t="str">
        <f>IF(初始录入!$E96=初始录入!$K$3,达成度!F104,"")</f>
        <v/>
      </c>
      <c r="AKN91" s="216" t="str">
        <f>IF(初始录入!$E96=初始录入!$K$4,达成度!F104,"")</f>
        <v/>
      </c>
      <c r="AKO91" s="216" t="str">
        <f>IF(初始录入!$E96=初始录入!$K$5,达成度!F104,"")</f>
        <v/>
      </c>
      <c r="AKP91" s="327" t="str">
        <f>IF(初始录入!$E96=初始录入!$K$2,达成度!H104,"")</f>
        <v/>
      </c>
      <c r="AKQ91" s="327" t="str">
        <f>IF(初始录入!$E96=初始录入!$K$3,达成度!H104,"")</f>
        <v/>
      </c>
      <c r="AKR91" s="216" t="str">
        <f>IF(初始录入!$E96=初始录入!$K$4,达成度!H104,"")</f>
        <v/>
      </c>
      <c r="AKS91" s="216" t="str">
        <f>IF(初始录入!$E96=初始录入!$K$5,达成度!H104,"")</f>
        <v/>
      </c>
      <c r="AKT91" s="327" t="str">
        <f>IF(初始录入!$E96=初始录入!$K$2,达成度!I104,"")</f>
        <v/>
      </c>
      <c r="AKU91" s="327" t="str">
        <f>IF(初始录入!$E96=初始录入!$K$3,达成度!I104,"")</f>
        <v/>
      </c>
      <c r="AKV91" s="216" t="str">
        <f>IF(初始录入!$E96=初始录入!$K$4,达成度!I104,"")</f>
        <v/>
      </c>
      <c r="AKW91" s="216" t="str">
        <f>IF(初始录入!$E96=初始录入!$K$5,达成度!I104,"")</f>
        <v/>
      </c>
      <c r="AKX91" s="327" t="str">
        <f>IF(初始录入!$E96=初始录入!$K$2,达成度!J104,"")</f>
        <v/>
      </c>
      <c r="AKY91" s="327" t="str">
        <f>IF(初始录入!$E96=初始录入!$K$3,达成度!J104,"")</f>
        <v/>
      </c>
      <c r="AKZ91" s="216" t="str">
        <f>IF(初始录入!$E96=初始录入!$K$4,达成度!J104,"")</f>
        <v/>
      </c>
      <c r="ALA91" s="216" t="str">
        <f>IF(初始录入!$E96=初始录入!$K$5,达成度!J104,"")</f>
        <v/>
      </c>
      <c r="ALB91" s="327" t="str">
        <f>IF(初始录入!$E96=初始录入!$K$2,达成度!L104,"")</f>
        <v/>
      </c>
      <c r="ALC91" s="327" t="str">
        <f>IF(初始录入!$E96=初始录入!$K$3,达成度!L104,"")</f>
        <v/>
      </c>
      <c r="ALD91" s="216" t="str">
        <f>IF(初始录入!$E96=初始录入!$K$4,达成度!L104,"")</f>
        <v/>
      </c>
      <c r="ALE91" s="216" t="str">
        <f>IF(初始录入!$E96=初始录入!$K$5,达成度!L104,"")</f>
        <v/>
      </c>
      <c r="ALF91" s="327" t="str">
        <f>IF(初始录入!$E96=初始录入!$K$2,达成度!M104,"")</f>
        <v/>
      </c>
      <c r="ALG91" s="327" t="str">
        <f>IF(初始录入!$E96=初始录入!$K$3,达成度!M104,"")</f>
        <v/>
      </c>
      <c r="ALH91" s="216" t="str">
        <f>IF(初始录入!$E96=初始录入!$K$4,达成度!M104,"")</f>
        <v/>
      </c>
      <c r="ALI91" s="216" t="str">
        <f>IF(初始录入!$E96=初始录入!$K$5,达成度!M104,"")</f>
        <v/>
      </c>
      <c r="ALJ91" s="327" t="str">
        <f>IF(初始录入!$E96=初始录入!$K$2,达成度!N104,"")</f>
        <v/>
      </c>
      <c r="ALK91" s="327" t="str">
        <f>IF(初始录入!$E96=初始录入!$K$3,达成度!N104,"")</f>
        <v/>
      </c>
      <c r="ALL91" s="216" t="str">
        <f>IF(初始录入!$E96=初始录入!$K$4,达成度!N104,"")</f>
        <v/>
      </c>
      <c r="ALM91" s="216" t="str">
        <f>IF(初始录入!$E96=初始录入!$K$5,达成度!N104,"")</f>
        <v/>
      </c>
      <c r="ALN91" s="327" t="str">
        <f>IF(初始录入!$E96=初始录入!$K$2,达成度!P104,"")</f>
        <v/>
      </c>
      <c r="ALO91" s="327" t="str">
        <f>IF(初始录入!$E96=初始录入!$K$3,达成度!P104,"")</f>
        <v/>
      </c>
      <c r="ALP91" s="216" t="str">
        <f>IF(初始录入!$E96=初始录入!$K$4,达成度!P104,"")</f>
        <v/>
      </c>
      <c r="ALQ91" s="216" t="str">
        <f>IF(初始录入!$E96=初始录入!$K$5,达成度!P104,"")</f>
        <v/>
      </c>
      <c r="ALR91" s="327" t="str">
        <f>IF(初始录入!$E96=初始录入!$K$2,达成度!Q104,"")</f>
        <v/>
      </c>
      <c r="ALS91" s="327" t="str">
        <f>IF(初始录入!$E96=初始录入!$K$3,达成度!Q104,"")</f>
        <v/>
      </c>
      <c r="ALT91" s="216" t="str">
        <f>IF(初始录入!$E96=初始录入!$K$4,达成度!Q104,"")</f>
        <v/>
      </c>
      <c r="ALU91" s="216" t="str">
        <f>IF(初始录入!$E96=初始录入!$K$5,达成度!Q104,"")</f>
        <v/>
      </c>
      <c r="ALV91" s="327" t="str">
        <f>IF(初始录入!$E96=初始录入!$K$2,达成度!R104,"")</f>
        <v/>
      </c>
      <c r="ALW91" s="327" t="str">
        <f>IF(初始录入!$E96=初始录入!$K$3,达成度!R104,"")</f>
        <v/>
      </c>
      <c r="ALX91" s="216" t="str">
        <f>IF(初始录入!$E96=初始录入!$K$4,达成度!R104,"")</f>
        <v/>
      </c>
      <c r="ALY91" s="216"/>
      <c r="ALZ91" s="327" t="str">
        <f>IF(初始录入!$E96=初始录入!$K$2,达成度!T104,"")</f>
        <v/>
      </c>
      <c r="AMA91" s="327" t="str">
        <f>IF(初始录入!$E96=初始录入!$K$3,达成度!T104,"")</f>
        <v/>
      </c>
      <c r="AMB91" s="216" t="str">
        <f>IF(初始录入!$E96=初始录入!$K$4,达成度!T104,"")</f>
        <v/>
      </c>
      <c r="AMC91" s="216" t="str">
        <f>IF(初始录入!$E96=初始录入!$K$5,达成度!T104,"")</f>
        <v/>
      </c>
      <c r="AMD91" s="327" t="str">
        <f>IF(初始录入!$E96=初始录入!$K$2,达成度!U104,"")</f>
        <v/>
      </c>
      <c r="AME91" s="327" t="str">
        <f>IF(初始录入!$E96=初始录入!$K$3,达成度!U104,"")</f>
        <v/>
      </c>
      <c r="AMF91" s="216" t="str">
        <f>IF(初始录入!$E96=初始录入!$K$4,达成度!U104,"")</f>
        <v/>
      </c>
      <c r="AMG91" s="216" t="str">
        <f>IF(初始录入!$E96=初始录入!$K$5,达成度!U104,"")</f>
        <v/>
      </c>
      <c r="AMH91" s="327" t="str">
        <f>IF(初始录入!$E96=初始录入!$K$2,达成度!V104,"")</f>
        <v/>
      </c>
      <c r="AMI91" s="327" t="str">
        <f>IF(初始录入!$E96=初始录入!$K$3,达成度!V104,"")</f>
        <v/>
      </c>
      <c r="AMJ91" s="216" t="str">
        <f>IF(初始录入!$E96=初始录入!$K$4,达成度!W104,"")</f>
        <v/>
      </c>
      <c r="AMK91" s="216" t="str">
        <f>IF(初始录入!$E96=初始录入!$K$5,达成度!W104,"")</f>
        <v/>
      </c>
      <c r="AMM91" s="215">
        <f t="shared" si="270"/>
        <v>84</v>
      </c>
      <c r="AMN91" s="222" t="str">
        <f t="shared" si="266"/>
        <v/>
      </c>
      <c r="AMO91" s="325" t="str">
        <f>IF($AMM91&lt;=$H$7,INDEX(达成度!$G$21:$G$170,$AMM91,1),"")</f>
        <v/>
      </c>
      <c r="AMP91" s="325" t="str">
        <f>IF($AMM91&lt;=$H$7,INDEX(达成度!$K$21:$K$170,$AMM91,1),"")</f>
        <v/>
      </c>
      <c r="AMQ91" s="325" t="str">
        <f>IF($AMM91&lt;=$H$7,INDEX(达成度!$O$21:$O$170,$AMM91,1),"")</f>
        <v/>
      </c>
      <c r="AMR91" s="325" t="str">
        <f>IF($AMM91&lt;=$H$7,INDEX(达成度!$S$21:$S$170,$AMM91,1),"")</f>
        <v/>
      </c>
      <c r="AMS91" s="326" t="str">
        <f>IF($AMM91&lt;=$H$7,INDEX(达成度!$W$21:$W$170,$AMM91,1),"")</f>
        <v/>
      </c>
      <c r="AMT91" s="328"/>
      <c r="AMU91" s="336"/>
      <c r="AMV91" s="222" t="str">
        <f t="shared" si="267"/>
        <v/>
      </c>
      <c r="AMW91" s="325" t="str">
        <f>IF($AMM91&lt;=$I$7,INDEX(达成度!$G$21:$G$170,$AMM91+$H$7,1),"")</f>
        <v/>
      </c>
      <c r="AMX91" s="325" t="str">
        <f>IF($AMM91&lt;=$I$7,INDEX(达成度!$K$21:$K$170,$AMM91+$H$7,1),"")</f>
        <v/>
      </c>
      <c r="AMY91" s="325" t="str">
        <f>IF($AMM91&lt;=$I$7,INDEX(达成度!$O$21:$O$170,$AMM91+$H$7,1),"")</f>
        <v/>
      </c>
      <c r="AMZ91" s="325" t="str">
        <f>IF($AMM91&lt;=$I$7,INDEX(达成度!$S$21:$S$170,$AMM91+$H$7,1),"")</f>
        <v/>
      </c>
      <c r="ANA91" s="326" t="str">
        <f>IF($AMM91&lt;=$I$7,INDEX(达成度!$W$21:$W$170,$AMM91+$H$7,1),"")</f>
        <v/>
      </c>
      <c r="ANB91" s="206"/>
      <c r="ANC91" s="215"/>
      <c r="AND91" s="216" t="str">
        <f t="shared" si="268"/>
        <v/>
      </c>
      <c r="ANE91" s="325" t="str">
        <f>IF($AMM91&lt;=$J$7,INDEX(达成度!$G$21:$G$170,$AMM91+$H$7+$I$7,1),"")</f>
        <v/>
      </c>
      <c r="ANF91" s="325" t="str">
        <f>IF($AMM91&lt;=$J$7,INDEX(达成度!$K$21:$K$170,$AMM91+$H$7+$I$7,1),"")</f>
        <v/>
      </c>
      <c r="ANG91" s="325" t="str">
        <f>IF($AMM91&lt;=$J$7,INDEX(达成度!$O$21:$O$170,$AMM91+$H$7+$I$7,1),"")</f>
        <v/>
      </c>
      <c r="ANH91" s="325" t="str">
        <f>IF($AMM91&lt;=$J$7,INDEX(达成度!$S$21:$S$170,$AMM91+$H$7+$I$7,1),"")</f>
        <v/>
      </c>
      <c r="ANI91" s="326" t="str">
        <f>IF($AMM91&lt;=$J$7,INDEX(达成度!$W$21:$W$170,$AMM91+$H$7+$I$7,1),"")</f>
        <v/>
      </c>
      <c r="ANK91" s="215"/>
      <c r="ANL91" s="216" t="str">
        <f t="shared" si="269"/>
        <v/>
      </c>
      <c r="ANM91" s="325" t="str">
        <f>IF($AMM91&lt;=$K$7,INDEX(达成度!$G$21:$G$170,$AMM91+$H$7+$I$7+$J$7,1),"")</f>
        <v/>
      </c>
      <c r="ANN91" s="325" t="str">
        <f>IF($AMM91&lt;=$K$7,INDEX(达成度!$K$21:$K$170,$AMM91+$H$7+$I$7+$J$7,1),"")</f>
        <v/>
      </c>
      <c r="ANO91" s="325" t="str">
        <f>IF($AMM91&lt;=$K$7,INDEX(达成度!$O$21:$O$170,$AMM91+$H$7+$I$7+$J$7,1),"")</f>
        <v/>
      </c>
      <c r="ANP91" s="325" t="str">
        <f>IF($AMM91&lt;=$K$7,INDEX(达成度!$S$21:$S$170,$AMM91+$H$7+$I$7+$J$7,1),"")</f>
        <v/>
      </c>
      <c r="ANQ91" s="326" t="str">
        <f>IF($AMM91&lt;=$K$7,INDEX(达成度!$W$21:$W$170,$AMM91+$H$7+$I$7+$J$7,1),"")</f>
        <v/>
      </c>
    </row>
    <row r="92" ht="18" customHeight="1" spans="1:1024 1025:1057">
      <c r="A92" s="215" t="str">
        <f>初始录入!A97</f>
        <v/>
      </c>
      <c r="B92" s="216" t="str">
        <f>IF(初始录入!B97&lt;&gt;"",初始录入!B97,"")</f>
        <v/>
      </c>
      <c r="C92" s="216" t="str">
        <f>IF(初始录入!C97&lt;&gt;"",初始录入!C97,"")</f>
        <v/>
      </c>
      <c r="D92" s="216" t="str">
        <f>IF(初始录入!D97&lt;&gt;"",初始录入!D97,"")</f>
        <v/>
      </c>
      <c r="E92" s="218" t="str">
        <f>IF(初始录入!E97&lt;&gt;"",初始录入!E97,"")</f>
        <v/>
      </c>
      <c r="G92" s="330"/>
      <c r="H92" s="295">
        <f>IF(初始录入!E97=H$6,1,0)</f>
        <v>0</v>
      </c>
      <c r="I92" s="295">
        <f>IF(初始录入!E97=I$6,1,0)</f>
        <v>0</v>
      </c>
      <c r="J92" s="295">
        <f>IF(初始录入!E97=J$6,1,0)</f>
        <v>0</v>
      </c>
      <c r="K92" s="321">
        <f>IF(初始录入!E97=K$6,1,0)</f>
        <v>0</v>
      </c>
      <c r="L92" s="28"/>
      <c r="M92" s="389" t="s">
        <v>234</v>
      </c>
      <c r="N92" s="5" t="str">
        <f>_xlfn.DISPIMG("ID_D2E91EB50BD74BC39B4A21319C0B2C1E",1)</f>
        <v>=DISPIMG("ID_D2E91EB50BD74BC39B4A21319C0B2C1E",1)</v>
      </c>
      <c r="O92" s="6"/>
      <c r="P92" s="6"/>
      <c r="Q92" s="386"/>
      <c r="R92" s="387"/>
      <c r="X92" s="28"/>
      <c r="Y92" s="294">
        <v>100</v>
      </c>
      <c r="Z92" s="295">
        <f>成绩录入!$F$7</f>
        <v>0</v>
      </c>
      <c r="AA92" s="295">
        <f>成绩录入!F95</f>
        <v>0</v>
      </c>
      <c r="AB92" s="296">
        <f>IF(初始录入!$M$7&lt;&gt;"",IF(成绩录入!$F$7&lt;&gt;"",IF(初始录入!$P$7="次数",AA92/Z92*Y92,成绩录入!F95),0),0)</f>
        <v>0</v>
      </c>
      <c r="AC92" s="297">
        <f t="shared" si="181"/>
        <v>0</v>
      </c>
      <c r="AD92" s="297">
        <f t="shared" si="182"/>
        <v>0</v>
      </c>
      <c r="AE92" s="297">
        <f t="shared" si="183"/>
        <v>0</v>
      </c>
      <c r="AF92" s="297">
        <f t="shared" si="184"/>
        <v>0</v>
      </c>
      <c r="AG92" s="297">
        <f t="shared" si="185"/>
        <v>0</v>
      </c>
      <c r="AH92" s="298">
        <f t="shared" si="195"/>
        <v>0</v>
      </c>
      <c r="AI92" s="28"/>
      <c r="AJ92" s="260">
        <f>成绩录入!I95</f>
        <v>0</v>
      </c>
      <c r="AK92" s="248">
        <f>成绩录入!J95</f>
        <v>0</v>
      </c>
      <c r="AL92" s="248">
        <f>成绩录入!K95</f>
        <v>0</v>
      </c>
      <c r="AM92" s="248">
        <f>成绩录入!L95</f>
        <v>0</v>
      </c>
      <c r="AN92" s="248">
        <f>成绩录入!M95</f>
        <v>0</v>
      </c>
      <c r="AO92" s="298">
        <f t="shared" si="196"/>
        <v>0</v>
      </c>
      <c r="AP92" s="299"/>
      <c r="AQ92" s="260">
        <f>成绩录入!I95</f>
        <v>0</v>
      </c>
      <c r="AR92" s="248">
        <f>成绩录入!J95</f>
        <v>0</v>
      </c>
      <c r="AS92" s="248">
        <f>成绩录入!K95</f>
        <v>0</v>
      </c>
      <c r="AT92" s="248">
        <f>成绩录入!L95</f>
        <v>0</v>
      </c>
      <c r="AU92" s="248">
        <f>成绩录入!M95</f>
        <v>0</v>
      </c>
      <c r="AV92" s="298">
        <f t="shared" si="197"/>
        <v>0</v>
      </c>
      <c r="AW92" s="299"/>
      <c r="AX92" s="260">
        <f>成绩录入!I95</f>
        <v>0</v>
      </c>
      <c r="AY92" s="248">
        <f>成绩录入!J95</f>
        <v>0</v>
      </c>
      <c r="AZ92" s="248">
        <f>成绩录入!K95</f>
        <v>0</v>
      </c>
      <c r="BA92" s="248">
        <f>成绩录入!L95</f>
        <v>0</v>
      </c>
      <c r="BB92" s="248">
        <f>成绩录入!M95</f>
        <v>0</v>
      </c>
      <c r="BC92" s="298">
        <f t="shared" si="198"/>
        <v>0</v>
      </c>
      <c r="BD92" s="299"/>
      <c r="BE92" s="260">
        <f>成绩录入!I95</f>
        <v>0</v>
      </c>
      <c r="BF92" s="248">
        <f>成绩录入!J95</f>
        <v>0</v>
      </c>
      <c r="BG92" s="248">
        <f>成绩录入!K95</f>
        <v>0</v>
      </c>
      <c r="BH92" s="248">
        <f>成绩录入!L95</f>
        <v>0</v>
      </c>
      <c r="BI92" s="248">
        <f>成绩录入!M95</f>
        <v>0</v>
      </c>
      <c r="BJ92" s="298">
        <f t="shared" si="199"/>
        <v>0</v>
      </c>
      <c r="BK92" s="299"/>
      <c r="BL92" s="260">
        <f>成绩录入!I95</f>
        <v>0</v>
      </c>
      <c r="BM92" s="248">
        <f>成绩录入!J95</f>
        <v>0</v>
      </c>
      <c r="BN92" s="248">
        <f>成绩录入!K95</f>
        <v>0</v>
      </c>
      <c r="BO92" s="248">
        <f>成绩录入!L95</f>
        <v>0</v>
      </c>
      <c r="BP92" s="248">
        <f>成绩录入!M95</f>
        <v>0</v>
      </c>
      <c r="BQ92" s="298">
        <f t="shared" si="200"/>
        <v>0</v>
      </c>
      <c r="BR92" s="300"/>
      <c r="BS92" s="260">
        <f>成绩录入!P95</f>
        <v>0</v>
      </c>
      <c r="BT92" s="248">
        <f>成绩录入!Q95</f>
        <v>0</v>
      </c>
      <c r="BU92" s="248">
        <f>成绩录入!R95</f>
        <v>0</v>
      </c>
      <c r="BV92" s="248">
        <f>成绩录入!S95</f>
        <v>0</v>
      </c>
      <c r="BW92" s="248">
        <f>成绩录入!T95</f>
        <v>0</v>
      </c>
      <c r="BX92" s="248">
        <f>成绩录入!U95</f>
        <v>0</v>
      </c>
      <c r="BY92" s="248">
        <f>成绩录入!V95</f>
        <v>0</v>
      </c>
      <c r="BZ92" s="248">
        <f>成绩录入!W95</f>
        <v>0</v>
      </c>
      <c r="CA92" s="248">
        <f>成绩录入!X95</f>
        <v>0</v>
      </c>
      <c r="CB92" s="248">
        <f>成绩录入!Y95</f>
        <v>0</v>
      </c>
      <c r="CC92" s="298">
        <f t="shared" si="201"/>
        <v>0</v>
      </c>
      <c r="CD92" s="299"/>
      <c r="CE92" s="260">
        <f>成绩录入!P95</f>
        <v>0</v>
      </c>
      <c r="CF92" s="248">
        <f>成绩录入!Q95</f>
        <v>0</v>
      </c>
      <c r="CG92" s="248">
        <f>成绩录入!R95</f>
        <v>0</v>
      </c>
      <c r="CH92" s="248">
        <f>成绩录入!S95</f>
        <v>0</v>
      </c>
      <c r="CI92" s="248">
        <f>成绩录入!T95</f>
        <v>0</v>
      </c>
      <c r="CJ92" s="248">
        <f>成绩录入!U95</f>
        <v>0</v>
      </c>
      <c r="CK92" s="248">
        <f>成绩录入!V95</f>
        <v>0</v>
      </c>
      <c r="CL92" s="248">
        <f>成绩录入!W95</f>
        <v>0</v>
      </c>
      <c r="CM92" s="248">
        <f>成绩录入!X95</f>
        <v>0</v>
      </c>
      <c r="CN92" s="248">
        <f>成绩录入!Y95</f>
        <v>0</v>
      </c>
      <c r="CO92" s="298">
        <f t="shared" si="202"/>
        <v>0</v>
      </c>
      <c r="CP92" s="299"/>
      <c r="CQ92" s="260">
        <f>成绩录入!P95</f>
        <v>0</v>
      </c>
      <c r="CR92" s="248">
        <f>成绩录入!Q95</f>
        <v>0</v>
      </c>
      <c r="CS92" s="248">
        <f>成绩录入!R95</f>
        <v>0</v>
      </c>
      <c r="CT92" s="248">
        <f>成绩录入!S95</f>
        <v>0</v>
      </c>
      <c r="CU92" s="248">
        <f>成绩录入!T95</f>
        <v>0</v>
      </c>
      <c r="CV92" s="248">
        <f>成绩录入!U95</f>
        <v>0</v>
      </c>
      <c r="CW92" s="248">
        <f>成绩录入!V95</f>
        <v>0</v>
      </c>
      <c r="CX92" s="248">
        <f>成绩录入!W95</f>
        <v>0</v>
      </c>
      <c r="CY92" s="248">
        <f>成绩录入!X95</f>
        <v>0</v>
      </c>
      <c r="CZ92" s="248">
        <f>成绩录入!Y95</f>
        <v>0</v>
      </c>
      <c r="DA92" s="298">
        <f t="shared" si="203"/>
        <v>0</v>
      </c>
      <c r="DB92" s="299"/>
      <c r="DC92" s="260">
        <f>成绩录入!P95</f>
        <v>0</v>
      </c>
      <c r="DD92" s="248">
        <f>成绩录入!Q95</f>
        <v>0</v>
      </c>
      <c r="DE92" s="248">
        <f>成绩录入!R95</f>
        <v>0</v>
      </c>
      <c r="DF92" s="248">
        <f>成绩录入!S95</f>
        <v>0</v>
      </c>
      <c r="DG92" s="248">
        <f>成绩录入!T95</f>
        <v>0</v>
      </c>
      <c r="DH92" s="248">
        <f>成绩录入!U95</f>
        <v>0</v>
      </c>
      <c r="DI92" s="248">
        <f>成绩录入!V95</f>
        <v>0</v>
      </c>
      <c r="DJ92" s="248">
        <f>成绩录入!W95</f>
        <v>0</v>
      </c>
      <c r="DK92" s="248">
        <f>成绩录入!X95</f>
        <v>0</v>
      </c>
      <c r="DL92" s="248">
        <f>成绩录入!Y95</f>
        <v>0</v>
      </c>
      <c r="DM92" s="298">
        <f t="shared" si="204"/>
        <v>0</v>
      </c>
      <c r="DN92" s="299"/>
      <c r="DO92" s="260">
        <f>成绩录入!P95</f>
        <v>0</v>
      </c>
      <c r="DP92" s="248">
        <f>成绩录入!Q95</f>
        <v>0</v>
      </c>
      <c r="DQ92" s="248">
        <f>成绩录入!R95</f>
        <v>0</v>
      </c>
      <c r="DR92" s="248">
        <f>成绩录入!S95</f>
        <v>0</v>
      </c>
      <c r="DS92" s="248">
        <f>成绩录入!T95</f>
        <v>0</v>
      </c>
      <c r="DT92" s="248">
        <f>成绩录入!U95</f>
        <v>0</v>
      </c>
      <c r="DU92" s="248">
        <f>成绩录入!V95</f>
        <v>0</v>
      </c>
      <c r="DV92" s="248">
        <f>成绩录入!W95</f>
        <v>0</v>
      </c>
      <c r="DW92" s="248">
        <f>成绩录入!X95</f>
        <v>0</v>
      </c>
      <c r="DX92" s="248">
        <f>成绩录入!Y95</f>
        <v>0</v>
      </c>
      <c r="DY92" s="298">
        <f t="shared" si="205"/>
        <v>0</v>
      </c>
      <c r="DZ92" s="299"/>
      <c r="EA92" s="301" t="e">
        <f t="shared" si="206"/>
        <v>#DIV/0!</v>
      </c>
      <c r="EB92" s="297" t="e">
        <f t="shared" si="207"/>
        <v>#DIV/0!</v>
      </c>
      <c r="EC92" s="297" t="e">
        <f t="shared" si="208"/>
        <v>#DIV/0!</v>
      </c>
      <c r="ED92" s="297" t="e">
        <f t="shared" si="209"/>
        <v>#DIV/0!</v>
      </c>
      <c r="EE92" s="297" t="e">
        <f t="shared" si="210"/>
        <v>#DIV/0!</v>
      </c>
      <c r="EF92" s="302" t="e">
        <f t="shared" si="211"/>
        <v>#DIV/0!</v>
      </c>
      <c r="EG92" s="303"/>
      <c r="EH92" s="304">
        <f t="shared" si="212"/>
        <v>0</v>
      </c>
      <c r="EI92" s="296">
        <f>成绩录入!I95</f>
        <v>0</v>
      </c>
      <c r="EJ92" s="296">
        <f>成绩录入!J95</f>
        <v>0</v>
      </c>
      <c r="EK92" s="296">
        <f>成绩录入!K95</f>
        <v>0</v>
      </c>
      <c r="EL92" s="296">
        <f>成绩录入!L95</f>
        <v>0</v>
      </c>
      <c r="EM92" s="296">
        <f>成绩录入!M95</f>
        <v>0</v>
      </c>
      <c r="EN92" s="296">
        <f>成绩录入!P95</f>
        <v>0</v>
      </c>
      <c r="EO92" s="296">
        <f>成绩录入!Q95</f>
        <v>0</v>
      </c>
      <c r="EP92" s="296">
        <f>成绩录入!R95</f>
        <v>0</v>
      </c>
      <c r="EQ92" s="296">
        <f>成绩录入!S95</f>
        <v>0</v>
      </c>
      <c r="ER92" s="296">
        <f>成绩录入!T95</f>
        <v>0</v>
      </c>
      <c r="ES92" s="296">
        <f>成绩录入!U95</f>
        <v>0</v>
      </c>
      <c r="ET92" s="296">
        <f>成绩录入!V95</f>
        <v>0</v>
      </c>
      <c r="EU92" s="296">
        <f>成绩录入!W95</f>
        <v>0</v>
      </c>
      <c r="EV92" s="296">
        <f>成绩录入!X95</f>
        <v>0</v>
      </c>
      <c r="EW92" s="302">
        <f>成绩录入!Y95</f>
        <v>0</v>
      </c>
      <c r="EX92" s="303"/>
      <c r="EY92" s="304" t="str">
        <f t="shared" si="213"/>
        <v/>
      </c>
      <c r="EZ92" s="296" t="str">
        <f t="shared" si="213"/>
        <v/>
      </c>
      <c r="FA92" s="296" t="str">
        <f t="shared" si="213"/>
        <v/>
      </c>
      <c r="FB92" s="296" t="str">
        <f t="shared" si="213"/>
        <v/>
      </c>
      <c r="FC92" s="302">
        <f>成绩录入!AB95</f>
        <v>0</v>
      </c>
      <c r="FD92" s="303"/>
      <c r="FE92" s="304" t="str">
        <f t="shared" si="214"/>
        <v>√</v>
      </c>
      <c r="FF92" s="296" t="str">
        <f t="shared" si="215"/>
        <v>√</v>
      </c>
      <c r="FG92" s="296" t="str">
        <f t="shared" si="216"/>
        <v>√</v>
      </c>
      <c r="FH92" s="296" t="str">
        <f t="shared" si="217"/>
        <v>√</v>
      </c>
      <c r="FI92" s="302" t="str">
        <f t="shared" si="218"/>
        <v>√</v>
      </c>
      <c r="FJ92" s="299"/>
      <c r="FK92" s="260">
        <f>成绩录入!AB95</f>
        <v>0</v>
      </c>
      <c r="FL92" s="248">
        <f>成绩录入!AC95</f>
        <v>0</v>
      </c>
      <c r="FM92" s="248">
        <f>成绩录入!AD95</f>
        <v>0</v>
      </c>
      <c r="FN92" s="248">
        <f>成绩录入!AE95</f>
        <v>0</v>
      </c>
      <c r="FO92" s="248">
        <f>成绩录入!AF95</f>
        <v>0</v>
      </c>
      <c r="FP92" s="248">
        <f>成绩录入!AG95</f>
        <v>0</v>
      </c>
      <c r="FQ92" s="298">
        <f t="shared" si="219"/>
        <v>0</v>
      </c>
      <c r="FR92" s="299"/>
      <c r="FS92" s="260">
        <f>成绩录入!AB95</f>
        <v>0</v>
      </c>
      <c r="FT92" s="248">
        <f>成绩录入!AC95</f>
        <v>0</v>
      </c>
      <c r="FU92" s="248">
        <f>成绩录入!AD95</f>
        <v>0</v>
      </c>
      <c r="FV92" s="248">
        <f>成绩录入!AE95</f>
        <v>0</v>
      </c>
      <c r="FW92" s="248">
        <f>成绩录入!AF95</f>
        <v>0</v>
      </c>
      <c r="FX92" s="333">
        <f>成绩录入!AG95</f>
        <v>0</v>
      </c>
      <c r="FY92" s="298">
        <f t="shared" si="220"/>
        <v>0</v>
      </c>
      <c r="FZ92" s="299"/>
      <c r="GA92" s="260">
        <f>成绩录入!AB95</f>
        <v>0</v>
      </c>
      <c r="GB92" s="248">
        <f>成绩录入!AC95</f>
        <v>0</v>
      </c>
      <c r="GC92" s="248">
        <f>成绩录入!AD95</f>
        <v>0</v>
      </c>
      <c r="GD92" s="248">
        <f>成绩录入!AE95</f>
        <v>0</v>
      </c>
      <c r="GE92" s="248">
        <f>成绩录入!AF95</f>
        <v>0</v>
      </c>
      <c r="GF92" s="248">
        <f>成绩录入!AG95</f>
        <v>0</v>
      </c>
      <c r="GG92" s="298">
        <f t="shared" si="221"/>
        <v>0</v>
      </c>
      <c r="GH92" s="299"/>
      <c r="GI92" s="260">
        <f>成绩录入!AB95</f>
        <v>0</v>
      </c>
      <c r="GJ92" s="248">
        <f>成绩录入!AC95</f>
        <v>0</v>
      </c>
      <c r="GK92" s="248">
        <f>成绩录入!AD95</f>
        <v>0</v>
      </c>
      <c r="GL92" s="248">
        <f>成绩录入!AE95</f>
        <v>0</v>
      </c>
      <c r="GM92" s="248">
        <f>成绩录入!AF95</f>
        <v>0</v>
      </c>
      <c r="GN92" s="248">
        <f>成绩录入!AG95</f>
        <v>0</v>
      </c>
      <c r="GO92" s="298">
        <f t="shared" si="222"/>
        <v>0</v>
      </c>
      <c r="GP92" s="299"/>
      <c r="GQ92" s="260">
        <f>成绩录入!AB95</f>
        <v>0</v>
      </c>
      <c r="GR92" s="248">
        <f>成绩录入!AC95</f>
        <v>0</v>
      </c>
      <c r="GS92" s="248">
        <f>成绩录入!AD95</f>
        <v>0</v>
      </c>
      <c r="GT92" s="248">
        <f>成绩录入!AE95</f>
        <v>0</v>
      </c>
      <c r="GU92" s="248">
        <f>成绩录入!AF95</f>
        <v>0</v>
      </c>
      <c r="GV92" s="248">
        <f>成绩录入!AG95</f>
        <v>0</v>
      </c>
      <c r="GW92" s="298">
        <f t="shared" si="223"/>
        <v>0</v>
      </c>
      <c r="GX92" s="299"/>
      <c r="GY92" s="247">
        <f>成绩录入!AJ95</f>
        <v>0</v>
      </c>
      <c r="GZ92" s="248">
        <f>成绩录入!AK95</f>
        <v>0</v>
      </c>
      <c r="HA92" s="248">
        <f>成绩录入!AL95</f>
        <v>0</v>
      </c>
      <c r="HB92" s="248">
        <f>成绩录入!AM95</f>
        <v>0</v>
      </c>
      <c r="HC92" s="248">
        <f>成绩录入!AN95</f>
        <v>0</v>
      </c>
      <c r="HD92" s="248">
        <f>成绩录入!AO95</f>
        <v>0</v>
      </c>
      <c r="HE92" s="310">
        <f t="shared" si="224"/>
        <v>0</v>
      </c>
      <c r="HF92" s="299"/>
      <c r="HG92" s="247">
        <f>成绩录入!AJ95</f>
        <v>0</v>
      </c>
      <c r="HH92" s="248">
        <f>成绩录入!AK95</f>
        <v>0</v>
      </c>
      <c r="HI92" s="248">
        <f>成绩录入!AL95</f>
        <v>0</v>
      </c>
      <c r="HJ92" s="248">
        <f>成绩录入!AM95</f>
        <v>0</v>
      </c>
      <c r="HK92" s="248">
        <f>成绩录入!AN95</f>
        <v>0</v>
      </c>
      <c r="HL92" s="248">
        <f>成绩录入!AO95</f>
        <v>0</v>
      </c>
      <c r="HM92" s="310">
        <f t="shared" si="225"/>
        <v>0</v>
      </c>
      <c r="HN92" s="299"/>
      <c r="HO92" s="247">
        <f>成绩录入!AJ95</f>
        <v>0</v>
      </c>
      <c r="HP92" s="248">
        <f>成绩录入!AK95</f>
        <v>0</v>
      </c>
      <c r="HQ92" s="248">
        <f>成绩录入!AL95</f>
        <v>0</v>
      </c>
      <c r="HR92" s="248">
        <f>成绩录入!AM95</f>
        <v>0</v>
      </c>
      <c r="HS92" s="248">
        <f>成绩录入!AN95</f>
        <v>0</v>
      </c>
      <c r="HT92" s="248">
        <f>成绩录入!AO95</f>
        <v>0</v>
      </c>
      <c r="HU92" s="310">
        <f t="shared" si="226"/>
        <v>0</v>
      </c>
      <c r="HV92" s="299"/>
      <c r="HW92" s="247">
        <f>成绩录入!AJ95</f>
        <v>0</v>
      </c>
      <c r="HX92" s="248">
        <f>成绩录入!AK95</f>
        <v>0</v>
      </c>
      <c r="HY92" s="248">
        <f>成绩录入!AL95</f>
        <v>0</v>
      </c>
      <c r="HZ92" s="248">
        <f>成绩录入!AM95</f>
        <v>0</v>
      </c>
      <c r="IA92" s="248">
        <f>成绩录入!AN95</f>
        <v>0</v>
      </c>
      <c r="IB92" s="248">
        <f>成绩录入!AO95</f>
        <v>0</v>
      </c>
      <c r="IC92" s="310">
        <f t="shared" si="227"/>
        <v>0</v>
      </c>
      <c r="ID92" s="299"/>
      <c r="IE92" s="247">
        <f>成绩录入!AJ95</f>
        <v>0</v>
      </c>
      <c r="IF92" s="248">
        <f>成绩录入!AK95</f>
        <v>0</v>
      </c>
      <c r="IG92" s="248">
        <f>成绩录入!AL95</f>
        <v>0</v>
      </c>
      <c r="IH92" s="248">
        <f>成绩录入!AM95</f>
        <v>0</v>
      </c>
      <c r="II92" s="248">
        <f>成绩录入!AN95</f>
        <v>0</v>
      </c>
      <c r="IJ92" s="248">
        <f>成绩录入!AO95</f>
        <v>0</v>
      </c>
      <c r="IK92" s="310">
        <f t="shared" si="228"/>
        <v>0</v>
      </c>
      <c r="IL92" s="299"/>
      <c r="IM92" s="313" t="e">
        <f t="shared" si="229"/>
        <v>#DIV/0!</v>
      </c>
      <c r="IN92" s="314" t="e">
        <f t="shared" si="230"/>
        <v>#DIV/0!</v>
      </c>
      <c r="IO92" s="314" t="e">
        <f t="shared" si="231"/>
        <v>#DIV/0!</v>
      </c>
      <c r="IP92" s="314" t="e">
        <f t="shared" si="232"/>
        <v>#DIV/0!</v>
      </c>
      <c r="IQ92" s="314" t="e">
        <f t="shared" si="233"/>
        <v>#DIV/0!</v>
      </c>
      <c r="IR92" s="315" t="e">
        <f t="shared" si="234"/>
        <v>#DIV/0!</v>
      </c>
      <c r="IS92" s="316"/>
      <c r="IT92" s="214">
        <f>成绩录入!AR95</f>
        <v>0</v>
      </c>
      <c r="IU92" s="216">
        <f>成绩录入!AS95</f>
        <v>0</v>
      </c>
      <c r="IV92" s="216">
        <f>成绩录入!AT95</f>
        <v>0</v>
      </c>
      <c r="IW92" s="216">
        <f>成绩录入!AU95</f>
        <v>0</v>
      </c>
      <c r="IX92" s="216">
        <f>成绩录入!AV95</f>
        <v>0</v>
      </c>
      <c r="IY92" s="216">
        <f>成绩录入!AW95</f>
        <v>0</v>
      </c>
      <c r="IZ92" s="298">
        <f t="shared" si="235"/>
        <v>0</v>
      </c>
      <c r="JA92" s="299"/>
      <c r="JB92" s="317">
        <f>成绩录入!AR95</f>
        <v>0</v>
      </c>
      <c r="JC92" s="216">
        <f>成绩录入!AS95</f>
        <v>0</v>
      </c>
      <c r="JD92" s="216">
        <f>成绩录入!AT95</f>
        <v>0</v>
      </c>
      <c r="JE92" s="216">
        <f>成绩录入!AU95</f>
        <v>0</v>
      </c>
      <c r="JF92" s="216">
        <f>成绩录入!AV95</f>
        <v>0</v>
      </c>
      <c r="JG92" s="216">
        <f>成绩录入!AW95</f>
        <v>0</v>
      </c>
      <c r="JH92" s="298">
        <f t="shared" si="236"/>
        <v>0</v>
      </c>
      <c r="JI92" s="299"/>
      <c r="JJ92" s="248">
        <f>成绩录入!AR95</f>
        <v>0</v>
      </c>
      <c r="JK92" s="248">
        <f>成绩录入!AS95</f>
        <v>0</v>
      </c>
      <c r="JL92" s="248">
        <f>成绩录入!AT95</f>
        <v>0</v>
      </c>
      <c r="JM92" s="248">
        <f>成绩录入!AU95</f>
        <v>0</v>
      </c>
      <c r="JN92" s="248">
        <f>成绩录入!AV95</f>
        <v>0</v>
      </c>
      <c r="JO92" s="248">
        <f>成绩录入!AW95</f>
        <v>0</v>
      </c>
      <c r="JP92" s="298">
        <f t="shared" si="237"/>
        <v>0</v>
      </c>
      <c r="JQ92" s="299"/>
      <c r="JR92" s="308">
        <f>成绩录入!AR95</f>
        <v>0</v>
      </c>
      <c r="JS92" s="248">
        <f>成绩录入!AS95</f>
        <v>0</v>
      </c>
      <c r="JT92" s="248">
        <f>成绩录入!AT95</f>
        <v>0</v>
      </c>
      <c r="JU92" s="248">
        <f>成绩录入!AU95</f>
        <v>0</v>
      </c>
      <c r="JV92" s="248">
        <f>成绩录入!AV95</f>
        <v>0</v>
      </c>
      <c r="JW92" s="248">
        <f>成绩录入!AW95</f>
        <v>0</v>
      </c>
      <c r="JX92" s="298">
        <f t="shared" si="238"/>
        <v>0</v>
      </c>
      <c r="JY92" s="299"/>
      <c r="JZ92" s="308">
        <f>成绩录入!AR95</f>
        <v>0</v>
      </c>
      <c r="KA92" s="248">
        <f>成绩录入!AS95</f>
        <v>0</v>
      </c>
      <c r="KB92" s="248">
        <f>成绩录入!AT95</f>
        <v>0</v>
      </c>
      <c r="KC92" s="248">
        <f>成绩录入!AU95</f>
        <v>0</v>
      </c>
      <c r="KD92" s="248">
        <f>成绩录入!AV95</f>
        <v>0</v>
      </c>
      <c r="KE92" s="248">
        <f>成绩录入!AW95</f>
        <v>0</v>
      </c>
      <c r="KF92" s="298">
        <f t="shared" si="239"/>
        <v>0</v>
      </c>
      <c r="KG92" s="299"/>
      <c r="KH92" s="313">
        <f t="shared" si="186"/>
        <v>0</v>
      </c>
      <c r="KI92" s="314">
        <f t="shared" si="240"/>
        <v>0</v>
      </c>
      <c r="KJ92" s="314">
        <f t="shared" si="241"/>
        <v>0</v>
      </c>
      <c r="KK92" s="314">
        <f t="shared" si="242"/>
        <v>0</v>
      </c>
      <c r="KL92" s="314">
        <f t="shared" si="243"/>
        <v>0</v>
      </c>
      <c r="KM92" s="315">
        <f t="shared" si="244"/>
        <v>0</v>
      </c>
      <c r="KN92" s="90"/>
      <c r="KO92" s="294">
        <f>IF(总评!G90&lt;60,1,0)</f>
        <v>0</v>
      </c>
      <c r="KP92" s="295">
        <f t="shared" si="187"/>
        <v>0</v>
      </c>
      <c r="KQ92" s="295">
        <f t="shared" si="188"/>
        <v>0</v>
      </c>
      <c r="KR92" s="321">
        <f t="shared" si="189"/>
        <v>0</v>
      </c>
      <c r="KS92" s="321">
        <f t="shared" si="245"/>
        <v>0</v>
      </c>
      <c r="KT92" s="27"/>
      <c r="KU92" s="27"/>
      <c r="KV92" s="27"/>
      <c r="KW92" s="27"/>
      <c r="KX92" s="27"/>
      <c r="KY92" s="27"/>
      <c r="KZ92" s="27"/>
      <c r="LA92" s="27"/>
      <c r="LB92" s="27"/>
      <c r="LC92" s="27"/>
      <c r="OT92" s="247">
        <f>IF(OT$6=$OS$5,成绩录入!BC95,0)</f>
        <v>0</v>
      </c>
      <c r="OU92" s="248">
        <f>IF(OU$6=$OS$5,成绩录入!BD95,0)</f>
        <v>0</v>
      </c>
      <c r="OV92" s="248">
        <f>IF(OV$6=$OS$5,成绩录入!BE95,0)</f>
        <v>0</v>
      </c>
      <c r="OW92" s="248">
        <f>IF(OW$6=$OS$5,成绩录入!BF95,0)</f>
        <v>0</v>
      </c>
      <c r="OX92" s="248">
        <f>IF(OX$6=$OS$5,成绩录入!BG95,0)</f>
        <v>0</v>
      </c>
      <c r="OY92" s="248">
        <f>IF(OY$6=$OS$5,成绩录入!BH95,0)</f>
        <v>0</v>
      </c>
      <c r="OZ92" s="248">
        <f>IF(OZ$6=$OS$5,成绩录入!BI95,0)</f>
        <v>0</v>
      </c>
      <c r="PA92" s="248">
        <f>IF(PA$6=$OS$5,成绩录入!BJ95,0)</f>
        <v>0</v>
      </c>
      <c r="PB92" s="248">
        <f>IF(PB$6=$OS$5,成绩录入!BK95,0)</f>
        <v>0</v>
      </c>
      <c r="PC92" s="248">
        <f>IF(PC$6=$OS$5,成绩录入!BL95,0)</f>
        <v>0</v>
      </c>
      <c r="PD92" s="248">
        <f>IF(PD$6=$OS$5,成绩录入!BM95,0)</f>
        <v>0</v>
      </c>
      <c r="PE92" s="248">
        <f>IF(PE$6=$OS$5,成绩录入!BN95,0)</f>
        <v>0</v>
      </c>
      <c r="PF92" s="248">
        <f>IF(PF$6=$OS$5,成绩录入!BO95,0)</f>
        <v>0</v>
      </c>
      <c r="PG92" s="248">
        <f>IF(PG$6=$OS$5,成绩录入!BP95,0)</f>
        <v>0</v>
      </c>
      <c r="PH92" s="248">
        <f>IF(PH$6=$OS$5,成绩录入!BQ95,0)</f>
        <v>0</v>
      </c>
      <c r="PI92" s="248">
        <f>IF(PI$6=$OS$5,成绩录入!BR95,0)</f>
        <v>0</v>
      </c>
      <c r="PJ92" s="248">
        <f>IF(PJ$6=$OS$5,成绩录入!BS95,0)</f>
        <v>0</v>
      </c>
      <c r="PK92" s="248">
        <f>IF(PK$6=$OS$5,成绩录入!BT95,0)</f>
        <v>0</v>
      </c>
      <c r="PL92" s="248">
        <f>IF(PL$6=$OS$5,成绩录入!BU95,0)</f>
        <v>0</v>
      </c>
      <c r="PM92" s="248">
        <f>IF(PM$6=$OS$5,成绩录入!BV95,0)</f>
        <v>0</v>
      </c>
      <c r="PN92" s="248">
        <f>IF(PN$6=$OS$5,成绩录入!BW95,0)</f>
        <v>0</v>
      </c>
      <c r="PO92" s="248">
        <f>IF(PO$6=$OS$5,成绩录入!BX95,0)</f>
        <v>0</v>
      </c>
      <c r="PP92" s="248">
        <f>IF(PP$6=$OS$5,成绩录入!BY95,0)</f>
        <v>0</v>
      </c>
      <c r="PQ92" s="248">
        <f>IF(PQ$6=$OS$5,成绩录入!BZ95,0)</f>
        <v>0</v>
      </c>
      <c r="PR92" s="248">
        <f>IF(PR$6=$OS$5,成绩录入!CA95,0)</f>
        <v>0</v>
      </c>
      <c r="PS92" s="248">
        <f>IF(PS$6=$OS$5,成绩录入!CB95,0)</f>
        <v>0</v>
      </c>
      <c r="PT92" s="248">
        <f>IF(PT$6=$OS$5,成绩录入!CC95,0)</f>
        <v>0</v>
      </c>
      <c r="PU92" s="248">
        <f>IF(PU$6=$OS$5,成绩录入!CD95,0)</f>
        <v>0</v>
      </c>
      <c r="PV92" s="248">
        <f>IF(PV$6=$OS$5,成绩录入!CE95,0)</f>
        <v>0</v>
      </c>
      <c r="PW92" s="248">
        <f>IF(PW$6=$OS$5,成绩录入!CF95,0)</f>
        <v>0</v>
      </c>
      <c r="PX92" s="248">
        <f>IF(PX$6=$OS$5,成绩录入!CG95,0)</f>
        <v>0</v>
      </c>
      <c r="PY92" s="248">
        <f>IF(PY$6=$OS$5,成绩录入!CH95,0)</f>
        <v>0</v>
      </c>
      <c r="PZ92" s="248">
        <f>IF(PZ$6=$OS$5,成绩录入!CI95,0)</f>
        <v>0</v>
      </c>
      <c r="QA92" s="248">
        <f>IF(QA$6=$OS$5,成绩录入!CJ95,0)</f>
        <v>0</v>
      </c>
      <c r="QB92" s="248">
        <f>IF(QB$6=$OS$5,成绩录入!CK95,0)</f>
        <v>0</v>
      </c>
      <c r="QC92" s="248">
        <f>IF(QC$6=$OS$5,成绩录入!CL95,0)</f>
        <v>0</v>
      </c>
      <c r="QD92" s="248">
        <f>IF(QD$6=$OS$5,成绩录入!CM95,0)</f>
        <v>0</v>
      </c>
      <c r="QE92" s="248">
        <f>IF(QE$6=$OS$5,成绩录入!CN95,0)</f>
        <v>0</v>
      </c>
      <c r="QF92" s="248">
        <f>IF(QF$6=$OS$5,成绩录入!CO95,0)</f>
        <v>0</v>
      </c>
      <c r="QG92" s="248">
        <f>IF(QG$6=$OS$5,成绩录入!CP95,0)</f>
        <v>0</v>
      </c>
      <c r="QH92" s="248">
        <f>IF(QH$6=$OS$5,成绩录入!CQ95,0)</f>
        <v>0</v>
      </c>
      <c r="QI92" s="248">
        <f>IF(QI$6=$OS$5,成绩录入!CR95,0)</f>
        <v>0</v>
      </c>
      <c r="QJ92" s="248">
        <f>IF(QJ$6=$OS$5,成绩录入!CS95,0)</f>
        <v>0</v>
      </c>
      <c r="QK92" s="248">
        <f>IF(QK$6=$OS$5,成绩录入!CT95,0)</f>
        <v>0</v>
      </c>
      <c r="QL92" s="248">
        <f>IF(QL$6=$OS$5,成绩录入!CU95,0)</f>
        <v>0</v>
      </c>
      <c r="QM92" s="248">
        <f>IF(QM$6=$OS$5,成绩录入!CV95,0)</f>
        <v>0</v>
      </c>
      <c r="QN92" s="248">
        <f>IF(QN$6=$OS$5,成绩录入!CW95,0)</f>
        <v>0</v>
      </c>
      <c r="QO92" s="248">
        <f>IF(QO$6=$OS$5,成绩录入!CX95,0)</f>
        <v>0</v>
      </c>
      <c r="QP92" s="248">
        <f>IF(QP$6=$OS$5,成绩录入!CY95,0)</f>
        <v>0</v>
      </c>
      <c r="QQ92" s="248">
        <f>IF(QQ$6=$OS$5,成绩录入!CZ95,0)</f>
        <v>0</v>
      </c>
      <c r="QR92" s="248">
        <f>IF(QR$6=$OS$5,成绩录入!DA95,0)</f>
        <v>0</v>
      </c>
      <c r="QS92" s="248">
        <f>IF(QS$6=$OS$5,成绩录入!DB95,0)</f>
        <v>0</v>
      </c>
      <c r="QT92" s="248">
        <f>IF(QT$6=$OS$5,成绩录入!DC95,0)</f>
        <v>0</v>
      </c>
      <c r="QU92" s="248">
        <f>IF(QU$6=$OS$5,成绩录入!DD95,0)</f>
        <v>0</v>
      </c>
      <c r="QV92" s="248">
        <f>IF(QV$6=$OS$5,成绩录入!DE95,0)</f>
        <v>0</v>
      </c>
      <c r="QW92" s="248">
        <f>IF(QW$6=$OS$5,成绩录入!DF95,0)</f>
        <v>0</v>
      </c>
      <c r="QX92" s="248">
        <f>IF(QX$6=$OS$5,成绩录入!DG95,0)</f>
        <v>0</v>
      </c>
      <c r="QY92" s="248">
        <f>IF(QY$6=$OS$5,成绩录入!DH95,0)</f>
        <v>0</v>
      </c>
      <c r="QZ92" s="248">
        <f>IF(QZ$6=$OS$5,成绩录入!DI95,0)</f>
        <v>0</v>
      </c>
      <c r="RA92" s="248">
        <f>IF(RA$6=$OS$5,成绩录入!DJ95,0)</f>
        <v>0</v>
      </c>
      <c r="RB92" s="248">
        <f>IF(RB$6=$OS$5,成绩录入!DK95,0)</f>
        <v>0</v>
      </c>
      <c r="RC92" s="248">
        <f>IF(RC$6=$OS$5,成绩录入!DL95,0)</f>
        <v>0</v>
      </c>
      <c r="RD92" s="248">
        <f>IF(RD$6=$OS$5,成绩录入!DM95,0)</f>
        <v>0</v>
      </c>
      <c r="RE92" s="248">
        <f>IF(RE$6=$OS$5,成绩录入!DN95,0)</f>
        <v>0</v>
      </c>
      <c r="RF92" s="248">
        <f>IF(RF$6=$OS$5,成绩录入!DO95,0)</f>
        <v>0</v>
      </c>
      <c r="RG92" s="248">
        <f>IF(RG$6=$OS$5,成绩录入!DP95,0)</f>
        <v>0</v>
      </c>
      <c r="RH92" s="248">
        <f>IF(RH$6=$OS$5,成绩录入!DQ95,0)</f>
        <v>0</v>
      </c>
      <c r="RI92" s="248">
        <f>IF(RI$6=$OS$5,成绩录入!DR95,0)</f>
        <v>0</v>
      </c>
      <c r="RJ92" s="248">
        <f>IF(RJ$6=$OS$5,成绩录入!DS95,0)</f>
        <v>0</v>
      </c>
      <c r="RK92" s="248">
        <f>IF(RK$6=$OS$5,成绩录入!DT95,0)</f>
        <v>0</v>
      </c>
      <c r="RL92" s="248">
        <f>IF(RL$6=$OS$5,成绩录入!DU95,0)</f>
        <v>0</v>
      </c>
      <c r="RM92" s="248">
        <f>IF(RM$6=$OS$5,成绩录入!DV95,0)</f>
        <v>0</v>
      </c>
      <c r="RN92" s="248">
        <f>IF(RN$6=$OS$5,成绩录入!DW95,0)</f>
        <v>0</v>
      </c>
      <c r="RO92" s="248">
        <f>IF(RO$6=$OS$5,成绩录入!DX95,0)</f>
        <v>0</v>
      </c>
      <c r="RP92" s="248">
        <f>IF(RP$6=$OS$5,成绩录入!DY95,0)</f>
        <v>0</v>
      </c>
      <c r="RQ92" s="248">
        <f>IF(RQ$6=$OS$5,成绩录入!DZ95,0)</f>
        <v>0</v>
      </c>
      <c r="RR92" s="248">
        <f>IF(RR$6=$OS$5,成绩录入!EA95,0)</f>
        <v>0</v>
      </c>
      <c r="RS92" s="248">
        <f>IF(RS$6=$OS$5,成绩录入!EB95,0)</f>
        <v>0</v>
      </c>
      <c r="RT92" s="248">
        <f>IF(RT$6=$OS$5,成绩录入!EC95,0)</f>
        <v>0</v>
      </c>
      <c r="RU92" s="248">
        <f>IF(RU$6=$OS$5,成绩录入!ED95,0)</f>
        <v>0</v>
      </c>
      <c r="RV92" s="248">
        <f>IF(RV$6=$OS$5,成绩录入!EE95,0)</f>
        <v>0</v>
      </c>
      <c r="RW92" s="248">
        <f>IF(RW$6=$OS$5,成绩录入!EF95,0)</f>
        <v>0</v>
      </c>
      <c r="RX92" s="248">
        <f>IF(RX$6=$OS$5,成绩录入!EG95,0)</f>
        <v>0</v>
      </c>
      <c r="RY92" s="248">
        <f>IF(RY$6=$OS$5,成绩录入!EH95,0)</f>
        <v>0</v>
      </c>
      <c r="RZ92" s="248">
        <f>IF(RZ$6=$OS$5,成绩录入!EI95,0)</f>
        <v>0</v>
      </c>
      <c r="SA92" s="248">
        <f>IF(SA$6=$OS$5,成绩录入!EJ95,0)</f>
        <v>0</v>
      </c>
      <c r="SB92" s="248">
        <f>IF(SB$6=$OS$5,成绩录入!EK95,0)</f>
        <v>0</v>
      </c>
      <c r="SC92" s="248">
        <f>IF(SC$6=$OS$5,成绩录入!EL95,0)</f>
        <v>0</v>
      </c>
      <c r="SD92" s="248">
        <f>IF(SD$6=$OS$5,成绩录入!EM95,0)</f>
        <v>0</v>
      </c>
      <c r="SE92" s="248">
        <f>IF(SE$6=$OS$5,成绩录入!EN95,0)</f>
        <v>0</v>
      </c>
      <c r="SF92" s="248">
        <f>IF(SF$6=$OS$5,成绩录入!EO95,0)</f>
        <v>0</v>
      </c>
      <c r="SG92" s="248">
        <f>IF(SG$6=$OS$5,成绩录入!EP95,0)</f>
        <v>0</v>
      </c>
      <c r="SH92" s="248">
        <f>IF(SH$6=$OS$5,成绩录入!EQ95,0)</f>
        <v>0</v>
      </c>
      <c r="SI92" s="248">
        <f>IF(SI$6=$OS$5,成绩录入!ER95,0)</f>
        <v>0</v>
      </c>
      <c r="SJ92" s="248">
        <f>IF(SJ$6=$OS$5,成绩录入!ES95,0)</f>
        <v>0</v>
      </c>
      <c r="SK92" s="248">
        <f>IF(SK$6=$OS$5,成绩录入!ET95,0)</f>
        <v>0</v>
      </c>
      <c r="SL92" s="248">
        <f>IF(SL$6=$OS$5,成绩录入!EU95,0)</f>
        <v>0</v>
      </c>
      <c r="SM92" s="248">
        <f>IF(SM$6=$OS$5,成绩录入!EV95,0)</f>
        <v>0</v>
      </c>
      <c r="SN92" s="248">
        <f>IF(SN$6=$OS$5,成绩录入!EW95,0)</f>
        <v>0</v>
      </c>
      <c r="SO92" s="248">
        <f>IF(SO$6=$OS$5,成绩录入!EX95,0)</f>
        <v>0</v>
      </c>
      <c r="SP92" s="218">
        <f t="shared" si="190"/>
        <v>0</v>
      </c>
      <c r="SQ92" s="166"/>
      <c r="SR92" s="166"/>
      <c r="SS92" s="247">
        <f>IF(SS$6=$SR$5,成绩录入!BC95,0)</f>
        <v>0</v>
      </c>
      <c r="ST92" s="248">
        <f>IF(ST$6=$SR$5,成绩录入!BD95,0)</f>
        <v>0</v>
      </c>
      <c r="SU92" s="248">
        <f>IF(SU$6=$SR$5,成绩录入!BE95,0)</f>
        <v>0</v>
      </c>
      <c r="SV92" s="248">
        <f>IF(SV$6=$SR$5,成绩录入!BF95,0)</f>
        <v>0</v>
      </c>
      <c r="SW92" s="248">
        <f>IF(SW$6=$SR$5,成绩录入!BG95,0)</f>
        <v>0</v>
      </c>
      <c r="SX92" s="248">
        <f>IF(SX$6=$SR$5,成绩录入!BH95,0)</f>
        <v>0</v>
      </c>
      <c r="SY92" s="248">
        <f>IF(SY$6=$SR$5,成绩录入!BI95,0)</f>
        <v>0</v>
      </c>
      <c r="SZ92" s="248">
        <f>IF(SZ$6=$SR$5,成绩录入!BJ95,0)</f>
        <v>0</v>
      </c>
      <c r="TA92" s="248">
        <f>IF(TA$6=$SR$5,成绩录入!BK95,0)</f>
        <v>0</v>
      </c>
      <c r="TB92" s="248">
        <f>IF(TB$6=$SR$5,成绩录入!BL95,0)</f>
        <v>0</v>
      </c>
      <c r="TC92" s="248">
        <f>IF(TC$6=$SR$5,成绩录入!BM95,0)</f>
        <v>0</v>
      </c>
      <c r="TD92" s="248">
        <f>IF(TD$6=$SR$5,成绩录入!BN95,0)</f>
        <v>0</v>
      </c>
      <c r="TE92" s="248">
        <f>IF(TE$6=$SR$5,成绩录入!BO95,0)</f>
        <v>0</v>
      </c>
      <c r="TF92" s="248">
        <f>IF(TF$6=$SR$5,成绩录入!BP95,0)</f>
        <v>0</v>
      </c>
      <c r="TG92" s="248">
        <f>IF(TG$6=$SR$5,成绩录入!BQ95,0)</f>
        <v>0</v>
      </c>
      <c r="TH92" s="248">
        <f>IF(TH$6=$SR$5,成绩录入!BR95,0)</f>
        <v>0</v>
      </c>
      <c r="TI92" s="248">
        <f>IF(TI$6=$SR$5,成绩录入!BS95,0)</f>
        <v>0</v>
      </c>
      <c r="TJ92" s="248">
        <f>IF(TJ$6=$SR$5,成绩录入!BT95,0)</f>
        <v>0</v>
      </c>
      <c r="TK92" s="248">
        <f>IF(TK$6=$SR$5,成绩录入!BU95,0)</f>
        <v>0</v>
      </c>
      <c r="TL92" s="248">
        <f>IF(TL$6=$SR$5,成绩录入!BV95,0)</f>
        <v>0</v>
      </c>
      <c r="TM92" s="248">
        <f>IF(TM$6=$SR$5,成绩录入!BW95,0)</f>
        <v>0</v>
      </c>
      <c r="TN92" s="248">
        <f>IF(TN$6=$SR$5,成绩录入!BX95,0)</f>
        <v>0</v>
      </c>
      <c r="TO92" s="248">
        <f>IF(TO$6=$SR$5,成绩录入!BY95,0)</f>
        <v>0</v>
      </c>
      <c r="TP92" s="248">
        <f>IF(TP$6=$SR$5,成绩录入!BZ95,0)</f>
        <v>0</v>
      </c>
      <c r="TQ92" s="248">
        <f>IF(TQ$6=$SR$5,成绩录入!CA95,0)</f>
        <v>0</v>
      </c>
      <c r="TR92" s="248">
        <f>IF(TR$6=$SR$5,成绩录入!CB95,0)</f>
        <v>0</v>
      </c>
      <c r="TS92" s="248">
        <f>IF(TS$6=$SR$5,成绩录入!CC95,0)</f>
        <v>0</v>
      </c>
      <c r="TT92" s="248">
        <f>IF(TT$6=$SR$5,成绩录入!CD95,0)</f>
        <v>0</v>
      </c>
      <c r="TU92" s="248">
        <f>IF(TU$6=$SR$5,成绩录入!CE95,0)</f>
        <v>0</v>
      </c>
      <c r="TV92" s="248">
        <f>IF(TV$6=$SR$5,成绩录入!CF95,0)</f>
        <v>0</v>
      </c>
      <c r="TW92" s="248">
        <f>IF(TW$6=$SR$5,成绩录入!CG95,0)</f>
        <v>0</v>
      </c>
      <c r="TX92" s="248">
        <f>IF(TX$6=$SR$5,成绩录入!CH95,0)</f>
        <v>0</v>
      </c>
      <c r="TY92" s="248">
        <f>IF(TY$6=$SR$5,成绩录入!CI95,0)</f>
        <v>0</v>
      </c>
      <c r="TZ92" s="248">
        <f>IF(TZ$6=$SR$5,成绩录入!CJ95,0)</f>
        <v>0</v>
      </c>
      <c r="UA92" s="248">
        <f>IF(UA$6=$SR$5,成绩录入!CK95,0)</f>
        <v>0</v>
      </c>
      <c r="UB92" s="248">
        <f>IF(UB$6=$SR$5,成绩录入!CL95,0)</f>
        <v>0</v>
      </c>
      <c r="UC92" s="248">
        <f>IF(UC$6=$SR$5,成绩录入!CM95,0)</f>
        <v>0</v>
      </c>
      <c r="UD92" s="248">
        <f>IF(UD$6=$SR$5,成绩录入!CN95,0)</f>
        <v>0</v>
      </c>
      <c r="UE92" s="248">
        <f>IF(UE$6=$SR$5,成绩录入!CO95,0)</f>
        <v>0</v>
      </c>
      <c r="UF92" s="248">
        <f>IF(UF$6=$SR$5,成绩录入!CP95,0)</f>
        <v>0</v>
      </c>
      <c r="UG92" s="248">
        <f>IF(UG$6=$SR$5,成绩录入!CQ95,0)</f>
        <v>0</v>
      </c>
      <c r="UH92" s="248">
        <f>IF(UH$6=$SR$5,成绩录入!CR95,0)</f>
        <v>0</v>
      </c>
      <c r="UI92" s="248">
        <f>IF(UI$6=$SR$5,成绩录入!CS95,0)</f>
        <v>0</v>
      </c>
      <c r="UJ92" s="248">
        <f>IF(UJ$6=$SR$5,成绩录入!CT95,0)</f>
        <v>0</v>
      </c>
      <c r="UK92" s="248">
        <f>IF(UK$6=$SR$5,成绩录入!CU95,0)</f>
        <v>0</v>
      </c>
      <c r="UL92" s="248">
        <f>IF(UL$6=$SR$5,成绩录入!CV95,0)</f>
        <v>0</v>
      </c>
      <c r="UM92" s="248">
        <f>IF(UM$6=$SR$5,成绩录入!CW95,0)</f>
        <v>0</v>
      </c>
      <c r="UN92" s="248">
        <f>IF(UN$6=$SR$5,成绩录入!CX95,0)</f>
        <v>0</v>
      </c>
      <c r="UO92" s="248">
        <f>IF(UO$6=$SR$5,成绩录入!CY95,0)</f>
        <v>0</v>
      </c>
      <c r="UP92" s="248">
        <f>IF(UP$6=$SR$5,成绩录入!CZ95,0)</f>
        <v>0</v>
      </c>
      <c r="UQ92" s="248">
        <f>IF(UQ$6=$SR$5,成绩录入!DA95,0)</f>
        <v>0</v>
      </c>
      <c r="UR92" s="248">
        <f>IF(UR$6=$SR$5,成绩录入!DB95,0)</f>
        <v>0</v>
      </c>
      <c r="US92" s="248">
        <f>IF(US$6=$SR$5,成绩录入!DC95,0)</f>
        <v>0</v>
      </c>
      <c r="UT92" s="248">
        <f>IF(UT$6=$SR$5,成绩录入!DD95,0)</f>
        <v>0</v>
      </c>
      <c r="UU92" s="248">
        <f>IF(UU$6=$SR$5,成绩录入!DE95,0)</f>
        <v>0</v>
      </c>
      <c r="UV92" s="248">
        <f>IF(UV$6=$SR$5,成绩录入!DF95,0)</f>
        <v>0</v>
      </c>
      <c r="UW92" s="248">
        <f>IF(UW$6=$SR$5,成绩录入!DG95,0)</f>
        <v>0</v>
      </c>
      <c r="UX92" s="248">
        <f>IF(UX$6=$SR$5,成绩录入!DH95,0)</f>
        <v>0</v>
      </c>
      <c r="UY92" s="248">
        <f>IF(UY$6=$SR$5,成绩录入!DI95,0)</f>
        <v>0</v>
      </c>
      <c r="UZ92" s="248">
        <f>IF(UZ$6=$SR$5,成绩录入!DJ95,0)</f>
        <v>0</v>
      </c>
      <c r="VA92" s="248">
        <f>IF(VA$6=$SR$5,成绩录入!DK95,0)</f>
        <v>0</v>
      </c>
      <c r="VB92" s="248">
        <f>IF(VB$6=$SR$5,成绩录入!DL95,0)</f>
        <v>0</v>
      </c>
      <c r="VC92" s="248">
        <f>IF(VC$6=$SR$5,成绩录入!DM95,0)</f>
        <v>0</v>
      </c>
      <c r="VD92" s="248">
        <f>IF(VD$6=$SR$5,成绩录入!DN95,0)</f>
        <v>0</v>
      </c>
      <c r="VE92" s="248">
        <f>IF(VE$6=$SR$5,成绩录入!DO95,0)</f>
        <v>0</v>
      </c>
      <c r="VF92" s="248">
        <f>IF(VF$6=$SR$5,成绩录入!DP95,0)</f>
        <v>0</v>
      </c>
      <c r="VG92" s="248">
        <f>IF(VG$6=$SR$5,成绩录入!DQ95,0)</f>
        <v>0</v>
      </c>
      <c r="VH92" s="248">
        <f>IF(VH$6=$SR$5,成绩录入!DR95,0)</f>
        <v>0</v>
      </c>
      <c r="VI92" s="248">
        <f>IF(VI$6=$SR$5,成绩录入!DS95,0)</f>
        <v>0</v>
      </c>
      <c r="VJ92" s="248">
        <f>IF(VJ$6=$SR$5,成绩录入!DT95,0)</f>
        <v>0</v>
      </c>
      <c r="VK92" s="248">
        <f>IF(VK$6=$SR$5,成绩录入!DU95,0)</f>
        <v>0</v>
      </c>
      <c r="VL92" s="248">
        <f>IF(VL$6=$SR$5,成绩录入!DV95,0)</f>
        <v>0</v>
      </c>
      <c r="VM92" s="248">
        <f>IF(VM$6=$SR$5,成绩录入!DW95,0)</f>
        <v>0</v>
      </c>
      <c r="VN92" s="248">
        <f>IF(VN$6=$SR$5,成绩录入!DX95,0)</f>
        <v>0</v>
      </c>
      <c r="VO92" s="248">
        <f>IF(VO$6=$SR$5,成绩录入!DY95,0)</f>
        <v>0</v>
      </c>
      <c r="VP92" s="248">
        <f>IF(VP$6=$SR$5,成绩录入!DZ95,0)</f>
        <v>0</v>
      </c>
      <c r="VQ92" s="248">
        <f>IF(VQ$6=$SR$5,成绩录入!EA95,0)</f>
        <v>0</v>
      </c>
      <c r="VR92" s="248">
        <f>IF(VR$6=$SR$5,成绩录入!EB95,0)</f>
        <v>0</v>
      </c>
      <c r="VS92" s="248">
        <f>IF(VS$6=$SR$5,成绩录入!EC95,0)</f>
        <v>0</v>
      </c>
      <c r="VT92" s="248">
        <f>IF(VT$6=$SR$5,成绩录入!ED95,0)</f>
        <v>0</v>
      </c>
      <c r="VU92" s="248">
        <f>IF(VU$6=$SR$5,成绩录入!EE95,0)</f>
        <v>0</v>
      </c>
      <c r="VV92" s="248">
        <f>IF(VV$6=$SR$5,成绩录入!EF95,0)</f>
        <v>0</v>
      </c>
      <c r="VW92" s="248">
        <f>IF(VW$6=$SR$5,成绩录入!EG95,0)</f>
        <v>0</v>
      </c>
      <c r="VX92" s="248">
        <f>IF(VX$6=$SR$5,成绩录入!EH95,0)</f>
        <v>0</v>
      </c>
      <c r="VY92" s="248">
        <f>IF(VY$6=$SR$5,成绩录入!EI95,0)</f>
        <v>0</v>
      </c>
      <c r="VZ92" s="248">
        <f>IF(VZ$6=$SR$5,成绩录入!EJ95,0)</f>
        <v>0</v>
      </c>
      <c r="WA92" s="248">
        <f>IF(WA$6=$SR$5,成绩录入!EK95,0)</f>
        <v>0</v>
      </c>
      <c r="WB92" s="248">
        <f>IF(WB$6=$SR$5,成绩录入!EL95,0)</f>
        <v>0</v>
      </c>
      <c r="WC92" s="248">
        <f>IF(WC$6=$SR$5,成绩录入!EM95,0)</f>
        <v>0</v>
      </c>
      <c r="WD92" s="248">
        <f>IF(WD$6=$SR$5,成绩录入!EN95,0)</f>
        <v>0</v>
      </c>
      <c r="WE92" s="248">
        <f>IF(WE$6=$SR$5,成绩录入!EO95,0)</f>
        <v>0</v>
      </c>
      <c r="WF92" s="248">
        <f>IF(WF$6=$SR$5,成绩录入!EP95,0)</f>
        <v>0</v>
      </c>
      <c r="WG92" s="248">
        <f>IF(WG$6=$SR$5,成绩录入!EQ95,0)</f>
        <v>0</v>
      </c>
      <c r="WH92" s="248">
        <f>IF(WH$6=$SR$5,成绩录入!ER95,0)</f>
        <v>0</v>
      </c>
      <c r="WI92" s="248">
        <f>IF(WI$6=$SR$5,成绩录入!ES95,0)</f>
        <v>0</v>
      </c>
      <c r="WJ92" s="248">
        <f>IF(WJ$6=$SR$5,成绩录入!ET95,0)</f>
        <v>0</v>
      </c>
      <c r="WK92" s="248">
        <f>IF(WK$6=$SR$5,成绩录入!EU95,0)</f>
        <v>0</v>
      </c>
      <c r="WL92" s="248">
        <f>IF(WL$6=$SR$5,成绩录入!EV95,0)</f>
        <v>0</v>
      </c>
      <c r="WM92" s="248">
        <f>IF(WM$6=$SR$5,成绩录入!EW95,0)</f>
        <v>0</v>
      </c>
      <c r="WN92" s="248">
        <f>IF(WN$6=$SR$5,成绩录入!EX95,0)</f>
        <v>0</v>
      </c>
      <c r="WO92" s="218">
        <f t="shared" si="191"/>
        <v>0</v>
      </c>
      <c r="WP92" s="166"/>
      <c r="WQ92" s="166"/>
      <c r="WR92" s="247">
        <f>IF(WR$6=$WQ$5,成绩录入!BC95,0)</f>
        <v>0</v>
      </c>
      <c r="WS92" s="248">
        <f>IF(WS$6=$WQ$5,成绩录入!BD95,0)</f>
        <v>0</v>
      </c>
      <c r="WT92" s="248">
        <f>IF(WT$6=$WQ$5,成绩录入!BE95,0)</f>
        <v>0</v>
      </c>
      <c r="WU92" s="248">
        <f>IF(WU$6=$WQ$5,成绩录入!BF95,0)</f>
        <v>0</v>
      </c>
      <c r="WV92" s="248">
        <f>IF(WV$6=$WQ$5,成绩录入!BG95,0)</f>
        <v>0</v>
      </c>
      <c r="WW92" s="248">
        <f>IF(WW$6=$WQ$5,成绩录入!BH95,0)</f>
        <v>0</v>
      </c>
      <c r="WX92" s="248">
        <f>IF(WX$6=$WQ$5,成绩录入!BI95,0)</f>
        <v>0</v>
      </c>
      <c r="WY92" s="248">
        <f>IF(WY$6=$WQ$5,成绩录入!BJ95,0)</f>
        <v>0</v>
      </c>
      <c r="WZ92" s="248">
        <f>IF(WZ$6=$WQ$5,成绩录入!BK95,0)</f>
        <v>0</v>
      </c>
      <c r="XA92" s="248">
        <f>IF(XA$6=$WQ$5,成绩录入!BL95,0)</f>
        <v>0</v>
      </c>
      <c r="XB92" s="248">
        <f>IF(XB$6=$WQ$5,成绩录入!BM95,0)</f>
        <v>0</v>
      </c>
      <c r="XC92" s="248">
        <f>IF(XC$6=$WQ$5,成绩录入!BN95,0)</f>
        <v>0</v>
      </c>
      <c r="XD92" s="248">
        <f>IF(XD$6=$WQ$5,成绩录入!BO95,0)</f>
        <v>0</v>
      </c>
      <c r="XE92" s="248">
        <f>IF(XE$6=$WQ$5,成绩录入!BP95,0)</f>
        <v>0</v>
      </c>
      <c r="XF92" s="248">
        <f>IF(XF$6=$WQ$5,成绩录入!BQ95,0)</f>
        <v>0</v>
      </c>
      <c r="XG92" s="248">
        <f>IF(XG$6=$WQ$5,成绩录入!BR95,0)</f>
        <v>0</v>
      </c>
      <c r="XH92" s="248">
        <f>IF(XH$6=$WQ$5,成绩录入!BS95,0)</f>
        <v>0</v>
      </c>
      <c r="XI92" s="248">
        <f>IF(XI$6=$WQ$5,成绩录入!BT95,0)</f>
        <v>0</v>
      </c>
      <c r="XJ92" s="248">
        <f>IF(XJ$6=$WQ$5,成绩录入!BU95,0)</f>
        <v>0</v>
      </c>
      <c r="XK92" s="248">
        <f>IF(XK$6=$WQ$5,成绩录入!BV95,0)</f>
        <v>0</v>
      </c>
      <c r="XL92" s="248">
        <f>IF(XL$6=$WQ$5,成绩录入!BW95,0)</f>
        <v>0</v>
      </c>
      <c r="XM92" s="248">
        <f>IF(XM$6=$WQ$5,成绩录入!BX95,0)</f>
        <v>0</v>
      </c>
      <c r="XN92" s="248">
        <f>IF(XN$6=$WQ$5,成绩录入!BY95,0)</f>
        <v>0</v>
      </c>
      <c r="XO92" s="248">
        <f>IF(XO$6=$WQ$5,成绩录入!BZ95,0)</f>
        <v>0</v>
      </c>
      <c r="XP92" s="248">
        <f>IF(XP$6=$WQ$5,成绩录入!CA95,0)</f>
        <v>0</v>
      </c>
      <c r="XQ92" s="248">
        <f>IF(XQ$6=$WQ$5,成绩录入!CB95,0)</f>
        <v>0</v>
      </c>
      <c r="XR92" s="248">
        <f>IF(XR$6=$WQ$5,成绩录入!CC95,0)</f>
        <v>0</v>
      </c>
      <c r="XS92" s="248">
        <f>IF(XS$6=$WQ$5,成绩录入!CD95,0)</f>
        <v>0</v>
      </c>
      <c r="XT92" s="248">
        <f>IF(XT$6=$WQ$5,成绩录入!CE95,0)</f>
        <v>0</v>
      </c>
      <c r="XU92" s="248">
        <f>IF(XU$6=$WQ$5,成绩录入!CF95,0)</f>
        <v>0</v>
      </c>
      <c r="XV92" s="248">
        <f>IF(XV$6=$WQ$5,成绩录入!CG95,0)</f>
        <v>0</v>
      </c>
      <c r="XW92" s="248">
        <f>IF(XW$6=$WQ$5,成绩录入!CH95,0)</f>
        <v>0</v>
      </c>
      <c r="XX92" s="248">
        <f>IF(XX$6=$WQ$5,成绩录入!CI95,0)</f>
        <v>0</v>
      </c>
      <c r="XY92" s="248">
        <f>IF(XY$6=$WQ$5,成绩录入!CJ95,0)</f>
        <v>0</v>
      </c>
      <c r="XZ92" s="248">
        <f>IF(XZ$6=$WQ$5,成绩录入!CK95,0)</f>
        <v>0</v>
      </c>
      <c r="YA92" s="248">
        <f>IF(YA$6=$WQ$5,成绩录入!CL95,0)</f>
        <v>0</v>
      </c>
      <c r="YB92" s="248">
        <f>IF(YB$6=$WQ$5,成绩录入!CM95,0)</f>
        <v>0</v>
      </c>
      <c r="YC92" s="248">
        <f>IF(YC$6=$WQ$5,成绩录入!CN95,0)</f>
        <v>0</v>
      </c>
      <c r="YD92" s="248">
        <f>IF(YD$6=$WQ$5,成绩录入!CO95,0)</f>
        <v>0</v>
      </c>
      <c r="YE92" s="248">
        <f>IF(YE$6=$WQ$5,成绩录入!CP95,0)</f>
        <v>0</v>
      </c>
      <c r="YF92" s="248">
        <f>IF(YF$6=$WQ$5,成绩录入!CQ95,0)</f>
        <v>0</v>
      </c>
      <c r="YG92" s="248">
        <f>IF(YG$6=$WQ$5,成绩录入!CR95,0)</f>
        <v>0</v>
      </c>
      <c r="YH92" s="248">
        <f>IF(YH$6=$WQ$5,成绩录入!CS95,0)</f>
        <v>0</v>
      </c>
      <c r="YI92" s="248">
        <f>IF(YI$6=$WQ$5,成绩录入!CT95,0)</f>
        <v>0</v>
      </c>
      <c r="YJ92" s="248">
        <f>IF(YJ$6=$WQ$5,成绩录入!CU95,0)</f>
        <v>0</v>
      </c>
      <c r="YK92" s="248">
        <f>IF(YK$6=$WQ$5,成绩录入!CV95,0)</f>
        <v>0</v>
      </c>
      <c r="YL92" s="248">
        <f>IF(YL$6=$WQ$5,成绩录入!CW95,0)</f>
        <v>0</v>
      </c>
      <c r="YM92" s="248">
        <f>IF(YM$6=$WQ$5,成绩录入!CX95,0)</f>
        <v>0</v>
      </c>
      <c r="YN92" s="248">
        <f>IF(YN$6=$WQ$5,成绩录入!CY95,0)</f>
        <v>0</v>
      </c>
      <c r="YO92" s="248">
        <f>IF(YO$6=$WQ$5,成绩录入!CZ95,0)</f>
        <v>0</v>
      </c>
      <c r="YP92" s="248">
        <f>IF(YP$6=$WQ$5,成绩录入!DA95,0)</f>
        <v>0</v>
      </c>
      <c r="YQ92" s="248">
        <f>IF(YQ$6=$WQ$5,成绩录入!DB95,0)</f>
        <v>0</v>
      </c>
      <c r="YR92" s="248">
        <f>IF(YR$6=$WQ$5,成绩录入!DC95,0)</f>
        <v>0</v>
      </c>
      <c r="YS92" s="248">
        <f>IF(YS$6=$WQ$5,成绩录入!DD95,0)</f>
        <v>0</v>
      </c>
      <c r="YT92" s="248">
        <f>IF(YT$6=$WQ$5,成绩录入!DE95,0)</f>
        <v>0</v>
      </c>
      <c r="YU92" s="248">
        <f>IF(YU$6=$WQ$5,成绩录入!DF95,0)</f>
        <v>0</v>
      </c>
      <c r="YV92" s="248">
        <f>IF(YV$6=$WQ$5,成绩录入!DG95,0)</f>
        <v>0</v>
      </c>
      <c r="YW92" s="248">
        <f>IF(YW$6=$WQ$5,成绩录入!DH95,0)</f>
        <v>0</v>
      </c>
      <c r="YX92" s="248">
        <f>IF(YX$6=$WQ$5,成绩录入!DI95,0)</f>
        <v>0</v>
      </c>
      <c r="YY92" s="248">
        <f>IF(YY$6=$WQ$5,成绩录入!DJ95,0)</f>
        <v>0</v>
      </c>
      <c r="YZ92" s="248">
        <f>IF(YZ$6=$WQ$5,成绩录入!DK95,0)</f>
        <v>0</v>
      </c>
      <c r="ZA92" s="248">
        <f>IF(ZA$6=$WQ$5,成绩录入!DL95,0)</f>
        <v>0</v>
      </c>
      <c r="ZB92" s="248">
        <f>IF(ZB$6=$WQ$5,成绩录入!DM95,0)</f>
        <v>0</v>
      </c>
      <c r="ZC92" s="248">
        <f>IF(ZC$6=$WQ$5,成绩录入!DN95,0)</f>
        <v>0</v>
      </c>
      <c r="ZD92" s="248">
        <f>IF(ZD$6=$WQ$5,成绩录入!DO95,0)</f>
        <v>0</v>
      </c>
      <c r="ZE92" s="248">
        <f>IF(ZE$6=$WQ$5,成绩录入!DP95,0)</f>
        <v>0</v>
      </c>
      <c r="ZF92" s="248">
        <f>IF(ZF$6=$WQ$5,成绩录入!DQ95,0)</f>
        <v>0</v>
      </c>
      <c r="ZG92" s="248">
        <f>IF(ZG$6=$WQ$5,成绩录入!DR95,0)</f>
        <v>0</v>
      </c>
      <c r="ZH92" s="248">
        <f>IF(ZH$6=$WQ$5,成绩录入!DS95,0)</f>
        <v>0</v>
      </c>
      <c r="ZI92" s="248">
        <f>IF(ZI$6=$WQ$5,成绩录入!DT95,0)</f>
        <v>0</v>
      </c>
      <c r="ZJ92" s="248">
        <f>IF(ZJ$6=$WQ$5,成绩录入!DU95,0)</f>
        <v>0</v>
      </c>
      <c r="ZK92" s="248">
        <f>IF(ZK$6=$WQ$5,成绩录入!DV95,0)</f>
        <v>0</v>
      </c>
      <c r="ZL92" s="248">
        <f>IF(ZL$6=$WQ$5,成绩录入!DW95,0)</f>
        <v>0</v>
      </c>
      <c r="ZM92" s="248">
        <f>IF(ZM$6=$WQ$5,成绩录入!DX95,0)</f>
        <v>0</v>
      </c>
      <c r="ZN92" s="248">
        <f>IF(ZN$6=$WQ$5,成绩录入!DY95,0)</f>
        <v>0</v>
      </c>
      <c r="ZO92" s="248">
        <f>IF(ZO$6=$WQ$5,成绩录入!DZ95,0)</f>
        <v>0</v>
      </c>
      <c r="ZP92" s="248">
        <f>IF(ZP$6=$WQ$5,成绩录入!EA95,0)</f>
        <v>0</v>
      </c>
      <c r="ZQ92" s="248">
        <f>IF(ZQ$6=$WQ$5,成绩录入!EB95,0)</f>
        <v>0</v>
      </c>
      <c r="ZR92" s="248">
        <f>IF(ZR$6=$WQ$5,成绩录入!EC95,0)</f>
        <v>0</v>
      </c>
      <c r="ZS92" s="248">
        <f>IF(ZS$6=$WQ$5,成绩录入!ED95,0)</f>
        <v>0</v>
      </c>
      <c r="ZT92" s="248">
        <f>IF(ZT$6=$WQ$5,成绩录入!EE95,0)</f>
        <v>0</v>
      </c>
      <c r="ZU92" s="248">
        <f>IF(ZU$6=$WQ$5,成绩录入!EF95,0)</f>
        <v>0</v>
      </c>
      <c r="ZV92" s="248">
        <f>IF(ZV$6=$WQ$5,成绩录入!EG95,0)</f>
        <v>0</v>
      </c>
      <c r="ZW92" s="248">
        <f>IF(ZW$6=$WQ$5,成绩录入!EH95,0)</f>
        <v>0</v>
      </c>
      <c r="ZX92" s="248">
        <f>IF(ZX$6=$WQ$5,成绩录入!EI95,0)</f>
        <v>0</v>
      </c>
      <c r="ZY92" s="248">
        <f>IF(ZY$6=$WQ$5,成绩录入!EJ95,0)</f>
        <v>0</v>
      </c>
      <c r="ZZ92" s="248">
        <f>IF(ZZ$6=$WQ$5,成绩录入!EK95,0)</f>
        <v>0</v>
      </c>
      <c r="AAA92" s="248">
        <f>IF(AAA$6=$WQ$5,成绩录入!EL95,0)</f>
        <v>0</v>
      </c>
      <c r="AAB92" s="248">
        <f>IF(AAB$6=$WQ$5,成绩录入!EM95,0)</f>
        <v>0</v>
      </c>
      <c r="AAC92" s="248">
        <f>IF(AAC$6=$WQ$5,成绩录入!EN95,0)</f>
        <v>0</v>
      </c>
      <c r="AAD92" s="248">
        <f>IF(AAD$6=$WQ$5,成绩录入!EO95,0)</f>
        <v>0</v>
      </c>
      <c r="AAE92" s="248">
        <f>IF(AAE$6=$WQ$5,成绩录入!EP95,0)</f>
        <v>0</v>
      </c>
      <c r="AAF92" s="248">
        <f>IF(AAF$6=$WQ$5,成绩录入!EQ95,0)</f>
        <v>0</v>
      </c>
      <c r="AAG92" s="248">
        <f>IF(AAG$6=$WQ$5,成绩录入!ER95,0)</f>
        <v>0</v>
      </c>
      <c r="AAH92" s="248">
        <f>IF(AAH$6=$WQ$5,成绩录入!ES95,0)</f>
        <v>0</v>
      </c>
      <c r="AAI92" s="248">
        <f>IF(AAI$6=$WQ$5,成绩录入!ET95,0)</f>
        <v>0</v>
      </c>
      <c r="AAJ92" s="248">
        <f>IF(AAJ$6=$WQ$5,成绩录入!EU95,0)</f>
        <v>0</v>
      </c>
      <c r="AAK92" s="248">
        <f>IF(AAK$6=$WQ$5,成绩录入!EV95,0)</f>
        <v>0</v>
      </c>
      <c r="AAL92" s="248">
        <f>IF(AAL$6=$WQ$5,成绩录入!EW95,0)</f>
        <v>0</v>
      </c>
      <c r="AAM92" s="248">
        <f>IF(AAM$6=$WQ$5,成绩录入!EX95,0)</f>
        <v>0</v>
      </c>
      <c r="AAN92" s="218">
        <f t="shared" si="192"/>
        <v>0</v>
      </c>
      <c r="AAO92" s="206"/>
      <c r="AAQ92" s="247">
        <f>IF(AAQ$6=$AAP$5,成绩录入!BC95,0)</f>
        <v>0</v>
      </c>
      <c r="AAR92" s="248">
        <f>IF(AAR$6=$AAP$5,成绩录入!BD95,0)</f>
        <v>0</v>
      </c>
      <c r="AAS92" s="248">
        <f>IF(AAS$6=$AAP$5,成绩录入!BE95,0)</f>
        <v>0</v>
      </c>
      <c r="AAT92" s="248">
        <f>IF(AAT$6=$AAP$5,成绩录入!BF95,0)</f>
        <v>0</v>
      </c>
      <c r="AAU92" s="248">
        <f>IF(AAU$6=$AAP$5,成绩录入!BG95,0)</f>
        <v>0</v>
      </c>
      <c r="AAV92" s="248">
        <f>IF(AAV$6=$AAP$5,成绩录入!BH95,0)</f>
        <v>0</v>
      </c>
      <c r="AAW92" s="248">
        <f>IF(AAW$6=$AAP$5,成绩录入!BI95,0)</f>
        <v>0</v>
      </c>
      <c r="AAX92" s="248">
        <f>IF(AAX$6=$AAP$5,成绩录入!BJ95,0)</f>
        <v>0</v>
      </c>
      <c r="AAY92" s="248">
        <f>IF(AAY$6=$AAP$5,成绩录入!BK95,0)</f>
        <v>0</v>
      </c>
      <c r="AAZ92" s="248">
        <f>IF(AAZ$6=$AAP$5,成绩录入!BL95,0)</f>
        <v>0</v>
      </c>
      <c r="ABA92" s="248">
        <f>IF(ABA$6=$AAP$5,成绩录入!BM95,0)</f>
        <v>0</v>
      </c>
      <c r="ABB92" s="248">
        <f>IF(ABB$6=$AAP$5,成绩录入!BN95,0)</f>
        <v>0</v>
      </c>
      <c r="ABC92" s="248">
        <f>IF(ABC$6=$AAP$5,成绩录入!BO95,0)</f>
        <v>0</v>
      </c>
      <c r="ABD92" s="248">
        <f>IF(ABD$6=$AAP$5,成绩录入!BP95,0)</f>
        <v>0</v>
      </c>
      <c r="ABE92" s="248">
        <f>IF(ABE$6=$AAP$5,成绩录入!BQ95,0)</f>
        <v>0</v>
      </c>
      <c r="ABF92" s="248">
        <f>IF(ABF$6=$AAP$5,成绩录入!BR95,0)</f>
        <v>0</v>
      </c>
      <c r="ABG92" s="248">
        <f>IF(ABG$6=$AAP$5,成绩录入!BS95,0)</f>
        <v>0</v>
      </c>
      <c r="ABH92" s="248">
        <f>IF(ABH$6=$AAP$5,成绩录入!BT95,0)</f>
        <v>0</v>
      </c>
      <c r="ABI92" s="248">
        <f>IF(ABI$6=$AAP$5,成绩录入!BU95,0)</f>
        <v>0</v>
      </c>
      <c r="ABJ92" s="248">
        <f>IF(ABJ$6=$AAP$5,成绩录入!BV95,0)</f>
        <v>0</v>
      </c>
      <c r="ABK92" s="248">
        <f>IF(ABK$6=$AAP$5,成绩录入!BW95,0)</f>
        <v>0</v>
      </c>
      <c r="ABL92" s="248">
        <f>IF(ABL$6=$AAP$5,成绩录入!BX95,0)</f>
        <v>0</v>
      </c>
      <c r="ABM92" s="248">
        <f>IF(ABM$6=$AAP$5,成绩录入!BY95,0)</f>
        <v>0</v>
      </c>
      <c r="ABN92" s="248">
        <f>IF(ABN$6=$AAP$5,成绩录入!BZ95,0)</f>
        <v>0</v>
      </c>
      <c r="ABO92" s="248">
        <f>IF(ABO$6=$AAP$5,成绩录入!CA95,0)</f>
        <v>0</v>
      </c>
      <c r="ABP92" s="248">
        <f>IF(ABP$6=$AAP$5,成绩录入!CB95,0)</f>
        <v>0</v>
      </c>
      <c r="ABQ92" s="248">
        <f>IF(ABQ$6=$AAP$5,成绩录入!CC95,0)</f>
        <v>0</v>
      </c>
      <c r="ABR92" s="248">
        <f>IF(ABR$6=$AAP$5,成绩录入!CD95,0)</f>
        <v>0</v>
      </c>
      <c r="ABS92" s="248">
        <f>IF(ABS$6=$AAP$5,成绩录入!CE95,0)</f>
        <v>0</v>
      </c>
      <c r="ABT92" s="248">
        <f>IF(ABT$6=$AAP$5,成绩录入!CF95,0)</f>
        <v>0</v>
      </c>
      <c r="ABU92" s="248">
        <f>IF(ABU$6=$AAP$5,成绩录入!CG95,0)</f>
        <v>0</v>
      </c>
      <c r="ABV92" s="248">
        <f>IF(ABV$6=$AAP$5,成绩录入!CH95,0)</f>
        <v>0</v>
      </c>
      <c r="ABW92" s="248">
        <f>IF(ABW$6=$AAP$5,成绩录入!CI95,0)</f>
        <v>0</v>
      </c>
      <c r="ABX92" s="248">
        <f>IF(ABX$6=$AAP$5,成绩录入!CJ95,0)</f>
        <v>0</v>
      </c>
      <c r="ABY92" s="248">
        <f>IF(ABY$6=$AAP$5,成绩录入!CK95,0)</f>
        <v>0</v>
      </c>
      <c r="ABZ92" s="248">
        <f>IF(ABZ$6=$AAP$5,成绩录入!CL95,0)</f>
        <v>0</v>
      </c>
      <c r="ACA92" s="248">
        <f>IF(ACA$6=$AAP$5,成绩录入!CM95,0)</f>
        <v>0</v>
      </c>
      <c r="ACB92" s="248">
        <f>IF(ACB$6=$AAP$5,成绩录入!CN95,0)</f>
        <v>0</v>
      </c>
      <c r="ACC92" s="248">
        <f>IF(ACC$6=$AAP$5,成绩录入!CO95,0)</f>
        <v>0</v>
      </c>
      <c r="ACD92" s="248">
        <f>IF(ACD$6=$AAP$5,成绩录入!CP95,0)</f>
        <v>0</v>
      </c>
      <c r="ACE92" s="248">
        <f>IF(ACE$6=$AAP$5,成绩录入!CQ95,0)</f>
        <v>0</v>
      </c>
      <c r="ACF92" s="248">
        <f>IF(ACF$6=$AAP$5,成绩录入!CR95,0)</f>
        <v>0</v>
      </c>
      <c r="ACG92" s="248">
        <f>IF(ACG$6=$AAP$5,成绩录入!CS95,0)</f>
        <v>0</v>
      </c>
      <c r="ACH92" s="248">
        <f>IF(ACH$6=$AAP$5,成绩录入!CT95,0)</f>
        <v>0</v>
      </c>
      <c r="ACI92" s="248">
        <f>IF(ACI$6=$AAP$5,成绩录入!CU95,0)</f>
        <v>0</v>
      </c>
      <c r="ACJ92" s="248">
        <f>IF(ACJ$6=$AAP$5,成绩录入!CV95,0)</f>
        <v>0</v>
      </c>
      <c r="ACK92" s="248">
        <f>IF(ACK$6=$AAP$5,成绩录入!CW95,0)</f>
        <v>0</v>
      </c>
      <c r="ACL92" s="248">
        <f>IF(ACL$6=$AAP$5,成绩录入!CX95,0)</f>
        <v>0</v>
      </c>
      <c r="ACM92" s="248">
        <f>IF(ACM$6=$AAP$5,成绩录入!CY95,0)</f>
        <v>0</v>
      </c>
      <c r="ACN92" s="248">
        <f>IF(ACN$6=$AAP$5,成绩录入!CZ95,0)</f>
        <v>0</v>
      </c>
      <c r="ACO92" s="248">
        <f>IF(ACO$6=$AAP$5,成绩录入!DA95,0)</f>
        <v>0</v>
      </c>
      <c r="ACP92" s="248">
        <f>IF(ACP$6=$AAP$5,成绩录入!DB95,0)</f>
        <v>0</v>
      </c>
      <c r="ACQ92" s="248">
        <f>IF(ACQ$6=$AAP$5,成绩录入!DC95,0)</f>
        <v>0</v>
      </c>
      <c r="ACR92" s="248">
        <f>IF(ACR$6=$AAP$5,成绩录入!DD95,0)</f>
        <v>0</v>
      </c>
      <c r="ACS92" s="248">
        <f>IF(ACS$6=$AAP$5,成绩录入!DE95,0)</f>
        <v>0</v>
      </c>
      <c r="ACT92" s="248">
        <f>IF(ACT$6=$AAP$5,成绩录入!DF95,0)</f>
        <v>0</v>
      </c>
      <c r="ACU92" s="248">
        <f>IF(ACU$6=$AAP$5,成绩录入!DG95,0)</f>
        <v>0</v>
      </c>
      <c r="ACV92" s="248">
        <f>IF(ACV$6=$AAP$5,成绩录入!DH95,0)</f>
        <v>0</v>
      </c>
      <c r="ACW92" s="248">
        <f>IF(ACW$6=$AAP$5,成绩录入!DI95,0)</f>
        <v>0</v>
      </c>
      <c r="ACX92" s="248">
        <f>IF(ACX$6=$AAP$5,成绩录入!DJ95,0)</f>
        <v>0</v>
      </c>
      <c r="ACY92" s="248">
        <f>IF(ACY$6=$AAP$5,成绩录入!DK95,0)</f>
        <v>0</v>
      </c>
      <c r="ACZ92" s="248">
        <f>IF(ACZ$6=$AAP$5,成绩录入!DL95,0)</f>
        <v>0</v>
      </c>
      <c r="ADA92" s="248">
        <f>IF(ADA$6=$AAP$5,成绩录入!DM95,0)</f>
        <v>0</v>
      </c>
      <c r="ADB92" s="248">
        <f>IF(ADB$6=$AAP$5,成绩录入!DN95,0)</f>
        <v>0</v>
      </c>
      <c r="ADC92" s="248">
        <f>IF(ADC$6=$AAP$5,成绩录入!DO95,0)</f>
        <v>0</v>
      </c>
      <c r="ADD92" s="248">
        <f>IF(ADD$6=$AAP$5,成绩录入!DP95,0)</f>
        <v>0</v>
      </c>
      <c r="ADE92" s="248">
        <f>IF(ADE$6=$AAP$5,成绩录入!DQ95,0)</f>
        <v>0</v>
      </c>
      <c r="ADF92" s="248">
        <f>IF(ADF$6=$AAP$5,成绩录入!DR95,0)</f>
        <v>0</v>
      </c>
      <c r="ADG92" s="248">
        <f>IF(ADG$6=$AAP$5,成绩录入!DS95,0)</f>
        <v>0</v>
      </c>
      <c r="ADH92" s="248">
        <f>IF(ADH$6=$AAP$5,成绩录入!DT95,0)</f>
        <v>0</v>
      </c>
      <c r="ADI92" s="248">
        <f>IF(ADI$6=$AAP$5,成绩录入!DU95,0)</f>
        <v>0</v>
      </c>
      <c r="ADJ92" s="248">
        <f>IF(ADJ$6=$AAP$5,成绩录入!DV95,0)</f>
        <v>0</v>
      </c>
      <c r="ADK92" s="248">
        <f>IF(ADK$6=$AAP$5,成绩录入!DW95,0)</f>
        <v>0</v>
      </c>
      <c r="ADL92" s="248">
        <f>IF(ADL$6=$AAP$5,成绩录入!DX95,0)</f>
        <v>0</v>
      </c>
      <c r="ADM92" s="248">
        <f>IF(ADM$6=$AAP$5,成绩录入!DY95,0)</f>
        <v>0</v>
      </c>
      <c r="ADN92" s="248">
        <f>IF(ADN$6=$AAP$5,成绩录入!DZ95,0)</f>
        <v>0</v>
      </c>
      <c r="ADO92" s="248">
        <f>IF(ADO$6=$AAP$5,成绩录入!EA95,0)</f>
        <v>0</v>
      </c>
      <c r="ADP92" s="248">
        <f>IF(ADP$6=$AAP$5,成绩录入!EB95,0)</f>
        <v>0</v>
      </c>
      <c r="ADQ92" s="248">
        <f>IF(ADQ$6=$AAP$5,成绩录入!EC95,0)</f>
        <v>0</v>
      </c>
      <c r="ADR92" s="248">
        <f>IF(ADR$6=$AAP$5,成绩录入!ED95,0)</f>
        <v>0</v>
      </c>
      <c r="ADS92" s="248">
        <f>IF(ADS$6=$AAP$5,成绩录入!EE95,0)</f>
        <v>0</v>
      </c>
      <c r="ADT92" s="248">
        <f>IF(ADT$6=$AAP$5,成绩录入!EF95,0)</f>
        <v>0</v>
      </c>
      <c r="ADU92" s="248">
        <f>IF(ADU$6=$AAP$5,成绩录入!EG95,0)</f>
        <v>0</v>
      </c>
      <c r="ADV92" s="248">
        <f>IF(ADV$6=$AAP$5,成绩录入!EH95,0)</f>
        <v>0</v>
      </c>
      <c r="ADW92" s="248">
        <f>IF(ADW$6=$AAP$5,成绩录入!EI95,0)</f>
        <v>0</v>
      </c>
      <c r="ADX92" s="248">
        <f>IF(ADX$6=$AAP$5,成绩录入!EJ95,0)</f>
        <v>0</v>
      </c>
      <c r="ADY92" s="248">
        <f>IF(ADY$6=$AAP$5,成绩录入!EK95,0)</f>
        <v>0</v>
      </c>
      <c r="ADZ92" s="248">
        <f>IF(ADZ$6=$AAP$5,成绩录入!EL95,0)</f>
        <v>0</v>
      </c>
      <c r="AEA92" s="248">
        <f>IF(AEA$6=$AAP$5,成绩录入!EM95,0)</f>
        <v>0</v>
      </c>
      <c r="AEB92" s="248">
        <f>IF(AEB$6=$AAP$5,成绩录入!EN95,0)</f>
        <v>0</v>
      </c>
      <c r="AEC92" s="248">
        <f>IF(AEC$6=$AAP$5,成绩录入!EO95,0)</f>
        <v>0</v>
      </c>
      <c r="AED92" s="248">
        <f>IF(AED$6=$AAP$5,成绩录入!EP95,0)</f>
        <v>0</v>
      </c>
      <c r="AEE92" s="248">
        <f>IF(AEE$6=$AAP$5,成绩录入!EQ95,0)</f>
        <v>0</v>
      </c>
      <c r="AEF92" s="248">
        <f>IF(AEF$6=$AAP$5,成绩录入!ER95,0)</f>
        <v>0</v>
      </c>
      <c r="AEG92" s="248">
        <f>IF(AEG$6=$AAP$5,成绩录入!ES95,0)</f>
        <v>0</v>
      </c>
      <c r="AEH92" s="248">
        <f>IF(AEH$6=$AAP$5,成绩录入!ET95,0)</f>
        <v>0</v>
      </c>
      <c r="AEI92" s="248">
        <f>IF(AEI$6=$AAP$5,成绩录入!EU95,0)</f>
        <v>0</v>
      </c>
      <c r="AEJ92" s="248">
        <f>IF(AEJ$6=$AAP$5,成绩录入!EV95,0)</f>
        <v>0</v>
      </c>
      <c r="AEK92" s="248">
        <f>IF(AEK$6=$AAP$5,成绩录入!EW95,0)</f>
        <v>0</v>
      </c>
      <c r="AEL92" s="248">
        <f>IF(AEL$6=$AAP$5,成绩录入!EX95,0)</f>
        <v>0</v>
      </c>
      <c r="AEM92" s="218">
        <f t="shared" si="193"/>
        <v>0</v>
      </c>
      <c r="AEN92" s="166"/>
      <c r="AEO92" s="166"/>
      <c r="AEP92" s="247">
        <f>IF(AEP$6=$AEO$5,成绩录入!BC95,0)</f>
        <v>0</v>
      </c>
      <c r="AEQ92" s="248">
        <f>IF(AEQ$6=$AEO$5,成绩录入!BD95,0)</f>
        <v>0</v>
      </c>
      <c r="AER92" s="248">
        <f>IF(AER$6=$AEO$5,成绩录入!BE95,0)</f>
        <v>0</v>
      </c>
      <c r="AES92" s="248">
        <f>IF(AES$6=$AEO$5,成绩录入!BF95,0)</f>
        <v>0</v>
      </c>
      <c r="AET92" s="248">
        <f>IF(AET$6=$AEO$5,成绩录入!BG95,0)</f>
        <v>0</v>
      </c>
      <c r="AEU92" s="248">
        <f>IF(AEU$6=$AEO$5,成绩录入!BH95,0)</f>
        <v>0</v>
      </c>
      <c r="AEV92" s="248">
        <f>IF(AEV$6=$AEO$5,成绩录入!BI95,0)</f>
        <v>0</v>
      </c>
      <c r="AEW92" s="248">
        <f>IF(AEW$6=$AEO$5,成绩录入!BJ95,0)</f>
        <v>0</v>
      </c>
      <c r="AEX92" s="248">
        <f>IF(AEX$6=$AEO$5,成绩录入!BK95,0)</f>
        <v>0</v>
      </c>
      <c r="AEY92" s="248">
        <f>IF(AEY$6=$AEO$5,成绩录入!BL95,0)</f>
        <v>0</v>
      </c>
      <c r="AEZ92" s="248">
        <f>IF(AEZ$6=$AEO$5,成绩录入!BM95,0)</f>
        <v>0</v>
      </c>
      <c r="AFA92" s="248">
        <f>IF(AFA$6=$AEO$5,成绩录入!BN95,0)</f>
        <v>0</v>
      </c>
      <c r="AFB92" s="248">
        <f>IF(AFB$6=$AEO$5,成绩录入!BO95,0)</f>
        <v>0</v>
      </c>
      <c r="AFC92" s="248">
        <f>IF(AFC$6=$AEO$5,成绩录入!BP95,0)</f>
        <v>0</v>
      </c>
      <c r="AFD92" s="248">
        <f>IF(AFD$6=$AEO$5,成绩录入!BQ95,0)</f>
        <v>0</v>
      </c>
      <c r="AFE92" s="248">
        <f>IF(AFE$6=$AEO$5,成绩录入!BR95,0)</f>
        <v>0</v>
      </c>
      <c r="AFF92" s="248">
        <f>IF(AFF$6=$AEO$5,成绩录入!BS95,0)</f>
        <v>0</v>
      </c>
      <c r="AFG92" s="248">
        <f>IF(AFG$6=$AEO$5,成绩录入!BT95,0)</f>
        <v>0</v>
      </c>
      <c r="AFH92" s="248">
        <f>IF(AFH$6=$AEO$5,成绩录入!BU95,0)</f>
        <v>0</v>
      </c>
      <c r="AFI92" s="248">
        <f>IF(AFI$6=$AEO$5,成绩录入!BV95,0)</f>
        <v>0</v>
      </c>
      <c r="AFJ92" s="248">
        <f>IF(AFJ$6=$AEO$5,成绩录入!BW95,0)</f>
        <v>0</v>
      </c>
      <c r="AFK92" s="248">
        <f>IF(AFK$6=$AEO$5,成绩录入!BX95,0)</f>
        <v>0</v>
      </c>
      <c r="AFL92" s="248">
        <f>IF(AFL$6=$AEO$5,成绩录入!BY95,0)</f>
        <v>0</v>
      </c>
      <c r="AFM92" s="248">
        <f>IF(AFM$6=$AEO$5,成绩录入!BZ95,0)</f>
        <v>0</v>
      </c>
      <c r="AFN92" s="248">
        <f>IF(AFN$6=$AEO$5,成绩录入!CA95,0)</f>
        <v>0</v>
      </c>
      <c r="AFO92" s="248">
        <f>IF(AFO$6=$AEO$5,成绩录入!CB95,0)</f>
        <v>0</v>
      </c>
      <c r="AFP92" s="248">
        <f>IF(AFP$6=$AEO$5,成绩录入!CC95,0)</f>
        <v>0</v>
      </c>
      <c r="AFQ92" s="248">
        <f>IF(AFQ$6=$AEO$5,成绩录入!CD95,0)</f>
        <v>0</v>
      </c>
      <c r="AFR92" s="248">
        <f>IF(AFR$6=$AEO$5,成绩录入!CE95,0)</f>
        <v>0</v>
      </c>
      <c r="AFS92" s="248">
        <f>IF(AFS$6=$AEO$5,成绩录入!CF95,0)</f>
        <v>0</v>
      </c>
      <c r="AFT92" s="248">
        <f>IF(AFT$6=$AEO$5,成绩录入!CG95,0)</f>
        <v>0</v>
      </c>
      <c r="AFU92" s="248">
        <f>IF(AFU$6=$AEO$5,成绩录入!CH95,0)</f>
        <v>0</v>
      </c>
      <c r="AFV92" s="248">
        <f>IF(AFV$6=$AEO$5,成绩录入!CI95,0)</f>
        <v>0</v>
      </c>
      <c r="AFW92" s="248">
        <f>IF(AFW$6=$AEO$5,成绩录入!CJ95,0)</f>
        <v>0</v>
      </c>
      <c r="AFX92" s="248">
        <f>IF(AFX$6=$AEO$5,成绩录入!CK95,0)</f>
        <v>0</v>
      </c>
      <c r="AFY92" s="248">
        <f>IF(AFY$6=$AEO$5,成绩录入!CL95,0)</f>
        <v>0</v>
      </c>
      <c r="AFZ92" s="248">
        <f>IF(AFZ$6=$AEO$5,成绩录入!CM95,0)</f>
        <v>0</v>
      </c>
      <c r="AGA92" s="248">
        <f>IF(AGA$6=$AEO$5,成绩录入!CN95,0)</f>
        <v>0</v>
      </c>
      <c r="AGB92" s="248">
        <f>IF(AGB$6=$AEO$5,成绩录入!CO95,0)</f>
        <v>0</v>
      </c>
      <c r="AGC92" s="248">
        <f>IF(AGC$6=$AEO$5,成绩录入!CP95,0)</f>
        <v>0</v>
      </c>
      <c r="AGD92" s="248">
        <f>IF(AGD$6=$AEO$5,成绩录入!CQ95,0)</f>
        <v>0</v>
      </c>
      <c r="AGE92" s="248">
        <f>IF(AGE$6=$AEO$5,成绩录入!CR95,0)</f>
        <v>0</v>
      </c>
      <c r="AGF92" s="248">
        <f>IF(AGF$6=$AEO$5,成绩录入!CS95,0)</f>
        <v>0</v>
      </c>
      <c r="AGG92" s="248">
        <f>IF(AGG$6=$AEO$5,成绩录入!CT95,0)</f>
        <v>0</v>
      </c>
      <c r="AGH92" s="248">
        <f>IF(AGH$6=$AEO$5,成绩录入!CU95,0)</f>
        <v>0</v>
      </c>
      <c r="AGI92" s="248">
        <f>IF(AGI$6=$AEO$5,成绩录入!CV95,0)</f>
        <v>0</v>
      </c>
      <c r="AGJ92" s="248">
        <f>IF(AGJ$6=$AEO$5,成绩录入!CW95,0)</f>
        <v>0</v>
      </c>
      <c r="AGK92" s="248">
        <f>IF(AGK$6=$AEO$5,成绩录入!CX95,0)</f>
        <v>0</v>
      </c>
      <c r="AGL92" s="248">
        <f>IF(AGL$6=$AEO$5,成绩录入!CY95,0)</f>
        <v>0</v>
      </c>
      <c r="AGM92" s="248">
        <f>IF(AGM$6=$AEO$5,成绩录入!CZ95,0)</f>
        <v>0</v>
      </c>
      <c r="AGN92" s="248">
        <f>IF(AGN$6=$AEO$5,成绩录入!DA95,0)</f>
        <v>0</v>
      </c>
      <c r="AGO92" s="248">
        <f>IF(AGO$6=$AEO$5,成绩录入!DB95,0)</f>
        <v>0</v>
      </c>
      <c r="AGP92" s="248">
        <f>IF(AGP$6=$AEO$5,成绩录入!DC95,0)</f>
        <v>0</v>
      </c>
      <c r="AGQ92" s="248">
        <f>IF(AGQ$6=$AEO$5,成绩录入!DD95,0)</f>
        <v>0</v>
      </c>
      <c r="AGR92" s="248">
        <f>IF(AGR$6=$AEO$5,成绩录入!DE95,0)</f>
        <v>0</v>
      </c>
      <c r="AGS92" s="248">
        <f>IF(AGS$6=$AEO$5,成绩录入!DF95,0)</f>
        <v>0</v>
      </c>
      <c r="AGT92" s="248">
        <f>IF(AGT$6=$AEO$5,成绩录入!DG95,0)</f>
        <v>0</v>
      </c>
      <c r="AGU92" s="248">
        <f>IF(AGU$6=$AEO$5,成绩录入!DH95,0)</f>
        <v>0</v>
      </c>
      <c r="AGV92" s="248">
        <f>IF(AGV$6=$AEO$5,成绩录入!DI95,0)</f>
        <v>0</v>
      </c>
      <c r="AGW92" s="248">
        <f>IF(AGW$6=$AEO$5,成绩录入!DJ95,0)</f>
        <v>0</v>
      </c>
      <c r="AGX92" s="248">
        <f>IF(AGX$6=$AEO$5,成绩录入!DK95,0)</f>
        <v>0</v>
      </c>
      <c r="AGY92" s="248">
        <f>IF(AGY$6=$AEO$5,成绩录入!DL95,0)</f>
        <v>0</v>
      </c>
      <c r="AGZ92" s="248">
        <f>IF(AGZ$6=$AEO$5,成绩录入!DM95,0)</f>
        <v>0</v>
      </c>
      <c r="AHA92" s="248">
        <f>IF(AHA$6=$AEO$5,成绩录入!DN95,0)</f>
        <v>0</v>
      </c>
      <c r="AHB92" s="248">
        <f>IF(AHB$6=$AEO$5,成绩录入!DO95,0)</f>
        <v>0</v>
      </c>
      <c r="AHC92" s="248">
        <f>IF(AHC$6=$AEO$5,成绩录入!DP95,0)</f>
        <v>0</v>
      </c>
      <c r="AHD92" s="248">
        <f>IF(AHD$6=$AEO$5,成绩录入!DQ95,0)</f>
        <v>0</v>
      </c>
      <c r="AHE92" s="248">
        <f>IF(AHE$6=$AEO$5,成绩录入!DR95,0)</f>
        <v>0</v>
      </c>
      <c r="AHF92" s="248">
        <f>IF(AHF$6=$AEO$5,成绩录入!DS95,0)</f>
        <v>0</v>
      </c>
      <c r="AHG92" s="248">
        <f>IF(AHG$6=$AEO$5,成绩录入!DT95,0)</f>
        <v>0</v>
      </c>
      <c r="AHH92" s="248">
        <f>IF(AHH$6=$AEO$5,成绩录入!DU95,0)</f>
        <v>0</v>
      </c>
      <c r="AHI92" s="248">
        <f>IF(AHI$6=$AEO$5,成绩录入!DV95,0)</f>
        <v>0</v>
      </c>
      <c r="AHJ92" s="248">
        <f>IF(AHJ$6=$AEO$5,成绩录入!DW95,0)</f>
        <v>0</v>
      </c>
      <c r="AHK92" s="248">
        <f>IF(AHK$6=$AEO$5,成绩录入!DX95,0)</f>
        <v>0</v>
      </c>
      <c r="AHL92" s="248">
        <f>IF(AHL$6=$AEO$5,成绩录入!DY95,0)</f>
        <v>0</v>
      </c>
      <c r="AHM92" s="248">
        <f>IF(AHM$6=$AEO$5,成绩录入!DZ95,0)</f>
        <v>0</v>
      </c>
      <c r="AHN92" s="248">
        <f>IF(AHN$6=$AEO$5,成绩录入!EA95,0)</f>
        <v>0</v>
      </c>
      <c r="AHO92" s="248">
        <f>IF(AHO$6=$AEO$5,成绩录入!EB95,0)</f>
        <v>0</v>
      </c>
      <c r="AHP92" s="248">
        <f>IF(AHP$6=$AEO$5,成绩录入!EC95,0)</f>
        <v>0</v>
      </c>
      <c r="AHQ92" s="248">
        <f>IF(AHQ$6=$AEO$5,成绩录入!ED95,0)</f>
        <v>0</v>
      </c>
      <c r="AHR92" s="248">
        <f>IF(AHR$6=$AEO$5,成绩录入!EE95,0)</f>
        <v>0</v>
      </c>
      <c r="AHS92" s="248">
        <f>IF(AHS$6=$AEO$5,成绩录入!EF95,0)</f>
        <v>0</v>
      </c>
      <c r="AHT92" s="248">
        <f>IF(AHT$6=$AEO$5,成绩录入!EG95,0)</f>
        <v>0</v>
      </c>
      <c r="AHU92" s="248">
        <f>IF(AHU$6=$AEO$5,成绩录入!EH95,0)</f>
        <v>0</v>
      </c>
      <c r="AHV92" s="248">
        <f>IF(AHV$6=$AEO$5,成绩录入!EI95,0)</f>
        <v>0</v>
      </c>
      <c r="AHW92" s="248">
        <f>IF(AHW$6=$AEO$5,成绩录入!EJ95,0)</f>
        <v>0</v>
      </c>
      <c r="AHX92" s="248">
        <f>IF(AHX$6=$AEO$5,成绩录入!EK95,0)</f>
        <v>0</v>
      </c>
      <c r="AHY92" s="248">
        <f>IF(AHY$6=$AEO$5,成绩录入!EL95,0)</f>
        <v>0</v>
      </c>
      <c r="AHZ92" s="248">
        <f>IF(AHZ$6=$AEO$5,成绩录入!EM95,0)</f>
        <v>0</v>
      </c>
      <c r="AIA92" s="248">
        <f>IF(AIA$6=$AEO$5,成绩录入!EN95,0)</f>
        <v>0</v>
      </c>
      <c r="AIB92" s="248">
        <f>IF(AIB$6=$AEO$5,成绩录入!EO95,0)</f>
        <v>0</v>
      </c>
      <c r="AIC92" s="248">
        <f>IF(AIC$6=$AEO$5,成绩录入!EP95,0)</f>
        <v>0</v>
      </c>
      <c r="AID92" s="248">
        <f>IF(AID$6=$AEO$5,成绩录入!EQ95,0)</f>
        <v>0</v>
      </c>
      <c r="AIE92" s="248">
        <f>IF(AIE$6=$AEO$5,成绩录入!ER95,0)</f>
        <v>0</v>
      </c>
      <c r="AIF92" s="248">
        <f>IF(AIF$6=$AEO$5,成绩录入!ES95,0)</f>
        <v>0</v>
      </c>
      <c r="AIG92" s="248">
        <f>IF(AIG$6=$AEO$5,成绩录入!ET95,0)</f>
        <v>0</v>
      </c>
      <c r="AIH92" s="248">
        <f>IF(AIH$6=$AEO$5,成绩录入!EU95,0)</f>
        <v>0</v>
      </c>
      <c r="AII92" s="248">
        <f>IF(AII$6=$AEO$5,成绩录入!EV95,0)</f>
        <v>0</v>
      </c>
      <c r="AIJ92" s="248">
        <f>IF(AIJ$6=$AEO$5,成绩录入!EW95,0)</f>
        <v>0</v>
      </c>
      <c r="AIK92" s="248">
        <f>IF(AIK$6=$AEO$5,成绩录入!EX95,0)</f>
        <v>0</v>
      </c>
      <c r="AIL92" s="218">
        <f t="shared" si="194"/>
        <v>0</v>
      </c>
      <c r="AIN92" s="214" t="str">
        <f>初始录入!A97</f>
        <v/>
      </c>
      <c r="AIO92" s="215">
        <f>初始录入!B97</f>
        <v>0</v>
      </c>
      <c r="AIP92" s="216">
        <f>初始录入!C97</f>
        <v>0</v>
      </c>
      <c r="AIQ92" s="314">
        <f>IF(平时!D90&lt;&gt;"",平时!D90,0)</f>
        <v>0</v>
      </c>
      <c r="AIR92" s="324" t="str">
        <f t="shared" si="246"/>
        <v/>
      </c>
      <c r="AIS92" s="314">
        <f>IF(过程!D90&lt;&gt;"",过程!D90,0)</f>
        <v>0</v>
      </c>
      <c r="AIT92" s="324" t="str">
        <f t="shared" si="247"/>
        <v/>
      </c>
      <c r="AIU92" s="216">
        <f>IF(期末!D90&lt;&gt;"",期末!D90,0)</f>
        <v>0</v>
      </c>
      <c r="AIV92" s="324" t="str">
        <f t="shared" si="248"/>
        <v/>
      </c>
      <c r="AIW92" s="325">
        <f t="shared" si="249"/>
        <v>0</v>
      </c>
      <c r="AIX92" s="314">
        <f>IF(平时!E90&lt;&gt;"",平时!E90,0)</f>
        <v>0</v>
      </c>
      <c r="AIY92" s="324" t="str">
        <f t="shared" si="250"/>
        <v/>
      </c>
      <c r="AIZ92" s="314">
        <f>IF(过程!E90&lt;&gt;"",过程!E90,0)</f>
        <v>0</v>
      </c>
      <c r="AJA92" s="324" t="str">
        <f t="shared" si="251"/>
        <v/>
      </c>
      <c r="AJB92" s="216">
        <f>IF(期末!E90&lt;&gt;"",期末!E90,0)</f>
        <v>0</v>
      </c>
      <c r="AJC92" s="324" t="str">
        <f t="shared" si="252"/>
        <v/>
      </c>
      <c r="AJD92" s="325">
        <f t="shared" si="253"/>
        <v>0</v>
      </c>
      <c r="AJE92" s="314">
        <f>IF(平时!F90&lt;&gt;"",平时!F90,0)</f>
        <v>0</v>
      </c>
      <c r="AJF92" s="324" t="str">
        <f t="shared" si="254"/>
        <v/>
      </c>
      <c r="AJG92" s="314">
        <f>IF(过程!F90&lt;&gt;"",过程!F90,0)</f>
        <v>0</v>
      </c>
      <c r="AJH92" s="324" t="str">
        <f t="shared" si="255"/>
        <v/>
      </c>
      <c r="AJI92" s="216">
        <f>IF(期末!F90&lt;&gt;"",期末!F90,0)</f>
        <v>0</v>
      </c>
      <c r="AJJ92" s="324" t="str">
        <f t="shared" si="256"/>
        <v/>
      </c>
      <c r="AJK92" s="325">
        <f t="shared" si="257"/>
        <v>0</v>
      </c>
      <c r="AJL92" s="314">
        <f>IF(平时!G90&lt;&gt;"",平时!G90,0)</f>
        <v>0</v>
      </c>
      <c r="AJM92" s="324" t="str">
        <f t="shared" si="258"/>
        <v/>
      </c>
      <c r="AJN92" s="314">
        <f>IF(过程!G90&lt;&gt;"",过程!G90,0)</f>
        <v>0</v>
      </c>
      <c r="AJO92" s="324" t="str">
        <f t="shared" si="259"/>
        <v/>
      </c>
      <c r="AJP92" s="216">
        <f>IF(期末!G90&lt;&gt;"",期末!G90,0)</f>
        <v>0</v>
      </c>
      <c r="AJQ92" s="324" t="str">
        <f t="shared" si="260"/>
        <v/>
      </c>
      <c r="AJR92" s="325">
        <f t="shared" si="261"/>
        <v>0</v>
      </c>
      <c r="AJS92" s="314">
        <f>IF(平时!H90&lt;&gt;"",平时!H90,0)</f>
        <v>0</v>
      </c>
      <c r="AJT92" s="324" t="str">
        <f t="shared" si="262"/>
        <v/>
      </c>
      <c r="AJU92" s="314">
        <f>IF(过程!H90&lt;&gt;"",过程!H90,0)</f>
        <v>0</v>
      </c>
      <c r="AJV92" s="324" t="str">
        <f t="shared" si="263"/>
        <v/>
      </c>
      <c r="AJW92" s="216">
        <f>IF(期末!H90&lt;&gt;"",期末!H90,0)</f>
        <v>0</v>
      </c>
      <c r="AJX92" s="324" t="str">
        <f t="shared" si="264"/>
        <v/>
      </c>
      <c r="AJY92" s="326">
        <f t="shared" si="265"/>
        <v>0</v>
      </c>
      <c r="AKA92" s="216" t="str">
        <f>初始录入!A97</f>
        <v/>
      </c>
      <c r="AKB92" s="216">
        <f>初始录入!B97</f>
        <v>0</v>
      </c>
      <c r="AKC92" s="216">
        <f>初始录入!C97</f>
        <v>0</v>
      </c>
      <c r="AKD92" s="327" t="str">
        <f>IF(初始录入!$E97=初始录入!$K$2,达成度!$D105,"")</f>
        <v/>
      </c>
      <c r="AKE92" s="327" t="str">
        <f>IF(初始录入!$E97=初始录入!$K$3,达成度!D105,"")</f>
        <v/>
      </c>
      <c r="AKF92" s="216" t="str">
        <f>IF(初始录入!$E97=初始录入!$K$4,达成度!D105,"")</f>
        <v/>
      </c>
      <c r="AKG92" s="216" t="str">
        <f>IF(初始录入!$E97=初始录入!$K$5,达成度!D105,"")</f>
        <v/>
      </c>
      <c r="AKH92" s="327" t="str">
        <f>IF(初始录入!$E97=初始录入!$K$2,达成度!E105,"")</f>
        <v/>
      </c>
      <c r="AKI92" s="327" t="str">
        <f>IF(初始录入!$E97=初始录入!$K$3,达成度!E105,"")</f>
        <v/>
      </c>
      <c r="AKJ92" s="216" t="str">
        <f>IF(初始录入!$E97=初始录入!$K$4,达成度!E105,"")</f>
        <v/>
      </c>
      <c r="AKK92" s="216" t="str">
        <f>IF(初始录入!$E97=初始录入!$K$5,达成度!E105,"")</f>
        <v/>
      </c>
      <c r="AKL92" s="327" t="str">
        <f>IF(初始录入!$E97=初始录入!$K$2,达成度!F105,"")</f>
        <v/>
      </c>
      <c r="AKM92" s="327" t="str">
        <f>IF(初始录入!$E97=初始录入!$K$3,达成度!F105,"")</f>
        <v/>
      </c>
      <c r="AKN92" s="216" t="str">
        <f>IF(初始录入!$E97=初始录入!$K$4,达成度!F105,"")</f>
        <v/>
      </c>
      <c r="AKO92" s="216" t="str">
        <f>IF(初始录入!$E97=初始录入!$K$5,达成度!F105,"")</f>
        <v/>
      </c>
      <c r="AKP92" s="327" t="str">
        <f>IF(初始录入!$E97=初始录入!$K$2,达成度!H105,"")</f>
        <v/>
      </c>
      <c r="AKQ92" s="327" t="str">
        <f>IF(初始录入!$E97=初始录入!$K$3,达成度!H105,"")</f>
        <v/>
      </c>
      <c r="AKR92" s="216" t="str">
        <f>IF(初始录入!$E97=初始录入!$K$4,达成度!H105,"")</f>
        <v/>
      </c>
      <c r="AKS92" s="216" t="str">
        <f>IF(初始录入!$E97=初始录入!$K$5,达成度!H105,"")</f>
        <v/>
      </c>
      <c r="AKT92" s="327" t="str">
        <f>IF(初始录入!$E97=初始录入!$K$2,达成度!I105,"")</f>
        <v/>
      </c>
      <c r="AKU92" s="327" t="str">
        <f>IF(初始录入!$E97=初始录入!$K$3,达成度!I105,"")</f>
        <v/>
      </c>
      <c r="AKV92" s="216" t="str">
        <f>IF(初始录入!$E97=初始录入!$K$4,达成度!I105,"")</f>
        <v/>
      </c>
      <c r="AKW92" s="216" t="str">
        <f>IF(初始录入!$E97=初始录入!$K$5,达成度!I105,"")</f>
        <v/>
      </c>
      <c r="AKX92" s="327" t="str">
        <f>IF(初始录入!$E97=初始录入!$K$2,达成度!J105,"")</f>
        <v/>
      </c>
      <c r="AKY92" s="327" t="str">
        <f>IF(初始录入!$E97=初始录入!$K$3,达成度!J105,"")</f>
        <v/>
      </c>
      <c r="AKZ92" s="216" t="str">
        <f>IF(初始录入!$E97=初始录入!$K$4,达成度!J105,"")</f>
        <v/>
      </c>
      <c r="ALA92" s="216" t="str">
        <f>IF(初始录入!$E97=初始录入!$K$5,达成度!J105,"")</f>
        <v/>
      </c>
      <c r="ALB92" s="327" t="str">
        <f>IF(初始录入!$E97=初始录入!$K$2,达成度!L105,"")</f>
        <v/>
      </c>
      <c r="ALC92" s="327" t="str">
        <f>IF(初始录入!$E97=初始录入!$K$3,达成度!L105,"")</f>
        <v/>
      </c>
      <c r="ALD92" s="216" t="str">
        <f>IF(初始录入!$E97=初始录入!$K$4,达成度!L105,"")</f>
        <v/>
      </c>
      <c r="ALE92" s="216" t="str">
        <f>IF(初始录入!$E97=初始录入!$K$5,达成度!L105,"")</f>
        <v/>
      </c>
      <c r="ALF92" s="327" t="str">
        <f>IF(初始录入!$E97=初始录入!$K$2,达成度!M105,"")</f>
        <v/>
      </c>
      <c r="ALG92" s="327" t="str">
        <f>IF(初始录入!$E97=初始录入!$K$3,达成度!M105,"")</f>
        <v/>
      </c>
      <c r="ALH92" s="216" t="str">
        <f>IF(初始录入!$E97=初始录入!$K$4,达成度!M105,"")</f>
        <v/>
      </c>
      <c r="ALI92" s="216" t="str">
        <f>IF(初始录入!$E97=初始录入!$K$5,达成度!M105,"")</f>
        <v/>
      </c>
      <c r="ALJ92" s="327" t="str">
        <f>IF(初始录入!$E97=初始录入!$K$2,达成度!N105,"")</f>
        <v/>
      </c>
      <c r="ALK92" s="327" t="str">
        <f>IF(初始录入!$E97=初始录入!$K$3,达成度!N105,"")</f>
        <v/>
      </c>
      <c r="ALL92" s="216" t="str">
        <f>IF(初始录入!$E97=初始录入!$K$4,达成度!N105,"")</f>
        <v/>
      </c>
      <c r="ALM92" s="216" t="str">
        <f>IF(初始录入!$E97=初始录入!$K$5,达成度!N105,"")</f>
        <v/>
      </c>
      <c r="ALN92" s="327" t="str">
        <f>IF(初始录入!$E97=初始录入!$K$2,达成度!P105,"")</f>
        <v/>
      </c>
      <c r="ALO92" s="327" t="str">
        <f>IF(初始录入!$E97=初始录入!$K$3,达成度!P105,"")</f>
        <v/>
      </c>
      <c r="ALP92" s="216" t="str">
        <f>IF(初始录入!$E97=初始录入!$K$4,达成度!P105,"")</f>
        <v/>
      </c>
      <c r="ALQ92" s="216" t="str">
        <f>IF(初始录入!$E97=初始录入!$K$5,达成度!P105,"")</f>
        <v/>
      </c>
      <c r="ALR92" s="327" t="str">
        <f>IF(初始录入!$E97=初始录入!$K$2,达成度!Q105,"")</f>
        <v/>
      </c>
      <c r="ALS92" s="327" t="str">
        <f>IF(初始录入!$E97=初始录入!$K$3,达成度!Q105,"")</f>
        <v/>
      </c>
      <c r="ALT92" s="216" t="str">
        <f>IF(初始录入!$E97=初始录入!$K$4,达成度!Q105,"")</f>
        <v/>
      </c>
      <c r="ALU92" s="216" t="str">
        <f>IF(初始录入!$E97=初始录入!$K$5,达成度!Q105,"")</f>
        <v/>
      </c>
      <c r="ALV92" s="327" t="str">
        <f>IF(初始录入!$E97=初始录入!$K$2,达成度!R105,"")</f>
        <v/>
      </c>
      <c r="ALW92" s="327" t="str">
        <f>IF(初始录入!$E97=初始录入!$K$3,达成度!R105,"")</f>
        <v/>
      </c>
      <c r="ALX92" s="216" t="str">
        <f>IF(初始录入!$E97=初始录入!$K$4,达成度!R105,"")</f>
        <v/>
      </c>
      <c r="ALY92" s="216"/>
      <c r="ALZ92" s="327" t="str">
        <f>IF(初始录入!$E97=初始录入!$K$2,达成度!T105,"")</f>
        <v/>
      </c>
      <c r="AMA92" s="327" t="str">
        <f>IF(初始录入!$E97=初始录入!$K$3,达成度!T105,"")</f>
        <v/>
      </c>
      <c r="AMB92" s="216" t="str">
        <f>IF(初始录入!$E97=初始录入!$K$4,达成度!T105,"")</f>
        <v/>
      </c>
      <c r="AMC92" s="216" t="str">
        <f>IF(初始录入!$E97=初始录入!$K$5,达成度!T105,"")</f>
        <v/>
      </c>
      <c r="AMD92" s="327" t="str">
        <f>IF(初始录入!$E97=初始录入!$K$2,达成度!U105,"")</f>
        <v/>
      </c>
      <c r="AME92" s="327" t="str">
        <f>IF(初始录入!$E97=初始录入!$K$3,达成度!U105,"")</f>
        <v/>
      </c>
      <c r="AMF92" s="216" t="str">
        <f>IF(初始录入!$E97=初始录入!$K$4,达成度!U105,"")</f>
        <v/>
      </c>
      <c r="AMG92" s="216" t="str">
        <f>IF(初始录入!$E97=初始录入!$K$5,达成度!U105,"")</f>
        <v/>
      </c>
      <c r="AMH92" s="327" t="str">
        <f>IF(初始录入!$E97=初始录入!$K$2,达成度!V105,"")</f>
        <v/>
      </c>
      <c r="AMI92" s="327" t="str">
        <f>IF(初始录入!$E97=初始录入!$K$3,达成度!V105,"")</f>
        <v/>
      </c>
      <c r="AMJ92" s="216" t="str">
        <f>IF(初始录入!$E97=初始录入!$K$4,达成度!W105,"")</f>
        <v/>
      </c>
      <c r="AMK92" s="216" t="str">
        <f>IF(初始录入!$E97=初始录入!$K$5,达成度!W105,"")</f>
        <v/>
      </c>
      <c r="AMM92" s="215">
        <f t="shared" si="270"/>
        <v>85</v>
      </c>
      <c r="AMN92" s="222" t="str">
        <f t="shared" si="266"/>
        <v/>
      </c>
      <c r="AMO92" s="325" t="str">
        <f>IF($AMM92&lt;=$H$7,INDEX(达成度!$G$21:$G$170,$AMM92,1),"")</f>
        <v/>
      </c>
      <c r="AMP92" s="325" t="str">
        <f>IF($AMM92&lt;=$H$7,INDEX(达成度!$K$21:$K$170,$AMM92,1),"")</f>
        <v/>
      </c>
      <c r="AMQ92" s="325" t="str">
        <f>IF($AMM92&lt;=$H$7,INDEX(达成度!$O$21:$O$170,$AMM92,1),"")</f>
        <v/>
      </c>
      <c r="AMR92" s="325" t="str">
        <f>IF($AMM92&lt;=$H$7,INDEX(达成度!$S$21:$S$170,$AMM92,1),"")</f>
        <v/>
      </c>
      <c r="AMS92" s="326" t="str">
        <f>IF($AMM92&lt;=$H$7,INDEX(达成度!$W$21:$W$170,$AMM92,1),"")</f>
        <v/>
      </c>
      <c r="AMT92" s="328"/>
      <c r="AMU92" s="336"/>
      <c r="AMV92" s="222" t="str">
        <f t="shared" si="267"/>
        <v/>
      </c>
      <c r="AMW92" s="325" t="str">
        <f>IF($AMM92&lt;=$I$7,INDEX(达成度!$G$21:$G$170,$AMM92+$H$7,1),"")</f>
        <v/>
      </c>
      <c r="AMX92" s="325" t="str">
        <f>IF($AMM92&lt;=$I$7,INDEX(达成度!$K$21:$K$170,$AMM92+$H$7,1),"")</f>
        <v/>
      </c>
      <c r="AMY92" s="325" t="str">
        <f>IF($AMM92&lt;=$I$7,INDEX(达成度!$O$21:$O$170,$AMM92+$H$7,1),"")</f>
        <v/>
      </c>
      <c r="AMZ92" s="325" t="str">
        <f>IF($AMM92&lt;=$I$7,INDEX(达成度!$S$21:$S$170,$AMM92+$H$7,1),"")</f>
        <v/>
      </c>
      <c r="ANA92" s="326" t="str">
        <f>IF($AMM92&lt;=$I$7,INDEX(达成度!$W$21:$W$170,$AMM92+$H$7,1),"")</f>
        <v/>
      </c>
      <c r="ANB92" s="206"/>
      <c r="ANC92" s="215"/>
      <c r="AND92" s="216" t="str">
        <f t="shared" si="268"/>
        <v/>
      </c>
      <c r="ANE92" s="325" t="str">
        <f>IF($AMM92&lt;=$J$7,INDEX(达成度!$G$21:$G$170,$AMM92+$H$7+$I$7,1),"")</f>
        <v/>
      </c>
      <c r="ANF92" s="325" t="str">
        <f>IF($AMM92&lt;=$J$7,INDEX(达成度!$K$21:$K$170,$AMM92+$H$7+$I$7,1),"")</f>
        <v/>
      </c>
      <c r="ANG92" s="325" t="str">
        <f>IF($AMM92&lt;=$J$7,INDEX(达成度!$O$21:$O$170,$AMM92+$H$7+$I$7,1),"")</f>
        <v/>
      </c>
      <c r="ANH92" s="325" t="str">
        <f>IF($AMM92&lt;=$J$7,INDEX(达成度!$S$21:$S$170,$AMM92+$H$7+$I$7,1),"")</f>
        <v/>
      </c>
      <c r="ANI92" s="326" t="str">
        <f>IF($AMM92&lt;=$J$7,INDEX(达成度!$W$21:$W$170,$AMM92+$H$7+$I$7,1),"")</f>
        <v/>
      </c>
      <c r="ANK92" s="215"/>
      <c r="ANL92" s="216" t="str">
        <f t="shared" si="269"/>
        <v/>
      </c>
      <c r="ANM92" s="325" t="str">
        <f>IF($AMM92&lt;=$K$7,INDEX(达成度!$G$21:$G$170,$AMM92+$H$7+$I$7+$J$7,1),"")</f>
        <v/>
      </c>
      <c r="ANN92" s="325" t="str">
        <f>IF($AMM92&lt;=$K$7,INDEX(达成度!$K$21:$K$170,$AMM92+$H$7+$I$7+$J$7,1),"")</f>
        <v/>
      </c>
      <c r="ANO92" s="325" t="str">
        <f>IF($AMM92&lt;=$K$7,INDEX(达成度!$O$21:$O$170,$AMM92+$H$7+$I$7+$J$7,1),"")</f>
        <v/>
      </c>
      <c r="ANP92" s="325" t="str">
        <f>IF($AMM92&lt;=$K$7,INDEX(达成度!$S$21:$S$170,$AMM92+$H$7+$I$7+$J$7,1),"")</f>
        <v/>
      </c>
      <c r="ANQ92" s="326" t="str">
        <f>IF($AMM92&lt;=$K$7,INDEX(达成度!$W$21:$W$170,$AMM92+$H$7+$I$7+$J$7,1),"")</f>
        <v/>
      </c>
    </row>
    <row r="93" ht="18" customHeight="1" spans="1:1024 1025:1057">
      <c r="A93" s="215" t="str">
        <f>初始录入!A98</f>
        <v/>
      </c>
      <c r="B93" s="216" t="str">
        <f>IF(初始录入!B98&lt;&gt;"",初始录入!B98,"")</f>
        <v/>
      </c>
      <c r="C93" s="216" t="str">
        <f>IF(初始录入!C98&lt;&gt;"",初始录入!C98,"")</f>
        <v/>
      </c>
      <c r="D93" s="216" t="str">
        <f>IF(初始录入!D98&lt;&gt;"",初始录入!D98,"")</f>
        <v/>
      </c>
      <c r="E93" s="218" t="str">
        <f>IF(初始录入!E98&lt;&gt;"",初始录入!E98,"")</f>
        <v/>
      </c>
      <c r="G93" s="330"/>
      <c r="H93" s="295">
        <f>IF(初始录入!E98=H$6,1,0)</f>
        <v>0</v>
      </c>
      <c r="I93" s="295">
        <f>IF(初始录入!E98=I$6,1,0)</f>
        <v>0</v>
      </c>
      <c r="J93" s="295">
        <f>IF(初始录入!E98=J$6,1,0)</f>
        <v>0</v>
      </c>
      <c r="K93" s="321">
        <f>IF(初始录入!E98=K$6,1,0)</f>
        <v>0</v>
      </c>
      <c r="L93" s="28"/>
      <c r="M93" s="389"/>
      <c r="N93" s="4"/>
      <c r="O93" s="4"/>
      <c r="P93" s="5"/>
      <c r="Q93" s="386"/>
      <c r="R93" s="387"/>
      <c r="X93" s="28"/>
      <c r="Y93" s="294">
        <v>100</v>
      </c>
      <c r="Z93" s="295">
        <f>成绩录入!$F$7</f>
        <v>0</v>
      </c>
      <c r="AA93" s="295">
        <f>成绩录入!F96</f>
        <v>0</v>
      </c>
      <c r="AB93" s="296">
        <f>IF(初始录入!$M$7&lt;&gt;"",IF(成绩录入!$F$7&lt;&gt;"",IF(初始录入!$P$7="次数",AA93/Z93*Y93,成绩录入!F96),0),0)</f>
        <v>0</v>
      </c>
      <c r="AC93" s="297">
        <f t="shared" si="181"/>
        <v>0</v>
      </c>
      <c r="AD93" s="297">
        <f t="shared" si="182"/>
        <v>0</v>
      </c>
      <c r="AE93" s="297">
        <f t="shared" si="183"/>
        <v>0</v>
      </c>
      <c r="AF93" s="297">
        <f t="shared" si="184"/>
        <v>0</v>
      </c>
      <c r="AG93" s="297">
        <f t="shared" si="185"/>
        <v>0</v>
      </c>
      <c r="AH93" s="298">
        <f t="shared" si="195"/>
        <v>0</v>
      </c>
      <c r="AI93" s="28"/>
      <c r="AJ93" s="260">
        <f>成绩录入!I96</f>
        <v>0</v>
      </c>
      <c r="AK93" s="248">
        <f>成绩录入!J96</f>
        <v>0</v>
      </c>
      <c r="AL93" s="248">
        <f>成绩录入!K96</f>
        <v>0</v>
      </c>
      <c r="AM93" s="248">
        <f>成绩录入!L96</f>
        <v>0</v>
      </c>
      <c r="AN93" s="248">
        <f>成绩录入!M96</f>
        <v>0</v>
      </c>
      <c r="AO93" s="298">
        <f t="shared" si="196"/>
        <v>0</v>
      </c>
      <c r="AP93" s="299"/>
      <c r="AQ93" s="260">
        <f>成绩录入!I96</f>
        <v>0</v>
      </c>
      <c r="AR93" s="248">
        <f>成绩录入!J96</f>
        <v>0</v>
      </c>
      <c r="AS93" s="248">
        <f>成绩录入!K96</f>
        <v>0</v>
      </c>
      <c r="AT93" s="248">
        <f>成绩录入!L96</f>
        <v>0</v>
      </c>
      <c r="AU93" s="248">
        <f>成绩录入!M96</f>
        <v>0</v>
      </c>
      <c r="AV93" s="298">
        <f t="shared" si="197"/>
        <v>0</v>
      </c>
      <c r="AW93" s="299"/>
      <c r="AX93" s="260">
        <f>成绩录入!I96</f>
        <v>0</v>
      </c>
      <c r="AY93" s="248">
        <f>成绩录入!J96</f>
        <v>0</v>
      </c>
      <c r="AZ93" s="248">
        <f>成绩录入!K96</f>
        <v>0</v>
      </c>
      <c r="BA93" s="248">
        <f>成绩录入!L96</f>
        <v>0</v>
      </c>
      <c r="BB93" s="248">
        <f>成绩录入!M96</f>
        <v>0</v>
      </c>
      <c r="BC93" s="298">
        <f t="shared" si="198"/>
        <v>0</v>
      </c>
      <c r="BD93" s="299"/>
      <c r="BE93" s="260">
        <f>成绩录入!I96</f>
        <v>0</v>
      </c>
      <c r="BF93" s="248">
        <f>成绩录入!J96</f>
        <v>0</v>
      </c>
      <c r="BG93" s="248">
        <f>成绩录入!K96</f>
        <v>0</v>
      </c>
      <c r="BH93" s="248">
        <f>成绩录入!L96</f>
        <v>0</v>
      </c>
      <c r="BI93" s="248">
        <f>成绩录入!M96</f>
        <v>0</v>
      </c>
      <c r="BJ93" s="298">
        <f t="shared" si="199"/>
        <v>0</v>
      </c>
      <c r="BK93" s="299"/>
      <c r="BL93" s="260">
        <f>成绩录入!I96</f>
        <v>0</v>
      </c>
      <c r="BM93" s="248">
        <f>成绩录入!J96</f>
        <v>0</v>
      </c>
      <c r="BN93" s="248">
        <f>成绩录入!K96</f>
        <v>0</v>
      </c>
      <c r="BO93" s="248">
        <f>成绩录入!L96</f>
        <v>0</v>
      </c>
      <c r="BP93" s="248">
        <f>成绩录入!M96</f>
        <v>0</v>
      </c>
      <c r="BQ93" s="298">
        <f t="shared" si="200"/>
        <v>0</v>
      </c>
      <c r="BR93" s="300"/>
      <c r="BS93" s="260">
        <f>成绩录入!P96</f>
        <v>0</v>
      </c>
      <c r="BT93" s="248">
        <f>成绩录入!Q96</f>
        <v>0</v>
      </c>
      <c r="BU93" s="248">
        <f>成绩录入!R96</f>
        <v>0</v>
      </c>
      <c r="BV93" s="248">
        <f>成绩录入!S96</f>
        <v>0</v>
      </c>
      <c r="BW93" s="248">
        <f>成绩录入!T96</f>
        <v>0</v>
      </c>
      <c r="BX93" s="248">
        <f>成绩录入!U96</f>
        <v>0</v>
      </c>
      <c r="BY93" s="248">
        <f>成绩录入!V96</f>
        <v>0</v>
      </c>
      <c r="BZ93" s="248">
        <f>成绩录入!W96</f>
        <v>0</v>
      </c>
      <c r="CA93" s="248">
        <f>成绩录入!X96</f>
        <v>0</v>
      </c>
      <c r="CB93" s="248">
        <f>成绩录入!Y96</f>
        <v>0</v>
      </c>
      <c r="CC93" s="298">
        <f t="shared" si="201"/>
        <v>0</v>
      </c>
      <c r="CD93" s="299"/>
      <c r="CE93" s="260">
        <f>成绩录入!P96</f>
        <v>0</v>
      </c>
      <c r="CF93" s="248">
        <f>成绩录入!Q96</f>
        <v>0</v>
      </c>
      <c r="CG93" s="248">
        <f>成绩录入!R96</f>
        <v>0</v>
      </c>
      <c r="CH93" s="248">
        <f>成绩录入!S96</f>
        <v>0</v>
      </c>
      <c r="CI93" s="248">
        <f>成绩录入!T96</f>
        <v>0</v>
      </c>
      <c r="CJ93" s="248">
        <f>成绩录入!U96</f>
        <v>0</v>
      </c>
      <c r="CK93" s="248">
        <f>成绩录入!V96</f>
        <v>0</v>
      </c>
      <c r="CL93" s="248">
        <f>成绩录入!W96</f>
        <v>0</v>
      </c>
      <c r="CM93" s="248">
        <f>成绩录入!X96</f>
        <v>0</v>
      </c>
      <c r="CN93" s="248">
        <f>成绩录入!Y96</f>
        <v>0</v>
      </c>
      <c r="CO93" s="298">
        <f t="shared" si="202"/>
        <v>0</v>
      </c>
      <c r="CP93" s="299"/>
      <c r="CQ93" s="260">
        <f>成绩录入!P96</f>
        <v>0</v>
      </c>
      <c r="CR93" s="248">
        <f>成绩录入!Q96</f>
        <v>0</v>
      </c>
      <c r="CS93" s="248">
        <f>成绩录入!R96</f>
        <v>0</v>
      </c>
      <c r="CT93" s="248">
        <f>成绩录入!S96</f>
        <v>0</v>
      </c>
      <c r="CU93" s="248">
        <f>成绩录入!T96</f>
        <v>0</v>
      </c>
      <c r="CV93" s="248">
        <f>成绩录入!U96</f>
        <v>0</v>
      </c>
      <c r="CW93" s="248">
        <f>成绩录入!V96</f>
        <v>0</v>
      </c>
      <c r="CX93" s="248">
        <f>成绩录入!W96</f>
        <v>0</v>
      </c>
      <c r="CY93" s="248">
        <f>成绩录入!X96</f>
        <v>0</v>
      </c>
      <c r="CZ93" s="248">
        <f>成绩录入!Y96</f>
        <v>0</v>
      </c>
      <c r="DA93" s="298">
        <f t="shared" si="203"/>
        <v>0</v>
      </c>
      <c r="DB93" s="299"/>
      <c r="DC93" s="260">
        <f>成绩录入!P96</f>
        <v>0</v>
      </c>
      <c r="DD93" s="248">
        <f>成绩录入!Q96</f>
        <v>0</v>
      </c>
      <c r="DE93" s="248">
        <f>成绩录入!R96</f>
        <v>0</v>
      </c>
      <c r="DF93" s="248">
        <f>成绩录入!S96</f>
        <v>0</v>
      </c>
      <c r="DG93" s="248">
        <f>成绩录入!T96</f>
        <v>0</v>
      </c>
      <c r="DH93" s="248">
        <f>成绩录入!U96</f>
        <v>0</v>
      </c>
      <c r="DI93" s="248">
        <f>成绩录入!V96</f>
        <v>0</v>
      </c>
      <c r="DJ93" s="248">
        <f>成绩录入!W96</f>
        <v>0</v>
      </c>
      <c r="DK93" s="248">
        <f>成绩录入!X96</f>
        <v>0</v>
      </c>
      <c r="DL93" s="248">
        <f>成绩录入!Y96</f>
        <v>0</v>
      </c>
      <c r="DM93" s="298">
        <f t="shared" si="204"/>
        <v>0</v>
      </c>
      <c r="DN93" s="299"/>
      <c r="DO93" s="260">
        <f>成绩录入!P96</f>
        <v>0</v>
      </c>
      <c r="DP93" s="248">
        <f>成绩录入!Q96</f>
        <v>0</v>
      </c>
      <c r="DQ93" s="248">
        <f>成绩录入!R96</f>
        <v>0</v>
      </c>
      <c r="DR93" s="248">
        <f>成绩录入!S96</f>
        <v>0</v>
      </c>
      <c r="DS93" s="248">
        <f>成绩录入!T96</f>
        <v>0</v>
      </c>
      <c r="DT93" s="248">
        <f>成绩录入!U96</f>
        <v>0</v>
      </c>
      <c r="DU93" s="248">
        <f>成绩录入!V96</f>
        <v>0</v>
      </c>
      <c r="DV93" s="248">
        <f>成绩录入!W96</f>
        <v>0</v>
      </c>
      <c r="DW93" s="248">
        <f>成绩录入!X96</f>
        <v>0</v>
      </c>
      <c r="DX93" s="248">
        <f>成绩录入!Y96</f>
        <v>0</v>
      </c>
      <c r="DY93" s="298">
        <f t="shared" si="205"/>
        <v>0</v>
      </c>
      <c r="DZ93" s="299"/>
      <c r="EA93" s="301" t="e">
        <f t="shared" si="206"/>
        <v>#DIV/0!</v>
      </c>
      <c r="EB93" s="297" t="e">
        <f t="shared" si="207"/>
        <v>#DIV/0!</v>
      </c>
      <c r="EC93" s="297" t="e">
        <f t="shared" si="208"/>
        <v>#DIV/0!</v>
      </c>
      <c r="ED93" s="297" t="e">
        <f t="shared" si="209"/>
        <v>#DIV/0!</v>
      </c>
      <c r="EE93" s="297" t="e">
        <f t="shared" si="210"/>
        <v>#DIV/0!</v>
      </c>
      <c r="EF93" s="302" t="e">
        <f t="shared" si="211"/>
        <v>#DIV/0!</v>
      </c>
      <c r="EG93" s="303"/>
      <c r="EH93" s="304">
        <f t="shared" si="212"/>
        <v>0</v>
      </c>
      <c r="EI93" s="296">
        <f>成绩录入!I96</f>
        <v>0</v>
      </c>
      <c r="EJ93" s="296">
        <f>成绩录入!J96</f>
        <v>0</v>
      </c>
      <c r="EK93" s="296">
        <f>成绩录入!K96</f>
        <v>0</v>
      </c>
      <c r="EL93" s="296">
        <f>成绩录入!L96</f>
        <v>0</v>
      </c>
      <c r="EM93" s="296">
        <f>成绩录入!M96</f>
        <v>0</v>
      </c>
      <c r="EN93" s="296">
        <f>成绩录入!P96</f>
        <v>0</v>
      </c>
      <c r="EO93" s="296">
        <f>成绩录入!Q96</f>
        <v>0</v>
      </c>
      <c r="EP93" s="296">
        <f>成绩录入!R96</f>
        <v>0</v>
      </c>
      <c r="EQ93" s="296">
        <f>成绩录入!S96</f>
        <v>0</v>
      </c>
      <c r="ER93" s="296">
        <f>成绩录入!T96</f>
        <v>0</v>
      </c>
      <c r="ES93" s="296">
        <f>成绩录入!U96</f>
        <v>0</v>
      </c>
      <c r="ET93" s="296">
        <f>成绩录入!V96</f>
        <v>0</v>
      </c>
      <c r="EU93" s="296">
        <f>成绩录入!W96</f>
        <v>0</v>
      </c>
      <c r="EV93" s="296">
        <f>成绩录入!X96</f>
        <v>0</v>
      </c>
      <c r="EW93" s="302">
        <f>成绩录入!Y96</f>
        <v>0</v>
      </c>
      <c r="EX93" s="303"/>
      <c r="EY93" s="304" t="str">
        <f t="shared" si="213"/>
        <v/>
      </c>
      <c r="EZ93" s="296" t="str">
        <f t="shared" si="213"/>
        <v/>
      </c>
      <c r="FA93" s="296" t="str">
        <f t="shared" si="213"/>
        <v/>
      </c>
      <c r="FB93" s="296" t="str">
        <f t="shared" si="213"/>
        <v/>
      </c>
      <c r="FC93" s="302">
        <f>成绩录入!AB96</f>
        <v>0</v>
      </c>
      <c r="FD93" s="303"/>
      <c r="FE93" s="304" t="str">
        <f t="shared" si="214"/>
        <v>√</v>
      </c>
      <c r="FF93" s="296" t="str">
        <f t="shared" si="215"/>
        <v>√</v>
      </c>
      <c r="FG93" s="296" t="str">
        <f t="shared" si="216"/>
        <v>√</v>
      </c>
      <c r="FH93" s="296" t="str">
        <f t="shared" si="217"/>
        <v>√</v>
      </c>
      <c r="FI93" s="302" t="str">
        <f t="shared" si="218"/>
        <v>√</v>
      </c>
      <c r="FJ93" s="299"/>
      <c r="FK93" s="260">
        <f>成绩录入!AB96</f>
        <v>0</v>
      </c>
      <c r="FL93" s="248">
        <f>成绩录入!AC96</f>
        <v>0</v>
      </c>
      <c r="FM93" s="248">
        <f>成绩录入!AD96</f>
        <v>0</v>
      </c>
      <c r="FN93" s="248">
        <f>成绩录入!AE96</f>
        <v>0</v>
      </c>
      <c r="FO93" s="248">
        <f>成绩录入!AF96</f>
        <v>0</v>
      </c>
      <c r="FP93" s="248">
        <f>成绩录入!AG96</f>
        <v>0</v>
      </c>
      <c r="FQ93" s="298">
        <f t="shared" si="219"/>
        <v>0</v>
      </c>
      <c r="FR93" s="299"/>
      <c r="FS93" s="260">
        <f>成绩录入!AB96</f>
        <v>0</v>
      </c>
      <c r="FT93" s="248">
        <f>成绩录入!AC96</f>
        <v>0</v>
      </c>
      <c r="FU93" s="248">
        <f>成绩录入!AD96</f>
        <v>0</v>
      </c>
      <c r="FV93" s="248">
        <f>成绩录入!AE96</f>
        <v>0</v>
      </c>
      <c r="FW93" s="248">
        <f>成绩录入!AF96</f>
        <v>0</v>
      </c>
      <c r="FX93" s="333">
        <f>成绩录入!AG96</f>
        <v>0</v>
      </c>
      <c r="FY93" s="298">
        <f t="shared" si="220"/>
        <v>0</v>
      </c>
      <c r="FZ93" s="299"/>
      <c r="GA93" s="260">
        <f>成绩录入!AB96</f>
        <v>0</v>
      </c>
      <c r="GB93" s="248">
        <f>成绩录入!AC96</f>
        <v>0</v>
      </c>
      <c r="GC93" s="248">
        <f>成绩录入!AD96</f>
        <v>0</v>
      </c>
      <c r="GD93" s="248">
        <f>成绩录入!AE96</f>
        <v>0</v>
      </c>
      <c r="GE93" s="248">
        <f>成绩录入!AF96</f>
        <v>0</v>
      </c>
      <c r="GF93" s="248">
        <f>成绩录入!AG96</f>
        <v>0</v>
      </c>
      <c r="GG93" s="298">
        <f t="shared" si="221"/>
        <v>0</v>
      </c>
      <c r="GH93" s="299"/>
      <c r="GI93" s="260">
        <f>成绩录入!AB96</f>
        <v>0</v>
      </c>
      <c r="GJ93" s="248">
        <f>成绩录入!AC96</f>
        <v>0</v>
      </c>
      <c r="GK93" s="248">
        <f>成绩录入!AD96</f>
        <v>0</v>
      </c>
      <c r="GL93" s="248">
        <f>成绩录入!AE96</f>
        <v>0</v>
      </c>
      <c r="GM93" s="248">
        <f>成绩录入!AF96</f>
        <v>0</v>
      </c>
      <c r="GN93" s="248">
        <f>成绩录入!AG96</f>
        <v>0</v>
      </c>
      <c r="GO93" s="298">
        <f t="shared" si="222"/>
        <v>0</v>
      </c>
      <c r="GP93" s="299"/>
      <c r="GQ93" s="260">
        <f>成绩录入!AB96</f>
        <v>0</v>
      </c>
      <c r="GR93" s="248">
        <f>成绩录入!AC96</f>
        <v>0</v>
      </c>
      <c r="GS93" s="248">
        <f>成绩录入!AD96</f>
        <v>0</v>
      </c>
      <c r="GT93" s="248">
        <f>成绩录入!AE96</f>
        <v>0</v>
      </c>
      <c r="GU93" s="248">
        <f>成绩录入!AF96</f>
        <v>0</v>
      </c>
      <c r="GV93" s="248">
        <f>成绩录入!AG96</f>
        <v>0</v>
      </c>
      <c r="GW93" s="298">
        <f t="shared" si="223"/>
        <v>0</v>
      </c>
      <c r="GX93" s="299"/>
      <c r="GY93" s="247">
        <f>成绩录入!AJ96</f>
        <v>0</v>
      </c>
      <c r="GZ93" s="248">
        <f>成绩录入!AK96</f>
        <v>0</v>
      </c>
      <c r="HA93" s="248">
        <f>成绩录入!AL96</f>
        <v>0</v>
      </c>
      <c r="HB93" s="248">
        <f>成绩录入!AM96</f>
        <v>0</v>
      </c>
      <c r="HC93" s="248">
        <f>成绩录入!AN96</f>
        <v>0</v>
      </c>
      <c r="HD93" s="248">
        <f>成绩录入!AO96</f>
        <v>0</v>
      </c>
      <c r="HE93" s="310">
        <f t="shared" si="224"/>
        <v>0</v>
      </c>
      <c r="HF93" s="299"/>
      <c r="HG93" s="247">
        <f>成绩录入!AJ96</f>
        <v>0</v>
      </c>
      <c r="HH93" s="248">
        <f>成绩录入!AK96</f>
        <v>0</v>
      </c>
      <c r="HI93" s="248">
        <f>成绩录入!AL96</f>
        <v>0</v>
      </c>
      <c r="HJ93" s="248">
        <f>成绩录入!AM96</f>
        <v>0</v>
      </c>
      <c r="HK93" s="248">
        <f>成绩录入!AN96</f>
        <v>0</v>
      </c>
      <c r="HL93" s="248">
        <f>成绩录入!AO96</f>
        <v>0</v>
      </c>
      <c r="HM93" s="310">
        <f t="shared" si="225"/>
        <v>0</v>
      </c>
      <c r="HN93" s="299"/>
      <c r="HO93" s="247">
        <f>成绩录入!AJ96</f>
        <v>0</v>
      </c>
      <c r="HP93" s="248">
        <f>成绩录入!AK96</f>
        <v>0</v>
      </c>
      <c r="HQ93" s="248">
        <f>成绩录入!AL96</f>
        <v>0</v>
      </c>
      <c r="HR93" s="248">
        <f>成绩录入!AM96</f>
        <v>0</v>
      </c>
      <c r="HS93" s="248">
        <f>成绩录入!AN96</f>
        <v>0</v>
      </c>
      <c r="HT93" s="248">
        <f>成绩录入!AO96</f>
        <v>0</v>
      </c>
      <c r="HU93" s="310">
        <f t="shared" si="226"/>
        <v>0</v>
      </c>
      <c r="HV93" s="299"/>
      <c r="HW93" s="247">
        <f>成绩录入!AJ96</f>
        <v>0</v>
      </c>
      <c r="HX93" s="248">
        <f>成绩录入!AK96</f>
        <v>0</v>
      </c>
      <c r="HY93" s="248">
        <f>成绩录入!AL96</f>
        <v>0</v>
      </c>
      <c r="HZ93" s="248">
        <f>成绩录入!AM96</f>
        <v>0</v>
      </c>
      <c r="IA93" s="248">
        <f>成绩录入!AN96</f>
        <v>0</v>
      </c>
      <c r="IB93" s="248">
        <f>成绩录入!AO96</f>
        <v>0</v>
      </c>
      <c r="IC93" s="310">
        <f t="shared" si="227"/>
        <v>0</v>
      </c>
      <c r="ID93" s="299"/>
      <c r="IE93" s="247">
        <f>成绩录入!AJ96</f>
        <v>0</v>
      </c>
      <c r="IF93" s="248">
        <f>成绩录入!AK96</f>
        <v>0</v>
      </c>
      <c r="IG93" s="248">
        <f>成绩录入!AL96</f>
        <v>0</v>
      </c>
      <c r="IH93" s="248">
        <f>成绩录入!AM96</f>
        <v>0</v>
      </c>
      <c r="II93" s="248">
        <f>成绩录入!AN96</f>
        <v>0</v>
      </c>
      <c r="IJ93" s="248">
        <f>成绩录入!AO96</f>
        <v>0</v>
      </c>
      <c r="IK93" s="310">
        <f t="shared" si="228"/>
        <v>0</v>
      </c>
      <c r="IL93" s="299"/>
      <c r="IM93" s="313" t="e">
        <f t="shared" si="229"/>
        <v>#DIV/0!</v>
      </c>
      <c r="IN93" s="314" t="e">
        <f t="shared" si="230"/>
        <v>#DIV/0!</v>
      </c>
      <c r="IO93" s="314" t="e">
        <f t="shared" si="231"/>
        <v>#DIV/0!</v>
      </c>
      <c r="IP93" s="314" t="e">
        <f t="shared" si="232"/>
        <v>#DIV/0!</v>
      </c>
      <c r="IQ93" s="314" t="e">
        <f t="shared" si="233"/>
        <v>#DIV/0!</v>
      </c>
      <c r="IR93" s="315" t="e">
        <f t="shared" si="234"/>
        <v>#DIV/0!</v>
      </c>
      <c r="IS93" s="316"/>
      <c r="IT93" s="214">
        <f>成绩录入!AR96</f>
        <v>0</v>
      </c>
      <c r="IU93" s="216">
        <f>成绩录入!AS96</f>
        <v>0</v>
      </c>
      <c r="IV93" s="216">
        <f>成绩录入!AT96</f>
        <v>0</v>
      </c>
      <c r="IW93" s="216">
        <f>成绩录入!AU96</f>
        <v>0</v>
      </c>
      <c r="IX93" s="216">
        <f>成绩录入!AV96</f>
        <v>0</v>
      </c>
      <c r="IY93" s="216">
        <f>成绩录入!AW96</f>
        <v>0</v>
      </c>
      <c r="IZ93" s="298">
        <f t="shared" si="235"/>
        <v>0</v>
      </c>
      <c r="JA93" s="299"/>
      <c r="JB93" s="317">
        <f>成绩录入!AR96</f>
        <v>0</v>
      </c>
      <c r="JC93" s="216">
        <f>成绩录入!AS96</f>
        <v>0</v>
      </c>
      <c r="JD93" s="216">
        <f>成绩录入!AT96</f>
        <v>0</v>
      </c>
      <c r="JE93" s="216">
        <f>成绩录入!AU96</f>
        <v>0</v>
      </c>
      <c r="JF93" s="216">
        <f>成绩录入!AV96</f>
        <v>0</v>
      </c>
      <c r="JG93" s="216">
        <f>成绩录入!AW96</f>
        <v>0</v>
      </c>
      <c r="JH93" s="298">
        <f t="shared" si="236"/>
        <v>0</v>
      </c>
      <c r="JI93" s="299"/>
      <c r="JJ93" s="248">
        <f>成绩录入!AR96</f>
        <v>0</v>
      </c>
      <c r="JK93" s="248">
        <f>成绩录入!AS96</f>
        <v>0</v>
      </c>
      <c r="JL93" s="248">
        <f>成绩录入!AT96</f>
        <v>0</v>
      </c>
      <c r="JM93" s="248">
        <f>成绩录入!AU96</f>
        <v>0</v>
      </c>
      <c r="JN93" s="248">
        <f>成绩录入!AV96</f>
        <v>0</v>
      </c>
      <c r="JO93" s="248">
        <f>成绩录入!AW96</f>
        <v>0</v>
      </c>
      <c r="JP93" s="298">
        <f t="shared" si="237"/>
        <v>0</v>
      </c>
      <c r="JQ93" s="299"/>
      <c r="JR93" s="308">
        <f>成绩录入!AR96</f>
        <v>0</v>
      </c>
      <c r="JS93" s="248">
        <f>成绩录入!AS96</f>
        <v>0</v>
      </c>
      <c r="JT93" s="248">
        <f>成绩录入!AT96</f>
        <v>0</v>
      </c>
      <c r="JU93" s="248">
        <f>成绩录入!AU96</f>
        <v>0</v>
      </c>
      <c r="JV93" s="248">
        <f>成绩录入!AV96</f>
        <v>0</v>
      </c>
      <c r="JW93" s="248">
        <f>成绩录入!AW96</f>
        <v>0</v>
      </c>
      <c r="JX93" s="298">
        <f t="shared" si="238"/>
        <v>0</v>
      </c>
      <c r="JY93" s="299"/>
      <c r="JZ93" s="308">
        <f>成绩录入!AR96</f>
        <v>0</v>
      </c>
      <c r="KA93" s="248">
        <f>成绩录入!AS96</f>
        <v>0</v>
      </c>
      <c r="KB93" s="248">
        <f>成绩录入!AT96</f>
        <v>0</v>
      </c>
      <c r="KC93" s="248">
        <f>成绩录入!AU96</f>
        <v>0</v>
      </c>
      <c r="KD93" s="248">
        <f>成绩录入!AV96</f>
        <v>0</v>
      </c>
      <c r="KE93" s="248">
        <f>成绩录入!AW96</f>
        <v>0</v>
      </c>
      <c r="KF93" s="298">
        <f t="shared" si="239"/>
        <v>0</v>
      </c>
      <c r="KG93" s="299"/>
      <c r="KH93" s="313">
        <f t="shared" si="186"/>
        <v>0</v>
      </c>
      <c r="KI93" s="314">
        <f t="shared" si="240"/>
        <v>0</v>
      </c>
      <c r="KJ93" s="314">
        <f t="shared" si="241"/>
        <v>0</v>
      </c>
      <c r="KK93" s="314">
        <f t="shared" si="242"/>
        <v>0</v>
      </c>
      <c r="KL93" s="314">
        <f t="shared" si="243"/>
        <v>0</v>
      </c>
      <c r="KM93" s="315">
        <f t="shared" si="244"/>
        <v>0</v>
      </c>
      <c r="KN93" s="90"/>
      <c r="KO93" s="294">
        <f>IF(总评!G91&lt;60,1,0)</f>
        <v>0</v>
      </c>
      <c r="KP93" s="295">
        <f t="shared" si="187"/>
        <v>0</v>
      </c>
      <c r="KQ93" s="295">
        <f t="shared" si="188"/>
        <v>0</v>
      </c>
      <c r="KR93" s="321">
        <f t="shared" si="189"/>
        <v>0</v>
      </c>
      <c r="KS93" s="321">
        <f t="shared" si="245"/>
        <v>0</v>
      </c>
      <c r="KT93" s="27"/>
      <c r="KU93" s="27"/>
      <c r="KV93" s="27"/>
      <c r="KW93" s="27"/>
      <c r="KX93" s="27"/>
      <c r="KY93" s="27"/>
      <c r="KZ93" s="27"/>
      <c r="LA93" s="27"/>
      <c r="LB93" s="27"/>
      <c r="LC93" s="27"/>
      <c r="OT93" s="247">
        <f>IF(OT$6=$OS$5,成绩录入!BC96,0)</f>
        <v>0</v>
      </c>
      <c r="OU93" s="248">
        <f>IF(OU$6=$OS$5,成绩录入!BD96,0)</f>
        <v>0</v>
      </c>
      <c r="OV93" s="248">
        <f>IF(OV$6=$OS$5,成绩录入!BE96,0)</f>
        <v>0</v>
      </c>
      <c r="OW93" s="248">
        <f>IF(OW$6=$OS$5,成绩录入!BF96,0)</f>
        <v>0</v>
      </c>
      <c r="OX93" s="248">
        <f>IF(OX$6=$OS$5,成绩录入!BG96,0)</f>
        <v>0</v>
      </c>
      <c r="OY93" s="248">
        <f>IF(OY$6=$OS$5,成绩录入!BH96,0)</f>
        <v>0</v>
      </c>
      <c r="OZ93" s="248">
        <f>IF(OZ$6=$OS$5,成绩录入!BI96,0)</f>
        <v>0</v>
      </c>
      <c r="PA93" s="248">
        <f>IF(PA$6=$OS$5,成绩录入!BJ96,0)</f>
        <v>0</v>
      </c>
      <c r="PB93" s="248">
        <f>IF(PB$6=$OS$5,成绩录入!BK96,0)</f>
        <v>0</v>
      </c>
      <c r="PC93" s="248">
        <f>IF(PC$6=$OS$5,成绩录入!BL96,0)</f>
        <v>0</v>
      </c>
      <c r="PD93" s="248">
        <f>IF(PD$6=$OS$5,成绩录入!BM96,0)</f>
        <v>0</v>
      </c>
      <c r="PE93" s="248">
        <f>IF(PE$6=$OS$5,成绩录入!BN96,0)</f>
        <v>0</v>
      </c>
      <c r="PF93" s="248">
        <f>IF(PF$6=$OS$5,成绩录入!BO96,0)</f>
        <v>0</v>
      </c>
      <c r="PG93" s="248">
        <f>IF(PG$6=$OS$5,成绩录入!BP96,0)</f>
        <v>0</v>
      </c>
      <c r="PH93" s="248">
        <f>IF(PH$6=$OS$5,成绩录入!BQ96,0)</f>
        <v>0</v>
      </c>
      <c r="PI93" s="248">
        <f>IF(PI$6=$OS$5,成绩录入!BR96,0)</f>
        <v>0</v>
      </c>
      <c r="PJ93" s="248">
        <f>IF(PJ$6=$OS$5,成绩录入!BS96,0)</f>
        <v>0</v>
      </c>
      <c r="PK93" s="248">
        <f>IF(PK$6=$OS$5,成绩录入!BT96,0)</f>
        <v>0</v>
      </c>
      <c r="PL93" s="248">
        <f>IF(PL$6=$OS$5,成绩录入!BU96,0)</f>
        <v>0</v>
      </c>
      <c r="PM93" s="248">
        <f>IF(PM$6=$OS$5,成绩录入!BV96,0)</f>
        <v>0</v>
      </c>
      <c r="PN93" s="248">
        <f>IF(PN$6=$OS$5,成绩录入!BW96,0)</f>
        <v>0</v>
      </c>
      <c r="PO93" s="248">
        <f>IF(PO$6=$OS$5,成绩录入!BX96,0)</f>
        <v>0</v>
      </c>
      <c r="PP93" s="248">
        <f>IF(PP$6=$OS$5,成绩录入!BY96,0)</f>
        <v>0</v>
      </c>
      <c r="PQ93" s="248">
        <f>IF(PQ$6=$OS$5,成绩录入!BZ96,0)</f>
        <v>0</v>
      </c>
      <c r="PR93" s="248">
        <f>IF(PR$6=$OS$5,成绩录入!CA96,0)</f>
        <v>0</v>
      </c>
      <c r="PS93" s="248">
        <f>IF(PS$6=$OS$5,成绩录入!CB96,0)</f>
        <v>0</v>
      </c>
      <c r="PT93" s="248">
        <f>IF(PT$6=$OS$5,成绩录入!CC96,0)</f>
        <v>0</v>
      </c>
      <c r="PU93" s="248">
        <f>IF(PU$6=$OS$5,成绩录入!CD96,0)</f>
        <v>0</v>
      </c>
      <c r="PV93" s="248">
        <f>IF(PV$6=$OS$5,成绩录入!CE96,0)</f>
        <v>0</v>
      </c>
      <c r="PW93" s="248">
        <f>IF(PW$6=$OS$5,成绩录入!CF96,0)</f>
        <v>0</v>
      </c>
      <c r="PX93" s="248">
        <f>IF(PX$6=$OS$5,成绩录入!CG96,0)</f>
        <v>0</v>
      </c>
      <c r="PY93" s="248">
        <f>IF(PY$6=$OS$5,成绩录入!CH96,0)</f>
        <v>0</v>
      </c>
      <c r="PZ93" s="248">
        <f>IF(PZ$6=$OS$5,成绩录入!CI96,0)</f>
        <v>0</v>
      </c>
      <c r="QA93" s="248">
        <f>IF(QA$6=$OS$5,成绩录入!CJ96,0)</f>
        <v>0</v>
      </c>
      <c r="QB93" s="248">
        <f>IF(QB$6=$OS$5,成绩录入!CK96,0)</f>
        <v>0</v>
      </c>
      <c r="QC93" s="248">
        <f>IF(QC$6=$OS$5,成绩录入!CL96,0)</f>
        <v>0</v>
      </c>
      <c r="QD93" s="248">
        <f>IF(QD$6=$OS$5,成绩录入!CM96,0)</f>
        <v>0</v>
      </c>
      <c r="QE93" s="248">
        <f>IF(QE$6=$OS$5,成绩录入!CN96,0)</f>
        <v>0</v>
      </c>
      <c r="QF93" s="248">
        <f>IF(QF$6=$OS$5,成绩录入!CO96,0)</f>
        <v>0</v>
      </c>
      <c r="QG93" s="248">
        <f>IF(QG$6=$OS$5,成绩录入!CP96,0)</f>
        <v>0</v>
      </c>
      <c r="QH93" s="248">
        <f>IF(QH$6=$OS$5,成绩录入!CQ96,0)</f>
        <v>0</v>
      </c>
      <c r="QI93" s="248">
        <f>IF(QI$6=$OS$5,成绩录入!CR96,0)</f>
        <v>0</v>
      </c>
      <c r="QJ93" s="248">
        <f>IF(QJ$6=$OS$5,成绩录入!CS96,0)</f>
        <v>0</v>
      </c>
      <c r="QK93" s="248">
        <f>IF(QK$6=$OS$5,成绩录入!CT96,0)</f>
        <v>0</v>
      </c>
      <c r="QL93" s="248">
        <f>IF(QL$6=$OS$5,成绩录入!CU96,0)</f>
        <v>0</v>
      </c>
      <c r="QM93" s="248">
        <f>IF(QM$6=$OS$5,成绩录入!CV96,0)</f>
        <v>0</v>
      </c>
      <c r="QN93" s="248">
        <f>IF(QN$6=$OS$5,成绩录入!CW96,0)</f>
        <v>0</v>
      </c>
      <c r="QO93" s="248">
        <f>IF(QO$6=$OS$5,成绩录入!CX96,0)</f>
        <v>0</v>
      </c>
      <c r="QP93" s="248">
        <f>IF(QP$6=$OS$5,成绩录入!CY96,0)</f>
        <v>0</v>
      </c>
      <c r="QQ93" s="248">
        <f>IF(QQ$6=$OS$5,成绩录入!CZ96,0)</f>
        <v>0</v>
      </c>
      <c r="QR93" s="248">
        <f>IF(QR$6=$OS$5,成绩录入!DA96,0)</f>
        <v>0</v>
      </c>
      <c r="QS93" s="248">
        <f>IF(QS$6=$OS$5,成绩录入!DB96,0)</f>
        <v>0</v>
      </c>
      <c r="QT93" s="248">
        <f>IF(QT$6=$OS$5,成绩录入!DC96,0)</f>
        <v>0</v>
      </c>
      <c r="QU93" s="248">
        <f>IF(QU$6=$OS$5,成绩录入!DD96,0)</f>
        <v>0</v>
      </c>
      <c r="QV93" s="248">
        <f>IF(QV$6=$OS$5,成绩录入!DE96,0)</f>
        <v>0</v>
      </c>
      <c r="QW93" s="248">
        <f>IF(QW$6=$OS$5,成绩录入!DF96,0)</f>
        <v>0</v>
      </c>
      <c r="QX93" s="248">
        <f>IF(QX$6=$OS$5,成绩录入!DG96,0)</f>
        <v>0</v>
      </c>
      <c r="QY93" s="248">
        <f>IF(QY$6=$OS$5,成绩录入!DH96,0)</f>
        <v>0</v>
      </c>
      <c r="QZ93" s="248">
        <f>IF(QZ$6=$OS$5,成绩录入!DI96,0)</f>
        <v>0</v>
      </c>
      <c r="RA93" s="248">
        <f>IF(RA$6=$OS$5,成绩录入!DJ96,0)</f>
        <v>0</v>
      </c>
      <c r="RB93" s="248">
        <f>IF(RB$6=$OS$5,成绩录入!DK96,0)</f>
        <v>0</v>
      </c>
      <c r="RC93" s="248">
        <f>IF(RC$6=$OS$5,成绩录入!DL96,0)</f>
        <v>0</v>
      </c>
      <c r="RD93" s="248">
        <f>IF(RD$6=$OS$5,成绩录入!DM96,0)</f>
        <v>0</v>
      </c>
      <c r="RE93" s="248">
        <f>IF(RE$6=$OS$5,成绩录入!DN96,0)</f>
        <v>0</v>
      </c>
      <c r="RF93" s="248">
        <f>IF(RF$6=$OS$5,成绩录入!DO96,0)</f>
        <v>0</v>
      </c>
      <c r="RG93" s="248">
        <f>IF(RG$6=$OS$5,成绩录入!DP96,0)</f>
        <v>0</v>
      </c>
      <c r="RH93" s="248">
        <f>IF(RH$6=$OS$5,成绩录入!DQ96,0)</f>
        <v>0</v>
      </c>
      <c r="RI93" s="248">
        <f>IF(RI$6=$OS$5,成绩录入!DR96,0)</f>
        <v>0</v>
      </c>
      <c r="RJ93" s="248">
        <f>IF(RJ$6=$OS$5,成绩录入!DS96,0)</f>
        <v>0</v>
      </c>
      <c r="RK93" s="248">
        <f>IF(RK$6=$OS$5,成绩录入!DT96,0)</f>
        <v>0</v>
      </c>
      <c r="RL93" s="248">
        <f>IF(RL$6=$OS$5,成绩录入!DU96,0)</f>
        <v>0</v>
      </c>
      <c r="RM93" s="248">
        <f>IF(RM$6=$OS$5,成绩录入!DV96,0)</f>
        <v>0</v>
      </c>
      <c r="RN93" s="248">
        <f>IF(RN$6=$OS$5,成绩录入!DW96,0)</f>
        <v>0</v>
      </c>
      <c r="RO93" s="248">
        <f>IF(RO$6=$OS$5,成绩录入!DX96,0)</f>
        <v>0</v>
      </c>
      <c r="RP93" s="248">
        <f>IF(RP$6=$OS$5,成绩录入!DY96,0)</f>
        <v>0</v>
      </c>
      <c r="RQ93" s="248">
        <f>IF(RQ$6=$OS$5,成绩录入!DZ96,0)</f>
        <v>0</v>
      </c>
      <c r="RR93" s="248">
        <f>IF(RR$6=$OS$5,成绩录入!EA96,0)</f>
        <v>0</v>
      </c>
      <c r="RS93" s="248">
        <f>IF(RS$6=$OS$5,成绩录入!EB96,0)</f>
        <v>0</v>
      </c>
      <c r="RT93" s="248">
        <f>IF(RT$6=$OS$5,成绩录入!EC96,0)</f>
        <v>0</v>
      </c>
      <c r="RU93" s="248">
        <f>IF(RU$6=$OS$5,成绩录入!ED96,0)</f>
        <v>0</v>
      </c>
      <c r="RV93" s="248">
        <f>IF(RV$6=$OS$5,成绩录入!EE96,0)</f>
        <v>0</v>
      </c>
      <c r="RW93" s="248">
        <f>IF(RW$6=$OS$5,成绩录入!EF96,0)</f>
        <v>0</v>
      </c>
      <c r="RX93" s="248">
        <f>IF(RX$6=$OS$5,成绩录入!EG96,0)</f>
        <v>0</v>
      </c>
      <c r="RY93" s="248">
        <f>IF(RY$6=$OS$5,成绩录入!EH96,0)</f>
        <v>0</v>
      </c>
      <c r="RZ93" s="248">
        <f>IF(RZ$6=$OS$5,成绩录入!EI96,0)</f>
        <v>0</v>
      </c>
      <c r="SA93" s="248">
        <f>IF(SA$6=$OS$5,成绩录入!EJ96,0)</f>
        <v>0</v>
      </c>
      <c r="SB93" s="248">
        <f>IF(SB$6=$OS$5,成绩录入!EK96,0)</f>
        <v>0</v>
      </c>
      <c r="SC93" s="248">
        <f>IF(SC$6=$OS$5,成绩录入!EL96,0)</f>
        <v>0</v>
      </c>
      <c r="SD93" s="248">
        <f>IF(SD$6=$OS$5,成绩录入!EM96,0)</f>
        <v>0</v>
      </c>
      <c r="SE93" s="248">
        <f>IF(SE$6=$OS$5,成绩录入!EN96,0)</f>
        <v>0</v>
      </c>
      <c r="SF93" s="248">
        <f>IF(SF$6=$OS$5,成绩录入!EO96,0)</f>
        <v>0</v>
      </c>
      <c r="SG93" s="248">
        <f>IF(SG$6=$OS$5,成绩录入!EP96,0)</f>
        <v>0</v>
      </c>
      <c r="SH93" s="248">
        <f>IF(SH$6=$OS$5,成绩录入!EQ96,0)</f>
        <v>0</v>
      </c>
      <c r="SI93" s="248">
        <f>IF(SI$6=$OS$5,成绩录入!ER96,0)</f>
        <v>0</v>
      </c>
      <c r="SJ93" s="248">
        <f>IF(SJ$6=$OS$5,成绩录入!ES96,0)</f>
        <v>0</v>
      </c>
      <c r="SK93" s="248">
        <f>IF(SK$6=$OS$5,成绩录入!ET96,0)</f>
        <v>0</v>
      </c>
      <c r="SL93" s="248">
        <f>IF(SL$6=$OS$5,成绩录入!EU96,0)</f>
        <v>0</v>
      </c>
      <c r="SM93" s="248">
        <f>IF(SM$6=$OS$5,成绩录入!EV96,0)</f>
        <v>0</v>
      </c>
      <c r="SN93" s="248">
        <f>IF(SN$6=$OS$5,成绩录入!EW96,0)</f>
        <v>0</v>
      </c>
      <c r="SO93" s="248">
        <f>IF(SO$6=$OS$5,成绩录入!EX96,0)</f>
        <v>0</v>
      </c>
      <c r="SP93" s="218">
        <f t="shared" si="190"/>
        <v>0</v>
      </c>
      <c r="SQ93" s="166"/>
      <c r="SR93" s="166"/>
      <c r="SS93" s="247">
        <f>IF(SS$6=$SR$5,成绩录入!BC96,0)</f>
        <v>0</v>
      </c>
      <c r="ST93" s="248">
        <f>IF(ST$6=$SR$5,成绩录入!BD96,0)</f>
        <v>0</v>
      </c>
      <c r="SU93" s="248">
        <f>IF(SU$6=$SR$5,成绩录入!BE96,0)</f>
        <v>0</v>
      </c>
      <c r="SV93" s="248">
        <f>IF(SV$6=$SR$5,成绩录入!BF96,0)</f>
        <v>0</v>
      </c>
      <c r="SW93" s="248">
        <f>IF(SW$6=$SR$5,成绩录入!BG96,0)</f>
        <v>0</v>
      </c>
      <c r="SX93" s="248">
        <f>IF(SX$6=$SR$5,成绩录入!BH96,0)</f>
        <v>0</v>
      </c>
      <c r="SY93" s="248">
        <f>IF(SY$6=$SR$5,成绩录入!BI96,0)</f>
        <v>0</v>
      </c>
      <c r="SZ93" s="248">
        <f>IF(SZ$6=$SR$5,成绩录入!BJ96,0)</f>
        <v>0</v>
      </c>
      <c r="TA93" s="248">
        <f>IF(TA$6=$SR$5,成绩录入!BK96,0)</f>
        <v>0</v>
      </c>
      <c r="TB93" s="248">
        <f>IF(TB$6=$SR$5,成绩录入!BL96,0)</f>
        <v>0</v>
      </c>
      <c r="TC93" s="248">
        <f>IF(TC$6=$SR$5,成绩录入!BM96,0)</f>
        <v>0</v>
      </c>
      <c r="TD93" s="248">
        <f>IF(TD$6=$SR$5,成绩录入!BN96,0)</f>
        <v>0</v>
      </c>
      <c r="TE93" s="248">
        <f>IF(TE$6=$SR$5,成绩录入!BO96,0)</f>
        <v>0</v>
      </c>
      <c r="TF93" s="248">
        <f>IF(TF$6=$SR$5,成绩录入!BP96,0)</f>
        <v>0</v>
      </c>
      <c r="TG93" s="248">
        <f>IF(TG$6=$SR$5,成绩录入!BQ96,0)</f>
        <v>0</v>
      </c>
      <c r="TH93" s="248">
        <f>IF(TH$6=$SR$5,成绩录入!BR96,0)</f>
        <v>0</v>
      </c>
      <c r="TI93" s="248">
        <f>IF(TI$6=$SR$5,成绩录入!BS96,0)</f>
        <v>0</v>
      </c>
      <c r="TJ93" s="248">
        <f>IF(TJ$6=$SR$5,成绩录入!BT96,0)</f>
        <v>0</v>
      </c>
      <c r="TK93" s="248">
        <f>IF(TK$6=$SR$5,成绩录入!BU96,0)</f>
        <v>0</v>
      </c>
      <c r="TL93" s="248">
        <f>IF(TL$6=$SR$5,成绩录入!BV96,0)</f>
        <v>0</v>
      </c>
      <c r="TM93" s="248">
        <f>IF(TM$6=$SR$5,成绩录入!BW96,0)</f>
        <v>0</v>
      </c>
      <c r="TN93" s="248">
        <f>IF(TN$6=$SR$5,成绩录入!BX96,0)</f>
        <v>0</v>
      </c>
      <c r="TO93" s="248">
        <f>IF(TO$6=$SR$5,成绩录入!BY96,0)</f>
        <v>0</v>
      </c>
      <c r="TP93" s="248">
        <f>IF(TP$6=$SR$5,成绩录入!BZ96,0)</f>
        <v>0</v>
      </c>
      <c r="TQ93" s="248">
        <f>IF(TQ$6=$SR$5,成绩录入!CA96,0)</f>
        <v>0</v>
      </c>
      <c r="TR93" s="248">
        <f>IF(TR$6=$SR$5,成绩录入!CB96,0)</f>
        <v>0</v>
      </c>
      <c r="TS93" s="248">
        <f>IF(TS$6=$SR$5,成绩录入!CC96,0)</f>
        <v>0</v>
      </c>
      <c r="TT93" s="248">
        <f>IF(TT$6=$SR$5,成绩录入!CD96,0)</f>
        <v>0</v>
      </c>
      <c r="TU93" s="248">
        <f>IF(TU$6=$SR$5,成绩录入!CE96,0)</f>
        <v>0</v>
      </c>
      <c r="TV93" s="248">
        <f>IF(TV$6=$SR$5,成绩录入!CF96,0)</f>
        <v>0</v>
      </c>
      <c r="TW93" s="248">
        <f>IF(TW$6=$SR$5,成绩录入!CG96,0)</f>
        <v>0</v>
      </c>
      <c r="TX93" s="248">
        <f>IF(TX$6=$SR$5,成绩录入!CH96,0)</f>
        <v>0</v>
      </c>
      <c r="TY93" s="248">
        <f>IF(TY$6=$SR$5,成绩录入!CI96,0)</f>
        <v>0</v>
      </c>
      <c r="TZ93" s="248">
        <f>IF(TZ$6=$SR$5,成绩录入!CJ96,0)</f>
        <v>0</v>
      </c>
      <c r="UA93" s="248">
        <f>IF(UA$6=$SR$5,成绩录入!CK96,0)</f>
        <v>0</v>
      </c>
      <c r="UB93" s="248">
        <f>IF(UB$6=$SR$5,成绩录入!CL96,0)</f>
        <v>0</v>
      </c>
      <c r="UC93" s="248">
        <f>IF(UC$6=$SR$5,成绩录入!CM96,0)</f>
        <v>0</v>
      </c>
      <c r="UD93" s="248">
        <f>IF(UD$6=$SR$5,成绩录入!CN96,0)</f>
        <v>0</v>
      </c>
      <c r="UE93" s="248">
        <f>IF(UE$6=$SR$5,成绩录入!CO96,0)</f>
        <v>0</v>
      </c>
      <c r="UF93" s="248">
        <f>IF(UF$6=$SR$5,成绩录入!CP96,0)</f>
        <v>0</v>
      </c>
      <c r="UG93" s="248">
        <f>IF(UG$6=$SR$5,成绩录入!CQ96,0)</f>
        <v>0</v>
      </c>
      <c r="UH93" s="248">
        <f>IF(UH$6=$SR$5,成绩录入!CR96,0)</f>
        <v>0</v>
      </c>
      <c r="UI93" s="248">
        <f>IF(UI$6=$SR$5,成绩录入!CS96,0)</f>
        <v>0</v>
      </c>
      <c r="UJ93" s="248">
        <f>IF(UJ$6=$SR$5,成绩录入!CT96,0)</f>
        <v>0</v>
      </c>
      <c r="UK93" s="248">
        <f>IF(UK$6=$SR$5,成绩录入!CU96,0)</f>
        <v>0</v>
      </c>
      <c r="UL93" s="248">
        <f>IF(UL$6=$SR$5,成绩录入!CV96,0)</f>
        <v>0</v>
      </c>
      <c r="UM93" s="248">
        <f>IF(UM$6=$SR$5,成绩录入!CW96,0)</f>
        <v>0</v>
      </c>
      <c r="UN93" s="248">
        <f>IF(UN$6=$SR$5,成绩录入!CX96,0)</f>
        <v>0</v>
      </c>
      <c r="UO93" s="248">
        <f>IF(UO$6=$SR$5,成绩录入!CY96,0)</f>
        <v>0</v>
      </c>
      <c r="UP93" s="248">
        <f>IF(UP$6=$SR$5,成绩录入!CZ96,0)</f>
        <v>0</v>
      </c>
      <c r="UQ93" s="248">
        <f>IF(UQ$6=$SR$5,成绩录入!DA96,0)</f>
        <v>0</v>
      </c>
      <c r="UR93" s="248">
        <f>IF(UR$6=$SR$5,成绩录入!DB96,0)</f>
        <v>0</v>
      </c>
      <c r="US93" s="248">
        <f>IF(US$6=$SR$5,成绩录入!DC96,0)</f>
        <v>0</v>
      </c>
      <c r="UT93" s="248">
        <f>IF(UT$6=$SR$5,成绩录入!DD96,0)</f>
        <v>0</v>
      </c>
      <c r="UU93" s="248">
        <f>IF(UU$6=$SR$5,成绩录入!DE96,0)</f>
        <v>0</v>
      </c>
      <c r="UV93" s="248">
        <f>IF(UV$6=$SR$5,成绩录入!DF96,0)</f>
        <v>0</v>
      </c>
      <c r="UW93" s="248">
        <f>IF(UW$6=$SR$5,成绩录入!DG96,0)</f>
        <v>0</v>
      </c>
      <c r="UX93" s="248">
        <f>IF(UX$6=$SR$5,成绩录入!DH96,0)</f>
        <v>0</v>
      </c>
      <c r="UY93" s="248">
        <f>IF(UY$6=$SR$5,成绩录入!DI96,0)</f>
        <v>0</v>
      </c>
      <c r="UZ93" s="248">
        <f>IF(UZ$6=$SR$5,成绩录入!DJ96,0)</f>
        <v>0</v>
      </c>
      <c r="VA93" s="248">
        <f>IF(VA$6=$SR$5,成绩录入!DK96,0)</f>
        <v>0</v>
      </c>
      <c r="VB93" s="248">
        <f>IF(VB$6=$SR$5,成绩录入!DL96,0)</f>
        <v>0</v>
      </c>
      <c r="VC93" s="248">
        <f>IF(VC$6=$SR$5,成绩录入!DM96,0)</f>
        <v>0</v>
      </c>
      <c r="VD93" s="248">
        <f>IF(VD$6=$SR$5,成绩录入!DN96,0)</f>
        <v>0</v>
      </c>
      <c r="VE93" s="248">
        <f>IF(VE$6=$SR$5,成绩录入!DO96,0)</f>
        <v>0</v>
      </c>
      <c r="VF93" s="248">
        <f>IF(VF$6=$SR$5,成绩录入!DP96,0)</f>
        <v>0</v>
      </c>
      <c r="VG93" s="248">
        <f>IF(VG$6=$SR$5,成绩录入!DQ96,0)</f>
        <v>0</v>
      </c>
      <c r="VH93" s="248">
        <f>IF(VH$6=$SR$5,成绩录入!DR96,0)</f>
        <v>0</v>
      </c>
      <c r="VI93" s="248">
        <f>IF(VI$6=$SR$5,成绩录入!DS96,0)</f>
        <v>0</v>
      </c>
      <c r="VJ93" s="248">
        <f>IF(VJ$6=$SR$5,成绩录入!DT96,0)</f>
        <v>0</v>
      </c>
      <c r="VK93" s="248">
        <f>IF(VK$6=$SR$5,成绩录入!DU96,0)</f>
        <v>0</v>
      </c>
      <c r="VL93" s="248">
        <f>IF(VL$6=$SR$5,成绩录入!DV96,0)</f>
        <v>0</v>
      </c>
      <c r="VM93" s="248">
        <f>IF(VM$6=$SR$5,成绩录入!DW96,0)</f>
        <v>0</v>
      </c>
      <c r="VN93" s="248">
        <f>IF(VN$6=$SR$5,成绩录入!DX96,0)</f>
        <v>0</v>
      </c>
      <c r="VO93" s="248">
        <f>IF(VO$6=$SR$5,成绩录入!DY96,0)</f>
        <v>0</v>
      </c>
      <c r="VP93" s="248">
        <f>IF(VP$6=$SR$5,成绩录入!DZ96,0)</f>
        <v>0</v>
      </c>
      <c r="VQ93" s="248">
        <f>IF(VQ$6=$SR$5,成绩录入!EA96,0)</f>
        <v>0</v>
      </c>
      <c r="VR93" s="248">
        <f>IF(VR$6=$SR$5,成绩录入!EB96,0)</f>
        <v>0</v>
      </c>
      <c r="VS93" s="248">
        <f>IF(VS$6=$SR$5,成绩录入!EC96,0)</f>
        <v>0</v>
      </c>
      <c r="VT93" s="248">
        <f>IF(VT$6=$SR$5,成绩录入!ED96,0)</f>
        <v>0</v>
      </c>
      <c r="VU93" s="248">
        <f>IF(VU$6=$SR$5,成绩录入!EE96,0)</f>
        <v>0</v>
      </c>
      <c r="VV93" s="248">
        <f>IF(VV$6=$SR$5,成绩录入!EF96,0)</f>
        <v>0</v>
      </c>
      <c r="VW93" s="248">
        <f>IF(VW$6=$SR$5,成绩录入!EG96,0)</f>
        <v>0</v>
      </c>
      <c r="VX93" s="248">
        <f>IF(VX$6=$SR$5,成绩录入!EH96,0)</f>
        <v>0</v>
      </c>
      <c r="VY93" s="248">
        <f>IF(VY$6=$SR$5,成绩录入!EI96,0)</f>
        <v>0</v>
      </c>
      <c r="VZ93" s="248">
        <f>IF(VZ$6=$SR$5,成绩录入!EJ96,0)</f>
        <v>0</v>
      </c>
      <c r="WA93" s="248">
        <f>IF(WA$6=$SR$5,成绩录入!EK96,0)</f>
        <v>0</v>
      </c>
      <c r="WB93" s="248">
        <f>IF(WB$6=$SR$5,成绩录入!EL96,0)</f>
        <v>0</v>
      </c>
      <c r="WC93" s="248">
        <f>IF(WC$6=$SR$5,成绩录入!EM96,0)</f>
        <v>0</v>
      </c>
      <c r="WD93" s="248">
        <f>IF(WD$6=$SR$5,成绩录入!EN96,0)</f>
        <v>0</v>
      </c>
      <c r="WE93" s="248">
        <f>IF(WE$6=$SR$5,成绩录入!EO96,0)</f>
        <v>0</v>
      </c>
      <c r="WF93" s="248">
        <f>IF(WF$6=$SR$5,成绩录入!EP96,0)</f>
        <v>0</v>
      </c>
      <c r="WG93" s="248">
        <f>IF(WG$6=$SR$5,成绩录入!EQ96,0)</f>
        <v>0</v>
      </c>
      <c r="WH93" s="248">
        <f>IF(WH$6=$SR$5,成绩录入!ER96,0)</f>
        <v>0</v>
      </c>
      <c r="WI93" s="248">
        <f>IF(WI$6=$SR$5,成绩录入!ES96,0)</f>
        <v>0</v>
      </c>
      <c r="WJ93" s="248">
        <f>IF(WJ$6=$SR$5,成绩录入!ET96,0)</f>
        <v>0</v>
      </c>
      <c r="WK93" s="248">
        <f>IF(WK$6=$SR$5,成绩录入!EU96,0)</f>
        <v>0</v>
      </c>
      <c r="WL93" s="248">
        <f>IF(WL$6=$SR$5,成绩录入!EV96,0)</f>
        <v>0</v>
      </c>
      <c r="WM93" s="248">
        <f>IF(WM$6=$SR$5,成绩录入!EW96,0)</f>
        <v>0</v>
      </c>
      <c r="WN93" s="248">
        <f>IF(WN$6=$SR$5,成绩录入!EX96,0)</f>
        <v>0</v>
      </c>
      <c r="WO93" s="218">
        <f t="shared" si="191"/>
        <v>0</v>
      </c>
      <c r="WP93" s="166"/>
      <c r="WQ93" s="166"/>
      <c r="WR93" s="247">
        <f>IF(WR$6=$WQ$5,成绩录入!BC96,0)</f>
        <v>0</v>
      </c>
      <c r="WS93" s="248">
        <f>IF(WS$6=$WQ$5,成绩录入!BD96,0)</f>
        <v>0</v>
      </c>
      <c r="WT93" s="248">
        <f>IF(WT$6=$WQ$5,成绩录入!BE96,0)</f>
        <v>0</v>
      </c>
      <c r="WU93" s="248">
        <f>IF(WU$6=$WQ$5,成绩录入!BF96,0)</f>
        <v>0</v>
      </c>
      <c r="WV93" s="248">
        <f>IF(WV$6=$WQ$5,成绩录入!BG96,0)</f>
        <v>0</v>
      </c>
      <c r="WW93" s="248">
        <f>IF(WW$6=$WQ$5,成绩录入!BH96,0)</f>
        <v>0</v>
      </c>
      <c r="WX93" s="248">
        <f>IF(WX$6=$WQ$5,成绩录入!BI96,0)</f>
        <v>0</v>
      </c>
      <c r="WY93" s="248">
        <f>IF(WY$6=$WQ$5,成绩录入!BJ96,0)</f>
        <v>0</v>
      </c>
      <c r="WZ93" s="248">
        <f>IF(WZ$6=$WQ$5,成绩录入!BK96,0)</f>
        <v>0</v>
      </c>
      <c r="XA93" s="248">
        <f>IF(XA$6=$WQ$5,成绩录入!BL96,0)</f>
        <v>0</v>
      </c>
      <c r="XB93" s="248">
        <f>IF(XB$6=$WQ$5,成绩录入!BM96,0)</f>
        <v>0</v>
      </c>
      <c r="XC93" s="248">
        <f>IF(XC$6=$WQ$5,成绩录入!BN96,0)</f>
        <v>0</v>
      </c>
      <c r="XD93" s="248">
        <f>IF(XD$6=$WQ$5,成绩录入!BO96,0)</f>
        <v>0</v>
      </c>
      <c r="XE93" s="248">
        <f>IF(XE$6=$WQ$5,成绩录入!BP96,0)</f>
        <v>0</v>
      </c>
      <c r="XF93" s="248">
        <f>IF(XF$6=$WQ$5,成绩录入!BQ96,0)</f>
        <v>0</v>
      </c>
      <c r="XG93" s="248">
        <f>IF(XG$6=$WQ$5,成绩录入!BR96,0)</f>
        <v>0</v>
      </c>
      <c r="XH93" s="248">
        <f>IF(XH$6=$WQ$5,成绩录入!BS96,0)</f>
        <v>0</v>
      </c>
      <c r="XI93" s="248">
        <f>IF(XI$6=$WQ$5,成绩录入!BT96,0)</f>
        <v>0</v>
      </c>
      <c r="XJ93" s="248">
        <f>IF(XJ$6=$WQ$5,成绩录入!BU96,0)</f>
        <v>0</v>
      </c>
      <c r="XK93" s="248">
        <f>IF(XK$6=$WQ$5,成绩录入!BV96,0)</f>
        <v>0</v>
      </c>
      <c r="XL93" s="248">
        <f>IF(XL$6=$WQ$5,成绩录入!BW96,0)</f>
        <v>0</v>
      </c>
      <c r="XM93" s="248">
        <f>IF(XM$6=$WQ$5,成绩录入!BX96,0)</f>
        <v>0</v>
      </c>
      <c r="XN93" s="248">
        <f>IF(XN$6=$WQ$5,成绩录入!BY96,0)</f>
        <v>0</v>
      </c>
      <c r="XO93" s="248">
        <f>IF(XO$6=$WQ$5,成绩录入!BZ96,0)</f>
        <v>0</v>
      </c>
      <c r="XP93" s="248">
        <f>IF(XP$6=$WQ$5,成绩录入!CA96,0)</f>
        <v>0</v>
      </c>
      <c r="XQ93" s="248">
        <f>IF(XQ$6=$WQ$5,成绩录入!CB96,0)</f>
        <v>0</v>
      </c>
      <c r="XR93" s="248">
        <f>IF(XR$6=$WQ$5,成绩录入!CC96,0)</f>
        <v>0</v>
      </c>
      <c r="XS93" s="248">
        <f>IF(XS$6=$WQ$5,成绩录入!CD96,0)</f>
        <v>0</v>
      </c>
      <c r="XT93" s="248">
        <f>IF(XT$6=$WQ$5,成绩录入!CE96,0)</f>
        <v>0</v>
      </c>
      <c r="XU93" s="248">
        <f>IF(XU$6=$WQ$5,成绩录入!CF96,0)</f>
        <v>0</v>
      </c>
      <c r="XV93" s="248">
        <f>IF(XV$6=$WQ$5,成绩录入!CG96,0)</f>
        <v>0</v>
      </c>
      <c r="XW93" s="248">
        <f>IF(XW$6=$WQ$5,成绩录入!CH96,0)</f>
        <v>0</v>
      </c>
      <c r="XX93" s="248">
        <f>IF(XX$6=$WQ$5,成绩录入!CI96,0)</f>
        <v>0</v>
      </c>
      <c r="XY93" s="248">
        <f>IF(XY$6=$WQ$5,成绩录入!CJ96,0)</f>
        <v>0</v>
      </c>
      <c r="XZ93" s="248">
        <f>IF(XZ$6=$WQ$5,成绩录入!CK96,0)</f>
        <v>0</v>
      </c>
      <c r="YA93" s="248">
        <f>IF(YA$6=$WQ$5,成绩录入!CL96,0)</f>
        <v>0</v>
      </c>
      <c r="YB93" s="248">
        <f>IF(YB$6=$WQ$5,成绩录入!CM96,0)</f>
        <v>0</v>
      </c>
      <c r="YC93" s="248">
        <f>IF(YC$6=$WQ$5,成绩录入!CN96,0)</f>
        <v>0</v>
      </c>
      <c r="YD93" s="248">
        <f>IF(YD$6=$WQ$5,成绩录入!CO96,0)</f>
        <v>0</v>
      </c>
      <c r="YE93" s="248">
        <f>IF(YE$6=$WQ$5,成绩录入!CP96,0)</f>
        <v>0</v>
      </c>
      <c r="YF93" s="248">
        <f>IF(YF$6=$WQ$5,成绩录入!CQ96,0)</f>
        <v>0</v>
      </c>
      <c r="YG93" s="248">
        <f>IF(YG$6=$WQ$5,成绩录入!CR96,0)</f>
        <v>0</v>
      </c>
      <c r="YH93" s="248">
        <f>IF(YH$6=$WQ$5,成绩录入!CS96,0)</f>
        <v>0</v>
      </c>
      <c r="YI93" s="248">
        <f>IF(YI$6=$WQ$5,成绩录入!CT96,0)</f>
        <v>0</v>
      </c>
      <c r="YJ93" s="248">
        <f>IF(YJ$6=$WQ$5,成绩录入!CU96,0)</f>
        <v>0</v>
      </c>
      <c r="YK93" s="248">
        <f>IF(YK$6=$WQ$5,成绩录入!CV96,0)</f>
        <v>0</v>
      </c>
      <c r="YL93" s="248">
        <f>IF(YL$6=$WQ$5,成绩录入!CW96,0)</f>
        <v>0</v>
      </c>
      <c r="YM93" s="248">
        <f>IF(YM$6=$WQ$5,成绩录入!CX96,0)</f>
        <v>0</v>
      </c>
      <c r="YN93" s="248">
        <f>IF(YN$6=$WQ$5,成绩录入!CY96,0)</f>
        <v>0</v>
      </c>
      <c r="YO93" s="248">
        <f>IF(YO$6=$WQ$5,成绩录入!CZ96,0)</f>
        <v>0</v>
      </c>
      <c r="YP93" s="248">
        <f>IF(YP$6=$WQ$5,成绩录入!DA96,0)</f>
        <v>0</v>
      </c>
      <c r="YQ93" s="248">
        <f>IF(YQ$6=$WQ$5,成绩录入!DB96,0)</f>
        <v>0</v>
      </c>
      <c r="YR93" s="248">
        <f>IF(YR$6=$WQ$5,成绩录入!DC96,0)</f>
        <v>0</v>
      </c>
      <c r="YS93" s="248">
        <f>IF(YS$6=$WQ$5,成绩录入!DD96,0)</f>
        <v>0</v>
      </c>
      <c r="YT93" s="248">
        <f>IF(YT$6=$WQ$5,成绩录入!DE96,0)</f>
        <v>0</v>
      </c>
      <c r="YU93" s="248">
        <f>IF(YU$6=$WQ$5,成绩录入!DF96,0)</f>
        <v>0</v>
      </c>
      <c r="YV93" s="248">
        <f>IF(YV$6=$WQ$5,成绩录入!DG96,0)</f>
        <v>0</v>
      </c>
      <c r="YW93" s="248">
        <f>IF(YW$6=$WQ$5,成绩录入!DH96,0)</f>
        <v>0</v>
      </c>
      <c r="YX93" s="248">
        <f>IF(YX$6=$WQ$5,成绩录入!DI96,0)</f>
        <v>0</v>
      </c>
      <c r="YY93" s="248">
        <f>IF(YY$6=$WQ$5,成绩录入!DJ96,0)</f>
        <v>0</v>
      </c>
      <c r="YZ93" s="248">
        <f>IF(YZ$6=$WQ$5,成绩录入!DK96,0)</f>
        <v>0</v>
      </c>
      <c r="ZA93" s="248">
        <f>IF(ZA$6=$WQ$5,成绩录入!DL96,0)</f>
        <v>0</v>
      </c>
      <c r="ZB93" s="248">
        <f>IF(ZB$6=$WQ$5,成绩录入!DM96,0)</f>
        <v>0</v>
      </c>
      <c r="ZC93" s="248">
        <f>IF(ZC$6=$WQ$5,成绩录入!DN96,0)</f>
        <v>0</v>
      </c>
      <c r="ZD93" s="248">
        <f>IF(ZD$6=$WQ$5,成绩录入!DO96,0)</f>
        <v>0</v>
      </c>
      <c r="ZE93" s="248">
        <f>IF(ZE$6=$WQ$5,成绩录入!DP96,0)</f>
        <v>0</v>
      </c>
      <c r="ZF93" s="248">
        <f>IF(ZF$6=$WQ$5,成绩录入!DQ96,0)</f>
        <v>0</v>
      </c>
      <c r="ZG93" s="248">
        <f>IF(ZG$6=$WQ$5,成绩录入!DR96,0)</f>
        <v>0</v>
      </c>
      <c r="ZH93" s="248">
        <f>IF(ZH$6=$WQ$5,成绩录入!DS96,0)</f>
        <v>0</v>
      </c>
      <c r="ZI93" s="248">
        <f>IF(ZI$6=$WQ$5,成绩录入!DT96,0)</f>
        <v>0</v>
      </c>
      <c r="ZJ93" s="248">
        <f>IF(ZJ$6=$WQ$5,成绩录入!DU96,0)</f>
        <v>0</v>
      </c>
      <c r="ZK93" s="248">
        <f>IF(ZK$6=$WQ$5,成绩录入!DV96,0)</f>
        <v>0</v>
      </c>
      <c r="ZL93" s="248">
        <f>IF(ZL$6=$WQ$5,成绩录入!DW96,0)</f>
        <v>0</v>
      </c>
      <c r="ZM93" s="248">
        <f>IF(ZM$6=$WQ$5,成绩录入!DX96,0)</f>
        <v>0</v>
      </c>
      <c r="ZN93" s="248">
        <f>IF(ZN$6=$WQ$5,成绩录入!DY96,0)</f>
        <v>0</v>
      </c>
      <c r="ZO93" s="248">
        <f>IF(ZO$6=$WQ$5,成绩录入!DZ96,0)</f>
        <v>0</v>
      </c>
      <c r="ZP93" s="248">
        <f>IF(ZP$6=$WQ$5,成绩录入!EA96,0)</f>
        <v>0</v>
      </c>
      <c r="ZQ93" s="248">
        <f>IF(ZQ$6=$WQ$5,成绩录入!EB96,0)</f>
        <v>0</v>
      </c>
      <c r="ZR93" s="248">
        <f>IF(ZR$6=$WQ$5,成绩录入!EC96,0)</f>
        <v>0</v>
      </c>
      <c r="ZS93" s="248">
        <f>IF(ZS$6=$WQ$5,成绩录入!ED96,0)</f>
        <v>0</v>
      </c>
      <c r="ZT93" s="248">
        <f>IF(ZT$6=$WQ$5,成绩录入!EE96,0)</f>
        <v>0</v>
      </c>
      <c r="ZU93" s="248">
        <f>IF(ZU$6=$WQ$5,成绩录入!EF96,0)</f>
        <v>0</v>
      </c>
      <c r="ZV93" s="248">
        <f>IF(ZV$6=$WQ$5,成绩录入!EG96,0)</f>
        <v>0</v>
      </c>
      <c r="ZW93" s="248">
        <f>IF(ZW$6=$WQ$5,成绩录入!EH96,0)</f>
        <v>0</v>
      </c>
      <c r="ZX93" s="248">
        <f>IF(ZX$6=$WQ$5,成绩录入!EI96,0)</f>
        <v>0</v>
      </c>
      <c r="ZY93" s="248">
        <f>IF(ZY$6=$WQ$5,成绩录入!EJ96,0)</f>
        <v>0</v>
      </c>
      <c r="ZZ93" s="248">
        <f>IF(ZZ$6=$WQ$5,成绩录入!EK96,0)</f>
        <v>0</v>
      </c>
      <c r="AAA93" s="248">
        <f>IF(AAA$6=$WQ$5,成绩录入!EL96,0)</f>
        <v>0</v>
      </c>
      <c r="AAB93" s="248">
        <f>IF(AAB$6=$WQ$5,成绩录入!EM96,0)</f>
        <v>0</v>
      </c>
      <c r="AAC93" s="248">
        <f>IF(AAC$6=$WQ$5,成绩录入!EN96,0)</f>
        <v>0</v>
      </c>
      <c r="AAD93" s="248">
        <f>IF(AAD$6=$WQ$5,成绩录入!EO96,0)</f>
        <v>0</v>
      </c>
      <c r="AAE93" s="248">
        <f>IF(AAE$6=$WQ$5,成绩录入!EP96,0)</f>
        <v>0</v>
      </c>
      <c r="AAF93" s="248">
        <f>IF(AAF$6=$WQ$5,成绩录入!EQ96,0)</f>
        <v>0</v>
      </c>
      <c r="AAG93" s="248">
        <f>IF(AAG$6=$WQ$5,成绩录入!ER96,0)</f>
        <v>0</v>
      </c>
      <c r="AAH93" s="248">
        <f>IF(AAH$6=$WQ$5,成绩录入!ES96,0)</f>
        <v>0</v>
      </c>
      <c r="AAI93" s="248">
        <f>IF(AAI$6=$WQ$5,成绩录入!ET96,0)</f>
        <v>0</v>
      </c>
      <c r="AAJ93" s="248">
        <f>IF(AAJ$6=$WQ$5,成绩录入!EU96,0)</f>
        <v>0</v>
      </c>
      <c r="AAK93" s="248">
        <f>IF(AAK$6=$WQ$5,成绩录入!EV96,0)</f>
        <v>0</v>
      </c>
      <c r="AAL93" s="248">
        <f>IF(AAL$6=$WQ$5,成绩录入!EW96,0)</f>
        <v>0</v>
      </c>
      <c r="AAM93" s="248">
        <f>IF(AAM$6=$WQ$5,成绩录入!EX96,0)</f>
        <v>0</v>
      </c>
      <c r="AAN93" s="218">
        <f t="shared" si="192"/>
        <v>0</v>
      </c>
      <c r="AAO93" s="206"/>
      <c r="AAQ93" s="247">
        <f>IF(AAQ$6=$AAP$5,成绩录入!BC96,0)</f>
        <v>0</v>
      </c>
      <c r="AAR93" s="248">
        <f>IF(AAR$6=$AAP$5,成绩录入!BD96,0)</f>
        <v>0</v>
      </c>
      <c r="AAS93" s="248">
        <f>IF(AAS$6=$AAP$5,成绩录入!BE96,0)</f>
        <v>0</v>
      </c>
      <c r="AAT93" s="248">
        <f>IF(AAT$6=$AAP$5,成绩录入!BF96,0)</f>
        <v>0</v>
      </c>
      <c r="AAU93" s="248">
        <f>IF(AAU$6=$AAP$5,成绩录入!BG96,0)</f>
        <v>0</v>
      </c>
      <c r="AAV93" s="248">
        <f>IF(AAV$6=$AAP$5,成绩录入!BH96,0)</f>
        <v>0</v>
      </c>
      <c r="AAW93" s="248">
        <f>IF(AAW$6=$AAP$5,成绩录入!BI96,0)</f>
        <v>0</v>
      </c>
      <c r="AAX93" s="248">
        <f>IF(AAX$6=$AAP$5,成绩录入!BJ96,0)</f>
        <v>0</v>
      </c>
      <c r="AAY93" s="248">
        <f>IF(AAY$6=$AAP$5,成绩录入!BK96,0)</f>
        <v>0</v>
      </c>
      <c r="AAZ93" s="248">
        <f>IF(AAZ$6=$AAP$5,成绩录入!BL96,0)</f>
        <v>0</v>
      </c>
      <c r="ABA93" s="248">
        <f>IF(ABA$6=$AAP$5,成绩录入!BM96,0)</f>
        <v>0</v>
      </c>
      <c r="ABB93" s="248">
        <f>IF(ABB$6=$AAP$5,成绩录入!BN96,0)</f>
        <v>0</v>
      </c>
      <c r="ABC93" s="248">
        <f>IF(ABC$6=$AAP$5,成绩录入!BO96,0)</f>
        <v>0</v>
      </c>
      <c r="ABD93" s="248">
        <f>IF(ABD$6=$AAP$5,成绩录入!BP96,0)</f>
        <v>0</v>
      </c>
      <c r="ABE93" s="248">
        <f>IF(ABE$6=$AAP$5,成绩录入!BQ96,0)</f>
        <v>0</v>
      </c>
      <c r="ABF93" s="248">
        <f>IF(ABF$6=$AAP$5,成绩录入!BR96,0)</f>
        <v>0</v>
      </c>
      <c r="ABG93" s="248">
        <f>IF(ABG$6=$AAP$5,成绩录入!BS96,0)</f>
        <v>0</v>
      </c>
      <c r="ABH93" s="248">
        <f>IF(ABH$6=$AAP$5,成绩录入!BT96,0)</f>
        <v>0</v>
      </c>
      <c r="ABI93" s="248">
        <f>IF(ABI$6=$AAP$5,成绩录入!BU96,0)</f>
        <v>0</v>
      </c>
      <c r="ABJ93" s="248">
        <f>IF(ABJ$6=$AAP$5,成绩录入!BV96,0)</f>
        <v>0</v>
      </c>
      <c r="ABK93" s="248">
        <f>IF(ABK$6=$AAP$5,成绩录入!BW96,0)</f>
        <v>0</v>
      </c>
      <c r="ABL93" s="248">
        <f>IF(ABL$6=$AAP$5,成绩录入!BX96,0)</f>
        <v>0</v>
      </c>
      <c r="ABM93" s="248">
        <f>IF(ABM$6=$AAP$5,成绩录入!BY96,0)</f>
        <v>0</v>
      </c>
      <c r="ABN93" s="248">
        <f>IF(ABN$6=$AAP$5,成绩录入!BZ96,0)</f>
        <v>0</v>
      </c>
      <c r="ABO93" s="248">
        <f>IF(ABO$6=$AAP$5,成绩录入!CA96,0)</f>
        <v>0</v>
      </c>
      <c r="ABP93" s="248">
        <f>IF(ABP$6=$AAP$5,成绩录入!CB96,0)</f>
        <v>0</v>
      </c>
      <c r="ABQ93" s="248">
        <f>IF(ABQ$6=$AAP$5,成绩录入!CC96,0)</f>
        <v>0</v>
      </c>
      <c r="ABR93" s="248">
        <f>IF(ABR$6=$AAP$5,成绩录入!CD96,0)</f>
        <v>0</v>
      </c>
      <c r="ABS93" s="248">
        <f>IF(ABS$6=$AAP$5,成绩录入!CE96,0)</f>
        <v>0</v>
      </c>
      <c r="ABT93" s="248">
        <f>IF(ABT$6=$AAP$5,成绩录入!CF96,0)</f>
        <v>0</v>
      </c>
      <c r="ABU93" s="248">
        <f>IF(ABU$6=$AAP$5,成绩录入!CG96,0)</f>
        <v>0</v>
      </c>
      <c r="ABV93" s="248">
        <f>IF(ABV$6=$AAP$5,成绩录入!CH96,0)</f>
        <v>0</v>
      </c>
      <c r="ABW93" s="248">
        <f>IF(ABW$6=$AAP$5,成绩录入!CI96,0)</f>
        <v>0</v>
      </c>
      <c r="ABX93" s="248">
        <f>IF(ABX$6=$AAP$5,成绩录入!CJ96,0)</f>
        <v>0</v>
      </c>
      <c r="ABY93" s="248">
        <f>IF(ABY$6=$AAP$5,成绩录入!CK96,0)</f>
        <v>0</v>
      </c>
      <c r="ABZ93" s="248">
        <f>IF(ABZ$6=$AAP$5,成绩录入!CL96,0)</f>
        <v>0</v>
      </c>
      <c r="ACA93" s="248">
        <f>IF(ACA$6=$AAP$5,成绩录入!CM96,0)</f>
        <v>0</v>
      </c>
      <c r="ACB93" s="248">
        <f>IF(ACB$6=$AAP$5,成绩录入!CN96,0)</f>
        <v>0</v>
      </c>
      <c r="ACC93" s="248">
        <f>IF(ACC$6=$AAP$5,成绩录入!CO96,0)</f>
        <v>0</v>
      </c>
      <c r="ACD93" s="248">
        <f>IF(ACD$6=$AAP$5,成绩录入!CP96,0)</f>
        <v>0</v>
      </c>
      <c r="ACE93" s="248">
        <f>IF(ACE$6=$AAP$5,成绩录入!CQ96,0)</f>
        <v>0</v>
      </c>
      <c r="ACF93" s="248">
        <f>IF(ACF$6=$AAP$5,成绩录入!CR96,0)</f>
        <v>0</v>
      </c>
      <c r="ACG93" s="248">
        <f>IF(ACG$6=$AAP$5,成绩录入!CS96,0)</f>
        <v>0</v>
      </c>
      <c r="ACH93" s="248">
        <f>IF(ACH$6=$AAP$5,成绩录入!CT96,0)</f>
        <v>0</v>
      </c>
      <c r="ACI93" s="248">
        <f>IF(ACI$6=$AAP$5,成绩录入!CU96,0)</f>
        <v>0</v>
      </c>
      <c r="ACJ93" s="248">
        <f>IF(ACJ$6=$AAP$5,成绩录入!CV96,0)</f>
        <v>0</v>
      </c>
      <c r="ACK93" s="248">
        <f>IF(ACK$6=$AAP$5,成绩录入!CW96,0)</f>
        <v>0</v>
      </c>
      <c r="ACL93" s="248">
        <f>IF(ACL$6=$AAP$5,成绩录入!CX96,0)</f>
        <v>0</v>
      </c>
      <c r="ACM93" s="248">
        <f>IF(ACM$6=$AAP$5,成绩录入!CY96,0)</f>
        <v>0</v>
      </c>
      <c r="ACN93" s="248">
        <f>IF(ACN$6=$AAP$5,成绩录入!CZ96,0)</f>
        <v>0</v>
      </c>
      <c r="ACO93" s="248">
        <f>IF(ACO$6=$AAP$5,成绩录入!DA96,0)</f>
        <v>0</v>
      </c>
      <c r="ACP93" s="248">
        <f>IF(ACP$6=$AAP$5,成绩录入!DB96,0)</f>
        <v>0</v>
      </c>
      <c r="ACQ93" s="248">
        <f>IF(ACQ$6=$AAP$5,成绩录入!DC96,0)</f>
        <v>0</v>
      </c>
      <c r="ACR93" s="248">
        <f>IF(ACR$6=$AAP$5,成绩录入!DD96,0)</f>
        <v>0</v>
      </c>
      <c r="ACS93" s="248">
        <f>IF(ACS$6=$AAP$5,成绩录入!DE96,0)</f>
        <v>0</v>
      </c>
      <c r="ACT93" s="248">
        <f>IF(ACT$6=$AAP$5,成绩录入!DF96,0)</f>
        <v>0</v>
      </c>
      <c r="ACU93" s="248">
        <f>IF(ACU$6=$AAP$5,成绩录入!DG96,0)</f>
        <v>0</v>
      </c>
      <c r="ACV93" s="248">
        <f>IF(ACV$6=$AAP$5,成绩录入!DH96,0)</f>
        <v>0</v>
      </c>
      <c r="ACW93" s="248">
        <f>IF(ACW$6=$AAP$5,成绩录入!DI96,0)</f>
        <v>0</v>
      </c>
      <c r="ACX93" s="248">
        <f>IF(ACX$6=$AAP$5,成绩录入!DJ96,0)</f>
        <v>0</v>
      </c>
      <c r="ACY93" s="248">
        <f>IF(ACY$6=$AAP$5,成绩录入!DK96,0)</f>
        <v>0</v>
      </c>
      <c r="ACZ93" s="248">
        <f>IF(ACZ$6=$AAP$5,成绩录入!DL96,0)</f>
        <v>0</v>
      </c>
      <c r="ADA93" s="248">
        <f>IF(ADA$6=$AAP$5,成绩录入!DM96,0)</f>
        <v>0</v>
      </c>
      <c r="ADB93" s="248">
        <f>IF(ADB$6=$AAP$5,成绩录入!DN96,0)</f>
        <v>0</v>
      </c>
      <c r="ADC93" s="248">
        <f>IF(ADC$6=$AAP$5,成绩录入!DO96,0)</f>
        <v>0</v>
      </c>
      <c r="ADD93" s="248">
        <f>IF(ADD$6=$AAP$5,成绩录入!DP96,0)</f>
        <v>0</v>
      </c>
      <c r="ADE93" s="248">
        <f>IF(ADE$6=$AAP$5,成绩录入!DQ96,0)</f>
        <v>0</v>
      </c>
      <c r="ADF93" s="248">
        <f>IF(ADF$6=$AAP$5,成绩录入!DR96,0)</f>
        <v>0</v>
      </c>
      <c r="ADG93" s="248">
        <f>IF(ADG$6=$AAP$5,成绩录入!DS96,0)</f>
        <v>0</v>
      </c>
      <c r="ADH93" s="248">
        <f>IF(ADH$6=$AAP$5,成绩录入!DT96,0)</f>
        <v>0</v>
      </c>
      <c r="ADI93" s="248">
        <f>IF(ADI$6=$AAP$5,成绩录入!DU96,0)</f>
        <v>0</v>
      </c>
      <c r="ADJ93" s="248">
        <f>IF(ADJ$6=$AAP$5,成绩录入!DV96,0)</f>
        <v>0</v>
      </c>
      <c r="ADK93" s="248">
        <f>IF(ADK$6=$AAP$5,成绩录入!DW96,0)</f>
        <v>0</v>
      </c>
      <c r="ADL93" s="248">
        <f>IF(ADL$6=$AAP$5,成绩录入!DX96,0)</f>
        <v>0</v>
      </c>
      <c r="ADM93" s="248">
        <f>IF(ADM$6=$AAP$5,成绩录入!DY96,0)</f>
        <v>0</v>
      </c>
      <c r="ADN93" s="248">
        <f>IF(ADN$6=$AAP$5,成绩录入!DZ96,0)</f>
        <v>0</v>
      </c>
      <c r="ADO93" s="248">
        <f>IF(ADO$6=$AAP$5,成绩录入!EA96,0)</f>
        <v>0</v>
      </c>
      <c r="ADP93" s="248">
        <f>IF(ADP$6=$AAP$5,成绩录入!EB96,0)</f>
        <v>0</v>
      </c>
      <c r="ADQ93" s="248">
        <f>IF(ADQ$6=$AAP$5,成绩录入!EC96,0)</f>
        <v>0</v>
      </c>
      <c r="ADR93" s="248">
        <f>IF(ADR$6=$AAP$5,成绩录入!ED96,0)</f>
        <v>0</v>
      </c>
      <c r="ADS93" s="248">
        <f>IF(ADS$6=$AAP$5,成绩录入!EE96,0)</f>
        <v>0</v>
      </c>
      <c r="ADT93" s="248">
        <f>IF(ADT$6=$AAP$5,成绩录入!EF96,0)</f>
        <v>0</v>
      </c>
      <c r="ADU93" s="248">
        <f>IF(ADU$6=$AAP$5,成绩录入!EG96,0)</f>
        <v>0</v>
      </c>
      <c r="ADV93" s="248">
        <f>IF(ADV$6=$AAP$5,成绩录入!EH96,0)</f>
        <v>0</v>
      </c>
      <c r="ADW93" s="248">
        <f>IF(ADW$6=$AAP$5,成绩录入!EI96,0)</f>
        <v>0</v>
      </c>
      <c r="ADX93" s="248">
        <f>IF(ADX$6=$AAP$5,成绩录入!EJ96,0)</f>
        <v>0</v>
      </c>
      <c r="ADY93" s="248">
        <f>IF(ADY$6=$AAP$5,成绩录入!EK96,0)</f>
        <v>0</v>
      </c>
      <c r="ADZ93" s="248">
        <f>IF(ADZ$6=$AAP$5,成绩录入!EL96,0)</f>
        <v>0</v>
      </c>
      <c r="AEA93" s="248">
        <f>IF(AEA$6=$AAP$5,成绩录入!EM96,0)</f>
        <v>0</v>
      </c>
      <c r="AEB93" s="248">
        <f>IF(AEB$6=$AAP$5,成绩录入!EN96,0)</f>
        <v>0</v>
      </c>
      <c r="AEC93" s="248">
        <f>IF(AEC$6=$AAP$5,成绩录入!EO96,0)</f>
        <v>0</v>
      </c>
      <c r="AED93" s="248">
        <f>IF(AED$6=$AAP$5,成绩录入!EP96,0)</f>
        <v>0</v>
      </c>
      <c r="AEE93" s="248">
        <f>IF(AEE$6=$AAP$5,成绩录入!EQ96,0)</f>
        <v>0</v>
      </c>
      <c r="AEF93" s="248">
        <f>IF(AEF$6=$AAP$5,成绩录入!ER96,0)</f>
        <v>0</v>
      </c>
      <c r="AEG93" s="248">
        <f>IF(AEG$6=$AAP$5,成绩录入!ES96,0)</f>
        <v>0</v>
      </c>
      <c r="AEH93" s="248">
        <f>IF(AEH$6=$AAP$5,成绩录入!ET96,0)</f>
        <v>0</v>
      </c>
      <c r="AEI93" s="248">
        <f>IF(AEI$6=$AAP$5,成绩录入!EU96,0)</f>
        <v>0</v>
      </c>
      <c r="AEJ93" s="248">
        <f>IF(AEJ$6=$AAP$5,成绩录入!EV96,0)</f>
        <v>0</v>
      </c>
      <c r="AEK93" s="248">
        <f>IF(AEK$6=$AAP$5,成绩录入!EW96,0)</f>
        <v>0</v>
      </c>
      <c r="AEL93" s="248">
        <f>IF(AEL$6=$AAP$5,成绩录入!EX96,0)</f>
        <v>0</v>
      </c>
      <c r="AEM93" s="218">
        <f t="shared" si="193"/>
        <v>0</v>
      </c>
      <c r="AEN93" s="166"/>
      <c r="AEO93" s="166"/>
      <c r="AEP93" s="247">
        <f>IF(AEP$6=$AEO$5,成绩录入!BC96,0)</f>
        <v>0</v>
      </c>
      <c r="AEQ93" s="248">
        <f>IF(AEQ$6=$AEO$5,成绩录入!BD96,0)</f>
        <v>0</v>
      </c>
      <c r="AER93" s="248">
        <f>IF(AER$6=$AEO$5,成绩录入!BE96,0)</f>
        <v>0</v>
      </c>
      <c r="AES93" s="248">
        <f>IF(AES$6=$AEO$5,成绩录入!BF96,0)</f>
        <v>0</v>
      </c>
      <c r="AET93" s="248">
        <f>IF(AET$6=$AEO$5,成绩录入!BG96,0)</f>
        <v>0</v>
      </c>
      <c r="AEU93" s="248">
        <f>IF(AEU$6=$AEO$5,成绩录入!BH96,0)</f>
        <v>0</v>
      </c>
      <c r="AEV93" s="248">
        <f>IF(AEV$6=$AEO$5,成绩录入!BI96,0)</f>
        <v>0</v>
      </c>
      <c r="AEW93" s="248">
        <f>IF(AEW$6=$AEO$5,成绩录入!BJ96,0)</f>
        <v>0</v>
      </c>
      <c r="AEX93" s="248">
        <f>IF(AEX$6=$AEO$5,成绩录入!BK96,0)</f>
        <v>0</v>
      </c>
      <c r="AEY93" s="248">
        <f>IF(AEY$6=$AEO$5,成绩录入!BL96,0)</f>
        <v>0</v>
      </c>
      <c r="AEZ93" s="248">
        <f>IF(AEZ$6=$AEO$5,成绩录入!BM96,0)</f>
        <v>0</v>
      </c>
      <c r="AFA93" s="248">
        <f>IF(AFA$6=$AEO$5,成绩录入!BN96,0)</f>
        <v>0</v>
      </c>
      <c r="AFB93" s="248">
        <f>IF(AFB$6=$AEO$5,成绩录入!BO96,0)</f>
        <v>0</v>
      </c>
      <c r="AFC93" s="248">
        <f>IF(AFC$6=$AEO$5,成绩录入!BP96,0)</f>
        <v>0</v>
      </c>
      <c r="AFD93" s="248">
        <f>IF(AFD$6=$AEO$5,成绩录入!BQ96,0)</f>
        <v>0</v>
      </c>
      <c r="AFE93" s="248">
        <f>IF(AFE$6=$AEO$5,成绩录入!BR96,0)</f>
        <v>0</v>
      </c>
      <c r="AFF93" s="248">
        <f>IF(AFF$6=$AEO$5,成绩录入!BS96,0)</f>
        <v>0</v>
      </c>
      <c r="AFG93" s="248">
        <f>IF(AFG$6=$AEO$5,成绩录入!BT96,0)</f>
        <v>0</v>
      </c>
      <c r="AFH93" s="248">
        <f>IF(AFH$6=$AEO$5,成绩录入!BU96,0)</f>
        <v>0</v>
      </c>
      <c r="AFI93" s="248">
        <f>IF(AFI$6=$AEO$5,成绩录入!BV96,0)</f>
        <v>0</v>
      </c>
      <c r="AFJ93" s="248">
        <f>IF(AFJ$6=$AEO$5,成绩录入!BW96,0)</f>
        <v>0</v>
      </c>
      <c r="AFK93" s="248">
        <f>IF(AFK$6=$AEO$5,成绩录入!BX96,0)</f>
        <v>0</v>
      </c>
      <c r="AFL93" s="248">
        <f>IF(AFL$6=$AEO$5,成绩录入!BY96,0)</f>
        <v>0</v>
      </c>
      <c r="AFM93" s="248">
        <f>IF(AFM$6=$AEO$5,成绩录入!BZ96,0)</f>
        <v>0</v>
      </c>
      <c r="AFN93" s="248">
        <f>IF(AFN$6=$AEO$5,成绩录入!CA96,0)</f>
        <v>0</v>
      </c>
      <c r="AFO93" s="248">
        <f>IF(AFO$6=$AEO$5,成绩录入!CB96,0)</f>
        <v>0</v>
      </c>
      <c r="AFP93" s="248">
        <f>IF(AFP$6=$AEO$5,成绩录入!CC96,0)</f>
        <v>0</v>
      </c>
      <c r="AFQ93" s="248">
        <f>IF(AFQ$6=$AEO$5,成绩录入!CD96,0)</f>
        <v>0</v>
      </c>
      <c r="AFR93" s="248">
        <f>IF(AFR$6=$AEO$5,成绩录入!CE96,0)</f>
        <v>0</v>
      </c>
      <c r="AFS93" s="248">
        <f>IF(AFS$6=$AEO$5,成绩录入!CF96,0)</f>
        <v>0</v>
      </c>
      <c r="AFT93" s="248">
        <f>IF(AFT$6=$AEO$5,成绩录入!CG96,0)</f>
        <v>0</v>
      </c>
      <c r="AFU93" s="248">
        <f>IF(AFU$6=$AEO$5,成绩录入!CH96,0)</f>
        <v>0</v>
      </c>
      <c r="AFV93" s="248">
        <f>IF(AFV$6=$AEO$5,成绩录入!CI96,0)</f>
        <v>0</v>
      </c>
      <c r="AFW93" s="248">
        <f>IF(AFW$6=$AEO$5,成绩录入!CJ96,0)</f>
        <v>0</v>
      </c>
      <c r="AFX93" s="248">
        <f>IF(AFX$6=$AEO$5,成绩录入!CK96,0)</f>
        <v>0</v>
      </c>
      <c r="AFY93" s="248">
        <f>IF(AFY$6=$AEO$5,成绩录入!CL96,0)</f>
        <v>0</v>
      </c>
      <c r="AFZ93" s="248">
        <f>IF(AFZ$6=$AEO$5,成绩录入!CM96,0)</f>
        <v>0</v>
      </c>
      <c r="AGA93" s="248">
        <f>IF(AGA$6=$AEO$5,成绩录入!CN96,0)</f>
        <v>0</v>
      </c>
      <c r="AGB93" s="248">
        <f>IF(AGB$6=$AEO$5,成绩录入!CO96,0)</f>
        <v>0</v>
      </c>
      <c r="AGC93" s="248">
        <f>IF(AGC$6=$AEO$5,成绩录入!CP96,0)</f>
        <v>0</v>
      </c>
      <c r="AGD93" s="248">
        <f>IF(AGD$6=$AEO$5,成绩录入!CQ96,0)</f>
        <v>0</v>
      </c>
      <c r="AGE93" s="248">
        <f>IF(AGE$6=$AEO$5,成绩录入!CR96,0)</f>
        <v>0</v>
      </c>
      <c r="AGF93" s="248">
        <f>IF(AGF$6=$AEO$5,成绩录入!CS96,0)</f>
        <v>0</v>
      </c>
      <c r="AGG93" s="248">
        <f>IF(AGG$6=$AEO$5,成绩录入!CT96,0)</f>
        <v>0</v>
      </c>
      <c r="AGH93" s="248">
        <f>IF(AGH$6=$AEO$5,成绩录入!CU96,0)</f>
        <v>0</v>
      </c>
      <c r="AGI93" s="248">
        <f>IF(AGI$6=$AEO$5,成绩录入!CV96,0)</f>
        <v>0</v>
      </c>
      <c r="AGJ93" s="248">
        <f>IF(AGJ$6=$AEO$5,成绩录入!CW96,0)</f>
        <v>0</v>
      </c>
      <c r="AGK93" s="248">
        <f>IF(AGK$6=$AEO$5,成绩录入!CX96,0)</f>
        <v>0</v>
      </c>
      <c r="AGL93" s="248">
        <f>IF(AGL$6=$AEO$5,成绩录入!CY96,0)</f>
        <v>0</v>
      </c>
      <c r="AGM93" s="248">
        <f>IF(AGM$6=$AEO$5,成绩录入!CZ96,0)</f>
        <v>0</v>
      </c>
      <c r="AGN93" s="248">
        <f>IF(AGN$6=$AEO$5,成绩录入!DA96,0)</f>
        <v>0</v>
      </c>
      <c r="AGO93" s="248">
        <f>IF(AGO$6=$AEO$5,成绩录入!DB96,0)</f>
        <v>0</v>
      </c>
      <c r="AGP93" s="248">
        <f>IF(AGP$6=$AEO$5,成绩录入!DC96,0)</f>
        <v>0</v>
      </c>
      <c r="AGQ93" s="248">
        <f>IF(AGQ$6=$AEO$5,成绩录入!DD96,0)</f>
        <v>0</v>
      </c>
      <c r="AGR93" s="248">
        <f>IF(AGR$6=$AEO$5,成绩录入!DE96,0)</f>
        <v>0</v>
      </c>
      <c r="AGS93" s="248">
        <f>IF(AGS$6=$AEO$5,成绩录入!DF96,0)</f>
        <v>0</v>
      </c>
      <c r="AGT93" s="248">
        <f>IF(AGT$6=$AEO$5,成绩录入!DG96,0)</f>
        <v>0</v>
      </c>
      <c r="AGU93" s="248">
        <f>IF(AGU$6=$AEO$5,成绩录入!DH96,0)</f>
        <v>0</v>
      </c>
      <c r="AGV93" s="248">
        <f>IF(AGV$6=$AEO$5,成绩录入!DI96,0)</f>
        <v>0</v>
      </c>
      <c r="AGW93" s="248">
        <f>IF(AGW$6=$AEO$5,成绩录入!DJ96,0)</f>
        <v>0</v>
      </c>
      <c r="AGX93" s="248">
        <f>IF(AGX$6=$AEO$5,成绩录入!DK96,0)</f>
        <v>0</v>
      </c>
      <c r="AGY93" s="248">
        <f>IF(AGY$6=$AEO$5,成绩录入!DL96,0)</f>
        <v>0</v>
      </c>
      <c r="AGZ93" s="248">
        <f>IF(AGZ$6=$AEO$5,成绩录入!DM96,0)</f>
        <v>0</v>
      </c>
      <c r="AHA93" s="248">
        <f>IF(AHA$6=$AEO$5,成绩录入!DN96,0)</f>
        <v>0</v>
      </c>
      <c r="AHB93" s="248">
        <f>IF(AHB$6=$AEO$5,成绩录入!DO96,0)</f>
        <v>0</v>
      </c>
      <c r="AHC93" s="248">
        <f>IF(AHC$6=$AEO$5,成绩录入!DP96,0)</f>
        <v>0</v>
      </c>
      <c r="AHD93" s="248">
        <f>IF(AHD$6=$AEO$5,成绩录入!DQ96,0)</f>
        <v>0</v>
      </c>
      <c r="AHE93" s="248">
        <f>IF(AHE$6=$AEO$5,成绩录入!DR96,0)</f>
        <v>0</v>
      </c>
      <c r="AHF93" s="248">
        <f>IF(AHF$6=$AEO$5,成绩录入!DS96,0)</f>
        <v>0</v>
      </c>
      <c r="AHG93" s="248">
        <f>IF(AHG$6=$AEO$5,成绩录入!DT96,0)</f>
        <v>0</v>
      </c>
      <c r="AHH93" s="248">
        <f>IF(AHH$6=$AEO$5,成绩录入!DU96,0)</f>
        <v>0</v>
      </c>
      <c r="AHI93" s="248">
        <f>IF(AHI$6=$AEO$5,成绩录入!DV96,0)</f>
        <v>0</v>
      </c>
      <c r="AHJ93" s="248">
        <f>IF(AHJ$6=$AEO$5,成绩录入!DW96,0)</f>
        <v>0</v>
      </c>
      <c r="AHK93" s="248">
        <f>IF(AHK$6=$AEO$5,成绩录入!DX96,0)</f>
        <v>0</v>
      </c>
      <c r="AHL93" s="248">
        <f>IF(AHL$6=$AEO$5,成绩录入!DY96,0)</f>
        <v>0</v>
      </c>
      <c r="AHM93" s="248">
        <f>IF(AHM$6=$AEO$5,成绩录入!DZ96,0)</f>
        <v>0</v>
      </c>
      <c r="AHN93" s="248">
        <f>IF(AHN$6=$AEO$5,成绩录入!EA96,0)</f>
        <v>0</v>
      </c>
      <c r="AHO93" s="248">
        <f>IF(AHO$6=$AEO$5,成绩录入!EB96,0)</f>
        <v>0</v>
      </c>
      <c r="AHP93" s="248">
        <f>IF(AHP$6=$AEO$5,成绩录入!EC96,0)</f>
        <v>0</v>
      </c>
      <c r="AHQ93" s="248">
        <f>IF(AHQ$6=$AEO$5,成绩录入!ED96,0)</f>
        <v>0</v>
      </c>
      <c r="AHR93" s="248">
        <f>IF(AHR$6=$AEO$5,成绩录入!EE96,0)</f>
        <v>0</v>
      </c>
      <c r="AHS93" s="248">
        <f>IF(AHS$6=$AEO$5,成绩录入!EF96,0)</f>
        <v>0</v>
      </c>
      <c r="AHT93" s="248">
        <f>IF(AHT$6=$AEO$5,成绩录入!EG96,0)</f>
        <v>0</v>
      </c>
      <c r="AHU93" s="248">
        <f>IF(AHU$6=$AEO$5,成绩录入!EH96,0)</f>
        <v>0</v>
      </c>
      <c r="AHV93" s="248">
        <f>IF(AHV$6=$AEO$5,成绩录入!EI96,0)</f>
        <v>0</v>
      </c>
      <c r="AHW93" s="248">
        <f>IF(AHW$6=$AEO$5,成绩录入!EJ96,0)</f>
        <v>0</v>
      </c>
      <c r="AHX93" s="248">
        <f>IF(AHX$6=$AEO$5,成绩录入!EK96,0)</f>
        <v>0</v>
      </c>
      <c r="AHY93" s="248">
        <f>IF(AHY$6=$AEO$5,成绩录入!EL96,0)</f>
        <v>0</v>
      </c>
      <c r="AHZ93" s="248">
        <f>IF(AHZ$6=$AEO$5,成绩录入!EM96,0)</f>
        <v>0</v>
      </c>
      <c r="AIA93" s="248">
        <f>IF(AIA$6=$AEO$5,成绩录入!EN96,0)</f>
        <v>0</v>
      </c>
      <c r="AIB93" s="248">
        <f>IF(AIB$6=$AEO$5,成绩录入!EO96,0)</f>
        <v>0</v>
      </c>
      <c r="AIC93" s="248">
        <f>IF(AIC$6=$AEO$5,成绩录入!EP96,0)</f>
        <v>0</v>
      </c>
      <c r="AID93" s="248">
        <f>IF(AID$6=$AEO$5,成绩录入!EQ96,0)</f>
        <v>0</v>
      </c>
      <c r="AIE93" s="248">
        <f>IF(AIE$6=$AEO$5,成绩录入!ER96,0)</f>
        <v>0</v>
      </c>
      <c r="AIF93" s="248">
        <f>IF(AIF$6=$AEO$5,成绩录入!ES96,0)</f>
        <v>0</v>
      </c>
      <c r="AIG93" s="248">
        <f>IF(AIG$6=$AEO$5,成绩录入!ET96,0)</f>
        <v>0</v>
      </c>
      <c r="AIH93" s="248">
        <f>IF(AIH$6=$AEO$5,成绩录入!EU96,0)</f>
        <v>0</v>
      </c>
      <c r="AII93" s="248">
        <f>IF(AII$6=$AEO$5,成绩录入!EV96,0)</f>
        <v>0</v>
      </c>
      <c r="AIJ93" s="248">
        <f>IF(AIJ$6=$AEO$5,成绩录入!EW96,0)</f>
        <v>0</v>
      </c>
      <c r="AIK93" s="248">
        <f>IF(AIK$6=$AEO$5,成绩录入!EX96,0)</f>
        <v>0</v>
      </c>
      <c r="AIL93" s="218">
        <f t="shared" si="194"/>
        <v>0</v>
      </c>
      <c r="AIN93" s="214" t="str">
        <f>初始录入!A98</f>
        <v/>
      </c>
      <c r="AIO93" s="215">
        <f>初始录入!B98</f>
        <v>0</v>
      </c>
      <c r="AIP93" s="216">
        <f>初始录入!C98</f>
        <v>0</v>
      </c>
      <c r="AIQ93" s="314">
        <f>IF(平时!D91&lt;&gt;"",平时!D91,0)</f>
        <v>0</v>
      </c>
      <c r="AIR93" s="324" t="str">
        <f t="shared" si="246"/>
        <v/>
      </c>
      <c r="AIS93" s="314">
        <f>IF(过程!D91&lt;&gt;"",过程!D91,0)</f>
        <v>0</v>
      </c>
      <c r="AIT93" s="324" t="str">
        <f t="shared" si="247"/>
        <v/>
      </c>
      <c r="AIU93" s="216">
        <f>IF(期末!D91&lt;&gt;"",期末!D91,0)</f>
        <v>0</v>
      </c>
      <c r="AIV93" s="324" t="str">
        <f t="shared" si="248"/>
        <v/>
      </c>
      <c r="AIW93" s="325">
        <f t="shared" si="249"/>
        <v>0</v>
      </c>
      <c r="AIX93" s="314">
        <f>IF(平时!E91&lt;&gt;"",平时!E91,0)</f>
        <v>0</v>
      </c>
      <c r="AIY93" s="324" t="str">
        <f t="shared" si="250"/>
        <v/>
      </c>
      <c r="AIZ93" s="314">
        <f>IF(过程!E91&lt;&gt;"",过程!E91,0)</f>
        <v>0</v>
      </c>
      <c r="AJA93" s="324" t="str">
        <f t="shared" si="251"/>
        <v/>
      </c>
      <c r="AJB93" s="216">
        <f>IF(期末!E91&lt;&gt;"",期末!E91,0)</f>
        <v>0</v>
      </c>
      <c r="AJC93" s="324" t="str">
        <f t="shared" si="252"/>
        <v/>
      </c>
      <c r="AJD93" s="325">
        <f t="shared" si="253"/>
        <v>0</v>
      </c>
      <c r="AJE93" s="314">
        <f>IF(平时!F91&lt;&gt;"",平时!F91,0)</f>
        <v>0</v>
      </c>
      <c r="AJF93" s="324" t="str">
        <f t="shared" si="254"/>
        <v/>
      </c>
      <c r="AJG93" s="314">
        <f>IF(过程!F91&lt;&gt;"",过程!F91,0)</f>
        <v>0</v>
      </c>
      <c r="AJH93" s="324" t="str">
        <f t="shared" si="255"/>
        <v/>
      </c>
      <c r="AJI93" s="216">
        <f>IF(期末!F91&lt;&gt;"",期末!F91,0)</f>
        <v>0</v>
      </c>
      <c r="AJJ93" s="324" t="str">
        <f t="shared" si="256"/>
        <v/>
      </c>
      <c r="AJK93" s="325">
        <f t="shared" si="257"/>
        <v>0</v>
      </c>
      <c r="AJL93" s="314">
        <f>IF(平时!G91&lt;&gt;"",平时!G91,0)</f>
        <v>0</v>
      </c>
      <c r="AJM93" s="324" t="str">
        <f t="shared" si="258"/>
        <v/>
      </c>
      <c r="AJN93" s="314">
        <f>IF(过程!G91&lt;&gt;"",过程!G91,0)</f>
        <v>0</v>
      </c>
      <c r="AJO93" s="324" t="str">
        <f t="shared" si="259"/>
        <v/>
      </c>
      <c r="AJP93" s="216">
        <f>IF(期末!G91&lt;&gt;"",期末!G91,0)</f>
        <v>0</v>
      </c>
      <c r="AJQ93" s="324" t="str">
        <f t="shared" si="260"/>
        <v/>
      </c>
      <c r="AJR93" s="325">
        <f t="shared" si="261"/>
        <v>0</v>
      </c>
      <c r="AJS93" s="314">
        <f>IF(平时!H91&lt;&gt;"",平时!H91,0)</f>
        <v>0</v>
      </c>
      <c r="AJT93" s="324" t="str">
        <f t="shared" si="262"/>
        <v/>
      </c>
      <c r="AJU93" s="314">
        <f>IF(过程!H91&lt;&gt;"",过程!H91,0)</f>
        <v>0</v>
      </c>
      <c r="AJV93" s="324" t="str">
        <f t="shared" si="263"/>
        <v/>
      </c>
      <c r="AJW93" s="216">
        <f>IF(期末!H91&lt;&gt;"",期末!H91,0)</f>
        <v>0</v>
      </c>
      <c r="AJX93" s="324" t="str">
        <f t="shared" si="264"/>
        <v/>
      </c>
      <c r="AJY93" s="326">
        <f t="shared" si="265"/>
        <v>0</v>
      </c>
      <c r="AKA93" s="216" t="str">
        <f>初始录入!A98</f>
        <v/>
      </c>
      <c r="AKB93" s="216">
        <f>初始录入!B98</f>
        <v>0</v>
      </c>
      <c r="AKC93" s="216">
        <f>初始录入!C98</f>
        <v>0</v>
      </c>
      <c r="AKD93" s="327" t="str">
        <f>IF(初始录入!$E98=初始录入!$K$2,达成度!$D106,"")</f>
        <v/>
      </c>
      <c r="AKE93" s="327" t="str">
        <f>IF(初始录入!$E98=初始录入!$K$3,达成度!D106,"")</f>
        <v/>
      </c>
      <c r="AKF93" s="216" t="str">
        <f>IF(初始录入!$E98=初始录入!$K$4,达成度!D106,"")</f>
        <v/>
      </c>
      <c r="AKG93" s="216" t="str">
        <f>IF(初始录入!$E98=初始录入!$K$5,达成度!D106,"")</f>
        <v/>
      </c>
      <c r="AKH93" s="327" t="str">
        <f>IF(初始录入!$E98=初始录入!$K$2,达成度!E106,"")</f>
        <v/>
      </c>
      <c r="AKI93" s="327" t="str">
        <f>IF(初始录入!$E98=初始录入!$K$3,达成度!E106,"")</f>
        <v/>
      </c>
      <c r="AKJ93" s="216" t="str">
        <f>IF(初始录入!$E98=初始录入!$K$4,达成度!E106,"")</f>
        <v/>
      </c>
      <c r="AKK93" s="216" t="str">
        <f>IF(初始录入!$E98=初始录入!$K$5,达成度!E106,"")</f>
        <v/>
      </c>
      <c r="AKL93" s="327" t="str">
        <f>IF(初始录入!$E98=初始录入!$K$2,达成度!F106,"")</f>
        <v/>
      </c>
      <c r="AKM93" s="327" t="str">
        <f>IF(初始录入!$E98=初始录入!$K$3,达成度!F106,"")</f>
        <v/>
      </c>
      <c r="AKN93" s="216" t="str">
        <f>IF(初始录入!$E98=初始录入!$K$4,达成度!F106,"")</f>
        <v/>
      </c>
      <c r="AKO93" s="216" t="str">
        <f>IF(初始录入!$E98=初始录入!$K$5,达成度!F106,"")</f>
        <v/>
      </c>
      <c r="AKP93" s="327" t="str">
        <f>IF(初始录入!$E98=初始录入!$K$2,达成度!H106,"")</f>
        <v/>
      </c>
      <c r="AKQ93" s="327" t="str">
        <f>IF(初始录入!$E98=初始录入!$K$3,达成度!H106,"")</f>
        <v/>
      </c>
      <c r="AKR93" s="216" t="str">
        <f>IF(初始录入!$E98=初始录入!$K$4,达成度!H106,"")</f>
        <v/>
      </c>
      <c r="AKS93" s="216" t="str">
        <f>IF(初始录入!$E98=初始录入!$K$5,达成度!H106,"")</f>
        <v/>
      </c>
      <c r="AKT93" s="327" t="str">
        <f>IF(初始录入!$E98=初始录入!$K$2,达成度!I106,"")</f>
        <v/>
      </c>
      <c r="AKU93" s="327" t="str">
        <f>IF(初始录入!$E98=初始录入!$K$3,达成度!I106,"")</f>
        <v/>
      </c>
      <c r="AKV93" s="216" t="str">
        <f>IF(初始录入!$E98=初始录入!$K$4,达成度!I106,"")</f>
        <v/>
      </c>
      <c r="AKW93" s="216" t="str">
        <f>IF(初始录入!$E98=初始录入!$K$5,达成度!I106,"")</f>
        <v/>
      </c>
      <c r="AKX93" s="327" t="str">
        <f>IF(初始录入!$E98=初始录入!$K$2,达成度!J106,"")</f>
        <v/>
      </c>
      <c r="AKY93" s="327" t="str">
        <f>IF(初始录入!$E98=初始录入!$K$3,达成度!J106,"")</f>
        <v/>
      </c>
      <c r="AKZ93" s="216" t="str">
        <f>IF(初始录入!$E98=初始录入!$K$4,达成度!J106,"")</f>
        <v/>
      </c>
      <c r="ALA93" s="216" t="str">
        <f>IF(初始录入!$E98=初始录入!$K$5,达成度!J106,"")</f>
        <v/>
      </c>
      <c r="ALB93" s="327" t="str">
        <f>IF(初始录入!$E98=初始录入!$K$2,达成度!L106,"")</f>
        <v/>
      </c>
      <c r="ALC93" s="327" t="str">
        <f>IF(初始录入!$E98=初始录入!$K$3,达成度!L106,"")</f>
        <v/>
      </c>
      <c r="ALD93" s="216" t="str">
        <f>IF(初始录入!$E98=初始录入!$K$4,达成度!L106,"")</f>
        <v/>
      </c>
      <c r="ALE93" s="216" t="str">
        <f>IF(初始录入!$E98=初始录入!$K$5,达成度!L106,"")</f>
        <v/>
      </c>
      <c r="ALF93" s="327" t="str">
        <f>IF(初始录入!$E98=初始录入!$K$2,达成度!M106,"")</f>
        <v/>
      </c>
      <c r="ALG93" s="327" t="str">
        <f>IF(初始录入!$E98=初始录入!$K$3,达成度!M106,"")</f>
        <v/>
      </c>
      <c r="ALH93" s="216" t="str">
        <f>IF(初始录入!$E98=初始录入!$K$4,达成度!M106,"")</f>
        <v/>
      </c>
      <c r="ALI93" s="216" t="str">
        <f>IF(初始录入!$E98=初始录入!$K$5,达成度!M106,"")</f>
        <v/>
      </c>
      <c r="ALJ93" s="327" t="str">
        <f>IF(初始录入!$E98=初始录入!$K$2,达成度!N106,"")</f>
        <v/>
      </c>
      <c r="ALK93" s="327" t="str">
        <f>IF(初始录入!$E98=初始录入!$K$3,达成度!N106,"")</f>
        <v/>
      </c>
      <c r="ALL93" s="216" t="str">
        <f>IF(初始录入!$E98=初始录入!$K$4,达成度!N106,"")</f>
        <v/>
      </c>
      <c r="ALM93" s="216" t="str">
        <f>IF(初始录入!$E98=初始录入!$K$5,达成度!N106,"")</f>
        <v/>
      </c>
      <c r="ALN93" s="327" t="str">
        <f>IF(初始录入!$E98=初始录入!$K$2,达成度!P106,"")</f>
        <v/>
      </c>
      <c r="ALO93" s="327" t="str">
        <f>IF(初始录入!$E98=初始录入!$K$3,达成度!P106,"")</f>
        <v/>
      </c>
      <c r="ALP93" s="216" t="str">
        <f>IF(初始录入!$E98=初始录入!$K$4,达成度!P106,"")</f>
        <v/>
      </c>
      <c r="ALQ93" s="216" t="str">
        <f>IF(初始录入!$E98=初始录入!$K$5,达成度!P106,"")</f>
        <v/>
      </c>
      <c r="ALR93" s="327" t="str">
        <f>IF(初始录入!$E98=初始录入!$K$2,达成度!Q106,"")</f>
        <v/>
      </c>
      <c r="ALS93" s="327" t="str">
        <f>IF(初始录入!$E98=初始录入!$K$3,达成度!Q106,"")</f>
        <v/>
      </c>
      <c r="ALT93" s="216" t="str">
        <f>IF(初始录入!$E98=初始录入!$K$4,达成度!Q106,"")</f>
        <v/>
      </c>
      <c r="ALU93" s="216" t="str">
        <f>IF(初始录入!$E98=初始录入!$K$5,达成度!Q106,"")</f>
        <v/>
      </c>
      <c r="ALV93" s="327" t="str">
        <f>IF(初始录入!$E98=初始录入!$K$2,达成度!R106,"")</f>
        <v/>
      </c>
      <c r="ALW93" s="327" t="str">
        <f>IF(初始录入!$E98=初始录入!$K$3,达成度!R106,"")</f>
        <v/>
      </c>
      <c r="ALX93" s="216" t="str">
        <f>IF(初始录入!$E98=初始录入!$K$4,达成度!R106,"")</f>
        <v/>
      </c>
      <c r="ALY93" s="216"/>
      <c r="ALZ93" s="327" t="str">
        <f>IF(初始录入!$E98=初始录入!$K$2,达成度!T106,"")</f>
        <v/>
      </c>
      <c r="AMA93" s="327" t="str">
        <f>IF(初始录入!$E98=初始录入!$K$3,达成度!T106,"")</f>
        <v/>
      </c>
      <c r="AMB93" s="216" t="str">
        <f>IF(初始录入!$E98=初始录入!$K$4,达成度!T106,"")</f>
        <v/>
      </c>
      <c r="AMC93" s="216" t="str">
        <f>IF(初始录入!$E98=初始录入!$K$5,达成度!T106,"")</f>
        <v/>
      </c>
      <c r="AMD93" s="327" t="str">
        <f>IF(初始录入!$E98=初始录入!$K$2,达成度!U106,"")</f>
        <v/>
      </c>
      <c r="AME93" s="327" t="str">
        <f>IF(初始录入!$E98=初始录入!$K$3,达成度!U106,"")</f>
        <v/>
      </c>
      <c r="AMF93" s="216" t="str">
        <f>IF(初始录入!$E98=初始录入!$K$4,达成度!U106,"")</f>
        <v/>
      </c>
      <c r="AMG93" s="216" t="str">
        <f>IF(初始录入!$E98=初始录入!$K$5,达成度!U106,"")</f>
        <v/>
      </c>
      <c r="AMH93" s="327" t="str">
        <f>IF(初始录入!$E98=初始录入!$K$2,达成度!V106,"")</f>
        <v/>
      </c>
      <c r="AMI93" s="327" t="str">
        <f>IF(初始录入!$E98=初始录入!$K$3,达成度!V106,"")</f>
        <v/>
      </c>
      <c r="AMJ93" s="216" t="str">
        <f>IF(初始录入!$E98=初始录入!$K$4,达成度!W106,"")</f>
        <v/>
      </c>
      <c r="AMK93" s="216" t="str">
        <f>IF(初始录入!$E98=初始录入!$K$5,达成度!W106,"")</f>
        <v/>
      </c>
      <c r="AMM93" s="215">
        <f t="shared" si="270"/>
        <v>86</v>
      </c>
      <c r="AMN93" s="222" t="str">
        <f t="shared" si="266"/>
        <v/>
      </c>
      <c r="AMO93" s="325" t="str">
        <f>IF($AMM93&lt;=$H$7,INDEX(达成度!$G$21:$G$170,$AMM93,1),"")</f>
        <v/>
      </c>
      <c r="AMP93" s="325" t="str">
        <f>IF($AMM93&lt;=$H$7,INDEX(达成度!$K$21:$K$170,$AMM93,1),"")</f>
        <v/>
      </c>
      <c r="AMQ93" s="325" t="str">
        <f>IF($AMM93&lt;=$H$7,INDEX(达成度!$O$21:$O$170,$AMM93,1),"")</f>
        <v/>
      </c>
      <c r="AMR93" s="325" t="str">
        <f>IF($AMM93&lt;=$H$7,INDEX(达成度!$S$21:$S$170,$AMM93,1),"")</f>
        <v/>
      </c>
      <c r="AMS93" s="326" t="str">
        <f>IF($AMM93&lt;=$H$7,INDEX(达成度!$W$21:$W$170,$AMM93,1),"")</f>
        <v/>
      </c>
      <c r="AMT93" s="328"/>
      <c r="AMU93" s="336"/>
      <c r="AMV93" s="222" t="str">
        <f t="shared" si="267"/>
        <v/>
      </c>
      <c r="AMW93" s="325" t="str">
        <f>IF($AMM93&lt;=$I$7,INDEX(达成度!$G$21:$G$170,$AMM93+$H$7,1),"")</f>
        <v/>
      </c>
      <c r="AMX93" s="325" t="str">
        <f>IF($AMM93&lt;=$I$7,INDEX(达成度!$K$21:$K$170,$AMM93+$H$7,1),"")</f>
        <v/>
      </c>
      <c r="AMY93" s="325" t="str">
        <f>IF($AMM93&lt;=$I$7,INDEX(达成度!$O$21:$O$170,$AMM93+$H$7,1),"")</f>
        <v/>
      </c>
      <c r="AMZ93" s="325" t="str">
        <f>IF($AMM93&lt;=$I$7,INDEX(达成度!$S$21:$S$170,$AMM93+$H$7,1),"")</f>
        <v/>
      </c>
      <c r="ANA93" s="326" t="str">
        <f>IF($AMM93&lt;=$I$7,INDEX(达成度!$W$21:$W$170,$AMM93+$H$7,1),"")</f>
        <v/>
      </c>
      <c r="ANB93" s="206"/>
      <c r="ANC93" s="215"/>
      <c r="AND93" s="216" t="str">
        <f t="shared" si="268"/>
        <v/>
      </c>
      <c r="ANE93" s="325" t="str">
        <f>IF($AMM93&lt;=$J$7,INDEX(达成度!$G$21:$G$170,$AMM93+$H$7+$I$7,1),"")</f>
        <v/>
      </c>
      <c r="ANF93" s="325" t="str">
        <f>IF($AMM93&lt;=$J$7,INDEX(达成度!$K$21:$K$170,$AMM93+$H$7+$I$7,1),"")</f>
        <v/>
      </c>
      <c r="ANG93" s="325" t="str">
        <f>IF($AMM93&lt;=$J$7,INDEX(达成度!$O$21:$O$170,$AMM93+$H$7+$I$7,1),"")</f>
        <v/>
      </c>
      <c r="ANH93" s="325" t="str">
        <f>IF($AMM93&lt;=$J$7,INDEX(达成度!$S$21:$S$170,$AMM93+$H$7+$I$7,1),"")</f>
        <v/>
      </c>
      <c r="ANI93" s="326" t="str">
        <f>IF($AMM93&lt;=$J$7,INDEX(达成度!$W$21:$W$170,$AMM93+$H$7+$I$7,1),"")</f>
        <v/>
      </c>
      <c r="ANK93" s="215"/>
      <c r="ANL93" s="216" t="str">
        <f t="shared" si="269"/>
        <v/>
      </c>
      <c r="ANM93" s="325" t="str">
        <f>IF($AMM93&lt;=$K$7,INDEX(达成度!$G$21:$G$170,$AMM93+$H$7+$I$7+$J$7,1),"")</f>
        <v/>
      </c>
      <c r="ANN93" s="325" t="str">
        <f>IF($AMM93&lt;=$K$7,INDEX(达成度!$K$21:$K$170,$AMM93+$H$7+$I$7+$J$7,1),"")</f>
        <v/>
      </c>
      <c r="ANO93" s="325" t="str">
        <f>IF($AMM93&lt;=$K$7,INDEX(达成度!$O$21:$O$170,$AMM93+$H$7+$I$7+$J$7,1),"")</f>
        <v/>
      </c>
      <c r="ANP93" s="325" t="str">
        <f>IF($AMM93&lt;=$K$7,INDEX(达成度!$S$21:$S$170,$AMM93+$H$7+$I$7+$J$7,1),"")</f>
        <v/>
      </c>
      <c r="ANQ93" s="326" t="str">
        <f>IF($AMM93&lt;=$K$7,INDEX(达成度!$W$21:$W$170,$AMM93+$H$7+$I$7+$J$7,1),"")</f>
        <v/>
      </c>
    </row>
    <row r="94" ht="18" customHeight="1" spans="1:1024 1025:1057">
      <c r="A94" s="215" t="str">
        <f>初始录入!A99</f>
        <v/>
      </c>
      <c r="B94" s="216" t="str">
        <f>IF(初始录入!B99&lt;&gt;"",初始录入!B99,"")</f>
        <v/>
      </c>
      <c r="C94" s="216" t="str">
        <f>IF(初始录入!C99&lt;&gt;"",初始录入!C99,"")</f>
        <v/>
      </c>
      <c r="D94" s="216" t="str">
        <f>IF(初始录入!D99&lt;&gt;"",初始录入!D99,"")</f>
        <v/>
      </c>
      <c r="E94" s="218" t="str">
        <f>IF(初始录入!E99&lt;&gt;"",初始录入!E99,"")</f>
        <v/>
      </c>
      <c r="G94" s="330"/>
      <c r="H94" s="295">
        <f>IF(初始录入!E99=H$6,1,0)</f>
        <v>0</v>
      </c>
      <c r="I94" s="295">
        <f>IF(初始录入!E99=I$6,1,0)</f>
        <v>0</v>
      </c>
      <c r="J94" s="295">
        <f>IF(初始录入!E99=J$6,1,0)</f>
        <v>0</v>
      </c>
      <c r="K94" s="321">
        <f>IF(初始录入!E99=K$6,1,0)</f>
        <v>0</v>
      </c>
      <c r="L94" s="28"/>
      <c r="M94" s="389"/>
      <c r="N94" s="5"/>
      <c r="O94" s="6"/>
      <c r="P94" s="6"/>
      <c r="Q94" s="386"/>
      <c r="R94" s="387"/>
      <c r="X94" s="28"/>
      <c r="Y94" s="294">
        <v>100</v>
      </c>
      <c r="Z94" s="295">
        <f>成绩录入!$F$7</f>
        <v>0</v>
      </c>
      <c r="AA94" s="295">
        <f>成绩录入!F97</f>
        <v>0</v>
      </c>
      <c r="AB94" s="296">
        <f>IF(初始录入!$M$7&lt;&gt;"",IF(成绩录入!$F$7&lt;&gt;"",IF(初始录入!$P$7="次数",AA94/Z94*Y94,成绩录入!F97),0),0)</f>
        <v>0</v>
      </c>
      <c r="AC94" s="297">
        <f t="shared" si="181"/>
        <v>0</v>
      </c>
      <c r="AD94" s="297">
        <f t="shared" si="182"/>
        <v>0</v>
      </c>
      <c r="AE94" s="297">
        <f t="shared" si="183"/>
        <v>0</v>
      </c>
      <c r="AF94" s="297">
        <f t="shared" si="184"/>
        <v>0</v>
      </c>
      <c r="AG94" s="297">
        <f t="shared" si="185"/>
        <v>0</v>
      </c>
      <c r="AH94" s="298">
        <f t="shared" si="195"/>
        <v>0</v>
      </c>
      <c r="AI94" s="28"/>
      <c r="AJ94" s="260">
        <f>成绩录入!I97</f>
        <v>0</v>
      </c>
      <c r="AK94" s="248">
        <f>成绩录入!J97</f>
        <v>0</v>
      </c>
      <c r="AL94" s="248">
        <f>成绩录入!K97</f>
        <v>0</v>
      </c>
      <c r="AM94" s="248">
        <f>成绩录入!L97</f>
        <v>0</v>
      </c>
      <c r="AN94" s="248">
        <f>成绩录入!M97</f>
        <v>0</v>
      </c>
      <c r="AO94" s="298">
        <f t="shared" si="196"/>
        <v>0</v>
      </c>
      <c r="AP94" s="299"/>
      <c r="AQ94" s="260">
        <f>成绩录入!I97</f>
        <v>0</v>
      </c>
      <c r="AR94" s="248">
        <f>成绩录入!J97</f>
        <v>0</v>
      </c>
      <c r="AS94" s="248">
        <f>成绩录入!K97</f>
        <v>0</v>
      </c>
      <c r="AT94" s="248">
        <f>成绩录入!L97</f>
        <v>0</v>
      </c>
      <c r="AU94" s="248">
        <f>成绩录入!M97</f>
        <v>0</v>
      </c>
      <c r="AV94" s="298">
        <f t="shared" si="197"/>
        <v>0</v>
      </c>
      <c r="AW94" s="299"/>
      <c r="AX94" s="260">
        <f>成绩录入!I97</f>
        <v>0</v>
      </c>
      <c r="AY94" s="248">
        <f>成绩录入!J97</f>
        <v>0</v>
      </c>
      <c r="AZ94" s="248">
        <f>成绩录入!K97</f>
        <v>0</v>
      </c>
      <c r="BA94" s="248">
        <f>成绩录入!L97</f>
        <v>0</v>
      </c>
      <c r="BB94" s="248">
        <f>成绩录入!M97</f>
        <v>0</v>
      </c>
      <c r="BC94" s="298">
        <f t="shared" si="198"/>
        <v>0</v>
      </c>
      <c r="BD94" s="299"/>
      <c r="BE94" s="260">
        <f>成绩录入!I97</f>
        <v>0</v>
      </c>
      <c r="BF94" s="248">
        <f>成绩录入!J97</f>
        <v>0</v>
      </c>
      <c r="BG94" s="248">
        <f>成绩录入!K97</f>
        <v>0</v>
      </c>
      <c r="BH94" s="248">
        <f>成绩录入!L97</f>
        <v>0</v>
      </c>
      <c r="BI94" s="248">
        <f>成绩录入!M97</f>
        <v>0</v>
      </c>
      <c r="BJ94" s="298">
        <f t="shared" si="199"/>
        <v>0</v>
      </c>
      <c r="BK94" s="299"/>
      <c r="BL94" s="260">
        <f>成绩录入!I97</f>
        <v>0</v>
      </c>
      <c r="BM94" s="248">
        <f>成绩录入!J97</f>
        <v>0</v>
      </c>
      <c r="BN94" s="248">
        <f>成绩录入!K97</f>
        <v>0</v>
      </c>
      <c r="BO94" s="248">
        <f>成绩录入!L97</f>
        <v>0</v>
      </c>
      <c r="BP94" s="248">
        <f>成绩录入!M97</f>
        <v>0</v>
      </c>
      <c r="BQ94" s="298">
        <f t="shared" si="200"/>
        <v>0</v>
      </c>
      <c r="BR94" s="300"/>
      <c r="BS94" s="260">
        <f>成绩录入!P97</f>
        <v>0</v>
      </c>
      <c r="BT94" s="248">
        <f>成绩录入!Q97</f>
        <v>0</v>
      </c>
      <c r="BU94" s="248">
        <f>成绩录入!R97</f>
        <v>0</v>
      </c>
      <c r="BV94" s="248">
        <f>成绩录入!S97</f>
        <v>0</v>
      </c>
      <c r="BW94" s="248">
        <f>成绩录入!T97</f>
        <v>0</v>
      </c>
      <c r="BX94" s="248">
        <f>成绩录入!U97</f>
        <v>0</v>
      </c>
      <c r="BY94" s="248">
        <f>成绩录入!V97</f>
        <v>0</v>
      </c>
      <c r="BZ94" s="248">
        <f>成绩录入!W97</f>
        <v>0</v>
      </c>
      <c r="CA94" s="248">
        <f>成绩录入!X97</f>
        <v>0</v>
      </c>
      <c r="CB94" s="248">
        <f>成绩录入!Y97</f>
        <v>0</v>
      </c>
      <c r="CC94" s="298">
        <f t="shared" si="201"/>
        <v>0</v>
      </c>
      <c r="CD94" s="299"/>
      <c r="CE94" s="260">
        <f>成绩录入!P97</f>
        <v>0</v>
      </c>
      <c r="CF94" s="248">
        <f>成绩录入!Q97</f>
        <v>0</v>
      </c>
      <c r="CG94" s="248">
        <f>成绩录入!R97</f>
        <v>0</v>
      </c>
      <c r="CH94" s="248">
        <f>成绩录入!S97</f>
        <v>0</v>
      </c>
      <c r="CI94" s="248">
        <f>成绩录入!T97</f>
        <v>0</v>
      </c>
      <c r="CJ94" s="248">
        <f>成绩录入!U97</f>
        <v>0</v>
      </c>
      <c r="CK94" s="248">
        <f>成绩录入!V97</f>
        <v>0</v>
      </c>
      <c r="CL94" s="248">
        <f>成绩录入!W97</f>
        <v>0</v>
      </c>
      <c r="CM94" s="248">
        <f>成绩录入!X97</f>
        <v>0</v>
      </c>
      <c r="CN94" s="248">
        <f>成绩录入!Y97</f>
        <v>0</v>
      </c>
      <c r="CO94" s="298">
        <f t="shared" si="202"/>
        <v>0</v>
      </c>
      <c r="CP94" s="299"/>
      <c r="CQ94" s="260">
        <f>成绩录入!P97</f>
        <v>0</v>
      </c>
      <c r="CR94" s="248">
        <f>成绩录入!Q97</f>
        <v>0</v>
      </c>
      <c r="CS94" s="248">
        <f>成绩录入!R97</f>
        <v>0</v>
      </c>
      <c r="CT94" s="248">
        <f>成绩录入!S97</f>
        <v>0</v>
      </c>
      <c r="CU94" s="248">
        <f>成绩录入!T97</f>
        <v>0</v>
      </c>
      <c r="CV94" s="248">
        <f>成绩录入!U97</f>
        <v>0</v>
      </c>
      <c r="CW94" s="248">
        <f>成绩录入!V97</f>
        <v>0</v>
      </c>
      <c r="CX94" s="248">
        <f>成绩录入!W97</f>
        <v>0</v>
      </c>
      <c r="CY94" s="248">
        <f>成绩录入!X97</f>
        <v>0</v>
      </c>
      <c r="CZ94" s="248">
        <f>成绩录入!Y97</f>
        <v>0</v>
      </c>
      <c r="DA94" s="298">
        <f t="shared" si="203"/>
        <v>0</v>
      </c>
      <c r="DB94" s="299"/>
      <c r="DC94" s="260">
        <f>成绩录入!P97</f>
        <v>0</v>
      </c>
      <c r="DD94" s="248">
        <f>成绩录入!Q97</f>
        <v>0</v>
      </c>
      <c r="DE94" s="248">
        <f>成绩录入!R97</f>
        <v>0</v>
      </c>
      <c r="DF94" s="248">
        <f>成绩录入!S97</f>
        <v>0</v>
      </c>
      <c r="DG94" s="248">
        <f>成绩录入!T97</f>
        <v>0</v>
      </c>
      <c r="DH94" s="248">
        <f>成绩录入!U97</f>
        <v>0</v>
      </c>
      <c r="DI94" s="248">
        <f>成绩录入!V97</f>
        <v>0</v>
      </c>
      <c r="DJ94" s="248">
        <f>成绩录入!W97</f>
        <v>0</v>
      </c>
      <c r="DK94" s="248">
        <f>成绩录入!X97</f>
        <v>0</v>
      </c>
      <c r="DL94" s="248">
        <f>成绩录入!Y97</f>
        <v>0</v>
      </c>
      <c r="DM94" s="298">
        <f t="shared" si="204"/>
        <v>0</v>
      </c>
      <c r="DN94" s="299"/>
      <c r="DO94" s="260">
        <f>成绩录入!P97</f>
        <v>0</v>
      </c>
      <c r="DP94" s="248">
        <f>成绩录入!Q97</f>
        <v>0</v>
      </c>
      <c r="DQ94" s="248">
        <f>成绩录入!R97</f>
        <v>0</v>
      </c>
      <c r="DR94" s="248">
        <f>成绩录入!S97</f>
        <v>0</v>
      </c>
      <c r="DS94" s="248">
        <f>成绩录入!T97</f>
        <v>0</v>
      </c>
      <c r="DT94" s="248">
        <f>成绩录入!U97</f>
        <v>0</v>
      </c>
      <c r="DU94" s="248">
        <f>成绩录入!V97</f>
        <v>0</v>
      </c>
      <c r="DV94" s="248">
        <f>成绩录入!W97</f>
        <v>0</v>
      </c>
      <c r="DW94" s="248">
        <f>成绩录入!X97</f>
        <v>0</v>
      </c>
      <c r="DX94" s="248">
        <f>成绩录入!Y97</f>
        <v>0</v>
      </c>
      <c r="DY94" s="298">
        <f t="shared" si="205"/>
        <v>0</v>
      </c>
      <c r="DZ94" s="299"/>
      <c r="EA94" s="301" t="e">
        <f t="shared" si="206"/>
        <v>#DIV/0!</v>
      </c>
      <c r="EB94" s="297" t="e">
        <f t="shared" si="207"/>
        <v>#DIV/0!</v>
      </c>
      <c r="EC94" s="297" t="e">
        <f t="shared" si="208"/>
        <v>#DIV/0!</v>
      </c>
      <c r="ED94" s="297" t="e">
        <f t="shared" si="209"/>
        <v>#DIV/0!</v>
      </c>
      <c r="EE94" s="297" t="e">
        <f t="shared" si="210"/>
        <v>#DIV/0!</v>
      </c>
      <c r="EF94" s="302" t="e">
        <f t="shared" si="211"/>
        <v>#DIV/0!</v>
      </c>
      <c r="EG94" s="303"/>
      <c r="EH94" s="304">
        <f t="shared" si="212"/>
        <v>0</v>
      </c>
      <c r="EI94" s="296">
        <f>成绩录入!I97</f>
        <v>0</v>
      </c>
      <c r="EJ94" s="296">
        <f>成绩录入!J97</f>
        <v>0</v>
      </c>
      <c r="EK94" s="296">
        <f>成绩录入!K97</f>
        <v>0</v>
      </c>
      <c r="EL94" s="296">
        <f>成绩录入!L97</f>
        <v>0</v>
      </c>
      <c r="EM94" s="296">
        <f>成绩录入!M97</f>
        <v>0</v>
      </c>
      <c r="EN94" s="296">
        <f>成绩录入!P97</f>
        <v>0</v>
      </c>
      <c r="EO94" s="296">
        <f>成绩录入!Q97</f>
        <v>0</v>
      </c>
      <c r="EP94" s="296">
        <f>成绩录入!R97</f>
        <v>0</v>
      </c>
      <c r="EQ94" s="296">
        <f>成绩录入!S97</f>
        <v>0</v>
      </c>
      <c r="ER94" s="296">
        <f>成绩录入!T97</f>
        <v>0</v>
      </c>
      <c r="ES94" s="296">
        <f>成绩录入!U97</f>
        <v>0</v>
      </c>
      <c r="ET94" s="296">
        <f>成绩录入!V97</f>
        <v>0</v>
      </c>
      <c r="EU94" s="296">
        <f>成绩录入!W97</f>
        <v>0</v>
      </c>
      <c r="EV94" s="296">
        <f>成绩录入!X97</f>
        <v>0</v>
      </c>
      <c r="EW94" s="302">
        <f>成绩录入!Y97</f>
        <v>0</v>
      </c>
      <c r="EX94" s="303"/>
      <c r="EY94" s="304" t="str">
        <f t="shared" si="213"/>
        <v/>
      </c>
      <c r="EZ94" s="296" t="str">
        <f t="shared" si="213"/>
        <v/>
      </c>
      <c r="FA94" s="296" t="str">
        <f t="shared" si="213"/>
        <v/>
      </c>
      <c r="FB94" s="296" t="str">
        <f t="shared" si="213"/>
        <v/>
      </c>
      <c r="FC94" s="302">
        <f>成绩录入!AB97</f>
        <v>0</v>
      </c>
      <c r="FD94" s="303"/>
      <c r="FE94" s="304" t="str">
        <f t="shared" si="214"/>
        <v>√</v>
      </c>
      <c r="FF94" s="296" t="str">
        <f t="shared" si="215"/>
        <v>√</v>
      </c>
      <c r="FG94" s="296" t="str">
        <f t="shared" si="216"/>
        <v>√</v>
      </c>
      <c r="FH94" s="296" t="str">
        <f t="shared" si="217"/>
        <v>√</v>
      </c>
      <c r="FI94" s="302" t="str">
        <f t="shared" si="218"/>
        <v>√</v>
      </c>
      <c r="FJ94" s="299"/>
      <c r="FK94" s="260">
        <f>成绩录入!AB97</f>
        <v>0</v>
      </c>
      <c r="FL94" s="248">
        <f>成绩录入!AC97</f>
        <v>0</v>
      </c>
      <c r="FM94" s="248">
        <f>成绩录入!AD97</f>
        <v>0</v>
      </c>
      <c r="FN94" s="248">
        <f>成绩录入!AE97</f>
        <v>0</v>
      </c>
      <c r="FO94" s="248">
        <f>成绩录入!AF97</f>
        <v>0</v>
      </c>
      <c r="FP94" s="248">
        <f>成绩录入!AG97</f>
        <v>0</v>
      </c>
      <c r="FQ94" s="298">
        <f t="shared" si="219"/>
        <v>0</v>
      </c>
      <c r="FR94" s="299"/>
      <c r="FS94" s="260">
        <f>成绩录入!AB97</f>
        <v>0</v>
      </c>
      <c r="FT94" s="248">
        <f>成绩录入!AC97</f>
        <v>0</v>
      </c>
      <c r="FU94" s="248">
        <f>成绩录入!AD97</f>
        <v>0</v>
      </c>
      <c r="FV94" s="248">
        <f>成绩录入!AE97</f>
        <v>0</v>
      </c>
      <c r="FW94" s="248">
        <f>成绩录入!AF97</f>
        <v>0</v>
      </c>
      <c r="FX94" s="333">
        <f>成绩录入!AG97</f>
        <v>0</v>
      </c>
      <c r="FY94" s="298">
        <f t="shared" si="220"/>
        <v>0</v>
      </c>
      <c r="FZ94" s="299"/>
      <c r="GA94" s="260">
        <f>成绩录入!AB97</f>
        <v>0</v>
      </c>
      <c r="GB94" s="248">
        <f>成绩录入!AC97</f>
        <v>0</v>
      </c>
      <c r="GC94" s="248">
        <f>成绩录入!AD97</f>
        <v>0</v>
      </c>
      <c r="GD94" s="248">
        <f>成绩录入!AE97</f>
        <v>0</v>
      </c>
      <c r="GE94" s="248">
        <f>成绩录入!AF97</f>
        <v>0</v>
      </c>
      <c r="GF94" s="248">
        <f>成绩录入!AG97</f>
        <v>0</v>
      </c>
      <c r="GG94" s="298">
        <f t="shared" si="221"/>
        <v>0</v>
      </c>
      <c r="GH94" s="299"/>
      <c r="GI94" s="260">
        <f>成绩录入!AB97</f>
        <v>0</v>
      </c>
      <c r="GJ94" s="248">
        <f>成绩录入!AC97</f>
        <v>0</v>
      </c>
      <c r="GK94" s="248">
        <f>成绩录入!AD97</f>
        <v>0</v>
      </c>
      <c r="GL94" s="248">
        <f>成绩录入!AE97</f>
        <v>0</v>
      </c>
      <c r="GM94" s="248">
        <f>成绩录入!AF97</f>
        <v>0</v>
      </c>
      <c r="GN94" s="248">
        <f>成绩录入!AG97</f>
        <v>0</v>
      </c>
      <c r="GO94" s="298">
        <f t="shared" si="222"/>
        <v>0</v>
      </c>
      <c r="GP94" s="299"/>
      <c r="GQ94" s="260">
        <f>成绩录入!AB97</f>
        <v>0</v>
      </c>
      <c r="GR94" s="248">
        <f>成绩录入!AC97</f>
        <v>0</v>
      </c>
      <c r="GS94" s="248">
        <f>成绩录入!AD97</f>
        <v>0</v>
      </c>
      <c r="GT94" s="248">
        <f>成绩录入!AE97</f>
        <v>0</v>
      </c>
      <c r="GU94" s="248">
        <f>成绩录入!AF97</f>
        <v>0</v>
      </c>
      <c r="GV94" s="248">
        <f>成绩录入!AG97</f>
        <v>0</v>
      </c>
      <c r="GW94" s="298">
        <f t="shared" si="223"/>
        <v>0</v>
      </c>
      <c r="GX94" s="299"/>
      <c r="GY94" s="247">
        <f>成绩录入!AJ97</f>
        <v>0</v>
      </c>
      <c r="GZ94" s="248">
        <f>成绩录入!AK97</f>
        <v>0</v>
      </c>
      <c r="HA94" s="248">
        <f>成绩录入!AL97</f>
        <v>0</v>
      </c>
      <c r="HB94" s="248">
        <f>成绩录入!AM97</f>
        <v>0</v>
      </c>
      <c r="HC94" s="248">
        <f>成绩录入!AN97</f>
        <v>0</v>
      </c>
      <c r="HD94" s="248">
        <f>成绩录入!AO97</f>
        <v>0</v>
      </c>
      <c r="HE94" s="310">
        <f t="shared" si="224"/>
        <v>0</v>
      </c>
      <c r="HF94" s="299"/>
      <c r="HG94" s="247">
        <f>成绩录入!AJ97</f>
        <v>0</v>
      </c>
      <c r="HH94" s="248">
        <f>成绩录入!AK97</f>
        <v>0</v>
      </c>
      <c r="HI94" s="248">
        <f>成绩录入!AL97</f>
        <v>0</v>
      </c>
      <c r="HJ94" s="248">
        <f>成绩录入!AM97</f>
        <v>0</v>
      </c>
      <c r="HK94" s="248">
        <f>成绩录入!AN97</f>
        <v>0</v>
      </c>
      <c r="HL94" s="248">
        <f>成绩录入!AO97</f>
        <v>0</v>
      </c>
      <c r="HM94" s="310">
        <f t="shared" si="225"/>
        <v>0</v>
      </c>
      <c r="HN94" s="299"/>
      <c r="HO94" s="247">
        <f>成绩录入!AJ97</f>
        <v>0</v>
      </c>
      <c r="HP94" s="248">
        <f>成绩录入!AK97</f>
        <v>0</v>
      </c>
      <c r="HQ94" s="248">
        <f>成绩录入!AL97</f>
        <v>0</v>
      </c>
      <c r="HR94" s="248">
        <f>成绩录入!AM97</f>
        <v>0</v>
      </c>
      <c r="HS94" s="248">
        <f>成绩录入!AN97</f>
        <v>0</v>
      </c>
      <c r="HT94" s="248">
        <f>成绩录入!AO97</f>
        <v>0</v>
      </c>
      <c r="HU94" s="310">
        <f t="shared" si="226"/>
        <v>0</v>
      </c>
      <c r="HV94" s="299"/>
      <c r="HW94" s="247">
        <f>成绩录入!AJ97</f>
        <v>0</v>
      </c>
      <c r="HX94" s="248">
        <f>成绩录入!AK97</f>
        <v>0</v>
      </c>
      <c r="HY94" s="248">
        <f>成绩录入!AL97</f>
        <v>0</v>
      </c>
      <c r="HZ94" s="248">
        <f>成绩录入!AM97</f>
        <v>0</v>
      </c>
      <c r="IA94" s="248">
        <f>成绩录入!AN97</f>
        <v>0</v>
      </c>
      <c r="IB94" s="248">
        <f>成绩录入!AO97</f>
        <v>0</v>
      </c>
      <c r="IC94" s="310">
        <f t="shared" si="227"/>
        <v>0</v>
      </c>
      <c r="ID94" s="299"/>
      <c r="IE94" s="247">
        <f>成绩录入!AJ97</f>
        <v>0</v>
      </c>
      <c r="IF94" s="248">
        <f>成绩录入!AK97</f>
        <v>0</v>
      </c>
      <c r="IG94" s="248">
        <f>成绩录入!AL97</f>
        <v>0</v>
      </c>
      <c r="IH94" s="248">
        <f>成绩录入!AM97</f>
        <v>0</v>
      </c>
      <c r="II94" s="248">
        <f>成绩录入!AN97</f>
        <v>0</v>
      </c>
      <c r="IJ94" s="248">
        <f>成绩录入!AO97</f>
        <v>0</v>
      </c>
      <c r="IK94" s="310">
        <f t="shared" si="228"/>
        <v>0</v>
      </c>
      <c r="IL94" s="299"/>
      <c r="IM94" s="313" t="e">
        <f t="shared" si="229"/>
        <v>#DIV/0!</v>
      </c>
      <c r="IN94" s="314" t="e">
        <f t="shared" si="230"/>
        <v>#DIV/0!</v>
      </c>
      <c r="IO94" s="314" t="e">
        <f t="shared" si="231"/>
        <v>#DIV/0!</v>
      </c>
      <c r="IP94" s="314" t="e">
        <f t="shared" si="232"/>
        <v>#DIV/0!</v>
      </c>
      <c r="IQ94" s="314" t="e">
        <f t="shared" si="233"/>
        <v>#DIV/0!</v>
      </c>
      <c r="IR94" s="315" t="e">
        <f t="shared" si="234"/>
        <v>#DIV/0!</v>
      </c>
      <c r="IS94" s="316"/>
      <c r="IT94" s="214">
        <f>成绩录入!AR97</f>
        <v>0</v>
      </c>
      <c r="IU94" s="216">
        <f>成绩录入!AS97</f>
        <v>0</v>
      </c>
      <c r="IV94" s="216">
        <f>成绩录入!AT97</f>
        <v>0</v>
      </c>
      <c r="IW94" s="216">
        <f>成绩录入!AU97</f>
        <v>0</v>
      </c>
      <c r="IX94" s="216">
        <f>成绩录入!AV97</f>
        <v>0</v>
      </c>
      <c r="IY94" s="216">
        <f>成绩录入!AW97</f>
        <v>0</v>
      </c>
      <c r="IZ94" s="298">
        <f t="shared" si="235"/>
        <v>0</v>
      </c>
      <c r="JA94" s="299"/>
      <c r="JB94" s="317">
        <f>成绩录入!AR97</f>
        <v>0</v>
      </c>
      <c r="JC94" s="216">
        <f>成绩录入!AS97</f>
        <v>0</v>
      </c>
      <c r="JD94" s="216">
        <f>成绩录入!AT97</f>
        <v>0</v>
      </c>
      <c r="JE94" s="216">
        <f>成绩录入!AU97</f>
        <v>0</v>
      </c>
      <c r="JF94" s="216">
        <f>成绩录入!AV97</f>
        <v>0</v>
      </c>
      <c r="JG94" s="216">
        <f>成绩录入!AW97</f>
        <v>0</v>
      </c>
      <c r="JH94" s="298">
        <f t="shared" si="236"/>
        <v>0</v>
      </c>
      <c r="JI94" s="299"/>
      <c r="JJ94" s="248">
        <f>成绩录入!AR97</f>
        <v>0</v>
      </c>
      <c r="JK94" s="248">
        <f>成绩录入!AS97</f>
        <v>0</v>
      </c>
      <c r="JL94" s="248">
        <f>成绩录入!AT97</f>
        <v>0</v>
      </c>
      <c r="JM94" s="248">
        <f>成绩录入!AU97</f>
        <v>0</v>
      </c>
      <c r="JN94" s="248">
        <f>成绩录入!AV97</f>
        <v>0</v>
      </c>
      <c r="JO94" s="248">
        <f>成绩录入!AW97</f>
        <v>0</v>
      </c>
      <c r="JP94" s="298">
        <f t="shared" si="237"/>
        <v>0</v>
      </c>
      <c r="JQ94" s="299"/>
      <c r="JR94" s="308">
        <f>成绩录入!AR97</f>
        <v>0</v>
      </c>
      <c r="JS94" s="248">
        <f>成绩录入!AS97</f>
        <v>0</v>
      </c>
      <c r="JT94" s="248">
        <f>成绩录入!AT97</f>
        <v>0</v>
      </c>
      <c r="JU94" s="248">
        <f>成绩录入!AU97</f>
        <v>0</v>
      </c>
      <c r="JV94" s="248">
        <f>成绩录入!AV97</f>
        <v>0</v>
      </c>
      <c r="JW94" s="248">
        <f>成绩录入!AW97</f>
        <v>0</v>
      </c>
      <c r="JX94" s="298">
        <f t="shared" si="238"/>
        <v>0</v>
      </c>
      <c r="JY94" s="299"/>
      <c r="JZ94" s="308">
        <f>成绩录入!AR97</f>
        <v>0</v>
      </c>
      <c r="KA94" s="248">
        <f>成绩录入!AS97</f>
        <v>0</v>
      </c>
      <c r="KB94" s="248">
        <f>成绩录入!AT97</f>
        <v>0</v>
      </c>
      <c r="KC94" s="248">
        <f>成绩录入!AU97</f>
        <v>0</v>
      </c>
      <c r="KD94" s="248">
        <f>成绩录入!AV97</f>
        <v>0</v>
      </c>
      <c r="KE94" s="248">
        <f>成绩录入!AW97</f>
        <v>0</v>
      </c>
      <c r="KF94" s="298">
        <f t="shared" si="239"/>
        <v>0</v>
      </c>
      <c r="KG94" s="299"/>
      <c r="KH94" s="313">
        <f t="shared" si="186"/>
        <v>0</v>
      </c>
      <c r="KI94" s="314">
        <f t="shared" si="240"/>
        <v>0</v>
      </c>
      <c r="KJ94" s="314">
        <f t="shared" si="241"/>
        <v>0</v>
      </c>
      <c r="KK94" s="314">
        <f t="shared" si="242"/>
        <v>0</v>
      </c>
      <c r="KL94" s="314">
        <f t="shared" si="243"/>
        <v>0</v>
      </c>
      <c r="KM94" s="315">
        <f t="shared" si="244"/>
        <v>0</v>
      </c>
      <c r="KN94" s="90"/>
      <c r="KO94" s="294">
        <f>IF(总评!G92&lt;60,1,0)</f>
        <v>0</v>
      </c>
      <c r="KP94" s="295">
        <f t="shared" si="187"/>
        <v>0</v>
      </c>
      <c r="KQ94" s="295">
        <f t="shared" si="188"/>
        <v>0</v>
      </c>
      <c r="KR94" s="321">
        <f t="shared" si="189"/>
        <v>0</v>
      </c>
      <c r="KS94" s="321">
        <f t="shared" si="245"/>
        <v>0</v>
      </c>
      <c r="KT94" s="27"/>
      <c r="KU94" s="27"/>
      <c r="KV94" s="27"/>
      <c r="KW94" s="27"/>
      <c r="KX94" s="27"/>
      <c r="KY94" s="27"/>
      <c r="KZ94" s="27"/>
      <c r="LA94" s="27"/>
      <c r="LB94" s="27"/>
      <c r="LC94" s="27"/>
      <c r="OT94" s="247">
        <f>IF(OT$6=$OS$5,成绩录入!BC97,0)</f>
        <v>0</v>
      </c>
      <c r="OU94" s="248">
        <f>IF(OU$6=$OS$5,成绩录入!BD97,0)</f>
        <v>0</v>
      </c>
      <c r="OV94" s="248">
        <f>IF(OV$6=$OS$5,成绩录入!BE97,0)</f>
        <v>0</v>
      </c>
      <c r="OW94" s="248">
        <f>IF(OW$6=$OS$5,成绩录入!BF97,0)</f>
        <v>0</v>
      </c>
      <c r="OX94" s="248">
        <f>IF(OX$6=$OS$5,成绩录入!BG97,0)</f>
        <v>0</v>
      </c>
      <c r="OY94" s="248">
        <f>IF(OY$6=$OS$5,成绩录入!BH97,0)</f>
        <v>0</v>
      </c>
      <c r="OZ94" s="248">
        <f>IF(OZ$6=$OS$5,成绩录入!BI97,0)</f>
        <v>0</v>
      </c>
      <c r="PA94" s="248">
        <f>IF(PA$6=$OS$5,成绩录入!BJ97,0)</f>
        <v>0</v>
      </c>
      <c r="PB94" s="248">
        <f>IF(PB$6=$OS$5,成绩录入!BK97,0)</f>
        <v>0</v>
      </c>
      <c r="PC94" s="248">
        <f>IF(PC$6=$OS$5,成绩录入!BL97,0)</f>
        <v>0</v>
      </c>
      <c r="PD94" s="248">
        <f>IF(PD$6=$OS$5,成绩录入!BM97,0)</f>
        <v>0</v>
      </c>
      <c r="PE94" s="248">
        <f>IF(PE$6=$OS$5,成绩录入!BN97,0)</f>
        <v>0</v>
      </c>
      <c r="PF94" s="248">
        <f>IF(PF$6=$OS$5,成绩录入!BO97,0)</f>
        <v>0</v>
      </c>
      <c r="PG94" s="248">
        <f>IF(PG$6=$OS$5,成绩录入!BP97,0)</f>
        <v>0</v>
      </c>
      <c r="PH94" s="248">
        <f>IF(PH$6=$OS$5,成绩录入!BQ97,0)</f>
        <v>0</v>
      </c>
      <c r="PI94" s="248">
        <f>IF(PI$6=$OS$5,成绩录入!BR97,0)</f>
        <v>0</v>
      </c>
      <c r="PJ94" s="248">
        <f>IF(PJ$6=$OS$5,成绩录入!BS97,0)</f>
        <v>0</v>
      </c>
      <c r="PK94" s="248">
        <f>IF(PK$6=$OS$5,成绩录入!BT97,0)</f>
        <v>0</v>
      </c>
      <c r="PL94" s="248">
        <f>IF(PL$6=$OS$5,成绩录入!BU97,0)</f>
        <v>0</v>
      </c>
      <c r="PM94" s="248">
        <f>IF(PM$6=$OS$5,成绩录入!BV97,0)</f>
        <v>0</v>
      </c>
      <c r="PN94" s="248">
        <f>IF(PN$6=$OS$5,成绩录入!BW97,0)</f>
        <v>0</v>
      </c>
      <c r="PO94" s="248">
        <f>IF(PO$6=$OS$5,成绩录入!BX97,0)</f>
        <v>0</v>
      </c>
      <c r="PP94" s="248">
        <f>IF(PP$6=$OS$5,成绩录入!BY97,0)</f>
        <v>0</v>
      </c>
      <c r="PQ94" s="248">
        <f>IF(PQ$6=$OS$5,成绩录入!BZ97,0)</f>
        <v>0</v>
      </c>
      <c r="PR94" s="248">
        <f>IF(PR$6=$OS$5,成绩录入!CA97,0)</f>
        <v>0</v>
      </c>
      <c r="PS94" s="248">
        <f>IF(PS$6=$OS$5,成绩录入!CB97,0)</f>
        <v>0</v>
      </c>
      <c r="PT94" s="248">
        <f>IF(PT$6=$OS$5,成绩录入!CC97,0)</f>
        <v>0</v>
      </c>
      <c r="PU94" s="248">
        <f>IF(PU$6=$OS$5,成绩录入!CD97,0)</f>
        <v>0</v>
      </c>
      <c r="PV94" s="248">
        <f>IF(PV$6=$OS$5,成绩录入!CE97,0)</f>
        <v>0</v>
      </c>
      <c r="PW94" s="248">
        <f>IF(PW$6=$OS$5,成绩录入!CF97,0)</f>
        <v>0</v>
      </c>
      <c r="PX94" s="248">
        <f>IF(PX$6=$OS$5,成绩录入!CG97,0)</f>
        <v>0</v>
      </c>
      <c r="PY94" s="248">
        <f>IF(PY$6=$OS$5,成绩录入!CH97,0)</f>
        <v>0</v>
      </c>
      <c r="PZ94" s="248">
        <f>IF(PZ$6=$OS$5,成绩录入!CI97,0)</f>
        <v>0</v>
      </c>
      <c r="QA94" s="248">
        <f>IF(QA$6=$OS$5,成绩录入!CJ97,0)</f>
        <v>0</v>
      </c>
      <c r="QB94" s="248">
        <f>IF(QB$6=$OS$5,成绩录入!CK97,0)</f>
        <v>0</v>
      </c>
      <c r="QC94" s="248">
        <f>IF(QC$6=$OS$5,成绩录入!CL97,0)</f>
        <v>0</v>
      </c>
      <c r="QD94" s="248">
        <f>IF(QD$6=$OS$5,成绩录入!CM97,0)</f>
        <v>0</v>
      </c>
      <c r="QE94" s="248">
        <f>IF(QE$6=$OS$5,成绩录入!CN97,0)</f>
        <v>0</v>
      </c>
      <c r="QF94" s="248">
        <f>IF(QF$6=$OS$5,成绩录入!CO97,0)</f>
        <v>0</v>
      </c>
      <c r="QG94" s="248">
        <f>IF(QG$6=$OS$5,成绩录入!CP97,0)</f>
        <v>0</v>
      </c>
      <c r="QH94" s="248">
        <f>IF(QH$6=$OS$5,成绩录入!CQ97,0)</f>
        <v>0</v>
      </c>
      <c r="QI94" s="248">
        <f>IF(QI$6=$OS$5,成绩录入!CR97,0)</f>
        <v>0</v>
      </c>
      <c r="QJ94" s="248">
        <f>IF(QJ$6=$OS$5,成绩录入!CS97,0)</f>
        <v>0</v>
      </c>
      <c r="QK94" s="248">
        <f>IF(QK$6=$OS$5,成绩录入!CT97,0)</f>
        <v>0</v>
      </c>
      <c r="QL94" s="248">
        <f>IF(QL$6=$OS$5,成绩录入!CU97,0)</f>
        <v>0</v>
      </c>
      <c r="QM94" s="248">
        <f>IF(QM$6=$OS$5,成绩录入!CV97,0)</f>
        <v>0</v>
      </c>
      <c r="QN94" s="248">
        <f>IF(QN$6=$OS$5,成绩录入!CW97,0)</f>
        <v>0</v>
      </c>
      <c r="QO94" s="248">
        <f>IF(QO$6=$OS$5,成绩录入!CX97,0)</f>
        <v>0</v>
      </c>
      <c r="QP94" s="248">
        <f>IF(QP$6=$OS$5,成绩录入!CY97,0)</f>
        <v>0</v>
      </c>
      <c r="QQ94" s="248">
        <f>IF(QQ$6=$OS$5,成绩录入!CZ97,0)</f>
        <v>0</v>
      </c>
      <c r="QR94" s="248">
        <f>IF(QR$6=$OS$5,成绩录入!DA97,0)</f>
        <v>0</v>
      </c>
      <c r="QS94" s="248">
        <f>IF(QS$6=$OS$5,成绩录入!DB97,0)</f>
        <v>0</v>
      </c>
      <c r="QT94" s="248">
        <f>IF(QT$6=$OS$5,成绩录入!DC97,0)</f>
        <v>0</v>
      </c>
      <c r="QU94" s="248">
        <f>IF(QU$6=$OS$5,成绩录入!DD97,0)</f>
        <v>0</v>
      </c>
      <c r="QV94" s="248">
        <f>IF(QV$6=$OS$5,成绩录入!DE97,0)</f>
        <v>0</v>
      </c>
      <c r="QW94" s="248">
        <f>IF(QW$6=$OS$5,成绩录入!DF97,0)</f>
        <v>0</v>
      </c>
      <c r="QX94" s="248">
        <f>IF(QX$6=$OS$5,成绩录入!DG97,0)</f>
        <v>0</v>
      </c>
      <c r="QY94" s="248">
        <f>IF(QY$6=$OS$5,成绩录入!DH97,0)</f>
        <v>0</v>
      </c>
      <c r="QZ94" s="248">
        <f>IF(QZ$6=$OS$5,成绩录入!DI97,0)</f>
        <v>0</v>
      </c>
      <c r="RA94" s="248">
        <f>IF(RA$6=$OS$5,成绩录入!DJ97,0)</f>
        <v>0</v>
      </c>
      <c r="RB94" s="248">
        <f>IF(RB$6=$OS$5,成绩录入!DK97,0)</f>
        <v>0</v>
      </c>
      <c r="RC94" s="248">
        <f>IF(RC$6=$OS$5,成绩录入!DL97,0)</f>
        <v>0</v>
      </c>
      <c r="RD94" s="248">
        <f>IF(RD$6=$OS$5,成绩录入!DM97,0)</f>
        <v>0</v>
      </c>
      <c r="RE94" s="248">
        <f>IF(RE$6=$OS$5,成绩录入!DN97,0)</f>
        <v>0</v>
      </c>
      <c r="RF94" s="248">
        <f>IF(RF$6=$OS$5,成绩录入!DO97,0)</f>
        <v>0</v>
      </c>
      <c r="RG94" s="248">
        <f>IF(RG$6=$OS$5,成绩录入!DP97,0)</f>
        <v>0</v>
      </c>
      <c r="RH94" s="248">
        <f>IF(RH$6=$OS$5,成绩录入!DQ97,0)</f>
        <v>0</v>
      </c>
      <c r="RI94" s="248">
        <f>IF(RI$6=$OS$5,成绩录入!DR97,0)</f>
        <v>0</v>
      </c>
      <c r="RJ94" s="248">
        <f>IF(RJ$6=$OS$5,成绩录入!DS97,0)</f>
        <v>0</v>
      </c>
      <c r="RK94" s="248">
        <f>IF(RK$6=$OS$5,成绩录入!DT97,0)</f>
        <v>0</v>
      </c>
      <c r="RL94" s="248">
        <f>IF(RL$6=$OS$5,成绩录入!DU97,0)</f>
        <v>0</v>
      </c>
      <c r="RM94" s="248">
        <f>IF(RM$6=$OS$5,成绩录入!DV97,0)</f>
        <v>0</v>
      </c>
      <c r="RN94" s="248">
        <f>IF(RN$6=$OS$5,成绩录入!DW97,0)</f>
        <v>0</v>
      </c>
      <c r="RO94" s="248">
        <f>IF(RO$6=$OS$5,成绩录入!DX97,0)</f>
        <v>0</v>
      </c>
      <c r="RP94" s="248">
        <f>IF(RP$6=$OS$5,成绩录入!DY97,0)</f>
        <v>0</v>
      </c>
      <c r="RQ94" s="248">
        <f>IF(RQ$6=$OS$5,成绩录入!DZ97,0)</f>
        <v>0</v>
      </c>
      <c r="RR94" s="248">
        <f>IF(RR$6=$OS$5,成绩录入!EA97,0)</f>
        <v>0</v>
      </c>
      <c r="RS94" s="248">
        <f>IF(RS$6=$OS$5,成绩录入!EB97,0)</f>
        <v>0</v>
      </c>
      <c r="RT94" s="248">
        <f>IF(RT$6=$OS$5,成绩录入!EC97,0)</f>
        <v>0</v>
      </c>
      <c r="RU94" s="248">
        <f>IF(RU$6=$OS$5,成绩录入!ED97,0)</f>
        <v>0</v>
      </c>
      <c r="RV94" s="248">
        <f>IF(RV$6=$OS$5,成绩录入!EE97,0)</f>
        <v>0</v>
      </c>
      <c r="RW94" s="248">
        <f>IF(RW$6=$OS$5,成绩录入!EF97,0)</f>
        <v>0</v>
      </c>
      <c r="RX94" s="248">
        <f>IF(RX$6=$OS$5,成绩录入!EG97,0)</f>
        <v>0</v>
      </c>
      <c r="RY94" s="248">
        <f>IF(RY$6=$OS$5,成绩录入!EH97,0)</f>
        <v>0</v>
      </c>
      <c r="RZ94" s="248">
        <f>IF(RZ$6=$OS$5,成绩录入!EI97,0)</f>
        <v>0</v>
      </c>
      <c r="SA94" s="248">
        <f>IF(SA$6=$OS$5,成绩录入!EJ97,0)</f>
        <v>0</v>
      </c>
      <c r="SB94" s="248">
        <f>IF(SB$6=$OS$5,成绩录入!EK97,0)</f>
        <v>0</v>
      </c>
      <c r="SC94" s="248">
        <f>IF(SC$6=$OS$5,成绩录入!EL97,0)</f>
        <v>0</v>
      </c>
      <c r="SD94" s="248">
        <f>IF(SD$6=$OS$5,成绩录入!EM97,0)</f>
        <v>0</v>
      </c>
      <c r="SE94" s="248">
        <f>IF(SE$6=$OS$5,成绩录入!EN97,0)</f>
        <v>0</v>
      </c>
      <c r="SF94" s="248">
        <f>IF(SF$6=$OS$5,成绩录入!EO97,0)</f>
        <v>0</v>
      </c>
      <c r="SG94" s="248">
        <f>IF(SG$6=$OS$5,成绩录入!EP97,0)</f>
        <v>0</v>
      </c>
      <c r="SH94" s="248">
        <f>IF(SH$6=$OS$5,成绩录入!EQ97,0)</f>
        <v>0</v>
      </c>
      <c r="SI94" s="248">
        <f>IF(SI$6=$OS$5,成绩录入!ER97,0)</f>
        <v>0</v>
      </c>
      <c r="SJ94" s="248">
        <f>IF(SJ$6=$OS$5,成绩录入!ES97,0)</f>
        <v>0</v>
      </c>
      <c r="SK94" s="248">
        <f>IF(SK$6=$OS$5,成绩录入!ET97,0)</f>
        <v>0</v>
      </c>
      <c r="SL94" s="248">
        <f>IF(SL$6=$OS$5,成绩录入!EU97,0)</f>
        <v>0</v>
      </c>
      <c r="SM94" s="248">
        <f>IF(SM$6=$OS$5,成绩录入!EV97,0)</f>
        <v>0</v>
      </c>
      <c r="SN94" s="248">
        <f>IF(SN$6=$OS$5,成绩录入!EW97,0)</f>
        <v>0</v>
      </c>
      <c r="SO94" s="248">
        <f>IF(SO$6=$OS$5,成绩录入!EX97,0)</f>
        <v>0</v>
      </c>
      <c r="SP94" s="218">
        <f t="shared" si="190"/>
        <v>0</v>
      </c>
      <c r="SQ94" s="166"/>
      <c r="SR94" s="166"/>
      <c r="SS94" s="247">
        <f>IF(SS$6=$SR$5,成绩录入!BC97,0)</f>
        <v>0</v>
      </c>
      <c r="ST94" s="248">
        <f>IF(ST$6=$SR$5,成绩录入!BD97,0)</f>
        <v>0</v>
      </c>
      <c r="SU94" s="248">
        <f>IF(SU$6=$SR$5,成绩录入!BE97,0)</f>
        <v>0</v>
      </c>
      <c r="SV94" s="248">
        <f>IF(SV$6=$SR$5,成绩录入!BF97,0)</f>
        <v>0</v>
      </c>
      <c r="SW94" s="248">
        <f>IF(SW$6=$SR$5,成绩录入!BG97,0)</f>
        <v>0</v>
      </c>
      <c r="SX94" s="248">
        <f>IF(SX$6=$SR$5,成绩录入!BH97,0)</f>
        <v>0</v>
      </c>
      <c r="SY94" s="248">
        <f>IF(SY$6=$SR$5,成绩录入!BI97,0)</f>
        <v>0</v>
      </c>
      <c r="SZ94" s="248">
        <f>IF(SZ$6=$SR$5,成绩录入!BJ97,0)</f>
        <v>0</v>
      </c>
      <c r="TA94" s="248">
        <f>IF(TA$6=$SR$5,成绩录入!BK97,0)</f>
        <v>0</v>
      </c>
      <c r="TB94" s="248">
        <f>IF(TB$6=$SR$5,成绩录入!BL97,0)</f>
        <v>0</v>
      </c>
      <c r="TC94" s="248">
        <f>IF(TC$6=$SR$5,成绩录入!BM97,0)</f>
        <v>0</v>
      </c>
      <c r="TD94" s="248">
        <f>IF(TD$6=$SR$5,成绩录入!BN97,0)</f>
        <v>0</v>
      </c>
      <c r="TE94" s="248">
        <f>IF(TE$6=$SR$5,成绩录入!BO97,0)</f>
        <v>0</v>
      </c>
      <c r="TF94" s="248">
        <f>IF(TF$6=$SR$5,成绩录入!BP97,0)</f>
        <v>0</v>
      </c>
      <c r="TG94" s="248">
        <f>IF(TG$6=$SR$5,成绩录入!BQ97,0)</f>
        <v>0</v>
      </c>
      <c r="TH94" s="248">
        <f>IF(TH$6=$SR$5,成绩录入!BR97,0)</f>
        <v>0</v>
      </c>
      <c r="TI94" s="248">
        <f>IF(TI$6=$SR$5,成绩录入!BS97,0)</f>
        <v>0</v>
      </c>
      <c r="TJ94" s="248">
        <f>IF(TJ$6=$SR$5,成绩录入!BT97,0)</f>
        <v>0</v>
      </c>
      <c r="TK94" s="248">
        <f>IF(TK$6=$SR$5,成绩录入!BU97,0)</f>
        <v>0</v>
      </c>
      <c r="TL94" s="248">
        <f>IF(TL$6=$SR$5,成绩录入!BV97,0)</f>
        <v>0</v>
      </c>
      <c r="TM94" s="248">
        <f>IF(TM$6=$SR$5,成绩录入!BW97,0)</f>
        <v>0</v>
      </c>
      <c r="TN94" s="248">
        <f>IF(TN$6=$SR$5,成绩录入!BX97,0)</f>
        <v>0</v>
      </c>
      <c r="TO94" s="248">
        <f>IF(TO$6=$SR$5,成绩录入!BY97,0)</f>
        <v>0</v>
      </c>
      <c r="TP94" s="248">
        <f>IF(TP$6=$SR$5,成绩录入!BZ97,0)</f>
        <v>0</v>
      </c>
      <c r="TQ94" s="248">
        <f>IF(TQ$6=$SR$5,成绩录入!CA97,0)</f>
        <v>0</v>
      </c>
      <c r="TR94" s="248">
        <f>IF(TR$6=$SR$5,成绩录入!CB97,0)</f>
        <v>0</v>
      </c>
      <c r="TS94" s="248">
        <f>IF(TS$6=$SR$5,成绩录入!CC97,0)</f>
        <v>0</v>
      </c>
      <c r="TT94" s="248">
        <f>IF(TT$6=$SR$5,成绩录入!CD97,0)</f>
        <v>0</v>
      </c>
      <c r="TU94" s="248">
        <f>IF(TU$6=$SR$5,成绩录入!CE97,0)</f>
        <v>0</v>
      </c>
      <c r="TV94" s="248">
        <f>IF(TV$6=$SR$5,成绩录入!CF97,0)</f>
        <v>0</v>
      </c>
      <c r="TW94" s="248">
        <f>IF(TW$6=$SR$5,成绩录入!CG97,0)</f>
        <v>0</v>
      </c>
      <c r="TX94" s="248">
        <f>IF(TX$6=$SR$5,成绩录入!CH97,0)</f>
        <v>0</v>
      </c>
      <c r="TY94" s="248">
        <f>IF(TY$6=$SR$5,成绩录入!CI97,0)</f>
        <v>0</v>
      </c>
      <c r="TZ94" s="248">
        <f>IF(TZ$6=$SR$5,成绩录入!CJ97,0)</f>
        <v>0</v>
      </c>
      <c r="UA94" s="248">
        <f>IF(UA$6=$SR$5,成绩录入!CK97,0)</f>
        <v>0</v>
      </c>
      <c r="UB94" s="248">
        <f>IF(UB$6=$SR$5,成绩录入!CL97,0)</f>
        <v>0</v>
      </c>
      <c r="UC94" s="248">
        <f>IF(UC$6=$SR$5,成绩录入!CM97,0)</f>
        <v>0</v>
      </c>
      <c r="UD94" s="248">
        <f>IF(UD$6=$SR$5,成绩录入!CN97,0)</f>
        <v>0</v>
      </c>
      <c r="UE94" s="248">
        <f>IF(UE$6=$SR$5,成绩录入!CO97,0)</f>
        <v>0</v>
      </c>
      <c r="UF94" s="248">
        <f>IF(UF$6=$SR$5,成绩录入!CP97,0)</f>
        <v>0</v>
      </c>
      <c r="UG94" s="248">
        <f>IF(UG$6=$SR$5,成绩录入!CQ97,0)</f>
        <v>0</v>
      </c>
      <c r="UH94" s="248">
        <f>IF(UH$6=$SR$5,成绩录入!CR97,0)</f>
        <v>0</v>
      </c>
      <c r="UI94" s="248">
        <f>IF(UI$6=$SR$5,成绩录入!CS97,0)</f>
        <v>0</v>
      </c>
      <c r="UJ94" s="248">
        <f>IF(UJ$6=$SR$5,成绩录入!CT97,0)</f>
        <v>0</v>
      </c>
      <c r="UK94" s="248">
        <f>IF(UK$6=$SR$5,成绩录入!CU97,0)</f>
        <v>0</v>
      </c>
      <c r="UL94" s="248">
        <f>IF(UL$6=$SR$5,成绩录入!CV97,0)</f>
        <v>0</v>
      </c>
      <c r="UM94" s="248">
        <f>IF(UM$6=$SR$5,成绩录入!CW97,0)</f>
        <v>0</v>
      </c>
      <c r="UN94" s="248">
        <f>IF(UN$6=$SR$5,成绩录入!CX97,0)</f>
        <v>0</v>
      </c>
      <c r="UO94" s="248">
        <f>IF(UO$6=$SR$5,成绩录入!CY97,0)</f>
        <v>0</v>
      </c>
      <c r="UP94" s="248">
        <f>IF(UP$6=$SR$5,成绩录入!CZ97,0)</f>
        <v>0</v>
      </c>
      <c r="UQ94" s="248">
        <f>IF(UQ$6=$SR$5,成绩录入!DA97,0)</f>
        <v>0</v>
      </c>
      <c r="UR94" s="248">
        <f>IF(UR$6=$SR$5,成绩录入!DB97,0)</f>
        <v>0</v>
      </c>
      <c r="US94" s="248">
        <f>IF(US$6=$SR$5,成绩录入!DC97,0)</f>
        <v>0</v>
      </c>
      <c r="UT94" s="248">
        <f>IF(UT$6=$SR$5,成绩录入!DD97,0)</f>
        <v>0</v>
      </c>
      <c r="UU94" s="248">
        <f>IF(UU$6=$SR$5,成绩录入!DE97,0)</f>
        <v>0</v>
      </c>
      <c r="UV94" s="248">
        <f>IF(UV$6=$SR$5,成绩录入!DF97,0)</f>
        <v>0</v>
      </c>
      <c r="UW94" s="248">
        <f>IF(UW$6=$SR$5,成绩录入!DG97,0)</f>
        <v>0</v>
      </c>
      <c r="UX94" s="248">
        <f>IF(UX$6=$SR$5,成绩录入!DH97,0)</f>
        <v>0</v>
      </c>
      <c r="UY94" s="248">
        <f>IF(UY$6=$SR$5,成绩录入!DI97,0)</f>
        <v>0</v>
      </c>
      <c r="UZ94" s="248">
        <f>IF(UZ$6=$SR$5,成绩录入!DJ97,0)</f>
        <v>0</v>
      </c>
      <c r="VA94" s="248">
        <f>IF(VA$6=$SR$5,成绩录入!DK97,0)</f>
        <v>0</v>
      </c>
      <c r="VB94" s="248">
        <f>IF(VB$6=$SR$5,成绩录入!DL97,0)</f>
        <v>0</v>
      </c>
      <c r="VC94" s="248">
        <f>IF(VC$6=$SR$5,成绩录入!DM97,0)</f>
        <v>0</v>
      </c>
      <c r="VD94" s="248">
        <f>IF(VD$6=$SR$5,成绩录入!DN97,0)</f>
        <v>0</v>
      </c>
      <c r="VE94" s="248">
        <f>IF(VE$6=$SR$5,成绩录入!DO97,0)</f>
        <v>0</v>
      </c>
      <c r="VF94" s="248">
        <f>IF(VF$6=$SR$5,成绩录入!DP97,0)</f>
        <v>0</v>
      </c>
      <c r="VG94" s="248">
        <f>IF(VG$6=$SR$5,成绩录入!DQ97,0)</f>
        <v>0</v>
      </c>
      <c r="VH94" s="248">
        <f>IF(VH$6=$SR$5,成绩录入!DR97,0)</f>
        <v>0</v>
      </c>
      <c r="VI94" s="248">
        <f>IF(VI$6=$SR$5,成绩录入!DS97,0)</f>
        <v>0</v>
      </c>
      <c r="VJ94" s="248">
        <f>IF(VJ$6=$SR$5,成绩录入!DT97,0)</f>
        <v>0</v>
      </c>
      <c r="VK94" s="248">
        <f>IF(VK$6=$SR$5,成绩录入!DU97,0)</f>
        <v>0</v>
      </c>
      <c r="VL94" s="248">
        <f>IF(VL$6=$SR$5,成绩录入!DV97,0)</f>
        <v>0</v>
      </c>
      <c r="VM94" s="248">
        <f>IF(VM$6=$SR$5,成绩录入!DW97,0)</f>
        <v>0</v>
      </c>
      <c r="VN94" s="248">
        <f>IF(VN$6=$SR$5,成绩录入!DX97,0)</f>
        <v>0</v>
      </c>
      <c r="VO94" s="248">
        <f>IF(VO$6=$SR$5,成绩录入!DY97,0)</f>
        <v>0</v>
      </c>
      <c r="VP94" s="248">
        <f>IF(VP$6=$SR$5,成绩录入!DZ97,0)</f>
        <v>0</v>
      </c>
      <c r="VQ94" s="248">
        <f>IF(VQ$6=$SR$5,成绩录入!EA97,0)</f>
        <v>0</v>
      </c>
      <c r="VR94" s="248">
        <f>IF(VR$6=$SR$5,成绩录入!EB97,0)</f>
        <v>0</v>
      </c>
      <c r="VS94" s="248">
        <f>IF(VS$6=$SR$5,成绩录入!EC97,0)</f>
        <v>0</v>
      </c>
      <c r="VT94" s="248">
        <f>IF(VT$6=$SR$5,成绩录入!ED97,0)</f>
        <v>0</v>
      </c>
      <c r="VU94" s="248">
        <f>IF(VU$6=$SR$5,成绩录入!EE97,0)</f>
        <v>0</v>
      </c>
      <c r="VV94" s="248">
        <f>IF(VV$6=$SR$5,成绩录入!EF97,0)</f>
        <v>0</v>
      </c>
      <c r="VW94" s="248">
        <f>IF(VW$6=$SR$5,成绩录入!EG97,0)</f>
        <v>0</v>
      </c>
      <c r="VX94" s="248">
        <f>IF(VX$6=$SR$5,成绩录入!EH97,0)</f>
        <v>0</v>
      </c>
      <c r="VY94" s="248">
        <f>IF(VY$6=$SR$5,成绩录入!EI97,0)</f>
        <v>0</v>
      </c>
      <c r="VZ94" s="248">
        <f>IF(VZ$6=$SR$5,成绩录入!EJ97,0)</f>
        <v>0</v>
      </c>
      <c r="WA94" s="248">
        <f>IF(WA$6=$SR$5,成绩录入!EK97,0)</f>
        <v>0</v>
      </c>
      <c r="WB94" s="248">
        <f>IF(WB$6=$SR$5,成绩录入!EL97,0)</f>
        <v>0</v>
      </c>
      <c r="WC94" s="248">
        <f>IF(WC$6=$SR$5,成绩录入!EM97,0)</f>
        <v>0</v>
      </c>
      <c r="WD94" s="248">
        <f>IF(WD$6=$SR$5,成绩录入!EN97,0)</f>
        <v>0</v>
      </c>
      <c r="WE94" s="248">
        <f>IF(WE$6=$SR$5,成绩录入!EO97,0)</f>
        <v>0</v>
      </c>
      <c r="WF94" s="248">
        <f>IF(WF$6=$SR$5,成绩录入!EP97,0)</f>
        <v>0</v>
      </c>
      <c r="WG94" s="248">
        <f>IF(WG$6=$SR$5,成绩录入!EQ97,0)</f>
        <v>0</v>
      </c>
      <c r="WH94" s="248">
        <f>IF(WH$6=$SR$5,成绩录入!ER97,0)</f>
        <v>0</v>
      </c>
      <c r="WI94" s="248">
        <f>IF(WI$6=$SR$5,成绩录入!ES97,0)</f>
        <v>0</v>
      </c>
      <c r="WJ94" s="248">
        <f>IF(WJ$6=$SR$5,成绩录入!ET97,0)</f>
        <v>0</v>
      </c>
      <c r="WK94" s="248">
        <f>IF(WK$6=$SR$5,成绩录入!EU97,0)</f>
        <v>0</v>
      </c>
      <c r="WL94" s="248">
        <f>IF(WL$6=$SR$5,成绩录入!EV97,0)</f>
        <v>0</v>
      </c>
      <c r="WM94" s="248">
        <f>IF(WM$6=$SR$5,成绩录入!EW97,0)</f>
        <v>0</v>
      </c>
      <c r="WN94" s="248">
        <f>IF(WN$6=$SR$5,成绩录入!EX97,0)</f>
        <v>0</v>
      </c>
      <c r="WO94" s="218">
        <f t="shared" si="191"/>
        <v>0</v>
      </c>
      <c r="WP94" s="166"/>
      <c r="WQ94" s="166"/>
      <c r="WR94" s="247">
        <f>IF(WR$6=$WQ$5,成绩录入!BC97,0)</f>
        <v>0</v>
      </c>
      <c r="WS94" s="248">
        <f>IF(WS$6=$WQ$5,成绩录入!BD97,0)</f>
        <v>0</v>
      </c>
      <c r="WT94" s="248">
        <f>IF(WT$6=$WQ$5,成绩录入!BE97,0)</f>
        <v>0</v>
      </c>
      <c r="WU94" s="248">
        <f>IF(WU$6=$WQ$5,成绩录入!BF97,0)</f>
        <v>0</v>
      </c>
      <c r="WV94" s="248">
        <f>IF(WV$6=$WQ$5,成绩录入!BG97,0)</f>
        <v>0</v>
      </c>
      <c r="WW94" s="248">
        <f>IF(WW$6=$WQ$5,成绩录入!BH97,0)</f>
        <v>0</v>
      </c>
      <c r="WX94" s="248">
        <f>IF(WX$6=$WQ$5,成绩录入!BI97,0)</f>
        <v>0</v>
      </c>
      <c r="WY94" s="248">
        <f>IF(WY$6=$WQ$5,成绩录入!BJ97,0)</f>
        <v>0</v>
      </c>
      <c r="WZ94" s="248">
        <f>IF(WZ$6=$WQ$5,成绩录入!BK97,0)</f>
        <v>0</v>
      </c>
      <c r="XA94" s="248">
        <f>IF(XA$6=$WQ$5,成绩录入!BL97,0)</f>
        <v>0</v>
      </c>
      <c r="XB94" s="248">
        <f>IF(XB$6=$WQ$5,成绩录入!BM97,0)</f>
        <v>0</v>
      </c>
      <c r="XC94" s="248">
        <f>IF(XC$6=$WQ$5,成绩录入!BN97,0)</f>
        <v>0</v>
      </c>
      <c r="XD94" s="248">
        <f>IF(XD$6=$WQ$5,成绩录入!BO97,0)</f>
        <v>0</v>
      </c>
      <c r="XE94" s="248">
        <f>IF(XE$6=$WQ$5,成绩录入!BP97,0)</f>
        <v>0</v>
      </c>
      <c r="XF94" s="248">
        <f>IF(XF$6=$WQ$5,成绩录入!BQ97,0)</f>
        <v>0</v>
      </c>
      <c r="XG94" s="248">
        <f>IF(XG$6=$WQ$5,成绩录入!BR97,0)</f>
        <v>0</v>
      </c>
      <c r="XH94" s="248">
        <f>IF(XH$6=$WQ$5,成绩录入!BS97,0)</f>
        <v>0</v>
      </c>
      <c r="XI94" s="248">
        <f>IF(XI$6=$WQ$5,成绩录入!BT97,0)</f>
        <v>0</v>
      </c>
      <c r="XJ94" s="248">
        <f>IF(XJ$6=$WQ$5,成绩录入!BU97,0)</f>
        <v>0</v>
      </c>
      <c r="XK94" s="248">
        <f>IF(XK$6=$WQ$5,成绩录入!BV97,0)</f>
        <v>0</v>
      </c>
      <c r="XL94" s="248">
        <f>IF(XL$6=$WQ$5,成绩录入!BW97,0)</f>
        <v>0</v>
      </c>
      <c r="XM94" s="248">
        <f>IF(XM$6=$WQ$5,成绩录入!BX97,0)</f>
        <v>0</v>
      </c>
      <c r="XN94" s="248">
        <f>IF(XN$6=$WQ$5,成绩录入!BY97,0)</f>
        <v>0</v>
      </c>
      <c r="XO94" s="248">
        <f>IF(XO$6=$WQ$5,成绩录入!BZ97,0)</f>
        <v>0</v>
      </c>
      <c r="XP94" s="248">
        <f>IF(XP$6=$WQ$5,成绩录入!CA97,0)</f>
        <v>0</v>
      </c>
      <c r="XQ94" s="248">
        <f>IF(XQ$6=$WQ$5,成绩录入!CB97,0)</f>
        <v>0</v>
      </c>
      <c r="XR94" s="248">
        <f>IF(XR$6=$WQ$5,成绩录入!CC97,0)</f>
        <v>0</v>
      </c>
      <c r="XS94" s="248">
        <f>IF(XS$6=$WQ$5,成绩录入!CD97,0)</f>
        <v>0</v>
      </c>
      <c r="XT94" s="248">
        <f>IF(XT$6=$WQ$5,成绩录入!CE97,0)</f>
        <v>0</v>
      </c>
      <c r="XU94" s="248">
        <f>IF(XU$6=$WQ$5,成绩录入!CF97,0)</f>
        <v>0</v>
      </c>
      <c r="XV94" s="248">
        <f>IF(XV$6=$WQ$5,成绩录入!CG97,0)</f>
        <v>0</v>
      </c>
      <c r="XW94" s="248">
        <f>IF(XW$6=$WQ$5,成绩录入!CH97,0)</f>
        <v>0</v>
      </c>
      <c r="XX94" s="248">
        <f>IF(XX$6=$WQ$5,成绩录入!CI97,0)</f>
        <v>0</v>
      </c>
      <c r="XY94" s="248">
        <f>IF(XY$6=$WQ$5,成绩录入!CJ97,0)</f>
        <v>0</v>
      </c>
      <c r="XZ94" s="248">
        <f>IF(XZ$6=$WQ$5,成绩录入!CK97,0)</f>
        <v>0</v>
      </c>
      <c r="YA94" s="248">
        <f>IF(YA$6=$WQ$5,成绩录入!CL97,0)</f>
        <v>0</v>
      </c>
      <c r="YB94" s="248">
        <f>IF(YB$6=$WQ$5,成绩录入!CM97,0)</f>
        <v>0</v>
      </c>
      <c r="YC94" s="248">
        <f>IF(YC$6=$WQ$5,成绩录入!CN97,0)</f>
        <v>0</v>
      </c>
      <c r="YD94" s="248">
        <f>IF(YD$6=$WQ$5,成绩录入!CO97,0)</f>
        <v>0</v>
      </c>
      <c r="YE94" s="248">
        <f>IF(YE$6=$WQ$5,成绩录入!CP97,0)</f>
        <v>0</v>
      </c>
      <c r="YF94" s="248">
        <f>IF(YF$6=$WQ$5,成绩录入!CQ97,0)</f>
        <v>0</v>
      </c>
      <c r="YG94" s="248">
        <f>IF(YG$6=$WQ$5,成绩录入!CR97,0)</f>
        <v>0</v>
      </c>
      <c r="YH94" s="248">
        <f>IF(YH$6=$WQ$5,成绩录入!CS97,0)</f>
        <v>0</v>
      </c>
      <c r="YI94" s="248">
        <f>IF(YI$6=$WQ$5,成绩录入!CT97,0)</f>
        <v>0</v>
      </c>
      <c r="YJ94" s="248">
        <f>IF(YJ$6=$WQ$5,成绩录入!CU97,0)</f>
        <v>0</v>
      </c>
      <c r="YK94" s="248">
        <f>IF(YK$6=$WQ$5,成绩录入!CV97,0)</f>
        <v>0</v>
      </c>
      <c r="YL94" s="248">
        <f>IF(YL$6=$WQ$5,成绩录入!CW97,0)</f>
        <v>0</v>
      </c>
      <c r="YM94" s="248">
        <f>IF(YM$6=$WQ$5,成绩录入!CX97,0)</f>
        <v>0</v>
      </c>
      <c r="YN94" s="248">
        <f>IF(YN$6=$WQ$5,成绩录入!CY97,0)</f>
        <v>0</v>
      </c>
      <c r="YO94" s="248">
        <f>IF(YO$6=$WQ$5,成绩录入!CZ97,0)</f>
        <v>0</v>
      </c>
      <c r="YP94" s="248">
        <f>IF(YP$6=$WQ$5,成绩录入!DA97,0)</f>
        <v>0</v>
      </c>
      <c r="YQ94" s="248">
        <f>IF(YQ$6=$WQ$5,成绩录入!DB97,0)</f>
        <v>0</v>
      </c>
      <c r="YR94" s="248">
        <f>IF(YR$6=$WQ$5,成绩录入!DC97,0)</f>
        <v>0</v>
      </c>
      <c r="YS94" s="248">
        <f>IF(YS$6=$WQ$5,成绩录入!DD97,0)</f>
        <v>0</v>
      </c>
      <c r="YT94" s="248">
        <f>IF(YT$6=$WQ$5,成绩录入!DE97,0)</f>
        <v>0</v>
      </c>
      <c r="YU94" s="248">
        <f>IF(YU$6=$WQ$5,成绩录入!DF97,0)</f>
        <v>0</v>
      </c>
      <c r="YV94" s="248">
        <f>IF(YV$6=$WQ$5,成绩录入!DG97,0)</f>
        <v>0</v>
      </c>
      <c r="YW94" s="248">
        <f>IF(YW$6=$WQ$5,成绩录入!DH97,0)</f>
        <v>0</v>
      </c>
      <c r="YX94" s="248">
        <f>IF(YX$6=$WQ$5,成绩录入!DI97,0)</f>
        <v>0</v>
      </c>
      <c r="YY94" s="248">
        <f>IF(YY$6=$WQ$5,成绩录入!DJ97,0)</f>
        <v>0</v>
      </c>
      <c r="YZ94" s="248">
        <f>IF(YZ$6=$WQ$5,成绩录入!DK97,0)</f>
        <v>0</v>
      </c>
      <c r="ZA94" s="248">
        <f>IF(ZA$6=$WQ$5,成绩录入!DL97,0)</f>
        <v>0</v>
      </c>
      <c r="ZB94" s="248">
        <f>IF(ZB$6=$WQ$5,成绩录入!DM97,0)</f>
        <v>0</v>
      </c>
      <c r="ZC94" s="248">
        <f>IF(ZC$6=$WQ$5,成绩录入!DN97,0)</f>
        <v>0</v>
      </c>
      <c r="ZD94" s="248">
        <f>IF(ZD$6=$WQ$5,成绩录入!DO97,0)</f>
        <v>0</v>
      </c>
      <c r="ZE94" s="248">
        <f>IF(ZE$6=$WQ$5,成绩录入!DP97,0)</f>
        <v>0</v>
      </c>
      <c r="ZF94" s="248">
        <f>IF(ZF$6=$WQ$5,成绩录入!DQ97,0)</f>
        <v>0</v>
      </c>
      <c r="ZG94" s="248">
        <f>IF(ZG$6=$WQ$5,成绩录入!DR97,0)</f>
        <v>0</v>
      </c>
      <c r="ZH94" s="248">
        <f>IF(ZH$6=$WQ$5,成绩录入!DS97,0)</f>
        <v>0</v>
      </c>
      <c r="ZI94" s="248">
        <f>IF(ZI$6=$WQ$5,成绩录入!DT97,0)</f>
        <v>0</v>
      </c>
      <c r="ZJ94" s="248">
        <f>IF(ZJ$6=$WQ$5,成绩录入!DU97,0)</f>
        <v>0</v>
      </c>
      <c r="ZK94" s="248">
        <f>IF(ZK$6=$WQ$5,成绩录入!DV97,0)</f>
        <v>0</v>
      </c>
      <c r="ZL94" s="248">
        <f>IF(ZL$6=$WQ$5,成绩录入!DW97,0)</f>
        <v>0</v>
      </c>
      <c r="ZM94" s="248">
        <f>IF(ZM$6=$WQ$5,成绩录入!DX97,0)</f>
        <v>0</v>
      </c>
      <c r="ZN94" s="248">
        <f>IF(ZN$6=$WQ$5,成绩录入!DY97,0)</f>
        <v>0</v>
      </c>
      <c r="ZO94" s="248">
        <f>IF(ZO$6=$WQ$5,成绩录入!DZ97,0)</f>
        <v>0</v>
      </c>
      <c r="ZP94" s="248">
        <f>IF(ZP$6=$WQ$5,成绩录入!EA97,0)</f>
        <v>0</v>
      </c>
      <c r="ZQ94" s="248">
        <f>IF(ZQ$6=$WQ$5,成绩录入!EB97,0)</f>
        <v>0</v>
      </c>
      <c r="ZR94" s="248">
        <f>IF(ZR$6=$WQ$5,成绩录入!EC97,0)</f>
        <v>0</v>
      </c>
      <c r="ZS94" s="248">
        <f>IF(ZS$6=$WQ$5,成绩录入!ED97,0)</f>
        <v>0</v>
      </c>
      <c r="ZT94" s="248">
        <f>IF(ZT$6=$WQ$5,成绩录入!EE97,0)</f>
        <v>0</v>
      </c>
      <c r="ZU94" s="248">
        <f>IF(ZU$6=$WQ$5,成绩录入!EF97,0)</f>
        <v>0</v>
      </c>
      <c r="ZV94" s="248">
        <f>IF(ZV$6=$WQ$5,成绩录入!EG97,0)</f>
        <v>0</v>
      </c>
      <c r="ZW94" s="248">
        <f>IF(ZW$6=$WQ$5,成绩录入!EH97,0)</f>
        <v>0</v>
      </c>
      <c r="ZX94" s="248">
        <f>IF(ZX$6=$WQ$5,成绩录入!EI97,0)</f>
        <v>0</v>
      </c>
      <c r="ZY94" s="248">
        <f>IF(ZY$6=$WQ$5,成绩录入!EJ97,0)</f>
        <v>0</v>
      </c>
      <c r="ZZ94" s="248">
        <f>IF(ZZ$6=$WQ$5,成绩录入!EK97,0)</f>
        <v>0</v>
      </c>
      <c r="AAA94" s="248">
        <f>IF(AAA$6=$WQ$5,成绩录入!EL97,0)</f>
        <v>0</v>
      </c>
      <c r="AAB94" s="248">
        <f>IF(AAB$6=$WQ$5,成绩录入!EM97,0)</f>
        <v>0</v>
      </c>
      <c r="AAC94" s="248">
        <f>IF(AAC$6=$WQ$5,成绩录入!EN97,0)</f>
        <v>0</v>
      </c>
      <c r="AAD94" s="248">
        <f>IF(AAD$6=$WQ$5,成绩录入!EO97,0)</f>
        <v>0</v>
      </c>
      <c r="AAE94" s="248">
        <f>IF(AAE$6=$WQ$5,成绩录入!EP97,0)</f>
        <v>0</v>
      </c>
      <c r="AAF94" s="248">
        <f>IF(AAF$6=$WQ$5,成绩录入!EQ97,0)</f>
        <v>0</v>
      </c>
      <c r="AAG94" s="248">
        <f>IF(AAG$6=$WQ$5,成绩录入!ER97,0)</f>
        <v>0</v>
      </c>
      <c r="AAH94" s="248">
        <f>IF(AAH$6=$WQ$5,成绩录入!ES97,0)</f>
        <v>0</v>
      </c>
      <c r="AAI94" s="248">
        <f>IF(AAI$6=$WQ$5,成绩录入!ET97,0)</f>
        <v>0</v>
      </c>
      <c r="AAJ94" s="248">
        <f>IF(AAJ$6=$WQ$5,成绩录入!EU97,0)</f>
        <v>0</v>
      </c>
      <c r="AAK94" s="248">
        <f>IF(AAK$6=$WQ$5,成绩录入!EV97,0)</f>
        <v>0</v>
      </c>
      <c r="AAL94" s="248">
        <f>IF(AAL$6=$WQ$5,成绩录入!EW97,0)</f>
        <v>0</v>
      </c>
      <c r="AAM94" s="248">
        <f>IF(AAM$6=$WQ$5,成绩录入!EX97,0)</f>
        <v>0</v>
      </c>
      <c r="AAN94" s="218">
        <f t="shared" si="192"/>
        <v>0</v>
      </c>
      <c r="AAO94" s="206"/>
      <c r="AAQ94" s="247">
        <f>IF(AAQ$6=$AAP$5,成绩录入!BC97,0)</f>
        <v>0</v>
      </c>
      <c r="AAR94" s="248">
        <f>IF(AAR$6=$AAP$5,成绩录入!BD97,0)</f>
        <v>0</v>
      </c>
      <c r="AAS94" s="248">
        <f>IF(AAS$6=$AAP$5,成绩录入!BE97,0)</f>
        <v>0</v>
      </c>
      <c r="AAT94" s="248">
        <f>IF(AAT$6=$AAP$5,成绩录入!BF97,0)</f>
        <v>0</v>
      </c>
      <c r="AAU94" s="248">
        <f>IF(AAU$6=$AAP$5,成绩录入!BG97,0)</f>
        <v>0</v>
      </c>
      <c r="AAV94" s="248">
        <f>IF(AAV$6=$AAP$5,成绩录入!BH97,0)</f>
        <v>0</v>
      </c>
      <c r="AAW94" s="248">
        <f>IF(AAW$6=$AAP$5,成绩录入!BI97,0)</f>
        <v>0</v>
      </c>
      <c r="AAX94" s="248">
        <f>IF(AAX$6=$AAP$5,成绩录入!BJ97,0)</f>
        <v>0</v>
      </c>
      <c r="AAY94" s="248">
        <f>IF(AAY$6=$AAP$5,成绩录入!BK97,0)</f>
        <v>0</v>
      </c>
      <c r="AAZ94" s="248">
        <f>IF(AAZ$6=$AAP$5,成绩录入!BL97,0)</f>
        <v>0</v>
      </c>
      <c r="ABA94" s="248">
        <f>IF(ABA$6=$AAP$5,成绩录入!BM97,0)</f>
        <v>0</v>
      </c>
      <c r="ABB94" s="248">
        <f>IF(ABB$6=$AAP$5,成绩录入!BN97,0)</f>
        <v>0</v>
      </c>
      <c r="ABC94" s="248">
        <f>IF(ABC$6=$AAP$5,成绩录入!BO97,0)</f>
        <v>0</v>
      </c>
      <c r="ABD94" s="248">
        <f>IF(ABD$6=$AAP$5,成绩录入!BP97,0)</f>
        <v>0</v>
      </c>
      <c r="ABE94" s="248">
        <f>IF(ABE$6=$AAP$5,成绩录入!BQ97,0)</f>
        <v>0</v>
      </c>
      <c r="ABF94" s="248">
        <f>IF(ABF$6=$AAP$5,成绩录入!BR97,0)</f>
        <v>0</v>
      </c>
      <c r="ABG94" s="248">
        <f>IF(ABG$6=$AAP$5,成绩录入!BS97,0)</f>
        <v>0</v>
      </c>
      <c r="ABH94" s="248">
        <f>IF(ABH$6=$AAP$5,成绩录入!BT97,0)</f>
        <v>0</v>
      </c>
      <c r="ABI94" s="248">
        <f>IF(ABI$6=$AAP$5,成绩录入!BU97,0)</f>
        <v>0</v>
      </c>
      <c r="ABJ94" s="248">
        <f>IF(ABJ$6=$AAP$5,成绩录入!BV97,0)</f>
        <v>0</v>
      </c>
      <c r="ABK94" s="248">
        <f>IF(ABK$6=$AAP$5,成绩录入!BW97,0)</f>
        <v>0</v>
      </c>
      <c r="ABL94" s="248">
        <f>IF(ABL$6=$AAP$5,成绩录入!BX97,0)</f>
        <v>0</v>
      </c>
      <c r="ABM94" s="248">
        <f>IF(ABM$6=$AAP$5,成绩录入!BY97,0)</f>
        <v>0</v>
      </c>
      <c r="ABN94" s="248">
        <f>IF(ABN$6=$AAP$5,成绩录入!BZ97,0)</f>
        <v>0</v>
      </c>
      <c r="ABO94" s="248">
        <f>IF(ABO$6=$AAP$5,成绩录入!CA97,0)</f>
        <v>0</v>
      </c>
      <c r="ABP94" s="248">
        <f>IF(ABP$6=$AAP$5,成绩录入!CB97,0)</f>
        <v>0</v>
      </c>
      <c r="ABQ94" s="248">
        <f>IF(ABQ$6=$AAP$5,成绩录入!CC97,0)</f>
        <v>0</v>
      </c>
      <c r="ABR94" s="248">
        <f>IF(ABR$6=$AAP$5,成绩录入!CD97,0)</f>
        <v>0</v>
      </c>
      <c r="ABS94" s="248">
        <f>IF(ABS$6=$AAP$5,成绩录入!CE97,0)</f>
        <v>0</v>
      </c>
      <c r="ABT94" s="248">
        <f>IF(ABT$6=$AAP$5,成绩录入!CF97,0)</f>
        <v>0</v>
      </c>
      <c r="ABU94" s="248">
        <f>IF(ABU$6=$AAP$5,成绩录入!CG97,0)</f>
        <v>0</v>
      </c>
      <c r="ABV94" s="248">
        <f>IF(ABV$6=$AAP$5,成绩录入!CH97,0)</f>
        <v>0</v>
      </c>
      <c r="ABW94" s="248">
        <f>IF(ABW$6=$AAP$5,成绩录入!CI97,0)</f>
        <v>0</v>
      </c>
      <c r="ABX94" s="248">
        <f>IF(ABX$6=$AAP$5,成绩录入!CJ97,0)</f>
        <v>0</v>
      </c>
      <c r="ABY94" s="248">
        <f>IF(ABY$6=$AAP$5,成绩录入!CK97,0)</f>
        <v>0</v>
      </c>
      <c r="ABZ94" s="248">
        <f>IF(ABZ$6=$AAP$5,成绩录入!CL97,0)</f>
        <v>0</v>
      </c>
      <c r="ACA94" s="248">
        <f>IF(ACA$6=$AAP$5,成绩录入!CM97,0)</f>
        <v>0</v>
      </c>
      <c r="ACB94" s="248">
        <f>IF(ACB$6=$AAP$5,成绩录入!CN97,0)</f>
        <v>0</v>
      </c>
      <c r="ACC94" s="248">
        <f>IF(ACC$6=$AAP$5,成绩录入!CO97,0)</f>
        <v>0</v>
      </c>
      <c r="ACD94" s="248">
        <f>IF(ACD$6=$AAP$5,成绩录入!CP97,0)</f>
        <v>0</v>
      </c>
      <c r="ACE94" s="248">
        <f>IF(ACE$6=$AAP$5,成绩录入!CQ97,0)</f>
        <v>0</v>
      </c>
      <c r="ACF94" s="248">
        <f>IF(ACF$6=$AAP$5,成绩录入!CR97,0)</f>
        <v>0</v>
      </c>
      <c r="ACG94" s="248">
        <f>IF(ACG$6=$AAP$5,成绩录入!CS97,0)</f>
        <v>0</v>
      </c>
      <c r="ACH94" s="248">
        <f>IF(ACH$6=$AAP$5,成绩录入!CT97,0)</f>
        <v>0</v>
      </c>
      <c r="ACI94" s="248">
        <f>IF(ACI$6=$AAP$5,成绩录入!CU97,0)</f>
        <v>0</v>
      </c>
      <c r="ACJ94" s="248">
        <f>IF(ACJ$6=$AAP$5,成绩录入!CV97,0)</f>
        <v>0</v>
      </c>
      <c r="ACK94" s="248">
        <f>IF(ACK$6=$AAP$5,成绩录入!CW97,0)</f>
        <v>0</v>
      </c>
      <c r="ACL94" s="248">
        <f>IF(ACL$6=$AAP$5,成绩录入!CX97,0)</f>
        <v>0</v>
      </c>
      <c r="ACM94" s="248">
        <f>IF(ACM$6=$AAP$5,成绩录入!CY97,0)</f>
        <v>0</v>
      </c>
      <c r="ACN94" s="248">
        <f>IF(ACN$6=$AAP$5,成绩录入!CZ97,0)</f>
        <v>0</v>
      </c>
      <c r="ACO94" s="248">
        <f>IF(ACO$6=$AAP$5,成绩录入!DA97,0)</f>
        <v>0</v>
      </c>
      <c r="ACP94" s="248">
        <f>IF(ACP$6=$AAP$5,成绩录入!DB97,0)</f>
        <v>0</v>
      </c>
      <c r="ACQ94" s="248">
        <f>IF(ACQ$6=$AAP$5,成绩录入!DC97,0)</f>
        <v>0</v>
      </c>
      <c r="ACR94" s="248">
        <f>IF(ACR$6=$AAP$5,成绩录入!DD97,0)</f>
        <v>0</v>
      </c>
      <c r="ACS94" s="248">
        <f>IF(ACS$6=$AAP$5,成绩录入!DE97,0)</f>
        <v>0</v>
      </c>
      <c r="ACT94" s="248">
        <f>IF(ACT$6=$AAP$5,成绩录入!DF97,0)</f>
        <v>0</v>
      </c>
      <c r="ACU94" s="248">
        <f>IF(ACU$6=$AAP$5,成绩录入!DG97,0)</f>
        <v>0</v>
      </c>
      <c r="ACV94" s="248">
        <f>IF(ACV$6=$AAP$5,成绩录入!DH97,0)</f>
        <v>0</v>
      </c>
      <c r="ACW94" s="248">
        <f>IF(ACW$6=$AAP$5,成绩录入!DI97,0)</f>
        <v>0</v>
      </c>
      <c r="ACX94" s="248">
        <f>IF(ACX$6=$AAP$5,成绩录入!DJ97,0)</f>
        <v>0</v>
      </c>
      <c r="ACY94" s="248">
        <f>IF(ACY$6=$AAP$5,成绩录入!DK97,0)</f>
        <v>0</v>
      </c>
      <c r="ACZ94" s="248">
        <f>IF(ACZ$6=$AAP$5,成绩录入!DL97,0)</f>
        <v>0</v>
      </c>
      <c r="ADA94" s="248">
        <f>IF(ADA$6=$AAP$5,成绩录入!DM97,0)</f>
        <v>0</v>
      </c>
      <c r="ADB94" s="248">
        <f>IF(ADB$6=$AAP$5,成绩录入!DN97,0)</f>
        <v>0</v>
      </c>
      <c r="ADC94" s="248">
        <f>IF(ADC$6=$AAP$5,成绩录入!DO97,0)</f>
        <v>0</v>
      </c>
      <c r="ADD94" s="248">
        <f>IF(ADD$6=$AAP$5,成绩录入!DP97,0)</f>
        <v>0</v>
      </c>
      <c r="ADE94" s="248">
        <f>IF(ADE$6=$AAP$5,成绩录入!DQ97,0)</f>
        <v>0</v>
      </c>
      <c r="ADF94" s="248">
        <f>IF(ADF$6=$AAP$5,成绩录入!DR97,0)</f>
        <v>0</v>
      </c>
      <c r="ADG94" s="248">
        <f>IF(ADG$6=$AAP$5,成绩录入!DS97,0)</f>
        <v>0</v>
      </c>
      <c r="ADH94" s="248">
        <f>IF(ADH$6=$AAP$5,成绩录入!DT97,0)</f>
        <v>0</v>
      </c>
      <c r="ADI94" s="248">
        <f>IF(ADI$6=$AAP$5,成绩录入!DU97,0)</f>
        <v>0</v>
      </c>
      <c r="ADJ94" s="248">
        <f>IF(ADJ$6=$AAP$5,成绩录入!DV97,0)</f>
        <v>0</v>
      </c>
      <c r="ADK94" s="248">
        <f>IF(ADK$6=$AAP$5,成绩录入!DW97,0)</f>
        <v>0</v>
      </c>
      <c r="ADL94" s="248">
        <f>IF(ADL$6=$AAP$5,成绩录入!DX97,0)</f>
        <v>0</v>
      </c>
      <c r="ADM94" s="248">
        <f>IF(ADM$6=$AAP$5,成绩录入!DY97,0)</f>
        <v>0</v>
      </c>
      <c r="ADN94" s="248">
        <f>IF(ADN$6=$AAP$5,成绩录入!DZ97,0)</f>
        <v>0</v>
      </c>
      <c r="ADO94" s="248">
        <f>IF(ADO$6=$AAP$5,成绩录入!EA97,0)</f>
        <v>0</v>
      </c>
      <c r="ADP94" s="248">
        <f>IF(ADP$6=$AAP$5,成绩录入!EB97,0)</f>
        <v>0</v>
      </c>
      <c r="ADQ94" s="248">
        <f>IF(ADQ$6=$AAP$5,成绩录入!EC97,0)</f>
        <v>0</v>
      </c>
      <c r="ADR94" s="248">
        <f>IF(ADR$6=$AAP$5,成绩录入!ED97,0)</f>
        <v>0</v>
      </c>
      <c r="ADS94" s="248">
        <f>IF(ADS$6=$AAP$5,成绩录入!EE97,0)</f>
        <v>0</v>
      </c>
      <c r="ADT94" s="248">
        <f>IF(ADT$6=$AAP$5,成绩录入!EF97,0)</f>
        <v>0</v>
      </c>
      <c r="ADU94" s="248">
        <f>IF(ADU$6=$AAP$5,成绩录入!EG97,0)</f>
        <v>0</v>
      </c>
      <c r="ADV94" s="248">
        <f>IF(ADV$6=$AAP$5,成绩录入!EH97,0)</f>
        <v>0</v>
      </c>
      <c r="ADW94" s="248">
        <f>IF(ADW$6=$AAP$5,成绩录入!EI97,0)</f>
        <v>0</v>
      </c>
      <c r="ADX94" s="248">
        <f>IF(ADX$6=$AAP$5,成绩录入!EJ97,0)</f>
        <v>0</v>
      </c>
      <c r="ADY94" s="248">
        <f>IF(ADY$6=$AAP$5,成绩录入!EK97,0)</f>
        <v>0</v>
      </c>
      <c r="ADZ94" s="248">
        <f>IF(ADZ$6=$AAP$5,成绩录入!EL97,0)</f>
        <v>0</v>
      </c>
      <c r="AEA94" s="248">
        <f>IF(AEA$6=$AAP$5,成绩录入!EM97,0)</f>
        <v>0</v>
      </c>
      <c r="AEB94" s="248">
        <f>IF(AEB$6=$AAP$5,成绩录入!EN97,0)</f>
        <v>0</v>
      </c>
      <c r="AEC94" s="248">
        <f>IF(AEC$6=$AAP$5,成绩录入!EO97,0)</f>
        <v>0</v>
      </c>
      <c r="AED94" s="248">
        <f>IF(AED$6=$AAP$5,成绩录入!EP97,0)</f>
        <v>0</v>
      </c>
      <c r="AEE94" s="248">
        <f>IF(AEE$6=$AAP$5,成绩录入!EQ97,0)</f>
        <v>0</v>
      </c>
      <c r="AEF94" s="248">
        <f>IF(AEF$6=$AAP$5,成绩录入!ER97,0)</f>
        <v>0</v>
      </c>
      <c r="AEG94" s="248">
        <f>IF(AEG$6=$AAP$5,成绩录入!ES97,0)</f>
        <v>0</v>
      </c>
      <c r="AEH94" s="248">
        <f>IF(AEH$6=$AAP$5,成绩录入!ET97,0)</f>
        <v>0</v>
      </c>
      <c r="AEI94" s="248">
        <f>IF(AEI$6=$AAP$5,成绩录入!EU97,0)</f>
        <v>0</v>
      </c>
      <c r="AEJ94" s="248">
        <f>IF(AEJ$6=$AAP$5,成绩录入!EV97,0)</f>
        <v>0</v>
      </c>
      <c r="AEK94" s="248">
        <f>IF(AEK$6=$AAP$5,成绩录入!EW97,0)</f>
        <v>0</v>
      </c>
      <c r="AEL94" s="248">
        <f>IF(AEL$6=$AAP$5,成绩录入!EX97,0)</f>
        <v>0</v>
      </c>
      <c r="AEM94" s="218">
        <f t="shared" si="193"/>
        <v>0</v>
      </c>
      <c r="AEN94" s="166"/>
      <c r="AEO94" s="166"/>
      <c r="AEP94" s="247">
        <f>IF(AEP$6=$AEO$5,成绩录入!BC97,0)</f>
        <v>0</v>
      </c>
      <c r="AEQ94" s="248">
        <f>IF(AEQ$6=$AEO$5,成绩录入!BD97,0)</f>
        <v>0</v>
      </c>
      <c r="AER94" s="248">
        <f>IF(AER$6=$AEO$5,成绩录入!BE97,0)</f>
        <v>0</v>
      </c>
      <c r="AES94" s="248">
        <f>IF(AES$6=$AEO$5,成绩录入!BF97,0)</f>
        <v>0</v>
      </c>
      <c r="AET94" s="248">
        <f>IF(AET$6=$AEO$5,成绩录入!BG97,0)</f>
        <v>0</v>
      </c>
      <c r="AEU94" s="248">
        <f>IF(AEU$6=$AEO$5,成绩录入!BH97,0)</f>
        <v>0</v>
      </c>
      <c r="AEV94" s="248">
        <f>IF(AEV$6=$AEO$5,成绩录入!BI97,0)</f>
        <v>0</v>
      </c>
      <c r="AEW94" s="248">
        <f>IF(AEW$6=$AEO$5,成绩录入!BJ97,0)</f>
        <v>0</v>
      </c>
      <c r="AEX94" s="248">
        <f>IF(AEX$6=$AEO$5,成绩录入!BK97,0)</f>
        <v>0</v>
      </c>
      <c r="AEY94" s="248">
        <f>IF(AEY$6=$AEO$5,成绩录入!BL97,0)</f>
        <v>0</v>
      </c>
      <c r="AEZ94" s="248">
        <f>IF(AEZ$6=$AEO$5,成绩录入!BM97,0)</f>
        <v>0</v>
      </c>
      <c r="AFA94" s="248">
        <f>IF(AFA$6=$AEO$5,成绩录入!BN97,0)</f>
        <v>0</v>
      </c>
      <c r="AFB94" s="248">
        <f>IF(AFB$6=$AEO$5,成绩录入!BO97,0)</f>
        <v>0</v>
      </c>
      <c r="AFC94" s="248">
        <f>IF(AFC$6=$AEO$5,成绩录入!BP97,0)</f>
        <v>0</v>
      </c>
      <c r="AFD94" s="248">
        <f>IF(AFD$6=$AEO$5,成绩录入!BQ97,0)</f>
        <v>0</v>
      </c>
      <c r="AFE94" s="248">
        <f>IF(AFE$6=$AEO$5,成绩录入!BR97,0)</f>
        <v>0</v>
      </c>
      <c r="AFF94" s="248">
        <f>IF(AFF$6=$AEO$5,成绩录入!BS97,0)</f>
        <v>0</v>
      </c>
      <c r="AFG94" s="248">
        <f>IF(AFG$6=$AEO$5,成绩录入!BT97,0)</f>
        <v>0</v>
      </c>
      <c r="AFH94" s="248">
        <f>IF(AFH$6=$AEO$5,成绩录入!BU97,0)</f>
        <v>0</v>
      </c>
      <c r="AFI94" s="248">
        <f>IF(AFI$6=$AEO$5,成绩录入!BV97,0)</f>
        <v>0</v>
      </c>
      <c r="AFJ94" s="248">
        <f>IF(AFJ$6=$AEO$5,成绩录入!BW97,0)</f>
        <v>0</v>
      </c>
      <c r="AFK94" s="248">
        <f>IF(AFK$6=$AEO$5,成绩录入!BX97,0)</f>
        <v>0</v>
      </c>
      <c r="AFL94" s="248">
        <f>IF(AFL$6=$AEO$5,成绩录入!BY97,0)</f>
        <v>0</v>
      </c>
      <c r="AFM94" s="248">
        <f>IF(AFM$6=$AEO$5,成绩录入!BZ97,0)</f>
        <v>0</v>
      </c>
      <c r="AFN94" s="248">
        <f>IF(AFN$6=$AEO$5,成绩录入!CA97,0)</f>
        <v>0</v>
      </c>
      <c r="AFO94" s="248">
        <f>IF(AFO$6=$AEO$5,成绩录入!CB97,0)</f>
        <v>0</v>
      </c>
      <c r="AFP94" s="248">
        <f>IF(AFP$6=$AEO$5,成绩录入!CC97,0)</f>
        <v>0</v>
      </c>
      <c r="AFQ94" s="248">
        <f>IF(AFQ$6=$AEO$5,成绩录入!CD97,0)</f>
        <v>0</v>
      </c>
      <c r="AFR94" s="248">
        <f>IF(AFR$6=$AEO$5,成绩录入!CE97,0)</f>
        <v>0</v>
      </c>
      <c r="AFS94" s="248">
        <f>IF(AFS$6=$AEO$5,成绩录入!CF97,0)</f>
        <v>0</v>
      </c>
      <c r="AFT94" s="248">
        <f>IF(AFT$6=$AEO$5,成绩录入!CG97,0)</f>
        <v>0</v>
      </c>
      <c r="AFU94" s="248">
        <f>IF(AFU$6=$AEO$5,成绩录入!CH97,0)</f>
        <v>0</v>
      </c>
      <c r="AFV94" s="248">
        <f>IF(AFV$6=$AEO$5,成绩录入!CI97,0)</f>
        <v>0</v>
      </c>
      <c r="AFW94" s="248">
        <f>IF(AFW$6=$AEO$5,成绩录入!CJ97,0)</f>
        <v>0</v>
      </c>
      <c r="AFX94" s="248">
        <f>IF(AFX$6=$AEO$5,成绩录入!CK97,0)</f>
        <v>0</v>
      </c>
      <c r="AFY94" s="248">
        <f>IF(AFY$6=$AEO$5,成绩录入!CL97,0)</f>
        <v>0</v>
      </c>
      <c r="AFZ94" s="248">
        <f>IF(AFZ$6=$AEO$5,成绩录入!CM97,0)</f>
        <v>0</v>
      </c>
      <c r="AGA94" s="248">
        <f>IF(AGA$6=$AEO$5,成绩录入!CN97,0)</f>
        <v>0</v>
      </c>
      <c r="AGB94" s="248">
        <f>IF(AGB$6=$AEO$5,成绩录入!CO97,0)</f>
        <v>0</v>
      </c>
      <c r="AGC94" s="248">
        <f>IF(AGC$6=$AEO$5,成绩录入!CP97,0)</f>
        <v>0</v>
      </c>
      <c r="AGD94" s="248">
        <f>IF(AGD$6=$AEO$5,成绩录入!CQ97,0)</f>
        <v>0</v>
      </c>
      <c r="AGE94" s="248">
        <f>IF(AGE$6=$AEO$5,成绩录入!CR97,0)</f>
        <v>0</v>
      </c>
      <c r="AGF94" s="248">
        <f>IF(AGF$6=$AEO$5,成绩录入!CS97,0)</f>
        <v>0</v>
      </c>
      <c r="AGG94" s="248">
        <f>IF(AGG$6=$AEO$5,成绩录入!CT97,0)</f>
        <v>0</v>
      </c>
      <c r="AGH94" s="248">
        <f>IF(AGH$6=$AEO$5,成绩录入!CU97,0)</f>
        <v>0</v>
      </c>
      <c r="AGI94" s="248">
        <f>IF(AGI$6=$AEO$5,成绩录入!CV97,0)</f>
        <v>0</v>
      </c>
      <c r="AGJ94" s="248">
        <f>IF(AGJ$6=$AEO$5,成绩录入!CW97,0)</f>
        <v>0</v>
      </c>
      <c r="AGK94" s="248">
        <f>IF(AGK$6=$AEO$5,成绩录入!CX97,0)</f>
        <v>0</v>
      </c>
      <c r="AGL94" s="248">
        <f>IF(AGL$6=$AEO$5,成绩录入!CY97,0)</f>
        <v>0</v>
      </c>
      <c r="AGM94" s="248">
        <f>IF(AGM$6=$AEO$5,成绩录入!CZ97,0)</f>
        <v>0</v>
      </c>
      <c r="AGN94" s="248">
        <f>IF(AGN$6=$AEO$5,成绩录入!DA97,0)</f>
        <v>0</v>
      </c>
      <c r="AGO94" s="248">
        <f>IF(AGO$6=$AEO$5,成绩录入!DB97,0)</f>
        <v>0</v>
      </c>
      <c r="AGP94" s="248">
        <f>IF(AGP$6=$AEO$5,成绩录入!DC97,0)</f>
        <v>0</v>
      </c>
      <c r="AGQ94" s="248">
        <f>IF(AGQ$6=$AEO$5,成绩录入!DD97,0)</f>
        <v>0</v>
      </c>
      <c r="AGR94" s="248">
        <f>IF(AGR$6=$AEO$5,成绩录入!DE97,0)</f>
        <v>0</v>
      </c>
      <c r="AGS94" s="248">
        <f>IF(AGS$6=$AEO$5,成绩录入!DF97,0)</f>
        <v>0</v>
      </c>
      <c r="AGT94" s="248">
        <f>IF(AGT$6=$AEO$5,成绩录入!DG97,0)</f>
        <v>0</v>
      </c>
      <c r="AGU94" s="248">
        <f>IF(AGU$6=$AEO$5,成绩录入!DH97,0)</f>
        <v>0</v>
      </c>
      <c r="AGV94" s="248">
        <f>IF(AGV$6=$AEO$5,成绩录入!DI97,0)</f>
        <v>0</v>
      </c>
      <c r="AGW94" s="248">
        <f>IF(AGW$6=$AEO$5,成绩录入!DJ97,0)</f>
        <v>0</v>
      </c>
      <c r="AGX94" s="248">
        <f>IF(AGX$6=$AEO$5,成绩录入!DK97,0)</f>
        <v>0</v>
      </c>
      <c r="AGY94" s="248">
        <f>IF(AGY$6=$AEO$5,成绩录入!DL97,0)</f>
        <v>0</v>
      </c>
      <c r="AGZ94" s="248">
        <f>IF(AGZ$6=$AEO$5,成绩录入!DM97,0)</f>
        <v>0</v>
      </c>
      <c r="AHA94" s="248">
        <f>IF(AHA$6=$AEO$5,成绩录入!DN97,0)</f>
        <v>0</v>
      </c>
      <c r="AHB94" s="248">
        <f>IF(AHB$6=$AEO$5,成绩录入!DO97,0)</f>
        <v>0</v>
      </c>
      <c r="AHC94" s="248">
        <f>IF(AHC$6=$AEO$5,成绩录入!DP97,0)</f>
        <v>0</v>
      </c>
      <c r="AHD94" s="248">
        <f>IF(AHD$6=$AEO$5,成绩录入!DQ97,0)</f>
        <v>0</v>
      </c>
      <c r="AHE94" s="248">
        <f>IF(AHE$6=$AEO$5,成绩录入!DR97,0)</f>
        <v>0</v>
      </c>
      <c r="AHF94" s="248">
        <f>IF(AHF$6=$AEO$5,成绩录入!DS97,0)</f>
        <v>0</v>
      </c>
      <c r="AHG94" s="248">
        <f>IF(AHG$6=$AEO$5,成绩录入!DT97,0)</f>
        <v>0</v>
      </c>
      <c r="AHH94" s="248">
        <f>IF(AHH$6=$AEO$5,成绩录入!DU97,0)</f>
        <v>0</v>
      </c>
      <c r="AHI94" s="248">
        <f>IF(AHI$6=$AEO$5,成绩录入!DV97,0)</f>
        <v>0</v>
      </c>
      <c r="AHJ94" s="248">
        <f>IF(AHJ$6=$AEO$5,成绩录入!DW97,0)</f>
        <v>0</v>
      </c>
      <c r="AHK94" s="248">
        <f>IF(AHK$6=$AEO$5,成绩录入!DX97,0)</f>
        <v>0</v>
      </c>
      <c r="AHL94" s="248">
        <f>IF(AHL$6=$AEO$5,成绩录入!DY97,0)</f>
        <v>0</v>
      </c>
      <c r="AHM94" s="248">
        <f>IF(AHM$6=$AEO$5,成绩录入!DZ97,0)</f>
        <v>0</v>
      </c>
      <c r="AHN94" s="248">
        <f>IF(AHN$6=$AEO$5,成绩录入!EA97,0)</f>
        <v>0</v>
      </c>
      <c r="AHO94" s="248">
        <f>IF(AHO$6=$AEO$5,成绩录入!EB97,0)</f>
        <v>0</v>
      </c>
      <c r="AHP94" s="248">
        <f>IF(AHP$6=$AEO$5,成绩录入!EC97,0)</f>
        <v>0</v>
      </c>
      <c r="AHQ94" s="248">
        <f>IF(AHQ$6=$AEO$5,成绩录入!ED97,0)</f>
        <v>0</v>
      </c>
      <c r="AHR94" s="248">
        <f>IF(AHR$6=$AEO$5,成绩录入!EE97,0)</f>
        <v>0</v>
      </c>
      <c r="AHS94" s="248">
        <f>IF(AHS$6=$AEO$5,成绩录入!EF97,0)</f>
        <v>0</v>
      </c>
      <c r="AHT94" s="248">
        <f>IF(AHT$6=$AEO$5,成绩录入!EG97,0)</f>
        <v>0</v>
      </c>
      <c r="AHU94" s="248">
        <f>IF(AHU$6=$AEO$5,成绩录入!EH97,0)</f>
        <v>0</v>
      </c>
      <c r="AHV94" s="248">
        <f>IF(AHV$6=$AEO$5,成绩录入!EI97,0)</f>
        <v>0</v>
      </c>
      <c r="AHW94" s="248">
        <f>IF(AHW$6=$AEO$5,成绩录入!EJ97,0)</f>
        <v>0</v>
      </c>
      <c r="AHX94" s="248">
        <f>IF(AHX$6=$AEO$5,成绩录入!EK97,0)</f>
        <v>0</v>
      </c>
      <c r="AHY94" s="248">
        <f>IF(AHY$6=$AEO$5,成绩录入!EL97,0)</f>
        <v>0</v>
      </c>
      <c r="AHZ94" s="248">
        <f>IF(AHZ$6=$AEO$5,成绩录入!EM97,0)</f>
        <v>0</v>
      </c>
      <c r="AIA94" s="248">
        <f>IF(AIA$6=$AEO$5,成绩录入!EN97,0)</f>
        <v>0</v>
      </c>
      <c r="AIB94" s="248">
        <f>IF(AIB$6=$AEO$5,成绩录入!EO97,0)</f>
        <v>0</v>
      </c>
      <c r="AIC94" s="248">
        <f>IF(AIC$6=$AEO$5,成绩录入!EP97,0)</f>
        <v>0</v>
      </c>
      <c r="AID94" s="248">
        <f>IF(AID$6=$AEO$5,成绩录入!EQ97,0)</f>
        <v>0</v>
      </c>
      <c r="AIE94" s="248">
        <f>IF(AIE$6=$AEO$5,成绩录入!ER97,0)</f>
        <v>0</v>
      </c>
      <c r="AIF94" s="248">
        <f>IF(AIF$6=$AEO$5,成绩录入!ES97,0)</f>
        <v>0</v>
      </c>
      <c r="AIG94" s="248">
        <f>IF(AIG$6=$AEO$5,成绩录入!ET97,0)</f>
        <v>0</v>
      </c>
      <c r="AIH94" s="248">
        <f>IF(AIH$6=$AEO$5,成绩录入!EU97,0)</f>
        <v>0</v>
      </c>
      <c r="AII94" s="248">
        <f>IF(AII$6=$AEO$5,成绩录入!EV97,0)</f>
        <v>0</v>
      </c>
      <c r="AIJ94" s="248">
        <f>IF(AIJ$6=$AEO$5,成绩录入!EW97,0)</f>
        <v>0</v>
      </c>
      <c r="AIK94" s="248">
        <f>IF(AIK$6=$AEO$5,成绩录入!EX97,0)</f>
        <v>0</v>
      </c>
      <c r="AIL94" s="218">
        <f t="shared" si="194"/>
        <v>0</v>
      </c>
      <c r="AIN94" s="214" t="str">
        <f>初始录入!A99</f>
        <v/>
      </c>
      <c r="AIO94" s="215">
        <f>初始录入!B99</f>
        <v>0</v>
      </c>
      <c r="AIP94" s="216">
        <f>初始录入!C99</f>
        <v>0</v>
      </c>
      <c r="AIQ94" s="314">
        <f>IF(平时!D92&lt;&gt;"",平时!D92,0)</f>
        <v>0</v>
      </c>
      <c r="AIR94" s="324" t="str">
        <f t="shared" si="246"/>
        <v/>
      </c>
      <c r="AIS94" s="314">
        <f>IF(过程!D92&lt;&gt;"",过程!D92,0)</f>
        <v>0</v>
      </c>
      <c r="AIT94" s="324" t="str">
        <f t="shared" si="247"/>
        <v/>
      </c>
      <c r="AIU94" s="216">
        <f>IF(期末!D92&lt;&gt;"",期末!D92,0)</f>
        <v>0</v>
      </c>
      <c r="AIV94" s="324" t="str">
        <f t="shared" si="248"/>
        <v/>
      </c>
      <c r="AIW94" s="325">
        <f t="shared" si="249"/>
        <v>0</v>
      </c>
      <c r="AIX94" s="314">
        <f>IF(平时!E92&lt;&gt;"",平时!E92,0)</f>
        <v>0</v>
      </c>
      <c r="AIY94" s="324" t="str">
        <f t="shared" si="250"/>
        <v/>
      </c>
      <c r="AIZ94" s="314">
        <f>IF(过程!E92&lt;&gt;"",过程!E92,0)</f>
        <v>0</v>
      </c>
      <c r="AJA94" s="324" t="str">
        <f t="shared" si="251"/>
        <v/>
      </c>
      <c r="AJB94" s="216">
        <f>IF(期末!E92&lt;&gt;"",期末!E92,0)</f>
        <v>0</v>
      </c>
      <c r="AJC94" s="324" t="str">
        <f t="shared" si="252"/>
        <v/>
      </c>
      <c r="AJD94" s="325">
        <f t="shared" si="253"/>
        <v>0</v>
      </c>
      <c r="AJE94" s="314">
        <f>IF(平时!F92&lt;&gt;"",平时!F92,0)</f>
        <v>0</v>
      </c>
      <c r="AJF94" s="324" t="str">
        <f t="shared" si="254"/>
        <v/>
      </c>
      <c r="AJG94" s="314">
        <f>IF(过程!F92&lt;&gt;"",过程!F92,0)</f>
        <v>0</v>
      </c>
      <c r="AJH94" s="324" t="str">
        <f t="shared" si="255"/>
        <v/>
      </c>
      <c r="AJI94" s="216">
        <f>IF(期末!F92&lt;&gt;"",期末!F92,0)</f>
        <v>0</v>
      </c>
      <c r="AJJ94" s="324" t="str">
        <f t="shared" si="256"/>
        <v/>
      </c>
      <c r="AJK94" s="325">
        <f t="shared" si="257"/>
        <v>0</v>
      </c>
      <c r="AJL94" s="314">
        <f>IF(平时!G92&lt;&gt;"",平时!G92,0)</f>
        <v>0</v>
      </c>
      <c r="AJM94" s="324" t="str">
        <f t="shared" si="258"/>
        <v/>
      </c>
      <c r="AJN94" s="314">
        <f>IF(过程!G92&lt;&gt;"",过程!G92,0)</f>
        <v>0</v>
      </c>
      <c r="AJO94" s="324" t="str">
        <f t="shared" si="259"/>
        <v/>
      </c>
      <c r="AJP94" s="216">
        <f>IF(期末!G92&lt;&gt;"",期末!G92,0)</f>
        <v>0</v>
      </c>
      <c r="AJQ94" s="324" t="str">
        <f t="shared" si="260"/>
        <v/>
      </c>
      <c r="AJR94" s="325">
        <f t="shared" si="261"/>
        <v>0</v>
      </c>
      <c r="AJS94" s="314">
        <f>IF(平时!H92&lt;&gt;"",平时!H92,0)</f>
        <v>0</v>
      </c>
      <c r="AJT94" s="324" t="str">
        <f t="shared" si="262"/>
        <v/>
      </c>
      <c r="AJU94" s="314">
        <f>IF(过程!H92&lt;&gt;"",过程!H92,0)</f>
        <v>0</v>
      </c>
      <c r="AJV94" s="324" t="str">
        <f t="shared" si="263"/>
        <v/>
      </c>
      <c r="AJW94" s="216">
        <f>IF(期末!H92&lt;&gt;"",期末!H92,0)</f>
        <v>0</v>
      </c>
      <c r="AJX94" s="324" t="str">
        <f t="shared" si="264"/>
        <v/>
      </c>
      <c r="AJY94" s="326">
        <f t="shared" si="265"/>
        <v>0</v>
      </c>
      <c r="AKA94" s="216" t="str">
        <f>初始录入!A99</f>
        <v/>
      </c>
      <c r="AKB94" s="216">
        <f>初始录入!B99</f>
        <v>0</v>
      </c>
      <c r="AKC94" s="216">
        <f>初始录入!C99</f>
        <v>0</v>
      </c>
      <c r="AKD94" s="327" t="str">
        <f>IF(初始录入!$E99=初始录入!$K$2,达成度!$D107,"")</f>
        <v/>
      </c>
      <c r="AKE94" s="327" t="str">
        <f>IF(初始录入!$E99=初始录入!$K$3,达成度!D107,"")</f>
        <v/>
      </c>
      <c r="AKF94" s="216" t="str">
        <f>IF(初始录入!$E99=初始录入!$K$4,达成度!D107,"")</f>
        <v/>
      </c>
      <c r="AKG94" s="216" t="str">
        <f>IF(初始录入!$E99=初始录入!$K$5,达成度!D107,"")</f>
        <v/>
      </c>
      <c r="AKH94" s="327" t="str">
        <f>IF(初始录入!$E99=初始录入!$K$2,达成度!E107,"")</f>
        <v/>
      </c>
      <c r="AKI94" s="327" t="str">
        <f>IF(初始录入!$E99=初始录入!$K$3,达成度!E107,"")</f>
        <v/>
      </c>
      <c r="AKJ94" s="216" t="str">
        <f>IF(初始录入!$E99=初始录入!$K$4,达成度!E107,"")</f>
        <v/>
      </c>
      <c r="AKK94" s="216" t="str">
        <f>IF(初始录入!$E99=初始录入!$K$5,达成度!E107,"")</f>
        <v/>
      </c>
      <c r="AKL94" s="327" t="str">
        <f>IF(初始录入!$E99=初始录入!$K$2,达成度!F107,"")</f>
        <v/>
      </c>
      <c r="AKM94" s="327" t="str">
        <f>IF(初始录入!$E99=初始录入!$K$3,达成度!F107,"")</f>
        <v/>
      </c>
      <c r="AKN94" s="216" t="str">
        <f>IF(初始录入!$E99=初始录入!$K$4,达成度!F107,"")</f>
        <v/>
      </c>
      <c r="AKO94" s="216" t="str">
        <f>IF(初始录入!$E99=初始录入!$K$5,达成度!F107,"")</f>
        <v/>
      </c>
      <c r="AKP94" s="327" t="str">
        <f>IF(初始录入!$E99=初始录入!$K$2,达成度!H107,"")</f>
        <v/>
      </c>
      <c r="AKQ94" s="327" t="str">
        <f>IF(初始录入!$E99=初始录入!$K$3,达成度!H107,"")</f>
        <v/>
      </c>
      <c r="AKR94" s="216" t="str">
        <f>IF(初始录入!$E99=初始录入!$K$4,达成度!H107,"")</f>
        <v/>
      </c>
      <c r="AKS94" s="216" t="str">
        <f>IF(初始录入!$E99=初始录入!$K$5,达成度!H107,"")</f>
        <v/>
      </c>
      <c r="AKT94" s="327" t="str">
        <f>IF(初始录入!$E99=初始录入!$K$2,达成度!I107,"")</f>
        <v/>
      </c>
      <c r="AKU94" s="327" t="str">
        <f>IF(初始录入!$E99=初始录入!$K$3,达成度!I107,"")</f>
        <v/>
      </c>
      <c r="AKV94" s="216" t="str">
        <f>IF(初始录入!$E99=初始录入!$K$4,达成度!I107,"")</f>
        <v/>
      </c>
      <c r="AKW94" s="216" t="str">
        <f>IF(初始录入!$E99=初始录入!$K$5,达成度!I107,"")</f>
        <v/>
      </c>
      <c r="AKX94" s="327" t="str">
        <f>IF(初始录入!$E99=初始录入!$K$2,达成度!J107,"")</f>
        <v/>
      </c>
      <c r="AKY94" s="327" t="str">
        <f>IF(初始录入!$E99=初始录入!$K$3,达成度!J107,"")</f>
        <v/>
      </c>
      <c r="AKZ94" s="216" t="str">
        <f>IF(初始录入!$E99=初始录入!$K$4,达成度!J107,"")</f>
        <v/>
      </c>
      <c r="ALA94" s="216" t="str">
        <f>IF(初始录入!$E99=初始录入!$K$5,达成度!J107,"")</f>
        <v/>
      </c>
      <c r="ALB94" s="327" t="str">
        <f>IF(初始录入!$E99=初始录入!$K$2,达成度!L107,"")</f>
        <v/>
      </c>
      <c r="ALC94" s="327" t="str">
        <f>IF(初始录入!$E99=初始录入!$K$3,达成度!L107,"")</f>
        <v/>
      </c>
      <c r="ALD94" s="216" t="str">
        <f>IF(初始录入!$E99=初始录入!$K$4,达成度!L107,"")</f>
        <v/>
      </c>
      <c r="ALE94" s="216" t="str">
        <f>IF(初始录入!$E99=初始录入!$K$5,达成度!L107,"")</f>
        <v/>
      </c>
      <c r="ALF94" s="327" t="str">
        <f>IF(初始录入!$E99=初始录入!$K$2,达成度!M107,"")</f>
        <v/>
      </c>
      <c r="ALG94" s="327" t="str">
        <f>IF(初始录入!$E99=初始录入!$K$3,达成度!M107,"")</f>
        <v/>
      </c>
      <c r="ALH94" s="216" t="str">
        <f>IF(初始录入!$E99=初始录入!$K$4,达成度!M107,"")</f>
        <v/>
      </c>
      <c r="ALI94" s="216" t="str">
        <f>IF(初始录入!$E99=初始录入!$K$5,达成度!M107,"")</f>
        <v/>
      </c>
      <c r="ALJ94" s="327" t="str">
        <f>IF(初始录入!$E99=初始录入!$K$2,达成度!N107,"")</f>
        <v/>
      </c>
      <c r="ALK94" s="327" t="str">
        <f>IF(初始录入!$E99=初始录入!$K$3,达成度!N107,"")</f>
        <v/>
      </c>
      <c r="ALL94" s="216" t="str">
        <f>IF(初始录入!$E99=初始录入!$K$4,达成度!N107,"")</f>
        <v/>
      </c>
      <c r="ALM94" s="216" t="str">
        <f>IF(初始录入!$E99=初始录入!$K$5,达成度!N107,"")</f>
        <v/>
      </c>
      <c r="ALN94" s="327" t="str">
        <f>IF(初始录入!$E99=初始录入!$K$2,达成度!P107,"")</f>
        <v/>
      </c>
      <c r="ALO94" s="327" t="str">
        <f>IF(初始录入!$E99=初始录入!$K$3,达成度!P107,"")</f>
        <v/>
      </c>
      <c r="ALP94" s="216" t="str">
        <f>IF(初始录入!$E99=初始录入!$K$4,达成度!P107,"")</f>
        <v/>
      </c>
      <c r="ALQ94" s="216" t="str">
        <f>IF(初始录入!$E99=初始录入!$K$5,达成度!P107,"")</f>
        <v/>
      </c>
      <c r="ALR94" s="327" t="str">
        <f>IF(初始录入!$E99=初始录入!$K$2,达成度!Q107,"")</f>
        <v/>
      </c>
      <c r="ALS94" s="327" t="str">
        <f>IF(初始录入!$E99=初始录入!$K$3,达成度!Q107,"")</f>
        <v/>
      </c>
      <c r="ALT94" s="216" t="str">
        <f>IF(初始录入!$E99=初始录入!$K$4,达成度!Q107,"")</f>
        <v/>
      </c>
      <c r="ALU94" s="216" t="str">
        <f>IF(初始录入!$E99=初始录入!$K$5,达成度!Q107,"")</f>
        <v/>
      </c>
      <c r="ALV94" s="327" t="str">
        <f>IF(初始录入!$E99=初始录入!$K$2,达成度!R107,"")</f>
        <v/>
      </c>
      <c r="ALW94" s="327" t="str">
        <f>IF(初始录入!$E99=初始录入!$K$3,达成度!R107,"")</f>
        <v/>
      </c>
      <c r="ALX94" s="216" t="str">
        <f>IF(初始录入!$E99=初始录入!$K$4,达成度!R107,"")</f>
        <v/>
      </c>
      <c r="ALY94" s="216"/>
      <c r="ALZ94" s="327" t="str">
        <f>IF(初始录入!$E99=初始录入!$K$2,达成度!T107,"")</f>
        <v/>
      </c>
      <c r="AMA94" s="327" t="str">
        <f>IF(初始录入!$E99=初始录入!$K$3,达成度!T107,"")</f>
        <v/>
      </c>
      <c r="AMB94" s="216" t="str">
        <f>IF(初始录入!$E99=初始录入!$K$4,达成度!T107,"")</f>
        <v/>
      </c>
      <c r="AMC94" s="216" t="str">
        <f>IF(初始录入!$E99=初始录入!$K$5,达成度!T107,"")</f>
        <v/>
      </c>
      <c r="AMD94" s="327" t="str">
        <f>IF(初始录入!$E99=初始录入!$K$2,达成度!U107,"")</f>
        <v/>
      </c>
      <c r="AME94" s="327" t="str">
        <f>IF(初始录入!$E99=初始录入!$K$3,达成度!U107,"")</f>
        <v/>
      </c>
      <c r="AMF94" s="216" t="str">
        <f>IF(初始录入!$E99=初始录入!$K$4,达成度!U107,"")</f>
        <v/>
      </c>
      <c r="AMG94" s="216" t="str">
        <f>IF(初始录入!$E99=初始录入!$K$5,达成度!U107,"")</f>
        <v/>
      </c>
      <c r="AMH94" s="327" t="str">
        <f>IF(初始录入!$E99=初始录入!$K$2,达成度!V107,"")</f>
        <v/>
      </c>
      <c r="AMI94" s="327" t="str">
        <f>IF(初始录入!$E99=初始录入!$K$3,达成度!V107,"")</f>
        <v/>
      </c>
      <c r="AMJ94" s="216" t="str">
        <f>IF(初始录入!$E99=初始录入!$K$4,达成度!W107,"")</f>
        <v/>
      </c>
      <c r="AMK94" s="216" t="str">
        <f>IF(初始录入!$E99=初始录入!$K$5,达成度!W107,"")</f>
        <v/>
      </c>
      <c r="AMM94" s="215">
        <f t="shared" si="270"/>
        <v>87</v>
      </c>
      <c r="AMN94" s="222" t="str">
        <f t="shared" si="266"/>
        <v/>
      </c>
      <c r="AMO94" s="325" t="str">
        <f>IF($AMM94&lt;=$H$7,INDEX(达成度!$G$21:$G$170,$AMM94,1),"")</f>
        <v/>
      </c>
      <c r="AMP94" s="325" t="str">
        <f>IF($AMM94&lt;=$H$7,INDEX(达成度!$K$21:$K$170,$AMM94,1),"")</f>
        <v/>
      </c>
      <c r="AMQ94" s="325" t="str">
        <f>IF($AMM94&lt;=$H$7,INDEX(达成度!$O$21:$O$170,$AMM94,1),"")</f>
        <v/>
      </c>
      <c r="AMR94" s="325" t="str">
        <f>IF($AMM94&lt;=$H$7,INDEX(达成度!$S$21:$S$170,$AMM94,1),"")</f>
        <v/>
      </c>
      <c r="AMS94" s="326" t="str">
        <f>IF($AMM94&lt;=$H$7,INDEX(达成度!$W$21:$W$170,$AMM94,1),"")</f>
        <v/>
      </c>
      <c r="AMT94" s="328"/>
      <c r="AMU94" s="336"/>
      <c r="AMV94" s="222" t="str">
        <f t="shared" si="267"/>
        <v/>
      </c>
      <c r="AMW94" s="325" t="str">
        <f>IF($AMM94&lt;=$I$7,INDEX(达成度!$G$21:$G$170,$AMM94+$H$7,1),"")</f>
        <v/>
      </c>
      <c r="AMX94" s="325" t="str">
        <f>IF($AMM94&lt;=$I$7,INDEX(达成度!$K$21:$K$170,$AMM94+$H$7,1),"")</f>
        <v/>
      </c>
      <c r="AMY94" s="325" t="str">
        <f>IF($AMM94&lt;=$I$7,INDEX(达成度!$O$21:$O$170,$AMM94+$H$7,1),"")</f>
        <v/>
      </c>
      <c r="AMZ94" s="325" t="str">
        <f>IF($AMM94&lt;=$I$7,INDEX(达成度!$S$21:$S$170,$AMM94+$H$7,1),"")</f>
        <v/>
      </c>
      <c r="ANA94" s="326" t="str">
        <f>IF($AMM94&lt;=$I$7,INDEX(达成度!$W$21:$W$170,$AMM94+$H$7,1),"")</f>
        <v/>
      </c>
      <c r="ANB94" s="206"/>
      <c r="ANC94" s="215"/>
      <c r="AND94" s="216" t="str">
        <f t="shared" si="268"/>
        <v/>
      </c>
      <c r="ANE94" s="325" t="str">
        <f>IF($AMM94&lt;=$J$7,INDEX(达成度!$G$21:$G$170,$AMM94+$H$7+$I$7,1),"")</f>
        <v/>
      </c>
      <c r="ANF94" s="325" t="str">
        <f>IF($AMM94&lt;=$J$7,INDEX(达成度!$K$21:$K$170,$AMM94+$H$7+$I$7,1),"")</f>
        <v/>
      </c>
      <c r="ANG94" s="325" t="str">
        <f>IF($AMM94&lt;=$J$7,INDEX(达成度!$O$21:$O$170,$AMM94+$H$7+$I$7,1),"")</f>
        <v/>
      </c>
      <c r="ANH94" s="325" t="str">
        <f>IF($AMM94&lt;=$J$7,INDEX(达成度!$S$21:$S$170,$AMM94+$H$7+$I$7,1),"")</f>
        <v/>
      </c>
      <c r="ANI94" s="326" t="str">
        <f>IF($AMM94&lt;=$J$7,INDEX(达成度!$W$21:$W$170,$AMM94+$H$7+$I$7,1),"")</f>
        <v/>
      </c>
      <c r="ANK94" s="215"/>
      <c r="ANL94" s="216" t="str">
        <f t="shared" si="269"/>
        <v/>
      </c>
      <c r="ANM94" s="325" t="str">
        <f>IF($AMM94&lt;=$K$7,INDEX(达成度!$G$21:$G$170,$AMM94+$H$7+$I$7+$J$7,1),"")</f>
        <v/>
      </c>
      <c r="ANN94" s="325" t="str">
        <f>IF($AMM94&lt;=$K$7,INDEX(达成度!$K$21:$K$170,$AMM94+$H$7+$I$7+$J$7,1),"")</f>
        <v/>
      </c>
      <c r="ANO94" s="325" t="str">
        <f>IF($AMM94&lt;=$K$7,INDEX(达成度!$O$21:$O$170,$AMM94+$H$7+$I$7+$J$7,1),"")</f>
        <v/>
      </c>
      <c r="ANP94" s="325" t="str">
        <f>IF($AMM94&lt;=$K$7,INDEX(达成度!$S$21:$S$170,$AMM94+$H$7+$I$7+$J$7,1),"")</f>
        <v/>
      </c>
      <c r="ANQ94" s="326" t="str">
        <f>IF($AMM94&lt;=$K$7,INDEX(达成度!$W$21:$W$170,$AMM94+$H$7+$I$7+$J$7,1),"")</f>
        <v/>
      </c>
    </row>
    <row r="95" ht="18" customHeight="1" spans="1:1024 1025:1057">
      <c r="A95" s="215" t="str">
        <f>初始录入!A100</f>
        <v/>
      </c>
      <c r="B95" s="216" t="str">
        <f>IF(初始录入!B100&lt;&gt;"",初始录入!B100,"")</f>
        <v/>
      </c>
      <c r="C95" s="216" t="str">
        <f>IF(初始录入!C100&lt;&gt;"",初始录入!C100,"")</f>
        <v/>
      </c>
      <c r="D95" s="216" t="str">
        <f>IF(初始录入!D100&lt;&gt;"",初始录入!D100,"")</f>
        <v/>
      </c>
      <c r="E95" s="218" t="str">
        <f>IF(初始录入!E100&lt;&gt;"",初始录入!E100,"")</f>
        <v/>
      </c>
      <c r="G95" s="330"/>
      <c r="H95" s="295">
        <f>IF(初始录入!E100=H$6,1,0)</f>
        <v>0</v>
      </c>
      <c r="I95" s="295">
        <f>IF(初始录入!E100=I$6,1,0)</f>
        <v>0</v>
      </c>
      <c r="J95" s="295">
        <f>IF(初始录入!E100=J$6,1,0)</f>
        <v>0</v>
      </c>
      <c r="K95" s="321">
        <f>IF(初始录入!E100=K$6,1,0)</f>
        <v>0</v>
      </c>
      <c r="L95" s="28"/>
      <c r="M95" s="390"/>
      <c r="N95" s="391"/>
      <c r="O95" s="392"/>
      <c r="P95" s="392"/>
      <c r="Q95" s="393"/>
      <c r="R95" s="394"/>
      <c r="X95" s="28"/>
      <c r="Y95" s="294">
        <v>100</v>
      </c>
      <c r="Z95" s="295">
        <f>成绩录入!$F$7</f>
        <v>0</v>
      </c>
      <c r="AA95" s="295">
        <f>成绩录入!F98</f>
        <v>0</v>
      </c>
      <c r="AB95" s="296">
        <f>IF(初始录入!$M$7&lt;&gt;"",IF(成绩录入!$F$7&lt;&gt;"",IF(初始录入!$P$7="次数",AA95/Z95*Y95,成绩录入!F98),0),0)</f>
        <v>0</v>
      </c>
      <c r="AC95" s="297">
        <f t="shared" si="181"/>
        <v>0</v>
      </c>
      <c r="AD95" s="297">
        <f t="shared" si="182"/>
        <v>0</v>
      </c>
      <c r="AE95" s="297">
        <f t="shared" si="183"/>
        <v>0</v>
      </c>
      <c r="AF95" s="297">
        <f t="shared" si="184"/>
        <v>0</v>
      </c>
      <c r="AG95" s="297">
        <f t="shared" si="185"/>
        <v>0</v>
      </c>
      <c r="AH95" s="298">
        <f t="shared" si="195"/>
        <v>0</v>
      </c>
      <c r="AI95" s="28"/>
      <c r="AJ95" s="260">
        <f>成绩录入!I98</f>
        <v>0</v>
      </c>
      <c r="AK95" s="248">
        <f>成绩录入!J98</f>
        <v>0</v>
      </c>
      <c r="AL95" s="248">
        <f>成绩录入!K98</f>
        <v>0</v>
      </c>
      <c r="AM95" s="248">
        <f>成绩录入!L98</f>
        <v>0</v>
      </c>
      <c r="AN95" s="248">
        <f>成绩录入!M98</f>
        <v>0</v>
      </c>
      <c r="AO95" s="298">
        <f t="shared" si="196"/>
        <v>0</v>
      </c>
      <c r="AP95" s="299"/>
      <c r="AQ95" s="260">
        <f>成绩录入!I98</f>
        <v>0</v>
      </c>
      <c r="AR95" s="248">
        <f>成绩录入!J98</f>
        <v>0</v>
      </c>
      <c r="AS95" s="248">
        <f>成绩录入!K98</f>
        <v>0</v>
      </c>
      <c r="AT95" s="248">
        <f>成绩录入!L98</f>
        <v>0</v>
      </c>
      <c r="AU95" s="248">
        <f>成绩录入!M98</f>
        <v>0</v>
      </c>
      <c r="AV95" s="298">
        <f t="shared" si="197"/>
        <v>0</v>
      </c>
      <c r="AW95" s="299"/>
      <c r="AX95" s="260">
        <f>成绩录入!I98</f>
        <v>0</v>
      </c>
      <c r="AY95" s="248">
        <f>成绩录入!J98</f>
        <v>0</v>
      </c>
      <c r="AZ95" s="248">
        <f>成绩录入!K98</f>
        <v>0</v>
      </c>
      <c r="BA95" s="248">
        <f>成绩录入!L98</f>
        <v>0</v>
      </c>
      <c r="BB95" s="248">
        <f>成绩录入!M98</f>
        <v>0</v>
      </c>
      <c r="BC95" s="298">
        <f t="shared" si="198"/>
        <v>0</v>
      </c>
      <c r="BD95" s="299"/>
      <c r="BE95" s="260">
        <f>成绩录入!I98</f>
        <v>0</v>
      </c>
      <c r="BF95" s="248">
        <f>成绩录入!J98</f>
        <v>0</v>
      </c>
      <c r="BG95" s="248">
        <f>成绩录入!K98</f>
        <v>0</v>
      </c>
      <c r="BH95" s="248">
        <f>成绩录入!L98</f>
        <v>0</v>
      </c>
      <c r="BI95" s="248">
        <f>成绩录入!M98</f>
        <v>0</v>
      </c>
      <c r="BJ95" s="298">
        <f t="shared" si="199"/>
        <v>0</v>
      </c>
      <c r="BK95" s="299"/>
      <c r="BL95" s="260">
        <f>成绩录入!I98</f>
        <v>0</v>
      </c>
      <c r="BM95" s="248">
        <f>成绩录入!J98</f>
        <v>0</v>
      </c>
      <c r="BN95" s="248">
        <f>成绩录入!K98</f>
        <v>0</v>
      </c>
      <c r="BO95" s="248">
        <f>成绩录入!L98</f>
        <v>0</v>
      </c>
      <c r="BP95" s="248">
        <f>成绩录入!M98</f>
        <v>0</v>
      </c>
      <c r="BQ95" s="298">
        <f t="shared" si="200"/>
        <v>0</v>
      </c>
      <c r="BR95" s="300"/>
      <c r="BS95" s="260">
        <f>成绩录入!P98</f>
        <v>0</v>
      </c>
      <c r="BT95" s="248">
        <f>成绩录入!Q98</f>
        <v>0</v>
      </c>
      <c r="BU95" s="248">
        <f>成绩录入!R98</f>
        <v>0</v>
      </c>
      <c r="BV95" s="248">
        <f>成绩录入!S98</f>
        <v>0</v>
      </c>
      <c r="BW95" s="248">
        <f>成绩录入!T98</f>
        <v>0</v>
      </c>
      <c r="BX95" s="248">
        <f>成绩录入!U98</f>
        <v>0</v>
      </c>
      <c r="BY95" s="248">
        <f>成绩录入!V98</f>
        <v>0</v>
      </c>
      <c r="BZ95" s="248">
        <f>成绩录入!W98</f>
        <v>0</v>
      </c>
      <c r="CA95" s="248">
        <f>成绩录入!X98</f>
        <v>0</v>
      </c>
      <c r="CB95" s="248">
        <f>成绩录入!Y98</f>
        <v>0</v>
      </c>
      <c r="CC95" s="298">
        <f t="shared" si="201"/>
        <v>0</v>
      </c>
      <c r="CD95" s="299"/>
      <c r="CE95" s="260">
        <f>成绩录入!P98</f>
        <v>0</v>
      </c>
      <c r="CF95" s="248">
        <f>成绩录入!Q98</f>
        <v>0</v>
      </c>
      <c r="CG95" s="248">
        <f>成绩录入!R98</f>
        <v>0</v>
      </c>
      <c r="CH95" s="248">
        <f>成绩录入!S98</f>
        <v>0</v>
      </c>
      <c r="CI95" s="248">
        <f>成绩录入!T98</f>
        <v>0</v>
      </c>
      <c r="CJ95" s="248">
        <f>成绩录入!U98</f>
        <v>0</v>
      </c>
      <c r="CK95" s="248">
        <f>成绩录入!V98</f>
        <v>0</v>
      </c>
      <c r="CL95" s="248">
        <f>成绩录入!W98</f>
        <v>0</v>
      </c>
      <c r="CM95" s="248">
        <f>成绩录入!X98</f>
        <v>0</v>
      </c>
      <c r="CN95" s="248">
        <f>成绩录入!Y98</f>
        <v>0</v>
      </c>
      <c r="CO95" s="298">
        <f t="shared" si="202"/>
        <v>0</v>
      </c>
      <c r="CP95" s="299"/>
      <c r="CQ95" s="260">
        <f>成绩录入!P98</f>
        <v>0</v>
      </c>
      <c r="CR95" s="248">
        <f>成绩录入!Q98</f>
        <v>0</v>
      </c>
      <c r="CS95" s="248">
        <f>成绩录入!R98</f>
        <v>0</v>
      </c>
      <c r="CT95" s="248">
        <f>成绩录入!S98</f>
        <v>0</v>
      </c>
      <c r="CU95" s="248">
        <f>成绩录入!T98</f>
        <v>0</v>
      </c>
      <c r="CV95" s="248">
        <f>成绩录入!U98</f>
        <v>0</v>
      </c>
      <c r="CW95" s="248">
        <f>成绩录入!V98</f>
        <v>0</v>
      </c>
      <c r="CX95" s="248">
        <f>成绩录入!W98</f>
        <v>0</v>
      </c>
      <c r="CY95" s="248">
        <f>成绩录入!X98</f>
        <v>0</v>
      </c>
      <c r="CZ95" s="248">
        <f>成绩录入!Y98</f>
        <v>0</v>
      </c>
      <c r="DA95" s="298">
        <f t="shared" si="203"/>
        <v>0</v>
      </c>
      <c r="DB95" s="299"/>
      <c r="DC95" s="260">
        <f>成绩录入!P98</f>
        <v>0</v>
      </c>
      <c r="DD95" s="248">
        <f>成绩录入!Q98</f>
        <v>0</v>
      </c>
      <c r="DE95" s="248">
        <f>成绩录入!R98</f>
        <v>0</v>
      </c>
      <c r="DF95" s="248">
        <f>成绩录入!S98</f>
        <v>0</v>
      </c>
      <c r="DG95" s="248">
        <f>成绩录入!T98</f>
        <v>0</v>
      </c>
      <c r="DH95" s="248">
        <f>成绩录入!U98</f>
        <v>0</v>
      </c>
      <c r="DI95" s="248">
        <f>成绩录入!V98</f>
        <v>0</v>
      </c>
      <c r="DJ95" s="248">
        <f>成绩录入!W98</f>
        <v>0</v>
      </c>
      <c r="DK95" s="248">
        <f>成绩录入!X98</f>
        <v>0</v>
      </c>
      <c r="DL95" s="248">
        <f>成绩录入!Y98</f>
        <v>0</v>
      </c>
      <c r="DM95" s="298">
        <f t="shared" si="204"/>
        <v>0</v>
      </c>
      <c r="DN95" s="299"/>
      <c r="DO95" s="260">
        <f>成绩录入!P98</f>
        <v>0</v>
      </c>
      <c r="DP95" s="248">
        <f>成绩录入!Q98</f>
        <v>0</v>
      </c>
      <c r="DQ95" s="248">
        <f>成绩录入!R98</f>
        <v>0</v>
      </c>
      <c r="DR95" s="248">
        <f>成绩录入!S98</f>
        <v>0</v>
      </c>
      <c r="DS95" s="248">
        <f>成绩录入!T98</f>
        <v>0</v>
      </c>
      <c r="DT95" s="248">
        <f>成绩录入!U98</f>
        <v>0</v>
      </c>
      <c r="DU95" s="248">
        <f>成绩录入!V98</f>
        <v>0</v>
      </c>
      <c r="DV95" s="248">
        <f>成绩录入!W98</f>
        <v>0</v>
      </c>
      <c r="DW95" s="248">
        <f>成绩录入!X98</f>
        <v>0</v>
      </c>
      <c r="DX95" s="248">
        <f>成绩录入!Y98</f>
        <v>0</v>
      </c>
      <c r="DY95" s="298">
        <f t="shared" si="205"/>
        <v>0</v>
      </c>
      <c r="DZ95" s="299"/>
      <c r="EA95" s="301" t="e">
        <f t="shared" si="206"/>
        <v>#DIV/0!</v>
      </c>
      <c r="EB95" s="297" t="e">
        <f t="shared" si="207"/>
        <v>#DIV/0!</v>
      </c>
      <c r="EC95" s="297" t="e">
        <f t="shared" si="208"/>
        <v>#DIV/0!</v>
      </c>
      <c r="ED95" s="297" t="e">
        <f t="shared" si="209"/>
        <v>#DIV/0!</v>
      </c>
      <c r="EE95" s="297" t="e">
        <f t="shared" si="210"/>
        <v>#DIV/0!</v>
      </c>
      <c r="EF95" s="302" t="e">
        <f t="shared" si="211"/>
        <v>#DIV/0!</v>
      </c>
      <c r="EG95" s="303"/>
      <c r="EH95" s="304">
        <f t="shared" si="212"/>
        <v>0</v>
      </c>
      <c r="EI95" s="296">
        <f>成绩录入!I98</f>
        <v>0</v>
      </c>
      <c r="EJ95" s="296">
        <f>成绩录入!J98</f>
        <v>0</v>
      </c>
      <c r="EK95" s="296">
        <f>成绩录入!K98</f>
        <v>0</v>
      </c>
      <c r="EL95" s="296">
        <f>成绩录入!L98</f>
        <v>0</v>
      </c>
      <c r="EM95" s="296">
        <f>成绩录入!M98</f>
        <v>0</v>
      </c>
      <c r="EN95" s="296">
        <f>成绩录入!P98</f>
        <v>0</v>
      </c>
      <c r="EO95" s="296">
        <f>成绩录入!Q98</f>
        <v>0</v>
      </c>
      <c r="EP95" s="296">
        <f>成绩录入!R98</f>
        <v>0</v>
      </c>
      <c r="EQ95" s="296">
        <f>成绩录入!S98</f>
        <v>0</v>
      </c>
      <c r="ER95" s="296">
        <f>成绩录入!T98</f>
        <v>0</v>
      </c>
      <c r="ES95" s="296">
        <f>成绩录入!U98</f>
        <v>0</v>
      </c>
      <c r="ET95" s="296">
        <f>成绩录入!V98</f>
        <v>0</v>
      </c>
      <c r="EU95" s="296">
        <f>成绩录入!W98</f>
        <v>0</v>
      </c>
      <c r="EV95" s="296">
        <f>成绩录入!X98</f>
        <v>0</v>
      </c>
      <c r="EW95" s="302">
        <f>成绩录入!Y98</f>
        <v>0</v>
      </c>
      <c r="EX95" s="303"/>
      <c r="EY95" s="304" t="str">
        <f t="shared" si="213"/>
        <v/>
      </c>
      <c r="EZ95" s="296" t="str">
        <f t="shared" si="213"/>
        <v/>
      </c>
      <c r="FA95" s="296" t="str">
        <f t="shared" si="213"/>
        <v/>
      </c>
      <c r="FB95" s="296" t="str">
        <f t="shared" si="213"/>
        <v/>
      </c>
      <c r="FC95" s="302">
        <f>成绩录入!AB98</f>
        <v>0</v>
      </c>
      <c r="FD95" s="303"/>
      <c r="FE95" s="304" t="str">
        <f t="shared" si="214"/>
        <v>√</v>
      </c>
      <c r="FF95" s="296" t="str">
        <f t="shared" si="215"/>
        <v>√</v>
      </c>
      <c r="FG95" s="296" t="str">
        <f t="shared" si="216"/>
        <v>√</v>
      </c>
      <c r="FH95" s="296" t="str">
        <f t="shared" si="217"/>
        <v>√</v>
      </c>
      <c r="FI95" s="302" t="str">
        <f t="shared" si="218"/>
        <v>√</v>
      </c>
      <c r="FJ95" s="299"/>
      <c r="FK95" s="260">
        <f>成绩录入!AB98</f>
        <v>0</v>
      </c>
      <c r="FL95" s="248">
        <f>成绩录入!AC98</f>
        <v>0</v>
      </c>
      <c r="FM95" s="248">
        <f>成绩录入!AD98</f>
        <v>0</v>
      </c>
      <c r="FN95" s="248">
        <f>成绩录入!AE98</f>
        <v>0</v>
      </c>
      <c r="FO95" s="248">
        <f>成绩录入!AF98</f>
        <v>0</v>
      </c>
      <c r="FP95" s="248">
        <f>成绩录入!AG98</f>
        <v>0</v>
      </c>
      <c r="FQ95" s="298">
        <f t="shared" si="219"/>
        <v>0</v>
      </c>
      <c r="FR95" s="299"/>
      <c r="FS95" s="260">
        <f>成绩录入!AB98</f>
        <v>0</v>
      </c>
      <c r="FT95" s="248">
        <f>成绩录入!AC98</f>
        <v>0</v>
      </c>
      <c r="FU95" s="248">
        <f>成绩录入!AD98</f>
        <v>0</v>
      </c>
      <c r="FV95" s="248">
        <f>成绩录入!AE98</f>
        <v>0</v>
      </c>
      <c r="FW95" s="248">
        <f>成绩录入!AF98</f>
        <v>0</v>
      </c>
      <c r="FX95" s="333">
        <f>成绩录入!AG98</f>
        <v>0</v>
      </c>
      <c r="FY95" s="298">
        <f t="shared" si="220"/>
        <v>0</v>
      </c>
      <c r="FZ95" s="299"/>
      <c r="GA95" s="260">
        <f>成绩录入!AB98</f>
        <v>0</v>
      </c>
      <c r="GB95" s="248">
        <f>成绩录入!AC98</f>
        <v>0</v>
      </c>
      <c r="GC95" s="248">
        <f>成绩录入!AD98</f>
        <v>0</v>
      </c>
      <c r="GD95" s="248">
        <f>成绩录入!AE98</f>
        <v>0</v>
      </c>
      <c r="GE95" s="248">
        <f>成绩录入!AF98</f>
        <v>0</v>
      </c>
      <c r="GF95" s="248">
        <f>成绩录入!AG98</f>
        <v>0</v>
      </c>
      <c r="GG95" s="298">
        <f t="shared" si="221"/>
        <v>0</v>
      </c>
      <c r="GH95" s="299"/>
      <c r="GI95" s="260">
        <f>成绩录入!AB98</f>
        <v>0</v>
      </c>
      <c r="GJ95" s="248">
        <f>成绩录入!AC98</f>
        <v>0</v>
      </c>
      <c r="GK95" s="248">
        <f>成绩录入!AD98</f>
        <v>0</v>
      </c>
      <c r="GL95" s="248">
        <f>成绩录入!AE98</f>
        <v>0</v>
      </c>
      <c r="GM95" s="248">
        <f>成绩录入!AF98</f>
        <v>0</v>
      </c>
      <c r="GN95" s="248">
        <f>成绩录入!AG98</f>
        <v>0</v>
      </c>
      <c r="GO95" s="298">
        <f t="shared" si="222"/>
        <v>0</v>
      </c>
      <c r="GP95" s="299"/>
      <c r="GQ95" s="260">
        <f>成绩录入!AB98</f>
        <v>0</v>
      </c>
      <c r="GR95" s="248">
        <f>成绩录入!AC98</f>
        <v>0</v>
      </c>
      <c r="GS95" s="248">
        <f>成绩录入!AD98</f>
        <v>0</v>
      </c>
      <c r="GT95" s="248">
        <f>成绩录入!AE98</f>
        <v>0</v>
      </c>
      <c r="GU95" s="248">
        <f>成绩录入!AF98</f>
        <v>0</v>
      </c>
      <c r="GV95" s="248">
        <f>成绩录入!AG98</f>
        <v>0</v>
      </c>
      <c r="GW95" s="298">
        <f t="shared" si="223"/>
        <v>0</v>
      </c>
      <c r="GX95" s="299"/>
      <c r="GY95" s="247">
        <f>成绩录入!AJ98</f>
        <v>0</v>
      </c>
      <c r="GZ95" s="248">
        <f>成绩录入!AK98</f>
        <v>0</v>
      </c>
      <c r="HA95" s="248">
        <f>成绩录入!AL98</f>
        <v>0</v>
      </c>
      <c r="HB95" s="248">
        <f>成绩录入!AM98</f>
        <v>0</v>
      </c>
      <c r="HC95" s="248">
        <f>成绩录入!AN98</f>
        <v>0</v>
      </c>
      <c r="HD95" s="248">
        <f>成绩录入!AO98</f>
        <v>0</v>
      </c>
      <c r="HE95" s="310">
        <f t="shared" si="224"/>
        <v>0</v>
      </c>
      <c r="HF95" s="299"/>
      <c r="HG95" s="247">
        <f>成绩录入!AJ98</f>
        <v>0</v>
      </c>
      <c r="HH95" s="248">
        <f>成绩录入!AK98</f>
        <v>0</v>
      </c>
      <c r="HI95" s="248">
        <f>成绩录入!AL98</f>
        <v>0</v>
      </c>
      <c r="HJ95" s="248">
        <f>成绩录入!AM98</f>
        <v>0</v>
      </c>
      <c r="HK95" s="248">
        <f>成绩录入!AN98</f>
        <v>0</v>
      </c>
      <c r="HL95" s="248">
        <f>成绩录入!AO98</f>
        <v>0</v>
      </c>
      <c r="HM95" s="310">
        <f t="shared" si="225"/>
        <v>0</v>
      </c>
      <c r="HN95" s="299"/>
      <c r="HO95" s="247">
        <f>成绩录入!AJ98</f>
        <v>0</v>
      </c>
      <c r="HP95" s="248">
        <f>成绩录入!AK98</f>
        <v>0</v>
      </c>
      <c r="HQ95" s="248">
        <f>成绩录入!AL98</f>
        <v>0</v>
      </c>
      <c r="HR95" s="248">
        <f>成绩录入!AM98</f>
        <v>0</v>
      </c>
      <c r="HS95" s="248">
        <f>成绩录入!AN98</f>
        <v>0</v>
      </c>
      <c r="HT95" s="248">
        <f>成绩录入!AO98</f>
        <v>0</v>
      </c>
      <c r="HU95" s="310">
        <f t="shared" si="226"/>
        <v>0</v>
      </c>
      <c r="HV95" s="299"/>
      <c r="HW95" s="247">
        <f>成绩录入!AJ98</f>
        <v>0</v>
      </c>
      <c r="HX95" s="248">
        <f>成绩录入!AK98</f>
        <v>0</v>
      </c>
      <c r="HY95" s="248">
        <f>成绩录入!AL98</f>
        <v>0</v>
      </c>
      <c r="HZ95" s="248">
        <f>成绩录入!AM98</f>
        <v>0</v>
      </c>
      <c r="IA95" s="248">
        <f>成绩录入!AN98</f>
        <v>0</v>
      </c>
      <c r="IB95" s="248">
        <f>成绩录入!AO98</f>
        <v>0</v>
      </c>
      <c r="IC95" s="310">
        <f t="shared" si="227"/>
        <v>0</v>
      </c>
      <c r="ID95" s="299"/>
      <c r="IE95" s="247">
        <f>成绩录入!AJ98</f>
        <v>0</v>
      </c>
      <c r="IF95" s="248">
        <f>成绩录入!AK98</f>
        <v>0</v>
      </c>
      <c r="IG95" s="248">
        <f>成绩录入!AL98</f>
        <v>0</v>
      </c>
      <c r="IH95" s="248">
        <f>成绩录入!AM98</f>
        <v>0</v>
      </c>
      <c r="II95" s="248">
        <f>成绩录入!AN98</f>
        <v>0</v>
      </c>
      <c r="IJ95" s="248">
        <f>成绩录入!AO98</f>
        <v>0</v>
      </c>
      <c r="IK95" s="310">
        <f t="shared" si="228"/>
        <v>0</v>
      </c>
      <c r="IL95" s="299"/>
      <c r="IM95" s="313" t="e">
        <f t="shared" si="229"/>
        <v>#DIV/0!</v>
      </c>
      <c r="IN95" s="314" t="e">
        <f t="shared" si="230"/>
        <v>#DIV/0!</v>
      </c>
      <c r="IO95" s="314" t="e">
        <f t="shared" si="231"/>
        <v>#DIV/0!</v>
      </c>
      <c r="IP95" s="314" t="e">
        <f t="shared" si="232"/>
        <v>#DIV/0!</v>
      </c>
      <c r="IQ95" s="314" t="e">
        <f t="shared" si="233"/>
        <v>#DIV/0!</v>
      </c>
      <c r="IR95" s="315" t="e">
        <f t="shared" si="234"/>
        <v>#DIV/0!</v>
      </c>
      <c r="IS95" s="316"/>
      <c r="IT95" s="214">
        <f>成绩录入!AR98</f>
        <v>0</v>
      </c>
      <c r="IU95" s="216">
        <f>成绩录入!AS98</f>
        <v>0</v>
      </c>
      <c r="IV95" s="216">
        <f>成绩录入!AT98</f>
        <v>0</v>
      </c>
      <c r="IW95" s="216">
        <f>成绩录入!AU98</f>
        <v>0</v>
      </c>
      <c r="IX95" s="216">
        <f>成绩录入!AV98</f>
        <v>0</v>
      </c>
      <c r="IY95" s="216">
        <f>成绩录入!AW98</f>
        <v>0</v>
      </c>
      <c r="IZ95" s="298">
        <f t="shared" si="235"/>
        <v>0</v>
      </c>
      <c r="JA95" s="299"/>
      <c r="JB95" s="317">
        <f>成绩录入!AR98</f>
        <v>0</v>
      </c>
      <c r="JC95" s="216">
        <f>成绩录入!AS98</f>
        <v>0</v>
      </c>
      <c r="JD95" s="216">
        <f>成绩录入!AT98</f>
        <v>0</v>
      </c>
      <c r="JE95" s="216">
        <f>成绩录入!AU98</f>
        <v>0</v>
      </c>
      <c r="JF95" s="216">
        <f>成绩录入!AV98</f>
        <v>0</v>
      </c>
      <c r="JG95" s="216">
        <f>成绩录入!AW98</f>
        <v>0</v>
      </c>
      <c r="JH95" s="298">
        <f t="shared" si="236"/>
        <v>0</v>
      </c>
      <c r="JI95" s="299"/>
      <c r="JJ95" s="248">
        <f>成绩录入!AR98</f>
        <v>0</v>
      </c>
      <c r="JK95" s="248">
        <f>成绩录入!AS98</f>
        <v>0</v>
      </c>
      <c r="JL95" s="248">
        <f>成绩录入!AT98</f>
        <v>0</v>
      </c>
      <c r="JM95" s="248">
        <f>成绩录入!AU98</f>
        <v>0</v>
      </c>
      <c r="JN95" s="248">
        <f>成绩录入!AV98</f>
        <v>0</v>
      </c>
      <c r="JO95" s="248">
        <f>成绩录入!AW98</f>
        <v>0</v>
      </c>
      <c r="JP95" s="298">
        <f t="shared" si="237"/>
        <v>0</v>
      </c>
      <c r="JQ95" s="299"/>
      <c r="JR95" s="308">
        <f>成绩录入!AR98</f>
        <v>0</v>
      </c>
      <c r="JS95" s="248">
        <f>成绩录入!AS98</f>
        <v>0</v>
      </c>
      <c r="JT95" s="248">
        <f>成绩录入!AT98</f>
        <v>0</v>
      </c>
      <c r="JU95" s="248">
        <f>成绩录入!AU98</f>
        <v>0</v>
      </c>
      <c r="JV95" s="248">
        <f>成绩录入!AV98</f>
        <v>0</v>
      </c>
      <c r="JW95" s="248">
        <f>成绩录入!AW98</f>
        <v>0</v>
      </c>
      <c r="JX95" s="298">
        <f t="shared" si="238"/>
        <v>0</v>
      </c>
      <c r="JY95" s="299"/>
      <c r="JZ95" s="308">
        <f>成绩录入!AR98</f>
        <v>0</v>
      </c>
      <c r="KA95" s="248">
        <f>成绩录入!AS98</f>
        <v>0</v>
      </c>
      <c r="KB95" s="248">
        <f>成绩录入!AT98</f>
        <v>0</v>
      </c>
      <c r="KC95" s="248">
        <f>成绩录入!AU98</f>
        <v>0</v>
      </c>
      <c r="KD95" s="248">
        <f>成绩录入!AV98</f>
        <v>0</v>
      </c>
      <c r="KE95" s="248">
        <f>成绩录入!AW98</f>
        <v>0</v>
      </c>
      <c r="KF95" s="298">
        <f t="shared" si="239"/>
        <v>0</v>
      </c>
      <c r="KG95" s="299"/>
      <c r="KH95" s="313">
        <f t="shared" si="186"/>
        <v>0</v>
      </c>
      <c r="KI95" s="314">
        <f t="shared" si="240"/>
        <v>0</v>
      </c>
      <c r="KJ95" s="314">
        <f t="shared" si="241"/>
        <v>0</v>
      </c>
      <c r="KK95" s="314">
        <f t="shared" si="242"/>
        <v>0</v>
      </c>
      <c r="KL95" s="314">
        <f t="shared" si="243"/>
        <v>0</v>
      </c>
      <c r="KM95" s="315">
        <f t="shared" si="244"/>
        <v>0</v>
      </c>
      <c r="KN95" s="90"/>
      <c r="KO95" s="294">
        <f>IF(总评!G93&lt;60,1,0)</f>
        <v>0</v>
      </c>
      <c r="KP95" s="295">
        <f t="shared" si="187"/>
        <v>0</v>
      </c>
      <c r="KQ95" s="295">
        <f t="shared" si="188"/>
        <v>0</v>
      </c>
      <c r="KR95" s="321">
        <f t="shared" si="189"/>
        <v>0</v>
      </c>
      <c r="KS95" s="321">
        <f t="shared" si="245"/>
        <v>0</v>
      </c>
      <c r="KT95" s="27"/>
      <c r="KU95" s="27"/>
      <c r="KV95" s="27"/>
      <c r="KW95" s="27"/>
      <c r="KX95" s="27"/>
      <c r="KY95" s="27"/>
      <c r="KZ95" s="27"/>
      <c r="LA95" s="27"/>
      <c r="LB95" s="27"/>
      <c r="LC95" s="27"/>
      <c r="OT95" s="247">
        <f>IF(OT$6=$OS$5,成绩录入!BC98,0)</f>
        <v>0</v>
      </c>
      <c r="OU95" s="248">
        <f>IF(OU$6=$OS$5,成绩录入!BD98,0)</f>
        <v>0</v>
      </c>
      <c r="OV95" s="248">
        <f>IF(OV$6=$OS$5,成绩录入!BE98,0)</f>
        <v>0</v>
      </c>
      <c r="OW95" s="248">
        <f>IF(OW$6=$OS$5,成绩录入!BF98,0)</f>
        <v>0</v>
      </c>
      <c r="OX95" s="248">
        <f>IF(OX$6=$OS$5,成绩录入!BG98,0)</f>
        <v>0</v>
      </c>
      <c r="OY95" s="248">
        <f>IF(OY$6=$OS$5,成绩录入!BH98,0)</f>
        <v>0</v>
      </c>
      <c r="OZ95" s="248">
        <f>IF(OZ$6=$OS$5,成绩录入!BI98,0)</f>
        <v>0</v>
      </c>
      <c r="PA95" s="248">
        <f>IF(PA$6=$OS$5,成绩录入!BJ98,0)</f>
        <v>0</v>
      </c>
      <c r="PB95" s="248">
        <f>IF(PB$6=$OS$5,成绩录入!BK98,0)</f>
        <v>0</v>
      </c>
      <c r="PC95" s="248">
        <f>IF(PC$6=$OS$5,成绩录入!BL98,0)</f>
        <v>0</v>
      </c>
      <c r="PD95" s="248">
        <f>IF(PD$6=$OS$5,成绩录入!BM98,0)</f>
        <v>0</v>
      </c>
      <c r="PE95" s="248">
        <f>IF(PE$6=$OS$5,成绩录入!BN98,0)</f>
        <v>0</v>
      </c>
      <c r="PF95" s="248">
        <f>IF(PF$6=$OS$5,成绩录入!BO98,0)</f>
        <v>0</v>
      </c>
      <c r="PG95" s="248">
        <f>IF(PG$6=$OS$5,成绩录入!BP98,0)</f>
        <v>0</v>
      </c>
      <c r="PH95" s="248">
        <f>IF(PH$6=$OS$5,成绩录入!BQ98,0)</f>
        <v>0</v>
      </c>
      <c r="PI95" s="248">
        <f>IF(PI$6=$OS$5,成绩录入!BR98,0)</f>
        <v>0</v>
      </c>
      <c r="PJ95" s="248">
        <f>IF(PJ$6=$OS$5,成绩录入!BS98,0)</f>
        <v>0</v>
      </c>
      <c r="PK95" s="248">
        <f>IF(PK$6=$OS$5,成绩录入!BT98,0)</f>
        <v>0</v>
      </c>
      <c r="PL95" s="248">
        <f>IF(PL$6=$OS$5,成绩录入!BU98,0)</f>
        <v>0</v>
      </c>
      <c r="PM95" s="248">
        <f>IF(PM$6=$OS$5,成绩录入!BV98,0)</f>
        <v>0</v>
      </c>
      <c r="PN95" s="248">
        <f>IF(PN$6=$OS$5,成绩录入!BW98,0)</f>
        <v>0</v>
      </c>
      <c r="PO95" s="248">
        <f>IF(PO$6=$OS$5,成绩录入!BX98,0)</f>
        <v>0</v>
      </c>
      <c r="PP95" s="248">
        <f>IF(PP$6=$OS$5,成绩录入!BY98,0)</f>
        <v>0</v>
      </c>
      <c r="PQ95" s="248">
        <f>IF(PQ$6=$OS$5,成绩录入!BZ98,0)</f>
        <v>0</v>
      </c>
      <c r="PR95" s="248">
        <f>IF(PR$6=$OS$5,成绩录入!CA98,0)</f>
        <v>0</v>
      </c>
      <c r="PS95" s="248">
        <f>IF(PS$6=$OS$5,成绩录入!CB98,0)</f>
        <v>0</v>
      </c>
      <c r="PT95" s="248">
        <f>IF(PT$6=$OS$5,成绩录入!CC98,0)</f>
        <v>0</v>
      </c>
      <c r="PU95" s="248">
        <f>IF(PU$6=$OS$5,成绩录入!CD98,0)</f>
        <v>0</v>
      </c>
      <c r="PV95" s="248">
        <f>IF(PV$6=$OS$5,成绩录入!CE98,0)</f>
        <v>0</v>
      </c>
      <c r="PW95" s="248">
        <f>IF(PW$6=$OS$5,成绩录入!CF98,0)</f>
        <v>0</v>
      </c>
      <c r="PX95" s="248">
        <f>IF(PX$6=$OS$5,成绩录入!CG98,0)</f>
        <v>0</v>
      </c>
      <c r="PY95" s="248">
        <f>IF(PY$6=$OS$5,成绩录入!CH98,0)</f>
        <v>0</v>
      </c>
      <c r="PZ95" s="248">
        <f>IF(PZ$6=$OS$5,成绩录入!CI98,0)</f>
        <v>0</v>
      </c>
      <c r="QA95" s="248">
        <f>IF(QA$6=$OS$5,成绩录入!CJ98,0)</f>
        <v>0</v>
      </c>
      <c r="QB95" s="248">
        <f>IF(QB$6=$OS$5,成绩录入!CK98,0)</f>
        <v>0</v>
      </c>
      <c r="QC95" s="248">
        <f>IF(QC$6=$OS$5,成绩录入!CL98,0)</f>
        <v>0</v>
      </c>
      <c r="QD95" s="248">
        <f>IF(QD$6=$OS$5,成绩录入!CM98,0)</f>
        <v>0</v>
      </c>
      <c r="QE95" s="248">
        <f>IF(QE$6=$OS$5,成绩录入!CN98,0)</f>
        <v>0</v>
      </c>
      <c r="QF95" s="248">
        <f>IF(QF$6=$OS$5,成绩录入!CO98,0)</f>
        <v>0</v>
      </c>
      <c r="QG95" s="248">
        <f>IF(QG$6=$OS$5,成绩录入!CP98,0)</f>
        <v>0</v>
      </c>
      <c r="QH95" s="248">
        <f>IF(QH$6=$OS$5,成绩录入!CQ98,0)</f>
        <v>0</v>
      </c>
      <c r="QI95" s="248">
        <f>IF(QI$6=$OS$5,成绩录入!CR98,0)</f>
        <v>0</v>
      </c>
      <c r="QJ95" s="248">
        <f>IF(QJ$6=$OS$5,成绩录入!CS98,0)</f>
        <v>0</v>
      </c>
      <c r="QK95" s="248">
        <f>IF(QK$6=$OS$5,成绩录入!CT98,0)</f>
        <v>0</v>
      </c>
      <c r="QL95" s="248">
        <f>IF(QL$6=$OS$5,成绩录入!CU98,0)</f>
        <v>0</v>
      </c>
      <c r="QM95" s="248">
        <f>IF(QM$6=$OS$5,成绩录入!CV98,0)</f>
        <v>0</v>
      </c>
      <c r="QN95" s="248">
        <f>IF(QN$6=$OS$5,成绩录入!CW98,0)</f>
        <v>0</v>
      </c>
      <c r="QO95" s="248">
        <f>IF(QO$6=$OS$5,成绩录入!CX98,0)</f>
        <v>0</v>
      </c>
      <c r="QP95" s="248">
        <f>IF(QP$6=$OS$5,成绩录入!CY98,0)</f>
        <v>0</v>
      </c>
      <c r="QQ95" s="248">
        <f>IF(QQ$6=$OS$5,成绩录入!CZ98,0)</f>
        <v>0</v>
      </c>
      <c r="QR95" s="248">
        <f>IF(QR$6=$OS$5,成绩录入!DA98,0)</f>
        <v>0</v>
      </c>
      <c r="QS95" s="248">
        <f>IF(QS$6=$OS$5,成绩录入!DB98,0)</f>
        <v>0</v>
      </c>
      <c r="QT95" s="248">
        <f>IF(QT$6=$OS$5,成绩录入!DC98,0)</f>
        <v>0</v>
      </c>
      <c r="QU95" s="248">
        <f>IF(QU$6=$OS$5,成绩录入!DD98,0)</f>
        <v>0</v>
      </c>
      <c r="QV95" s="248">
        <f>IF(QV$6=$OS$5,成绩录入!DE98,0)</f>
        <v>0</v>
      </c>
      <c r="QW95" s="248">
        <f>IF(QW$6=$OS$5,成绩录入!DF98,0)</f>
        <v>0</v>
      </c>
      <c r="QX95" s="248">
        <f>IF(QX$6=$OS$5,成绩录入!DG98,0)</f>
        <v>0</v>
      </c>
      <c r="QY95" s="248">
        <f>IF(QY$6=$OS$5,成绩录入!DH98,0)</f>
        <v>0</v>
      </c>
      <c r="QZ95" s="248">
        <f>IF(QZ$6=$OS$5,成绩录入!DI98,0)</f>
        <v>0</v>
      </c>
      <c r="RA95" s="248">
        <f>IF(RA$6=$OS$5,成绩录入!DJ98,0)</f>
        <v>0</v>
      </c>
      <c r="RB95" s="248">
        <f>IF(RB$6=$OS$5,成绩录入!DK98,0)</f>
        <v>0</v>
      </c>
      <c r="RC95" s="248">
        <f>IF(RC$6=$OS$5,成绩录入!DL98,0)</f>
        <v>0</v>
      </c>
      <c r="RD95" s="248">
        <f>IF(RD$6=$OS$5,成绩录入!DM98,0)</f>
        <v>0</v>
      </c>
      <c r="RE95" s="248">
        <f>IF(RE$6=$OS$5,成绩录入!DN98,0)</f>
        <v>0</v>
      </c>
      <c r="RF95" s="248">
        <f>IF(RF$6=$OS$5,成绩录入!DO98,0)</f>
        <v>0</v>
      </c>
      <c r="RG95" s="248">
        <f>IF(RG$6=$OS$5,成绩录入!DP98,0)</f>
        <v>0</v>
      </c>
      <c r="RH95" s="248">
        <f>IF(RH$6=$OS$5,成绩录入!DQ98,0)</f>
        <v>0</v>
      </c>
      <c r="RI95" s="248">
        <f>IF(RI$6=$OS$5,成绩录入!DR98,0)</f>
        <v>0</v>
      </c>
      <c r="RJ95" s="248">
        <f>IF(RJ$6=$OS$5,成绩录入!DS98,0)</f>
        <v>0</v>
      </c>
      <c r="RK95" s="248">
        <f>IF(RK$6=$OS$5,成绩录入!DT98,0)</f>
        <v>0</v>
      </c>
      <c r="RL95" s="248">
        <f>IF(RL$6=$OS$5,成绩录入!DU98,0)</f>
        <v>0</v>
      </c>
      <c r="RM95" s="248">
        <f>IF(RM$6=$OS$5,成绩录入!DV98,0)</f>
        <v>0</v>
      </c>
      <c r="RN95" s="248">
        <f>IF(RN$6=$OS$5,成绩录入!DW98,0)</f>
        <v>0</v>
      </c>
      <c r="RO95" s="248">
        <f>IF(RO$6=$OS$5,成绩录入!DX98,0)</f>
        <v>0</v>
      </c>
      <c r="RP95" s="248">
        <f>IF(RP$6=$OS$5,成绩录入!DY98,0)</f>
        <v>0</v>
      </c>
      <c r="RQ95" s="248">
        <f>IF(RQ$6=$OS$5,成绩录入!DZ98,0)</f>
        <v>0</v>
      </c>
      <c r="RR95" s="248">
        <f>IF(RR$6=$OS$5,成绩录入!EA98,0)</f>
        <v>0</v>
      </c>
      <c r="RS95" s="248">
        <f>IF(RS$6=$OS$5,成绩录入!EB98,0)</f>
        <v>0</v>
      </c>
      <c r="RT95" s="248">
        <f>IF(RT$6=$OS$5,成绩录入!EC98,0)</f>
        <v>0</v>
      </c>
      <c r="RU95" s="248">
        <f>IF(RU$6=$OS$5,成绩录入!ED98,0)</f>
        <v>0</v>
      </c>
      <c r="RV95" s="248">
        <f>IF(RV$6=$OS$5,成绩录入!EE98,0)</f>
        <v>0</v>
      </c>
      <c r="RW95" s="248">
        <f>IF(RW$6=$OS$5,成绩录入!EF98,0)</f>
        <v>0</v>
      </c>
      <c r="RX95" s="248">
        <f>IF(RX$6=$OS$5,成绩录入!EG98,0)</f>
        <v>0</v>
      </c>
      <c r="RY95" s="248">
        <f>IF(RY$6=$OS$5,成绩录入!EH98,0)</f>
        <v>0</v>
      </c>
      <c r="RZ95" s="248">
        <f>IF(RZ$6=$OS$5,成绩录入!EI98,0)</f>
        <v>0</v>
      </c>
      <c r="SA95" s="248">
        <f>IF(SA$6=$OS$5,成绩录入!EJ98,0)</f>
        <v>0</v>
      </c>
      <c r="SB95" s="248">
        <f>IF(SB$6=$OS$5,成绩录入!EK98,0)</f>
        <v>0</v>
      </c>
      <c r="SC95" s="248">
        <f>IF(SC$6=$OS$5,成绩录入!EL98,0)</f>
        <v>0</v>
      </c>
      <c r="SD95" s="248">
        <f>IF(SD$6=$OS$5,成绩录入!EM98,0)</f>
        <v>0</v>
      </c>
      <c r="SE95" s="248">
        <f>IF(SE$6=$OS$5,成绩录入!EN98,0)</f>
        <v>0</v>
      </c>
      <c r="SF95" s="248">
        <f>IF(SF$6=$OS$5,成绩录入!EO98,0)</f>
        <v>0</v>
      </c>
      <c r="SG95" s="248">
        <f>IF(SG$6=$OS$5,成绩录入!EP98,0)</f>
        <v>0</v>
      </c>
      <c r="SH95" s="248">
        <f>IF(SH$6=$OS$5,成绩录入!EQ98,0)</f>
        <v>0</v>
      </c>
      <c r="SI95" s="248">
        <f>IF(SI$6=$OS$5,成绩录入!ER98,0)</f>
        <v>0</v>
      </c>
      <c r="SJ95" s="248">
        <f>IF(SJ$6=$OS$5,成绩录入!ES98,0)</f>
        <v>0</v>
      </c>
      <c r="SK95" s="248">
        <f>IF(SK$6=$OS$5,成绩录入!ET98,0)</f>
        <v>0</v>
      </c>
      <c r="SL95" s="248">
        <f>IF(SL$6=$OS$5,成绩录入!EU98,0)</f>
        <v>0</v>
      </c>
      <c r="SM95" s="248">
        <f>IF(SM$6=$OS$5,成绩录入!EV98,0)</f>
        <v>0</v>
      </c>
      <c r="SN95" s="248">
        <f>IF(SN$6=$OS$5,成绩录入!EW98,0)</f>
        <v>0</v>
      </c>
      <c r="SO95" s="248">
        <f>IF(SO$6=$OS$5,成绩录入!EX98,0)</f>
        <v>0</v>
      </c>
      <c r="SP95" s="218">
        <f t="shared" si="190"/>
        <v>0</v>
      </c>
      <c r="SQ95" s="166"/>
      <c r="SR95" s="166"/>
      <c r="SS95" s="247">
        <f>IF(SS$6=$SR$5,成绩录入!BC98,0)</f>
        <v>0</v>
      </c>
      <c r="ST95" s="248">
        <f>IF(ST$6=$SR$5,成绩录入!BD98,0)</f>
        <v>0</v>
      </c>
      <c r="SU95" s="248">
        <f>IF(SU$6=$SR$5,成绩录入!BE98,0)</f>
        <v>0</v>
      </c>
      <c r="SV95" s="248">
        <f>IF(SV$6=$SR$5,成绩录入!BF98,0)</f>
        <v>0</v>
      </c>
      <c r="SW95" s="248">
        <f>IF(SW$6=$SR$5,成绩录入!BG98,0)</f>
        <v>0</v>
      </c>
      <c r="SX95" s="248">
        <f>IF(SX$6=$SR$5,成绩录入!BH98,0)</f>
        <v>0</v>
      </c>
      <c r="SY95" s="248">
        <f>IF(SY$6=$SR$5,成绩录入!BI98,0)</f>
        <v>0</v>
      </c>
      <c r="SZ95" s="248">
        <f>IF(SZ$6=$SR$5,成绩录入!BJ98,0)</f>
        <v>0</v>
      </c>
      <c r="TA95" s="248">
        <f>IF(TA$6=$SR$5,成绩录入!BK98,0)</f>
        <v>0</v>
      </c>
      <c r="TB95" s="248">
        <f>IF(TB$6=$SR$5,成绩录入!BL98,0)</f>
        <v>0</v>
      </c>
      <c r="TC95" s="248">
        <f>IF(TC$6=$SR$5,成绩录入!BM98,0)</f>
        <v>0</v>
      </c>
      <c r="TD95" s="248">
        <f>IF(TD$6=$SR$5,成绩录入!BN98,0)</f>
        <v>0</v>
      </c>
      <c r="TE95" s="248">
        <f>IF(TE$6=$SR$5,成绩录入!BO98,0)</f>
        <v>0</v>
      </c>
      <c r="TF95" s="248">
        <f>IF(TF$6=$SR$5,成绩录入!BP98,0)</f>
        <v>0</v>
      </c>
      <c r="TG95" s="248">
        <f>IF(TG$6=$SR$5,成绩录入!BQ98,0)</f>
        <v>0</v>
      </c>
      <c r="TH95" s="248">
        <f>IF(TH$6=$SR$5,成绩录入!BR98,0)</f>
        <v>0</v>
      </c>
      <c r="TI95" s="248">
        <f>IF(TI$6=$SR$5,成绩录入!BS98,0)</f>
        <v>0</v>
      </c>
      <c r="TJ95" s="248">
        <f>IF(TJ$6=$SR$5,成绩录入!BT98,0)</f>
        <v>0</v>
      </c>
      <c r="TK95" s="248">
        <f>IF(TK$6=$SR$5,成绩录入!BU98,0)</f>
        <v>0</v>
      </c>
      <c r="TL95" s="248">
        <f>IF(TL$6=$SR$5,成绩录入!BV98,0)</f>
        <v>0</v>
      </c>
      <c r="TM95" s="248">
        <f>IF(TM$6=$SR$5,成绩录入!BW98,0)</f>
        <v>0</v>
      </c>
      <c r="TN95" s="248">
        <f>IF(TN$6=$SR$5,成绩录入!BX98,0)</f>
        <v>0</v>
      </c>
      <c r="TO95" s="248">
        <f>IF(TO$6=$SR$5,成绩录入!BY98,0)</f>
        <v>0</v>
      </c>
      <c r="TP95" s="248">
        <f>IF(TP$6=$SR$5,成绩录入!BZ98,0)</f>
        <v>0</v>
      </c>
      <c r="TQ95" s="248">
        <f>IF(TQ$6=$SR$5,成绩录入!CA98,0)</f>
        <v>0</v>
      </c>
      <c r="TR95" s="248">
        <f>IF(TR$6=$SR$5,成绩录入!CB98,0)</f>
        <v>0</v>
      </c>
      <c r="TS95" s="248">
        <f>IF(TS$6=$SR$5,成绩录入!CC98,0)</f>
        <v>0</v>
      </c>
      <c r="TT95" s="248">
        <f>IF(TT$6=$SR$5,成绩录入!CD98,0)</f>
        <v>0</v>
      </c>
      <c r="TU95" s="248">
        <f>IF(TU$6=$SR$5,成绩录入!CE98,0)</f>
        <v>0</v>
      </c>
      <c r="TV95" s="248">
        <f>IF(TV$6=$SR$5,成绩录入!CF98,0)</f>
        <v>0</v>
      </c>
      <c r="TW95" s="248">
        <f>IF(TW$6=$SR$5,成绩录入!CG98,0)</f>
        <v>0</v>
      </c>
      <c r="TX95" s="248">
        <f>IF(TX$6=$SR$5,成绩录入!CH98,0)</f>
        <v>0</v>
      </c>
      <c r="TY95" s="248">
        <f>IF(TY$6=$SR$5,成绩录入!CI98,0)</f>
        <v>0</v>
      </c>
      <c r="TZ95" s="248">
        <f>IF(TZ$6=$SR$5,成绩录入!CJ98,0)</f>
        <v>0</v>
      </c>
      <c r="UA95" s="248">
        <f>IF(UA$6=$SR$5,成绩录入!CK98,0)</f>
        <v>0</v>
      </c>
      <c r="UB95" s="248">
        <f>IF(UB$6=$SR$5,成绩录入!CL98,0)</f>
        <v>0</v>
      </c>
      <c r="UC95" s="248">
        <f>IF(UC$6=$SR$5,成绩录入!CM98,0)</f>
        <v>0</v>
      </c>
      <c r="UD95" s="248">
        <f>IF(UD$6=$SR$5,成绩录入!CN98,0)</f>
        <v>0</v>
      </c>
      <c r="UE95" s="248">
        <f>IF(UE$6=$SR$5,成绩录入!CO98,0)</f>
        <v>0</v>
      </c>
      <c r="UF95" s="248">
        <f>IF(UF$6=$SR$5,成绩录入!CP98,0)</f>
        <v>0</v>
      </c>
      <c r="UG95" s="248">
        <f>IF(UG$6=$SR$5,成绩录入!CQ98,0)</f>
        <v>0</v>
      </c>
      <c r="UH95" s="248">
        <f>IF(UH$6=$SR$5,成绩录入!CR98,0)</f>
        <v>0</v>
      </c>
      <c r="UI95" s="248">
        <f>IF(UI$6=$SR$5,成绩录入!CS98,0)</f>
        <v>0</v>
      </c>
      <c r="UJ95" s="248">
        <f>IF(UJ$6=$SR$5,成绩录入!CT98,0)</f>
        <v>0</v>
      </c>
      <c r="UK95" s="248">
        <f>IF(UK$6=$SR$5,成绩录入!CU98,0)</f>
        <v>0</v>
      </c>
      <c r="UL95" s="248">
        <f>IF(UL$6=$SR$5,成绩录入!CV98,0)</f>
        <v>0</v>
      </c>
      <c r="UM95" s="248">
        <f>IF(UM$6=$SR$5,成绩录入!CW98,0)</f>
        <v>0</v>
      </c>
      <c r="UN95" s="248">
        <f>IF(UN$6=$SR$5,成绩录入!CX98,0)</f>
        <v>0</v>
      </c>
      <c r="UO95" s="248">
        <f>IF(UO$6=$SR$5,成绩录入!CY98,0)</f>
        <v>0</v>
      </c>
      <c r="UP95" s="248">
        <f>IF(UP$6=$SR$5,成绩录入!CZ98,0)</f>
        <v>0</v>
      </c>
      <c r="UQ95" s="248">
        <f>IF(UQ$6=$SR$5,成绩录入!DA98,0)</f>
        <v>0</v>
      </c>
      <c r="UR95" s="248">
        <f>IF(UR$6=$SR$5,成绩录入!DB98,0)</f>
        <v>0</v>
      </c>
      <c r="US95" s="248">
        <f>IF(US$6=$SR$5,成绩录入!DC98,0)</f>
        <v>0</v>
      </c>
      <c r="UT95" s="248">
        <f>IF(UT$6=$SR$5,成绩录入!DD98,0)</f>
        <v>0</v>
      </c>
      <c r="UU95" s="248">
        <f>IF(UU$6=$SR$5,成绩录入!DE98,0)</f>
        <v>0</v>
      </c>
      <c r="UV95" s="248">
        <f>IF(UV$6=$SR$5,成绩录入!DF98,0)</f>
        <v>0</v>
      </c>
      <c r="UW95" s="248">
        <f>IF(UW$6=$SR$5,成绩录入!DG98,0)</f>
        <v>0</v>
      </c>
      <c r="UX95" s="248">
        <f>IF(UX$6=$SR$5,成绩录入!DH98,0)</f>
        <v>0</v>
      </c>
      <c r="UY95" s="248">
        <f>IF(UY$6=$SR$5,成绩录入!DI98,0)</f>
        <v>0</v>
      </c>
      <c r="UZ95" s="248">
        <f>IF(UZ$6=$SR$5,成绩录入!DJ98,0)</f>
        <v>0</v>
      </c>
      <c r="VA95" s="248">
        <f>IF(VA$6=$SR$5,成绩录入!DK98,0)</f>
        <v>0</v>
      </c>
      <c r="VB95" s="248">
        <f>IF(VB$6=$SR$5,成绩录入!DL98,0)</f>
        <v>0</v>
      </c>
      <c r="VC95" s="248">
        <f>IF(VC$6=$SR$5,成绩录入!DM98,0)</f>
        <v>0</v>
      </c>
      <c r="VD95" s="248">
        <f>IF(VD$6=$SR$5,成绩录入!DN98,0)</f>
        <v>0</v>
      </c>
      <c r="VE95" s="248">
        <f>IF(VE$6=$SR$5,成绩录入!DO98,0)</f>
        <v>0</v>
      </c>
      <c r="VF95" s="248">
        <f>IF(VF$6=$SR$5,成绩录入!DP98,0)</f>
        <v>0</v>
      </c>
      <c r="VG95" s="248">
        <f>IF(VG$6=$SR$5,成绩录入!DQ98,0)</f>
        <v>0</v>
      </c>
      <c r="VH95" s="248">
        <f>IF(VH$6=$SR$5,成绩录入!DR98,0)</f>
        <v>0</v>
      </c>
      <c r="VI95" s="248">
        <f>IF(VI$6=$SR$5,成绩录入!DS98,0)</f>
        <v>0</v>
      </c>
      <c r="VJ95" s="248">
        <f>IF(VJ$6=$SR$5,成绩录入!DT98,0)</f>
        <v>0</v>
      </c>
      <c r="VK95" s="248">
        <f>IF(VK$6=$SR$5,成绩录入!DU98,0)</f>
        <v>0</v>
      </c>
      <c r="VL95" s="248">
        <f>IF(VL$6=$SR$5,成绩录入!DV98,0)</f>
        <v>0</v>
      </c>
      <c r="VM95" s="248">
        <f>IF(VM$6=$SR$5,成绩录入!DW98,0)</f>
        <v>0</v>
      </c>
      <c r="VN95" s="248">
        <f>IF(VN$6=$SR$5,成绩录入!DX98,0)</f>
        <v>0</v>
      </c>
      <c r="VO95" s="248">
        <f>IF(VO$6=$SR$5,成绩录入!DY98,0)</f>
        <v>0</v>
      </c>
      <c r="VP95" s="248">
        <f>IF(VP$6=$SR$5,成绩录入!DZ98,0)</f>
        <v>0</v>
      </c>
      <c r="VQ95" s="248">
        <f>IF(VQ$6=$SR$5,成绩录入!EA98,0)</f>
        <v>0</v>
      </c>
      <c r="VR95" s="248">
        <f>IF(VR$6=$SR$5,成绩录入!EB98,0)</f>
        <v>0</v>
      </c>
      <c r="VS95" s="248">
        <f>IF(VS$6=$SR$5,成绩录入!EC98,0)</f>
        <v>0</v>
      </c>
      <c r="VT95" s="248">
        <f>IF(VT$6=$SR$5,成绩录入!ED98,0)</f>
        <v>0</v>
      </c>
      <c r="VU95" s="248">
        <f>IF(VU$6=$SR$5,成绩录入!EE98,0)</f>
        <v>0</v>
      </c>
      <c r="VV95" s="248">
        <f>IF(VV$6=$SR$5,成绩录入!EF98,0)</f>
        <v>0</v>
      </c>
      <c r="VW95" s="248">
        <f>IF(VW$6=$SR$5,成绩录入!EG98,0)</f>
        <v>0</v>
      </c>
      <c r="VX95" s="248">
        <f>IF(VX$6=$SR$5,成绩录入!EH98,0)</f>
        <v>0</v>
      </c>
      <c r="VY95" s="248">
        <f>IF(VY$6=$SR$5,成绩录入!EI98,0)</f>
        <v>0</v>
      </c>
      <c r="VZ95" s="248">
        <f>IF(VZ$6=$SR$5,成绩录入!EJ98,0)</f>
        <v>0</v>
      </c>
      <c r="WA95" s="248">
        <f>IF(WA$6=$SR$5,成绩录入!EK98,0)</f>
        <v>0</v>
      </c>
      <c r="WB95" s="248">
        <f>IF(WB$6=$SR$5,成绩录入!EL98,0)</f>
        <v>0</v>
      </c>
      <c r="WC95" s="248">
        <f>IF(WC$6=$SR$5,成绩录入!EM98,0)</f>
        <v>0</v>
      </c>
      <c r="WD95" s="248">
        <f>IF(WD$6=$SR$5,成绩录入!EN98,0)</f>
        <v>0</v>
      </c>
      <c r="WE95" s="248">
        <f>IF(WE$6=$SR$5,成绩录入!EO98,0)</f>
        <v>0</v>
      </c>
      <c r="WF95" s="248">
        <f>IF(WF$6=$SR$5,成绩录入!EP98,0)</f>
        <v>0</v>
      </c>
      <c r="WG95" s="248">
        <f>IF(WG$6=$SR$5,成绩录入!EQ98,0)</f>
        <v>0</v>
      </c>
      <c r="WH95" s="248">
        <f>IF(WH$6=$SR$5,成绩录入!ER98,0)</f>
        <v>0</v>
      </c>
      <c r="WI95" s="248">
        <f>IF(WI$6=$SR$5,成绩录入!ES98,0)</f>
        <v>0</v>
      </c>
      <c r="WJ95" s="248">
        <f>IF(WJ$6=$SR$5,成绩录入!ET98,0)</f>
        <v>0</v>
      </c>
      <c r="WK95" s="248">
        <f>IF(WK$6=$SR$5,成绩录入!EU98,0)</f>
        <v>0</v>
      </c>
      <c r="WL95" s="248">
        <f>IF(WL$6=$SR$5,成绩录入!EV98,0)</f>
        <v>0</v>
      </c>
      <c r="WM95" s="248">
        <f>IF(WM$6=$SR$5,成绩录入!EW98,0)</f>
        <v>0</v>
      </c>
      <c r="WN95" s="248">
        <f>IF(WN$6=$SR$5,成绩录入!EX98,0)</f>
        <v>0</v>
      </c>
      <c r="WO95" s="218">
        <f t="shared" si="191"/>
        <v>0</v>
      </c>
      <c r="WP95" s="166"/>
      <c r="WQ95" s="166"/>
      <c r="WR95" s="247">
        <f>IF(WR$6=$WQ$5,成绩录入!BC98,0)</f>
        <v>0</v>
      </c>
      <c r="WS95" s="248">
        <f>IF(WS$6=$WQ$5,成绩录入!BD98,0)</f>
        <v>0</v>
      </c>
      <c r="WT95" s="248">
        <f>IF(WT$6=$WQ$5,成绩录入!BE98,0)</f>
        <v>0</v>
      </c>
      <c r="WU95" s="248">
        <f>IF(WU$6=$WQ$5,成绩录入!BF98,0)</f>
        <v>0</v>
      </c>
      <c r="WV95" s="248">
        <f>IF(WV$6=$WQ$5,成绩录入!BG98,0)</f>
        <v>0</v>
      </c>
      <c r="WW95" s="248">
        <f>IF(WW$6=$WQ$5,成绩录入!BH98,0)</f>
        <v>0</v>
      </c>
      <c r="WX95" s="248">
        <f>IF(WX$6=$WQ$5,成绩录入!BI98,0)</f>
        <v>0</v>
      </c>
      <c r="WY95" s="248">
        <f>IF(WY$6=$WQ$5,成绩录入!BJ98,0)</f>
        <v>0</v>
      </c>
      <c r="WZ95" s="248">
        <f>IF(WZ$6=$WQ$5,成绩录入!BK98,0)</f>
        <v>0</v>
      </c>
      <c r="XA95" s="248">
        <f>IF(XA$6=$WQ$5,成绩录入!BL98,0)</f>
        <v>0</v>
      </c>
      <c r="XB95" s="248">
        <f>IF(XB$6=$WQ$5,成绩录入!BM98,0)</f>
        <v>0</v>
      </c>
      <c r="XC95" s="248">
        <f>IF(XC$6=$WQ$5,成绩录入!BN98,0)</f>
        <v>0</v>
      </c>
      <c r="XD95" s="248">
        <f>IF(XD$6=$WQ$5,成绩录入!BO98,0)</f>
        <v>0</v>
      </c>
      <c r="XE95" s="248">
        <f>IF(XE$6=$WQ$5,成绩录入!BP98,0)</f>
        <v>0</v>
      </c>
      <c r="XF95" s="248">
        <f>IF(XF$6=$WQ$5,成绩录入!BQ98,0)</f>
        <v>0</v>
      </c>
      <c r="XG95" s="248">
        <f>IF(XG$6=$WQ$5,成绩录入!BR98,0)</f>
        <v>0</v>
      </c>
      <c r="XH95" s="248">
        <f>IF(XH$6=$WQ$5,成绩录入!BS98,0)</f>
        <v>0</v>
      </c>
      <c r="XI95" s="248">
        <f>IF(XI$6=$WQ$5,成绩录入!BT98,0)</f>
        <v>0</v>
      </c>
      <c r="XJ95" s="248">
        <f>IF(XJ$6=$WQ$5,成绩录入!BU98,0)</f>
        <v>0</v>
      </c>
      <c r="XK95" s="248">
        <f>IF(XK$6=$WQ$5,成绩录入!BV98,0)</f>
        <v>0</v>
      </c>
      <c r="XL95" s="248">
        <f>IF(XL$6=$WQ$5,成绩录入!BW98,0)</f>
        <v>0</v>
      </c>
      <c r="XM95" s="248">
        <f>IF(XM$6=$WQ$5,成绩录入!BX98,0)</f>
        <v>0</v>
      </c>
      <c r="XN95" s="248">
        <f>IF(XN$6=$WQ$5,成绩录入!BY98,0)</f>
        <v>0</v>
      </c>
      <c r="XO95" s="248">
        <f>IF(XO$6=$WQ$5,成绩录入!BZ98,0)</f>
        <v>0</v>
      </c>
      <c r="XP95" s="248">
        <f>IF(XP$6=$WQ$5,成绩录入!CA98,0)</f>
        <v>0</v>
      </c>
      <c r="XQ95" s="248">
        <f>IF(XQ$6=$WQ$5,成绩录入!CB98,0)</f>
        <v>0</v>
      </c>
      <c r="XR95" s="248">
        <f>IF(XR$6=$WQ$5,成绩录入!CC98,0)</f>
        <v>0</v>
      </c>
      <c r="XS95" s="248">
        <f>IF(XS$6=$WQ$5,成绩录入!CD98,0)</f>
        <v>0</v>
      </c>
      <c r="XT95" s="248">
        <f>IF(XT$6=$WQ$5,成绩录入!CE98,0)</f>
        <v>0</v>
      </c>
      <c r="XU95" s="248">
        <f>IF(XU$6=$WQ$5,成绩录入!CF98,0)</f>
        <v>0</v>
      </c>
      <c r="XV95" s="248">
        <f>IF(XV$6=$WQ$5,成绩录入!CG98,0)</f>
        <v>0</v>
      </c>
      <c r="XW95" s="248">
        <f>IF(XW$6=$WQ$5,成绩录入!CH98,0)</f>
        <v>0</v>
      </c>
      <c r="XX95" s="248">
        <f>IF(XX$6=$WQ$5,成绩录入!CI98,0)</f>
        <v>0</v>
      </c>
      <c r="XY95" s="248">
        <f>IF(XY$6=$WQ$5,成绩录入!CJ98,0)</f>
        <v>0</v>
      </c>
      <c r="XZ95" s="248">
        <f>IF(XZ$6=$WQ$5,成绩录入!CK98,0)</f>
        <v>0</v>
      </c>
      <c r="YA95" s="248">
        <f>IF(YA$6=$WQ$5,成绩录入!CL98,0)</f>
        <v>0</v>
      </c>
      <c r="YB95" s="248">
        <f>IF(YB$6=$WQ$5,成绩录入!CM98,0)</f>
        <v>0</v>
      </c>
      <c r="YC95" s="248">
        <f>IF(YC$6=$WQ$5,成绩录入!CN98,0)</f>
        <v>0</v>
      </c>
      <c r="YD95" s="248">
        <f>IF(YD$6=$WQ$5,成绩录入!CO98,0)</f>
        <v>0</v>
      </c>
      <c r="YE95" s="248">
        <f>IF(YE$6=$WQ$5,成绩录入!CP98,0)</f>
        <v>0</v>
      </c>
      <c r="YF95" s="248">
        <f>IF(YF$6=$WQ$5,成绩录入!CQ98,0)</f>
        <v>0</v>
      </c>
      <c r="YG95" s="248">
        <f>IF(YG$6=$WQ$5,成绩录入!CR98,0)</f>
        <v>0</v>
      </c>
      <c r="YH95" s="248">
        <f>IF(YH$6=$WQ$5,成绩录入!CS98,0)</f>
        <v>0</v>
      </c>
      <c r="YI95" s="248">
        <f>IF(YI$6=$WQ$5,成绩录入!CT98,0)</f>
        <v>0</v>
      </c>
      <c r="YJ95" s="248">
        <f>IF(YJ$6=$WQ$5,成绩录入!CU98,0)</f>
        <v>0</v>
      </c>
      <c r="YK95" s="248">
        <f>IF(YK$6=$WQ$5,成绩录入!CV98,0)</f>
        <v>0</v>
      </c>
      <c r="YL95" s="248">
        <f>IF(YL$6=$WQ$5,成绩录入!CW98,0)</f>
        <v>0</v>
      </c>
      <c r="YM95" s="248">
        <f>IF(YM$6=$WQ$5,成绩录入!CX98,0)</f>
        <v>0</v>
      </c>
      <c r="YN95" s="248">
        <f>IF(YN$6=$WQ$5,成绩录入!CY98,0)</f>
        <v>0</v>
      </c>
      <c r="YO95" s="248">
        <f>IF(YO$6=$WQ$5,成绩录入!CZ98,0)</f>
        <v>0</v>
      </c>
      <c r="YP95" s="248">
        <f>IF(YP$6=$WQ$5,成绩录入!DA98,0)</f>
        <v>0</v>
      </c>
      <c r="YQ95" s="248">
        <f>IF(YQ$6=$WQ$5,成绩录入!DB98,0)</f>
        <v>0</v>
      </c>
      <c r="YR95" s="248">
        <f>IF(YR$6=$WQ$5,成绩录入!DC98,0)</f>
        <v>0</v>
      </c>
      <c r="YS95" s="248">
        <f>IF(YS$6=$WQ$5,成绩录入!DD98,0)</f>
        <v>0</v>
      </c>
      <c r="YT95" s="248">
        <f>IF(YT$6=$WQ$5,成绩录入!DE98,0)</f>
        <v>0</v>
      </c>
      <c r="YU95" s="248">
        <f>IF(YU$6=$WQ$5,成绩录入!DF98,0)</f>
        <v>0</v>
      </c>
      <c r="YV95" s="248">
        <f>IF(YV$6=$WQ$5,成绩录入!DG98,0)</f>
        <v>0</v>
      </c>
      <c r="YW95" s="248">
        <f>IF(YW$6=$WQ$5,成绩录入!DH98,0)</f>
        <v>0</v>
      </c>
      <c r="YX95" s="248">
        <f>IF(YX$6=$WQ$5,成绩录入!DI98,0)</f>
        <v>0</v>
      </c>
      <c r="YY95" s="248">
        <f>IF(YY$6=$WQ$5,成绩录入!DJ98,0)</f>
        <v>0</v>
      </c>
      <c r="YZ95" s="248">
        <f>IF(YZ$6=$WQ$5,成绩录入!DK98,0)</f>
        <v>0</v>
      </c>
      <c r="ZA95" s="248">
        <f>IF(ZA$6=$WQ$5,成绩录入!DL98,0)</f>
        <v>0</v>
      </c>
      <c r="ZB95" s="248">
        <f>IF(ZB$6=$WQ$5,成绩录入!DM98,0)</f>
        <v>0</v>
      </c>
      <c r="ZC95" s="248">
        <f>IF(ZC$6=$WQ$5,成绩录入!DN98,0)</f>
        <v>0</v>
      </c>
      <c r="ZD95" s="248">
        <f>IF(ZD$6=$WQ$5,成绩录入!DO98,0)</f>
        <v>0</v>
      </c>
      <c r="ZE95" s="248">
        <f>IF(ZE$6=$WQ$5,成绩录入!DP98,0)</f>
        <v>0</v>
      </c>
      <c r="ZF95" s="248">
        <f>IF(ZF$6=$WQ$5,成绩录入!DQ98,0)</f>
        <v>0</v>
      </c>
      <c r="ZG95" s="248">
        <f>IF(ZG$6=$WQ$5,成绩录入!DR98,0)</f>
        <v>0</v>
      </c>
      <c r="ZH95" s="248">
        <f>IF(ZH$6=$WQ$5,成绩录入!DS98,0)</f>
        <v>0</v>
      </c>
      <c r="ZI95" s="248">
        <f>IF(ZI$6=$WQ$5,成绩录入!DT98,0)</f>
        <v>0</v>
      </c>
      <c r="ZJ95" s="248">
        <f>IF(ZJ$6=$WQ$5,成绩录入!DU98,0)</f>
        <v>0</v>
      </c>
      <c r="ZK95" s="248">
        <f>IF(ZK$6=$WQ$5,成绩录入!DV98,0)</f>
        <v>0</v>
      </c>
      <c r="ZL95" s="248">
        <f>IF(ZL$6=$WQ$5,成绩录入!DW98,0)</f>
        <v>0</v>
      </c>
      <c r="ZM95" s="248">
        <f>IF(ZM$6=$WQ$5,成绩录入!DX98,0)</f>
        <v>0</v>
      </c>
      <c r="ZN95" s="248">
        <f>IF(ZN$6=$WQ$5,成绩录入!DY98,0)</f>
        <v>0</v>
      </c>
      <c r="ZO95" s="248">
        <f>IF(ZO$6=$WQ$5,成绩录入!DZ98,0)</f>
        <v>0</v>
      </c>
      <c r="ZP95" s="248">
        <f>IF(ZP$6=$WQ$5,成绩录入!EA98,0)</f>
        <v>0</v>
      </c>
      <c r="ZQ95" s="248">
        <f>IF(ZQ$6=$WQ$5,成绩录入!EB98,0)</f>
        <v>0</v>
      </c>
      <c r="ZR95" s="248">
        <f>IF(ZR$6=$WQ$5,成绩录入!EC98,0)</f>
        <v>0</v>
      </c>
      <c r="ZS95" s="248">
        <f>IF(ZS$6=$WQ$5,成绩录入!ED98,0)</f>
        <v>0</v>
      </c>
      <c r="ZT95" s="248">
        <f>IF(ZT$6=$WQ$5,成绩录入!EE98,0)</f>
        <v>0</v>
      </c>
      <c r="ZU95" s="248">
        <f>IF(ZU$6=$WQ$5,成绩录入!EF98,0)</f>
        <v>0</v>
      </c>
      <c r="ZV95" s="248">
        <f>IF(ZV$6=$WQ$5,成绩录入!EG98,0)</f>
        <v>0</v>
      </c>
      <c r="ZW95" s="248">
        <f>IF(ZW$6=$WQ$5,成绩录入!EH98,0)</f>
        <v>0</v>
      </c>
      <c r="ZX95" s="248">
        <f>IF(ZX$6=$WQ$5,成绩录入!EI98,0)</f>
        <v>0</v>
      </c>
      <c r="ZY95" s="248">
        <f>IF(ZY$6=$WQ$5,成绩录入!EJ98,0)</f>
        <v>0</v>
      </c>
      <c r="ZZ95" s="248">
        <f>IF(ZZ$6=$WQ$5,成绩录入!EK98,0)</f>
        <v>0</v>
      </c>
      <c r="AAA95" s="248">
        <f>IF(AAA$6=$WQ$5,成绩录入!EL98,0)</f>
        <v>0</v>
      </c>
      <c r="AAB95" s="248">
        <f>IF(AAB$6=$WQ$5,成绩录入!EM98,0)</f>
        <v>0</v>
      </c>
      <c r="AAC95" s="248">
        <f>IF(AAC$6=$WQ$5,成绩录入!EN98,0)</f>
        <v>0</v>
      </c>
      <c r="AAD95" s="248">
        <f>IF(AAD$6=$WQ$5,成绩录入!EO98,0)</f>
        <v>0</v>
      </c>
      <c r="AAE95" s="248">
        <f>IF(AAE$6=$WQ$5,成绩录入!EP98,0)</f>
        <v>0</v>
      </c>
      <c r="AAF95" s="248">
        <f>IF(AAF$6=$WQ$5,成绩录入!EQ98,0)</f>
        <v>0</v>
      </c>
      <c r="AAG95" s="248">
        <f>IF(AAG$6=$WQ$5,成绩录入!ER98,0)</f>
        <v>0</v>
      </c>
      <c r="AAH95" s="248">
        <f>IF(AAH$6=$WQ$5,成绩录入!ES98,0)</f>
        <v>0</v>
      </c>
      <c r="AAI95" s="248">
        <f>IF(AAI$6=$WQ$5,成绩录入!ET98,0)</f>
        <v>0</v>
      </c>
      <c r="AAJ95" s="248">
        <f>IF(AAJ$6=$WQ$5,成绩录入!EU98,0)</f>
        <v>0</v>
      </c>
      <c r="AAK95" s="248">
        <f>IF(AAK$6=$WQ$5,成绩录入!EV98,0)</f>
        <v>0</v>
      </c>
      <c r="AAL95" s="248">
        <f>IF(AAL$6=$WQ$5,成绩录入!EW98,0)</f>
        <v>0</v>
      </c>
      <c r="AAM95" s="248">
        <f>IF(AAM$6=$WQ$5,成绩录入!EX98,0)</f>
        <v>0</v>
      </c>
      <c r="AAN95" s="218">
        <f t="shared" si="192"/>
        <v>0</v>
      </c>
      <c r="AAO95" s="206"/>
      <c r="AAQ95" s="247">
        <f>IF(AAQ$6=$AAP$5,成绩录入!BC98,0)</f>
        <v>0</v>
      </c>
      <c r="AAR95" s="248">
        <f>IF(AAR$6=$AAP$5,成绩录入!BD98,0)</f>
        <v>0</v>
      </c>
      <c r="AAS95" s="248">
        <f>IF(AAS$6=$AAP$5,成绩录入!BE98,0)</f>
        <v>0</v>
      </c>
      <c r="AAT95" s="248">
        <f>IF(AAT$6=$AAP$5,成绩录入!BF98,0)</f>
        <v>0</v>
      </c>
      <c r="AAU95" s="248">
        <f>IF(AAU$6=$AAP$5,成绩录入!BG98,0)</f>
        <v>0</v>
      </c>
      <c r="AAV95" s="248">
        <f>IF(AAV$6=$AAP$5,成绩录入!BH98,0)</f>
        <v>0</v>
      </c>
      <c r="AAW95" s="248">
        <f>IF(AAW$6=$AAP$5,成绩录入!BI98,0)</f>
        <v>0</v>
      </c>
      <c r="AAX95" s="248">
        <f>IF(AAX$6=$AAP$5,成绩录入!BJ98,0)</f>
        <v>0</v>
      </c>
      <c r="AAY95" s="248">
        <f>IF(AAY$6=$AAP$5,成绩录入!BK98,0)</f>
        <v>0</v>
      </c>
      <c r="AAZ95" s="248">
        <f>IF(AAZ$6=$AAP$5,成绩录入!BL98,0)</f>
        <v>0</v>
      </c>
      <c r="ABA95" s="248">
        <f>IF(ABA$6=$AAP$5,成绩录入!BM98,0)</f>
        <v>0</v>
      </c>
      <c r="ABB95" s="248">
        <f>IF(ABB$6=$AAP$5,成绩录入!BN98,0)</f>
        <v>0</v>
      </c>
      <c r="ABC95" s="248">
        <f>IF(ABC$6=$AAP$5,成绩录入!BO98,0)</f>
        <v>0</v>
      </c>
      <c r="ABD95" s="248">
        <f>IF(ABD$6=$AAP$5,成绩录入!BP98,0)</f>
        <v>0</v>
      </c>
      <c r="ABE95" s="248">
        <f>IF(ABE$6=$AAP$5,成绩录入!BQ98,0)</f>
        <v>0</v>
      </c>
      <c r="ABF95" s="248">
        <f>IF(ABF$6=$AAP$5,成绩录入!BR98,0)</f>
        <v>0</v>
      </c>
      <c r="ABG95" s="248">
        <f>IF(ABG$6=$AAP$5,成绩录入!BS98,0)</f>
        <v>0</v>
      </c>
      <c r="ABH95" s="248">
        <f>IF(ABH$6=$AAP$5,成绩录入!BT98,0)</f>
        <v>0</v>
      </c>
      <c r="ABI95" s="248">
        <f>IF(ABI$6=$AAP$5,成绩录入!BU98,0)</f>
        <v>0</v>
      </c>
      <c r="ABJ95" s="248">
        <f>IF(ABJ$6=$AAP$5,成绩录入!BV98,0)</f>
        <v>0</v>
      </c>
      <c r="ABK95" s="248">
        <f>IF(ABK$6=$AAP$5,成绩录入!BW98,0)</f>
        <v>0</v>
      </c>
      <c r="ABL95" s="248">
        <f>IF(ABL$6=$AAP$5,成绩录入!BX98,0)</f>
        <v>0</v>
      </c>
      <c r="ABM95" s="248">
        <f>IF(ABM$6=$AAP$5,成绩录入!BY98,0)</f>
        <v>0</v>
      </c>
      <c r="ABN95" s="248">
        <f>IF(ABN$6=$AAP$5,成绩录入!BZ98,0)</f>
        <v>0</v>
      </c>
      <c r="ABO95" s="248">
        <f>IF(ABO$6=$AAP$5,成绩录入!CA98,0)</f>
        <v>0</v>
      </c>
      <c r="ABP95" s="248">
        <f>IF(ABP$6=$AAP$5,成绩录入!CB98,0)</f>
        <v>0</v>
      </c>
      <c r="ABQ95" s="248">
        <f>IF(ABQ$6=$AAP$5,成绩录入!CC98,0)</f>
        <v>0</v>
      </c>
      <c r="ABR95" s="248">
        <f>IF(ABR$6=$AAP$5,成绩录入!CD98,0)</f>
        <v>0</v>
      </c>
      <c r="ABS95" s="248">
        <f>IF(ABS$6=$AAP$5,成绩录入!CE98,0)</f>
        <v>0</v>
      </c>
      <c r="ABT95" s="248">
        <f>IF(ABT$6=$AAP$5,成绩录入!CF98,0)</f>
        <v>0</v>
      </c>
      <c r="ABU95" s="248">
        <f>IF(ABU$6=$AAP$5,成绩录入!CG98,0)</f>
        <v>0</v>
      </c>
      <c r="ABV95" s="248">
        <f>IF(ABV$6=$AAP$5,成绩录入!CH98,0)</f>
        <v>0</v>
      </c>
      <c r="ABW95" s="248">
        <f>IF(ABW$6=$AAP$5,成绩录入!CI98,0)</f>
        <v>0</v>
      </c>
      <c r="ABX95" s="248">
        <f>IF(ABX$6=$AAP$5,成绩录入!CJ98,0)</f>
        <v>0</v>
      </c>
      <c r="ABY95" s="248">
        <f>IF(ABY$6=$AAP$5,成绩录入!CK98,0)</f>
        <v>0</v>
      </c>
      <c r="ABZ95" s="248">
        <f>IF(ABZ$6=$AAP$5,成绩录入!CL98,0)</f>
        <v>0</v>
      </c>
      <c r="ACA95" s="248">
        <f>IF(ACA$6=$AAP$5,成绩录入!CM98,0)</f>
        <v>0</v>
      </c>
      <c r="ACB95" s="248">
        <f>IF(ACB$6=$AAP$5,成绩录入!CN98,0)</f>
        <v>0</v>
      </c>
      <c r="ACC95" s="248">
        <f>IF(ACC$6=$AAP$5,成绩录入!CO98,0)</f>
        <v>0</v>
      </c>
      <c r="ACD95" s="248">
        <f>IF(ACD$6=$AAP$5,成绩录入!CP98,0)</f>
        <v>0</v>
      </c>
      <c r="ACE95" s="248">
        <f>IF(ACE$6=$AAP$5,成绩录入!CQ98,0)</f>
        <v>0</v>
      </c>
      <c r="ACF95" s="248">
        <f>IF(ACF$6=$AAP$5,成绩录入!CR98,0)</f>
        <v>0</v>
      </c>
      <c r="ACG95" s="248">
        <f>IF(ACG$6=$AAP$5,成绩录入!CS98,0)</f>
        <v>0</v>
      </c>
      <c r="ACH95" s="248">
        <f>IF(ACH$6=$AAP$5,成绩录入!CT98,0)</f>
        <v>0</v>
      </c>
      <c r="ACI95" s="248">
        <f>IF(ACI$6=$AAP$5,成绩录入!CU98,0)</f>
        <v>0</v>
      </c>
      <c r="ACJ95" s="248">
        <f>IF(ACJ$6=$AAP$5,成绩录入!CV98,0)</f>
        <v>0</v>
      </c>
      <c r="ACK95" s="248">
        <f>IF(ACK$6=$AAP$5,成绩录入!CW98,0)</f>
        <v>0</v>
      </c>
      <c r="ACL95" s="248">
        <f>IF(ACL$6=$AAP$5,成绩录入!CX98,0)</f>
        <v>0</v>
      </c>
      <c r="ACM95" s="248">
        <f>IF(ACM$6=$AAP$5,成绩录入!CY98,0)</f>
        <v>0</v>
      </c>
      <c r="ACN95" s="248">
        <f>IF(ACN$6=$AAP$5,成绩录入!CZ98,0)</f>
        <v>0</v>
      </c>
      <c r="ACO95" s="248">
        <f>IF(ACO$6=$AAP$5,成绩录入!DA98,0)</f>
        <v>0</v>
      </c>
      <c r="ACP95" s="248">
        <f>IF(ACP$6=$AAP$5,成绩录入!DB98,0)</f>
        <v>0</v>
      </c>
      <c r="ACQ95" s="248">
        <f>IF(ACQ$6=$AAP$5,成绩录入!DC98,0)</f>
        <v>0</v>
      </c>
      <c r="ACR95" s="248">
        <f>IF(ACR$6=$AAP$5,成绩录入!DD98,0)</f>
        <v>0</v>
      </c>
      <c r="ACS95" s="248">
        <f>IF(ACS$6=$AAP$5,成绩录入!DE98,0)</f>
        <v>0</v>
      </c>
      <c r="ACT95" s="248">
        <f>IF(ACT$6=$AAP$5,成绩录入!DF98,0)</f>
        <v>0</v>
      </c>
      <c r="ACU95" s="248">
        <f>IF(ACU$6=$AAP$5,成绩录入!DG98,0)</f>
        <v>0</v>
      </c>
      <c r="ACV95" s="248">
        <f>IF(ACV$6=$AAP$5,成绩录入!DH98,0)</f>
        <v>0</v>
      </c>
      <c r="ACW95" s="248">
        <f>IF(ACW$6=$AAP$5,成绩录入!DI98,0)</f>
        <v>0</v>
      </c>
      <c r="ACX95" s="248">
        <f>IF(ACX$6=$AAP$5,成绩录入!DJ98,0)</f>
        <v>0</v>
      </c>
      <c r="ACY95" s="248">
        <f>IF(ACY$6=$AAP$5,成绩录入!DK98,0)</f>
        <v>0</v>
      </c>
      <c r="ACZ95" s="248">
        <f>IF(ACZ$6=$AAP$5,成绩录入!DL98,0)</f>
        <v>0</v>
      </c>
      <c r="ADA95" s="248">
        <f>IF(ADA$6=$AAP$5,成绩录入!DM98,0)</f>
        <v>0</v>
      </c>
      <c r="ADB95" s="248">
        <f>IF(ADB$6=$AAP$5,成绩录入!DN98,0)</f>
        <v>0</v>
      </c>
      <c r="ADC95" s="248">
        <f>IF(ADC$6=$AAP$5,成绩录入!DO98,0)</f>
        <v>0</v>
      </c>
      <c r="ADD95" s="248">
        <f>IF(ADD$6=$AAP$5,成绩录入!DP98,0)</f>
        <v>0</v>
      </c>
      <c r="ADE95" s="248">
        <f>IF(ADE$6=$AAP$5,成绩录入!DQ98,0)</f>
        <v>0</v>
      </c>
      <c r="ADF95" s="248">
        <f>IF(ADF$6=$AAP$5,成绩录入!DR98,0)</f>
        <v>0</v>
      </c>
      <c r="ADG95" s="248">
        <f>IF(ADG$6=$AAP$5,成绩录入!DS98,0)</f>
        <v>0</v>
      </c>
      <c r="ADH95" s="248">
        <f>IF(ADH$6=$AAP$5,成绩录入!DT98,0)</f>
        <v>0</v>
      </c>
      <c r="ADI95" s="248">
        <f>IF(ADI$6=$AAP$5,成绩录入!DU98,0)</f>
        <v>0</v>
      </c>
      <c r="ADJ95" s="248">
        <f>IF(ADJ$6=$AAP$5,成绩录入!DV98,0)</f>
        <v>0</v>
      </c>
      <c r="ADK95" s="248">
        <f>IF(ADK$6=$AAP$5,成绩录入!DW98,0)</f>
        <v>0</v>
      </c>
      <c r="ADL95" s="248">
        <f>IF(ADL$6=$AAP$5,成绩录入!DX98,0)</f>
        <v>0</v>
      </c>
      <c r="ADM95" s="248">
        <f>IF(ADM$6=$AAP$5,成绩录入!DY98,0)</f>
        <v>0</v>
      </c>
      <c r="ADN95" s="248">
        <f>IF(ADN$6=$AAP$5,成绩录入!DZ98,0)</f>
        <v>0</v>
      </c>
      <c r="ADO95" s="248">
        <f>IF(ADO$6=$AAP$5,成绩录入!EA98,0)</f>
        <v>0</v>
      </c>
      <c r="ADP95" s="248">
        <f>IF(ADP$6=$AAP$5,成绩录入!EB98,0)</f>
        <v>0</v>
      </c>
      <c r="ADQ95" s="248">
        <f>IF(ADQ$6=$AAP$5,成绩录入!EC98,0)</f>
        <v>0</v>
      </c>
      <c r="ADR95" s="248">
        <f>IF(ADR$6=$AAP$5,成绩录入!ED98,0)</f>
        <v>0</v>
      </c>
      <c r="ADS95" s="248">
        <f>IF(ADS$6=$AAP$5,成绩录入!EE98,0)</f>
        <v>0</v>
      </c>
      <c r="ADT95" s="248">
        <f>IF(ADT$6=$AAP$5,成绩录入!EF98,0)</f>
        <v>0</v>
      </c>
      <c r="ADU95" s="248">
        <f>IF(ADU$6=$AAP$5,成绩录入!EG98,0)</f>
        <v>0</v>
      </c>
      <c r="ADV95" s="248">
        <f>IF(ADV$6=$AAP$5,成绩录入!EH98,0)</f>
        <v>0</v>
      </c>
      <c r="ADW95" s="248">
        <f>IF(ADW$6=$AAP$5,成绩录入!EI98,0)</f>
        <v>0</v>
      </c>
      <c r="ADX95" s="248">
        <f>IF(ADX$6=$AAP$5,成绩录入!EJ98,0)</f>
        <v>0</v>
      </c>
      <c r="ADY95" s="248">
        <f>IF(ADY$6=$AAP$5,成绩录入!EK98,0)</f>
        <v>0</v>
      </c>
      <c r="ADZ95" s="248">
        <f>IF(ADZ$6=$AAP$5,成绩录入!EL98,0)</f>
        <v>0</v>
      </c>
      <c r="AEA95" s="248">
        <f>IF(AEA$6=$AAP$5,成绩录入!EM98,0)</f>
        <v>0</v>
      </c>
      <c r="AEB95" s="248">
        <f>IF(AEB$6=$AAP$5,成绩录入!EN98,0)</f>
        <v>0</v>
      </c>
      <c r="AEC95" s="248">
        <f>IF(AEC$6=$AAP$5,成绩录入!EO98,0)</f>
        <v>0</v>
      </c>
      <c r="AED95" s="248">
        <f>IF(AED$6=$AAP$5,成绩录入!EP98,0)</f>
        <v>0</v>
      </c>
      <c r="AEE95" s="248">
        <f>IF(AEE$6=$AAP$5,成绩录入!EQ98,0)</f>
        <v>0</v>
      </c>
      <c r="AEF95" s="248">
        <f>IF(AEF$6=$AAP$5,成绩录入!ER98,0)</f>
        <v>0</v>
      </c>
      <c r="AEG95" s="248">
        <f>IF(AEG$6=$AAP$5,成绩录入!ES98,0)</f>
        <v>0</v>
      </c>
      <c r="AEH95" s="248">
        <f>IF(AEH$6=$AAP$5,成绩录入!ET98,0)</f>
        <v>0</v>
      </c>
      <c r="AEI95" s="248">
        <f>IF(AEI$6=$AAP$5,成绩录入!EU98,0)</f>
        <v>0</v>
      </c>
      <c r="AEJ95" s="248">
        <f>IF(AEJ$6=$AAP$5,成绩录入!EV98,0)</f>
        <v>0</v>
      </c>
      <c r="AEK95" s="248">
        <f>IF(AEK$6=$AAP$5,成绩录入!EW98,0)</f>
        <v>0</v>
      </c>
      <c r="AEL95" s="248">
        <f>IF(AEL$6=$AAP$5,成绩录入!EX98,0)</f>
        <v>0</v>
      </c>
      <c r="AEM95" s="218">
        <f t="shared" si="193"/>
        <v>0</v>
      </c>
      <c r="AEN95" s="166"/>
      <c r="AEO95" s="166"/>
      <c r="AEP95" s="247">
        <f>IF(AEP$6=$AEO$5,成绩录入!BC98,0)</f>
        <v>0</v>
      </c>
      <c r="AEQ95" s="248">
        <f>IF(AEQ$6=$AEO$5,成绩录入!BD98,0)</f>
        <v>0</v>
      </c>
      <c r="AER95" s="248">
        <f>IF(AER$6=$AEO$5,成绩录入!BE98,0)</f>
        <v>0</v>
      </c>
      <c r="AES95" s="248">
        <f>IF(AES$6=$AEO$5,成绩录入!BF98,0)</f>
        <v>0</v>
      </c>
      <c r="AET95" s="248">
        <f>IF(AET$6=$AEO$5,成绩录入!BG98,0)</f>
        <v>0</v>
      </c>
      <c r="AEU95" s="248">
        <f>IF(AEU$6=$AEO$5,成绩录入!BH98,0)</f>
        <v>0</v>
      </c>
      <c r="AEV95" s="248">
        <f>IF(AEV$6=$AEO$5,成绩录入!BI98,0)</f>
        <v>0</v>
      </c>
      <c r="AEW95" s="248">
        <f>IF(AEW$6=$AEO$5,成绩录入!BJ98,0)</f>
        <v>0</v>
      </c>
      <c r="AEX95" s="248">
        <f>IF(AEX$6=$AEO$5,成绩录入!BK98,0)</f>
        <v>0</v>
      </c>
      <c r="AEY95" s="248">
        <f>IF(AEY$6=$AEO$5,成绩录入!BL98,0)</f>
        <v>0</v>
      </c>
      <c r="AEZ95" s="248">
        <f>IF(AEZ$6=$AEO$5,成绩录入!BM98,0)</f>
        <v>0</v>
      </c>
      <c r="AFA95" s="248">
        <f>IF(AFA$6=$AEO$5,成绩录入!BN98,0)</f>
        <v>0</v>
      </c>
      <c r="AFB95" s="248">
        <f>IF(AFB$6=$AEO$5,成绩录入!BO98,0)</f>
        <v>0</v>
      </c>
      <c r="AFC95" s="248">
        <f>IF(AFC$6=$AEO$5,成绩录入!BP98,0)</f>
        <v>0</v>
      </c>
      <c r="AFD95" s="248">
        <f>IF(AFD$6=$AEO$5,成绩录入!BQ98,0)</f>
        <v>0</v>
      </c>
      <c r="AFE95" s="248">
        <f>IF(AFE$6=$AEO$5,成绩录入!BR98,0)</f>
        <v>0</v>
      </c>
      <c r="AFF95" s="248">
        <f>IF(AFF$6=$AEO$5,成绩录入!BS98,0)</f>
        <v>0</v>
      </c>
      <c r="AFG95" s="248">
        <f>IF(AFG$6=$AEO$5,成绩录入!BT98,0)</f>
        <v>0</v>
      </c>
      <c r="AFH95" s="248">
        <f>IF(AFH$6=$AEO$5,成绩录入!BU98,0)</f>
        <v>0</v>
      </c>
      <c r="AFI95" s="248">
        <f>IF(AFI$6=$AEO$5,成绩录入!BV98,0)</f>
        <v>0</v>
      </c>
      <c r="AFJ95" s="248">
        <f>IF(AFJ$6=$AEO$5,成绩录入!BW98,0)</f>
        <v>0</v>
      </c>
      <c r="AFK95" s="248">
        <f>IF(AFK$6=$AEO$5,成绩录入!BX98,0)</f>
        <v>0</v>
      </c>
      <c r="AFL95" s="248">
        <f>IF(AFL$6=$AEO$5,成绩录入!BY98,0)</f>
        <v>0</v>
      </c>
      <c r="AFM95" s="248">
        <f>IF(AFM$6=$AEO$5,成绩录入!BZ98,0)</f>
        <v>0</v>
      </c>
      <c r="AFN95" s="248">
        <f>IF(AFN$6=$AEO$5,成绩录入!CA98,0)</f>
        <v>0</v>
      </c>
      <c r="AFO95" s="248">
        <f>IF(AFO$6=$AEO$5,成绩录入!CB98,0)</f>
        <v>0</v>
      </c>
      <c r="AFP95" s="248">
        <f>IF(AFP$6=$AEO$5,成绩录入!CC98,0)</f>
        <v>0</v>
      </c>
      <c r="AFQ95" s="248">
        <f>IF(AFQ$6=$AEO$5,成绩录入!CD98,0)</f>
        <v>0</v>
      </c>
      <c r="AFR95" s="248">
        <f>IF(AFR$6=$AEO$5,成绩录入!CE98,0)</f>
        <v>0</v>
      </c>
      <c r="AFS95" s="248">
        <f>IF(AFS$6=$AEO$5,成绩录入!CF98,0)</f>
        <v>0</v>
      </c>
      <c r="AFT95" s="248">
        <f>IF(AFT$6=$AEO$5,成绩录入!CG98,0)</f>
        <v>0</v>
      </c>
      <c r="AFU95" s="248">
        <f>IF(AFU$6=$AEO$5,成绩录入!CH98,0)</f>
        <v>0</v>
      </c>
      <c r="AFV95" s="248">
        <f>IF(AFV$6=$AEO$5,成绩录入!CI98,0)</f>
        <v>0</v>
      </c>
      <c r="AFW95" s="248">
        <f>IF(AFW$6=$AEO$5,成绩录入!CJ98,0)</f>
        <v>0</v>
      </c>
      <c r="AFX95" s="248">
        <f>IF(AFX$6=$AEO$5,成绩录入!CK98,0)</f>
        <v>0</v>
      </c>
      <c r="AFY95" s="248">
        <f>IF(AFY$6=$AEO$5,成绩录入!CL98,0)</f>
        <v>0</v>
      </c>
      <c r="AFZ95" s="248">
        <f>IF(AFZ$6=$AEO$5,成绩录入!CM98,0)</f>
        <v>0</v>
      </c>
      <c r="AGA95" s="248">
        <f>IF(AGA$6=$AEO$5,成绩录入!CN98,0)</f>
        <v>0</v>
      </c>
      <c r="AGB95" s="248">
        <f>IF(AGB$6=$AEO$5,成绩录入!CO98,0)</f>
        <v>0</v>
      </c>
      <c r="AGC95" s="248">
        <f>IF(AGC$6=$AEO$5,成绩录入!CP98,0)</f>
        <v>0</v>
      </c>
      <c r="AGD95" s="248">
        <f>IF(AGD$6=$AEO$5,成绩录入!CQ98,0)</f>
        <v>0</v>
      </c>
      <c r="AGE95" s="248">
        <f>IF(AGE$6=$AEO$5,成绩录入!CR98,0)</f>
        <v>0</v>
      </c>
      <c r="AGF95" s="248">
        <f>IF(AGF$6=$AEO$5,成绩录入!CS98,0)</f>
        <v>0</v>
      </c>
      <c r="AGG95" s="248">
        <f>IF(AGG$6=$AEO$5,成绩录入!CT98,0)</f>
        <v>0</v>
      </c>
      <c r="AGH95" s="248">
        <f>IF(AGH$6=$AEO$5,成绩录入!CU98,0)</f>
        <v>0</v>
      </c>
      <c r="AGI95" s="248">
        <f>IF(AGI$6=$AEO$5,成绩录入!CV98,0)</f>
        <v>0</v>
      </c>
      <c r="AGJ95" s="248">
        <f>IF(AGJ$6=$AEO$5,成绩录入!CW98,0)</f>
        <v>0</v>
      </c>
      <c r="AGK95" s="248">
        <f>IF(AGK$6=$AEO$5,成绩录入!CX98,0)</f>
        <v>0</v>
      </c>
      <c r="AGL95" s="248">
        <f>IF(AGL$6=$AEO$5,成绩录入!CY98,0)</f>
        <v>0</v>
      </c>
      <c r="AGM95" s="248">
        <f>IF(AGM$6=$AEO$5,成绩录入!CZ98,0)</f>
        <v>0</v>
      </c>
      <c r="AGN95" s="248">
        <f>IF(AGN$6=$AEO$5,成绩录入!DA98,0)</f>
        <v>0</v>
      </c>
      <c r="AGO95" s="248">
        <f>IF(AGO$6=$AEO$5,成绩录入!DB98,0)</f>
        <v>0</v>
      </c>
      <c r="AGP95" s="248">
        <f>IF(AGP$6=$AEO$5,成绩录入!DC98,0)</f>
        <v>0</v>
      </c>
      <c r="AGQ95" s="248">
        <f>IF(AGQ$6=$AEO$5,成绩录入!DD98,0)</f>
        <v>0</v>
      </c>
      <c r="AGR95" s="248">
        <f>IF(AGR$6=$AEO$5,成绩录入!DE98,0)</f>
        <v>0</v>
      </c>
      <c r="AGS95" s="248">
        <f>IF(AGS$6=$AEO$5,成绩录入!DF98,0)</f>
        <v>0</v>
      </c>
      <c r="AGT95" s="248">
        <f>IF(AGT$6=$AEO$5,成绩录入!DG98,0)</f>
        <v>0</v>
      </c>
      <c r="AGU95" s="248">
        <f>IF(AGU$6=$AEO$5,成绩录入!DH98,0)</f>
        <v>0</v>
      </c>
      <c r="AGV95" s="248">
        <f>IF(AGV$6=$AEO$5,成绩录入!DI98,0)</f>
        <v>0</v>
      </c>
      <c r="AGW95" s="248">
        <f>IF(AGW$6=$AEO$5,成绩录入!DJ98,0)</f>
        <v>0</v>
      </c>
      <c r="AGX95" s="248">
        <f>IF(AGX$6=$AEO$5,成绩录入!DK98,0)</f>
        <v>0</v>
      </c>
      <c r="AGY95" s="248">
        <f>IF(AGY$6=$AEO$5,成绩录入!DL98,0)</f>
        <v>0</v>
      </c>
      <c r="AGZ95" s="248">
        <f>IF(AGZ$6=$AEO$5,成绩录入!DM98,0)</f>
        <v>0</v>
      </c>
      <c r="AHA95" s="248">
        <f>IF(AHA$6=$AEO$5,成绩录入!DN98,0)</f>
        <v>0</v>
      </c>
      <c r="AHB95" s="248">
        <f>IF(AHB$6=$AEO$5,成绩录入!DO98,0)</f>
        <v>0</v>
      </c>
      <c r="AHC95" s="248">
        <f>IF(AHC$6=$AEO$5,成绩录入!DP98,0)</f>
        <v>0</v>
      </c>
      <c r="AHD95" s="248">
        <f>IF(AHD$6=$AEO$5,成绩录入!DQ98,0)</f>
        <v>0</v>
      </c>
      <c r="AHE95" s="248">
        <f>IF(AHE$6=$AEO$5,成绩录入!DR98,0)</f>
        <v>0</v>
      </c>
      <c r="AHF95" s="248">
        <f>IF(AHF$6=$AEO$5,成绩录入!DS98,0)</f>
        <v>0</v>
      </c>
      <c r="AHG95" s="248">
        <f>IF(AHG$6=$AEO$5,成绩录入!DT98,0)</f>
        <v>0</v>
      </c>
      <c r="AHH95" s="248">
        <f>IF(AHH$6=$AEO$5,成绩录入!DU98,0)</f>
        <v>0</v>
      </c>
      <c r="AHI95" s="248">
        <f>IF(AHI$6=$AEO$5,成绩录入!DV98,0)</f>
        <v>0</v>
      </c>
      <c r="AHJ95" s="248">
        <f>IF(AHJ$6=$AEO$5,成绩录入!DW98,0)</f>
        <v>0</v>
      </c>
      <c r="AHK95" s="248">
        <f>IF(AHK$6=$AEO$5,成绩录入!DX98,0)</f>
        <v>0</v>
      </c>
      <c r="AHL95" s="248">
        <f>IF(AHL$6=$AEO$5,成绩录入!DY98,0)</f>
        <v>0</v>
      </c>
      <c r="AHM95" s="248">
        <f>IF(AHM$6=$AEO$5,成绩录入!DZ98,0)</f>
        <v>0</v>
      </c>
      <c r="AHN95" s="248">
        <f>IF(AHN$6=$AEO$5,成绩录入!EA98,0)</f>
        <v>0</v>
      </c>
      <c r="AHO95" s="248">
        <f>IF(AHO$6=$AEO$5,成绩录入!EB98,0)</f>
        <v>0</v>
      </c>
      <c r="AHP95" s="248">
        <f>IF(AHP$6=$AEO$5,成绩录入!EC98,0)</f>
        <v>0</v>
      </c>
      <c r="AHQ95" s="248">
        <f>IF(AHQ$6=$AEO$5,成绩录入!ED98,0)</f>
        <v>0</v>
      </c>
      <c r="AHR95" s="248">
        <f>IF(AHR$6=$AEO$5,成绩录入!EE98,0)</f>
        <v>0</v>
      </c>
      <c r="AHS95" s="248">
        <f>IF(AHS$6=$AEO$5,成绩录入!EF98,0)</f>
        <v>0</v>
      </c>
      <c r="AHT95" s="248">
        <f>IF(AHT$6=$AEO$5,成绩录入!EG98,0)</f>
        <v>0</v>
      </c>
      <c r="AHU95" s="248">
        <f>IF(AHU$6=$AEO$5,成绩录入!EH98,0)</f>
        <v>0</v>
      </c>
      <c r="AHV95" s="248">
        <f>IF(AHV$6=$AEO$5,成绩录入!EI98,0)</f>
        <v>0</v>
      </c>
      <c r="AHW95" s="248">
        <f>IF(AHW$6=$AEO$5,成绩录入!EJ98,0)</f>
        <v>0</v>
      </c>
      <c r="AHX95" s="248">
        <f>IF(AHX$6=$AEO$5,成绩录入!EK98,0)</f>
        <v>0</v>
      </c>
      <c r="AHY95" s="248">
        <f>IF(AHY$6=$AEO$5,成绩录入!EL98,0)</f>
        <v>0</v>
      </c>
      <c r="AHZ95" s="248">
        <f>IF(AHZ$6=$AEO$5,成绩录入!EM98,0)</f>
        <v>0</v>
      </c>
      <c r="AIA95" s="248">
        <f>IF(AIA$6=$AEO$5,成绩录入!EN98,0)</f>
        <v>0</v>
      </c>
      <c r="AIB95" s="248">
        <f>IF(AIB$6=$AEO$5,成绩录入!EO98,0)</f>
        <v>0</v>
      </c>
      <c r="AIC95" s="248">
        <f>IF(AIC$6=$AEO$5,成绩录入!EP98,0)</f>
        <v>0</v>
      </c>
      <c r="AID95" s="248">
        <f>IF(AID$6=$AEO$5,成绩录入!EQ98,0)</f>
        <v>0</v>
      </c>
      <c r="AIE95" s="248">
        <f>IF(AIE$6=$AEO$5,成绩录入!ER98,0)</f>
        <v>0</v>
      </c>
      <c r="AIF95" s="248">
        <f>IF(AIF$6=$AEO$5,成绩录入!ES98,0)</f>
        <v>0</v>
      </c>
      <c r="AIG95" s="248">
        <f>IF(AIG$6=$AEO$5,成绩录入!ET98,0)</f>
        <v>0</v>
      </c>
      <c r="AIH95" s="248">
        <f>IF(AIH$6=$AEO$5,成绩录入!EU98,0)</f>
        <v>0</v>
      </c>
      <c r="AII95" s="248">
        <f>IF(AII$6=$AEO$5,成绩录入!EV98,0)</f>
        <v>0</v>
      </c>
      <c r="AIJ95" s="248">
        <f>IF(AIJ$6=$AEO$5,成绩录入!EW98,0)</f>
        <v>0</v>
      </c>
      <c r="AIK95" s="248">
        <f>IF(AIK$6=$AEO$5,成绩录入!EX98,0)</f>
        <v>0</v>
      </c>
      <c r="AIL95" s="218">
        <f t="shared" si="194"/>
        <v>0</v>
      </c>
      <c r="AIN95" s="214" t="str">
        <f>初始录入!A100</f>
        <v/>
      </c>
      <c r="AIO95" s="215">
        <f>初始录入!B100</f>
        <v>0</v>
      </c>
      <c r="AIP95" s="216">
        <f>初始录入!C100</f>
        <v>0</v>
      </c>
      <c r="AIQ95" s="314">
        <f>IF(平时!D93&lt;&gt;"",平时!D93,0)</f>
        <v>0</v>
      </c>
      <c r="AIR95" s="324" t="str">
        <f t="shared" si="246"/>
        <v/>
      </c>
      <c r="AIS95" s="314">
        <f>IF(过程!D93&lt;&gt;"",过程!D93,0)</f>
        <v>0</v>
      </c>
      <c r="AIT95" s="324" t="str">
        <f t="shared" si="247"/>
        <v/>
      </c>
      <c r="AIU95" s="216">
        <f>IF(期末!D93&lt;&gt;"",期末!D93,0)</f>
        <v>0</v>
      </c>
      <c r="AIV95" s="324" t="str">
        <f t="shared" si="248"/>
        <v/>
      </c>
      <c r="AIW95" s="325">
        <f t="shared" si="249"/>
        <v>0</v>
      </c>
      <c r="AIX95" s="314">
        <f>IF(平时!E93&lt;&gt;"",平时!E93,0)</f>
        <v>0</v>
      </c>
      <c r="AIY95" s="324" t="str">
        <f t="shared" si="250"/>
        <v/>
      </c>
      <c r="AIZ95" s="314">
        <f>IF(过程!E93&lt;&gt;"",过程!E93,0)</f>
        <v>0</v>
      </c>
      <c r="AJA95" s="324" t="str">
        <f t="shared" si="251"/>
        <v/>
      </c>
      <c r="AJB95" s="216">
        <f>IF(期末!E93&lt;&gt;"",期末!E93,0)</f>
        <v>0</v>
      </c>
      <c r="AJC95" s="324" t="str">
        <f t="shared" si="252"/>
        <v/>
      </c>
      <c r="AJD95" s="325">
        <f t="shared" si="253"/>
        <v>0</v>
      </c>
      <c r="AJE95" s="314">
        <f>IF(平时!F93&lt;&gt;"",平时!F93,0)</f>
        <v>0</v>
      </c>
      <c r="AJF95" s="324" t="str">
        <f t="shared" si="254"/>
        <v/>
      </c>
      <c r="AJG95" s="314">
        <f>IF(过程!F93&lt;&gt;"",过程!F93,0)</f>
        <v>0</v>
      </c>
      <c r="AJH95" s="324" t="str">
        <f t="shared" si="255"/>
        <v/>
      </c>
      <c r="AJI95" s="216">
        <f>IF(期末!F93&lt;&gt;"",期末!F93,0)</f>
        <v>0</v>
      </c>
      <c r="AJJ95" s="324" t="str">
        <f t="shared" si="256"/>
        <v/>
      </c>
      <c r="AJK95" s="325">
        <f t="shared" si="257"/>
        <v>0</v>
      </c>
      <c r="AJL95" s="314">
        <f>IF(平时!G93&lt;&gt;"",平时!G93,0)</f>
        <v>0</v>
      </c>
      <c r="AJM95" s="324" t="str">
        <f t="shared" si="258"/>
        <v/>
      </c>
      <c r="AJN95" s="314">
        <f>IF(过程!G93&lt;&gt;"",过程!G93,0)</f>
        <v>0</v>
      </c>
      <c r="AJO95" s="324" t="str">
        <f t="shared" si="259"/>
        <v/>
      </c>
      <c r="AJP95" s="216">
        <f>IF(期末!G93&lt;&gt;"",期末!G93,0)</f>
        <v>0</v>
      </c>
      <c r="AJQ95" s="324" t="str">
        <f t="shared" si="260"/>
        <v/>
      </c>
      <c r="AJR95" s="325">
        <f t="shared" si="261"/>
        <v>0</v>
      </c>
      <c r="AJS95" s="314">
        <f>IF(平时!H93&lt;&gt;"",平时!H93,0)</f>
        <v>0</v>
      </c>
      <c r="AJT95" s="324" t="str">
        <f t="shared" si="262"/>
        <v/>
      </c>
      <c r="AJU95" s="314">
        <f>IF(过程!H93&lt;&gt;"",过程!H93,0)</f>
        <v>0</v>
      </c>
      <c r="AJV95" s="324" t="str">
        <f t="shared" si="263"/>
        <v/>
      </c>
      <c r="AJW95" s="216">
        <f>IF(期末!H93&lt;&gt;"",期末!H93,0)</f>
        <v>0</v>
      </c>
      <c r="AJX95" s="324" t="str">
        <f t="shared" si="264"/>
        <v/>
      </c>
      <c r="AJY95" s="326">
        <f t="shared" si="265"/>
        <v>0</v>
      </c>
      <c r="AKA95" s="216" t="str">
        <f>初始录入!A100</f>
        <v/>
      </c>
      <c r="AKB95" s="216">
        <f>初始录入!B100</f>
        <v>0</v>
      </c>
      <c r="AKC95" s="216">
        <f>初始录入!C100</f>
        <v>0</v>
      </c>
      <c r="AKD95" s="327" t="str">
        <f>IF(初始录入!$E100=初始录入!$K$2,达成度!$D108,"")</f>
        <v/>
      </c>
      <c r="AKE95" s="327" t="str">
        <f>IF(初始录入!$E100=初始录入!$K$3,达成度!D108,"")</f>
        <v/>
      </c>
      <c r="AKF95" s="216" t="str">
        <f>IF(初始录入!$E100=初始录入!$K$4,达成度!D108,"")</f>
        <v/>
      </c>
      <c r="AKG95" s="216" t="str">
        <f>IF(初始录入!$E100=初始录入!$K$5,达成度!D108,"")</f>
        <v/>
      </c>
      <c r="AKH95" s="327" t="str">
        <f>IF(初始录入!$E100=初始录入!$K$2,达成度!E108,"")</f>
        <v/>
      </c>
      <c r="AKI95" s="327" t="str">
        <f>IF(初始录入!$E100=初始录入!$K$3,达成度!E108,"")</f>
        <v/>
      </c>
      <c r="AKJ95" s="216" t="str">
        <f>IF(初始录入!$E100=初始录入!$K$4,达成度!E108,"")</f>
        <v/>
      </c>
      <c r="AKK95" s="216" t="str">
        <f>IF(初始录入!$E100=初始录入!$K$5,达成度!E108,"")</f>
        <v/>
      </c>
      <c r="AKL95" s="327" t="str">
        <f>IF(初始录入!$E100=初始录入!$K$2,达成度!F108,"")</f>
        <v/>
      </c>
      <c r="AKM95" s="327" t="str">
        <f>IF(初始录入!$E100=初始录入!$K$3,达成度!F108,"")</f>
        <v/>
      </c>
      <c r="AKN95" s="216" t="str">
        <f>IF(初始录入!$E100=初始录入!$K$4,达成度!F108,"")</f>
        <v/>
      </c>
      <c r="AKO95" s="216" t="str">
        <f>IF(初始录入!$E100=初始录入!$K$5,达成度!F108,"")</f>
        <v/>
      </c>
      <c r="AKP95" s="327" t="str">
        <f>IF(初始录入!$E100=初始录入!$K$2,达成度!H108,"")</f>
        <v/>
      </c>
      <c r="AKQ95" s="327" t="str">
        <f>IF(初始录入!$E100=初始录入!$K$3,达成度!H108,"")</f>
        <v/>
      </c>
      <c r="AKR95" s="216" t="str">
        <f>IF(初始录入!$E100=初始录入!$K$4,达成度!H108,"")</f>
        <v/>
      </c>
      <c r="AKS95" s="216" t="str">
        <f>IF(初始录入!$E100=初始录入!$K$5,达成度!H108,"")</f>
        <v/>
      </c>
      <c r="AKT95" s="327" t="str">
        <f>IF(初始录入!$E100=初始录入!$K$2,达成度!I108,"")</f>
        <v/>
      </c>
      <c r="AKU95" s="327" t="str">
        <f>IF(初始录入!$E100=初始录入!$K$3,达成度!I108,"")</f>
        <v/>
      </c>
      <c r="AKV95" s="216" t="str">
        <f>IF(初始录入!$E100=初始录入!$K$4,达成度!I108,"")</f>
        <v/>
      </c>
      <c r="AKW95" s="216" t="str">
        <f>IF(初始录入!$E100=初始录入!$K$5,达成度!I108,"")</f>
        <v/>
      </c>
      <c r="AKX95" s="327" t="str">
        <f>IF(初始录入!$E100=初始录入!$K$2,达成度!J108,"")</f>
        <v/>
      </c>
      <c r="AKY95" s="327" t="str">
        <f>IF(初始录入!$E100=初始录入!$K$3,达成度!J108,"")</f>
        <v/>
      </c>
      <c r="AKZ95" s="216" t="str">
        <f>IF(初始录入!$E100=初始录入!$K$4,达成度!J108,"")</f>
        <v/>
      </c>
      <c r="ALA95" s="216" t="str">
        <f>IF(初始录入!$E100=初始录入!$K$5,达成度!J108,"")</f>
        <v/>
      </c>
      <c r="ALB95" s="327" t="str">
        <f>IF(初始录入!$E100=初始录入!$K$2,达成度!L108,"")</f>
        <v/>
      </c>
      <c r="ALC95" s="327" t="str">
        <f>IF(初始录入!$E100=初始录入!$K$3,达成度!L108,"")</f>
        <v/>
      </c>
      <c r="ALD95" s="216" t="str">
        <f>IF(初始录入!$E100=初始录入!$K$4,达成度!L108,"")</f>
        <v/>
      </c>
      <c r="ALE95" s="216" t="str">
        <f>IF(初始录入!$E100=初始录入!$K$5,达成度!L108,"")</f>
        <v/>
      </c>
      <c r="ALF95" s="327" t="str">
        <f>IF(初始录入!$E100=初始录入!$K$2,达成度!M108,"")</f>
        <v/>
      </c>
      <c r="ALG95" s="327" t="str">
        <f>IF(初始录入!$E100=初始录入!$K$3,达成度!M108,"")</f>
        <v/>
      </c>
      <c r="ALH95" s="216" t="str">
        <f>IF(初始录入!$E100=初始录入!$K$4,达成度!M108,"")</f>
        <v/>
      </c>
      <c r="ALI95" s="216" t="str">
        <f>IF(初始录入!$E100=初始录入!$K$5,达成度!M108,"")</f>
        <v/>
      </c>
      <c r="ALJ95" s="327" t="str">
        <f>IF(初始录入!$E100=初始录入!$K$2,达成度!N108,"")</f>
        <v/>
      </c>
      <c r="ALK95" s="327" t="str">
        <f>IF(初始录入!$E100=初始录入!$K$3,达成度!N108,"")</f>
        <v/>
      </c>
      <c r="ALL95" s="216" t="str">
        <f>IF(初始录入!$E100=初始录入!$K$4,达成度!N108,"")</f>
        <v/>
      </c>
      <c r="ALM95" s="216" t="str">
        <f>IF(初始录入!$E100=初始录入!$K$5,达成度!N108,"")</f>
        <v/>
      </c>
      <c r="ALN95" s="327" t="str">
        <f>IF(初始录入!$E100=初始录入!$K$2,达成度!P108,"")</f>
        <v/>
      </c>
      <c r="ALO95" s="327" t="str">
        <f>IF(初始录入!$E100=初始录入!$K$3,达成度!P108,"")</f>
        <v/>
      </c>
      <c r="ALP95" s="216" t="str">
        <f>IF(初始录入!$E100=初始录入!$K$4,达成度!P108,"")</f>
        <v/>
      </c>
      <c r="ALQ95" s="216" t="str">
        <f>IF(初始录入!$E100=初始录入!$K$5,达成度!P108,"")</f>
        <v/>
      </c>
      <c r="ALR95" s="327" t="str">
        <f>IF(初始录入!$E100=初始录入!$K$2,达成度!Q108,"")</f>
        <v/>
      </c>
      <c r="ALS95" s="327" t="str">
        <f>IF(初始录入!$E100=初始录入!$K$3,达成度!Q108,"")</f>
        <v/>
      </c>
      <c r="ALT95" s="216" t="str">
        <f>IF(初始录入!$E100=初始录入!$K$4,达成度!Q108,"")</f>
        <v/>
      </c>
      <c r="ALU95" s="216" t="str">
        <f>IF(初始录入!$E100=初始录入!$K$5,达成度!Q108,"")</f>
        <v/>
      </c>
      <c r="ALV95" s="327" t="str">
        <f>IF(初始录入!$E100=初始录入!$K$2,达成度!R108,"")</f>
        <v/>
      </c>
      <c r="ALW95" s="327" t="str">
        <f>IF(初始录入!$E100=初始录入!$K$3,达成度!R108,"")</f>
        <v/>
      </c>
      <c r="ALX95" s="216" t="str">
        <f>IF(初始录入!$E100=初始录入!$K$4,达成度!R108,"")</f>
        <v/>
      </c>
      <c r="ALY95" s="216"/>
      <c r="ALZ95" s="327" t="str">
        <f>IF(初始录入!$E100=初始录入!$K$2,达成度!T108,"")</f>
        <v/>
      </c>
      <c r="AMA95" s="327" t="str">
        <f>IF(初始录入!$E100=初始录入!$K$3,达成度!T108,"")</f>
        <v/>
      </c>
      <c r="AMB95" s="216" t="str">
        <f>IF(初始录入!$E100=初始录入!$K$4,达成度!T108,"")</f>
        <v/>
      </c>
      <c r="AMC95" s="216" t="str">
        <f>IF(初始录入!$E100=初始录入!$K$5,达成度!T108,"")</f>
        <v/>
      </c>
      <c r="AMD95" s="327" t="str">
        <f>IF(初始录入!$E100=初始录入!$K$2,达成度!U108,"")</f>
        <v/>
      </c>
      <c r="AME95" s="327" t="str">
        <f>IF(初始录入!$E100=初始录入!$K$3,达成度!U108,"")</f>
        <v/>
      </c>
      <c r="AMF95" s="216" t="str">
        <f>IF(初始录入!$E100=初始录入!$K$4,达成度!U108,"")</f>
        <v/>
      </c>
      <c r="AMG95" s="216" t="str">
        <f>IF(初始录入!$E100=初始录入!$K$5,达成度!U108,"")</f>
        <v/>
      </c>
      <c r="AMH95" s="327" t="str">
        <f>IF(初始录入!$E100=初始录入!$K$2,达成度!V108,"")</f>
        <v/>
      </c>
      <c r="AMI95" s="327" t="str">
        <f>IF(初始录入!$E100=初始录入!$K$3,达成度!V108,"")</f>
        <v/>
      </c>
      <c r="AMJ95" s="216" t="str">
        <f>IF(初始录入!$E100=初始录入!$K$4,达成度!W108,"")</f>
        <v/>
      </c>
      <c r="AMK95" s="216" t="str">
        <f>IF(初始录入!$E100=初始录入!$K$5,达成度!W108,"")</f>
        <v/>
      </c>
      <c r="AMM95" s="215">
        <f t="shared" si="270"/>
        <v>88</v>
      </c>
      <c r="AMN95" s="222" t="str">
        <f t="shared" si="266"/>
        <v/>
      </c>
      <c r="AMO95" s="325" t="str">
        <f>IF($AMM95&lt;=$H$7,INDEX(达成度!$G$21:$G$170,$AMM95,1),"")</f>
        <v/>
      </c>
      <c r="AMP95" s="325" t="str">
        <f>IF($AMM95&lt;=$H$7,INDEX(达成度!$K$21:$K$170,$AMM95,1),"")</f>
        <v/>
      </c>
      <c r="AMQ95" s="325" t="str">
        <f>IF($AMM95&lt;=$H$7,INDEX(达成度!$O$21:$O$170,$AMM95,1),"")</f>
        <v/>
      </c>
      <c r="AMR95" s="325" t="str">
        <f>IF($AMM95&lt;=$H$7,INDEX(达成度!$S$21:$S$170,$AMM95,1),"")</f>
        <v/>
      </c>
      <c r="AMS95" s="326" t="str">
        <f>IF($AMM95&lt;=$H$7,INDEX(达成度!$W$21:$W$170,$AMM95,1),"")</f>
        <v/>
      </c>
      <c r="AMT95" s="328"/>
      <c r="AMU95" s="336"/>
      <c r="AMV95" s="222" t="str">
        <f t="shared" si="267"/>
        <v/>
      </c>
      <c r="AMW95" s="325" t="str">
        <f>IF($AMM95&lt;=$I$7,INDEX(达成度!$G$21:$G$170,$AMM95+$H$7,1),"")</f>
        <v/>
      </c>
      <c r="AMX95" s="325" t="str">
        <f>IF($AMM95&lt;=$I$7,INDEX(达成度!$K$21:$K$170,$AMM95+$H$7,1),"")</f>
        <v/>
      </c>
      <c r="AMY95" s="325" t="str">
        <f>IF($AMM95&lt;=$I$7,INDEX(达成度!$O$21:$O$170,$AMM95+$H$7,1),"")</f>
        <v/>
      </c>
      <c r="AMZ95" s="325" t="str">
        <f>IF($AMM95&lt;=$I$7,INDEX(达成度!$S$21:$S$170,$AMM95+$H$7,1),"")</f>
        <v/>
      </c>
      <c r="ANA95" s="326" t="str">
        <f>IF($AMM95&lt;=$I$7,INDEX(达成度!$W$21:$W$170,$AMM95+$H$7,1),"")</f>
        <v/>
      </c>
      <c r="ANB95" s="206"/>
      <c r="ANC95" s="215"/>
      <c r="AND95" s="216" t="str">
        <f t="shared" si="268"/>
        <v/>
      </c>
      <c r="ANE95" s="325" t="str">
        <f>IF($AMM95&lt;=$J$7,INDEX(达成度!$G$21:$G$170,$AMM95+$H$7+$I$7,1),"")</f>
        <v/>
      </c>
      <c r="ANF95" s="325" t="str">
        <f>IF($AMM95&lt;=$J$7,INDEX(达成度!$K$21:$K$170,$AMM95+$H$7+$I$7,1),"")</f>
        <v/>
      </c>
      <c r="ANG95" s="325" t="str">
        <f>IF($AMM95&lt;=$J$7,INDEX(达成度!$O$21:$O$170,$AMM95+$H$7+$I$7,1),"")</f>
        <v/>
      </c>
      <c r="ANH95" s="325" t="str">
        <f>IF($AMM95&lt;=$J$7,INDEX(达成度!$S$21:$S$170,$AMM95+$H$7+$I$7,1),"")</f>
        <v/>
      </c>
      <c r="ANI95" s="326" t="str">
        <f>IF($AMM95&lt;=$J$7,INDEX(达成度!$W$21:$W$170,$AMM95+$H$7+$I$7,1),"")</f>
        <v/>
      </c>
      <c r="ANK95" s="215"/>
      <c r="ANL95" s="216" t="str">
        <f t="shared" si="269"/>
        <v/>
      </c>
      <c r="ANM95" s="325" t="str">
        <f>IF($AMM95&lt;=$K$7,INDEX(达成度!$G$21:$G$170,$AMM95+$H$7+$I$7+$J$7,1),"")</f>
        <v/>
      </c>
      <c r="ANN95" s="325" t="str">
        <f>IF($AMM95&lt;=$K$7,INDEX(达成度!$K$21:$K$170,$AMM95+$H$7+$I$7+$J$7,1),"")</f>
        <v/>
      </c>
      <c r="ANO95" s="325" t="str">
        <f>IF($AMM95&lt;=$K$7,INDEX(达成度!$O$21:$O$170,$AMM95+$H$7+$I$7+$J$7,1),"")</f>
        <v/>
      </c>
      <c r="ANP95" s="325" t="str">
        <f>IF($AMM95&lt;=$K$7,INDEX(达成度!$S$21:$S$170,$AMM95+$H$7+$I$7+$J$7,1),"")</f>
        <v/>
      </c>
      <c r="ANQ95" s="326" t="str">
        <f>IF($AMM95&lt;=$K$7,INDEX(达成度!$W$21:$W$170,$AMM95+$H$7+$I$7+$J$7,1),"")</f>
        <v/>
      </c>
    </row>
    <row r="96" ht="18" customHeight="1" spans="1:1024 1025:1057">
      <c r="A96" s="215" t="str">
        <f>初始录入!A101</f>
        <v/>
      </c>
      <c r="B96" s="216" t="str">
        <f>IF(初始录入!B101&lt;&gt;"",初始录入!B101,"")</f>
        <v/>
      </c>
      <c r="C96" s="216" t="str">
        <f>IF(初始录入!C101&lt;&gt;"",初始录入!C101,"")</f>
        <v/>
      </c>
      <c r="D96" s="216" t="str">
        <f>IF(初始录入!D101&lt;&gt;"",初始录入!D101,"")</f>
        <v/>
      </c>
      <c r="E96" s="218" t="str">
        <f>IF(初始录入!E101&lt;&gt;"",初始录入!E101,"")</f>
        <v/>
      </c>
      <c r="G96" s="330"/>
      <c r="H96" s="295">
        <f>IF(初始录入!E101=H$6,1,0)</f>
        <v>0</v>
      </c>
      <c r="I96" s="295">
        <f>IF(初始录入!E101=I$6,1,0)</f>
        <v>0</v>
      </c>
      <c r="J96" s="295">
        <f>IF(初始录入!E101=J$6,1,0)</f>
        <v>0</v>
      </c>
      <c r="K96" s="321">
        <f>IF(初始录入!E101=K$6,1,0)</f>
        <v>0</v>
      </c>
      <c r="L96" s="28"/>
      <c r="X96" s="28"/>
      <c r="Y96" s="294">
        <v>100</v>
      </c>
      <c r="Z96" s="295">
        <f>成绩录入!$F$7</f>
        <v>0</v>
      </c>
      <c r="AA96" s="295">
        <f>成绩录入!F99</f>
        <v>0</v>
      </c>
      <c r="AB96" s="296">
        <f>IF(初始录入!$M$7&lt;&gt;"",IF(成绩录入!$F$7&lt;&gt;"",IF(初始录入!$P$7="次数",AA96/Z96*Y96,成绩录入!F99),0),0)</f>
        <v>0</v>
      </c>
      <c r="AC96" s="297">
        <f t="shared" si="181"/>
        <v>0</v>
      </c>
      <c r="AD96" s="297">
        <f t="shared" si="182"/>
        <v>0</v>
      </c>
      <c r="AE96" s="297">
        <f t="shared" si="183"/>
        <v>0</v>
      </c>
      <c r="AF96" s="297">
        <f t="shared" si="184"/>
        <v>0</v>
      </c>
      <c r="AG96" s="297">
        <f t="shared" si="185"/>
        <v>0</v>
      </c>
      <c r="AH96" s="298">
        <f t="shared" si="195"/>
        <v>0</v>
      </c>
      <c r="AI96" s="28"/>
      <c r="AJ96" s="260">
        <f>成绩录入!I99</f>
        <v>0</v>
      </c>
      <c r="AK96" s="248">
        <f>成绩录入!J99</f>
        <v>0</v>
      </c>
      <c r="AL96" s="248">
        <f>成绩录入!K99</f>
        <v>0</v>
      </c>
      <c r="AM96" s="248">
        <f>成绩录入!L99</f>
        <v>0</v>
      </c>
      <c r="AN96" s="248">
        <f>成绩录入!M99</f>
        <v>0</v>
      </c>
      <c r="AO96" s="298">
        <f t="shared" si="196"/>
        <v>0</v>
      </c>
      <c r="AP96" s="299"/>
      <c r="AQ96" s="260">
        <f>成绩录入!I99</f>
        <v>0</v>
      </c>
      <c r="AR96" s="248">
        <f>成绩录入!J99</f>
        <v>0</v>
      </c>
      <c r="AS96" s="248">
        <f>成绩录入!K99</f>
        <v>0</v>
      </c>
      <c r="AT96" s="248">
        <f>成绩录入!L99</f>
        <v>0</v>
      </c>
      <c r="AU96" s="248">
        <f>成绩录入!M99</f>
        <v>0</v>
      </c>
      <c r="AV96" s="298">
        <f t="shared" si="197"/>
        <v>0</v>
      </c>
      <c r="AW96" s="299"/>
      <c r="AX96" s="260">
        <f>成绩录入!I99</f>
        <v>0</v>
      </c>
      <c r="AY96" s="248">
        <f>成绩录入!J99</f>
        <v>0</v>
      </c>
      <c r="AZ96" s="248">
        <f>成绩录入!K99</f>
        <v>0</v>
      </c>
      <c r="BA96" s="248">
        <f>成绩录入!L99</f>
        <v>0</v>
      </c>
      <c r="BB96" s="248">
        <f>成绩录入!M99</f>
        <v>0</v>
      </c>
      <c r="BC96" s="298">
        <f t="shared" si="198"/>
        <v>0</v>
      </c>
      <c r="BD96" s="299"/>
      <c r="BE96" s="260">
        <f>成绩录入!I99</f>
        <v>0</v>
      </c>
      <c r="BF96" s="248">
        <f>成绩录入!J99</f>
        <v>0</v>
      </c>
      <c r="BG96" s="248">
        <f>成绩录入!K99</f>
        <v>0</v>
      </c>
      <c r="BH96" s="248">
        <f>成绩录入!L99</f>
        <v>0</v>
      </c>
      <c r="BI96" s="248">
        <f>成绩录入!M99</f>
        <v>0</v>
      </c>
      <c r="BJ96" s="298">
        <f t="shared" si="199"/>
        <v>0</v>
      </c>
      <c r="BK96" s="299"/>
      <c r="BL96" s="260">
        <f>成绩录入!I99</f>
        <v>0</v>
      </c>
      <c r="BM96" s="248">
        <f>成绩录入!J99</f>
        <v>0</v>
      </c>
      <c r="BN96" s="248">
        <f>成绩录入!K99</f>
        <v>0</v>
      </c>
      <c r="BO96" s="248">
        <f>成绩录入!L99</f>
        <v>0</v>
      </c>
      <c r="BP96" s="248">
        <f>成绩录入!M99</f>
        <v>0</v>
      </c>
      <c r="BQ96" s="298">
        <f t="shared" si="200"/>
        <v>0</v>
      </c>
      <c r="BR96" s="300"/>
      <c r="BS96" s="260">
        <f>成绩录入!P99</f>
        <v>0</v>
      </c>
      <c r="BT96" s="248">
        <f>成绩录入!Q99</f>
        <v>0</v>
      </c>
      <c r="BU96" s="248">
        <f>成绩录入!R99</f>
        <v>0</v>
      </c>
      <c r="BV96" s="248">
        <f>成绩录入!S99</f>
        <v>0</v>
      </c>
      <c r="BW96" s="248">
        <f>成绩录入!T99</f>
        <v>0</v>
      </c>
      <c r="BX96" s="248">
        <f>成绩录入!U99</f>
        <v>0</v>
      </c>
      <c r="BY96" s="248">
        <f>成绩录入!V99</f>
        <v>0</v>
      </c>
      <c r="BZ96" s="248">
        <f>成绩录入!W99</f>
        <v>0</v>
      </c>
      <c r="CA96" s="248">
        <f>成绩录入!X99</f>
        <v>0</v>
      </c>
      <c r="CB96" s="248">
        <f>成绩录入!Y99</f>
        <v>0</v>
      </c>
      <c r="CC96" s="298">
        <f t="shared" si="201"/>
        <v>0</v>
      </c>
      <c r="CD96" s="299"/>
      <c r="CE96" s="260">
        <f>成绩录入!P99</f>
        <v>0</v>
      </c>
      <c r="CF96" s="248">
        <f>成绩录入!Q99</f>
        <v>0</v>
      </c>
      <c r="CG96" s="248">
        <f>成绩录入!R99</f>
        <v>0</v>
      </c>
      <c r="CH96" s="248">
        <f>成绩录入!S99</f>
        <v>0</v>
      </c>
      <c r="CI96" s="248">
        <f>成绩录入!T99</f>
        <v>0</v>
      </c>
      <c r="CJ96" s="248">
        <f>成绩录入!U99</f>
        <v>0</v>
      </c>
      <c r="CK96" s="248">
        <f>成绩录入!V99</f>
        <v>0</v>
      </c>
      <c r="CL96" s="248">
        <f>成绩录入!W99</f>
        <v>0</v>
      </c>
      <c r="CM96" s="248">
        <f>成绩录入!X99</f>
        <v>0</v>
      </c>
      <c r="CN96" s="248">
        <f>成绩录入!Y99</f>
        <v>0</v>
      </c>
      <c r="CO96" s="298">
        <f t="shared" si="202"/>
        <v>0</v>
      </c>
      <c r="CP96" s="299"/>
      <c r="CQ96" s="260">
        <f>成绩录入!P99</f>
        <v>0</v>
      </c>
      <c r="CR96" s="248">
        <f>成绩录入!Q99</f>
        <v>0</v>
      </c>
      <c r="CS96" s="248">
        <f>成绩录入!R99</f>
        <v>0</v>
      </c>
      <c r="CT96" s="248">
        <f>成绩录入!S99</f>
        <v>0</v>
      </c>
      <c r="CU96" s="248">
        <f>成绩录入!T99</f>
        <v>0</v>
      </c>
      <c r="CV96" s="248">
        <f>成绩录入!U99</f>
        <v>0</v>
      </c>
      <c r="CW96" s="248">
        <f>成绩录入!V99</f>
        <v>0</v>
      </c>
      <c r="CX96" s="248">
        <f>成绩录入!W99</f>
        <v>0</v>
      </c>
      <c r="CY96" s="248">
        <f>成绩录入!X99</f>
        <v>0</v>
      </c>
      <c r="CZ96" s="248">
        <f>成绩录入!Y99</f>
        <v>0</v>
      </c>
      <c r="DA96" s="298">
        <f t="shared" si="203"/>
        <v>0</v>
      </c>
      <c r="DB96" s="299"/>
      <c r="DC96" s="260">
        <f>成绩录入!P99</f>
        <v>0</v>
      </c>
      <c r="DD96" s="248">
        <f>成绩录入!Q99</f>
        <v>0</v>
      </c>
      <c r="DE96" s="248">
        <f>成绩录入!R99</f>
        <v>0</v>
      </c>
      <c r="DF96" s="248">
        <f>成绩录入!S99</f>
        <v>0</v>
      </c>
      <c r="DG96" s="248">
        <f>成绩录入!T99</f>
        <v>0</v>
      </c>
      <c r="DH96" s="248">
        <f>成绩录入!U99</f>
        <v>0</v>
      </c>
      <c r="DI96" s="248">
        <f>成绩录入!V99</f>
        <v>0</v>
      </c>
      <c r="DJ96" s="248">
        <f>成绩录入!W99</f>
        <v>0</v>
      </c>
      <c r="DK96" s="248">
        <f>成绩录入!X99</f>
        <v>0</v>
      </c>
      <c r="DL96" s="248">
        <f>成绩录入!Y99</f>
        <v>0</v>
      </c>
      <c r="DM96" s="298">
        <f t="shared" si="204"/>
        <v>0</v>
      </c>
      <c r="DN96" s="299"/>
      <c r="DO96" s="260">
        <f>成绩录入!P99</f>
        <v>0</v>
      </c>
      <c r="DP96" s="248">
        <f>成绩录入!Q99</f>
        <v>0</v>
      </c>
      <c r="DQ96" s="248">
        <f>成绩录入!R99</f>
        <v>0</v>
      </c>
      <c r="DR96" s="248">
        <f>成绩录入!S99</f>
        <v>0</v>
      </c>
      <c r="DS96" s="248">
        <f>成绩录入!T99</f>
        <v>0</v>
      </c>
      <c r="DT96" s="248">
        <f>成绩录入!U99</f>
        <v>0</v>
      </c>
      <c r="DU96" s="248">
        <f>成绩录入!V99</f>
        <v>0</v>
      </c>
      <c r="DV96" s="248">
        <f>成绩录入!W99</f>
        <v>0</v>
      </c>
      <c r="DW96" s="248">
        <f>成绩录入!X99</f>
        <v>0</v>
      </c>
      <c r="DX96" s="248">
        <f>成绩录入!Y99</f>
        <v>0</v>
      </c>
      <c r="DY96" s="298">
        <f t="shared" si="205"/>
        <v>0</v>
      </c>
      <c r="DZ96" s="299"/>
      <c r="EA96" s="301" t="e">
        <f t="shared" si="206"/>
        <v>#DIV/0!</v>
      </c>
      <c r="EB96" s="297" t="e">
        <f t="shared" si="207"/>
        <v>#DIV/0!</v>
      </c>
      <c r="EC96" s="297" t="e">
        <f t="shared" si="208"/>
        <v>#DIV/0!</v>
      </c>
      <c r="ED96" s="297" t="e">
        <f t="shared" si="209"/>
        <v>#DIV/0!</v>
      </c>
      <c r="EE96" s="297" t="e">
        <f t="shared" si="210"/>
        <v>#DIV/0!</v>
      </c>
      <c r="EF96" s="302" t="e">
        <f t="shared" si="211"/>
        <v>#DIV/0!</v>
      </c>
      <c r="EG96" s="303"/>
      <c r="EH96" s="304">
        <f t="shared" si="212"/>
        <v>0</v>
      </c>
      <c r="EI96" s="296">
        <f>成绩录入!I99</f>
        <v>0</v>
      </c>
      <c r="EJ96" s="296">
        <f>成绩录入!J99</f>
        <v>0</v>
      </c>
      <c r="EK96" s="296">
        <f>成绩录入!K99</f>
        <v>0</v>
      </c>
      <c r="EL96" s="296">
        <f>成绩录入!L99</f>
        <v>0</v>
      </c>
      <c r="EM96" s="296">
        <f>成绩录入!M99</f>
        <v>0</v>
      </c>
      <c r="EN96" s="296">
        <f>成绩录入!P99</f>
        <v>0</v>
      </c>
      <c r="EO96" s="296">
        <f>成绩录入!Q99</f>
        <v>0</v>
      </c>
      <c r="EP96" s="296">
        <f>成绩录入!R99</f>
        <v>0</v>
      </c>
      <c r="EQ96" s="296">
        <f>成绩录入!S99</f>
        <v>0</v>
      </c>
      <c r="ER96" s="296">
        <f>成绩录入!T99</f>
        <v>0</v>
      </c>
      <c r="ES96" s="296">
        <f>成绩录入!U99</f>
        <v>0</v>
      </c>
      <c r="ET96" s="296">
        <f>成绩录入!V99</f>
        <v>0</v>
      </c>
      <c r="EU96" s="296">
        <f>成绩录入!W99</f>
        <v>0</v>
      </c>
      <c r="EV96" s="296">
        <f>成绩录入!X99</f>
        <v>0</v>
      </c>
      <c r="EW96" s="302">
        <f>成绩录入!Y99</f>
        <v>0</v>
      </c>
      <c r="EX96" s="303"/>
      <c r="EY96" s="304" t="str">
        <f t="shared" si="213"/>
        <v/>
      </c>
      <c r="EZ96" s="296" t="str">
        <f t="shared" si="213"/>
        <v/>
      </c>
      <c r="FA96" s="296" t="str">
        <f t="shared" si="213"/>
        <v/>
      </c>
      <c r="FB96" s="296" t="str">
        <f t="shared" si="213"/>
        <v/>
      </c>
      <c r="FC96" s="302">
        <f>成绩录入!AB99</f>
        <v>0</v>
      </c>
      <c r="FD96" s="303"/>
      <c r="FE96" s="304" t="str">
        <f t="shared" si="214"/>
        <v>√</v>
      </c>
      <c r="FF96" s="296" t="str">
        <f t="shared" si="215"/>
        <v>√</v>
      </c>
      <c r="FG96" s="296" t="str">
        <f t="shared" si="216"/>
        <v>√</v>
      </c>
      <c r="FH96" s="296" t="str">
        <f t="shared" si="217"/>
        <v>√</v>
      </c>
      <c r="FI96" s="302" t="str">
        <f t="shared" si="218"/>
        <v>√</v>
      </c>
      <c r="FJ96" s="299"/>
      <c r="FK96" s="260">
        <f>成绩录入!AB99</f>
        <v>0</v>
      </c>
      <c r="FL96" s="248">
        <f>成绩录入!AC99</f>
        <v>0</v>
      </c>
      <c r="FM96" s="248">
        <f>成绩录入!AD99</f>
        <v>0</v>
      </c>
      <c r="FN96" s="248">
        <f>成绩录入!AE99</f>
        <v>0</v>
      </c>
      <c r="FO96" s="248">
        <f>成绩录入!AF99</f>
        <v>0</v>
      </c>
      <c r="FP96" s="248">
        <f>成绩录入!AG99</f>
        <v>0</v>
      </c>
      <c r="FQ96" s="298">
        <f t="shared" si="219"/>
        <v>0</v>
      </c>
      <c r="FR96" s="299"/>
      <c r="FS96" s="260">
        <f>成绩录入!AB99</f>
        <v>0</v>
      </c>
      <c r="FT96" s="248">
        <f>成绩录入!AC99</f>
        <v>0</v>
      </c>
      <c r="FU96" s="248">
        <f>成绩录入!AD99</f>
        <v>0</v>
      </c>
      <c r="FV96" s="248">
        <f>成绩录入!AE99</f>
        <v>0</v>
      </c>
      <c r="FW96" s="248">
        <f>成绩录入!AF99</f>
        <v>0</v>
      </c>
      <c r="FX96" s="333">
        <f>成绩录入!AG99</f>
        <v>0</v>
      </c>
      <c r="FY96" s="298">
        <f t="shared" si="220"/>
        <v>0</v>
      </c>
      <c r="FZ96" s="299"/>
      <c r="GA96" s="260">
        <f>成绩录入!AB99</f>
        <v>0</v>
      </c>
      <c r="GB96" s="248">
        <f>成绩录入!AC99</f>
        <v>0</v>
      </c>
      <c r="GC96" s="248">
        <f>成绩录入!AD99</f>
        <v>0</v>
      </c>
      <c r="GD96" s="248">
        <f>成绩录入!AE99</f>
        <v>0</v>
      </c>
      <c r="GE96" s="248">
        <f>成绩录入!AF99</f>
        <v>0</v>
      </c>
      <c r="GF96" s="248">
        <f>成绩录入!AG99</f>
        <v>0</v>
      </c>
      <c r="GG96" s="298">
        <f t="shared" si="221"/>
        <v>0</v>
      </c>
      <c r="GH96" s="299"/>
      <c r="GI96" s="260">
        <f>成绩录入!AB99</f>
        <v>0</v>
      </c>
      <c r="GJ96" s="248">
        <f>成绩录入!AC99</f>
        <v>0</v>
      </c>
      <c r="GK96" s="248">
        <f>成绩录入!AD99</f>
        <v>0</v>
      </c>
      <c r="GL96" s="248">
        <f>成绩录入!AE99</f>
        <v>0</v>
      </c>
      <c r="GM96" s="248">
        <f>成绩录入!AF99</f>
        <v>0</v>
      </c>
      <c r="GN96" s="248">
        <f>成绩录入!AG99</f>
        <v>0</v>
      </c>
      <c r="GO96" s="298">
        <f t="shared" si="222"/>
        <v>0</v>
      </c>
      <c r="GP96" s="299"/>
      <c r="GQ96" s="260">
        <f>成绩录入!AB99</f>
        <v>0</v>
      </c>
      <c r="GR96" s="248">
        <f>成绩录入!AC99</f>
        <v>0</v>
      </c>
      <c r="GS96" s="248">
        <f>成绩录入!AD99</f>
        <v>0</v>
      </c>
      <c r="GT96" s="248">
        <f>成绩录入!AE99</f>
        <v>0</v>
      </c>
      <c r="GU96" s="248">
        <f>成绩录入!AF99</f>
        <v>0</v>
      </c>
      <c r="GV96" s="248">
        <f>成绩录入!AG99</f>
        <v>0</v>
      </c>
      <c r="GW96" s="298">
        <f t="shared" si="223"/>
        <v>0</v>
      </c>
      <c r="GX96" s="299"/>
      <c r="GY96" s="247">
        <f>成绩录入!AJ99</f>
        <v>0</v>
      </c>
      <c r="GZ96" s="248">
        <f>成绩录入!AK99</f>
        <v>0</v>
      </c>
      <c r="HA96" s="248">
        <f>成绩录入!AL99</f>
        <v>0</v>
      </c>
      <c r="HB96" s="248">
        <f>成绩录入!AM99</f>
        <v>0</v>
      </c>
      <c r="HC96" s="248">
        <f>成绩录入!AN99</f>
        <v>0</v>
      </c>
      <c r="HD96" s="248">
        <f>成绩录入!AO99</f>
        <v>0</v>
      </c>
      <c r="HE96" s="310">
        <f t="shared" si="224"/>
        <v>0</v>
      </c>
      <c r="HF96" s="299"/>
      <c r="HG96" s="247">
        <f>成绩录入!AJ99</f>
        <v>0</v>
      </c>
      <c r="HH96" s="248">
        <f>成绩录入!AK99</f>
        <v>0</v>
      </c>
      <c r="HI96" s="248">
        <f>成绩录入!AL99</f>
        <v>0</v>
      </c>
      <c r="HJ96" s="248">
        <f>成绩录入!AM99</f>
        <v>0</v>
      </c>
      <c r="HK96" s="248">
        <f>成绩录入!AN99</f>
        <v>0</v>
      </c>
      <c r="HL96" s="248">
        <f>成绩录入!AO99</f>
        <v>0</v>
      </c>
      <c r="HM96" s="310">
        <f t="shared" si="225"/>
        <v>0</v>
      </c>
      <c r="HN96" s="299"/>
      <c r="HO96" s="247">
        <f>成绩录入!AJ99</f>
        <v>0</v>
      </c>
      <c r="HP96" s="248">
        <f>成绩录入!AK99</f>
        <v>0</v>
      </c>
      <c r="HQ96" s="248">
        <f>成绩录入!AL99</f>
        <v>0</v>
      </c>
      <c r="HR96" s="248">
        <f>成绩录入!AM99</f>
        <v>0</v>
      </c>
      <c r="HS96" s="248">
        <f>成绩录入!AN99</f>
        <v>0</v>
      </c>
      <c r="HT96" s="248">
        <f>成绩录入!AO99</f>
        <v>0</v>
      </c>
      <c r="HU96" s="310">
        <f t="shared" si="226"/>
        <v>0</v>
      </c>
      <c r="HV96" s="299"/>
      <c r="HW96" s="247">
        <f>成绩录入!AJ99</f>
        <v>0</v>
      </c>
      <c r="HX96" s="248">
        <f>成绩录入!AK99</f>
        <v>0</v>
      </c>
      <c r="HY96" s="248">
        <f>成绩录入!AL99</f>
        <v>0</v>
      </c>
      <c r="HZ96" s="248">
        <f>成绩录入!AM99</f>
        <v>0</v>
      </c>
      <c r="IA96" s="248">
        <f>成绩录入!AN99</f>
        <v>0</v>
      </c>
      <c r="IB96" s="248">
        <f>成绩录入!AO99</f>
        <v>0</v>
      </c>
      <c r="IC96" s="310">
        <f t="shared" si="227"/>
        <v>0</v>
      </c>
      <c r="ID96" s="299"/>
      <c r="IE96" s="247">
        <f>成绩录入!AJ99</f>
        <v>0</v>
      </c>
      <c r="IF96" s="248">
        <f>成绩录入!AK99</f>
        <v>0</v>
      </c>
      <c r="IG96" s="248">
        <f>成绩录入!AL99</f>
        <v>0</v>
      </c>
      <c r="IH96" s="248">
        <f>成绩录入!AM99</f>
        <v>0</v>
      </c>
      <c r="II96" s="248">
        <f>成绩录入!AN99</f>
        <v>0</v>
      </c>
      <c r="IJ96" s="248">
        <f>成绩录入!AO99</f>
        <v>0</v>
      </c>
      <c r="IK96" s="310">
        <f t="shared" si="228"/>
        <v>0</v>
      </c>
      <c r="IL96" s="299"/>
      <c r="IM96" s="313" t="e">
        <f t="shared" si="229"/>
        <v>#DIV/0!</v>
      </c>
      <c r="IN96" s="314" t="e">
        <f t="shared" si="230"/>
        <v>#DIV/0!</v>
      </c>
      <c r="IO96" s="314" t="e">
        <f t="shared" si="231"/>
        <v>#DIV/0!</v>
      </c>
      <c r="IP96" s="314" t="e">
        <f t="shared" si="232"/>
        <v>#DIV/0!</v>
      </c>
      <c r="IQ96" s="314" t="e">
        <f t="shared" si="233"/>
        <v>#DIV/0!</v>
      </c>
      <c r="IR96" s="315" t="e">
        <f t="shared" si="234"/>
        <v>#DIV/0!</v>
      </c>
      <c r="IS96" s="316"/>
      <c r="IT96" s="214">
        <f>成绩录入!AR99</f>
        <v>0</v>
      </c>
      <c r="IU96" s="216">
        <f>成绩录入!AS99</f>
        <v>0</v>
      </c>
      <c r="IV96" s="216">
        <f>成绩录入!AT99</f>
        <v>0</v>
      </c>
      <c r="IW96" s="216">
        <f>成绩录入!AU99</f>
        <v>0</v>
      </c>
      <c r="IX96" s="216">
        <f>成绩录入!AV99</f>
        <v>0</v>
      </c>
      <c r="IY96" s="216">
        <f>成绩录入!AW99</f>
        <v>0</v>
      </c>
      <c r="IZ96" s="298">
        <f t="shared" si="235"/>
        <v>0</v>
      </c>
      <c r="JA96" s="299"/>
      <c r="JB96" s="317">
        <f>成绩录入!AR99</f>
        <v>0</v>
      </c>
      <c r="JC96" s="216">
        <f>成绩录入!AS99</f>
        <v>0</v>
      </c>
      <c r="JD96" s="216">
        <f>成绩录入!AT99</f>
        <v>0</v>
      </c>
      <c r="JE96" s="216">
        <f>成绩录入!AU99</f>
        <v>0</v>
      </c>
      <c r="JF96" s="216">
        <f>成绩录入!AV99</f>
        <v>0</v>
      </c>
      <c r="JG96" s="216">
        <f>成绩录入!AW99</f>
        <v>0</v>
      </c>
      <c r="JH96" s="298">
        <f t="shared" si="236"/>
        <v>0</v>
      </c>
      <c r="JI96" s="299"/>
      <c r="JJ96" s="248">
        <f>成绩录入!AR99</f>
        <v>0</v>
      </c>
      <c r="JK96" s="248">
        <f>成绩录入!AS99</f>
        <v>0</v>
      </c>
      <c r="JL96" s="248">
        <f>成绩录入!AT99</f>
        <v>0</v>
      </c>
      <c r="JM96" s="248">
        <f>成绩录入!AU99</f>
        <v>0</v>
      </c>
      <c r="JN96" s="248">
        <f>成绩录入!AV99</f>
        <v>0</v>
      </c>
      <c r="JO96" s="248">
        <f>成绩录入!AW99</f>
        <v>0</v>
      </c>
      <c r="JP96" s="298">
        <f t="shared" si="237"/>
        <v>0</v>
      </c>
      <c r="JQ96" s="299"/>
      <c r="JR96" s="308">
        <f>成绩录入!AR99</f>
        <v>0</v>
      </c>
      <c r="JS96" s="248">
        <f>成绩录入!AS99</f>
        <v>0</v>
      </c>
      <c r="JT96" s="248">
        <f>成绩录入!AT99</f>
        <v>0</v>
      </c>
      <c r="JU96" s="248">
        <f>成绩录入!AU99</f>
        <v>0</v>
      </c>
      <c r="JV96" s="248">
        <f>成绩录入!AV99</f>
        <v>0</v>
      </c>
      <c r="JW96" s="248">
        <f>成绩录入!AW99</f>
        <v>0</v>
      </c>
      <c r="JX96" s="298">
        <f t="shared" si="238"/>
        <v>0</v>
      </c>
      <c r="JY96" s="299"/>
      <c r="JZ96" s="308">
        <f>成绩录入!AR99</f>
        <v>0</v>
      </c>
      <c r="KA96" s="248">
        <f>成绩录入!AS99</f>
        <v>0</v>
      </c>
      <c r="KB96" s="248">
        <f>成绩录入!AT99</f>
        <v>0</v>
      </c>
      <c r="KC96" s="248">
        <f>成绩录入!AU99</f>
        <v>0</v>
      </c>
      <c r="KD96" s="248">
        <f>成绩录入!AV99</f>
        <v>0</v>
      </c>
      <c r="KE96" s="248">
        <f>成绩录入!AW99</f>
        <v>0</v>
      </c>
      <c r="KF96" s="298">
        <f t="shared" si="239"/>
        <v>0</v>
      </c>
      <c r="KG96" s="299"/>
      <c r="KH96" s="313">
        <f t="shared" si="186"/>
        <v>0</v>
      </c>
      <c r="KI96" s="314">
        <f t="shared" si="240"/>
        <v>0</v>
      </c>
      <c r="KJ96" s="314">
        <f t="shared" si="241"/>
        <v>0</v>
      </c>
      <c r="KK96" s="314">
        <f t="shared" si="242"/>
        <v>0</v>
      </c>
      <c r="KL96" s="314">
        <f t="shared" si="243"/>
        <v>0</v>
      </c>
      <c r="KM96" s="315">
        <f t="shared" si="244"/>
        <v>0</v>
      </c>
      <c r="KN96" s="90"/>
      <c r="KO96" s="294">
        <f>IF(总评!G94&lt;60,1,0)</f>
        <v>0</v>
      </c>
      <c r="KP96" s="295">
        <f t="shared" si="187"/>
        <v>0</v>
      </c>
      <c r="KQ96" s="295">
        <f t="shared" si="188"/>
        <v>0</v>
      </c>
      <c r="KR96" s="321">
        <f t="shared" si="189"/>
        <v>0</v>
      </c>
      <c r="KS96" s="321">
        <f t="shared" si="245"/>
        <v>0</v>
      </c>
      <c r="KT96" s="27"/>
      <c r="KU96" s="27"/>
      <c r="KV96" s="27"/>
      <c r="KW96" s="27"/>
      <c r="KX96" s="27"/>
      <c r="KY96" s="27"/>
      <c r="KZ96" s="27"/>
      <c r="LA96" s="27"/>
      <c r="LB96" s="27"/>
      <c r="LC96" s="27"/>
      <c r="OT96" s="247">
        <f>IF(OT$6=$OS$5,成绩录入!BC99,0)</f>
        <v>0</v>
      </c>
      <c r="OU96" s="248">
        <f>IF(OU$6=$OS$5,成绩录入!BD99,0)</f>
        <v>0</v>
      </c>
      <c r="OV96" s="248">
        <f>IF(OV$6=$OS$5,成绩录入!BE99,0)</f>
        <v>0</v>
      </c>
      <c r="OW96" s="248">
        <f>IF(OW$6=$OS$5,成绩录入!BF99,0)</f>
        <v>0</v>
      </c>
      <c r="OX96" s="248">
        <f>IF(OX$6=$OS$5,成绩录入!BG99,0)</f>
        <v>0</v>
      </c>
      <c r="OY96" s="248">
        <f>IF(OY$6=$OS$5,成绩录入!BH99,0)</f>
        <v>0</v>
      </c>
      <c r="OZ96" s="248">
        <f>IF(OZ$6=$OS$5,成绩录入!BI99,0)</f>
        <v>0</v>
      </c>
      <c r="PA96" s="248">
        <f>IF(PA$6=$OS$5,成绩录入!BJ99,0)</f>
        <v>0</v>
      </c>
      <c r="PB96" s="248">
        <f>IF(PB$6=$OS$5,成绩录入!BK99,0)</f>
        <v>0</v>
      </c>
      <c r="PC96" s="248">
        <f>IF(PC$6=$OS$5,成绩录入!BL99,0)</f>
        <v>0</v>
      </c>
      <c r="PD96" s="248">
        <f>IF(PD$6=$OS$5,成绩录入!BM99,0)</f>
        <v>0</v>
      </c>
      <c r="PE96" s="248">
        <f>IF(PE$6=$OS$5,成绩录入!BN99,0)</f>
        <v>0</v>
      </c>
      <c r="PF96" s="248">
        <f>IF(PF$6=$OS$5,成绩录入!BO99,0)</f>
        <v>0</v>
      </c>
      <c r="PG96" s="248">
        <f>IF(PG$6=$OS$5,成绩录入!BP99,0)</f>
        <v>0</v>
      </c>
      <c r="PH96" s="248">
        <f>IF(PH$6=$OS$5,成绩录入!BQ99,0)</f>
        <v>0</v>
      </c>
      <c r="PI96" s="248">
        <f>IF(PI$6=$OS$5,成绩录入!BR99,0)</f>
        <v>0</v>
      </c>
      <c r="PJ96" s="248">
        <f>IF(PJ$6=$OS$5,成绩录入!BS99,0)</f>
        <v>0</v>
      </c>
      <c r="PK96" s="248">
        <f>IF(PK$6=$OS$5,成绩录入!BT99,0)</f>
        <v>0</v>
      </c>
      <c r="PL96" s="248">
        <f>IF(PL$6=$OS$5,成绩录入!BU99,0)</f>
        <v>0</v>
      </c>
      <c r="PM96" s="248">
        <f>IF(PM$6=$OS$5,成绩录入!BV99,0)</f>
        <v>0</v>
      </c>
      <c r="PN96" s="248">
        <f>IF(PN$6=$OS$5,成绩录入!BW99,0)</f>
        <v>0</v>
      </c>
      <c r="PO96" s="248">
        <f>IF(PO$6=$OS$5,成绩录入!BX99,0)</f>
        <v>0</v>
      </c>
      <c r="PP96" s="248">
        <f>IF(PP$6=$OS$5,成绩录入!BY99,0)</f>
        <v>0</v>
      </c>
      <c r="PQ96" s="248">
        <f>IF(PQ$6=$OS$5,成绩录入!BZ99,0)</f>
        <v>0</v>
      </c>
      <c r="PR96" s="248">
        <f>IF(PR$6=$OS$5,成绩录入!CA99,0)</f>
        <v>0</v>
      </c>
      <c r="PS96" s="248">
        <f>IF(PS$6=$OS$5,成绩录入!CB99,0)</f>
        <v>0</v>
      </c>
      <c r="PT96" s="248">
        <f>IF(PT$6=$OS$5,成绩录入!CC99,0)</f>
        <v>0</v>
      </c>
      <c r="PU96" s="248">
        <f>IF(PU$6=$OS$5,成绩录入!CD99,0)</f>
        <v>0</v>
      </c>
      <c r="PV96" s="248">
        <f>IF(PV$6=$OS$5,成绩录入!CE99,0)</f>
        <v>0</v>
      </c>
      <c r="PW96" s="248">
        <f>IF(PW$6=$OS$5,成绩录入!CF99,0)</f>
        <v>0</v>
      </c>
      <c r="PX96" s="248">
        <f>IF(PX$6=$OS$5,成绩录入!CG99,0)</f>
        <v>0</v>
      </c>
      <c r="PY96" s="248">
        <f>IF(PY$6=$OS$5,成绩录入!CH99,0)</f>
        <v>0</v>
      </c>
      <c r="PZ96" s="248">
        <f>IF(PZ$6=$OS$5,成绩录入!CI99,0)</f>
        <v>0</v>
      </c>
      <c r="QA96" s="248">
        <f>IF(QA$6=$OS$5,成绩录入!CJ99,0)</f>
        <v>0</v>
      </c>
      <c r="QB96" s="248">
        <f>IF(QB$6=$OS$5,成绩录入!CK99,0)</f>
        <v>0</v>
      </c>
      <c r="QC96" s="248">
        <f>IF(QC$6=$OS$5,成绩录入!CL99,0)</f>
        <v>0</v>
      </c>
      <c r="QD96" s="248">
        <f>IF(QD$6=$OS$5,成绩录入!CM99,0)</f>
        <v>0</v>
      </c>
      <c r="QE96" s="248">
        <f>IF(QE$6=$OS$5,成绩录入!CN99,0)</f>
        <v>0</v>
      </c>
      <c r="QF96" s="248">
        <f>IF(QF$6=$OS$5,成绩录入!CO99,0)</f>
        <v>0</v>
      </c>
      <c r="QG96" s="248">
        <f>IF(QG$6=$OS$5,成绩录入!CP99,0)</f>
        <v>0</v>
      </c>
      <c r="QH96" s="248">
        <f>IF(QH$6=$OS$5,成绩录入!CQ99,0)</f>
        <v>0</v>
      </c>
      <c r="QI96" s="248">
        <f>IF(QI$6=$OS$5,成绩录入!CR99,0)</f>
        <v>0</v>
      </c>
      <c r="QJ96" s="248">
        <f>IF(QJ$6=$OS$5,成绩录入!CS99,0)</f>
        <v>0</v>
      </c>
      <c r="QK96" s="248">
        <f>IF(QK$6=$OS$5,成绩录入!CT99,0)</f>
        <v>0</v>
      </c>
      <c r="QL96" s="248">
        <f>IF(QL$6=$OS$5,成绩录入!CU99,0)</f>
        <v>0</v>
      </c>
      <c r="QM96" s="248">
        <f>IF(QM$6=$OS$5,成绩录入!CV99,0)</f>
        <v>0</v>
      </c>
      <c r="QN96" s="248">
        <f>IF(QN$6=$OS$5,成绩录入!CW99,0)</f>
        <v>0</v>
      </c>
      <c r="QO96" s="248">
        <f>IF(QO$6=$OS$5,成绩录入!CX99,0)</f>
        <v>0</v>
      </c>
      <c r="QP96" s="248">
        <f>IF(QP$6=$OS$5,成绩录入!CY99,0)</f>
        <v>0</v>
      </c>
      <c r="QQ96" s="248">
        <f>IF(QQ$6=$OS$5,成绩录入!CZ99,0)</f>
        <v>0</v>
      </c>
      <c r="QR96" s="248">
        <f>IF(QR$6=$OS$5,成绩录入!DA99,0)</f>
        <v>0</v>
      </c>
      <c r="QS96" s="248">
        <f>IF(QS$6=$OS$5,成绩录入!DB99,0)</f>
        <v>0</v>
      </c>
      <c r="QT96" s="248">
        <f>IF(QT$6=$OS$5,成绩录入!DC99,0)</f>
        <v>0</v>
      </c>
      <c r="QU96" s="248">
        <f>IF(QU$6=$OS$5,成绩录入!DD99,0)</f>
        <v>0</v>
      </c>
      <c r="QV96" s="248">
        <f>IF(QV$6=$OS$5,成绩录入!DE99,0)</f>
        <v>0</v>
      </c>
      <c r="QW96" s="248">
        <f>IF(QW$6=$OS$5,成绩录入!DF99,0)</f>
        <v>0</v>
      </c>
      <c r="QX96" s="248">
        <f>IF(QX$6=$OS$5,成绩录入!DG99,0)</f>
        <v>0</v>
      </c>
      <c r="QY96" s="248">
        <f>IF(QY$6=$OS$5,成绩录入!DH99,0)</f>
        <v>0</v>
      </c>
      <c r="QZ96" s="248">
        <f>IF(QZ$6=$OS$5,成绩录入!DI99,0)</f>
        <v>0</v>
      </c>
      <c r="RA96" s="248">
        <f>IF(RA$6=$OS$5,成绩录入!DJ99,0)</f>
        <v>0</v>
      </c>
      <c r="RB96" s="248">
        <f>IF(RB$6=$OS$5,成绩录入!DK99,0)</f>
        <v>0</v>
      </c>
      <c r="RC96" s="248">
        <f>IF(RC$6=$OS$5,成绩录入!DL99,0)</f>
        <v>0</v>
      </c>
      <c r="RD96" s="248">
        <f>IF(RD$6=$OS$5,成绩录入!DM99,0)</f>
        <v>0</v>
      </c>
      <c r="RE96" s="248">
        <f>IF(RE$6=$OS$5,成绩录入!DN99,0)</f>
        <v>0</v>
      </c>
      <c r="RF96" s="248">
        <f>IF(RF$6=$OS$5,成绩录入!DO99,0)</f>
        <v>0</v>
      </c>
      <c r="RG96" s="248">
        <f>IF(RG$6=$OS$5,成绩录入!DP99,0)</f>
        <v>0</v>
      </c>
      <c r="RH96" s="248">
        <f>IF(RH$6=$OS$5,成绩录入!DQ99,0)</f>
        <v>0</v>
      </c>
      <c r="RI96" s="248">
        <f>IF(RI$6=$OS$5,成绩录入!DR99,0)</f>
        <v>0</v>
      </c>
      <c r="RJ96" s="248">
        <f>IF(RJ$6=$OS$5,成绩录入!DS99,0)</f>
        <v>0</v>
      </c>
      <c r="RK96" s="248">
        <f>IF(RK$6=$OS$5,成绩录入!DT99,0)</f>
        <v>0</v>
      </c>
      <c r="RL96" s="248">
        <f>IF(RL$6=$OS$5,成绩录入!DU99,0)</f>
        <v>0</v>
      </c>
      <c r="RM96" s="248">
        <f>IF(RM$6=$OS$5,成绩录入!DV99,0)</f>
        <v>0</v>
      </c>
      <c r="RN96" s="248">
        <f>IF(RN$6=$OS$5,成绩录入!DW99,0)</f>
        <v>0</v>
      </c>
      <c r="RO96" s="248">
        <f>IF(RO$6=$OS$5,成绩录入!DX99,0)</f>
        <v>0</v>
      </c>
      <c r="RP96" s="248">
        <f>IF(RP$6=$OS$5,成绩录入!DY99,0)</f>
        <v>0</v>
      </c>
      <c r="RQ96" s="248">
        <f>IF(RQ$6=$OS$5,成绩录入!DZ99,0)</f>
        <v>0</v>
      </c>
      <c r="RR96" s="248">
        <f>IF(RR$6=$OS$5,成绩录入!EA99,0)</f>
        <v>0</v>
      </c>
      <c r="RS96" s="248">
        <f>IF(RS$6=$OS$5,成绩录入!EB99,0)</f>
        <v>0</v>
      </c>
      <c r="RT96" s="248">
        <f>IF(RT$6=$OS$5,成绩录入!EC99,0)</f>
        <v>0</v>
      </c>
      <c r="RU96" s="248">
        <f>IF(RU$6=$OS$5,成绩录入!ED99,0)</f>
        <v>0</v>
      </c>
      <c r="RV96" s="248">
        <f>IF(RV$6=$OS$5,成绩录入!EE99,0)</f>
        <v>0</v>
      </c>
      <c r="RW96" s="248">
        <f>IF(RW$6=$OS$5,成绩录入!EF99,0)</f>
        <v>0</v>
      </c>
      <c r="RX96" s="248">
        <f>IF(RX$6=$OS$5,成绩录入!EG99,0)</f>
        <v>0</v>
      </c>
      <c r="RY96" s="248">
        <f>IF(RY$6=$OS$5,成绩录入!EH99,0)</f>
        <v>0</v>
      </c>
      <c r="RZ96" s="248">
        <f>IF(RZ$6=$OS$5,成绩录入!EI99,0)</f>
        <v>0</v>
      </c>
      <c r="SA96" s="248">
        <f>IF(SA$6=$OS$5,成绩录入!EJ99,0)</f>
        <v>0</v>
      </c>
      <c r="SB96" s="248">
        <f>IF(SB$6=$OS$5,成绩录入!EK99,0)</f>
        <v>0</v>
      </c>
      <c r="SC96" s="248">
        <f>IF(SC$6=$OS$5,成绩录入!EL99,0)</f>
        <v>0</v>
      </c>
      <c r="SD96" s="248">
        <f>IF(SD$6=$OS$5,成绩录入!EM99,0)</f>
        <v>0</v>
      </c>
      <c r="SE96" s="248">
        <f>IF(SE$6=$OS$5,成绩录入!EN99,0)</f>
        <v>0</v>
      </c>
      <c r="SF96" s="248">
        <f>IF(SF$6=$OS$5,成绩录入!EO99,0)</f>
        <v>0</v>
      </c>
      <c r="SG96" s="248">
        <f>IF(SG$6=$OS$5,成绩录入!EP99,0)</f>
        <v>0</v>
      </c>
      <c r="SH96" s="248">
        <f>IF(SH$6=$OS$5,成绩录入!EQ99,0)</f>
        <v>0</v>
      </c>
      <c r="SI96" s="248">
        <f>IF(SI$6=$OS$5,成绩录入!ER99,0)</f>
        <v>0</v>
      </c>
      <c r="SJ96" s="248">
        <f>IF(SJ$6=$OS$5,成绩录入!ES99,0)</f>
        <v>0</v>
      </c>
      <c r="SK96" s="248">
        <f>IF(SK$6=$OS$5,成绩录入!ET99,0)</f>
        <v>0</v>
      </c>
      <c r="SL96" s="248">
        <f>IF(SL$6=$OS$5,成绩录入!EU99,0)</f>
        <v>0</v>
      </c>
      <c r="SM96" s="248">
        <f>IF(SM$6=$OS$5,成绩录入!EV99,0)</f>
        <v>0</v>
      </c>
      <c r="SN96" s="248">
        <f>IF(SN$6=$OS$5,成绩录入!EW99,0)</f>
        <v>0</v>
      </c>
      <c r="SO96" s="248">
        <f>IF(SO$6=$OS$5,成绩录入!EX99,0)</f>
        <v>0</v>
      </c>
      <c r="SP96" s="218">
        <f t="shared" si="190"/>
        <v>0</v>
      </c>
      <c r="SQ96" s="166"/>
      <c r="SR96" s="166"/>
      <c r="SS96" s="247">
        <f>IF(SS$6=$SR$5,成绩录入!BC99,0)</f>
        <v>0</v>
      </c>
      <c r="ST96" s="248">
        <f>IF(ST$6=$SR$5,成绩录入!BD99,0)</f>
        <v>0</v>
      </c>
      <c r="SU96" s="248">
        <f>IF(SU$6=$SR$5,成绩录入!BE99,0)</f>
        <v>0</v>
      </c>
      <c r="SV96" s="248">
        <f>IF(SV$6=$SR$5,成绩录入!BF99,0)</f>
        <v>0</v>
      </c>
      <c r="SW96" s="248">
        <f>IF(SW$6=$SR$5,成绩录入!BG99,0)</f>
        <v>0</v>
      </c>
      <c r="SX96" s="248">
        <f>IF(SX$6=$SR$5,成绩录入!BH99,0)</f>
        <v>0</v>
      </c>
      <c r="SY96" s="248">
        <f>IF(SY$6=$SR$5,成绩录入!BI99,0)</f>
        <v>0</v>
      </c>
      <c r="SZ96" s="248">
        <f>IF(SZ$6=$SR$5,成绩录入!BJ99,0)</f>
        <v>0</v>
      </c>
      <c r="TA96" s="248">
        <f>IF(TA$6=$SR$5,成绩录入!BK99,0)</f>
        <v>0</v>
      </c>
      <c r="TB96" s="248">
        <f>IF(TB$6=$SR$5,成绩录入!BL99,0)</f>
        <v>0</v>
      </c>
      <c r="TC96" s="248">
        <f>IF(TC$6=$SR$5,成绩录入!BM99,0)</f>
        <v>0</v>
      </c>
      <c r="TD96" s="248">
        <f>IF(TD$6=$SR$5,成绩录入!BN99,0)</f>
        <v>0</v>
      </c>
      <c r="TE96" s="248">
        <f>IF(TE$6=$SR$5,成绩录入!BO99,0)</f>
        <v>0</v>
      </c>
      <c r="TF96" s="248">
        <f>IF(TF$6=$SR$5,成绩录入!BP99,0)</f>
        <v>0</v>
      </c>
      <c r="TG96" s="248">
        <f>IF(TG$6=$SR$5,成绩录入!BQ99,0)</f>
        <v>0</v>
      </c>
      <c r="TH96" s="248">
        <f>IF(TH$6=$SR$5,成绩录入!BR99,0)</f>
        <v>0</v>
      </c>
      <c r="TI96" s="248">
        <f>IF(TI$6=$SR$5,成绩录入!BS99,0)</f>
        <v>0</v>
      </c>
      <c r="TJ96" s="248">
        <f>IF(TJ$6=$SR$5,成绩录入!BT99,0)</f>
        <v>0</v>
      </c>
      <c r="TK96" s="248">
        <f>IF(TK$6=$SR$5,成绩录入!BU99,0)</f>
        <v>0</v>
      </c>
      <c r="TL96" s="248">
        <f>IF(TL$6=$SR$5,成绩录入!BV99,0)</f>
        <v>0</v>
      </c>
      <c r="TM96" s="248">
        <f>IF(TM$6=$SR$5,成绩录入!BW99,0)</f>
        <v>0</v>
      </c>
      <c r="TN96" s="248">
        <f>IF(TN$6=$SR$5,成绩录入!BX99,0)</f>
        <v>0</v>
      </c>
      <c r="TO96" s="248">
        <f>IF(TO$6=$SR$5,成绩录入!BY99,0)</f>
        <v>0</v>
      </c>
      <c r="TP96" s="248">
        <f>IF(TP$6=$SR$5,成绩录入!BZ99,0)</f>
        <v>0</v>
      </c>
      <c r="TQ96" s="248">
        <f>IF(TQ$6=$SR$5,成绩录入!CA99,0)</f>
        <v>0</v>
      </c>
      <c r="TR96" s="248">
        <f>IF(TR$6=$SR$5,成绩录入!CB99,0)</f>
        <v>0</v>
      </c>
      <c r="TS96" s="248">
        <f>IF(TS$6=$SR$5,成绩录入!CC99,0)</f>
        <v>0</v>
      </c>
      <c r="TT96" s="248">
        <f>IF(TT$6=$SR$5,成绩录入!CD99,0)</f>
        <v>0</v>
      </c>
      <c r="TU96" s="248">
        <f>IF(TU$6=$SR$5,成绩录入!CE99,0)</f>
        <v>0</v>
      </c>
      <c r="TV96" s="248">
        <f>IF(TV$6=$SR$5,成绩录入!CF99,0)</f>
        <v>0</v>
      </c>
      <c r="TW96" s="248">
        <f>IF(TW$6=$SR$5,成绩录入!CG99,0)</f>
        <v>0</v>
      </c>
      <c r="TX96" s="248">
        <f>IF(TX$6=$SR$5,成绩录入!CH99,0)</f>
        <v>0</v>
      </c>
      <c r="TY96" s="248">
        <f>IF(TY$6=$SR$5,成绩录入!CI99,0)</f>
        <v>0</v>
      </c>
      <c r="TZ96" s="248">
        <f>IF(TZ$6=$SR$5,成绩录入!CJ99,0)</f>
        <v>0</v>
      </c>
      <c r="UA96" s="248">
        <f>IF(UA$6=$SR$5,成绩录入!CK99,0)</f>
        <v>0</v>
      </c>
      <c r="UB96" s="248">
        <f>IF(UB$6=$SR$5,成绩录入!CL99,0)</f>
        <v>0</v>
      </c>
      <c r="UC96" s="248">
        <f>IF(UC$6=$SR$5,成绩录入!CM99,0)</f>
        <v>0</v>
      </c>
      <c r="UD96" s="248">
        <f>IF(UD$6=$SR$5,成绩录入!CN99,0)</f>
        <v>0</v>
      </c>
      <c r="UE96" s="248">
        <f>IF(UE$6=$SR$5,成绩录入!CO99,0)</f>
        <v>0</v>
      </c>
      <c r="UF96" s="248">
        <f>IF(UF$6=$SR$5,成绩录入!CP99,0)</f>
        <v>0</v>
      </c>
      <c r="UG96" s="248">
        <f>IF(UG$6=$SR$5,成绩录入!CQ99,0)</f>
        <v>0</v>
      </c>
      <c r="UH96" s="248">
        <f>IF(UH$6=$SR$5,成绩录入!CR99,0)</f>
        <v>0</v>
      </c>
      <c r="UI96" s="248">
        <f>IF(UI$6=$SR$5,成绩录入!CS99,0)</f>
        <v>0</v>
      </c>
      <c r="UJ96" s="248">
        <f>IF(UJ$6=$SR$5,成绩录入!CT99,0)</f>
        <v>0</v>
      </c>
      <c r="UK96" s="248">
        <f>IF(UK$6=$SR$5,成绩录入!CU99,0)</f>
        <v>0</v>
      </c>
      <c r="UL96" s="248">
        <f>IF(UL$6=$SR$5,成绩录入!CV99,0)</f>
        <v>0</v>
      </c>
      <c r="UM96" s="248">
        <f>IF(UM$6=$SR$5,成绩录入!CW99,0)</f>
        <v>0</v>
      </c>
      <c r="UN96" s="248">
        <f>IF(UN$6=$SR$5,成绩录入!CX99,0)</f>
        <v>0</v>
      </c>
      <c r="UO96" s="248">
        <f>IF(UO$6=$SR$5,成绩录入!CY99,0)</f>
        <v>0</v>
      </c>
      <c r="UP96" s="248">
        <f>IF(UP$6=$SR$5,成绩录入!CZ99,0)</f>
        <v>0</v>
      </c>
      <c r="UQ96" s="248">
        <f>IF(UQ$6=$SR$5,成绩录入!DA99,0)</f>
        <v>0</v>
      </c>
      <c r="UR96" s="248">
        <f>IF(UR$6=$SR$5,成绩录入!DB99,0)</f>
        <v>0</v>
      </c>
      <c r="US96" s="248">
        <f>IF(US$6=$SR$5,成绩录入!DC99,0)</f>
        <v>0</v>
      </c>
      <c r="UT96" s="248">
        <f>IF(UT$6=$SR$5,成绩录入!DD99,0)</f>
        <v>0</v>
      </c>
      <c r="UU96" s="248">
        <f>IF(UU$6=$SR$5,成绩录入!DE99,0)</f>
        <v>0</v>
      </c>
      <c r="UV96" s="248">
        <f>IF(UV$6=$SR$5,成绩录入!DF99,0)</f>
        <v>0</v>
      </c>
      <c r="UW96" s="248">
        <f>IF(UW$6=$SR$5,成绩录入!DG99,0)</f>
        <v>0</v>
      </c>
      <c r="UX96" s="248">
        <f>IF(UX$6=$SR$5,成绩录入!DH99,0)</f>
        <v>0</v>
      </c>
      <c r="UY96" s="248">
        <f>IF(UY$6=$SR$5,成绩录入!DI99,0)</f>
        <v>0</v>
      </c>
      <c r="UZ96" s="248">
        <f>IF(UZ$6=$SR$5,成绩录入!DJ99,0)</f>
        <v>0</v>
      </c>
      <c r="VA96" s="248">
        <f>IF(VA$6=$SR$5,成绩录入!DK99,0)</f>
        <v>0</v>
      </c>
      <c r="VB96" s="248">
        <f>IF(VB$6=$SR$5,成绩录入!DL99,0)</f>
        <v>0</v>
      </c>
      <c r="VC96" s="248">
        <f>IF(VC$6=$SR$5,成绩录入!DM99,0)</f>
        <v>0</v>
      </c>
      <c r="VD96" s="248">
        <f>IF(VD$6=$SR$5,成绩录入!DN99,0)</f>
        <v>0</v>
      </c>
      <c r="VE96" s="248">
        <f>IF(VE$6=$SR$5,成绩录入!DO99,0)</f>
        <v>0</v>
      </c>
      <c r="VF96" s="248">
        <f>IF(VF$6=$SR$5,成绩录入!DP99,0)</f>
        <v>0</v>
      </c>
      <c r="VG96" s="248">
        <f>IF(VG$6=$SR$5,成绩录入!DQ99,0)</f>
        <v>0</v>
      </c>
      <c r="VH96" s="248">
        <f>IF(VH$6=$SR$5,成绩录入!DR99,0)</f>
        <v>0</v>
      </c>
      <c r="VI96" s="248">
        <f>IF(VI$6=$SR$5,成绩录入!DS99,0)</f>
        <v>0</v>
      </c>
      <c r="VJ96" s="248">
        <f>IF(VJ$6=$SR$5,成绩录入!DT99,0)</f>
        <v>0</v>
      </c>
      <c r="VK96" s="248">
        <f>IF(VK$6=$SR$5,成绩录入!DU99,0)</f>
        <v>0</v>
      </c>
      <c r="VL96" s="248">
        <f>IF(VL$6=$SR$5,成绩录入!DV99,0)</f>
        <v>0</v>
      </c>
      <c r="VM96" s="248">
        <f>IF(VM$6=$SR$5,成绩录入!DW99,0)</f>
        <v>0</v>
      </c>
      <c r="VN96" s="248">
        <f>IF(VN$6=$SR$5,成绩录入!DX99,0)</f>
        <v>0</v>
      </c>
      <c r="VO96" s="248">
        <f>IF(VO$6=$SR$5,成绩录入!DY99,0)</f>
        <v>0</v>
      </c>
      <c r="VP96" s="248">
        <f>IF(VP$6=$SR$5,成绩录入!DZ99,0)</f>
        <v>0</v>
      </c>
      <c r="VQ96" s="248">
        <f>IF(VQ$6=$SR$5,成绩录入!EA99,0)</f>
        <v>0</v>
      </c>
      <c r="VR96" s="248">
        <f>IF(VR$6=$SR$5,成绩录入!EB99,0)</f>
        <v>0</v>
      </c>
      <c r="VS96" s="248">
        <f>IF(VS$6=$SR$5,成绩录入!EC99,0)</f>
        <v>0</v>
      </c>
      <c r="VT96" s="248">
        <f>IF(VT$6=$SR$5,成绩录入!ED99,0)</f>
        <v>0</v>
      </c>
      <c r="VU96" s="248">
        <f>IF(VU$6=$SR$5,成绩录入!EE99,0)</f>
        <v>0</v>
      </c>
      <c r="VV96" s="248">
        <f>IF(VV$6=$SR$5,成绩录入!EF99,0)</f>
        <v>0</v>
      </c>
      <c r="VW96" s="248">
        <f>IF(VW$6=$SR$5,成绩录入!EG99,0)</f>
        <v>0</v>
      </c>
      <c r="VX96" s="248">
        <f>IF(VX$6=$SR$5,成绩录入!EH99,0)</f>
        <v>0</v>
      </c>
      <c r="VY96" s="248">
        <f>IF(VY$6=$SR$5,成绩录入!EI99,0)</f>
        <v>0</v>
      </c>
      <c r="VZ96" s="248">
        <f>IF(VZ$6=$SR$5,成绩录入!EJ99,0)</f>
        <v>0</v>
      </c>
      <c r="WA96" s="248">
        <f>IF(WA$6=$SR$5,成绩录入!EK99,0)</f>
        <v>0</v>
      </c>
      <c r="WB96" s="248">
        <f>IF(WB$6=$SR$5,成绩录入!EL99,0)</f>
        <v>0</v>
      </c>
      <c r="WC96" s="248">
        <f>IF(WC$6=$SR$5,成绩录入!EM99,0)</f>
        <v>0</v>
      </c>
      <c r="WD96" s="248">
        <f>IF(WD$6=$SR$5,成绩录入!EN99,0)</f>
        <v>0</v>
      </c>
      <c r="WE96" s="248">
        <f>IF(WE$6=$SR$5,成绩录入!EO99,0)</f>
        <v>0</v>
      </c>
      <c r="WF96" s="248">
        <f>IF(WF$6=$SR$5,成绩录入!EP99,0)</f>
        <v>0</v>
      </c>
      <c r="WG96" s="248">
        <f>IF(WG$6=$SR$5,成绩录入!EQ99,0)</f>
        <v>0</v>
      </c>
      <c r="WH96" s="248">
        <f>IF(WH$6=$SR$5,成绩录入!ER99,0)</f>
        <v>0</v>
      </c>
      <c r="WI96" s="248">
        <f>IF(WI$6=$SR$5,成绩录入!ES99,0)</f>
        <v>0</v>
      </c>
      <c r="WJ96" s="248">
        <f>IF(WJ$6=$SR$5,成绩录入!ET99,0)</f>
        <v>0</v>
      </c>
      <c r="WK96" s="248">
        <f>IF(WK$6=$SR$5,成绩录入!EU99,0)</f>
        <v>0</v>
      </c>
      <c r="WL96" s="248">
        <f>IF(WL$6=$SR$5,成绩录入!EV99,0)</f>
        <v>0</v>
      </c>
      <c r="WM96" s="248">
        <f>IF(WM$6=$SR$5,成绩录入!EW99,0)</f>
        <v>0</v>
      </c>
      <c r="WN96" s="248">
        <f>IF(WN$6=$SR$5,成绩录入!EX99,0)</f>
        <v>0</v>
      </c>
      <c r="WO96" s="218">
        <f t="shared" si="191"/>
        <v>0</v>
      </c>
      <c r="WP96" s="166"/>
      <c r="WQ96" s="166"/>
      <c r="WR96" s="247">
        <f>IF(WR$6=$WQ$5,成绩录入!BC99,0)</f>
        <v>0</v>
      </c>
      <c r="WS96" s="248">
        <f>IF(WS$6=$WQ$5,成绩录入!BD99,0)</f>
        <v>0</v>
      </c>
      <c r="WT96" s="248">
        <f>IF(WT$6=$WQ$5,成绩录入!BE99,0)</f>
        <v>0</v>
      </c>
      <c r="WU96" s="248">
        <f>IF(WU$6=$WQ$5,成绩录入!BF99,0)</f>
        <v>0</v>
      </c>
      <c r="WV96" s="248">
        <f>IF(WV$6=$WQ$5,成绩录入!BG99,0)</f>
        <v>0</v>
      </c>
      <c r="WW96" s="248">
        <f>IF(WW$6=$WQ$5,成绩录入!BH99,0)</f>
        <v>0</v>
      </c>
      <c r="WX96" s="248">
        <f>IF(WX$6=$WQ$5,成绩录入!BI99,0)</f>
        <v>0</v>
      </c>
      <c r="WY96" s="248">
        <f>IF(WY$6=$WQ$5,成绩录入!BJ99,0)</f>
        <v>0</v>
      </c>
      <c r="WZ96" s="248">
        <f>IF(WZ$6=$WQ$5,成绩录入!BK99,0)</f>
        <v>0</v>
      </c>
      <c r="XA96" s="248">
        <f>IF(XA$6=$WQ$5,成绩录入!BL99,0)</f>
        <v>0</v>
      </c>
      <c r="XB96" s="248">
        <f>IF(XB$6=$WQ$5,成绩录入!BM99,0)</f>
        <v>0</v>
      </c>
      <c r="XC96" s="248">
        <f>IF(XC$6=$WQ$5,成绩录入!BN99,0)</f>
        <v>0</v>
      </c>
      <c r="XD96" s="248">
        <f>IF(XD$6=$WQ$5,成绩录入!BO99,0)</f>
        <v>0</v>
      </c>
      <c r="XE96" s="248">
        <f>IF(XE$6=$WQ$5,成绩录入!BP99,0)</f>
        <v>0</v>
      </c>
      <c r="XF96" s="248">
        <f>IF(XF$6=$WQ$5,成绩录入!BQ99,0)</f>
        <v>0</v>
      </c>
      <c r="XG96" s="248">
        <f>IF(XG$6=$WQ$5,成绩录入!BR99,0)</f>
        <v>0</v>
      </c>
      <c r="XH96" s="248">
        <f>IF(XH$6=$WQ$5,成绩录入!BS99,0)</f>
        <v>0</v>
      </c>
      <c r="XI96" s="248">
        <f>IF(XI$6=$WQ$5,成绩录入!BT99,0)</f>
        <v>0</v>
      </c>
      <c r="XJ96" s="248">
        <f>IF(XJ$6=$WQ$5,成绩录入!BU99,0)</f>
        <v>0</v>
      </c>
      <c r="XK96" s="248">
        <f>IF(XK$6=$WQ$5,成绩录入!BV99,0)</f>
        <v>0</v>
      </c>
      <c r="XL96" s="248">
        <f>IF(XL$6=$WQ$5,成绩录入!BW99,0)</f>
        <v>0</v>
      </c>
      <c r="XM96" s="248">
        <f>IF(XM$6=$WQ$5,成绩录入!BX99,0)</f>
        <v>0</v>
      </c>
      <c r="XN96" s="248">
        <f>IF(XN$6=$WQ$5,成绩录入!BY99,0)</f>
        <v>0</v>
      </c>
      <c r="XO96" s="248">
        <f>IF(XO$6=$WQ$5,成绩录入!BZ99,0)</f>
        <v>0</v>
      </c>
      <c r="XP96" s="248">
        <f>IF(XP$6=$WQ$5,成绩录入!CA99,0)</f>
        <v>0</v>
      </c>
      <c r="XQ96" s="248">
        <f>IF(XQ$6=$WQ$5,成绩录入!CB99,0)</f>
        <v>0</v>
      </c>
      <c r="XR96" s="248">
        <f>IF(XR$6=$WQ$5,成绩录入!CC99,0)</f>
        <v>0</v>
      </c>
      <c r="XS96" s="248">
        <f>IF(XS$6=$WQ$5,成绩录入!CD99,0)</f>
        <v>0</v>
      </c>
      <c r="XT96" s="248">
        <f>IF(XT$6=$WQ$5,成绩录入!CE99,0)</f>
        <v>0</v>
      </c>
      <c r="XU96" s="248">
        <f>IF(XU$6=$WQ$5,成绩录入!CF99,0)</f>
        <v>0</v>
      </c>
      <c r="XV96" s="248">
        <f>IF(XV$6=$WQ$5,成绩录入!CG99,0)</f>
        <v>0</v>
      </c>
      <c r="XW96" s="248">
        <f>IF(XW$6=$WQ$5,成绩录入!CH99,0)</f>
        <v>0</v>
      </c>
      <c r="XX96" s="248">
        <f>IF(XX$6=$WQ$5,成绩录入!CI99,0)</f>
        <v>0</v>
      </c>
      <c r="XY96" s="248">
        <f>IF(XY$6=$WQ$5,成绩录入!CJ99,0)</f>
        <v>0</v>
      </c>
      <c r="XZ96" s="248">
        <f>IF(XZ$6=$WQ$5,成绩录入!CK99,0)</f>
        <v>0</v>
      </c>
      <c r="YA96" s="248">
        <f>IF(YA$6=$WQ$5,成绩录入!CL99,0)</f>
        <v>0</v>
      </c>
      <c r="YB96" s="248">
        <f>IF(YB$6=$WQ$5,成绩录入!CM99,0)</f>
        <v>0</v>
      </c>
      <c r="YC96" s="248">
        <f>IF(YC$6=$WQ$5,成绩录入!CN99,0)</f>
        <v>0</v>
      </c>
      <c r="YD96" s="248">
        <f>IF(YD$6=$WQ$5,成绩录入!CO99,0)</f>
        <v>0</v>
      </c>
      <c r="YE96" s="248">
        <f>IF(YE$6=$WQ$5,成绩录入!CP99,0)</f>
        <v>0</v>
      </c>
      <c r="YF96" s="248">
        <f>IF(YF$6=$WQ$5,成绩录入!CQ99,0)</f>
        <v>0</v>
      </c>
      <c r="YG96" s="248">
        <f>IF(YG$6=$WQ$5,成绩录入!CR99,0)</f>
        <v>0</v>
      </c>
      <c r="YH96" s="248">
        <f>IF(YH$6=$WQ$5,成绩录入!CS99,0)</f>
        <v>0</v>
      </c>
      <c r="YI96" s="248">
        <f>IF(YI$6=$WQ$5,成绩录入!CT99,0)</f>
        <v>0</v>
      </c>
      <c r="YJ96" s="248">
        <f>IF(YJ$6=$WQ$5,成绩录入!CU99,0)</f>
        <v>0</v>
      </c>
      <c r="YK96" s="248">
        <f>IF(YK$6=$WQ$5,成绩录入!CV99,0)</f>
        <v>0</v>
      </c>
      <c r="YL96" s="248">
        <f>IF(YL$6=$WQ$5,成绩录入!CW99,0)</f>
        <v>0</v>
      </c>
      <c r="YM96" s="248">
        <f>IF(YM$6=$WQ$5,成绩录入!CX99,0)</f>
        <v>0</v>
      </c>
      <c r="YN96" s="248">
        <f>IF(YN$6=$WQ$5,成绩录入!CY99,0)</f>
        <v>0</v>
      </c>
      <c r="YO96" s="248">
        <f>IF(YO$6=$WQ$5,成绩录入!CZ99,0)</f>
        <v>0</v>
      </c>
      <c r="YP96" s="248">
        <f>IF(YP$6=$WQ$5,成绩录入!DA99,0)</f>
        <v>0</v>
      </c>
      <c r="YQ96" s="248">
        <f>IF(YQ$6=$WQ$5,成绩录入!DB99,0)</f>
        <v>0</v>
      </c>
      <c r="YR96" s="248">
        <f>IF(YR$6=$WQ$5,成绩录入!DC99,0)</f>
        <v>0</v>
      </c>
      <c r="YS96" s="248">
        <f>IF(YS$6=$WQ$5,成绩录入!DD99,0)</f>
        <v>0</v>
      </c>
      <c r="YT96" s="248">
        <f>IF(YT$6=$WQ$5,成绩录入!DE99,0)</f>
        <v>0</v>
      </c>
      <c r="YU96" s="248">
        <f>IF(YU$6=$WQ$5,成绩录入!DF99,0)</f>
        <v>0</v>
      </c>
      <c r="YV96" s="248">
        <f>IF(YV$6=$WQ$5,成绩录入!DG99,0)</f>
        <v>0</v>
      </c>
      <c r="YW96" s="248">
        <f>IF(YW$6=$WQ$5,成绩录入!DH99,0)</f>
        <v>0</v>
      </c>
      <c r="YX96" s="248">
        <f>IF(YX$6=$WQ$5,成绩录入!DI99,0)</f>
        <v>0</v>
      </c>
      <c r="YY96" s="248">
        <f>IF(YY$6=$WQ$5,成绩录入!DJ99,0)</f>
        <v>0</v>
      </c>
      <c r="YZ96" s="248">
        <f>IF(YZ$6=$WQ$5,成绩录入!DK99,0)</f>
        <v>0</v>
      </c>
      <c r="ZA96" s="248">
        <f>IF(ZA$6=$WQ$5,成绩录入!DL99,0)</f>
        <v>0</v>
      </c>
      <c r="ZB96" s="248">
        <f>IF(ZB$6=$WQ$5,成绩录入!DM99,0)</f>
        <v>0</v>
      </c>
      <c r="ZC96" s="248">
        <f>IF(ZC$6=$WQ$5,成绩录入!DN99,0)</f>
        <v>0</v>
      </c>
      <c r="ZD96" s="248">
        <f>IF(ZD$6=$WQ$5,成绩录入!DO99,0)</f>
        <v>0</v>
      </c>
      <c r="ZE96" s="248">
        <f>IF(ZE$6=$WQ$5,成绩录入!DP99,0)</f>
        <v>0</v>
      </c>
      <c r="ZF96" s="248">
        <f>IF(ZF$6=$WQ$5,成绩录入!DQ99,0)</f>
        <v>0</v>
      </c>
      <c r="ZG96" s="248">
        <f>IF(ZG$6=$WQ$5,成绩录入!DR99,0)</f>
        <v>0</v>
      </c>
      <c r="ZH96" s="248">
        <f>IF(ZH$6=$WQ$5,成绩录入!DS99,0)</f>
        <v>0</v>
      </c>
      <c r="ZI96" s="248">
        <f>IF(ZI$6=$WQ$5,成绩录入!DT99,0)</f>
        <v>0</v>
      </c>
      <c r="ZJ96" s="248">
        <f>IF(ZJ$6=$WQ$5,成绩录入!DU99,0)</f>
        <v>0</v>
      </c>
      <c r="ZK96" s="248">
        <f>IF(ZK$6=$WQ$5,成绩录入!DV99,0)</f>
        <v>0</v>
      </c>
      <c r="ZL96" s="248">
        <f>IF(ZL$6=$WQ$5,成绩录入!DW99,0)</f>
        <v>0</v>
      </c>
      <c r="ZM96" s="248">
        <f>IF(ZM$6=$WQ$5,成绩录入!DX99,0)</f>
        <v>0</v>
      </c>
      <c r="ZN96" s="248">
        <f>IF(ZN$6=$WQ$5,成绩录入!DY99,0)</f>
        <v>0</v>
      </c>
      <c r="ZO96" s="248">
        <f>IF(ZO$6=$WQ$5,成绩录入!DZ99,0)</f>
        <v>0</v>
      </c>
      <c r="ZP96" s="248">
        <f>IF(ZP$6=$WQ$5,成绩录入!EA99,0)</f>
        <v>0</v>
      </c>
      <c r="ZQ96" s="248">
        <f>IF(ZQ$6=$WQ$5,成绩录入!EB99,0)</f>
        <v>0</v>
      </c>
      <c r="ZR96" s="248">
        <f>IF(ZR$6=$WQ$5,成绩录入!EC99,0)</f>
        <v>0</v>
      </c>
      <c r="ZS96" s="248">
        <f>IF(ZS$6=$WQ$5,成绩录入!ED99,0)</f>
        <v>0</v>
      </c>
      <c r="ZT96" s="248">
        <f>IF(ZT$6=$WQ$5,成绩录入!EE99,0)</f>
        <v>0</v>
      </c>
      <c r="ZU96" s="248">
        <f>IF(ZU$6=$WQ$5,成绩录入!EF99,0)</f>
        <v>0</v>
      </c>
      <c r="ZV96" s="248">
        <f>IF(ZV$6=$WQ$5,成绩录入!EG99,0)</f>
        <v>0</v>
      </c>
      <c r="ZW96" s="248">
        <f>IF(ZW$6=$WQ$5,成绩录入!EH99,0)</f>
        <v>0</v>
      </c>
      <c r="ZX96" s="248">
        <f>IF(ZX$6=$WQ$5,成绩录入!EI99,0)</f>
        <v>0</v>
      </c>
      <c r="ZY96" s="248">
        <f>IF(ZY$6=$WQ$5,成绩录入!EJ99,0)</f>
        <v>0</v>
      </c>
      <c r="ZZ96" s="248">
        <f>IF(ZZ$6=$WQ$5,成绩录入!EK99,0)</f>
        <v>0</v>
      </c>
      <c r="AAA96" s="248">
        <f>IF(AAA$6=$WQ$5,成绩录入!EL99,0)</f>
        <v>0</v>
      </c>
      <c r="AAB96" s="248">
        <f>IF(AAB$6=$WQ$5,成绩录入!EM99,0)</f>
        <v>0</v>
      </c>
      <c r="AAC96" s="248">
        <f>IF(AAC$6=$WQ$5,成绩录入!EN99,0)</f>
        <v>0</v>
      </c>
      <c r="AAD96" s="248">
        <f>IF(AAD$6=$WQ$5,成绩录入!EO99,0)</f>
        <v>0</v>
      </c>
      <c r="AAE96" s="248">
        <f>IF(AAE$6=$WQ$5,成绩录入!EP99,0)</f>
        <v>0</v>
      </c>
      <c r="AAF96" s="248">
        <f>IF(AAF$6=$WQ$5,成绩录入!EQ99,0)</f>
        <v>0</v>
      </c>
      <c r="AAG96" s="248">
        <f>IF(AAG$6=$WQ$5,成绩录入!ER99,0)</f>
        <v>0</v>
      </c>
      <c r="AAH96" s="248">
        <f>IF(AAH$6=$WQ$5,成绩录入!ES99,0)</f>
        <v>0</v>
      </c>
      <c r="AAI96" s="248">
        <f>IF(AAI$6=$WQ$5,成绩录入!ET99,0)</f>
        <v>0</v>
      </c>
      <c r="AAJ96" s="248">
        <f>IF(AAJ$6=$WQ$5,成绩录入!EU99,0)</f>
        <v>0</v>
      </c>
      <c r="AAK96" s="248">
        <f>IF(AAK$6=$WQ$5,成绩录入!EV99,0)</f>
        <v>0</v>
      </c>
      <c r="AAL96" s="248">
        <f>IF(AAL$6=$WQ$5,成绩录入!EW99,0)</f>
        <v>0</v>
      </c>
      <c r="AAM96" s="248">
        <f>IF(AAM$6=$WQ$5,成绩录入!EX99,0)</f>
        <v>0</v>
      </c>
      <c r="AAN96" s="218">
        <f t="shared" si="192"/>
        <v>0</v>
      </c>
      <c r="AAO96" s="206"/>
      <c r="AAQ96" s="247">
        <f>IF(AAQ$6=$AAP$5,成绩录入!BC99,0)</f>
        <v>0</v>
      </c>
      <c r="AAR96" s="248">
        <f>IF(AAR$6=$AAP$5,成绩录入!BD99,0)</f>
        <v>0</v>
      </c>
      <c r="AAS96" s="248">
        <f>IF(AAS$6=$AAP$5,成绩录入!BE99,0)</f>
        <v>0</v>
      </c>
      <c r="AAT96" s="248">
        <f>IF(AAT$6=$AAP$5,成绩录入!BF99,0)</f>
        <v>0</v>
      </c>
      <c r="AAU96" s="248">
        <f>IF(AAU$6=$AAP$5,成绩录入!BG99,0)</f>
        <v>0</v>
      </c>
      <c r="AAV96" s="248">
        <f>IF(AAV$6=$AAP$5,成绩录入!BH99,0)</f>
        <v>0</v>
      </c>
      <c r="AAW96" s="248">
        <f>IF(AAW$6=$AAP$5,成绩录入!BI99,0)</f>
        <v>0</v>
      </c>
      <c r="AAX96" s="248">
        <f>IF(AAX$6=$AAP$5,成绩录入!BJ99,0)</f>
        <v>0</v>
      </c>
      <c r="AAY96" s="248">
        <f>IF(AAY$6=$AAP$5,成绩录入!BK99,0)</f>
        <v>0</v>
      </c>
      <c r="AAZ96" s="248">
        <f>IF(AAZ$6=$AAP$5,成绩录入!BL99,0)</f>
        <v>0</v>
      </c>
      <c r="ABA96" s="248">
        <f>IF(ABA$6=$AAP$5,成绩录入!BM99,0)</f>
        <v>0</v>
      </c>
      <c r="ABB96" s="248">
        <f>IF(ABB$6=$AAP$5,成绩录入!BN99,0)</f>
        <v>0</v>
      </c>
      <c r="ABC96" s="248">
        <f>IF(ABC$6=$AAP$5,成绩录入!BO99,0)</f>
        <v>0</v>
      </c>
      <c r="ABD96" s="248">
        <f>IF(ABD$6=$AAP$5,成绩录入!BP99,0)</f>
        <v>0</v>
      </c>
      <c r="ABE96" s="248">
        <f>IF(ABE$6=$AAP$5,成绩录入!BQ99,0)</f>
        <v>0</v>
      </c>
      <c r="ABF96" s="248">
        <f>IF(ABF$6=$AAP$5,成绩录入!BR99,0)</f>
        <v>0</v>
      </c>
      <c r="ABG96" s="248">
        <f>IF(ABG$6=$AAP$5,成绩录入!BS99,0)</f>
        <v>0</v>
      </c>
      <c r="ABH96" s="248">
        <f>IF(ABH$6=$AAP$5,成绩录入!BT99,0)</f>
        <v>0</v>
      </c>
      <c r="ABI96" s="248">
        <f>IF(ABI$6=$AAP$5,成绩录入!BU99,0)</f>
        <v>0</v>
      </c>
      <c r="ABJ96" s="248">
        <f>IF(ABJ$6=$AAP$5,成绩录入!BV99,0)</f>
        <v>0</v>
      </c>
      <c r="ABK96" s="248">
        <f>IF(ABK$6=$AAP$5,成绩录入!BW99,0)</f>
        <v>0</v>
      </c>
      <c r="ABL96" s="248">
        <f>IF(ABL$6=$AAP$5,成绩录入!BX99,0)</f>
        <v>0</v>
      </c>
      <c r="ABM96" s="248">
        <f>IF(ABM$6=$AAP$5,成绩录入!BY99,0)</f>
        <v>0</v>
      </c>
      <c r="ABN96" s="248">
        <f>IF(ABN$6=$AAP$5,成绩录入!BZ99,0)</f>
        <v>0</v>
      </c>
      <c r="ABO96" s="248">
        <f>IF(ABO$6=$AAP$5,成绩录入!CA99,0)</f>
        <v>0</v>
      </c>
      <c r="ABP96" s="248">
        <f>IF(ABP$6=$AAP$5,成绩录入!CB99,0)</f>
        <v>0</v>
      </c>
      <c r="ABQ96" s="248">
        <f>IF(ABQ$6=$AAP$5,成绩录入!CC99,0)</f>
        <v>0</v>
      </c>
      <c r="ABR96" s="248">
        <f>IF(ABR$6=$AAP$5,成绩录入!CD99,0)</f>
        <v>0</v>
      </c>
      <c r="ABS96" s="248">
        <f>IF(ABS$6=$AAP$5,成绩录入!CE99,0)</f>
        <v>0</v>
      </c>
      <c r="ABT96" s="248">
        <f>IF(ABT$6=$AAP$5,成绩录入!CF99,0)</f>
        <v>0</v>
      </c>
      <c r="ABU96" s="248">
        <f>IF(ABU$6=$AAP$5,成绩录入!CG99,0)</f>
        <v>0</v>
      </c>
      <c r="ABV96" s="248">
        <f>IF(ABV$6=$AAP$5,成绩录入!CH99,0)</f>
        <v>0</v>
      </c>
      <c r="ABW96" s="248">
        <f>IF(ABW$6=$AAP$5,成绩录入!CI99,0)</f>
        <v>0</v>
      </c>
      <c r="ABX96" s="248">
        <f>IF(ABX$6=$AAP$5,成绩录入!CJ99,0)</f>
        <v>0</v>
      </c>
      <c r="ABY96" s="248">
        <f>IF(ABY$6=$AAP$5,成绩录入!CK99,0)</f>
        <v>0</v>
      </c>
      <c r="ABZ96" s="248">
        <f>IF(ABZ$6=$AAP$5,成绩录入!CL99,0)</f>
        <v>0</v>
      </c>
      <c r="ACA96" s="248">
        <f>IF(ACA$6=$AAP$5,成绩录入!CM99,0)</f>
        <v>0</v>
      </c>
      <c r="ACB96" s="248">
        <f>IF(ACB$6=$AAP$5,成绩录入!CN99,0)</f>
        <v>0</v>
      </c>
      <c r="ACC96" s="248">
        <f>IF(ACC$6=$AAP$5,成绩录入!CO99,0)</f>
        <v>0</v>
      </c>
      <c r="ACD96" s="248">
        <f>IF(ACD$6=$AAP$5,成绩录入!CP99,0)</f>
        <v>0</v>
      </c>
      <c r="ACE96" s="248">
        <f>IF(ACE$6=$AAP$5,成绩录入!CQ99,0)</f>
        <v>0</v>
      </c>
      <c r="ACF96" s="248">
        <f>IF(ACF$6=$AAP$5,成绩录入!CR99,0)</f>
        <v>0</v>
      </c>
      <c r="ACG96" s="248">
        <f>IF(ACG$6=$AAP$5,成绩录入!CS99,0)</f>
        <v>0</v>
      </c>
      <c r="ACH96" s="248">
        <f>IF(ACH$6=$AAP$5,成绩录入!CT99,0)</f>
        <v>0</v>
      </c>
      <c r="ACI96" s="248">
        <f>IF(ACI$6=$AAP$5,成绩录入!CU99,0)</f>
        <v>0</v>
      </c>
      <c r="ACJ96" s="248">
        <f>IF(ACJ$6=$AAP$5,成绩录入!CV99,0)</f>
        <v>0</v>
      </c>
      <c r="ACK96" s="248">
        <f>IF(ACK$6=$AAP$5,成绩录入!CW99,0)</f>
        <v>0</v>
      </c>
      <c r="ACL96" s="248">
        <f>IF(ACL$6=$AAP$5,成绩录入!CX99,0)</f>
        <v>0</v>
      </c>
      <c r="ACM96" s="248">
        <f>IF(ACM$6=$AAP$5,成绩录入!CY99,0)</f>
        <v>0</v>
      </c>
      <c r="ACN96" s="248">
        <f>IF(ACN$6=$AAP$5,成绩录入!CZ99,0)</f>
        <v>0</v>
      </c>
      <c r="ACO96" s="248">
        <f>IF(ACO$6=$AAP$5,成绩录入!DA99,0)</f>
        <v>0</v>
      </c>
      <c r="ACP96" s="248">
        <f>IF(ACP$6=$AAP$5,成绩录入!DB99,0)</f>
        <v>0</v>
      </c>
      <c r="ACQ96" s="248">
        <f>IF(ACQ$6=$AAP$5,成绩录入!DC99,0)</f>
        <v>0</v>
      </c>
      <c r="ACR96" s="248">
        <f>IF(ACR$6=$AAP$5,成绩录入!DD99,0)</f>
        <v>0</v>
      </c>
      <c r="ACS96" s="248">
        <f>IF(ACS$6=$AAP$5,成绩录入!DE99,0)</f>
        <v>0</v>
      </c>
      <c r="ACT96" s="248">
        <f>IF(ACT$6=$AAP$5,成绩录入!DF99,0)</f>
        <v>0</v>
      </c>
      <c r="ACU96" s="248">
        <f>IF(ACU$6=$AAP$5,成绩录入!DG99,0)</f>
        <v>0</v>
      </c>
      <c r="ACV96" s="248">
        <f>IF(ACV$6=$AAP$5,成绩录入!DH99,0)</f>
        <v>0</v>
      </c>
      <c r="ACW96" s="248">
        <f>IF(ACW$6=$AAP$5,成绩录入!DI99,0)</f>
        <v>0</v>
      </c>
      <c r="ACX96" s="248">
        <f>IF(ACX$6=$AAP$5,成绩录入!DJ99,0)</f>
        <v>0</v>
      </c>
      <c r="ACY96" s="248">
        <f>IF(ACY$6=$AAP$5,成绩录入!DK99,0)</f>
        <v>0</v>
      </c>
      <c r="ACZ96" s="248">
        <f>IF(ACZ$6=$AAP$5,成绩录入!DL99,0)</f>
        <v>0</v>
      </c>
      <c r="ADA96" s="248">
        <f>IF(ADA$6=$AAP$5,成绩录入!DM99,0)</f>
        <v>0</v>
      </c>
      <c r="ADB96" s="248">
        <f>IF(ADB$6=$AAP$5,成绩录入!DN99,0)</f>
        <v>0</v>
      </c>
      <c r="ADC96" s="248">
        <f>IF(ADC$6=$AAP$5,成绩录入!DO99,0)</f>
        <v>0</v>
      </c>
      <c r="ADD96" s="248">
        <f>IF(ADD$6=$AAP$5,成绩录入!DP99,0)</f>
        <v>0</v>
      </c>
      <c r="ADE96" s="248">
        <f>IF(ADE$6=$AAP$5,成绩录入!DQ99,0)</f>
        <v>0</v>
      </c>
      <c r="ADF96" s="248">
        <f>IF(ADF$6=$AAP$5,成绩录入!DR99,0)</f>
        <v>0</v>
      </c>
      <c r="ADG96" s="248">
        <f>IF(ADG$6=$AAP$5,成绩录入!DS99,0)</f>
        <v>0</v>
      </c>
      <c r="ADH96" s="248">
        <f>IF(ADH$6=$AAP$5,成绩录入!DT99,0)</f>
        <v>0</v>
      </c>
      <c r="ADI96" s="248">
        <f>IF(ADI$6=$AAP$5,成绩录入!DU99,0)</f>
        <v>0</v>
      </c>
      <c r="ADJ96" s="248">
        <f>IF(ADJ$6=$AAP$5,成绩录入!DV99,0)</f>
        <v>0</v>
      </c>
      <c r="ADK96" s="248">
        <f>IF(ADK$6=$AAP$5,成绩录入!DW99,0)</f>
        <v>0</v>
      </c>
      <c r="ADL96" s="248">
        <f>IF(ADL$6=$AAP$5,成绩录入!DX99,0)</f>
        <v>0</v>
      </c>
      <c r="ADM96" s="248">
        <f>IF(ADM$6=$AAP$5,成绩录入!DY99,0)</f>
        <v>0</v>
      </c>
      <c r="ADN96" s="248">
        <f>IF(ADN$6=$AAP$5,成绩录入!DZ99,0)</f>
        <v>0</v>
      </c>
      <c r="ADO96" s="248">
        <f>IF(ADO$6=$AAP$5,成绩录入!EA99,0)</f>
        <v>0</v>
      </c>
      <c r="ADP96" s="248">
        <f>IF(ADP$6=$AAP$5,成绩录入!EB99,0)</f>
        <v>0</v>
      </c>
      <c r="ADQ96" s="248">
        <f>IF(ADQ$6=$AAP$5,成绩录入!EC99,0)</f>
        <v>0</v>
      </c>
      <c r="ADR96" s="248">
        <f>IF(ADR$6=$AAP$5,成绩录入!ED99,0)</f>
        <v>0</v>
      </c>
      <c r="ADS96" s="248">
        <f>IF(ADS$6=$AAP$5,成绩录入!EE99,0)</f>
        <v>0</v>
      </c>
      <c r="ADT96" s="248">
        <f>IF(ADT$6=$AAP$5,成绩录入!EF99,0)</f>
        <v>0</v>
      </c>
      <c r="ADU96" s="248">
        <f>IF(ADU$6=$AAP$5,成绩录入!EG99,0)</f>
        <v>0</v>
      </c>
      <c r="ADV96" s="248">
        <f>IF(ADV$6=$AAP$5,成绩录入!EH99,0)</f>
        <v>0</v>
      </c>
      <c r="ADW96" s="248">
        <f>IF(ADW$6=$AAP$5,成绩录入!EI99,0)</f>
        <v>0</v>
      </c>
      <c r="ADX96" s="248">
        <f>IF(ADX$6=$AAP$5,成绩录入!EJ99,0)</f>
        <v>0</v>
      </c>
      <c r="ADY96" s="248">
        <f>IF(ADY$6=$AAP$5,成绩录入!EK99,0)</f>
        <v>0</v>
      </c>
      <c r="ADZ96" s="248">
        <f>IF(ADZ$6=$AAP$5,成绩录入!EL99,0)</f>
        <v>0</v>
      </c>
      <c r="AEA96" s="248">
        <f>IF(AEA$6=$AAP$5,成绩录入!EM99,0)</f>
        <v>0</v>
      </c>
      <c r="AEB96" s="248">
        <f>IF(AEB$6=$AAP$5,成绩录入!EN99,0)</f>
        <v>0</v>
      </c>
      <c r="AEC96" s="248">
        <f>IF(AEC$6=$AAP$5,成绩录入!EO99,0)</f>
        <v>0</v>
      </c>
      <c r="AED96" s="248">
        <f>IF(AED$6=$AAP$5,成绩录入!EP99,0)</f>
        <v>0</v>
      </c>
      <c r="AEE96" s="248">
        <f>IF(AEE$6=$AAP$5,成绩录入!EQ99,0)</f>
        <v>0</v>
      </c>
      <c r="AEF96" s="248">
        <f>IF(AEF$6=$AAP$5,成绩录入!ER99,0)</f>
        <v>0</v>
      </c>
      <c r="AEG96" s="248">
        <f>IF(AEG$6=$AAP$5,成绩录入!ES99,0)</f>
        <v>0</v>
      </c>
      <c r="AEH96" s="248">
        <f>IF(AEH$6=$AAP$5,成绩录入!ET99,0)</f>
        <v>0</v>
      </c>
      <c r="AEI96" s="248">
        <f>IF(AEI$6=$AAP$5,成绩录入!EU99,0)</f>
        <v>0</v>
      </c>
      <c r="AEJ96" s="248">
        <f>IF(AEJ$6=$AAP$5,成绩录入!EV99,0)</f>
        <v>0</v>
      </c>
      <c r="AEK96" s="248">
        <f>IF(AEK$6=$AAP$5,成绩录入!EW99,0)</f>
        <v>0</v>
      </c>
      <c r="AEL96" s="248">
        <f>IF(AEL$6=$AAP$5,成绩录入!EX99,0)</f>
        <v>0</v>
      </c>
      <c r="AEM96" s="218">
        <f t="shared" si="193"/>
        <v>0</v>
      </c>
      <c r="AEN96" s="166"/>
      <c r="AEO96" s="166"/>
      <c r="AEP96" s="247">
        <f>IF(AEP$6=$AEO$5,成绩录入!BC99,0)</f>
        <v>0</v>
      </c>
      <c r="AEQ96" s="248">
        <f>IF(AEQ$6=$AEO$5,成绩录入!BD99,0)</f>
        <v>0</v>
      </c>
      <c r="AER96" s="248">
        <f>IF(AER$6=$AEO$5,成绩录入!BE99,0)</f>
        <v>0</v>
      </c>
      <c r="AES96" s="248">
        <f>IF(AES$6=$AEO$5,成绩录入!BF99,0)</f>
        <v>0</v>
      </c>
      <c r="AET96" s="248">
        <f>IF(AET$6=$AEO$5,成绩录入!BG99,0)</f>
        <v>0</v>
      </c>
      <c r="AEU96" s="248">
        <f>IF(AEU$6=$AEO$5,成绩录入!BH99,0)</f>
        <v>0</v>
      </c>
      <c r="AEV96" s="248">
        <f>IF(AEV$6=$AEO$5,成绩录入!BI99,0)</f>
        <v>0</v>
      </c>
      <c r="AEW96" s="248">
        <f>IF(AEW$6=$AEO$5,成绩录入!BJ99,0)</f>
        <v>0</v>
      </c>
      <c r="AEX96" s="248">
        <f>IF(AEX$6=$AEO$5,成绩录入!BK99,0)</f>
        <v>0</v>
      </c>
      <c r="AEY96" s="248">
        <f>IF(AEY$6=$AEO$5,成绩录入!BL99,0)</f>
        <v>0</v>
      </c>
      <c r="AEZ96" s="248">
        <f>IF(AEZ$6=$AEO$5,成绩录入!BM99,0)</f>
        <v>0</v>
      </c>
      <c r="AFA96" s="248">
        <f>IF(AFA$6=$AEO$5,成绩录入!BN99,0)</f>
        <v>0</v>
      </c>
      <c r="AFB96" s="248">
        <f>IF(AFB$6=$AEO$5,成绩录入!BO99,0)</f>
        <v>0</v>
      </c>
      <c r="AFC96" s="248">
        <f>IF(AFC$6=$AEO$5,成绩录入!BP99,0)</f>
        <v>0</v>
      </c>
      <c r="AFD96" s="248">
        <f>IF(AFD$6=$AEO$5,成绩录入!BQ99,0)</f>
        <v>0</v>
      </c>
      <c r="AFE96" s="248">
        <f>IF(AFE$6=$AEO$5,成绩录入!BR99,0)</f>
        <v>0</v>
      </c>
      <c r="AFF96" s="248">
        <f>IF(AFF$6=$AEO$5,成绩录入!BS99,0)</f>
        <v>0</v>
      </c>
      <c r="AFG96" s="248">
        <f>IF(AFG$6=$AEO$5,成绩录入!BT99,0)</f>
        <v>0</v>
      </c>
      <c r="AFH96" s="248">
        <f>IF(AFH$6=$AEO$5,成绩录入!BU99,0)</f>
        <v>0</v>
      </c>
      <c r="AFI96" s="248">
        <f>IF(AFI$6=$AEO$5,成绩录入!BV99,0)</f>
        <v>0</v>
      </c>
      <c r="AFJ96" s="248">
        <f>IF(AFJ$6=$AEO$5,成绩录入!BW99,0)</f>
        <v>0</v>
      </c>
      <c r="AFK96" s="248">
        <f>IF(AFK$6=$AEO$5,成绩录入!BX99,0)</f>
        <v>0</v>
      </c>
      <c r="AFL96" s="248">
        <f>IF(AFL$6=$AEO$5,成绩录入!BY99,0)</f>
        <v>0</v>
      </c>
      <c r="AFM96" s="248">
        <f>IF(AFM$6=$AEO$5,成绩录入!BZ99,0)</f>
        <v>0</v>
      </c>
      <c r="AFN96" s="248">
        <f>IF(AFN$6=$AEO$5,成绩录入!CA99,0)</f>
        <v>0</v>
      </c>
      <c r="AFO96" s="248">
        <f>IF(AFO$6=$AEO$5,成绩录入!CB99,0)</f>
        <v>0</v>
      </c>
      <c r="AFP96" s="248">
        <f>IF(AFP$6=$AEO$5,成绩录入!CC99,0)</f>
        <v>0</v>
      </c>
      <c r="AFQ96" s="248">
        <f>IF(AFQ$6=$AEO$5,成绩录入!CD99,0)</f>
        <v>0</v>
      </c>
      <c r="AFR96" s="248">
        <f>IF(AFR$6=$AEO$5,成绩录入!CE99,0)</f>
        <v>0</v>
      </c>
      <c r="AFS96" s="248">
        <f>IF(AFS$6=$AEO$5,成绩录入!CF99,0)</f>
        <v>0</v>
      </c>
      <c r="AFT96" s="248">
        <f>IF(AFT$6=$AEO$5,成绩录入!CG99,0)</f>
        <v>0</v>
      </c>
      <c r="AFU96" s="248">
        <f>IF(AFU$6=$AEO$5,成绩录入!CH99,0)</f>
        <v>0</v>
      </c>
      <c r="AFV96" s="248">
        <f>IF(AFV$6=$AEO$5,成绩录入!CI99,0)</f>
        <v>0</v>
      </c>
      <c r="AFW96" s="248">
        <f>IF(AFW$6=$AEO$5,成绩录入!CJ99,0)</f>
        <v>0</v>
      </c>
      <c r="AFX96" s="248">
        <f>IF(AFX$6=$AEO$5,成绩录入!CK99,0)</f>
        <v>0</v>
      </c>
      <c r="AFY96" s="248">
        <f>IF(AFY$6=$AEO$5,成绩录入!CL99,0)</f>
        <v>0</v>
      </c>
      <c r="AFZ96" s="248">
        <f>IF(AFZ$6=$AEO$5,成绩录入!CM99,0)</f>
        <v>0</v>
      </c>
      <c r="AGA96" s="248">
        <f>IF(AGA$6=$AEO$5,成绩录入!CN99,0)</f>
        <v>0</v>
      </c>
      <c r="AGB96" s="248">
        <f>IF(AGB$6=$AEO$5,成绩录入!CO99,0)</f>
        <v>0</v>
      </c>
      <c r="AGC96" s="248">
        <f>IF(AGC$6=$AEO$5,成绩录入!CP99,0)</f>
        <v>0</v>
      </c>
      <c r="AGD96" s="248">
        <f>IF(AGD$6=$AEO$5,成绩录入!CQ99,0)</f>
        <v>0</v>
      </c>
      <c r="AGE96" s="248">
        <f>IF(AGE$6=$AEO$5,成绩录入!CR99,0)</f>
        <v>0</v>
      </c>
      <c r="AGF96" s="248">
        <f>IF(AGF$6=$AEO$5,成绩录入!CS99,0)</f>
        <v>0</v>
      </c>
      <c r="AGG96" s="248">
        <f>IF(AGG$6=$AEO$5,成绩录入!CT99,0)</f>
        <v>0</v>
      </c>
      <c r="AGH96" s="248">
        <f>IF(AGH$6=$AEO$5,成绩录入!CU99,0)</f>
        <v>0</v>
      </c>
      <c r="AGI96" s="248">
        <f>IF(AGI$6=$AEO$5,成绩录入!CV99,0)</f>
        <v>0</v>
      </c>
      <c r="AGJ96" s="248">
        <f>IF(AGJ$6=$AEO$5,成绩录入!CW99,0)</f>
        <v>0</v>
      </c>
      <c r="AGK96" s="248">
        <f>IF(AGK$6=$AEO$5,成绩录入!CX99,0)</f>
        <v>0</v>
      </c>
      <c r="AGL96" s="248">
        <f>IF(AGL$6=$AEO$5,成绩录入!CY99,0)</f>
        <v>0</v>
      </c>
      <c r="AGM96" s="248">
        <f>IF(AGM$6=$AEO$5,成绩录入!CZ99,0)</f>
        <v>0</v>
      </c>
      <c r="AGN96" s="248">
        <f>IF(AGN$6=$AEO$5,成绩录入!DA99,0)</f>
        <v>0</v>
      </c>
      <c r="AGO96" s="248">
        <f>IF(AGO$6=$AEO$5,成绩录入!DB99,0)</f>
        <v>0</v>
      </c>
      <c r="AGP96" s="248">
        <f>IF(AGP$6=$AEO$5,成绩录入!DC99,0)</f>
        <v>0</v>
      </c>
      <c r="AGQ96" s="248">
        <f>IF(AGQ$6=$AEO$5,成绩录入!DD99,0)</f>
        <v>0</v>
      </c>
      <c r="AGR96" s="248">
        <f>IF(AGR$6=$AEO$5,成绩录入!DE99,0)</f>
        <v>0</v>
      </c>
      <c r="AGS96" s="248">
        <f>IF(AGS$6=$AEO$5,成绩录入!DF99,0)</f>
        <v>0</v>
      </c>
      <c r="AGT96" s="248">
        <f>IF(AGT$6=$AEO$5,成绩录入!DG99,0)</f>
        <v>0</v>
      </c>
      <c r="AGU96" s="248">
        <f>IF(AGU$6=$AEO$5,成绩录入!DH99,0)</f>
        <v>0</v>
      </c>
      <c r="AGV96" s="248">
        <f>IF(AGV$6=$AEO$5,成绩录入!DI99,0)</f>
        <v>0</v>
      </c>
      <c r="AGW96" s="248">
        <f>IF(AGW$6=$AEO$5,成绩录入!DJ99,0)</f>
        <v>0</v>
      </c>
      <c r="AGX96" s="248">
        <f>IF(AGX$6=$AEO$5,成绩录入!DK99,0)</f>
        <v>0</v>
      </c>
      <c r="AGY96" s="248">
        <f>IF(AGY$6=$AEO$5,成绩录入!DL99,0)</f>
        <v>0</v>
      </c>
      <c r="AGZ96" s="248">
        <f>IF(AGZ$6=$AEO$5,成绩录入!DM99,0)</f>
        <v>0</v>
      </c>
      <c r="AHA96" s="248">
        <f>IF(AHA$6=$AEO$5,成绩录入!DN99,0)</f>
        <v>0</v>
      </c>
      <c r="AHB96" s="248">
        <f>IF(AHB$6=$AEO$5,成绩录入!DO99,0)</f>
        <v>0</v>
      </c>
      <c r="AHC96" s="248">
        <f>IF(AHC$6=$AEO$5,成绩录入!DP99,0)</f>
        <v>0</v>
      </c>
      <c r="AHD96" s="248">
        <f>IF(AHD$6=$AEO$5,成绩录入!DQ99,0)</f>
        <v>0</v>
      </c>
      <c r="AHE96" s="248">
        <f>IF(AHE$6=$AEO$5,成绩录入!DR99,0)</f>
        <v>0</v>
      </c>
      <c r="AHF96" s="248">
        <f>IF(AHF$6=$AEO$5,成绩录入!DS99,0)</f>
        <v>0</v>
      </c>
      <c r="AHG96" s="248">
        <f>IF(AHG$6=$AEO$5,成绩录入!DT99,0)</f>
        <v>0</v>
      </c>
      <c r="AHH96" s="248">
        <f>IF(AHH$6=$AEO$5,成绩录入!DU99,0)</f>
        <v>0</v>
      </c>
      <c r="AHI96" s="248">
        <f>IF(AHI$6=$AEO$5,成绩录入!DV99,0)</f>
        <v>0</v>
      </c>
      <c r="AHJ96" s="248">
        <f>IF(AHJ$6=$AEO$5,成绩录入!DW99,0)</f>
        <v>0</v>
      </c>
      <c r="AHK96" s="248">
        <f>IF(AHK$6=$AEO$5,成绩录入!DX99,0)</f>
        <v>0</v>
      </c>
      <c r="AHL96" s="248">
        <f>IF(AHL$6=$AEO$5,成绩录入!DY99,0)</f>
        <v>0</v>
      </c>
      <c r="AHM96" s="248">
        <f>IF(AHM$6=$AEO$5,成绩录入!DZ99,0)</f>
        <v>0</v>
      </c>
      <c r="AHN96" s="248">
        <f>IF(AHN$6=$AEO$5,成绩录入!EA99,0)</f>
        <v>0</v>
      </c>
      <c r="AHO96" s="248">
        <f>IF(AHO$6=$AEO$5,成绩录入!EB99,0)</f>
        <v>0</v>
      </c>
      <c r="AHP96" s="248">
        <f>IF(AHP$6=$AEO$5,成绩录入!EC99,0)</f>
        <v>0</v>
      </c>
      <c r="AHQ96" s="248">
        <f>IF(AHQ$6=$AEO$5,成绩录入!ED99,0)</f>
        <v>0</v>
      </c>
      <c r="AHR96" s="248">
        <f>IF(AHR$6=$AEO$5,成绩录入!EE99,0)</f>
        <v>0</v>
      </c>
      <c r="AHS96" s="248">
        <f>IF(AHS$6=$AEO$5,成绩录入!EF99,0)</f>
        <v>0</v>
      </c>
      <c r="AHT96" s="248">
        <f>IF(AHT$6=$AEO$5,成绩录入!EG99,0)</f>
        <v>0</v>
      </c>
      <c r="AHU96" s="248">
        <f>IF(AHU$6=$AEO$5,成绩录入!EH99,0)</f>
        <v>0</v>
      </c>
      <c r="AHV96" s="248">
        <f>IF(AHV$6=$AEO$5,成绩录入!EI99,0)</f>
        <v>0</v>
      </c>
      <c r="AHW96" s="248">
        <f>IF(AHW$6=$AEO$5,成绩录入!EJ99,0)</f>
        <v>0</v>
      </c>
      <c r="AHX96" s="248">
        <f>IF(AHX$6=$AEO$5,成绩录入!EK99,0)</f>
        <v>0</v>
      </c>
      <c r="AHY96" s="248">
        <f>IF(AHY$6=$AEO$5,成绩录入!EL99,0)</f>
        <v>0</v>
      </c>
      <c r="AHZ96" s="248">
        <f>IF(AHZ$6=$AEO$5,成绩录入!EM99,0)</f>
        <v>0</v>
      </c>
      <c r="AIA96" s="248">
        <f>IF(AIA$6=$AEO$5,成绩录入!EN99,0)</f>
        <v>0</v>
      </c>
      <c r="AIB96" s="248">
        <f>IF(AIB$6=$AEO$5,成绩录入!EO99,0)</f>
        <v>0</v>
      </c>
      <c r="AIC96" s="248">
        <f>IF(AIC$6=$AEO$5,成绩录入!EP99,0)</f>
        <v>0</v>
      </c>
      <c r="AID96" s="248">
        <f>IF(AID$6=$AEO$5,成绩录入!EQ99,0)</f>
        <v>0</v>
      </c>
      <c r="AIE96" s="248">
        <f>IF(AIE$6=$AEO$5,成绩录入!ER99,0)</f>
        <v>0</v>
      </c>
      <c r="AIF96" s="248">
        <f>IF(AIF$6=$AEO$5,成绩录入!ES99,0)</f>
        <v>0</v>
      </c>
      <c r="AIG96" s="248">
        <f>IF(AIG$6=$AEO$5,成绩录入!ET99,0)</f>
        <v>0</v>
      </c>
      <c r="AIH96" s="248">
        <f>IF(AIH$6=$AEO$5,成绩录入!EU99,0)</f>
        <v>0</v>
      </c>
      <c r="AII96" s="248">
        <f>IF(AII$6=$AEO$5,成绩录入!EV99,0)</f>
        <v>0</v>
      </c>
      <c r="AIJ96" s="248">
        <f>IF(AIJ$6=$AEO$5,成绩录入!EW99,0)</f>
        <v>0</v>
      </c>
      <c r="AIK96" s="248">
        <f>IF(AIK$6=$AEO$5,成绩录入!EX99,0)</f>
        <v>0</v>
      </c>
      <c r="AIL96" s="218">
        <f t="shared" si="194"/>
        <v>0</v>
      </c>
      <c r="AIN96" s="214" t="str">
        <f>初始录入!A101</f>
        <v/>
      </c>
      <c r="AIO96" s="215">
        <f>初始录入!B101</f>
        <v>0</v>
      </c>
      <c r="AIP96" s="216">
        <f>初始录入!C101</f>
        <v>0</v>
      </c>
      <c r="AIQ96" s="314">
        <f>IF(平时!D94&lt;&gt;"",平时!D94,0)</f>
        <v>0</v>
      </c>
      <c r="AIR96" s="324" t="str">
        <f t="shared" si="246"/>
        <v/>
      </c>
      <c r="AIS96" s="314">
        <f>IF(过程!D94&lt;&gt;"",过程!D94,0)</f>
        <v>0</v>
      </c>
      <c r="AIT96" s="324" t="str">
        <f t="shared" si="247"/>
        <v/>
      </c>
      <c r="AIU96" s="216">
        <f>IF(期末!D94&lt;&gt;"",期末!D94,0)</f>
        <v>0</v>
      </c>
      <c r="AIV96" s="324" t="str">
        <f t="shared" si="248"/>
        <v/>
      </c>
      <c r="AIW96" s="325">
        <f t="shared" si="249"/>
        <v>0</v>
      </c>
      <c r="AIX96" s="314">
        <f>IF(平时!E94&lt;&gt;"",平时!E94,0)</f>
        <v>0</v>
      </c>
      <c r="AIY96" s="324" t="str">
        <f t="shared" si="250"/>
        <v/>
      </c>
      <c r="AIZ96" s="314">
        <f>IF(过程!E94&lt;&gt;"",过程!E94,0)</f>
        <v>0</v>
      </c>
      <c r="AJA96" s="324" t="str">
        <f t="shared" si="251"/>
        <v/>
      </c>
      <c r="AJB96" s="216">
        <f>IF(期末!E94&lt;&gt;"",期末!E94,0)</f>
        <v>0</v>
      </c>
      <c r="AJC96" s="324" t="str">
        <f t="shared" si="252"/>
        <v/>
      </c>
      <c r="AJD96" s="325">
        <f t="shared" si="253"/>
        <v>0</v>
      </c>
      <c r="AJE96" s="314">
        <f>IF(平时!F94&lt;&gt;"",平时!F94,0)</f>
        <v>0</v>
      </c>
      <c r="AJF96" s="324" t="str">
        <f t="shared" si="254"/>
        <v/>
      </c>
      <c r="AJG96" s="314">
        <f>IF(过程!F94&lt;&gt;"",过程!F94,0)</f>
        <v>0</v>
      </c>
      <c r="AJH96" s="324" t="str">
        <f t="shared" si="255"/>
        <v/>
      </c>
      <c r="AJI96" s="216">
        <f>IF(期末!F94&lt;&gt;"",期末!F94,0)</f>
        <v>0</v>
      </c>
      <c r="AJJ96" s="324" t="str">
        <f t="shared" si="256"/>
        <v/>
      </c>
      <c r="AJK96" s="325">
        <f t="shared" si="257"/>
        <v>0</v>
      </c>
      <c r="AJL96" s="314">
        <f>IF(平时!G94&lt;&gt;"",平时!G94,0)</f>
        <v>0</v>
      </c>
      <c r="AJM96" s="324" t="str">
        <f t="shared" si="258"/>
        <v/>
      </c>
      <c r="AJN96" s="314">
        <f>IF(过程!G94&lt;&gt;"",过程!G94,0)</f>
        <v>0</v>
      </c>
      <c r="AJO96" s="324" t="str">
        <f t="shared" si="259"/>
        <v/>
      </c>
      <c r="AJP96" s="216">
        <f>IF(期末!G94&lt;&gt;"",期末!G94,0)</f>
        <v>0</v>
      </c>
      <c r="AJQ96" s="324" t="str">
        <f t="shared" si="260"/>
        <v/>
      </c>
      <c r="AJR96" s="325">
        <f t="shared" si="261"/>
        <v>0</v>
      </c>
      <c r="AJS96" s="314">
        <f>IF(平时!H94&lt;&gt;"",平时!H94,0)</f>
        <v>0</v>
      </c>
      <c r="AJT96" s="324" t="str">
        <f t="shared" si="262"/>
        <v/>
      </c>
      <c r="AJU96" s="314">
        <f>IF(过程!H94&lt;&gt;"",过程!H94,0)</f>
        <v>0</v>
      </c>
      <c r="AJV96" s="324" t="str">
        <f t="shared" si="263"/>
        <v/>
      </c>
      <c r="AJW96" s="216">
        <f>IF(期末!H94&lt;&gt;"",期末!H94,0)</f>
        <v>0</v>
      </c>
      <c r="AJX96" s="324" t="str">
        <f t="shared" si="264"/>
        <v/>
      </c>
      <c r="AJY96" s="326">
        <f t="shared" si="265"/>
        <v>0</v>
      </c>
      <c r="AKA96" s="216" t="str">
        <f>初始录入!A101</f>
        <v/>
      </c>
      <c r="AKB96" s="216">
        <f>初始录入!B101</f>
        <v>0</v>
      </c>
      <c r="AKC96" s="216">
        <f>初始录入!C101</f>
        <v>0</v>
      </c>
      <c r="AKD96" s="327" t="str">
        <f>IF(初始录入!$E101=初始录入!$K$2,达成度!$D109,"")</f>
        <v/>
      </c>
      <c r="AKE96" s="327" t="str">
        <f>IF(初始录入!$E101=初始录入!$K$3,达成度!D109,"")</f>
        <v/>
      </c>
      <c r="AKF96" s="216" t="str">
        <f>IF(初始录入!$E101=初始录入!$K$4,达成度!D109,"")</f>
        <v/>
      </c>
      <c r="AKG96" s="216" t="str">
        <f>IF(初始录入!$E101=初始录入!$K$5,达成度!D109,"")</f>
        <v/>
      </c>
      <c r="AKH96" s="327" t="str">
        <f>IF(初始录入!$E101=初始录入!$K$2,达成度!E109,"")</f>
        <v/>
      </c>
      <c r="AKI96" s="327" t="str">
        <f>IF(初始录入!$E101=初始录入!$K$3,达成度!E109,"")</f>
        <v/>
      </c>
      <c r="AKJ96" s="216" t="str">
        <f>IF(初始录入!$E101=初始录入!$K$4,达成度!E109,"")</f>
        <v/>
      </c>
      <c r="AKK96" s="216" t="str">
        <f>IF(初始录入!$E101=初始录入!$K$5,达成度!E109,"")</f>
        <v/>
      </c>
      <c r="AKL96" s="327" t="str">
        <f>IF(初始录入!$E101=初始录入!$K$2,达成度!F109,"")</f>
        <v/>
      </c>
      <c r="AKM96" s="327" t="str">
        <f>IF(初始录入!$E101=初始录入!$K$3,达成度!F109,"")</f>
        <v/>
      </c>
      <c r="AKN96" s="216" t="str">
        <f>IF(初始录入!$E101=初始录入!$K$4,达成度!F109,"")</f>
        <v/>
      </c>
      <c r="AKO96" s="216" t="str">
        <f>IF(初始录入!$E101=初始录入!$K$5,达成度!F109,"")</f>
        <v/>
      </c>
      <c r="AKP96" s="327" t="str">
        <f>IF(初始录入!$E101=初始录入!$K$2,达成度!H109,"")</f>
        <v/>
      </c>
      <c r="AKQ96" s="327" t="str">
        <f>IF(初始录入!$E101=初始录入!$K$3,达成度!H109,"")</f>
        <v/>
      </c>
      <c r="AKR96" s="216" t="str">
        <f>IF(初始录入!$E101=初始录入!$K$4,达成度!H109,"")</f>
        <v/>
      </c>
      <c r="AKS96" s="216" t="str">
        <f>IF(初始录入!$E101=初始录入!$K$5,达成度!H109,"")</f>
        <v/>
      </c>
      <c r="AKT96" s="327" t="str">
        <f>IF(初始录入!$E101=初始录入!$K$2,达成度!I109,"")</f>
        <v/>
      </c>
      <c r="AKU96" s="327" t="str">
        <f>IF(初始录入!$E101=初始录入!$K$3,达成度!I109,"")</f>
        <v/>
      </c>
      <c r="AKV96" s="216" t="str">
        <f>IF(初始录入!$E101=初始录入!$K$4,达成度!I109,"")</f>
        <v/>
      </c>
      <c r="AKW96" s="216" t="str">
        <f>IF(初始录入!$E101=初始录入!$K$5,达成度!I109,"")</f>
        <v/>
      </c>
      <c r="AKX96" s="327" t="str">
        <f>IF(初始录入!$E101=初始录入!$K$2,达成度!J109,"")</f>
        <v/>
      </c>
      <c r="AKY96" s="327" t="str">
        <f>IF(初始录入!$E101=初始录入!$K$3,达成度!J109,"")</f>
        <v/>
      </c>
      <c r="AKZ96" s="216" t="str">
        <f>IF(初始录入!$E101=初始录入!$K$4,达成度!J109,"")</f>
        <v/>
      </c>
      <c r="ALA96" s="216" t="str">
        <f>IF(初始录入!$E101=初始录入!$K$5,达成度!J109,"")</f>
        <v/>
      </c>
      <c r="ALB96" s="327" t="str">
        <f>IF(初始录入!$E101=初始录入!$K$2,达成度!L109,"")</f>
        <v/>
      </c>
      <c r="ALC96" s="327" t="str">
        <f>IF(初始录入!$E101=初始录入!$K$3,达成度!L109,"")</f>
        <v/>
      </c>
      <c r="ALD96" s="216" t="str">
        <f>IF(初始录入!$E101=初始录入!$K$4,达成度!L109,"")</f>
        <v/>
      </c>
      <c r="ALE96" s="216" t="str">
        <f>IF(初始录入!$E101=初始录入!$K$5,达成度!L109,"")</f>
        <v/>
      </c>
      <c r="ALF96" s="327" t="str">
        <f>IF(初始录入!$E101=初始录入!$K$2,达成度!M109,"")</f>
        <v/>
      </c>
      <c r="ALG96" s="327" t="str">
        <f>IF(初始录入!$E101=初始录入!$K$3,达成度!M109,"")</f>
        <v/>
      </c>
      <c r="ALH96" s="216" t="str">
        <f>IF(初始录入!$E101=初始录入!$K$4,达成度!M109,"")</f>
        <v/>
      </c>
      <c r="ALI96" s="216" t="str">
        <f>IF(初始录入!$E101=初始录入!$K$5,达成度!M109,"")</f>
        <v/>
      </c>
      <c r="ALJ96" s="327" t="str">
        <f>IF(初始录入!$E101=初始录入!$K$2,达成度!N109,"")</f>
        <v/>
      </c>
      <c r="ALK96" s="327" t="str">
        <f>IF(初始录入!$E101=初始录入!$K$3,达成度!N109,"")</f>
        <v/>
      </c>
      <c r="ALL96" s="216" t="str">
        <f>IF(初始录入!$E101=初始录入!$K$4,达成度!N109,"")</f>
        <v/>
      </c>
      <c r="ALM96" s="216" t="str">
        <f>IF(初始录入!$E101=初始录入!$K$5,达成度!N109,"")</f>
        <v/>
      </c>
      <c r="ALN96" s="327" t="str">
        <f>IF(初始录入!$E101=初始录入!$K$2,达成度!P109,"")</f>
        <v/>
      </c>
      <c r="ALO96" s="327" t="str">
        <f>IF(初始录入!$E101=初始录入!$K$3,达成度!P109,"")</f>
        <v/>
      </c>
      <c r="ALP96" s="216" t="str">
        <f>IF(初始录入!$E101=初始录入!$K$4,达成度!P109,"")</f>
        <v/>
      </c>
      <c r="ALQ96" s="216" t="str">
        <f>IF(初始录入!$E101=初始录入!$K$5,达成度!P109,"")</f>
        <v/>
      </c>
      <c r="ALR96" s="327" t="str">
        <f>IF(初始录入!$E101=初始录入!$K$2,达成度!Q109,"")</f>
        <v/>
      </c>
      <c r="ALS96" s="327" t="str">
        <f>IF(初始录入!$E101=初始录入!$K$3,达成度!Q109,"")</f>
        <v/>
      </c>
      <c r="ALT96" s="216" t="str">
        <f>IF(初始录入!$E101=初始录入!$K$4,达成度!Q109,"")</f>
        <v/>
      </c>
      <c r="ALU96" s="216" t="str">
        <f>IF(初始录入!$E101=初始录入!$K$5,达成度!Q109,"")</f>
        <v/>
      </c>
      <c r="ALV96" s="327" t="str">
        <f>IF(初始录入!$E101=初始录入!$K$2,达成度!R109,"")</f>
        <v/>
      </c>
      <c r="ALW96" s="327" t="str">
        <f>IF(初始录入!$E101=初始录入!$K$3,达成度!R109,"")</f>
        <v/>
      </c>
      <c r="ALX96" s="216" t="str">
        <f>IF(初始录入!$E101=初始录入!$K$4,达成度!R109,"")</f>
        <v/>
      </c>
      <c r="ALY96" s="216"/>
      <c r="ALZ96" s="327" t="str">
        <f>IF(初始录入!$E101=初始录入!$K$2,达成度!T109,"")</f>
        <v/>
      </c>
      <c r="AMA96" s="327" t="str">
        <f>IF(初始录入!$E101=初始录入!$K$3,达成度!T109,"")</f>
        <v/>
      </c>
      <c r="AMB96" s="216" t="str">
        <f>IF(初始录入!$E101=初始录入!$K$4,达成度!T109,"")</f>
        <v/>
      </c>
      <c r="AMC96" s="216" t="str">
        <f>IF(初始录入!$E101=初始录入!$K$5,达成度!T109,"")</f>
        <v/>
      </c>
      <c r="AMD96" s="327" t="str">
        <f>IF(初始录入!$E101=初始录入!$K$2,达成度!U109,"")</f>
        <v/>
      </c>
      <c r="AME96" s="327" t="str">
        <f>IF(初始录入!$E101=初始录入!$K$3,达成度!U109,"")</f>
        <v/>
      </c>
      <c r="AMF96" s="216" t="str">
        <f>IF(初始录入!$E101=初始录入!$K$4,达成度!U109,"")</f>
        <v/>
      </c>
      <c r="AMG96" s="216" t="str">
        <f>IF(初始录入!$E101=初始录入!$K$5,达成度!U109,"")</f>
        <v/>
      </c>
      <c r="AMH96" s="327" t="str">
        <f>IF(初始录入!$E101=初始录入!$K$2,达成度!V109,"")</f>
        <v/>
      </c>
      <c r="AMI96" s="327" t="str">
        <f>IF(初始录入!$E101=初始录入!$K$3,达成度!V109,"")</f>
        <v/>
      </c>
      <c r="AMJ96" s="216" t="str">
        <f>IF(初始录入!$E101=初始录入!$K$4,达成度!W109,"")</f>
        <v/>
      </c>
      <c r="AMK96" s="216" t="str">
        <f>IF(初始录入!$E101=初始录入!$K$5,达成度!W109,"")</f>
        <v/>
      </c>
      <c r="AMM96" s="215">
        <f t="shared" si="270"/>
        <v>89</v>
      </c>
      <c r="AMN96" s="222" t="str">
        <f t="shared" si="266"/>
        <v/>
      </c>
      <c r="AMO96" s="325" t="str">
        <f>IF($AMM96&lt;=$H$7,INDEX(达成度!$G$21:$G$170,$AMM96,1),"")</f>
        <v/>
      </c>
      <c r="AMP96" s="325" t="str">
        <f>IF($AMM96&lt;=$H$7,INDEX(达成度!$K$21:$K$170,$AMM96,1),"")</f>
        <v/>
      </c>
      <c r="AMQ96" s="325" t="str">
        <f>IF($AMM96&lt;=$H$7,INDEX(达成度!$O$21:$O$170,$AMM96,1),"")</f>
        <v/>
      </c>
      <c r="AMR96" s="325" t="str">
        <f>IF($AMM96&lt;=$H$7,INDEX(达成度!$S$21:$S$170,$AMM96,1),"")</f>
        <v/>
      </c>
      <c r="AMS96" s="326" t="str">
        <f>IF($AMM96&lt;=$H$7,INDEX(达成度!$W$21:$W$170,$AMM96,1),"")</f>
        <v/>
      </c>
      <c r="AMT96" s="328"/>
      <c r="AMU96" s="336"/>
      <c r="AMV96" s="222" t="str">
        <f t="shared" si="267"/>
        <v/>
      </c>
      <c r="AMW96" s="325" t="str">
        <f>IF($AMM96&lt;=$I$7,INDEX(达成度!$G$21:$G$170,$AMM96+$H$7,1),"")</f>
        <v/>
      </c>
      <c r="AMX96" s="325" t="str">
        <f>IF($AMM96&lt;=$I$7,INDEX(达成度!$K$21:$K$170,$AMM96+$H$7,1),"")</f>
        <v/>
      </c>
      <c r="AMY96" s="325" t="str">
        <f>IF($AMM96&lt;=$I$7,INDEX(达成度!$O$21:$O$170,$AMM96+$H$7,1),"")</f>
        <v/>
      </c>
      <c r="AMZ96" s="325" t="str">
        <f>IF($AMM96&lt;=$I$7,INDEX(达成度!$S$21:$S$170,$AMM96+$H$7,1),"")</f>
        <v/>
      </c>
      <c r="ANA96" s="326" t="str">
        <f>IF($AMM96&lt;=$I$7,INDEX(达成度!$W$21:$W$170,$AMM96+$H$7,1),"")</f>
        <v/>
      </c>
      <c r="ANB96" s="206"/>
      <c r="ANC96" s="215"/>
      <c r="AND96" s="216" t="str">
        <f t="shared" si="268"/>
        <v/>
      </c>
      <c r="ANE96" s="325" t="str">
        <f>IF($AMM96&lt;=$J$7,INDEX(达成度!$G$21:$G$170,$AMM96+$H$7+$I$7,1),"")</f>
        <v/>
      </c>
      <c r="ANF96" s="325" t="str">
        <f>IF($AMM96&lt;=$J$7,INDEX(达成度!$K$21:$K$170,$AMM96+$H$7+$I$7,1),"")</f>
        <v/>
      </c>
      <c r="ANG96" s="325" t="str">
        <f>IF($AMM96&lt;=$J$7,INDEX(达成度!$O$21:$O$170,$AMM96+$H$7+$I$7,1),"")</f>
        <v/>
      </c>
      <c r="ANH96" s="325" t="str">
        <f>IF($AMM96&lt;=$J$7,INDEX(达成度!$S$21:$S$170,$AMM96+$H$7+$I$7,1),"")</f>
        <v/>
      </c>
      <c r="ANI96" s="326" t="str">
        <f>IF($AMM96&lt;=$J$7,INDEX(达成度!$W$21:$W$170,$AMM96+$H$7+$I$7,1),"")</f>
        <v/>
      </c>
      <c r="ANK96" s="215"/>
      <c r="ANL96" s="216" t="str">
        <f t="shared" si="269"/>
        <v/>
      </c>
      <c r="ANM96" s="325" t="str">
        <f>IF($AMM96&lt;=$K$7,INDEX(达成度!$G$21:$G$170,$AMM96+$H$7+$I$7+$J$7,1),"")</f>
        <v/>
      </c>
      <c r="ANN96" s="325" t="str">
        <f>IF($AMM96&lt;=$K$7,INDEX(达成度!$K$21:$K$170,$AMM96+$H$7+$I$7+$J$7,1),"")</f>
        <v/>
      </c>
      <c r="ANO96" s="325" t="str">
        <f>IF($AMM96&lt;=$K$7,INDEX(达成度!$O$21:$O$170,$AMM96+$H$7+$I$7+$J$7,1),"")</f>
        <v/>
      </c>
      <c r="ANP96" s="325" t="str">
        <f>IF($AMM96&lt;=$K$7,INDEX(达成度!$S$21:$S$170,$AMM96+$H$7+$I$7+$J$7,1),"")</f>
        <v/>
      </c>
      <c r="ANQ96" s="326" t="str">
        <f>IF($AMM96&lt;=$K$7,INDEX(达成度!$W$21:$W$170,$AMM96+$H$7+$I$7+$J$7,1),"")</f>
        <v/>
      </c>
    </row>
    <row r="97" ht="18" customHeight="1" spans="1:1024 1025:1057">
      <c r="A97" s="215" t="str">
        <f>初始录入!A102</f>
        <v/>
      </c>
      <c r="B97" s="216" t="str">
        <f>IF(初始录入!B102&lt;&gt;"",初始录入!B102,"")</f>
        <v/>
      </c>
      <c r="C97" s="216" t="str">
        <f>IF(初始录入!C102&lt;&gt;"",初始录入!C102,"")</f>
        <v/>
      </c>
      <c r="D97" s="216" t="str">
        <f>IF(初始录入!D102&lt;&gt;"",初始录入!D102,"")</f>
        <v/>
      </c>
      <c r="E97" s="218" t="str">
        <f>IF(初始录入!E102&lt;&gt;"",初始录入!E102,"")</f>
        <v/>
      </c>
      <c r="G97" s="330"/>
      <c r="H97" s="295">
        <f>IF(初始录入!E102=H$6,1,0)</f>
        <v>0</v>
      </c>
      <c r="I97" s="295">
        <f>IF(初始录入!E102=I$6,1,0)</f>
        <v>0</v>
      </c>
      <c r="J97" s="295">
        <f>IF(初始录入!E102=J$6,1,0)</f>
        <v>0</v>
      </c>
      <c r="K97" s="321">
        <f>IF(初始录入!E102=K$6,1,0)</f>
        <v>0</v>
      </c>
      <c r="L97" s="28"/>
      <c r="X97" s="28"/>
      <c r="Y97" s="294">
        <v>100</v>
      </c>
      <c r="Z97" s="295">
        <f>成绩录入!$F$7</f>
        <v>0</v>
      </c>
      <c r="AA97" s="295">
        <f>成绩录入!F100</f>
        <v>0</v>
      </c>
      <c r="AB97" s="296">
        <f>IF(初始录入!$M$7&lt;&gt;"",IF(成绩录入!$F$7&lt;&gt;"",IF(初始录入!$P$7="次数",AA97/Z97*Y97,成绩录入!F100),0),0)</f>
        <v>0</v>
      </c>
      <c r="AC97" s="297">
        <f t="shared" si="181"/>
        <v>0</v>
      </c>
      <c r="AD97" s="297">
        <f t="shared" si="182"/>
        <v>0</v>
      </c>
      <c r="AE97" s="297">
        <f t="shared" si="183"/>
        <v>0</v>
      </c>
      <c r="AF97" s="297">
        <f t="shared" si="184"/>
        <v>0</v>
      </c>
      <c r="AG97" s="297">
        <f t="shared" si="185"/>
        <v>0</v>
      </c>
      <c r="AH97" s="298">
        <f t="shared" si="195"/>
        <v>0</v>
      </c>
      <c r="AI97" s="28"/>
      <c r="AJ97" s="260">
        <f>成绩录入!I100</f>
        <v>0</v>
      </c>
      <c r="AK97" s="248">
        <f>成绩录入!J100</f>
        <v>0</v>
      </c>
      <c r="AL97" s="248">
        <f>成绩录入!K100</f>
        <v>0</v>
      </c>
      <c r="AM97" s="248">
        <f>成绩录入!L100</f>
        <v>0</v>
      </c>
      <c r="AN97" s="248">
        <f>成绩录入!M100</f>
        <v>0</v>
      </c>
      <c r="AO97" s="298">
        <f t="shared" si="196"/>
        <v>0</v>
      </c>
      <c r="AP97" s="299"/>
      <c r="AQ97" s="260">
        <f>成绩录入!I100</f>
        <v>0</v>
      </c>
      <c r="AR97" s="248">
        <f>成绩录入!J100</f>
        <v>0</v>
      </c>
      <c r="AS97" s="248">
        <f>成绩录入!K100</f>
        <v>0</v>
      </c>
      <c r="AT97" s="248">
        <f>成绩录入!L100</f>
        <v>0</v>
      </c>
      <c r="AU97" s="248">
        <f>成绩录入!M100</f>
        <v>0</v>
      </c>
      <c r="AV97" s="298">
        <f t="shared" si="197"/>
        <v>0</v>
      </c>
      <c r="AW97" s="299"/>
      <c r="AX97" s="260">
        <f>成绩录入!I100</f>
        <v>0</v>
      </c>
      <c r="AY97" s="248">
        <f>成绩录入!J100</f>
        <v>0</v>
      </c>
      <c r="AZ97" s="248">
        <f>成绩录入!K100</f>
        <v>0</v>
      </c>
      <c r="BA97" s="248">
        <f>成绩录入!L100</f>
        <v>0</v>
      </c>
      <c r="BB97" s="248">
        <f>成绩录入!M100</f>
        <v>0</v>
      </c>
      <c r="BC97" s="298">
        <f t="shared" si="198"/>
        <v>0</v>
      </c>
      <c r="BD97" s="299"/>
      <c r="BE97" s="260">
        <f>成绩录入!I100</f>
        <v>0</v>
      </c>
      <c r="BF97" s="248">
        <f>成绩录入!J100</f>
        <v>0</v>
      </c>
      <c r="BG97" s="248">
        <f>成绩录入!K100</f>
        <v>0</v>
      </c>
      <c r="BH97" s="248">
        <f>成绩录入!L100</f>
        <v>0</v>
      </c>
      <c r="BI97" s="248">
        <f>成绩录入!M100</f>
        <v>0</v>
      </c>
      <c r="BJ97" s="298">
        <f t="shared" si="199"/>
        <v>0</v>
      </c>
      <c r="BK97" s="299"/>
      <c r="BL97" s="260">
        <f>成绩录入!I100</f>
        <v>0</v>
      </c>
      <c r="BM97" s="248">
        <f>成绩录入!J100</f>
        <v>0</v>
      </c>
      <c r="BN97" s="248">
        <f>成绩录入!K100</f>
        <v>0</v>
      </c>
      <c r="BO97" s="248">
        <f>成绩录入!L100</f>
        <v>0</v>
      </c>
      <c r="BP97" s="248">
        <f>成绩录入!M100</f>
        <v>0</v>
      </c>
      <c r="BQ97" s="298">
        <f t="shared" si="200"/>
        <v>0</v>
      </c>
      <c r="BR97" s="300"/>
      <c r="BS97" s="260">
        <f>成绩录入!P100</f>
        <v>0</v>
      </c>
      <c r="BT97" s="248">
        <f>成绩录入!Q100</f>
        <v>0</v>
      </c>
      <c r="BU97" s="248">
        <f>成绩录入!R100</f>
        <v>0</v>
      </c>
      <c r="BV97" s="248">
        <f>成绩录入!S100</f>
        <v>0</v>
      </c>
      <c r="BW97" s="248">
        <f>成绩录入!T100</f>
        <v>0</v>
      </c>
      <c r="BX97" s="248">
        <f>成绩录入!U100</f>
        <v>0</v>
      </c>
      <c r="BY97" s="248">
        <f>成绩录入!V100</f>
        <v>0</v>
      </c>
      <c r="BZ97" s="248">
        <f>成绩录入!W100</f>
        <v>0</v>
      </c>
      <c r="CA97" s="248">
        <f>成绩录入!X100</f>
        <v>0</v>
      </c>
      <c r="CB97" s="248">
        <f>成绩录入!Y100</f>
        <v>0</v>
      </c>
      <c r="CC97" s="298">
        <f t="shared" si="201"/>
        <v>0</v>
      </c>
      <c r="CD97" s="299"/>
      <c r="CE97" s="260">
        <f>成绩录入!P100</f>
        <v>0</v>
      </c>
      <c r="CF97" s="248">
        <f>成绩录入!Q100</f>
        <v>0</v>
      </c>
      <c r="CG97" s="248">
        <f>成绩录入!R100</f>
        <v>0</v>
      </c>
      <c r="CH97" s="248">
        <f>成绩录入!S100</f>
        <v>0</v>
      </c>
      <c r="CI97" s="248">
        <f>成绩录入!T100</f>
        <v>0</v>
      </c>
      <c r="CJ97" s="248">
        <f>成绩录入!U100</f>
        <v>0</v>
      </c>
      <c r="CK97" s="248">
        <f>成绩录入!V100</f>
        <v>0</v>
      </c>
      <c r="CL97" s="248">
        <f>成绩录入!W100</f>
        <v>0</v>
      </c>
      <c r="CM97" s="248">
        <f>成绩录入!X100</f>
        <v>0</v>
      </c>
      <c r="CN97" s="248">
        <f>成绩录入!Y100</f>
        <v>0</v>
      </c>
      <c r="CO97" s="298">
        <f t="shared" si="202"/>
        <v>0</v>
      </c>
      <c r="CP97" s="299"/>
      <c r="CQ97" s="260">
        <f>成绩录入!P100</f>
        <v>0</v>
      </c>
      <c r="CR97" s="248">
        <f>成绩录入!Q100</f>
        <v>0</v>
      </c>
      <c r="CS97" s="248">
        <f>成绩录入!R100</f>
        <v>0</v>
      </c>
      <c r="CT97" s="248">
        <f>成绩录入!S100</f>
        <v>0</v>
      </c>
      <c r="CU97" s="248">
        <f>成绩录入!T100</f>
        <v>0</v>
      </c>
      <c r="CV97" s="248">
        <f>成绩录入!U100</f>
        <v>0</v>
      </c>
      <c r="CW97" s="248">
        <f>成绩录入!V100</f>
        <v>0</v>
      </c>
      <c r="CX97" s="248">
        <f>成绩录入!W100</f>
        <v>0</v>
      </c>
      <c r="CY97" s="248">
        <f>成绩录入!X100</f>
        <v>0</v>
      </c>
      <c r="CZ97" s="248">
        <f>成绩录入!Y100</f>
        <v>0</v>
      </c>
      <c r="DA97" s="298">
        <f t="shared" si="203"/>
        <v>0</v>
      </c>
      <c r="DB97" s="299"/>
      <c r="DC97" s="260">
        <f>成绩录入!P100</f>
        <v>0</v>
      </c>
      <c r="DD97" s="248">
        <f>成绩录入!Q100</f>
        <v>0</v>
      </c>
      <c r="DE97" s="248">
        <f>成绩录入!R100</f>
        <v>0</v>
      </c>
      <c r="DF97" s="248">
        <f>成绩录入!S100</f>
        <v>0</v>
      </c>
      <c r="DG97" s="248">
        <f>成绩录入!T100</f>
        <v>0</v>
      </c>
      <c r="DH97" s="248">
        <f>成绩录入!U100</f>
        <v>0</v>
      </c>
      <c r="DI97" s="248">
        <f>成绩录入!V100</f>
        <v>0</v>
      </c>
      <c r="DJ97" s="248">
        <f>成绩录入!W100</f>
        <v>0</v>
      </c>
      <c r="DK97" s="248">
        <f>成绩录入!X100</f>
        <v>0</v>
      </c>
      <c r="DL97" s="248">
        <f>成绩录入!Y100</f>
        <v>0</v>
      </c>
      <c r="DM97" s="298">
        <f t="shared" si="204"/>
        <v>0</v>
      </c>
      <c r="DN97" s="299"/>
      <c r="DO97" s="260">
        <f>成绩录入!P100</f>
        <v>0</v>
      </c>
      <c r="DP97" s="248">
        <f>成绩录入!Q100</f>
        <v>0</v>
      </c>
      <c r="DQ97" s="248">
        <f>成绩录入!R100</f>
        <v>0</v>
      </c>
      <c r="DR97" s="248">
        <f>成绩录入!S100</f>
        <v>0</v>
      </c>
      <c r="DS97" s="248">
        <f>成绩录入!T100</f>
        <v>0</v>
      </c>
      <c r="DT97" s="248">
        <f>成绩录入!U100</f>
        <v>0</v>
      </c>
      <c r="DU97" s="248">
        <f>成绩录入!V100</f>
        <v>0</v>
      </c>
      <c r="DV97" s="248">
        <f>成绩录入!W100</f>
        <v>0</v>
      </c>
      <c r="DW97" s="248">
        <f>成绩录入!X100</f>
        <v>0</v>
      </c>
      <c r="DX97" s="248">
        <f>成绩录入!Y100</f>
        <v>0</v>
      </c>
      <c r="DY97" s="298">
        <f t="shared" si="205"/>
        <v>0</v>
      </c>
      <c r="DZ97" s="299"/>
      <c r="EA97" s="301" t="e">
        <f t="shared" si="206"/>
        <v>#DIV/0!</v>
      </c>
      <c r="EB97" s="297" t="e">
        <f t="shared" si="207"/>
        <v>#DIV/0!</v>
      </c>
      <c r="EC97" s="297" t="e">
        <f t="shared" si="208"/>
        <v>#DIV/0!</v>
      </c>
      <c r="ED97" s="297" t="e">
        <f t="shared" si="209"/>
        <v>#DIV/0!</v>
      </c>
      <c r="EE97" s="297" t="e">
        <f t="shared" si="210"/>
        <v>#DIV/0!</v>
      </c>
      <c r="EF97" s="302" t="e">
        <f t="shared" si="211"/>
        <v>#DIV/0!</v>
      </c>
      <c r="EG97" s="303"/>
      <c r="EH97" s="304">
        <f t="shared" si="212"/>
        <v>0</v>
      </c>
      <c r="EI97" s="296">
        <f>成绩录入!I100</f>
        <v>0</v>
      </c>
      <c r="EJ97" s="296">
        <f>成绩录入!J100</f>
        <v>0</v>
      </c>
      <c r="EK97" s="296">
        <f>成绩录入!K100</f>
        <v>0</v>
      </c>
      <c r="EL97" s="296">
        <f>成绩录入!L100</f>
        <v>0</v>
      </c>
      <c r="EM97" s="296">
        <f>成绩录入!M100</f>
        <v>0</v>
      </c>
      <c r="EN97" s="296">
        <f>成绩录入!P100</f>
        <v>0</v>
      </c>
      <c r="EO97" s="296">
        <f>成绩录入!Q100</f>
        <v>0</v>
      </c>
      <c r="EP97" s="296">
        <f>成绩录入!R100</f>
        <v>0</v>
      </c>
      <c r="EQ97" s="296">
        <f>成绩录入!S100</f>
        <v>0</v>
      </c>
      <c r="ER97" s="296">
        <f>成绩录入!T100</f>
        <v>0</v>
      </c>
      <c r="ES97" s="296">
        <f>成绩录入!U100</f>
        <v>0</v>
      </c>
      <c r="ET97" s="296">
        <f>成绩录入!V100</f>
        <v>0</v>
      </c>
      <c r="EU97" s="296">
        <f>成绩录入!W100</f>
        <v>0</v>
      </c>
      <c r="EV97" s="296">
        <f>成绩录入!X100</f>
        <v>0</v>
      </c>
      <c r="EW97" s="302">
        <f>成绩录入!Y100</f>
        <v>0</v>
      </c>
      <c r="EX97" s="303"/>
      <c r="EY97" s="304" t="str">
        <f t="shared" si="213"/>
        <v/>
      </c>
      <c r="EZ97" s="296" t="str">
        <f t="shared" si="213"/>
        <v/>
      </c>
      <c r="FA97" s="296" t="str">
        <f t="shared" si="213"/>
        <v/>
      </c>
      <c r="FB97" s="296" t="str">
        <f t="shared" si="213"/>
        <v/>
      </c>
      <c r="FC97" s="302">
        <f>成绩录入!AB100</f>
        <v>0</v>
      </c>
      <c r="FD97" s="303"/>
      <c r="FE97" s="304" t="str">
        <f t="shared" si="214"/>
        <v>√</v>
      </c>
      <c r="FF97" s="296" t="str">
        <f t="shared" si="215"/>
        <v>√</v>
      </c>
      <c r="FG97" s="296" t="str">
        <f t="shared" si="216"/>
        <v>√</v>
      </c>
      <c r="FH97" s="296" t="str">
        <f t="shared" si="217"/>
        <v>√</v>
      </c>
      <c r="FI97" s="302" t="str">
        <f t="shared" si="218"/>
        <v>√</v>
      </c>
      <c r="FJ97" s="299"/>
      <c r="FK97" s="260">
        <f>成绩录入!AB100</f>
        <v>0</v>
      </c>
      <c r="FL97" s="248">
        <f>成绩录入!AC100</f>
        <v>0</v>
      </c>
      <c r="FM97" s="248">
        <f>成绩录入!AD100</f>
        <v>0</v>
      </c>
      <c r="FN97" s="248">
        <f>成绩录入!AE100</f>
        <v>0</v>
      </c>
      <c r="FO97" s="248">
        <f>成绩录入!AF100</f>
        <v>0</v>
      </c>
      <c r="FP97" s="248">
        <f>成绩录入!AG100</f>
        <v>0</v>
      </c>
      <c r="FQ97" s="298">
        <f t="shared" si="219"/>
        <v>0</v>
      </c>
      <c r="FR97" s="299"/>
      <c r="FS97" s="260">
        <f>成绩录入!AB100</f>
        <v>0</v>
      </c>
      <c r="FT97" s="248">
        <f>成绩录入!AC100</f>
        <v>0</v>
      </c>
      <c r="FU97" s="248">
        <f>成绩录入!AD100</f>
        <v>0</v>
      </c>
      <c r="FV97" s="248">
        <f>成绩录入!AE100</f>
        <v>0</v>
      </c>
      <c r="FW97" s="248">
        <f>成绩录入!AF100</f>
        <v>0</v>
      </c>
      <c r="FX97" s="333">
        <f>成绩录入!AG100</f>
        <v>0</v>
      </c>
      <c r="FY97" s="298">
        <f t="shared" si="220"/>
        <v>0</v>
      </c>
      <c r="FZ97" s="299"/>
      <c r="GA97" s="260">
        <f>成绩录入!AB100</f>
        <v>0</v>
      </c>
      <c r="GB97" s="248">
        <f>成绩录入!AC100</f>
        <v>0</v>
      </c>
      <c r="GC97" s="248">
        <f>成绩录入!AD100</f>
        <v>0</v>
      </c>
      <c r="GD97" s="248">
        <f>成绩录入!AE100</f>
        <v>0</v>
      </c>
      <c r="GE97" s="248">
        <f>成绩录入!AF100</f>
        <v>0</v>
      </c>
      <c r="GF97" s="248">
        <f>成绩录入!AG100</f>
        <v>0</v>
      </c>
      <c r="GG97" s="298">
        <f t="shared" si="221"/>
        <v>0</v>
      </c>
      <c r="GH97" s="299"/>
      <c r="GI97" s="260">
        <f>成绩录入!AB100</f>
        <v>0</v>
      </c>
      <c r="GJ97" s="248">
        <f>成绩录入!AC100</f>
        <v>0</v>
      </c>
      <c r="GK97" s="248">
        <f>成绩录入!AD100</f>
        <v>0</v>
      </c>
      <c r="GL97" s="248">
        <f>成绩录入!AE100</f>
        <v>0</v>
      </c>
      <c r="GM97" s="248">
        <f>成绩录入!AF100</f>
        <v>0</v>
      </c>
      <c r="GN97" s="248">
        <f>成绩录入!AG100</f>
        <v>0</v>
      </c>
      <c r="GO97" s="298">
        <f t="shared" si="222"/>
        <v>0</v>
      </c>
      <c r="GP97" s="299"/>
      <c r="GQ97" s="260">
        <f>成绩录入!AB100</f>
        <v>0</v>
      </c>
      <c r="GR97" s="248">
        <f>成绩录入!AC100</f>
        <v>0</v>
      </c>
      <c r="GS97" s="248">
        <f>成绩录入!AD100</f>
        <v>0</v>
      </c>
      <c r="GT97" s="248">
        <f>成绩录入!AE100</f>
        <v>0</v>
      </c>
      <c r="GU97" s="248">
        <f>成绩录入!AF100</f>
        <v>0</v>
      </c>
      <c r="GV97" s="248">
        <f>成绩录入!AG100</f>
        <v>0</v>
      </c>
      <c r="GW97" s="298">
        <f t="shared" si="223"/>
        <v>0</v>
      </c>
      <c r="GX97" s="299"/>
      <c r="GY97" s="247">
        <f>成绩录入!AJ100</f>
        <v>0</v>
      </c>
      <c r="GZ97" s="248">
        <f>成绩录入!AK100</f>
        <v>0</v>
      </c>
      <c r="HA97" s="248">
        <f>成绩录入!AL100</f>
        <v>0</v>
      </c>
      <c r="HB97" s="248">
        <f>成绩录入!AM100</f>
        <v>0</v>
      </c>
      <c r="HC97" s="248">
        <f>成绩录入!AN100</f>
        <v>0</v>
      </c>
      <c r="HD97" s="248">
        <f>成绩录入!AO100</f>
        <v>0</v>
      </c>
      <c r="HE97" s="310">
        <f t="shared" si="224"/>
        <v>0</v>
      </c>
      <c r="HF97" s="299"/>
      <c r="HG97" s="247">
        <f>成绩录入!AJ100</f>
        <v>0</v>
      </c>
      <c r="HH97" s="248">
        <f>成绩录入!AK100</f>
        <v>0</v>
      </c>
      <c r="HI97" s="248">
        <f>成绩录入!AL100</f>
        <v>0</v>
      </c>
      <c r="HJ97" s="248">
        <f>成绩录入!AM100</f>
        <v>0</v>
      </c>
      <c r="HK97" s="248">
        <f>成绩录入!AN100</f>
        <v>0</v>
      </c>
      <c r="HL97" s="248">
        <f>成绩录入!AO100</f>
        <v>0</v>
      </c>
      <c r="HM97" s="310">
        <f t="shared" si="225"/>
        <v>0</v>
      </c>
      <c r="HN97" s="299"/>
      <c r="HO97" s="247">
        <f>成绩录入!AJ100</f>
        <v>0</v>
      </c>
      <c r="HP97" s="248">
        <f>成绩录入!AK100</f>
        <v>0</v>
      </c>
      <c r="HQ97" s="248">
        <f>成绩录入!AL100</f>
        <v>0</v>
      </c>
      <c r="HR97" s="248">
        <f>成绩录入!AM100</f>
        <v>0</v>
      </c>
      <c r="HS97" s="248">
        <f>成绩录入!AN100</f>
        <v>0</v>
      </c>
      <c r="HT97" s="248">
        <f>成绩录入!AO100</f>
        <v>0</v>
      </c>
      <c r="HU97" s="310">
        <f t="shared" si="226"/>
        <v>0</v>
      </c>
      <c r="HV97" s="299"/>
      <c r="HW97" s="247">
        <f>成绩录入!AJ100</f>
        <v>0</v>
      </c>
      <c r="HX97" s="248">
        <f>成绩录入!AK100</f>
        <v>0</v>
      </c>
      <c r="HY97" s="248">
        <f>成绩录入!AL100</f>
        <v>0</v>
      </c>
      <c r="HZ97" s="248">
        <f>成绩录入!AM100</f>
        <v>0</v>
      </c>
      <c r="IA97" s="248">
        <f>成绩录入!AN100</f>
        <v>0</v>
      </c>
      <c r="IB97" s="248">
        <f>成绩录入!AO100</f>
        <v>0</v>
      </c>
      <c r="IC97" s="310">
        <f t="shared" si="227"/>
        <v>0</v>
      </c>
      <c r="ID97" s="299"/>
      <c r="IE97" s="247">
        <f>成绩录入!AJ100</f>
        <v>0</v>
      </c>
      <c r="IF97" s="248">
        <f>成绩录入!AK100</f>
        <v>0</v>
      </c>
      <c r="IG97" s="248">
        <f>成绩录入!AL100</f>
        <v>0</v>
      </c>
      <c r="IH97" s="248">
        <f>成绩录入!AM100</f>
        <v>0</v>
      </c>
      <c r="II97" s="248">
        <f>成绩录入!AN100</f>
        <v>0</v>
      </c>
      <c r="IJ97" s="248">
        <f>成绩录入!AO100</f>
        <v>0</v>
      </c>
      <c r="IK97" s="310">
        <f t="shared" si="228"/>
        <v>0</v>
      </c>
      <c r="IL97" s="299"/>
      <c r="IM97" s="313" t="e">
        <f t="shared" si="229"/>
        <v>#DIV/0!</v>
      </c>
      <c r="IN97" s="314" t="e">
        <f t="shared" si="230"/>
        <v>#DIV/0!</v>
      </c>
      <c r="IO97" s="314" t="e">
        <f t="shared" si="231"/>
        <v>#DIV/0!</v>
      </c>
      <c r="IP97" s="314" t="e">
        <f t="shared" si="232"/>
        <v>#DIV/0!</v>
      </c>
      <c r="IQ97" s="314" t="e">
        <f t="shared" si="233"/>
        <v>#DIV/0!</v>
      </c>
      <c r="IR97" s="315" t="e">
        <f t="shared" si="234"/>
        <v>#DIV/0!</v>
      </c>
      <c r="IS97" s="316"/>
      <c r="IT97" s="214">
        <f>成绩录入!AR100</f>
        <v>0</v>
      </c>
      <c r="IU97" s="216">
        <f>成绩录入!AS100</f>
        <v>0</v>
      </c>
      <c r="IV97" s="216">
        <f>成绩录入!AT100</f>
        <v>0</v>
      </c>
      <c r="IW97" s="216">
        <f>成绩录入!AU100</f>
        <v>0</v>
      </c>
      <c r="IX97" s="216">
        <f>成绩录入!AV100</f>
        <v>0</v>
      </c>
      <c r="IY97" s="216">
        <f>成绩录入!AW100</f>
        <v>0</v>
      </c>
      <c r="IZ97" s="298">
        <f t="shared" si="235"/>
        <v>0</v>
      </c>
      <c r="JA97" s="299"/>
      <c r="JB97" s="317">
        <f>成绩录入!AR100</f>
        <v>0</v>
      </c>
      <c r="JC97" s="216">
        <f>成绩录入!AS100</f>
        <v>0</v>
      </c>
      <c r="JD97" s="216">
        <f>成绩录入!AT100</f>
        <v>0</v>
      </c>
      <c r="JE97" s="216">
        <f>成绩录入!AU100</f>
        <v>0</v>
      </c>
      <c r="JF97" s="216">
        <f>成绩录入!AV100</f>
        <v>0</v>
      </c>
      <c r="JG97" s="216">
        <f>成绩录入!AW100</f>
        <v>0</v>
      </c>
      <c r="JH97" s="298">
        <f t="shared" si="236"/>
        <v>0</v>
      </c>
      <c r="JI97" s="299"/>
      <c r="JJ97" s="248">
        <f>成绩录入!AR100</f>
        <v>0</v>
      </c>
      <c r="JK97" s="248">
        <f>成绩录入!AS100</f>
        <v>0</v>
      </c>
      <c r="JL97" s="248">
        <f>成绩录入!AT100</f>
        <v>0</v>
      </c>
      <c r="JM97" s="248">
        <f>成绩录入!AU100</f>
        <v>0</v>
      </c>
      <c r="JN97" s="248">
        <f>成绩录入!AV100</f>
        <v>0</v>
      </c>
      <c r="JO97" s="248">
        <f>成绩录入!AW100</f>
        <v>0</v>
      </c>
      <c r="JP97" s="298">
        <f t="shared" si="237"/>
        <v>0</v>
      </c>
      <c r="JQ97" s="299"/>
      <c r="JR97" s="308">
        <f>成绩录入!AR100</f>
        <v>0</v>
      </c>
      <c r="JS97" s="248">
        <f>成绩录入!AS100</f>
        <v>0</v>
      </c>
      <c r="JT97" s="248">
        <f>成绩录入!AT100</f>
        <v>0</v>
      </c>
      <c r="JU97" s="248">
        <f>成绩录入!AU100</f>
        <v>0</v>
      </c>
      <c r="JV97" s="248">
        <f>成绩录入!AV100</f>
        <v>0</v>
      </c>
      <c r="JW97" s="248">
        <f>成绩录入!AW100</f>
        <v>0</v>
      </c>
      <c r="JX97" s="298">
        <f t="shared" si="238"/>
        <v>0</v>
      </c>
      <c r="JY97" s="299"/>
      <c r="JZ97" s="308">
        <f>成绩录入!AR100</f>
        <v>0</v>
      </c>
      <c r="KA97" s="248">
        <f>成绩录入!AS100</f>
        <v>0</v>
      </c>
      <c r="KB97" s="248">
        <f>成绩录入!AT100</f>
        <v>0</v>
      </c>
      <c r="KC97" s="248">
        <f>成绩录入!AU100</f>
        <v>0</v>
      </c>
      <c r="KD97" s="248">
        <f>成绩录入!AV100</f>
        <v>0</v>
      </c>
      <c r="KE97" s="248">
        <f>成绩录入!AW100</f>
        <v>0</v>
      </c>
      <c r="KF97" s="298">
        <f t="shared" si="239"/>
        <v>0</v>
      </c>
      <c r="KG97" s="299"/>
      <c r="KH97" s="313">
        <f t="shared" si="186"/>
        <v>0</v>
      </c>
      <c r="KI97" s="314">
        <f t="shared" si="240"/>
        <v>0</v>
      </c>
      <c r="KJ97" s="314">
        <f t="shared" si="241"/>
        <v>0</v>
      </c>
      <c r="KK97" s="314">
        <f t="shared" si="242"/>
        <v>0</v>
      </c>
      <c r="KL97" s="314">
        <f t="shared" si="243"/>
        <v>0</v>
      </c>
      <c r="KM97" s="315">
        <f t="shared" si="244"/>
        <v>0</v>
      </c>
      <c r="KN97" s="90"/>
      <c r="KO97" s="294">
        <f>IF(总评!G95&lt;60,1,0)</f>
        <v>0</v>
      </c>
      <c r="KP97" s="295">
        <f t="shared" si="187"/>
        <v>0</v>
      </c>
      <c r="KQ97" s="295">
        <f t="shared" si="188"/>
        <v>0</v>
      </c>
      <c r="KR97" s="321">
        <f t="shared" si="189"/>
        <v>0</v>
      </c>
      <c r="KS97" s="321">
        <f t="shared" si="245"/>
        <v>0</v>
      </c>
      <c r="KT97" s="27"/>
      <c r="KU97" s="27"/>
      <c r="KV97" s="27"/>
      <c r="KW97" s="27"/>
      <c r="KX97" s="27"/>
      <c r="KY97" s="27"/>
      <c r="KZ97" s="27"/>
      <c r="LA97" s="27"/>
      <c r="LB97" s="27"/>
      <c r="LC97" s="27"/>
      <c r="OT97" s="247">
        <f>IF(OT$6=$OS$5,成绩录入!BC100,0)</f>
        <v>0</v>
      </c>
      <c r="OU97" s="248">
        <f>IF(OU$6=$OS$5,成绩录入!BD100,0)</f>
        <v>0</v>
      </c>
      <c r="OV97" s="248">
        <f>IF(OV$6=$OS$5,成绩录入!BE100,0)</f>
        <v>0</v>
      </c>
      <c r="OW97" s="248">
        <f>IF(OW$6=$OS$5,成绩录入!BF100,0)</f>
        <v>0</v>
      </c>
      <c r="OX97" s="248">
        <f>IF(OX$6=$OS$5,成绩录入!BG100,0)</f>
        <v>0</v>
      </c>
      <c r="OY97" s="248">
        <f>IF(OY$6=$OS$5,成绩录入!BH100,0)</f>
        <v>0</v>
      </c>
      <c r="OZ97" s="248">
        <f>IF(OZ$6=$OS$5,成绩录入!BI100,0)</f>
        <v>0</v>
      </c>
      <c r="PA97" s="248">
        <f>IF(PA$6=$OS$5,成绩录入!BJ100,0)</f>
        <v>0</v>
      </c>
      <c r="PB97" s="248">
        <f>IF(PB$6=$OS$5,成绩录入!BK100,0)</f>
        <v>0</v>
      </c>
      <c r="PC97" s="248">
        <f>IF(PC$6=$OS$5,成绩录入!BL100,0)</f>
        <v>0</v>
      </c>
      <c r="PD97" s="248">
        <f>IF(PD$6=$OS$5,成绩录入!BM100,0)</f>
        <v>0</v>
      </c>
      <c r="PE97" s="248">
        <f>IF(PE$6=$OS$5,成绩录入!BN100,0)</f>
        <v>0</v>
      </c>
      <c r="PF97" s="248">
        <f>IF(PF$6=$OS$5,成绩录入!BO100,0)</f>
        <v>0</v>
      </c>
      <c r="PG97" s="248">
        <f>IF(PG$6=$OS$5,成绩录入!BP100,0)</f>
        <v>0</v>
      </c>
      <c r="PH97" s="248">
        <f>IF(PH$6=$OS$5,成绩录入!BQ100,0)</f>
        <v>0</v>
      </c>
      <c r="PI97" s="248">
        <f>IF(PI$6=$OS$5,成绩录入!BR100,0)</f>
        <v>0</v>
      </c>
      <c r="PJ97" s="248">
        <f>IF(PJ$6=$OS$5,成绩录入!BS100,0)</f>
        <v>0</v>
      </c>
      <c r="PK97" s="248">
        <f>IF(PK$6=$OS$5,成绩录入!BT100,0)</f>
        <v>0</v>
      </c>
      <c r="PL97" s="248">
        <f>IF(PL$6=$OS$5,成绩录入!BU100,0)</f>
        <v>0</v>
      </c>
      <c r="PM97" s="248">
        <f>IF(PM$6=$OS$5,成绩录入!BV100,0)</f>
        <v>0</v>
      </c>
      <c r="PN97" s="248">
        <f>IF(PN$6=$OS$5,成绩录入!BW100,0)</f>
        <v>0</v>
      </c>
      <c r="PO97" s="248">
        <f>IF(PO$6=$OS$5,成绩录入!BX100,0)</f>
        <v>0</v>
      </c>
      <c r="PP97" s="248">
        <f>IF(PP$6=$OS$5,成绩录入!BY100,0)</f>
        <v>0</v>
      </c>
      <c r="PQ97" s="248">
        <f>IF(PQ$6=$OS$5,成绩录入!BZ100,0)</f>
        <v>0</v>
      </c>
      <c r="PR97" s="248">
        <f>IF(PR$6=$OS$5,成绩录入!CA100,0)</f>
        <v>0</v>
      </c>
      <c r="PS97" s="248">
        <f>IF(PS$6=$OS$5,成绩录入!CB100,0)</f>
        <v>0</v>
      </c>
      <c r="PT97" s="248">
        <f>IF(PT$6=$OS$5,成绩录入!CC100,0)</f>
        <v>0</v>
      </c>
      <c r="PU97" s="248">
        <f>IF(PU$6=$OS$5,成绩录入!CD100,0)</f>
        <v>0</v>
      </c>
      <c r="PV97" s="248">
        <f>IF(PV$6=$OS$5,成绩录入!CE100,0)</f>
        <v>0</v>
      </c>
      <c r="PW97" s="248">
        <f>IF(PW$6=$OS$5,成绩录入!CF100,0)</f>
        <v>0</v>
      </c>
      <c r="PX97" s="248">
        <f>IF(PX$6=$OS$5,成绩录入!CG100,0)</f>
        <v>0</v>
      </c>
      <c r="PY97" s="248">
        <f>IF(PY$6=$OS$5,成绩录入!CH100,0)</f>
        <v>0</v>
      </c>
      <c r="PZ97" s="248">
        <f>IF(PZ$6=$OS$5,成绩录入!CI100,0)</f>
        <v>0</v>
      </c>
      <c r="QA97" s="248">
        <f>IF(QA$6=$OS$5,成绩录入!CJ100,0)</f>
        <v>0</v>
      </c>
      <c r="QB97" s="248">
        <f>IF(QB$6=$OS$5,成绩录入!CK100,0)</f>
        <v>0</v>
      </c>
      <c r="QC97" s="248">
        <f>IF(QC$6=$OS$5,成绩录入!CL100,0)</f>
        <v>0</v>
      </c>
      <c r="QD97" s="248">
        <f>IF(QD$6=$OS$5,成绩录入!CM100,0)</f>
        <v>0</v>
      </c>
      <c r="QE97" s="248">
        <f>IF(QE$6=$OS$5,成绩录入!CN100,0)</f>
        <v>0</v>
      </c>
      <c r="QF97" s="248">
        <f>IF(QF$6=$OS$5,成绩录入!CO100,0)</f>
        <v>0</v>
      </c>
      <c r="QG97" s="248">
        <f>IF(QG$6=$OS$5,成绩录入!CP100,0)</f>
        <v>0</v>
      </c>
      <c r="QH97" s="248">
        <f>IF(QH$6=$OS$5,成绩录入!CQ100,0)</f>
        <v>0</v>
      </c>
      <c r="QI97" s="248">
        <f>IF(QI$6=$OS$5,成绩录入!CR100,0)</f>
        <v>0</v>
      </c>
      <c r="QJ97" s="248">
        <f>IF(QJ$6=$OS$5,成绩录入!CS100,0)</f>
        <v>0</v>
      </c>
      <c r="QK97" s="248">
        <f>IF(QK$6=$OS$5,成绩录入!CT100,0)</f>
        <v>0</v>
      </c>
      <c r="QL97" s="248">
        <f>IF(QL$6=$OS$5,成绩录入!CU100,0)</f>
        <v>0</v>
      </c>
      <c r="QM97" s="248">
        <f>IF(QM$6=$OS$5,成绩录入!CV100,0)</f>
        <v>0</v>
      </c>
      <c r="QN97" s="248">
        <f>IF(QN$6=$OS$5,成绩录入!CW100,0)</f>
        <v>0</v>
      </c>
      <c r="QO97" s="248">
        <f>IF(QO$6=$OS$5,成绩录入!CX100,0)</f>
        <v>0</v>
      </c>
      <c r="QP97" s="248">
        <f>IF(QP$6=$OS$5,成绩录入!CY100,0)</f>
        <v>0</v>
      </c>
      <c r="QQ97" s="248">
        <f>IF(QQ$6=$OS$5,成绩录入!CZ100,0)</f>
        <v>0</v>
      </c>
      <c r="QR97" s="248">
        <f>IF(QR$6=$OS$5,成绩录入!DA100,0)</f>
        <v>0</v>
      </c>
      <c r="QS97" s="248">
        <f>IF(QS$6=$OS$5,成绩录入!DB100,0)</f>
        <v>0</v>
      </c>
      <c r="QT97" s="248">
        <f>IF(QT$6=$OS$5,成绩录入!DC100,0)</f>
        <v>0</v>
      </c>
      <c r="QU97" s="248">
        <f>IF(QU$6=$OS$5,成绩录入!DD100,0)</f>
        <v>0</v>
      </c>
      <c r="QV97" s="248">
        <f>IF(QV$6=$OS$5,成绩录入!DE100,0)</f>
        <v>0</v>
      </c>
      <c r="QW97" s="248">
        <f>IF(QW$6=$OS$5,成绩录入!DF100,0)</f>
        <v>0</v>
      </c>
      <c r="QX97" s="248">
        <f>IF(QX$6=$OS$5,成绩录入!DG100,0)</f>
        <v>0</v>
      </c>
      <c r="QY97" s="248">
        <f>IF(QY$6=$OS$5,成绩录入!DH100,0)</f>
        <v>0</v>
      </c>
      <c r="QZ97" s="248">
        <f>IF(QZ$6=$OS$5,成绩录入!DI100,0)</f>
        <v>0</v>
      </c>
      <c r="RA97" s="248">
        <f>IF(RA$6=$OS$5,成绩录入!DJ100,0)</f>
        <v>0</v>
      </c>
      <c r="RB97" s="248">
        <f>IF(RB$6=$OS$5,成绩录入!DK100,0)</f>
        <v>0</v>
      </c>
      <c r="RC97" s="248">
        <f>IF(RC$6=$OS$5,成绩录入!DL100,0)</f>
        <v>0</v>
      </c>
      <c r="RD97" s="248">
        <f>IF(RD$6=$OS$5,成绩录入!DM100,0)</f>
        <v>0</v>
      </c>
      <c r="RE97" s="248">
        <f>IF(RE$6=$OS$5,成绩录入!DN100,0)</f>
        <v>0</v>
      </c>
      <c r="RF97" s="248">
        <f>IF(RF$6=$OS$5,成绩录入!DO100,0)</f>
        <v>0</v>
      </c>
      <c r="RG97" s="248">
        <f>IF(RG$6=$OS$5,成绩录入!DP100,0)</f>
        <v>0</v>
      </c>
      <c r="RH97" s="248">
        <f>IF(RH$6=$OS$5,成绩录入!DQ100,0)</f>
        <v>0</v>
      </c>
      <c r="RI97" s="248">
        <f>IF(RI$6=$OS$5,成绩录入!DR100,0)</f>
        <v>0</v>
      </c>
      <c r="RJ97" s="248">
        <f>IF(RJ$6=$OS$5,成绩录入!DS100,0)</f>
        <v>0</v>
      </c>
      <c r="RK97" s="248">
        <f>IF(RK$6=$OS$5,成绩录入!DT100,0)</f>
        <v>0</v>
      </c>
      <c r="RL97" s="248">
        <f>IF(RL$6=$OS$5,成绩录入!DU100,0)</f>
        <v>0</v>
      </c>
      <c r="RM97" s="248">
        <f>IF(RM$6=$OS$5,成绩录入!DV100,0)</f>
        <v>0</v>
      </c>
      <c r="RN97" s="248">
        <f>IF(RN$6=$OS$5,成绩录入!DW100,0)</f>
        <v>0</v>
      </c>
      <c r="RO97" s="248">
        <f>IF(RO$6=$OS$5,成绩录入!DX100,0)</f>
        <v>0</v>
      </c>
      <c r="RP97" s="248">
        <f>IF(RP$6=$OS$5,成绩录入!DY100,0)</f>
        <v>0</v>
      </c>
      <c r="RQ97" s="248">
        <f>IF(RQ$6=$OS$5,成绩录入!DZ100,0)</f>
        <v>0</v>
      </c>
      <c r="RR97" s="248">
        <f>IF(RR$6=$OS$5,成绩录入!EA100,0)</f>
        <v>0</v>
      </c>
      <c r="RS97" s="248">
        <f>IF(RS$6=$OS$5,成绩录入!EB100,0)</f>
        <v>0</v>
      </c>
      <c r="RT97" s="248">
        <f>IF(RT$6=$OS$5,成绩录入!EC100,0)</f>
        <v>0</v>
      </c>
      <c r="RU97" s="248">
        <f>IF(RU$6=$OS$5,成绩录入!ED100,0)</f>
        <v>0</v>
      </c>
      <c r="RV97" s="248">
        <f>IF(RV$6=$OS$5,成绩录入!EE100,0)</f>
        <v>0</v>
      </c>
      <c r="RW97" s="248">
        <f>IF(RW$6=$OS$5,成绩录入!EF100,0)</f>
        <v>0</v>
      </c>
      <c r="RX97" s="248">
        <f>IF(RX$6=$OS$5,成绩录入!EG100,0)</f>
        <v>0</v>
      </c>
      <c r="RY97" s="248">
        <f>IF(RY$6=$OS$5,成绩录入!EH100,0)</f>
        <v>0</v>
      </c>
      <c r="RZ97" s="248">
        <f>IF(RZ$6=$OS$5,成绩录入!EI100,0)</f>
        <v>0</v>
      </c>
      <c r="SA97" s="248">
        <f>IF(SA$6=$OS$5,成绩录入!EJ100,0)</f>
        <v>0</v>
      </c>
      <c r="SB97" s="248">
        <f>IF(SB$6=$OS$5,成绩录入!EK100,0)</f>
        <v>0</v>
      </c>
      <c r="SC97" s="248">
        <f>IF(SC$6=$OS$5,成绩录入!EL100,0)</f>
        <v>0</v>
      </c>
      <c r="SD97" s="248">
        <f>IF(SD$6=$OS$5,成绩录入!EM100,0)</f>
        <v>0</v>
      </c>
      <c r="SE97" s="248">
        <f>IF(SE$6=$OS$5,成绩录入!EN100,0)</f>
        <v>0</v>
      </c>
      <c r="SF97" s="248">
        <f>IF(SF$6=$OS$5,成绩录入!EO100,0)</f>
        <v>0</v>
      </c>
      <c r="SG97" s="248">
        <f>IF(SG$6=$OS$5,成绩录入!EP100,0)</f>
        <v>0</v>
      </c>
      <c r="SH97" s="248">
        <f>IF(SH$6=$OS$5,成绩录入!EQ100,0)</f>
        <v>0</v>
      </c>
      <c r="SI97" s="248">
        <f>IF(SI$6=$OS$5,成绩录入!ER100,0)</f>
        <v>0</v>
      </c>
      <c r="SJ97" s="248">
        <f>IF(SJ$6=$OS$5,成绩录入!ES100,0)</f>
        <v>0</v>
      </c>
      <c r="SK97" s="248">
        <f>IF(SK$6=$OS$5,成绩录入!ET100,0)</f>
        <v>0</v>
      </c>
      <c r="SL97" s="248">
        <f>IF(SL$6=$OS$5,成绩录入!EU100,0)</f>
        <v>0</v>
      </c>
      <c r="SM97" s="248">
        <f>IF(SM$6=$OS$5,成绩录入!EV100,0)</f>
        <v>0</v>
      </c>
      <c r="SN97" s="248">
        <f>IF(SN$6=$OS$5,成绩录入!EW100,0)</f>
        <v>0</v>
      </c>
      <c r="SO97" s="248">
        <f>IF(SO$6=$OS$5,成绩录入!EX100,0)</f>
        <v>0</v>
      </c>
      <c r="SP97" s="218">
        <f t="shared" si="190"/>
        <v>0</v>
      </c>
      <c r="SQ97" s="166"/>
      <c r="SR97" s="166"/>
      <c r="SS97" s="247">
        <f>IF(SS$6=$SR$5,成绩录入!BC100,0)</f>
        <v>0</v>
      </c>
      <c r="ST97" s="248">
        <f>IF(ST$6=$SR$5,成绩录入!BD100,0)</f>
        <v>0</v>
      </c>
      <c r="SU97" s="248">
        <f>IF(SU$6=$SR$5,成绩录入!BE100,0)</f>
        <v>0</v>
      </c>
      <c r="SV97" s="248">
        <f>IF(SV$6=$SR$5,成绩录入!BF100,0)</f>
        <v>0</v>
      </c>
      <c r="SW97" s="248">
        <f>IF(SW$6=$SR$5,成绩录入!BG100,0)</f>
        <v>0</v>
      </c>
      <c r="SX97" s="248">
        <f>IF(SX$6=$SR$5,成绩录入!BH100,0)</f>
        <v>0</v>
      </c>
      <c r="SY97" s="248">
        <f>IF(SY$6=$SR$5,成绩录入!BI100,0)</f>
        <v>0</v>
      </c>
      <c r="SZ97" s="248">
        <f>IF(SZ$6=$SR$5,成绩录入!BJ100,0)</f>
        <v>0</v>
      </c>
      <c r="TA97" s="248">
        <f>IF(TA$6=$SR$5,成绩录入!BK100,0)</f>
        <v>0</v>
      </c>
      <c r="TB97" s="248">
        <f>IF(TB$6=$SR$5,成绩录入!BL100,0)</f>
        <v>0</v>
      </c>
      <c r="TC97" s="248">
        <f>IF(TC$6=$SR$5,成绩录入!BM100,0)</f>
        <v>0</v>
      </c>
      <c r="TD97" s="248">
        <f>IF(TD$6=$SR$5,成绩录入!BN100,0)</f>
        <v>0</v>
      </c>
      <c r="TE97" s="248">
        <f>IF(TE$6=$SR$5,成绩录入!BO100,0)</f>
        <v>0</v>
      </c>
      <c r="TF97" s="248">
        <f>IF(TF$6=$SR$5,成绩录入!BP100,0)</f>
        <v>0</v>
      </c>
      <c r="TG97" s="248">
        <f>IF(TG$6=$SR$5,成绩录入!BQ100,0)</f>
        <v>0</v>
      </c>
      <c r="TH97" s="248">
        <f>IF(TH$6=$SR$5,成绩录入!BR100,0)</f>
        <v>0</v>
      </c>
      <c r="TI97" s="248">
        <f>IF(TI$6=$SR$5,成绩录入!BS100,0)</f>
        <v>0</v>
      </c>
      <c r="TJ97" s="248">
        <f>IF(TJ$6=$SR$5,成绩录入!BT100,0)</f>
        <v>0</v>
      </c>
      <c r="TK97" s="248">
        <f>IF(TK$6=$SR$5,成绩录入!BU100,0)</f>
        <v>0</v>
      </c>
      <c r="TL97" s="248">
        <f>IF(TL$6=$SR$5,成绩录入!BV100,0)</f>
        <v>0</v>
      </c>
      <c r="TM97" s="248">
        <f>IF(TM$6=$SR$5,成绩录入!BW100,0)</f>
        <v>0</v>
      </c>
      <c r="TN97" s="248">
        <f>IF(TN$6=$SR$5,成绩录入!BX100,0)</f>
        <v>0</v>
      </c>
      <c r="TO97" s="248">
        <f>IF(TO$6=$SR$5,成绩录入!BY100,0)</f>
        <v>0</v>
      </c>
      <c r="TP97" s="248">
        <f>IF(TP$6=$SR$5,成绩录入!BZ100,0)</f>
        <v>0</v>
      </c>
      <c r="TQ97" s="248">
        <f>IF(TQ$6=$SR$5,成绩录入!CA100,0)</f>
        <v>0</v>
      </c>
      <c r="TR97" s="248">
        <f>IF(TR$6=$SR$5,成绩录入!CB100,0)</f>
        <v>0</v>
      </c>
      <c r="TS97" s="248">
        <f>IF(TS$6=$SR$5,成绩录入!CC100,0)</f>
        <v>0</v>
      </c>
      <c r="TT97" s="248">
        <f>IF(TT$6=$SR$5,成绩录入!CD100,0)</f>
        <v>0</v>
      </c>
      <c r="TU97" s="248">
        <f>IF(TU$6=$SR$5,成绩录入!CE100,0)</f>
        <v>0</v>
      </c>
      <c r="TV97" s="248">
        <f>IF(TV$6=$SR$5,成绩录入!CF100,0)</f>
        <v>0</v>
      </c>
      <c r="TW97" s="248">
        <f>IF(TW$6=$SR$5,成绩录入!CG100,0)</f>
        <v>0</v>
      </c>
      <c r="TX97" s="248">
        <f>IF(TX$6=$SR$5,成绩录入!CH100,0)</f>
        <v>0</v>
      </c>
      <c r="TY97" s="248">
        <f>IF(TY$6=$SR$5,成绩录入!CI100,0)</f>
        <v>0</v>
      </c>
      <c r="TZ97" s="248">
        <f>IF(TZ$6=$SR$5,成绩录入!CJ100,0)</f>
        <v>0</v>
      </c>
      <c r="UA97" s="248">
        <f>IF(UA$6=$SR$5,成绩录入!CK100,0)</f>
        <v>0</v>
      </c>
      <c r="UB97" s="248">
        <f>IF(UB$6=$SR$5,成绩录入!CL100,0)</f>
        <v>0</v>
      </c>
      <c r="UC97" s="248">
        <f>IF(UC$6=$SR$5,成绩录入!CM100,0)</f>
        <v>0</v>
      </c>
      <c r="UD97" s="248">
        <f>IF(UD$6=$SR$5,成绩录入!CN100,0)</f>
        <v>0</v>
      </c>
      <c r="UE97" s="248">
        <f>IF(UE$6=$SR$5,成绩录入!CO100,0)</f>
        <v>0</v>
      </c>
      <c r="UF97" s="248">
        <f>IF(UF$6=$SR$5,成绩录入!CP100,0)</f>
        <v>0</v>
      </c>
      <c r="UG97" s="248">
        <f>IF(UG$6=$SR$5,成绩录入!CQ100,0)</f>
        <v>0</v>
      </c>
      <c r="UH97" s="248">
        <f>IF(UH$6=$SR$5,成绩录入!CR100,0)</f>
        <v>0</v>
      </c>
      <c r="UI97" s="248">
        <f>IF(UI$6=$SR$5,成绩录入!CS100,0)</f>
        <v>0</v>
      </c>
      <c r="UJ97" s="248">
        <f>IF(UJ$6=$SR$5,成绩录入!CT100,0)</f>
        <v>0</v>
      </c>
      <c r="UK97" s="248">
        <f>IF(UK$6=$SR$5,成绩录入!CU100,0)</f>
        <v>0</v>
      </c>
      <c r="UL97" s="248">
        <f>IF(UL$6=$SR$5,成绩录入!CV100,0)</f>
        <v>0</v>
      </c>
      <c r="UM97" s="248">
        <f>IF(UM$6=$SR$5,成绩录入!CW100,0)</f>
        <v>0</v>
      </c>
      <c r="UN97" s="248">
        <f>IF(UN$6=$SR$5,成绩录入!CX100,0)</f>
        <v>0</v>
      </c>
      <c r="UO97" s="248">
        <f>IF(UO$6=$SR$5,成绩录入!CY100,0)</f>
        <v>0</v>
      </c>
      <c r="UP97" s="248">
        <f>IF(UP$6=$SR$5,成绩录入!CZ100,0)</f>
        <v>0</v>
      </c>
      <c r="UQ97" s="248">
        <f>IF(UQ$6=$SR$5,成绩录入!DA100,0)</f>
        <v>0</v>
      </c>
      <c r="UR97" s="248">
        <f>IF(UR$6=$SR$5,成绩录入!DB100,0)</f>
        <v>0</v>
      </c>
      <c r="US97" s="248">
        <f>IF(US$6=$SR$5,成绩录入!DC100,0)</f>
        <v>0</v>
      </c>
      <c r="UT97" s="248">
        <f>IF(UT$6=$SR$5,成绩录入!DD100,0)</f>
        <v>0</v>
      </c>
      <c r="UU97" s="248">
        <f>IF(UU$6=$SR$5,成绩录入!DE100,0)</f>
        <v>0</v>
      </c>
      <c r="UV97" s="248">
        <f>IF(UV$6=$SR$5,成绩录入!DF100,0)</f>
        <v>0</v>
      </c>
      <c r="UW97" s="248">
        <f>IF(UW$6=$SR$5,成绩录入!DG100,0)</f>
        <v>0</v>
      </c>
      <c r="UX97" s="248">
        <f>IF(UX$6=$SR$5,成绩录入!DH100,0)</f>
        <v>0</v>
      </c>
      <c r="UY97" s="248">
        <f>IF(UY$6=$SR$5,成绩录入!DI100,0)</f>
        <v>0</v>
      </c>
      <c r="UZ97" s="248">
        <f>IF(UZ$6=$SR$5,成绩录入!DJ100,0)</f>
        <v>0</v>
      </c>
      <c r="VA97" s="248">
        <f>IF(VA$6=$SR$5,成绩录入!DK100,0)</f>
        <v>0</v>
      </c>
      <c r="VB97" s="248">
        <f>IF(VB$6=$SR$5,成绩录入!DL100,0)</f>
        <v>0</v>
      </c>
      <c r="VC97" s="248">
        <f>IF(VC$6=$SR$5,成绩录入!DM100,0)</f>
        <v>0</v>
      </c>
      <c r="VD97" s="248">
        <f>IF(VD$6=$SR$5,成绩录入!DN100,0)</f>
        <v>0</v>
      </c>
      <c r="VE97" s="248">
        <f>IF(VE$6=$SR$5,成绩录入!DO100,0)</f>
        <v>0</v>
      </c>
      <c r="VF97" s="248">
        <f>IF(VF$6=$SR$5,成绩录入!DP100,0)</f>
        <v>0</v>
      </c>
      <c r="VG97" s="248">
        <f>IF(VG$6=$SR$5,成绩录入!DQ100,0)</f>
        <v>0</v>
      </c>
      <c r="VH97" s="248">
        <f>IF(VH$6=$SR$5,成绩录入!DR100,0)</f>
        <v>0</v>
      </c>
      <c r="VI97" s="248">
        <f>IF(VI$6=$SR$5,成绩录入!DS100,0)</f>
        <v>0</v>
      </c>
      <c r="VJ97" s="248">
        <f>IF(VJ$6=$SR$5,成绩录入!DT100,0)</f>
        <v>0</v>
      </c>
      <c r="VK97" s="248">
        <f>IF(VK$6=$SR$5,成绩录入!DU100,0)</f>
        <v>0</v>
      </c>
      <c r="VL97" s="248">
        <f>IF(VL$6=$SR$5,成绩录入!DV100,0)</f>
        <v>0</v>
      </c>
      <c r="VM97" s="248">
        <f>IF(VM$6=$SR$5,成绩录入!DW100,0)</f>
        <v>0</v>
      </c>
      <c r="VN97" s="248">
        <f>IF(VN$6=$SR$5,成绩录入!DX100,0)</f>
        <v>0</v>
      </c>
      <c r="VO97" s="248">
        <f>IF(VO$6=$SR$5,成绩录入!DY100,0)</f>
        <v>0</v>
      </c>
      <c r="VP97" s="248">
        <f>IF(VP$6=$SR$5,成绩录入!DZ100,0)</f>
        <v>0</v>
      </c>
      <c r="VQ97" s="248">
        <f>IF(VQ$6=$SR$5,成绩录入!EA100,0)</f>
        <v>0</v>
      </c>
      <c r="VR97" s="248">
        <f>IF(VR$6=$SR$5,成绩录入!EB100,0)</f>
        <v>0</v>
      </c>
      <c r="VS97" s="248">
        <f>IF(VS$6=$SR$5,成绩录入!EC100,0)</f>
        <v>0</v>
      </c>
      <c r="VT97" s="248">
        <f>IF(VT$6=$SR$5,成绩录入!ED100,0)</f>
        <v>0</v>
      </c>
      <c r="VU97" s="248">
        <f>IF(VU$6=$SR$5,成绩录入!EE100,0)</f>
        <v>0</v>
      </c>
      <c r="VV97" s="248">
        <f>IF(VV$6=$SR$5,成绩录入!EF100,0)</f>
        <v>0</v>
      </c>
      <c r="VW97" s="248">
        <f>IF(VW$6=$SR$5,成绩录入!EG100,0)</f>
        <v>0</v>
      </c>
      <c r="VX97" s="248">
        <f>IF(VX$6=$SR$5,成绩录入!EH100,0)</f>
        <v>0</v>
      </c>
      <c r="VY97" s="248">
        <f>IF(VY$6=$SR$5,成绩录入!EI100,0)</f>
        <v>0</v>
      </c>
      <c r="VZ97" s="248">
        <f>IF(VZ$6=$SR$5,成绩录入!EJ100,0)</f>
        <v>0</v>
      </c>
      <c r="WA97" s="248">
        <f>IF(WA$6=$SR$5,成绩录入!EK100,0)</f>
        <v>0</v>
      </c>
      <c r="WB97" s="248">
        <f>IF(WB$6=$SR$5,成绩录入!EL100,0)</f>
        <v>0</v>
      </c>
      <c r="WC97" s="248">
        <f>IF(WC$6=$SR$5,成绩录入!EM100,0)</f>
        <v>0</v>
      </c>
      <c r="WD97" s="248">
        <f>IF(WD$6=$SR$5,成绩录入!EN100,0)</f>
        <v>0</v>
      </c>
      <c r="WE97" s="248">
        <f>IF(WE$6=$SR$5,成绩录入!EO100,0)</f>
        <v>0</v>
      </c>
      <c r="WF97" s="248">
        <f>IF(WF$6=$SR$5,成绩录入!EP100,0)</f>
        <v>0</v>
      </c>
      <c r="WG97" s="248">
        <f>IF(WG$6=$SR$5,成绩录入!EQ100,0)</f>
        <v>0</v>
      </c>
      <c r="WH97" s="248">
        <f>IF(WH$6=$SR$5,成绩录入!ER100,0)</f>
        <v>0</v>
      </c>
      <c r="WI97" s="248">
        <f>IF(WI$6=$SR$5,成绩录入!ES100,0)</f>
        <v>0</v>
      </c>
      <c r="WJ97" s="248">
        <f>IF(WJ$6=$SR$5,成绩录入!ET100,0)</f>
        <v>0</v>
      </c>
      <c r="WK97" s="248">
        <f>IF(WK$6=$SR$5,成绩录入!EU100,0)</f>
        <v>0</v>
      </c>
      <c r="WL97" s="248">
        <f>IF(WL$6=$SR$5,成绩录入!EV100,0)</f>
        <v>0</v>
      </c>
      <c r="WM97" s="248">
        <f>IF(WM$6=$SR$5,成绩录入!EW100,0)</f>
        <v>0</v>
      </c>
      <c r="WN97" s="248">
        <f>IF(WN$6=$SR$5,成绩录入!EX100,0)</f>
        <v>0</v>
      </c>
      <c r="WO97" s="218">
        <f t="shared" si="191"/>
        <v>0</v>
      </c>
      <c r="WP97" s="166"/>
      <c r="WQ97" s="166"/>
      <c r="WR97" s="247">
        <f>IF(WR$6=$WQ$5,成绩录入!BC100,0)</f>
        <v>0</v>
      </c>
      <c r="WS97" s="248">
        <f>IF(WS$6=$WQ$5,成绩录入!BD100,0)</f>
        <v>0</v>
      </c>
      <c r="WT97" s="248">
        <f>IF(WT$6=$WQ$5,成绩录入!BE100,0)</f>
        <v>0</v>
      </c>
      <c r="WU97" s="248">
        <f>IF(WU$6=$WQ$5,成绩录入!BF100,0)</f>
        <v>0</v>
      </c>
      <c r="WV97" s="248">
        <f>IF(WV$6=$WQ$5,成绩录入!BG100,0)</f>
        <v>0</v>
      </c>
      <c r="WW97" s="248">
        <f>IF(WW$6=$WQ$5,成绩录入!BH100,0)</f>
        <v>0</v>
      </c>
      <c r="WX97" s="248">
        <f>IF(WX$6=$WQ$5,成绩录入!BI100,0)</f>
        <v>0</v>
      </c>
      <c r="WY97" s="248">
        <f>IF(WY$6=$WQ$5,成绩录入!BJ100,0)</f>
        <v>0</v>
      </c>
      <c r="WZ97" s="248">
        <f>IF(WZ$6=$WQ$5,成绩录入!BK100,0)</f>
        <v>0</v>
      </c>
      <c r="XA97" s="248">
        <f>IF(XA$6=$WQ$5,成绩录入!BL100,0)</f>
        <v>0</v>
      </c>
      <c r="XB97" s="248">
        <f>IF(XB$6=$WQ$5,成绩录入!BM100,0)</f>
        <v>0</v>
      </c>
      <c r="XC97" s="248">
        <f>IF(XC$6=$WQ$5,成绩录入!BN100,0)</f>
        <v>0</v>
      </c>
      <c r="XD97" s="248">
        <f>IF(XD$6=$WQ$5,成绩录入!BO100,0)</f>
        <v>0</v>
      </c>
      <c r="XE97" s="248">
        <f>IF(XE$6=$WQ$5,成绩录入!BP100,0)</f>
        <v>0</v>
      </c>
      <c r="XF97" s="248">
        <f>IF(XF$6=$WQ$5,成绩录入!BQ100,0)</f>
        <v>0</v>
      </c>
      <c r="XG97" s="248">
        <f>IF(XG$6=$WQ$5,成绩录入!BR100,0)</f>
        <v>0</v>
      </c>
      <c r="XH97" s="248">
        <f>IF(XH$6=$WQ$5,成绩录入!BS100,0)</f>
        <v>0</v>
      </c>
      <c r="XI97" s="248">
        <f>IF(XI$6=$WQ$5,成绩录入!BT100,0)</f>
        <v>0</v>
      </c>
      <c r="XJ97" s="248">
        <f>IF(XJ$6=$WQ$5,成绩录入!BU100,0)</f>
        <v>0</v>
      </c>
      <c r="XK97" s="248">
        <f>IF(XK$6=$WQ$5,成绩录入!BV100,0)</f>
        <v>0</v>
      </c>
      <c r="XL97" s="248">
        <f>IF(XL$6=$WQ$5,成绩录入!BW100,0)</f>
        <v>0</v>
      </c>
      <c r="XM97" s="248">
        <f>IF(XM$6=$WQ$5,成绩录入!BX100,0)</f>
        <v>0</v>
      </c>
      <c r="XN97" s="248">
        <f>IF(XN$6=$WQ$5,成绩录入!BY100,0)</f>
        <v>0</v>
      </c>
      <c r="XO97" s="248">
        <f>IF(XO$6=$WQ$5,成绩录入!BZ100,0)</f>
        <v>0</v>
      </c>
      <c r="XP97" s="248">
        <f>IF(XP$6=$WQ$5,成绩录入!CA100,0)</f>
        <v>0</v>
      </c>
      <c r="XQ97" s="248">
        <f>IF(XQ$6=$WQ$5,成绩录入!CB100,0)</f>
        <v>0</v>
      </c>
      <c r="XR97" s="248">
        <f>IF(XR$6=$WQ$5,成绩录入!CC100,0)</f>
        <v>0</v>
      </c>
      <c r="XS97" s="248">
        <f>IF(XS$6=$WQ$5,成绩录入!CD100,0)</f>
        <v>0</v>
      </c>
      <c r="XT97" s="248">
        <f>IF(XT$6=$WQ$5,成绩录入!CE100,0)</f>
        <v>0</v>
      </c>
      <c r="XU97" s="248">
        <f>IF(XU$6=$WQ$5,成绩录入!CF100,0)</f>
        <v>0</v>
      </c>
      <c r="XV97" s="248">
        <f>IF(XV$6=$WQ$5,成绩录入!CG100,0)</f>
        <v>0</v>
      </c>
      <c r="XW97" s="248">
        <f>IF(XW$6=$WQ$5,成绩录入!CH100,0)</f>
        <v>0</v>
      </c>
      <c r="XX97" s="248">
        <f>IF(XX$6=$WQ$5,成绩录入!CI100,0)</f>
        <v>0</v>
      </c>
      <c r="XY97" s="248">
        <f>IF(XY$6=$WQ$5,成绩录入!CJ100,0)</f>
        <v>0</v>
      </c>
      <c r="XZ97" s="248">
        <f>IF(XZ$6=$WQ$5,成绩录入!CK100,0)</f>
        <v>0</v>
      </c>
      <c r="YA97" s="248">
        <f>IF(YA$6=$WQ$5,成绩录入!CL100,0)</f>
        <v>0</v>
      </c>
      <c r="YB97" s="248">
        <f>IF(YB$6=$WQ$5,成绩录入!CM100,0)</f>
        <v>0</v>
      </c>
      <c r="YC97" s="248">
        <f>IF(YC$6=$WQ$5,成绩录入!CN100,0)</f>
        <v>0</v>
      </c>
      <c r="YD97" s="248">
        <f>IF(YD$6=$WQ$5,成绩录入!CO100,0)</f>
        <v>0</v>
      </c>
      <c r="YE97" s="248">
        <f>IF(YE$6=$WQ$5,成绩录入!CP100,0)</f>
        <v>0</v>
      </c>
      <c r="YF97" s="248">
        <f>IF(YF$6=$WQ$5,成绩录入!CQ100,0)</f>
        <v>0</v>
      </c>
      <c r="YG97" s="248">
        <f>IF(YG$6=$WQ$5,成绩录入!CR100,0)</f>
        <v>0</v>
      </c>
      <c r="YH97" s="248">
        <f>IF(YH$6=$WQ$5,成绩录入!CS100,0)</f>
        <v>0</v>
      </c>
      <c r="YI97" s="248">
        <f>IF(YI$6=$WQ$5,成绩录入!CT100,0)</f>
        <v>0</v>
      </c>
      <c r="YJ97" s="248">
        <f>IF(YJ$6=$WQ$5,成绩录入!CU100,0)</f>
        <v>0</v>
      </c>
      <c r="YK97" s="248">
        <f>IF(YK$6=$WQ$5,成绩录入!CV100,0)</f>
        <v>0</v>
      </c>
      <c r="YL97" s="248">
        <f>IF(YL$6=$WQ$5,成绩录入!CW100,0)</f>
        <v>0</v>
      </c>
      <c r="YM97" s="248">
        <f>IF(YM$6=$WQ$5,成绩录入!CX100,0)</f>
        <v>0</v>
      </c>
      <c r="YN97" s="248">
        <f>IF(YN$6=$WQ$5,成绩录入!CY100,0)</f>
        <v>0</v>
      </c>
      <c r="YO97" s="248">
        <f>IF(YO$6=$WQ$5,成绩录入!CZ100,0)</f>
        <v>0</v>
      </c>
      <c r="YP97" s="248">
        <f>IF(YP$6=$WQ$5,成绩录入!DA100,0)</f>
        <v>0</v>
      </c>
      <c r="YQ97" s="248">
        <f>IF(YQ$6=$WQ$5,成绩录入!DB100,0)</f>
        <v>0</v>
      </c>
      <c r="YR97" s="248">
        <f>IF(YR$6=$WQ$5,成绩录入!DC100,0)</f>
        <v>0</v>
      </c>
      <c r="YS97" s="248">
        <f>IF(YS$6=$WQ$5,成绩录入!DD100,0)</f>
        <v>0</v>
      </c>
      <c r="YT97" s="248">
        <f>IF(YT$6=$WQ$5,成绩录入!DE100,0)</f>
        <v>0</v>
      </c>
      <c r="YU97" s="248">
        <f>IF(YU$6=$WQ$5,成绩录入!DF100,0)</f>
        <v>0</v>
      </c>
      <c r="YV97" s="248">
        <f>IF(YV$6=$WQ$5,成绩录入!DG100,0)</f>
        <v>0</v>
      </c>
      <c r="YW97" s="248">
        <f>IF(YW$6=$WQ$5,成绩录入!DH100,0)</f>
        <v>0</v>
      </c>
      <c r="YX97" s="248">
        <f>IF(YX$6=$WQ$5,成绩录入!DI100,0)</f>
        <v>0</v>
      </c>
      <c r="YY97" s="248">
        <f>IF(YY$6=$WQ$5,成绩录入!DJ100,0)</f>
        <v>0</v>
      </c>
      <c r="YZ97" s="248">
        <f>IF(YZ$6=$WQ$5,成绩录入!DK100,0)</f>
        <v>0</v>
      </c>
      <c r="ZA97" s="248">
        <f>IF(ZA$6=$WQ$5,成绩录入!DL100,0)</f>
        <v>0</v>
      </c>
      <c r="ZB97" s="248">
        <f>IF(ZB$6=$WQ$5,成绩录入!DM100,0)</f>
        <v>0</v>
      </c>
      <c r="ZC97" s="248">
        <f>IF(ZC$6=$WQ$5,成绩录入!DN100,0)</f>
        <v>0</v>
      </c>
      <c r="ZD97" s="248">
        <f>IF(ZD$6=$WQ$5,成绩录入!DO100,0)</f>
        <v>0</v>
      </c>
      <c r="ZE97" s="248">
        <f>IF(ZE$6=$WQ$5,成绩录入!DP100,0)</f>
        <v>0</v>
      </c>
      <c r="ZF97" s="248">
        <f>IF(ZF$6=$WQ$5,成绩录入!DQ100,0)</f>
        <v>0</v>
      </c>
      <c r="ZG97" s="248">
        <f>IF(ZG$6=$WQ$5,成绩录入!DR100,0)</f>
        <v>0</v>
      </c>
      <c r="ZH97" s="248">
        <f>IF(ZH$6=$WQ$5,成绩录入!DS100,0)</f>
        <v>0</v>
      </c>
      <c r="ZI97" s="248">
        <f>IF(ZI$6=$WQ$5,成绩录入!DT100,0)</f>
        <v>0</v>
      </c>
      <c r="ZJ97" s="248">
        <f>IF(ZJ$6=$WQ$5,成绩录入!DU100,0)</f>
        <v>0</v>
      </c>
      <c r="ZK97" s="248">
        <f>IF(ZK$6=$WQ$5,成绩录入!DV100,0)</f>
        <v>0</v>
      </c>
      <c r="ZL97" s="248">
        <f>IF(ZL$6=$WQ$5,成绩录入!DW100,0)</f>
        <v>0</v>
      </c>
      <c r="ZM97" s="248">
        <f>IF(ZM$6=$WQ$5,成绩录入!DX100,0)</f>
        <v>0</v>
      </c>
      <c r="ZN97" s="248">
        <f>IF(ZN$6=$WQ$5,成绩录入!DY100,0)</f>
        <v>0</v>
      </c>
      <c r="ZO97" s="248">
        <f>IF(ZO$6=$WQ$5,成绩录入!DZ100,0)</f>
        <v>0</v>
      </c>
      <c r="ZP97" s="248">
        <f>IF(ZP$6=$WQ$5,成绩录入!EA100,0)</f>
        <v>0</v>
      </c>
      <c r="ZQ97" s="248">
        <f>IF(ZQ$6=$WQ$5,成绩录入!EB100,0)</f>
        <v>0</v>
      </c>
      <c r="ZR97" s="248">
        <f>IF(ZR$6=$WQ$5,成绩录入!EC100,0)</f>
        <v>0</v>
      </c>
      <c r="ZS97" s="248">
        <f>IF(ZS$6=$WQ$5,成绩录入!ED100,0)</f>
        <v>0</v>
      </c>
      <c r="ZT97" s="248">
        <f>IF(ZT$6=$WQ$5,成绩录入!EE100,0)</f>
        <v>0</v>
      </c>
      <c r="ZU97" s="248">
        <f>IF(ZU$6=$WQ$5,成绩录入!EF100,0)</f>
        <v>0</v>
      </c>
      <c r="ZV97" s="248">
        <f>IF(ZV$6=$WQ$5,成绩录入!EG100,0)</f>
        <v>0</v>
      </c>
      <c r="ZW97" s="248">
        <f>IF(ZW$6=$WQ$5,成绩录入!EH100,0)</f>
        <v>0</v>
      </c>
      <c r="ZX97" s="248">
        <f>IF(ZX$6=$WQ$5,成绩录入!EI100,0)</f>
        <v>0</v>
      </c>
      <c r="ZY97" s="248">
        <f>IF(ZY$6=$WQ$5,成绩录入!EJ100,0)</f>
        <v>0</v>
      </c>
      <c r="ZZ97" s="248">
        <f>IF(ZZ$6=$WQ$5,成绩录入!EK100,0)</f>
        <v>0</v>
      </c>
      <c r="AAA97" s="248">
        <f>IF(AAA$6=$WQ$5,成绩录入!EL100,0)</f>
        <v>0</v>
      </c>
      <c r="AAB97" s="248">
        <f>IF(AAB$6=$WQ$5,成绩录入!EM100,0)</f>
        <v>0</v>
      </c>
      <c r="AAC97" s="248">
        <f>IF(AAC$6=$WQ$5,成绩录入!EN100,0)</f>
        <v>0</v>
      </c>
      <c r="AAD97" s="248">
        <f>IF(AAD$6=$WQ$5,成绩录入!EO100,0)</f>
        <v>0</v>
      </c>
      <c r="AAE97" s="248">
        <f>IF(AAE$6=$WQ$5,成绩录入!EP100,0)</f>
        <v>0</v>
      </c>
      <c r="AAF97" s="248">
        <f>IF(AAF$6=$WQ$5,成绩录入!EQ100,0)</f>
        <v>0</v>
      </c>
      <c r="AAG97" s="248">
        <f>IF(AAG$6=$WQ$5,成绩录入!ER100,0)</f>
        <v>0</v>
      </c>
      <c r="AAH97" s="248">
        <f>IF(AAH$6=$WQ$5,成绩录入!ES100,0)</f>
        <v>0</v>
      </c>
      <c r="AAI97" s="248">
        <f>IF(AAI$6=$WQ$5,成绩录入!ET100,0)</f>
        <v>0</v>
      </c>
      <c r="AAJ97" s="248">
        <f>IF(AAJ$6=$WQ$5,成绩录入!EU100,0)</f>
        <v>0</v>
      </c>
      <c r="AAK97" s="248">
        <f>IF(AAK$6=$WQ$5,成绩录入!EV100,0)</f>
        <v>0</v>
      </c>
      <c r="AAL97" s="248">
        <f>IF(AAL$6=$WQ$5,成绩录入!EW100,0)</f>
        <v>0</v>
      </c>
      <c r="AAM97" s="248">
        <f>IF(AAM$6=$WQ$5,成绩录入!EX100,0)</f>
        <v>0</v>
      </c>
      <c r="AAN97" s="218">
        <f t="shared" si="192"/>
        <v>0</v>
      </c>
      <c r="AAO97" s="206"/>
      <c r="AAQ97" s="247">
        <f>IF(AAQ$6=$AAP$5,成绩录入!BC100,0)</f>
        <v>0</v>
      </c>
      <c r="AAR97" s="248">
        <f>IF(AAR$6=$AAP$5,成绩录入!BD100,0)</f>
        <v>0</v>
      </c>
      <c r="AAS97" s="248">
        <f>IF(AAS$6=$AAP$5,成绩录入!BE100,0)</f>
        <v>0</v>
      </c>
      <c r="AAT97" s="248">
        <f>IF(AAT$6=$AAP$5,成绩录入!BF100,0)</f>
        <v>0</v>
      </c>
      <c r="AAU97" s="248">
        <f>IF(AAU$6=$AAP$5,成绩录入!BG100,0)</f>
        <v>0</v>
      </c>
      <c r="AAV97" s="248">
        <f>IF(AAV$6=$AAP$5,成绩录入!BH100,0)</f>
        <v>0</v>
      </c>
      <c r="AAW97" s="248">
        <f>IF(AAW$6=$AAP$5,成绩录入!BI100,0)</f>
        <v>0</v>
      </c>
      <c r="AAX97" s="248">
        <f>IF(AAX$6=$AAP$5,成绩录入!BJ100,0)</f>
        <v>0</v>
      </c>
      <c r="AAY97" s="248">
        <f>IF(AAY$6=$AAP$5,成绩录入!BK100,0)</f>
        <v>0</v>
      </c>
      <c r="AAZ97" s="248">
        <f>IF(AAZ$6=$AAP$5,成绩录入!BL100,0)</f>
        <v>0</v>
      </c>
      <c r="ABA97" s="248">
        <f>IF(ABA$6=$AAP$5,成绩录入!BM100,0)</f>
        <v>0</v>
      </c>
      <c r="ABB97" s="248">
        <f>IF(ABB$6=$AAP$5,成绩录入!BN100,0)</f>
        <v>0</v>
      </c>
      <c r="ABC97" s="248">
        <f>IF(ABC$6=$AAP$5,成绩录入!BO100,0)</f>
        <v>0</v>
      </c>
      <c r="ABD97" s="248">
        <f>IF(ABD$6=$AAP$5,成绩录入!BP100,0)</f>
        <v>0</v>
      </c>
      <c r="ABE97" s="248">
        <f>IF(ABE$6=$AAP$5,成绩录入!BQ100,0)</f>
        <v>0</v>
      </c>
      <c r="ABF97" s="248">
        <f>IF(ABF$6=$AAP$5,成绩录入!BR100,0)</f>
        <v>0</v>
      </c>
      <c r="ABG97" s="248">
        <f>IF(ABG$6=$AAP$5,成绩录入!BS100,0)</f>
        <v>0</v>
      </c>
      <c r="ABH97" s="248">
        <f>IF(ABH$6=$AAP$5,成绩录入!BT100,0)</f>
        <v>0</v>
      </c>
      <c r="ABI97" s="248">
        <f>IF(ABI$6=$AAP$5,成绩录入!BU100,0)</f>
        <v>0</v>
      </c>
      <c r="ABJ97" s="248">
        <f>IF(ABJ$6=$AAP$5,成绩录入!BV100,0)</f>
        <v>0</v>
      </c>
      <c r="ABK97" s="248">
        <f>IF(ABK$6=$AAP$5,成绩录入!BW100,0)</f>
        <v>0</v>
      </c>
      <c r="ABL97" s="248">
        <f>IF(ABL$6=$AAP$5,成绩录入!BX100,0)</f>
        <v>0</v>
      </c>
      <c r="ABM97" s="248">
        <f>IF(ABM$6=$AAP$5,成绩录入!BY100,0)</f>
        <v>0</v>
      </c>
      <c r="ABN97" s="248">
        <f>IF(ABN$6=$AAP$5,成绩录入!BZ100,0)</f>
        <v>0</v>
      </c>
      <c r="ABO97" s="248">
        <f>IF(ABO$6=$AAP$5,成绩录入!CA100,0)</f>
        <v>0</v>
      </c>
      <c r="ABP97" s="248">
        <f>IF(ABP$6=$AAP$5,成绩录入!CB100,0)</f>
        <v>0</v>
      </c>
      <c r="ABQ97" s="248">
        <f>IF(ABQ$6=$AAP$5,成绩录入!CC100,0)</f>
        <v>0</v>
      </c>
      <c r="ABR97" s="248">
        <f>IF(ABR$6=$AAP$5,成绩录入!CD100,0)</f>
        <v>0</v>
      </c>
      <c r="ABS97" s="248">
        <f>IF(ABS$6=$AAP$5,成绩录入!CE100,0)</f>
        <v>0</v>
      </c>
      <c r="ABT97" s="248">
        <f>IF(ABT$6=$AAP$5,成绩录入!CF100,0)</f>
        <v>0</v>
      </c>
      <c r="ABU97" s="248">
        <f>IF(ABU$6=$AAP$5,成绩录入!CG100,0)</f>
        <v>0</v>
      </c>
      <c r="ABV97" s="248">
        <f>IF(ABV$6=$AAP$5,成绩录入!CH100,0)</f>
        <v>0</v>
      </c>
      <c r="ABW97" s="248">
        <f>IF(ABW$6=$AAP$5,成绩录入!CI100,0)</f>
        <v>0</v>
      </c>
      <c r="ABX97" s="248">
        <f>IF(ABX$6=$AAP$5,成绩录入!CJ100,0)</f>
        <v>0</v>
      </c>
      <c r="ABY97" s="248">
        <f>IF(ABY$6=$AAP$5,成绩录入!CK100,0)</f>
        <v>0</v>
      </c>
      <c r="ABZ97" s="248">
        <f>IF(ABZ$6=$AAP$5,成绩录入!CL100,0)</f>
        <v>0</v>
      </c>
      <c r="ACA97" s="248">
        <f>IF(ACA$6=$AAP$5,成绩录入!CM100,0)</f>
        <v>0</v>
      </c>
      <c r="ACB97" s="248">
        <f>IF(ACB$6=$AAP$5,成绩录入!CN100,0)</f>
        <v>0</v>
      </c>
      <c r="ACC97" s="248">
        <f>IF(ACC$6=$AAP$5,成绩录入!CO100,0)</f>
        <v>0</v>
      </c>
      <c r="ACD97" s="248">
        <f>IF(ACD$6=$AAP$5,成绩录入!CP100,0)</f>
        <v>0</v>
      </c>
      <c r="ACE97" s="248">
        <f>IF(ACE$6=$AAP$5,成绩录入!CQ100,0)</f>
        <v>0</v>
      </c>
      <c r="ACF97" s="248">
        <f>IF(ACF$6=$AAP$5,成绩录入!CR100,0)</f>
        <v>0</v>
      </c>
      <c r="ACG97" s="248">
        <f>IF(ACG$6=$AAP$5,成绩录入!CS100,0)</f>
        <v>0</v>
      </c>
      <c r="ACH97" s="248">
        <f>IF(ACH$6=$AAP$5,成绩录入!CT100,0)</f>
        <v>0</v>
      </c>
      <c r="ACI97" s="248">
        <f>IF(ACI$6=$AAP$5,成绩录入!CU100,0)</f>
        <v>0</v>
      </c>
      <c r="ACJ97" s="248">
        <f>IF(ACJ$6=$AAP$5,成绩录入!CV100,0)</f>
        <v>0</v>
      </c>
      <c r="ACK97" s="248">
        <f>IF(ACK$6=$AAP$5,成绩录入!CW100,0)</f>
        <v>0</v>
      </c>
      <c r="ACL97" s="248">
        <f>IF(ACL$6=$AAP$5,成绩录入!CX100,0)</f>
        <v>0</v>
      </c>
      <c r="ACM97" s="248">
        <f>IF(ACM$6=$AAP$5,成绩录入!CY100,0)</f>
        <v>0</v>
      </c>
      <c r="ACN97" s="248">
        <f>IF(ACN$6=$AAP$5,成绩录入!CZ100,0)</f>
        <v>0</v>
      </c>
      <c r="ACO97" s="248">
        <f>IF(ACO$6=$AAP$5,成绩录入!DA100,0)</f>
        <v>0</v>
      </c>
      <c r="ACP97" s="248">
        <f>IF(ACP$6=$AAP$5,成绩录入!DB100,0)</f>
        <v>0</v>
      </c>
      <c r="ACQ97" s="248">
        <f>IF(ACQ$6=$AAP$5,成绩录入!DC100,0)</f>
        <v>0</v>
      </c>
      <c r="ACR97" s="248">
        <f>IF(ACR$6=$AAP$5,成绩录入!DD100,0)</f>
        <v>0</v>
      </c>
      <c r="ACS97" s="248">
        <f>IF(ACS$6=$AAP$5,成绩录入!DE100,0)</f>
        <v>0</v>
      </c>
      <c r="ACT97" s="248">
        <f>IF(ACT$6=$AAP$5,成绩录入!DF100,0)</f>
        <v>0</v>
      </c>
      <c r="ACU97" s="248">
        <f>IF(ACU$6=$AAP$5,成绩录入!DG100,0)</f>
        <v>0</v>
      </c>
      <c r="ACV97" s="248">
        <f>IF(ACV$6=$AAP$5,成绩录入!DH100,0)</f>
        <v>0</v>
      </c>
      <c r="ACW97" s="248">
        <f>IF(ACW$6=$AAP$5,成绩录入!DI100,0)</f>
        <v>0</v>
      </c>
      <c r="ACX97" s="248">
        <f>IF(ACX$6=$AAP$5,成绩录入!DJ100,0)</f>
        <v>0</v>
      </c>
      <c r="ACY97" s="248">
        <f>IF(ACY$6=$AAP$5,成绩录入!DK100,0)</f>
        <v>0</v>
      </c>
      <c r="ACZ97" s="248">
        <f>IF(ACZ$6=$AAP$5,成绩录入!DL100,0)</f>
        <v>0</v>
      </c>
      <c r="ADA97" s="248">
        <f>IF(ADA$6=$AAP$5,成绩录入!DM100,0)</f>
        <v>0</v>
      </c>
      <c r="ADB97" s="248">
        <f>IF(ADB$6=$AAP$5,成绩录入!DN100,0)</f>
        <v>0</v>
      </c>
      <c r="ADC97" s="248">
        <f>IF(ADC$6=$AAP$5,成绩录入!DO100,0)</f>
        <v>0</v>
      </c>
      <c r="ADD97" s="248">
        <f>IF(ADD$6=$AAP$5,成绩录入!DP100,0)</f>
        <v>0</v>
      </c>
      <c r="ADE97" s="248">
        <f>IF(ADE$6=$AAP$5,成绩录入!DQ100,0)</f>
        <v>0</v>
      </c>
      <c r="ADF97" s="248">
        <f>IF(ADF$6=$AAP$5,成绩录入!DR100,0)</f>
        <v>0</v>
      </c>
      <c r="ADG97" s="248">
        <f>IF(ADG$6=$AAP$5,成绩录入!DS100,0)</f>
        <v>0</v>
      </c>
      <c r="ADH97" s="248">
        <f>IF(ADH$6=$AAP$5,成绩录入!DT100,0)</f>
        <v>0</v>
      </c>
      <c r="ADI97" s="248">
        <f>IF(ADI$6=$AAP$5,成绩录入!DU100,0)</f>
        <v>0</v>
      </c>
      <c r="ADJ97" s="248">
        <f>IF(ADJ$6=$AAP$5,成绩录入!DV100,0)</f>
        <v>0</v>
      </c>
      <c r="ADK97" s="248">
        <f>IF(ADK$6=$AAP$5,成绩录入!DW100,0)</f>
        <v>0</v>
      </c>
      <c r="ADL97" s="248">
        <f>IF(ADL$6=$AAP$5,成绩录入!DX100,0)</f>
        <v>0</v>
      </c>
      <c r="ADM97" s="248">
        <f>IF(ADM$6=$AAP$5,成绩录入!DY100,0)</f>
        <v>0</v>
      </c>
      <c r="ADN97" s="248">
        <f>IF(ADN$6=$AAP$5,成绩录入!DZ100,0)</f>
        <v>0</v>
      </c>
      <c r="ADO97" s="248">
        <f>IF(ADO$6=$AAP$5,成绩录入!EA100,0)</f>
        <v>0</v>
      </c>
      <c r="ADP97" s="248">
        <f>IF(ADP$6=$AAP$5,成绩录入!EB100,0)</f>
        <v>0</v>
      </c>
      <c r="ADQ97" s="248">
        <f>IF(ADQ$6=$AAP$5,成绩录入!EC100,0)</f>
        <v>0</v>
      </c>
      <c r="ADR97" s="248">
        <f>IF(ADR$6=$AAP$5,成绩录入!ED100,0)</f>
        <v>0</v>
      </c>
      <c r="ADS97" s="248">
        <f>IF(ADS$6=$AAP$5,成绩录入!EE100,0)</f>
        <v>0</v>
      </c>
      <c r="ADT97" s="248">
        <f>IF(ADT$6=$AAP$5,成绩录入!EF100,0)</f>
        <v>0</v>
      </c>
      <c r="ADU97" s="248">
        <f>IF(ADU$6=$AAP$5,成绩录入!EG100,0)</f>
        <v>0</v>
      </c>
      <c r="ADV97" s="248">
        <f>IF(ADV$6=$AAP$5,成绩录入!EH100,0)</f>
        <v>0</v>
      </c>
      <c r="ADW97" s="248">
        <f>IF(ADW$6=$AAP$5,成绩录入!EI100,0)</f>
        <v>0</v>
      </c>
      <c r="ADX97" s="248">
        <f>IF(ADX$6=$AAP$5,成绩录入!EJ100,0)</f>
        <v>0</v>
      </c>
      <c r="ADY97" s="248">
        <f>IF(ADY$6=$AAP$5,成绩录入!EK100,0)</f>
        <v>0</v>
      </c>
      <c r="ADZ97" s="248">
        <f>IF(ADZ$6=$AAP$5,成绩录入!EL100,0)</f>
        <v>0</v>
      </c>
      <c r="AEA97" s="248">
        <f>IF(AEA$6=$AAP$5,成绩录入!EM100,0)</f>
        <v>0</v>
      </c>
      <c r="AEB97" s="248">
        <f>IF(AEB$6=$AAP$5,成绩录入!EN100,0)</f>
        <v>0</v>
      </c>
      <c r="AEC97" s="248">
        <f>IF(AEC$6=$AAP$5,成绩录入!EO100,0)</f>
        <v>0</v>
      </c>
      <c r="AED97" s="248">
        <f>IF(AED$6=$AAP$5,成绩录入!EP100,0)</f>
        <v>0</v>
      </c>
      <c r="AEE97" s="248">
        <f>IF(AEE$6=$AAP$5,成绩录入!EQ100,0)</f>
        <v>0</v>
      </c>
      <c r="AEF97" s="248">
        <f>IF(AEF$6=$AAP$5,成绩录入!ER100,0)</f>
        <v>0</v>
      </c>
      <c r="AEG97" s="248">
        <f>IF(AEG$6=$AAP$5,成绩录入!ES100,0)</f>
        <v>0</v>
      </c>
      <c r="AEH97" s="248">
        <f>IF(AEH$6=$AAP$5,成绩录入!ET100,0)</f>
        <v>0</v>
      </c>
      <c r="AEI97" s="248">
        <f>IF(AEI$6=$AAP$5,成绩录入!EU100,0)</f>
        <v>0</v>
      </c>
      <c r="AEJ97" s="248">
        <f>IF(AEJ$6=$AAP$5,成绩录入!EV100,0)</f>
        <v>0</v>
      </c>
      <c r="AEK97" s="248">
        <f>IF(AEK$6=$AAP$5,成绩录入!EW100,0)</f>
        <v>0</v>
      </c>
      <c r="AEL97" s="248">
        <f>IF(AEL$6=$AAP$5,成绩录入!EX100,0)</f>
        <v>0</v>
      </c>
      <c r="AEM97" s="218">
        <f t="shared" si="193"/>
        <v>0</v>
      </c>
      <c r="AEN97" s="166"/>
      <c r="AEO97" s="166"/>
      <c r="AEP97" s="247">
        <f>IF(AEP$6=$AEO$5,成绩录入!BC100,0)</f>
        <v>0</v>
      </c>
      <c r="AEQ97" s="248">
        <f>IF(AEQ$6=$AEO$5,成绩录入!BD100,0)</f>
        <v>0</v>
      </c>
      <c r="AER97" s="248">
        <f>IF(AER$6=$AEO$5,成绩录入!BE100,0)</f>
        <v>0</v>
      </c>
      <c r="AES97" s="248">
        <f>IF(AES$6=$AEO$5,成绩录入!BF100,0)</f>
        <v>0</v>
      </c>
      <c r="AET97" s="248">
        <f>IF(AET$6=$AEO$5,成绩录入!BG100,0)</f>
        <v>0</v>
      </c>
      <c r="AEU97" s="248">
        <f>IF(AEU$6=$AEO$5,成绩录入!BH100,0)</f>
        <v>0</v>
      </c>
      <c r="AEV97" s="248">
        <f>IF(AEV$6=$AEO$5,成绩录入!BI100,0)</f>
        <v>0</v>
      </c>
      <c r="AEW97" s="248">
        <f>IF(AEW$6=$AEO$5,成绩录入!BJ100,0)</f>
        <v>0</v>
      </c>
      <c r="AEX97" s="248">
        <f>IF(AEX$6=$AEO$5,成绩录入!BK100,0)</f>
        <v>0</v>
      </c>
      <c r="AEY97" s="248">
        <f>IF(AEY$6=$AEO$5,成绩录入!BL100,0)</f>
        <v>0</v>
      </c>
      <c r="AEZ97" s="248">
        <f>IF(AEZ$6=$AEO$5,成绩录入!BM100,0)</f>
        <v>0</v>
      </c>
      <c r="AFA97" s="248">
        <f>IF(AFA$6=$AEO$5,成绩录入!BN100,0)</f>
        <v>0</v>
      </c>
      <c r="AFB97" s="248">
        <f>IF(AFB$6=$AEO$5,成绩录入!BO100,0)</f>
        <v>0</v>
      </c>
      <c r="AFC97" s="248">
        <f>IF(AFC$6=$AEO$5,成绩录入!BP100,0)</f>
        <v>0</v>
      </c>
      <c r="AFD97" s="248">
        <f>IF(AFD$6=$AEO$5,成绩录入!BQ100,0)</f>
        <v>0</v>
      </c>
      <c r="AFE97" s="248">
        <f>IF(AFE$6=$AEO$5,成绩录入!BR100,0)</f>
        <v>0</v>
      </c>
      <c r="AFF97" s="248">
        <f>IF(AFF$6=$AEO$5,成绩录入!BS100,0)</f>
        <v>0</v>
      </c>
      <c r="AFG97" s="248">
        <f>IF(AFG$6=$AEO$5,成绩录入!BT100,0)</f>
        <v>0</v>
      </c>
      <c r="AFH97" s="248">
        <f>IF(AFH$6=$AEO$5,成绩录入!BU100,0)</f>
        <v>0</v>
      </c>
      <c r="AFI97" s="248">
        <f>IF(AFI$6=$AEO$5,成绩录入!BV100,0)</f>
        <v>0</v>
      </c>
      <c r="AFJ97" s="248">
        <f>IF(AFJ$6=$AEO$5,成绩录入!BW100,0)</f>
        <v>0</v>
      </c>
      <c r="AFK97" s="248">
        <f>IF(AFK$6=$AEO$5,成绩录入!BX100,0)</f>
        <v>0</v>
      </c>
      <c r="AFL97" s="248">
        <f>IF(AFL$6=$AEO$5,成绩录入!BY100,0)</f>
        <v>0</v>
      </c>
      <c r="AFM97" s="248">
        <f>IF(AFM$6=$AEO$5,成绩录入!BZ100,0)</f>
        <v>0</v>
      </c>
      <c r="AFN97" s="248">
        <f>IF(AFN$6=$AEO$5,成绩录入!CA100,0)</f>
        <v>0</v>
      </c>
      <c r="AFO97" s="248">
        <f>IF(AFO$6=$AEO$5,成绩录入!CB100,0)</f>
        <v>0</v>
      </c>
      <c r="AFP97" s="248">
        <f>IF(AFP$6=$AEO$5,成绩录入!CC100,0)</f>
        <v>0</v>
      </c>
      <c r="AFQ97" s="248">
        <f>IF(AFQ$6=$AEO$5,成绩录入!CD100,0)</f>
        <v>0</v>
      </c>
      <c r="AFR97" s="248">
        <f>IF(AFR$6=$AEO$5,成绩录入!CE100,0)</f>
        <v>0</v>
      </c>
      <c r="AFS97" s="248">
        <f>IF(AFS$6=$AEO$5,成绩录入!CF100,0)</f>
        <v>0</v>
      </c>
      <c r="AFT97" s="248">
        <f>IF(AFT$6=$AEO$5,成绩录入!CG100,0)</f>
        <v>0</v>
      </c>
      <c r="AFU97" s="248">
        <f>IF(AFU$6=$AEO$5,成绩录入!CH100,0)</f>
        <v>0</v>
      </c>
      <c r="AFV97" s="248">
        <f>IF(AFV$6=$AEO$5,成绩录入!CI100,0)</f>
        <v>0</v>
      </c>
      <c r="AFW97" s="248">
        <f>IF(AFW$6=$AEO$5,成绩录入!CJ100,0)</f>
        <v>0</v>
      </c>
      <c r="AFX97" s="248">
        <f>IF(AFX$6=$AEO$5,成绩录入!CK100,0)</f>
        <v>0</v>
      </c>
      <c r="AFY97" s="248">
        <f>IF(AFY$6=$AEO$5,成绩录入!CL100,0)</f>
        <v>0</v>
      </c>
      <c r="AFZ97" s="248">
        <f>IF(AFZ$6=$AEO$5,成绩录入!CM100,0)</f>
        <v>0</v>
      </c>
      <c r="AGA97" s="248">
        <f>IF(AGA$6=$AEO$5,成绩录入!CN100,0)</f>
        <v>0</v>
      </c>
      <c r="AGB97" s="248">
        <f>IF(AGB$6=$AEO$5,成绩录入!CO100,0)</f>
        <v>0</v>
      </c>
      <c r="AGC97" s="248">
        <f>IF(AGC$6=$AEO$5,成绩录入!CP100,0)</f>
        <v>0</v>
      </c>
      <c r="AGD97" s="248">
        <f>IF(AGD$6=$AEO$5,成绩录入!CQ100,0)</f>
        <v>0</v>
      </c>
      <c r="AGE97" s="248">
        <f>IF(AGE$6=$AEO$5,成绩录入!CR100,0)</f>
        <v>0</v>
      </c>
      <c r="AGF97" s="248">
        <f>IF(AGF$6=$AEO$5,成绩录入!CS100,0)</f>
        <v>0</v>
      </c>
      <c r="AGG97" s="248">
        <f>IF(AGG$6=$AEO$5,成绩录入!CT100,0)</f>
        <v>0</v>
      </c>
      <c r="AGH97" s="248">
        <f>IF(AGH$6=$AEO$5,成绩录入!CU100,0)</f>
        <v>0</v>
      </c>
      <c r="AGI97" s="248">
        <f>IF(AGI$6=$AEO$5,成绩录入!CV100,0)</f>
        <v>0</v>
      </c>
      <c r="AGJ97" s="248">
        <f>IF(AGJ$6=$AEO$5,成绩录入!CW100,0)</f>
        <v>0</v>
      </c>
      <c r="AGK97" s="248">
        <f>IF(AGK$6=$AEO$5,成绩录入!CX100,0)</f>
        <v>0</v>
      </c>
      <c r="AGL97" s="248">
        <f>IF(AGL$6=$AEO$5,成绩录入!CY100,0)</f>
        <v>0</v>
      </c>
      <c r="AGM97" s="248">
        <f>IF(AGM$6=$AEO$5,成绩录入!CZ100,0)</f>
        <v>0</v>
      </c>
      <c r="AGN97" s="248">
        <f>IF(AGN$6=$AEO$5,成绩录入!DA100,0)</f>
        <v>0</v>
      </c>
      <c r="AGO97" s="248">
        <f>IF(AGO$6=$AEO$5,成绩录入!DB100,0)</f>
        <v>0</v>
      </c>
      <c r="AGP97" s="248">
        <f>IF(AGP$6=$AEO$5,成绩录入!DC100,0)</f>
        <v>0</v>
      </c>
      <c r="AGQ97" s="248">
        <f>IF(AGQ$6=$AEO$5,成绩录入!DD100,0)</f>
        <v>0</v>
      </c>
      <c r="AGR97" s="248">
        <f>IF(AGR$6=$AEO$5,成绩录入!DE100,0)</f>
        <v>0</v>
      </c>
      <c r="AGS97" s="248">
        <f>IF(AGS$6=$AEO$5,成绩录入!DF100,0)</f>
        <v>0</v>
      </c>
      <c r="AGT97" s="248">
        <f>IF(AGT$6=$AEO$5,成绩录入!DG100,0)</f>
        <v>0</v>
      </c>
      <c r="AGU97" s="248">
        <f>IF(AGU$6=$AEO$5,成绩录入!DH100,0)</f>
        <v>0</v>
      </c>
      <c r="AGV97" s="248">
        <f>IF(AGV$6=$AEO$5,成绩录入!DI100,0)</f>
        <v>0</v>
      </c>
      <c r="AGW97" s="248">
        <f>IF(AGW$6=$AEO$5,成绩录入!DJ100,0)</f>
        <v>0</v>
      </c>
      <c r="AGX97" s="248">
        <f>IF(AGX$6=$AEO$5,成绩录入!DK100,0)</f>
        <v>0</v>
      </c>
      <c r="AGY97" s="248">
        <f>IF(AGY$6=$AEO$5,成绩录入!DL100,0)</f>
        <v>0</v>
      </c>
      <c r="AGZ97" s="248">
        <f>IF(AGZ$6=$AEO$5,成绩录入!DM100,0)</f>
        <v>0</v>
      </c>
      <c r="AHA97" s="248">
        <f>IF(AHA$6=$AEO$5,成绩录入!DN100,0)</f>
        <v>0</v>
      </c>
      <c r="AHB97" s="248">
        <f>IF(AHB$6=$AEO$5,成绩录入!DO100,0)</f>
        <v>0</v>
      </c>
      <c r="AHC97" s="248">
        <f>IF(AHC$6=$AEO$5,成绩录入!DP100,0)</f>
        <v>0</v>
      </c>
      <c r="AHD97" s="248">
        <f>IF(AHD$6=$AEO$5,成绩录入!DQ100,0)</f>
        <v>0</v>
      </c>
      <c r="AHE97" s="248">
        <f>IF(AHE$6=$AEO$5,成绩录入!DR100,0)</f>
        <v>0</v>
      </c>
      <c r="AHF97" s="248">
        <f>IF(AHF$6=$AEO$5,成绩录入!DS100,0)</f>
        <v>0</v>
      </c>
      <c r="AHG97" s="248">
        <f>IF(AHG$6=$AEO$5,成绩录入!DT100,0)</f>
        <v>0</v>
      </c>
      <c r="AHH97" s="248">
        <f>IF(AHH$6=$AEO$5,成绩录入!DU100,0)</f>
        <v>0</v>
      </c>
      <c r="AHI97" s="248">
        <f>IF(AHI$6=$AEO$5,成绩录入!DV100,0)</f>
        <v>0</v>
      </c>
      <c r="AHJ97" s="248">
        <f>IF(AHJ$6=$AEO$5,成绩录入!DW100,0)</f>
        <v>0</v>
      </c>
      <c r="AHK97" s="248">
        <f>IF(AHK$6=$AEO$5,成绩录入!DX100,0)</f>
        <v>0</v>
      </c>
      <c r="AHL97" s="248">
        <f>IF(AHL$6=$AEO$5,成绩录入!DY100,0)</f>
        <v>0</v>
      </c>
      <c r="AHM97" s="248">
        <f>IF(AHM$6=$AEO$5,成绩录入!DZ100,0)</f>
        <v>0</v>
      </c>
      <c r="AHN97" s="248">
        <f>IF(AHN$6=$AEO$5,成绩录入!EA100,0)</f>
        <v>0</v>
      </c>
      <c r="AHO97" s="248">
        <f>IF(AHO$6=$AEO$5,成绩录入!EB100,0)</f>
        <v>0</v>
      </c>
      <c r="AHP97" s="248">
        <f>IF(AHP$6=$AEO$5,成绩录入!EC100,0)</f>
        <v>0</v>
      </c>
      <c r="AHQ97" s="248">
        <f>IF(AHQ$6=$AEO$5,成绩录入!ED100,0)</f>
        <v>0</v>
      </c>
      <c r="AHR97" s="248">
        <f>IF(AHR$6=$AEO$5,成绩录入!EE100,0)</f>
        <v>0</v>
      </c>
      <c r="AHS97" s="248">
        <f>IF(AHS$6=$AEO$5,成绩录入!EF100,0)</f>
        <v>0</v>
      </c>
      <c r="AHT97" s="248">
        <f>IF(AHT$6=$AEO$5,成绩录入!EG100,0)</f>
        <v>0</v>
      </c>
      <c r="AHU97" s="248">
        <f>IF(AHU$6=$AEO$5,成绩录入!EH100,0)</f>
        <v>0</v>
      </c>
      <c r="AHV97" s="248">
        <f>IF(AHV$6=$AEO$5,成绩录入!EI100,0)</f>
        <v>0</v>
      </c>
      <c r="AHW97" s="248">
        <f>IF(AHW$6=$AEO$5,成绩录入!EJ100,0)</f>
        <v>0</v>
      </c>
      <c r="AHX97" s="248">
        <f>IF(AHX$6=$AEO$5,成绩录入!EK100,0)</f>
        <v>0</v>
      </c>
      <c r="AHY97" s="248">
        <f>IF(AHY$6=$AEO$5,成绩录入!EL100,0)</f>
        <v>0</v>
      </c>
      <c r="AHZ97" s="248">
        <f>IF(AHZ$6=$AEO$5,成绩录入!EM100,0)</f>
        <v>0</v>
      </c>
      <c r="AIA97" s="248">
        <f>IF(AIA$6=$AEO$5,成绩录入!EN100,0)</f>
        <v>0</v>
      </c>
      <c r="AIB97" s="248">
        <f>IF(AIB$6=$AEO$5,成绩录入!EO100,0)</f>
        <v>0</v>
      </c>
      <c r="AIC97" s="248">
        <f>IF(AIC$6=$AEO$5,成绩录入!EP100,0)</f>
        <v>0</v>
      </c>
      <c r="AID97" s="248">
        <f>IF(AID$6=$AEO$5,成绩录入!EQ100,0)</f>
        <v>0</v>
      </c>
      <c r="AIE97" s="248">
        <f>IF(AIE$6=$AEO$5,成绩录入!ER100,0)</f>
        <v>0</v>
      </c>
      <c r="AIF97" s="248">
        <f>IF(AIF$6=$AEO$5,成绩录入!ES100,0)</f>
        <v>0</v>
      </c>
      <c r="AIG97" s="248">
        <f>IF(AIG$6=$AEO$5,成绩录入!ET100,0)</f>
        <v>0</v>
      </c>
      <c r="AIH97" s="248">
        <f>IF(AIH$6=$AEO$5,成绩录入!EU100,0)</f>
        <v>0</v>
      </c>
      <c r="AII97" s="248">
        <f>IF(AII$6=$AEO$5,成绩录入!EV100,0)</f>
        <v>0</v>
      </c>
      <c r="AIJ97" s="248">
        <f>IF(AIJ$6=$AEO$5,成绩录入!EW100,0)</f>
        <v>0</v>
      </c>
      <c r="AIK97" s="248">
        <f>IF(AIK$6=$AEO$5,成绩录入!EX100,0)</f>
        <v>0</v>
      </c>
      <c r="AIL97" s="218">
        <f t="shared" si="194"/>
        <v>0</v>
      </c>
      <c r="AIN97" s="214" t="str">
        <f>初始录入!A102</f>
        <v/>
      </c>
      <c r="AIO97" s="215">
        <f>初始录入!B102</f>
        <v>0</v>
      </c>
      <c r="AIP97" s="216">
        <f>初始录入!C102</f>
        <v>0</v>
      </c>
      <c r="AIQ97" s="314">
        <f>IF(平时!D95&lt;&gt;"",平时!D95,0)</f>
        <v>0</v>
      </c>
      <c r="AIR97" s="324" t="str">
        <f t="shared" si="246"/>
        <v/>
      </c>
      <c r="AIS97" s="314">
        <f>IF(过程!D95&lt;&gt;"",过程!D95,0)</f>
        <v>0</v>
      </c>
      <c r="AIT97" s="324" t="str">
        <f t="shared" si="247"/>
        <v/>
      </c>
      <c r="AIU97" s="216">
        <f>IF(期末!D95&lt;&gt;"",期末!D95,0)</f>
        <v>0</v>
      </c>
      <c r="AIV97" s="324" t="str">
        <f t="shared" si="248"/>
        <v/>
      </c>
      <c r="AIW97" s="325">
        <f t="shared" si="249"/>
        <v>0</v>
      </c>
      <c r="AIX97" s="314">
        <f>IF(平时!E95&lt;&gt;"",平时!E95,0)</f>
        <v>0</v>
      </c>
      <c r="AIY97" s="324" t="str">
        <f t="shared" si="250"/>
        <v/>
      </c>
      <c r="AIZ97" s="314">
        <f>IF(过程!E95&lt;&gt;"",过程!E95,0)</f>
        <v>0</v>
      </c>
      <c r="AJA97" s="324" t="str">
        <f t="shared" si="251"/>
        <v/>
      </c>
      <c r="AJB97" s="216">
        <f>IF(期末!E95&lt;&gt;"",期末!E95,0)</f>
        <v>0</v>
      </c>
      <c r="AJC97" s="324" t="str">
        <f t="shared" si="252"/>
        <v/>
      </c>
      <c r="AJD97" s="325">
        <f t="shared" si="253"/>
        <v>0</v>
      </c>
      <c r="AJE97" s="314">
        <f>IF(平时!F95&lt;&gt;"",平时!F95,0)</f>
        <v>0</v>
      </c>
      <c r="AJF97" s="324" t="str">
        <f t="shared" si="254"/>
        <v/>
      </c>
      <c r="AJG97" s="314">
        <f>IF(过程!F95&lt;&gt;"",过程!F95,0)</f>
        <v>0</v>
      </c>
      <c r="AJH97" s="324" t="str">
        <f t="shared" si="255"/>
        <v/>
      </c>
      <c r="AJI97" s="216">
        <f>IF(期末!F95&lt;&gt;"",期末!F95,0)</f>
        <v>0</v>
      </c>
      <c r="AJJ97" s="324" t="str">
        <f t="shared" si="256"/>
        <v/>
      </c>
      <c r="AJK97" s="325">
        <f t="shared" si="257"/>
        <v>0</v>
      </c>
      <c r="AJL97" s="314">
        <f>IF(平时!G95&lt;&gt;"",平时!G95,0)</f>
        <v>0</v>
      </c>
      <c r="AJM97" s="324" t="str">
        <f t="shared" si="258"/>
        <v/>
      </c>
      <c r="AJN97" s="314">
        <f>IF(过程!G95&lt;&gt;"",过程!G95,0)</f>
        <v>0</v>
      </c>
      <c r="AJO97" s="324" t="str">
        <f t="shared" si="259"/>
        <v/>
      </c>
      <c r="AJP97" s="216">
        <f>IF(期末!G95&lt;&gt;"",期末!G95,0)</f>
        <v>0</v>
      </c>
      <c r="AJQ97" s="324" t="str">
        <f t="shared" si="260"/>
        <v/>
      </c>
      <c r="AJR97" s="325">
        <f t="shared" si="261"/>
        <v>0</v>
      </c>
      <c r="AJS97" s="314">
        <f>IF(平时!H95&lt;&gt;"",平时!H95,0)</f>
        <v>0</v>
      </c>
      <c r="AJT97" s="324" t="str">
        <f t="shared" si="262"/>
        <v/>
      </c>
      <c r="AJU97" s="314">
        <f>IF(过程!H95&lt;&gt;"",过程!H95,0)</f>
        <v>0</v>
      </c>
      <c r="AJV97" s="324" t="str">
        <f t="shared" si="263"/>
        <v/>
      </c>
      <c r="AJW97" s="216">
        <f>IF(期末!H95&lt;&gt;"",期末!H95,0)</f>
        <v>0</v>
      </c>
      <c r="AJX97" s="324" t="str">
        <f t="shared" si="264"/>
        <v/>
      </c>
      <c r="AJY97" s="326">
        <f t="shared" si="265"/>
        <v>0</v>
      </c>
      <c r="AKA97" s="216" t="str">
        <f>初始录入!A102</f>
        <v/>
      </c>
      <c r="AKB97" s="216">
        <f>初始录入!B102</f>
        <v>0</v>
      </c>
      <c r="AKC97" s="216">
        <f>初始录入!C102</f>
        <v>0</v>
      </c>
      <c r="AKD97" s="327" t="str">
        <f>IF(初始录入!$E102=初始录入!$K$2,达成度!$D110,"")</f>
        <v/>
      </c>
      <c r="AKE97" s="327" t="str">
        <f>IF(初始录入!$E102=初始录入!$K$3,达成度!D110,"")</f>
        <v/>
      </c>
      <c r="AKF97" s="216" t="str">
        <f>IF(初始录入!$E102=初始录入!$K$4,达成度!D110,"")</f>
        <v/>
      </c>
      <c r="AKG97" s="216" t="str">
        <f>IF(初始录入!$E102=初始录入!$K$5,达成度!D110,"")</f>
        <v/>
      </c>
      <c r="AKH97" s="327" t="str">
        <f>IF(初始录入!$E102=初始录入!$K$2,达成度!E110,"")</f>
        <v/>
      </c>
      <c r="AKI97" s="327" t="str">
        <f>IF(初始录入!$E102=初始录入!$K$3,达成度!E110,"")</f>
        <v/>
      </c>
      <c r="AKJ97" s="216" t="str">
        <f>IF(初始录入!$E102=初始录入!$K$4,达成度!E110,"")</f>
        <v/>
      </c>
      <c r="AKK97" s="216" t="str">
        <f>IF(初始录入!$E102=初始录入!$K$5,达成度!E110,"")</f>
        <v/>
      </c>
      <c r="AKL97" s="327" t="str">
        <f>IF(初始录入!$E102=初始录入!$K$2,达成度!F110,"")</f>
        <v/>
      </c>
      <c r="AKM97" s="327" t="str">
        <f>IF(初始录入!$E102=初始录入!$K$3,达成度!F110,"")</f>
        <v/>
      </c>
      <c r="AKN97" s="216" t="str">
        <f>IF(初始录入!$E102=初始录入!$K$4,达成度!F110,"")</f>
        <v/>
      </c>
      <c r="AKO97" s="216" t="str">
        <f>IF(初始录入!$E102=初始录入!$K$5,达成度!F110,"")</f>
        <v/>
      </c>
      <c r="AKP97" s="327" t="str">
        <f>IF(初始录入!$E102=初始录入!$K$2,达成度!H110,"")</f>
        <v/>
      </c>
      <c r="AKQ97" s="327" t="str">
        <f>IF(初始录入!$E102=初始录入!$K$3,达成度!H110,"")</f>
        <v/>
      </c>
      <c r="AKR97" s="216" t="str">
        <f>IF(初始录入!$E102=初始录入!$K$4,达成度!H110,"")</f>
        <v/>
      </c>
      <c r="AKS97" s="216" t="str">
        <f>IF(初始录入!$E102=初始录入!$K$5,达成度!H110,"")</f>
        <v/>
      </c>
      <c r="AKT97" s="327" t="str">
        <f>IF(初始录入!$E102=初始录入!$K$2,达成度!I110,"")</f>
        <v/>
      </c>
      <c r="AKU97" s="327" t="str">
        <f>IF(初始录入!$E102=初始录入!$K$3,达成度!I110,"")</f>
        <v/>
      </c>
      <c r="AKV97" s="216" t="str">
        <f>IF(初始录入!$E102=初始录入!$K$4,达成度!I110,"")</f>
        <v/>
      </c>
      <c r="AKW97" s="216" t="str">
        <f>IF(初始录入!$E102=初始录入!$K$5,达成度!I110,"")</f>
        <v/>
      </c>
      <c r="AKX97" s="327" t="str">
        <f>IF(初始录入!$E102=初始录入!$K$2,达成度!J110,"")</f>
        <v/>
      </c>
      <c r="AKY97" s="327" t="str">
        <f>IF(初始录入!$E102=初始录入!$K$3,达成度!J110,"")</f>
        <v/>
      </c>
      <c r="AKZ97" s="216" t="str">
        <f>IF(初始录入!$E102=初始录入!$K$4,达成度!J110,"")</f>
        <v/>
      </c>
      <c r="ALA97" s="216" t="str">
        <f>IF(初始录入!$E102=初始录入!$K$5,达成度!J110,"")</f>
        <v/>
      </c>
      <c r="ALB97" s="327" t="str">
        <f>IF(初始录入!$E102=初始录入!$K$2,达成度!L110,"")</f>
        <v/>
      </c>
      <c r="ALC97" s="327" t="str">
        <f>IF(初始录入!$E102=初始录入!$K$3,达成度!L110,"")</f>
        <v/>
      </c>
      <c r="ALD97" s="216" t="str">
        <f>IF(初始录入!$E102=初始录入!$K$4,达成度!L110,"")</f>
        <v/>
      </c>
      <c r="ALE97" s="216" t="str">
        <f>IF(初始录入!$E102=初始录入!$K$5,达成度!L110,"")</f>
        <v/>
      </c>
      <c r="ALF97" s="327" t="str">
        <f>IF(初始录入!$E102=初始录入!$K$2,达成度!M110,"")</f>
        <v/>
      </c>
      <c r="ALG97" s="327" t="str">
        <f>IF(初始录入!$E102=初始录入!$K$3,达成度!M110,"")</f>
        <v/>
      </c>
      <c r="ALH97" s="216" t="str">
        <f>IF(初始录入!$E102=初始录入!$K$4,达成度!M110,"")</f>
        <v/>
      </c>
      <c r="ALI97" s="216" t="str">
        <f>IF(初始录入!$E102=初始录入!$K$5,达成度!M110,"")</f>
        <v/>
      </c>
      <c r="ALJ97" s="327" t="str">
        <f>IF(初始录入!$E102=初始录入!$K$2,达成度!N110,"")</f>
        <v/>
      </c>
      <c r="ALK97" s="327" t="str">
        <f>IF(初始录入!$E102=初始录入!$K$3,达成度!N110,"")</f>
        <v/>
      </c>
      <c r="ALL97" s="216" t="str">
        <f>IF(初始录入!$E102=初始录入!$K$4,达成度!N110,"")</f>
        <v/>
      </c>
      <c r="ALM97" s="216" t="str">
        <f>IF(初始录入!$E102=初始录入!$K$5,达成度!N110,"")</f>
        <v/>
      </c>
      <c r="ALN97" s="327" t="str">
        <f>IF(初始录入!$E102=初始录入!$K$2,达成度!P110,"")</f>
        <v/>
      </c>
      <c r="ALO97" s="327" t="str">
        <f>IF(初始录入!$E102=初始录入!$K$3,达成度!P110,"")</f>
        <v/>
      </c>
      <c r="ALP97" s="216" t="str">
        <f>IF(初始录入!$E102=初始录入!$K$4,达成度!P110,"")</f>
        <v/>
      </c>
      <c r="ALQ97" s="216" t="str">
        <f>IF(初始录入!$E102=初始录入!$K$5,达成度!P110,"")</f>
        <v/>
      </c>
      <c r="ALR97" s="327" t="str">
        <f>IF(初始录入!$E102=初始录入!$K$2,达成度!Q110,"")</f>
        <v/>
      </c>
      <c r="ALS97" s="327" t="str">
        <f>IF(初始录入!$E102=初始录入!$K$3,达成度!Q110,"")</f>
        <v/>
      </c>
      <c r="ALT97" s="216" t="str">
        <f>IF(初始录入!$E102=初始录入!$K$4,达成度!Q110,"")</f>
        <v/>
      </c>
      <c r="ALU97" s="216" t="str">
        <f>IF(初始录入!$E102=初始录入!$K$5,达成度!Q110,"")</f>
        <v/>
      </c>
      <c r="ALV97" s="327" t="str">
        <f>IF(初始录入!$E102=初始录入!$K$2,达成度!R110,"")</f>
        <v/>
      </c>
      <c r="ALW97" s="327" t="str">
        <f>IF(初始录入!$E102=初始录入!$K$3,达成度!R110,"")</f>
        <v/>
      </c>
      <c r="ALX97" s="216" t="str">
        <f>IF(初始录入!$E102=初始录入!$K$4,达成度!R110,"")</f>
        <v/>
      </c>
      <c r="ALY97" s="216"/>
      <c r="ALZ97" s="327" t="str">
        <f>IF(初始录入!$E102=初始录入!$K$2,达成度!T110,"")</f>
        <v/>
      </c>
      <c r="AMA97" s="327" t="str">
        <f>IF(初始录入!$E102=初始录入!$K$3,达成度!T110,"")</f>
        <v/>
      </c>
      <c r="AMB97" s="216" t="str">
        <f>IF(初始录入!$E102=初始录入!$K$4,达成度!T110,"")</f>
        <v/>
      </c>
      <c r="AMC97" s="216" t="str">
        <f>IF(初始录入!$E102=初始录入!$K$5,达成度!T110,"")</f>
        <v/>
      </c>
      <c r="AMD97" s="327" t="str">
        <f>IF(初始录入!$E102=初始录入!$K$2,达成度!U110,"")</f>
        <v/>
      </c>
      <c r="AME97" s="327" t="str">
        <f>IF(初始录入!$E102=初始录入!$K$3,达成度!U110,"")</f>
        <v/>
      </c>
      <c r="AMF97" s="216" t="str">
        <f>IF(初始录入!$E102=初始录入!$K$4,达成度!U110,"")</f>
        <v/>
      </c>
      <c r="AMG97" s="216" t="str">
        <f>IF(初始录入!$E102=初始录入!$K$5,达成度!U110,"")</f>
        <v/>
      </c>
      <c r="AMH97" s="327" t="str">
        <f>IF(初始录入!$E102=初始录入!$K$2,达成度!V110,"")</f>
        <v/>
      </c>
      <c r="AMI97" s="327" t="str">
        <f>IF(初始录入!$E102=初始录入!$K$3,达成度!V110,"")</f>
        <v/>
      </c>
      <c r="AMJ97" s="216" t="str">
        <f>IF(初始录入!$E102=初始录入!$K$4,达成度!W110,"")</f>
        <v/>
      </c>
      <c r="AMK97" s="216" t="str">
        <f>IF(初始录入!$E102=初始录入!$K$5,达成度!W110,"")</f>
        <v/>
      </c>
      <c r="AMM97" s="215">
        <f t="shared" si="270"/>
        <v>90</v>
      </c>
      <c r="AMN97" s="222" t="str">
        <f t="shared" si="266"/>
        <v/>
      </c>
      <c r="AMO97" s="325" t="str">
        <f>IF($AMM97&lt;=$H$7,INDEX(达成度!$G$21:$G$170,$AMM97,1),"")</f>
        <v/>
      </c>
      <c r="AMP97" s="325" t="str">
        <f>IF($AMM97&lt;=$H$7,INDEX(达成度!$K$21:$K$170,$AMM97,1),"")</f>
        <v/>
      </c>
      <c r="AMQ97" s="325" t="str">
        <f>IF($AMM97&lt;=$H$7,INDEX(达成度!$O$21:$O$170,$AMM97,1),"")</f>
        <v/>
      </c>
      <c r="AMR97" s="325" t="str">
        <f>IF($AMM97&lt;=$H$7,INDEX(达成度!$S$21:$S$170,$AMM97,1),"")</f>
        <v/>
      </c>
      <c r="AMS97" s="326" t="str">
        <f>IF($AMM97&lt;=$H$7,INDEX(达成度!$W$21:$W$170,$AMM97,1),"")</f>
        <v/>
      </c>
      <c r="AMT97" s="328"/>
      <c r="AMU97" s="336"/>
      <c r="AMV97" s="222" t="str">
        <f t="shared" si="267"/>
        <v/>
      </c>
      <c r="AMW97" s="325" t="str">
        <f>IF($AMM97&lt;=$I$7,INDEX(达成度!$G$21:$G$170,$AMM97+$H$7,1),"")</f>
        <v/>
      </c>
      <c r="AMX97" s="325" t="str">
        <f>IF($AMM97&lt;=$I$7,INDEX(达成度!$K$21:$K$170,$AMM97+$H$7,1),"")</f>
        <v/>
      </c>
      <c r="AMY97" s="325" t="str">
        <f>IF($AMM97&lt;=$I$7,INDEX(达成度!$O$21:$O$170,$AMM97+$H$7,1),"")</f>
        <v/>
      </c>
      <c r="AMZ97" s="325" t="str">
        <f>IF($AMM97&lt;=$I$7,INDEX(达成度!$S$21:$S$170,$AMM97+$H$7,1),"")</f>
        <v/>
      </c>
      <c r="ANA97" s="326" t="str">
        <f>IF($AMM97&lt;=$I$7,INDEX(达成度!$W$21:$W$170,$AMM97+$H$7,1),"")</f>
        <v/>
      </c>
      <c r="ANB97" s="206"/>
      <c r="ANC97" s="215"/>
      <c r="AND97" s="216" t="str">
        <f t="shared" si="268"/>
        <v/>
      </c>
      <c r="ANE97" s="325" t="str">
        <f>IF($AMM97&lt;=$J$7,INDEX(达成度!$G$21:$G$170,$AMM97+$H$7+$I$7,1),"")</f>
        <v/>
      </c>
      <c r="ANF97" s="325" t="str">
        <f>IF($AMM97&lt;=$J$7,INDEX(达成度!$K$21:$K$170,$AMM97+$H$7+$I$7,1),"")</f>
        <v/>
      </c>
      <c r="ANG97" s="325" t="str">
        <f>IF($AMM97&lt;=$J$7,INDEX(达成度!$O$21:$O$170,$AMM97+$H$7+$I$7,1),"")</f>
        <v/>
      </c>
      <c r="ANH97" s="325" t="str">
        <f>IF($AMM97&lt;=$J$7,INDEX(达成度!$S$21:$S$170,$AMM97+$H$7+$I$7,1),"")</f>
        <v/>
      </c>
      <c r="ANI97" s="326" t="str">
        <f>IF($AMM97&lt;=$J$7,INDEX(达成度!$W$21:$W$170,$AMM97+$H$7+$I$7,1),"")</f>
        <v/>
      </c>
      <c r="ANK97" s="215"/>
      <c r="ANL97" s="216" t="str">
        <f t="shared" si="269"/>
        <v/>
      </c>
      <c r="ANM97" s="325" t="str">
        <f>IF($AMM97&lt;=$K$7,INDEX(达成度!$G$21:$G$170,$AMM97+$H$7+$I$7+$J$7,1),"")</f>
        <v/>
      </c>
      <c r="ANN97" s="325" t="str">
        <f>IF($AMM97&lt;=$K$7,INDEX(达成度!$K$21:$K$170,$AMM97+$H$7+$I$7+$J$7,1),"")</f>
        <v/>
      </c>
      <c r="ANO97" s="325" t="str">
        <f>IF($AMM97&lt;=$K$7,INDEX(达成度!$O$21:$O$170,$AMM97+$H$7+$I$7+$J$7,1),"")</f>
        <v/>
      </c>
      <c r="ANP97" s="325" t="str">
        <f>IF($AMM97&lt;=$K$7,INDEX(达成度!$S$21:$S$170,$AMM97+$H$7+$I$7+$J$7,1),"")</f>
        <v/>
      </c>
      <c r="ANQ97" s="326" t="str">
        <f>IF($AMM97&lt;=$K$7,INDEX(达成度!$W$21:$W$170,$AMM97+$H$7+$I$7+$J$7,1),"")</f>
        <v/>
      </c>
    </row>
    <row r="98" ht="18" customHeight="1" spans="1:1024 1025:1057">
      <c r="A98" s="215" t="str">
        <f>初始录入!A103</f>
        <v/>
      </c>
      <c r="B98" s="216" t="str">
        <f>IF(初始录入!B103&lt;&gt;"",初始录入!B103,"")</f>
        <v/>
      </c>
      <c r="C98" s="216" t="str">
        <f>IF(初始录入!C103&lt;&gt;"",初始录入!C103,"")</f>
        <v/>
      </c>
      <c r="D98" s="216" t="str">
        <f>IF(初始录入!D103&lt;&gt;"",初始录入!D103,"")</f>
        <v/>
      </c>
      <c r="E98" s="218" t="str">
        <f>IF(初始录入!E103&lt;&gt;"",初始录入!E103,"")</f>
        <v/>
      </c>
      <c r="G98" s="330"/>
      <c r="H98" s="295">
        <f>IF(初始录入!E103=H$6,1,0)</f>
        <v>0</v>
      </c>
      <c r="I98" s="295">
        <f>IF(初始录入!E103=I$6,1,0)</f>
        <v>0</v>
      </c>
      <c r="J98" s="295">
        <f>IF(初始录入!E103=J$6,1,0)</f>
        <v>0</v>
      </c>
      <c r="K98" s="321">
        <f>IF(初始录入!E103=K$6,1,0)</f>
        <v>0</v>
      </c>
      <c r="L98" s="28"/>
      <c r="X98" s="28"/>
      <c r="Y98" s="294">
        <v>100</v>
      </c>
      <c r="Z98" s="295">
        <f>成绩录入!$F$7</f>
        <v>0</v>
      </c>
      <c r="AA98" s="295">
        <f>成绩录入!F101</f>
        <v>0</v>
      </c>
      <c r="AB98" s="296">
        <f>IF(初始录入!$M$7&lt;&gt;"",IF(成绩录入!$F$7&lt;&gt;"",IF(初始录入!$P$7="次数",AA98/Z98*Y98,成绩录入!F101),0),0)</f>
        <v>0</v>
      </c>
      <c r="AC98" s="297">
        <f t="shared" si="181"/>
        <v>0</v>
      </c>
      <c r="AD98" s="297">
        <f t="shared" si="182"/>
        <v>0</v>
      </c>
      <c r="AE98" s="297">
        <f t="shared" si="183"/>
        <v>0</v>
      </c>
      <c r="AF98" s="297">
        <f t="shared" si="184"/>
        <v>0</v>
      </c>
      <c r="AG98" s="297">
        <f t="shared" si="185"/>
        <v>0</v>
      </c>
      <c r="AH98" s="298">
        <f t="shared" si="195"/>
        <v>0</v>
      </c>
      <c r="AI98" s="28"/>
      <c r="AJ98" s="260">
        <f>成绩录入!I101</f>
        <v>0</v>
      </c>
      <c r="AK98" s="248">
        <f>成绩录入!J101</f>
        <v>0</v>
      </c>
      <c r="AL98" s="248">
        <f>成绩录入!K101</f>
        <v>0</v>
      </c>
      <c r="AM98" s="248">
        <f>成绩录入!L101</f>
        <v>0</v>
      </c>
      <c r="AN98" s="248">
        <f>成绩录入!M101</f>
        <v>0</v>
      </c>
      <c r="AO98" s="298">
        <f t="shared" si="196"/>
        <v>0</v>
      </c>
      <c r="AP98" s="299"/>
      <c r="AQ98" s="260">
        <f>成绩录入!I101</f>
        <v>0</v>
      </c>
      <c r="AR98" s="248">
        <f>成绩录入!J101</f>
        <v>0</v>
      </c>
      <c r="AS98" s="248">
        <f>成绩录入!K101</f>
        <v>0</v>
      </c>
      <c r="AT98" s="248">
        <f>成绩录入!L101</f>
        <v>0</v>
      </c>
      <c r="AU98" s="248">
        <f>成绩录入!M101</f>
        <v>0</v>
      </c>
      <c r="AV98" s="298">
        <f t="shared" si="197"/>
        <v>0</v>
      </c>
      <c r="AW98" s="299"/>
      <c r="AX98" s="260">
        <f>成绩录入!I101</f>
        <v>0</v>
      </c>
      <c r="AY98" s="248">
        <f>成绩录入!J101</f>
        <v>0</v>
      </c>
      <c r="AZ98" s="248">
        <f>成绩录入!K101</f>
        <v>0</v>
      </c>
      <c r="BA98" s="248">
        <f>成绩录入!L101</f>
        <v>0</v>
      </c>
      <c r="BB98" s="248">
        <f>成绩录入!M101</f>
        <v>0</v>
      </c>
      <c r="BC98" s="298">
        <f t="shared" si="198"/>
        <v>0</v>
      </c>
      <c r="BD98" s="299"/>
      <c r="BE98" s="260">
        <f>成绩录入!I101</f>
        <v>0</v>
      </c>
      <c r="BF98" s="248">
        <f>成绩录入!J101</f>
        <v>0</v>
      </c>
      <c r="BG98" s="248">
        <f>成绩录入!K101</f>
        <v>0</v>
      </c>
      <c r="BH98" s="248">
        <f>成绩录入!L101</f>
        <v>0</v>
      </c>
      <c r="BI98" s="248">
        <f>成绩录入!M101</f>
        <v>0</v>
      </c>
      <c r="BJ98" s="298">
        <f t="shared" si="199"/>
        <v>0</v>
      </c>
      <c r="BK98" s="299"/>
      <c r="BL98" s="260">
        <f>成绩录入!I101</f>
        <v>0</v>
      </c>
      <c r="BM98" s="248">
        <f>成绩录入!J101</f>
        <v>0</v>
      </c>
      <c r="BN98" s="248">
        <f>成绩录入!K101</f>
        <v>0</v>
      </c>
      <c r="BO98" s="248">
        <f>成绩录入!L101</f>
        <v>0</v>
      </c>
      <c r="BP98" s="248">
        <f>成绩录入!M101</f>
        <v>0</v>
      </c>
      <c r="BQ98" s="298">
        <f t="shared" si="200"/>
        <v>0</v>
      </c>
      <c r="BR98" s="300"/>
      <c r="BS98" s="260">
        <f>成绩录入!P101</f>
        <v>0</v>
      </c>
      <c r="BT98" s="248">
        <f>成绩录入!Q101</f>
        <v>0</v>
      </c>
      <c r="BU98" s="248">
        <f>成绩录入!R101</f>
        <v>0</v>
      </c>
      <c r="BV98" s="248">
        <f>成绩录入!S101</f>
        <v>0</v>
      </c>
      <c r="BW98" s="248">
        <f>成绩录入!T101</f>
        <v>0</v>
      </c>
      <c r="BX98" s="248">
        <f>成绩录入!U101</f>
        <v>0</v>
      </c>
      <c r="BY98" s="248">
        <f>成绩录入!V101</f>
        <v>0</v>
      </c>
      <c r="BZ98" s="248">
        <f>成绩录入!W101</f>
        <v>0</v>
      </c>
      <c r="CA98" s="248">
        <f>成绩录入!X101</f>
        <v>0</v>
      </c>
      <c r="CB98" s="248">
        <f>成绩录入!Y101</f>
        <v>0</v>
      </c>
      <c r="CC98" s="298">
        <f t="shared" si="201"/>
        <v>0</v>
      </c>
      <c r="CD98" s="299"/>
      <c r="CE98" s="260">
        <f>成绩录入!P101</f>
        <v>0</v>
      </c>
      <c r="CF98" s="248">
        <f>成绩录入!Q101</f>
        <v>0</v>
      </c>
      <c r="CG98" s="248">
        <f>成绩录入!R101</f>
        <v>0</v>
      </c>
      <c r="CH98" s="248">
        <f>成绩录入!S101</f>
        <v>0</v>
      </c>
      <c r="CI98" s="248">
        <f>成绩录入!T101</f>
        <v>0</v>
      </c>
      <c r="CJ98" s="248">
        <f>成绩录入!U101</f>
        <v>0</v>
      </c>
      <c r="CK98" s="248">
        <f>成绩录入!V101</f>
        <v>0</v>
      </c>
      <c r="CL98" s="248">
        <f>成绩录入!W101</f>
        <v>0</v>
      </c>
      <c r="CM98" s="248">
        <f>成绩录入!X101</f>
        <v>0</v>
      </c>
      <c r="CN98" s="248">
        <f>成绩录入!Y101</f>
        <v>0</v>
      </c>
      <c r="CO98" s="298">
        <f t="shared" si="202"/>
        <v>0</v>
      </c>
      <c r="CP98" s="299"/>
      <c r="CQ98" s="260">
        <f>成绩录入!P101</f>
        <v>0</v>
      </c>
      <c r="CR98" s="248">
        <f>成绩录入!Q101</f>
        <v>0</v>
      </c>
      <c r="CS98" s="248">
        <f>成绩录入!R101</f>
        <v>0</v>
      </c>
      <c r="CT98" s="248">
        <f>成绩录入!S101</f>
        <v>0</v>
      </c>
      <c r="CU98" s="248">
        <f>成绩录入!T101</f>
        <v>0</v>
      </c>
      <c r="CV98" s="248">
        <f>成绩录入!U101</f>
        <v>0</v>
      </c>
      <c r="CW98" s="248">
        <f>成绩录入!V101</f>
        <v>0</v>
      </c>
      <c r="CX98" s="248">
        <f>成绩录入!W101</f>
        <v>0</v>
      </c>
      <c r="CY98" s="248">
        <f>成绩录入!X101</f>
        <v>0</v>
      </c>
      <c r="CZ98" s="248">
        <f>成绩录入!Y101</f>
        <v>0</v>
      </c>
      <c r="DA98" s="298">
        <f t="shared" si="203"/>
        <v>0</v>
      </c>
      <c r="DB98" s="299"/>
      <c r="DC98" s="260">
        <f>成绩录入!P101</f>
        <v>0</v>
      </c>
      <c r="DD98" s="248">
        <f>成绩录入!Q101</f>
        <v>0</v>
      </c>
      <c r="DE98" s="248">
        <f>成绩录入!R101</f>
        <v>0</v>
      </c>
      <c r="DF98" s="248">
        <f>成绩录入!S101</f>
        <v>0</v>
      </c>
      <c r="DG98" s="248">
        <f>成绩录入!T101</f>
        <v>0</v>
      </c>
      <c r="DH98" s="248">
        <f>成绩录入!U101</f>
        <v>0</v>
      </c>
      <c r="DI98" s="248">
        <f>成绩录入!V101</f>
        <v>0</v>
      </c>
      <c r="DJ98" s="248">
        <f>成绩录入!W101</f>
        <v>0</v>
      </c>
      <c r="DK98" s="248">
        <f>成绩录入!X101</f>
        <v>0</v>
      </c>
      <c r="DL98" s="248">
        <f>成绩录入!Y101</f>
        <v>0</v>
      </c>
      <c r="DM98" s="298">
        <f t="shared" si="204"/>
        <v>0</v>
      </c>
      <c r="DN98" s="299"/>
      <c r="DO98" s="260">
        <f>成绩录入!P101</f>
        <v>0</v>
      </c>
      <c r="DP98" s="248">
        <f>成绩录入!Q101</f>
        <v>0</v>
      </c>
      <c r="DQ98" s="248">
        <f>成绩录入!R101</f>
        <v>0</v>
      </c>
      <c r="DR98" s="248">
        <f>成绩录入!S101</f>
        <v>0</v>
      </c>
      <c r="DS98" s="248">
        <f>成绩录入!T101</f>
        <v>0</v>
      </c>
      <c r="DT98" s="248">
        <f>成绩录入!U101</f>
        <v>0</v>
      </c>
      <c r="DU98" s="248">
        <f>成绩录入!V101</f>
        <v>0</v>
      </c>
      <c r="DV98" s="248">
        <f>成绩录入!W101</f>
        <v>0</v>
      </c>
      <c r="DW98" s="248">
        <f>成绩录入!X101</f>
        <v>0</v>
      </c>
      <c r="DX98" s="248">
        <f>成绩录入!Y101</f>
        <v>0</v>
      </c>
      <c r="DY98" s="298">
        <f t="shared" si="205"/>
        <v>0</v>
      </c>
      <c r="DZ98" s="299"/>
      <c r="EA98" s="301" t="e">
        <f t="shared" si="206"/>
        <v>#DIV/0!</v>
      </c>
      <c r="EB98" s="297" t="e">
        <f t="shared" si="207"/>
        <v>#DIV/0!</v>
      </c>
      <c r="EC98" s="297" t="e">
        <f t="shared" si="208"/>
        <v>#DIV/0!</v>
      </c>
      <c r="ED98" s="297" t="e">
        <f t="shared" si="209"/>
        <v>#DIV/0!</v>
      </c>
      <c r="EE98" s="297" t="e">
        <f t="shared" si="210"/>
        <v>#DIV/0!</v>
      </c>
      <c r="EF98" s="302" t="e">
        <f t="shared" si="211"/>
        <v>#DIV/0!</v>
      </c>
      <c r="EG98" s="303"/>
      <c r="EH98" s="304">
        <f t="shared" si="212"/>
        <v>0</v>
      </c>
      <c r="EI98" s="296">
        <f>成绩录入!I101</f>
        <v>0</v>
      </c>
      <c r="EJ98" s="296">
        <f>成绩录入!J101</f>
        <v>0</v>
      </c>
      <c r="EK98" s="296">
        <f>成绩录入!K101</f>
        <v>0</v>
      </c>
      <c r="EL98" s="296">
        <f>成绩录入!L101</f>
        <v>0</v>
      </c>
      <c r="EM98" s="296">
        <f>成绩录入!M101</f>
        <v>0</v>
      </c>
      <c r="EN98" s="296">
        <f>成绩录入!P101</f>
        <v>0</v>
      </c>
      <c r="EO98" s="296">
        <f>成绩录入!Q101</f>
        <v>0</v>
      </c>
      <c r="EP98" s="296">
        <f>成绩录入!R101</f>
        <v>0</v>
      </c>
      <c r="EQ98" s="296">
        <f>成绩录入!S101</f>
        <v>0</v>
      </c>
      <c r="ER98" s="296">
        <f>成绩录入!T101</f>
        <v>0</v>
      </c>
      <c r="ES98" s="296">
        <f>成绩录入!U101</f>
        <v>0</v>
      </c>
      <c r="ET98" s="296">
        <f>成绩录入!V101</f>
        <v>0</v>
      </c>
      <c r="EU98" s="296">
        <f>成绩录入!W101</f>
        <v>0</v>
      </c>
      <c r="EV98" s="296">
        <f>成绩录入!X101</f>
        <v>0</v>
      </c>
      <c r="EW98" s="302">
        <f>成绩录入!Y101</f>
        <v>0</v>
      </c>
      <c r="EX98" s="303"/>
      <c r="EY98" s="304" t="str">
        <f t="shared" si="213"/>
        <v/>
      </c>
      <c r="EZ98" s="296" t="str">
        <f t="shared" si="213"/>
        <v/>
      </c>
      <c r="FA98" s="296" t="str">
        <f t="shared" si="213"/>
        <v/>
      </c>
      <c r="FB98" s="296" t="str">
        <f t="shared" si="213"/>
        <v/>
      </c>
      <c r="FC98" s="302">
        <f>成绩录入!AB101</f>
        <v>0</v>
      </c>
      <c r="FD98" s="303"/>
      <c r="FE98" s="304" t="str">
        <f t="shared" si="214"/>
        <v>√</v>
      </c>
      <c r="FF98" s="296" t="str">
        <f t="shared" si="215"/>
        <v>√</v>
      </c>
      <c r="FG98" s="296" t="str">
        <f t="shared" si="216"/>
        <v>√</v>
      </c>
      <c r="FH98" s="296" t="str">
        <f t="shared" si="217"/>
        <v>√</v>
      </c>
      <c r="FI98" s="302" t="str">
        <f t="shared" si="218"/>
        <v>√</v>
      </c>
      <c r="FJ98" s="299"/>
      <c r="FK98" s="260">
        <f>成绩录入!AB101</f>
        <v>0</v>
      </c>
      <c r="FL98" s="248">
        <f>成绩录入!AC101</f>
        <v>0</v>
      </c>
      <c r="FM98" s="248">
        <f>成绩录入!AD101</f>
        <v>0</v>
      </c>
      <c r="FN98" s="248">
        <f>成绩录入!AE101</f>
        <v>0</v>
      </c>
      <c r="FO98" s="248">
        <f>成绩录入!AF101</f>
        <v>0</v>
      </c>
      <c r="FP98" s="248">
        <f>成绩录入!AG101</f>
        <v>0</v>
      </c>
      <c r="FQ98" s="298">
        <f t="shared" si="219"/>
        <v>0</v>
      </c>
      <c r="FR98" s="299"/>
      <c r="FS98" s="260">
        <f>成绩录入!AB101</f>
        <v>0</v>
      </c>
      <c r="FT98" s="248">
        <f>成绩录入!AC101</f>
        <v>0</v>
      </c>
      <c r="FU98" s="248">
        <f>成绩录入!AD101</f>
        <v>0</v>
      </c>
      <c r="FV98" s="248">
        <f>成绩录入!AE101</f>
        <v>0</v>
      </c>
      <c r="FW98" s="248">
        <f>成绩录入!AF101</f>
        <v>0</v>
      </c>
      <c r="FX98" s="333">
        <f>成绩录入!AG101</f>
        <v>0</v>
      </c>
      <c r="FY98" s="298">
        <f t="shared" si="220"/>
        <v>0</v>
      </c>
      <c r="FZ98" s="299"/>
      <c r="GA98" s="260">
        <f>成绩录入!AB101</f>
        <v>0</v>
      </c>
      <c r="GB98" s="248">
        <f>成绩录入!AC101</f>
        <v>0</v>
      </c>
      <c r="GC98" s="248">
        <f>成绩录入!AD101</f>
        <v>0</v>
      </c>
      <c r="GD98" s="248">
        <f>成绩录入!AE101</f>
        <v>0</v>
      </c>
      <c r="GE98" s="248">
        <f>成绩录入!AF101</f>
        <v>0</v>
      </c>
      <c r="GF98" s="248">
        <f>成绩录入!AG101</f>
        <v>0</v>
      </c>
      <c r="GG98" s="298">
        <f t="shared" si="221"/>
        <v>0</v>
      </c>
      <c r="GH98" s="299"/>
      <c r="GI98" s="260">
        <f>成绩录入!AB101</f>
        <v>0</v>
      </c>
      <c r="GJ98" s="248">
        <f>成绩录入!AC101</f>
        <v>0</v>
      </c>
      <c r="GK98" s="248">
        <f>成绩录入!AD101</f>
        <v>0</v>
      </c>
      <c r="GL98" s="248">
        <f>成绩录入!AE101</f>
        <v>0</v>
      </c>
      <c r="GM98" s="248">
        <f>成绩录入!AF101</f>
        <v>0</v>
      </c>
      <c r="GN98" s="248">
        <f>成绩录入!AG101</f>
        <v>0</v>
      </c>
      <c r="GO98" s="298">
        <f t="shared" si="222"/>
        <v>0</v>
      </c>
      <c r="GP98" s="299"/>
      <c r="GQ98" s="260">
        <f>成绩录入!AB101</f>
        <v>0</v>
      </c>
      <c r="GR98" s="248">
        <f>成绩录入!AC101</f>
        <v>0</v>
      </c>
      <c r="GS98" s="248">
        <f>成绩录入!AD101</f>
        <v>0</v>
      </c>
      <c r="GT98" s="248">
        <f>成绩录入!AE101</f>
        <v>0</v>
      </c>
      <c r="GU98" s="248">
        <f>成绩录入!AF101</f>
        <v>0</v>
      </c>
      <c r="GV98" s="248">
        <f>成绩录入!AG101</f>
        <v>0</v>
      </c>
      <c r="GW98" s="298">
        <f t="shared" si="223"/>
        <v>0</v>
      </c>
      <c r="GX98" s="299"/>
      <c r="GY98" s="247">
        <f>成绩录入!AJ101</f>
        <v>0</v>
      </c>
      <c r="GZ98" s="248">
        <f>成绩录入!AK101</f>
        <v>0</v>
      </c>
      <c r="HA98" s="248">
        <f>成绩录入!AL101</f>
        <v>0</v>
      </c>
      <c r="HB98" s="248">
        <f>成绩录入!AM101</f>
        <v>0</v>
      </c>
      <c r="HC98" s="248">
        <f>成绩录入!AN101</f>
        <v>0</v>
      </c>
      <c r="HD98" s="248">
        <f>成绩录入!AO101</f>
        <v>0</v>
      </c>
      <c r="HE98" s="310">
        <f t="shared" si="224"/>
        <v>0</v>
      </c>
      <c r="HF98" s="299"/>
      <c r="HG98" s="247">
        <f>成绩录入!AJ101</f>
        <v>0</v>
      </c>
      <c r="HH98" s="248">
        <f>成绩录入!AK101</f>
        <v>0</v>
      </c>
      <c r="HI98" s="248">
        <f>成绩录入!AL101</f>
        <v>0</v>
      </c>
      <c r="HJ98" s="248">
        <f>成绩录入!AM101</f>
        <v>0</v>
      </c>
      <c r="HK98" s="248">
        <f>成绩录入!AN101</f>
        <v>0</v>
      </c>
      <c r="HL98" s="248">
        <f>成绩录入!AO101</f>
        <v>0</v>
      </c>
      <c r="HM98" s="310">
        <f t="shared" si="225"/>
        <v>0</v>
      </c>
      <c r="HN98" s="299"/>
      <c r="HO98" s="247">
        <f>成绩录入!AJ101</f>
        <v>0</v>
      </c>
      <c r="HP98" s="248">
        <f>成绩录入!AK101</f>
        <v>0</v>
      </c>
      <c r="HQ98" s="248">
        <f>成绩录入!AL101</f>
        <v>0</v>
      </c>
      <c r="HR98" s="248">
        <f>成绩录入!AM101</f>
        <v>0</v>
      </c>
      <c r="HS98" s="248">
        <f>成绩录入!AN101</f>
        <v>0</v>
      </c>
      <c r="HT98" s="248">
        <f>成绩录入!AO101</f>
        <v>0</v>
      </c>
      <c r="HU98" s="310">
        <f t="shared" si="226"/>
        <v>0</v>
      </c>
      <c r="HV98" s="299"/>
      <c r="HW98" s="247">
        <f>成绩录入!AJ101</f>
        <v>0</v>
      </c>
      <c r="HX98" s="248">
        <f>成绩录入!AK101</f>
        <v>0</v>
      </c>
      <c r="HY98" s="248">
        <f>成绩录入!AL101</f>
        <v>0</v>
      </c>
      <c r="HZ98" s="248">
        <f>成绩录入!AM101</f>
        <v>0</v>
      </c>
      <c r="IA98" s="248">
        <f>成绩录入!AN101</f>
        <v>0</v>
      </c>
      <c r="IB98" s="248">
        <f>成绩录入!AO101</f>
        <v>0</v>
      </c>
      <c r="IC98" s="310">
        <f t="shared" si="227"/>
        <v>0</v>
      </c>
      <c r="ID98" s="299"/>
      <c r="IE98" s="247">
        <f>成绩录入!AJ101</f>
        <v>0</v>
      </c>
      <c r="IF98" s="248">
        <f>成绩录入!AK101</f>
        <v>0</v>
      </c>
      <c r="IG98" s="248">
        <f>成绩录入!AL101</f>
        <v>0</v>
      </c>
      <c r="IH98" s="248">
        <f>成绩录入!AM101</f>
        <v>0</v>
      </c>
      <c r="II98" s="248">
        <f>成绩录入!AN101</f>
        <v>0</v>
      </c>
      <c r="IJ98" s="248">
        <f>成绩录入!AO101</f>
        <v>0</v>
      </c>
      <c r="IK98" s="310">
        <f t="shared" si="228"/>
        <v>0</v>
      </c>
      <c r="IL98" s="299"/>
      <c r="IM98" s="313" t="e">
        <f t="shared" si="229"/>
        <v>#DIV/0!</v>
      </c>
      <c r="IN98" s="314" t="e">
        <f t="shared" si="230"/>
        <v>#DIV/0!</v>
      </c>
      <c r="IO98" s="314" t="e">
        <f t="shared" si="231"/>
        <v>#DIV/0!</v>
      </c>
      <c r="IP98" s="314" t="e">
        <f t="shared" si="232"/>
        <v>#DIV/0!</v>
      </c>
      <c r="IQ98" s="314" t="e">
        <f t="shared" si="233"/>
        <v>#DIV/0!</v>
      </c>
      <c r="IR98" s="315" t="e">
        <f t="shared" si="234"/>
        <v>#DIV/0!</v>
      </c>
      <c r="IS98" s="316"/>
      <c r="IT98" s="214">
        <f>成绩录入!AR101</f>
        <v>0</v>
      </c>
      <c r="IU98" s="216">
        <f>成绩录入!AS101</f>
        <v>0</v>
      </c>
      <c r="IV98" s="216">
        <f>成绩录入!AT101</f>
        <v>0</v>
      </c>
      <c r="IW98" s="216">
        <f>成绩录入!AU101</f>
        <v>0</v>
      </c>
      <c r="IX98" s="216">
        <f>成绩录入!AV101</f>
        <v>0</v>
      </c>
      <c r="IY98" s="216">
        <f>成绩录入!AW101</f>
        <v>0</v>
      </c>
      <c r="IZ98" s="298">
        <f t="shared" si="235"/>
        <v>0</v>
      </c>
      <c r="JA98" s="299"/>
      <c r="JB98" s="317">
        <f>成绩录入!AR101</f>
        <v>0</v>
      </c>
      <c r="JC98" s="216">
        <f>成绩录入!AS101</f>
        <v>0</v>
      </c>
      <c r="JD98" s="216">
        <f>成绩录入!AT101</f>
        <v>0</v>
      </c>
      <c r="JE98" s="216">
        <f>成绩录入!AU101</f>
        <v>0</v>
      </c>
      <c r="JF98" s="216">
        <f>成绩录入!AV101</f>
        <v>0</v>
      </c>
      <c r="JG98" s="216">
        <f>成绩录入!AW101</f>
        <v>0</v>
      </c>
      <c r="JH98" s="298">
        <f t="shared" si="236"/>
        <v>0</v>
      </c>
      <c r="JI98" s="299"/>
      <c r="JJ98" s="248">
        <f>成绩录入!AR101</f>
        <v>0</v>
      </c>
      <c r="JK98" s="248">
        <f>成绩录入!AS101</f>
        <v>0</v>
      </c>
      <c r="JL98" s="248">
        <f>成绩录入!AT101</f>
        <v>0</v>
      </c>
      <c r="JM98" s="248">
        <f>成绩录入!AU101</f>
        <v>0</v>
      </c>
      <c r="JN98" s="248">
        <f>成绩录入!AV101</f>
        <v>0</v>
      </c>
      <c r="JO98" s="248">
        <f>成绩录入!AW101</f>
        <v>0</v>
      </c>
      <c r="JP98" s="298">
        <f t="shared" si="237"/>
        <v>0</v>
      </c>
      <c r="JQ98" s="299"/>
      <c r="JR98" s="308">
        <f>成绩录入!AR101</f>
        <v>0</v>
      </c>
      <c r="JS98" s="248">
        <f>成绩录入!AS101</f>
        <v>0</v>
      </c>
      <c r="JT98" s="248">
        <f>成绩录入!AT101</f>
        <v>0</v>
      </c>
      <c r="JU98" s="248">
        <f>成绩录入!AU101</f>
        <v>0</v>
      </c>
      <c r="JV98" s="248">
        <f>成绩录入!AV101</f>
        <v>0</v>
      </c>
      <c r="JW98" s="248">
        <f>成绩录入!AW101</f>
        <v>0</v>
      </c>
      <c r="JX98" s="298">
        <f t="shared" si="238"/>
        <v>0</v>
      </c>
      <c r="JY98" s="299"/>
      <c r="JZ98" s="308">
        <f>成绩录入!AR101</f>
        <v>0</v>
      </c>
      <c r="KA98" s="248">
        <f>成绩录入!AS101</f>
        <v>0</v>
      </c>
      <c r="KB98" s="248">
        <f>成绩录入!AT101</f>
        <v>0</v>
      </c>
      <c r="KC98" s="248">
        <f>成绩录入!AU101</f>
        <v>0</v>
      </c>
      <c r="KD98" s="248">
        <f>成绩录入!AV101</f>
        <v>0</v>
      </c>
      <c r="KE98" s="248">
        <f>成绩录入!AW101</f>
        <v>0</v>
      </c>
      <c r="KF98" s="298">
        <f t="shared" si="239"/>
        <v>0</v>
      </c>
      <c r="KG98" s="299"/>
      <c r="KH98" s="313">
        <f t="shared" si="186"/>
        <v>0</v>
      </c>
      <c r="KI98" s="314">
        <f t="shared" si="240"/>
        <v>0</v>
      </c>
      <c r="KJ98" s="314">
        <f t="shared" si="241"/>
        <v>0</v>
      </c>
      <c r="KK98" s="314">
        <f t="shared" si="242"/>
        <v>0</v>
      </c>
      <c r="KL98" s="314">
        <f t="shared" si="243"/>
        <v>0</v>
      </c>
      <c r="KM98" s="315">
        <f t="shared" si="244"/>
        <v>0</v>
      </c>
      <c r="KN98" s="90"/>
      <c r="KO98" s="294">
        <f>IF(总评!G96&lt;60,1,0)</f>
        <v>0</v>
      </c>
      <c r="KP98" s="295">
        <f t="shared" si="187"/>
        <v>0</v>
      </c>
      <c r="KQ98" s="295">
        <f t="shared" si="188"/>
        <v>0</v>
      </c>
      <c r="KR98" s="321">
        <f t="shared" si="189"/>
        <v>0</v>
      </c>
      <c r="KS98" s="321">
        <f t="shared" si="245"/>
        <v>0</v>
      </c>
      <c r="OT98" s="247">
        <f>IF(OT$6=$OS$5,成绩录入!BC101,0)</f>
        <v>0</v>
      </c>
      <c r="OU98" s="248">
        <f>IF(OU$6=$OS$5,成绩录入!BD101,0)</f>
        <v>0</v>
      </c>
      <c r="OV98" s="248">
        <f>IF(OV$6=$OS$5,成绩录入!BE101,0)</f>
        <v>0</v>
      </c>
      <c r="OW98" s="248">
        <f>IF(OW$6=$OS$5,成绩录入!BF101,0)</f>
        <v>0</v>
      </c>
      <c r="OX98" s="248">
        <f>IF(OX$6=$OS$5,成绩录入!BG101,0)</f>
        <v>0</v>
      </c>
      <c r="OY98" s="248">
        <f>IF(OY$6=$OS$5,成绩录入!BH101,0)</f>
        <v>0</v>
      </c>
      <c r="OZ98" s="248">
        <f>IF(OZ$6=$OS$5,成绩录入!BI101,0)</f>
        <v>0</v>
      </c>
      <c r="PA98" s="248">
        <f>IF(PA$6=$OS$5,成绩录入!BJ101,0)</f>
        <v>0</v>
      </c>
      <c r="PB98" s="248">
        <f>IF(PB$6=$OS$5,成绩录入!BK101,0)</f>
        <v>0</v>
      </c>
      <c r="PC98" s="248">
        <f>IF(PC$6=$OS$5,成绩录入!BL101,0)</f>
        <v>0</v>
      </c>
      <c r="PD98" s="248">
        <f>IF(PD$6=$OS$5,成绩录入!BM101,0)</f>
        <v>0</v>
      </c>
      <c r="PE98" s="248">
        <f>IF(PE$6=$OS$5,成绩录入!BN101,0)</f>
        <v>0</v>
      </c>
      <c r="PF98" s="248">
        <f>IF(PF$6=$OS$5,成绩录入!BO101,0)</f>
        <v>0</v>
      </c>
      <c r="PG98" s="248">
        <f>IF(PG$6=$OS$5,成绩录入!BP101,0)</f>
        <v>0</v>
      </c>
      <c r="PH98" s="248">
        <f>IF(PH$6=$OS$5,成绩录入!BQ101,0)</f>
        <v>0</v>
      </c>
      <c r="PI98" s="248">
        <f>IF(PI$6=$OS$5,成绩录入!BR101,0)</f>
        <v>0</v>
      </c>
      <c r="PJ98" s="248">
        <f>IF(PJ$6=$OS$5,成绩录入!BS101,0)</f>
        <v>0</v>
      </c>
      <c r="PK98" s="248">
        <f>IF(PK$6=$OS$5,成绩录入!BT101,0)</f>
        <v>0</v>
      </c>
      <c r="PL98" s="248">
        <f>IF(PL$6=$OS$5,成绩录入!BU101,0)</f>
        <v>0</v>
      </c>
      <c r="PM98" s="248">
        <f>IF(PM$6=$OS$5,成绩录入!BV101,0)</f>
        <v>0</v>
      </c>
      <c r="PN98" s="248">
        <f>IF(PN$6=$OS$5,成绩录入!BW101,0)</f>
        <v>0</v>
      </c>
      <c r="PO98" s="248">
        <f>IF(PO$6=$OS$5,成绩录入!BX101,0)</f>
        <v>0</v>
      </c>
      <c r="PP98" s="248">
        <f>IF(PP$6=$OS$5,成绩录入!BY101,0)</f>
        <v>0</v>
      </c>
      <c r="PQ98" s="248">
        <f>IF(PQ$6=$OS$5,成绩录入!BZ101,0)</f>
        <v>0</v>
      </c>
      <c r="PR98" s="248">
        <f>IF(PR$6=$OS$5,成绩录入!CA101,0)</f>
        <v>0</v>
      </c>
      <c r="PS98" s="248">
        <f>IF(PS$6=$OS$5,成绩录入!CB101,0)</f>
        <v>0</v>
      </c>
      <c r="PT98" s="248">
        <f>IF(PT$6=$OS$5,成绩录入!CC101,0)</f>
        <v>0</v>
      </c>
      <c r="PU98" s="248">
        <f>IF(PU$6=$OS$5,成绩录入!CD101,0)</f>
        <v>0</v>
      </c>
      <c r="PV98" s="248">
        <f>IF(PV$6=$OS$5,成绩录入!CE101,0)</f>
        <v>0</v>
      </c>
      <c r="PW98" s="248">
        <f>IF(PW$6=$OS$5,成绩录入!CF101,0)</f>
        <v>0</v>
      </c>
      <c r="PX98" s="248">
        <f>IF(PX$6=$OS$5,成绩录入!CG101,0)</f>
        <v>0</v>
      </c>
      <c r="PY98" s="248">
        <f>IF(PY$6=$OS$5,成绩录入!CH101,0)</f>
        <v>0</v>
      </c>
      <c r="PZ98" s="248">
        <f>IF(PZ$6=$OS$5,成绩录入!CI101,0)</f>
        <v>0</v>
      </c>
      <c r="QA98" s="248">
        <f>IF(QA$6=$OS$5,成绩录入!CJ101,0)</f>
        <v>0</v>
      </c>
      <c r="QB98" s="248">
        <f>IF(QB$6=$OS$5,成绩录入!CK101,0)</f>
        <v>0</v>
      </c>
      <c r="QC98" s="248">
        <f>IF(QC$6=$OS$5,成绩录入!CL101,0)</f>
        <v>0</v>
      </c>
      <c r="QD98" s="248">
        <f>IF(QD$6=$OS$5,成绩录入!CM101,0)</f>
        <v>0</v>
      </c>
      <c r="QE98" s="248">
        <f>IF(QE$6=$OS$5,成绩录入!CN101,0)</f>
        <v>0</v>
      </c>
      <c r="QF98" s="248">
        <f>IF(QF$6=$OS$5,成绩录入!CO101,0)</f>
        <v>0</v>
      </c>
      <c r="QG98" s="248">
        <f>IF(QG$6=$OS$5,成绩录入!CP101,0)</f>
        <v>0</v>
      </c>
      <c r="QH98" s="248">
        <f>IF(QH$6=$OS$5,成绩录入!CQ101,0)</f>
        <v>0</v>
      </c>
      <c r="QI98" s="248">
        <f>IF(QI$6=$OS$5,成绩录入!CR101,0)</f>
        <v>0</v>
      </c>
      <c r="QJ98" s="248">
        <f>IF(QJ$6=$OS$5,成绩录入!CS101,0)</f>
        <v>0</v>
      </c>
      <c r="QK98" s="248">
        <f>IF(QK$6=$OS$5,成绩录入!CT101,0)</f>
        <v>0</v>
      </c>
      <c r="QL98" s="248">
        <f>IF(QL$6=$OS$5,成绩录入!CU101,0)</f>
        <v>0</v>
      </c>
      <c r="QM98" s="248">
        <f>IF(QM$6=$OS$5,成绩录入!CV101,0)</f>
        <v>0</v>
      </c>
      <c r="QN98" s="248">
        <f>IF(QN$6=$OS$5,成绩录入!CW101,0)</f>
        <v>0</v>
      </c>
      <c r="QO98" s="248">
        <f>IF(QO$6=$OS$5,成绩录入!CX101,0)</f>
        <v>0</v>
      </c>
      <c r="QP98" s="248">
        <f>IF(QP$6=$OS$5,成绩录入!CY101,0)</f>
        <v>0</v>
      </c>
      <c r="QQ98" s="248">
        <f>IF(QQ$6=$OS$5,成绩录入!CZ101,0)</f>
        <v>0</v>
      </c>
      <c r="QR98" s="248">
        <f>IF(QR$6=$OS$5,成绩录入!DA101,0)</f>
        <v>0</v>
      </c>
      <c r="QS98" s="248">
        <f>IF(QS$6=$OS$5,成绩录入!DB101,0)</f>
        <v>0</v>
      </c>
      <c r="QT98" s="248">
        <f>IF(QT$6=$OS$5,成绩录入!DC101,0)</f>
        <v>0</v>
      </c>
      <c r="QU98" s="248">
        <f>IF(QU$6=$OS$5,成绩录入!DD101,0)</f>
        <v>0</v>
      </c>
      <c r="QV98" s="248">
        <f>IF(QV$6=$OS$5,成绩录入!DE101,0)</f>
        <v>0</v>
      </c>
      <c r="QW98" s="248">
        <f>IF(QW$6=$OS$5,成绩录入!DF101,0)</f>
        <v>0</v>
      </c>
      <c r="QX98" s="248">
        <f>IF(QX$6=$OS$5,成绩录入!DG101,0)</f>
        <v>0</v>
      </c>
      <c r="QY98" s="248">
        <f>IF(QY$6=$OS$5,成绩录入!DH101,0)</f>
        <v>0</v>
      </c>
      <c r="QZ98" s="248">
        <f>IF(QZ$6=$OS$5,成绩录入!DI101,0)</f>
        <v>0</v>
      </c>
      <c r="RA98" s="248">
        <f>IF(RA$6=$OS$5,成绩录入!DJ101,0)</f>
        <v>0</v>
      </c>
      <c r="RB98" s="248">
        <f>IF(RB$6=$OS$5,成绩录入!DK101,0)</f>
        <v>0</v>
      </c>
      <c r="RC98" s="248">
        <f>IF(RC$6=$OS$5,成绩录入!DL101,0)</f>
        <v>0</v>
      </c>
      <c r="RD98" s="248">
        <f>IF(RD$6=$OS$5,成绩录入!DM101,0)</f>
        <v>0</v>
      </c>
      <c r="RE98" s="248">
        <f>IF(RE$6=$OS$5,成绩录入!DN101,0)</f>
        <v>0</v>
      </c>
      <c r="RF98" s="248">
        <f>IF(RF$6=$OS$5,成绩录入!DO101,0)</f>
        <v>0</v>
      </c>
      <c r="RG98" s="248">
        <f>IF(RG$6=$OS$5,成绩录入!DP101,0)</f>
        <v>0</v>
      </c>
      <c r="RH98" s="248">
        <f>IF(RH$6=$OS$5,成绩录入!DQ101,0)</f>
        <v>0</v>
      </c>
      <c r="RI98" s="248">
        <f>IF(RI$6=$OS$5,成绩录入!DR101,0)</f>
        <v>0</v>
      </c>
      <c r="RJ98" s="248">
        <f>IF(RJ$6=$OS$5,成绩录入!DS101,0)</f>
        <v>0</v>
      </c>
      <c r="RK98" s="248">
        <f>IF(RK$6=$OS$5,成绩录入!DT101,0)</f>
        <v>0</v>
      </c>
      <c r="RL98" s="248">
        <f>IF(RL$6=$OS$5,成绩录入!DU101,0)</f>
        <v>0</v>
      </c>
      <c r="RM98" s="248">
        <f>IF(RM$6=$OS$5,成绩录入!DV101,0)</f>
        <v>0</v>
      </c>
      <c r="RN98" s="248">
        <f>IF(RN$6=$OS$5,成绩录入!DW101,0)</f>
        <v>0</v>
      </c>
      <c r="RO98" s="248">
        <f>IF(RO$6=$OS$5,成绩录入!DX101,0)</f>
        <v>0</v>
      </c>
      <c r="RP98" s="248">
        <f>IF(RP$6=$OS$5,成绩录入!DY101,0)</f>
        <v>0</v>
      </c>
      <c r="RQ98" s="248">
        <f>IF(RQ$6=$OS$5,成绩录入!DZ101,0)</f>
        <v>0</v>
      </c>
      <c r="RR98" s="248">
        <f>IF(RR$6=$OS$5,成绩录入!EA101,0)</f>
        <v>0</v>
      </c>
      <c r="RS98" s="248">
        <f>IF(RS$6=$OS$5,成绩录入!EB101,0)</f>
        <v>0</v>
      </c>
      <c r="RT98" s="248">
        <f>IF(RT$6=$OS$5,成绩录入!EC101,0)</f>
        <v>0</v>
      </c>
      <c r="RU98" s="248">
        <f>IF(RU$6=$OS$5,成绩录入!ED101,0)</f>
        <v>0</v>
      </c>
      <c r="RV98" s="248">
        <f>IF(RV$6=$OS$5,成绩录入!EE101,0)</f>
        <v>0</v>
      </c>
      <c r="RW98" s="248">
        <f>IF(RW$6=$OS$5,成绩录入!EF101,0)</f>
        <v>0</v>
      </c>
      <c r="RX98" s="248">
        <f>IF(RX$6=$OS$5,成绩录入!EG101,0)</f>
        <v>0</v>
      </c>
      <c r="RY98" s="248">
        <f>IF(RY$6=$OS$5,成绩录入!EH101,0)</f>
        <v>0</v>
      </c>
      <c r="RZ98" s="248">
        <f>IF(RZ$6=$OS$5,成绩录入!EI101,0)</f>
        <v>0</v>
      </c>
      <c r="SA98" s="248">
        <f>IF(SA$6=$OS$5,成绩录入!EJ101,0)</f>
        <v>0</v>
      </c>
      <c r="SB98" s="248">
        <f>IF(SB$6=$OS$5,成绩录入!EK101,0)</f>
        <v>0</v>
      </c>
      <c r="SC98" s="248">
        <f>IF(SC$6=$OS$5,成绩录入!EL101,0)</f>
        <v>0</v>
      </c>
      <c r="SD98" s="248">
        <f>IF(SD$6=$OS$5,成绩录入!EM101,0)</f>
        <v>0</v>
      </c>
      <c r="SE98" s="248">
        <f>IF(SE$6=$OS$5,成绩录入!EN101,0)</f>
        <v>0</v>
      </c>
      <c r="SF98" s="248">
        <f>IF(SF$6=$OS$5,成绩录入!EO101,0)</f>
        <v>0</v>
      </c>
      <c r="SG98" s="248">
        <f>IF(SG$6=$OS$5,成绩录入!EP101,0)</f>
        <v>0</v>
      </c>
      <c r="SH98" s="248">
        <f>IF(SH$6=$OS$5,成绩录入!EQ101,0)</f>
        <v>0</v>
      </c>
      <c r="SI98" s="248">
        <f>IF(SI$6=$OS$5,成绩录入!ER101,0)</f>
        <v>0</v>
      </c>
      <c r="SJ98" s="248">
        <f>IF(SJ$6=$OS$5,成绩录入!ES101,0)</f>
        <v>0</v>
      </c>
      <c r="SK98" s="248">
        <f>IF(SK$6=$OS$5,成绩录入!ET101,0)</f>
        <v>0</v>
      </c>
      <c r="SL98" s="248">
        <f>IF(SL$6=$OS$5,成绩录入!EU101,0)</f>
        <v>0</v>
      </c>
      <c r="SM98" s="248">
        <f>IF(SM$6=$OS$5,成绩录入!EV101,0)</f>
        <v>0</v>
      </c>
      <c r="SN98" s="248">
        <f>IF(SN$6=$OS$5,成绩录入!EW101,0)</f>
        <v>0</v>
      </c>
      <c r="SO98" s="248">
        <f>IF(SO$6=$OS$5,成绩录入!EX101,0)</f>
        <v>0</v>
      </c>
      <c r="SP98" s="218">
        <f t="shared" si="190"/>
        <v>0</v>
      </c>
      <c r="SQ98" s="166"/>
      <c r="SR98" s="166"/>
      <c r="SS98" s="247">
        <f>IF(SS$6=$SR$5,成绩录入!BC101,0)</f>
        <v>0</v>
      </c>
      <c r="ST98" s="248">
        <f>IF(ST$6=$SR$5,成绩录入!BD101,0)</f>
        <v>0</v>
      </c>
      <c r="SU98" s="248">
        <f>IF(SU$6=$SR$5,成绩录入!BE101,0)</f>
        <v>0</v>
      </c>
      <c r="SV98" s="248">
        <f>IF(SV$6=$SR$5,成绩录入!BF101,0)</f>
        <v>0</v>
      </c>
      <c r="SW98" s="248">
        <f>IF(SW$6=$SR$5,成绩录入!BG101,0)</f>
        <v>0</v>
      </c>
      <c r="SX98" s="248">
        <f>IF(SX$6=$SR$5,成绩录入!BH101,0)</f>
        <v>0</v>
      </c>
      <c r="SY98" s="248">
        <f>IF(SY$6=$SR$5,成绩录入!BI101,0)</f>
        <v>0</v>
      </c>
      <c r="SZ98" s="248">
        <f>IF(SZ$6=$SR$5,成绩录入!BJ101,0)</f>
        <v>0</v>
      </c>
      <c r="TA98" s="248">
        <f>IF(TA$6=$SR$5,成绩录入!BK101,0)</f>
        <v>0</v>
      </c>
      <c r="TB98" s="248">
        <f>IF(TB$6=$SR$5,成绩录入!BL101,0)</f>
        <v>0</v>
      </c>
      <c r="TC98" s="248">
        <f>IF(TC$6=$SR$5,成绩录入!BM101,0)</f>
        <v>0</v>
      </c>
      <c r="TD98" s="248">
        <f>IF(TD$6=$SR$5,成绩录入!BN101,0)</f>
        <v>0</v>
      </c>
      <c r="TE98" s="248">
        <f>IF(TE$6=$SR$5,成绩录入!BO101,0)</f>
        <v>0</v>
      </c>
      <c r="TF98" s="248">
        <f>IF(TF$6=$SR$5,成绩录入!BP101,0)</f>
        <v>0</v>
      </c>
      <c r="TG98" s="248">
        <f>IF(TG$6=$SR$5,成绩录入!BQ101,0)</f>
        <v>0</v>
      </c>
      <c r="TH98" s="248">
        <f>IF(TH$6=$SR$5,成绩录入!BR101,0)</f>
        <v>0</v>
      </c>
      <c r="TI98" s="248">
        <f>IF(TI$6=$SR$5,成绩录入!BS101,0)</f>
        <v>0</v>
      </c>
      <c r="TJ98" s="248">
        <f>IF(TJ$6=$SR$5,成绩录入!BT101,0)</f>
        <v>0</v>
      </c>
      <c r="TK98" s="248">
        <f>IF(TK$6=$SR$5,成绩录入!BU101,0)</f>
        <v>0</v>
      </c>
      <c r="TL98" s="248">
        <f>IF(TL$6=$SR$5,成绩录入!BV101,0)</f>
        <v>0</v>
      </c>
      <c r="TM98" s="248">
        <f>IF(TM$6=$SR$5,成绩录入!BW101,0)</f>
        <v>0</v>
      </c>
      <c r="TN98" s="248">
        <f>IF(TN$6=$SR$5,成绩录入!BX101,0)</f>
        <v>0</v>
      </c>
      <c r="TO98" s="248">
        <f>IF(TO$6=$SR$5,成绩录入!BY101,0)</f>
        <v>0</v>
      </c>
      <c r="TP98" s="248">
        <f>IF(TP$6=$SR$5,成绩录入!BZ101,0)</f>
        <v>0</v>
      </c>
      <c r="TQ98" s="248">
        <f>IF(TQ$6=$SR$5,成绩录入!CA101,0)</f>
        <v>0</v>
      </c>
      <c r="TR98" s="248">
        <f>IF(TR$6=$SR$5,成绩录入!CB101,0)</f>
        <v>0</v>
      </c>
      <c r="TS98" s="248">
        <f>IF(TS$6=$SR$5,成绩录入!CC101,0)</f>
        <v>0</v>
      </c>
      <c r="TT98" s="248">
        <f>IF(TT$6=$SR$5,成绩录入!CD101,0)</f>
        <v>0</v>
      </c>
      <c r="TU98" s="248">
        <f>IF(TU$6=$SR$5,成绩录入!CE101,0)</f>
        <v>0</v>
      </c>
      <c r="TV98" s="248">
        <f>IF(TV$6=$SR$5,成绩录入!CF101,0)</f>
        <v>0</v>
      </c>
      <c r="TW98" s="248">
        <f>IF(TW$6=$SR$5,成绩录入!CG101,0)</f>
        <v>0</v>
      </c>
      <c r="TX98" s="248">
        <f>IF(TX$6=$SR$5,成绩录入!CH101,0)</f>
        <v>0</v>
      </c>
      <c r="TY98" s="248">
        <f>IF(TY$6=$SR$5,成绩录入!CI101,0)</f>
        <v>0</v>
      </c>
      <c r="TZ98" s="248">
        <f>IF(TZ$6=$SR$5,成绩录入!CJ101,0)</f>
        <v>0</v>
      </c>
      <c r="UA98" s="248">
        <f>IF(UA$6=$SR$5,成绩录入!CK101,0)</f>
        <v>0</v>
      </c>
      <c r="UB98" s="248">
        <f>IF(UB$6=$SR$5,成绩录入!CL101,0)</f>
        <v>0</v>
      </c>
      <c r="UC98" s="248">
        <f>IF(UC$6=$SR$5,成绩录入!CM101,0)</f>
        <v>0</v>
      </c>
      <c r="UD98" s="248">
        <f>IF(UD$6=$SR$5,成绩录入!CN101,0)</f>
        <v>0</v>
      </c>
      <c r="UE98" s="248">
        <f>IF(UE$6=$SR$5,成绩录入!CO101,0)</f>
        <v>0</v>
      </c>
      <c r="UF98" s="248">
        <f>IF(UF$6=$SR$5,成绩录入!CP101,0)</f>
        <v>0</v>
      </c>
      <c r="UG98" s="248">
        <f>IF(UG$6=$SR$5,成绩录入!CQ101,0)</f>
        <v>0</v>
      </c>
      <c r="UH98" s="248">
        <f>IF(UH$6=$SR$5,成绩录入!CR101,0)</f>
        <v>0</v>
      </c>
      <c r="UI98" s="248">
        <f>IF(UI$6=$SR$5,成绩录入!CS101,0)</f>
        <v>0</v>
      </c>
      <c r="UJ98" s="248">
        <f>IF(UJ$6=$SR$5,成绩录入!CT101,0)</f>
        <v>0</v>
      </c>
      <c r="UK98" s="248">
        <f>IF(UK$6=$SR$5,成绩录入!CU101,0)</f>
        <v>0</v>
      </c>
      <c r="UL98" s="248">
        <f>IF(UL$6=$SR$5,成绩录入!CV101,0)</f>
        <v>0</v>
      </c>
      <c r="UM98" s="248">
        <f>IF(UM$6=$SR$5,成绩录入!CW101,0)</f>
        <v>0</v>
      </c>
      <c r="UN98" s="248">
        <f>IF(UN$6=$SR$5,成绩录入!CX101,0)</f>
        <v>0</v>
      </c>
      <c r="UO98" s="248">
        <f>IF(UO$6=$SR$5,成绩录入!CY101,0)</f>
        <v>0</v>
      </c>
      <c r="UP98" s="248">
        <f>IF(UP$6=$SR$5,成绩录入!CZ101,0)</f>
        <v>0</v>
      </c>
      <c r="UQ98" s="248">
        <f>IF(UQ$6=$SR$5,成绩录入!DA101,0)</f>
        <v>0</v>
      </c>
      <c r="UR98" s="248">
        <f>IF(UR$6=$SR$5,成绩录入!DB101,0)</f>
        <v>0</v>
      </c>
      <c r="US98" s="248">
        <f>IF(US$6=$SR$5,成绩录入!DC101,0)</f>
        <v>0</v>
      </c>
      <c r="UT98" s="248">
        <f>IF(UT$6=$SR$5,成绩录入!DD101,0)</f>
        <v>0</v>
      </c>
      <c r="UU98" s="248">
        <f>IF(UU$6=$SR$5,成绩录入!DE101,0)</f>
        <v>0</v>
      </c>
      <c r="UV98" s="248">
        <f>IF(UV$6=$SR$5,成绩录入!DF101,0)</f>
        <v>0</v>
      </c>
      <c r="UW98" s="248">
        <f>IF(UW$6=$SR$5,成绩录入!DG101,0)</f>
        <v>0</v>
      </c>
      <c r="UX98" s="248">
        <f>IF(UX$6=$SR$5,成绩录入!DH101,0)</f>
        <v>0</v>
      </c>
      <c r="UY98" s="248">
        <f>IF(UY$6=$SR$5,成绩录入!DI101,0)</f>
        <v>0</v>
      </c>
      <c r="UZ98" s="248">
        <f>IF(UZ$6=$SR$5,成绩录入!DJ101,0)</f>
        <v>0</v>
      </c>
      <c r="VA98" s="248">
        <f>IF(VA$6=$SR$5,成绩录入!DK101,0)</f>
        <v>0</v>
      </c>
      <c r="VB98" s="248">
        <f>IF(VB$6=$SR$5,成绩录入!DL101,0)</f>
        <v>0</v>
      </c>
      <c r="VC98" s="248">
        <f>IF(VC$6=$SR$5,成绩录入!DM101,0)</f>
        <v>0</v>
      </c>
      <c r="VD98" s="248">
        <f>IF(VD$6=$SR$5,成绩录入!DN101,0)</f>
        <v>0</v>
      </c>
      <c r="VE98" s="248">
        <f>IF(VE$6=$SR$5,成绩录入!DO101,0)</f>
        <v>0</v>
      </c>
      <c r="VF98" s="248">
        <f>IF(VF$6=$SR$5,成绩录入!DP101,0)</f>
        <v>0</v>
      </c>
      <c r="VG98" s="248">
        <f>IF(VG$6=$SR$5,成绩录入!DQ101,0)</f>
        <v>0</v>
      </c>
      <c r="VH98" s="248">
        <f>IF(VH$6=$SR$5,成绩录入!DR101,0)</f>
        <v>0</v>
      </c>
      <c r="VI98" s="248">
        <f>IF(VI$6=$SR$5,成绩录入!DS101,0)</f>
        <v>0</v>
      </c>
      <c r="VJ98" s="248">
        <f>IF(VJ$6=$SR$5,成绩录入!DT101,0)</f>
        <v>0</v>
      </c>
      <c r="VK98" s="248">
        <f>IF(VK$6=$SR$5,成绩录入!DU101,0)</f>
        <v>0</v>
      </c>
      <c r="VL98" s="248">
        <f>IF(VL$6=$SR$5,成绩录入!DV101,0)</f>
        <v>0</v>
      </c>
      <c r="VM98" s="248">
        <f>IF(VM$6=$SR$5,成绩录入!DW101,0)</f>
        <v>0</v>
      </c>
      <c r="VN98" s="248">
        <f>IF(VN$6=$SR$5,成绩录入!DX101,0)</f>
        <v>0</v>
      </c>
      <c r="VO98" s="248">
        <f>IF(VO$6=$SR$5,成绩录入!DY101,0)</f>
        <v>0</v>
      </c>
      <c r="VP98" s="248">
        <f>IF(VP$6=$SR$5,成绩录入!DZ101,0)</f>
        <v>0</v>
      </c>
      <c r="VQ98" s="248">
        <f>IF(VQ$6=$SR$5,成绩录入!EA101,0)</f>
        <v>0</v>
      </c>
      <c r="VR98" s="248">
        <f>IF(VR$6=$SR$5,成绩录入!EB101,0)</f>
        <v>0</v>
      </c>
      <c r="VS98" s="248">
        <f>IF(VS$6=$SR$5,成绩录入!EC101,0)</f>
        <v>0</v>
      </c>
      <c r="VT98" s="248">
        <f>IF(VT$6=$SR$5,成绩录入!ED101,0)</f>
        <v>0</v>
      </c>
      <c r="VU98" s="248">
        <f>IF(VU$6=$SR$5,成绩录入!EE101,0)</f>
        <v>0</v>
      </c>
      <c r="VV98" s="248">
        <f>IF(VV$6=$SR$5,成绩录入!EF101,0)</f>
        <v>0</v>
      </c>
      <c r="VW98" s="248">
        <f>IF(VW$6=$SR$5,成绩录入!EG101,0)</f>
        <v>0</v>
      </c>
      <c r="VX98" s="248">
        <f>IF(VX$6=$SR$5,成绩录入!EH101,0)</f>
        <v>0</v>
      </c>
      <c r="VY98" s="248">
        <f>IF(VY$6=$SR$5,成绩录入!EI101,0)</f>
        <v>0</v>
      </c>
      <c r="VZ98" s="248">
        <f>IF(VZ$6=$SR$5,成绩录入!EJ101,0)</f>
        <v>0</v>
      </c>
      <c r="WA98" s="248">
        <f>IF(WA$6=$SR$5,成绩录入!EK101,0)</f>
        <v>0</v>
      </c>
      <c r="WB98" s="248">
        <f>IF(WB$6=$SR$5,成绩录入!EL101,0)</f>
        <v>0</v>
      </c>
      <c r="WC98" s="248">
        <f>IF(WC$6=$SR$5,成绩录入!EM101,0)</f>
        <v>0</v>
      </c>
      <c r="WD98" s="248">
        <f>IF(WD$6=$SR$5,成绩录入!EN101,0)</f>
        <v>0</v>
      </c>
      <c r="WE98" s="248">
        <f>IF(WE$6=$SR$5,成绩录入!EO101,0)</f>
        <v>0</v>
      </c>
      <c r="WF98" s="248">
        <f>IF(WF$6=$SR$5,成绩录入!EP101,0)</f>
        <v>0</v>
      </c>
      <c r="WG98" s="248">
        <f>IF(WG$6=$SR$5,成绩录入!EQ101,0)</f>
        <v>0</v>
      </c>
      <c r="WH98" s="248">
        <f>IF(WH$6=$SR$5,成绩录入!ER101,0)</f>
        <v>0</v>
      </c>
      <c r="WI98" s="248">
        <f>IF(WI$6=$SR$5,成绩录入!ES101,0)</f>
        <v>0</v>
      </c>
      <c r="WJ98" s="248">
        <f>IF(WJ$6=$SR$5,成绩录入!ET101,0)</f>
        <v>0</v>
      </c>
      <c r="WK98" s="248">
        <f>IF(WK$6=$SR$5,成绩录入!EU101,0)</f>
        <v>0</v>
      </c>
      <c r="WL98" s="248">
        <f>IF(WL$6=$SR$5,成绩录入!EV101,0)</f>
        <v>0</v>
      </c>
      <c r="WM98" s="248">
        <f>IF(WM$6=$SR$5,成绩录入!EW101,0)</f>
        <v>0</v>
      </c>
      <c r="WN98" s="248">
        <f>IF(WN$6=$SR$5,成绩录入!EX101,0)</f>
        <v>0</v>
      </c>
      <c r="WO98" s="218">
        <f t="shared" si="191"/>
        <v>0</v>
      </c>
      <c r="WP98" s="166"/>
      <c r="WQ98" s="166"/>
      <c r="WR98" s="247">
        <f>IF(WR$6=$WQ$5,成绩录入!BC101,0)</f>
        <v>0</v>
      </c>
      <c r="WS98" s="248">
        <f>IF(WS$6=$WQ$5,成绩录入!BD101,0)</f>
        <v>0</v>
      </c>
      <c r="WT98" s="248">
        <f>IF(WT$6=$WQ$5,成绩录入!BE101,0)</f>
        <v>0</v>
      </c>
      <c r="WU98" s="248">
        <f>IF(WU$6=$WQ$5,成绩录入!BF101,0)</f>
        <v>0</v>
      </c>
      <c r="WV98" s="248">
        <f>IF(WV$6=$WQ$5,成绩录入!BG101,0)</f>
        <v>0</v>
      </c>
      <c r="WW98" s="248">
        <f>IF(WW$6=$WQ$5,成绩录入!BH101,0)</f>
        <v>0</v>
      </c>
      <c r="WX98" s="248">
        <f>IF(WX$6=$WQ$5,成绩录入!BI101,0)</f>
        <v>0</v>
      </c>
      <c r="WY98" s="248">
        <f>IF(WY$6=$WQ$5,成绩录入!BJ101,0)</f>
        <v>0</v>
      </c>
      <c r="WZ98" s="248">
        <f>IF(WZ$6=$WQ$5,成绩录入!BK101,0)</f>
        <v>0</v>
      </c>
      <c r="XA98" s="248">
        <f>IF(XA$6=$WQ$5,成绩录入!BL101,0)</f>
        <v>0</v>
      </c>
      <c r="XB98" s="248">
        <f>IF(XB$6=$WQ$5,成绩录入!BM101,0)</f>
        <v>0</v>
      </c>
      <c r="XC98" s="248">
        <f>IF(XC$6=$WQ$5,成绩录入!BN101,0)</f>
        <v>0</v>
      </c>
      <c r="XD98" s="248">
        <f>IF(XD$6=$WQ$5,成绩录入!BO101,0)</f>
        <v>0</v>
      </c>
      <c r="XE98" s="248">
        <f>IF(XE$6=$WQ$5,成绩录入!BP101,0)</f>
        <v>0</v>
      </c>
      <c r="XF98" s="248">
        <f>IF(XF$6=$WQ$5,成绩录入!BQ101,0)</f>
        <v>0</v>
      </c>
      <c r="XG98" s="248">
        <f>IF(XG$6=$WQ$5,成绩录入!BR101,0)</f>
        <v>0</v>
      </c>
      <c r="XH98" s="248">
        <f>IF(XH$6=$WQ$5,成绩录入!BS101,0)</f>
        <v>0</v>
      </c>
      <c r="XI98" s="248">
        <f>IF(XI$6=$WQ$5,成绩录入!BT101,0)</f>
        <v>0</v>
      </c>
      <c r="XJ98" s="248">
        <f>IF(XJ$6=$WQ$5,成绩录入!BU101,0)</f>
        <v>0</v>
      </c>
      <c r="XK98" s="248">
        <f>IF(XK$6=$WQ$5,成绩录入!BV101,0)</f>
        <v>0</v>
      </c>
      <c r="XL98" s="248">
        <f>IF(XL$6=$WQ$5,成绩录入!BW101,0)</f>
        <v>0</v>
      </c>
      <c r="XM98" s="248">
        <f>IF(XM$6=$WQ$5,成绩录入!BX101,0)</f>
        <v>0</v>
      </c>
      <c r="XN98" s="248">
        <f>IF(XN$6=$WQ$5,成绩录入!BY101,0)</f>
        <v>0</v>
      </c>
      <c r="XO98" s="248">
        <f>IF(XO$6=$WQ$5,成绩录入!BZ101,0)</f>
        <v>0</v>
      </c>
      <c r="XP98" s="248">
        <f>IF(XP$6=$WQ$5,成绩录入!CA101,0)</f>
        <v>0</v>
      </c>
      <c r="XQ98" s="248">
        <f>IF(XQ$6=$WQ$5,成绩录入!CB101,0)</f>
        <v>0</v>
      </c>
      <c r="XR98" s="248">
        <f>IF(XR$6=$WQ$5,成绩录入!CC101,0)</f>
        <v>0</v>
      </c>
      <c r="XS98" s="248">
        <f>IF(XS$6=$WQ$5,成绩录入!CD101,0)</f>
        <v>0</v>
      </c>
      <c r="XT98" s="248">
        <f>IF(XT$6=$WQ$5,成绩录入!CE101,0)</f>
        <v>0</v>
      </c>
      <c r="XU98" s="248">
        <f>IF(XU$6=$WQ$5,成绩录入!CF101,0)</f>
        <v>0</v>
      </c>
      <c r="XV98" s="248">
        <f>IF(XV$6=$WQ$5,成绩录入!CG101,0)</f>
        <v>0</v>
      </c>
      <c r="XW98" s="248">
        <f>IF(XW$6=$WQ$5,成绩录入!CH101,0)</f>
        <v>0</v>
      </c>
      <c r="XX98" s="248">
        <f>IF(XX$6=$WQ$5,成绩录入!CI101,0)</f>
        <v>0</v>
      </c>
      <c r="XY98" s="248">
        <f>IF(XY$6=$WQ$5,成绩录入!CJ101,0)</f>
        <v>0</v>
      </c>
      <c r="XZ98" s="248">
        <f>IF(XZ$6=$WQ$5,成绩录入!CK101,0)</f>
        <v>0</v>
      </c>
      <c r="YA98" s="248">
        <f>IF(YA$6=$WQ$5,成绩录入!CL101,0)</f>
        <v>0</v>
      </c>
      <c r="YB98" s="248">
        <f>IF(YB$6=$WQ$5,成绩录入!CM101,0)</f>
        <v>0</v>
      </c>
      <c r="YC98" s="248">
        <f>IF(YC$6=$WQ$5,成绩录入!CN101,0)</f>
        <v>0</v>
      </c>
      <c r="YD98" s="248">
        <f>IF(YD$6=$WQ$5,成绩录入!CO101,0)</f>
        <v>0</v>
      </c>
      <c r="YE98" s="248">
        <f>IF(YE$6=$WQ$5,成绩录入!CP101,0)</f>
        <v>0</v>
      </c>
      <c r="YF98" s="248">
        <f>IF(YF$6=$WQ$5,成绩录入!CQ101,0)</f>
        <v>0</v>
      </c>
      <c r="YG98" s="248">
        <f>IF(YG$6=$WQ$5,成绩录入!CR101,0)</f>
        <v>0</v>
      </c>
      <c r="YH98" s="248">
        <f>IF(YH$6=$WQ$5,成绩录入!CS101,0)</f>
        <v>0</v>
      </c>
      <c r="YI98" s="248">
        <f>IF(YI$6=$WQ$5,成绩录入!CT101,0)</f>
        <v>0</v>
      </c>
      <c r="YJ98" s="248">
        <f>IF(YJ$6=$WQ$5,成绩录入!CU101,0)</f>
        <v>0</v>
      </c>
      <c r="YK98" s="248">
        <f>IF(YK$6=$WQ$5,成绩录入!CV101,0)</f>
        <v>0</v>
      </c>
      <c r="YL98" s="248">
        <f>IF(YL$6=$WQ$5,成绩录入!CW101,0)</f>
        <v>0</v>
      </c>
      <c r="YM98" s="248">
        <f>IF(YM$6=$WQ$5,成绩录入!CX101,0)</f>
        <v>0</v>
      </c>
      <c r="YN98" s="248">
        <f>IF(YN$6=$WQ$5,成绩录入!CY101,0)</f>
        <v>0</v>
      </c>
      <c r="YO98" s="248">
        <f>IF(YO$6=$WQ$5,成绩录入!CZ101,0)</f>
        <v>0</v>
      </c>
      <c r="YP98" s="248">
        <f>IF(YP$6=$WQ$5,成绩录入!DA101,0)</f>
        <v>0</v>
      </c>
      <c r="YQ98" s="248">
        <f>IF(YQ$6=$WQ$5,成绩录入!DB101,0)</f>
        <v>0</v>
      </c>
      <c r="YR98" s="248">
        <f>IF(YR$6=$WQ$5,成绩录入!DC101,0)</f>
        <v>0</v>
      </c>
      <c r="YS98" s="248">
        <f>IF(YS$6=$WQ$5,成绩录入!DD101,0)</f>
        <v>0</v>
      </c>
      <c r="YT98" s="248">
        <f>IF(YT$6=$WQ$5,成绩录入!DE101,0)</f>
        <v>0</v>
      </c>
      <c r="YU98" s="248">
        <f>IF(YU$6=$WQ$5,成绩录入!DF101,0)</f>
        <v>0</v>
      </c>
      <c r="YV98" s="248">
        <f>IF(YV$6=$WQ$5,成绩录入!DG101,0)</f>
        <v>0</v>
      </c>
      <c r="YW98" s="248">
        <f>IF(YW$6=$WQ$5,成绩录入!DH101,0)</f>
        <v>0</v>
      </c>
      <c r="YX98" s="248">
        <f>IF(YX$6=$WQ$5,成绩录入!DI101,0)</f>
        <v>0</v>
      </c>
      <c r="YY98" s="248">
        <f>IF(YY$6=$WQ$5,成绩录入!DJ101,0)</f>
        <v>0</v>
      </c>
      <c r="YZ98" s="248">
        <f>IF(YZ$6=$WQ$5,成绩录入!DK101,0)</f>
        <v>0</v>
      </c>
      <c r="ZA98" s="248">
        <f>IF(ZA$6=$WQ$5,成绩录入!DL101,0)</f>
        <v>0</v>
      </c>
      <c r="ZB98" s="248">
        <f>IF(ZB$6=$WQ$5,成绩录入!DM101,0)</f>
        <v>0</v>
      </c>
      <c r="ZC98" s="248">
        <f>IF(ZC$6=$WQ$5,成绩录入!DN101,0)</f>
        <v>0</v>
      </c>
      <c r="ZD98" s="248">
        <f>IF(ZD$6=$WQ$5,成绩录入!DO101,0)</f>
        <v>0</v>
      </c>
      <c r="ZE98" s="248">
        <f>IF(ZE$6=$WQ$5,成绩录入!DP101,0)</f>
        <v>0</v>
      </c>
      <c r="ZF98" s="248">
        <f>IF(ZF$6=$WQ$5,成绩录入!DQ101,0)</f>
        <v>0</v>
      </c>
      <c r="ZG98" s="248">
        <f>IF(ZG$6=$WQ$5,成绩录入!DR101,0)</f>
        <v>0</v>
      </c>
      <c r="ZH98" s="248">
        <f>IF(ZH$6=$WQ$5,成绩录入!DS101,0)</f>
        <v>0</v>
      </c>
      <c r="ZI98" s="248">
        <f>IF(ZI$6=$WQ$5,成绩录入!DT101,0)</f>
        <v>0</v>
      </c>
      <c r="ZJ98" s="248">
        <f>IF(ZJ$6=$WQ$5,成绩录入!DU101,0)</f>
        <v>0</v>
      </c>
      <c r="ZK98" s="248">
        <f>IF(ZK$6=$WQ$5,成绩录入!DV101,0)</f>
        <v>0</v>
      </c>
      <c r="ZL98" s="248">
        <f>IF(ZL$6=$WQ$5,成绩录入!DW101,0)</f>
        <v>0</v>
      </c>
      <c r="ZM98" s="248">
        <f>IF(ZM$6=$WQ$5,成绩录入!DX101,0)</f>
        <v>0</v>
      </c>
      <c r="ZN98" s="248">
        <f>IF(ZN$6=$WQ$5,成绩录入!DY101,0)</f>
        <v>0</v>
      </c>
      <c r="ZO98" s="248">
        <f>IF(ZO$6=$WQ$5,成绩录入!DZ101,0)</f>
        <v>0</v>
      </c>
      <c r="ZP98" s="248">
        <f>IF(ZP$6=$WQ$5,成绩录入!EA101,0)</f>
        <v>0</v>
      </c>
      <c r="ZQ98" s="248">
        <f>IF(ZQ$6=$WQ$5,成绩录入!EB101,0)</f>
        <v>0</v>
      </c>
      <c r="ZR98" s="248">
        <f>IF(ZR$6=$WQ$5,成绩录入!EC101,0)</f>
        <v>0</v>
      </c>
      <c r="ZS98" s="248">
        <f>IF(ZS$6=$WQ$5,成绩录入!ED101,0)</f>
        <v>0</v>
      </c>
      <c r="ZT98" s="248">
        <f>IF(ZT$6=$WQ$5,成绩录入!EE101,0)</f>
        <v>0</v>
      </c>
      <c r="ZU98" s="248">
        <f>IF(ZU$6=$WQ$5,成绩录入!EF101,0)</f>
        <v>0</v>
      </c>
      <c r="ZV98" s="248">
        <f>IF(ZV$6=$WQ$5,成绩录入!EG101,0)</f>
        <v>0</v>
      </c>
      <c r="ZW98" s="248">
        <f>IF(ZW$6=$WQ$5,成绩录入!EH101,0)</f>
        <v>0</v>
      </c>
      <c r="ZX98" s="248">
        <f>IF(ZX$6=$WQ$5,成绩录入!EI101,0)</f>
        <v>0</v>
      </c>
      <c r="ZY98" s="248">
        <f>IF(ZY$6=$WQ$5,成绩录入!EJ101,0)</f>
        <v>0</v>
      </c>
      <c r="ZZ98" s="248">
        <f>IF(ZZ$6=$WQ$5,成绩录入!EK101,0)</f>
        <v>0</v>
      </c>
      <c r="AAA98" s="248">
        <f>IF(AAA$6=$WQ$5,成绩录入!EL101,0)</f>
        <v>0</v>
      </c>
      <c r="AAB98" s="248">
        <f>IF(AAB$6=$WQ$5,成绩录入!EM101,0)</f>
        <v>0</v>
      </c>
      <c r="AAC98" s="248">
        <f>IF(AAC$6=$WQ$5,成绩录入!EN101,0)</f>
        <v>0</v>
      </c>
      <c r="AAD98" s="248">
        <f>IF(AAD$6=$WQ$5,成绩录入!EO101,0)</f>
        <v>0</v>
      </c>
      <c r="AAE98" s="248">
        <f>IF(AAE$6=$WQ$5,成绩录入!EP101,0)</f>
        <v>0</v>
      </c>
      <c r="AAF98" s="248">
        <f>IF(AAF$6=$WQ$5,成绩录入!EQ101,0)</f>
        <v>0</v>
      </c>
      <c r="AAG98" s="248">
        <f>IF(AAG$6=$WQ$5,成绩录入!ER101,0)</f>
        <v>0</v>
      </c>
      <c r="AAH98" s="248">
        <f>IF(AAH$6=$WQ$5,成绩录入!ES101,0)</f>
        <v>0</v>
      </c>
      <c r="AAI98" s="248">
        <f>IF(AAI$6=$WQ$5,成绩录入!ET101,0)</f>
        <v>0</v>
      </c>
      <c r="AAJ98" s="248">
        <f>IF(AAJ$6=$WQ$5,成绩录入!EU101,0)</f>
        <v>0</v>
      </c>
      <c r="AAK98" s="248">
        <f>IF(AAK$6=$WQ$5,成绩录入!EV101,0)</f>
        <v>0</v>
      </c>
      <c r="AAL98" s="248">
        <f>IF(AAL$6=$WQ$5,成绩录入!EW101,0)</f>
        <v>0</v>
      </c>
      <c r="AAM98" s="248">
        <f>IF(AAM$6=$WQ$5,成绩录入!EX101,0)</f>
        <v>0</v>
      </c>
      <c r="AAN98" s="218">
        <f t="shared" si="192"/>
        <v>0</v>
      </c>
      <c r="AAO98" s="206"/>
      <c r="AAQ98" s="247">
        <f>IF(AAQ$6=$AAP$5,成绩录入!BC101,0)</f>
        <v>0</v>
      </c>
      <c r="AAR98" s="248">
        <f>IF(AAR$6=$AAP$5,成绩录入!BD101,0)</f>
        <v>0</v>
      </c>
      <c r="AAS98" s="248">
        <f>IF(AAS$6=$AAP$5,成绩录入!BE101,0)</f>
        <v>0</v>
      </c>
      <c r="AAT98" s="248">
        <f>IF(AAT$6=$AAP$5,成绩录入!BF101,0)</f>
        <v>0</v>
      </c>
      <c r="AAU98" s="248">
        <f>IF(AAU$6=$AAP$5,成绩录入!BG101,0)</f>
        <v>0</v>
      </c>
      <c r="AAV98" s="248">
        <f>IF(AAV$6=$AAP$5,成绩录入!BH101,0)</f>
        <v>0</v>
      </c>
      <c r="AAW98" s="248">
        <f>IF(AAW$6=$AAP$5,成绩录入!BI101,0)</f>
        <v>0</v>
      </c>
      <c r="AAX98" s="248">
        <f>IF(AAX$6=$AAP$5,成绩录入!BJ101,0)</f>
        <v>0</v>
      </c>
      <c r="AAY98" s="248">
        <f>IF(AAY$6=$AAP$5,成绩录入!BK101,0)</f>
        <v>0</v>
      </c>
      <c r="AAZ98" s="248">
        <f>IF(AAZ$6=$AAP$5,成绩录入!BL101,0)</f>
        <v>0</v>
      </c>
      <c r="ABA98" s="248">
        <f>IF(ABA$6=$AAP$5,成绩录入!BM101,0)</f>
        <v>0</v>
      </c>
      <c r="ABB98" s="248">
        <f>IF(ABB$6=$AAP$5,成绩录入!BN101,0)</f>
        <v>0</v>
      </c>
      <c r="ABC98" s="248">
        <f>IF(ABC$6=$AAP$5,成绩录入!BO101,0)</f>
        <v>0</v>
      </c>
      <c r="ABD98" s="248">
        <f>IF(ABD$6=$AAP$5,成绩录入!BP101,0)</f>
        <v>0</v>
      </c>
      <c r="ABE98" s="248">
        <f>IF(ABE$6=$AAP$5,成绩录入!BQ101,0)</f>
        <v>0</v>
      </c>
      <c r="ABF98" s="248">
        <f>IF(ABF$6=$AAP$5,成绩录入!BR101,0)</f>
        <v>0</v>
      </c>
      <c r="ABG98" s="248">
        <f>IF(ABG$6=$AAP$5,成绩录入!BS101,0)</f>
        <v>0</v>
      </c>
      <c r="ABH98" s="248">
        <f>IF(ABH$6=$AAP$5,成绩录入!BT101,0)</f>
        <v>0</v>
      </c>
      <c r="ABI98" s="248">
        <f>IF(ABI$6=$AAP$5,成绩录入!BU101,0)</f>
        <v>0</v>
      </c>
      <c r="ABJ98" s="248">
        <f>IF(ABJ$6=$AAP$5,成绩录入!BV101,0)</f>
        <v>0</v>
      </c>
      <c r="ABK98" s="248">
        <f>IF(ABK$6=$AAP$5,成绩录入!BW101,0)</f>
        <v>0</v>
      </c>
      <c r="ABL98" s="248">
        <f>IF(ABL$6=$AAP$5,成绩录入!BX101,0)</f>
        <v>0</v>
      </c>
      <c r="ABM98" s="248">
        <f>IF(ABM$6=$AAP$5,成绩录入!BY101,0)</f>
        <v>0</v>
      </c>
      <c r="ABN98" s="248">
        <f>IF(ABN$6=$AAP$5,成绩录入!BZ101,0)</f>
        <v>0</v>
      </c>
      <c r="ABO98" s="248">
        <f>IF(ABO$6=$AAP$5,成绩录入!CA101,0)</f>
        <v>0</v>
      </c>
      <c r="ABP98" s="248">
        <f>IF(ABP$6=$AAP$5,成绩录入!CB101,0)</f>
        <v>0</v>
      </c>
      <c r="ABQ98" s="248">
        <f>IF(ABQ$6=$AAP$5,成绩录入!CC101,0)</f>
        <v>0</v>
      </c>
      <c r="ABR98" s="248">
        <f>IF(ABR$6=$AAP$5,成绩录入!CD101,0)</f>
        <v>0</v>
      </c>
      <c r="ABS98" s="248">
        <f>IF(ABS$6=$AAP$5,成绩录入!CE101,0)</f>
        <v>0</v>
      </c>
      <c r="ABT98" s="248">
        <f>IF(ABT$6=$AAP$5,成绩录入!CF101,0)</f>
        <v>0</v>
      </c>
      <c r="ABU98" s="248">
        <f>IF(ABU$6=$AAP$5,成绩录入!CG101,0)</f>
        <v>0</v>
      </c>
      <c r="ABV98" s="248">
        <f>IF(ABV$6=$AAP$5,成绩录入!CH101,0)</f>
        <v>0</v>
      </c>
      <c r="ABW98" s="248">
        <f>IF(ABW$6=$AAP$5,成绩录入!CI101,0)</f>
        <v>0</v>
      </c>
      <c r="ABX98" s="248">
        <f>IF(ABX$6=$AAP$5,成绩录入!CJ101,0)</f>
        <v>0</v>
      </c>
      <c r="ABY98" s="248">
        <f>IF(ABY$6=$AAP$5,成绩录入!CK101,0)</f>
        <v>0</v>
      </c>
      <c r="ABZ98" s="248">
        <f>IF(ABZ$6=$AAP$5,成绩录入!CL101,0)</f>
        <v>0</v>
      </c>
      <c r="ACA98" s="248">
        <f>IF(ACA$6=$AAP$5,成绩录入!CM101,0)</f>
        <v>0</v>
      </c>
      <c r="ACB98" s="248">
        <f>IF(ACB$6=$AAP$5,成绩录入!CN101,0)</f>
        <v>0</v>
      </c>
      <c r="ACC98" s="248">
        <f>IF(ACC$6=$AAP$5,成绩录入!CO101,0)</f>
        <v>0</v>
      </c>
      <c r="ACD98" s="248">
        <f>IF(ACD$6=$AAP$5,成绩录入!CP101,0)</f>
        <v>0</v>
      </c>
      <c r="ACE98" s="248">
        <f>IF(ACE$6=$AAP$5,成绩录入!CQ101,0)</f>
        <v>0</v>
      </c>
      <c r="ACF98" s="248">
        <f>IF(ACF$6=$AAP$5,成绩录入!CR101,0)</f>
        <v>0</v>
      </c>
      <c r="ACG98" s="248">
        <f>IF(ACG$6=$AAP$5,成绩录入!CS101,0)</f>
        <v>0</v>
      </c>
      <c r="ACH98" s="248">
        <f>IF(ACH$6=$AAP$5,成绩录入!CT101,0)</f>
        <v>0</v>
      </c>
      <c r="ACI98" s="248">
        <f>IF(ACI$6=$AAP$5,成绩录入!CU101,0)</f>
        <v>0</v>
      </c>
      <c r="ACJ98" s="248">
        <f>IF(ACJ$6=$AAP$5,成绩录入!CV101,0)</f>
        <v>0</v>
      </c>
      <c r="ACK98" s="248">
        <f>IF(ACK$6=$AAP$5,成绩录入!CW101,0)</f>
        <v>0</v>
      </c>
      <c r="ACL98" s="248">
        <f>IF(ACL$6=$AAP$5,成绩录入!CX101,0)</f>
        <v>0</v>
      </c>
      <c r="ACM98" s="248">
        <f>IF(ACM$6=$AAP$5,成绩录入!CY101,0)</f>
        <v>0</v>
      </c>
      <c r="ACN98" s="248">
        <f>IF(ACN$6=$AAP$5,成绩录入!CZ101,0)</f>
        <v>0</v>
      </c>
      <c r="ACO98" s="248">
        <f>IF(ACO$6=$AAP$5,成绩录入!DA101,0)</f>
        <v>0</v>
      </c>
      <c r="ACP98" s="248">
        <f>IF(ACP$6=$AAP$5,成绩录入!DB101,0)</f>
        <v>0</v>
      </c>
      <c r="ACQ98" s="248">
        <f>IF(ACQ$6=$AAP$5,成绩录入!DC101,0)</f>
        <v>0</v>
      </c>
      <c r="ACR98" s="248">
        <f>IF(ACR$6=$AAP$5,成绩录入!DD101,0)</f>
        <v>0</v>
      </c>
      <c r="ACS98" s="248">
        <f>IF(ACS$6=$AAP$5,成绩录入!DE101,0)</f>
        <v>0</v>
      </c>
      <c r="ACT98" s="248">
        <f>IF(ACT$6=$AAP$5,成绩录入!DF101,0)</f>
        <v>0</v>
      </c>
      <c r="ACU98" s="248">
        <f>IF(ACU$6=$AAP$5,成绩录入!DG101,0)</f>
        <v>0</v>
      </c>
      <c r="ACV98" s="248">
        <f>IF(ACV$6=$AAP$5,成绩录入!DH101,0)</f>
        <v>0</v>
      </c>
      <c r="ACW98" s="248">
        <f>IF(ACW$6=$AAP$5,成绩录入!DI101,0)</f>
        <v>0</v>
      </c>
      <c r="ACX98" s="248">
        <f>IF(ACX$6=$AAP$5,成绩录入!DJ101,0)</f>
        <v>0</v>
      </c>
      <c r="ACY98" s="248">
        <f>IF(ACY$6=$AAP$5,成绩录入!DK101,0)</f>
        <v>0</v>
      </c>
      <c r="ACZ98" s="248">
        <f>IF(ACZ$6=$AAP$5,成绩录入!DL101,0)</f>
        <v>0</v>
      </c>
      <c r="ADA98" s="248">
        <f>IF(ADA$6=$AAP$5,成绩录入!DM101,0)</f>
        <v>0</v>
      </c>
      <c r="ADB98" s="248">
        <f>IF(ADB$6=$AAP$5,成绩录入!DN101,0)</f>
        <v>0</v>
      </c>
      <c r="ADC98" s="248">
        <f>IF(ADC$6=$AAP$5,成绩录入!DO101,0)</f>
        <v>0</v>
      </c>
      <c r="ADD98" s="248">
        <f>IF(ADD$6=$AAP$5,成绩录入!DP101,0)</f>
        <v>0</v>
      </c>
      <c r="ADE98" s="248">
        <f>IF(ADE$6=$AAP$5,成绩录入!DQ101,0)</f>
        <v>0</v>
      </c>
      <c r="ADF98" s="248">
        <f>IF(ADF$6=$AAP$5,成绩录入!DR101,0)</f>
        <v>0</v>
      </c>
      <c r="ADG98" s="248">
        <f>IF(ADG$6=$AAP$5,成绩录入!DS101,0)</f>
        <v>0</v>
      </c>
      <c r="ADH98" s="248">
        <f>IF(ADH$6=$AAP$5,成绩录入!DT101,0)</f>
        <v>0</v>
      </c>
      <c r="ADI98" s="248">
        <f>IF(ADI$6=$AAP$5,成绩录入!DU101,0)</f>
        <v>0</v>
      </c>
      <c r="ADJ98" s="248">
        <f>IF(ADJ$6=$AAP$5,成绩录入!DV101,0)</f>
        <v>0</v>
      </c>
      <c r="ADK98" s="248">
        <f>IF(ADK$6=$AAP$5,成绩录入!DW101,0)</f>
        <v>0</v>
      </c>
      <c r="ADL98" s="248">
        <f>IF(ADL$6=$AAP$5,成绩录入!DX101,0)</f>
        <v>0</v>
      </c>
      <c r="ADM98" s="248">
        <f>IF(ADM$6=$AAP$5,成绩录入!DY101,0)</f>
        <v>0</v>
      </c>
      <c r="ADN98" s="248">
        <f>IF(ADN$6=$AAP$5,成绩录入!DZ101,0)</f>
        <v>0</v>
      </c>
      <c r="ADO98" s="248">
        <f>IF(ADO$6=$AAP$5,成绩录入!EA101,0)</f>
        <v>0</v>
      </c>
      <c r="ADP98" s="248">
        <f>IF(ADP$6=$AAP$5,成绩录入!EB101,0)</f>
        <v>0</v>
      </c>
      <c r="ADQ98" s="248">
        <f>IF(ADQ$6=$AAP$5,成绩录入!EC101,0)</f>
        <v>0</v>
      </c>
      <c r="ADR98" s="248">
        <f>IF(ADR$6=$AAP$5,成绩录入!ED101,0)</f>
        <v>0</v>
      </c>
      <c r="ADS98" s="248">
        <f>IF(ADS$6=$AAP$5,成绩录入!EE101,0)</f>
        <v>0</v>
      </c>
      <c r="ADT98" s="248">
        <f>IF(ADT$6=$AAP$5,成绩录入!EF101,0)</f>
        <v>0</v>
      </c>
      <c r="ADU98" s="248">
        <f>IF(ADU$6=$AAP$5,成绩录入!EG101,0)</f>
        <v>0</v>
      </c>
      <c r="ADV98" s="248">
        <f>IF(ADV$6=$AAP$5,成绩录入!EH101,0)</f>
        <v>0</v>
      </c>
      <c r="ADW98" s="248">
        <f>IF(ADW$6=$AAP$5,成绩录入!EI101,0)</f>
        <v>0</v>
      </c>
      <c r="ADX98" s="248">
        <f>IF(ADX$6=$AAP$5,成绩录入!EJ101,0)</f>
        <v>0</v>
      </c>
      <c r="ADY98" s="248">
        <f>IF(ADY$6=$AAP$5,成绩录入!EK101,0)</f>
        <v>0</v>
      </c>
      <c r="ADZ98" s="248">
        <f>IF(ADZ$6=$AAP$5,成绩录入!EL101,0)</f>
        <v>0</v>
      </c>
      <c r="AEA98" s="248">
        <f>IF(AEA$6=$AAP$5,成绩录入!EM101,0)</f>
        <v>0</v>
      </c>
      <c r="AEB98" s="248">
        <f>IF(AEB$6=$AAP$5,成绩录入!EN101,0)</f>
        <v>0</v>
      </c>
      <c r="AEC98" s="248">
        <f>IF(AEC$6=$AAP$5,成绩录入!EO101,0)</f>
        <v>0</v>
      </c>
      <c r="AED98" s="248">
        <f>IF(AED$6=$AAP$5,成绩录入!EP101,0)</f>
        <v>0</v>
      </c>
      <c r="AEE98" s="248">
        <f>IF(AEE$6=$AAP$5,成绩录入!EQ101,0)</f>
        <v>0</v>
      </c>
      <c r="AEF98" s="248">
        <f>IF(AEF$6=$AAP$5,成绩录入!ER101,0)</f>
        <v>0</v>
      </c>
      <c r="AEG98" s="248">
        <f>IF(AEG$6=$AAP$5,成绩录入!ES101,0)</f>
        <v>0</v>
      </c>
      <c r="AEH98" s="248">
        <f>IF(AEH$6=$AAP$5,成绩录入!ET101,0)</f>
        <v>0</v>
      </c>
      <c r="AEI98" s="248">
        <f>IF(AEI$6=$AAP$5,成绩录入!EU101,0)</f>
        <v>0</v>
      </c>
      <c r="AEJ98" s="248">
        <f>IF(AEJ$6=$AAP$5,成绩录入!EV101,0)</f>
        <v>0</v>
      </c>
      <c r="AEK98" s="248">
        <f>IF(AEK$6=$AAP$5,成绩录入!EW101,0)</f>
        <v>0</v>
      </c>
      <c r="AEL98" s="248">
        <f>IF(AEL$6=$AAP$5,成绩录入!EX101,0)</f>
        <v>0</v>
      </c>
      <c r="AEM98" s="218">
        <f t="shared" si="193"/>
        <v>0</v>
      </c>
      <c r="AEN98" s="166"/>
      <c r="AEO98" s="166"/>
      <c r="AEP98" s="247">
        <f>IF(AEP$6=$AEO$5,成绩录入!BC101,0)</f>
        <v>0</v>
      </c>
      <c r="AEQ98" s="248">
        <f>IF(AEQ$6=$AEO$5,成绩录入!BD101,0)</f>
        <v>0</v>
      </c>
      <c r="AER98" s="248">
        <f>IF(AER$6=$AEO$5,成绩录入!BE101,0)</f>
        <v>0</v>
      </c>
      <c r="AES98" s="248">
        <f>IF(AES$6=$AEO$5,成绩录入!BF101,0)</f>
        <v>0</v>
      </c>
      <c r="AET98" s="248">
        <f>IF(AET$6=$AEO$5,成绩录入!BG101,0)</f>
        <v>0</v>
      </c>
      <c r="AEU98" s="248">
        <f>IF(AEU$6=$AEO$5,成绩录入!BH101,0)</f>
        <v>0</v>
      </c>
      <c r="AEV98" s="248">
        <f>IF(AEV$6=$AEO$5,成绩录入!BI101,0)</f>
        <v>0</v>
      </c>
      <c r="AEW98" s="248">
        <f>IF(AEW$6=$AEO$5,成绩录入!BJ101,0)</f>
        <v>0</v>
      </c>
      <c r="AEX98" s="248">
        <f>IF(AEX$6=$AEO$5,成绩录入!BK101,0)</f>
        <v>0</v>
      </c>
      <c r="AEY98" s="248">
        <f>IF(AEY$6=$AEO$5,成绩录入!BL101,0)</f>
        <v>0</v>
      </c>
      <c r="AEZ98" s="248">
        <f>IF(AEZ$6=$AEO$5,成绩录入!BM101,0)</f>
        <v>0</v>
      </c>
      <c r="AFA98" s="248">
        <f>IF(AFA$6=$AEO$5,成绩录入!BN101,0)</f>
        <v>0</v>
      </c>
      <c r="AFB98" s="248">
        <f>IF(AFB$6=$AEO$5,成绩录入!BO101,0)</f>
        <v>0</v>
      </c>
      <c r="AFC98" s="248">
        <f>IF(AFC$6=$AEO$5,成绩录入!BP101,0)</f>
        <v>0</v>
      </c>
      <c r="AFD98" s="248">
        <f>IF(AFD$6=$AEO$5,成绩录入!BQ101,0)</f>
        <v>0</v>
      </c>
      <c r="AFE98" s="248">
        <f>IF(AFE$6=$AEO$5,成绩录入!BR101,0)</f>
        <v>0</v>
      </c>
      <c r="AFF98" s="248">
        <f>IF(AFF$6=$AEO$5,成绩录入!BS101,0)</f>
        <v>0</v>
      </c>
      <c r="AFG98" s="248">
        <f>IF(AFG$6=$AEO$5,成绩录入!BT101,0)</f>
        <v>0</v>
      </c>
      <c r="AFH98" s="248">
        <f>IF(AFH$6=$AEO$5,成绩录入!BU101,0)</f>
        <v>0</v>
      </c>
      <c r="AFI98" s="248">
        <f>IF(AFI$6=$AEO$5,成绩录入!BV101,0)</f>
        <v>0</v>
      </c>
      <c r="AFJ98" s="248">
        <f>IF(AFJ$6=$AEO$5,成绩录入!BW101,0)</f>
        <v>0</v>
      </c>
      <c r="AFK98" s="248">
        <f>IF(AFK$6=$AEO$5,成绩录入!BX101,0)</f>
        <v>0</v>
      </c>
      <c r="AFL98" s="248">
        <f>IF(AFL$6=$AEO$5,成绩录入!BY101,0)</f>
        <v>0</v>
      </c>
      <c r="AFM98" s="248">
        <f>IF(AFM$6=$AEO$5,成绩录入!BZ101,0)</f>
        <v>0</v>
      </c>
      <c r="AFN98" s="248">
        <f>IF(AFN$6=$AEO$5,成绩录入!CA101,0)</f>
        <v>0</v>
      </c>
      <c r="AFO98" s="248">
        <f>IF(AFO$6=$AEO$5,成绩录入!CB101,0)</f>
        <v>0</v>
      </c>
      <c r="AFP98" s="248">
        <f>IF(AFP$6=$AEO$5,成绩录入!CC101,0)</f>
        <v>0</v>
      </c>
      <c r="AFQ98" s="248">
        <f>IF(AFQ$6=$AEO$5,成绩录入!CD101,0)</f>
        <v>0</v>
      </c>
      <c r="AFR98" s="248">
        <f>IF(AFR$6=$AEO$5,成绩录入!CE101,0)</f>
        <v>0</v>
      </c>
      <c r="AFS98" s="248">
        <f>IF(AFS$6=$AEO$5,成绩录入!CF101,0)</f>
        <v>0</v>
      </c>
      <c r="AFT98" s="248">
        <f>IF(AFT$6=$AEO$5,成绩录入!CG101,0)</f>
        <v>0</v>
      </c>
      <c r="AFU98" s="248">
        <f>IF(AFU$6=$AEO$5,成绩录入!CH101,0)</f>
        <v>0</v>
      </c>
      <c r="AFV98" s="248">
        <f>IF(AFV$6=$AEO$5,成绩录入!CI101,0)</f>
        <v>0</v>
      </c>
      <c r="AFW98" s="248">
        <f>IF(AFW$6=$AEO$5,成绩录入!CJ101,0)</f>
        <v>0</v>
      </c>
      <c r="AFX98" s="248">
        <f>IF(AFX$6=$AEO$5,成绩录入!CK101,0)</f>
        <v>0</v>
      </c>
      <c r="AFY98" s="248">
        <f>IF(AFY$6=$AEO$5,成绩录入!CL101,0)</f>
        <v>0</v>
      </c>
      <c r="AFZ98" s="248">
        <f>IF(AFZ$6=$AEO$5,成绩录入!CM101,0)</f>
        <v>0</v>
      </c>
      <c r="AGA98" s="248">
        <f>IF(AGA$6=$AEO$5,成绩录入!CN101,0)</f>
        <v>0</v>
      </c>
      <c r="AGB98" s="248">
        <f>IF(AGB$6=$AEO$5,成绩录入!CO101,0)</f>
        <v>0</v>
      </c>
      <c r="AGC98" s="248">
        <f>IF(AGC$6=$AEO$5,成绩录入!CP101,0)</f>
        <v>0</v>
      </c>
      <c r="AGD98" s="248">
        <f>IF(AGD$6=$AEO$5,成绩录入!CQ101,0)</f>
        <v>0</v>
      </c>
      <c r="AGE98" s="248">
        <f>IF(AGE$6=$AEO$5,成绩录入!CR101,0)</f>
        <v>0</v>
      </c>
      <c r="AGF98" s="248">
        <f>IF(AGF$6=$AEO$5,成绩录入!CS101,0)</f>
        <v>0</v>
      </c>
      <c r="AGG98" s="248">
        <f>IF(AGG$6=$AEO$5,成绩录入!CT101,0)</f>
        <v>0</v>
      </c>
      <c r="AGH98" s="248">
        <f>IF(AGH$6=$AEO$5,成绩录入!CU101,0)</f>
        <v>0</v>
      </c>
      <c r="AGI98" s="248">
        <f>IF(AGI$6=$AEO$5,成绩录入!CV101,0)</f>
        <v>0</v>
      </c>
      <c r="AGJ98" s="248">
        <f>IF(AGJ$6=$AEO$5,成绩录入!CW101,0)</f>
        <v>0</v>
      </c>
      <c r="AGK98" s="248">
        <f>IF(AGK$6=$AEO$5,成绩录入!CX101,0)</f>
        <v>0</v>
      </c>
      <c r="AGL98" s="248">
        <f>IF(AGL$6=$AEO$5,成绩录入!CY101,0)</f>
        <v>0</v>
      </c>
      <c r="AGM98" s="248">
        <f>IF(AGM$6=$AEO$5,成绩录入!CZ101,0)</f>
        <v>0</v>
      </c>
      <c r="AGN98" s="248">
        <f>IF(AGN$6=$AEO$5,成绩录入!DA101,0)</f>
        <v>0</v>
      </c>
      <c r="AGO98" s="248">
        <f>IF(AGO$6=$AEO$5,成绩录入!DB101,0)</f>
        <v>0</v>
      </c>
      <c r="AGP98" s="248">
        <f>IF(AGP$6=$AEO$5,成绩录入!DC101,0)</f>
        <v>0</v>
      </c>
      <c r="AGQ98" s="248">
        <f>IF(AGQ$6=$AEO$5,成绩录入!DD101,0)</f>
        <v>0</v>
      </c>
      <c r="AGR98" s="248">
        <f>IF(AGR$6=$AEO$5,成绩录入!DE101,0)</f>
        <v>0</v>
      </c>
      <c r="AGS98" s="248">
        <f>IF(AGS$6=$AEO$5,成绩录入!DF101,0)</f>
        <v>0</v>
      </c>
      <c r="AGT98" s="248">
        <f>IF(AGT$6=$AEO$5,成绩录入!DG101,0)</f>
        <v>0</v>
      </c>
      <c r="AGU98" s="248">
        <f>IF(AGU$6=$AEO$5,成绩录入!DH101,0)</f>
        <v>0</v>
      </c>
      <c r="AGV98" s="248">
        <f>IF(AGV$6=$AEO$5,成绩录入!DI101,0)</f>
        <v>0</v>
      </c>
      <c r="AGW98" s="248">
        <f>IF(AGW$6=$AEO$5,成绩录入!DJ101,0)</f>
        <v>0</v>
      </c>
      <c r="AGX98" s="248">
        <f>IF(AGX$6=$AEO$5,成绩录入!DK101,0)</f>
        <v>0</v>
      </c>
      <c r="AGY98" s="248">
        <f>IF(AGY$6=$AEO$5,成绩录入!DL101,0)</f>
        <v>0</v>
      </c>
      <c r="AGZ98" s="248">
        <f>IF(AGZ$6=$AEO$5,成绩录入!DM101,0)</f>
        <v>0</v>
      </c>
      <c r="AHA98" s="248">
        <f>IF(AHA$6=$AEO$5,成绩录入!DN101,0)</f>
        <v>0</v>
      </c>
      <c r="AHB98" s="248">
        <f>IF(AHB$6=$AEO$5,成绩录入!DO101,0)</f>
        <v>0</v>
      </c>
      <c r="AHC98" s="248">
        <f>IF(AHC$6=$AEO$5,成绩录入!DP101,0)</f>
        <v>0</v>
      </c>
      <c r="AHD98" s="248">
        <f>IF(AHD$6=$AEO$5,成绩录入!DQ101,0)</f>
        <v>0</v>
      </c>
      <c r="AHE98" s="248">
        <f>IF(AHE$6=$AEO$5,成绩录入!DR101,0)</f>
        <v>0</v>
      </c>
      <c r="AHF98" s="248">
        <f>IF(AHF$6=$AEO$5,成绩录入!DS101,0)</f>
        <v>0</v>
      </c>
      <c r="AHG98" s="248">
        <f>IF(AHG$6=$AEO$5,成绩录入!DT101,0)</f>
        <v>0</v>
      </c>
      <c r="AHH98" s="248">
        <f>IF(AHH$6=$AEO$5,成绩录入!DU101,0)</f>
        <v>0</v>
      </c>
      <c r="AHI98" s="248">
        <f>IF(AHI$6=$AEO$5,成绩录入!DV101,0)</f>
        <v>0</v>
      </c>
      <c r="AHJ98" s="248">
        <f>IF(AHJ$6=$AEO$5,成绩录入!DW101,0)</f>
        <v>0</v>
      </c>
      <c r="AHK98" s="248">
        <f>IF(AHK$6=$AEO$5,成绩录入!DX101,0)</f>
        <v>0</v>
      </c>
      <c r="AHL98" s="248">
        <f>IF(AHL$6=$AEO$5,成绩录入!DY101,0)</f>
        <v>0</v>
      </c>
      <c r="AHM98" s="248">
        <f>IF(AHM$6=$AEO$5,成绩录入!DZ101,0)</f>
        <v>0</v>
      </c>
      <c r="AHN98" s="248">
        <f>IF(AHN$6=$AEO$5,成绩录入!EA101,0)</f>
        <v>0</v>
      </c>
      <c r="AHO98" s="248">
        <f>IF(AHO$6=$AEO$5,成绩录入!EB101,0)</f>
        <v>0</v>
      </c>
      <c r="AHP98" s="248">
        <f>IF(AHP$6=$AEO$5,成绩录入!EC101,0)</f>
        <v>0</v>
      </c>
      <c r="AHQ98" s="248">
        <f>IF(AHQ$6=$AEO$5,成绩录入!ED101,0)</f>
        <v>0</v>
      </c>
      <c r="AHR98" s="248">
        <f>IF(AHR$6=$AEO$5,成绩录入!EE101,0)</f>
        <v>0</v>
      </c>
      <c r="AHS98" s="248">
        <f>IF(AHS$6=$AEO$5,成绩录入!EF101,0)</f>
        <v>0</v>
      </c>
      <c r="AHT98" s="248">
        <f>IF(AHT$6=$AEO$5,成绩录入!EG101,0)</f>
        <v>0</v>
      </c>
      <c r="AHU98" s="248">
        <f>IF(AHU$6=$AEO$5,成绩录入!EH101,0)</f>
        <v>0</v>
      </c>
      <c r="AHV98" s="248">
        <f>IF(AHV$6=$AEO$5,成绩录入!EI101,0)</f>
        <v>0</v>
      </c>
      <c r="AHW98" s="248">
        <f>IF(AHW$6=$AEO$5,成绩录入!EJ101,0)</f>
        <v>0</v>
      </c>
      <c r="AHX98" s="248">
        <f>IF(AHX$6=$AEO$5,成绩录入!EK101,0)</f>
        <v>0</v>
      </c>
      <c r="AHY98" s="248">
        <f>IF(AHY$6=$AEO$5,成绩录入!EL101,0)</f>
        <v>0</v>
      </c>
      <c r="AHZ98" s="248">
        <f>IF(AHZ$6=$AEO$5,成绩录入!EM101,0)</f>
        <v>0</v>
      </c>
      <c r="AIA98" s="248">
        <f>IF(AIA$6=$AEO$5,成绩录入!EN101,0)</f>
        <v>0</v>
      </c>
      <c r="AIB98" s="248">
        <f>IF(AIB$6=$AEO$5,成绩录入!EO101,0)</f>
        <v>0</v>
      </c>
      <c r="AIC98" s="248">
        <f>IF(AIC$6=$AEO$5,成绩录入!EP101,0)</f>
        <v>0</v>
      </c>
      <c r="AID98" s="248">
        <f>IF(AID$6=$AEO$5,成绩录入!EQ101,0)</f>
        <v>0</v>
      </c>
      <c r="AIE98" s="248">
        <f>IF(AIE$6=$AEO$5,成绩录入!ER101,0)</f>
        <v>0</v>
      </c>
      <c r="AIF98" s="248">
        <f>IF(AIF$6=$AEO$5,成绩录入!ES101,0)</f>
        <v>0</v>
      </c>
      <c r="AIG98" s="248">
        <f>IF(AIG$6=$AEO$5,成绩录入!ET101,0)</f>
        <v>0</v>
      </c>
      <c r="AIH98" s="248">
        <f>IF(AIH$6=$AEO$5,成绩录入!EU101,0)</f>
        <v>0</v>
      </c>
      <c r="AII98" s="248">
        <f>IF(AII$6=$AEO$5,成绩录入!EV101,0)</f>
        <v>0</v>
      </c>
      <c r="AIJ98" s="248">
        <f>IF(AIJ$6=$AEO$5,成绩录入!EW101,0)</f>
        <v>0</v>
      </c>
      <c r="AIK98" s="248">
        <f>IF(AIK$6=$AEO$5,成绩录入!EX101,0)</f>
        <v>0</v>
      </c>
      <c r="AIL98" s="218">
        <f t="shared" si="194"/>
        <v>0</v>
      </c>
      <c r="AIN98" s="214" t="str">
        <f>初始录入!A103</f>
        <v/>
      </c>
      <c r="AIO98" s="215">
        <f>初始录入!B103</f>
        <v>0</v>
      </c>
      <c r="AIP98" s="216">
        <f>初始录入!C103</f>
        <v>0</v>
      </c>
      <c r="AIQ98" s="314">
        <f>IF(平时!D96&lt;&gt;"",平时!D96,0)</f>
        <v>0</v>
      </c>
      <c r="AIR98" s="324" t="str">
        <f t="shared" si="246"/>
        <v/>
      </c>
      <c r="AIS98" s="314">
        <f>IF(过程!D96&lt;&gt;"",过程!D96,0)</f>
        <v>0</v>
      </c>
      <c r="AIT98" s="324" t="str">
        <f t="shared" si="247"/>
        <v/>
      </c>
      <c r="AIU98" s="216">
        <f>IF(期末!D96&lt;&gt;"",期末!D96,0)</f>
        <v>0</v>
      </c>
      <c r="AIV98" s="324" t="str">
        <f t="shared" si="248"/>
        <v/>
      </c>
      <c r="AIW98" s="325">
        <f t="shared" si="249"/>
        <v>0</v>
      </c>
      <c r="AIX98" s="314">
        <f>IF(平时!E96&lt;&gt;"",平时!E96,0)</f>
        <v>0</v>
      </c>
      <c r="AIY98" s="324" t="str">
        <f t="shared" si="250"/>
        <v/>
      </c>
      <c r="AIZ98" s="314">
        <f>IF(过程!E96&lt;&gt;"",过程!E96,0)</f>
        <v>0</v>
      </c>
      <c r="AJA98" s="324" t="str">
        <f t="shared" si="251"/>
        <v/>
      </c>
      <c r="AJB98" s="216">
        <f>IF(期末!E96&lt;&gt;"",期末!E96,0)</f>
        <v>0</v>
      </c>
      <c r="AJC98" s="324" t="str">
        <f t="shared" si="252"/>
        <v/>
      </c>
      <c r="AJD98" s="325">
        <f t="shared" si="253"/>
        <v>0</v>
      </c>
      <c r="AJE98" s="314">
        <f>IF(平时!F96&lt;&gt;"",平时!F96,0)</f>
        <v>0</v>
      </c>
      <c r="AJF98" s="324" t="str">
        <f t="shared" si="254"/>
        <v/>
      </c>
      <c r="AJG98" s="314">
        <f>IF(过程!F96&lt;&gt;"",过程!F96,0)</f>
        <v>0</v>
      </c>
      <c r="AJH98" s="324" t="str">
        <f t="shared" si="255"/>
        <v/>
      </c>
      <c r="AJI98" s="216">
        <f>IF(期末!F96&lt;&gt;"",期末!F96,0)</f>
        <v>0</v>
      </c>
      <c r="AJJ98" s="324" t="str">
        <f t="shared" si="256"/>
        <v/>
      </c>
      <c r="AJK98" s="325">
        <f t="shared" si="257"/>
        <v>0</v>
      </c>
      <c r="AJL98" s="314">
        <f>IF(平时!G96&lt;&gt;"",平时!G96,0)</f>
        <v>0</v>
      </c>
      <c r="AJM98" s="324" t="str">
        <f t="shared" si="258"/>
        <v/>
      </c>
      <c r="AJN98" s="314">
        <f>IF(过程!G96&lt;&gt;"",过程!G96,0)</f>
        <v>0</v>
      </c>
      <c r="AJO98" s="324" t="str">
        <f t="shared" si="259"/>
        <v/>
      </c>
      <c r="AJP98" s="216">
        <f>IF(期末!G96&lt;&gt;"",期末!G96,0)</f>
        <v>0</v>
      </c>
      <c r="AJQ98" s="324" t="str">
        <f t="shared" si="260"/>
        <v/>
      </c>
      <c r="AJR98" s="325">
        <f t="shared" si="261"/>
        <v>0</v>
      </c>
      <c r="AJS98" s="314">
        <f>IF(平时!H96&lt;&gt;"",平时!H96,0)</f>
        <v>0</v>
      </c>
      <c r="AJT98" s="324" t="str">
        <f t="shared" si="262"/>
        <v/>
      </c>
      <c r="AJU98" s="314">
        <f>IF(过程!H96&lt;&gt;"",过程!H96,0)</f>
        <v>0</v>
      </c>
      <c r="AJV98" s="324" t="str">
        <f t="shared" si="263"/>
        <v/>
      </c>
      <c r="AJW98" s="216">
        <f>IF(期末!H96&lt;&gt;"",期末!H96,0)</f>
        <v>0</v>
      </c>
      <c r="AJX98" s="324" t="str">
        <f t="shared" si="264"/>
        <v/>
      </c>
      <c r="AJY98" s="326">
        <f t="shared" si="265"/>
        <v>0</v>
      </c>
      <c r="AKA98" s="216" t="str">
        <f>初始录入!A103</f>
        <v/>
      </c>
      <c r="AKB98" s="216">
        <f>初始录入!B103</f>
        <v>0</v>
      </c>
      <c r="AKC98" s="216">
        <f>初始录入!C103</f>
        <v>0</v>
      </c>
      <c r="AKD98" s="327" t="str">
        <f>IF(初始录入!$E103=初始录入!$K$2,达成度!$D111,"")</f>
        <v/>
      </c>
      <c r="AKE98" s="327" t="str">
        <f>IF(初始录入!$E103=初始录入!$K$3,达成度!D111,"")</f>
        <v/>
      </c>
      <c r="AKF98" s="216" t="str">
        <f>IF(初始录入!$E103=初始录入!$K$4,达成度!D111,"")</f>
        <v/>
      </c>
      <c r="AKG98" s="216" t="str">
        <f>IF(初始录入!$E103=初始录入!$K$5,达成度!D111,"")</f>
        <v/>
      </c>
      <c r="AKH98" s="327" t="str">
        <f>IF(初始录入!$E103=初始录入!$K$2,达成度!E111,"")</f>
        <v/>
      </c>
      <c r="AKI98" s="327" t="str">
        <f>IF(初始录入!$E103=初始录入!$K$3,达成度!E111,"")</f>
        <v/>
      </c>
      <c r="AKJ98" s="216" t="str">
        <f>IF(初始录入!$E103=初始录入!$K$4,达成度!E111,"")</f>
        <v/>
      </c>
      <c r="AKK98" s="216" t="str">
        <f>IF(初始录入!$E103=初始录入!$K$5,达成度!E111,"")</f>
        <v/>
      </c>
      <c r="AKL98" s="327" t="str">
        <f>IF(初始录入!$E103=初始录入!$K$2,达成度!F111,"")</f>
        <v/>
      </c>
      <c r="AKM98" s="327" t="str">
        <f>IF(初始录入!$E103=初始录入!$K$3,达成度!F111,"")</f>
        <v/>
      </c>
      <c r="AKN98" s="216" t="str">
        <f>IF(初始录入!$E103=初始录入!$K$4,达成度!F111,"")</f>
        <v/>
      </c>
      <c r="AKO98" s="216" t="str">
        <f>IF(初始录入!$E103=初始录入!$K$5,达成度!F111,"")</f>
        <v/>
      </c>
      <c r="AKP98" s="327" t="str">
        <f>IF(初始录入!$E103=初始录入!$K$2,达成度!H111,"")</f>
        <v/>
      </c>
      <c r="AKQ98" s="327" t="str">
        <f>IF(初始录入!$E103=初始录入!$K$3,达成度!H111,"")</f>
        <v/>
      </c>
      <c r="AKR98" s="216" t="str">
        <f>IF(初始录入!$E103=初始录入!$K$4,达成度!H111,"")</f>
        <v/>
      </c>
      <c r="AKS98" s="216" t="str">
        <f>IF(初始录入!$E103=初始录入!$K$5,达成度!H111,"")</f>
        <v/>
      </c>
      <c r="AKT98" s="327" t="str">
        <f>IF(初始录入!$E103=初始录入!$K$2,达成度!I111,"")</f>
        <v/>
      </c>
      <c r="AKU98" s="327" t="str">
        <f>IF(初始录入!$E103=初始录入!$K$3,达成度!I111,"")</f>
        <v/>
      </c>
      <c r="AKV98" s="216" t="str">
        <f>IF(初始录入!$E103=初始录入!$K$4,达成度!I111,"")</f>
        <v/>
      </c>
      <c r="AKW98" s="216" t="str">
        <f>IF(初始录入!$E103=初始录入!$K$5,达成度!I111,"")</f>
        <v/>
      </c>
      <c r="AKX98" s="327" t="str">
        <f>IF(初始录入!$E103=初始录入!$K$2,达成度!J111,"")</f>
        <v/>
      </c>
      <c r="AKY98" s="327" t="str">
        <f>IF(初始录入!$E103=初始录入!$K$3,达成度!J111,"")</f>
        <v/>
      </c>
      <c r="AKZ98" s="216" t="str">
        <f>IF(初始录入!$E103=初始录入!$K$4,达成度!J111,"")</f>
        <v/>
      </c>
      <c r="ALA98" s="216" t="str">
        <f>IF(初始录入!$E103=初始录入!$K$5,达成度!J111,"")</f>
        <v/>
      </c>
      <c r="ALB98" s="327" t="str">
        <f>IF(初始录入!$E103=初始录入!$K$2,达成度!L111,"")</f>
        <v/>
      </c>
      <c r="ALC98" s="327" t="str">
        <f>IF(初始录入!$E103=初始录入!$K$3,达成度!L111,"")</f>
        <v/>
      </c>
      <c r="ALD98" s="216" t="str">
        <f>IF(初始录入!$E103=初始录入!$K$4,达成度!L111,"")</f>
        <v/>
      </c>
      <c r="ALE98" s="216" t="str">
        <f>IF(初始录入!$E103=初始录入!$K$5,达成度!L111,"")</f>
        <v/>
      </c>
      <c r="ALF98" s="327" t="str">
        <f>IF(初始录入!$E103=初始录入!$K$2,达成度!M111,"")</f>
        <v/>
      </c>
      <c r="ALG98" s="327" t="str">
        <f>IF(初始录入!$E103=初始录入!$K$3,达成度!M111,"")</f>
        <v/>
      </c>
      <c r="ALH98" s="216" t="str">
        <f>IF(初始录入!$E103=初始录入!$K$4,达成度!M111,"")</f>
        <v/>
      </c>
      <c r="ALI98" s="216" t="str">
        <f>IF(初始录入!$E103=初始录入!$K$5,达成度!M111,"")</f>
        <v/>
      </c>
      <c r="ALJ98" s="327" t="str">
        <f>IF(初始录入!$E103=初始录入!$K$2,达成度!N111,"")</f>
        <v/>
      </c>
      <c r="ALK98" s="327" t="str">
        <f>IF(初始录入!$E103=初始录入!$K$3,达成度!N111,"")</f>
        <v/>
      </c>
      <c r="ALL98" s="216" t="str">
        <f>IF(初始录入!$E103=初始录入!$K$4,达成度!N111,"")</f>
        <v/>
      </c>
      <c r="ALM98" s="216" t="str">
        <f>IF(初始录入!$E103=初始录入!$K$5,达成度!N111,"")</f>
        <v/>
      </c>
      <c r="ALN98" s="327" t="str">
        <f>IF(初始录入!$E103=初始录入!$K$2,达成度!P111,"")</f>
        <v/>
      </c>
      <c r="ALO98" s="327" t="str">
        <f>IF(初始录入!$E103=初始录入!$K$3,达成度!P111,"")</f>
        <v/>
      </c>
      <c r="ALP98" s="216" t="str">
        <f>IF(初始录入!$E103=初始录入!$K$4,达成度!P111,"")</f>
        <v/>
      </c>
      <c r="ALQ98" s="216" t="str">
        <f>IF(初始录入!$E103=初始录入!$K$5,达成度!P111,"")</f>
        <v/>
      </c>
      <c r="ALR98" s="327" t="str">
        <f>IF(初始录入!$E103=初始录入!$K$2,达成度!Q111,"")</f>
        <v/>
      </c>
      <c r="ALS98" s="327" t="str">
        <f>IF(初始录入!$E103=初始录入!$K$3,达成度!Q111,"")</f>
        <v/>
      </c>
      <c r="ALT98" s="216" t="str">
        <f>IF(初始录入!$E103=初始录入!$K$4,达成度!Q111,"")</f>
        <v/>
      </c>
      <c r="ALU98" s="216" t="str">
        <f>IF(初始录入!$E103=初始录入!$K$5,达成度!Q111,"")</f>
        <v/>
      </c>
      <c r="ALV98" s="327" t="str">
        <f>IF(初始录入!$E103=初始录入!$K$2,达成度!R111,"")</f>
        <v/>
      </c>
      <c r="ALW98" s="327" t="str">
        <f>IF(初始录入!$E103=初始录入!$K$3,达成度!R111,"")</f>
        <v/>
      </c>
      <c r="ALX98" s="216" t="str">
        <f>IF(初始录入!$E103=初始录入!$K$4,达成度!R111,"")</f>
        <v/>
      </c>
      <c r="ALY98" s="216"/>
      <c r="ALZ98" s="327" t="str">
        <f>IF(初始录入!$E103=初始录入!$K$2,达成度!T111,"")</f>
        <v/>
      </c>
      <c r="AMA98" s="327" t="str">
        <f>IF(初始录入!$E103=初始录入!$K$3,达成度!T111,"")</f>
        <v/>
      </c>
      <c r="AMB98" s="216" t="str">
        <f>IF(初始录入!$E103=初始录入!$K$4,达成度!T111,"")</f>
        <v/>
      </c>
      <c r="AMC98" s="216" t="str">
        <f>IF(初始录入!$E103=初始录入!$K$5,达成度!T111,"")</f>
        <v/>
      </c>
      <c r="AMD98" s="327" t="str">
        <f>IF(初始录入!$E103=初始录入!$K$2,达成度!U111,"")</f>
        <v/>
      </c>
      <c r="AME98" s="327" t="str">
        <f>IF(初始录入!$E103=初始录入!$K$3,达成度!U111,"")</f>
        <v/>
      </c>
      <c r="AMF98" s="216" t="str">
        <f>IF(初始录入!$E103=初始录入!$K$4,达成度!U111,"")</f>
        <v/>
      </c>
      <c r="AMG98" s="216" t="str">
        <f>IF(初始录入!$E103=初始录入!$K$5,达成度!U111,"")</f>
        <v/>
      </c>
      <c r="AMH98" s="327" t="str">
        <f>IF(初始录入!$E103=初始录入!$K$2,达成度!V111,"")</f>
        <v/>
      </c>
      <c r="AMI98" s="327" t="str">
        <f>IF(初始录入!$E103=初始录入!$K$3,达成度!V111,"")</f>
        <v/>
      </c>
      <c r="AMJ98" s="216" t="str">
        <f>IF(初始录入!$E103=初始录入!$K$4,达成度!W111,"")</f>
        <v/>
      </c>
      <c r="AMK98" s="216" t="str">
        <f>IF(初始录入!$E103=初始录入!$K$5,达成度!W111,"")</f>
        <v/>
      </c>
      <c r="AMM98" s="215">
        <f t="shared" si="270"/>
        <v>91</v>
      </c>
      <c r="AMN98" s="222" t="str">
        <f t="shared" si="266"/>
        <v/>
      </c>
      <c r="AMO98" s="325" t="str">
        <f>IF($AMM98&lt;=$H$7,INDEX(达成度!$G$21:$G$170,$AMM98,1),"")</f>
        <v/>
      </c>
      <c r="AMP98" s="325" t="str">
        <f>IF($AMM98&lt;=$H$7,INDEX(达成度!$K$21:$K$170,$AMM98,1),"")</f>
        <v/>
      </c>
      <c r="AMQ98" s="325" t="str">
        <f>IF($AMM98&lt;=$H$7,INDEX(达成度!$O$21:$O$170,$AMM98,1),"")</f>
        <v/>
      </c>
      <c r="AMR98" s="325" t="str">
        <f>IF($AMM98&lt;=$H$7,INDEX(达成度!$S$21:$S$170,$AMM98,1),"")</f>
        <v/>
      </c>
      <c r="AMS98" s="326" t="str">
        <f>IF($AMM98&lt;=$H$7,INDEX(达成度!$W$21:$W$170,$AMM98,1),"")</f>
        <v/>
      </c>
      <c r="AMT98" s="328"/>
      <c r="AMU98" s="336"/>
      <c r="AMV98" s="222" t="str">
        <f t="shared" si="267"/>
        <v/>
      </c>
      <c r="AMW98" s="325" t="str">
        <f>IF($AMM98&lt;=$I$7,INDEX(达成度!$G$21:$G$170,$AMM98+$H$7,1),"")</f>
        <v/>
      </c>
      <c r="AMX98" s="325" t="str">
        <f>IF($AMM98&lt;=$I$7,INDEX(达成度!$K$21:$K$170,$AMM98+$H$7,1),"")</f>
        <v/>
      </c>
      <c r="AMY98" s="325" t="str">
        <f>IF($AMM98&lt;=$I$7,INDEX(达成度!$O$21:$O$170,$AMM98+$H$7,1),"")</f>
        <v/>
      </c>
      <c r="AMZ98" s="325" t="str">
        <f>IF($AMM98&lt;=$I$7,INDEX(达成度!$S$21:$S$170,$AMM98+$H$7,1),"")</f>
        <v/>
      </c>
      <c r="ANA98" s="326" t="str">
        <f>IF($AMM98&lt;=$I$7,INDEX(达成度!$W$21:$W$170,$AMM98+$H$7,1),"")</f>
        <v/>
      </c>
      <c r="ANB98" s="206"/>
      <c r="ANC98" s="215"/>
      <c r="AND98" s="216" t="str">
        <f t="shared" si="268"/>
        <v/>
      </c>
      <c r="ANE98" s="325" t="str">
        <f>IF($AMM98&lt;=$J$7,INDEX(达成度!$G$21:$G$170,$AMM98+$H$7+$I$7,1),"")</f>
        <v/>
      </c>
      <c r="ANF98" s="325" t="str">
        <f>IF($AMM98&lt;=$J$7,INDEX(达成度!$K$21:$K$170,$AMM98+$H$7+$I$7,1),"")</f>
        <v/>
      </c>
      <c r="ANG98" s="325" t="str">
        <f>IF($AMM98&lt;=$J$7,INDEX(达成度!$O$21:$O$170,$AMM98+$H$7+$I$7,1),"")</f>
        <v/>
      </c>
      <c r="ANH98" s="325" t="str">
        <f>IF($AMM98&lt;=$J$7,INDEX(达成度!$S$21:$S$170,$AMM98+$H$7+$I$7,1),"")</f>
        <v/>
      </c>
      <c r="ANI98" s="326" t="str">
        <f>IF($AMM98&lt;=$J$7,INDEX(达成度!$W$21:$W$170,$AMM98+$H$7+$I$7,1),"")</f>
        <v/>
      </c>
      <c r="ANK98" s="215"/>
      <c r="ANL98" s="216" t="str">
        <f t="shared" si="269"/>
        <v/>
      </c>
      <c r="ANM98" s="325" t="str">
        <f>IF($AMM98&lt;=$K$7,INDEX(达成度!$G$21:$G$170,$AMM98+$H$7+$I$7+$J$7,1),"")</f>
        <v/>
      </c>
      <c r="ANN98" s="325" t="str">
        <f>IF($AMM98&lt;=$K$7,INDEX(达成度!$K$21:$K$170,$AMM98+$H$7+$I$7+$J$7,1),"")</f>
        <v/>
      </c>
      <c r="ANO98" s="325" t="str">
        <f>IF($AMM98&lt;=$K$7,INDEX(达成度!$O$21:$O$170,$AMM98+$H$7+$I$7+$J$7,1),"")</f>
        <v/>
      </c>
      <c r="ANP98" s="325" t="str">
        <f>IF($AMM98&lt;=$K$7,INDEX(达成度!$S$21:$S$170,$AMM98+$H$7+$I$7+$J$7,1),"")</f>
        <v/>
      </c>
      <c r="ANQ98" s="326" t="str">
        <f>IF($AMM98&lt;=$K$7,INDEX(达成度!$W$21:$W$170,$AMM98+$H$7+$I$7+$J$7,1),"")</f>
        <v/>
      </c>
    </row>
    <row r="99" ht="18" customHeight="1" spans="1:1024 1025:1057">
      <c r="A99" s="215" t="str">
        <f>初始录入!A104</f>
        <v/>
      </c>
      <c r="B99" s="216" t="str">
        <f>IF(初始录入!B104&lt;&gt;"",初始录入!B104,"")</f>
        <v/>
      </c>
      <c r="C99" s="216" t="str">
        <f>IF(初始录入!C104&lt;&gt;"",初始录入!C104,"")</f>
        <v/>
      </c>
      <c r="D99" s="216" t="str">
        <f>IF(初始录入!D104&lt;&gt;"",初始录入!D104,"")</f>
        <v/>
      </c>
      <c r="E99" s="218" t="str">
        <f>IF(初始录入!E104&lt;&gt;"",初始录入!E104,"")</f>
        <v/>
      </c>
      <c r="G99" s="330"/>
      <c r="H99" s="295">
        <f>IF(初始录入!E104=H$6,1,0)</f>
        <v>0</v>
      </c>
      <c r="I99" s="295">
        <f>IF(初始录入!E104=I$6,1,0)</f>
        <v>0</v>
      </c>
      <c r="J99" s="295">
        <f>IF(初始录入!E104=J$6,1,0)</f>
        <v>0</v>
      </c>
      <c r="K99" s="321">
        <f>IF(初始录入!E104=K$6,1,0)</f>
        <v>0</v>
      </c>
      <c r="L99" s="28"/>
      <c r="X99" s="28"/>
      <c r="Y99" s="294">
        <v>100</v>
      </c>
      <c r="Z99" s="295">
        <f>成绩录入!$F$7</f>
        <v>0</v>
      </c>
      <c r="AA99" s="295">
        <f>成绩录入!F102</f>
        <v>0</v>
      </c>
      <c r="AB99" s="296">
        <f>IF(初始录入!$M$7&lt;&gt;"",IF(成绩录入!$F$7&lt;&gt;"",IF(初始录入!$P$7="次数",AA99/Z99*Y99,成绩录入!F102),0),0)</f>
        <v>0</v>
      </c>
      <c r="AC99" s="297">
        <f t="shared" si="181"/>
        <v>0</v>
      </c>
      <c r="AD99" s="297">
        <f t="shared" si="182"/>
        <v>0</v>
      </c>
      <c r="AE99" s="297">
        <f t="shared" si="183"/>
        <v>0</v>
      </c>
      <c r="AF99" s="297">
        <f t="shared" si="184"/>
        <v>0</v>
      </c>
      <c r="AG99" s="297">
        <f t="shared" si="185"/>
        <v>0</v>
      </c>
      <c r="AH99" s="298">
        <f t="shared" si="195"/>
        <v>0</v>
      </c>
      <c r="AI99" s="28"/>
      <c r="AJ99" s="260">
        <f>成绩录入!I102</f>
        <v>0</v>
      </c>
      <c r="AK99" s="248">
        <f>成绩录入!J102</f>
        <v>0</v>
      </c>
      <c r="AL99" s="248">
        <f>成绩录入!K102</f>
        <v>0</v>
      </c>
      <c r="AM99" s="248">
        <f>成绩录入!L102</f>
        <v>0</v>
      </c>
      <c r="AN99" s="248">
        <f>成绩录入!M102</f>
        <v>0</v>
      </c>
      <c r="AO99" s="298">
        <f t="shared" si="196"/>
        <v>0</v>
      </c>
      <c r="AP99" s="299"/>
      <c r="AQ99" s="260">
        <f>成绩录入!I102</f>
        <v>0</v>
      </c>
      <c r="AR99" s="248">
        <f>成绩录入!J102</f>
        <v>0</v>
      </c>
      <c r="AS99" s="248">
        <f>成绩录入!K102</f>
        <v>0</v>
      </c>
      <c r="AT99" s="248">
        <f>成绩录入!L102</f>
        <v>0</v>
      </c>
      <c r="AU99" s="248">
        <f>成绩录入!M102</f>
        <v>0</v>
      </c>
      <c r="AV99" s="298">
        <f t="shared" si="197"/>
        <v>0</v>
      </c>
      <c r="AW99" s="299"/>
      <c r="AX99" s="260">
        <f>成绩录入!I102</f>
        <v>0</v>
      </c>
      <c r="AY99" s="248">
        <f>成绩录入!J102</f>
        <v>0</v>
      </c>
      <c r="AZ99" s="248">
        <f>成绩录入!K102</f>
        <v>0</v>
      </c>
      <c r="BA99" s="248">
        <f>成绩录入!L102</f>
        <v>0</v>
      </c>
      <c r="BB99" s="248">
        <f>成绩录入!M102</f>
        <v>0</v>
      </c>
      <c r="BC99" s="298">
        <f t="shared" si="198"/>
        <v>0</v>
      </c>
      <c r="BD99" s="299"/>
      <c r="BE99" s="260">
        <f>成绩录入!I102</f>
        <v>0</v>
      </c>
      <c r="BF99" s="248">
        <f>成绩录入!J102</f>
        <v>0</v>
      </c>
      <c r="BG99" s="248">
        <f>成绩录入!K102</f>
        <v>0</v>
      </c>
      <c r="BH99" s="248">
        <f>成绩录入!L102</f>
        <v>0</v>
      </c>
      <c r="BI99" s="248">
        <f>成绩录入!M102</f>
        <v>0</v>
      </c>
      <c r="BJ99" s="298">
        <f t="shared" si="199"/>
        <v>0</v>
      </c>
      <c r="BK99" s="299"/>
      <c r="BL99" s="260">
        <f>成绩录入!I102</f>
        <v>0</v>
      </c>
      <c r="BM99" s="248">
        <f>成绩录入!J102</f>
        <v>0</v>
      </c>
      <c r="BN99" s="248">
        <f>成绩录入!K102</f>
        <v>0</v>
      </c>
      <c r="BO99" s="248">
        <f>成绩录入!L102</f>
        <v>0</v>
      </c>
      <c r="BP99" s="248">
        <f>成绩录入!M102</f>
        <v>0</v>
      </c>
      <c r="BQ99" s="298">
        <f t="shared" si="200"/>
        <v>0</v>
      </c>
      <c r="BR99" s="300"/>
      <c r="BS99" s="260">
        <f>成绩录入!P102</f>
        <v>0</v>
      </c>
      <c r="BT99" s="248">
        <f>成绩录入!Q102</f>
        <v>0</v>
      </c>
      <c r="BU99" s="248">
        <f>成绩录入!R102</f>
        <v>0</v>
      </c>
      <c r="BV99" s="248">
        <f>成绩录入!S102</f>
        <v>0</v>
      </c>
      <c r="BW99" s="248">
        <f>成绩录入!T102</f>
        <v>0</v>
      </c>
      <c r="BX99" s="248">
        <f>成绩录入!U102</f>
        <v>0</v>
      </c>
      <c r="BY99" s="248">
        <f>成绩录入!V102</f>
        <v>0</v>
      </c>
      <c r="BZ99" s="248">
        <f>成绩录入!W102</f>
        <v>0</v>
      </c>
      <c r="CA99" s="248">
        <f>成绩录入!X102</f>
        <v>0</v>
      </c>
      <c r="CB99" s="248">
        <f>成绩录入!Y102</f>
        <v>0</v>
      </c>
      <c r="CC99" s="298">
        <f t="shared" si="201"/>
        <v>0</v>
      </c>
      <c r="CD99" s="299"/>
      <c r="CE99" s="260">
        <f>成绩录入!P102</f>
        <v>0</v>
      </c>
      <c r="CF99" s="248">
        <f>成绩录入!Q102</f>
        <v>0</v>
      </c>
      <c r="CG99" s="248">
        <f>成绩录入!R102</f>
        <v>0</v>
      </c>
      <c r="CH99" s="248">
        <f>成绩录入!S102</f>
        <v>0</v>
      </c>
      <c r="CI99" s="248">
        <f>成绩录入!T102</f>
        <v>0</v>
      </c>
      <c r="CJ99" s="248">
        <f>成绩录入!U102</f>
        <v>0</v>
      </c>
      <c r="CK99" s="248">
        <f>成绩录入!V102</f>
        <v>0</v>
      </c>
      <c r="CL99" s="248">
        <f>成绩录入!W102</f>
        <v>0</v>
      </c>
      <c r="CM99" s="248">
        <f>成绩录入!X102</f>
        <v>0</v>
      </c>
      <c r="CN99" s="248">
        <f>成绩录入!Y102</f>
        <v>0</v>
      </c>
      <c r="CO99" s="298">
        <f t="shared" si="202"/>
        <v>0</v>
      </c>
      <c r="CP99" s="299"/>
      <c r="CQ99" s="260">
        <f>成绩录入!P102</f>
        <v>0</v>
      </c>
      <c r="CR99" s="248">
        <f>成绩录入!Q102</f>
        <v>0</v>
      </c>
      <c r="CS99" s="248">
        <f>成绩录入!R102</f>
        <v>0</v>
      </c>
      <c r="CT99" s="248">
        <f>成绩录入!S102</f>
        <v>0</v>
      </c>
      <c r="CU99" s="248">
        <f>成绩录入!T102</f>
        <v>0</v>
      </c>
      <c r="CV99" s="248">
        <f>成绩录入!U102</f>
        <v>0</v>
      </c>
      <c r="CW99" s="248">
        <f>成绩录入!V102</f>
        <v>0</v>
      </c>
      <c r="CX99" s="248">
        <f>成绩录入!W102</f>
        <v>0</v>
      </c>
      <c r="CY99" s="248">
        <f>成绩录入!X102</f>
        <v>0</v>
      </c>
      <c r="CZ99" s="248">
        <f>成绩录入!Y102</f>
        <v>0</v>
      </c>
      <c r="DA99" s="298">
        <f t="shared" si="203"/>
        <v>0</v>
      </c>
      <c r="DB99" s="299"/>
      <c r="DC99" s="260">
        <f>成绩录入!P102</f>
        <v>0</v>
      </c>
      <c r="DD99" s="248">
        <f>成绩录入!Q102</f>
        <v>0</v>
      </c>
      <c r="DE99" s="248">
        <f>成绩录入!R102</f>
        <v>0</v>
      </c>
      <c r="DF99" s="248">
        <f>成绩录入!S102</f>
        <v>0</v>
      </c>
      <c r="DG99" s="248">
        <f>成绩录入!T102</f>
        <v>0</v>
      </c>
      <c r="DH99" s="248">
        <f>成绩录入!U102</f>
        <v>0</v>
      </c>
      <c r="DI99" s="248">
        <f>成绩录入!V102</f>
        <v>0</v>
      </c>
      <c r="DJ99" s="248">
        <f>成绩录入!W102</f>
        <v>0</v>
      </c>
      <c r="DK99" s="248">
        <f>成绩录入!X102</f>
        <v>0</v>
      </c>
      <c r="DL99" s="248">
        <f>成绩录入!Y102</f>
        <v>0</v>
      </c>
      <c r="DM99" s="298">
        <f t="shared" si="204"/>
        <v>0</v>
      </c>
      <c r="DN99" s="299"/>
      <c r="DO99" s="260">
        <f>成绩录入!P102</f>
        <v>0</v>
      </c>
      <c r="DP99" s="248">
        <f>成绩录入!Q102</f>
        <v>0</v>
      </c>
      <c r="DQ99" s="248">
        <f>成绩录入!R102</f>
        <v>0</v>
      </c>
      <c r="DR99" s="248">
        <f>成绩录入!S102</f>
        <v>0</v>
      </c>
      <c r="DS99" s="248">
        <f>成绩录入!T102</f>
        <v>0</v>
      </c>
      <c r="DT99" s="248">
        <f>成绩录入!U102</f>
        <v>0</v>
      </c>
      <c r="DU99" s="248">
        <f>成绩录入!V102</f>
        <v>0</v>
      </c>
      <c r="DV99" s="248">
        <f>成绩录入!W102</f>
        <v>0</v>
      </c>
      <c r="DW99" s="248">
        <f>成绩录入!X102</f>
        <v>0</v>
      </c>
      <c r="DX99" s="248">
        <f>成绩录入!Y102</f>
        <v>0</v>
      </c>
      <c r="DY99" s="298">
        <f t="shared" si="205"/>
        <v>0</v>
      </c>
      <c r="DZ99" s="299"/>
      <c r="EA99" s="301" t="e">
        <f t="shared" si="206"/>
        <v>#DIV/0!</v>
      </c>
      <c r="EB99" s="297" t="e">
        <f t="shared" si="207"/>
        <v>#DIV/0!</v>
      </c>
      <c r="EC99" s="297" t="e">
        <f t="shared" si="208"/>
        <v>#DIV/0!</v>
      </c>
      <c r="ED99" s="297" t="e">
        <f t="shared" si="209"/>
        <v>#DIV/0!</v>
      </c>
      <c r="EE99" s="297" t="e">
        <f t="shared" si="210"/>
        <v>#DIV/0!</v>
      </c>
      <c r="EF99" s="302" t="e">
        <f t="shared" si="211"/>
        <v>#DIV/0!</v>
      </c>
      <c r="EG99" s="303"/>
      <c r="EH99" s="304">
        <f t="shared" si="212"/>
        <v>0</v>
      </c>
      <c r="EI99" s="296">
        <f>成绩录入!I102</f>
        <v>0</v>
      </c>
      <c r="EJ99" s="296">
        <f>成绩录入!J102</f>
        <v>0</v>
      </c>
      <c r="EK99" s="296">
        <f>成绩录入!K102</f>
        <v>0</v>
      </c>
      <c r="EL99" s="296">
        <f>成绩录入!L102</f>
        <v>0</v>
      </c>
      <c r="EM99" s="296">
        <f>成绩录入!M102</f>
        <v>0</v>
      </c>
      <c r="EN99" s="296">
        <f>成绩录入!P102</f>
        <v>0</v>
      </c>
      <c r="EO99" s="296">
        <f>成绩录入!Q102</f>
        <v>0</v>
      </c>
      <c r="EP99" s="296">
        <f>成绩录入!R102</f>
        <v>0</v>
      </c>
      <c r="EQ99" s="296">
        <f>成绩录入!S102</f>
        <v>0</v>
      </c>
      <c r="ER99" s="296">
        <f>成绩录入!T102</f>
        <v>0</v>
      </c>
      <c r="ES99" s="296">
        <f>成绩录入!U102</f>
        <v>0</v>
      </c>
      <c r="ET99" s="296">
        <f>成绩录入!V102</f>
        <v>0</v>
      </c>
      <c r="EU99" s="296">
        <f>成绩录入!W102</f>
        <v>0</v>
      </c>
      <c r="EV99" s="296">
        <f>成绩录入!X102</f>
        <v>0</v>
      </c>
      <c r="EW99" s="302">
        <f>成绩录入!Y102</f>
        <v>0</v>
      </c>
      <c r="EX99" s="303"/>
      <c r="EY99" s="304" t="str">
        <f t="shared" si="213"/>
        <v/>
      </c>
      <c r="EZ99" s="296" t="str">
        <f t="shared" si="213"/>
        <v/>
      </c>
      <c r="FA99" s="296" t="str">
        <f t="shared" si="213"/>
        <v/>
      </c>
      <c r="FB99" s="296" t="str">
        <f t="shared" si="213"/>
        <v/>
      </c>
      <c r="FC99" s="302">
        <f>成绩录入!AB102</f>
        <v>0</v>
      </c>
      <c r="FD99" s="303"/>
      <c r="FE99" s="304" t="str">
        <f t="shared" si="214"/>
        <v>√</v>
      </c>
      <c r="FF99" s="296" t="str">
        <f t="shared" si="215"/>
        <v>√</v>
      </c>
      <c r="FG99" s="296" t="str">
        <f t="shared" si="216"/>
        <v>√</v>
      </c>
      <c r="FH99" s="296" t="str">
        <f t="shared" si="217"/>
        <v>√</v>
      </c>
      <c r="FI99" s="302" t="str">
        <f t="shared" si="218"/>
        <v>√</v>
      </c>
      <c r="FJ99" s="299"/>
      <c r="FK99" s="260">
        <f>成绩录入!AB102</f>
        <v>0</v>
      </c>
      <c r="FL99" s="248">
        <f>成绩录入!AC102</f>
        <v>0</v>
      </c>
      <c r="FM99" s="248">
        <f>成绩录入!AD102</f>
        <v>0</v>
      </c>
      <c r="FN99" s="248">
        <f>成绩录入!AE102</f>
        <v>0</v>
      </c>
      <c r="FO99" s="248">
        <f>成绩录入!AF102</f>
        <v>0</v>
      </c>
      <c r="FP99" s="248">
        <f>成绩录入!AG102</f>
        <v>0</v>
      </c>
      <c r="FQ99" s="298">
        <f t="shared" si="219"/>
        <v>0</v>
      </c>
      <c r="FR99" s="299"/>
      <c r="FS99" s="260">
        <f>成绩录入!AB102</f>
        <v>0</v>
      </c>
      <c r="FT99" s="248">
        <f>成绩录入!AC102</f>
        <v>0</v>
      </c>
      <c r="FU99" s="248">
        <f>成绩录入!AD102</f>
        <v>0</v>
      </c>
      <c r="FV99" s="248">
        <f>成绩录入!AE102</f>
        <v>0</v>
      </c>
      <c r="FW99" s="248">
        <f>成绩录入!AF102</f>
        <v>0</v>
      </c>
      <c r="FX99" s="333">
        <f>成绩录入!AG102</f>
        <v>0</v>
      </c>
      <c r="FY99" s="298">
        <f t="shared" si="220"/>
        <v>0</v>
      </c>
      <c r="FZ99" s="299"/>
      <c r="GA99" s="260">
        <f>成绩录入!AB102</f>
        <v>0</v>
      </c>
      <c r="GB99" s="248">
        <f>成绩录入!AC102</f>
        <v>0</v>
      </c>
      <c r="GC99" s="248">
        <f>成绩录入!AD102</f>
        <v>0</v>
      </c>
      <c r="GD99" s="248">
        <f>成绩录入!AE102</f>
        <v>0</v>
      </c>
      <c r="GE99" s="248">
        <f>成绩录入!AF102</f>
        <v>0</v>
      </c>
      <c r="GF99" s="248">
        <f>成绩录入!AG102</f>
        <v>0</v>
      </c>
      <c r="GG99" s="298">
        <f t="shared" si="221"/>
        <v>0</v>
      </c>
      <c r="GH99" s="299"/>
      <c r="GI99" s="260">
        <f>成绩录入!AB102</f>
        <v>0</v>
      </c>
      <c r="GJ99" s="248">
        <f>成绩录入!AC102</f>
        <v>0</v>
      </c>
      <c r="GK99" s="248">
        <f>成绩录入!AD102</f>
        <v>0</v>
      </c>
      <c r="GL99" s="248">
        <f>成绩录入!AE102</f>
        <v>0</v>
      </c>
      <c r="GM99" s="248">
        <f>成绩录入!AF102</f>
        <v>0</v>
      </c>
      <c r="GN99" s="248">
        <f>成绩录入!AG102</f>
        <v>0</v>
      </c>
      <c r="GO99" s="298">
        <f t="shared" si="222"/>
        <v>0</v>
      </c>
      <c r="GP99" s="299"/>
      <c r="GQ99" s="260">
        <f>成绩录入!AB102</f>
        <v>0</v>
      </c>
      <c r="GR99" s="248">
        <f>成绩录入!AC102</f>
        <v>0</v>
      </c>
      <c r="GS99" s="248">
        <f>成绩录入!AD102</f>
        <v>0</v>
      </c>
      <c r="GT99" s="248">
        <f>成绩录入!AE102</f>
        <v>0</v>
      </c>
      <c r="GU99" s="248">
        <f>成绩录入!AF102</f>
        <v>0</v>
      </c>
      <c r="GV99" s="248">
        <f>成绩录入!AG102</f>
        <v>0</v>
      </c>
      <c r="GW99" s="298">
        <f t="shared" si="223"/>
        <v>0</v>
      </c>
      <c r="GX99" s="299"/>
      <c r="GY99" s="247">
        <f>成绩录入!AJ102</f>
        <v>0</v>
      </c>
      <c r="GZ99" s="248">
        <f>成绩录入!AK102</f>
        <v>0</v>
      </c>
      <c r="HA99" s="248">
        <f>成绩录入!AL102</f>
        <v>0</v>
      </c>
      <c r="HB99" s="248">
        <f>成绩录入!AM102</f>
        <v>0</v>
      </c>
      <c r="HC99" s="248">
        <f>成绩录入!AN102</f>
        <v>0</v>
      </c>
      <c r="HD99" s="248">
        <f>成绩录入!AO102</f>
        <v>0</v>
      </c>
      <c r="HE99" s="310">
        <f t="shared" si="224"/>
        <v>0</v>
      </c>
      <c r="HF99" s="299"/>
      <c r="HG99" s="247">
        <f>成绩录入!AJ102</f>
        <v>0</v>
      </c>
      <c r="HH99" s="248">
        <f>成绩录入!AK102</f>
        <v>0</v>
      </c>
      <c r="HI99" s="248">
        <f>成绩录入!AL102</f>
        <v>0</v>
      </c>
      <c r="HJ99" s="248">
        <f>成绩录入!AM102</f>
        <v>0</v>
      </c>
      <c r="HK99" s="248">
        <f>成绩录入!AN102</f>
        <v>0</v>
      </c>
      <c r="HL99" s="248">
        <f>成绩录入!AO102</f>
        <v>0</v>
      </c>
      <c r="HM99" s="310">
        <f t="shared" si="225"/>
        <v>0</v>
      </c>
      <c r="HN99" s="299"/>
      <c r="HO99" s="247">
        <f>成绩录入!AJ102</f>
        <v>0</v>
      </c>
      <c r="HP99" s="248">
        <f>成绩录入!AK102</f>
        <v>0</v>
      </c>
      <c r="HQ99" s="248">
        <f>成绩录入!AL102</f>
        <v>0</v>
      </c>
      <c r="HR99" s="248">
        <f>成绩录入!AM102</f>
        <v>0</v>
      </c>
      <c r="HS99" s="248">
        <f>成绩录入!AN102</f>
        <v>0</v>
      </c>
      <c r="HT99" s="248">
        <f>成绩录入!AO102</f>
        <v>0</v>
      </c>
      <c r="HU99" s="310">
        <f t="shared" si="226"/>
        <v>0</v>
      </c>
      <c r="HV99" s="299"/>
      <c r="HW99" s="247">
        <f>成绩录入!AJ102</f>
        <v>0</v>
      </c>
      <c r="HX99" s="248">
        <f>成绩录入!AK102</f>
        <v>0</v>
      </c>
      <c r="HY99" s="248">
        <f>成绩录入!AL102</f>
        <v>0</v>
      </c>
      <c r="HZ99" s="248">
        <f>成绩录入!AM102</f>
        <v>0</v>
      </c>
      <c r="IA99" s="248">
        <f>成绩录入!AN102</f>
        <v>0</v>
      </c>
      <c r="IB99" s="248">
        <f>成绩录入!AO102</f>
        <v>0</v>
      </c>
      <c r="IC99" s="310">
        <f t="shared" si="227"/>
        <v>0</v>
      </c>
      <c r="ID99" s="299"/>
      <c r="IE99" s="247">
        <f>成绩录入!AJ102</f>
        <v>0</v>
      </c>
      <c r="IF99" s="248">
        <f>成绩录入!AK102</f>
        <v>0</v>
      </c>
      <c r="IG99" s="248">
        <f>成绩录入!AL102</f>
        <v>0</v>
      </c>
      <c r="IH99" s="248">
        <f>成绩录入!AM102</f>
        <v>0</v>
      </c>
      <c r="II99" s="248">
        <f>成绩录入!AN102</f>
        <v>0</v>
      </c>
      <c r="IJ99" s="248">
        <f>成绩录入!AO102</f>
        <v>0</v>
      </c>
      <c r="IK99" s="310">
        <f t="shared" si="228"/>
        <v>0</v>
      </c>
      <c r="IL99" s="299"/>
      <c r="IM99" s="313" t="e">
        <f t="shared" si="229"/>
        <v>#DIV/0!</v>
      </c>
      <c r="IN99" s="314" t="e">
        <f t="shared" si="230"/>
        <v>#DIV/0!</v>
      </c>
      <c r="IO99" s="314" t="e">
        <f t="shared" si="231"/>
        <v>#DIV/0!</v>
      </c>
      <c r="IP99" s="314" t="e">
        <f t="shared" si="232"/>
        <v>#DIV/0!</v>
      </c>
      <c r="IQ99" s="314" t="e">
        <f t="shared" si="233"/>
        <v>#DIV/0!</v>
      </c>
      <c r="IR99" s="315" t="e">
        <f t="shared" si="234"/>
        <v>#DIV/0!</v>
      </c>
      <c r="IS99" s="316"/>
      <c r="IT99" s="214">
        <f>成绩录入!AR102</f>
        <v>0</v>
      </c>
      <c r="IU99" s="216">
        <f>成绩录入!AS102</f>
        <v>0</v>
      </c>
      <c r="IV99" s="216">
        <f>成绩录入!AT102</f>
        <v>0</v>
      </c>
      <c r="IW99" s="216">
        <f>成绩录入!AU102</f>
        <v>0</v>
      </c>
      <c r="IX99" s="216">
        <f>成绩录入!AV102</f>
        <v>0</v>
      </c>
      <c r="IY99" s="216">
        <f>成绩录入!AW102</f>
        <v>0</v>
      </c>
      <c r="IZ99" s="298">
        <f t="shared" si="235"/>
        <v>0</v>
      </c>
      <c r="JA99" s="299"/>
      <c r="JB99" s="317">
        <f>成绩录入!AR102</f>
        <v>0</v>
      </c>
      <c r="JC99" s="216">
        <f>成绩录入!AS102</f>
        <v>0</v>
      </c>
      <c r="JD99" s="216">
        <f>成绩录入!AT102</f>
        <v>0</v>
      </c>
      <c r="JE99" s="216">
        <f>成绩录入!AU102</f>
        <v>0</v>
      </c>
      <c r="JF99" s="216">
        <f>成绩录入!AV102</f>
        <v>0</v>
      </c>
      <c r="JG99" s="216">
        <f>成绩录入!AW102</f>
        <v>0</v>
      </c>
      <c r="JH99" s="298">
        <f t="shared" si="236"/>
        <v>0</v>
      </c>
      <c r="JI99" s="299"/>
      <c r="JJ99" s="248">
        <f>成绩录入!AR102</f>
        <v>0</v>
      </c>
      <c r="JK99" s="248">
        <f>成绩录入!AS102</f>
        <v>0</v>
      </c>
      <c r="JL99" s="248">
        <f>成绩录入!AT102</f>
        <v>0</v>
      </c>
      <c r="JM99" s="248">
        <f>成绩录入!AU102</f>
        <v>0</v>
      </c>
      <c r="JN99" s="248">
        <f>成绩录入!AV102</f>
        <v>0</v>
      </c>
      <c r="JO99" s="248">
        <f>成绩录入!AW102</f>
        <v>0</v>
      </c>
      <c r="JP99" s="298">
        <f t="shared" si="237"/>
        <v>0</v>
      </c>
      <c r="JQ99" s="299"/>
      <c r="JR99" s="308">
        <f>成绩录入!AR102</f>
        <v>0</v>
      </c>
      <c r="JS99" s="248">
        <f>成绩录入!AS102</f>
        <v>0</v>
      </c>
      <c r="JT99" s="248">
        <f>成绩录入!AT102</f>
        <v>0</v>
      </c>
      <c r="JU99" s="248">
        <f>成绩录入!AU102</f>
        <v>0</v>
      </c>
      <c r="JV99" s="248">
        <f>成绩录入!AV102</f>
        <v>0</v>
      </c>
      <c r="JW99" s="248">
        <f>成绩录入!AW102</f>
        <v>0</v>
      </c>
      <c r="JX99" s="298">
        <f t="shared" si="238"/>
        <v>0</v>
      </c>
      <c r="JY99" s="299"/>
      <c r="JZ99" s="308">
        <f>成绩录入!AR102</f>
        <v>0</v>
      </c>
      <c r="KA99" s="248">
        <f>成绩录入!AS102</f>
        <v>0</v>
      </c>
      <c r="KB99" s="248">
        <f>成绩录入!AT102</f>
        <v>0</v>
      </c>
      <c r="KC99" s="248">
        <f>成绩录入!AU102</f>
        <v>0</v>
      </c>
      <c r="KD99" s="248">
        <f>成绩录入!AV102</f>
        <v>0</v>
      </c>
      <c r="KE99" s="248">
        <f>成绩录入!AW102</f>
        <v>0</v>
      </c>
      <c r="KF99" s="298">
        <f t="shared" si="239"/>
        <v>0</v>
      </c>
      <c r="KG99" s="299"/>
      <c r="KH99" s="313">
        <f t="shared" si="186"/>
        <v>0</v>
      </c>
      <c r="KI99" s="314">
        <f t="shared" si="240"/>
        <v>0</v>
      </c>
      <c r="KJ99" s="314">
        <f t="shared" si="241"/>
        <v>0</v>
      </c>
      <c r="KK99" s="314">
        <f t="shared" si="242"/>
        <v>0</v>
      </c>
      <c r="KL99" s="314">
        <f t="shared" si="243"/>
        <v>0</v>
      </c>
      <c r="KM99" s="315">
        <f t="shared" si="244"/>
        <v>0</v>
      </c>
      <c r="KN99" s="90"/>
      <c r="KO99" s="294">
        <f>IF(总评!G97&lt;60,1,0)</f>
        <v>0</v>
      </c>
      <c r="KP99" s="295">
        <f t="shared" si="187"/>
        <v>0</v>
      </c>
      <c r="KQ99" s="295">
        <f t="shared" si="188"/>
        <v>0</v>
      </c>
      <c r="KR99" s="321">
        <f t="shared" si="189"/>
        <v>0</v>
      </c>
      <c r="KS99" s="321">
        <f t="shared" si="245"/>
        <v>0</v>
      </c>
      <c r="OT99" s="247">
        <f>IF(OT$6=$OS$5,成绩录入!BC102,0)</f>
        <v>0</v>
      </c>
      <c r="OU99" s="248">
        <f>IF(OU$6=$OS$5,成绩录入!BD102,0)</f>
        <v>0</v>
      </c>
      <c r="OV99" s="248">
        <f>IF(OV$6=$OS$5,成绩录入!BE102,0)</f>
        <v>0</v>
      </c>
      <c r="OW99" s="248">
        <f>IF(OW$6=$OS$5,成绩录入!BF102,0)</f>
        <v>0</v>
      </c>
      <c r="OX99" s="248">
        <f>IF(OX$6=$OS$5,成绩录入!BG102,0)</f>
        <v>0</v>
      </c>
      <c r="OY99" s="248">
        <f>IF(OY$6=$OS$5,成绩录入!BH102,0)</f>
        <v>0</v>
      </c>
      <c r="OZ99" s="248">
        <f>IF(OZ$6=$OS$5,成绩录入!BI102,0)</f>
        <v>0</v>
      </c>
      <c r="PA99" s="248">
        <f>IF(PA$6=$OS$5,成绩录入!BJ102,0)</f>
        <v>0</v>
      </c>
      <c r="PB99" s="248">
        <f>IF(PB$6=$OS$5,成绩录入!BK102,0)</f>
        <v>0</v>
      </c>
      <c r="PC99" s="248">
        <f>IF(PC$6=$OS$5,成绩录入!BL102,0)</f>
        <v>0</v>
      </c>
      <c r="PD99" s="248">
        <f>IF(PD$6=$OS$5,成绩录入!BM102,0)</f>
        <v>0</v>
      </c>
      <c r="PE99" s="248">
        <f>IF(PE$6=$OS$5,成绩录入!BN102,0)</f>
        <v>0</v>
      </c>
      <c r="PF99" s="248">
        <f>IF(PF$6=$OS$5,成绩录入!BO102,0)</f>
        <v>0</v>
      </c>
      <c r="PG99" s="248">
        <f>IF(PG$6=$OS$5,成绩录入!BP102,0)</f>
        <v>0</v>
      </c>
      <c r="PH99" s="248">
        <f>IF(PH$6=$OS$5,成绩录入!BQ102,0)</f>
        <v>0</v>
      </c>
      <c r="PI99" s="248">
        <f>IF(PI$6=$OS$5,成绩录入!BR102,0)</f>
        <v>0</v>
      </c>
      <c r="PJ99" s="248">
        <f>IF(PJ$6=$OS$5,成绩录入!BS102,0)</f>
        <v>0</v>
      </c>
      <c r="PK99" s="248">
        <f>IF(PK$6=$OS$5,成绩录入!BT102,0)</f>
        <v>0</v>
      </c>
      <c r="PL99" s="248">
        <f>IF(PL$6=$OS$5,成绩录入!BU102,0)</f>
        <v>0</v>
      </c>
      <c r="PM99" s="248">
        <f>IF(PM$6=$OS$5,成绩录入!BV102,0)</f>
        <v>0</v>
      </c>
      <c r="PN99" s="248">
        <f>IF(PN$6=$OS$5,成绩录入!BW102,0)</f>
        <v>0</v>
      </c>
      <c r="PO99" s="248">
        <f>IF(PO$6=$OS$5,成绩录入!BX102,0)</f>
        <v>0</v>
      </c>
      <c r="PP99" s="248">
        <f>IF(PP$6=$OS$5,成绩录入!BY102,0)</f>
        <v>0</v>
      </c>
      <c r="PQ99" s="248">
        <f>IF(PQ$6=$OS$5,成绩录入!BZ102,0)</f>
        <v>0</v>
      </c>
      <c r="PR99" s="248">
        <f>IF(PR$6=$OS$5,成绩录入!CA102,0)</f>
        <v>0</v>
      </c>
      <c r="PS99" s="248">
        <f>IF(PS$6=$OS$5,成绩录入!CB102,0)</f>
        <v>0</v>
      </c>
      <c r="PT99" s="248">
        <f>IF(PT$6=$OS$5,成绩录入!CC102,0)</f>
        <v>0</v>
      </c>
      <c r="PU99" s="248">
        <f>IF(PU$6=$OS$5,成绩录入!CD102,0)</f>
        <v>0</v>
      </c>
      <c r="PV99" s="248">
        <f>IF(PV$6=$OS$5,成绩录入!CE102,0)</f>
        <v>0</v>
      </c>
      <c r="PW99" s="248">
        <f>IF(PW$6=$OS$5,成绩录入!CF102,0)</f>
        <v>0</v>
      </c>
      <c r="PX99" s="248">
        <f>IF(PX$6=$OS$5,成绩录入!CG102,0)</f>
        <v>0</v>
      </c>
      <c r="PY99" s="248">
        <f>IF(PY$6=$OS$5,成绩录入!CH102,0)</f>
        <v>0</v>
      </c>
      <c r="PZ99" s="248">
        <f>IF(PZ$6=$OS$5,成绩录入!CI102,0)</f>
        <v>0</v>
      </c>
      <c r="QA99" s="248">
        <f>IF(QA$6=$OS$5,成绩录入!CJ102,0)</f>
        <v>0</v>
      </c>
      <c r="QB99" s="248">
        <f>IF(QB$6=$OS$5,成绩录入!CK102,0)</f>
        <v>0</v>
      </c>
      <c r="QC99" s="248">
        <f>IF(QC$6=$OS$5,成绩录入!CL102,0)</f>
        <v>0</v>
      </c>
      <c r="QD99" s="248">
        <f>IF(QD$6=$OS$5,成绩录入!CM102,0)</f>
        <v>0</v>
      </c>
      <c r="QE99" s="248">
        <f>IF(QE$6=$OS$5,成绩录入!CN102,0)</f>
        <v>0</v>
      </c>
      <c r="QF99" s="248">
        <f>IF(QF$6=$OS$5,成绩录入!CO102,0)</f>
        <v>0</v>
      </c>
      <c r="QG99" s="248">
        <f>IF(QG$6=$OS$5,成绩录入!CP102,0)</f>
        <v>0</v>
      </c>
      <c r="QH99" s="248">
        <f>IF(QH$6=$OS$5,成绩录入!CQ102,0)</f>
        <v>0</v>
      </c>
      <c r="QI99" s="248">
        <f>IF(QI$6=$OS$5,成绩录入!CR102,0)</f>
        <v>0</v>
      </c>
      <c r="QJ99" s="248">
        <f>IF(QJ$6=$OS$5,成绩录入!CS102,0)</f>
        <v>0</v>
      </c>
      <c r="QK99" s="248">
        <f>IF(QK$6=$OS$5,成绩录入!CT102,0)</f>
        <v>0</v>
      </c>
      <c r="QL99" s="248">
        <f>IF(QL$6=$OS$5,成绩录入!CU102,0)</f>
        <v>0</v>
      </c>
      <c r="QM99" s="248">
        <f>IF(QM$6=$OS$5,成绩录入!CV102,0)</f>
        <v>0</v>
      </c>
      <c r="QN99" s="248">
        <f>IF(QN$6=$OS$5,成绩录入!CW102,0)</f>
        <v>0</v>
      </c>
      <c r="QO99" s="248">
        <f>IF(QO$6=$OS$5,成绩录入!CX102,0)</f>
        <v>0</v>
      </c>
      <c r="QP99" s="248">
        <f>IF(QP$6=$OS$5,成绩录入!CY102,0)</f>
        <v>0</v>
      </c>
      <c r="QQ99" s="248">
        <f>IF(QQ$6=$OS$5,成绩录入!CZ102,0)</f>
        <v>0</v>
      </c>
      <c r="QR99" s="248">
        <f>IF(QR$6=$OS$5,成绩录入!DA102,0)</f>
        <v>0</v>
      </c>
      <c r="QS99" s="248">
        <f>IF(QS$6=$OS$5,成绩录入!DB102,0)</f>
        <v>0</v>
      </c>
      <c r="QT99" s="248">
        <f>IF(QT$6=$OS$5,成绩录入!DC102,0)</f>
        <v>0</v>
      </c>
      <c r="QU99" s="248">
        <f>IF(QU$6=$OS$5,成绩录入!DD102,0)</f>
        <v>0</v>
      </c>
      <c r="QV99" s="248">
        <f>IF(QV$6=$OS$5,成绩录入!DE102,0)</f>
        <v>0</v>
      </c>
      <c r="QW99" s="248">
        <f>IF(QW$6=$OS$5,成绩录入!DF102,0)</f>
        <v>0</v>
      </c>
      <c r="QX99" s="248">
        <f>IF(QX$6=$OS$5,成绩录入!DG102,0)</f>
        <v>0</v>
      </c>
      <c r="QY99" s="248">
        <f>IF(QY$6=$OS$5,成绩录入!DH102,0)</f>
        <v>0</v>
      </c>
      <c r="QZ99" s="248">
        <f>IF(QZ$6=$OS$5,成绩录入!DI102,0)</f>
        <v>0</v>
      </c>
      <c r="RA99" s="248">
        <f>IF(RA$6=$OS$5,成绩录入!DJ102,0)</f>
        <v>0</v>
      </c>
      <c r="RB99" s="248">
        <f>IF(RB$6=$OS$5,成绩录入!DK102,0)</f>
        <v>0</v>
      </c>
      <c r="RC99" s="248">
        <f>IF(RC$6=$OS$5,成绩录入!DL102,0)</f>
        <v>0</v>
      </c>
      <c r="RD99" s="248">
        <f>IF(RD$6=$OS$5,成绩录入!DM102,0)</f>
        <v>0</v>
      </c>
      <c r="RE99" s="248">
        <f>IF(RE$6=$OS$5,成绩录入!DN102,0)</f>
        <v>0</v>
      </c>
      <c r="RF99" s="248">
        <f>IF(RF$6=$OS$5,成绩录入!DO102,0)</f>
        <v>0</v>
      </c>
      <c r="RG99" s="248">
        <f>IF(RG$6=$OS$5,成绩录入!DP102,0)</f>
        <v>0</v>
      </c>
      <c r="RH99" s="248">
        <f>IF(RH$6=$OS$5,成绩录入!DQ102,0)</f>
        <v>0</v>
      </c>
      <c r="RI99" s="248">
        <f>IF(RI$6=$OS$5,成绩录入!DR102,0)</f>
        <v>0</v>
      </c>
      <c r="RJ99" s="248">
        <f>IF(RJ$6=$OS$5,成绩录入!DS102,0)</f>
        <v>0</v>
      </c>
      <c r="RK99" s="248">
        <f>IF(RK$6=$OS$5,成绩录入!DT102,0)</f>
        <v>0</v>
      </c>
      <c r="RL99" s="248">
        <f>IF(RL$6=$OS$5,成绩录入!DU102,0)</f>
        <v>0</v>
      </c>
      <c r="RM99" s="248">
        <f>IF(RM$6=$OS$5,成绩录入!DV102,0)</f>
        <v>0</v>
      </c>
      <c r="RN99" s="248">
        <f>IF(RN$6=$OS$5,成绩录入!DW102,0)</f>
        <v>0</v>
      </c>
      <c r="RO99" s="248">
        <f>IF(RO$6=$OS$5,成绩录入!DX102,0)</f>
        <v>0</v>
      </c>
      <c r="RP99" s="248">
        <f>IF(RP$6=$OS$5,成绩录入!DY102,0)</f>
        <v>0</v>
      </c>
      <c r="RQ99" s="248">
        <f>IF(RQ$6=$OS$5,成绩录入!DZ102,0)</f>
        <v>0</v>
      </c>
      <c r="RR99" s="248">
        <f>IF(RR$6=$OS$5,成绩录入!EA102,0)</f>
        <v>0</v>
      </c>
      <c r="RS99" s="248">
        <f>IF(RS$6=$OS$5,成绩录入!EB102,0)</f>
        <v>0</v>
      </c>
      <c r="RT99" s="248">
        <f>IF(RT$6=$OS$5,成绩录入!EC102,0)</f>
        <v>0</v>
      </c>
      <c r="RU99" s="248">
        <f>IF(RU$6=$OS$5,成绩录入!ED102,0)</f>
        <v>0</v>
      </c>
      <c r="RV99" s="248">
        <f>IF(RV$6=$OS$5,成绩录入!EE102,0)</f>
        <v>0</v>
      </c>
      <c r="RW99" s="248">
        <f>IF(RW$6=$OS$5,成绩录入!EF102,0)</f>
        <v>0</v>
      </c>
      <c r="RX99" s="248">
        <f>IF(RX$6=$OS$5,成绩录入!EG102,0)</f>
        <v>0</v>
      </c>
      <c r="RY99" s="248">
        <f>IF(RY$6=$OS$5,成绩录入!EH102,0)</f>
        <v>0</v>
      </c>
      <c r="RZ99" s="248">
        <f>IF(RZ$6=$OS$5,成绩录入!EI102,0)</f>
        <v>0</v>
      </c>
      <c r="SA99" s="248">
        <f>IF(SA$6=$OS$5,成绩录入!EJ102,0)</f>
        <v>0</v>
      </c>
      <c r="SB99" s="248">
        <f>IF(SB$6=$OS$5,成绩录入!EK102,0)</f>
        <v>0</v>
      </c>
      <c r="SC99" s="248">
        <f>IF(SC$6=$OS$5,成绩录入!EL102,0)</f>
        <v>0</v>
      </c>
      <c r="SD99" s="248">
        <f>IF(SD$6=$OS$5,成绩录入!EM102,0)</f>
        <v>0</v>
      </c>
      <c r="SE99" s="248">
        <f>IF(SE$6=$OS$5,成绩录入!EN102,0)</f>
        <v>0</v>
      </c>
      <c r="SF99" s="248">
        <f>IF(SF$6=$OS$5,成绩录入!EO102,0)</f>
        <v>0</v>
      </c>
      <c r="SG99" s="248">
        <f>IF(SG$6=$OS$5,成绩录入!EP102,0)</f>
        <v>0</v>
      </c>
      <c r="SH99" s="248">
        <f>IF(SH$6=$OS$5,成绩录入!EQ102,0)</f>
        <v>0</v>
      </c>
      <c r="SI99" s="248">
        <f>IF(SI$6=$OS$5,成绩录入!ER102,0)</f>
        <v>0</v>
      </c>
      <c r="SJ99" s="248">
        <f>IF(SJ$6=$OS$5,成绩录入!ES102,0)</f>
        <v>0</v>
      </c>
      <c r="SK99" s="248">
        <f>IF(SK$6=$OS$5,成绩录入!ET102,0)</f>
        <v>0</v>
      </c>
      <c r="SL99" s="248">
        <f>IF(SL$6=$OS$5,成绩录入!EU102,0)</f>
        <v>0</v>
      </c>
      <c r="SM99" s="248">
        <f>IF(SM$6=$OS$5,成绩录入!EV102,0)</f>
        <v>0</v>
      </c>
      <c r="SN99" s="248">
        <f>IF(SN$6=$OS$5,成绩录入!EW102,0)</f>
        <v>0</v>
      </c>
      <c r="SO99" s="248">
        <f>IF(SO$6=$OS$5,成绩录入!EX102,0)</f>
        <v>0</v>
      </c>
      <c r="SP99" s="218">
        <f t="shared" si="190"/>
        <v>0</v>
      </c>
      <c r="SQ99" s="166"/>
      <c r="SR99" s="166"/>
      <c r="SS99" s="247">
        <f>IF(SS$6=$SR$5,成绩录入!BC102,0)</f>
        <v>0</v>
      </c>
      <c r="ST99" s="248">
        <f>IF(ST$6=$SR$5,成绩录入!BD102,0)</f>
        <v>0</v>
      </c>
      <c r="SU99" s="248">
        <f>IF(SU$6=$SR$5,成绩录入!BE102,0)</f>
        <v>0</v>
      </c>
      <c r="SV99" s="248">
        <f>IF(SV$6=$SR$5,成绩录入!BF102,0)</f>
        <v>0</v>
      </c>
      <c r="SW99" s="248">
        <f>IF(SW$6=$SR$5,成绩录入!BG102,0)</f>
        <v>0</v>
      </c>
      <c r="SX99" s="248">
        <f>IF(SX$6=$SR$5,成绩录入!BH102,0)</f>
        <v>0</v>
      </c>
      <c r="SY99" s="248">
        <f>IF(SY$6=$SR$5,成绩录入!BI102,0)</f>
        <v>0</v>
      </c>
      <c r="SZ99" s="248">
        <f>IF(SZ$6=$SR$5,成绩录入!BJ102,0)</f>
        <v>0</v>
      </c>
      <c r="TA99" s="248">
        <f>IF(TA$6=$SR$5,成绩录入!BK102,0)</f>
        <v>0</v>
      </c>
      <c r="TB99" s="248">
        <f>IF(TB$6=$SR$5,成绩录入!BL102,0)</f>
        <v>0</v>
      </c>
      <c r="TC99" s="248">
        <f>IF(TC$6=$SR$5,成绩录入!BM102,0)</f>
        <v>0</v>
      </c>
      <c r="TD99" s="248">
        <f>IF(TD$6=$SR$5,成绩录入!BN102,0)</f>
        <v>0</v>
      </c>
      <c r="TE99" s="248">
        <f>IF(TE$6=$SR$5,成绩录入!BO102,0)</f>
        <v>0</v>
      </c>
      <c r="TF99" s="248">
        <f>IF(TF$6=$SR$5,成绩录入!BP102,0)</f>
        <v>0</v>
      </c>
      <c r="TG99" s="248">
        <f>IF(TG$6=$SR$5,成绩录入!BQ102,0)</f>
        <v>0</v>
      </c>
      <c r="TH99" s="248">
        <f>IF(TH$6=$SR$5,成绩录入!BR102,0)</f>
        <v>0</v>
      </c>
      <c r="TI99" s="248">
        <f>IF(TI$6=$SR$5,成绩录入!BS102,0)</f>
        <v>0</v>
      </c>
      <c r="TJ99" s="248">
        <f>IF(TJ$6=$SR$5,成绩录入!BT102,0)</f>
        <v>0</v>
      </c>
      <c r="TK99" s="248">
        <f>IF(TK$6=$SR$5,成绩录入!BU102,0)</f>
        <v>0</v>
      </c>
      <c r="TL99" s="248">
        <f>IF(TL$6=$SR$5,成绩录入!BV102,0)</f>
        <v>0</v>
      </c>
      <c r="TM99" s="248">
        <f>IF(TM$6=$SR$5,成绩录入!BW102,0)</f>
        <v>0</v>
      </c>
      <c r="TN99" s="248">
        <f>IF(TN$6=$SR$5,成绩录入!BX102,0)</f>
        <v>0</v>
      </c>
      <c r="TO99" s="248">
        <f>IF(TO$6=$SR$5,成绩录入!BY102,0)</f>
        <v>0</v>
      </c>
      <c r="TP99" s="248">
        <f>IF(TP$6=$SR$5,成绩录入!BZ102,0)</f>
        <v>0</v>
      </c>
      <c r="TQ99" s="248">
        <f>IF(TQ$6=$SR$5,成绩录入!CA102,0)</f>
        <v>0</v>
      </c>
      <c r="TR99" s="248">
        <f>IF(TR$6=$SR$5,成绩录入!CB102,0)</f>
        <v>0</v>
      </c>
      <c r="TS99" s="248">
        <f>IF(TS$6=$SR$5,成绩录入!CC102,0)</f>
        <v>0</v>
      </c>
      <c r="TT99" s="248">
        <f>IF(TT$6=$SR$5,成绩录入!CD102,0)</f>
        <v>0</v>
      </c>
      <c r="TU99" s="248">
        <f>IF(TU$6=$SR$5,成绩录入!CE102,0)</f>
        <v>0</v>
      </c>
      <c r="TV99" s="248">
        <f>IF(TV$6=$SR$5,成绩录入!CF102,0)</f>
        <v>0</v>
      </c>
      <c r="TW99" s="248">
        <f>IF(TW$6=$SR$5,成绩录入!CG102,0)</f>
        <v>0</v>
      </c>
      <c r="TX99" s="248">
        <f>IF(TX$6=$SR$5,成绩录入!CH102,0)</f>
        <v>0</v>
      </c>
      <c r="TY99" s="248">
        <f>IF(TY$6=$SR$5,成绩录入!CI102,0)</f>
        <v>0</v>
      </c>
      <c r="TZ99" s="248">
        <f>IF(TZ$6=$SR$5,成绩录入!CJ102,0)</f>
        <v>0</v>
      </c>
      <c r="UA99" s="248">
        <f>IF(UA$6=$SR$5,成绩录入!CK102,0)</f>
        <v>0</v>
      </c>
      <c r="UB99" s="248">
        <f>IF(UB$6=$SR$5,成绩录入!CL102,0)</f>
        <v>0</v>
      </c>
      <c r="UC99" s="248">
        <f>IF(UC$6=$SR$5,成绩录入!CM102,0)</f>
        <v>0</v>
      </c>
      <c r="UD99" s="248">
        <f>IF(UD$6=$SR$5,成绩录入!CN102,0)</f>
        <v>0</v>
      </c>
      <c r="UE99" s="248">
        <f>IF(UE$6=$SR$5,成绩录入!CO102,0)</f>
        <v>0</v>
      </c>
      <c r="UF99" s="248">
        <f>IF(UF$6=$SR$5,成绩录入!CP102,0)</f>
        <v>0</v>
      </c>
      <c r="UG99" s="248">
        <f>IF(UG$6=$SR$5,成绩录入!CQ102,0)</f>
        <v>0</v>
      </c>
      <c r="UH99" s="248">
        <f>IF(UH$6=$SR$5,成绩录入!CR102,0)</f>
        <v>0</v>
      </c>
      <c r="UI99" s="248">
        <f>IF(UI$6=$SR$5,成绩录入!CS102,0)</f>
        <v>0</v>
      </c>
      <c r="UJ99" s="248">
        <f>IF(UJ$6=$SR$5,成绩录入!CT102,0)</f>
        <v>0</v>
      </c>
      <c r="UK99" s="248">
        <f>IF(UK$6=$SR$5,成绩录入!CU102,0)</f>
        <v>0</v>
      </c>
      <c r="UL99" s="248">
        <f>IF(UL$6=$SR$5,成绩录入!CV102,0)</f>
        <v>0</v>
      </c>
      <c r="UM99" s="248">
        <f>IF(UM$6=$SR$5,成绩录入!CW102,0)</f>
        <v>0</v>
      </c>
      <c r="UN99" s="248">
        <f>IF(UN$6=$SR$5,成绩录入!CX102,0)</f>
        <v>0</v>
      </c>
      <c r="UO99" s="248">
        <f>IF(UO$6=$SR$5,成绩录入!CY102,0)</f>
        <v>0</v>
      </c>
      <c r="UP99" s="248">
        <f>IF(UP$6=$SR$5,成绩录入!CZ102,0)</f>
        <v>0</v>
      </c>
      <c r="UQ99" s="248">
        <f>IF(UQ$6=$SR$5,成绩录入!DA102,0)</f>
        <v>0</v>
      </c>
      <c r="UR99" s="248">
        <f>IF(UR$6=$SR$5,成绩录入!DB102,0)</f>
        <v>0</v>
      </c>
      <c r="US99" s="248">
        <f>IF(US$6=$SR$5,成绩录入!DC102,0)</f>
        <v>0</v>
      </c>
      <c r="UT99" s="248">
        <f>IF(UT$6=$SR$5,成绩录入!DD102,0)</f>
        <v>0</v>
      </c>
      <c r="UU99" s="248">
        <f>IF(UU$6=$SR$5,成绩录入!DE102,0)</f>
        <v>0</v>
      </c>
      <c r="UV99" s="248">
        <f>IF(UV$6=$SR$5,成绩录入!DF102,0)</f>
        <v>0</v>
      </c>
      <c r="UW99" s="248">
        <f>IF(UW$6=$SR$5,成绩录入!DG102,0)</f>
        <v>0</v>
      </c>
      <c r="UX99" s="248">
        <f>IF(UX$6=$SR$5,成绩录入!DH102,0)</f>
        <v>0</v>
      </c>
      <c r="UY99" s="248">
        <f>IF(UY$6=$SR$5,成绩录入!DI102,0)</f>
        <v>0</v>
      </c>
      <c r="UZ99" s="248">
        <f>IF(UZ$6=$SR$5,成绩录入!DJ102,0)</f>
        <v>0</v>
      </c>
      <c r="VA99" s="248">
        <f>IF(VA$6=$SR$5,成绩录入!DK102,0)</f>
        <v>0</v>
      </c>
      <c r="VB99" s="248">
        <f>IF(VB$6=$SR$5,成绩录入!DL102,0)</f>
        <v>0</v>
      </c>
      <c r="VC99" s="248">
        <f>IF(VC$6=$SR$5,成绩录入!DM102,0)</f>
        <v>0</v>
      </c>
      <c r="VD99" s="248">
        <f>IF(VD$6=$SR$5,成绩录入!DN102,0)</f>
        <v>0</v>
      </c>
      <c r="VE99" s="248">
        <f>IF(VE$6=$SR$5,成绩录入!DO102,0)</f>
        <v>0</v>
      </c>
      <c r="VF99" s="248">
        <f>IF(VF$6=$SR$5,成绩录入!DP102,0)</f>
        <v>0</v>
      </c>
      <c r="VG99" s="248">
        <f>IF(VG$6=$SR$5,成绩录入!DQ102,0)</f>
        <v>0</v>
      </c>
      <c r="VH99" s="248">
        <f>IF(VH$6=$SR$5,成绩录入!DR102,0)</f>
        <v>0</v>
      </c>
      <c r="VI99" s="248">
        <f>IF(VI$6=$SR$5,成绩录入!DS102,0)</f>
        <v>0</v>
      </c>
      <c r="VJ99" s="248">
        <f>IF(VJ$6=$SR$5,成绩录入!DT102,0)</f>
        <v>0</v>
      </c>
      <c r="VK99" s="248">
        <f>IF(VK$6=$SR$5,成绩录入!DU102,0)</f>
        <v>0</v>
      </c>
      <c r="VL99" s="248">
        <f>IF(VL$6=$SR$5,成绩录入!DV102,0)</f>
        <v>0</v>
      </c>
      <c r="VM99" s="248">
        <f>IF(VM$6=$SR$5,成绩录入!DW102,0)</f>
        <v>0</v>
      </c>
      <c r="VN99" s="248">
        <f>IF(VN$6=$SR$5,成绩录入!DX102,0)</f>
        <v>0</v>
      </c>
      <c r="VO99" s="248">
        <f>IF(VO$6=$SR$5,成绩录入!DY102,0)</f>
        <v>0</v>
      </c>
      <c r="VP99" s="248">
        <f>IF(VP$6=$SR$5,成绩录入!DZ102,0)</f>
        <v>0</v>
      </c>
      <c r="VQ99" s="248">
        <f>IF(VQ$6=$SR$5,成绩录入!EA102,0)</f>
        <v>0</v>
      </c>
      <c r="VR99" s="248">
        <f>IF(VR$6=$SR$5,成绩录入!EB102,0)</f>
        <v>0</v>
      </c>
      <c r="VS99" s="248">
        <f>IF(VS$6=$SR$5,成绩录入!EC102,0)</f>
        <v>0</v>
      </c>
      <c r="VT99" s="248">
        <f>IF(VT$6=$SR$5,成绩录入!ED102,0)</f>
        <v>0</v>
      </c>
      <c r="VU99" s="248">
        <f>IF(VU$6=$SR$5,成绩录入!EE102,0)</f>
        <v>0</v>
      </c>
      <c r="VV99" s="248">
        <f>IF(VV$6=$SR$5,成绩录入!EF102,0)</f>
        <v>0</v>
      </c>
      <c r="VW99" s="248">
        <f>IF(VW$6=$SR$5,成绩录入!EG102,0)</f>
        <v>0</v>
      </c>
      <c r="VX99" s="248">
        <f>IF(VX$6=$SR$5,成绩录入!EH102,0)</f>
        <v>0</v>
      </c>
      <c r="VY99" s="248">
        <f>IF(VY$6=$SR$5,成绩录入!EI102,0)</f>
        <v>0</v>
      </c>
      <c r="VZ99" s="248">
        <f>IF(VZ$6=$SR$5,成绩录入!EJ102,0)</f>
        <v>0</v>
      </c>
      <c r="WA99" s="248">
        <f>IF(WA$6=$SR$5,成绩录入!EK102,0)</f>
        <v>0</v>
      </c>
      <c r="WB99" s="248">
        <f>IF(WB$6=$SR$5,成绩录入!EL102,0)</f>
        <v>0</v>
      </c>
      <c r="WC99" s="248">
        <f>IF(WC$6=$SR$5,成绩录入!EM102,0)</f>
        <v>0</v>
      </c>
      <c r="WD99" s="248">
        <f>IF(WD$6=$SR$5,成绩录入!EN102,0)</f>
        <v>0</v>
      </c>
      <c r="WE99" s="248">
        <f>IF(WE$6=$SR$5,成绩录入!EO102,0)</f>
        <v>0</v>
      </c>
      <c r="WF99" s="248">
        <f>IF(WF$6=$SR$5,成绩录入!EP102,0)</f>
        <v>0</v>
      </c>
      <c r="WG99" s="248">
        <f>IF(WG$6=$SR$5,成绩录入!EQ102,0)</f>
        <v>0</v>
      </c>
      <c r="WH99" s="248">
        <f>IF(WH$6=$SR$5,成绩录入!ER102,0)</f>
        <v>0</v>
      </c>
      <c r="WI99" s="248">
        <f>IF(WI$6=$SR$5,成绩录入!ES102,0)</f>
        <v>0</v>
      </c>
      <c r="WJ99" s="248">
        <f>IF(WJ$6=$SR$5,成绩录入!ET102,0)</f>
        <v>0</v>
      </c>
      <c r="WK99" s="248">
        <f>IF(WK$6=$SR$5,成绩录入!EU102,0)</f>
        <v>0</v>
      </c>
      <c r="WL99" s="248">
        <f>IF(WL$6=$SR$5,成绩录入!EV102,0)</f>
        <v>0</v>
      </c>
      <c r="WM99" s="248">
        <f>IF(WM$6=$SR$5,成绩录入!EW102,0)</f>
        <v>0</v>
      </c>
      <c r="WN99" s="248">
        <f>IF(WN$6=$SR$5,成绩录入!EX102,0)</f>
        <v>0</v>
      </c>
      <c r="WO99" s="218">
        <f t="shared" si="191"/>
        <v>0</v>
      </c>
      <c r="WP99" s="166"/>
      <c r="WQ99" s="166"/>
      <c r="WR99" s="247">
        <f>IF(WR$6=$WQ$5,成绩录入!BC102,0)</f>
        <v>0</v>
      </c>
      <c r="WS99" s="248">
        <f>IF(WS$6=$WQ$5,成绩录入!BD102,0)</f>
        <v>0</v>
      </c>
      <c r="WT99" s="248">
        <f>IF(WT$6=$WQ$5,成绩录入!BE102,0)</f>
        <v>0</v>
      </c>
      <c r="WU99" s="248">
        <f>IF(WU$6=$WQ$5,成绩录入!BF102,0)</f>
        <v>0</v>
      </c>
      <c r="WV99" s="248">
        <f>IF(WV$6=$WQ$5,成绩录入!BG102,0)</f>
        <v>0</v>
      </c>
      <c r="WW99" s="248">
        <f>IF(WW$6=$WQ$5,成绩录入!BH102,0)</f>
        <v>0</v>
      </c>
      <c r="WX99" s="248">
        <f>IF(WX$6=$WQ$5,成绩录入!BI102,0)</f>
        <v>0</v>
      </c>
      <c r="WY99" s="248">
        <f>IF(WY$6=$WQ$5,成绩录入!BJ102,0)</f>
        <v>0</v>
      </c>
      <c r="WZ99" s="248">
        <f>IF(WZ$6=$WQ$5,成绩录入!BK102,0)</f>
        <v>0</v>
      </c>
      <c r="XA99" s="248">
        <f>IF(XA$6=$WQ$5,成绩录入!BL102,0)</f>
        <v>0</v>
      </c>
      <c r="XB99" s="248">
        <f>IF(XB$6=$WQ$5,成绩录入!BM102,0)</f>
        <v>0</v>
      </c>
      <c r="XC99" s="248">
        <f>IF(XC$6=$WQ$5,成绩录入!BN102,0)</f>
        <v>0</v>
      </c>
      <c r="XD99" s="248">
        <f>IF(XD$6=$WQ$5,成绩录入!BO102,0)</f>
        <v>0</v>
      </c>
      <c r="XE99" s="248">
        <f>IF(XE$6=$WQ$5,成绩录入!BP102,0)</f>
        <v>0</v>
      </c>
      <c r="XF99" s="248">
        <f>IF(XF$6=$WQ$5,成绩录入!BQ102,0)</f>
        <v>0</v>
      </c>
      <c r="XG99" s="248">
        <f>IF(XG$6=$WQ$5,成绩录入!BR102,0)</f>
        <v>0</v>
      </c>
      <c r="XH99" s="248">
        <f>IF(XH$6=$WQ$5,成绩录入!BS102,0)</f>
        <v>0</v>
      </c>
      <c r="XI99" s="248">
        <f>IF(XI$6=$WQ$5,成绩录入!BT102,0)</f>
        <v>0</v>
      </c>
      <c r="XJ99" s="248">
        <f>IF(XJ$6=$WQ$5,成绩录入!BU102,0)</f>
        <v>0</v>
      </c>
      <c r="XK99" s="248">
        <f>IF(XK$6=$WQ$5,成绩录入!BV102,0)</f>
        <v>0</v>
      </c>
      <c r="XL99" s="248">
        <f>IF(XL$6=$WQ$5,成绩录入!BW102,0)</f>
        <v>0</v>
      </c>
      <c r="XM99" s="248">
        <f>IF(XM$6=$WQ$5,成绩录入!BX102,0)</f>
        <v>0</v>
      </c>
      <c r="XN99" s="248">
        <f>IF(XN$6=$WQ$5,成绩录入!BY102,0)</f>
        <v>0</v>
      </c>
      <c r="XO99" s="248">
        <f>IF(XO$6=$WQ$5,成绩录入!BZ102,0)</f>
        <v>0</v>
      </c>
      <c r="XP99" s="248">
        <f>IF(XP$6=$WQ$5,成绩录入!CA102,0)</f>
        <v>0</v>
      </c>
      <c r="XQ99" s="248">
        <f>IF(XQ$6=$WQ$5,成绩录入!CB102,0)</f>
        <v>0</v>
      </c>
      <c r="XR99" s="248">
        <f>IF(XR$6=$WQ$5,成绩录入!CC102,0)</f>
        <v>0</v>
      </c>
      <c r="XS99" s="248">
        <f>IF(XS$6=$WQ$5,成绩录入!CD102,0)</f>
        <v>0</v>
      </c>
      <c r="XT99" s="248">
        <f>IF(XT$6=$WQ$5,成绩录入!CE102,0)</f>
        <v>0</v>
      </c>
      <c r="XU99" s="248">
        <f>IF(XU$6=$WQ$5,成绩录入!CF102,0)</f>
        <v>0</v>
      </c>
      <c r="XV99" s="248">
        <f>IF(XV$6=$WQ$5,成绩录入!CG102,0)</f>
        <v>0</v>
      </c>
      <c r="XW99" s="248">
        <f>IF(XW$6=$WQ$5,成绩录入!CH102,0)</f>
        <v>0</v>
      </c>
      <c r="XX99" s="248">
        <f>IF(XX$6=$WQ$5,成绩录入!CI102,0)</f>
        <v>0</v>
      </c>
      <c r="XY99" s="248">
        <f>IF(XY$6=$WQ$5,成绩录入!CJ102,0)</f>
        <v>0</v>
      </c>
      <c r="XZ99" s="248">
        <f>IF(XZ$6=$WQ$5,成绩录入!CK102,0)</f>
        <v>0</v>
      </c>
      <c r="YA99" s="248">
        <f>IF(YA$6=$WQ$5,成绩录入!CL102,0)</f>
        <v>0</v>
      </c>
      <c r="YB99" s="248">
        <f>IF(YB$6=$WQ$5,成绩录入!CM102,0)</f>
        <v>0</v>
      </c>
      <c r="YC99" s="248">
        <f>IF(YC$6=$WQ$5,成绩录入!CN102,0)</f>
        <v>0</v>
      </c>
      <c r="YD99" s="248">
        <f>IF(YD$6=$WQ$5,成绩录入!CO102,0)</f>
        <v>0</v>
      </c>
      <c r="YE99" s="248">
        <f>IF(YE$6=$WQ$5,成绩录入!CP102,0)</f>
        <v>0</v>
      </c>
      <c r="YF99" s="248">
        <f>IF(YF$6=$WQ$5,成绩录入!CQ102,0)</f>
        <v>0</v>
      </c>
      <c r="YG99" s="248">
        <f>IF(YG$6=$WQ$5,成绩录入!CR102,0)</f>
        <v>0</v>
      </c>
      <c r="YH99" s="248">
        <f>IF(YH$6=$WQ$5,成绩录入!CS102,0)</f>
        <v>0</v>
      </c>
      <c r="YI99" s="248">
        <f>IF(YI$6=$WQ$5,成绩录入!CT102,0)</f>
        <v>0</v>
      </c>
      <c r="YJ99" s="248">
        <f>IF(YJ$6=$WQ$5,成绩录入!CU102,0)</f>
        <v>0</v>
      </c>
      <c r="YK99" s="248">
        <f>IF(YK$6=$WQ$5,成绩录入!CV102,0)</f>
        <v>0</v>
      </c>
      <c r="YL99" s="248">
        <f>IF(YL$6=$WQ$5,成绩录入!CW102,0)</f>
        <v>0</v>
      </c>
      <c r="YM99" s="248">
        <f>IF(YM$6=$WQ$5,成绩录入!CX102,0)</f>
        <v>0</v>
      </c>
      <c r="YN99" s="248">
        <f>IF(YN$6=$WQ$5,成绩录入!CY102,0)</f>
        <v>0</v>
      </c>
      <c r="YO99" s="248">
        <f>IF(YO$6=$WQ$5,成绩录入!CZ102,0)</f>
        <v>0</v>
      </c>
      <c r="YP99" s="248">
        <f>IF(YP$6=$WQ$5,成绩录入!DA102,0)</f>
        <v>0</v>
      </c>
      <c r="YQ99" s="248">
        <f>IF(YQ$6=$WQ$5,成绩录入!DB102,0)</f>
        <v>0</v>
      </c>
      <c r="YR99" s="248">
        <f>IF(YR$6=$WQ$5,成绩录入!DC102,0)</f>
        <v>0</v>
      </c>
      <c r="YS99" s="248">
        <f>IF(YS$6=$WQ$5,成绩录入!DD102,0)</f>
        <v>0</v>
      </c>
      <c r="YT99" s="248">
        <f>IF(YT$6=$WQ$5,成绩录入!DE102,0)</f>
        <v>0</v>
      </c>
      <c r="YU99" s="248">
        <f>IF(YU$6=$WQ$5,成绩录入!DF102,0)</f>
        <v>0</v>
      </c>
      <c r="YV99" s="248">
        <f>IF(YV$6=$WQ$5,成绩录入!DG102,0)</f>
        <v>0</v>
      </c>
      <c r="YW99" s="248">
        <f>IF(YW$6=$WQ$5,成绩录入!DH102,0)</f>
        <v>0</v>
      </c>
      <c r="YX99" s="248">
        <f>IF(YX$6=$WQ$5,成绩录入!DI102,0)</f>
        <v>0</v>
      </c>
      <c r="YY99" s="248">
        <f>IF(YY$6=$WQ$5,成绩录入!DJ102,0)</f>
        <v>0</v>
      </c>
      <c r="YZ99" s="248">
        <f>IF(YZ$6=$WQ$5,成绩录入!DK102,0)</f>
        <v>0</v>
      </c>
      <c r="ZA99" s="248">
        <f>IF(ZA$6=$WQ$5,成绩录入!DL102,0)</f>
        <v>0</v>
      </c>
      <c r="ZB99" s="248">
        <f>IF(ZB$6=$WQ$5,成绩录入!DM102,0)</f>
        <v>0</v>
      </c>
      <c r="ZC99" s="248">
        <f>IF(ZC$6=$WQ$5,成绩录入!DN102,0)</f>
        <v>0</v>
      </c>
      <c r="ZD99" s="248">
        <f>IF(ZD$6=$WQ$5,成绩录入!DO102,0)</f>
        <v>0</v>
      </c>
      <c r="ZE99" s="248">
        <f>IF(ZE$6=$WQ$5,成绩录入!DP102,0)</f>
        <v>0</v>
      </c>
      <c r="ZF99" s="248">
        <f>IF(ZF$6=$WQ$5,成绩录入!DQ102,0)</f>
        <v>0</v>
      </c>
      <c r="ZG99" s="248">
        <f>IF(ZG$6=$WQ$5,成绩录入!DR102,0)</f>
        <v>0</v>
      </c>
      <c r="ZH99" s="248">
        <f>IF(ZH$6=$WQ$5,成绩录入!DS102,0)</f>
        <v>0</v>
      </c>
      <c r="ZI99" s="248">
        <f>IF(ZI$6=$WQ$5,成绩录入!DT102,0)</f>
        <v>0</v>
      </c>
      <c r="ZJ99" s="248">
        <f>IF(ZJ$6=$WQ$5,成绩录入!DU102,0)</f>
        <v>0</v>
      </c>
      <c r="ZK99" s="248">
        <f>IF(ZK$6=$WQ$5,成绩录入!DV102,0)</f>
        <v>0</v>
      </c>
      <c r="ZL99" s="248">
        <f>IF(ZL$6=$WQ$5,成绩录入!DW102,0)</f>
        <v>0</v>
      </c>
      <c r="ZM99" s="248">
        <f>IF(ZM$6=$WQ$5,成绩录入!DX102,0)</f>
        <v>0</v>
      </c>
      <c r="ZN99" s="248">
        <f>IF(ZN$6=$WQ$5,成绩录入!DY102,0)</f>
        <v>0</v>
      </c>
      <c r="ZO99" s="248">
        <f>IF(ZO$6=$WQ$5,成绩录入!DZ102,0)</f>
        <v>0</v>
      </c>
      <c r="ZP99" s="248">
        <f>IF(ZP$6=$WQ$5,成绩录入!EA102,0)</f>
        <v>0</v>
      </c>
      <c r="ZQ99" s="248">
        <f>IF(ZQ$6=$WQ$5,成绩录入!EB102,0)</f>
        <v>0</v>
      </c>
      <c r="ZR99" s="248">
        <f>IF(ZR$6=$WQ$5,成绩录入!EC102,0)</f>
        <v>0</v>
      </c>
      <c r="ZS99" s="248">
        <f>IF(ZS$6=$WQ$5,成绩录入!ED102,0)</f>
        <v>0</v>
      </c>
      <c r="ZT99" s="248">
        <f>IF(ZT$6=$WQ$5,成绩录入!EE102,0)</f>
        <v>0</v>
      </c>
      <c r="ZU99" s="248">
        <f>IF(ZU$6=$WQ$5,成绩录入!EF102,0)</f>
        <v>0</v>
      </c>
      <c r="ZV99" s="248">
        <f>IF(ZV$6=$WQ$5,成绩录入!EG102,0)</f>
        <v>0</v>
      </c>
      <c r="ZW99" s="248">
        <f>IF(ZW$6=$WQ$5,成绩录入!EH102,0)</f>
        <v>0</v>
      </c>
      <c r="ZX99" s="248">
        <f>IF(ZX$6=$WQ$5,成绩录入!EI102,0)</f>
        <v>0</v>
      </c>
      <c r="ZY99" s="248">
        <f>IF(ZY$6=$WQ$5,成绩录入!EJ102,0)</f>
        <v>0</v>
      </c>
      <c r="ZZ99" s="248">
        <f>IF(ZZ$6=$WQ$5,成绩录入!EK102,0)</f>
        <v>0</v>
      </c>
      <c r="AAA99" s="248">
        <f>IF(AAA$6=$WQ$5,成绩录入!EL102,0)</f>
        <v>0</v>
      </c>
      <c r="AAB99" s="248">
        <f>IF(AAB$6=$WQ$5,成绩录入!EM102,0)</f>
        <v>0</v>
      </c>
      <c r="AAC99" s="248">
        <f>IF(AAC$6=$WQ$5,成绩录入!EN102,0)</f>
        <v>0</v>
      </c>
      <c r="AAD99" s="248">
        <f>IF(AAD$6=$WQ$5,成绩录入!EO102,0)</f>
        <v>0</v>
      </c>
      <c r="AAE99" s="248">
        <f>IF(AAE$6=$WQ$5,成绩录入!EP102,0)</f>
        <v>0</v>
      </c>
      <c r="AAF99" s="248">
        <f>IF(AAF$6=$WQ$5,成绩录入!EQ102,0)</f>
        <v>0</v>
      </c>
      <c r="AAG99" s="248">
        <f>IF(AAG$6=$WQ$5,成绩录入!ER102,0)</f>
        <v>0</v>
      </c>
      <c r="AAH99" s="248">
        <f>IF(AAH$6=$WQ$5,成绩录入!ES102,0)</f>
        <v>0</v>
      </c>
      <c r="AAI99" s="248">
        <f>IF(AAI$6=$WQ$5,成绩录入!ET102,0)</f>
        <v>0</v>
      </c>
      <c r="AAJ99" s="248">
        <f>IF(AAJ$6=$WQ$5,成绩录入!EU102,0)</f>
        <v>0</v>
      </c>
      <c r="AAK99" s="248">
        <f>IF(AAK$6=$WQ$5,成绩录入!EV102,0)</f>
        <v>0</v>
      </c>
      <c r="AAL99" s="248">
        <f>IF(AAL$6=$WQ$5,成绩录入!EW102,0)</f>
        <v>0</v>
      </c>
      <c r="AAM99" s="248">
        <f>IF(AAM$6=$WQ$5,成绩录入!EX102,0)</f>
        <v>0</v>
      </c>
      <c r="AAN99" s="218">
        <f t="shared" si="192"/>
        <v>0</v>
      </c>
      <c r="AAO99" s="206"/>
      <c r="AAQ99" s="247">
        <f>IF(AAQ$6=$AAP$5,成绩录入!BC102,0)</f>
        <v>0</v>
      </c>
      <c r="AAR99" s="248">
        <f>IF(AAR$6=$AAP$5,成绩录入!BD102,0)</f>
        <v>0</v>
      </c>
      <c r="AAS99" s="248">
        <f>IF(AAS$6=$AAP$5,成绩录入!BE102,0)</f>
        <v>0</v>
      </c>
      <c r="AAT99" s="248">
        <f>IF(AAT$6=$AAP$5,成绩录入!BF102,0)</f>
        <v>0</v>
      </c>
      <c r="AAU99" s="248">
        <f>IF(AAU$6=$AAP$5,成绩录入!BG102,0)</f>
        <v>0</v>
      </c>
      <c r="AAV99" s="248">
        <f>IF(AAV$6=$AAP$5,成绩录入!BH102,0)</f>
        <v>0</v>
      </c>
      <c r="AAW99" s="248">
        <f>IF(AAW$6=$AAP$5,成绩录入!BI102,0)</f>
        <v>0</v>
      </c>
      <c r="AAX99" s="248">
        <f>IF(AAX$6=$AAP$5,成绩录入!BJ102,0)</f>
        <v>0</v>
      </c>
      <c r="AAY99" s="248">
        <f>IF(AAY$6=$AAP$5,成绩录入!BK102,0)</f>
        <v>0</v>
      </c>
      <c r="AAZ99" s="248">
        <f>IF(AAZ$6=$AAP$5,成绩录入!BL102,0)</f>
        <v>0</v>
      </c>
      <c r="ABA99" s="248">
        <f>IF(ABA$6=$AAP$5,成绩录入!BM102,0)</f>
        <v>0</v>
      </c>
      <c r="ABB99" s="248">
        <f>IF(ABB$6=$AAP$5,成绩录入!BN102,0)</f>
        <v>0</v>
      </c>
      <c r="ABC99" s="248">
        <f>IF(ABC$6=$AAP$5,成绩录入!BO102,0)</f>
        <v>0</v>
      </c>
      <c r="ABD99" s="248">
        <f>IF(ABD$6=$AAP$5,成绩录入!BP102,0)</f>
        <v>0</v>
      </c>
      <c r="ABE99" s="248">
        <f>IF(ABE$6=$AAP$5,成绩录入!BQ102,0)</f>
        <v>0</v>
      </c>
      <c r="ABF99" s="248">
        <f>IF(ABF$6=$AAP$5,成绩录入!BR102,0)</f>
        <v>0</v>
      </c>
      <c r="ABG99" s="248">
        <f>IF(ABG$6=$AAP$5,成绩录入!BS102,0)</f>
        <v>0</v>
      </c>
      <c r="ABH99" s="248">
        <f>IF(ABH$6=$AAP$5,成绩录入!BT102,0)</f>
        <v>0</v>
      </c>
      <c r="ABI99" s="248">
        <f>IF(ABI$6=$AAP$5,成绩录入!BU102,0)</f>
        <v>0</v>
      </c>
      <c r="ABJ99" s="248">
        <f>IF(ABJ$6=$AAP$5,成绩录入!BV102,0)</f>
        <v>0</v>
      </c>
      <c r="ABK99" s="248">
        <f>IF(ABK$6=$AAP$5,成绩录入!BW102,0)</f>
        <v>0</v>
      </c>
      <c r="ABL99" s="248">
        <f>IF(ABL$6=$AAP$5,成绩录入!BX102,0)</f>
        <v>0</v>
      </c>
      <c r="ABM99" s="248">
        <f>IF(ABM$6=$AAP$5,成绩录入!BY102,0)</f>
        <v>0</v>
      </c>
      <c r="ABN99" s="248">
        <f>IF(ABN$6=$AAP$5,成绩录入!BZ102,0)</f>
        <v>0</v>
      </c>
      <c r="ABO99" s="248">
        <f>IF(ABO$6=$AAP$5,成绩录入!CA102,0)</f>
        <v>0</v>
      </c>
      <c r="ABP99" s="248">
        <f>IF(ABP$6=$AAP$5,成绩录入!CB102,0)</f>
        <v>0</v>
      </c>
      <c r="ABQ99" s="248">
        <f>IF(ABQ$6=$AAP$5,成绩录入!CC102,0)</f>
        <v>0</v>
      </c>
      <c r="ABR99" s="248">
        <f>IF(ABR$6=$AAP$5,成绩录入!CD102,0)</f>
        <v>0</v>
      </c>
      <c r="ABS99" s="248">
        <f>IF(ABS$6=$AAP$5,成绩录入!CE102,0)</f>
        <v>0</v>
      </c>
      <c r="ABT99" s="248">
        <f>IF(ABT$6=$AAP$5,成绩录入!CF102,0)</f>
        <v>0</v>
      </c>
      <c r="ABU99" s="248">
        <f>IF(ABU$6=$AAP$5,成绩录入!CG102,0)</f>
        <v>0</v>
      </c>
      <c r="ABV99" s="248">
        <f>IF(ABV$6=$AAP$5,成绩录入!CH102,0)</f>
        <v>0</v>
      </c>
      <c r="ABW99" s="248">
        <f>IF(ABW$6=$AAP$5,成绩录入!CI102,0)</f>
        <v>0</v>
      </c>
      <c r="ABX99" s="248">
        <f>IF(ABX$6=$AAP$5,成绩录入!CJ102,0)</f>
        <v>0</v>
      </c>
      <c r="ABY99" s="248">
        <f>IF(ABY$6=$AAP$5,成绩录入!CK102,0)</f>
        <v>0</v>
      </c>
      <c r="ABZ99" s="248">
        <f>IF(ABZ$6=$AAP$5,成绩录入!CL102,0)</f>
        <v>0</v>
      </c>
      <c r="ACA99" s="248">
        <f>IF(ACA$6=$AAP$5,成绩录入!CM102,0)</f>
        <v>0</v>
      </c>
      <c r="ACB99" s="248">
        <f>IF(ACB$6=$AAP$5,成绩录入!CN102,0)</f>
        <v>0</v>
      </c>
      <c r="ACC99" s="248">
        <f>IF(ACC$6=$AAP$5,成绩录入!CO102,0)</f>
        <v>0</v>
      </c>
      <c r="ACD99" s="248">
        <f>IF(ACD$6=$AAP$5,成绩录入!CP102,0)</f>
        <v>0</v>
      </c>
      <c r="ACE99" s="248">
        <f>IF(ACE$6=$AAP$5,成绩录入!CQ102,0)</f>
        <v>0</v>
      </c>
      <c r="ACF99" s="248">
        <f>IF(ACF$6=$AAP$5,成绩录入!CR102,0)</f>
        <v>0</v>
      </c>
      <c r="ACG99" s="248">
        <f>IF(ACG$6=$AAP$5,成绩录入!CS102,0)</f>
        <v>0</v>
      </c>
      <c r="ACH99" s="248">
        <f>IF(ACH$6=$AAP$5,成绩录入!CT102,0)</f>
        <v>0</v>
      </c>
      <c r="ACI99" s="248">
        <f>IF(ACI$6=$AAP$5,成绩录入!CU102,0)</f>
        <v>0</v>
      </c>
      <c r="ACJ99" s="248">
        <f>IF(ACJ$6=$AAP$5,成绩录入!CV102,0)</f>
        <v>0</v>
      </c>
      <c r="ACK99" s="248">
        <f>IF(ACK$6=$AAP$5,成绩录入!CW102,0)</f>
        <v>0</v>
      </c>
      <c r="ACL99" s="248">
        <f>IF(ACL$6=$AAP$5,成绩录入!CX102,0)</f>
        <v>0</v>
      </c>
      <c r="ACM99" s="248">
        <f>IF(ACM$6=$AAP$5,成绩录入!CY102,0)</f>
        <v>0</v>
      </c>
      <c r="ACN99" s="248">
        <f>IF(ACN$6=$AAP$5,成绩录入!CZ102,0)</f>
        <v>0</v>
      </c>
      <c r="ACO99" s="248">
        <f>IF(ACO$6=$AAP$5,成绩录入!DA102,0)</f>
        <v>0</v>
      </c>
      <c r="ACP99" s="248">
        <f>IF(ACP$6=$AAP$5,成绩录入!DB102,0)</f>
        <v>0</v>
      </c>
      <c r="ACQ99" s="248">
        <f>IF(ACQ$6=$AAP$5,成绩录入!DC102,0)</f>
        <v>0</v>
      </c>
      <c r="ACR99" s="248">
        <f>IF(ACR$6=$AAP$5,成绩录入!DD102,0)</f>
        <v>0</v>
      </c>
      <c r="ACS99" s="248">
        <f>IF(ACS$6=$AAP$5,成绩录入!DE102,0)</f>
        <v>0</v>
      </c>
      <c r="ACT99" s="248">
        <f>IF(ACT$6=$AAP$5,成绩录入!DF102,0)</f>
        <v>0</v>
      </c>
      <c r="ACU99" s="248">
        <f>IF(ACU$6=$AAP$5,成绩录入!DG102,0)</f>
        <v>0</v>
      </c>
      <c r="ACV99" s="248">
        <f>IF(ACV$6=$AAP$5,成绩录入!DH102,0)</f>
        <v>0</v>
      </c>
      <c r="ACW99" s="248">
        <f>IF(ACW$6=$AAP$5,成绩录入!DI102,0)</f>
        <v>0</v>
      </c>
      <c r="ACX99" s="248">
        <f>IF(ACX$6=$AAP$5,成绩录入!DJ102,0)</f>
        <v>0</v>
      </c>
      <c r="ACY99" s="248">
        <f>IF(ACY$6=$AAP$5,成绩录入!DK102,0)</f>
        <v>0</v>
      </c>
      <c r="ACZ99" s="248">
        <f>IF(ACZ$6=$AAP$5,成绩录入!DL102,0)</f>
        <v>0</v>
      </c>
      <c r="ADA99" s="248">
        <f>IF(ADA$6=$AAP$5,成绩录入!DM102,0)</f>
        <v>0</v>
      </c>
      <c r="ADB99" s="248">
        <f>IF(ADB$6=$AAP$5,成绩录入!DN102,0)</f>
        <v>0</v>
      </c>
      <c r="ADC99" s="248">
        <f>IF(ADC$6=$AAP$5,成绩录入!DO102,0)</f>
        <v>0</v>
      </c>
      <c r="ADD99" s="248">
        <f>IF(ADD$6=$AAP$5,成绩录入!DP102,0)</f>
        <v>0</v>
      </c>
      <c r="ADE99" s="248">
        <f>IF(ADE$6=$AAP$5,成绩录入!DQ102,0)</f>
        <v>0</v>
      </c>
      <c r="ADF99" s="248">
        <f>IF(ADF$6=$AAP$5,成绩录入!DR102,0)</f>
        <v>0</v>
      </c>
      <c r="ADG99" s="248">
        <f>IF(ADG$6=$AAP$5,成绩录入!DS102,0)</f>
        <v>0</v>
      </c>
      <c r="ADH99" s="248">
        <f>IF(ADH$6=$AAP$5,成绩录入!DT102,0)</f>
        <v>0</v>
      </c>
      <c r="ADI99" s="248">
        <f>IF(ADI$6=$AAP$5,成绩录入!DU102,0)</f>
        <v>0</v>
      </c>
      <c r="ADJ99" s="248">
        <f>IF(ADJ$6=$AAP$5,成绩录入!DV102,0)</f>
        <v>0</v>
      </c>
      <c r="ADK99" s="248">
        <f>IF(ADK$6=$AAP$5,成绩录入!DW102,0)</f>
        <v>0</v>
      </c>
      <c r="ADL99" s="248">
        <f>IF(ADL$6=$AAP$5,成绩录入!DX102,0)</f>
        <v>0</v>
      </c>
      <c r="ADM99" s="248">
        <f>IF(ADM$6=$AAP$5,成绩录入!DY102,0)</f>
        <v>0</v>
      </c>
      <c r="ADN99" s="248">
        <f>IF(ADN$6=$AAP$5,成绩录入!DZ102,0)</f>
        <v>0</v>
      </c>
      <c r="ADO99" s="248">
        <f>IF(ADO$6=$AAP$5,成绩录入!EA102,0)</f>
        <v>0</v>
      </c>
      <c r="ADP99" s="248">
        <f>IF(ADP$6=$AAP$5,成绩录入!EB102,0)</f>
        <v>0</v>
      </c>
      <c r="ADQ99" s="248">
        <f>IF(ADQ$6=$AAP$5,成绩录入!EC102,0)</f>
        <v>0</v>
      </c>
      <c r="ADR99" s="248">
        <f>IF(ADR$6=$AAP$5,成绩录入!ED102,0)</f>
        <v>0</v>
      </c>
      <c r="ADS99" s="248">
        <f>IF(ADS$6=$AAP$5,成绩录入!EE102,0)</f>
        <v>0</v>
      </c>
      <c r="ADT99" s="248">
        <f>IF(ADT$6=$AAP$5,成绩录入!EF102,0)</f>
        <v>0</v>
      </c>
      <c r="ADU99" s="248">
        <f>IF(ADU$6=$AAP$5,成绩录入!EG102,0)</f>
        <v>0</v>
      </c>
      <c r="ADV99" s="248">
        <f>IF(ADV$6=$AAP$5,成绩录入!EH102,0)</f>
        <v>0</v>
      </c>
      <c r="ADW99" s="248">
        <f>IF(ADW$6=$AAP$5,成绩录入!EI102,0)</f>
        <v>0</v>
      </c>
      <c r="ADX99" s="248">
        <f>IF(ADX$6=$AAP$5,成绩录入!EJ102,0)</f>
        <v>0</v>
      </c>
      <c r="ADY99" s="248">
        <f>IF(ADY$6=$AAP$5,成绩录入!EK102,0)</f>
        <v>0</v>
      </c>
      <c r="ADZ99" s="248">
        <f>IF(ADZ$6=$AAP$5,成绩录入!EL102,0)</f>
        <v>0</v>
      </c>
      <c r="AEA99" s="248">
        <f>IF(AEA$6=$AAP$5,成绩录入!EM102,0)</f>
        <v>0</v>
      </c>
      <c r="AEB99" s="248">
        <f>IF(AEB$6=$AAP$5,成绩录入!EN102,0)</f>
        <v>0</v>
      </c>
      <c r="AEC99" s="248">
        <f>IF(AEC$6=$AAP$5,成绩录入!EO102,0)</f>
        <v>0</v>
      </c>
      <c r="AED99" s="248">
        <f>IF(AED$6=$AAP$5,成绩录入!EP102,0)</f>
        <v>0</v>
      </c>
      <c r="AEE99" s="248">
        <f>IF(AEE$6=$AAP$5,成绩录入!EQ102,0)</f>
        <v>0</v>
      </c>
      <c r="AEF99" s="248">
        <f>IF(AEF$6=$AAP$5,成绩录入!ER102,0)</f>
        <v>0</v>
      </c>
      <c r="AEG99" s="248">
        <f>IF(AEG$6=$AAP$5,成绩录入!ES102,0)</f>
        <v>0</v>
      </c>
      <c r="AEH99" s="248">
        <f>IF(AEH$6=$AAP$5,成绩录入!ET102,0)</f>
        <v>0</v>
      </c>
      <c r="AEI99" s="248">
        <f>IF(AEI$6=$AAP$5,成绩录入!EU102,0)</f>
        <v>0</v>
      </c>
      <c r="AEJ99" s="248">
        <f>IF(AEJ$6=$AAP$5,成绩录入!EV102,0)</f>
        <v>0</v>
      </c>
      <c r="AEK99" s="248">
        <f>IF(AEK$6=$AAP$5,成绩录入!EW102,0)</f>
        <v>0</v>
      </c>
      <c r="AEL99" s="248">
        <f>IF(AEL$6=$AAP$5,成绩录入!EX102,0)</f>
        <v>0</v>
      </c>
      <c r="AEM99" s="218">
        <f t="shared" si="193"/>
        <v>0</v>
      </c>
      <c r="AEN99" s="166"/>
      <c r="AEO99" s="166"/>
      <c r="AEP99" s="247">
        <f>IF(AEP$6=$AEO$5,成绩录入!BC102,0)</f>
        <v>0</v>
      </c>
      <c r="AEQ99" s="248">
        <f>IF(AEQ$6=$AEO$5,成绩录入!BD102,0)</f>
        <v>0</v>
      </c>
      <c r="AER99" s="248">
        <f>IF(AER$6=$AEO$5,成绩录入!BE102,0)</f>
        <v>0</v>
      </c>
      <c r="AES99" s="248">
        <f>IF(AES$6=$AEO$5,成绩录入!BF102,0)</f>
        <v>0</v>
      </c>
      <c r="AET99" s="248">
        <f>IF(AET$6=$AEO$5,成绩录入!BG102,0)</f>
        <v>0</v>
      </c>
      <c r="AEU99" s="248">
        <f>IF(AEU$6=$AEO$5,成绩录入!BH102,0)</f>
        <v>0</v>
      </c>
      <c r="AEV99" s="248">
        <f>IF(AEV$6=$AEO$5,成绩录入!BI102,0)</f>
        <v>0</v>
      </c>
      <c r="AEW99" s="248">
        <f>IF(AEW$6=$AEO$5,成绩录入!BJ102,0)</f>
        <v>0</v>
      </c>
      <c r="AEX99" s="248">
        <f>IF(AEX$6=$AEO$5,成绩录入!BK102,0)</f>
        <v>0</v>
      </c>
      <c r="AEY99" s="248">
        <f>IF(AEY$6=$AEO$5,成绩录入!BL102,0)</f>
        <v>0</v>
      </c>
      <c r="AEZ99" s="248">
        <f>IF(AEZ$6=$AEO$5,成绩录入!BM102,0)</f>
        <v>0</v>
      </c>
      <c r="AFA99" s="248">
        <f>IF(AFA$6=$AEO$5,成绩录入!BN102,0)</f>
        <v>0</v>
      </c>
      <c r="AFB99" s="248">
        <f>IF(AFB$6=$AEO$5,成绩录入!BO102,0)</f>
        <v>0</v>
      </c>
      <c r="AFC99" s="248">
        <f>IF(AFC$6=$AEO$5,成绩录入!BP102,0)</f>
        <v>0</v>
      </c>
      <c r="AFD99" s="248">
        <f>IF(AFD$6=$AEO$5,成绩录入!BQ102,0)</f>
        <v>0</v>
      </c>
      <c r="AFE99" s="248">
        <f>IF(AFE$6=$AEO$5,成绩录入!BR102,0)</f>
        <v>0</v>
      </c>
      <c r="AFF99" s="248">
        <f>IF(AFF$6=$AEO$5,成绩录入!BS102,0)</f>
        <v>0</v>
      </c>
      <c r="AFG99" s="248">
        <f>IF(AFG$6=$AEO$5,成绩录入!BT102,0)</f>
        <v>0</v>
      </c>
      <c r="AFH99" s="248">
        <f>IF(AFH$6=$AEO$5,成绩录入!BU102,0)</f>
        <v>0</v>
      </c>
      <c r="AFI99" s="248">
        <f>IF(AFI$6=$AEO$5,成绩录入!BV102,0)</f>
        <v>0</v>
      </c>
      <c r="AFJ99" s="248">
        <f>IF(AFJ$6=$AEO$5,成绩录入!BW102,0)</f>
        <v>0</v>
      </c>
      <c r="AFK99" s="248">
        <f>IF(AFK$6=$AEO$5,成绩录入!BX102,0)</f>
        <v>0</v>
      </c>
      <c r="AFL99" s="248">
        <f>IF(AFL$6=$AEO$5,成绩录入!BY102,0)</f>
        <v>0</v>
      </c>
      <c r="AFM99" s="248">
        <f>IF(AFM$6=$AEO$5,成绩录入!BZ102,0)</f>
        <v>0</v>
      </c>
      <c r="AFN99" s="248">
        <f>IF(AFN$6=$AEO$5,成绩录入!CA102,0)</f>
        <v>0</v>
      </c>
      <c r="AFO99" s="248">
        <f>IF(AFO$6=$AEO$5,成绩录入!CB102,0)</f>
        <v>0</v>
      </c>
      <c r="AFP99" s="248">
        <f>IF(AFP$6=$AEO$5,成绩录入!CC102,0)</f>
        <v>0</v>
      </c>
      <c r="AFQ99" s="248">
        <f>IF(AFQ$6=$AEO$5,成绩录入!CD102,0)</f>
        <v>0</v>
      </c>
      <c r="AFR99" s="248">
        <f>IF(AFR$6=$AEO$5,成绩录入!CE102,0)</f>
        <v>0</v>
      </c>
      <c r="AFS99" s="248">
        <f>IF(AFS$6=$AEO$5,成绩录入!CF102,0)</f>
        <v>0</v>
      </c>
      <c r="AFT99" s="248">
        <f>IF(AFT$6=$AEO$5,成绩录入!CG102,0)</f>
        <v>0</v>
      </c>
      <c r="AFU99" s="248">
        <f>IF(AFU$6=$AEO$5,成绩录入!CH102,0)</f>
        <v>0</v>
      </c>
      <c r="AFV99" s="248">
        <f>IF(AFV$6=$AEO$5,成绩录入!CI102,0)</f>
        <v>0</v>
      </c>
      <c r="AFW99" s="248">
        <f>IF(AFW$6=$AEO$5,成绩录入!CJ102,0)</f>
        <v>0</v>
      </c>
      <c r="AFX99" s="248">
        <f>IF(AFX$6=$AEO$5,成绩录入!CK102,0)</f>
        <v>0</v>
      </c>
      <c r="AFY99" s="248">
        <f>IF(AFY$6=$AEO$5,成绩录入!CL102,0)</f>
        <v>0</v>
      </c>
      <c r="AFZ99" s="248">
        <f>IF(AFZ$6=$AEO$5,成绩录入!CM102,0)</f>
        <v>0</v>
      </c>
      <c r="AGA99" s="248">
        <f>IF(AGA$6=$AEO$5,成绩录入!CN102,0)</f>
        <v>0</v>
      </c>
      <c r="AGB99" s="248">
        <f>IF(AGB$6=$AEO$5,成绩录入!CO102,0)</f>
        <v>0</v>
      </c>
      <c r="AGC99" s="248">
        <f>IF(AGC$6=$AEO$5,成绩录入!CP102,0)</f>
        <v>0</v>
      </c>
      <c r="AGD99" s="248">
        <f>IF(AGD$6=$AEO$5,成绩录入!CQ102,0)</f>
        <v>0</v>
      </c>
      <c r="AGE99" s="248">
        <f>IF(AGE$6=$AEO$5,成绩录入!CR102,0)</f>
        <v>0</v>
      </c>
      <c r="AGF99" s="248">
        <f>IF(AGF$6=$AEO$5,成绩录入!CS102,0)</f>
        <v>0</v>
      </c>
      <c r="AGG99" s="248">
        <f>IF(AGG$6=$AEO$5,成绩录入!CT102,0)</f>
        <v>0</v>
      </c>
      <c r="AGH99" s="248">
        <f>IF(AGH$6=$AEO$5,成绩录入!CU102,0)</f>
        <v>0</v>
      </c>
      <c r="AGI99" s="248">
        <f>IF(AGI$6=$AEO$5,成绩录入!CV102,0)</f>
        <v>0</v>
      </c>
      <c r="AGJ99" s="248">
        <f>IF(AGJ$6=$AEO$5,成绩录入!CW102,0)</f>
        <v>0</v>
      </c>
      <c r="AGK99" s="248">
        <f>IF(AGK$6=$AEO$5,成绩录入!CX102,0)</f>
        <v>0</v>
      </c>
      <c r="AGL99" s="248">
        <f>IF(AGL$6=$AEO$5,成绩录入!CY102,0)</f>
        <v>0</v>
      </c>
      <c r="AGM99" s="248">
        <f>IF(AGM$6=$AEO$5,成绩录入!CZ102,0)</f>
        <v>0</v>
      </c>
      <c r="AGN99" s="248">
        <f>IF(AGN$6=$AEO$5,成绩录入!DA102,0)</f>
        <v>0</v>
      </c>
      <c r="AGO99" s="248">
        <f>IF(AGO$6=$AEO$5,成绩录入!DB102,0)</f>
        <v>0</v>
      </c>
      <c r="AGP99" s="248">
        <f>IF(AGP$6=$AEO$5,成绩录入!DC102,0)</f>
        <v>0</v>
      </c>
      <c r="AGQ99" s="248">
        <f>IF(AGQ$6=$AEO$5,成绩录入!DD102,0)</f>
        <v>0</v>
      </c>
      <c r="AGR99" s="248">
        <f>IF(AGR$6=$AEO$5,成绩录入!DE102,0)</f>
        <v>0</v>
      </c>
      <c r="AGS99" s="248">
        <f>IF(AGS$6=$AEO$5,成绩录入!DF102,0)</f>
        <v>0</v>
      </c>
      <c r="AGT99" s="248">
        <f>IF(AGT$6=$AEO$5,成绩录入!DG102,0)</f>
        <v>0</v>
      </c>
      <c r="AGU99" s="248">
        <f>IF(AGU$6=$AEO$5,成绩录入!DH102,0)</f>
        <v>0</v>
      </c>
      <c r="AGV99" s="248">
        <f>IF(AGV$6=$AEO$5,成绩录入!DI102,0)</f>
        <v>0</v>
      </c>
      <c r="AGW99" s="248">
        <f>IF(AGW$6=$AEO$5,成绩录入!DJ102,0)</f>
        <v>0</v>
      </c>
      <c r="AGX99" s="248">
        <f>IF(AGX$6=$AEO$5,成绩录入!DK102,0)</f>
        <v>0</v>
      </c>
      <c r="AGY99" s="248">
        <f>IF(AGY$6=$AEO$5,成绩录入!DL102,0)</f>
        <v>0</v>
      </c>
      <c r="AGZ99" s="248">
        <f>IF(AGZ$6=$AEO$5,成绩录入!DM102,0)</f>
        <v>0</v>
      </c>
      <c r="AHA99" s="248">
        <f>IF(AHA$6=$AEO$5,成绩录入!DN102,0)</f>
        <v>0</v>
      </c>
      <c r="AHB99" s="248">
        <f>IF(AHB$6=$AEO$5,成绩录入!DO102,0)</f>
        <v>0</v>
      </c>
      <c r="AHC99" s="248">
        <f>IF(AHC$6=$AEO$5,成绩录入!DP102,0)</f>
        <v>0</v>
      </c>
      <c r="AHD99" s="248">
        <f>IF(AHD$6=$AEO$5,成绩录入!DQ102,0)</f>
        <v>0</v>
      </c>
      <c r="AHE99" s="248">
        <f>IF(AHE$6=$AEO$5,成绩录入!DR102,0)</f>
        <v>0</v>
      </c>
      <c r="AHF99" s="248">
        <f>IF(AHF$6=$AEO$5,成绩录入!DS102,0)</f>
        <v>0</v>
      </c>
      <c r="AHG99" s="248">
        <f>IF(AHG$6=$AEO$5,成绩录入!DT102,0)</f>
        <v>0</v>
      </c>
      <c r="AHH99" s="248">
        <f>IF(AHH$6=$AEO$5,成绩录入!DU102,0)</f>
        <v>0</v>
      </c>
      <c r="AHI99" s="248">
        <f>IF(AHI$6=$AEO$5,成绩录入!DV102,0)</f>
        <v>0</v>
      </c>
      <c r="AHJ99" s="248">
        <f>IF(AHJ$6=$AEO$5,成绩录入!DW102,0)</f>
        <v>0</v>
      </c>
      <c r="AHK99" s="248">
        <f>IF(AHK$6=$AEO$5,成绩录入!DX102,0)</f>
        <v>0</v>
      </c>
      <c r="AHL99" s="248">
        <f>IF(AHL$6=$AEO$5,成绩录入!DY102,0)</f>
        <v>0</v>
      </c>
      <c r="AHM99" s="248">
        <f>IF(AHM$6=$AEO$5,成绩录入!DZ102,0)</f>
        <v>0</v>
      </c>
      <c r="AHN99" s="248">
        <f>IF(AHN$6=$AEO$5,成绩录入!EA102,0)</f>
        <v>0</v>
      </c>
      <c r="AHO99" s="248">
        <f>IF(AHO$6=$AEO$5,成绩录入!EB102,0)</f>
        <v>0</v>
      </c>
      <c r="AHP99" s="248">
        <f>IF(AHP$6=$AEO$5,成绩录入!EC102,0)</f>
        <v>0</v>
      </c>
      <c r="AHQ99" s="248">
        <f>IF(AHQ$6=$AEO$5,成绩录入!ED102,0)</f>
        <v>0</v>
      </c>
      <c r="AHR99" s="248">
        <f>IF(AHR$6=$AEO$5,成绩录入!EE102,0)</f>
        <v>0</v>
      </c>
      <c r="AHS99" s="248">
        <f>IF(AHS$6=$AEO$5,成绩录入!EF102,0)</f>
        <v>0</v>
      </c>
      <c r="AHT99" s="248">
        <f>IF(AHT$6=$AEO$5,成绩录入!EG102,0)</f>
        <v>0</v>
      </c>
      <c r="AHU99" s="248">
        <f>IF(AHU$6=$AEO$5,成绩录入!EH102,0)</f>
        <v>0</v>
      </c>
      <c r="AHV99" s="248">
        <f>IF(AHV$6=$AEO$5,成绩录入!EI102,0)</f>
        <v>0</v>
      </c>
      <c r="AHW99" s="248">
        <f>IF(AHW$6=$AEO$5,成绩录入!EJ102,0)</f>
        <v>0</v>
      </c>
      <c r="AHX99" s="248">
        <f>IF(AHX$6=$AEO$5,成绩录入!EK102,0)</f>
        <v>0</v>
      </c>
      <c r="AHY99" s="248">
        <f>IF(AHY$6=$AEO$5,成绩录入!EL102,0)</f>
        <v>0</v>
      </c>
      <c r="AHZ99" s="248">
        <f>IF(AHZ$6=$AEO$5,成绩录入!EM102,0)</f>
        <v>0</v>
      </c>
      <c r="AIA99" s="248">
        <f>IF(AIA$6=$AEO$5,成绩录入!EN102,0)</f>
        <v>0</v>
      </c>
      <c r="AIB99" s="248">
        <f>IF(AIB$6=$AEO$5,成绩录入!EO102,0)</f>
        <v>0</v>
      </c>
      <c r="AIC99" s="248">
        <f>IF(AIC$6=$AEO$5,成绩录入!EP102,0)</f>
        <v>0</v>
      </c>
      <c r="AID99" s="248">
        <f>IF(AID$6=$AEO$5,成绩录入!EQ102,0)</f>
        <v>0</v>
      </c>
      <c r="AIE99" s="248">
        <f>IF(AIE$6=$AEO$5,成绩录入!ER102,0)</f>
        <v>0</v>
      </c>
      <c r="AIF99" s="248">
        <f>IF(AIF$6=$AEO$5,成绩录入!ES102,0)</f>
        <v>0</v>
      </c>
      <c r="AIG99" s="248">
        <f>IF(AIG$6=$AEO$5,成绩录入!ET102,0)</f>
        <v>0</v>
      </c>
      <c r="AIH99" s="248">
        <f>IF(AIH$6=$AEO$5,成绩录入!EU102,0)</f>
        <v>0</v>
      </c>
      <c r="AII99" s="248">
        <f>IF(AII$6=$AEO$5,成绩录入!EV102,0)</f>
        <v>0</v>
      </c>
      <c r="AIJ99" s="248">
        <f>IF(AIJ$6=$AEO$5,成绩录入!EW102,0)</f>
        <v>0</v>
      </c>
      <c r="AIK99" s="248">
        <f>IF(AIK$6=$AEO$5,成绩录入!EX102,0)</f>
        <v>0</v>
      </c>
      <c r="AIL99" s="218">
        <f t="shared" si="194"/>
        <v>0</v>
      </c>
      <c r="AIN99" s="214" t="str">
        <f>初始录入!A104</f>
        <v/>
      </c>
      <c r="AIO99" s="215">
        <f>初始录入!B104</f>
        <v>0</v>
      </c>
      <c r="AIP99" s="216">
        <f>初始录入!C104</f>
        <v>0</v>
      </c>
      <c r="AIQ99" s="314">
        <f>IF(平时!D97&lt;&gt;"",平时!D97,0)</f>
        <v>0</v>
      </c>
      <c r="AIR99" s="324" t="str">
        <f t="shared" si="246"/>
        <v/>
      </c>
      <c r="AIS99" s="314">
        <f>IF(过程!D97&lt;&gt;"",过程!D97,0)</f>
        <v>0</v>
      </c>
      <c r="AIT99" s="324" t="str">
        <f t="shared" si="247"/>
        <v/>
      </c>
      <c r="AIU99" s="216">
        <f>IF(期末!D97&lt;&gt;"",期末!D97,0)</f>
        <v>0</v>
      </c>
      <c r="AIV99" s="324" t="str">
        <f t="shared" si="248"/>
        <v/>
      </c>
      <c r="AIW99" s="325">
        <f t="shared" si="249"/>
        <v>0</v>
      </c>
      <c r="AIX99" s="314">
        <f>IF(平时!E97&lt;&gt;"",平时!E97,0)</f>
        <v>0</v>
      </c>
      <c r="AIY99" s="324" t="str">
        <f t="shared" si="250"/>
        <v/>
      </c>
      <c r="AIZ99" s="314">
        <f>IF(过程!E97&lt;&gt;"",过程!E97,0)</f>
        <v>0</v>
      </c>
      <c r="AJA99" s="324" t="str">
        <f t="shared" si="251"/>
        <v/>
      </c>
      <c r="AJB99" s="216">
        <f>IF(期末!E97&lt;&gt;"",期末!E97,0)</f>
        <v>0</v>
      </c>
      <c r="AJC99" s="324" t="str">
        <f t="shared" si="252"/>
        <v/>
      </c>
      <c r="AJD99" s="325">
        <f t="shared" si="253"/>
        <v>0</v>
      </c>
      <c r="AJE99" s="314">
        <f>IF(平时!F97&lt;&gt;"",平时!F97,0)</f>
        <v>0</v>
      </c>
      <c r="AJF99" s="324" t="str">
        <f t="shared" si="254"/>
        <v/>
      </c>
      <c r="AJG99" s="314">
        <f>IF(过程!F97&lt;&gt;"",过程!F97,0)</f>
        <v>0</v>
      </c>
      <c r="AJH99" s="324" t="str">
        <f t="shared" si="255"/>
        <v/>
      </c>
      <c r="AJI99" s="216">
        <f>IF(期末!F97&lt;&gt;"",期末!F97,0)</f>
        <v>0</v>
      </c>
      <c r="AJJ99" s="324" t="str">
        <f t="shared" si="256"/>
        <v/>
      </c>
      <c r="AJK99" s="325">
        <f t="shared" si="257"/>
        <v>0</v>
      </c>
      <c r="AJL99" s="314">
        <f>IF(平时!G97&lt;&gt;"",平时!G97,0)</f>
        <v>0</v>
      </c>
      <c r="AJM99" s="324" t="str">
        <f t="shared" si="258"/>
        <v/>
      </c>
      <c r="AJN99" s="314">
        <f>IF(过程!G97&lt;&gt;"",过程!G97,0)</f>
        <v>0</v>
      </c>
      <c r="AJO99" s="324" t="str">
        <f t="shared" si="259"/>
        <v/>
      </c>
      <c r="AJP99" s="216">
        <f>IF(期末!G97&lt;&gt;"",期末!G97,0)</f>
        <v>0</v>
      </c>
      <c r="AJQ99" s="324" t="str">
        <f t="shared" si="260"/>
        <v/>
      </c>
      <c r="AJR99" s="325">
        <f t="shared" si="261"/>
        <v>0</v>
      </c>
      <c r="AJS99" s="314">
        <f>IF(平时!H97&lt;&gt;"",平时!H97,0)</f>
        <v>0</v>
      </c>
      <c r="AJT99" s="324" t="str">
        <f t="shared" si="262"/>
        <v/>
      </c>
      <c r="AJU99" s="314">
        <f>IF(过程!H97&lt;&gt;"",过程!H97,0)</f>
        <v>0</v>
      </c>
      <c r="AJV99" s="324" t="str">
        <f t="shared" si="263"/>
        <v/>
      </c>
      <c r="AJW99" s="216">
        <f>IF(期末!H97&lt;&gt;"",期末!H97,0)</f>
        <v>0</v>
      </c>
      <c r="AJX99" s="324" t="str">
        <f t="shared" si="264"/>
        <v/>
      </c>
      <c r="AJY99" s="326">
        <f t="shared" si="265"/>
        <v>0</v>
      </c>
      <c r="AKA99" s="216" t="str">
        <f>初始录入!A104</f>
        <v/>
      </c>
      <c r="AKB99" s="216">
        <f>初始录入!B104</f>
        <v>0</v>
      </c>
      <c r="AKC99" s="216">
        <f>初始录入!C104</f>
        <v>0</v>
      </c>
      <c r="AKD99" s="327" t="str">
        <f>IF(初始录入!$E104=初始录入!$K$2,达成度!$D112,"")</f>
        <v/>
      </c>
      <c r="AKE99" s="327" t="str">
        <f>IF(初始录入!$E104=初始录入!$K$3,达成度!D112,"")</f>
        <v/>
      </c>
      <c r="AKF99" s="216" t="str">
        <f>IF(初始录入!$E104=初始录入!$K$4,达成度!D112,"")</f>
        <v/>
      </c>
      <c r="AKG99" s="216" t="str">
        <f>IF(初始录入!$E104=初始录入!$K$5,达成度!D112,"")</f>
        <v/>
      </c>
      <c r="AKH99" s="327" t="str">
        <f>IF(初始录入!$E104=初始录入!$K$2,达成度!E112,"")</f>
        <v/>
      </c>
      <c r="AKI99" s="327" t="str">
        <f>IF(初始录入!$E104=初始录入!$K$3,达成度!E112,"")</f>
        <v/>
      </c>
      <c r="AKJ99" s="216" t="str">
        <f>IF(初始录入!$E104=初始录入!$K$4,达成度!E112,"")</f>
        <v/>
      </c>
      <c r="AKK99" s="216" t="str">
        <f>IF(初始录入!$E104=初始录入!$K$5,达成度!E112,"")</f>
        <v/>
      </c>
      <c r="AKL99" s="327" t="str">
        <f>IF(初始录入!$E104=初始录入!$K$2,达成度!F112,"")</f>
        <v/>
      </c>
      <c r="AKM99" s="327" t="str">
        <f>IF(初始录入!$E104=初始录入!$K$3,达成度!F112,"")</f>
        <v/>
      </c>
      <c r="AKN99" s="216" t="str">
        <f>IF(初始录入!$E104=初始录入!$K$4,达成度!F112,"")</f>
        <v/>
      </c>
      <c r="AKO99" s="216" t="str">
        <f>IF(初始录入!$E104=初始录入!$K$5,达成度!F112,"")</f>
        <v/>
      </c>
      <c r="AKP99" s="327" t="str">
        <f>IF(初始录入!$E104=初始录入!$K$2,达成度!H112,"")</f>
        <v/>
      </c>
      <c r="AKQ99" s="327" t="str">
        <f>IF(初始录入!$E104=初始录入!$K$3,达成度!H112,"")</f>
        <v/>
      </c>
      <c r="AKR99" s="216" t="str">
        <f>IF(初始录入!$E104=初始录入!$K$4,达成度!H112,"")</f>
        <v/>
      </c>
      <c r="AKS99" s="216" t="str">
        <f>IF(初始录入!$E104=初始录入!$K$5,达成度!H112,"")</f>
        <v/>
      </c>
      <c r="AKT99" s="327" t="str">
        <f>IF(初始录入!$E104=初始录入!$K$2,达成度!I112,"")</f>
        <v/>
      </c>
      <c r="AKU99" s="327" t="str">
        <f>IF(初始录入!$E104=初始录入!$K$3,达成度!I112,"")</f>
        <v/>
      </c>
      <c r="AKV99" s="216" t="str">
        <f>IF(初始录入!$E104=初始录入!$K$4,达成度!I112,"")</f>
        <v/>
      </c>
      <c r="AKW99" s="216" t="str">
        <f>IF(初始录入!$E104=初始录入!$K$5,达成度!I112,"")</f>
        <v/>
      </c>
      <c r="AKX99" s="327" t="str">
        <f>IF(初始录入!$E104=初始录入!$K$2,达成度!J112,"")</f>
        <v/>
      </c>
      <c r="AKY99" s="327" t="str">
        <f>IF(初始录入!$E104=初始录入!$K$3,达成度!J112,"")</f>
        <v/>
      </c>
      <c r="AKZ99" s="216" t="str">
        <f>IF(初始录入!$E104=初始录入!$K$4,达成度!J112,"")</f>
        <v/>
      </c>
      <c r="ALA99" s="216" t="str">
        <f>IF(初始录入!$E104=初始录入!$K$5,达成度!J112,"")</f>
        <v/>
      </c>
      <c r="ALB99" s="327" t="str">
        <f>IF(初始录入!$E104=初始录入!$K$2,达成度!L112,"")</f>
        <v/>
      </c>
      <c r="ALC99" s="327" t="str">
        <f>IF(初始录入!$E104=初始录入!$K$3,达成度!L112,"")</f>
        <v/>
      </c>
      <c r="ALD99" s="216" t="str">
        <f>IF(初始录入!$E104=初始录入!$K$4,达成度!L112,"")</f>
        <v/>
      </c>
      <c r="ALE99" s="216" t="str">
        <f>IF(初始录入!$E104=初始录入!$K$5,达成度!L112,"")</f>
        <v/>
      </c>
      <c r="ALF99" s="327" t="str">
        <f>IF(初始录入!$E104=初始录入!$K$2,达成度!M112,"")</f>
        <v/>
      </c>
      <c r="ALG99" s="327" t="str">
        <f>IF(初始录入!$E104=初始录入!$K$3,达成度!M112,"")</f>
        <v/>
      </c>
      <c r="ALH99" s="216" t="str">
        <f>IF(初始录入!$E104=初始录入!$K$4,达成度!M112,"")</f>
        <v/>
      </c>
      <c r="ALI99" s="216" t="str">
        <f>IF(初始录入!$E104=初始录入!$K$5,达成度!M112,"")</f>
        <v/>
      </c>
      <c r="ALJ99" s="327" t="str">
        <f>IF(初始录入!$E104=初始录入!$K$2,达成度!N112,"")</f>
        <v/>
      </c>
      <c r="ALK99" s="327" t="str">
        <f>IF(初始录入!$E104=初始录入!$K$3,达成度!N112,"")</f>
        <v/>
      </c>
      <c r="ALL99" s="216" t="str">
        <f>IF(初始录入!$E104=初始录入!$K$4,达成度!N112,"")</f>
        <v/>
      </c>
      <c r="ALM99" s="216" t="str">
        <f>IF(初始录入!$E104=初始录入!$K$5,达成度!N112,"")</f>
        <v/>
      </c>
      <c r="ALN99" s="327" t="str">
        <f>IF(初始录入!$E104=初始录入!$K$2,达成度!P112,"")</f>
        <v/>
      </c>
      <c r="ALO99" s="327" t="str">
        <f>IF(初始录入!$E104=初始录入!$K$3,达成度!P112,"")</f>
        <v/>
      </c>
      <c r="ALP99" s="216" t="str">
        <f>IF(初始录入!$E104=初始录入!$K$4,达成度!P112,"")</f>
        <v/>
      </c>
      <c r="ALQ99" s="216" t="str">
        <f>IF(初始录入!$E104=初始录入!$K$5,达成度!P112,"")</f>
        <v/>
      </c>
      <c r="ALR99" s="327" t="str">
        <f>IF(初始录入!$E104=初始录入!$K$2,达成度!Q112,"")</f>
        <v/>
      </c>
      <c r="ALS99" s="327" t="str">
        <f>IF(初始录入!$E104=初始录入!$K$3,达成度!Q112,"")</f>
        <v/>
      </c>
      <c r="ALT99" s="216" t="str">
        <f>IF(初始录入!$E104=初始录入!$K$4,达成度!Q112,"")</f>
        <v/>
      </c>
      <c r="ALU99" s="216" t="str">
        <f>IF(初始录入!$E104=初始录入!$K$5,达成度!Q112,"")</f>
        <v/>
      </c>
      <c r="ALV99" s="327" t="str">
        <f>IF(初始录入!$E104=初始录入!$K$2,达成度!R112,"")</f>
        <v/>
      </c>
      <c r="ALW99" s="327" t="str">
        <f>IF(初始录入!$E104=初始录入!$K$3,达成度!R112,"")</f>
        <v/>
      </c>
      <c r="ALX99" s="216" t="str">
        <f>IF(初始录入!$E104=初始录入!$K$4,达成度!R112,"")</f>
        <v/>
      </c>
      <c r="ALY99" s="216"/>
      <c r="ALZ99" s="327" t="str">
        <f>IF(初始录入!$E104=初始录入!$K$2,达成度!T112,"")</f>
        <v/>
      </c>
      <c r="AMA99" s="327" t="str">
        <f>IF(初始录入!$E104=初始录入!$K$3,达成度!T112,"")</f>
        <v/>
      </c>
      <c r="AMB99" s="216" t="str">
        <f>IF(初始录入!$E104=初始录入!$K$4,达成度!T112,"")</f>
        <v/>
      </c>
      <c r="AMC99" s="216" t="str">
        <f>IF(初始录入!$E104=初始录入!$K$5,达成度!T112,"")</f>
        <v/>
      </c>
      <c r="AMD99" s="327" t="str">
        <f>IF(初始录入!$E104=初始录入!$K$2,达成度!U112,"")</f>
        <v/>
      </c>
      <c r="AME99" s="327" t="str">
        <f>IF(初始录入!$E104=初始录入!$K$3,达成度!U112,"")</f>
        <v/>
      </c>
      <c r="AMF99" s="216" t="str">
        <f>IF(初始录入!$E104=初始录入!$K$4,达成度!U112,"")</f>
        <v/>
      </c>
      <c r="AMG99" s="216" t="str">
        <f>IF(初始录入!$E104=初始录入!$K$5,达成度!U112,"")</f>
        <v/>
      </c>
      <c r="AMH99" s="327" t="str">
        <f>IF(初始录入!$E104=初始录入!$K$2,达成度!V112,"")</f>
        <v/>
      </c>
      <c r="AMI99" s="327" t="str">
        <f>IF(初始录入!$E104=初始录入!$K$3,达成度!V112,"")</f>
        <v/>
      </c>
      <c r="AMJ99" s="216" t="str">
        <f>IF(初始录入!$E104=初始录入!$K$4,达成度!W112,"")</f>
        <v/>
      </c>
      <c r="AMK99" s="216" t="str">
        <f>IF(初始录入!$E104=初始录入!$K$5,达成度!W112,"")</f>
        <v/>
      </c>
      <c r="AMM99" s="215">
        <f t="shared" si="270"/>
        <v>92</v>
      </c>
      <c r="AMN99" s="222" t="str">
        <f t="shared" si="266"/>
        <v/>
      </c>
      <c r="AMO99" s="325" t="str">
        <f>IF($AMM99&lt;=$H$7,INDEX(达成度!$G$21:$G$170,$AMM99,1),"")</f>
        <v/>
      </c>
      <c r="AMP99" s="325" t="str">
        <f>IF($AMM99&lt;=$H$7,INDEX(达成度!$K$21:$K$170,$AMM99,1),"")</f>
        <v/>
      </c>
      <c r="AMQ99" s="325" t="str">
        <f>IF($AMM99&lt;=$H$7,INDEX(达成度!$O$21:$O$170,$AMM99,1),"")</f>
        <v/>
      </c>
      <c r="AMR99" s="325" t="str">
        <f>IF($AMM99&lt;=$H$7,INDEX(达成度!$S$21:$S$170,$AMM99,1),"")</f>
        <v/>
      </c>
      <c r="AMS99" s="326" t="str">
        <f>IF($AMM99&lt;=$H$7,INDEX(达成度!$W$21:$W$170,$AMM99,1),"")</f>
        <v/>
      </c>
      <c r="AMT99" s="328"/>
      <c r="AMU99" s="336"/>
      <c r="AMV99" s="222" t="str">
        <f t="shared" si="267"/>
        <v/>
      </c>
      <c r="AMW99" s="325" t="str">
        <f>IF($AMM99&lt;=$I$7,INDEX(达成度!$G$21:$G$170,$AMM99+$H$7,1),"")</f>
        <v/>
      </c>
      <c r="AMX99" s="325" t="str">
        <f>IF($AMM99&lt;=$I$7,INDEX(达成度!$K$21:$K$170,$AMM99+$H$7,1),"")</f>
        <v/>
      </c>
      <c r="AMY99" s="325" t="str">
        <f>IF($AMM99&lt;=$I$7,INDEX(达成度!$O$21:$O$170,$AMM99+$H$7,1),"")</f>
        <v/>
      </c>
      <c r="AMZ99" s="325" t="str">
        <f>IF($AMM99&lt;=$I$7,INDEX(达成度!$S$21:$S$170,$AMM99+$H$7,1),"")</f>
        <v/>
      </c>
      <c r="ANA99" s="326" t="str">
        <f>IF($AMM99&lt;=$I$7,INDEX(达成度!$W$21:$W$170,$AMM99+$H$7,1),"")</f>
        <v/>
      </c>
      <c r="ANB99" s="206"/>
      <c r="ANC99" s="215"/>
      <c r="AND99" s="216" t="str">
        <f t="shared" si="268"/>
        <v/>
      </c>
      <c r="ANE99" s="325" t="str">
        <f>IF($AMM99&lt;=$J$7,INDEX(达成度!$G$21:$G$170,$AMM99+$H$7+$I$7,1),"")</f>
        <v/>
      </c>
      <c r="ANF99" s="325" t="str">
        <f>IF($AMM99&lt;=$J$7,INDEX(达成度!$K$21:$K$170,$AMM99+$H$7+$I$7,1),"")</f>
        <v/>
      </c>
      <c r="ANG99" s="325" t="str">
        <f>IF($AMM99&lt;=$J$7,INDEX(达成度!$O$21:$O$170,$AMM99+$H$7+$I$7,1),"")</f>
        <v/>
      </c>
      <c r="ANH99" s="325" t="str">
        <f>IF($AMM99&lt;=$J$7,INDEX(达成度!$S$21:$S$170,$AMM99+$H$7+$I$7,1),"")</f>
        <v/>
      </c>
      <c r="ANI99" s="326" t="str">
        <f>IF($AMM99&lt;=$J$7,INDEX(达成度!$W$21:$W$170,$AMM99+$H$7+$I$7,1),"")</f>
        <v/>
      </c>
      <c r="ANK99" s="215"/>
      <c r="ANL99" s="216" t="str">
        <f t="shared" si="269"/>
        <v/>
      </c>
      <c r="ANM99" s="325" t="str">
        <f>IF($AMM99&lt;=$K$7,INDEX(达成度!$G$21:$G$170,$AMM99+$H$7+$I$7+$J$7,1),"")</f>
        <v/>
      </c>
      <c r="ANN99" s="325" t="str">
        <f>IF($AMM99&lt;=$K$7,INDEX(达成度!$K$21:$K$170,$AMM99+$H$7+$I$7+$J$7,1),"")</f>
        <v/>
      </c>
      <c r="ANO99" s="325" t="str">
        <f>IF($AMM99&lt;=$K$7,INDEX(达成度!$O$21:$O$170,$AMM99+$H$7+$I$7+$J$7,1),"")</f>
        <v/>
      </c>
      <c r="ANP99" s="325" t="str">
        <f>IF($AMM99&lt;=$K$7,INDEX(达成度!$S$21:$S$170,$AMM99+$H$7+$I$7+$J$7,1),"")</f>
        <v/>
      </c>
      <c r="ANQ99" s="326" t="str">
        <f>IF($AMM99&lt;=$K$7,INDEX(达成度!$W$21:$W$170,$AMM99+$H$7+$I$7+$J$7,1),"")</f>
        <v/>
      </c>
    </row>
    <row r="100" ht="18" customHeight="1" spans="1:1024 1025:1057">
      <c r="A100" s="215" t="str">
        <f>初始录入!A105</f>
        <v/>
      </c>
      <c r="B100" s="216" t="str">
        <f>IF(初始录入!B105&lt;&gt;"",初始录入!B105,"")</f>
        <v/>
      </c>
      <c r="C100" s="216" t="str">
        <f>IF(初始录入!C105&lt;&gt;"",初始录入!C105,"")</f>
        <v/>
      </c>
      <c r="D100" s="216" t="str">
        <f>IF(初始录入!D105&lt;&gt;"",初始录入!D105,"")</f>
        <v/>
      </c>
      <c r="E100" s="218" t="str">
        <f>IF(初始录入!E105&lt;&gt;"",初始录入!E105,"")</f>
        <v/>
      </c>
      <c r="G100" s="330"/>
      <c r="H100" s="295">
        <f>IF(初始录入!E105=H$6,1,0)</f>
        <v>0</v>
      </c>
      <c r="I100" s="295">
        <f>IF(初始录入!E105=I$6,1,0)</f>
        <v>0</v>
      </c>
      <c r="J100" s="295">
        <f>IF(初始录入!E105=J$6,1,0)</f>
        <v>0</v>
      </c>
      <c r="K100" s="321">
        <f>IF(初始录入!E105=K$6,1,0)</f>
        <v>0</v>
      </c>
      <c r="L100" s="28"/>
      <c r="X100" s="28"/>
      <c r="Y100" s="294">
        <v>100</v>
      </c>
      <c r="Z100" s="295">
        <f>成绩录入!$F$7</f>
        <v>0</v>
      </c>
      <c r="AA100" s="295">
        <f>成绩录入!F103</f>
        <v>0</v>
      </c>
      <c r="AB100" s="296">
        <f>IF(初始录入!$M$7&lt;&gt;"",IF(成绩录入!$F$7&lt;&gt;"",IF(初始录入!$P$7="次数",AA100/Z100*Y100,成绩录入!F103),0),0)</f>
        <v>0</v>
      </c>
      <c r="AC100" s="297">
        <f t="shared" si="181"/>
        <v>0</v>
      </c>
      <c r="AD100" s="297">
        <f t="shared" si="182"/>
        <v>0</v>
      </c>
      <c r="AE100" s="297">
        <f t="shared" si="183"/>
        <v>0</v>
      </c>
      <c r="AF100" s="297">
        <f t="shared" si="184"/>
        <v>0</v>
      </c>
      <c r="AG100" s="297">
        <f t="shared" si="185"/>
        <v>0</v>
      </c>
      <c r="AH100" s="298">
        <f t="shared" si="195"/>
        <v>0</v>
      </c>
      <c r="AI100" s="28"/>
      <c r="AJ100" s="260">
        <f>成绩录入!I103</f>
        <v>0</v>
      </c>
      <c r="AK100" s="248">
        <f>成绩录入!J103</f>
        <v>0</v>
      </c>
      <c r="AL100" s="248">
        <f>成绩录入!K103</f>
        <v>0</v>
      </c>
      <c r="AM100" s="248">
        <f>成绩录入!L103</f>
        <v>0</v>
      </c>
      <c r="AN100" s="248">
        <f>成绩录入!M103</f>
        <v>0</v>
      </c>
      <c r="AO100" s="298">
        <f t="shared" si="196"/>
        <v>0</v>
      </c>
      <c r="AP100" s="299"/>
      <c r="AQ100" s="260">
        <f>成绩录入!I103</f>
        <v>0</v>
      </c>
      <c r="AR100" s="248">
        <f>成绩录入!J103</f>
        <v>0</v>
      </c>
      <c r="AS100" s="248">
        <f>成绩录入!K103</f>
        <v>0</v>
      </c>
      <c r="AT100" s="248">
        <f>成绩录入!L103</f>
        <v>0</v>
      </c>
      <c r="AU100" s="248">
        <f>成绩录入!M103</f>
        <v>0</v>
      </c>
      <c r="AV100" s="298">
        <f t="shared" si="197"/>
        <v>0</v>
      </c>
      <c r="AW100" s="299"/>
      <c r="AX100" s="260">
        <f>成绩录入!I103</f>
        <v>0</v>
      </c>
      <c r="AY100" s="248">
        <f>成绩录入!J103</f>
        <v>0</v>
      </c>
      <c r="AZ100" s="248">
        <f>成绩录入!K103</f>
        <v>0</v>
      </c>
      <c r="BA100" s="248">
        <f>成绩录入!L103</f>
        <v>0</v>
      </c>
      <c r="BB100" s="248">
        <f>成绩录入!M103</f>
        <v>0</v>
      </c>
      <c r="BC100" s="298">
        <f t="shared" si="198"/>
        <v>0</v>
      </c>
      <c r="BD100" s="299"/>
      <c r="BE100" s="260">
        <f>成绩录入!I103</f>
        <v>0</v>
      </c>
      <c r="BF100" s="248">
        <f>成绩录入!J103</f>
        <v>0</v>
      </c>
      <c r="BG100" s="248">
        <f>成绩录入!K103</f>
        <v>0</v>
      </c>
      <c r="BH100" s="248">
        <f>成绩录入!L103</f>
        <v>0</v>
      </c>
      <c r="BI100" s="248">
        <f>成绩录入!M103</f>
        <v>0</v>
      </c>
      <c r="BJ100" s="298">
        <f t="shared" si="199"/>
        <v>0</v>
      </c>
      <c r="BK100" s="299"/>
      <c r="BL100" s="260">
        <f>成绩录入!I103</f>
        <v>0</v>
      </c>
      <c r="BM100" s="248">
        <f>成绩录入!J103</f>
        <v>0</v>
      </c>
      <c r="BN100" s="248">
        <f>成绩录入!K103</f>
        <v>0</v>
      </c>
      <c r="BO100" s="248">
        <f>成绩录入!L103</f>
        <v>0</v>
      </c>
      <c r="BP100" s="248">
        <f>成绩录入!M103</f>
        <v>0</v>
      </c>
      <c r="BQ100" s="298">
        <f t="shared" si="200"/>
        <v>0</v>
      </c>
      <c r="BR100" s="300"/>
      <c r="BS100" s="260">
        <f>成绩录入!P103</f>
        <v>0</v>
      </c>
      <c r="BT100" s="248">
        <f>成绩录入!Q103</f>
        <v>0</v>
      </c>
      <c r="BU100" s="248">
        <f>成绩录入!R103</f>
        <v>0</v>
      </c>
      <c r="BV100" s="248">
        <f>成绩录入!S103</f>
        <v>0</v>
      </c>
      <c r="BW100" s="248">
        <f>成绩录入!T103</f>
        <v>0</v>
      </c>
      <c r="BX100" s="248">
        <f>成绩录入!U103</f>
        <v>0</v>
      </c>
      <c r="BY100" s="248">
        <f>成绩录入!V103</f>
        <v>0</v>
      </c>
      <c r="BZ100" s="248">
        <f>成绩录入!W103</f>
        <v>0</v>
      </c>
      <c r="CA100" s="248">
        <f>成绩录入!X103</f>
        <v>0</v>
      </c>
      <c r="CB100" s="248">
        <f>成绩录入!Y103</f>
        <v>0</v>
      </c>
      <c r="CC100" s="298">
        <f t="shared" si="201"/>
        <v>0</v>
      </c>
      <c r="CD100" s="299"/>
      <c r="CE100" s="260">
        <f>成绩录入!P103</f>
        <v>0</v>
      </c>
      <c r="CF100" s="248">
        <f>成绩录入!Q103</f>
        <v>0</v>
      </c>
      <c r="CG100" s="248">
        <f>成绩录入!R103</f>
        <v>0</v>
      </c>
      <c r="CH100" s="248">
        <f>成绩录入!S103</f>
        <v>0</v>
      </c>
      <c r="CI100" s="248">
        <f>成绩录入!T103</f>
        <v>0</v>
      </c>
      <c r="CJ100" s="248">
        <f>成绩录入!U103</f>
        <v>0</v>
      </c>
      <c r="CK100" s="248">
        <f>成绩录入!V103</f>
        <v>0</v>
      </c>
      <c r="CL100" s="248">
        <f>成绩录入!W103</f>
        <v>0</v>
      </c>
      <c r="CM100" s="248">
        <f>成绩录入!X103</f>
        <v>0</v>
      </c>
      <c r="CN100" s="248">
        <f>成绩录入!Y103</f>
        <v>0</v>
      </c>
      <c r="CO100" s="298">
        <f t="shared" si="202"/>
        <v>0</v>
      </c>
      <c r="CP100" s="299"/>
      <c r="CQ100" s="260">
        <f>成绩录入!P103</f>
        <v>0</v>
      </c>
      <c r="CR100" s="248">
        <f>成绩录入!Q103</f>
        <v>0</v>
      </c>
      <c r="CS100" s="248">
        <f>成绩录入!R103</f>
        <v>0</v>
      </c>
      <c r="CT100" s="248">
        <f>成绩录入!S103</f>
        <v>0</v>
      </c>
      <c r="CU100" s="248">
        <f>成绩录入!T103</f>
        <v>0</v>
      </c>
      <c r="CV100" s="248">
        <f>成绩录入!U103</f>
        <v>0</v>
      </c>
      <c r="CW100" s="248">
        <f>成绩录入!V103</f>
        <v>0</v>
      </c>
      <c r="CX100" s="248">
        <f>成绩录入!W103</f>
        <v>0</v>
      </c>
      <c r="CY100" s="248">
        <f>成绩录入!X103</f>
        <v>0</v>
      </c>
      <c r="CZ100" s="248">
        <f>成绩录入!Y103</f>
        <v>0</v>
      </c>
      <c r="DA100" s="298">
        <f t="shared" si="203"/>
        <v>0</v>
      </c>
      <c r="DB100" s="299"/>
      <c r="DC100" s="260">
        <f>成绩录入!P103</f>
        <v>0</v>
      </c>
      <c r="DD100" s="248">
        <f>成绩录入!Q103</f>
        <v>0</v>
      </c>
      <c r="DE100" s="248">
        <f>成绩录入!R103</f>
        <v>0</v>
      </c>
      <c r="DF100" s="248">
        <f>成绩录入!S103</f>
        <v>0</v>
      </c>
      <c r="DG100" s="248">
        <f>成绩录入!T103</f>
        <v>0</v>
      </c>
      <c r="DH100" s="248">
        <f>成绩录入!U103</f>
        <v>0</v>
      </c>
      <c r="DI100" s="248">
        <f>成绩录入!V103</f>
        <v>0</v>
      </c>
      <c r="DJ100" s="248">
        <f>成绩录入!W103</f>
        <v>0</v>
      </c>
      <c r="DK100" s="248">
        <f>成绩录入!X103</f>
        <v>0</v>
      </c>
      <c r="DL100" s="248">
        <f>成绩录入!Y103</f>
        <v>0</v>
      </c>
      <c r="DM100" s="298">
        <f t="shared" si="204"/>
        <v>0</v>
      </c>
      <c r="DN100" s="299"/>
      <c r="DO100" s="260">
        <f>成绩录入!P103</f>
        <v>0</v>
      </c>
      <c r="DP100" s="248">
        <f>成绩录入!Q103</f>
        <v>0</v>
      </c>
      <c r="DQ100" s="248">
        <f>成绩录入!R103</f>
        <v>0</v>
      </c>
      <c r="DR100" s="248">
        <f>成绩录入!S103</f>
        <v>0</v>
      </c>
      <c r="DS100" s="248">
        <f>成绩录入!T103</f>
        <v>0</v>
      </c>
      <c r="DT100" s="248">
        <f>成绩录入!U103</f>
        <v>0</v>
      </c>
      <c r="DU100" s="248">
        <f>成绩录入!V103</f>
        <v>0</v>
      </c>
      <c r="DV100" s="248">
        <f>成绩录入!W103</f>
        <v>0</v>
      </c>
      <c r="DW100" s="248">
        <f>成绩录入!X103</f>
        <v>0</v>
      </c>
      <c r="DX100" s="248">
        <f>成绩录入!Y103</f>
        <v>0</v>
      </c>
      <c r="DY100" s="298">
        <f t="shared" si="205"/>
        <v>0</v>
      </c>
      <c r="DZ100" s="299"/>
      <c r="EA100" s="301" t="e">
        <f t="shared" si="206"/>
        <v>#DIV/0!</v>
      </c>
      <c r="EB100" s="297" t="e">
        <f t="shared" si="207"/>
        <v>#DIV/0!</v>
      </c>
      <c r="EC100" s="297" t="e">
        <f t="shared" si="208"/>
        <v>#DIV/0!</v>
      </c>
      <c r="ED100" s="297" t="e">
        <f t="shared" si="209"/>
        <v>#DIV/0!</v>
      </c>
      <c r="EE100" s="297" t="e">
        <f t="shared" si="210"/>
        <v>#DIV/0!</v>
      </c>
      <c r="EF100" s="302" t="e">
        <f t="shared" si="211"/>
        <v>#DIV/0!</v>
      </c>
      <c r="EG100" s="303"/>
      <c r="EH100" s="304">
        <f t="shared" si="212"/>
        <v>0</v>
      </c>
      <c r="EI100" s="296">
        <f>成绩录入!I103</f>
        <v>0</v>
      </c>
      <c r="EJ100" s="296">
        <f>成绩录入!J103</f>
        <v>0</v>
      </c>
      <c r="EK100" s="296">
        <f>成绩录入!K103</f>
        <v>0</v>
      </c>
      <c r="EL100" s="296">
        <f>成绩录入!L103</f>
        <v>0</v>
      </c>
      <c r="EM100" s="296">
        <f>成绩录入!M103</f>
        <v>0</v>
      </c>
      <c r="EN100" s="296">
        <f>成绩录入!P103</f>
        <v>0</v>
      </c>
      <c r="EO100" s="296">
        <f>成绩录入!Q103</f>
        <v>0</v>
      </c>
      <c r="EP100" s="296">
        <f>成绩录入!R103</f>
        <v>0</v>
      </c>
      <c r="EQ100" s="296">
        <f>成绩录入!S103</f>
        <v>0</v>
      </c>
      <c r="ER100" s="296">
        <f>成绩录入!T103</f>
        <v>0</v>
      </c>
      <c r="ES100" s="296">
        <f>成绩录入!U103</f>
        <v>0</v>
      </c>
      <c r="ET100" s="296">
        <f>成绩录入!V103</f>
        <v>0</v>
      </c>
      <c r="EU100" s="296">
        <f>成绩录入!W103</f>
        <v>0</v>
      </c>
      <c r="EV100" s="296">
        <f>成绩录入!X103</f>
        <v>0</v>
      </c>
      <c r="EW100" s="302">
        <f>成绩录入!Y103</f>
        <v>0</v>
      </c>
      <c r="EX100" s="303"/>
      <c r="EY100" s="304" t="str">
        <f t="shared" si="213"/>
        <v/>
      </c>
      <c r="EZ100" s="296" t="str">
        <f t="shared" si="213"/>
        <v/>
      </c>
      <c r="FA100" s="296" t="str">
        <f t="shared" si="213"/>
        <v/>
      </c>
      <c r="FB100" s="296" t="str">
        <f t="shared" si="213"/>
        <v/>
      </c>
      <c r="FC100" s="302">
        <f>成绩录入!AB103</f>
        <v>0</v>
      </c>
      <c r="FD100" s="303"/>
      <c r="FE100" s="304" t="str">
        <f t="shared" si="214"/>
        <v>√</v>
      </c>
      <c r="FF100" s="296" t="str">
        <f t="shared" si="215"/>
        <v>√</v>
      </c>
      <c r="FG100" s="296" t="str">
        <f t="shared" si="216"/>
        <v>√</v>
      </c>
      <c r="FH100" s="296" t="str">
        <f t="shared" si="217"/>
        <v>√</v>
      </c>
      <c r="FI100" s="302" t="str">
        <f t="shared" si="218"/>
        <v>√</v>
      </c>
      <c r="FJ100" s="299"/>
      <c r="FK100" s="260">
        <f>成绩录入!AB103</f>
        <v>0</v>
      </c>
      <c r="FL100" s="248">
        <f>成绩录入!AC103</f>
        <v>0</v>
      </c>
      <c r="FM100" s="248">
        <f>成绩录入!AD103</f>
        <v>0</v>
      </c>
      <c r="FN100" s="248">
        <f>成绩录入!AE103</f>
        <v>0</v>
      </c>
      <c r="FO100" s="248">
        <f>成绩录入!AF103</f>
        <v>0</v>
      </c>
      <c r="FP100" s="248">
        <f>成绩录入!AG103</f>
        <v>0</v>
      </c>
      <c r="FQ100" s="298">
        <f t="shared" si="219"/>
        <v>0</v>
      </c>
      <c r="FR100" s="299"/>
      <c r="FS100" s="260">
        <f>成绩录入!AB103</f>
        <v>0</v>
      </c>
      <c r="FT100" s="248">
        <f>成绩录入!AC103</f>
        <v>0</v>
      </c>
      <c r="FU100" s="248">
        <f>成绩录入!AD103</f>
        <v>0</v>
      </c>
      <c r="FV100" s="248">
        <f>成绩录入!AE103</f>
        <v>0</v>
      </c>
      <c r="FW100" s="248">
        <f>成绩录入!AF103</f>
        <v>0</v>
      </c>
      <c r="FX100" s="333">
        <f>成绩录入!AG103</f>
        <v>0</v>
      </c>
      <c r="FY100" s="298">
        <f t="shared" si="220"/>
        <v>0</v>
      </c>
      <c r="FZ100" s="299"/>
      <c r="GA100" s="260">
        <f>成绩录入!AB103</f>
        <v>0</v>
      </c>
      <c r="GB100" s="248">
        <f>成绩录入!AC103</f>
        <v>0</v>
      </c>
      <c r="GC100" s="248">
        <f>成绩录入!AD103</f>
        <v>0</v>
      </c>
      <c r="GD100" s="248">
        <f>成绩录入!AE103</f>
        <v>0</v>
      </c>
      <c r="GE100" s="248">
        <f>成绩录入!AF103</f>
        <v>0</v>
      </c>
      <c r="GF100" s="248">
        <f>成绩录入!AG103</f>
        <v>0</v>
      </c>
      <c r="GG100" s="298">
        <f t="shared" si="221"/>
        <v>0</v>
      </c>
      <c r="GH100" s="299"/>
      <c r="GI100" s="260">
        <f>成绩录入!AB103</f>
        <v>0</v>
      </c>
      <c r="GJ100" s="248">
        <f>成绩录入!AC103</f>
        <v>0</v>
      </c>
      <c r="GK100" s="248">
        <f>成绩录入!AD103</f>
        <v>0</v>
      </c>
      <c r="GL100" s="248">
        <f>成绩录入!AE103</f>
        <v>0</v>
      </c>
      <c r="GM100" s="248">
        <f>成绩录入!AF103</f>
        <v>0</v>
      </c>
      <c r="GN100" s="248">
        <f>成绩录入!AG103</f>
        <v>0</v>
      </c>
      <c r="GO100" s="298">
        <f t="shared" si="222"/>
        <v>0</v>
      </c>
      <c r="GP100" s="299"/>
      <c r="GQ100" s="260">
        <f>成绩录入!AB103</f>
        <v>0</v>
      </c>
      <c r="GR100" s="248">
        <f>成绩录入!AC103</f>
        <v>0</v>
      </c>
      <c r="GS100" s="248">
        <f>成绩录入!AD103</f>
        <v>0</v>
      </c>
      <c r="GT100" s="248">
        <f>成绩录入!AE103</f>
        <v>0</v>
      </c>
      <c r="GU100" s="248">
        <f>成绩录入!AF103</f>
        <v>0</v>
      </c>
      <c r="GV100" s="248">
        <f>成绩录入!AG103</f>
        <v>0</v>
      </c>
      <c r="GW100" s="298">
        <f t="shared" si="223"/>
        <v>0</v>
      </c>
      <c r="GX100" s="299"/>
      <c r="GY100" s="247">
        <f>成绩录入!AJ103</f>
        <v>0</v>
      </c>
      <c r="GZ100" s="248">
        <f>成绩录入!AK103</f>
        <v>0</v>
      </c>
      <c r="HA100" s="248">
        <f>成绩录入!AL103</f>
        <v>0</v>
      </c>
      <c r="HB100" s="248">
        <f>成绩录入!AM103</f>
        <v>0</v>
      </c>
      <c r="HC100" s="248">
        <f>成绩录入!AN103</f>
        <v>0</v>
      </c>
      <c r="HD100" s="248">
        <f>成绩录入!AO103</f>
        <v>0</v>
      </c>
      <c r="HE100" s="310">
        <f t="shared" si="224"/>
        <v>0</v>
      </c>
      <c r="HF100" s="299"/>
      <c r="HG100" s="247">
        <f>成绩录入!AJ103</f>
        <v>0</v>
      </c>
      <c r="HH100" s="248">
        <f>成绩录入!AK103</f>
        <v>0</v>
      </c>
      <c r="HI100" s="248">
        <f>成绩录入!AL103</f>
        <v>0</v>
      </c>
      <c r="HJ100" s="248">
        <f>成绩录入!AM103</f>
        <v>0</v>
      </c>
      <c r="HK100" s="248">
        <f>成绩录入!AN103</f>
        <v>0</v>
      </c>
      <c r="HL100" s="248">
        <f>成绩录入!AO103</f>
        <v>0</v>
      </c>
      <c r="HM100" s="310">
        <f t="shared" si="225"/>
        <v>0</v>
      </c>
      <c r="HN100" s="299"/>
      <c r="HO100" s="247">
        <f>成绩录入!AJ103</f>
        <v>0</v>
      </c>
      <c r="HP100" s="248">
        <f>成绩录入!AK103</f>
        <v>0</v>
      </c>
      <c r="HQ100" s="248">
        <f>成绩录入!AL103</f>
        <v>0</v>
      </c>
      <c r="HR100" s="248">
        <f>成绩录入!AM103</f>
        <v>0</v>
      </c>
      <c r="HS100" s="248">
        <f>成绩录入!AN103</f>
        <v>0</v>
      </c>
      <c r="HT100" s="248">
        <f>成绩录入!AO103</f>
        <v>0</v>
      </c>
      <c r="HU100" s="310">
        <f t="shared" si="226"/>
        <v>0</v>
      </c>
      <c r="HV100" s="299"/>
      <c r="HW100" s="247">
        <f>成绩录入!AJ103</f>
        <v>0</v>
      </c>
      <c r="HX100" s="248">
        <f>成绩录入!AK103</f>
        <v>0</v>
      </c>
      <c r="HY100" s="248">
        <f>成绩录入!AL103</f>
        <v>0</v>
      </c>
      <c r="HZ100" s="248">
        <f>成绩录入!AM103</f>
        <v>0</v>
      </c>
      <c r="IA100" s="248">
        <f>成绩录入!AN103</f>
        <v>0</v>
      </c>
      <c r="IB100" s="248">
        <f>成绩录入!AO103</f>
        <v>0</v>
      </c>
      <c r="IC100" s="310">
        <f t="shared" si="227"/>
        <v>0</v>
      </c>
      <c r="ID100" s="299"/>
      <c r="IE100" s="247">
        <f>成绩录入!AJ103</f>
        <v>0</v>
      </c>
      <c r="IF100" s="248">
        <f>成绩录入!AK103</f>
        <v>0</v>
      </c>
      <c r="IG100" s="248">
        <f>成绩录入!AL103</f>
        <v>0</v>
      </c>
      <c r="IH100" s="248">
        <f>成绩录入!AM103</f>
        <v>0</v>
      </c>
      <c r="II100" s="248">
        <f>成绩录入!AN103</f>
        <v>0</v>
      </c>
      <c r="IJ100" s="248">
        <f>成绩录入!AO103</f>
        <v>0</v>
      </c>
      <c r="IK100" s="310">
        <f t="shared" si="228"/>
        <v>0</v>
      </c>
      <c r="IL100" s="299"/>
      <c r="IM100" s="313" t="e">
        <f t="shared" si="229"/>
        <v>#DIV/0!</v>
      </c>
      <c r="IN100" s="314" t="e">
        <f t="shared" si="230"/>
        <v>#DIV/0!</v>
      </c>
      <c r="IO100" s="314" t="e">
        <f t="shared" si="231"/>
        <v>#DIV/0!</v>
      </c>
      <c r="IP100" s="314" t="e">
        <f t="shared" si="232"/>
        <v>#DIV/0!</v>
      </c>
      <c r="IQ100" s="314" t="e">
        <f t="shared" si="233"/>
        <v>#DIV/0!</v>
      </c>
      <c r="IR100" s="315" t="e">
        <f t="shared" si="234"/>
        <v>#DIV/0!</v>
      </c>
      <c r="IS100" s="316"/>
      <c r="IT100" s="214">
        <f>成绩录入!AR103</f>
        <v>0</v>
      </c>
      <c r="IU100" s="216">
        <f>成绩录入!AS103</f>
        <v>0</v>
      </c>
      <c r="IV100" s="216">
        <f>成绩录入!AT103</f>
        <v>0</v>
      </c>
      <c r="IW100" s="216">
        <f>成绩录入!AU103</f>
        <v>0</v>
      </c>
      <c r="IX100" s="216">
        <f>成绩录入!AV103</f>
        <v>0</v>
      </c>
      <c r="IY100" s="216">
        <f>成绩录入!AW103</f>
        <v>0</v>
      </c>
      <c r="IZ100" s="298">
        <f t="shared" si="235"/>
        <v>0</v>
      </c>
      <c r="JA100" s="299"/>
      <c r="JB100" s="317">
        <f>成绩录入!AR103</f>
        <v>0</v>
      </c>
      <c r="JC100" s="216">
        <f>成绩录入!AS103</f>
        <v>0</v>
      </c>
      <c r="JD100" s="216">
        <f>成绩录入!AT103</f>
        <v>0</v>
      </c>
      <c r="JE100" s="216">
        <f>成绩录入!AU103</f>
        <v>0</v>
      </c>
      <c r="JF100" s="216">
        <f>成绩录入!AV103</f>
        <v>0</v>
      </c>
      <c r="JG100" s="216">
        <f>成绩录入!AW103</f>
        <v>0</v>
      </c>
      <c r="JH100" s="298">
        <f t="shared" si="236"/>
        <v>0</v>
      </c>
      <c r="JI100" s="299"/>
      <c r="JJ100" s="248">
        <f>成绩录入!AR103</f>
        <v>0</v>
      </c>
      <c r="JK100" s="248">
        <f>成绩录入!AS103</f>
        <v>0</v>
      </c>
      <c r="JL100" s="248">
        <f>成绩录入!AT103</f>
        <v>0</v>
      </c>
      <c r="JM100" s="248">
        <f>成绩录入!AU103</f>
        <v>0</v>
      </c>
      <c r="JN100" s="248">
        <f>成绩录入!AV103</f>
        <v>0</v>
      </c>
      <c r="JO100" s="248">
        <f>成绩录入!AW103</f>
        <v>0</v>
      </c>
      <c r="JP100" s="298">
        <f t="shared" si="237"/>
        <v>0</v>
      </c>
      <c r="JQ100" s="299"/>
      <c r="JR100" s="308">
        <f>成绩录入!AR103</f>
        <v>0</v>
      </c>
      <c r="JS100" s="248">
        <f>成绩录入!AS103</f>
        <v>0</v>
      </c>
      <c r="JT100" s="248">
        <f>成绩录入!AT103</f>
        <v>0</v>
      </c>
      <c r="JU100" s="248">
        <f>成绩录入!AU103</f>
        <v>0</v>
      </c>
      <c r="JV100" s="248">
        <f>成绩录入!AV103</f>
        <v>0</v>
      </c>
      <c r="JW100" s="248">
        <f>成绩录入!AW103</f>
        <v>0</v>
      </c>
      <c r="JX100" s="298">
        <f t="shared" si="238"/>
        <v>0</v>
      </c>
      <c r="JY100" s="299"/>
      <c r="JZ100" s="308">
        <f>成绩录入!AR103</f>
        <v>0</v>
      </c>
      <c r="KA100" s="248">
        <f>成绩录入!AS103</f>
        <v>0</v>
      </c>
      <c r="KB100" s="248">
        <f>成绩录入!AT103</f>
        <v>0</v>
      </c>
      <c r="KC100" s="248">
        <f>成绩录入!AU103</f>
        <v>0</v>
      </c>
      <c r="KD100" s="248">
        <f>成绩录入!AV103</f>
        <v>0</v>
      </c>
      <c r="KE100" s="248">
        <f>成绩录入!AW103</f>
        <v>0</v>
      </c>
      <c r="KF100" s="298">
        <f t="shared" si="239"/>
        <v>0</v>
      </c>
      <c r="KG100" s="299"/>
      <c r="KH100" s="313">
        <f t="shared" si="186"/>
        <v>0</v>
      </c>
      <c r="KI100" s="314">
        <f t="shared" si="240"/>
        <v>0</v>
      </c>
      <c r="KJ100" s="314">
        <f t="shared" si="241"/>
        <v>0</v>
      </c>
      <c r="KK100" s="314">
        <f t="shared" si="242"/>
        <v>0</v>
      </c>
      <c r="KL100" s="314">
        <f t="shared" si="243"/>
        <v>0</v>
      </c>
      <c r="KM100" s="315">
        <f t="shared" si="244"/>
        <v>0</v>
      </c>
      <c r="KN100" s="90"/>
      <c r="KO100" s="294">
        <f>IF(总评!G98&lt;60,1,0)</f>
        <v>0</v>
      </c>
      <c r="KP100" s="295">
        <f t="shared" si="187"/>
        <v>0</v>
      </c>
      <c r="KQ100" s="295">
        <f t="shared" si="188"/>
        <v>0</v>
      </c>
      <c r="KR100" s="321">
        <f t="shared" si="189"/>
        <v>0</v>
      </c>
      <c r="KS100" s="321">
        <f t="shared" si="245"/>
        <v>0</v>
      </c>
      <c r="OT100" s="247">
        <f>IF(OT$6=$OS$5,成绩录入!BC103,0)</f>
        <v>0</v>
      </c>
      <c r="OU100" s="248">
        <f>IF(OU$6=$OS$5,成绩录入!BD103,0)</f>
        <v>0</v>
      </c>
      <c r="OV100" s="248">
        <f>IF(OV$6=$OS$5,成绩录入!BE103,0)</f>
        <v>0</v>
      </c>
      <c r="OW100" s="248">
        <f>IF(OW$6=$OS$5,成绩录入!BF103,0)</f>
        <v>0</v>
      </c>
      <c r="OX100" s="248">
        <f>IF(OX$6=$OS$5,成绩录入!BG103,0)</f>
        <v>0</v>
      </c>
      <c r="OY100" s="248">
        <f>IF(OY$6=$OS$5,成绩录入!BH103,0)</f>
        <v>0</v>
      </c>
      <c r="OZ100" s="248">
        <f>IF(OZ$6=$OS$5,成绩录入!BI103,0)</f>
        <v>0</v>
      </c>
      <c r="PA100" s="248">
        <f>IF(PA$6=$OS$5,成绩录入!BJ103,0)</f>
        <v>0</v>
      </c>
      <c r="PB100" s="248">
        <f>IF(PB$6=$OS$5,成绩录入!BK103,0)</f>
        <v>0</v>
      </c>
      <c r="PC100" s="248">
        <f>IF(PC$6=$OS$5,成绩录入!BL103,0)</f>
        <v>0</v>
      </c>
      <c r="PD100" s="248">
        <f>IF(PD$6=$OS$5,成绩录入!BM103,0)</f>
        <v>0</v>
      </c>
      <c r="PE100" s="248">
        <f>IF(PE$6=$OS$5,成绩录入!BN103,0)</f>
        <v>0</v>
      </c>
      <c r="PF100" s="248">
        <f>IF(PF$6=$OS$5,成绩录入!BO103,0)</f>
        <v>0</v>
      </c>
      <c r="PG100" s="248">
        <f>IF(PG$6=$OS$5,成绩录入!BP103,0)</f>
        <v>0</v>
      </c>
      <c r="PH100" s="248">
        <f>IF(PH$6=$OS$5,成绩录入!BQ103,0)</f>
        <v>0</v>
      </c>
      <c r="PI100" s="248">
        <f>IF(PI$6=$OS$5,成绩录入!BR103,0)</f>
        <v>0</v>
      </c>
      <c r="PJ100" s="248">
        <f>IF(PJ$6=$OS$5,成绩录入!BS103,0)</f>
        <v>0</v>
      </c>
      <c r="PK100" s="248">
        <f>IF(PK$6=$OS$5,成绩录入!BT103,0)</f>
        <v>0</v>
      </c>
      <c r="PL100" s="248">
        <f>IF(PL$6=$OS$5,成绩录入!BU103,0)</f>
        <v>0</v>
      </c>
      <c r="PM100" s="248">
        <f>IF(PM$6=$OS$5,成绩录入!BV103,0)</f>
        <v>0</v>
      </c>
      <c r="PN100" s="248">
        <f>IF(PN$6=$OS$5,成绩录入!BW103,0)</f>
        <v>0</v>
      </c>
      <c r="PO100" s="248">
        <f>IF(PO$6=$OS$5,成绩录入!BX103,0)</f>
        <v>0</v>
      </c>
      <c r="PP100" s="248">
        <f>IF(PP$6=$OS$5,成绩录入!BY103,0)</f>
        <v>0</v>
      </c>
      <c r="PQ100" s="248">
        <f>IF(PQ$6=$OS$5,成绩录入!BZ103,0)</f>
        <v>0</v>
      </c>
      <c r="PR100" s="248">
        <f>IF(PR$6=$OS$5,成绩录入!CA103,0)</f>
        <v>0</v>
      </c>
      <c r="PS100" s="248">
        <f>IF(PS$6=$OS$5,成绩录入!CB103,0)</f>
        <v>0</v>
      </c>
      <c r="PT100" s="248">
        <f>IF(PT$6=$OS$5,成绩录入!CC103,0)</f>
        <v>0</v>
      </c>
      <c r="PU100" s="248">
        <f>IF(PU$6=$OS$5,成绩录入!CD103,0)</f>
        <v>0</v>
      </c>
      <c r="PV100" s="248">
        <f>IF(PV$6=$OS$5,成绩录入!CE103,0)</f>
        <v>0</v>
      </c>
      <c r="PW100" s="248">
        <f>IF(PW$6=$OS$5,成绩录入!CF103,0)</f>
        <v>0</v>
      </c>
      <c r="PX100" s="248">
        <f>IF(PX$6=$OS$5,成绩录入!CG103,0)</f>
        <v>0</v>
      </c>
      <c r="PY100" s="248">
        <f>IF(PY$6=$OS$5,成绩录入!CH103,0)</f>
        <v>0</v>
      </c>
      <c r="PZ100" s="248">
        <f>IF(PZ$6=$OS$5,成绩录入!CI103,0)</f>
        <v>0</v>
      </c>
      <c r="QA100" s="248">
        <f>IF(QA$6=$OS$5,成绩录入!CJ103,0)</f>
        <v>0</v>
      </c>
      <c r="QB100" s="248">
        <f>IF(QB$6=$OS$5,成绩录入!CK103,0)</f>
        <v>0</v>
      </c>
      <c r="QC100" s="248">
        <f>IF(QC$6=$OS$5,成绩录入!CL103,0)</f>
        <v>0</v>
      </c>
      <c r="QD100" s="248">
        <f>IF(QD$6=$OS$5,成绩录入!CM103,0)</f>
        <v>0</v>
      </c>
      <c r="QE100" s="248">
        <f>IF(QE$6=$OS$5,成绩录入!CN103,0)</f>
        <v>0</v>
      </c>
      <c r="QF100" s="248">
        <f>IF(QF$6=$OS$5,成绩录入!CO103,0)</f>
        <v>0</v>
      </c>
      <c r="QG100" s="248">
        <f>IF(QG$6=$OS$5,成绩录入!CP103,0)</f>
        <v>0</v>
      </c>
      <c r="QH100" s="248">
        <f>IF(QH$6=$OS$5,成绩录入!CQ103,0)</f>
        <v>0</v>
      </c>
      <c r="QI100" s="248">
        <f>IF(QI$6=$OS$5,成绩录入!CR103,0)</f>
        <v>0</v>
      </c>
      <c r="QJ100" s="248">
        <f>IF(QJ$6=$OS$5,成绩录入!CS103,0)</f>
        <v>0</v>
      </c>
      <c r="QK100" s="248">
        <f>IF(QK$6=$OS$5,成绩录入!CT103,0)</f>
        <v>0</v>
      </c>
      <c r="QL100" s="248">
        <f>IF(QL$6=$OS$5,成绩录入!CU103,0)</f>
        <v>0</v>
      </c>
      <c r="QM100" s="248">
        <f>IF(QM$6=$OS$5,成绩录入!CV103,0)</f>
        <v>0</v>
      </c>
      <c r="QN100" s="248">
        <f>IF(QN$6=$OS$5,成绩录入!CW103,0)</f>
        <v>0</v>
      </c>
      <c r="QO100" s="248">
        <f>IF(QO$6=$OS$5,成绩录入!CX103,0)</f>
        <v>0</v>
      </c>
      <c r="QP100" s="248">
        <f>IF(QP$6=$OS$5,成绩录入!CY103,0)</f>
        <v>0</v>
      </c>
      <c r="QQ100" s="248">
        <f>IF(QQ$6=$OS$5,成绩录入!CZ103,0)</f>
        <v>0</v>
      </c>
      <c r="QR100" s="248">
        <f>IF(QR$6=$OS$5,成绩录入!DA103,0)</f>
        <v>0</v>
      </c>
      <c r="QS100" s="248">
        <f>IF(QS$6=$OS$5,成绩录入!DB103,0)</f>
        <v>0</v>
      </c>
      <c r="QT100" s="248">
        <f>IF(QT$6=$OS$5,成绩录入!DC103,0)</f>
        <v>0</v>
      </c>
      <c r="QU100" s="248">
        <f>IF(QU$6=$OS$5,成绩录入!DD103,0)</f>
        <v>0</v>
      </c>
      <c r="QV100" s="248">
        <f>IF(QV$6=$OS$5,成绩录入!DE103,0)</f>
        <v>0</v>
      </c>
      <c r="QW100" s="248">
        <f>IF(QW$6=$OS$5,成绩录入!DF103,0)</f>
        <v>0</v>
      </c>
      <c r="QX100" s="248">
        <f>IF(QX$6=$OS$5,成绩录入!DG103,0)</f>
        <v>0</v>
      </c>
      <c r="QY100" s="248">
        <f>IF(QY$6=$OS$5,成绩录入!DH103,0)</f>
        <v>0</v>
      </c>
      <c r="QZ100" s="248">
        <f>IF(QZ$6=$OS$5,成绩录入!DI103,0)</f>
        <v>0</v>
      </c>
      <c r="RA100" s="248">
        <f>IF(RA$6=$OS$5,成绩录入!DJ103,0)</f>
        <v>0</v>
      </c>
      <c r="RB100" s="248">
        <f>IF(RB$6=$OS$5,成绩录入!DK103,0)</f>
        <v>0</v>
      </c>
      <c r="RC100" s="248">
        <f>IF(RC$6=$OS$5,成绩录入!DL103,0)</f>
        <v>0</v>
      </c>
      <c r="RD100" s="248">
        <f>IF(RD$6=$OS$5,成绩录入!DM103,0)</f>
        <v>0</v>
      </c>
      <c r="RE100" s="248">
        <f>IF(RE$6=$OS$5,成绩录入!DN103,0)</f>
        <v>0</v>
      </c>
      <c r="RF100" s="248">
        <f>IF(RF$6=$OS$5,成绩录入!DO103,0)</f>
        <v>0</v>
      </c>
      <c r="RG100" s="248">
        <f>IF(RG$6=$OS$5,成绩录入!DP103,0)</f>
        <v>0</v>
      </c>
      <c r="RH100" s="248">
        <f>IF(RH$6=$OS$5,成绩录入!DQ103,0)</f>
        <v>0</v>
      </c>
      <c r="RI100" s="248">
        <f>IF(RI$6=$OS$5,成绩录入!DR103,0)</f>
        <v>0</v>
      </c>
      <c r="RJ100" s="248">
        <f>IF(RJ$6=$OS$5,成绩录入!DS103,0)</f>
        <v>0</v>
      </c>
      <c r="RK100" s="248">
        <f>IF(RK$6=$OS$5,成绩录入!DT103,0)</f>
        <v>0</v>
      </c>
      <c r="RL100" s="248">
        <f>IF(RL$6=$OS$5,成绩录入!DU103,0)</f>
        <v>0</v>
      </c>
      <c r="RM100" s="248">
        <f>IF(RM$6=$OS$5,成绩录入!DV103,0)</f>
        <v>0</v>
      </c>
      <c r="RN100" s="248">
        <f>IF(RN$6=$OS$5,成绩录入!DW103,0)</f>
        <v>0</v>
      </c>
      <c r="RO100" s="248">
        <f>IF(RO$6=$OS$5,成绩录入!DX103,0)</f>
        <v>0</v>
      </c>
      <c r="RP100" s="248">
        <f>IF(RP$6=$OS$5,成绩录入!DY103,0)</f>
        <v>0</v>
      </c>
      <c r="RQ100" s="248">
        <f>IF(RQ$6=$OS$5,成绩录入!DZ103,0)</f>
        <v>0</v>
      </c>
      <c r="RR100" s="248">
        <f>IF(RR$6=$OS$5,成绩录入!EA103,0)</f>
        <v>0</v>
      </c>
      <c r="RS100" s="248">
        <f>IF(RS$6=$OS$5,成绩录入!EB103,0)</f>
        <v>0</v>
      </c>
      <c r="RT100" s="248">
        <f>IF(RT$6=$OS$5,成绩录入!EC103,0)</f>
        <v>0</v>
      </c>
      <c r="RU100" s="248">
        <f>IF(RU$6=$OS$5,成绩录入!ED103,0)</f>
        <v>0</v>
      </c>
      <c r="RV100" s="248">
        <f>IF(RV$6=$OS$5,成绩录入!EE103,0)</f>
        <v>0</v>
      </c>
      <c r="RW100" s="248">
        <f>IF(RW$6=$OS$5,成绩录入!EF103,0)</f>
        <v>0</v>
      </c>
      <c r="RX100" s="248">
        <f>IF(RX$6=$OS$5,成绩录入!EG103,0)</f>
        <v>0</v>
      </c>
      <c r="RY100" s="248">
        <f>IF(RY$6=$OS$5,成绩录入!EH103,0)</f>
        <v>0</v>
      </c>
      <c r="RZ100" s="248">
        <f>IF(RZ$6=$OS$5,成绩录入!EI103,0)</f>
        <v>0</v>
      </c>
      <c r="SA100" s="248">
        <f>IF(SA$6=$OS$5,成绩录入!EJ103,0)</f>
        <v>0</v>
      </c>
      <c r="SB100" s="248">
        <f>IF(SB$6=$OS$5,成绩录入!EK103,0)</f>
        <v>0</v>
      </c>
      <c r="SC100" s="248">
        <f>IF(SC$6=$OS$5,成绩录入!EL103,0)</f>
        <v>0</v>
      </c>
      <c r="SD100" s="248">
        <f>IF(SD$6=$OS$5,成绩录入!EM103,0)</f>
        <v>0</v>
      </c>
      <c r="SE100" s="248">
        <f>IF(SE$6=$OS$5,成绩录入!EN103,0)</f>
        <v>0</v>
      </c>
      <c r="SF100" s="248">
        <f>IF(SF$6=$OS$5,成绩录入!EO103,0)</f>
        <v>0</v>
      </c>
      <c r="SG100" s="248">
        <f>IF(SG$6=$OS$5,成绩录入!EP103,0)</f>
        <v>0</v>
      </c>
      <c r="SH100" s="248">
        <f>IF(SH$6=$OS$5,成绩录入!EQ103,0)</f>
        <v>0</v>
      </c>
      <c r="SI100" s="248">
        <f>IF(SI$6=$OS$5,成绩录入!ER103,0)</f>
        <v>0</v>
      </c>
      <c r="SJ100" s="248">
        <f>IF(SJ$6=$OS$5,成绩录入!ES103,0)</f>
        <v>0</v>
      </c>
      <c r="SK100" s="248">
        <f>IF(SK$6=$OS$5,成绩录入!ET103,0)</f>
        <v>0</v>
      </c>
      <c r="SL100" s="248">
        <f>IF(SL$6=$OS$5,成绩录入!EU103,0)</f>
        <v>0</v>
      </c>
      <c r="SM100" s="248">
        <f>IF(SM$6=$OS$5,成绩录入!EV103,0)</f>
        <v>0</v>
      </c>
      <c r="SN100" s="248">
        <f>IF(SN$6=$OS$5,成绩录入!EW103,0)</f>
        <v>0</v>
      </c>
      <c r="SO100" s="248">
        <f>IF(SO$6=$OS$5,成绩录入!EX103,0)</f>
        <v>0</v>
      </c>
      <c r="SP100" s="218">
        <f t="shared" si="190"/>
        <v>0</v>
      </c>
      <c r="SQ100" s="166"/>
      <c r="SR100" s="166"/>
      <c r="SS100" s="247">
        <f>IF(SS$6=$SR$5,成绩录入!BC103,0)</f>
        <v>0</v>
      </c>
      <c r="ST100" s="248">
        <f>IF(ST$6=$SR$5,成绩录入!BD103,0)</f>
        <v>0</v>
      </c>
      <c r="SU100" s="248">
        <f>IF(SU$6=$SR$5,成绩录入!BE103,0)</f>
        <v>0</v>
      </c>
      <c r="SV100" s="248">
        <f>IF(SV$6=$SR$5,成绩录入!BF103,0)</f>
        <v>0</v>
      </c>
      <c r="SW100" s="248">
        <f>IF(SW$6=$SR$5,成绩录入!BG103,0)</f>
        <v>0</v>
      </c>
      <c r="SX100" s="248">
        <f>IF(SX$6=$SR$5,成绩录入!BH103,0)</f>
        <v>0</v>
      </c>
      <c r="SY100" s="248">
        <f>IF(SY$6=$SR$5,成绩录入!BI103,0)</f>
        <v>0</v>
      </c>
      <c r="SZ100" s="248">
        <f>IF(SZ$6=$SR$5,成绩录入!BJ103,0)</f>
        <v>0</v>
      </c>
      <c r="TA100" s="248">
        <f>IF(TA$6=$SR$5,成绩录入!BK103,0)</f>
        <v>0</v>
      </c>
      <c r="TB100" s="248">
        <f>IF(TB$6=$SR$5,成绩录入!BL103,0)</f>
        <v>0</v>
      </c>
      <c r="TC100" s="248">
        <f>IF(TC$6=$SR$5,成绩录入!BM103,0)</f>
        <v>0</v>
      </c>
      <c r="TD100" s="248">
        <f>IF(TD$6=$SR$5,成绩录入!BN103,0)</f>
        <v>0</v>
      </c>
      <c r="TE100" s="248">
        <f>IF(TE$6=$SR$5,成绩录入!BO103,0)</f>
        <v>0</v>
      </c>
      <c r="TF100" s="248">
        <f>IF(TF$6=$SR$5,成绩录入!BP103,0)</f>
        <v>0</v>
      </c>
      <c r="TG100" s="248">
        <f>IF(TG$6=$SR$5,成绩录入!BQ103,0)</f>
        <v>0</v>
      </c>
      <c r="TH100" s="248">
        <f>IF(TH$6=$SR$5,成绩录入!BR103,0)</f>
        <v>0</v>
      </c>
      <c r="TI100" s="248">
        <f>IF(TI$6=$SR$5,成绩录入!BS103,0)</f>
        <v>0</v>
      </c>
      <c r="TJ100" s="248">
        <f>IF(TJ$6=$SR$5,成绩录入!BT103,0)</f>
        <v>0</v>
      </c>
      <c r="TK100" s="248">
        <f>IF(TK$6=$SR$5,成绩录入!BU103,0)</f>
        <v>0</v>
      </c>
      <c r="TL100" s="248">
        <f>IF(TL$6=$SR$5,成绩录入!BV103,0)</f>
        <v>0</v>
      </c>
      <c r="TM100" s="248">
        <f>IF(TM$6=$SR$5,成绩录入!BW103,0)</f>
        <v>0</v>
      </c>
      <c r="TN100" s="248">
        <f>IF(TN$6=$SR$5,成绩录入!BX103,0)</f>
        <v>0</v>
      </c>
      <c r="TO100" s="248">
        <f>IF(TO$6=$SR$5,成绩录入!BY103,0)</f>
        <v>0</v>
      </c>
      <c r="TP100" s="248">
        <f>IF(TP$6=$SR$5,成绩录入!BZ103,0)</f>
        <v>0</v>
      </c>
      <c r="TQ100" s="248">
        <f>IF(TQ$6=$SR$5,成绩录入!CA103,0)</f>
        <v>0</v>
      </c>
      <c r="TR100" s="248">
        <f>IF(TR$6=$SR$5,成绩录入!CB103,0)</f>
        <v>0</v>
      </c>
      <c r="TS100" s="248">
        <f>IF(TS$6=$SR$5,成绩录入!CC103,0)</f>
        <v>0</v>
      </c>
      <c r="TT100" s="248">
        <f>IF(TT$6=$SR$5,成绩录入!CD103,0)</f>
        <v>0</v>
      </c>
      <c r="TU100" s="248">
        <f>IF(TU$6=$SR$5,成绩录入!CE103,0)</f>
        <v>0</v>
      </c>
      <c r="TV100" s="248">
        <f>IF(TV$6=$SR$5,成绩录入!CF103,0)</f>
        <v>0</v>
      </c>
      <c r="TW100" s="248">
        <f>IF(TW$6=$SR$5,成绩录入!CG103,0)</f>
        <v>0</v>
      </c>
      <c r="TX100" s="248">
        <f>IF(TX$6=$SR$5,成绩录入!CH103,0)</f>
        <v>0</v>
      </c>
      <c r="TY100" s="248">
        <f>IF(TY$6=$SR$5,成绩录入!CI103,0)</f>
        <v>0</v>
      </c>
      <c r="TZ100" s="248">
        <f>IF(TZ$6=$SR$5,成绩录入!CJ103,0)</f>
        <v>0</v>
      </c>
      <c r="UA100" s="248">
        <f>IF(UA$6=$SR$5,成绩录入!CK103,0)</f>
        <v>0</v>
      </c>
      <c r="UB100" s="248">
        <f>IF(UB$6=$SR$5,成绩录入!CL103,0)</f>
        <v>0</v>
      </c>
      <c r="UC100" s="248">
        <f>IF(UC$6=$SR$5,成绩录入!CM103,0)</f>
        <v>0</v>
      </c>
      <c r="UD100" s="248">
        <f>IF(UD$6=$SR$5,成绩录入!CN103,0)</f>
        <v>0</v>
      </c>
      <c r="UE100" s="248">
        <f>IF(UE$6=$SR$5,成绩录入!CO103,0)</f>
        <v>0</v>
      </c>
      <c r="UF100" s="248">
        <f>IF(UF$6=$SR$5,成绩录入!CP103,0)</f>
        <v>0</v>
      </c>
      <c r="UG100" s="248">
        <f>IF(UG$6=$SR$5,成绩录入!CQ103,0)</f>
        <v>0</v>
      </c>
      <c r="UH100" s="248">
        <f>IF(UH$6=$SR$5,成绩录入!CR103,0)</f>
        <v>0</v>
      </c>
      <c r="UI100" s="248">
        <f>IF(UI$6=$SR$5,成绩录入!CS103,0)</f>
        <v>0</v>
      </c>
      <c r="UJ100" s="248">
        <f>IF(UJ$6=$SR$5,成绩录入!CT103,0)</f>
        <v>0</v>
      </c>
      <c r="UK100" s="248">
        <f>IF(UK$6=$SR$5,成绩录入!CU103,0)</f>
        <v>0</v>
      </c>
      <c r="UL100" s="248">
        <f>IF(UL$6=$SR$5,成绩录入!CV103,0)</f>
        <v>0</v>
      </c>
      <c r="UM100" s="248">
        <f>IF(UM$6=$SR$5,成绩录入!CW103,0)</f>
        <v>0</v>
      </c>
      <c r="UN100" s="248">
        <f>IF(UN$6=$SR$5,成绩录入!CX103,0)</f>
        <v>0</v>
      </c>
      <c r="UO100" s="248">
        <f>IF(UO$6=$SR$5,成绩录入!CY103,0)</f>
        <v>0</v>
      </c>
      <c r="UP100" s="248">
        <f>IF(UP$6=$SR$5,成绩录入!CZ103,0)</f>
        <v>0</v>
      </c>
      <c r="UQ100" s="248">
        <f>IF(UQ$6=$SR$5,成绩录入!DA103,0)</f>
        <v>0</v>
      </c>
      <c r="UR100" s="248">
        <f>IF(UR$6=$SR$5,成绩录入!DB103,0)</f>
        <v>0</v>
      </c>
      <c r="US100" s="248">
        <f>IF(US$6=$SR$5,成绩录入!DC103,0)</f>
        <v>0</v>
      </c>
      <c r="UT100" s="248">
        <f>IF(UT$6=$SR$5,成绩录入!DD103,0)</f>
        <v>0</v>
      </c>
      <c r="UU100" s="248">
        <f>IF(UU$6=$SR$5,成绩录入!DE103,0)</f>
        <v>0</v>
      </c>
      <c r="UV100" s="248">
        <f>IF(UV$6=$SR$5,成绩录入!DF103,0)</f>
        <v>0</v>
      </c>
      <c r="UW100" s="248">
        <f>IF(UW$6=$SR$5,成绩录入!DG103,0)</f>
        <v>0</v>
      </c>
      <c r="UX100" s="248">
        <f>IF(UX$6=$SR$5,成绩录入!DH103,0)</f>
        <v>0</v>
      </c>
      <c r="UY100" s="248">
        <f>IF(UY$6=$SR$5,成绩录入!DI103,0)</f>
        <v>0</v>
      </c>
      <c r="UZ100" s="248">
        <f>IF(UZ$6=$SR$5,成绩录入!DJ103,0)</f>
        <v>0</v>
      </c>
      <c r="VA100" s="248">
        <f>IF(VA$6=$SR$5,成绩录入!DK103,0)</f>
        <v>0</v>
      </c>
      <c r="VB100" s="248">
        <f>IF(VB$6=$SR$5,成绩录入!DL103,0)</f>
        <v>0</v>
      </c>
      <c r="VC100" s="248">
        <f>IF(VC$6=$SR$5,成绩录入!DM103,0)</f>
        <v>0</v>
      </c>
      <c r="VD100" s="248">
        <f>IF(VD$6=$SR$5,成绩录入!DN103,0)</f>
        <v>0</v>
      </c>
      <c r="VE100" s="248">
        <f>IF(VE$6=$SR$5,成绩录入!DO103,0)</f>
        <v>0</v>
      </c>
      <c r="VF100" s="248">
        <f>IF(VF$6=$SR$5,成绩录入!DP103,0)</f>
        <v>0</v>
      </c>
      <c r="VG100" s="248">
        <f>IF(VG$6=$SR$5,成绩录入!DQ103,0)</f>
        <v>0</v>
      </c>
      <c r="VH100" s="248">
        <f>IF(VH$6=$SR$5,成绩录入!DR103,0)</f>
        <v>0</v>
      </c>
      <c r="VI100" s="248">
        <f>IF(VI$6=$SR$5,成绩录入!DS103,0)</f>
        <v>0</v>
      </c>
      <c r="VJ100" s="248">
        <f>IF(VJ$6=$SR$5,成绩录入!DT103,0)</f>
        <v>0</v>
      </c>
      <c r="VK100" s="248">
        <f>IF(VK$6=$SR$5,成绩录入!DU103,0)</f>
        <v>0</v>
      </c>
      <c r="VL100" s="248">
        <f>IF(VL$6=$SR$5,成绩录入!DV103,0)</f>
        <v>0</v>
      </c>
      <c r="VM100" s="248">
        <f>IF(VM$6=$SR$5,成绩录入!DW103,0)</f>
        <v>0</v>
      </c>
      <c r="VN100" s="248">
        <f>IF(VN$6=$SR$5,成绩录入!DX103,0)</f>
        <v>0</v>
      </c>
      <c r="VO100" s="248">
        <f>IF(VO$6=$SR$5,成绩录入!DY103,0)</f>
        <v>0</v>
      </c>
      <c r="VP100" s="248">
        <f>IF(VP$6=$SR$5,成绩录入!DZ103,0)</f>
        <v>0</v>
      </c>
      <c r="VQ100" s="248">
        <f>IF(VQ$6=$SR$5,成绩录入!EA103,0)</f>
        <v>0</v>
      </c>
      <c r="VR100" s="248">
        <f>IF(VR$6=$SR$5,成绩录入!EB103,0)</f>
        <v>0</v>
      </c>
      <c r="VS100" s="248">
        <f>IF(VS$6=$SR$5,成绩录入!EC103,0)</f>
        <v>0</v>
      </c>
      <c r="VT100" s="248">
        <f>IF(VT$6=$SR$5,成绩录入!ED103,0)</f>
        <v>0</v>
      </c>
      <c r="VU100" s="248">
        <f>IF(VU$6=$SR$5,成绩录入!EE103,0)</f>
        <v>0</v>
      </c>
      <c r="VV100" s="248">
        <f>IF(VV$6=$SR$5,成绩录入!EF103,0)</f>
        <v>0</v>
      </c>
      <c r="VW100" s="248">
        <f>IF(VW$6=$SR$5,成绩录入!EG103,0)</f>
        <v>0</v>
      </c>
      <c r="VX100" s="248">
        <f>IF(VX$6=$SR$5,成绩录入!EH103,0)</f>
        <v>0</v>
      </c>
      <c r="VY100" s="248">
        <f>IF(VY$6=$SR$5,成绩录入!EI103,0)</f>
        <v>0</v>
      </c>
      <c r="VZ100" s="248">
        <f>IF(VZ$6=$SR$5,成绩录入!EJ103,0)</f>
        <v>0</v>
      </c>
      <c r="WA100" s="248">
        <f>IF(WA$6=$SR$5,成绩录入!EK103,0)</f>
        <v>0</v>
      </c>
      <c r="WB100" s="248">
        <f>IF(WB$6=$SR$5,成绩录入!EL103,0)</f>
        <v>0</v>
      </c>
      <c r="WC100" s="248">
        <f>IF(WC$6=$SR$5,成绩录入!EM103,0)</f>
        <v>0</v>
      </c>
      <c r="WD100" s="248">
        <f>IF(WD$6=$SR$5,成绩录入!EN103,0)</f>
        <v>0</v>
      </c>
      <c r="WE100" s="248">
        <f>IF(WE$6=$SR$5,成绩录入!EO103,0)</f>
        <v>0</v>
      </c>
      <c r="WF100" s="248">
        <f>IF(WF$6=$SR$5,成绩录入!EP103,0)</f>
        <v>0</v>
      </c>
      <c r="WG100" s="248">
        <f>IF(WG$6=$SR$5,成绩录入!EQ103,0)</f>
        <v>0</v>
      </c>
      <c r="WH100" s="248">
        <f>IF(WH$6=$SR$5,成绩录入!ER103,0)</f>
        <v>0</v>
      </c>
      <c r="WI100" s="248">
        <f>IF(WI$6=$SR$5,成绩录入!ES103,0)</f>
        <v>0</v>
      </c>
      <c r="WJ100" s="248">
        <f>IF(WJ$6=$SR$5,成绩录入!ET103,0)</f>
        <v>0</v>
      </c>
      <c r="WK100" s="248">
        <f>IF(WK$6=$SR$5,成绩录入!EU103,0)</f>
        <v>0</v>
      </c>
      <c r="WL100" s="248">
        <f>IF(WL$6=$SR$5,成绩录入!EV103,0)</f>
        <v>0</v>
      </c>
      <c r="WM100" s="248">
        <f>IF(WM$6=$SR$5,成绩录入!EW103,0)</f>
        <v>0</v>
      </c>
      <c r="WN100" s="248">
        <f>IF(WN$6=$SR$5,成绩录入!EX103,0)</f>
        <v>0</v>
      </c>
      <c r="WO100" s="218">
        <f t="shared" si="191"/>
        <v>0</v>
      </c>
      <c r="WP100" s="166"/>
      <c r="WQ100" s="166"/>
      <c r="WR100" s="247">
        <f>IF(WR$6=$WQ$5,成绩录入!BC103,0)</f>
        <v>0</v>
      </c>
      <c r="WS100" s="248">
        <f>IF(WS$6=$WQ$5,成绩录入!BD103,0)</f>
        <v>0</v>
      </c>
      <c r="WT100" s="248">
        <f>IF(WT$6=$WQ$5,成绩录入!BE103,0)</f>
        <v>0</v>
      </c>
      <c r="WU100" s="248">
        <f>IF(WU$6=$WQ$5,成绩录入!BF103,0)</f>
        <v>0</v>
      </c>
      <c r="WV100" s="248">
        <f>IF(WV$6=$WQ$5,成绩录入!BG103,0)</f>
        <v>0</v>
      </c>
      <c r="WW100" s="248">
        <f>IF(WW$6=$WQ$5,成绩录入!BH103,0)</f>
        <v>0</v>
      </c>
      <c r="WX100" s="248">
        <f>IF(WX$6=$WQ$5,成绩录入!BI103,0)</f>
        <v>0</v>
      </c>
      <c r="WY100" s="248">
        <f>IF(WY$6=$WQ$5,成绩录入!BJ103,0)</f>
        <v>0</v>
      </c>
      <c r="WZ100" s="248">
        <f>IF(WZ$6=$WQ$5,成绩录入!BK103,0)</f>
        <v>0</v>
      </c>
      <c r="XA100" s="248">
        <f>IF(XA$6=$WQ$5,成绩录入!BL103,0)</f>
        <v>0</v>
      </c>
      <c r="XB100" s="248">
        <f>IF(XB$6=$WQ$5,成绩录入!BM103,0)</f>
        <v>0</v>
      </c>
      <c r="XC100" s="248">
        <f>IF(XC$6=$WQ$5,成绩录入!BN103,0)</f>
        <v>0</v>
      </c>
      <c r="XD100" s="248">
        <f>IF(XD$6=$WQ$5,成绩录入!BO103,0)</f>
        <v>0</v>
      </c>
      <c r="XE100" s="248">
        <f>IF(XE$6=$WQ$5,成绩录入!BP103,0)</f>
        <v>0</v>
      </c>
      <c r="XF100" s="248">
        <f>IF(XF$6=$WQ$5,成绩录入!BQ103,0)</f>
        <v>0</v>
      </c>
      <c r="XG100" s="248">
        <f>IF(XG$6=$WQ$5,成绩录入!BR103,0)</f>
        <v>0</v>
      </c>
      <c r="XH100" s="248">
        <f>IF(XH$6=$WQ$5,成绩录入!BS103,0)</f>
        <v>0</v>
      </c>
      <c r="XI100" s="248">
        <f>IF(XI$6=$WQ$5,成绩录入!BT103,0)</f>
        <v>0</v>
      </c>
      <c r="XJ100" s="248">
        <f>IF(XJ$6=$WQ$5,成绩录入!BU103,0)</f>
        <v>0</v>
      </c>
      <c r="XK100" s="248">
        <f>IF(XK$6=$WQ$5,成绩录入!BV103,0)</f>
        <v>0</v>
      </c>
      <c r="XL100" s="248">
        <f>IF(XL$6=$WQ$5,成绩录入!BW103,0)</f>
        <v>0</v>
      </c>
      <c r="XM100" s="248">
        <f>IF(XM$6=$WQ$5,成绩录入!BX103,0)</f>
        <v>0</v>
      </c>
      <c r="XN100" s="248">
        <f>IF(XN$6=$WQ$5,成绩录入!BY103,0)</f>
        <v>0</v>
      </c>
      <c r="XO100" s="248">
        <f>IF(XO$6=$WQ$5,成绩录入!BZ103,0)</f>
        <v>0</v>
      </c>
      <c r="XP100" s="248">
        <f>IF(XP$6=$WQ$5,成绩录入!CA103,0)</f>
        <v>0</v>
      </c>
      <c r="XQ100" s="248">
        <f>IF(XQ$6=$WQ$5,成绩录入!CB103,0)</f>
        <v>0</v>
      </c>
      <c r="XR100" s="248">
        <f>IF(XR$6=$WQ$5,成绩录入!CC103,0)</f>
        <v>0</v>
      </c>
      <c r="XS100" s="248">
        <f>IF(XS$6=$WQ$5,成绩录入!CD103,0)</f>
        <v>0</v>
      </c>
      <c r="XT100" s="248">
        <f>IF(XT$6=$WQ$5,成绩录入!CE103,0)</f>
        <v>0</v>
      </c>
      <c r="XU100" s="248">
        <f>IF(XU$6=$WQ$5,成绩录入!CF103,0)</f>
        <v>0</v>
      </c>
      <c r="XV100" s="248">
        <f>IF(XV$6=$WQ$5,成绩录入!CG103,0)</f>
        <v>0</v>
      </c>
      <c r="XW100" s="248">
        <f>IF(XW$6=$WQ$5,成绩录入!CH103,0)</f>
        <v>0</v>
      </c>
      <c r="XX100" s="248">
        <f>IF(XX$6=$WQ$5,成绩录入!CI103,0)</f>
        <v>0</v>
      </c>
      <c r="XY100" s="248">
        <f>IF(XY$6=$WQ$5,成绩录入!CJ103,0)</f>
        <v>0</v>
      </c>
      <c r="XZ100" s="248">
        <f>IF(XZ$6=$WQ$5,成绩录入!CK103,0)</f>
        <v>0</v>
      </c>
      <c r="YA100" s="248">
        <f>IF(YA$6=$WQ$5,成绩录入!CL103,0)</f>
        <v>0</v>
      </c>
      <c r="YB100" s="248">
        <f>IF(YB$6=$WQ$5,成绩录入!CM103,0)</f>
        <v>0</v>
      </c>
      <c r="YC100" s="248">
        <f>IF(YC$6=$WQ$5,成绩录入!CN103,0)</f>
        <v>0</v>
      </c>
      <c r="YD100" s="248">
        <f>IF(YD$6=$WQ$5,成绩录入!CO103,0)</f>
        <v>0</v>
      </c>
      <c r="YE100" s="248">
        <f>IF(YE$6=$WQ$5,成绩录入!CP103,0)</f>
        <v>0</v>
      </c>
      <c r="YF100" s="248">
        <f>IF(YF$6=$WQ$5,成绩录入!CQ103,0)</f>
        <v>0</v>
      </c>
      <c r="YG100" s="248">
        <f>IF(YG$6=$WQ$5,成绩录入!CR103,0)</f>
        <v>0</v>
      </c>
      <c r="YH100" s="248">
        <f>IF(YH$6=$WQ$5,成绩录入!CS103,0)</f>
        <v>0</v>
      </c>
      <c r="YI100" s="248">
        <f>IF(YI$6=$WQ$5,成绩录入!CT103,0)</f>
        <v>0</v>
      </c>
      <c r="YJ100" s="248">
        <f>IF(YJ$6=$WQ$5,成绩录入!CU103,0)</f>
        <v>0</v>
      </c>
      <c r="YK100" s="248">
        <f>IF(YK$6=$WQ$5,成绩录入!CV103,0)</f>
        <v>0</v>
      </c>
      <c r="YL100" s="248">
        <f>IF(YL$6=$WQ$5,成绩录入!CW103,0)</f>
        <v>0</v>
      </c>
      <c r="YM100" s="248">
        <f>IF(YM$6=$WQ$5,成绩录入!CX103,0)</f>
        <v>0</v>
      </c>
      <c r="YN100" s="248">
        <f>IF(YN$6=$WQ$5,成绩录入!CY103,0)</f>
        <v>0</v>
      </c>
      <c r="YO100" s="248">
        <f>IF(YO$6=$WQ$5,成绩录入!CZ103,0)</f>
        <v>0</v>
      </c>
      <c r="YP100" s="248">
        <f>IF(YP$6=$WQ$5,成绩录入!DA103,0)</f>
        <v>0</v>
      </c>
      <c r="YQ100" s="248">
        <f>IF(YQ$6=$WQ$5,成绩录入!DB103,0)</f>
        <v>0</v>
      </c>
      <c r="YR100" s="248">
        <f>IF(YR$6=$WQ$5,成绩录入!DC103,0)</f>
        <v>0</v>
      </c>
      <c r="YS100" s="248">
        <f>IF(YS$6=$WQ$5,成绩录入!DD103,0)</f>
        <v>0</v>
      </c>
      <c r="YT100" s="248">
        <f>IF(YT$6=$WQ$5,成绩录入!DE103,0)</f>
        <v>0</v>
      </c>
      <c r="YU100" s="248">
        <f>IF(YU$6=$WQ$5,成绩录入!DF103,0)</f>
        <v>0</v>
      </c>
      <c r="YV100" s="248">
        <f>IF(YV$6=$WQ$5,成绩录入!DG103,0)</f>
        <v>0</v>
      </c>
      <c r="YW100" s="248">
        <f>IF(YW$6=$WQ$5,成绩录入!DH103,0)</f>
        <v>0</v>
      </c>
      <c r="YX100" s="248">
        <f>IF(YX$6=$WQ$5,成绩录入!DI103,0)</f>
        <v>0</v>
      </c>
      <c r="YY100" s="248">
        <f>IF(YY$6=$WQ$5,成绩录入!DJ103,0)</f>
        <v>0</v>
      </c>
      <c r="YZ100" s="248">
        <f>IF(YZ$6=$WQ$5,成绩录入!DK103,0)</f>
        <v>0</v>
      </c>
      <c r="ZA100" s="248">
        <f>IF(ZA$6=$WQ$5,成绩录入!DL103,0)</f>
        <v>0</v>
      </c>
      <c r="ZB100" s="248">
        <f>IF(ZB$6=$WQ$5,成绩录入!DM103,0)</f>
        <v>0</v>
      </c>
      <c r="ZC100" s="248">
        <f>IF(ZC$6=$WQ$5,成绩录入!DN103,0)</f>
        <v>0</v>
      </c>
      <c r="ZD100" s="248">
        <f>IF(ZD$6=$WQ$5,成绩录入!DO103,0)</f>
        <v>0</v>
      </c>
      <c r="ZE100" s="248">
        <f>IF(ZE$6=$WQ$5,成绩录入!DP103,0)</f>
        <v>0</v>
      </c>
      <c r="ZF100" s="248">
        <f>IF(ZF$6=$WQ$5,成绩录入!DQ103,0)</f>
        <v>0</v>
      </c>
      <c r="ZG100" s="248">
        <f>IF(ZG$6=$WQ$5,成绩录入!DR103,0)</f>
        <v>0</v>
      </c>
      <c r="ZH100" s="248">
        <f>IF(ZH$6=$WQ$5,成绩录入!DS103,0)</f>
        <v>0</v>
      </c>
      <c r="ZI100" s="248">
        <f>IF(ZI$6=$WQ$5,成绩录入!DT103,0)</f>
        <v>0</v>
      </c>
      <c r="ZJ100" s="248">
        <f>IF(ZJ$6=$WQ$5,成绩录入!DU103,0)</f>
        <v>0</v>
      </c>
      <c r="ZK100" s="248">
        <f>IF(ZK$6=$WQ$5,成绩录入!DV103,0)</f>
        <v>0</v>
      </c>
      <c r="ZL100" s="248">
        <f>IF(ZL$6=$WQ$5,成绩录入!DW103,0)</f>
        <v>0</v>
      </c>
      <c r="ZM100" s="248">
        <f>IF(ZM$6=$WQ$5,成绩录入!DX103,0)</f>
        <v>0</v>
      </c>
      <c r="ZN100" s="248">
        <f>IF(ZN$6=$WQ$5,成绩录入!DY103,0)</f>
        <v>0</v>
      </c>
      <c r="ZO100" s="248">
        <f>IF(ZO$6=$WQ$5,成绩录入!DZ103,0)</f>
        <v>0</v>
      </c>
      <c r="ZP100" s="248">
        <f>IF(ZP$6=$WQ$5,成绩录入!EA103,0)</f>
        <v>0</v>
      </c>
      <c r="ZQ100" s="248">
        <f>IF(ZQ$6=$WQ$5,成绩录入!EB103,0)</f>
        <v>0</v>
      </c>
      <c r="ZR100" s="248">
        <f>IF(ZR$6=$WQ$5,成绩录入!EC103,0)</f>
        <v>0</v>
      </c>
      <c r="ZS100" s="248">
        <f>IF(ZS$6=$WQ$5,成绩录入!ED103,0)</f>
        <v>0</v>
      </c>
      <c r="ZT100" s="248">
        <f>IF(ZT$6=$WQ$5,成绩录入!EE103,0)</f>
        <v>0</v>
      </c>
      <c r="ZU100" s="248">
        <f>IF(ZU$6=$WQ$5,成绩录入!EF103,0)</f>
        <v>0</v>
      </c>
      <c r="ZV100" s="248">
        <f>IF(ZV$6=$WQ$5,成绩录入!EG103,0)</f>
        <v>0</v>
      </c>
      <c r="ZW100" s="248">
        <f>IF(ZW$6=$WQ$5,成绩录入!EH103,0)</f>
        <v>0</v>
      </c>
      <c r="ZX100" s="248">
        <f>IF(ZX$6=$WQ$5,成绩录入!EI103,0)</f>
        <v>0</v>
      </c>
      <c r="ZY100" s="248">
        <f>IF(ZY$6=$WQ$5,成绩录入!EJ103,0)</f>
        <v>0</v>
      </c>
      <c r="ZZ100" s="248">
        <f>IF(ZZ$6=$WQ$5,成绩录入!EK103,0)</f>
        <v>0</v>
      </c>
      <c r="AAA100" s="248">
        <f>IF(AAA$6=$WQ$5,成绩录入!EL103,0)</f>
        <v>0</v>
      </c>
      <c r="AAB100" s="248">
        <f>IF(AAB$6=$WQ$5,成绩录入!EM103,0)</f>
        <v>0</v>
      </c>
      <c r="AAC100" s="248">
        <f>IF(AAC$6=$WQ$5,成绩录入!EN103,0)</f>
        <v>0</v>
      </c>
      <c r="AAD100" s="248">
        <f>IF(AAD$6=$WQ$5,成绩录入!EO103,0)</f>
        <v>0</v>
      </c>
      <c r="AAE100" s="248">
        <f>IF(AAE$6=$WQ$5,成绩录入!EP103,0)</f>
        <v>0</v>
      </c>
      <c r="AAF100" s="248">
        <f>IF(AAF$6=$WQ$5,成绩录入!EQ103,0)</f>
        <v>0</v>
      </c>
      <c r="AAG100" s="248">
        <f>IF(AAG$6=$WQ$5,成绩录入!ER103,0)</f>
        <v>0</v>
      </c>
      <c r="AAH100" s="248">
        <f>IF(AAH$6=$WQ$5,成绩录入!ES103,0)</f>
        <v>0</v>
      </c>
      <c r="AAI100" s="248">
        <f>IF(AAI$6=$WQ$5,成绩录入!ET103,0)</f>
        <v>0</v>
      </c>
      <c r="AAJ100" s="248">
        <f>IF(AAJ$6=$WQ$5,成绩录入!EU103,0)</f>
        <v>0</v>
      </c>
      <c r="AAK100" s="248">
        <f>IF(AAK$6=$WQ$5,成绩录入!EV103,0)</f>
        <v>0</v>
      </c>
      <c r="AAL100" s="248">
        <f>IF(AAL$6=$WQ$5,成绩录入!EW103,0)</f>
        <v>0</v>
      </c>
      <c r="AAM100" s="248">
        <f>IF(AAM$6=$WQ$5,成绩录入!EX103,0)</f>
        <v>0</v>
      </c>
      <c r="AAN100" s="218">
        <f t="shared" si="192"/>
        <v>0</v>
      </c>
      <c r="AAO100" s="206"/>
      <c r="AAQ100" s="247">
        <f>IF(AAQ$6=$AAP$5,成绩录入!BC103,0)</f>
        <v>0</v>
      </c>
      <c r="AAR100" s="248">
        <f>IF(AAR$6=$AAP$5,成绩录入!BD103,0)</f>
        <v>0</v>
      </c>
      <c r="AAS100" s="248">
        <f>IF(AAS$6=$AAP$5,成绩录入!BE103,0)</f>
        <v>0</v>
      </c>
      <c r="AAT100" s="248">
        <f>IF(AAT$6=$AAP$5,成绩录入!BF103,0)</f>
        <v>0</v>
      </c>
      <c r="AAU100" s="248">
        <f>IF(AAU$6=$AAP$5,成绩录入!BG103,0)</f>
        <v>0</v>
      </c>
      <c r="AAV100" s="248">
        <f>IF(AAV$6=$AAP$5,成绩录入!BH103,0)</f>
        <v>0</v>
      </c>
      <c r="AAW100" s="248">
        <f>IF(AAW$6=$AAP$5,成绩录入!BI103,0)</f>
        <v>0</v>
      </c>
      <c r="AAX100" s="248">
        <f>IF(AAX$6=$AAP$5,成绩录入!BJ103,0)</f>
        <v>0</v>
      </c>
      <c r="AAY100" s="248">
        <f>IF(AAY$6=$AAP$5,成绩录入!BK103,0)</f>
        <v>0</v>
      </c>
      <c r="AAZ100" s="248">
        <f>IF(AAZ$6=$AAP$5,成绩录入!BL103,0)</f>
        <v>0</v>
      </c>
      <c r="ABA100" s="248">
        <f>IF(ABA$6=$AAP$5,成绩录入!BM103,0)</f>
        <v>0</v>
      </c>
      <c r="ABB100" s="248">
        <f>IF(ABB$6=$AAP$5,成绩录入!BN103,0)</f>
        <v>0</v>
      </c>
      <c r="ABC100" s="248">
        <f>IF(ABC$6=$AAP$5,成绩录入!BO103,0)</f>
        <v>0</v>
      </c>
      <c r="ABD100" s="248">
        <f>IF(ABD$6=$AAP$5,成绩录入!BP103,0)</f>
        <v>0</v>
      </c>
      <c r="ABE100" s="248">
        <f>IF(ABE$6=$AAP$5,成绩录入!BQ103,0)</f>
        <v>0</v>
      </c>
      <c r="ABF100" s="248">
        <f>IF(ABF$6=$AAP$5,成绩录入!BR103,0)</f>
        <v>0</v>
      </c>
      <c r="ABG100" s="248">
        <f>IF(ABG$6=$AAP$5,成绩录入!BS103,0)</f>
        <v>0</v>
      </c>
      <c r="ABH100" s="248">
        <f>IF(ABH$6=$AAP$5,成绩录入!BT103,0)</f>
        <v>0</v>
      </c>
      <c r="ABI100" s="248">
        <f>IF(ABI$6=$AAP$5,成绩录入!BU103,0)</f>
        <v>0</v>
      </c>
      <c r="ABJ100" s="248">
        <f>IF(ABJ$6=$AAP$5,成绩录入!BV103,0)</f>
        <v>0</v>
      </c>
      <c r="ABK100" s="248">
        <f>IF(ABK$6=$AAP$5,成绩录入!BW103,0)</f>
        <v>0</v>
      </c>
      <c r="ABL100" s="248">
        <f>IF(ABL$6=$AAP$5,成绩录入!BX103,0)</f>
        <v>0</v>
      </c>
      <c r="ABM100" s="248">
        <f>IF(ABM$6=$AAP$5,成绩录入!BY103,0)</f>
        <v>0</v>
      </c>
      <c r="ABN100" s="248">
        <f>IF(ABN$6=$AAP$5,成绩录入!BZ103,0)</f>
        <v>0</v>
      </c>
      <c r="ABO100" s="248">
        <f>IF(ABO$6=$AAP$5,成绩录入!CA103,0)</f>
        <v>0</v>
      </c>
      <c r="ABP100" s="248">
        <f>IF(ABP$6=$AAP$5,成绩录入!CB103,0)</f>
        <v>0</v>
      </c>
      <c r="ABQ100" s="248">
        <f>IF(ABQ$6=$AAP$5,成绩录入!CC103,0)</f>
        <v>0</v>
      </c>
      <c r="ABR100" s="248">
        <f>IF(ABR$6=$AAP$5,成绩录入!CD103,0)</f>
        <v>0</v>
      </c>
      <c r="ABS100" s="248">
        <f>IF(ABS$6=$AAP$5,成绩录入!CE103,0)</f>
        <v>0</v>
      </c>
      <c r="ABT100" s="248">
        <f>IF(ABT$6=$AAP$5,成绩录入!CF103,0)</f>
        <v>0</v>
      </c>
      <c r="ABU100" s="248">
        <f>IF(ABU$6=$AAP$5,成绩录入!CG103,0)</f>
        <v>0</v>
      </c>
      <c r="ABV100" s="248">
        <f>IF(ABV$6=$AAP$5,成绩录入!CH103,0)</f>
        <v>0</v>
      </c>
      <c r="ABW100" s="248">
        <f>IF(ABW$6=$AAP$5,成绩录入!CI103,0)</f>
        <v>0</v>
      </c>
      <c r="ABX100" s="248">
        <f>IF(ABX$6=$AAP$5,成绩录入!CJ103,0)</f>
        <v>0</v>
      </c>
      <c r="ABY100" s="248">
        <f>IF(ABY$6=$AAP$5,成绩录入!CK103,0)</f>
        <v>0</v>
      </c>
      <c r="ABZ100" s="248">
        <f>IF(ABZ$6=$AAP$5,成绩录入!CL103,0)</f>
        <v>0</v>
      </c>
      <c r="ACA100" s="248">
        <f>IF(ACA$6=$AAP$5,成绩录入!CM103,0)</f>
        <v>0</v>
      </c>
      <c r="ACB100" s="248">
        <f>IF(ACB$6=$AAP$5,成绩录入!CN103,0)</f>
        <v>0</v>
      </c>
      <c r="ACC100" s="248">
        <f>IF(ACC$6=$AAP$5,成绩录入!CO103,0)</f>
        <v>0</v>
      </c>
      <c r="ACD100" s="248">
        <f>IF(ACD$6=$AAP$5,成绩录入!CP103,0)</f>
        <v>0</v>
      </c>
      <c r="ACE100" s="248">
        <f>IF(ACE$6=$AAP$5,成绩录入!CQ103,0)</f>
        <v>0</v>
      </c>
      <c r="ACF100" s="248">
        <f>IF(ACF$6=$AAP$5,成绩录入!CR103,0)</f>
        <v>0</v>
      </c>
      <c r="ACG100" s="248">
        <f>IF(ACG$6=$AAP$5,成绩录入!CS103,0)</f>
        <v>0</v>
      </c>
      <c r="ACH100" s="248">
        <f>IF(ACH$6=$AAP$5,成绩录入!CT103,0)</f>
        <v>0</v>
      </c>
      <c r="ACI100" s="248">
        <f>IF(ACI$6=$AAP$5,成绩录入!CU103,0)</f>
        <v>0</v>
      </c>
      <c r="ACJ100" s="248">
        <f>IF(ACJ$6=$AAP$5,成绩录入!CV103,0)</f>
        <v>0</v>
      </c>
      <c r="ACK100" s="248">
        <f>IF(ACK$6=$AAP$5,成绩录入!CW103,0)</f>
        <v>0</v>
      </c>
      <c r="ACL100" s="248">
        <f>IF(ACL$6=$AAP$5,成绩录入!CX103,0)</f>
        <v>0</v>
      </c>
      <c r="ACM100" s="248">
        <f>IF(ACM$6=$AAP$5,成绩录入!CY103,0)</f>
        <v>0</v>
      </c>
      <c r="ACN100" s="248">
        <f>IF(ACN$6=$AAP$5,成绩录入!CZ103,0)</f>
        <v>0</v>
      </c>
      <c r="ACO100" s="248">
        <f>IF(ACO$6=$AAP$5,成绩录入!DA103,0)</f>
        <v>0</v>
      </c>
      <c r="ACP100" s="248">
        <f>IF(ACP$6=$AAP$5,成绩录入!DB103,0)</f>
        <v>0</v>
      </c>
      <c r="ACQ100" s="248">
        <f>IF(ACQ$6=$AAP$5,成绩录入!DC103,0)</f>
        <v>0</v>
      </c>
      <c r="ACR100" s="248">
        <f>IF(ACR$6=$AAP$5,成绩录入!DD103,0)</f>
        <v>0</v>
      </c>
      <c r="ACS100" s="248">
        <f>IF(ACS$6=$AAP$5,成绩录入!DE103,0)</f>
        <v>0</v>
      </c>
      <c r="ACT100" s="248">
        <f>IF(ACT$6=$AAP$5,成绩录入!DF103,0)</f>
        <v>0</v>
      </c>
      <c r="ACU100" s="248">
        <f>IF(ACU$6=$AAP$5,成绩录入!DG103,0)</f>
        <v>0</v>
      </c>
      <c r="ACV100" s="248">
        <f>IF(ACV$6=$AAP$5,成绩录入!DH103,0)</f>
        <v>0</v>
      </c>
      <c r="ACW100" s="248">
        <f>IF(ACW$6=$AAP$5,成绩录入!DI103,0)</f>
        <v>0</v>
      </c>
      <c r="ACX100" s="248">
        <f>IF(ACX$6=$AAP$5,成绩录入!DJ103,0)</f>
        <v>0</v>
      </c>
      <c r="ACY100" s="248">
        <f>IF(ACY$6=$AAP$5,成绩录入!DK103,0)</f>
        <v>0</v>
      </c>
      <c r="ACZ100" s="248">
        <f>IF(ACZ$6=$AAP$5,成绩录入!DL103,0)</f>
        <v>0</v>
      </c>
      <c r="ADA100" s="248">
        <f>IF(ADA$6=$AAP$5,成绩录入!DM103,0)</f>
        <v>0</v>
      </c>
      <c r="ADB100" s="248">
        <f>IF(ADB$6=$AAP$5,成绩录入!DN103,0)</f>
        <v>0</v>
      </c>
      <c r="ADC100" s="248">
        <f>IF(ADC$6=$AAP$5,成绩录入!DO103,0)</f>
        <v>0</v>
      </c>
      <c r="ADD100" s="248">
        <f>IF(ADD$6=$AAP$5,成绩录入!DP103,0)</f>
        <v>0</v>
      </c>
      <c r="ADE100" s="248">
        <f>IF(ADE$6=$AAP$5,成绩录入!DQ103,0)</f>
        <v>0</v>
      </c>
      <c r="ADF100" s="248">
        <f>IF(ADF$6=$AAP$5,成绩录入!DR103,0)</f>
        <v>0</v>
      </c>
      <c r="ADG100" s="248">
        <f>IF(ADG$6=$AAP$5,成绩录入!DS103,0)</f>
        <v>0</v>
      </c>
      <c r="ADH100" s="248">
        <f>IF(ADH$6=$AAP$5,成绩录入!DT103,0)</f>
        <v>0</v>
      </c>
      <c r="ADI100" s="248">
        <f>IF(ADI$6=$AAP$5,成绩录入!DU103,0)</f>
        <v>0</v>
      </c>
      <c r="ADJ100" s="248">
        <f>IF(ADJ$6=$AAP$5,成绩录入!DV103,0)</f>
        <v>0</v>
      </c>
      <c r="ADK100" s="248">
        <f>IF(ADK$6=$AAP$5,成绩录入!DW103,0)</f>
        <v>0</v>
      </c>
      <c r="ADL100" s="248">
        <f>IF(ADL$6=$AAP$5,成绩录入!DX103,0)</f>
        <v>0</v>
      </c>
      <c r="ADM100" s="248">
        <f>IF(ADM$6=$AAP$5,成绩录入!DY103,0)</f>
        <v>0</v>
      </c>
      <c r="ADN100" s="248">
        <f>IF(ADN$6=$AAP$5,成绩录入!DZ103,0)</f>
        <v>0</v>
      </c>
      <c r="ADO100" s="248">
        <f>IF(ADO$6=$AAP$5,成绩录入!EA103,0)</f>
        <v>0</v>
      </c>
      <c r="ADP100" s="248">
        <f>IF(ADP$6=$AAP$5,成绩录入!EB103,0)</f>
        <v>0</v>
      </c>
      <c r="ADQ100" s="248">
        <f>IF(ADQ$6=$AAP$5,成绩录入!EC103,0)</f>
        <v>0</v>
      </c>
      <c r="ADR100" s="248">
        <f>IF(ADR$6=$AAP$5,成绩录入!ED103,0)</f>
        <v>0</v>
      </c>
      <c r="ADS100" s="248">
        <f>IF(ADS$6=$AAP$5,成绩录入!EE103,0)</f>
        <v>0</v>
      </c>
      <c r="ADT100" s="248">
        <f>IF(ADT$6=$AAP$5,成绩录入!EF103,0)</f>
        <v>0</v>
      </c>
      <c r="ADU100" s="248">
        <f>IF(ADU$6=$AAP$5,成绩录入!EG103,0)</f>
        <v>0</v>
      </c>
      <c r="ADV100" s="248">
        <f>IF(ADV$6=$AAP$5,成绩录入!EH103,0)</f>
        <v>0</v>
      </c>
      <c r="ADW100" s="248">
        <f>IF(ADW$6=$AAP$5,成绩录入!EI103,0)</f>
        <v>0</v>
      </c>
      <c r="ADX100" s="248">
        <f>IF(ADX$6=$AAP$5,成绩录入!EJ103,0)</f>
        <v>0</v>
      </c>
      <c r="ADY100" s="248">
        <f>IF(ADY$6=$AAP$5,成绩录入!EK103,0)</f>
        <v>0</v>
      </c>
      <c r="ADZ100" s="248">
        <f>IF(ADZ$6=$AAP$5,成绩录入!EL103,0)</f>
        <v>0</v>
      </c>
      <c r="AEA100" s="248">
        <f>IF(AEA$6=$AAP$5,成绩录入!EM103,0)</f>
        <v>0</v>
      </c>
      <c r="AEB100" s="248">
        <f>IF(AEB$6=$AAP$5,成绩录入!EN103,0)</f>
        <v>0</v>
      </c>
      <c r="AEC100" s="248">
        <f>IF(AEC$6=$AAP$5,成绩录入!EO103,0)</f>
        <v>0</v>
      </c>
      <c r="AED100" s="248">
        <f>IF(AED$6=$AAP$5,成绩录入!EP103,0)</f>
        <v>0</v>
      </c>
      <c r="AEE100" s="248">
        <f>IF(AEE$6=$AAP$5,成绩录入!EQ103,0)</f>
        <v>0</v>
      </c>
      <c r="AEF100" s="248">
        <f>IF(AEF$6=$AAP$5,成绩录入!ER103,0)</f>
        <v>0</v>
      </c>
      <c r="AEG100" s="248">
        <f>IF(AEG$6=$AAP$5,成绩录入!ES103,0)</f>
        <v>0</v>
      </c>
      <c r="AEH100" s="248">
        <f>IF(AEH$6=$AAP$5,成绩录入!ET103,0)</f>
        <v>0</v>
      </c>
      <c r="AEI100" s="248">
        <f>IF(AEI$6=$AAP$5,成绩录入!EU103,0)</f>
        <v>0</v>
      </c>
      <c r="AEJ100" s="248">
        <f>IF(AEJ$6=$AAP$5,成绩录入!EV103,0)</f>
        <v>0</v>
      </c>
      <c r="AEK100" s="248">
        <f>IF(AEK$6=$AAP$5,成绩录入!EW103,0)</f>
        <v>0</v>
      </c>
      <c r="AEL100" s="248">
        <f>IF(AEL$6=$AAP$5,成绩录入!EX103,0)</f>
        <v>0</v>
      </c>
      <c r="AEM100" s="218">
        <f t="shared" si="193"/>
        <v>0</v>
      </c>
      <c r="AEN100" s="166"/>
      <c r="AEO100" s="166"/>
      <c r="AEP100" s="247">
        <f>IF(AEP$6=$AEO$5,成绩录入!BC103,0)</f>
        <v>0</v>
      </c>
      <c r="AEQ100" s="248">
        <f>IF(AEQ$6=$AEO$5,成绩录入!BD103,0)</f>
        <v>0</v>
      </c>
      <c r="AER100" s="248">
        <f>IF(AER$6=$AEO$5,成绩录入!BE103,0)</f>
        <v>0</v>
      </c>
      <c r="AES100" s="248">
        <f>IF(AES$6=$AEO$5,成绩录入!BF103,0)</f>
        <v>0</v>
      </c>
      <c r="AET100" s="248">
        <f>IF(AET$6=$AEO$5,成绩录入!BG103,0)</f>
        <v>0</v>
      </c>
      <c r="AEU100" s="248">
        <f>IF(AEU$6=$AEO$5,成绩录入!BH103,0)</f>
        <v>0</v>
      </c>
      <c r="AEV100" s="248">
        <f>IF(AEV$6=$AEO$5,成绩录入!BI103,0)</f>
        <v>0</v>
      </c>
      <c r="AEW100" s="248">
        <f>IF(AEW$6=$AEO$5,成绩录入!BJ103,0)</f>
        <v>0</v>
      </c>
      <c r="AEX100" s="248">
        <f>IF(AEX$6=$AEO$5,成绩录入!BK103,0)</f>
        <v>0</v>
      </c>
      <c r="AEY100" s="248">
        <f>IF(AEY$6=$AEO$5,成绩录入!BL103,0)</f>
        <v>0</v>
      </c>
      <c r="AEZ100" s="248">
        <f>IF(AEZ$6=$AEO$5,成绩录入!BM103,0)</f>
        <v>0</v>
      </c>
      <c r="AFA100" s="248">
        <f>IF(AFA$6=$AEO$5,成绩录入!BN103,0)</f>
        <v>0</v>
      </c>
      <c r="AFB100" s="248">
        <f>IF(AFB$6=$AEO$5,成绩录入!BO103,0)</f>
        <v>0</v>
      </c>
      <c r="AFC100" s="248">
        <f>IF(AFC$6=$AEO$5,成绩录入!BP103,0)</f>
        <v>0</v>
      </c>
      <c r="AFD100" s="248">
        <f>IF(AFD$6=$AEO$5,成绩录入!BQ103,0)</f>
        <v>0</v>
      </c>
      <c r="AFE100" s="248">
        <f>IF(AFE$6=$AEO$5,成绩录入!BR103,0)</f>
        <v>0</v>
      </c>
      <c r="AFF100" s="248">
        <f>IF(AFF$6=$AEO$5,成绩录入!BS103,0)</f>
        <v>0</v>
      </c>
      <c r="AFG100" s="248">
        <f>IF(AFG$6=$AEO$5,成绩录入!BT103,0)</f>
        <v>0</v>
      </c>
      <c r="AFH100" s="248">
        <f>IF(AFH$6=$AEO$5,成绩录入!BU103,0)</f>
        <v>0</v>
      </c>
      <c r="AFI100" s="248">
        <f>IF(AFI$6=$AEO$5,成绩录入!BV103,0)</f>
        <v>0</v>
      </c>
      <c r="AFJ100" s="248">
        <f>IF(AFJ$6=$AEO$5,成绩录入!BW103,0)</f>
        <v>0</v>
      </c>
      <c r="AFK100" s="248">
        <f>IF(AFK$6=$AEO$5,成绩录入!BX103,0)</f>
        <v>0</v>
      </c>
      <c r="AFL100" s="248">
        <f>IF(AFL$6=$AEO$5,成绩录入!BY103,0)</f>
        <v>0</v>
      </c>
      <c r="AFM100" s="248">
        <f>IF(AFM$6=$AEO$5,成绩录入!BZ103,0)</f>
        <v>0</v>
      </c>
      <c r="AFN100" s="248">
        <f>IF(AFN$6=$AEO$5,成绩录入!CA103,0)</f>
        <v>0</v>
      </c>
      <c r="AFO100" s="248">
        <f>IF(AFO$6=$AEO$5,成绩录入!CB103,0)</f>
        <v>0</v>
      </c>
      <c r="AFP100" s="248">
        <f>IF(AFP$6=$AEO$5,成绩录入!CC103,0)</f>
        <v>0</v>
      </c>
      <c r="AFQ100" s="248">
        <f>IF(AFQ$6=$AEO$5,成绩录入!CD103,0)</f>
        <v>0</v>
      </c>
      <c r="AFR100" s="248">
        <f>IF(AFR$6=$AEO$5,成绩录入!CE103,0)</f>
        <v>0</v>
      </c>
      <c r="AFS100" s="248">
        <f>IF(AFS$6=$AEO$5,成绩录入!CF103,0)</f>
        <v>0</v>
      </c>
      <c r="AFT100" s="248">
        <f>IF(AFT$6=$AEO$5,成绩录入!CG103,0)</f>
        <v>0</v>
      </c>
      <c r="AFU100" s="248">
        <f>IF(AFU$6=$AEO$5,成绩录入!CH103,0)</f>
        <v>0</v>
      </c>
      <c r="AFV100" s="248">
        <f>IF(AFV$6=$AEO$5,成绩录入!CI103,0)</f>
        <v>0</v>
      </c>
      <c r="AFW100" s="248">
        <f>IF(AFW$6=$AEO$5,成绩录入!CJ103,0)</f>
        <v>0</v>
      </c>
      <c r="AFX100" s="248">
        <f>IF(AFX$6=$AEO$5,成绩录入!CK103,0)</f>
        <v>0</v>
      </c>
      <c r="AFY100" s="248">
        <f>IF(AFY$6=$AEO$5,成绩录入!CL103,0)</f>
        <v>0</v>
      </c>
      <c r="AFZ100" s="248">
        <f>IF(AFZ$6=$AEO$5,成绩录入!CM103,0)</f>
        <v>0</v>
      </c>
      <c r="AGA100" s="248">
        <f>IF(AGA$6=$AEO$5,成绩录入!CN103,0)</f>
        <v>0</v>
      </c>
      <c r="AGB100" s="248">
        <f>IF(AGB$6=$AEO$5,成绩录入!CO103,0)</f>
        <v>0</v>
      </c>
      <c r="AGC100" s="248">
        <f>IF(AGC$6=$AEO$5,成绩录入!CP103,0)</f>
        <v>0</v>
      </c>
      <c r="AGD100" s="248">
        <f>IF(AGD$6=$AEO$5,成绩录入!CQ103,0)</f>
        <v>0</v>
      </c>
      <c r="AGE100" s="248">
        <f>IF(AGE$6=$AEO$5,成绩录入!CR103,0)</f>
        <v>0</v>
      </c>
      <c r="AGF100" s="248">
        <f>IF(AGF$6=$AEO$5,成绩录入!CS103,0)</f>
        <v>0</v>
      </c>
      <c r="AGG100" s="248">
        <f>IF(AGG$6=$AEO$5,成绩录入!CT103,0)</f>
        <v>0</v>
      </c>
      <c r="AGH100" s="248">
        <f>IF(AGH$6=$AEO$5,成绩录入!CU103,0)</f>
        <v>0</v>
      </c>
      <c r="AGI100" s="248">
        <f>IF(AGI$6=$AEO$5,成绩录入!CV103,0)</f>
        <v>0</v>
      </c>
      <c r="AGJ100" s="248">
        <f>IF(AGJ$6=$AEO$5,成绩录入!CW103,0)</f>
        <v>0</v>
      </c>
      <c r="AGK100" s="248">
        <f>IF(AGK$6=$AEO$5,成绩录入!CX103,0)</f>
        <v>0</v>
      </c>
      <c r="AGL100" s="248">
        <f>IF(AGL$6=$AEO$5,成绩录入!CY103,0)</f>
        <v>0</v>
      </c>
      <c r="AGM100" s="248">
        <f>IF(AGM$6=$AEO$5,成绩录入!CZ103,0)</f>
        <v>0</v>
      </c>
      <c r="AGN100" s="248">
        <f>IF(AGN$6=$AEO$5,成绩录入!DA103,0)</f>
        <v>0</v>
      </c>
      <c r="AGO100" s="248">
        <f>IF(AGO$6=$AEO$5,成绩录入!DB103,0)</f>
        <v>0</v>
      </c>
      <c r="AGP100" s="248">
        <f>IF(AGP$6=$AEO$5,成绩录入!DC103,0)</f>
        <v>0</v>
      </c>
      <c r="AGQ100" s="248">
        <f>IF(AGQ$6=$AEO$5,成绩录入!DD103,0)</f>
        <v>0</v>
      </c>
      <c r="AGR100" s="248">
        <f>IF(AGR$6=$AEO$5,成绩录入!DE103,0)</f>
        <v>0</v>
      </c>
      <c r="AGS100" s="248">
        <f>IF(AGS$6=$AEO$5,成绩录入!DF103,0)</f>
        <v>0</v>
      </c>
      <c r="AGT100" s="248">
        <f>IF(AGT$6=$AEO$5,成绩录入!DG103,0)</f>
        <v>0</v>
      </c>
      <c r="AGU100" s="248">
        <f>IF(AGU$6=$AEO$5,成绩录入!DH103,0)</f>
        <v>0</v>
      </c>
      <c r="AGV100" s="248">
        <f>IF(AGV$6=$AEO$5,成绩录入!DI103,0)</f>
        <v>0</v>
      </c>
      <c r="AGW100" s="248">
        <f>IF(AGW$6=$AEO$5,成绩录入!DJ103,0)</f>
        <v>0</v>
      </c>
      <c r="AGX100" s="248">
        <f>IF(AGX$6=$AEO$5,成绩录入!DK103,0)</f>
        <v>0</v>
      </c>
      <c r="AGY100" s="248">
        <f>IF(AGY$6=$AEO$5,成绩录入!DL103,0)</f>
        <v>0</v>
      </c>
      <c r="AGZ100" s="248">
        <f>IF(AGZ$6=$AEO$5,成绩录入!DM103,0)</f>
        <v>0</v>
      </c>
      <c r="AHA100" s="248">
        <f>IF(AHA$6=$AEO$5,成绩录入!DN103,0)</f>
        <v>0</v>
      </c>
      <c r="AHB100" s="248">
        <f>IF(AHB$6=$AEO$5,成绩录入!DO103,0)</f>
        <v>0</v>
      </c>
      <c r="AHC100" s="248">
        <f>IF(AHC$6=$AEO$5,成绩录入!DP103,0)</f>
        <v>0</v>
      </c>
      <c r="AHD100" s="248">
        <f>IF(AHD$6=$AEO$5,成绩录入!DQ103,0)</f>
        <v>0</v>
      </c>
      <c r="AHE100" s="248">
        <f>IF(AHE$6=$AEO$5,成绩录入!DR103,0)</f>
        <v>0</v>
      </c>
      <c r="AHF100" s="248">
        <f>IF(AHF$6=$AEO$5,成绩录入!DS103,0)</f>
        <v>0</v>
      </c>
      <c r="AHG100" s="248">
        <f>IF(AHG$6=$AEO$5,成绩录入!DT103,0)</f>
        <v>0</v>
      </c>
      <c r="AHH100" s="248">
        <f>IF(AHH$6=$AEO$5,成绩录入!DU103,0)</f>
        <v>0</v>
      </c>
      <c r="AHI100" s="248">
        <f>IF(AHI$6=$AEO$5,成绩录入!DV103,0)</f>
        <v>0</v>
      </c>
      <c r="AHJ100" s="248">
        <f>IF(AHJ$6=$AEO$5,成绩录入!DW103,0)</f>
        <v>0</v>
      </c>
      <c r="AHK100" s="248">
        <f>IF(AHK$6=$AEO$5,成绩录入!DX103,0)</f>
        <v>0</v>
      </c>
      <c r="AHL100" s="248">
        <f>IF(AHL$6=$AEO$5,成绩录入!DY103,0)</f>
        <v>0</v>
      </c>
      <c r="AHM100" s="248">
        <f>IF(AHM$6=$AEO$5,成绩录入!DZ103,0)</f>
        <v>0</v>
      </c>
      <c r="AHN100" s="248">
        <f>IF(AHN$6=$AEO$5,成绩录入!EA103,0)</f>
        <v>0</v>
      </c>
      <c r="AHO100" s="248">
        <f>IF(AHO$6=$AEO$5,成绩录入!EB103,0)</f>
        <v>0</v>
      </c>
      <c r="AHP100" s="248">
        <f>IF(AHP$6=$AEO$5,成绩录入!EC103,0)</f>
        <v>0</v>
      </c>
      <c r="AHQ100" s="248">
        <f>IF(AHQ$6=$AEO$5,成绩录入!ED103,0)</f>
        <v>0</v>
      </c>
      <c r="AHR100" s="248">
        <f>IF(AHR$6=$AEO$5,成绩录入!EE103,0)</f>
        <v>0</v>
      </c>
      <c r="AHS100" s="248">
        <f>IF(AHS$6=$AEO$5,成绩录入!EF103,0)</f>
        <v>0</v>
      </c>
      <c r="AHT100" s="248">
        <f>IF(AHT$6=$AEO$5,成绩录入!EG103,0)</f>
        <v>0</v>
      </c>
      <c r="AHU100" s="248">
        <f>IF(AHU$6=$AEO$5,成绩录入!EH103,0)</f>
        <v>0</v>
      </c>
      <c r="AHV100" s="248">
        <f>IF(AHV$6=$AEO$5,成绩录入!EI103,0)</f>
        <v>0</v>
      </c>
      <c r="AHW100" s="248">
        <f>IF(AHW$6=$AEO$5,成绩录入!EJ103,0)</f>
        <v>0</v>
      </c>
      <c r="AHX100" s="248">
        <f>IF(AHX$6=$AEO$5,成绩录入!EK103,0)</f>
        <v>0</v>
      </c>
      <c r="AHY100" s="248">
        <f>IF(AHY$6=$AEO$5,成绩录入!EL103,0)</f>
        <v>0</v>
      </c>
      <c r="AHZ100" s="248">
        <f>IF(AHZ$6=$AEO$5,成绩录入!EM103,0)</f>
        <v>0</v>
      </c>
      <c r="AIA100" s="248">
        <f>IF(AIA$6=$AEO$5,成绩录入!EN103,0)</f>
        <v>0</v>
      </c>
      <c r="AIB100" s="248">
        <f>IF(AIB$6=$AEO$5,成绩录入!EO103,0)</f>
        <v>0</v>
      </c>
      <c r="AIC100" s="248">
        <f>IF(AIC$6=$AEO$5,成绩录入!EP103,0)</f>
        <v>0</v>
      </c>
      <c r="AID100" s="248">
        <f>IF(AID$6=$AEO$5,成绩录入!EQ103,0)</f>
        <v>0</v>
      </c>
      <c r="AIE100" s="248">
        <f>IF(AIE$6=$AEO$5,成绩录入!ER103,0)</f>
        <v>0</v>
      </c>
      <c r="AIF100" s="248">
        <f>IF(AIF$6=$AEO$5,成绩录入!ES103,0)</f>
        <v>0</v>
      </c>
      <c r="AIG100" s="248">
        <f>IF(AIG$6=$AEO$5,成绩录入!ET103,0)</f>
        <v>0</v>
      </c>
      <c r="AIH100" s="248">
        <f>IF(AIH$6=$AEO$5,成绩录入!EU103,0)</f>
        <v>0</v>
      </c>
      <c r="AII100" s="248">
        <f>IF(AII$6=$AEO$5,成绩录入!EV103,0)</f>
        <v>0</v>
      </c>
      <c r="AIJ100" s="248">
        <f>IF(AIJ$6=$AEO$5,成绩录入!EW103,0)</f>
        <v>0</v>
      </c>
      <c r="AIK100" s="248">
        <f>IF(AIK$6=$AEO$5,成绩录入!EX103,0)</f>
        <v>0</v>
      </c>
      <c r="AIL100" s="218">
        <f t="shared" si="194"/>
        <v>0</v>
      </c>
      <c r="AIN100" s="214" t="str">
        <f>初始录入!A105</f>
        <v/>
      </c>
      <c r="AIO100" s="215">
        <f>初始录入!B105</f>
        <v>0</v>
      </c>
      <c r="AIP100" s="216">
        <f>初始录入!C105</f>
        <v>0</v>
      </c>
      <c r="AIQ100" s="314">
        <f>IF(平时!D98&lt;&gt;"",平时!D98,0)</f>
        <v>0</v>
      </c>
      <c r="AIR100" s="324" t="str">
        <f t="shared" si="246"/>
        <v/>
      </c>
      <c r="AIS100" s="314">
        <f>IF(过程!D98&lt;&gt;"",过程!D98,0)</f>
        <v>0</v>
      </c>
      <c r="AIT100" s="324" t="str">
        <f t="shared" si="247"/>
        <v/>
      </c>
      <c r="AIU100" s="216">
        <f>IF(期末!D98&lt;&gt;"",期末!D98,0)</f>
        <v>0</v>
      </c>
      <c r="AIV100" s="324" t="str">
        <f t="shared" si="248"/>
        <v/>
      </c>
      <c r="AIW100" s="325">
        <f t="shared" si="249"/>
        <v>0</v>
      </c>
      <c r="AIX100" s="314">
        <f>IF(平时!E98&lt;&gt;"",平时!E98,0)</f>
        <v>0</v>
      </c>
      <c r="AIY100" s="324" t="str">
        <f t="shared" si="250"/>
        <v/>
      </c>
      <c r="AIZ100" s="314">
        <f>IF(过程!E98&lt;&gt;"",过程!E98,0)</f>
        <v>0</v>
      </c>
      <c r="AJA100" s="324" t="str">
        <f t="shared" si="251"/>
        <v/>
      </c>
      <c r="AJB100" s="216">
        <f>IF(期末!E98&lt;&gt;"",期末!E98,0)</f>
        <v>0</v>
      </c>
      <c r="AJC100" s="324" t="str">
        <f t="shared" si="252"/>
        <v/>
      </c>
      <c r="AJD100" s="325">
        <f t="shared" si="253"/>
        <v>0</v>
      </c>
      <c r="AJE100" s="314">
        <f>IF(平时!F98&lt;&gt;"",平时!F98,0)</f>
        <v>0</v>
      </c>
      <c r="AJF100" s="324" t="str">
        <f t="shared" si="254"/>
        <v/>
      </c>
      <c r="AJG100" s="314">
        <f>IF(过程!F98&lt;&gt;"",过程!F98,0)</f>
        <v>0</v>
      </c>
      <c r="AJH100" s="324" t="str">
        <f t="shared" si="255"/>
        <v/>
      </c>
      <c r="AJI100" s="216">
        <f>IF(期末!F98&lt;&gt;"",期末!F98,0)</f>
        <v>0</v>
      </c>
      <c r="AJJ100" s="324" t="str">
        <f t="shared" si="256"/>
        <v/>
      </c>
      <c r="AJK100" s="325">
        <f t="shared" si="257"/>
        <v>0</v>
      </c>
      <c r="AJL100" s="314">
        <f>IF(平时!G98&lt;&gt;"",平时!G98,0)</f>
        <v>0</v>
      </c>
      <c r="AJM100" s="324" t="str">
        <f t="shared" si="258"/>
        <v/>
      </c>
      <c r="AJN100" s="314">
        <f>IF(过程!G98&lt;&gt;"",过程!G98,0)</f>
        <v>0</v>
      </c>
      <c r="AJO100" s="324" t="str">
        <f t="shared" si="259"/>
        <v/>
      </c>
      <c r="AJP100" s="216">
        <f>IF(期末!G98&lt;&gt;"",期末!G98,0)</f>
        <v>0</v>
      </c>
      <c r="AJQ100" s="324" t="str">
        <f t="shared" si="260"/>
        <v/>
      </c>
      <c r="AJR100" s="325">
        <f t="shared" si="261"/>
        <v>0</v>
      </c>
      <c r="AJS100" s="314">
        <f>IF(平时!H98&lt;&gt;"",平时!H98,0)</f>
        <v>0</v>
      </c>
      <c r="AJT100" s="324" t="str">
        <f t="shared" si="262"/>
        <v/>
      </c>
      <c r="AJU100" s="314">
        <f>IF(过程!H98&lt;&gt;"",过程!H98,0)</f>
        <v>0</v>
      </c>
      <c r="AJV100" s="324" t="str">
        <f t="shared" si="263"/>
        <v/>
      </c>
      <c r="AJW100" s="216">
        <f>IF(期末!H98&lt;&gt;"",期末!H98,0)</f>
        <v>0</v>
      </c>
      <c r="AJX100" s="324" t="str">
        <f t="shared" si="264"/>
        <v/>
      </c>
      <c r="AJY100" s="326">
        <f t="shared" si="265"/>
        <v>0</v>
      </c>
      <c r="AKA100" s="216" t="str">
        <f>初始录入!A105</f>
        <v/>
      </c>
      <c r="AKB100" s="216">
        <f>初始录入!B105</f>
        <v>0</v>
      </c>
      <c r="AKC100" s="216">
        <f>初始录入!C105</f>
        <v>0</v>
      </c>
      <c r="AKD100" s="327" t="str">
        <f>IF(初始录入!$E105=初始录入!$K$2,达成度!$D113,"")</f>
        <v/>
      </c>
      <c r="AKE100" s="327" t="str">
        <f>IF(初始录入!$E105=初始录入!$K$3,达成度!D113,"")</f>
        <v/>
      </c>
      <c r="AKF100" s="216" t="str">
        <f>IF(初始录入!$E105=初始录入!$K$4,达成度!D113,"")</f>
        <v/>
      </c>
      <c r="AKG100" s="216" t="str">
        <f>IF(初始录入!$E105=初始录入!$K$5,达成度!D113,"")</f>
        <v/>
      </c>
      <c r="AKH100" s="327" t="str">
        <f>IF(初始录入!$E105=初始录入!$K$2,达成度!E113,"")</f>
        <v/>
      </c>
      <c r="AKI100" s="327" t="str">
        <f>IF(初始录入!$E105=初始录入!$K$3,达成度!E113,"")</f>
        <v/>
      </c>
      <c r="AKJ100" s="216" t="str">
        <f>IF(初始录入!$E105=初始录入!$K$4,达成度!E113,"")</f>
        <v/>
      </c>
      <c r="AKK100" s="216" t="str">
        <f>IF(初始录入!$E105=初始录入!$K$5,达成度!E113,"")</f>
        <v/>
      </c>
      <c r="AKL100" s="327" t="str">
        <f>IF(初始录入!$E105=初始录入!$K$2,达成度!F113,"")</f>
        <v/>
      </c>
      <c r="AKM100" s="327" t="str">
        <f>IF(初始录入!$E105=初始录入!$K$3,达成度!F113,"")</f>
        <v/>
      </c>
      <c r="AKN100" s="216" t="str">
        <f>IF(初始录入!$E105=初始录入!$K$4,达成度!F113,"")</f>
        <v/>
      </c>
      <c r="AKO100" s="216" t="str">
        <f>IF(初始录入!$E105=初始录入!$K$5,达成度!F113,"")</f>
        <v/>
      </c>
      <c r="AKP100" s="327" t="str">
        <f>IF(初始录入!$E105=初始录入!$K$2,达成度!H113,"")</f>
        <v/>
      </c>
      <c r="AKQ100" s="327" t="str">
        <f>IF(初始录入!$E105=初始录入!$K$3,达成度!H113,"")</f>
        <v/>
      </c>
      <c r="AKR100" s="216" t="str">
        <f>IF(初始录入!$E105=初始录入!$K$4,达成度!H113,"")</f>
        <v/>
      </c>
      <c r="AKS100" s="216" t="str">
        <f>IF(初始录入!$E105=初始录入!$K$5,达成度!H113,"")</f>
        <v/>
      </c>
      <c r="AKT100" s="327" t="str">
        <f>IF(初始录入!$E105=初始录入!$K$2,达成度!I113,"")</f>
        <v/>
      </c>
      <c r="AKU100" s="327" t="str">
        <f>IF(初始录入!$E105=初始录入!$K$3,达成度!I113,"")</f>
        <v/>
      </c>
      <c r="AKV100" s="216" t="str">
        <f>IF(初始录入!$E105=初始录入!$K$4,达成度!I113,"")</f>
        <v/>
      </c>
      <c r="AKW100" s="216" t="str">
        <f>IF(初始录入!$E105=初始录入!$K$5,达成度!I113,"")</f>
        <v/>
      </c>
      <c r="AKX100" s="327" t="str">
        <f>IF(初始录入!$E105=初始录入!$K$2,达成度!J113,"")</f>
        <v/>
      </c>
      <c r="AKY100" s="327" t="str">
        <f>IF(初始录入!$E105=初始录入!$K$3,达成度!J113,"")</f>
        <v/>
      </c>
      <c r="AKZ100" s="216" t="str">
        <f>IF(初始录入!$E105=初始录入!$K$4,达成度!J113,"")</f>
        <v/>
      </c>
      <c r="ALA100" s="216" t="str">
        <f>IF(初始录入!$E105=初始录入!$K$5,达成度!J113,"")</f>
        <v/>
      </c>
      <c r="ALB100" s="327" t="str">
        <f>IF(初始录入!$E105=初始录入!$K$2,达成度!L113,"")</f>
        <v/>
      </c>
      <c r="ALC100" s="327" t="str">
        <f>IF(初始录入!$E105=初始录入!$K$3,达成度!L113,"")</f>
        <v/>
      </c>
      <c r="ALD100" s="216" t="str">
        <f>IF(初始录入!$E105=初始录入!$K$4,达成度!L113,"")</f>
        <v/>
      </c>
      <c r="ALE100" s="216" t="str">
        <f>IF(初始录入!$E105=初始录入!$K$5,达成度!L113,"")</f>
        <v/>
      </c>
      <c r="ALF100" s="327" t="str">
        <f>IF(初始录入!$E105=初始录入!$K$2,达成度!M113,"")</f>
        <v/>
      </c>
      <c r="ALG100" s="327" t="str">
        <f>IF(初始录入!$E105=初始录入!$K$3,达成度!M113,"")</f>
        <v/>
      </c>
      <c r="ALH100" s="216" t="str">
        <f>IF(初始录入!$E105=初始录入!$K$4,达成度!M113,"")</f>
        <v/>
      </c>
      <c r="ALI100" s="216" t="str">
        <f>IF(初始录入!$E105=初始录入!$K$5,达成度!M113,"")</f>
        <v/>
      </c>
      <c r="ALJ100" s="327" t="str">
        <f>IF(初始录入!$E105=初始录入!$K$2,达成度!N113,"")</f>
        <v/>
      </c>
      <c r="ALK100" s="327" t="str">
        <f>IF(初始录入!$E105=初始录入!$K$3,达成度!N113,"")</f>
        <v/>
      </c>
      <c r="ALL100" s="216" t="str">
        <f>IF(初始录入!$E105=初始录入!$K$4,达成度!N113,"")</f>
        <v/>
      </c>
      <c r="ALM100" s="216" t="str">
        <f>IF(初始录入!$E105=初始录入!$K$5,达成度!N113,"")</f>
        <v/>
      </c>
      <c r="ALN100" s="327" t="str">
        <f>IF(初始录入!$E105=初始录入!$K$2,达成度!P113,"")</f>
        <v/>
      </c>
      <c r="ALO100" s="327" t="str">
        <f>IF(初始录入!$E105=初始录入!$K$3,达成度!P113,"")</f>
        <v/>
      </c>
      <c r="ALP100" s="216" t="str">
        <f>IF(初始录入!$E105=初始录入!$K$4,达成度!P113,"")</f>
        <v/>
      </c>
      <c r="ALQ100" s="216" t="str">
        <f>IF(初始录入!$E105=初始录入!$K$5,达成度!P113,"")</f>
        <v/>
      </c>
      <c r="ALR100" s="327" t="str">
        <f>IF(初始录入!$E105=初始录入!$K$2,达成度!Q113,"")</f>
        <v/>
      </c>
      <c r="ALS100" s="327" t="str">
        <f>IF(初始录入!$E105=初始录入!$K$3,达成度!Q113,"")</f>
        <v/>
      </c>
      <c r="ALT100" s="216" t="str">
        <f>IF(初始录入!$E105=初始录入!$K$4,达成度!Q113,"")</f>
        <v/>
      </c>
      <c r="ALU100" s="216" t="str">
        <f>IF(初始录入!$E105=初始录入!$K$5,达成度!Q113,"")</f>
        <v/>
      </c>
      <c r="ALV100" s="327" t="str">
        <f>IF(初始录入!$E105=初始录入!$K$2,达成度!R113,"")</f>
        <v/>
      </c>
      <c r="ALW100" s="327" t="str">
        <f>IF(初始录入!$E105=初始录入!$K$3,达成度!R113,"")</f>
        <v/>
      </c>
      <c r="ALX100" s="216" t="str">
        <f>IF(初始录入!$E105=初始录入!$K$4,达成度!R113,"")</f>
        <v/>
      </c>
      <c r="ALY100" s="216"/>
      <c r="ALZ100" s="327" t="str">
        <f>IF(初始录入!$E105=初始录入!$K$2,达成度!T113,"")</f>
        <v/>
      </c>
      <c r="AMA100" s="327" t="str">
        <f>IF(初始录入!$E105=初始录入!$K$3,达成度!T113,"")</f>
        <v/>
      </c>
      <c r="AMB100" s="216" t="str">
        <f>IF(初始录入!$E105=初始录入!$K$4,达成度!T113,"")</f>
        <v/>
      </c>
      <c r="AMC100" s="216" t="str">
        <f>IF(初始录入!$E105=初始录入!$K$5,达成度!T113,"")</f>
        <v/>
      </c>
      <c r="AMD100" s="327" t="str">
        <f>IF(初始录入!$E105=初始录入!$K$2,达成度!U113,"")</f>
        <v/>
      </c>
      <c r="AME100" s="327" t="str">
        <f>IF(初始录入!$E105=初始录入!$K$3,达成度!U113,"")</f>
        <v/>
      </c>
      <c r="AMF100" s="216" t="str">
        <f>IF(初始录入!$E105=初始录入!$K$4,达成度!U113,"")</f>
        <v/>
      </c>
      <c r="AMG100" s="216" t="str">
        <f>IF(初始录入!$E105=初始录入!$K$5,达成度!U113,"")</f>
        <v/>
      </c>
      <c r="AMH100" s="327" t="str">
        <f>IF(初始录入!$E105=初始录入!$K$2,达成度!V113,"")</f>
        <v/>
      </c>
      <c r="AMI100" s="327" t="str">
        <f>IF(初始录入!$E105=初始录入!$K$3,达成度!V113,"")</f>
        <v/>
      </c>
      <c r="AMJ100" s="216" t="str">
        <f>IF(初始录入!$E105=初始录入!$K$4,达成度!W113,"")</f>
        <v/>
      </c>
      <c r="AMK100" s="216" t="str">
        <f>IF(初始录入!$E105=初始录入!$K$5,达成度!W113,"")</f>
        <v/>
      </c>
      <c r="AMM100" s="215">
        <f t="shared" si="270"/>
        <v>93</v>
      </c>
      <c r="AMN100" s="222" t="str">
        <f t="shared" si="266"/>
        <v/>
      </c>
      <c r="AMO100" s="325" t="str">
        <f>IF($AMM100&lt;=$H$7,INDEX(达成度!$G$21:$G$170,$AMM100,1),"")</f>
        <v/>
      </c>
      <c r="AMP100" s="325" t="str">
        <f>IF($AMM100&lt;=$H$7,INDEX(达成度!$K$21:$K$170,$AMM100,1),"")</f>
        <v/>
      </c>
      <c r="AMQ100" s="325" t="str">
        <f>IF($AMM100&lt;=$H$7,INDEX(达成度!$O$21:$O$170,$AMM100,1),"")</f>
        <v/>
      </c>
      <c r="AMR100" s="325" t="str">
        <f>IF($AMM100&lt;=$H$7,INDEX(达成度!$S$21:$S$170,$AMM100,1),"")</f>
        <v/>
      </c>
      <c r="AMS100" s="326" t="str">
        <f>IF($AMM100&lt;=$H$7,INDEX(达成度!$W$21:$W$170,$AMM100,1),"")</f>
        <v/>
      </c>
      <c r="AMT100" s="328"/>
      <c r="AMU100" s="336"/>
      <c r="AMV100" s="222" t="str">
        <f t="shared" si="267"/>
        <v/>
      </c>
      <c r="AMW100" s="325" t="str">
        <f>IF($AMM100&lt;=$I$7,INDEX(达成度!$G$21:$G$170,$AMM100+$H$7,1),"")</f>
        <v/>
      </c>
      <c r="AMX100" s="325" t="str">
        <f>IF($AMM100&lt;=$I$7,INDEX(达成度!$K$21:$K$170,$AMM100+$H$7,1),"")</f>
        <v/>
      </c>
      <c r="AMY100" s="325" t="str">
        <f>IF($AMM100&lt;=$I$7,INDEX(达成度!$O$21:$O$170,$AMM100+$H$7,1),"")</f>
        <v/>
      </c>
      <c r="AMZ100" s="325" t="str">
        <f>IF($AMM100&lt;=$I$7,INDEX(达成度!$S$21:$S$170,$AMM100+$H$7,1),"")</f>
        <v/>
      </c>
      <c r="ANA100" s="326" t="str">
        <f>IF($AMM100&lt;=$I$7,INDEX(达成度!$W$21:$W$170,$AMM100+$H$7,1),"")</f>
        <v/>
      </c>
      <c r="ANB100" s="206"/>
      <c r="ANC100" s="215"/>
      <c r="AND100" s="216" t="str">
        <f t="shared" si="268"/>
        <v/>
      </c>
      <c r="ANE100" s="325" t="str">
        <f>IF($AMM100&lt;=$J$7,INDEX(达成度!$G$21:$G$170,$AMM100+$H$7+$I$7,1),"")</f>
        <v/>
      </c>
      <c r="ANF100" s="325" t="str">
        <f>IF($AMM100&lt;=$J$7,INDEX(达成度!$K$21:$K$170,$AMM100+$H$7+$I$7,1),"")</f>
        <v/>
      </c>
      <c r="ANG100" s="325" t="str">
        <f>IF($AMM100&lt;=$J$7,INDEX(达成度!$O$21:$O$170,$AMM100+$H$7+$I$7,1),"")</f>
        <v/>
      </c>
      <c r="ANH100" s="325" t="str">
        <f>IF($AMM100&lt;=$J$7,INDEX(达成度!$S$21:$S$170,$AMM100+$H$7+$I$7,1),"")</f>
        <v/>
      </c>
      <c r="ANI100" s="326" t="str">
        <f>IF($AMM100&lt;=$J$7,INDEX(达成度!$W$21:$W$170,$AMM100+$H$7+$I$7,1),"")</f>
        <v/>
      </c>
      <c r="ANK100" s="215"/>
      <c r="ANL100" s="216" t="str">
        <f t="shared" si="269"/>
        <v/>
      </c>
      <c r="ANM100" s="325" t="str">
        <f>IF($AMM100&lt;=$K$7,INDEX(达成度!$G$21:$G$170,$AMM100+$H$7+$I$7+$J$7,1),"")</f>
        <v/>
      </c>
      <c r="ANN100" s="325" t="str">
        <f>IF($AMM100&lt;=$K$7,INDEX(达成度!$K$21:$K$170,$AMM100+$H$7+$I$7+$J$7,1),"")</f>
        <v/>
      </c>
      <c r="ANO100" s="325" t="str">
        <f>IF($AMM100&lt;=$K$7,INDEX(达成度!$O$21:$O$170,$AMM100+$H$7+$I$7+$J$7,1),"")</f>
        <v/>
      </c>
      <c r="ANP100" s="325" t="str">
        <f>IF($AMM100&lt;=$K$7,INDEX(达成度!$S$21:$S$170,$AMM100+$H$7+$I$7+$J$7,1),"")</f>
        <v/>
      </c>
      <c r="ANQ100" s="326" t="str">
        <f>IF($AMM100&lt;=$K$7,INDEX(达成度!$W$21:$W$170,$AMM100+$H$7+$I$7+$J$7,1),"")</f>
        <v/>
      </c>
    </row>
    <row r="101" ht="18" customHeight="1" spans="1:1024 1025:1057">
      <c r="A101" s="215" t="str">
        <f>初始录入!A106</f>
        <v/>
      </c>
      <c r="B101" s="216" t="str">
        <f>IF(初始录入!B106&lt;&gt;"",初始录入!B106,"")</f>
        <v/>
      </c>
      <c r="C101" s="216" t="str">
        <f>IF(初始录入!C106&lt;&gt;"",初始录入!C106,"")</f>
        <v/>
      </c>
      <c r="D101" s="216" t="str">
        <f>IF(初始录入!D106&lt;&gt;"",初始录入!D106,"")</f>
        <v/>
      </c>
      <c r="E101" s="218" t="str">
        <f>IF(初始录入!E106&lt;&gt;"",初始录入!E106,"")</f>
        <v/>
      </c>
      <c r="G101" s="330"/>
      <c r="H101" s="295">
        <f>IF(初始录入!E106=H$6,1,0)</f>
        <v>0</v>
      </c>
      <c r="I101" s="295">
        <f>IF(初始录入!E106=I$6,1,0)</f>
        <v>0</v>
      </c>
      <c r="J101" s="295">
        <f>IF(初始录入!E106=J$6,1,0)</f>
        <v>0</v>
      </c>
      <c r="K101" s="321">
        <f>IF(初始录入!E106=K$6,1,0)</f>
        <v>0</v>
      </c>
      <c r="L101" s="28"/>
      <c r="X101" s="28"/>
      <c r="Y101" s="294">
        <v>100</v>
      </c>
      <c r="Z101" s="295">
        <f>成绩录入!$F$7</f>
        <v>0</v>
      </c>
      <c r="AA101" s="295">
        <f>成绩录入!F104</f>
        <v>0</v>
      </c>
      <c r="AB101" s="296">
        <f>IF(初始录入!$M$7&lt;&gt;"",IF(成绩录入!$F$7&lt;&gt;"",IF(初始录入!$P$7="次数",AA101/Z101*Y101,成绩录入!F104),0),0)</f>
        <v>0</v>
      </c>
      <c r="AC101" s="297">
        <f t="shared" si="181"/>
        <v>0</v>
      </c>
      <c r="AD101" s="297">
        <f t="shared" si="182"/>
        <v>0</v>
      </c>
      <c r="AE101" s="297">
        <f t="shared" si="183"/>
        <v>0</v>
      </c>
      <c r="AF101" s="297">
        <f t="shared" si="184"/>
        <v>0</v>
      </c>
      <c r="AG101" s="297">
        <f t="shared" si="185"/>
        <v>0</v>
      </c>
      <c r="AH101" s="298">
        <f t="shared" si="195"/>
        <v>0</v>
      </c>
      <c r="AI101" s="28"/>
      <c r="AJ101" s="260">
        <f>成绩录入!I104</f>
        <v>0</v>
      </c>
      <c r="AK101" s="248">
        <f>成绩录入!J104</f>
        <v>0</v>
      </c>
      <c r="AL101" s="248">
        <f>成绩录入!K104</f>
        <v>0</v>
      </c>
      <c r="AM101" s="248">
        <f>成绩录入!L104</f>
        <v>0</v>
      </c>
      <c r="AN101" s="248">
        <f>成绩录入!M104</f>
        <v>0</v>
      </c>
      <c r="AO101" s="298">
        <f t="shared" si="196"/>
        <v>0</v>
      </c>
      <c r="AP101" s="299"/>
      <c r="AQ101" s="260">
        <f>成绩录入!I104</f>
        <v>0</v>
      </c>
      <c r="AR101" s="248">
        <f>成绩录入!J104</f>
        <v>0</v>
      </c>
      <c r="AS101" s="248">
        <f>成绩录入!K104</f>
        <v>0</v>
      </c>
      <c r="AT101" s="248">
        <f>成绩录入!L104</f>
        <v>0</v>
      </c>
      <c r="AU101" s="248">
        <f>成绩录入!M104</f>
        <v>0</v>
      </c>
      <c r="AV101" s="298">
        <f t="shared" si="197"/>
        <v>0</v>
      </c>
      <c r="AW101" s="299"/>
      <c r="AX101" s="260">
        <f>成绩录入!I104</f>
        <v>0</v>
      </c>
      <c r="AY101" s="248">
        <f>成绩录入!J104</f>
        <v>0</v>
      </c>
      <c r="AZ101" s="248">
        <f>成绩录入!K104</f>
        <v>0</v>
      </c>
      <c r="BA101" s="248">
        <f>成绩录入!L104</f>
        <v>0</v>
      </c>
      <c r="BB101" s="248">
        <f>成绩录入!M104</f>
        <v>0</v>
      </c>
      <c r="BC101" s="298">
        <f t="shared" si="198"/>
        <v>0</v>
      </c>
      <c r="BD101" s="299"/>
      <c r="BE101" s="260">
        <f>成绩录入!I104</f>
        <v>0</v>
      </c>
      <c r="BF101" s="248">
        <f>成绩录入!J104</f>
        <v>0</v>
      </c>
      <c r="BG101" s="248">
        <f>成绩录入!K104</f>
        <v>0</v>
      </c>
      <c r="BH101" s="248">
        <f>成绩录入!L104</f>
        <v>0</v>
      </c>
      <c r="BI101" s="248">
        <f>成绩录入!M104</f>
        <v>0</v>
      </c>
      <c r="BJ101" s="298">
        <f t="shared" si="199"/>
        <v>0</v>
      </c>
      <c r="BK101" s="299"/>
      <c r="BL101" s="260">
        <f>成绩录入!I104</f>
        <v>0</v>
      </c>
      <c r="BM101" s="248">
        <f>成绩录入!J104</f>
        <v>0</v>
      </c>
      <c r="BN101" s="248">
        <f>成绩录入!K104</f>
        <v>0</v>
      </c>
      <c r="BO101" s="248">
        <f>成绩录入!L104</f>
        <v>0</v>
      </c>
      <c r="BP101" s="248">
        <f>成绩录入!M104</f>
        <v>0</v>
      </c>
      <c r="BQ101" s="298">
        <f t="shared" si="200"/>
        <v>0</v>
      </c>
      <c r="BR101" s="300"/>
      <c r="BS101" s="260">
        <f>成绩录入!P104</f>
        <v>0</v>
      </c>
      <c r="BT101" s="248">
        <f>成绩录入!Q104</f>
        <v>0</v>
      </c>
      <c r="BU101" s="248">
        <f>成绩录入!R104</f>
        <v>0</v>
      </c>
      <c r="BV101" s="248">
        <f>成绩录入!S104</f>
        <v>0</v>
      </c>
      <c r="BW101" s="248">
        <f>成绩录入!T104</f>
        <v>0</v>
      </c>
      <c r="BX101" s="248">
        <f>成绩录入!U104</f>
        <v>0</v>
      </c>
      <c r="BY101" s="248">
        <f>成绩录入!V104</f>
        <v>0</v>
      </c>
      <c r="BZ101" s="248">
        <f>成绩录入!W104</f>
        <v>0</v>
      </c>
      <c r="CA101" s="248">
        <f>成绩录入!X104</f>
        <v>0</v>
      </c>
      <c r="CB101" s="248">
        <f>成绩录入!Y104</f>
        <v>0</v>
      </c>
      <c r="CC101" s="298">
        <f t="shared" si="201"/>
        <v>0</v>
      </c>
      <c r="CD101" s="299"/>
      <c r="CE101" s="260">
        <f>成绩录入!P104</f>
        <v>0</v>
      </c>
      <c r="CF101" s="248">
        <f>成绩录入!Q104</f>
        <v>0</v>
      </c>
      <c r="CG101" s="248">
        <f>成绩录入!R104</f>
        <v>0</v>
      </c>
      <c r="CH101" s="248">
        <f>成绩录入!S104</f>
        <v>0</v>
      </c>
      <c r="CI101" s="248">
        <f>成绩录入!T104</f>
        <v>0</v>
      </c>
      <c r="CJ101" s="248">
        <f>成绩录入!U104</f>
        <v>0</v>
      </c>
      <c r="CK101" s="248">
        <f>成绩录入!V104</f>
        <v>0</v>
      </c>
      <c r="CL101" s="248">
        <f>成绩录入!W104</f>
        <v>0</v>
      </c>
      <c r="CM101" s="248">
        <f>成绩录入!X104</f>
        <v>0</v>
      </c>
      <c r="CN101" s="248">
        <f>成绩录入!Y104</f>
        <v>0</v>
      </c>
      <c r="CO101" s="298">
        <f t="shared" si="202"/>
        <v>0</v>
      </c>
      <c r="CP101" s="299"/>
      <c r="CQ101" s="260">
        <f>成绩录入!P104</f>
        <v>0</v>
      </c>
      <c r="CR101" s="248">
        <f>成绩录入!Q104</f>
        <v>0</v>
      </c>
      <c r="CS101" s="248">
        <f>成绩录入!R104</f>
        <v>0</v>
      </c>
      <c r="CT101" s="248">
        <f>成绩录入!S104</f>
        <v>0</v>
      </c>
      <c r="CU101" s="248">
        <f>成绩录入!T104</f>
        <v>0</v>
      </c>
      <c r="CV101" s="248">
        <f>成绩录入!U104</f>
        <v>0</v>
      </c>
      <c r="CW101" s="248">
        <f>成绩录入!V104</f>
        <v>0</v>
      </c>
      <c r="CX101" s="248">
        <f>成绩录入!W104</f>
        <v>0</v>
      </c>
      <c r="CY101" s="248">
        <f>成绩录入!X104</f>
        <v>0</v>
      </c>
      <c r="CZ101" s="248">
        <f>成绩录入!Y104</f>
        <v>0</v>
      </c>
      <c r="DA101" s="298">
        <f t="shared" si="203"/>
        <v>0</v>
      </c>
      <c r="DB101" s="299"/>
      <c r="DC101" s="260">
        <f>成绩录入!P104</f>
        <v>0</v>
      </c>
      <c r="DD101" s="248">
        <f>成绩录入!Q104</f>
        <v>0</v>
      </c>
      <c r="DE101" s="248">
        <f>成绩录入!R104</f>
        <v>0</v>
      </c>
      <c r="DF101" s="248">
        <f>成绩录入!S104</f>
        <v>0</v>
      </c>
      <c r="DG101" s="248">
        <f>成绩录入!T104</f>
        <v>0</v>
      </c>
      <c r="DH101" s="248">
        <f>成绩录入!U104</f>
        <v>0</v>
      </c>
      <c r="DI101" s="248">
        <f>成绩录入!V104</f>
        <v>0</v>
      </c>
      <c r="DJ101" s="248">
        <f>成绩录入!W104</f>
        <v>0</v>
      </c>
      <c r="DK101" s="248">
        <f>成绩录入!X104</f>
        <v>0</v>
      </c>
      <c r="DL101" s="248">
        <f>成绩录入!Y104</f>
        <v>0</v>
      </c>
      <c r="DM101" s="298">
        <f t="shared" si="204"/>
        <v>0</v>
      </c>
      <c r="DN101" s="299"/>
      <c r="DO101" s="260">
        <f>成绩录入!P104</f>
        <v>0</v>
      </c>
      <c r="DP101" s="248">
        <f>成绩录入!Q104</f>
        <v>0</v>
      </c>
      <c r="DQ101" s="248">
        <f>成绩录入!R104</f>
        <v>0</v>
      </c>
      <c r="DR101" s="248">
        <f>成绩录入!S104</f>
        <v>0</v>
      </c>
      <c r="DS101" s="248">
        <f>成绩录入!T104</f>
        <v>0</v>
      </c>
      <c r="DT101" s="248">
        <f>成绩录入!U104</f>
        <v>0</v>
      </c>
      <c r="DU101" s="248">
        <f>成绩录入!V104</f>
        <v>0</v>
      </c>
      <c r="DV101" s="248">
        <f>成绩录入!W104</f>
        <v>0</v>
      </c>
      <c r="DW101" s="248">
        <f>成绩录入!X104</f>
        <v>0</v>
      </c>
      <c r="DX101" s="248">
        <f>成绩录入!Y104</f>
        <v>0</v>
      </c>
      <c r="DY101" s="298">
        <f t="shared" si="205"/>
        <v>0</v>
      </c>
      <c r="DZ101" s="299"/>
      <c r="EA101" s="301" t="e">
        <f t="shared" si="206"/>
        <v>#DIV/0!</v>
      </c>
      <c r="EB101" s="297" t="e">
        <f t="shared" si="207"/>
        <v>#DIV/0!</v>
      </c>
      <c r="EC101" s="297" t="e">
        <f t="shared" si="208"/>
        <v>#DIV/0!</v>
      </c>
      <c r="ED101" s="297" t="e">
        <f t="shared" si="209"/>
        <v>#DIV/0!</v>
      </c>
      <c r="EE101" s="297" t="e">
        <f t="shared" si="210"/>
        <v>#DIV/0!</v>
      </c>
      <c r="EF101" s="302" t="e">
        <f t="shared" si="211"/>
        <v>#DIV/0!</v>
      </c>
      <c r="EG101" s="303"/>
      <c r="EH101" s="304">
        <f t="shared" si="212"/>
        <v>0</v>
      </c>
      <c r="EI101" s="296">
        <f>成绩录入!I104</f>
        <v>0</v>
      </c>
      <c r="EJ101" s="296">
        <f>成绩录入!J104</f>
        <v>0</v>
      </c>
      <c r="EK101" s="296">
        <f>成绩录入!K104</f>
        <v>0</v>
      </c>
      <c r="EL101" s="296">
        <f>成绩录入!L104</f>
        <v>0</v>
      </c>
      <c r="EM101" s="296">
        <f>成绩录入!M104</f>
        <v>0</v>
      </c>
      <c r="EN101" s="296">
        <f>成绩录入!P104</f>
        <v>0</v>
      </c>
      <c r="EO101" s="296">
        <f>成绩录入!Q104</f>
        <v>0</v>
      </c>
      <c r="EP101" s="296">
        <f>成绩录入!R104</f>
        <v>0</v>
      </c>
      <c r="EQ101" s="296">
        <f>成绩录入!S104</f>
        <v>0</v>
      </c>
      <c r="ER101" s="296">
        <f>成绩录入!T104</f>
        <v>0</v>
      </c>
      <c r="ES101" s="296">
        <f>成绩录入!U104</f>
        <v>0</v>
      </c>
      <c r="ET101" s="296">
        <f>成绩录入!V104</f>
        <v>0</v>
      </c>
      <c r="EU101" s="296">
        <f>成绩录入!W104</f>
        <v>0</v>
      </c>
      <c r="EV101" s="296">
        <f>成绩录入!X104</f>
        <v>0</v>
      </c>
      <c r="EW101" s="302">
        <f>成绩录入!Y104</f>
        <v>0</v>
      </c>
      <c r="EX101" s="303"/>
      <c r="EY101" s="304" t="str">
        <f t="shared" si="213"/>
        <v/>
      </c>
      <c r="EZ101" s="296" t="str">
        <f t="shared" si="213"/>
        <v/>
      </c>
      <c r="FA101" s="296" t="str">
        <f t="shared" si="213"/>
        <v/>
      </c>
      <c r="FB101" s="296" t="str">
        <f t="shared" si="213"/>
        <v/>
      </c>
      <c r="FC101" s="302">
        <f>成绩录入!AB104</f>
        <v>0</v>
      </c>
      <c r="FD101" s="303"/>
      <c r="FE101" s="304" t="str">
        <f t="shared" si="214"/>
        <v>√</v>
      </c>
      <c r="FF101" s="296" t="str">
        <f t="shared" si="215"/>
        <v>√</v>
      </c>
      <c r="FG101" s="296" t="str">
        <f t="shared" si="216"/>
        <v>√</v>
      </c>
      <c r="FH101" s="296" t="str">
        <f t="shared" si="217"/>
        <v>√</v>
      </c>
      <c r="FI101" s="302" t="str">
        <f t="shared" si="218"/>
        <v>√</v>
      </c>
      <c r="FJ101" s="299"/>
      <c r="FK101" s="260">
        <f>成绩录入!AB104</f>
        <v>0</v>
      </c>
      <c r="FL101" s="248">
        <f>成绩录入!AC104</f>
        <v>0</v>
      </c>
      <c r="FM101" s="248">
        <f>成绩录入!AD104</f>
        <v>0</v>
      </c>
      <c r="FN101" s="248">
        <f>成绩录入!AE104</f>
        <v>0</v>
      </c>
      <c r="FO101" s="248">
        <f>成绩录入!AF104</f>
        <v>0</v>
      </c>
      <c r="FP101" s="248">
        <f>成绩录入!AG104</f>
        <v>0</v>
      </c>
      <c r="FQ101" s="298">
        <f t="shared" si="219"/>
        <v>0</v>
      </c>
      <c r="FR101" s="299"/>
      <c r="FS101" s="260">
        <f>成绩录入!AB104</f>
        <v>0</v>
      </c>
      <c r="FT101" s="248">
        <f>成绩录入!AC104</f>
        <v>0</v>
      </c>
      <c r="FU101" s="248">
        <f>成绩录入!AD104</f>
        <v>0</v>
      </c>
      <c r="FV101" s="248">
        <f>成绩录入!AE104</f>
        <v>0</v>
      </c>
      <c r="FW101" s="248">
        <f>成绩录入!AF104</f>
        <v>0</v>
      </c>
      <c r="FX101" s="333">
        <f>成绩录入!AG104</f>
        <v>0</v>
      </c>
      <c r="FY101" s="298">
        <f t="shared" si="220"/>
        <v>0</v>
      </c>
      <c r="FZ101" s="299"/>
      <c r="GA101" s="260">
        <f>成绩录入!AB104</f>
        <v>0</v>
      </c>
      <c r="GB101" s="248">
        <f>成绩录入!AC104</f>
        <v>0</v>
      </c>
      <c r="GC101" s="248">
        <f>成绩录入!AD104</f>
        <v>0</v>
      </c>
      <c r="GD101" s="248">
        <f>成绩录入!AE104</f>
        <v>0</v>
      </c>
      <c r="GE101" s="248">
        <f>成绩录入!AF104</f>
        <v>0</v>
      </c>
      <c r="GF101" s="248">
        <f>成绩录入!AG104</f>
        <v>0</v>
      </c>
      <c r="GG101" s="298">
        <f t="shared" si="221"/>
        <v>0</v>
      </c>
      <c r="GH101" s="299"/>
      <c r="GI101" s="260">
        <f>成绩录入!AB104</f>
        <v>0</v>
      </c>
      <c r="GJ101" s="248">
        <f>成绩录入!AC104</f>
        <v>0</v>
      </c>
      <c r="GK101" s="248">
        <f>成绩录入!AD104</f>
        <v>0</v>
      </c>
      <c r="GL101" s="248">
        <f>成绩录入!AE104</f>
        <v>0</v>
      </c>
      <c r="GM101" s="248">
        <f>成绩录入!AF104</f>
        <v>0</v>
      </c>
      <c r="GN101" s="248">
        <f>成绩录入!AG104</f>
        <v>0</v>
      </c>
      <c r="GO101" s="298">
        <f t="shared" si="222"/>
        <v>0</v>
      </c>
      <c r="GP101" s="299"/>
      <c r="GQ101" s="260">
        <f>成绩录入!AB104</f>
        <v>0</v>
      </c>
      <c r="GR101" s="248">
        <f>成绩录入!AC104</f>
        <v>0</v>
      </c>
      <c r="GS101" s="248">
        <f>成绩录入!AD104</f>
        <v>0</v>
      </c>
      <c r="GT101" s="248">
        <f>成绩录入!AE104</f>
        <v>0</v>
      </c>
      <c r="GU101" s="248">
        <f>成绩录入!AF104</f>
        <v>0</v>
      </c>
      <c r="GV101" s="248">
        <f>成绩录入!AG104</f>
        <v>0</v>
      </c>
      <c r="GW101" s="298">
        <f t="shared" si="223"/>
        <v>0</v>
      </c>
      <c r="GX101" s="299"/>
      <c r="GY101" s="247">
        <f>成绩录入!AJ104</f>
        <v>0</v>
      </c>
      <c r="GZ101" s="248">
        <f>成绩录入!AK104</f>
        <v>0</v>
      </c>
      <c r="HA101" s="248">
        <f>成绩录入!AL104</f>
        <v>0</v>
      </c>
      <c r="HB101" s="248">
        <f>成绩录入!AM104</f>
        <v>0</v>
      </c>
      <c r="HC101" s="248">
        <f>成绩录入!AN104</f>
        <v>0</v>
      </c>
      <c r="HD101" s="248">
        <f>成绩录入!AO104</f>
        <v>0</v>
      </c>
      <c r="HE101" s="310">
        <f t="shared" si="224"/>
        <v>0</v>
      </c>
      <c r="HF101" s="299"/>
      <c r="HG101" s="247">
        <f>成绩录入!AJ104</f>
        <v>0</v>
      </c>
      <c r="HH101" s="248">
        <f>成绩录入!AK104</f>
        <v>0</v>
      </c>
      <c r="HI101" s="248">
        <f>成绩录入!AL104</f>
        <v>0</v>
      </c>
      <c r="HJ101" s="248">
        <f>成绩录入!AM104</f>
        <v>0</v>
      </c>
      <c r="HK101" s="248">
        <f>成绩录入!AN104</f>
        <v>0</v>
      </c>
      <c r="HL101" s="248">
        <f>成绩录入!AO104</f>
        <v>0</v>
      </c>
      <c r="HM101" s="310">
        <f t="shared" si="225"/>
        <v>0</v>
      </c>
      <c r="HN101" s="299"/>
      <c r="HO101" s="247">
        <f>成绩录入!AJ104</f>
        <v>0</v>
      </c>
      <c r="HP101" s="248">
        <f>成绩录入!AK104</f>
        <v>0</v>
      </c>
      <c r="HQ101" s="248">
        <f>成绩录入!AL104</f>
        <v>0</v>
      </c>
      <c r="HR101" s="248">
        <f>成绩录入!AM104</f>
        <v>0</v>
      </c>
      <c r="HS101" s="248">
        <f>成绩录入!AN104</f>
        <v>0</v>
      </c>
      <c r="HT101" s="248">
        <f>成绩录入!AO104</f>
        <v>0</v>
      </c>
      <c r="HU101" s="310">
        <f t="shared" si="226"/>
        <v>0</v>
      </c>
      <c r="HV101" s="299"/>
      <c r="HW101" s="247">
        <f>成绩录入!AJ104</f>
        <v>0</v>
      </c>
      <c r="HX101" s="248">
        <f>成绩录入!AK104</f>
        <v>0</v>
      </c>
      <c r="HY101" s="248">
        <f>成绩录入!AL104</f>
        <v>0</v>
      </c>
      <c r="HZ101" s="248">
        <f>成绩录入!AM104</f>
        <v>0</v>
      </c>
      <c r="IA101" s="248">
        <f>成绩录入!AN104</f>
        <v>0</v>
      </c>
      <c r="IB101" s="248">
        <f>成绩录入!AO104</f>
        <v>0</v>
      </c>
      <c r="IC101" s="310">
        <f t="shared" si="227"/>
        <v>0</v>
      </c>
      <c r="ID101" s="299"/>
      <c r="IE101" s="247">
        <f>成绩录入!AJ104</f>
        <v>0</v>
      </c>
      <c r="IF101" s="248">
        <f>成绩录入!AK104</f>
        <v>0</v>
      </c>
      <c r="IG101" s="248">
        <f>成绩录入!AL104</f>
        <v>0</v>
      </c>
      <c r="IH101" s="248">
        <f>成绩录入!AM104</f>
        <v>0</v>
      </c>
      <c r="II101" s="248">
        <f>成绩录入!AN104</f>
        <v>0</v>
      </c>
      <c r="IJ101" s="248">
        <f>成绩录入!AO104</f>
        <v>0</v>
      </c>
      <c r="IK101" s="310">
        <f t="shared" si="228"/>
        <v>0</v>
      </c>
      <c r="IL101" s="299"/>
      <c r="IM101" s="313" t="e">
        <f t="shared" si="229"/>
        <v>#DIV/0!</v>
      </c>
      <c r="IN101" s="314" t="e">
        <f t="shared" si="230"/>
        <v>#DIV/0!</v>
      </c>
      <c r="IO101" s="314" t="e">
        <f t="shared" si="231"/>
        <v>#DIV/0!</v>
      </c>
      <c r="IP101" s="314" t="e">
        <f t="shared" si="232"/>
        <v>#DIV/0!</v>
      </c>
      <c r="IQ101" s="314" t="e">
        <f t="shared" si="233"/>
        <v>#DIV/0!</v>
      </c>
      <c r="IR101" s="315" t="e">
        <f t="shared" si="234"/>
        <v>#DIV/0!</v>
      </c>
      <c r="IS101" s="316"/>
      <c r="IT101" s="214">
        <f>成绩录入!AR104</f>
        <v>0</v>
      </c>
      <c r="IU101" s="216">
        <f>成绩录入!AS104</f>
        <v>0</v>
      </c>
      <c r="IV101" s="216">
        <f>成绩录入!AT104</f>
        <v>0</v>
      </c>
      <c r="IW101" s="216">
        <f>成绩录入!AU104</f>
        <v>0</v>
      </c>
      <c r="IX101" s="216">
        <f>成绩录入!AV104</f>
        <v>0</v>
      </c>
      <c r="IY101" s="216">
        <f>成绩录入!AW104</f>
        <v>0</v>
      </c>
      <c r="IZ101" s="298">
        <f t="shared" si="235"/>
        <v>0</v>
      </c>
      <c r="JA101" s="299"/>
      <c r="JB101" s="317">
        <f>成绩录入!AR104</f>
        <v>0</v>
      </c>
      <c r="JC101" s="216">
        <f>成绩录入!AS104</f>
        <v>0</v>
      </c>
      <c r="JD101" s="216">
        <f>成绩录入!AT104</f>
        <v>0</v>
      </c>
      <c r="JE101" s="216">
        <f>成绩录入!AU104</f>
        <v>0</v>
      </c>
      <c r="JF101" s="216">
        <f>成绩录入!AV104</f>
        <v>0</v>
      </c>
      <c r="JG101" s="216">
        <f>成绩录入!AW104</f>
        <v>0</v>
      </c>
      <c r="JH101" s="298">
        <f t="shared" si="236"/>
        <v>0</v>
      </c>
      <c r="JI101" s="299"/>
      <c r="JJ101" s="248">
        <f>成绩录入!AR104</f>
        <v>0</v>
      </c>
      <c r="JK101" s="248">
        <f>成绩录入!AS104</f>
        <v>0</v>
      </c>
      <c r="JL101" s="248">
        <f>成绩录入!AT104</f>
        <v>0</v>
      </c>
      <c r="JM101" s="248">
        <f>成绩录入!AU104</f>
        <v>0</v>
      </c>
      <c r="JN101" s="248">
        <f>成绩录入!AV104</f>
        <v>0</v>
      </c>
      <c r="JO101" s="248">
        <f>成绩录入!AW104</f>
        <v>0</v>
      </c>
      <c r="JP101" s="298">
        <f t="shared" si="237"/>
        <v>0</v>
      </c>
      <c r="JQ101" s="299"/>
      <c r="JR101" s="308">
        <f>成绩录入!AR104</f>
        <v>0</v>
      </c>
      <c r="JS101" s="248">
        <f>成绩录入!AS104</f>
        <v>0</v>
      </c>
      <c r="JT101" s="248">
        <f>成绩录入!AT104</f>
        <v>0</v>
      </c>
      <c r="JU101" s="248">
        <f>成绩录入!AU104</f>
        <v>0</v>
      </c>
      <c r="JV101" s="248">
        <f>成绩录入!AV104</f>
        <v>0</v>
      </c>
      <c r="JW101" s="248">
        <f>成绩录入!AW104</f>
        <v>0</v>
      </c>
      <c r="JX101" s="298">
        <f t="shared" si="238"/>
        <v>0</v>
      </c>
      <c r="JY101" s="299"/>
      <c r="JZ101" s="308">
        <f>成绩录入!AR104</f>
        <v>0</v>
      </c>
      <c r="KA101" s="248">
        <f>成绩录入!AS104</f>
        <v>0</v>
      </c>
      <c r="KB101" s="248">
        <f>成绩录入!AT104</f>
        <v>0</v>
      </c>
      <c r="KC101" s="248">
        <f>成绩录入!AU104</f>
        <v>0</v>
      </c>
      <c r="KD101" s="248">
        <f>成绩录入!AV104</f>
        <v>0</v>
      </c>
      <c r="KE101" s="248">
        <f>成绩录入!AW104</f>
        <v>0</v>
      </c>
      <c r="KF101" s="298">
        <f t="shared" si="239"/>
        <v>0</v>
      </c>
      <c r="KG101" s="299"/>
      <c r="KH101" s="313">
        <f t="shared" si="186"/>
        <v>0</v>
      </c>
      <c r="KI101" s="314">
        <f t="shared" si="240"/>
        <v>0</v>
      </c>
      <c r="KJ101" s="314">
        <f t="shared" si="241"/>
        <v>0</v>
      </c>
      <c r="KK101" s="314">
        <f t="shared" si="242"/>
        <v>0</v>
      </c>
      <c r="KL101" s="314">
        <f t="shared" si="243"/>
        <v>0</v>
      </c>
      <c r="KM101" s="315">
        <f t="shared" si="244"/>
        <v>0</v>
      </c>
      <c r="KN101" s="90"/>
      <c r="KO101" s="294">
        <f>IF(总评!G99&lt;60,1,0)</f>
        <v>0</v>
      </c>
      <c r="KP101" s="295">
        <f t="shared" si="187"/>
        <v>0</v>
      </c>
      <c r="KQ101" s="295">
        <f t="shared" si="188"/>
        <v>0</v>
      </c>
      <c r="KR101" s="321">
        <f t="shared" si="189"/>
        <v>0</v>
      </c>
      <c r="KS101" s="321">
        <f t="shared" si="245"/>
        <v>0</v>
      </c>
      <c r="OT101" s="247">
        <f>IF(OT$6=$OS$5,成绩录入!BC104,0)</f>
        <v>0</v>
      </c>
      <c r="OU101" s="248">
        <f>IF(OU$6=$OS$5,成绩录入!BD104,0)</f>
        <v>0</v>
      </c>
      <c r="OV101" s="248">
        <f>IF(OV$6=$OS$5,成绩录入!BE104,0)</f>
        <v>0</v>
      </c>
      <c r="OW101" s="248">
        <f>IF(OW$6=$OS$5,成绩录入!BF104,0)</f>
        <v>0</v>
      </c>
      <c r="OX101" s="248">
        <f>IF(OX$6=$OS$5,成绩录入!BG104,0)</f>
        <v>0</v>
      </c>
      <c r="OY101" s="248">
        <f>IF(OY$6=$OS$5,成绩录入!BH104,0)</f>
        <v>0</v>
      </c>
      <c r="OZ101" s="248">
        <f>IF(OZ$6=$OS$5,成绩录入!BI104,0)</f>
        <v>0</v>
      </c>
      <c r="PA101" s="248">
        <f>IF(PA$6=$OS$5,成绩录入!BJ104,0)</f>
        <v>0</v>
      </c>
      <c r="PB101" s="248">
        <f>IF(PB$6=$OS$5,成绩录入!BK104,0)</f>
        <v>0</v>
      </c>
      <c r="PC101" s="248">
        <f>IF(PC$6=$OS$5,成绩录入!BL104,0)</f>
        <v>0</v>
      </c>
      <c r="PD101" s="248">
        <f>IF(PD$6=$OS$5,成绩录入!BM104,0)</f>
        <v>0</v>
      </c>
      <c r="PE101" s="248">
        <f>IF(PE$6=$OS$5,成绩录入!BN104,0)</f>
        <v>0</v>
      </c>
      <c r="PF101" s="248">
        <f>IF(PF$6=$OS$5,成绩录入!BO104,0)</f>
        <v>0</v>
      </c>
      <c r="PG101" s="248">
        <f>IF(PG$6=$OS$5,成绩录入!BP104,0)</f>
        <v>0</v>
      </c>
      <c r="PH101" s="248">
        <f>IF(PH$6=$OS$5,成绩录入!BQ104,0)</f>
        <v>0</v>
      </c>
      <c r="PI101" s="248">
        <f>IF(PI$6=$OS$5,成绩录入!BR104,0)</f>
        <v>0</v>
      </c>
      <c r="PJ101" s="248">
        <f>IF(PJ$6=$OS$5,成绩录入!BS104,0)</f>
        <v>0</v>
      </c>
      <c r="PK101" s="248">
        <f>IF(PK$6=$OS$5,成绩录入!BT104,0)</f>
        <v>0</v>
      </c>
      <c r="PL101" s="248">
        <f>IF(PL$6=$OS$5,成绩录入!BU104,0)</f>
        <v>0</v>
      </c>
      <c r="PM101" s="248">
        <f>IF(PM$6=$OS$5,成绩录入!BV104,0)</f>
        <v>0</v>
      </c>
      <c r="PN101" s="248">
        <f>IF(PN$6=$OS$5,成绩录入!BW104,0)</f>
        <v>0</v>
      </c>
      <c r="PO101" s="248">
        <f>IF(PO$6=$OS$5,成绩录入!BX104,0)</f>
        <v>0</v>
      </c>
      <c r="PP101" s="248">
        <f>IF(PP$6=$OS$5,成绩录入!BY104,0)</f>
        <v>0</v>
      </c>
      <c r="PQ101" s="248">
        <f>IF(PQ$6=$OS$5,成绩录入!BZ104,0)</f>
        <v>0</v>
      </c>
      <c r="PR101" s="248">
        <f>IF(PR$6=$OS$5,成绩录入!CA104,0)</f>
        <v>0</v>
      </c>
      <c r="PS101" s="248">
        <f>IF(PS$6=$OS$5,成绩录入!CB104,0)</f>
        <v>0</v>
      </c>
      <c r="PT101" s="248">
        <f>IF(PT$6=$OS$5,成绩录入!CC104,0)</f>
        <v>0</v>
      </c>
      <c r="PU101" s="248">
        <f>IF(PU$6=$OS$5,成绩录入!CD104,0)</f>
        <v>0</v>
      </c>
      <c r="PV101" s="248">
        <f>IF(PV$6=$OS$5,成绩录入!CE104,0)</f>
        <v>0</v>
      </c>
      <c r="PW101" s="248">
        <f>IF(PW$6=$OS$5,成绩录入!CF104,0)</f>
        <v>0</v>
      </c>
      <c r="PX101" s="248">
        <f>IF(PX$6=$OS$5,成绩录入!CG104,0)</f>
        <v>0</v>
      </c>
      <c r="PY101" s="248">
        <f>IF(PY$6=$OS$5,成绩录入!CH104,0)</f>
        <v>0</v>
      </c>
      <c r="PZ101" s="248">
        <f>IF(PZ$6=$OS$5,成绩录入!CI104,0)</f>
        <v>0</v>
      </c>
      <c r="QA101" s="248">
        <f>IF(QA$6=$OS$5,成绩录入!CJ104,0)</f>
        <v>0</v>
      </c>
      <c r="QB101" s="248">
        <f>IF(QB$6=$OS$5,成绩录入!CK104,0)</f>
        <v>0</v>
      </c>
      <c r="QC101" s="248">
        <f>IF(QC$6=$OS$5,成绩录入!CL104,0)</f>
        <v>0</v>
      </c>
      <c r="QD101" s="248">
        <f>IF(QD$6=$OS$5,成绩录入!CM104,0)</f>
        <v>0</v>
      </c>
      <c r="QE101" s="248">
        <f>IF(QE$6=$OS$5,成绩录入!CN104,0)</f>
        <v>0</v>
      </c>
      <c r="QF101" s="248">
        <f>IF(QF$6=$OS$5,成绩录入!CO104,0)</f>
        <v>0</v>
      </c>
      <c r="QG101" s="248">
        <f>IF(QG$6=$OS$5,成绩录入!CP104,0)</f>
        <v>0</v>
      </c>
      <c r="QH101" s="248">
        <f>IF(QH$6=$OS$5,成绩录入!CQ104,0)</f>
        <v>0</v>
      </c>
      <c r="QI101" s="248">
        <f>IF(QI$6=$OS$5,成绩录入!CR104,0)</f>
        <v>0</v>
      </c>
      <c r="QJ101" s="248">
        <f>IF(QJ$6=$OS$5,成绩录入!CS104,0)</f>
        <v>0</v>
      </c>
      <c r="QK101" s="248">
        <f>IF(QK$6=$OS$5,成绩录入!CT104,0)</f>
        <v>0</v>
      </c>
      <c r="QL101" s="248">
        <f>IF(QL$6=$OS$5,成绩录入!CU104,0)</f>
        <v>0</v>
      </c>
      <c r="QM101" s="248">
        <f>IF(QM$6=$OS$5,成绩录入!CV104,0)</f>
        <v>0</v>
      </c>
      <c r="QN101" s="248">
        <f>IF(QN$6=$OS$5,成绩录入!CW104,0)</f>
        <v>0</v>
      </c>
      <c r="QO101" s="248">
        <f>IF(QO$6=$OS$5,成绩录入!CX104,0)</f>
        <v>0</v>
      </c>
      <c r="QP101" s="248">
        <f>IF(QP$6=$OS$5,成绩录入!CY104,0)</f>
        <v>0</v>
      </c>
      <c r="QQ101" s="248">
        <f>IF(QQ$6=$OS$5,成绩录入!CZ104,0)</f>
        <v>0</v>
      </c>
      <c r="QR101" s="248">
        <f>IF(QR$6=$OS$5,成绩录入!DA104,0)</f>
        <v>0</v>
      </c>
      <c r="QS101" s="248">
        <f>IF(QS$6=$OS$5,成绩录入!DB104,0)</f>
        <v>0</v>
      </c>
      <c r="QT101" s="248">
        <f>IF(QT$6=$OS$5,成绩录入!DC104,0)</f>
        <v>0</v>
      </c>
      <c r="QU101" s="248">
        <f>IF(QU$6=$OS$5,成绩录入!DD104,0)</f>
        <v>0</v>
      </c>
      <c r="QV101" s="248">
        <f>IF(QV$6=$OS$5,成绩录入!DE104,0)</f>
        <v>0</v>
      </c>
      <c r="QW101" s="248">
        <f>IF(QW$6=$OS$5,成绩录入!DF104,0)</f>
        <v>0</v>
      </c>
      <c r="QX101" s="248">
        <f>IF(QX$6=$OS$5,成绩录入!DG104,0)</f>
        <v>0</v>
      </c>
      <c r="QY101" s="248">
        <f>IF(QY$6=$OS$5,成绩录入!DH104,0)</f>
        <v>0</v>
      </c>
      <c r="QZ101" s="248">
        <f>IF(QZ$6=$OS$5,成绩录入!DI104,0)</f>
        <v>0</v>
      </c>
      <c r="RA101" s="248">
        <f>IF(RA$6=$OS$5,成绩录入!DJ104,0)</f>
        <v>0</v>
      </c>
      <c r="RB101" s="248">
        <f>IF(RB$6=$OS$5,成绩录入!DK104,0)</f>
        <v>0</v>
      </c>
      <c r="RC101" s="248">
        <f>IF(RC$6=$OS$5,成绩录入!DL104,0)</f>
        <v>0</v>
      </c>
      <c r="RD101" s="248">
        <f>IF(RD$6=$OS$5,成绩录入!DM104,0)</f>
        <v>0</v>
      </c>
      <c r="RE101" s="248">
        <f>IF(RE$6=$OS$5,成绩录入!DN104,0)</f>
        <v>0</v>
      </c>
      <c r="RF101" s="248">
        <f>IF(RF$6=$OS$5,成绩录入!DO104,0)</f>
        <v>0</v>
      </c>
      <c r="RG101" s="248">
        <f>IF(RG$6=$OS$5,成绩录入!DP104,0)</f>
        <v>0</v>
      </c>
      <c r="RH101" s="248">
        <f>IF(RH$6=$OS$5,成绩录入!DQ104,0)</f>
        <v>0</v>
      </c>
      <c r="RI101" s="248">
        <f>IF(RI$6=$OS$5,成绩录入!DR104,0)</f>
        <v>0</v>
      </c>
      <c r="RJ101" s="248">
        <f>IF(RJ$6=$OS$5,成绩录入!DS104,0)</f>
        <v>0</v>
      </c>
      <c r="RK101" s="248">
        <f>IF(RK$6=$OS$5,成绩录入!DT104,0)</f>
        <v>0</v>
      </c>
      <c r="RL101" s="248">
        <f>IF(RL$6=$OS$5,成绩录入!DU104,0)</f>
        <v>0</v>
      </c>
      <c r="RM101" s="248">
        <f>IF(RM$6=$OS$5,成绩录入!DV104,0)</f>
        <v>0</v>
      </c>
      <c r="RN101" s="248">
        <f>IF(RN$6=$OS$5,成绩录入!DW104,0)</f>
        <v>0</v>
      </c>
      <c r="RO101" s="248">
        <f>IF(RO$6=$OS$5,成绩录入!DX104,0)</f>
        <v>0</v>
      </c>
      <c r="RP101" s="248">
        <f>IF(RP$6=$OS$5,成绩录入!DY104,0)</f>
        <v>0</v>
      </c>
      <c r="RQ101" s="248">
        <f>IF(RQ$6=$OS$5,成绩录入!DZ104,0)</f>
        <v>0</v>
      </c>
      <c r="RR101" s="248">
        <f>IF(RR$6=$OS$5,成绩录入!EA104,0)</f>
        <v>0</v>
      </c>
      <c r="RS101" s="248">
        <f>IF(RS$6=$OS$5,成绩录入!EB104,0)</f>
        <v>0</v>
      </c>
      <c r="RT101" s="248">
        <f>IF(RT$6=$OS$5,成绩录入!EC104,0)</f>
        <v>0</v>
      </c>
      <c r="RU101" s="248">
        <f>IF(RU$6=$OS$5,成绩录入!ED104,0)</f>
        <v>0</v>
      </c>
      <c r="RV101" s="248">
        <f>IF(RV$6=$OS$5,成绩录入!EE104,0)</f>
        <v>0</v>
      </c>
      <c r="RW101" s="248">
        <f>IF(RW$6=$OS$5,成绩录入!EF104,0)</f>
        <v>0</v>
      </c>
      <c r="RX101" s="248">
        <f>IF(RX$6=$OS$5,成绩录入!EG104,0)</f>
        <v>0</v>
      </c>
      <c r="RY101" s="248">
        <f>IF(RY$6=$OS$5,成绩录入!EH104,0)</f>
        <v>0</v>
      </c>
      <c r="RZ101" s="248">
        <f>IF(RZ$6=$OS$5,成绩录入!EI104,0)</f>
        <v>0</v>
      </c>
      <c r="SA101" s="248">
        <f>IF(SA$6=$OS$5,成绩录入!EJ104,0)</f>
        <v>0</v>
      </c>
      <c r="SB101" s="248">
        <f>IF(SB$6=$OS$5,成绩录入!EK104,0)</f>
        <v>0</v>
      </c>
      <c r="SC101" s="248">
        <f>IF(SC$6=$OS$5,成绩录入!EL104,0)</f>
        <v>0</v>
      </c>
      <c r="SD101" s="248">
        <f>IF(SD$6=$OS$5,成绩录入!EM104,0)</f>
        <v>0</v>
      </c>
      <c r="SE101" s="248">
        <f>IF(SE$6=$OS$5,成绩录入!EN104,0)</f>
        <v>0</v>
      </c>
      <c r="SF101" s="248">
        <f>IF(SF$6=$OS$5,成绩录入!EO104,0)</f>
        <v>0</v>
      </c>
      <c r="SG101" s="248">
        <f>IF(SG$6=$OS$5,成绩录入!EP104,0)</f>
        <v>0</v>
      </c>
      <c r="SH101" s="248">
        <f>IF(SH$6=$OS$5,成绩录入!EQ104,0)</f>
        <v>0</v>
      </c>
      <c r="SI101" s="248">
        <f>IF(SI$6=$OS$5,成绩录入!ER104,0)</f>
        <v>0</v>
      </c>
      <c r="SJ101" s="248">
        <f>IF(SJ$6=$OS$5,成绩录入!ES104,0)</f>
        <v>0</v>
      </c>
      <c r="SK101" s="248">
        <f>IF(SK$6=$OS$5,成绩录入!ET104,0)</f>
        <v>0</v>
      </c>
      <c r="SL101" s="248">
        <f>IF(SL$6=$OS$5,成绩录入!EU104,0)</f>
        <v>0</v>
      </c>
      <c r="SM101" s="248">
        <f>IF(SM$6=$OS$5,成绩录入!EV104,0)</f>
        <v>0</v>
      </c>
      <c r="SN101" s="248">
        <f>IF(SN$6=$OS$5,成绩录入!EW104,0)</f>
        <v>0</v>
      </c>
      <c r="SO101" s="248">
        <f>IF(SO$6=$OS$5,成绩录入!EX104,0)</f>
        <v>0</v>
      </c>
      <c r="SP101" s="218">
        <f t="shared" si="190"/>
        <v>0</v>
      </c>
      <c r="SQ101" s="166"/>
      <c r="SR101" s="166"/>
      <c r="SS101" s="247">
        <f>IF(SS$6=$SR$5,成绩录入!BC104,0)</f>
        <v>0</v>
      </c>
      <c r="ST101" s="248">
        <f>IF(ST$6=$SR$5,成绩录入!BD104,0)</f>
        <v>0</v>
      </c>
      <c r="SU101" s="248">
        <f>IF(SU$6=$SR$5,成绩录入!BE104,0)</f>
        <v>0</v>
      </c>
      <c r="SV101" s="248">
        <f>IF(SV$6=$SR$5,成绩录入!BF104,0)</f>
        <v>0</v>
      </c>
      <c r="SW101" s="248">
        <f>IF(SW$6=$SR$5,成绩录入!BG104,0)</f>
        <v>0</v>
      </c>
      <c r="SX101" s="248">
        <f>IF(SX$6=$SR$5,成绩录入!BH104,0)</f>
        <v>0</v>
      </c>
      <c r="SY101" s="248">
        <f>IF(SY$6=$SR$5,成绩录入!BI104,0)</f>
        <v>0</v>
      </c>
      <c r="SZ101" s="248">
        <f>IF(SZ$6=$SR$5,成绩录入!BJ104,0)</f>
        <v>0</v>
      </c>
      <c r="TA101" s="248">
        <f>IF(TA$6=$SR$5,成绩录入!BK104,0)</f>
        <v>0</v>
      </c>
      <c r="TB101" s="248">
        <f>IF(TB$6=$SR$5,成绩录入!BL104,0)</f>
        <v>0</v>
      </c>
      <c r="TC101" s="248">
        <f>IF(TC$6=$SR$5,成绩录入!BM104,0)</f>
        <v>0</v>
      </c>
      <c r="TD101" s="248">
        <f>IF(TD$6=$SR$5,成绩录入!BN104,0)</f>
        <v>0</v>
      </c>
      <c r="TE101" s="248">
        <f>IF(TE$6=$SR$5,成绩录入!BO104,0)</f>
        <v>0</v>
      </c>
      <c r="TF101" s="248">
        <f>IF(TF$6=$SR$5,成绩录入!BP104,0)</f>
        <v>0</v>
      </c>
      <c r="TG101" s="248">
        <f>IF(TG$6=$SR$5,成绩录入!BQ104,0)</f>
        <v>0</v>
      </c>
      <c r="TH101" s="248">
        <f>IF(TH$6=$SR$5,成绩录入!BR104,0)</f>
        <v>0</v>
      </c>
      <c r="TI101" s="248">
        <f>IF(TI$6=$SR$5,成绩录入!BS104,0)</f>
        <v>0</v>
      </c>
      <c r="TJ101" s="248">
        <f>IF(TJ$6=$SR$5,成绩录入!BT104,0)</f>
        <v>0</v>
      </c>
      <c r="TK101" s="248">
        <f>IF(TK$6=$SR$5,成绩录入!BU104,0)</f>
        <v>0</v>
      </c>
      <c r="TL101" s="248">
        <f>IF(TL$6=$SR$5,成绩录入!BV104,0)</f>
        <v>0</v>
      </c>
      <c r="TM101" s="248">
        <f>IF(TM$6=$SR$5,成绩录入!BW104,0)</f>
        <v>0</v>
      </c>
      <c r="TN101" s="248">
        <f>IF(TN$6=$SR$5,成绩录入!BX104,0)</f>
        <v>0</v>
      </c>
      <c r="TO101" s="248">
        <f>IF(TO$6=$SR$5,成绩录入!BY104,0)</f>
        <v>0</v>
      </c>
      <c r="TP101" s="248">
        <f>IF(TP$6=$SR$5,成绩录入!BZ104,0)</f>
        <v>0</v>
      </c>
      <c r="TQ101" s="248">
        <f>IF(TQ$6=$SR$5,成绩录入!CA104,0)</f>
        <v>0</v>
      </c>
      <c r="TR101" s="248">
        <f>IF(TR$6=$SR$5,成绩录入!CB104,0)</f>
        <v>0</v>
      </c>
      <c r="TS101" s="248">
        <f>IF(TS$6=$SR$5,成绩录入!CC104,0)</f>
        <v>0</v>
      </c>
      <c r="TT101" s="248">
        <f>IF(TT$6=$SR$5,成绩录入!CD104,0)</f>
        <v>0</v>
      </c>
      <c r="TU101" s="248">
        <f>IF(TU$6=$SR$5,成绩录入!CE104,0)</f>
        <v>0</v>
      </c>
      <c r="TV101" s="248">
        <f>IF(TV$6=$SR$5,成绩录入!CF104,0)</f>
        <v>0</v>
      </c>
      <c r="TW101" s="248">
        <f>IF(TW$6=$SR$5,成绩录入!CG104,0)</f>
        <v>0</v>
      </c>
      <c r="TX101" s="248">
        <f>IF(TX$6=$SR$5,成绩录入!CH104,0)</f>
        <v>0</v>
      </c>
      <c r="TY101" s="248">
        <f>IF(TY$6=$SR$5,成绩录入!CI104,0)</f>
        <v>0</v>
      </c>
      <c r="TZ101" s="248">
        <f>IF(TZ$6=$SR$5,成绩录入!CJ104,0)</f>
        <v>0</v>
      </c>
      <c r="UA101" s="248">
        <f>IF(UA$6=$SR$5,成绩录入!CK104,0)</f>
        <v>0</v>
      </c>
      <c r="UB101" s="248">
        <f>IF(UB$6=$SR$5,成绩录入!CL104,0)</f>
        <v>0</v>
      </c>
      <c r="UC101" s="248">
        <f>IF(UC$6=$SR$5,成绩录入!CM104,0)</f>
        <v>0</v>
      </c>
      <c r="UD101" s="248">
        <f>IF(UD$6=$SR$5,成绩录入!CN104,0)</f>
        <v>0</v>
      </c>
      <c r="UE101" s="248">
        <f>IF(UE$6=$SR$5,成绩录入!CO104,0)</f>
        <v>0</v>
      </c>
      <c r="UF101" s="248">
        <f>IF(UF$6=$SR$5,成绩录入!CP104,0)</f>
        <v>0</v>
      </c>
      <c r="UG101" s="248">
        <f>IF(UG$6=$SR$5,成绩录入!CQ104,0)</f>
        <v>0</v>
      </c>
      <c r="UH101" s="248">
        <f>IF(UH$6=$SR$5,成绩录入!CR104,0)</f>
        <v>0</v>
      </c>
      <c r="UI101" s="248">
        <f>IF(UI$6=$SR$5,成绩录入!CS104,0)</f>
        <v>0</v>
      </c>
      <c r="UJ101" s="248">
        <f>IF(UJ$6=$SR$5,成绩录入!CT104,0)</f>
        <v>0</v>
      </c>
      <c r="UK101" s="248">
        <f>IF(UK$6=$SR$5,成绩录入!CU104,0)</f>
        <v>0</v>
      </c>
      <c r="UL101" s="248">
        <f>IF(UL$6=$SR$5,成绩录入!CV104,0)</f>
        <v>0</v>
      </c>
      <c r="UM101" s="248">
        <f>IF(UM$6=$SR$5,成绩录入!CW104,0)</f>
        <v>0</v>
      </c>
      <c r="UN101" s="248">
        <f>IF(UN$6=$SR$5,成绩录入!CX104,0)</f>
        <v>0</v>
      </c>
      <c r="UO101" s="248">
        <f>IF(UO$6=$SR$5,成绩录入!CY104,0)</f>
        <v>0</v>
      </c>
      <c r="UP101" s="248">
        <f>IF(UP$6=$SR$5,成绩录入!CZ104,0)</f>
        <v>0</v>
      </c>
      <c r="UQ101" s="248">
        <f>IF(UQ$6=$SR$5,成绩录入!DA104,0)</f>
        <v>0</v>
      </c>
      <c r="UR101" s="248">
        <f>IF(UR$6=$SR$5,成绩录入!DB104,0)</f>
        <v>0</v>
      </c>
      <c r="US101" s="248">
        <f>IF(US$6=$SR$5,成绩录入!DC104,0)</f>
        <v>0</v>
      </c>
      <c r="UT101" s="248">
        <f>IF(UT$6=$SR$5,成绩录入!DD104,0)</f>
        <v>0</v>
      </c>
      <c r="UU101" s="248">
        <f>IF(UU$6=$SR$5,成绩录入!DE104,0)</f>
        <v>0</v>
      </c>
      <c r="UV101" s="248">
        <f>IF(UV$6=$SR$5,成绩录入!DF104,0)</f>
        <v>0</v>
      </c>
      <c r="UW101" s="248">
        <f>IF(UW$6=$SR$5,成绩录入!DG104,0)</f>
        <v>0</v>
      </c>
      <c r="UX101" s="248">
        <f>IF(UX$6=$SR$5,成绩录入!DH104,0)</f>
        <v>0</v>
      </c>
      <c r="UY101" s="248">
        <f>IF(UY$6=$SR$5,成绩录入!DI104,0)</f>
        <v>0</v>
      </c>
      <c r="UZ101" s="248">
        <f>IF(UZ$6=$SR$5,成绩录入!DJ104,0)</f>
        <v>0</v>
      </c>
      <c r="VA101" s="248">
        <f>IF(VA$6=$SR$5,成绩录入!DK104,0)</f>
        <v>0</v>
      </c>
      <c r="VB101" s="248">
        <f>IF(VB$6=$SR$5,成绩录入!DL104,0)</f>
        <v>0</v>
      </c>
      <c r="VC101" s="248">
        <f>IF(VC$6=$SR$5,成绩录入!DM104,0)</f>
        <v>0</v>
      </c>
      <c r="VD101" s="248">
        <f>IF(VD$6=$SR$5,成绩录入!DN104,0)</f>
        <v>0</v>
      </c>
      <c r="VE101" s="248">
        <f>IF(VE$6=$SR$5,成绩录入!DO104,0)</f>
        <v>0</v>
      </c>
      <c r="VF101" s="248">
        <f>IF(VF$6=$SR$5,成绩录入!DP104,0)</f>
        <v>0</v>
      </c>
      <c r="VG101" s="248">
        <f>IF(VG$6=$SR$5,成绩录入!DQ104,0)</f>
        <v>0</v>
      </c>
      <c r="VH101" s="248">
        <f>IF(VH$6=$SR$5,成绩录入!DR104,0)</f>
        <v>0</v>
      </c>
      <c r="VI101" s="248">
        <f>IF(VI$6=$SR$5,成绩录入!DS104,0)</f>
        <v>0</v>
      </c>
      <c r="VJ101" s="248">
        <f>IF(VJ$6=$SR$5,成绩录入!DT104,0)</f>
        <v>0</v>
      </c>
      <c r="VK101" s="248">
        <f>IF(VK$6=$SR$5,成绩录入!DU104,0)</f>
        <v>0</v>
      </c>
      <c r="VL101" s="248">
        <f>IF(VL$6=$SR$5,成绩录入!DV104,0)</f>
        <v>0</v>
      </c>
      <c r="VM101" s="248">
        <f>IF(VM$6=$SR$5,成绩录入!DW104,0)</f>
        <v>0</v>
      </c>
      <c r="VN101" s="248">
        <f>IF(VN$6=$SR$5,成绩录入!DX104,0)</f>
        <v>0</v>
      </c>
      <c r="VO101" s="248">
        <f>IF(VO$6=$SR$5,成绩录入!DY104,0)</f>
        <v>0</v>
      </c>
      <c r="VP101" s="248">
        <f>IF(VP$6=$SR$5,成绩录入!DZ104,0)</f>
        <v>0</v>
      </c>
      <c r="VQ101" s="248">
        <f>IF(VQ$6=$SR$5,成绩录入!EA104,0)</f>
        <v>0</v>
      </c>
      <c r="VR101" s="248">
        <f>IF(VR$6=$SR$5,成绩录入!EB104,0)</f>
        <v>0</v>
      </c>
      <c r="VS101" s="248">
        <f>IF(VS$6=$SR$5,成绩录入!EC104,0)</f>
        <v>0</v>
      </c>
      <c r="VT101" s="248">
        <f>IF(VT$6=$SR$5,成绩录入!ED104,0)</f>
        <v>0</v>
      </c>
      <c r="VU101" s="248">
        <f>IF(VU$6=$SR$5,成绩录入!EE104,0)</f>
        <v>0</v>
      </c>
      <c r="VV101" s="248">
        <f>IF(VV$6=$SR$5,成绩录入!EF104,0)</f>
        <v>0</v>
      </c>
      <c r="VW101" s="248">
        <f>IF(VW$6=$SR$5,成绩录入!EG104,0)</f>
        <v>0</v>
      </c>
      <c r="VX101" s="248">
        <f>IF(VX$6=$SR$5,成绩录入!EH104,0)</f>
        <v>0</v>
      </c>
      <c r="VY101" s="248">
        <f>IF(VY$6=$SR$5,成绩录入!EI104,0)</f>
        <v>0</v>
      </c>
      <c r="VZ101" s="248">
        <f>IF(VZ$6=$SR$5,成绩录入!EJ104,0)</f>
        <v>0</v>
      </c>
      <c r="WA101" s="248">
        <f>IF(WA$6=$SR$5,成绩录入!EK104,0)</f>
        <v>0</v>
      </c>
      <c r="WB101" s="248">
        <f>IF(WB$6=$SR$5,成绩录入!EL104,0)</f>
        <v>0</v>
      </c>
      <c r="WC101" s="248">
        <f>IF(WC$6=$SR$5,成绩录入!EM104,0)</f>
        <v>0</v>
      </c>
      <c r="WD101" s="248">
        <f>IF(WD$6=$SR$5,成绩录入!EN104,0)</f>
        <v>0</v>
      </c>
      <c r="WE101" s="248">
        <f>IF(WE$6=$SR$5,成绩录入!EO104,0)</f>
        <v>0</v>
      </c>
      <c r="WF101" s="248">
        <f>IF(WF$6=$SR$5,成绩录入!EP104,0)</f>
        <v>0</v>
      </c>
      <c r="WG101" s="248">
        <f>IF(WG$6=$SR$5,成绩录入!EQ104,0)</f>
        <v>0</v>
      </c>
      <c r="WH101" s="248">
        <f>IF(WH$6=$SR$5,成绩录入!ER104,0)</f>
        <v>0</v>
      </c>
      <c r="WI101" s="248">
        <f>IF(WI$6=$SR$5,成绩录入!ES104,0)</f>
        <v>0</v>
      </c>
      <c r="WJ101" s="248">
        <f>IF(WJ$6=$SR$5,成绩录入!ET104,0)</f>
        <v>0</v>
      </c>
      <c r="WK101" s="248">
        <f>IF(WK$6=$SR$5,成绩录入!EU104,0)</f>
        <v>0</v>
      </c>
      <c r="WL101" s="248">
        <f>IF(WL$6=$SR$5,成绩录入!EV104,0)</f>
        <v>0</v>
      </c>
      <c r="WM101" s="248">
        <f>IF(WM$6=$SR$5,成绩录入!EW104,0)</f>
        <v>0</v>
      </c>
      <c r="WN101" s="248">
        <f>IF(WN$6=$SR$5,成绩录入!EX104,0)</f>
        <v>0</v>
      </c>
      <c r="WO101" s="218">
        <f t="shared" si="191"/>
        <v>0</v>
      </c>
      <c r="WP101" s="166"/>
      <c r="WQ101" s="166"/>
      <c r="WR101" s="247">
        <f>IF(WR$6=$WQ$5,成绩录入!BC104,0)</f>
        <v>0</v>
      </c>
      <c r="WS101" s="248">
        <f>IF(WS$6=$WQ$5,成绩录入!BD104,0)</f>
        <v>0</v>
      </c>
      <c r="WT101" s="248">
        <f>IF(WT$6=$WQ$5,成绩录入!BE104,0)</f>
        <v>0</v>
      </c>
      <c r="WU101" s="248">
        <f>IF(WU$6=$WQ$5,成绩录入!BF104,0)</f>
        <v>0</v>
      </c>
      <c r="WV101" s="248">
        <f>IF(WV$6=$WQ$5,成绩录入!BG104,0)</f>
        <v>0</v>
      </c>
      <c r="WW101" s="248">
        <f>IF(WW$6=$WQ$5,成绩录入!BH104,0)</f>
        <v>0</v>
      </c>
      <c r="WX101" s="248">
        <f>IF(WX$6=$WQ$5,成绩录入!BI104,0)</f>
        <v>0</v>
      </c>
      <c r="WY101" s="248">
        <f>IF(WY$6=$WQ$5,成绩录入!BJ104,0)</f>
        <v>0</v>
      </c>
      <c r="WZ101" s="248">
        <f>IF(WZ$6=$WQ$5,成绩录入!BK104,0)</f>
        <v>0</v>
      </c>
      <c r="XA101" s="248">
        <f>IF(XA$6=$WQ$5,成绩录入!BL104,0)</f>
        <v>0</v>
      </c>
      <c r="XB101" s="248">
        <f>IF(XB$6=$WQ$5,成绩录入!BM104,0)</f>
        <v>0</v>
      </c>
      <c r="XC101" s="248">
        <f>IF(XC$6=$WQ$5,成绩录入!BN104,0)</f>
        <v>0</v>
      </c>
      <c r="XD101" s="248">
        <f>IF(XD$6=$WQ$5,成绩录入!BO104,0)</f>
        <v>0</v>
      </c>
      <c r="XE101" s="248">
        <f>IF(XE$6=$WQ$5,成绩录入!BP104,0)</f>
        <v>0</v>
      </c>
      <c r="XF101" s="248">
        <f>IF(XF$6=$WQ$5,成绩录入!BQ104,0)</f>
        <v>0</v>
      </c>
      <c r="XG101" s="248">
        <f>IF(XG$6=$WQ$5,成绩录入!BR104,0)</f>
        <v>0</v>
      </c>
      <c r="XH101" s="248">
        <f>IF(XH$6=$WQ$5,成绩录入!BS104,0)</f>
        <v>0</v>
      </c>
      <c r="XI101" s="248">
        <f>IF(XI$6=$WQ$5,成绩录入!BT104,0)</f>
        <v>0</v>
      </c>
      <c r="XJ101" s="248">
        <f>IF(XJ$6=$WQ$5,成绩录入!BU104,0)</f>
        <v>0</v>
      </c>
      <c r="XK101" s="248">
        <f>IF(XK$6=$WQ$5,成绩录入!BV104,0)</f>
        <v>0</v>
      </c>
      <c r="XL101" s="248">
        <f>IF(XL$6=$WQ$5,成绩录入!BW104,0)</f>
        <v>0</v>
      </c>
      <c r="XM101" s="248">
        <f>IF(XM$6=$WQ$5,成绩录入!BX104,0)</f>
        <v>0</v>
      </c>
      <c r="XN101" s="248">
        <f>IF(XN$6=$WQ$5,成绩录入!BY104,0)</f>
        <v>0</v>
      </c>
      <c r="XO101" s="248">
        <f>IF(XO$6=$WQ$5,成绩录入!BZ104,0)</f>
        <v>0</v>
      </c>
      <c r="XP101" s="248">
        <f>IF(XP$6=$WQ$5,成绩录入!CA104,0)</f>
        <v>0</v>
      </c>
      <c r="XQ101" s="248">
        <f>IF(XQ$6=$WQ$5,成绩录入!CB104,0)</f>
        <v>0</v>
      </c>
      <c r="XR101" s="248">
        <f>IF(XR$6=$WQ$5,成绩录入!CC104,0)</f>
        <v>0</v>
      </c>
      <c r="XS101" s="248">
        <f>IF(XS$6=$WQ$5,成绩录入!CD104,0)</f>
        <v>0</v>
      </c>
      <c r="XT101" s="248">
        <f>IF(XT$6=$WQ$5,成绩录入!CE104,0)</f>
        <v>0</v>
      </c>
      <c r="XU101" s="248">
        <f>IF(XU$6=$WQ$5,成绩录入!CF104,0)</f>
        <v>0</v>
      </c>
      <c r="XV101" s="248">
        <f>IF(XV$6=$WQ$5,成绩录入!CG104,0)</f>
        <v>0</v>
      </c>
      <c r="XW101" s="248">
        <f>IF(XW$6=$WQ$5,成绩录入!CH104,0)</f>
        <v>0</v>
      </c>
      <c r="XX101" s="248">
        <f>IF(XX$6=$WQ$5,成绩录入!CI104,0)</f>
        <v>0</v>
      </c>
      <c r="XY101" s="248">
        <f>IF(XY$6=$WQ$5,成绩录入!CJ104,0)</f>
        <v>0</v>
      </c>
      <c r="XZ101" s="248">
        <f>IF(XZ$6=$WQ$5,成绩录入!CK104,0)</f>
        <v>0</v>
      </c>
      <c r="YA101" s="248">
        <f>IF(YA$6=$WQ$5,成绩录入!CL104,0)</f>
        <v>0</v>
      </c>
      <c r="YB101" s="248">
        <f>IF(YB$6=$WQ$5,成绩录入!CM104,0)</f>
        <v>0</v>
      </c>
      <c r="YC101" s="248">
        <f>IF(YC$6=$WQ$5,成绩录入!CN104,0)</f>
        <v>0</v>
      </c>
      <c r="YD101" s="248">
        <f>IF(YD$6=$WQ$5,成绩录入!CO104,0)</f>
        <v>0</v>
      </c>
      <c r="YE101" s="248">
        <f>IF(YE$6=$WQ$5,成绩录入!CP104,0)</f>
        <v>0</v>
      </c>
      <c r="YF101" s="248">
        <f>IF(YF$6=$WQ$5,成绩录入!CQ104,0)</f>
        <v>0</v>
      </c>
      <c r="YG101" s="248">
        <f>IF(YG$6=$WQ$5,成绩录入!CR104,0)</f>
        <v>0</v>
      </c>
      <c r="YH101" s="248">
        <f>IF(YH$6=$WQ$5,成绩录入!CS104,0)</f>
        <v>0</v>
      </c>
      <c r="YI101" s="248">
        <f>IF(YI$6=$WQ$5,成绩录入!CT104,0)</f>
        <v>0</v>
      </c>
      <c r="YJ101" s="248">
        <f>IF(YJ$6=$WQ$5,成绩录入!CU104,0)</f>
        <v>0</v>
      </c>
      <c r="YK101" s="248">
        <f>IF(YK$6=$WQ$5,成绩录入!CV104,0)</f>
        <v>0</v>
      </c>
      <c r="YL101" s="248">
        <f>IF(YL$6=$WQ$5,成绩录入!CW104,0)</f>
        <v>0</v>
      </c>
      <c r="YM101" s="248">
        <f>IF(YM$6=$WQ$5,成绩录入!CX104,0)</f>
        <v>0</v>
      </c>
      <c r="YN101" s="248">
        <f>IF(YN$6=$WQ$5,成绩录入!CY104,0)</f>
        <v>0</v>
      </c>
      <c r="YO101" s="248">
        <f>IF(YO$6=$WQ$5,成绩录入!CZ104,0)</f>
        <v>0</v>
      </c>
      <c r="YP101" s="248">
        <f>IF(YP$6=$WQ$5,成绩录入!DA104,0)</f>
        <v>0</v>
      </c>
      <c r="YQ101" s="248">
        <f>IF(YQ$6=$WQ$5,成绩录入!DB104,0)</f>
        <v>0</v>
      </c>
      <c r="YR101" s="248">
        <f>IF(YR$6=$WQ$5,成绩录入!DC104,0)</f>
        <v>0</v>
      </c>
      <c r="YS101" s="248">
        <f>IF(YS$6=$WQ$5,成绩录入!DD104,0)</f>
        <v>0</v>
      </c>
      <c r="YT101" s="248">
        <f>IF(YT$6=$WQ$5,成绩录入!DE104,0)</f>
        <v>0</v>
      </c>
      <c r="YU101" s="248">
        <f>IF(YU$6=$WQ$5,成绩录入!DF104,0)</f>
        <v>0</v>
      </c>
      <c r="YV101" s="248">
        <f>IF(YV$6=$WQ$5,成绩录入!DG104,0)</f>
        <v>0</v>
      </c>
      <c r="YW101" s="248">
        <f>IF(YW$6=$WQ$5,成绩录入!DH104,0)</f>
        <v>0</v>
      </c>
      <c r="YX101" s="248">
        <f>IF(YX$6=$WQ$5,成绩录入!DI104,0)</f>
        <v>0</v>
      </c>
      <c r="YY101" s="248">
        <f>IF(YY$6=$WQ$5,成绩录入!DJ104,0)</f>
        <v>0</v>
      </c>
      <c r="YZ101" s="248">
        <f>IF(YZ$6=$WQ$5,成绩录入!DK104,0)</f>
        <v>0</v>
      </c>
      <c r="ZA101" s="248">
        <f>IF(ZA$6=$WQ$5,成绩录入!DL104,0)</f>
        <v>0</v>
      </c>
      <c r="ZB101" s="248">
        <f>IF(ZB$6=$WQ$5,成绩录入!DM104,0)</f>
        <v>0</v>
      </c>
      <c r="ZC101" s="248">
        <f>IF(ZC$6=$WQ$5,成绩录入!DN104,0)</f>
        <v>0</v>
      </c>
      <c r="ZD101" s="248">
        <f>IF(ZD$6=$WQ$5,成绩录入!DO104,0)</f>
        <v>0</v>
      </c>
      <c r="ZE101" s="248">
        <f>IF(ZE$6=$WQ$5,成绩录入!DP104,0)</f>
        <v>0</v>
      </c>
      <c r="ZF101" s="248">
        <f>IF(ZF$6=$WQ$5,成绩录入!DQ104,0)</f>
        <v>0</v>
      </c>
      <c r="ZG101" s="248">
        <f>IF(ZG$6=$WQ$5,成绩录入!DR104,0)</f>
        <v>0</v>
      </c>
      <c r="ZH101" s="248">
        <f>IF(ZH$6=$WQ$5,成绩录入!DS104,0)</f>
        <v>0</v>
      </c>
      <c r="ZI101" s="248">
        <f>IF(ZI$6=$WQ$5,成绩录入!DT104,0)</f>
        <v>0</v>
      </c>
      <c r="ZJ101" s="248">
        <f>IF(ZJ$6=$WQ$5,成绩录入!DU104,0)</f>
        <v>0</v>
      </c>
      <c r="ZK101" s="248">
        <f>IF(ZK$6=$WQ$5,成绩录入!DV104,0)</f>
        <v>0</v>
      </c>
      <c r="ZL101" s="248">
        <f>IF(ZL$6=$WQ$5,成绩录入!DW104,0)</f>
        <v>0</v>
      </c>
      <c r="ZM101" s="248">
        <f>IF(ZM$6=$WQ$5,成绩录入!DX104,0)</f>
        <v>0</v>
      </c>
      <c r="ZN101" s="248">
        <f>IF(ZN$6=$WQ$5,成绩录入!DY104,0)</f>
        <v>0</v>
      </c>
      <c r="ZO101" s="248">
        <f>IF(ZO$6=$WQ$5,成绩录入!DZ104,0)</f>
        <v>0</v>
      </c>
      <c r="ZP101" s="248">
        <f>IF(ZP$6=$WQ$5,成绩录入!EA104,0)</f>
        <v>0</v>
      </c>
      <c r="ZQ101" s="248">
        <f>IF(ZQ$6=$WQ$5,成绩录入!EB104,0)</f>
        <v>0</v>
      </c>
      <c r="ZR101" s="248">
        <f>IF(ZR$6=$WQ$5,成绩录入!EC104,0)</f>
        <v>0</v>
      </c>
      <c r="ZS101" s="248">
        <f>IF(ZS$6=$WQ$5,成绩录入!ED104,0)</f>
        <v>0</v>
      </c>
      <c r="ZT101" s="248">
        <f>IF(ZT$6=$WQ$5,成绩录入!EE104,0)</f>
        <v>0</v>
      </c>
      <c r="ZU101" s="248">
        <f>IF(ZU$6=$WQ$5,成绩录入!EF104,0)</f>
        <v>0</v>
      </c>
      <c r="ZV101" s="248">
        <f>IF(ZV$6=$WQ$5,成绩录入!EG104,0)</f>
        <v>0</v>
      </c>
      <c r="ZW101" s="248">
        <f>IF(ZW$6=$WQ$5,成绩录入!EH104,0)</f>
        <v>0</v>
      </c>
      <c r="ZX101" s="248">
        <f>IF(ZX$6=$WQ$5,成绩录入!EI104,0)</f>
        <v>0</v>
      </c>
      <c r="ZY101" s="248">
        <f>IF(ZY$6=$WQ$5,成绩录入!EJ104,0)</f>
        <v>0</v>
      </c>
      <c r="ZZ101" s="248">
        <f>IF(ZZ$6=$WQ$5,成绩录入!EK104,0)</f>
        <v>0</v>
      </c>
      <c r="AAA101" s="248">
        <f>IF(AAA$6=$WQ$5,成绩录入!EL104,0)</f>
        <v>0</v>
      </c>
      <c r="AAB101" s="248">
        <f>IF(AAB$6=$WQ$5,成绩录入!EM104,0)</f>
        <v>0</v>
      </c>
      <c r="AAC101" s="248">
        <f>IF(AAC$6=$WQ$5,成绩录入!EN104,0)</f>
        <v>0</v>
      </c>
      <c r="AAD101" s="248">
        <f>IF(AAD$6=$WQ$5,成绩录入!EO104,0)</f>
        <v>0</v>
      </c>
      <c r="AAE101" s="248">
        <f>IF(AAE$6=$WQ$5,成绩录入!EP104,0)</f>
        <v>0</v>
      </c>
      <c r="AAF101" s="248">
        <f>IF(AAF$6=$WQ$5,成绩录入!EQ104,0)</f>
        <v>0</v>
      </c>
      <c r="AAG101" s="248">
        <f>IF(AAG$6=$WQ$5,成绩录入!ER104,0)</f>
        <v>0</v>
      </c>
      <c r="AAH101" s="248">
        <f>IF(AAH$6=$WQ$5,成绩录入!ES104,0)</f>
        <v>0</v>
      </c>
      <c r="AAI101" s="248">
        <f>IF(AAI$6=$WQ$5,成绩录入!ET104,0)</f>
        <v>0</v>
      </c>
      <c r="AAJ101" s="248">
        <f>IF(AAJ$6=$WQ$5,成绩录入!EU104,0)</f>
        <v>0</v>
      </c>
      <c r="AAK101" s="248">
        <f>IF(AAK$6=$WQ$5,成绩录入!EV104,0)</f>
        <v>0</v>
      </c>
      <c r="AAL101" s="248">
        <f>IF(AAL$6=$WQ$5,成绩录入!EW104,0)</f>
        <v>0</v>
      </c>
      <c r="AAM101" s="248">
        <f>IF(AAM$6=$WQ$5,成绩录入!EX104,0)</f>
        <v>0</v>
      </c>
      <c r="AAN101" s="218">
        <f t="shared" si="192"/>
        <v>0</v>
      </c>
      <c r="AAO101" s="206"/>
      <c r="AAQ101" s="247">
        <f>IF(AAQ$6=$AAP$5,成绩录入!BC104,0)</f>
        <v>0</v>
      </c>
      <c r="AAR101" s="248">
        <f>IF(AAR$6=$AAP$5,成绩录入!BD104,0)</f>
        <v>0</v>
      </c>
      <c r="AAS101" s="248">
        <f>IF(AAS$6=$AAP$5,成绩录入!BE104,0)</f>
        <v>0</v>
      </c>
      <c r="AAT101" s="248">
        <f>IF(AAT$6=$AAP$5,成绩录入!BF104,0)</f>
        <v>0</v>
      </c>
      <c r="AAU101" s="248">
        <f>IF(AAU$6=$AAP$5,成绩录入!BG104,0)</f>
        <v>0</v>
      </c>
      <c r="AAV101" s="248">
        <f>IF(AAV$6=$AAP$5,成绩录入!BH104,0)</f>
        <v>0</v>
      </c>
      <c r="AAW101" s="248">
        <f>IF(AAW$6=$AAP$5,成绩录入!BI104,0)</f>
        <v>0</v>
      </c>
      <c r="AAX101" s="248">
        <f>IF(AAX$6=$AAP$5,成绩录入!BJ104,0)</f>
        <v>0</v>
      </c>
      <c r="AAY101" s="248">
        <f>IF(AAY$6=$AAP$5,成绩录入!BK104,0)</f>
        <v>0</v>
      </c>
      <c r="AAZ101" s="248">
        <f>IF(AAZ$6=$AAP$5,成绩录入!BL104,0)</f>
        <v>0</v>
      </c>
      <c r="ABA101" s="248">
        <f>IF(ABA$6=$AAP$5,成绩录入!BM104,0)</f>
        <v>0</v>
      </c>
      <c r="ABB101" s="248">
        <f>IF(ABB$6=$AAP$5,成绩录入!BN104,0)</f>
        <v>0</v>
      </c>
      <c r="ABC101" s="248">
        <f>IF(ABC$6=$AAP$5,成绩录入!BO104,0)</f>
        <v>0</v>
      </c>
      <c r="ABD101" s="248">
        <f>IF(ABD$6=$AAP$5,成绩录入!BP104,0)</f>
        <v>0</v>
      </c>
      <c r="ABE101" s="248">
        <f>IF(ABE$6=$AAP$5,成绩录入!BQ104,0)</f>
        <v>0</v>
      </c>
      <c r="ABF101" s="248">
        <f>IF(ABF$6=$AAP$5,成绩录入!BR104,0)</f>
        <v>0</v>
      </c>
      <c r="ABG101" s="248">
        <f>IF(ABG$6=$AAP$5,成绩录入!BS104,0)</f>
        <v>0</v>
      </c>
      <c r="ABH101" s="248">
        <f>IF(ABH$6=$AAP$5,成绩录入!BT104,0)</f>
        <v>0</v>
      </c>
      <c r="ABI101" s="248">
        <f>IF(ABI$6=$AAP$5,成绩录入!BU104,0)</f>
        <v>0</v>
      </c>
      <c r="ABJ101" s="248">
        <f>IF(ABJ$6=$AAP$5,成绩录入!BV104,0)</f>
        <v>0</v>
      </c>
      <c r="ABK101" s="248">
        <f>IF(ABK$6=$AAP$5,成绩录入!BW104,0)</f>
        <v>0</v>
      </c>
      <c r="ABL101" s="248">
        <f>IF(ABL$6=$AAP$5,成绩录入!BX104,0)</f>
        <v>0</v>
      </c>
      <c r="ABM101" s="248">
        <f>IF(ABM$6=$AAP$5,成绩录入!BY104,0)</f>
        <v>0</v>
      </c>
      <c r="ABN101" s="248">
        <f>IF(ABN$6=$AAP$5,成绩录入!BZ104,0)</f>
        <v>0</v>
      </c>
      <c r="ABO101" s="248">
        <f>IF(ABO$6=$AAP$5,成绩录入!CA104,0)</f>
        <v>0</v>
      </c>
      <c r="ABP101" s="248">
        <f>IF(ABP$6=$AAP$5,成绩录入!CB104,0)</f>
        <v>0</v>
      </c>
      <c r="ABQ101" s="248">
        <f>IF(ABQ$6=$AAP$5,成绩录入!CC104,0)</f>
        <v>0</v>
      </c>
      <c r="ABR101" s="248">
        <f>IF(ABR$6=$AAP$5,成绩录入!CD104,0)</f>
        <v>0</v>
      </c>
      <c r="ABS101" s="248">
        <f>IF(ABS$6=$AAP$5,成绩录入!CE104,0)</f>
        <v>0</v>
      </c>
      <c r="ABT101" s="248">
        <f>IF(ABT$6=$AAP$5,成绩录入!CF104,0)</f>
        <v>0</v>
      </c>
      <c r="ABU101" s="248">
        <f>IF(ABU$6=$AAP$5,成绩录入!CG104,0)</f>
        <v>0</v>
      </c>
      <c r="ABV101" s="248">
        <f>IF(ABV$6=$AAP$5,成绩录入!CH104,0)</f>
        <v>0</v>
      </c>
      <c r="ABW101" s="248">
        <f>IF(ABW$6=$AAP$5,成绩录入!CI104,0)</f>
        <v>0</v>
      </c>
      <c r="ABX101" s="248">
        <f>IF(ABX$6=$AAP$5,成绩录入!CJ104,0)</f>
        <v>0</v>
      </c>
      <c r="ABY101" s="248">
        <f>IF(ABY$6=$AAP$5,成绩录入!CK104,0)</f>
        <v>0</v>
      </c>
      <c r="ABZ101" s="248">
        <f>IF(ABZ$6=$AAP$5,成绩录入!CL104,0)</f>
        <v>0</v>
      </c>
      <c r="ACA101" s="248">
        <f>IF(ACA$6=$AAP$5,成绩录入!CM104,0)</f>
        <v>0</v>
      </c>
      <c r="ACB101" s="248">
        <f>IF(ACB$6=$AAP$5,成绩录入!CN104,0)</f>
        <v>0</v>
      </c>
      <c r="ACC101" s="248">
        <f>IF(ACC$6=$AAP$5,成绩录入!CO104,0)</f>
        <v>0</v>
      </c>
      <c r="ACD101" s="248">
        <f>IF(ACD$6=$AAP$5,成绩录入!CP104,0)</f>
        <v>0</v>
      </c>
      <c r="ACE101" s="248">
        <f>IF(ACE$6=$AAP$5,成绩录入!CQ104,0)</f>
        <v>0</v>
      </c>
      <c r="ACF101" s="248">
        <f>IF(ACF$6=$AAP$5,成绩录入!CR104,0)</f>
        <v>0</v>
      </c>
      <c r="ACG101" s="248">
        <f>IF(ACG$6=$AAP$5,成绩录入!CS104,0)</f>
        <v>0</v>
      </c>
      <c r="ACH101" s="248">
        <f>IF(ACH$6=$AAP$5,成绩录入!CT104,0)</f>
        <v>0</v>
      </c>
      <c r="ACI101" s="248">
        <f>IF(ACI$6=$AAP$5,成绩录入!CU104,0)</f>
        <v>0</v>
      </c>
      <c r="ACJ101" s="248">
        <f>IF(ACJ$6=$AAP$5,成绩录入!CV104,0)</f>
        <v>0</v>
      </c>
      <c r="ACK101" s="248">
        <f>IF(ACK$6=$AAP$5,成绩录入!CW104,0)</f>
        <v>0</v>
      </c>
      <c r="ACL101" s="248">
        <f>IF(ACL$6=$AAP$5,成绩录入!CX104,0)</f>
        <v>0</v>
      </c>
      <c r="ACM101" s="248">
        <f>IF(ACM$6=$AAP$5,成绩录入!CY104,0)</f>
        <v>0</v>
      </c>
      <c r="ACN101" s="248">
        <f>IF(ACN$6=$AAP$5,成绩录入!CZ104,0)</f>
        <v>0</v>
      </c>
      <c r="ACO101" s="248">
        <f>IF(ACO$6=$AAP$5,成绩录入!DA104,0)</f>
        <v>0</v>
      </c>
      <c r="ACP101" s="248">
        <f>IF(ACP$6=$AAP$5,成绩录入!DB104,0)</f>
        <v>0</v>
      </c>
      <c r="ACQ101" s="248">
        <f>IF(ACQ$6=$AAP$5,成绩录入!DC104,0)</f>
        <v>0</v>
      </c>
      <c r="ACR101" s="248">
        <f>IF(ACR$6=$AAP$5,成绩录入!DD104,0)</f>
        <v>0</v>
      </c>
      <c r="ACS101" s="248">
        <f>IF(ACS$6=$AAP$5,成绩录入!DE104,0)</f>
        <v>0</v>
      </c>
      <c r="ACT101" s="248">
        <f>IF(ACT$6=$AAP$5,成绩录入!DF104,0)</f>
        <v>0</v>
      </c>
      <c r="ACU101" s="248">
        <f>IF(ACU$6=$AAP$5,成绩录入!DG104,0)</f>
        <v>0</v>
      </c>
      <c r="ACV101" s="248">
        <f>IF(ACV$6=$AAP$5,成绩录入!DH104,0)</f>
        <v>0</v>
      </c>
      <c r="ACW101" s="248">
        <f>IF(ACW$6=$AAP$5,成绩录入!DI104,0)</f>
        <v>0</v>
      </c>
      <c r="ACX101" s="248">
        <f>IF(ACX$6=$AAP$5,成绩录入!DJ104,0)</f>
        <v>0</v>
      </c>
      <c r="ACY101" s="248">
        <f>IF(ACY$6=$AAP$5,成绩录入!DK104,0)</f>
        <v>0</v>
      </c>
      <c r="ACZ101" s="248">
        <f>IF(ACZ$6=$AAP$5,成绩录入!DL104,0)</f>
        <v>0</v>
      </c>
      <c r="ADA101" s="248">
        <f>IF(ADA$6=$AAP$5,成绩录入!DM104,0)</f>
        <v>0</v>
      </c>
      <c r="ADB101" s="248">
        <f>IF(ADB$6=$AAP$5,成绩录入!DN104,0)</f>
        <v>0</v>
      </c>
      <c r="ADC101" s="248">
        <f>IF(ADC$6=$AAP$5,成绩录入!DO104,0)</f>
        <v>0</v>
      </c>
      <c r="ADD101" s="248">
        <f>IF(ADD$6=$AAP$5,成绩录入!DP104,0)</f>
        <v>0</v>
      </c>
      <c r="ADE101" s="248">
        <f>IF(ADE$6=$AAP$5,成绩录入!DQ104,0)</f>
        <v>0</v>
      </c>
      <c r="ADF101" s="248">
        <f>IF(ADF$6=$AAP$5,成绩录入!DR104,0)</f>
        <v>0</v>
      </c>
      <c r="ADG101" s="248">
        <f>IF(ADG$6=$AAP$5,成绩录入!DS104,0)</f>
        <v>0</v>
      </c>
      <c r="ADH101" s="248">
        <f>IF(ADH$6=$AAP$5,成绩录入!DT104,0)</f>
        <v>0</v>
      </c>
      <c r="ADI101" s="248">
        <f>IF(ADI$6=$AAP$5,成绩录入!DU104,0)</f>
        <v>0</v>
      </c>
      <c r="ADJ101" s="248">
        <f>IF(ADJ$6=$AAP$5,成绩录入!DV104,0)</f>
        <v>0</v>
      </c>
      <c r="ADK101" s="248">
        <f>IF(ADK$6=$AAP$5,成绩录入!DW104,0)</f>
        <v>0</v>
      </c>
      <c r="ADL101" s="248">
        <f>IF(ADL$6=$AAP$5,成绩录入!DX104,0)</f>
        <v>0</v>
      </c>
      <c r="ADM101" s="248">
        <f>IF(ADM$6=$AAP$5,成绩录入!DY104,0)</f>
        <v>0</v>
      </c>
      <c r="ADN101" s="248">
        <f>IF(ADN$6=$AAP$5,成绩录入!DZ104,0)</f>
        <v>0</v>
      </c>
      <c r="ADO101" s="248">
        <f>IF(ADO$6=$AAP$5,成绩录入!EA104,0)</f>
        <v>0</v>
      </c>
      <c r="ADP101" s="248">
        <f>IF(ADP$6=$AAP$5,成绩录入!EB104,0)</f>
        <v>0</v>
      </c>
      <c r="ADQ101" s="248">
        <f>IF(ADQ$6=$AAP$5,成绩录入!EC104,0)</f>
        <v>0</v>
      </c>
      <c r="ADR101" s="248">
        <f>IF(ADR$6=$AAP$5,成绩录入!ED104,0)</f>
        <v>0</v>
      </c>
      <c r="ADS101" s="248">
        <f>IF(ADS$6=$AAP$5,成绩录入!EE104,0)</f>
        <v>0</v>
      </c>
      <c r="ADT101" s="248">
        <f>IF(ADT$6=$AAP$5,成绩录入!EF104,0)</f>
        <v>0</v>
      </c>
      <c r="ADU101" s="248">
        <f>IF(ADU$6=$AAP$5,成绩录入!EG104,0)</f>
        <v>0</v>
      </c>
      <c r="ADV101" s="248">
        <f>IF(ADV$6=$AAP$5,成绩录入!EH104,0)</f>
        <v>0</v>
      </c>
      <c r="ADW101" s="248">
        <f>IF(ADW$6=$AAP$5,成绩录入!EI104,0)</f>
        <v>0</v>
      </c>
      <c r="ADX101" s="248">
        <f>IF(ADX$6=$AAP$5,成绩录入!EJ104,0)</f>
        <v>0</v>
      </c>
      <c r="ADY101" s="248">
        <f>IF(ADY$6=$AAP$5,成绩录入!EK104,0)</f>
        <v>0</v>
      </c>
      <c r="ADZ101" s="248">
        <f>IF(ADZ$6=$AAP$5,成绩录入!EL104,0)</f>
        <v>0</v>
      </c>
      <c r="AEA101" s="248">
        <f>IF(AEA$6=$AAP$5,成绩录入!EM104,0)</f>
        <v>0</v>
      </c>
      <c r="AEB101" s="248">
        <f>IF(AEB$6=$AAP$5,成绩录入!EN104,0)</f>
        <v>0</v>
      </c>
      <c r="AEC101" s="248">
        <f>IF(AEC$6=$AAP$5,成绩录入!EO104,0)</f>
        <v>0</v>
      </c>
      <c r="AED101" s="248">
        <f>IF(AED$6=$AAP$5,成绩录入!EP104,0)</f>
        <v>0</v>
      </c>
      <c r="AEE101" s="248">
        <f>IF(AEE$6=$AAP$5,成绩录入!EQ104,0)</f>
        <v>0</v>
      </c>
      <c r="AEF101" s="248">
        <f>IF(AEF$6=$AAP$5,成绩录入!ER104,0)</f>
        <v>0</v>
      </c>
      <c r="AEG101" s="248">
        <f>IF(AEG$6=$AAP$5,成绩录入!ES104,0)</f>
        <v>0</v>
      </c>
      <c r="AEH101" s="248">
        <f>IF(AEH$6=$AAP$5,成绩录入!ET104,0)</f>
        <v>0</v>
      </c>
      <c r="AEI101" s="248">
        <f>IF(AEI$6=$AAP$5,成绩录入!EU104,0)</f>
        <v>0</v>
      </c>
      <c r="AEJ101" s="248">
        <f>IF(AEJ$6=$AAP$5,成绩录入!EV104,0)</f>
        <v>0</v>
      </c>
      <c r="AEK101" s="248">
        <f>IF(AEK$6=$AAP$5,成绩录入!EW104,0)</f>
        <v>0</v>
      </c>
      <c r="AEL101" s="248">
        <f>IF(AEL$6=$AAP$5,成绩录入!EX104,0)</f>
        <v>0</v>
      </c>
      <c r="AEM101" s="218">
        <f t="shared" si="193"/>
        <v>0</v>
      </c>
      <c r="AEN101" s="166"/>
      <c r="AEO101" s="166"/>
      <c r="AEP101" s="247">
        <f>IF(AEP$6=$AEO$5,成绩录入!BC104,0)</f>
        <v>0</v>
      </c>
      <c r="AEQ101" s="248">
        <f>IF(AEQ$6=$AEO$5,成绩录入!BD104,0)</f>
        <v>0</v>
      </c>
      <c r="AER101" s="248">
        <f>IF(AER$6=$AEO$5,成绩录入!BE104,0)</f>
        <v>0</v>
      </c>
      <c r="AES101" s="248">
        <f>IF(AES$6=$AEO$5,成绩录入!BF104,0)</f>
        <v>0</v>
      </c>
      <c r="AET101" s="248">
        <f>IF(AET$6=$AEO$5,成绩录入!BG104,0)</f>
        <v>0</v>
      </c>
      <c r="AEU101" s="248">
        <f>IF(AEU$6=$AEO$5,成绩录入!BH104,0)</f>
        <v>0</v>
      </c>
      <c r="AEV101" s="248">
        <f>IF(AEV$6=$AEO$5,成绩录入!BI104,0)</f>
        <v>0</v>
      </c>
      <c r="AEW101" s="248">
        <f>IF(AEW$6=$AEO$5,成绩录入!BJ104,0)</f>
        <v>0</v>
      </c>
      <c r="AEX101" s="248">
        <f>IF(AEX$6=$AEO$5,成绩录入!BK104,0)</f>
        <v>0</v>
      </c>
      <c r="AEY101" s="248">
        <f>IF(AEY$6=$AEO$5,成绩录入!BL104,0)</f>
        <v>0</v>
      </c>
      <c r="AEZ101" s="248">
        <f>IF(AEZ$6=$AEO$5,成绩录入!BM104,0)</f>
        <v>0</v>
      </c>
      <c r="AFA101" s="248">
        <f>IF(AFA$6=$AEO$5,成绩录入!BN104,0)</f>
        <v>0</v>
      </c>
      <c r="AFB101" s="248">
        <f>IF(AFB$6=$AEO$5,成绩录入!BO104,0)</f>
        <v>0</v>
      </c>
      <c r="AFC101" s="248">
        <f>IF(AFC$6=$AEO$5,成绩录入!BP104,0)</f>
        <v>0</v>
      </c>
      <c r="AFD101" s="248">
        <f>IF(AFD$6=$AEO$5,成绩录入!BQ104,0)</f>
        <v>0</v>
      </c>
      <c r="AFE101" s="248">
        <f>IF(AFE$6=$AEO$5,成绩录入!BR104,0)</f>
        <v>0</v>
      </c>
      <c r="AFF101" s="248">
        <f>IF(AFF$6=$AEO$5,成绩录入!BS104,0)</f>
        <v>0</v>
      </c>
      <c r="AFG101" s="248">
        <f>IF(AFG$6=$AEO$5,成绩录入!BT104,0)</f>
        <v>0</v>
      </c>
      <c r="AFH101" s="248">
        <f>IF(AFH$6=$AEO$5,成绩录入!BU104,0)</f>
        <v>0</v>
      </c>
      <c r="AFI101" s="248">
        <f>IF(AFI$6=$AEO$5,成绩录入!BV104,0)</f>
        <v>0</v>
      </c>
      <c r="AFJ101" s="248">
        <f>IF(AFJ$6=$AEO$5,成绩录入!BW104,0)</f>
        <v>0</v>
      </c>
      <c r="AFK101" s="248">
        <f>IF(AFK$6=$AEO$5,成绩录入!BX104,0)</f>
        <v>0</v>
      </c>
      <c r="AFL101" s="248">
        <f>IF(AFL$6=$AEO$5,成绩录入!BY104,0)</f>
        <v>0</v>
      </c>
      <c r="AFM101" s="248">
        <f>IF(AFM$6=$AEO$5,成绩录入!BZ104,0)</f>
        <v>0</v>
      </c>
      <c r="AFN101" s="248">
        <f>IF(AFN$6=$AEO$5,成绩录入!CA104,0)</f>
        <v>0</v>
      </c>
      <c r="AFO101" s="248">
        <f>IF(AFO$6=$AEO$5,成绩录入!CB104,0)</f>
        <v>0</v>
      </c>
      <c r="AFP101" s="248">
        <f>IF(AFP$6=$AEO$5,成绩录入!CC104,0)</f>
        <v>0</v>
      </c>
      <c r="AFQ101" s="248">
        <f>IF(AFQ$6=$AEO$5,成绩录入!CD104,0)</f>
        <v>0</v>
      </c>
      <c r="AFR101" s="248">
        <f>IF(AFR$6=$AEO$5,成绩录入!CE104,0)</f>
        <v>0</v>
      </c>
      <c r="AFS101" s="248">
        <f>IF(AFS$6=$AEO$5,成绩录入!CF104,0)</f>
        <v>0</v>
      </c>
      <c r="AFT101" s="248">
        <f>IF(AFT$6=$AEO$5,成绩录入!CG104,0)</f>
        <v>0</v>
      </c>
      <c r="AFU101" s="248">
        <f>IF(AFU$6=$AEO$5,成绩录入!CH104,0)</f>
        <v>0</v>
      </c>
      <c r="AFV101" s="248">
        <f>IF(AFV$6=$AEO$5,成绩录入!CI104,0)</f>
        <v>0</v>
      </c>
      <c r="AFW101" s="248">
        <f>IF(AFW$6=$AEO$5,成绩录入!CJ104,0)</f>
        <v>0</v>
      </c>
      <c r="AFX101" s="248">
        <f>IF(AFX$6=$AEO$5,成绩录入!CK104,0)</f>
        <v>0</v>
      </c>
      <c r="AFY101" s="248">
        <f>IF(AFY$6=$AEO$5,成绩录入!CL104,0)</f>
        <v>0</v>
      </c>
      <c r="AFZ101" s="248">
        <f>IF(AFZ$6=$AEO$5,成绩录入!CM104,0)</f>
        <v>0</v>
      </c>
      <c r="AGA101" s="248">
        <f>IF(AGA$6=$AEO$5,成绩录入!CN104,0)</f>
        <v>0</v>
      </c>
      <c r="AGB101" s="248">
        <f>IF(AGB$6=$AEO$5,成绩录入!CO104,0)</f>
        <v>0</v>
      </c>
      <c r="AGC101" s="248">
        <f>IF(AGC$6=$AEO$5,成绩录入!CP104,0)</f>
        <v>0</v>
      </c>
      <c r="AGD101" s="248">
        <f>IF(AGD$6=$AEO$5,成绩录入!CQ104,0)</f>
        <v>0</v>
      </c>
      <c r="AGE101" s="248">
        <f>IF(AGE$6=$AEO$5,成绩录入!CR104,0)</f>
        <v>0</v>
      </c>
      <c r="AGF101" s="248">
        <f>IF(AGF$6=$AEO$5,成绩录入!CS104,0)</f>
        <v>0</v>
      </c>
      <c r="AGG101" s="248">
        <f>IF(AGG$6=$AEO$5,成绩录入!CT104,0)</f>
        <v>0</v>
      </c>
      <c r="AGH101" s="248">
        <f>IF(AGH$6=$AEO$5,成绩录入!CU104,0)</f>
        <v>0</v>
      </c>
      <c r="AGI101" s="248">
        <f>IF(AGI$6=$AEO$5,成绩录入!CV104,0)</f>
        <v>0</v>
      </c>
      <c r="AGJ101" s="248">
        <f>IF(AGJ$6=$AEO$5,成绩录入!CW104,0)</f>
        <v>0</v>
      </c>
      <c r="AGK101" s="248">
        <f>IF(AGK$6=$AEO$5,成绩录入!CX104,0)</f>
        <v>0</v>
      </c>
      <c r="AGL101" s="248">
        <f>IF(AGL$6=$AEO$5,成绩录入!CY104,0)</f>
        <v>0</v>
      </c>
      <c r="AGM101" s="248">
        <f>IF(AGM$6=$AEO$5,成绩录入!CZ104,0)</f>
        <v>0</v>
      </c>
      <c r="AGN101" s="248">
        <f>IF(AGN$6=$AEO$5,成绩录入!DA104,0)</f>
        <v>0</v>
      </c>
      <c r="AGO101" s="248">
        <f>IF(AGO$6=$AEO$5,成绩录入!DB104,0)</f>
        <v>0</v>
      </c>
      <c r="AGP101" s="248">
        <f>IF(AGP$6=$AEO$5,成绩录入!DC104,0)</f>
        <v>0</v>
      </c>
      <c r="AGQ101" s="248">
        <f>IF(AGQ$6=$AEO$5,成绩录入!DD104,0)</f>
        <v>0</v>
      </c>
      <c r="AGR101" s="248">
        <f>IF(AGR$6=$AEO$5,成绩录入!DE104,0)</f>
        <v>0</v>
      </c>
      <c r="AGS101" s="248">
        <f>IF(AGS$6=$AEO$5,成绩录入!DF104,0)</f>
        <v>0</v>
      </c>
      <c r="AGT101" s="248">
        <f>IF(AGT$6=$AEO$5,成绩录入!DG104,0)</f>
        <v>0</v>
      </c>
      <c r="AGU101" s="248">
        <f>IF(AGU$6=$AEO$5,成绩录入!DH104,0)</f>
        <v>0</v>
      </c>
      <c r="AGV101" s="248">
        <f>IF(AGV$6=$AEO$5,成绩录入!DI104,0)</f>
        <v>0</v>
      </c>
      <c r="AGW101" s="248">
        <f>IF(AGW$6=$AEO$5,成绩录入!DJ104,0)</f>
        <v>0</v>
      </c>
      <c r="AGX101" s="248">
        <f>IF(AGX$6=$AEO$5,成绩录入!DK104,0)</f>
        <v>0</v>
      </c>
      <c r="AGY101" s="248">
        <f>IF(AGY$6=$AEO$5,成绩录入!DL104,0)</f>
        <v>0</v>
      </c>
      <c r="AGZ101" s="248">
        <f>IF(AGZ$6=$AEO$5,成绩录入!DM104,0)</f>
        <v>0</v>
      </c>
      <c r="AHA101" s="248">
        <f>IF(AHA$6=$AEO$5,成绩录入!DN104,0)</f>
        <v>0</v>
      </c>
      <c r="AHB101" s="248">
        <f>IF(AHB$6=$AEO$5,成绩录入!DO104,0)</f>
        <v>0</v>
      </c>
      <c r="AHC101" s="248">
        <f>IF(AHC$6=$AEO$5,成绩录入!DP104,0)</f>
        <v>0</v>
      </c>
      <c r="AHD101" s="248">
        <f>IF(AHD$6=$AEO$5,成绩录入!DQ104,0)</f>
        <v>0</v>
      </c>
      <c r="AHE101" s="248">
        <f>IF(AHE$6=$AEO$5,成绩录入!DR104,0)</f>
        <v>0</v>
      </c>
      <c r="AHF101" s="248">
        <f>IF(AHF$6=$AEO$5,成绩录入!DS104,0)</f>
        <v>0</v>
      </c>
      <c r="AHG101" s="248">
        <f>IF(AHG$6=$AEO$5,成绩录入!DT104,0)</f>
        <v>0</v>
      </c>
      <c r="AHH101" s="248">
        <f>IF(AHH$6=$AEO$5,成绩录入!DU104,0)</f>
        <v>0</v>
      </c>
      <c r="AHI101" s="248">
        <f>IF(AHI$6=$AEO$5,成绩录入!DV104,0)</f>
        <v>0</v>
      </c>
      <c r="AHJ101" s="248">
        <f>IF(AHJ$6=$AEO$5,成绩录入!DW104,0)</f>
        <v>0</v>
      </c>
      <c r="AHK101" s="248">
        <f>IF(AHK$6=$AEO$5,成绩录入!DX104,0)</f>
        <v>0</v>
      </c>
      <c r="AHL101" s="248">
        <f>IF(AHL$6=$AEO$5,成绩录入!DY104,0)</f>
        <v>0</v>
      </c>
      <c r="AHM101" s="248">
        <f>IF(AHM$6=$AEO$5,成绩录入!DZ104,0)</f>
        <v>0</v>
      </c>
      <c r="AHN101" s="248">
        <f>IF(AHN$6=$AEO$5,成绩录入!EA104,0)</f>
        <v>0</v>
      </c>
      <c r="AHO101" s="248">
        <f>IF(AHO$6=$AEO$5,成绩录入!EB104,0)</f>
        <v>0</v>
      </c>
      <c r="AHP101" s="248">
        <f>IF(AHP$6=$AEO$5,成绩录入!EC104,0)</f>
        <v>0</v>
      </c>
      <c r="AHQ101" s="248">
        <f>IF(AHQ$6=$AEO$5,成绩录入!ED104,0)</f>
        <v>0</v>
      </c>
      <c r="AHR101" s="248">
        <f>IF(AHR$6=$AEO$5,成绩录入!EE104,0)</f>
        <v>0</v>
      </c>
      <c r="AHS101" s="248">
        <f>IF(AHS$6=$AEO$5,成绩录入!EF104,0)</f>
        <v>0</v>
      </c>
      <c r="AHT101" s="248">
        <f>IF(AHT$6=$AEO$5,成绩录入!EG104,0)</f>
        <v>0</v>
      </c>
      <c r="AHU101" s="248">
        <f>IF(AHU$6=$AEO$5,成绩录入!EH104,0)</f>
        <v>0</v>
      </c>
      <c r="AHV101" s="248">
        <f>IF(AHV$6=$AEO$5,成绩录入!EI104,0)</f>
        <v>0</v>
      </c>
      <c r="AHW101" s="248">
        <f>IF(AHW$6=$AEO$5,成绩录入!EJ104,0)</f>
        <v>0</v>
      </c>
      <c r="AHX101" s="248">
        <f>IF(AHX$6=$AEO$5,成绩录入!EK104,0)</f>
        <v>0</v>
      </c>
      <c r="AHY101" s="248">
        <f>IF(AHY$6=$AEO$5,成绩录入!EL104,0)</f>
        <v>0</v>
      </c>
      <c r="AHZ101" s="248">
        <f>IF(AHZ$6=$AEO$5,成绩录入!EM104,0)</f>
        <v>0</v>
      </c>
      <c r="AIA101" s="248">
        <f>IF(AIA$6=$AEO$5,成绩录入!EN104,0)</f>
        <v>0</v>
      </c>
      <c r="AIB101" s="248">
        <f>IF(AIB$6=$AEO$5,成绩录入!EO104,0)</f>
        <v>0</v>
      </c>
      <c r="AIC101" s="248">
        <f>IF(AIC$6=$AEO$5,成绩录入!EP104,0)</f>
        <v>0</v>
      </c>
      <c r="AID101" s="248">
        <f>IF(AID$6=$AEO$5,成绩录入!EQ104,0)</f>
        <v>0</v>
      </c>
      <c r="AIE101" s="248">
        <f>IF(AIE$6=$AEO$5,成绩录入!ER104,0)</f>
        <v>0</v>
      </c>
      <c r="AIF101" s="248">
        <f>IF(AIF$6=$AEO$5,成绩录入!ES104,0)</f>
        <v>0</v>
      </c>
      <c r="AIG101" s="248">
        <f>IF(AIG$6=$AEO$5,成绩录入!ET104,0)</f>
        <v>0</v>
      </c>
      <c r="AIH101" s="248">
        <f>IF(AIH$6=$AEO$5,成绩录入!EU104,0)</f>
        <v>0</v>
      </c>
      <c r="AII101" s="248">
        <f>IF(AII$6=$AEO$5,成绩录入!EV104,0)</f>
        <v>0</v>
      </c>
      <c r="AIJ101" s="248">
        <f>IF(AIJ$6=$AEO$5,成绩录入!EW104,0)</f>
        <v>0</v>
      </c>
      <c r="AIK101" s="248">
        <f>IF(AIK$6=$AEO$5,成绩录入!EX104,0)</f>
        <v>0</v>
      </c>
      <c r="AIL101" s="218">
        <f t="shared" si="194"/>
        <v>0</v>
      </c>
      <c r="AIN101" s="214" t="str">
        <f>初始录入!A106</f>
        <v/>
      </c>
      <c r="AIO101" s="215">
        <f>初始录入!B106</f>
        <v>0</v>
      </c>
      <c r="AIP101" s="216">
        <f>初始录入!C106</f>
        <v>0</v>
      </c>
      <c r="AIQ101" s="314">
        <f>IF(平时!D99&lt;&gt;"",平时!D99,0)</f>
        <v>0</v>
      </c>
      <c r="AIR101" s="324" t="str">
        <f t="shared" si="246"/>
        <v/>
      </c>
      <c r="AIS101" s="314">
        <f>IF(过程!D99&lt;&gt;"",过程!D99,0)</f>
        <v>0</v>
      </c>
      <c r="AIT101" s="324" t="str">
        <f t="shared" si="247"/>
        <v/>
      </c>
      <c r="AIU101" s="216">
        <f>IF(期末!D99&lt;&gt;"",期末!D99,0)</f>
        <v>0</v>
      </c>
      <c r="AIV101" s="324" t="str">
        <f t="shared" si="248"/>
        <v/>
      </c>
      <c r="AIW101" s="325">
        <f t="shared" si="249"/>
        <v>0</v>
      </c>
      <c r="AIX101" s="314">
        <f>IF(平时!E99&lt;&gt;"",平时!E99,0)</f>
        <v>0</v>
      </c>
      <c r="AIY101" s="324" t="str">
        <f t="shared" si="250"/>
        <v/>
      </c>
      <c r="AIZ101" s="314">
        <f>IF(过程!E99&lt;&gt;"",过程!E99,0)</f>
        <v>0</v>
      </c>
      <c r="AJA101" s="324" t="str">
        <f t="shared" si="251"/>
        <v/>
      </c>
      <c r="AJB101" s="216">
        <f>IF(期末!E99&lt;&gt;"",期末!E99,0)</f>
        <v>0</v>
      </c>
      <c r="AJC101" s="324" t="str">
        <f t="shared" si="252"/>
        <v/>
      </c>
      <c r="AJD101" s="325">
        <f t="shared" si="253"/>
        <v>0</v>
      </c>
      <c r="AJE101" s="314">
        <f>IF(平时!F99&lt;&gt;"",平时!F99,0)</f>
        <v>0</v>
      </c>
      <c r="AJF101" s="324" t="str">
        <f t="shared" si="254"/>
        <v/>
      </c>
      <c r="AJG101" s="314">
        <f>IF(过程!F99&lt;&gt;"",过程!F99,0)</f>
        <v>0</v>
      </c>
      <c r="AJH101" s="324" t="str">
        <f t="shared" si="255"/>
        <v/>
      </c>
      <c r="AJI101" s="216">
        <f>IF(期末!F99&lt;&gt;"",期末!F99,0)</f>
        <v>0</v>
      </c>
      <c r="AJJ101" s="324" t="str">
        <f t="shared" si="256"/>
        <v/>
      </c>
      <c r="AJK101" s="325">
        <f t="shared" si="257"/>
        <v>0</v>
      </c>
      <c r="AJL101" s="314">
        <f>IF(平时!G99&lt;&gt;"",平时!G99,0)</f>
        <v>0</v>
      </c>
      <c r="AJM101" s="324" t="str">
        <f t="shared" si="258"/>
        <v/>
      </c>
      <c r="AJN101" s="314">
        <f>IF(过程!G99&lt;&gt;"",过程!G99,0)</f>
        <v>0</v>
      </c>
      <c r="AJO101" s="324" t="str">
        <f t="shared" si="259"/>
        <v/>
      </c>
      <c r="AJP101" s="216">
        <f>IF(期末!G99&lt;&gt;"",期末!G99,0)</f>
        <v>0</v>
      </c>
      <c r="AJQ101" s="324" t="str">
        <f t="shared" si="260"/>
        <v/>
      </c>
      <c r="AJR101" s="325">
        <f t="shared" si="261"/>
        <v>0</v>
      </c>
      <c r="AJS101" s="314">
        <f>IF(平时!H99&lt;&gt;"",平时!H99,0)</f>
        <v>0</v>
      </c>
      <c r="AJT101" s="324" t="str">
        <f t="shared" si="262"/>
        <v/>
      </c>
      <c r="AJU101" s="314">
        <f>IF(过程!H99&lt;&gt;"",过程!H99,0)</f>
        <v>0</v>
      </c>
      <c r="AJV101" s="324" t="str">
        <f t="shared" si="263"/>
        <v/>
      </c>
      <c r="AJW101" s="216">
        <f>IF(期末!H99&lt;&gt;"",期末!H99,0)</f>
        <v>0</v>
      </c>
      <c r="AJX101" s="324" t="str">
        <f t="shared" si="264"/>
        <v/>
      </c>
      <c r="AJY101" s="326">
        <f t="shared" si="265"/>
        <v>0</v>
      </c>
      <c r="AKA101" s="216" t="str">
        <f>初始录入!A106</f>
        <v/>
      </c>
      <c r="AKB101" s="216">
        <f>初始录入!B106</f>
        <v>0</v>
      </c>
      <c r="AKC101" s="216">
        <f>初始录入!C106</f>
        <v>0</v>
      </c>
      <c r="AKD101" s="327" t="str">
        <f>IF(初始录入!$E106=初始录入!$K$2,达成度!$D114,"")</f>
        <v/>
      </c>
      <c r="AKE101" s="327" t="str">
        <f>IF(初始录入!$E106=初始录入!$K$3,达成度!D114,"")</f>
        <v/>
      </c>
      <c r="AKF101" s="216" t="str">
        <f>IF(初始录入!$E106=初始录入!$K$4,达成度!D114,"")</f>
        <v/>
      </c>
      <c r="AKG101" s="216" t="str">
        <f>IF(初始录入!$E106=初始录入!$K$5,达成度!D114,"")</f>
        <v/>
      </c>
      <c r="AKH101" s="327" t="str">
        <f>IF(初始录入!$E106=初始录入!$K$2,达成度!E114,"")</f>
        <v/>
      </c>
      <c r="AKI101" s="327" t="str">
        <f>IF(初始录入!$E106=初始录入!$K$3,达成度!E114,"")</f>
        <v/>
      </c>
      <c r="AKJ101" s="216" t="str">
        <f>IF(初始录入!$E106=初始录入!$K$4,达成度!E114,"")</f>
        <v/>
      </c>
      <c r="AKK101" s="216" t="str">
        <f>IF(初始录入!$E106=初始录入!$K$5,达成度!E114,"")</f>
        <v/>
      </c>
      <c r="AKL101" s="327" t="str">
        <f>IF(初始录入!$E106=初始录入!$K$2,达成度!F114,"")</f>
        <v/>
      </c>
      <c r="AKM101" s="327" t="str">
        <f>IF(初始录入!$E106=初始录入!$K$3,达成度!F114,"")</f>
        <v/>
      </c>
      <c r="AKN101" s="216" t="str">
        <f>IF(初始录入!$E106=初始录入!$K$4,达成度!F114,"")</f>
        <v/>
      </c>
      <c r="AKO101" s="216" t="str">
        <f>IF(初始录入!$E106=初始录入!$K$5,达成度!F114,"")</f>
        <v/>
      </c>
      <c r="AKP101" s="327" t="str">
        <f>IF(初始录入!$E106=初始录入!$K$2,达成度!H114,"")</f>
        <v/>
      </c>
      <c r="AKQ101" s="327" t="str">
        <f>IF(初始录入!$E106=初始录入!$K$3,达成度!H114,"")</f>
        <v/>
      </c>
      <c r="AKR101" s="216" t="str">
        <f>IF(初始录入!$E106=初始录入!$K$4,达成度!H114,"")</f>
        <v/>
      </c>
      <c r="AKS101" s="216" t="str">
        <f>IF(初始录入!$E106=初始录入!$K$5,达成度!H114,"")</f>
        <v/>
      </c>
      <c r="AKT101" s="327" t="str">
        <f>IF(初始录入!$E106=初始录入!$K$2,达成度!I114,"")</f>
        <v/>
      </c>
      <c r="AKU101" s="327" t="str">
        <f>IF(初始录入!$E106=初始录入!$K$3,达成度!I114,"")</f>
        <v/>
      </c>
      <c r="AKV101" s="216" t="str">
        <f>IF(初始录入!$E106=初始录入!$K$4,达成度!I114,"")</f>
        <v/>
      </c>
      <c r="AKW101" s="216" t="str">
        <f>IF(初始录入!$E106=初始录入!$K$5,达成度!I114,"")</f>
        <v/>
      </c>
      <c r="AKX101" s="327" t="str">
        <f>IF(初始录入!$E106=初始录入!$K$2,达成度!J114,"")</f>
        <v/>
      </c>
      <c r="AKY101" s="327" t="str">
        <f>IF(初始录入!$E106=初始录入!$K$3,达成度!J114,"")</f>
        <v/>
      </c>
      <c r="AKZ101" s="216" t="str">
        <f>IF(初始录入!$E106=初始录入!$K$4,达成度!J114,"")</f>
        <v/>
      </c>
      <c r="ALA101" s="216" t="str">
        <f>IF(初始录入!$E106=初始录入!$K$5,达成度!J114,"")</f>
        <v/>
      </c>
      <c r="ALB101" s="327" t="str">
        <f>IF(初始录入!$E106=初始录入!$K$2,达成度!L114,"")</f>
        <v/>
      </c>
      <c r="ALC101" s="327" t="str">
        <f>IF(初始录入!$E106=初始录入!$K$3,达成度!L114,"")</f>
        <v/>
      </c>
      <c r="ALD101" s="216" t="str">
        <f>IF(初始录入!$E106=初始录入!$K$4,达成度!L114,"")</f>
        <v/>
      </c>
      <c r="ALE101" s="216" t="str">
        <f>IF(初始录入!$E106=初始录入!$K$5,达成度!L114,"")</f>
        <v/>
      </c>
      <c r="ALF101" s="327" t="str">
        <f>IF(初始录入!$E106=初始录入!$K$2,达成度!M114,"")</f>
        <v/>
      </c>
      <c r="ALG101" s="327" t="str">
        <f>IF(初始录入!$E106=初始录入!$K$3,达成度!M114,"")</f>
        <v/>
      </c>
      <c r="ALH101" s="216" t="str">
        <f>IF(初始录入!$E106=初始录入!$K$4,达成度!M114,"")</f>
        <v/>
      </c>
      <c r="ALI101" s="216" t="str">
        <f>IF(初始录入!$E106=初始录入!$K$5,达成度!M114,"")</f>
        <v/>
      </c>
      <c r="ALJ101" s="327" t="str">
        <f>IF(初始录入!$E106=初始录入!$K$2,达成度!N114,"")</f>
        <v/>
      </c>
      <c r="ALK101" s="327" t="str">
        <f>IF(初始录入!$E106=初始录入!$K$3,达成度!N114,"")</f>
        <v/>
      </c>
      <c r="ALL101" s="216" t="str">
        <f>IF(初始录入!$E106=初始录入!$K$4,达成度!N114,"")</f>
        <v/>
      </c>
      <c r="ALM101" s="216" t="str">
        <f>IF(初始录入!$E106=初始录入!$K$5,达成度!N114,"")</f>
        <v/>
      </c>
      <c r="ALN101" s="327" t="str">
        <f>IF(初始录入!$E106=初始录入!$K$2,达成度!P114,"")</f>
        <v/>
      </c>
      <c r="ALO101" s="327" t="str">
        <f>IF(初始录入!$E106=初始录入!$K$3,达成度!P114,"")</f>
        <v/>
      </c>
      <c r="ALP101" s="216" t="str">
        <f>IF(初始录入!$E106=初始录入!$K$4,达成度!P114,"")</f>
        <v/>
      </c>
      <c r="ALQ101" s="216" t="str">
        <f>IF(初始录入!$E106=初始录入!$K$5,达成度!P114,"")</f>
        <v/>
      </c>
      <c r="ALR101" s="327" t="str">
        <f>IF(初始录入!$E106=初始录入!$K$2,达成度!Q114,"")</f>
        <v/>
      </c>
      <c r="ALS101" s="327" t="str">
        <f>IF(初始录入!$E106=初始录入!$K$3,达成度!Q114,"")</f>
        <v/>
      </c>
      <c r="ALT101" s="216" t="str">
        <f>IF(初始录入!$E106=初始录入!$K$4,达成度!Q114,"")</f>
        <v/>
      </c>
      <c r="ALU101" s="216" t="str">
        <f>IF(初始录入!$E106=初始录入!$K$5,达成度!Q114,"")</f>
        <v/>
      </c>
      <c r="ALV101" s="327" t="str">
        <f>IF(初始录入!$E106=初始录入!$K$2,达成度!R114,"")</f>
        <v/>
      </c>
      <c r="ALW101" s="327" t="str">
        <f>IF(初始录入!$E106=初始录入!$K$3,达成度!R114,"")</f>
        <v/>
      </c>
      <c r="ALX101" s="216" t="str">
        <f>IF(初始录入!$E106=初始录入!$K$4,达成度!R114,"")</f>
        <v/>
      </c>
      <c r="ALY101" s="216"/>
      <c r="ALZ101" s="327" t="str">
        <f>IF(初始录入!$E106=初始录入!$K$2,达成度!T114,"")</f>
        <v/>
      </c>
      <c r="AMA101" s="327" t="str">
        <f>IF(初始录入!$E106=初始录入!$K$3,达成度!T114,"")</f>
        <v/>
      </c>
      <c r="AMB101" s="216" t="str">
        <f>IF(初始录入!$E106=初始录入!$K$4,达成度!T114,"")</f>
        <v/>
      </c>
      <c r="AMC101" s="216" t="str">
        <f>IF(初始录入!$E106=初始录入!$K$5,达成度!T114,"")</f>
        <v/>
      </c>
      <c r="AMD101" s="327" t="str">
        <f>IF(初始录入!$E106=初始录入!$K$2,达成度!U114,"")</f>
        <v/>
      </c>
      <c r="AME101" s="327" t="str">
        <f>IF(初始录入!$E106=初始录入!$K$3,达成度!U114,"")</f>
        <v/>
      </c>
      <c r="AMF101" s="216" t="str">
        <f>IF(初始录入!$E106=初始录入!$K$4,达成度!U114,"")</f>
        <v/>
      </c>
      <c r="AMG101" s="216" t="str">
        <f>IF(初始录入!$E106=初始录入!$K$5,达成度!U114,"")</f>
        <v/>
      </c>
      <c r="AMH101" s="327" t="str">
        <f>IF(初始录入!$E106=初始录入!$K$2,达成度!V114,"")</f>
        <v/>
      </c>
      <c r="AMI101" s="327" t="str">
        <f>IF(初始录入!$E106=初始录入!$K$3,达成度!V114,"")</f>
        <v/>
      </c>
      <c r="AMJ101" s="216" t="str">
        <f>IF(初始录入!$E106=初始录入!$K$4,达成度!W114,"")</f>
        <v/>
      </c>
      <c r="AMK101" s="216" t="str">
        <f>IF(初始录入!$E106=初始录入!$K$5,达成度!W114,"")</f>
        <v/>
      </c>
      <c r="AMM101" s="215">
        <f t="shared" si="270"/>
        <v>94</v>
      </c>
      <c r="AMN101" s="222" t="str">
        <f t="shared" si="266"/>
        <v/>
      </c>
      <c r="AMO101" s="325" t="str">
        <f>IF($AMM101&lt;=$H$7,INDEX(达成度!$G$21:$G$170,$AMM101,1),"")</f>
        <v/>
      </c>
      <c r="AMP101" s="325" t="str">
        <f>IF($AMM101&lt;=$H$7,INDEX(达成度!$K$21:$K$170,$AMM101,1),"")</f>
        <v/>
      </c>
      <c r="AMQ101" s="325" t="str">
        <f>IF($AMM101&lt;=$H$7,INDEX(达成度!$O$21:$O$170,$AMM101,1),"")</f>
        <v/>
      </c>
      <c r="AMR101" s="325" t="str">
        <f>IF($AMM101&lt;=$H$7,INDEX(达成度!$S$21:$S$170,$AMM101,1),"")</f>
        <v/>
      </c>
      <c r="AMS101" s="326" t="str">
        <f>IF($AMM101&lt;=$H$7,INDEX(达成度!$W$21:$W$170,$AMM101,1),"")</f>
        <v/>
      </c>
      <c r="AMT101" s="328"/>
      <c r="AMU101" s="336"/>
      <c r="AMV101" s="222" t="str">
        <f t="shared" si="267"/>
        <v/>
      </c>
      <c r="AMW101" s="325" t="str">
        <f>IF($AMM101&lt;=$I$7,INDEX(达成度!$G$21:$G$170,$AMM101+$H$7,1),"")</f>
        <v/>
      </c>
      <c r="AMX101" s="325" t="str">
        <f>IF($AMM101&lt;=$I$7,INDEX(达成度!$K$21:$K$170,$AMM101+$H$7,1),"")</f>
        <v/>
      </c>
      <c r="AMY101" s="325" t="str">
        <f>IF($AMM101&lt;=$I$7,INDEX(达成度!$O$21:$O$170,$AMM101+$H$7,1),"")</f>
        <v/>
      </c>
      <c r="AMZ101" s="325" t="str">
        <f>IF($AMM101&lt;=$I$7,INDEX(达成度!$S$21:$S$170,$AMM101+$H$7,1),"")</f>
        <v/>
      </c>
      <c r="ANA101" s="326" t="str">
        <f>IF($AMM101&lt;=$I$7,INDEX(达成度!$W$21:$W$170,$AMM101+$H$7,1),"")</f>
        <v/>
      </c>
      <c r="ANB101" s="206"/>
      <c r="ANC101" s="215"/>
      <c r="AND101" s="216" t="str">
        <f t="shared" si="268"/>
        <v/>
      </c>
      <c r="ANE101" s="325" t="str">
        <f>IF($AMM101&lt;=$J$7,INDEX(达成度!$G$21:$G$170,$AMM101+$H$7+$I$7,1),"")</f>
        <v/>
      </c>
      <c r="ANF101" s="325" t="str">
        <f>IF($AMM101&lt;=$J$7,INDEX(达成度!$K$21:$K$170,$AMM101+$H$7+$I$7,1),"")</f>
        <v/>
      </c>
      <c r="ANG101" s="325" t="str">
        <f>IF($AMM101&lt;=$J$7,INDEX(达成度!$O$21:$O$170,$AMM101+$H$7+$I$7,1),"")</f>
        <v/>
      </c>
      <c r="ANH101" s="325" t="str">
        <f>IF($AMM101&lt;=$J$7,INDEX(达成度!$S$21:$S$170,$AMM101+$H$7+$I$7,1),"")</f>
        <v/>
      </c>
      <c r="ANI101" s="326" t="str">
        <f>IF($AMM101&lt;=$J$7,INDEX(达成度!$W$21:$W$170,$AMM101+$H$7+$I$7,1),"")</f>
        <v/>
      </c>
      <c r="ANK101" s="215"/>
      <c r="ANL101" s="216" t="str">
        <f t="shared" si="269"/>
        <v/>
      </c>
      <c r="ANM101" s="325" t="str">
        <f>IF($AMM101&lt;=$K$7,INDEX(达成度!$G$21:$G$170,$AMM101+$H$7+$I$7+$J$7,1),"")</f>
        <v/>
      </c>
      <c r="ANN101" s="325" t="str">
        <f>IF($AMM101&lt;=$K$7,INDEX(达成度!$K$21:$K$170,$AMM101+$H$7+$I$7+$J$7,1),"")</f>
        <v/>
      </c>
      <c r="ANO101" s="325" t="str">
        <f>IF($AMM101&lt;=$K$7,INDEX(达成度!$O$21:$O$170,$AMM101+$H$7+$I$7+$J$7,1),"")</f>
        <v/>
      </c>
      <c r="ANP101" s="325" t="str">
        <f>IF($AMM101&lt;=$K$7,INDEX(达成度!$S$21:$S$170,$AMM101+$H$7+$I$7+$J$7,1),"")</f>
        <v/>
      </c>
      <c r="ANQ101" s="326" t="str">
        <f>IF($AMM101&lt;=$K$7,INDEX(达成度!$W$21:$W$170,$AMM101+$H$7+$I$7+$J$7,1),"")</f>
        <v/>
      </c>
    </row>
    <row r="102" ht="18" customHeight="1" spans="1:1024 1025:1057">
      <c r="A102" s="215" t="str">
        <f>初始录入!A107</f>
        <v/>
      </c>
      <c r="B102" s="216" t="str">
        <f>IF(初始录入!B107&lt;&gt;"",初始录入!B107,"")</f>
        <v/>
      </c>
      <c r="C102" s="216" t="str">
        <f>IF(初始录入!C107&lt;&gt;"",初始录入!C107,"")</f>
        <v/>
      </c>
      <c r="D102" s="216" t="str">
        <f>IF(初始录入!D107&lt;&gt;"",初始录入!D107,"")</f>
        <v/>
      </c>
      <c r="E102" s="218" t="str">
        <f>IF(初始录入!E107&lt;&gt;"",初始录入!E107,"")</f>
        <v/>
      </c>
      <c r="G102" s="330"/>
      <c r="H102" s="295">
        <f>IF(初始录入!E107=H$6,1,0)</f>
        <v>0</v>
      </c>
      <c r="I102" s="295">
        <f>IF(初始录入!E107=I$6,1,0)</f>
        <v>0</v>
      </c>
      <c r="J102" s="295">
        <f>IF(初始录入!E107=J$6,1,0)</f>
        <v>0</v>
      </c>
      <c r="K102" s="321">
        <f>IF(初始录入!E107=K$6,1,0)</f>
        <v>0</v>
      </c>
      <c r="L102" s="28"/>
      <c r="X102" s="28"/>
      <c r="Y102" s="294">
        <v>100</v>
      </c>
      <c r="Z102" s="295">
        <f>成绩录入!$F$7</f>
        <v>0</v>
      </c>
      <c r="AA102" s="295">
        <f>成绩录入!F105</f>
        <v>0</v>
      </c>
      <c r="AB102" s="296">
        <f>IF(初始录入!$M$7&lt;&gt;"",IF(成绩录入!$F$7&lt;&gt;"",IF(初始录入!$P$7="次数",AA102/Z102*Y102,成绩录入!F105),0),0)</f>
        <v>0</v>
      </c>
      <c r="AC102" s="297">
        <f t="shared" si="181"/>
        <v>0</v>
      </c>
      <c r="AD102" s="297">
        <f t="shared" si="182"/>
        <v>0</v>
      </c>
      <c r="AE102" s="297">
        <f t="shared" si="183"/>
        <v>0</v>
      </c>
      <c r="AF102" s="297">
        <f t="shared" si="184"/>
        <v>0</v>
      </c>
      <c r="AG102" s="297">
        <f t="shared" si="185"/>
        <v>0</v>
      </c>
      <c r="AH102" s="298">
        <f t="shared" si="195"/>
        <v>0</v>
      </c>
      <c r="AI102" s="28"/>
      <c r="AJ102" s="260">
        <f>成绩录入!I105</f>
        <v>0</v>
      </c>
      <c r="AK102" s="248">
        <f>成绩录入!J105</f>
        <v>0</v>
      </c>
      <c r="AL102" s="248">
        <f>成绩录入!K105</f>
        <v>0</v>
      </c>
      <c r="AM102" s="248">
        <f>成绩录入!L105</f>
        <v>0</v>
      </c>
      <c r="AN102" s="248">
        <f>成绩录入!M105</f>
        <v>0</v>
      </c>
      <c r="AO102" s="298">
        <f t="shared" si="196"/>
        <v>0</v>
      </c>
      <c r="AP102" s="299"/>
      <c r="AQ102" s="260">
        <f>成绩录入!I105</f>
        <v>0</v>
      </c>
      <c r="AR102" s="248">
        <f>成绩录入!J105</f>
        <v>0</v>
      </c>
      <c r="AS102" s="248">
        <f>成绩录入!K105</f>
        <v>0</v>
      </c>
      <c r="AT102" s="248">
        <f>成绩录入!L105</f>
        <v>0</v>
      </c>
      <c r="AU102" s="248">
        <f>成绩录入!M105</f>
        <v>0</v>
      </c>
      <c r="AV102" s="298">
        <f t="shared" si="197"/>
        <v>0</v>
      </c>
      <c r="AW102" s="299"/>
      <c r="AX102" s="260">
        <f>成绩录入!I105</f>
        <v>0</v>
      </c>
      <c r="AY102" s="248">
        <f>成绩录入!J105</f>
        <v>0</v>
      </c>
      <c r="AZ102" s="248">
        <f>成绩录入!K105</f>
        <v>0</v>
      </c>
      <c r="BA102" s="248">
        <f>成绩录入!L105</f>
        <v>0</v>
      </c>
      <c r="BB102" s="248">
        <f>成绩录入!M105</f>
        <v>0</v>
      </c>
      <c r="BC102" s="298">
        <f t="shared" si="198"/>
        <v>0</v>
      </c>
      <c r="BD102" s="299"/>
      <c r="BE102" s="260">
        <f>成绩录入!I105</f>
        <v>0</v>
      </c>
      <c r="BF102" s="248">
        <f>成绩录入!J105</f>
        <v>0</v>
      </c>
      <c r="BG102" s="248">
        <f>成绩录入!K105</f>
        <v>0</v>
      </c>
      <c r="BH102" s="248">
        <f>成绩录入!L105</f>
        <v>0</v>
      </c>
      <c r="BI102" s="248">
        <f>成绩录入!M105</f>
        <v>0</v>
      </c>
      <c r="BJ102" s="298">
        <f t="shared" si="199"/>
        <v>0</v>
      </c>
      <c r="BK102" s="299"/>
      <c r="BL102" s="260">
        <f>成绩录入!I105</f>
        <v>0</v>
      </c>
      <c r="BM102" s="248">
        <f>成绩录入!J105</f>
        <v>0</v>
      </c>
      <c r="BN102" s="248">
        <f>成绩录入!K105</f>
        <v>0</v>
      </c>
      <c r="BO102" s="248">
        <f>成绩录入!L105</f>
        <v>0</v>
      </c>
      <c r="BP102" s="248">
        <f>成绩录入!M105</f>
        <v>0</v>
      </c>
      <c r="BQ102" s="298">
        <f t="shared" si="200"/>
        <v>0</v>
      </c>
      <c r="BR102" s="300"/>
      <c r="BS102" s="260">
        <f>成绩录入!P105</f>
        <v>0</v>
      </c>
      <c r="BT102" s="248">
        <f>成绩录入!Q105</f>
        <v>0</v>
      </c>
      <c r="BU102" s="248">
        <f>成绩录入!R105</f>
        <v>0</v>
      </c>
      <c r="BV102" s="248">
        <f>成绩录入!S105</f>
        <v>0</v>
      </c>
      <c r="BW102" s="248">
        <f>成绩录入!T105</f>
        <v>0</v>
      </c>
      <c r="BX102" s="248">
        <f>成绩录入!U105</f>
        <v>0</v>
      </c>
      <c r="BY102" s="248">
        <f>成绩录入!V105</f>
        <v>0</v>
      </c>
      <c r="BZ102" s="248">
        <f>成绩录入!W105</f>
        <v>0</v>
      </c>
      <c r="CA102" s="248">
        <f>成绩录入!X105</f>
        <v>0</v>
      </c>
      <c r="CB102" s="248">
        <f>成绩录入!Y105</f>
        <v>0</v>
      </c>
      <c r="CC102" s="298">
        <f t="shared" si="201"/>
        <v>0</v>
      </c>
      <c r="CD102" s="299"/>
      <c r="CE102" s="260">
        <f>成绩录入!P105</f>
        <v>0</v>
      </c>
      <c r="CF102" s="248">
        <f>成绩录入!Q105</f>
        <v>0</v>
      </c>
      <c r="CG102" s="248">
        <f>成绩录入!R105</f>
        <v>0</v>
      </c>
      <c r="CH102" s="248">
        <f>成绩录入!S105</f>
        <v>0</v>
      </c>
      <c r="CI102" s="248">
        <f>成绩录入!T105</f>
        <v>0</v>
      </c>
      <c r="CJ102" s="248">
        <f>成绩录入!U105</f>
        <v>0</v>
      </c>
      <c r="CK102" s="248">
        <f>成绩录入!V105</f>
        <v>0</v>
      </c>
      <c r="CL102" s="248">
        <f>成绩录入!W105</f>
        <v>0</v>
      </c>
      <c r="CM102" s="248">
        <f>成绩录入!X105</f>
        <v>0</v>
      </c>
      <c r="CN102" s="248">
        <f>成绩录入!Y105</f>
        <v>0</v>
      </c>
      <c r="CO102" s="298">
        <f t="shared" si="202"/>
        <v>0</v>
      </c>
      <c r="CP102" s="299"/>
      <c r="CQ102" s="260">
        <f>成绩录入!P105</f>
        <v>0</v>
      </c>
      <c r="CR102" s="248">
        <f>成绩录入!Q105</f>
        <v>0</v>
      </c>
      <c r="CS102" s="248">
        <f>成绩录入!R105</f>
        <v>0</v>
      </c>
      <c r="CT102" s="248">
        <f>成绩录入!S105</f>
        <v>0</v>
      </c>
      <c r="CU102" s="248">
        <f>成绩录入!T105</f>
        <v>0</v>
      </c>
      <c r="CV102" s="248">
        <f>成绩录入!U105</f>
        <v>0</v>
      </c>
      <c r="CW102" s="248">
        <f>成绩录入!V105</f>
        <v>0</v>
      </c>
      <c r="CX102" s="248">
        <f>成绩录入!W105</f>
        <v>0</v>
      </c>
      <c r="CY102" s="248">
        <f>成绩录入!X105</f>
        <v>0</v>
      </c>
      <c r="CZ102" s="248">
        <f>成绩录入!Y105</f>
        <v>0</v>
      </c>
      <c r="DA102" s="298">
        <f t="shared" si="203"/>
        <v>0</v>
      </c>
      <c r="DB102" s="299"/>
      <c r="DC102" s="260">
        <f>成绩录入!P105</f>
        <v>0</v>
      </c>
      <c r="DD102" s="248">
        <f>成绩录入!Q105</f>
        <v>0</v>
      </c>
      <c r="DE102" s="248">
        <f>成绩录入!R105</f>
        <v>0</v>
      </c>
      <c r="DF102" s="248">
        <f>成绩录入!S105</f>
        <v>0</v>
      </c>
      <c r="DG102" s="248">
        <f>成绩录入!T105</f>
        <v>0</v>
      </c>
      <c r="DH102" s="248">
        <f>成绩录入!U105</f>
        <v>0</v>
      </c>
      <c r="DI102" s="248">
        <f>成绩录入!V105</f>
        <v>0</v>
      </c>
      <c r="DJ102" s="248">
        <f>成绩录入!W105</f>
        <v>0</v>
      </c>
      <c r="DK102" s="248">
        <f>成绩录入!X105</f>
        <v>0</v>
      </c>
      <c r="DL102" s="248">
        <f>成绩录入!Y105</f>
        <v>0</v>
      </c>
      <c r="DM102" s="298">
        <f t="shared" si="204"/>
        <v>0</v>
      </c>
      <c r="DN102" s="299"/>
      <c r="DO102" s="260">
        <f>成绩录入!P105</f>
        <v>0</v>
      </c>
      <c r="DP102" s="248">
        <f>成绩录入!Q105</f>
        <v>0</v>
      </c>
      <c r="DQ102" s="248">
        <f>成绩录入!R105</f>
        <v>0</v>
      </c>
      <c r="DR102" s="248">
        <f>成绩录入!S105</f>
        <v>0</v>
      </c>
      <c r="DS102" s="248">
        <f>成绩录入!T105</f>
        <v>0</v>
      </c>
      <c r="DT102" s="248">
        <f>成绩录入!U105</f>
        <v>0</v>
      </c>
      <c r="DU102" s="248">
        <f>成绩录入!V105</f>
        <v>0</v>
      </c>
      <c r="DV102" s="248">
        <f>成绩录入!W105</f>
        <v>0</v>
      </c>
      <c r="DW102" s="248">
        <f>成绩录入!X105</f>
        <v>0</v>
      </c>
      <c r="DX102" s="248">
        <f>成绩录入!Y105</f>
        <v>0</v>
      </c>
      <c r="DY102" s="298">
        <f t="shared" si="205"/>
        <v>0</v>
      </c>
      <c r="DZ102" s="299"/>
      <c r="EA102" s="301" t="e">
        <f t="shared" si="206"/>
        <v>#DIV/0!</v>
      </c>
      <c r="EB102" s="297" t="e">
        <f t="shared" si="207"/>
        <v>#DIV/0!</v>
      </c>
      <c r="EC102" s="297" t="e">
        <f t="shared" si="208"/>
        <v>#DIV/0!</v>
      </c>
      <c r="ED102" s="297" t="e">
        <f t="shared" si="209"/>
        <v>#DIV/0!</v>
      </c>
      <c r="EE102" s="297" t="e">
        <f t="shared" si="210"/>
        <v>#DIV/0!</v>
      </c>
      <c r="EF102" s="302" t="e">
        <f t="shared" si="211"/>
        <v>#DIV/0!</v>
      </c>
      <c r="EG102" s="303"/>
      <c r="EH102" s="304">
        <f t="shared" si="212"/>
        <v>0</v>
      </c>
      <c r="EI102" s="296">
        <f>成绩录入!I105</f>
        <v>0</v>
      </c>
      <c r="EJ102" s="296">
        <f>成绩录入!J105</f>
        <v>0</v>
      </c>
      <c r="EK102" s="296">
        <f>成绩录入!K105</f>
        <v>0</v>
      </c>
      <c r="EL102" s="296">
        <f>成绩录入!L105</f>
        <v>0</v>
      </c>
      <c r="EM102" s="296">
        <f>成绩录入!M105</f>
        <v>0</v>
      </c>
      <c r="EN102" s="296">
        <f>成绩录入!P105</f>
        <v>0</v>
      </c>
      <c r="EO102" s="296">
        <f>成绩录入!Q105</f>
        <v>0</v>
      </c>
      <c r="EP102" s="296">
        <f>成绩录入!R105</f>
        <v>0</v>
      </c>
      <c r="EQ102" s="296">
        <f>成绩录入!S105</f>
        <v>0</v>
      </c>
      <c r="ER102" s="296">
        <f>成绩录入!T105</f>
        <v>0</v>
      </c>
      <c r="ES102" s="296">
        <f>成绩录入!U105</f>
        <v>0</v>
      </c>
      <c r="ET102" s="296">
        <f>成绩录入!V105</f>
        <v>0</v>
      </c>
      <c r="EU102" s="296">
        <f>成绩录入!W105</f>
        <v>0</v>
      </c>
      <c r="EV102" s="296">
        <f>成绩录入!X105</f>
        <v>0</v>
      </c>
      <c r="EW102" s="302">
        <f>成绩录入!Y105</f>
        <v>0</v>
      </c>
      <c r="EX102" s="303"/>
      <c r="EY102" s="304" t="str">
        <f t="shared" si="213"/>
        <v/>
      </c>
      <c r="EZ102" s="296" t="str">
        <f t="shared" si="213"/>
        <v/>
      </c>
      <c r="FA102" s="296" t="str">
        <f t="shared" si="213"/>
        <v/>
      </c>
      <c r="FB102" s="296" t="str">
        <f t="shared" si="213"/>
        <v/>
      </c>
      <c r="FC102" s="302">
        <f>成绩录入!AB105</f>
        <v>0</v>
      </c>
      <c r="FD102" s="303"/>
      <c r="FE102" s="304" t="str">
        <f t="shared" si="214"/>
        <v>√</v>
      </c>
      <c r="FF102" s="296" t="str">
        <f t="shared" si="215"/>
        <v>√</v>
      </c>
      <c r="FG102" s="296" t="str">
        <f t="shared" si="216"/>
        <v>√</v>
      </c>
      <c r="FH102" s="296" t="str">
        <f t="shared" si="217"/>
        <v>√</v>
      </c>
      <c r="FI102" s="302" t="str">
        <f t="shared" si="218"/>
        <v>√</v>
      </c>
      <c r="FJ102" s="299"/>
      <c r="FK102" s="260">
        <f>成绩录入!AB105</f>
        <v>0</v>
      </c>
      <c r="FL102" s="248">
        <f>成绩录入!AC105</f>
        <v>0</v>
      </c>
      <c r="FM102" s="248">
        <f>成绩录入!AD105</f>
        <v>0</v>
      </c>
      <c r="FN102" s="248">
        <f>成绩录入!AE105</f>
        <v>0</v>
      </c>
      <c r="FO102" s="248">
        <f>成绩录入!AF105</f>
        <v>0</v>
      </c>
      <c r="FP102" s="248">
        <f>成绩录入!AG105</f>
        <v>0</v>
      </c>
      <c r="FQ102" s="298">
        <f t="shared" si="219"/>
        <v>0</v>
      </c>
      <c r="FR102" s="299"/>
      <c r="FS102" s="260">
        <f>成绩录入!AB105</f>
        <v>0</v>
      </c>
      <c r="FT102" s="248">
        <f>成绩录入!AC105</f>
        <v>0</v>
      </c>
      <c r="FU102" s="248">
        <f>成绩录入!AD105</f>
        <v>0</v>
      </c>
      <c r="FV102" s="248">
        <f>成绩录入!AE105</f>
        <v>0</v>
      </c>
      <c r="FW102" s="248">
        <f>成绩录入!AF105</f>
        <v>0</v>
      </c>
      <c r="FX102" s="333">
        <f>成绩录入!AG105</f>
        <v>0</v>
      </c>
      <c r="FY102" s="298">
        <f t="shared" si="220"/>
        <v>0</v>
      </c>
      <c r="FZ102" s="299"/>
      <c r="GA102" s="260">
        <f>成绩录入!AB105</f>
        <v>0</v>
      </c>
      <c r="GB102" s="248">
        <f>成绩录入!AC105</f>
        <v>0</v>
      </c>
      <c r="GC102" s="248">
        <f>成绩录入!AD105</f>
        <v>0</v>
      </c>
      <c r="GD102" s="248">
        <f>成绩录入!AE105</f>
        <v>0</v>
      </c>
      <c r="GE102" s="248">
        <f>成绩录入!AF105</f>
        <v>0</v>
      </c>
      <c r="GF102" s="248">
        <f>成绩录入!AG105</f>
        <v>0</v>
      </c>
      <c r="GG102" s="298">
        <f t="shared" si="221"/>
        <v>0</v>
      </c>
      <c r="GH102" s="299"/>
      <c r="GI102" s="260">
        <f>成绩录入!AB105</f>
        <v>0</v>
      </c>
      <c r="GJ102" s="248">
        <f>成绩录入!AC105</f>
        <v>0</v>
      </c>
      <c r="GK102" s="248">
        <f>成绩录入!AD105</f>
        <v>0</v>
      </c>
      <c r="GL102" s="248">
        <f>成绩录入!AE105</f>
        <v>0</v>
      </c>
      <c r="GM102" s="248">
        <f>成绩录入!AF105</f>
        <v>0</v>
      </c>
      <c r="GN102" s="248">
        <f>成绩录入!AG105</f>
        <v>0</v>
      </c>
      <c r="GO102" s="298">
        <f t="shared" si="222"/>
        <v>0</v>
      </c>
      <c r="GP102" s="299"/>
      <c r="GQ102" s="260">
        <f>成绩录入!AB105</f>
        <v>0</v>
      </c>
      <c r="GR102" s="248">
        <f>成绩录入!AC105</f>
        <v>0</v>
      </c>
      <c r="GS102" s="248">
        <f>成绩录入!AD105</f>
        <v>0</v>
      </c>
      <c r="GT102" s="248">
        <f>成绩录入!AE105</f>
        <v>0</v>
      </c>
      <c r="GU102" s="248">
        <f>成绩录入!AF105</f>
        <v>0</v>
      </c>
      <c r="GV102" s="248">
        <f>成绩录入!AG105</f>
        <v>0</v>
      </c>
      <c r="GW102" s="298">
        <f t="shared" si="223"/>
        <v>0</v>
      </c>
      <c r="GX102" s="299"/>
      <c r="GY102" s="247">
        <f>成绩录入!AJ105</f>
        <v>0</v>
      </c>
      <c r="GZ102" s="248">
        <f>成绩录入!AK105</f>
        <v>0</v>
      </c>
      <c r="HA102" s="248">
        <f>成绩录入!AL105</f>
        <v>0</v>
      </c>
      <c r="HB102" s="248">
        <f>成绩录入!AM105</f>
        <v>0</v>
      </c>
      <c r="HC102" s="248">
        <f>成绩录入!AN105</f>
        <v>0</v>
      </c>
      <c r="HD102" s="248">
        <f>成绩录入!AO105</f>
        <v>0</v>
      </c>
      <c r="HE102" s="310">
        <f t="shared" si="224"/>
        <v>0</v>
      </c>
      <c r="HF102" s="299"/>
      <c r="HG102" s="247">
        <f>成绩录入!AJ105</f>
        <v>0</v>
      </c>
      <c r="HH102" s="248">
        <f>成绩录入!AK105</f>
        <v>0</v>
      </c>
      <c r="HI102" s="248">
        <f>成绩录入!AL105</f>
        <v>0</v>
      </c>
      <c r="HJ102" s="248">
        <f>成绩录入!AM105</f>
        <v>0</v>
      </c>
      <c r="HK102" s="248">
        <f>成绩录入!AN105</f>
        <v>0</v>
      </c>
      <c r="HL102" s="248">
        <f>成绩录入!AO105</f>
        <v>0</v>
      </c>
      <c r="HM102" s="310">
        <f t="shared" si="225"/>
        <v>0</v>
      </c>
      <c r="HN102" s="299"/>
      <c r="HO102" s="247">
        <f>成绩录入!AJ105</f>
        <v>0</v>
      </c>
      <c r="HP102" s="248">
        <f>成绩录入!AK105</f>
        <v>0</v>
      </c>
      <c r="HQ102" s="248">
        <f>成绩录入!AL105</f>
        <v>0</v>
      </c>
      <c r="HR102" s="248">
        <f>成绩录入!AM105</f>
        <v>0</v>
      </c>
      <c r="HS102" s="248">
        <f>成绩录入!AN105</f>
        <v>0</v>
      </c>
      <c r="HT102" s="248">
        <f>成绩录入!AO105</f>
        <v>0</v>
      </c>
      <c r="HU102" s="310">
        <f t="shared" si="226"/>
        <v>0</v>
      </c>
      <c r="HV102" s="299"/>
      <c r="HW102" s="247">
        <f>成绩录入!AJ105</f>
        <v>0</v>
      </c>
      <c r="HX102" s="248">
        <f>成绩录入!AK105</f>
        <v>0</v>
      </c>
      <c r="HY102" s="248">
        <f>成绩录入!AL105</f>
        <v>0</v>
      </c>
      <c r="HZ102" s="248">
        <f>成绩录入!AM105</f>
        <v>0</v>
      </c>
      <c r="IA102" s="248">
        <f>成绩录入!AN105</f>
        <v>0</v>
      </c>
      <c r="IB102" s="248">
        <f>成绩录入!AO105</f>
        <v>0</v>
      </c>
      <c r="IC102" s="310">
        <f t="shared" si="227"/>
        <v>0</v>
      </c>
      <c r="ID102" s="299"/>
      <c r="IE102" s="247">
        <f>成绩录入!AJ105</f>
        <v>0</v>
      </c>
      <c r="IF102" s="248">
        <f>成绩录入!AK105</f>
        <v>0</v>
      </c>
      <c r="IG102" s="248">
        <f>成绩录入!AL105</f>
        <v>0</v>
      </c>
      <c r="IH102" s="248">
        <f>成绩录入!AM105</f>
        <v>0</v>
      </c>
      <c r="II102" s="248">
        <f>成绩录入!AN105</f>
        <v>0</v>
      </c>
      <c r="IJ102" s="248">
        <f>成绩录入!AO105</f>
        <v>0</v>
      </c>
      <c r="IK102" s="310">
        <f t="shared" si="228"/>
        <v>0</v>
      </c>
      <c r="IL102" s="299"/>
      <c r="IM102" s="313" t="e">
        <f t="shared" si="229"/>
        <v>#DIV/0!</v>
      </c>
      <c r="IN102" s="314" t="e">
        <f t="shared" si="230"/>
        <v>#DIV/0!</v>
      </c>
      <c r="IO102" s="314" t="e">
        <f t="shared" si="231"/>
        <v>#DIV/0!</v>
      </c>
      <c r="IP102" s="314" t="e">
        <f t="shared" si="232"/>
        <v>#DIV/0!</v>
      </c>
      <c r="IQ102" s="314" t="e">
        <f t="shared" si="233"/>
        <v>#DIV/0!</v>
      </c>
      <c r="IR102" s="315" t="e">
        <f t="shared" si="234"/>
        <v>#DIV/0!</v>
      </c>
      <c r="IS102" s="316"/>
      <c r="IT102" s="214">
        <f>成绩录入!AR105</f>
        <v>0</v>
      </c>
      <c r="IU102" s="216">
        <f>成绩录入!AS105</f>
        <v>0</v>
      </c>
      <c r="IV102" s="216">
        <f>成绩录入!AT105</f>
        <v>0</v>
      </c>
      <c r="IW102" s="216">
        <f>成绩录入!AU105</f>
        <v>0</v>
      </c>
      <c r="IX102" s="216">
        <f>成绩录入!AV105</f>
        <v>0</v>
      </c>
      <c r="IY102" s="216">
        <f>成绩录入!AW105</f>
        <v>0</v>
      </c>
      <c r="IZ102" s="298">
        <f t="shared" si="235"/>
        <v>0</v>
      </c>
      <c r="JA102" s="299"/>
      <c r="JB102" s="317">
        <f>成绩录入!AR105</f>
        <v>0</v>
      </c>
      <c r="JC102" s="216">
        <f>成绩录入!AS105</f>
        <v>0</v>
      </c>
      <c r="JD102" s="216">
        <f>成绩录入!AT105</f>
        <v>0</v>
      </c>
      <c r="JE102" s="216">
        <f>成绩录入!AU105</f>
        <v>0</v>
      </c>
      <c r="JF102" s="216">
        <f>成绩录入!AV105</f>
        <v>0</v>
      </c>
      <c r="JG102" s="216">
        <f>成绩录入!AW105</f>
        <v>0</v>
      </c>
      <c r="JH102" s="298">
        <f t="shared" si="236"/>
        <v>0</v>
      </c>
      <c r="JI102" s="299"/>
      <c r="JJ102" s="248">
        <f>成绩录入!AR105</f>
        <v>0</v>
      </c>
      <c r="JK102" s="248">
        <f>成绩录入!AS105</f>
        <v>0</v>
      </c>
      <c r="JL102" s="248">
        <f>成绩录入!AT105</f>
        <v>0</v>
      </c>
      <c r="JM102" s="248">
        <f>成绩录入!AU105</f>
        <v>0</v>
      </c>
      <c r="JN102" s="248">
        <f>成绩录入!AV105</f>
        <v>0</v>
      </c>
      <c r="JO102" s="248">
        <f>成绩录入!AW105</f>
        <v>0</v>
      </c>
      <c r="JP102" s="298">
        <f t="shared" si="237"/>
        <v>0</v>
      </c>
      <c r="JQ102" s="299"/>
      <c r="JR102" s="308">
        <f>成绩录入!AR105</f>
        <v>0</v>
      </c>
      <c r="JS102" s="248">
        <f>成绩录入!AS105</f>
        <v>0</v>
      </c>
      <c r="JT102" s="248">
        <f>成绩录入!AT105</f>
        <v>0</v>
      </c>
      <c r="JU102" s="248">
        <f>成绩录入!AU105</f>
        <v>0</v>
      </c>
      <c r="JV102" s="248">
        <f>成绩录入!AV105</f>
        <v>0</v>
      </c>
      <c r="JW102" s="248">
        <f>成绩录入!AW105</f>
        <v>0</v>
      </c>
      <c r="JX102" s="298">
        <f t="shared" si="238"/>
        <v>0</v>
      </c>
      <c r="JY102" s="299"/>
      <c r="JZ102" s="308">
        <f>成绩录入!AR105</f>
        <v>0</v>
      </c>
      <c r="KA102" s="248">
        <f>成绩录入!AS105</f>
        <v>0</v>
      </c>
      <c r="KB102" s="248">
        <f>成绩录入!AT105</f>
        <v>0</v>
      </c>
      <c r="KC102" s="248">
        <f>成绩录入!AU105</f>
        <v>0</v>
      </c>
      <c r="KD102" s="248">
        <f>成绩录入!AV105</f>
        <v>0</v>
      </c>
      <c r="KE102" s="248">
        <f>成绩录入!AW105</f>
        <v>0</v>
      </c>
      <c r="KF102" s="298">
        <f t="shared" si="239"/>
        <v>0</v>
      </c>
      <c r="KG102" s="299"/>
      <c r="KH102" s="313">
        <f t="shared" si="186"/>
        <v>0</v>
      </c>
      <c r="KI102" s="314">
        <f t="shared" si="240"/>
        <v>0</v>
      </c>
      <c r="KJ102" s="314">
        <f t="shared" si="241"/>
        <v>0</v>
      </c>
      <c r="KK102" s="314">
        <f t="shared" si="242"/>
        <v>0</v>
      </c>
      <c r="KL102" s="314">
        <f t="shared" si="243"/>
        <v>0</v>
      </c>
      <c r="KM102" s="315">
        <f t="shared" si="244"/>
        <v>0</v>
      </c>
      <c r="KN102" s="90"/>
      <c r="KO102" s="294">
        <f>IF(总评!G100&lt;60,1,0)</f>
        <v>0</v>
      </c>
      <c r="KP102" s="295">
        <f t="shared" si="187"/>
        <v>0</v>
      </c>
      <c r="KQ102" s="295">
        <f t="shared" si="188"/>
        <v>0</v>
      </c>
      <c r="KR102" s="321">
        <f t="shared" si="189"/>
        <v>0</v>
      </c>
      <c r="KS102" s="321">
        <f t="shared" si="245"/>
        <v>0</v>
      </c>
      <c r="OT102" s="247">
        <f>IF(OT$6=$OS$5,成绩录入!BC105,0)</f>
        <v>0</v>
      </c>
      <c r="OU102" s="248">
        <f>IF(OU$6=$OS$5,成绩录入!BD105,0)</f>
        <v>0</v>
      </c>
      <c r="OV102" s="248">
        <f>IF(OV$6=$OS$5,成绩录入!BE105,0)</f>
        <v>0</v>
      </c>
      <c r="OW102" s="248">
        <f>IF(OW$6=$OS$5,成绩录入!BF105,0)</f>
        <v>0</v>
      </c>
      <c r="OX102" s="248">
        <f>IF(OX$6=$OS$5,成绩录入!BG105,0)</f>
        <v>0</v>
      </c>
      <c r="OY102" s="248">
        <f>IF(OY$6=$OS$5,成绩录入!BH105,0)</f>
        <v>0</v>
      </c>
      <c r="OZ102" s="248">
        <f>IF(OZ$6=$OS$5,成绩录入!BI105,0)</f>
        <v>0</v>
      </c>
      <c r="PA102" s="248">
        <f>IF(PA$6=$OS$5,成绩录入!BJ105,0)</f>
        <v>0</v>
      </c>
      <c r="PB102" s="248">
        <f>IF(PB$6=$OS$5,成绩录入!BK105,0)</f>
        <v>0</v>
      </c>
      <c r="PC102" s="248">
        <f>IF(PC$6=$OS$5,成绩录入!BL105,0)</f>
        <v>0</v>
      </c>
      <c r="PD102" s="248">
        <f>IF(PD$6=$OS$5,成绩录入!BM105,0)</f>
        <v>0</v>
      </c>
      <c r="PE102" s="248">
        <f>IF(PE$6=$OS$5,成绩录入!BN105,0)</f>
        <v>0</v>
      </c>
      <c r="PF102" s="248">
        <f>IF(PF$6=$OS$5,成绩录入!BO105,0)</f>
        <v>0</v>
      </c>
      <c r="PG102" s="248">
        <f>IF(PG$6=$OS$5,成绩录入!BP105,0)</f>
        <v>0</v>
      </c>
      <c r="PH102" s="248">
        <f>IF(PH$6=$OS$5,成绩录入!BQ105,0)</f>
        <v>0</v>
      </c>
      <c r="PI102" s="248">
        <f>IF(PI$6=$OS$5,成绩录入!BR105,0)</f>
        <v>0</v>
      </c>
      <c r="PJ102" s="248">
        <f>IF(PJ$6=$OS$5,成绩录入!BS105,0)</f>
        <v>0</v>
      </c>
      <c r="PK102" s="248">
        <f>IF(PK$6=$OS$5,成绩录入!BT105,0)</f>
        <v>0</v>
      </c>
      <c r="PL102" s="248">
        <f>IF(PL$6=$OS$5,成绩录入!BU105,0)</f>
        <v>0</v>
      </c>
      <c r="PM102" s="248">
        <f>IF(PM$6=$OS$5,成绩录入!BV105,0)</f>
        <v>0</v>
      </c>
      <c r="PN102" s="248">
        <f>IF(PN$6=$OS$5,成绩录入!BW105,0)</f>
        <v>0</v>
      </c>
      <c r="PO102" s="248">
        <f>IF(PO$6=$OS$5,成绩录入!BX105,0)</f>
        <v>0</v>
      </c>
      <c r="PP102" s="248">
        <f>IF(PP$6=$OS$5,成绩录入!BY105,0)</f>
        <v>0</v>
      </c>
      <c r="PQ102" s="248">
        <f>IF(PQ$6=$OS$5,成绩录入!BZ105,0)</f>
        <v>0</v>
      </c>
      <c r="PR102" s="248">
        <f>IF(PR$6=$OS$5,成绩录入!CA105,0)</f>
        <v>0</v>
      </c>
      <c r="PS102" s="248">
        <f>IF(PS$6=$OS$5,成绩录入!CB105,0)</f>
        <v>0</v>
      </c>
      <c r="PT102" s="248">
        <f>IF(PT$6=$OS$5,成绩录入!CC105,0)</f>
        <v>0</v>
      </c>
      <c r="PU102" s="248">
        <f>IF(PU$6=$OS$5,成绩录入!CD105,0)</f>
        <v>0</v>
      </c>
      <c r="PV102" s="248">
        <f>IF(PV$6=$OS$5,成绩录入!CE105,0)</f>
        <v>0</v>
      </c>
      <c r="PW102" s="248">
        <f>IF(PW$6=$OS$5,成绩录入!CF105,0)</f>
        <v>0</v>
      </c>
      <c r="PX102" s="248">
        <f>IF(PX$6=$OS$5,成绩录入!CG105,0)</f>
        <v>0</v>
      </c>
      <c r="PY102" s="248">
        <f>IF(PY$6=$OS$5,成绩录入!CH105,0)</f>
        <v>0</v>
      </c>
      <c r="PZ102" s="248">
        <f>IF(PZ$6=$OS$5,成绩录入!CI105,0)</f>
        <v>0</v>
      </c>
      <c r="QA102" s="248">
        <f>IF(QA$6=$OS$5,成绩录入!CJ105,0)</f>
        <v>0</v>
      </c>
      <c r="QB102" s="248">
        <f>IF(QB$6=$OS$5,成绩录入!CK105,0)</f>
        <v>0</v>
      </c>
      <c r="QC102" s="248">
        <f>IF(QC$6=$OS$5,成绩录入!CL105,0)</f>
        <v>0</v>
      </c>
      <c r="QD102" s="248">
        <f>IF(QD$6=$OS$5,成绩录入!CM105,0)</f>
        <v>0</v>
      </c>
      <c r="QE102" s="248">
        <f>IF(QE$6=$OS$5,成绩录入!CN105,0)</f>
        <v>0</v>
      </c>
      <c r="QF102" s="248">
        <f>IF(QF$6=$OS$5,成绩录入!CO105,0)</f>
        <v>0</v>
      </c>
      <c r="QG102" s="248">
        <f>IF(QG$6=$OS$5,成绩录入!CP105,0)</f>
        <v>0</v>
      </c>
      <c r="QH102" s="248">
        <f>IF(QH$6=$OS$5,成绩录入!CQ105,0)</f>
        <v>0</v>
      </c>
      <c r="QI102" s="248">
        <f>IF(QI$6=$OS$5,成绩录入!CR105,0)</f>
        <v>0</v>
      </c>
      <c r="QJ102" s="248">
        <f>IF(QJ$6=$OS$5,成绩录入!CS105,0)</f>
        <v>0</v>
      </c>
      <c r="QK102" s="248">
        <f>IF(QK$6=$OS$5,成绩录入!CT105,0)</f>
        <v>0</v>
      </c>
      <c r="QL102" s="248">
        <f>IF(QL$6=$OS$5,成绩录入!CU105,0)</f>
        <v>0</v>
      </c>
      <c r="QM102" s="248">
        <f>IF(QM$6=$OS$5,成绩录入!CV105,0)</f>
        <v>0</v>
      </c>
      <c r="QN102" s="248">
        <f>IF(QN$6=$OS$5,成绩录入!CW105,0)</f>
        <v>0</v>
      </c>
      <c r="QO102" s="248">
        <f>IF(QO$6=$OS$5,成绩录入!CX105,0)</f>
        <v>0</v>
      </c>
      <c r="QP102" s="248">
        <f>IF(QP$6=$OS$5,成绩录入!CY105,0)</f>
        <v>0</v>
      </c>
      <c r="QQ102" s="248">
        <f>IF(QQ$6=$OS$5,成绩录入!CZ105,0)</f>
        <v>0</v>
      </c>
      <c r="QR102" s="248">
        <f>IF(QR$6=$OS$5,成绩录入!DA105,0)</f>
        <v>0</v>
      </c>
      <c r="QS102" s="248">
        <f>IF(QS$6=$OS$5,成绩录入!DB105,0)</f>
        <v>0</v>
      </c>
      <c r="QT102" s="248">
        <f>IF(QT$6=$OS$5,成绩录入!DC105,0)</f>
        <v>0</v>
      </c>
      <c r="QU102" s="248">
        <f>IF(QU$6=$OS$5,成绩录入!DD105,0)</f>
        <v>0</v>
      </c>
      <c r="QV102" s="248">
        <f>IF(QV$6=$OS$5,成绩录入!DE105,0)</f>
        <v>0</v>
      </c>
      <c r="QW102" s="248">
        <f>IF(QW$6=$OS$5,成绩录入!DF105,0)</f>
        <v>0</v>
      </c>
      <c r="QX102" s="248">
        <f>IF(QX$6=$OS$5,成绩录入!DG105,0)</f>
        <v>0</v>
      </c>
      <c r="QY102" s="248">
        <f>IF(QY$6=$OS$5,成绩录入!DH105,0)</f>
        <v>0</v>
      </c>
      <c r="QZ102" s="248">
        <f>IF(QZ$6=$OS$5,成绩录入!DI105,0)</f>
        <v>0</v>
      </c>
      <c r="RA102" s="248">
        <f>IF(RA$6=$OS$5,成绩录入!DJ105,0)</f>
        <v>0</v>
      </c>
      <c r="RB102" s="248">
        <f>IF(RB$6=$OS$5,成绩录入!DK105,0)</f>
        <v>0</v>
      </c>
      <c r="RC102" s="248">
        <f>IF(RC$6=$OS$5,成绩录入!DL105,0)</f>
        <v>0</v>
      </c>
      <c r="RD102" s="248">
        <f>IF(RD$6=$OS$5,成绩录入!DM105,0)</f>
        <v>0</v>
      </c>
      <c r="RE102" s="248">
        <f>IF(RE$6=$OS$5,成绩录入!DN105,0)</f>
        <v>0</v>
      </c>
      <c r="RF102" s="248">
        <f>IF(RF$6=$OS$5,成绩录入!DO105,0)</f>
        <v>0</v>
      </c>
      <c r="RG102" s="248">
        <f>IF(RG$6=$OS$5,成绩录入!DP105,0)</f>
        <v>0</v>
      </c>
      <c r="RH102" s="248">
        <f>IF(RH$6=$OS$5,成绩录入!DQ105,0)</f>
        <v>0</v>
      </c>
      <c r="RI102" s="248">
        <f>IF(RI$6=$OS$5,成绩录入!DR105,0)</f>
        <v>0</v>
      </c>
      <c r="RJ102" s="248">
        <f>IF(RJ$6=$OS$5,成绩录入!DS105,0)</f>
        <v>0</v>
      </c>
      <c r="RK102" s="248">
        <f>IF(RK$6=$OS$5,成绩录入!DT105,0)</f>
        <v>0</v>
      </c>
      <c r="RL102" s="248">
        <f>IF(RL$6=$OS$5,成绩录入!DU105,0)</f>
        <v>0</v>
      </c>
      <c r="RM102" s="248">
        <f>IF(RM$6=$OS$5,成绩录入!DV105,0)</f>
        <v>0</v>
      </c>
      <c r="RN102" s="248">
        <f>IF(RN$6=$OS$5,成绩录入!DW105,0)</f>
        <v>0</v>
      </c>
      <c r="RO102" s="248">
        <f>IF(RO$6=$OS$5,成绩录入!DX105,0)</f>
        <v>0</v>
      </c>
      <c r="RP102" s="248">
        <f>IF(RP$6=$OS$5,成绩录入!DY105,0)</f>
        <v>0</v>
      </c>
      <c r="RQ102" s="248">
        <f>IF(RQ$6=$OS$5,成绩录入!DZ105,0)</f>
        <v>0</v>
      </c>
      <c r="RR102" s="248">
        <f>IF(RR$6=$OS$5,成绩录入!EA105,0)</f>
        <v>0</v>
      </c>
      <c r="RS102" s="248">
        <f>IF(RS$6=$OS$5,成绩录入!EB105,0)</f>
        <v>0</v>
      </c>
      <c r="RT102" s="248">
        <f>IF(RT$6=$OS$5,成绩录入!EC105,0)</f>
        <v>0</v>
      </c>
      <c r="RU102" s="248">
        <f>IF(RU$6=$OS$5,成绩录入!ED105,0)</f>
        <v>0</v>
      </c>
      <c r="RV102" s="248">
        <f>IF(RV$6=$OS$5,成绩录入!EE105,0)</f>
        <v>0</v>
      </c>
      <c r="RW102" s="248">
        <f>IF(RW$6=$OS$5,成绩录入!EF105,0)</f>
        <v>0</v>
      </c>
      <c r="RX102" s="248">
        <f>IF(RX$6=$OS$5,成绩录入!EG105,0)</f>
        <v>0</v>
      </c>
      <c r="RY102" s="248">
        <f>IF(RY$6=$OS$5,成绩录入!EH105,0)</f>
        <v>0</v>
      </c>
      <c r="RZ102" s="248">
        <f>IF(RZ$6=$OS$5,成绩录入!EI105,0)</f>
        <v>0</v>
      </c>
      <c r="SA102" s="248">
        <f>IF(SA$6=$OS$5,成绩录入!EJ105,0)</f>
        <v>0</v>
      </c>
      <c r="SB102" s="248">
        <f>IF(SB$6=$OS$5,成绩录入!EK105,0)</f>
        <v>0</v>
      </c>
      <c r="SC102" s="248">
        <f>IF(SC$6=$OS$5,成绩录入!EL105,0)</f>
        <v>0</v>
      </c>
      <c r="SD102" s="248">
        <f>IF(SD$6=$OS$5,成绩录入!EM105,0)</f>
        <v>0</v>
      </c>
      <c r="SE102" s="248">
        <f>IF(SE$6=$OS$5,成绩录入!EN105,0)</f>
        <v>0</v>
      </c>
      <c r="SF102" s="248">
        <f>IF(SF$6=$OS$5,成绩录入!EO105,0)</f>
        <v>0</v>
      </c>
      <c r="SG102" s="248">
        <f>IF(SG$6=$OS$5,成绩录入!EP105,0)</f>
        <v>0</v>
      </c>
      <c r="SH102" s="248">
        <f>IF(SH$6=$OS$5,成绩录入!EQ105,0)</f>
        <v>0</v>
      </c>
      <c r="SI102" s="248">
        <f>IF(SI$6=$OS$5,成绩录入!ER105,0)</f>
        <v>0</v>
      </c>
      <c r="SJ102" s="248">
        <f>IF(SJ$6=$OS$5,成绩录入!ES105,0)</f>
        <v>0</v>
      </c>
      <c r="SK102" s="248">
        <f>IF(SK$6=$OS$5,成绩录入!ET105,0)</f>
        <v>0</v>
      </c>
      <c r="SL102" s="248">
        <f>IF(SL$6=$OS$5,成绩录入!EU105,0)</f>
        <v>0</v>
      </c>
      <c r="SM102" s="248">
        <f>IF(SM$6=$OS$5,成绩录入!EV105,0)</f>
        <v>0</v>
      </c>
      <c r="SN102" s="248">
        <f>IF(SN$6=$OS$5,成绩录入!EW105,0)</f>
        <v>0</v>
      </c>
      <c r="SO102" s="248">
        <f>IF(SO$6=$OS$5,成绩录入!EX105,0)</f>
        <v>0</v>
      </c>
      <c r="SP102" s="218">
        <f t="shared" si="190"/>
        <v>0</v>
      </c>
      <c r="SQ102" s="166"/>
      <c r="SR102" s="166"/>
      <c r="SS102" s="247">
        <f>IF(SS$6=$SR$5,成绩录入!BC105,0)</f>
        <v>0</v>
      </c>
      <c r="ST102" s="248">
        <f>IF(ST$6=$SR$5,成绩录入!BD105,0)</f>
        <v>0</v>
      </c>
      <c r="SU102" s="248">
        <f>IF(SU$6=$SR$5,成绩录入!BE105,0)</f>
        <v>0</v>
      </c>
      <c r="SV102" s="248">
        <f>IF(SV$6=$SR$5,成绩录入!BF105,0)</f>
        <v>0</v>
      </c>
      <c r="SW102" s="248">
        <f>IF(SW$6=$SR$5,成绩录入!BG105,0)</f>
        <v>0</v>
      </c>
      <c r="SX102" s="248">
        <f>IF(SX$6=$SR$5,成绩录入!BH105,0)</f>
        <v>0</v>
      </c>
      <c r="SY102" s="248">
        <f>IF(SY$6=$SR$5,成绩录入!BI105,0)</f>
        <v>0</v>
      </c>
      <c r="SZ102" s="248">
        <f>IF(SZ$6=$SR$5,成绩录入!BJ105,0)</f>
        <v>0</v>
      </c>
      <c r="TA102" s="248">
        <f>IF(TA$6=$SR$5,成绩录入!BK105,0)</f>
        <v>0</v>
      </c>
      <c r="TB102" s="248">
        <f>IF(TB$6=$SR$5,成绩录入!BL105,0)</f>
        <v>0</v>
      </c>
      <c r="TC102" s="248">
        <f>IF(TC$6=$SR$5,成绩录入!BM105,0)</f>
        <v>0</v>
      </c>
      <c r="TD102" s="248">
        <f>IF(TD$6=$SR$5,成绩录入!BN105,0)</f>
        <v>0</v>
      </c>
      <c r="TE102" s="248">
        <f>IF(TE$6=$SR$5,成绩录入!BO105,0)</f>
        <v>0</v>
      </c>
      <c r="TF102" s="248">
        <f>IF(TF$6=$SR$5,成绩录入!BP105,0)</f>
        <v>0</v>
      </c>
      <c r="TG102" s="248">
        <f>IF(TG$6=$SR$5,成绩录入!BQ105,0)</f>
        <v>0</v>
      </c>
      <c r="TH102" s="248">
        <f>IF(TH$6=$SR$5,成绩录入!BR105,0)</f>
        <v>0</v>
      </c>
      <c r="TI102" s="248">
        <f>IF(TI$6=$SR$5,成绩录入!BS105,0)</f>
        <v>0</v>
      </c>
      <c r="TJ102" s="248">
        <f>IF(TJ$6=$SR$5,成绩录入!BT105,0)</f>
        <v>0</v>
      </c>
      <c r="TK102" s="248">
        <f>IF(TK$6=$SR$5,成绩录入!BU105,0)</f>
        <v>0</v>
      </c>
      <c r="TL102" s="248">
        <f>IF(TL$6=$SR$5,成绩录入!BV105,0)</f>
        <v>0</v>
      </c>
      <c r="TM102" s="248">
        <f>IF(TM$6=$SR$5,成绩录入!BW105,0)</f>
        <v>0</v>
      </c>
      <c r="TN102" s="248">
        <f>IF(TN$6=$SR$5,成绩录入!BX105,0)</f>
        <v>0</v>
      </c>
      <c r="TO102" s="248">
        <f>IF(TO$6=$SR$5,成绩录入!BY105,0)</f>
        <v>0</v>
      </c>
      <c r="TP102" s="248">
        <f>IF(TP$6=$SR$5,成绩录入!BZ105,0)</f>
        <v>0</v>
      </c>
      <c r="TQ102" s="248">
        <f>IF(TQ$6=$SR$5,成绩录入!CA105,0)</f>
        <v>0</v>
      </c>
      <c r="TR102" s="248">
        <f>IF(TR$6=$SR$5,成绩录入!CB105,0)</f>
        <v>0</v>
      </c>
      <c r="TS102" s="248">
        <f>IF(TS$6=$SR$5,成绩录入!CC105,0)</f>
        <v>0</v>
      </c>
      <c r="TT102" s="248">
        <f>IF(TT$6=$SR$5,成绩录入!CD105,0)</f>
        <v>0</v>
      </c>
      <c r="TU102" s="248">
        <f>IF(TU$6=$SR$5,成绩录入!CE105,0)</f>
        <v>0</v>
      </c>
      <c r="TV102" s="248">
        <f>IF(TV$6=$SR$5,成绩录入!CF105,0)</f>
        <v>0</v>
      </c>
      <c r="TW102" s="248">
        <f>IF(TW$6=$SR$5,成绩录入!CG105,0)</f>
        <v>0</v>
      </c>
      <c r="TX102" s="248">
        <f>IF(TX$6=$SR$5,成绩录入!CH105,0)</f>
        <v>0</v>
      </c>
      <c r="TY102" s="248">
        <f>IF(TY$6=$SR$5,成绩录入!CI105,0)</f>
        <v>0</v>
      </c>
      <c r="TZ102" s="248">
        <f>IF(TZ$6=$SR$5,成绩录入!CJ105,0)</f>
        <v>0</v>
      </c>
      <c r="UA102" s="248">
        <f>IF(UA$6=$SR$5,成绩录入!CK105,0)</f>
        <v>0</v>
      </c>
      <c r="UB102" s="248">
        <f>IF(UB$6=$SR$5,成绩录入!CL105,0)</f>
        <v>0</v>
      </c>
      <c r="UC102" s="248">
        <f>IF(UC$6=$SR$5,成绩录入!CM105,0)</f>
        <v>0</v>
      </c>
      <c r="UD102" s="248">
        <f>IF(UD$6=$SR$5,成绩录入!CN105,0)</f>
        <v>0</v>
      </c>
      <c r="UE102" s="248">
        <f>IF(UE$6=$SR$5,成绩录入!CO105,0)</f>
        <v>0</v>
      </c>
      <c r="UF102" s="248">
        <f>IF(UF$6=$SR$5,成绩录入!CP105,0)</f>
        <v>0</v>
      </c>
      <c r="UG102" s="248">
        <f>IF(UG$6=$SR$5,成绩录入!CQ105,0)</f>
        <v>0</v>
      </c>
      <c r="UH102" s="248">
        <f>IF(UH$6=$SR$5,成绩录入!CR105,0)</f>
        <v>0</v>
      </c>
      <c r="UI102" s="248">
        <f>IF(UI$6=$SR$5,成绩录入!CS105,0)</f>
        <v>0</v>
      </c>
      <c r="UJ102" s="248">
        <f>IF(UJ$6=$SR$5,成绩录入!CT105,0)</f>
        <v>0</v>
      </c>
      <c r="UK102" s="248">
        <f>IF(UK$6=$SR$5,成绩录入!CU105,0)</f>
        <v>0</v>
      </c>
      <c r="UL102" s="248">
        <f>IF(UL$6=$SR$5,成绩录入!CV105,0)</f>
        <v>0</v>
      </c>
      <c r="UM102" s="248">
        <f>IF(UM$6=$SR$5,成绩录入!CW105,0)</f>
        <v>0</v>
      </c>
      <c r="UN102" s="248">
        <f>IF(UN$6=$SR$5,成绩录入!CX105,0)</f>
        <v>0</v>
      </c>
      <c r="UO102" s="248">
        <f>IF(UO$6=$SR$5,成绩录入!CY105,0)</f>
        <v>0</v>
      </c>
      <c r="UP102" s="248">
        <f>IF(UP$6=$SR$5,成绩录入!CZ105,0)</f>
        <v>0</v>
      </c>
      <c r="UQ102" s="248">
        <f>IF(UQ$6=$SR$5,成绩录入!DA105,0)</f>
        <v>0</v>
      </c>
      <c r="UR102" s="248">
        <f>IF(UR$6=$SR$5,成绩录入!DB105,0)</f>
        <v>0</v>
      </c>
      <c r="US102" s="248">
        <f>IF(US$6=$SR$5,成绩录入!DC105,0)</f>
        <v>0</v>
      </c>
      <c r="UT102" s="248">
        <f>IF(UT$6=$SR$5,成绩录入!DD105,0)</f>
        <v>0</v>
      </c>
      <c r="UU102" s="248">
        <f>IF(UU$6=$SR$5,成绩录入!DE105,0)</f>
        <v>0</v>
      </c>
      <c r="UV102" s="248">
        <f>IF(UV$6=$SR$5,成绩录入!DF105,0)</f>
        <v>0</v>
      </c>
      <c r="UW102" s="248">
        <f>IF(UW$6=$SR$5,成绩录入!DG105,0)</f>
        <v>0</v>
      </c>
      <c r="UX102" s="248">
        <f>IF(UX$6=$SR$5,成绩录入!DH105,0)</f>
        <v>0</v>
      </c>
      <c r="UY102" s="248">
        <f>IF(UY$6=$SR$5,成绩录入!DI105,0)</f>
        <v>0</v>
      </c>
      <c r="UZ102" s="248">
        <f>IF(UZ$6=$SR$5,成绩录入!DJ105,0)</f>
        <v>0</v>
      </c>
      <c r="VA102" s="248">
        <f>IF(VA$6=$SR$5,成绩录入!DK105,0)</f>
        <v>0</v>
      </c>
      <c r="VB102" s="248">
        <f>IF(VB$6=$SR$5,成绩录入!DL105,0)</f>
        <v>0</v>
      </c>
      <c r="VC102" s="248">
        <f>IF(VC$6=$SR$5,成绩录入!DM105,0)</f>
        <v>0</v>
      </c>
      <c r="VD102" s="248">
        <f>IF(VD$6=$SR$5,成绩录入!DN105,0)</f>
        <v>0</v>
      </c>
      <c r="VE102" s="248">
        <f>IF(VE$6=$SR$5,成绩录入!DO105,0)</f>
        <v>0</v>
      </c>
      <c r="VF102" s="248">
        <f>IF(VF$6=$SR$5,成绩录入!DP105,0)</f>
        <v>0</v>
      </c>
      <c r="VG102" s="248">
        <f>IF(VG$6=$SR$5,成绩录入!DQ105,0)</f>
        <v>0</v>
      </c>
      <c r="VH102" s="248">
        <f>IF(VH$6=$SR$5,成绩录入!DR105,0)</f>
        <v>0</v>
      </c>
      <c r="VI102" s="248">
        <f>IF(VI$6=$SR$5,成绩录入!DS105,0)</f>
        <v>0</v>
      </c>
      <c r="VJ102" s="248">
        <f>IF(VJ$6=$SR$5,成绩录入!DT105,0)</f>
        <v>0</v>
      </c>
      <c r="VK102" s="248">
        <f>IF(VK$6=$SR$5,成绩录入!DU105,0)</f>
        <v>0</v>
      </c>
      <c r="VL102" s="248">
        <f>IF(VL$6=$SR$5,成绩录入!DV105,0)</f>
        <v>0</v>
      </c>
      <c r="VM102" s="248">
        <f>IF(VM$6=$SR$5,成绩录入!DW105,0)</f>
        <v>0</v>
      </c>
      <c r="VN102" s="248">
        <f>IF(VN$6=$SR$5,成绩录入!DX105,0)</f>
        <v>0</v>
      </c>
      <c r="VO102" s="248">
        <f>IF(VO$6=$SR$5,成绩录入!DY105,0)</f>
        <v>0</v>
      </c>
      <c r="VP102" s="248">
        <f>IF(VP$6=$SR$5,成绩录入!DZ105,0)</f>
        <v>0</v>
      </c>
      <c r="VQ102" s="248">
        <f>IF(VQ$6=$SR$5,成绩录入!EA105,0)</f>
        <v>0</v>
      </c>
      <c r="VR102" s="248">
        <f>IF(VR$6=$SR$5,成绩录入!EB105,0)</f>
        <v>0</v>
      </c>
      <c r="VS102" s="248">
        <f>IF(VS$6=$SR$5,成绩录入!EC105,0)</f>
        <v>0</v>
      </c>
      <c r="VT102" s="248">
        <f>IF(VT$6=$SR$5,成绩录入!ED105,0)</f>
        <v>0</v>
      </c>
      <c r="VU102" s="248">
        <f>IF(VU$6=$SR$5,成绩录入!EE105,0)</f>
        <v>0</v>
      </c>
      <c r="VV102" s="248">
        <f>IF(VV$6=$SR$5,成绩录入!EF105,0)</f>
        <v>0</v>
      </c>
      <c r="VW102" s="248">
        <f>IF(VW$6=$SR$5,成绩录入!EG105,0)</f>
        <v>0</v>
      </c>
      <c r="VX102" s="248">
        <f>IF(VX$6=$SR$5,成绩录入!EH105,0)</f>
        <v>0</v>
      </c>
      <c r="VY102" s="248">
        <f>IF(VY$6=$SR$5,成绩录入!EI105,0)</f>
        <v>0</v>
      </c>
      <c r="VZ102" s="248">
        <f>IF(VZ$6=$SR$5,成绩录入!EJ105,0)</f>
        <v>0</v>
      </c>
      <c r="WA102" s="248">
        <f>IF(WA$6=$SR$5,成绩录入!EK105,0)</f>
        <v>0</v>
      </c>
      <c r="WB102" s="248">
        <f>IF(WB$6=$SR$5,成绩录入!EL105,0)</f>
        <v>0</v>
      </c>
      <c r="WC102" s="248">
        <f>IF(WC$6=$SR$5,成绩录入!EM105,0)</f>
        <v>0</v>
      </c>
      <c r="WD102" s="248">
        <f>IF(WD$6=$SR$5,成绩录入!EN105,0)</f>
        <v>0</v>
      </c>
      <c r="WE102" s="248">
        <f>IF(WE$6=$SR$5,成绩录入!EO105,0)</f>
        <v>0</v>
      </c>
      <c r="WF102" s="248">
        <f>IF(WF$6=$SR$5,成绩录入!EP105,0)</f>
        <v>0</v>
      </c>
      <c r="WG102" s="248">
        <f>IF(WG$6=$SR$5,成绩录入!EQ105,0)</f>
        <v>0</v>
      </c>
      <c r="WH102" s="248">
        <f>IF(WH$6=$SR$5,成绩录入!ER105,0)</f>
        <v>0</v>
      </c>
      <c r="WI102" s="248">
        <f>IF(WI$6=$SR$5,成绩录入!ES105,0)</f>
        <v>0</v>
      </c>
      <c r="WJ102" s="248">
        <f>IF(WJ$6=$SR$5,成绩录入!ET105,0)</f>
        <v>0</v>
      </c>
      <c r="WK102" s="248">
        <f>IF(WK$6=$SR$5,成绩录入!EU105,0)</f>
        <v>0</v>
      </c>
      <c r="WL102" s="248">
        <f>IF(WL$6=$SR$5,成绩录入!EV105,0)</f>
        <v>0</v>
      </c>
      <c r="WM102" s="248">
        <f>IF(WM$6=$SR$5,成绩录入!EW105,0)</f>
        <v>0</v>
      </c>
      <c r="WN102" s="248">
        <f>IF(WN$6=$SR$5,成绩录入!EX105,0)</f>
        <v>0</v>
      </c>
      <c r="WO102" s="218">
        <f t="shared" si="191"/>
        <v>0</v>
      </c>
      <c r="WP102" s="166"/>
      <c r="WQ102" s="166"/>
      <c r="WR102" s="247">
        <f>IF(WR$6=$WQ$5,成绩录入!BC105,0)</f>
        <v>0</v>
      </c>
      <c r="WS102" s="248">
        <f>IF(WS$6=$WQ$5,成绩录入!BD105,0)</f>
        <v>0</v>
      </c>
      <c r="WT102" s="248">
        <f>IF(WT$6=$WQ$5,成绩录入!BE105,0)</f>
        <v>0</v>
      </c>
      <c r="WU102" s="248">
        <f>IF(WU$6=$WQ$5,成绩录入!BF105,0)</f>
        <v>0</v>
      </c>
      <c r="WV102" s="248">
        <f>IF(WV$6=$WQ$5,成绩录入!BG105,0)</f>
        <v>0</v>
      </c>
      <c r="WW102" s="248">
        <f>IF(WW$6=$WQ$5,成绩录入!BH105,0)</f>
        <v>0</v>
      </c>
      <c r="WX102" s="248">
        <f>IF(WX$6=$WQ$5,成绩录入!BI105,0)</f>
        <v>0</v>
      </c>
      <c r="WY102" s="248">
        <f>IF(WY$6=$WQ$5,成绩录入!BJ105,0)</f>
        <v>0</v>
      </c>
      <c r="WZ102" s="248">
        <f>IF(WZ$6=$WQ$5,成绩录入!BK105,0)</f>
        <v>0</v>
      </c>
      <c r="XA102" s="248">
        <f>IF(XA$6=$WQ$5,成绩录入!BL105,0)</f>
        <v>0</v>
      </c>
      <c r="XB102" s="248">
        <f>IF(XB$6=$WQ$5,成绩录入!BM105,0)</f>
        <v>0</v>
      </c>
      <c r="XC102" s="248">
        <f>IF(XC$6=$WQ$5,成绩录入!BN105,0)</f>
        <v>0</v>
      </c>
      <c r="XD102" s="248">
        <f>IF(XD$6=$WQ$5,成绩录入!BO105,0)</f>
        <v>0</v>
      </c>
      <c r="XE102" s="248">
        <f>IF(XE$6=$WQ$5,成绩录入!BP105,0)</f>
        <v>0</v>
      </c>
      <c r="XF102" s="248">
        <f>IF(XF$6=$WQ$5,成绩录入!BQ105,0)</f>
        <v>0</v>
      </c>
      <c r="XG102" s="248">
        <f>IF(XG$6=$WQ$5,成绩录入!BR105,0)</f>
        <v>0</v>
      </c>
      <c r="XH102" s="248">
        <f>IF(XH$6=$WQ$5,成绩录入!BS105,0)</f>
        <v>0</v>
      </c>
      <c r="XI102" s="248">
        <f>IF(XI$6=$WQ$5,成绩录入!BT105,0)</f>
        <v>0</v>
      </c>
      <c r="XJ102" s="248">
        <f>IF(XJ$6=$WQ$5,成绩录入!BU105,0)</f>
        <v>0</v>
      </c>
      <c r="XK102" s="248">
        <f>IF(XK$6=$WQ$5,成绩录入!BV105,0)</f>
        <v>0</v>
      </c>
      <c r="XL102" s="248">
        <f>IF(XL$6=$WQ$5,成绩录入!BW105,0)</f>
        <v>0</v>
      </c>
      <c r="XM102" s="248">
        <f>IF(XM$6=$WQ$5,成绩录入!BX105,0)</f>
        <v>0</v>
      </c>
      <c r="XN102" s="248">
        <f>IF(XN$6=$WQ$5,成绩录入!BY105,0)</f>
        <v>0</v>
      </c>
      <c r="XO102" s="248">
        <f>IF(XO$6=$WQ$5,成绩录入!BZ105,0)</f>
        <v>0</v>
      </c>
      <c r="XP102" s="248">
        <f>IF(XP$6=$WQ$5,成绩录入!CA105,0)</f>
        <v>0</v>
      </c>
      <c r="XQ102" s="248">
        <f>IF(XQ$6=$WQ$5,成绩录入!CB105,0)</f>
        <v>0</v>
      </c>
      <c r="XR102" s="248">
        <f>IF(XR$6=$WQ$5,成绩录入!CC105,0)</f>
        <v>0</v>
      </c>
      <c r="XS102" s="248">
        <f>IF(XS$6=$WQ$5,成绩录入!CD105,0)</f>
        <v>0</v>
      </c>
      <c r="XT102" s="248">
        <f>IF(XT$6=$WQ$5,成绩录入!CE105,0)</f>
        <v>0</v>
      </c>
      <c r="XU102" s="248">
        <f>IF(XU$6=$WQ$5,成绩录入!CF105,0)</f>
        <v>0</v>
      </c>
      <c r="XV102" s="248">
        <f>IF(XV$6=$WQ$5,成绩录入!CG105,0)</f>
        <v>0</v>
      </c>
      <c r="XW102" s="248">
        <f>IF(XW$6=$WQ$5,成绩录入!CH105,0)</f>
        <v>0</v>
      </c>
      <c r="XX102" s="248">
        <f>IF(XX$6=$WQ$5,成绩录入!CI105,0)</f>
        <v>0</v>
      </c>
      <c r="XY102" s="248">
        <f>IF(XY$6=$WQ$5,成绩录入!CJ105,0)</f>
        <v>0</v>
      </c>
      <c r="XZ102" s="248">
        <f>IF(XZ$6=$WQ$5,成绩录入!CK105,0)</f>
        <v>0</v>
      </c>
      <c r="YA102" s="248">
        <f>IF(YA$6=$WQ$5,成绩录入!CL105,0)</f>
        <v>0</v>
      </c>
      <c r="YB102" s="248">
        <f>IF(YB$6=$WQ$5,成绩录入!CM105,0)</f>
        <v>0</v>
      </c>
      <c r="YC102" s="248">
        <f>IF(YC$6=$WQ$5,成绩录入!CN105,0)</f>
        <v>0</v>
      </c>
      <c r="YD102" s="248">
        <f>IF(YD$6=$WQ$5,成绩录入!CO105,0)</f>
        <v>0</v>
      </c>
      <c r="YE102" s="248">
        <f>IF(YE$6=$WQ$5,成绩录入!CP105,0)</f>
        <v>0</v>
      </c>
      <c r="YF102" s="248">
        <f>IF(YF$6=$WQ$5,成绩录入!CQ105,0)</f>
        <v>0</v>
      </c>
      <c r="YG102" s="248">
        <f>IF(YG$6=$WQ$5,成绩录入!CR105,0)</f>
        <v>0</v>
      </c>
      <c r="YH102" s="248">
        <f>IF(YH$6=$WQ$5,成绩录入!CS105,0)</f>
        <v>0</v>
      </c>
      <c r="YI102" s="248">
        <f>IF(YI$6=$WQ$5,成绩录入!CT105,0)</f>
        <v>0</v>
      </c>
      <c r="YJ102" s="248">
        <f>IF(YJ$6=$WQ$5,成绩录入!CU105,0)</f>
        <v>0</v>
      </c>
      <c r="YK102" s="248">
        <f>IF(YK$6=$WQ$5,成绩录入!CV105,0)</f>
        <v>0</v>
      </c>
      <c r="YL102" s="248">
        <f>IF(YL$6=$WQ$5,成绩录入!CW105,0)</f>
        <v>0</v>
      </c>
      <c r="YM102" s="248">
        <f>IF(YM$6=$WQ$5,成绩录入!CX105,0)</f>
        <v>0</v>
      </c>
      <c r="YN102" s="248">
        <f>IF(YN$6=$WQ$5,成绩录入!CY105,0)</f>
        <v>0</v>
      </c>
      <c r="YO102" s="248">
        <f>IF(YO$6=$WQ$5,成绩录入!CZ105,0)</f>
        <v>0</v>
      </c>
      <c r="YP102" s="248">
        <f>IF(YP$6=$WQ$5,成绩录入!DA105,0)</f>
        <v>0</v>
      </c>
      <c r="YQ102" s="248">
        <f>IF(YQ$6=$WQ$5,成绩录入!DB105,0)</f>
        <v>0</v>
      </c>
      <c r="YR102" s="248">
        <f>IF(YR$6=$WQ$5,成绩录入!DC105,0)</f>
        <v>0</v>
      </c>
      <c r="YS102" s="248">
        <f>IF(YS$6=$WQ$5,成绩录入!DD105,0)</f>
        <v>0</v>
      </c>
      <c r="YT102" s="248">
        <f>IF(YT$6=$WQ$5,成绩录入!DE105,0)</f>
        <v>0</v>
      </c>
      <c r="YU102" s="248">
        <f>IF(YU$6=$WQ$5,成绩录入!DF105,0)</f>
        <v>0</v>
      </c>
      <c r="YV102" s="248">
        <f>IF(YV$6=$WQ$5,成绩录入!DG105,0)</f>
        <v>0</v>
      </c>
      <c r="YW102" s="248">
        <f>IF(YW$6=$WQ$5,成绩录入!DH105,0)</f>
        <v>0</v>
      </c>
      <c r="YX102" s="248">
        <f>IF(YX$6=$WQ$5,成绩录入!DI105,0)</f>
        <v>0</v>
      </c>
      <c r="YY102" s="248">
        <f>IF(YY$6=$WQ$5,成绩录入!DJ105,0)</f>
        <v>0</v>
      </c>
      <c r="YZ102" s="248">
        <f>IF(YZ$6=$WQ$5,成绩录入!DK105,0)</f>
        <v>0</v>
      </c>
      <c r="ZA102" s="248">
        <f>IF(ZA$6=$WQ$5,成绩录入!DL105,0)</f>
        <v>0</v>
      </c>
      <c r="ZB102" s="248">
        <f>IF(ZB$6=$WQ$5,成绩录入!DM105,0)</f>
        <v>0</v>
      </c>
      <c r="ZC102" s="248">
        <f>IF(ZC$6=$WQ$5,成绩录入!DN105,0)</f>
        <v>0</v>
      </c>
      <c r="ZD102" s="248">
        <f>IF(ZD$6=$WQ$5,成绩录入!DO105,0)</f>
        <v>0</v>
      </c>
      <c r="ZE102" s="248">
        <f>IF(ZE$6=$WQ$5,成绩录入!DP105,0)</f>
        <v>0</v>
      </c>
      <c r="ZF102" s="248">
        <f>IF(ZF$6=$WQ$5,成绩录入!DQ105,0)</f>
        <v>0</v>
      </c>
      <c r="ZG102" s="248">
        <f>IF(ZG$6=$WQ$5,成绩录入!DR105,0)</f>
        <v>0</v>
      </c>
      <c r="ZH102" s="248">
        <f>IF(ZH$6=$WQ$5,成绩录入!DS105,0)</f>
        <v>0</v>
      </c>
      <c r="ZI102" s="248">
        <f>IF(ZI$6=$WQ$5,成绩录入!DT105,0)</f>
        <v>0</v>
      </c>
      <c r="ZJ102" s="248">
        <f>IF(ZJ$6=$WQ$5,成绩录入!DU105,0)</f>
        <v>0</v>
      </c>
      <c r="ZK102" s="248">
        <f>IF(ZK$6=$WQ$5,成绩录入!DV105,0)</f>
        <v>0</v>
      </c>
      <c r="ZL102" s="248">
        <f>IF(ZL$6=$WQ$5,成绩录入!DW105,0)</f>
        <v>0</v>
      </c>
      <c r="ZM102" s="248">
        <f>IF(ZM$6=$WQ$5,成绩录入!DX105,0)</f>
        <v>0</v>
      </c>
      <c r="ZN102" s="248">
        <f>IF(ZN$6=$WQ$5,成绩录入!DY105,0)</f>
        <v>0</v>
      </c>
      <c r="ZO102" s="248">
        <f>IF(ZO$6=$WQ$5,成绩录入!DZ105,0)</f>
        <v>0</v>
      </c>
      <c r="ZP102" s="248">
        <f>IF(ZP$6=$WQ$5,成绩录入!EA105,0)</f>
        <v>0</v>
      </c>
      <c r="ZQ102" s="248">
        <f>IF(ZQ$6=$WQ$5,成绩录入!EB105,0)</f>
        <v>0</v>
      </c>
      <c r="ZR102" s="248">
        <f>IF(ZR$6=$WQ$5,成绩录入!EC105,0)</f>
        <v>0</v>
      </c>
      <c r="ZS102" s="248">
        <f>IF(ZS$6=$WQ$5,成绩录入!ED105,0)</f>
        <v>0</v>
      </c>
      <c r="ZT102" s="248">
        <f>IF(ZT$6=$WQ$5,成绩录入!EE105,0)</f>
        <v>0</v>
      </c>
      <c r="ZU102" s="248">
        <f>IF(ZU$6=$WQ$5,成绩录入!EF105,0)</f>
        <v>0</v>
      </c>
      <c r="ZV102" s="248">
        <f>IF(ZV$6=$WQ$5,成绩录入!EG105,0)</f>
        <v>0</v>
      </c>
      <c r="ZW102" s="248">
        <f>IF(ZW$6=$WQ$5,成绩录入!EH105,0)</f>
        <v>0</v>
      </c>
      <c r="ZX102" s="248">
        <f>IF(ZX$6=$WQ$5,成绩录入!EI105,0)</f>
        <v>0</v>
      </c>
      <c r="ZY102" s="248">
        <f>IF(ZY$6=$WQ$5,成绩录入!EJ105,0)</f>
        <v>0</v>
      </c>
      <c r="ZZ102" s="248">
        <f>IF(ZZ$6=$WQ$5,成绩录入!EK105,0)</f>
        <v>0</v>
      </c>
      <c r="AAA102" s="248">
        <f>IF(AAA$6=$WQ$5,成绩录入!EL105,0)</f>
        <v>0</v>
      </c>
      <c r="AAB102" s="248">
        <f>IF(AAB$6=$WQ$5,成绩录入!EM105,0)</f>
        <v>0</v>
      </c>
      <c r="AAC102" s="248">
        <f>IF(AAC$6=$WQ$5,成绩录入!EN105,0)</f>
        <v>0</v>
      </c>
      <c r="AAD102" s="248">
        <f>IF(AAD$6=$WQ$5,成绩录入!EO105,0)</f>
        <v>0</v>
      </c>
      <c r="AAE102" s="248">
        <f>IF(AAE$6=$WQ$5,成绩录入!EP105,0)</f>
        <v>0</v>
      </c>
      <c r="AAF102" s="248">
        <f>IF(AAF$6=$WQ$5,成绩录入!EQ105,0)</f>
        <v>0</v>
      </c>
      <c r="AAG102" s="248">
        <f>IF(AAG$6=$WQ$5,成绩录入!ER105,0)</f>
        <v>0</v>
      </c>
      <c r="AAH102" s="248">
        <f>IF(AAH$6=$WQ$5,成绩录入!ES105,0)</f>
        <v>0</v>
      </c>
      <c r="AAI102" s="248">
        <f>IF(AAI$6=$WQ$5,成绩录入!ET105,0)</f>
        <v>0</v>
      </c>
      <c r="AAJ102" s="248">
        <f>IF(AAJ$6=$WQ$5,成绩录入!EU105,0)</f>
        <v>0</v>
      </c>
      <c r="AAK102" s="248">
        <f>IF(AAK$6=$WQ$5,成绩录入!EV105,0)</f>
        <v>0</v>
      </c>
      <c r="AAL102" s="248">
        <f>IF(AAL$6=$WQ$5,成绩录入!EW105,0)</f>
        <v>0</v>
      </c>
      <c r="AAM102" s="248">
        <f>IF(AAM$6=$WQ$5,成绩录入!EX105,0)</f>
        <v>0</v>
      </c>
      <c r="AAN102" s="218">
        <f t="shared" si="192"/>
        <v>0</v>
      </c>
      <c r="AAO102" s="206"/>
      <c r="AAQ102" s="247">
        <f>IF(AAQ$6=$AAP$5,成绩录入!BC105,0)</f>
        <v>0</v>
      </c>
      <c r="AAR102" s="248">
        <f>IF(AAR$6=$AAP$5,成绩录入!BD105,0)</f>
        <v>0</v>
      </c>
      <c r="AAS102" s="248">
        <f>IF(AAS$6=$AAP$5,成绩录入!BE105,0)</f>
        <v>0</v>
      </c>
      <c r="AAT102" s="248">
        <f>IF(AAT$6=$AAP$5,成绩录入!BF105,0)</f>
        <v>0</v>
      </c>
      <c r="AAU102" s="248">
        <f>IF(AAU$6=$AAP$5,成绩录入!BG105,0)</f>
        <v>0</v>
      </c>
      <c r="AAV102" s="248">
        <f>IF(AAV$6=$AAP$5,成绩录入!BH105,0)</f>
        <v>0</v>
      </c>
      <c r="AAW102" s="248">
        <f>IF(AAW$6=$AAP$5,成绩录入!BI105,0)</f>
        <v>0</v>
      </c>
      <c r="AAX102" s="248">
        <f>IF(AAX$6=$AAP$5,成绩录入!BJ105,0)</f>
        <v>0</v>
      </c>
      <c r="AAY102" s="248">
        <f>IF(AAY$6=$AAP$5,成绩录入!BK105,0)</f>
        <v>0</v>
      </c>
      <c r="AAZ102" s="248">
        <f>IF(AAZ$6=$AAP$5,成绩录入!BL105,0)</f>
        <v>0</v>
      </c>
      <c r="ABA102" s="248">
        <f>IF(ABA$6=$AAP$5,成绩录入!BM105,0)</f>
        <v>0</v>
      </c>
      <c r="ABB102" s="248">
        <f>IF(ABB$6=$AAP$5,成绩录入!BN105,0)</f>
        <v>0</v>
      </c>
      <c r="ABC102" s="248">
        <f>IF(ABC$6=$AAP$5,成绩录入!BO105,0)</f>
        <v>0</v>
      </c>
      <c r="ABD102" s="248">
        <f>IF(ABD$6=$AAP$5,成绩录入!BP105,0)</f>
        <v>0</v>
      </c>
      <c r="ABE102" s="248">
        <f>IF(ABE$6=$AAP$5,成绩录入!BQ105,0)</f>
        <v>0</v>
      </c>
      <c r="ABF102" s="248">
        <f>IF(ABF$6=$AAP$5,成绩录入!BR105,0)</f>
        <v>0</v>
      </c>
      <c r="ABG102" s="248">
        <f>IF(ABG$6=$AAP$5,成绩录入!BS105,0)</f>
        <v>0</v>
      </c>
      <c r="ABH102" s="248">
        <f>IF(ABH$6=$AAP$5,成绩录入!BT105,0)</f>
        <v>0</v>
      </c>
      <c r="ABI102" s="248">
        <f>IF(ABI$6=$AAP$5,成绩录入!BU105,0)</f>
        <v>0</v>
      </c>
      <c r="ABJ102" s="248">
        <f>IF(ABJ$6=$AAP$5,成绩录入!BV105,0)</f>
        <v>0</v>
      </c>
      <c r="ABK102" s="248">
        <f>IF(ABK$6=$AAP$5,成绩录入!BW105,0)</f>
        <v>0</v>
      </c>
      <c r="ABL102" s="248">
        <f>IF(ABL$6=$AAP$5,成绩录入!BX105,0)</f>
        <v>0</v>
      </c>
      <c r="ABM102" s="248">
        <f>IF(ABM$6=$AAP$5,成绩录入!BY105,0)</f>
        <v>0</v>
      </c>
      <c r="ABN102" s="248">
        <f>IF(ABN$6=$AAP$5,成绩录入!BZ105,0)</f>
        <v>0</v>
      </c>
      <c r="ABO102" s="248">
        <f>IF(ABO$6=$AAP$5,成绩录入!CA105,0)</f>
        <v>0</v>
      </c>
      <c r="ABP102" s="248">
        <f>IF(ABP$6=$AAP$5,成绩录入!CB105,0)</f>
        <v>0</v>
      </c>
      <c r="ABQ102" s="248">
        <f>IF(ABQ$6=$AAP$5,成绩录入!CC105,0)</f>
        <v>0</v>
      </c>
      <c r="ABR102" s="248">
        <f>IF(ABR$6=$AAP$5,成绩录入!CD105,0)</f>
        <v>0</v>
      </c>
      <c r="ABS102" s="248">
        <f>IF(ABS$6=$AAP$5,成绩录入!CE105,0)</f>
        <v>0</v>
      </c>
      <c r="ABT102" s="248">
        <f>IF(ABT$6=$AAP$5,成绩录入!CF105,0)</f>
        <v>0</v>
      </c>
      <c r="ABU102" s="248">
        <f>IF(ABU$6=$AAP$5,成绩录入!CG105,0)</f>
        <v>0</v>
      </c>
      <c r="ABV102" s="248">
        <f>IF(ABV$6=$AAP$5,成绩录入!CH105,0)</f>
        <v>0</v>
      </c>
      <c r="ABW102" s="248">
        <f>IF(ABW$6=$AAP$5,成绩录入!CI105,0)</f>
        <v>0</v>
      </c>
      <c r="ABX102" s="248">
        <f>IF(ABX$6=$AAP$5,成绩录入!CJ105,0)</f>
        <v>0</v>
      </c>
      <c r="ABY102" s="248">
        <f>IF(ABY$6=$AAP$5,成绩录入!CK105,0)</f>
        <v>0</v>
      </c>
      <c r="ABZ102" s="248">
        <f>IF(ABZ$6=$AAP$5,成绩录入!CL105,0)</f>
        <v>0</v>
      </c>
      <c r="ACA102" s="248">
        <f>IF(ACA$6=$AAP$5,成绩录入!CM105,0)</f>
        <v>0</v>
      </c>
      <c r="ACB102" s="248">
        <f>IF(ACB$6=$AAP$5,成绩录入!CN105,0)</f>
        <v>0</v>
      </c>
      <c r="ACC102" s="248">
        <f>IF(ACC$6=$AAP$5,成绩录入!CO105,0)</f>
        <v>0</v>
      </c>
      <c r="ACD102" s="248">
        <f>IF(ACD$6=$AAP$5,成绩录入!CP105,0)</f>
        <v>0</v>
      </c>
      <c r="ACE102" s="248">
        <f>IF(ACE$6=$AAP$5,成绩录入!CQ105,0)</f>
        <v>0</v>
      </c>
      <c r="ACF102" s="248">
        <f>IF(ACF$6=$AAP$5,成绩录入!CR105,0)</f>
        <v>0</v>
      </c>
      <c r="ACG102" s="248">
        <f>IF(ACG$6=$AAP$5,成绩录入!CS105,0)</f>
        <v>0</v>
      </c>
      <c r="ACH102" s="248">
        <f>IF(ACH$6=$AAP$5,成绩录入!CT105,0)</f>
        <v>0</v>
      </c>
      <c r="ACI102" s="248">
        <f>IF(ACI$6=$AAP$5,成绩录入!CU105,0)</f>
        <v>0</v>
      </c>
      <c r="ACJ102" s="248">
        <f>IF(ACJ$6=$AAP$5,成绩录入!CV105,0)</f>
        <v>0</v>
      </c>
      <c r="ACK102" s="248">
        <f>IF(ACK$6=$AAP$5,成绩录入!CW105,0)</f>
        <v>0</v>
      </c>
      <c r="ACL102" s="248">
        <f>IF(ACL$6=$AAP$5,成绩录入!CX105,0)</f>
        <v>0</v>
      </c>
      <c r="ACM102" s="248">
        <f>IF(ACM$6=$AAP$5,成绩录入!CY105,0)</f>
        <v>0</v>
      </c>
      <c r="ACN102" s="248">
        <f>IF(ACN$6=$AAP$5,成绩录入!CZ105,0)</f>
        <v>0</v>
      </c>
      <c r="ACO102" s="248">
        <f>IF(ACO$6=$AAP$5,成绩录入!DA105,0)</f>
        <v>0</v>
      </c>
      <c r="ACP102" s="248">
        <f>IF(ACP$6=$AAP$5,成绩录入!DB105,0)</f>
        <v>0</v>
      </c>
      <c r="ACQ102" s="248">
        <f>IF(ACQ$6=$AAP$5,成绩录入!DC105,0)</f>
        <v>0</v>
      </c>
      <c r="ACR102" s="248">
        <f>IF(ACR$6=$AAP$5,成绩录入!DD105,0)</f>
        <v>0</v>
      </c>
      <c r="ACS102" s="248">
        <f>IF(ACS$6=$AAP$5,成绩录入!DE105,0)</f>
        <v>0</v>
      </c>
      <c r="ACT102" s="248">
        <f>IF(ACT$6=$AAP$5,成绩录入!DF105,0)</f>
        <v>0</v>
      </c>
      <c r="ACU102" s="248">
        <f>IF(ACU$6=$AAP$5,成绩录入!DG105,0)</f>
        <v>0</v>
      </c>
      <c r="ACV102" s="248">
        <f>IF(ACV$6=$AAP$5,成绩录入!DH105,0)</f>
        <v>0</v>
      </c>
      <c r="ACW102" s="248">
        <f>IF(ACW$6=$AAP$5,成绩录入!DI105,0)</f>
        <v>0</v>
      </c>
      <c r="ACX102" s="248">
        <f>IF(ACX$6=$AAP$5,成绩录入!DJ105,0)</f>
        <v>0</v>
      </c>
      <c r="ACY102" s="248">
        <f>IF(ACY$6=$AAP$5,成绩录入!DK105,0)</f>
        <v>0</v>
      </c>
      <c r="ACZ102" s="248">
        <f>IF(ACZ$6=$AAP$5,成绩录入!DL105,0)</f>
        <v>0</v>
      </c>
      <c r="ADA102" s="248">
        <f>IF(ADA$6=$AAP$5,成绩录入!DM105,0)</f>
        <v>0</v>
      </c>
      <c r="ADB102" s="248">
        <f>IF(ADB$6=$AAP$5,成绩录入!DN105,0)</f>
        <v>0</v>
      </c>
      <c r="ADC102" s="248">
        <f>IF(ADC$6=$AAP$5,成绩录入!DO105,0)</f>
        <v>0</v>
      </c>
      <c r="ADD102" s="248">
        <f>IF(ADD$6=$AAP$5,成绩录入!DP105,0)</f>
        <v>0</v>
      </c>
      <c r="ADE102" s="248">
        <f>IF(ADE$6=$AAP$5,成绩录入!DQ105,0)</f>
        <v>0</v>
      </c>
      <c r="ADF102" s="248">
        <f>IF(ADF$6=$AAP$5,成绩录入!DR105,0)</f>
        <v>0</v>
      </c>
      <c r="ADG102" s="248">
        <f>IF(ADG$6=$AAP$5,成绩录入!DS105,0)</f>
        <v>0</v>
      </c>
      <c r="ADH102" s="248">
        <f>IF(ADH$6=$AAP$5,成绩录入!DT105,0)</f>
        <v>0</v>
      </c>
      <c r="ADI102" s="248">
        <f>IF(ADI$6=$AAP$5,成绩录入!DU105,0)</f>
        <v>0</v>
      </c>
      <c r="ADJ102" s="248">
        <f>IF(ADJ$6=$AAP$5,成绩录入!DV105,0)</f>
        <v>0</v>
      </c>
      <c r="ADK102" s="248">
        <f>IF(ADK$6=$AAP$5,成绩录入!DW105,0)</f>
        <v>0</v>
      </c>
      <c r="ADL102" s="248">
        <f>IF(ADL$6=$AAP$5,成绩录入!DX105,0)</f>
        <v>0</v>
      </c>
      <c r="ADM102" s="248">
        <f>IF(ADM$6=$AAP$5,成绩录入!DY105,0)</f>
        <v>0</v>
      </c>
      <c r="ADN102" s="248">
        <f>IF(ADN$6=$AAP$5,成绩录入!DZ105,0)</f>
        <v>0</v>
      </c>
      <c r="ADO102" s="248">
        <f>IF(ADO$6=$AAP$5,成绩录入!EA105,0)</f>
        <v>0</v>
      </c>
      <c r="ADP102" s="248">
        <f>IF(ADP$6=$AAP$5,成绩录入!EB105,0)</f>
        <v>0</v>
      </c>
      <c r="ADQ102" s="248">
        <f>IF(ADQ$6=$AAP$5,成绩录入!EC105,0)</f>
        <v>0</v>
      </c>
      <c r="ADR102" s="248">
        <f>IF(ADR$6=$AAP$5,成绩录入!ED105,0)</f>
        <v>0</v>
      </c>
      <c r="ADS102" s="248">
        <f>IF(ADS$6=$AAP$5,成绩录入!EE105,0)</f>
        <v>0</v>
      </c>
      <c r="ADT102" s="248">
        <f>IF(ADT$6=$AAP$5,成绩录入!EF105,0)</f>
        <v>0</v>
      </c>
      <c r="ADU102" s="248">
        <f>IF(ADU$6=$AAP$5,成绩录入!EG105,0)</f>
        <v>0</v>
      </c>
      <c r="ADV102" s="248">
        <f>IF(ADV$6=$AAP$5,成绩录入!EH105,0)</f>
        <v>0</v>
      </c>
      <c r="ADW102" s="248">
        <f>IF(ADW$6=$AAP$5,成绩录入!EI105,0)</f>
        <v>0</v>
      </c>
      <c r="ADX102" s="248">
        <f>IF(ADX$6=$AAP$5,成绩录入!EJ105,0)</f>
        <v>0</v>
      </c>
      <c r="ADY102" s="248">
        <f>IF(ADY$6=$AAP$5,成绩录入!EK105,0)</f>
        <v>0</v>
      </c>
      <c r="ADZ102" s="248">
        <f>IF(ADZ$6=$AAP$5,成绩录入!EL105,0)</f>
        <v>0</v>
      </c>
      <c r="AEA102" s="248">
        <f>IF(AEA$6=$AAP$5,成绩录入!EM105,0)</f>
        <v>0</v>
      </c>
      <c r="AEB102" s="248">
        <f>IF(AEB$6=$AAP$5,成绩录入!EN105,0)</f>
        <v>0</v>
      </c>
      <c r="AEC102" s="248">
        <f>IF(AEC$6=$AAP$5,成绩录入!EO105,0)</f>
        <v>0</v>
      </c>
      <c r="AED102" s="248">
        <f>IF(AED$6=$AAP$5,成绩录入!EP105,0)</f>
        <v>0</v>
      </c>
      <c r="AEE102" s="248">
        <f>IF(AEE$6=$AAP$5,成绩录入!EQ105,0)</f>
        <v>0</v>
      </c>
      <c r="AEF102" s="248">
        <f>IF(AEF$6=$AAP$5,成绩录入!ER105,0)</f>
        <v>0</v>
      </c>
      <c r="AEG102" s="248">
        <f>IF(AEG$6=$AAP$5,成绩录入!ES105,0)</f>
        <v>0</v>
      </c>
      <c r="AEH102" s="248">
        <f>IF(AEH$6=$AAP$5,成绩录入!ET105,0)</f>
        <v>0</v>
      </c>
      <c r="AEI102" s="248">
        <f>IF(AEI$6=$AAP$5,成绩录入!EU105,0)</f>
        <v>0</v>
      </c>
      <c r="AEJ102" s="248">
        <f>IF(AEJ$6=$AAP$5,成绩录入!EV105,0)</f>
        <v>0</v>
      </c>
      <c r="AEK102" s="248">
        <f>IF(AEK$6=$AAP$5,成绩录入!EW105,0)</f>
        <v>0</v>
      </c>
      <c r="AEL102" s="248">
        <f>IF(AEL$6=$AAP$5,成绩录入!EX105,0)</f>
        <v>0</v>
      </c>
      <c r="AEM102" s="218">
        <f t="shared" si="193"/>
        <v>0</v>
      </c>
      <c r="AEN102" s="166"/>
      <c r="AEO102" s="166"/>
      <c r="AEP102" s="247">
        <f>IF(AEP$6=$AEO$5,成绩录入!BC105,0)</f>
        <v>0</v>
      </c>
      <c r="AEQ102" s="248">
        <f>IF(AEQ$6=$AEO$5,成绩录入!BD105,0)</f>
        <v>0</v>
      </c>
      <c r="AER102" s="248">
        <f>IF(AER$6=$AEO$5,成绩录入!BE105,0)</f>
        <v>0</v>
      </c>
      <c r="AES102" s="248">
        <f>IF(AES$6=$AEO$5,成绩录入!BF105,0)</f>
        <v>0</v>
      </c>
      <c r="AET102" s="248">
        <f>IF(AET$6=$AEO$5,成绩录入!BG105,0)</f>
        <v>0</v>
      </c>
      <c r="AEU102" s="248">
        <f>IF(AEU$6=$AEO$5,成绩录入!BH105,0)</f>
        <v>0</v>
      </c>
      <c r="AEV102" s="248">
        <f>IF(AEV$6=$AEO$5,成绩录入!BI105,0)</f>
        <v>0</v>
      </c>
      <c r="AEW102" s="248">
        <f>IF(AEW$6=$AEO$5,成绩录入!BJ105,0)</f>
        <v>0</v>
      </c>
      <c r="AEX102" s="248">
        <f>IF(AEX$6=$AEO$5,成绩录入!BK105,0)</f>
        <v>0</v>
      </c>
      <c r="AEY102" s="248">
        <f>IF(AEY$6=$AEO$5,成绩录入!BL105,0)</f>
        <v>0</v>
      </c>
      <c r="AEZ102" s="248">
        <f>IF(AEZ$6=$AEO$5,成绩录入!BM105,0)</f>
        <v>0</v>
      </c>
      <c r="AFA102" s="248">
        <f>IF(AFA$6=$AEO$5,成绩录入!BN105,0)</f>
        <v>0</v>
      </c>
      <c r="AFB102" s="248">
        <f>IF(AFB$6=$AEO$5,成绩录入!BO105,0)</f>
        <v>0</v>
      </c>
      <c r="AFC102" s="248">
        <f>IF(AFC$6=$AEO$5,成绩录入!BP105,0)</f>
        <v>0</v>
      </c>
      <c r="AFD102" s="248">
        <f>IF(AFD$6=$AEO$5,成绩录入!BQ105,0)</f>
        <v>0</v>
      </c>
      <c r="AFE102" s="248">
        <f>IF(AFE$6=$AEO$5,成绩录入!BR105,0)</f>
        <v>0</v>
      </c>
      <c r="AFF102" s="248">
        <f>IF(AFF$6=$AEO$5,成绩录入!BS105,0)</f>
        <v>0</v>
      </c>
      <c r="AFG102" s="248">
        <f>IF(AFG$6=$AEO$5,成绩录入!BT105,0)</f>
        <v>0</v>
      </c>
      <c r="AFH102" s="248">
        <f>IF(AFH$6=$AEO$5,成绩录入!BU105,0)</f>
        <v>0</v>
      </c>
      <c r="AFI102" s="248">
        <f>IF(AFI$6=$AEO$5,成绩录入!BV105,0)</f>
        <v>0</v>
      </c>
      <c r="AFJ102" s="248">
        <f>IF(AFJ$6=$AEO$5,成绩录入!BW105,0)</f>
        <v>0</v>
      </c>
      <c r="AFK102" s="248">
        <f>IF(AFK$6=$AEO$5,成绩录入!BX105,0)</f>
        <v>0</v>
      </c>
      <c r="AFL102" s="248">
        <f>IF(AFL$6=$AEO$5,成绩录入!BY105,0)</f>
        <v>0</v>
      </c>
      <c r="AFM102" s="248">
        <f>IF(AFM$6=$AEO$5,成绩录入!BZ105,0)</f>
        <v>0</v>
      </c>
      <c r="AFN102" s="248">
        <f>IF(AFN$6=$AEO$5,成绩录入!CA105,0)</f>
        <v>0</v>
      </c>
      <c r="AFO102" s="248">
        <f>IF(AFO$6=$AEO$5,成绩录入!CB105,0)</f>
        <v>0</v>
      </c>
      <c r="AFP102" s="248">
        <f>IF(AFP$6=$AEO$5,成绩录入!CC105,0)</f>
        <v>0</v>
      </c>
      <c r="AFQ102" s="248">
        <f>IF(AFQ$6=$AEO$5,成绩录入!CD105,0)</f>
        <v>0</v>
      </c>
      <c r="AFR102" s="248">
        <f>IF(AFR$6=$AEO$5,成绩录入!CE105,0)</f>
        <v>0</v>
      </c>
      <c r="AFS102" s="248">
        <f>IF(AFS$6=$AEO$5,成绩录入!CF105,0)</f>
        <v>0</v>
      </c>
      <c r="AFT102" s="248">
        <f>IF(AFT$6=$AEO$5,成绩录入!CG105,0)</f>
        <v>0</v>
      </c>
      <c r="AFU102" s="248">
        <f>IF(AFU$6=$AEO$5,成绩录入!CH105,0)</f>
        <v>0</v>
      </c>
      <c r="AFV102" s="248">
        <f>IF(AFV$6=$AEO$5,成绩录入!CI105,0)</f>
        <v>0</v>
      </c>
      <c r="AFW102" s="248">
        <f>IF(AFW$6=$AEO$5,成绩录入!CJ105,0)</f>
        <v>0</v>
      </c>
      <c r="AFX102" s="248">
        <f>IF(AFX$6=$AEO$5,成绩录入!CK105,0)</f>
        <v>0</v>
      </c>
      <c r="AFY102" s="248">
        <f>IF(AFY$6=$AEO$5,成绩录入!CL105,0)</f>
        <v>0</v>
      </c>
      <c r="AFZ102" s="248">
        <f>IF(AFZ$6=$AEO$5,成绩录入!CM105,0)</f>
        <v>0</v>
      </c>
      <c r="AGA102" s="248">
        <f>IF(AGA$6=$AEO$5,成绩录入!CN105,0)</f>
        <v>0</v>
      </c>
      <c r="AGB102" s="248">
        <f>IF(AGB$6=$AEO$5,成绩录入!CO105,0)</f>
        <v>0</v>
      </c>
      <c r="AGC102" s="248">
        <f>IF(AGC$6=$AEO$5,成绩录入!CP105,0)</f>
        <v>0</v>
      </c>
      <c r="AGD102" s="248">
        <f>IF(AGD$6=$AEO$5,成绩录入!CQ105,0)</f>
        <v>0</v>
      </c>
      <c r="AGE102" s="248">
        <f>IF(AGE$6=$AEO$5,成绩录入!CR105,0)</f>
        <v>0</v>
      </c>
      <c r="AGF102" s="248">
        <f>IF(AGF$6=$AEO$5,成绩录入!CS105,0)</f>
        <v>0</v>
      </c>
      <c r="AGG102" s="248">
        <f>IF(AGG$6=$AEO$5,成绩录入!CT105,0)</f>
        <v>0</v>
      </c>
      <c r="AGH102" s="248">
        <f>IF(AGH$6=$AEO$5,成绩录入!CU105,0)</f>
        <v>0</v>
      </c>
      <c r="AGI102" s="248">
        <f>IF(AGI$6=$AEO$5,成绩录入!CV105,0)</f>
        <v>0</v>
      </c>
      <c r="AGJ102" s="248">
        <f>IF(AGJ$6=$AEO$5,成绩录入!CW105,0)</f>
        <v>0</v>
      </c>
      <c r="AGK102" s="248">
        <f>IF(AGK$6=$AEO$5,成绩录入!CX105,0)</f>
        <v>0</v>
      </c>
      <c r="AGL102" s="248">
        <f>IF(AGL$6=$AEO$5,成绩录入!CY105,0)</f>
        <v>0</v>
      </c>
      <c r="AGM102" s="248">
        <f>IF(AGM$6=$AEO$5,成绩录入!CZ105,0)</f>
        <v>0</v>
      </c>
      <c r="AGN102" s="248">
        <f>IF(AGN$6=$AEO$5,成绩录入!DA105,0)</f>
        <v>0</v>
      </c>
      <c r="AGO102" s="248">
        <f>IF(AGO$6=$AEO$5,成绩录入!DB105,0)</f>
        <v>0</v>
      </c>
      <c r="AGP102" s="248">
        <f>IF(AGP$6=$AEO$5,成绩录入!DC105,0)</f>
        <v>0</v>
      </c>
      <c r="AGQ102" s="248">
        <f>IF(AGQ$6=$AEO$5,成绩录入!DD105,0)</f>
        <v>0</v>
      </c>
      <c r="AGR102" s="248">
        <f>IF(AGR$6=$AEO$5,成绩录入!DE105,0)</f>
        <v>0</v>
      </c>
      <c r="AGS102" s="248">
        <f>IF(AGS$6=$AEO$5,成绩录入!DF105,0)</f>
        <v>0</v>
      </c>
      <c r="AGT102" s="248">
        <f>IF(AGT$6=$AEO$5,成绩录入!DG105,0)</f>
        <v>0</v>
      </c>
      <c r="AGU102" s="248">
        <f>IF(AGU$6=$AEO$5,成绩录入!DH105,0)</f>
        <v>0</v>
      </c>
      <c r="AGV102" s="248">
        <f>IF(AGV$6=$AEO$5,成绩录入!DI105,0)</f>
        <v>0</v>
      </c>
      <c r="AGW102" s="248">
        <f>IF(AGW$6=$AEO$5,成绩录入!DJ105,0)</f>
        <v>0</v>
      </c>
      <c r="AGX102" s="248">
        <f>IF(AGX$6=$AEO$5,成绩录入!DK105,0)</f>
        <v>0</v>
      </c>
      <c r="AGY102" s="248">
        <f>IF(AGY$6=$AEO$5,成绩录入!DL105,0)</f>
        <v>0</v>
      </c>
      <c r="AGZ102" s="248">
        <f>IF(AGZ$6=$AEO$5,成绩录入!DM105,0)</f>
        <v>0</v>
      </c>
      <c r="AHA102" s="248">
        <f>IF(AHA$6=$AEO$5,成绩录入!DN105,0)</f>
        <v>0</v>
      </c>
      <c r="AHB102" s="248">
        <f>IF(AHB$6=$AEO$5,成绩录入!DO105,0)</f>
        <v>0</v>
      </c>
      <c r="AHC102" s="248">
        <f>IF(AHC$6=$AEO$5,成绩录入!DP105,0)</f>
        <v>0</v>
      </c>
      <c r="AHD102" s="248">
        <f>IF(AHD$6=$AEO$5,成绩录入!DQ105,0)</f>
        <v>0</v>
      </c>
      <c r="AHE102" s="248">
        <f>IF(AHE$6=$AEO$5,成绩录入!DR105,0)</f>
        <v>0</v>
      </c>
      <c r="AHF102" s="248">
        <f>IF(AHF$6=$AEO$5,成绩录入!DS105,0)</f>
        <v>0</v>
      </c>
      <c r="AHG102" s="248">
        <f>IF(AHG$6=$AEO$5,成绩录入!DT105,0)</f>
        <v>0</v>
      </c>
      <c r="AHH102" s="248">
        <f>IF(AHH$6=$AEO$5,成绩录入!DU105,0)</f>
        <v>0</v>
      </c>
      <c r="AHI102" s="248">
        <f>IF(AHI$6=$AEO$5,成绩录入!DV105,0)</f>
        <v>0</v>
      </c>
      <c r="AHJ102" s="248">
        <f>IF(AHJ$6=$AEO$5,成绩录入!DW105,0)</f>
        <v>0</v>
      </c>
      <c r="AHK102" s="248">
        <f>IF(AHK$6=$AEO$5,成绩录入!DX105,0)</f>
        <v>0</v>
      </c>
      <c r="AHL102" s="248">
        <f>IF(AHL$6=$AEO$5,成绩录入!DY105,0)</f>
        <v>0</v>
      </c>
      <c r="AHM102" s="248">
        <f>IF(AHM$6=$AEO$5,成绩录入!DZ105,0)</f>
        <v>0</v>
      </c>
      <c r="AHN102" s="248">
        <f>IF(AHN$6=$AEO$5,成绩录入!EA105,0)</f>
        <v>0</v>
      </c>
      <c r="AHO102" s="248">
        <f>IF(AHO$6=$AEO$5,成绩录入!EB105,0)</f>
        <v>0</v>
      </c>
      <c r="AHP102" s="248">
        <f>IF(AHP$6=$AEO$5,成绩录入!EC105,0)</f>
        <v>0</v>
      </c>
      <c r="AHQ102" s="248">
        <f>IF(AHQ$6=$AEO$5,成绩录入!ED105,0)</f>
        <v>0</v>
      </c>
      <c r="AHR102" s="248">
        <f>IF(AHR$6=$AEO$5,成绩录入!EE105,0)</f>
        <v>0</v>
      </c>
      <c r="AHS102" s="248">
        <f>IF(AHS$6=$AEO$5,成绩录入!EF105,0)</f>
        <v>0</v>
      </c>
      <c r="AHT102" s="248">
        <f>IF(AHT$6=$AEO$5,成绩录入!EG105,0)</f>
        <v>0</v>
      </c>
      <c r="AHU102" s="248">
        <f>IF(AHU$6=$AEO$5,成绩录入!EH105,0)</f>
        <v>0</v>
      </c>
      <c r="AHV102" s="248">
        <f>IF(AHV$6=$AEO$5,成绩录入!EI105,0)</f>
        <v>0</v>
      </c>
      <c r="AHW102" s="248">
        <f>IF(AHW$6=$AEO$5,成绩录入!EJ105,0)</f>
        <v>0</v>
      </c>
      <c r="AHX102" s="248">
        <f>IF(AHX$6=$AEO$5,成绩录入!EK105,0)</f>
        <v>0</v>
      </c>
      <c r="AHY102" s="248">
        <f>IF(AHY$6=$AEO$5,成绩录入!EL105,0)</f>
        <v>0</v>
      </c>
      <c r="AHZ102" s="248">
        <f>IF(AHZ$6=$AEO$5,成绩录入!EM105,0)</f>
        <v>0</v>
      </c>
      <c r="AIA102" s="248">
        <f>IF(AIA$6=$AEO$5,成绩录入!EN105,0)</f>
        <v>0</v>
      </c>
      <c r="AIB102" s="248">
        <f>IF(AIB$6=$AEO$5,成绩录入!EO105,0)</f>
        <v>0</v>
      </c>
      <c r="AIC102" s="248">
        <f>IF(AIC$6=$AEO$5,成绩录入!EP105,0)</f>
        <v>0</v>
      </c>
      <c r="AID102" s="248">
        <f>IF(AID$6=$AEO$5,成绩录入!EQ105,0)</f>
        <v>0</v>
      </c>
      <c r="AIE102" s="248">
        <f>IF(AIE$6=$AEO$5,成绩录入!ER105,0)</f>
        <v>0</v>
      </c>
      <c r="AIF102" s="248">
        <f>IF(AIF$6=$AEO$5,成绩录入!ES105,0)</f>
        <v>0</v>
      </c>
      <c r="AIG102" s="248">
        <f>IF(AIG$6=$AEO$5,成绩录入!ET105,0)</f>
        <v>0</v>
      </c>
      <c r="AIH102" s="248">
        <f>IF(AIH$6=$AEO$5,成绩录入!EU105,0)</f>
        <v>0</v>
      </c>
      <c r="AII102" s="248">
        <f>IF(AII$6=$AEO$5,成绩录入!EV105,0)</f>
        <v>0</v>
      </c>
      <c r="AIJ102" s="248">
        <f>IF(AIJ$6=$AEO$5,成绩录入!EW105,0)</f>
        <v>0</v>
      </c>
      <c r="AIK102" s="248">
        <f>IF(AIK$6=$AEO$5,成绩录入!EX105,0)</f>
        <v>0</v>
      </c>
      <c r="AIL102" s="218">
        <f t="shared" si="194"/>
        <v>0</v>
      </c>
      <c r="AIN102" s="214" t="str">
        <f>初始录入!A107</f>
        <v/>
      </c>
      <c r="AIO102" s="215">
        <f>初始录入!B107</f>
        <v>0</v>
      </c>
      <c r="AIP102" s="216">
        <f>初始录入!C107</f>
        <v>0</v>
      </c>
      <c r="AIQ102" s="314">
        <f>IF(平时!D100&lt;&gt;"",平时!D100,0)</f>
        <v>0</v>
      </c>
      <c r="AIR102" s="324" t="str">
        <f t="shared" si="246"/>
        <v/>
      </c>
      <c r="AIS102" s="314">
        <f>IF(过程!D100&lt;&gt;"",过程!D100,0)</f>
        <v>0</v>
      </c>
      <c r="AIT102" s="324" t="str">
        <f t="shared" si="247"/>
        <v/>
      </c>
      <c r="AIU102" s="216">
        <f>IF(期末!D100&lt;&gt;"",期末!D100,0)</f>
        <v>0</v>
      </c>
      <c r="AIV102" s="324" t="str">
        <f t="shared" si="248"/>
        <v/>
      </c>
      <c r="AIW102" s="325">
        <f t="shared" si="249"/>
        <v>0</v>
      </c>
      <c r="AIX102" s="314">
        <f>IF(平时!E100&lt;&gt;"",平时!E100,0)</f>
        <v>0</v>
      </c>
      <c r="AIY102" s="324" t="str">
        <f t="shared" si="250"/>
        <v/>
      </c>
      <c r="AIZ102" s="314">
        <f>IF(过程!E100&lt;&gt;"",过程!E100,0)</f>
        <v>0</v>
      </c>
      <c r="AJA102" s="324" t="str">
        <f t="shared" si="251"/>
        <v/>
      </c>
      <c r="AJB102" s="216">
        <f>IF(期末!E100&lt;&gt;"",期末!E100,0)</f>
        <v>0</v>
      </c>
      <c r="AJC102" s="324" t="str">
        <f t="shared" si="252"/>
        <v/>
      </c>
      <c r="AJD102" s="325">
        <f t="shared" si="253"/>
        <v>0</v>
      </c>
      <c r="AJE102" s="314">
        <f>IF(平时!F100&lt;&gt;"",平时!F100,0)</f>
        <v>0</v>
      </c>
      <c r="AJF102" s="324" t="str">
        <f t="shared" si="254"/>
        <v/>
      </c>
      <c r="AJG102" s="314">
        <f>IF(过程!F100&lt;&gt;"",过程!F100,0)</f>
        <v>0</v>
      </c>
      <c r="AJH102" s="324" t="str">
        <f t="shared" si="255"/>
        <v/>
      </c>
      <c r="AJI102" s="216">
        <f>IF(期末!F100&lt;&gt;"",期末!F100,0)</f>
        <v>0</v>
      </c>
      <c r="AJJ102" s="324" t="str">
        <f t="shared" si="256"/>
        <v/>
      </c>
      <c r="AJK102" s="325">
        <f t="shared" si="257"/>
        <v>0</v>
      </c>
      <c r="AJL102" s="314">
        <f>IF(平时!G100&lt;&gt;"",平时!G100,0)</f>
        <v>0</v>
      </c>
      <c r="AJM102" s="324" t="str">
        <f t="shared" si="258"/>
        <v/>
      </c>
      <c r="AJN102" s="314">
        <f>IF(过程!G100&lt;&gt;"",过程!G100,0)</f>
        <v>0</v>
      </c>
      <c r="AJO102" s="324" t="str">
        <f t="shared" si="259"/>
        <v/>
      </c>
      <c r="AJP102" s="216">
        <f>IF(期末!G100&lt;&gt;"",期末!G100,0)</f>
        <v>0</v>
      </c>
      <c r="AJQ102" s="324" t="str">
        <f t="shared" si="260"/>
        <v/>
      </c>
      <c r="AJR102" s="325">
        <f t="shared" si="261"/>
        <v>0</v>
      </c>
      <c r="AJS102" s="314">
        <f>IF(平时!H100&lt;&gt;"",平时!H100,0)</f>
        <v>0</v>
      </c>
      <c r="AJT102" s="324" t="str">
        <f t="shared" si="262"/>
        <v/>
      </c>
      <c r="AJU102" s="314">
        <f>IF(过程!H100&lt;&gt;"",过程!H100,0)</f>
        <v>0</v>
      </c>
      <c r="AJV102" s="324" t="str">
        <f t="shared" si="263"/>
        <v/>
      </c>
      <c r="AJW102" s="216">
        <f>IF(期末!H100&lt;&gt;"",期末!H100,0)</f>
        <v>0</v>
      </c>
      <c r="AJX102" s="324" t="str">
        <f t="shared" si="264"/>
        <v/>
      </c>
      <c r="AJY102" s="326">
        <f t="shared" si="265"/>
        <v>0</v>
      </c>
      <c r="AKA102" s="216" t="str">
        <f>初始录入!A107</f>
        <v/>
      </c>
      <c r="AKB102" s="216">
        <f>初始录入!B107</f>
        <v>0</v>
      </c>
      <c r="AKC102" s="216">
        <f>初始录入!C107</f>
        <v>0</v>
      </c>
      <c r="AKD102" s="327" t="str">
        <f>IF(初始录入!$E107=初始录入!$K$2,达成度!$D115,"")</f>
        <v/>
      </c>
      <c r="AKE102" s="327" t="str">
        <f>IF(初始录入!$E107=初始录入!$K$3,达成度!D115,"")</f>
        <v/>
      </c>
      <c r="AKF102" s="216" t="str">
        <f>IF(初始录入!$E107=初始录入!$K$4,达成度!D115,"")</f>
        <v/>
      </c>
      <c r="AKG102" s="216" t="str">
        <f>IF(初始录入!$E107=初始录入!$K$5,达成度!D115,"")</f>
        <v/>
      </c>
      <c r="AKH102" s="327" t="str">
        <f>IF(初始录入!$E107=初始录入!$K$2,达成度!E115,"")</f>
        <v/>
      </c>
      <c r="AKI102" s="327" t="str">
        <f>IF(初始录入!$E107=初始录入!$K$3,达成度!E115,"")</f>
        <v/>
      </c>
      <c r="AKJ102" s="216" t="str">
        <f>IF(初始录入!$E107=初始录入!$K$4,达成度!E115,"")</f>
        <v/>
      </c>
      <c r="AKK102" s="216" t="str">
        <f>IF(初始录入!$E107=初始录入!$K$5,达成度!E115,"")</f>
        <v/>
      </c>
      <c r="AKL102" s="327" t="str">
        <f>IF(初始录入!$E107=初始录入!$K$2,达成度!F115,"")</f>
        <v/>
      </c>
      <c r="AKM102" s="327" t="str">
        <f>IF(初始录入!$E107=初始录入!$K$3,达成度!F115,"")</f>
        <v/>
      </c>
      <c r="AKN102" s="216" t="str">
        <f>IF(初始录入!$E107=初始录入!$K$4,达成度!F115,"")</f>
        <v/>
      </c>
      <c r="AKO102" s="216" t="str">
        <f>IF(初始录入!$E107=初始录入!$K$5,达成度!F115,"")</f>
        <v/>
      </c>
      <c r="AKP102" s="327" t="str">
        <f>IF(初始录入!$E107=初始录入!$K$2,达成度!H115,"")</f>
        <v/>
      </c>
      <c r="AKQ102" s="327" t="str">
        <f>IF(初始录入!$E107=初始录入!$K$3,达成度!H115,"")</f>
        <v/>
      </c>
      <c r="AKR102" s="216" t="str">
        <f>IF(初始录入!$E107=初始录入!$K$4,达成度!H115,"")</f>
        <v/>
      </c>
      <c r="AKS102" s="216" t="str">
        <f>IF(初始录入!$E107=初始录入!$K$5,达成度!H115,"")</f>
        <v/>
      </c>
      <c r="AKT102" s="327" t="str">
        <f>IF(初始录入!$E107=初始录入!$K$2,达成度!I115,"")</f>
        <v/>
      </c>
      <c r="AKU102" s="327" t="str">
        <f>IF(初始录入!$E107=初始录入!$K$3,达成度!I115,"")</f>
        <v/>
      </c>
      <c r="AKV102" s="216" t="str">
        <f>IF(初始录入!$E107=初始录入!$K$4,达成度!I115,"")</f>
        <v/>
      </c>
      <c r="AKW102" s="216" t="str">
        <f>IF(初始录入!$E107=初始录入!$K$5,达成度!I115,"")</f>
        <v/>
      </c>
      <c r="AKX102" s="327" t="str">
        <f>IF(初始录入!$E107=初始录入!$K$2,达成度!J115,"")</f>
        <v/>
      </c>
      <c r="AKY102" s="327" t="str">
        <f>IF(初始录入!$E107=初始录入!$K$3,达成度!J115,"")</f>
        <v/>
      </c>
      <c r="AKZ102" s="216" t="str">
        <f>IF(初始录入!$E107=初始录入!$K$4,达成度!J115,"")</f>
        <v/>
      </c>
      <c r="ALA102" s="216" t="str">
        <f>IF(初始录入!$E107=初始录入!$K$5,达成度!J115,"")</f>
        <v/>
      </c>
      <c r="ALB102" s="327" t="str">
        <f>IF(初始录入!$E107=初始录入!$K$2,达成度!L115,"")</f>
        <v/>
      </c>
      <c r="ALC102" s="327" t="str">
        <f>IF(初始录入!$E107=初始录入!$K$3,达成度!L115,"")</f>
        <v/>
      </c>
      <c r="ALD102" s="216" t="str">
        <f>IF(初始录入!$E107=初始录入!$K$4,达成度!L115,"")</f>
        <v/>
      </c>
      <c r="ALE102" s="216" t="str">
        <f>IF(初始录入!$E107=初始录入!$K$5,达成度!L115,"")</f>
        <v/>
      </c>
      <c r="ALF102" s="327" t="str">
        <f>IF(初始录入!$E107=初始录入!$K$2,达成度!M115,"")</f>
        <v/>
      </c>
      <c r="ALG102" s="327" t="str">
        <f>IF(初始录入!$E107=初始录入!$K$3,达成度!M115,"")</f>
        <v/>
      </c>
      <c r="ALH102" s="216" t="str">
        <f>IF(初始录入!$E107=初始录入!$K$4,达成度!M115,"")</f>
        <v/>
      </c>
      <c r="ALI102" s="216" t="str">
        <f>IF(初始录入!$E107=初始录入!$K$5,达成度!M115,"")</f>
        <v/>
      </c>
      <c r="ALJ102" s="327" t="str">
        <f>IF(初始录入!$E107=初始录入!$K$2,达成度!N115,"")</f>
        <v/>
      </c>
      <c r="ALK102" s="327" t="str">
        <f>IF(初始录入!$E107=初始录入!$K$3,达成度!N115,"")</f>
        <v/>
      </c>
      <c r="ALL102" s="216" t="str">
        <f>IF(初始录入!$E107=初始录入!$K$4,达成度!N115,"")</f>
        <v/>
      </c>
      <c r="ALM102" s="216" t="str">
        <f>IF(初始录入!$E107=初始录入!$K$5,达成度!N115,"")</f>
        <v/>
      </c>
      <c r="ALN102" s="327" t="str">
        <f>IF(初始录入!$E107=初始录入!$K$2,达成度!P115,"")</f>
        <v/>
      </c>
      <c r="ALO102" s="327" t="str">
        <f>IF(初始录入!$E107=初始录入!$K$3,达成度!P115,"")</f>
        <v/>
      </c>
      <c r="ALP102" s="216" t="str">
        <f>IF(初始录入!$E107=初始录入!$K$4,达成度!P115,"")</f>
        <v/>
      </c>
      <c r="ALQ102" s="216" t="str">
        <f>IF(初始录入!$E107=初始录入!$K$5,达成度!P115,"")</f>
        <v/>
      </c>
      <c r="ALR102" s="327" t="str">
        <f>IF(初始录入!$E107=初始录入!$K$2,达成度!Q115,"")</f>
        <v/>
      </c>
      <c r="ALS102" s="327" t="str">
        <f>IF(初始录入!$E107=初始录入!$K$3,达成度!Q115,"")</f>
        <v/>
      </c>
      <c r="ALT102" s="216" t="str">
        <f>IF(初始录入!$E107=初始录入!$K$4,达成度!Q115,"")</f>
        <v/>
      </c>
      <c r="ALU102" s="216" t="str">
        <f>IF(初始录入!$E107=初始录入!$K$5,达成度!Q115,"")</f>
        <v/>
      </c>
      <c r="ALV102" s="327" t="str">
        <f>IF(初始录入!$E107=初始录入!$K$2,达成度!R115,"")</f>
        <v/>
      </c>
      <c r="ALW102" s="327" t="str">
        <f>IF(初始录入!$E107=初始录入!$K$3,达成度!R115,"")</f>
        <v/>
      </c>
      <c r="ALX102" s="216" t="str">
        <f>IF(初始录入!$E107=初始录入!$K$4,达成度!R115,"")</f>
        <v/>
      </c>
      <c r="ALY102" s="216"/>
      <c r="ALZ102" s="327" t="str">
        <f>IF(初始录入!$E107=初始录入!$K$2,达成度!T115,"")</f>
        <v/>
      </c>
      <c r="AMA102" s="327" t="str">
        <f>IF(初始录入!$E107=初始录入!$K$3,达成度!T115,"")</f>
        <v/>
      </c>
      <c r="AMB102" s="216" t="str">
        <f>IF(初始录入!$E107=初始录入!$K$4,达成度!T115,"")</f>
        <v/>
      </c>
      <c r="AMC102" s="216" t="str">
        <f>IF(初始录入!$E107=初始录入!$K$5,达成度!T115,"")</f>
        <v/>
      </c>
      <c r="AMD102" s="327" t="str">
        <f>IF(初始录入!$E107=初始录入!$K$2,达成度!U115,"")</f>
        <v/>
      </c>
      <c r="AME102" s="327" t="str">
        <f>IF(初始录入!$E107=初始录入!$K$3,达成度!U115,"")</f>
        <v/>
      </c>
      <c r="AMF102" s="216" t="str">
        <f>IF(初始录入!$E107=初始录入!$K$4,达成度!U115,"")</f>
        <v/>
      </c>
      <c r="AMG102" s="216" t="str">
        <f>IF(初始录入!$E107=初始录入!$K$5,达成度!U115,"")</f>
        <v/>
      </c>
      <c r="AMH102" s="327" t="str">
        <f>IF(初始录入!$E107=初始录入!$K$2,达成度!V115,"")</f>
        <v/>
      </c>
      <c r="AMI102" s="327" t="str">
        <f>IF(初始录入!$E107=初始录入!$K$3,达成度!V115,"")</f>
        <v/>
      </c>
      <c r="AMJ102" s="216" t="str">
        <f>IF(初始录入!$E107=初始录入!$K$4,达成度!W115,"")</f>
        <v/>
      </c>
      <c r="AMK102" s="216" t="str">
        <f>IF(初始录入!$E107=初始录入!$K$5,达成度!W115,"")</f>
        <v/>
      </c>
      <c r="AMM102" s="215">
        <f t="shared" si="270"/>
        <v>95</v>
      </c>
      <c r="AMN102" s="222" t="str">
        <f t="shared" si="266"/>
        <v/>
      </c>
      <c r="AMO102" s="325" t="str">
        <f>IF($AMM102&lt;=$H$7,INDEX(达成度!$G$21:$G$170,$AMM102,1),"")</f>
        <v/>
      </c>
      <c r="AMP102" s="325" t="str">
        <f>IF($AMM102&lt;=$H$7,INDEX(达成度!$K$21:$K$170,$AMM102,1),"")</f>
        <v/>
      </c>
      <c r="AMQ102" s="325" t="str">
        <f>IF($AMM102&lt;=$H$7,INDEX(达成度!$O$21:$O$170,$AMM102,1),"")</f>
        <v/>
      </c>
      <c r="AMR102" s="325" t="str">
        <f>IF($AMM102&lt;=$H$7,INDEX(达成度!$S$21:$S$170,$AMM102,1),"")</f>
        <v/>
      </c>
      <c r="AMS102" s="326" t="str">
        <f>IF($AMM102&lt;=$H$7,INDEX(达成度!$W$21:$W$170,$AMM102,1),"")</f>
        <v/>
      </c>
      <c r="AMT102" s="328"/>
      <c r="AMU102" s="336"/>
      <c r="AMV102" s="222" t="str">
        <f t="shared" si="267"/>
        <v/>
      </c>
      <c r="AMW102" s="325" t="str">
        <f>IF($AMM102&lt;=$I$7,INDEX(达成度!$G$21:$G$170,$AMM102+$H$7,1),"")</f>
        <v/>
      </c>
      <c r="AMX102" s="325" t="str">
        <f>IF($AMM102&lt;=$I$7,INDEX(达成度!$K$21:$K$170,$AMM102+$H$7,1),"")</f>
        <v/>
      </c>
      <c r="AMY102" s="325" t="str">
        <f>IF($AMM102&lt;=$I$7,INDEX(达成度!$O$21:$O$170,$AMM102+$H$7,1),"")</f>
        <v/>
      </c>
      <c r="AMZ102" s="325" t="str">
        <f>IF($AMM102&lt;=$I$7,INDEX(达成度!$S$21:$S$170,$AMM102+$H$7,1),"")</f>
        <v/>
      </c>
      <c r="ANA102" s="326" t="str">
        <f>IF($AMM102&lt;=$I$7,INDEX(达成度!$W$21:$W$170,$AMM102+$H$7,1),"")</f>
        <v/>
      </c>
      <c r="ANB102" s="206"/>
      <c r="ANC102" s="215"/>
      <c r="AND102" s="216" t="str">
        <f t="shared" si="268"/>
        <v/>
      </c>
      <c r="ANE102" s="325" t="str">
        <f>IF($AMM102&lt;=$J$7,INDEX(达成度!$G$21:$G$170,$AMM102+$H$7+$I$7,1),"")</f>
        <v/>
      </c>
      <c r="ANF102" s="325" t="str">
        <f>IF($AMM102&lt;=$J$7,INDEX(达成度!$K$21:$K$170,$AMM102+$H$7+$I$7,1),"")</f>
        <v/>
      </c>
      <c r="ANG102" s="325" t="str">
        <f>IF($AMM102&lt;=$J$7,INDEX(达成度!$O$21:$O$170,$AMM102+$H$7+$I$7,1),"")</f>
        <v/>
      </c>
      <c r="ANH102" s="325" t="str">
        <f>IF($AMM102&lt;=$J$7,INDEX(达成度!$S$21:$S$170,$AMM102+$H$7+$I$7,1),"")</f>
        <v/>
      </c>
      <c r="ANI102" s="326" t="str">
        <f>IF($AMM102&lt;=$J$7,INDEX(达成度!$W$21:$W$170,$AMM102+$H$7+$I$7,1),"")</f>
        <v/>
      </c>
      <c r="ANK102" s="215"/>
      <c r="ANL102" s="216" t="str">
        <f t="shared" si="269"/>
        <v/>
      </c>
      <c r="ANM102" s="325" t="str">
        <f>IF($AMM102&lt;=$K$7,INDEX(达成度!$G$21:$G$170,$AMM102+$H$7+$I$7+$J$7,1),"")</f>
        <v/>
      </c>
      <c r="ANN102" s="325" t="str">
        <f>IF($AMM102&lt;=$K$7,INDEX(达成度!$K$21:$K$170,$AMM102+$H$7+$I$7+$J$7,1),"")</f>
        <v/>
      </c>
      <c r="ANO102" s="325" t="str">
        <f>IF($AMM102&lt;=$K$7,INDEX(达成度!$O$21:$O$170,$AMM102+$H$7+$I$7+$J$7,1),"")</f>
        <v/>
      </c>
      <c r="ANP102" s="325" t="str">
        <f>IF($AMM102&lt;=$K$7,INDEX(达成度!$S$21:$S$170,$AMM102+$H$7+$I$7+$J$7,1),"")</f>
        <v/>
      </c>
      <c r="ANQ102" s="326" t="str">
        <f>IF($AMM102&lt;=$K$7,INDEX(达成度!$W$21:$W$170,$AMM102+$H$7+$I$7+$J$7,1),"")</f>
        <v/>
      </c>
    </row>
    <row r="103" ht="18" customHeight="1" spans="1:1024 1025:1057">
      <c r="A103" s="215" t="str">
        <f>初始录入!A108</f>
        <v/>
      </c>
      <c r="B103" s="216" t="str">
        <f>IF(初始录入!B108&lt;&gt;"",初始录入!B108,"")</f>
        <v/>
      </c>
      <c r="C103" s="216" t="str">
        <f>IF(初始录入!C108&lt;&gt;"",初始录入!C108,"")</f>
        <v/>
      </c>
      <c r="D103" s="216" t="str">
        <f>IF(初始录入!D108&lt;&gt;"",初始录入!D108,"")</f>
        <v/>
      </c>
      <c r="E103" s="218" t="str">
        <f>IF(初始录入!E108&lt;&gt;"",初始录入!E108,"")</f>
        <v/>
      </c>
      <c r="G103" s="330"/>
      <c r="H103" s="295">
        <f>IF(初始录入!E108=H$6,1,0)</f>
        <v>0</v>
      </c>
      <c r="I103" s="295">
        <f>IF(初始录入!E108=I$6,1,0)</f>
        <v>0</v>
      </c>
      <c r="J103" s="295">
        <f>IF(初始录入!E108=J$6,1,0)</f>
        <v>0</v>
      </c>
      <c r="K103" s="321">
        <f>IF(初始录入!E108=K$6,1,0)</f>
        <v>0</v>
      </c>
      <c r="L103" s="28"/>
      <c r="X103" s="28"/>
      <c r="Y103" s="294">
        <v>100</v>
      </c>
      <c r="Z103" s="295">
        <f>成绩录入!$F$7</f>
        <v>0</v>
      </c>
      <c r="AA103" s="295">
        <f>成绩录入!F106</f>
        <v>0</v>
      </c>
      <c r="AB103" s="296">
        <f>IF(初始录入!$M$7&lt;&gt;"",IF(成绩录入!$F$7&lt;&gt;"",IF(初始录入!$P$7="次数",AA103/Z103*Y103,成绩录入!F106),0),0)</f>
        <v>0</v>
      </c>
      <c r="AC103" s="297">
        <f t="shared" si="181"/>
        <v>0</v>
      </c>
      <c r="AD103" s="297">
        <f t="shared" si="182"/>
        <v>0</v>
      </c>
      <c r="AE103" s="297">
        <f t="shared" si="183"/>
        <v>0</v>
      </c>
      <c r="AF103" s="297">
        <f t="shared" si="184"/>
        <v>0</v>
      </c>
      <c r="AG103" s="297">
        <f t="shared" si="185"/>
        <v>0</v>
      </c>
      <c r="AH103" s="298">
        <f t="shared" si="195"/>
        <v>0</v>
      </c>
      <c r="AI103" s="28"/>
      <c r="AJ103" s="260">
        <f>成绩录入!I106</f>
        <v>0</v>
      </c>
      <c r="AK103" s="248">
        <f>成绩录入!J106</f>
        <v>0</v>
      </c>
      <c r="AL103" s="248">
        <f>成绩录入!K106</f>
        <v>0</v>
      </c>
      <c r="AM103" s="248">
        <f>成绩录入!L106</f>
        <v>0</v>
      </c>
      <c r="AN103" s="248">
        <f>成绩录入!M106</f>
        <v>0</v>
      </c>
      <c r="AO103" s="298">
        <f t="shared" si="196"/>
        <v>0</v>
      </c>
      <c r="AP103" s="299"/>
      <c r="AQ103" s="260">
        <f>成绩录入!I106</f>
        <v>0</v>
      </c>
      <c r="AR103" s="248">
        <f>成绩录入!J106</f>
        <v>0</v>
      </c>
      <c r="AS103" s="248">
        <f>成绩录入!K106</f>
        <v>0</v>
      </c>
      <c r="AT103" s="248">
        <f>成绩录入!L106</f>
        <v>0</v>
      </c>
      <c r="AU103" s="248">
        <f>成绩录入!M106</f>
        <v>0</v>
      </c>
      <c r="AV103" s="298">
        <f t="shared" si="197"/>
        <v>0</v>
      </c>
      <c r="AW103" s="299"/>
      <c r="AX103" s="260">
        <f>成绩录入!I106</f>
        <v>0</v>
      </c>
      <c r="AY103" s="248">
        <f>成绩录入!J106</f>
        <v>0</v>
      </c>
      <c r="AZ103" s="248">
        <f>成绩录入!K106</f>
        <v>0</v>
      </c>
      <c r="BA103" s="248">
        <f>成绩录入!L106</f>
        <v>0</v>
      </c>
      <c r="BB103" s="248">
        <f>成绩录入!M106</f>
        <v>0</v>
      </c>
      <c r="BC103" s="298">
        <f t="shared" si="198"/>
        <v>0</v>
      </c>
      <c r="BD103" s="299"/>
      <c r="BE103" s="260">
        <f>成绩录入!I106</f>
        <v>0</v>
      </c>
      <c r="BF103" s="248">
        <f>成绩录入!J106</f>
        <v>0</v>
      </c>
      <c r="BG103" s="248">
        <f>成绩录入!K106</f>
        <v>0</v>
      </c>
      <c r="BH103" s="248">
        <f>成绩录入!L106</f>
        <v>0</v>
      </c>
      <c r="BI103" s="248">
        <f>成绩录入!M106</f>
        <v>0</v>
      </c>
      <c r="BJ103" s="298">
        <f t="shared" si="199"/>
        <v>0</v>
      </c>
      <c r="BK103" s="299"/>
      <c r="BL103" s="260">
        <f>成绩录入!I106</f>
        <v>0</v>
      </c>
      <c r="BM103" s="248">
        <f>成绩录入!J106</f>
        <v>0</v>
      </c>
      <c r="BN103" s="248">
        <f>成绩录入!K106</f>
        <v>0</v>
      </c>
      <c r="BO103" s="248">
        <f>成绩录入!L106</f>
        <v>0</v>
      </c>
      <c r="BP103" s="248">
        <f>成绩录入!M106</f>
        <v>0</v>
      </c>
      <c r="BQ103" s="298">
        <f t="shared" si="200"/>
        <v>0</v>
      </c>
      <c r="BR103" s="300"/>
      <c r="BS103" s="260">
        <f>成绩录入!P106</f>
        <v>0</v>
      </c>
      <c r="BT103" s="248">
        <f>成绩录入!Q106</f>
        <v>0</v>
      </c>
      <c r="BU103" s="248">
        <f>成绩录入!R106</f>
        <v>0</v>
      </c>
      <c r="BV103" s="248">
        <f>成绩录入!S106</f>
        <v>0</v>
      </c>
      <c r="BW103" s="248">
        <f>成绩录入!T106</f>
        <v>0</v>
      </c>
      <c r="BX103" s="248">
        <f>成绩录入!U106</f>
        <v>0</v>
      </c>
      <c r="BY103" s="248">
        <f>成绩录入!V106</f>
        <v>0</v>
      </c>
      <c r="BZ103" s="248">
        <f>成绩录入!W106</f>
        <v>0</v>
      </c>
      <c r="CA103" s="248">
        <f>成绩录入!X106</f>
        <v>0</v>
      </c>
      <c r="CB103" s="248">
        <f>成绩录入!Y106</f>
        <v>0</v>
      </c>
      <c r="CC103" s="298">
        <f t="shared" si="201"/>
        <v>0</v>
      </c>
      <c r="CD103" s="299"/>
      <c r="CE103" s="260">
        <f>成绩录入!P106</f>
        <v>0</v>
      </c>
      <c r="CF103" s="248">
        <f>成绩录入!Q106</f>
        <v>0</v>
      </c>
      <c r="CG103" s="248">
        <f>成绩录入!R106</f>
        <v>0</v>
      </c>
      <c r="CH103" s="248">
        <f>成绩录入!S106</f>
        <v>0</v>
      </c>
      <c r="CI103" s="248">
        <f>成绩录入!T106</f>
        <v>0</v>
      </c>
      <c r="CJ103" s="248">
        <f>成绩录入!U106</f>
        <v>0</v>
      </c>
      <c r="CK103" s="248">
        <f>成绩录入!V106</f>
        <v>0</v>
      </c>
      <c r="CL103" s="248">
        <f>成绩录入!W106</f>
        <v>0</v>
      </c>
      <c r="CM103" s="248">
        <f>成绩录入!X106</f>
        <v>0</v>
      </c>
      <c r="CN103" s="248">
        <f>成绩录入!Y106</f>
        <v>0</v>
      </c>
      <c r="CO103" s="298">
        <f t="shared" si="202"/>
        <v>0</v>
      </c>
      <c r="CP103" s="299"/>
      <c r="CQ103" s="260">
        <f>成绩录入!P106</f>
        <v>0</v>
      </c>
      <c r="CR103" s="248">
        <f>成绩录入!Q106</f>
        <v>0</v>
      </c>
      <c r="CS103" s="248">
        <f>成绩录入!R106</f>
        <v>0</v>
      </c>
      <c r="CT103" s="248">
        <f>成绩录入!S106</f>
        <v>0</v>
      </c>
      <c r="CU103" s="248">
        <f>成绩录入!T106</f>
        <v>0</v>
      </c>
      <c r="CV103" s="248">
        <f>成绩录入!U106</f>
        <v>0</v>
      </c>
      <c r="CW103" s="248">
        <f>成绩录入!V106</f>
        <v>0</v>
      </c>
      <c r="CX103" s="248">
        <f>成绩录入!W106</f>
        <v>0</v>
      </c>
      <c r="CY103" s="248">
        <f>成绩录入!X106</f>
        <v>0</v>
      </c>
      <c r="CZ103" s="248">
        <f>成绩录入!Y106</f>
        <v>0</v>
      </c>
      <c r="DA103" s="298">
        <f t="shared" si="203"/>
        <v>0</v>
      </c>
      <c r="DB103" s="299"/>
      <c r="DC103" s="260">
        <f>成绩录入!P106</f>
        <v>0</v>
      </c>
      <c r="DD103" s="248">
        <f>成绩录入!Q106</f>
        <v>0</v>
      </c>
      <c r="DE103" s="248">
        <f>成绩录入!R106</f>
        <v>0</v>
      </c>
      <c r="DF103" s="248">
        <f>成绩录入!S106</f>
        <v>0</v>
      </c>
      <c r="DG103" s="248">
        <f>成绩录入!T106</f>
        <v>0</v>
      </c>
      <c r="DH103" s="248">
        <f>成绩录入!U106</f>
        <v>0</v>
      </c>
      <c r="DI103" s="248">
        <f>成绩录入!V106</f>
        <v>0</v>
      </c>
      <c r="DJ103" s="248">
        <f>成绩录入!W106</f>
        <v>0</v>
      </c>
      <c r="DK103" s="248">
        <f>成绩录入!X106</f>
        <v>0</v>
      </c>
      <c r="DL103" s="248">
        <f>成绩录入!Y106</f>
        <v>0</v>
      </c>
      <c r="DM103" s="298">
        <f t="shared" si="204"/>
        <v>0</v>
      </c>
      <c r="DN103" s="299"/>
      <c r="DO103" s="260">
        <f>成绩录入!P106</f>
        <v>0</v>
      </c>
      <c r="DP103" s="248">
        <f>成绩录入!Q106</f>
        <v>0</v>
      </c>
      <c r="DQ103" s="248">
        <f>成绩录入!R106</f>
        <v>0</v>
      </c>
      <c r="DR103" s="248">
        <f>成绩录入!S106</f>
        <v>0</v>
      </c>
      <c r="DS103" s="248">
        <f>成绩录入!T106</f>
        <v>0</v>
      </c>
      <c r="DT103" s="248">
        <f>成绩录入!U106</f>
        <v>0</v>
      </c>
      <c r="DU103" s="248">
        <f>成绩录入!V106</f>
        <v>0</v>
      </c>
      <c r="DV103" s="248">
        <f>成绩录入!W106</f>
        <v>0</v>
      </c>
      <c r="DW103" s="248">
        <f>成绩录入!X106</f>
        <v>0</v>
      </c>
      <c r="DX103" s="248">
        <f>成绩录入!Y106</f>
        <v>0</v>
      </c>
      <c r="DY103" s="298">
        <f t="shared" si="205"/>
        <v>0</v>
      </c>
      <c r="DZ103" s="299"/>
      <c r="EA103" s="301" t="e">
        <f t="shared" si="206"/>
        <v>#DIV/0!</v>
      </c>
      <c r="EB103" s="297" t="e">
        <f t="shared" si="207"/>
        <v>#DIV/0!</v>
      </c>
      <c r="EC103" s="297" t="e">
        <f t="shared" si="208"/>
        <v>#DIV/0!</v>
      </c>
      <c r="ED103" s="297" t="e">
        <f t="shared" si="209"/>
        <v>#DIV/0!</v>
      </c>
      <c r="EE103" s="297" t="e">
        <f t="shared" si="210"/>
        <v>#DIV/0!</v>
      </c>
      <c r="EF103" s="302" t="e">
        <f t="shared" si="211"/>
        <v>#DIV/0!</v>
      </c>
      <c r="EG103" s="303"/>
      <c r="EH103" s="304">
        <f t="shared" si="212"/>
        <v>0</v>
      </c>
      <c r="EI103" s="296">
        <f>成绩录入!I106</f>
        <v>0</v>
      </c>
      <c r="EJ103" s="296">
        <f>成绩录入!J106</f>
        <v>0</v>
      </c>
      <c r="EK103" s="296">
        <f>成绩录入!K106</f>
        <v>0</v>
      </c>
      <c r="EL103" s="296">
        <f>成绩录入!L106</f>
        <v>0</v>
      </c>
      <c r="EM103" s="296">
        <f>成绩录入!M106</f>
        <v>0</v>
      </c>
      <c r="EN103" s="296">
        <f>成绩录入!P106</f>
        <v>0</v>
      </c>
      <c r="EO103" s="296">
        <f>成绩录入!Q106</f>
        <v>0</v>
      </c>
      <c r="EP103" s="296">
        <f>成绩录入!R106</f>
        <v>0</v>
      </c>
      <c r="EQ103" s="296">
        <f>成绩录入!S106</f>
        <v>0</v>
      </c>
      <c r="ER103" s="296">
        <f>成绩录入!T106</f>
        <v>0</v>
      </c>
      <c r="ES103" s="296">
        <f>成绩录入!U106</f>
        <v>0</v>
      </c>
      <c r="ET103" s="296">
        <f>成绩录入!V106</f>
        <v>0</v>
      </c>
      <c r="EU103" s="296">
        <f>成绩录入!W106</f>
        <v>0</v>
      </c>
      <c r="EV103" s="296">
        <f>成绩录入!X106</f>
        <v>0</v>
      </c>
      <c r="EW103" s="302">
        <f>成绩录入!Y106</f>
        <v>0</v>
      </c>
      <c r="EX103" s="303"/>
      <c r="EY103" s="304" t="str">
        <f t="shared" si="213"/>
        <v/>
      </c>
      <c r="EZ103" s="296" t="str">
        <f t="shared" si="213"/>
        <v/>
      </c>
      <c r="FA103" s="296" t="str">
        <f t="shared" si="213"/>
        <v/>
      </c>
      <c r="FB103" s="296" t="str">
        <f t="shared" si="213"/>
        <v/>
      </c>
      <c r="FC103" s="302">
        <f>成绩录入!AB106</f>
        <v>0</v>
      </c>
      <c r="FD103" s="303"/>
      <c r="FE103" s="304" t="str">
        <f t="shared" si="214"/>
        <v>√</v>
      </c>
      <c r="FF103" s="296" t="str">
        <f t="shared" si="215"/>
        <v>√</v>
      </c>
      <c r="FG103" s="296" t="str">
        <f t="shared" si="216"/>
        <v>√</v>
      </c>
      <c r="FH103" s="296" t="str">
        <f t="shared" si="217"/>
        <v>√</v>
      </c>
      <c r="FI103" s="302" t="str">
        <f t="shared" si="218"/>
        <v>√</v>
      </c>
      <c r="FJ103" s="299"/>
      <c r="FK103" s="260">
        <f>成绩录入!AB106</f>
        <v>0</v>
      </c>
      <c r="FL103" s="248">
        <f>成绩录入!AC106</f>
        <v>0</v>
      </c>
      <c r="FM103" s="248">
        <f>成绩录入!AD106</f>
        <v>0</v>
      </c>
      <c r="FN103" s="248">
        <f>成绩录入!AE106</f>
        <v>0</v>
      </c>
      <c r="FO103" s="248">
        <f>成绩录入!AF106</f>
        <v>0</v>
      </c>
      <c r="FP103" s="248">
        <f>成绩录入!AG106</f>
        <v>0</v>
      </c>
      <c r="FQ103" s="298">
        <f t="shared" si="219"/>
        <v>0</v>
      </c>
      <c r="FR103" s="299"/>
      <c r="FS103" s="260">
        <f>成绩录入!AB106</f>
        <v>0</v>
      </c>
      <c r="FT103" s="248">
        <f>成绩录入!AC106</f>
        <v>0</v>
      </c>
      <c r="FU103" s="248">
        <f>成绩录入!AD106</f>
        <v>0</v>
      </c>
      <c r="FV103" s="248">
        <f>成绩录入!AE106</f>
        <v>0</v>
      </c>
      <c r="FW103" s="248">
        <f>成绩录入!AF106</f>
        <v>0</v>
      </c>
      <c r="FX103" s="333">
        <f>成绩录入!AG106</f>
        <v>0</v>
      </c>
      <c r="FY103" s="298">
        <f t="shared" si="220"/>
        <v>0</v>
      </c>
      <c r="FZ103" s="299"/>
      <c r="GA103" s="260">
        <f>成绩录入!AB106</f>
        <v>0</v>
      </c>
      <c r="GB103" s="248">
        <f>成绩录入!AC106</f>
        <v>0</v>
      </c>
      <c r="GC103" s="248">
        <f>成绩录入!AD106</f>
        <v>0</v>
      </c>
      <c r="GD103" s="248">
        <f>成绩录入!AE106</f>
        <v>0</v>
      </c>
      <c r="GE103" s="248">
        <f>成绩录入!AF106</f>
        <v>0</v>
      </c>
      <c r="GF103" s="248">
        <f>成绩录入!AG106</f>
        <v>0</v>
      </c>
      <c r="GG103" s="298">
        <f t="shared" si="221"/>
        <v>0</v>
      </c>
      <c r="GH103" s="299"/>
      <c r="GI103" s="260">
        <f>成绩录入!AB106</f>
        <v>0</v>
      </c>
      <c r="GJ103" s="248">
        <f>成绩录入!AC106</f>
        <v>0</v>
      </c>
      <c r="GK103" s="248">
        <f>成绩录入!AD106</f>
        <v>0</v>
      </c>
      <c r="GL103" s="248">
        <f>成绩录入!AE106</f>
        <v>0</v>
      </c>
      <c r="GM103" s="248">
        <f>成绩录入!AF106</f>
        <v>0</v>
      </c>
      <c r="GN103" s="248">
        <f>成绩录入!AG106</f>
        <v>0</v>
      </c>
      <c r="GO103" s="298">
        <f t="shared" si="222"/>
        <v>0</v>
      </c>
      <c r="GP103" s="299"/>
      <c r="GQ103" s="260">
        <f>成绩录入!AB106</f>
        <v>0</v>
      </c>
      <c r="GR103" s="248">
        <f>成绩录入!AC106</f>
        <v>0</v>
      </c>
      <c r="GS103" s="248">
        <f>成绩录入!AD106</f>
        <v>0</v>
      </c>
      <c r="GT103" s="248">
        <f>成绩录入!AE106</f>
        <v>0</v>
      </c>
      <c r="GU103" s="248">
        <f>成绩录入!AF106</f>
        <v>0</v>
      </c>
      <c r="GV103" s="248">
        <f>成绩录入!AG106</f>
        <v>0</v>
      </c>
      <c r="GW103" s="298">
        <f t="shared" si="223"/>
        <v>0</v>
      </c>
      <c r="GX103" s="299"/>
      <c r="GY103" s="247">
        <f>成绩录入!AJ106</f>
        <v>0</v>
      </c>
      <c r="GZ103" s="248">
        <f>成绩录入!AK106</f>
        <v>0</v>
      </c>
      <c r="HA103" s="248">
        <f>成绩录入!AL106</f>
        <v>0</v>
      </c>
      <c r="HB103" s="248">
        <f>成绩录入!AM106</f>
        <v>0</v>
      </c>
      <c r="HC103" s="248">
        <f>成绩录入!AN106</f>
        <v>0</v>
      </c>
      <c r="HD103" s="248">
        <f>成绩录入!AO106</f>
        <v>0</v>
      </c>
      <c r="HE103" s="310">
        <f t="shared" si="224"/>
        <v>0</v>
      </c>
      <c r="HF103" s="299"/>
      <c r="HG103" s="247">
        <f>成绩录入!AJ106</f>
        <v>0</v>
      </c>
      <c r="HH103" s="248">
        <f>成绩录入!AK106</f>
        <v>0</v>
      </c>
      <c r="HI103" s="248">
        <f>成绩录入!AL106</f>
        <v>0</v>
      </c>
      <c r="HJ103" s="248">
        <f>成绩录入!AM106</f>
        <v>0</v>
      </c>
      <c r="HK103" s="248">
        <f>成绩录入!AN106</f>
        <v>0</v>
      </c>
      <c r="HL103" s="248">
        <f>成绩录入!AO106</f>
        <v>0</v>
      </c>
      <c r="HM103" s="310">
        <f t="shared" si="225"/>
        <v>0</v>
      </c>
      <c r="HN103" s="299"/>
      <c r="HO103" s="247">
        <f>成绩录入!AJ106</f>
        <v>0</v>
      </c>
      <c r="HP103" s="248">
        <f>成绩录入!AK106</f>
        <v>0</v>
      </c>
      <c r="HQ103" s="248">
        <f>成绩录入!AL106</f>
        <v>0</v>
      </c>
      <c r="HR103" s="248">
        <f>成绩录入!AM106</f>
        <v>0</v>
      </c>
      <c r="HS103" s="248">
        <f>成绩录入!AN106</f>
        <v>0</v>
      </c>
      <c r="HT103" s="248">
        <f>成绩录入!AO106</f>
        <v>0</v>
      </c>
      <c r="HU103" s="310">
        <f t="shared" si="226"/>
        <v>0</v>
      </c>
      <c r="HV103" s="299"/>
      <c r="HW103" s="247">
        <f>成绩录入!AJ106</f>
        <v>0</v>
      </c>
      <c r="HX103" s="248">
        <f>成绩录入!AK106</f>
        <v>0</v>
      </c>
      <c r="HY103" s="248">
        <f>成绩录入!AL106</f>
        <v>0</v>
      </c>
      <c r="HZ103" s="248">
        <f>成绩录入!AM106</f>
        <v>0</v>
      </c>
      <c r="IA103" s="248">
        <f>成绩录入!AN106</f>
        <v>0</v>
      </c>
      <c r="IB103" s="248">
        <f>成绩录入!AO106</f>
        <v>0</v>
      </c>
      <c r="IC103" s="310">
        <f t="shared" si="227"/>
        <v>0</v>
      </c>
      <c r="ID103" s="299"/>
      <c r="IE103" s="247">
        <f>成绩录入!AJ106</f>
        <v>0</v>
      </c>
      <c r="IF103" s="248">
        <f>成绩录入!AK106</f>
        <v>0</v>
      </c>
      <c r="IG103" s="248">
        <f>成绩录入!AL106</f>
        <v>0</v>
      </c>
      <c r="IH103" s="248">
        <f>成绩录入!AM106</f>
        <v>0</v>
      </c>
      <c r="II103" s="248">
        <f>成绩录入!AN106</f>
        <v>0</v>
      </c>
      <c r="IJ103" s="248">
        <f>成绩录入!AO106</f>
        <v>0</v>
      </c>
      <c r="IK103" s="310">
        <f t="shared" si="228"/>
        <v>0</v>
      </c>
      <c r="IL103" s="299"/>
      <c r="IM103" s="313" t="e">
        <f t="shared" si="229"/>
        <v>#DIV/0!</v>
      </c>
      <c r="IN103" s="314" t="e">
        <f t="shared" si="230"/>
        <v>#DIV/0!</v>
      </c>
      <c r="IO103" s="314" t="e">
        <f t="shared" si="231"/>
        <v>#DIV/0!</v>
      </c>
      <c r="IP103" s="314" t="e">
        <f t="shared" si="232"/>
        <v>#DIV/0!</v>
      </c>
      <c r="IQ103" s="314" t="e">
        <f t="shared" si="233"/>
        <v>#DIV/0!</v>
      </c>
      <c r="IR103" s="315" t="e">
        <f t="shared" si="234"/>
        <v>#DIV/0!</v>
      </c>
      <c r="IS103" s="316"/>
      <c r="IT103" s="214">
        <f>成绩录入!AR106</f>
        <v>0</v>
      </c>
      <c r="IU103" s="216">
        <f>成绩录入!AS106</f>
        <v>0</v>
      </c>
      <c r="IV103" s="216">
        <f>成绩录入!AT106</f>
        <v>0</v>
      </c>
      <c r="IW103" s="216">
        <f>成绩录入!AU106</f>
        <v>0</v>
      </c>
      <c r="IX103" s="216">
        <f>成绩录入!AV106</f>
        <v>0</v>
      </c>
      <c r="IY103" s="216">
        <f>成绩录入!AW106</f>
        <v>0</v>
      </c>
      <c r="IZ103" s="298">
        <f t="shared" si="235"/>
        <v>0</v>
      </c>
      <c r="JA103" s="299"/>
      <c r="JB103" s="317">
        <f>成绩录入!AR106</f>
        <v>0</v>
      </c>
      <c r="JC103" s="216">
        <f>成绩录入!AS106</f>
        <v>0</v>
      </c>
      <c r="JD103" s="216">
        <f>成绩录入!AT106</f>
        <v>0</v>
      </c>
      <c r="JE103" s="216">
        <f>成绩录入!AU106</f>
        <v>0</v>
      </c>
      <c r="JF103" s="216">
        <f>成绩录入!AV106</f>
        <v>0</v>
      </c>
      <c r="JG103" s="216">
        <f>成绩录入!AW106</f>
        <v>0</v>
      </c>
      <c r="JH103" s="298">
        <f t="shared" si="236"/>
        <v>0</v>
      </c>
      <c r="JI103" s="299"/>
      <c r="JJ103" s="248">
        <f>成绩录入!AR106</f>
        <v>0</v>
      </c>
      <c r="JK103" s="248">
        <f>成绩录入!AS106</f>
        <v>0</v>
      </c>
      <c r="JL103" s="248">
        <f>成绩录入!AT106</f>
        <v>0</v>
      </c>
      <c r="JM103" s="248">
        <f>成绩录入!AU106</f>
        <v>0</v>
      </c>
      <c r="JN103" s="248">
        <f>成绩录入!AV106</f>
        <v>0</v>
      </c>
      <c r="JO103" s="248">
        <f>成绩录入!AW106</f>
        <v>0</v>
      </c>
      <c r="JP103" s="298">
        <f t="shared" si="237"/>
        <v>0</v>
      </c>
      <c r="JQ103" s="299"/>
      <c r="JR103" s="308">
        <f>成绩录入!AR106</f>
        <v>0</v>
      </c>
      <c r="JS103" s="248">
        <f>成绩录入!AS106</f>
        <v>0</v>
      </c>
      <c r="JT103" s="248">
        <f>成绩录入!AT106</f>
        <v>0</v>
      </c>
      <c r="JU103" s="248">
        <f>成绩录入!AU106</f>
        <v>0</v>
      </c>
      <c r="JV103" s="248">
        <f>成绩录入!AV106</f>
        <v>0</v>
      </c>
      <c r="JW103" s="248">
        <f>成绩录入!AW106</f>
        <v>0</v>
      </c>
      <c r="JX103" s="298">
        <f t="shared" si="238"/>
        <v>0</v>
      </c>
      <c r="JY103" s="299"/>
      <c r="JZ103" s="308">
        <f>成绩录入!AR106</f>
        <v>0</v>
      </c>
      <c r="KA103" s="248">
        <f>成绩录入!AS106</f>
        <v>0</v>
      </c>
      <c r="KB103" s="248">
        <f>成绩录入!AT106</f>
        <v>0</v>
      </c>
      <c r="KC103" s="248">
        <f>成绩录入!AU106</f>
        <v>0</v>
      </c>
      <c r="KD103" s="248">
        <f>成绩录入!AV106</f>
        <v>0</v>
      </c>
      <c r="KE103" s="248">
        <f>成绩录入!AW106</f>
        <v>0</v>
      </c>
      <c r="KF103" s="298">
        <f t="shared" si="239"/>
        <v>0</v>
      </c>
      <c r="KG103" s="299"/>
      <c r="KH103" s="313">
        <f t="shared" si="186"/>
        <v>0</v>
      </c>
      <c r="KI103" s="314">
        <f t="shared" si="240"/>
        <v>0</v>
      </c>
      <c r="KJ103" s="314">
        <f t="shared" si="241"/>
        <v>0</v>
      </c>
      <c r="KK103" s="314">
        <f t="shared" si="242"/>
        <v>0</v>
      </c>
      <c r="KL103" s="314">
        <f t="shared" si="243"/>
        <v>0</v>
      </c>
      <c r="KM103" s="315">
        <f t="shared" si="244"/>
        <v>0</v>
      </c>
      <c r="KN103" s="90"/>
      <c r="KO103" s="294">
        <f>IF(总评!G101&lt;60,1,0)</f>
        <v>0</v>
      </c>
      <c r="KP103" s="295">
        <f t="shared" si="187"/>
        <v>0</v>
      </c>
      <c r="KQ103" s="295">
        <f t="shared" si="188"/>
        <v>0</v>
      </c>
      <c r="KR103" s="321">
        <f t="shared" si="189"/>
        <v>0</v>
      </c>
      <c r="KS103" s="321">
        <f t="shared" si="245"/>
        <v>0</v>
      </c>
      <c r="OT103" s="247">
        <f>IF(OT$6=$OS$5,成绩录入!BC106,0)</f>
        <v>0</v>
      </c>
      <c r="OU103" s="248">
        <f>IF(OU$6=$OS$5,成绩录入!BD106,0)</f>
        <v>0</v>
      </c>
      <c r="OV103" s="248">
        <f>IF(OV$6=$OS$5,成绩录入!BE106,0)</f>
        <v>0</v>
      </c>
      <c r="OW103" s="248">
        <f>IF(OW$6=$OS$5,成绩录入!BF106,0)</f>
        <v>0</v>
      </c>
      <c r="OX103" s="248">
        <f>IF(OX$6=$OS$5,成绩录入!BG106,0)</f>
        <v>0</v>
      </c>
      <c r="OY103" s="248">
        <f>IF(OY$6=$OS$5,成绩录入!BH106,0)</f>
        <v>0</v>
      </c>
      <c r="OZ103" s="248">
        <f>IF(OZ$6=$OS$5,成绩录入!BI106,0)</f>
        <v>0</v>
      </c>
      <c r="PA103" s="248">
        <f>IF(PA$6=$OS$5,成绩录入!BJ106,0)</f>
        <v>0</v>
      </c>
      <c r="PB103" s="248">
        <f>IF(PB$6=$OS$5,成绩录入!BK106,0)</f>
        <v>0</v>
      </c>
      <c r="PC103" s="248">
        <f>IF(PC$6=$OS$5,成绩录入!BL106,0)</f>
        <v>0</v>
      </c>
      <c r="PD103" s="248">
        <f>IF(PD$6=$OS$5,成绩录入!BM106,0)</f>
        <v>0</v>
      </c>
      <c r="PE103" s="248">
        <f>IF(PE$6=$OS$5,成绩录入!BN106,0)</f>
        <v>0</v>
      </c>
      <c r="PF103" s="248">
        <f>IF(PF$6=$OS$5,成绩录入!BO106,0)</f>
        <v>0</v>
      </c>
      <c r="PG103" s="248">
        <f>IF(PG$6=$OS$5,成绩录入!BP106,0)</f>
        <v>0</v>
      </c>
      <c r="PH103" s="248">
        <f>IF(PH$6=$OS$5,成绩录入!BQ106,0)</f>
        <v>0</v>
      </c>
      <c r="PI103" s="248">
        <f>IF(PI$6=$OS$5,成绩录入!BR106,0)</f>
        <v>0</v>
      </c>
      <c r="PJ103" s="248">
        <f>IF(PJ$6=$OS$5,成绩录入!BS106,0)</f>
        <v>0</v>
      </c>
      <c r="PK103" s="248">
        <f>IF(PK$6=$OS$5,成绩录入!BT106,0)</f>
        <v>0</v>
      </c>
      <c r="PL103" s="248">
        <f>IF(PL$6=$OS$5,成绩录入!BU106,0)</f>
        <v>0</v>
      </c>
      <c r="PM103" s="248">
        <f>IF(PM$6=$OS$5,成绩录入!BV106,0)</f>
        <v>0</v>
      </c>
      <c r="PN103" s="248">
        <f>IF(PN$6=$OS$5,成绩录入!BW106,0)</f>
        <v>0</v>
      </c>
      <c r="PO103" s="248">
        <f>IF(PO$6=$OS$5,成绩录入!BX106,0)</f>
        <v>0</v>
      </c>
      <c r="PP103" s="248">
        <f>IF(PP$6=$OS$5,成绩录入!BY106,0)</f>
        <v>0</v>
      </c>
      <c r="PQ103" s="248">
        <f>IF(PQ$6=$OS$5,成绩录入!BZ106,0)</f>
        <v>0</v>
      </c>
      <c r="PR103" s="248">
        <f>IF(PR$6=$OS$5,成绩录入!CA106,0)</f>
        <v>0</v>
      </c>
      <c r="PS103" s="248">
        <f>IF(PS$6=$OS$5,成绩录入!CB106,0)</f>
        <v>0</v>
      </c>
      <c r="PT103" s="248">
        <f>IF(PT$6=$OS$5,成绩录入!CC106,0)</f>
        <v>0</v>
      </c>
      <c r="PU103" s="248">
        <f>IF(PU$6=$OS$5,成绩录入!CD106,0)</f>
        <v>0</v>
      </c>
      <c r="PV103" s="248">
        <f>IF(PV$6=$OS$5,成绩录入!CE106,0)</f>
        <v>0</v>
      </c>
      <c r="PW103" s="248">
        <f>IF(PW$6=$OS$5,成绩录入!CF106,0)</f>
        <v>0</v>
      </c>
      <c r="PX103" s="248">
        <f>IF(PX$6=$OS$5,成绩录入!CG106,0)</f>
        <v>0</v>
      </c>
      <c r="PY103" s="248">
        <f>IF(PY$6=$OS$5,成绩录入!CH106,0)</f>
        <v>0</v>
      </c>
      <c r="PZ103" s="248">
        <f>IF(PZ$6=$OS$5,成绩录入!CI106,0)</f>
        <v>0</v>
      </c>
      <c r="QA103" s="248">
        <f>IF(QA$6=$OS$5,成绩录入!CJ106,0)</f>
        <v>0</v>
      </c>
      <c r="QB103" s="248">
        <f>IF(QB$6=$OS$5,成绩录入!CK106,0)</f>
        <v>0</v>
      </c>
      <c r="QC103" s="248">
        <f>IF(QC$6=$OS$5,成绩录入!CL106,0)</f>
        <v>0</v>
      </c>
      <c r="QD103" s="248">
        <f>IF(QD$6=$OS$5,成绩录入!CM106,0)</f>
        <v>0</v>
      </c>
      <c r="QE103" s="248">
        <f>IF(QE$6=$OS$5,成绩录入!CN106,0)</f>
        <v>0</v>
      </c>
      <c r="QF103" s="248">
        <f>IF(QF$6=$OS$5,成绩录入!CO106,0)</f>
        <v>0</v>
      </c>
      <c r="QG103" s="248">
        <f>IF(QG$6=$OS$5,成绩录入!CP106,0)</f>
        <v>0</v>
      </c>
      <c r="QH103" s="248">
        <f>IF(QH$6=$OS$5,成绩录入!CQ106,0)</f>
        <v>0</v>
      </c>
      <c r="QI103" s="248">
        <f>IF(QI$6=$OS$5,成绩录入!CR106,0)</f>
        <v>0</v>
      </c>
      <c r="QJ103" s="248">
        <f>IF(QJ$6=$OS$5,成绩录入!CS106,0)</f>
        <v>0</v>
      </c>
      <c r="QK103" s="248">
        <f>IF(QK$6=$OS$5,成绩录入!CT106,0)</f>
        <v>0</v>
      </c>
      <c r="QL103" s="248">
        <f>IF(QL$6=$OS$5,成绩录入!CU106,0)</f>
        <v>0</v>
      </c>
      <c r="QM103" s="248">
        <f>IF(QM$6=$OS$5,成绩录入!CV106,0)</f>
        <v>0</v>
      </c>
      <c r="QN103" s="248">
        <f>IF(QN$6=$OS$5,成绩录入!CW106,0)</f>
        <v>0</v>
      </c>
      <c r="QO103" s="248">
        <f>IF(QO$6=$OS$5,成绩录入!CX106,0)</f>
        <v>0</v>
      </c>
      <c r="QP103" s="248">
        <f>IF(QP$6=$OS$5,成绩录入!CY106,0)</f>
        <v>0</v>
      </c>
      <c r="QQ103" s="248">
        <f>IF(QQ$6=$OS$5,成绩录入!CZ106,0)</f>
        <v>0</v>
      </c>
      <c r="QR103" s="248">
        <f>IF(QR$6=$OS$5,成绩录入!DA106,0)</f>
        <v>0</v>
      </c>
      <c r="QS103" s="248">
        <f>IF(QS$6=$OS$5,成绩录入!DB106,0)</f>
        <v>0</v>
      </c>
      <c r="QT103" s="248">
        <f>IF(QT$6=$OS$5,成绩录入!DC106,0)</f>
        <v>0</v>
      </c>
      <c r="QU103" s="248">
        <f>IF(QU$6=$OS$5,成绩录入!DD106,0)</f>
        <v>0</v>
      </c>
      <c r="QV103" s="248">
        <f>IF(QV$6=$OS$5,成绩录入!DE106,0)</f>
        <v>0</v>
      </c>
      <c r="QW103" s="248">
        <f>IF(QW$6=$OS$5,成绩录入!DF106,0)</f>
        <v>0</v>
      </c>
      <c r="QX103" s="248">
        <f>IF(QX$6=$OS$5,成绩录入!DG106,0)</f>
        <v>0</v>
      </c>
      <c r="QY103" s="248">
        <f>IF(QY$6=$OS$5,成绩录入!DH106,0)</f>
        <v>0</v>
      </c>
      <c r="QZ103" s="248">
        <f>IF(QZ$6=$OS$5,成绩录入!DI106,0)</f>
        <v>0</v>
      </c>
      <c r="RA103" s="248">
        <f>IF(RA$6=$OS$5,成绩录入!DJ106,0)</f>
        <v>0</v>
      </c>
      <c r="RB103" s="248">
        <f>IF(RB$6=$OS$5,成绩录入!DK106,0)</f>
        <v>0</v>
      </c>
      <c r="RC103" s="248">
        <f>IF(RC$6=$OS$5,成绩录入!DL106,0)</f>
        <v>0</v>
      </c>
      <c r="RD103" s="248">
        <f>IF(RD$6=$OS$5,成绩录入!DM106,0)</f>
        <v>0</v>
      </c>
      <c r="RE103" s="248">
        <f>IF(RE$6=$OS$5,成绩录入!DN106,0)</f>
        <v>0</v>
      </c>
      <c r="RF103" s="248">
        <f>IF(RF$6=$OS$5,成绩录入!DO106,0)</f>
        <v>0</v>
      </c>
      <c r="RG103" s="248">
        <f>IF(RG$6=$OS$5,成绩录入!DP106,0)</f>
        <v>0</v>
      </c>
      <c r="RH103" s="248">
        <f>IF(RH$6=$OS$5,成绩录入!DQ106,0)</f>
        <v>0</v>
      </c>
      <c r="RI103" s="248">
        <f>IF(RI$6=$OS$5,成绩录入!DR106,0)</f>
        <v>0</v>
      </c>
      <c r="RJ103" s="248">
        <f>IF(RJ$6=$OS$5,成绩录入!DS106,0)</f>
        <v>0</v>
      </c>
      <c r="RK103" s="248">
        <f>IF(RK$6=$OS$5,成绩录入!DT106,0)</f>
        <v>0</v>
      </c>
      <c r="RL103" s="248">
        <f>IF(RL$6=$OS$5,成绩录入!DU106,0)</f>
        <v>0</v>
      </c>
      <c r="RM103" s="248">
        <f>IF(RM$6=$OS$5,成绩录入!DV106,0)</f>
        <v>0</v>
      </c>
      <c r="RN103" s="248">
        <f>IF(RN$6=$OS$5,成绩录入!DW106,0)</f>
        <v>0</v>
      </c>
      <c r="RO103" s="248">
        <f>IF(RO$6=$OS$5,成绩录入!DX106,0)</f>
        <v>0</v>
      </c>
      <c r="RP103" s="248">
        <f>IF(RP$6=$OS$5,成绩录入!DY106,0)</f>
        <v>0</v>
      </c>
      <c r="RQ103" s="248">
        <f>IF(RQ$6=$OS$5,成绩录入!DZ106,0)</f>
        <v>0</v>
      </c>
      <c r="RR103" s="248">
        <f>IF(RR$6=$OS$5,成绩录入!EA106,0)</f>
        <v>0</v>
      </c>
      <c r="RS103" s="248">
        <f>IF(RS$6=$OS$5,成绩录入!EB106,0)</f>
        <v>0</v>
      </c>
      <c r="RT103" s="248">
        <f>IF(RT$6=$OS$5,成绩录入!EC106,0)</f>
        <v>0</v>
      </c>
      <c r="RU103" s="248">
        <f>IF(RU$6=$OS$5,成绩录入!ED106,0)</f>
        <v>0</v>
      </c>
      <c r="RV103" s="248">
        <f>IF(RV$6=$OS$5,成绩录入!EE106,0)</f>
        <v>0</v>
      </c>
      <c r="RW103" s="248">
        <f>IF(RW$6=$OS$5,成绩录入!EF106,0)</f>
        <v>0</v>
      </c>
      <c r="RX103" s="248">
        <f>IF(RX$6=$OS$5,成绩录入!EG106,0)</f>
        <v>0</v>
      </c>
      <c r="RY103" s="248">
        <f>IF(RY$6=$OS$5,成绩录入!EH106,0)</f>
        <v>0</v>
      </c>
      <c r="RZ103" s="248">
        <f>IF(RZ$6=$OS$5,成绩录入!EI106,0)</f>
        <v>0</v>
      </c>
      <c r="SA103" s="248">
        <f>IF(SA$6=$OS$5,成绩录入!EJ106,0)</f>
        <v>0</v>
      </c>
      <c r="SB103" s="248">
        <f>IF(SB$6=$OS$5,成绩录入!EK106,0)</f>
        <v>0</v>
      </c>
      <c r="SC103" s="248">
        <f>IF(SC$6=$OS$5,成绩录入!EL106,0)</f>
        <v>0</v>
      </c>
      <c r="SD103" s="248">
        <f>IF(SD$6=$OS$5,成绩录入!EM106,0)</f>
        <v>0</v>
      </c>
      <c r="SE103" s="248">
        <f>IF(SE$6=$OS$5,成绩录入!EN106,0)</f>
        <v>0</v>
      </c>
      <c r="SF103" s="248">
        <f>IF(SF$6=$OS$5,成绩录入!EO106,0)</f>
        <v>0</v>
      </c>
      <c r="SG103" s="248">
        <f>IF(SG$6=$OS$5,成绩录入!EP106,0)</f>
        <v>0</v>
      </c>
      <c r="SH103" s="248">
        <f>IF(SH$6=$OS$5,成绩录入!EQ106,0)</f>
        <v>0</v>
      </c>
      <c r="SI103" s="248">
        <f>IF(SI$6=$OS$5,成绩录入!ER106,0)</f>
        <v>0</v>
      </c>
      <c r="SJ103" s="248">
        <f>IF(SJ$6=$OS$5,成绩录入!ES106,0)</f>
        <v>0</v>
      </c>
      <c r="SK103" s="248">
        <f>IF(SK$6=$OS$5,成绩录入!ET106,0)</f>
        <v>0</v>
      </c>
      <c r="SL103" s="248">
        <f>IF(SL$6=$OS$5,成绩录入!EU106,0)</f>
        <v>0</v>
      </c>
      <c r="SM103" s="248">
        <f>IF(SM$6=$OS$5,成绩录入!EV106,0)</f>
        <v>0</v>
      </c>
      <c r="SN103" s="248">
        <f>IF(SN$6=$OS$5,成绩录入!EW106,0)</f>
        <v>0</v>
      </c>
      <c r="SO103" s="248">
        <f>IF(SO$6=$OS$5,成绩录入!EX106,0)</f>
        <v>0</v>
      </c>
      <c r="SP103" s="218">
        <f t="shared" si="190"/>
        <v>0</v>
      </c>
      <c r="SQ103" s="166"/>
      <c r="SR103" s="166"/>
      <c r="SS103" s="247">
        <f>IF(SS$6=$SR$5,成绩录入!BC106,0)</f>
        <v>0</v>
      </c>
      <c r="ST103" s="248">
        <f>IF(ST$6=$SR$5,成绩录入!BD106,0)</f>
        <v>0</v>
      </c>
      <c r="SU103" s="248">
        <f>IF(SU$6=$SR$5,成绩录入!BE106,0)</f>
        <v>0</v>
      </c>
      <c r="SV103" s="248">
        <f>IF(SV$6=$SR$5,成绩录入!BF106,0)</f>
        <v>0</v>
      </c>
      <c r="SW103" s="248">
        <f>IF(SW$6=$SR$5,成绩录入!BG106,0)</f>
        <v>0</v>
      </c>
      <c r="SX103" s="248">
        <f>IF(SX$6=$SR$5,成绩录入!BH106,0)</f>
        <v>0</v>
      </c>
      <c r="SY103" s="248">
        <f>IF(SY$6=$SR$5,成绩录入!BI106,0)</f>
        <v>0</v>
      </c>
      <c r="SZ103" s="248">
        <f>IF(SZ$6=$SR$5,成绩录入!BJ106,0)</f>
        <v>0</v>
      </c>
      <c r="TA103" s="248">
        <f>IF(TA$6=$SR$5,成绩录入!BK106,0)</f>
        <v>0</v>
      </c>
      <c r="TB103" s="248">
        <f>IF(TB$6=$SR$5,成绩录入!BL106,0)</f>
        <v>0</v>
      </c>
      <c r="TC103" s="248">
        <f>IF(TC$6=$SR$5,成绩录入!BM106,0)</f>
        <v>0</v>
      </c>
      <c r="TD103" s="248">
        <f>IF(TD$6=$SR$5,成绩录入!BN106,0)</f>
        <v>0</v>
      </c>
      <c r="TE103" s="248">
        <f>IF(TE$6=$SR$5,成绩录入!BO106,0)</f>
        <v>0</v>
      </c>
      <c r="TF103" s="248">
        <f>IF(TF$6=$SR$5,成绩录入!BP106,0)</f>
        <v>0</v>
      </c>
      <c r="TG103" s="248">
        <f>IF(TG$6=$SR$5,成绩录入!BQ106,0)</f>
        <v>0</v>
      </c>
      <c r="TH103" s="248">
        <f>IF(TH$6=$SR$5,成绩录入!BR106,0)</f>
        <v>0</v>
      </c>
      <c r="TI103" s="248">
        <f>IF(TI$6=$SR$5,成绩录入!BS106,0)</f>
        <v>0</v>
      </c>
      <c r="TJ103" s="248">
        <f>IF(TJ$6=$SR$5,成绩录入!BT106,0)</f>
        <v>0</v>
      </c>
      <c r="TK103" s="248">
        <f>IF(TK$6=$SR$5,成绩录入!BU106,0)</f>
        <v>0</v>
      </c>
      <c r="TL103" s="248">
        <f>IF(TL$6=$SR$5,成绩录入!BV106,0)</f>
        <v>0</v>
      </c>
      <c r="TM103" s="248">
        <f>IF(TM$6=$SR$5,成绩录入!BW106,0)</f>
        <v>0</v>
      </c>
      <c r="TN103" s="248">
        <f>IF(TN$6=$SR$5,成绩录入!BX106,0)</f>
        <v>0</v>
      </c>
      <c r="TO103" s="248">
        <f>IF(TO$6=$SR$5,成绩录入!BY106,0)</f>
        <v>0</v>
      </c>
      <c r="TP103" s="248">
        <f>IF(TP$6=$SR$5,成绩录入!BZ106,0)</f>
        <v>0</v>
      </c>
      <c r="TQ103" s="248">
        <f>IF(TQ$6=$SR$5,成绩录入!CA106,0)</f>
        <v>0</v>
      </c>
      <c r="TR103" s="248">
        <f>IF(TR$6=$SR$5,成绩录入!CB106,0)</f>
        <v>0</v>
      </c>
      <c r="TS103" s="248">
        <f>IF(TS$6=$SR$5,成绩录入!CC106,0)</f>
        <v>0</v>
      </c>
      <c r="TT103" s="248">
        <f>IF(TT$6=$SR$5,成绩录入!CD106,0)</f>
        <v>0</v>
      </c>
      <c r="TU103" s="248">
        <f>IF(TU$6=$SR$5,成绩录入!CE106,0)</f>
        <v>0</v>
      </c>
      <c r="TV103" s="248">
        <f>IF(TV$6=$SR$5,成绩录入!CF106,0)</f>
        <v>0</v>
      </c>
      <c r="TW103" s="248">
        <f>IF(TW$6=$SR$5,成绩录入!CG106,0)</f>
        <v>0</v>
      </c>
      <c r="TX103" s="248">
        <f>IF(TX$6=$SR$5,成绩录入!CH106,0)</f>
        <v>0</v>
      </c>
      <c r="TY103" s="248">
        <f>IF(TY$6=$SR$5,成绩录入!CI106,0)</f>
        <v>0</v>
      </c>
      <c r="TZ103" s="248">
        <f>IF(TZ$6=$SR$5,成绩录入!CJ106,0)</f>
        <v>0</v>
      </c>
      <c r="UA103" s="248">
        <f>IF(UA$6=$SR$5,成绩录入!CK106,0)</f>
        <v>0</v>
      </c>
      <c r="UB103" s="248">
        <f>IF(UB$6=$SR$5,成绩录入!CL106,0)</f>
        <v>0</v>
      </c>
      <c r="UC103" s="248">
        <f>IF(UC$6=$SR$5,成绩录入!CM106,0)</f>
        <v>0</v>
      </c>
      <c r="UD103" s="248">
        <f>IF(UD$6=$SR$5,成绩录入!CN106,0)</f>
        <v>0</v>
      </c>
      <c r="UE103" s="248">
        <f>IF(UE$6=$SR$5,成绩录入!CO106,0)</f>
        <v>0</v>
      </c>
      <c r="UF103" s="248">
        <f>IF(UF$6=$SR$5,成绩录入!CP106,0)</f>
        <v>0</v>
      </c>
      <c r="UG103" s="248">
        <f>IF(UG$6=$SR$5,成绩录入!CQ106,0)</f>
        <v>0</v>
      </c>
      <c r="UH103" s="248">
        <f>IF(UH$6=$SR$5,成绩录入!CR106,0)</f>
        <v>0</v>
      </c>
      <c r="UI103" s="248">
        <f>IF(UI$6=$SR$5,成绩录入!CS106,0)</f>
        <v>0</v>
      </c>
      <c r="UJ103" s="248">
        <f>IF(UJ$6=$SR$5,成绩录入!CT106,0)</f>
        <v>0</v>
      </c>
      <c r="UK103" s="248">
        <f>IF(UK$6=$SR$5,成绩录入!CU106,0)</f>
        <v>0</v>
      </c>
      <c r="UL103" s="248">
        <f>IF(UL$6=$SR$5,成绩录入!CV106,0)</f>
        <v>0</v>
      </c>
      <c r="UM103" s="248">
        <f>IF(UM$6=$SR$5,成绩录入!CW106,0)</f>
        <v>0</v>
      </c>
      <c r="UN103" s="248">
        <f>IF(UN$6=$SR$5,成绩录入!CX106,0)</f>
        <v>0</v>
      </c>
      <c r="UO103" s="248">
        <f>IF(UO$6=$SR$5,成绩录入!CY106,0)</f>
        <v>0</v>
      </c>
      <c r="UP103" s="248">
        <f>IF(UP$6=$SR$5,成绩录入!CZ106,0)</f>
        <v>0</v>
      </c>
      <c r="UQ103" s="248">
        <f>IF(UQ$6=$SR$5,成绩录入!DA106,0)</f>
        <v>0</v>
      </c>
      <c r="UR103" s="248">
        <f>IF(UR$6=$SR$5,成绩录入!DB106,0)</f>
        <v>0</v>
      </c>
      <c r="US103" s="248">
        <f>IF(US$6=$SR$5,成绩录入!DC106,0)</f>
        <v>0</v>
      </c>
      <c r="UT103" s="248">
        <f>IF(UT$6=$SR$5,成绩录入!DD106,0)</f>
        <v>0</v>
      </c>
      <c r="UU103" s="248">
        <f>IF(UU$6=$SR$5,成绩录入!DE106,0)</f>
        <v>0</v>
      </c>
      <c r="UV103" s="248">
        <f>IF(UV$6=$SR$5,成绩录入!DF106,0)</f>
        <v>0</v>
      </c>
      <c r="UW103" s="248">
        <f>IF(UW$6=$SR$5,成绩录入!DG106,0)</f>
        <v>0</v>
      </c>
      <c r="UX103" s="248">
        <f>IF(UX$6=$SR$5,成绩录入!DH106,0)</f>
        <v>0</v>
      </c>
      <c r="UY103" s="248">
        <f>IF(UY$6=$SR$5,成绩录入!DI106,0)</f>
        <v>0</v>
      </c>
      <c r="UZ103" s="248">
        <f>IF(UZ$6=$SR$5,成绩录入!DJ106,0)</f>
        <v>0</v>
      </c>
      <c r="VA103" s="248">
        <f>IF(VA$6=$SR$5,成绩录入!DK106,0)</f>
        <v>0</v>
      </c>
      <c r="VB103" s="248">
        <f>IF(VB$6=$SR$5,成绩录入!DL106,0)</f>
        <v>0</v>
      </c>
      <c r="VC103" s="248">
        <f>IF(VC$6=$SR$5,成绩录入!DM106,0)</f>
        <v>0</v>
      </c>
      <c r="VD103" s="248">
        <f>IF(VD$6=$SR$5,成绩录入!DN106,0)</f>
        <v>0</v>
      </c>
      <c r="VE103" s="248">
        <f>IF(VE$6=$SR$5,成绩录入!DO106,0)</f>
        <v>0</v>
      </c>
      <c r="VF103" s="248">
        <f>IF(VF$6=$SR$5,成绩录入!DP106,0)</f>
        <v>0</v>
      </c>
      <c r="VG103" s="248">
        <f>IF(VG$6=$SR$5,成绩录入!DQ106,0)</f>
        <v>0</v>
      </c>
      <c r="VH103" s="248">
        <f>IF(VH$6=$SR$5,成绩录入!DR106,0)</f>
        <v>0</v>
      </c>
      <c r="VI103" s="248">
        <f>IF(VI$6=$SR$5,成绩录入!DS106,0)</f>
        <v>0</v>
      </c>
      <c r="VJ103" s="248">
        <f>IF(VJ$6=$SR$5,成绩录入!DT106,0)</f>
        <v>0</v>
      </c>
      <c r="VK103" s="248">
        <f>IF(VK$6=$SR$5,成绩录入!DU106,0)</f>
        <v>0</v>
      </c>
      <c r="VL103" s="248">
        <f>IF(VL$6=$SR$5,成绩录入!DV106,0)</f>
        <v>0</v>
      </c>
      <c r="VM103" s="248">
        <f>IF(VM$6=$SR$5,成绩录入!DW106,0)</f>
        <v>0</v>
      </c>
      <c r="VN103" s="248">
        <f>IF(VN$6=$SR$5,成绩录入!DX106,0)</f>
        <v>0</v>
      </c>
      <c r="VO103" s="248">
        <f>IF(VO$6=$SR$5,成绩录入!DY106,0)</f>
        <v>0</v>
      </c>
      <c r="VP103" s="248">
        <f>IF(VP$6=$SR$5,成绩录入!DZ106,0)</f>
        <v>0</v>
      </c>
      <c r="VQ103" s="248">
        <f>IF(VQ$6=$SR$5,成绩录入!EA106,0)</f>
        <v>0</v>
      </c>
      <c r="VR103" s="248">
        <f>IF(VR$6=$SR$5,成绩录入!EB106,0)</f>
        <v>0</v>
      </c>
      <c r="VS103" s="248">
        <f>IF(VS$6=$SR$5,成绩录入!EC106,0)</f>
        <v>0</v>
      </c>
      <c r="VT103" s="248">
        <f>IF(VT$6=$SR$5,成绩录入!ED106,0)</f>
        <v>0</v>
      </c>
      <c r="VU103" s="248">
        <f>IF(VU$6=$SR$5,成绩录入!EE106,0)</f>
        <v>0</v>
      </c>
      <c r="VV103" s="248">
        <f>IF(VV$6=$SR$5,成绩录入!EF106,0)</f>
        <v>0</v>
      </c>
      <c r="VW103" s="248">
        <f>IF(VW$6=$SR$5,成绩录入!EG106,0)</f>
        <v>0</v>
      </c>
      <c r="VX103" s="248">
        <f>IF(VX$6=$SR$5,成绩录入!EH106,0)</f>
        <v>0</v>
      </c>
      <c r="VY103" s="248">
        <f>IF(VY$6=$SR$5,成绩录入!EI106,0)</f>
        <v>0</v>
      </c>
      <c r="VZ103" s="248">
        <f>IF(VZ$6=$SR$5,成绩录入!EJ106,0)</f>
        <v>0</v>
      </c>
      <c r="WA103" s="248">
        <f>IF(WA$6=$SR$5,成绩录入!EK106,0)</f>
        <v>0</v>
      </c>
      <c r="WB103" s="248">
        <f>IF(WB$6=$SR$5,成绩录入!EL106,0)</f>
        <v>0</v>
      </c>
      <c r="WC103" s="248">
        <f>IF(WC$6=$SR$5,成绩录入!EM106,0)</f>
        <v>0</v>
      </c>
      <c r="WD103" s="248">
        <f>IF(WD$6=$SR$5,成绩录入!EN106,0)</f>
        <v>0</v>
      </c>
      <c r="WE103" s="248">
        <f>IF(WE$6=$SR$5,成绩录入!EO106,0)</f>
        <v>0</v>
      </c>
      <c r="WF103" s="248">
        <f>IF(WF$6=$SR$5,成绩录入!EP106,0)</f>
        <v>0</v>
      </c>
      <c r="WG103" s="248">
        <f>IF(WG$6=$SR$5,成绩录入!EQ106,0)</f>
        <v>0</v>
      </c>
      <c r="WH103" s="248">
        <f>IF(WH$6=$SR$5,成绩录入!ER106,0)</f>
        <v>0</v>
      </c>
      <c r="WI103" s="248">
        <f>IF(WI$6=$SR$5,成绩录入!ES106,0)</f>
        <v>0</v>
      </c>
      <c r="WJ103" s="248">
        <f>IF(WJ$6=$SR$5,成绩录入!ET106,0)</f>
        <v>0</v>
      </c>
      <c r="WK103" s="248">
        <f>IF(WK$6=$SR$5,成绩录入!EU106,0)</f>
        <v>0</v>
      </c>
      <c r="WL103" s="248">
        <f>IF(WL$6=$SR$5,成绩录入!EV106,0)</f>
        <v>0</v>
      </c>
      <c r="WM103" s="248">
        <f>IF(WM$6=$SR$5,成绩录入!EW106,0)</f>
        <v>0</v>
      </c>
      <c r="WN103" s="248">
        <f>IF(WN$6=$SR$5,成绩录入!EX106,0)</f>
        <v>0</v>
      </c>
      <c r="WO103" s="218">
        <f t="shared" si="191"/>
        <v>0</v>
      </c>
      <c r="WP103" s="166"/>
      <c r="WQ103" s="166"/>
      <c r="WR103" s="247">
        <f>IF(WR$6=$WQ$5,成绩录入!BC106,0)</f>
        <v>0</v>
      </c>
      <c r="WS103" s="248">
        <f>IF(WS$6=$WQ$5,成绩录入!BD106,0)</f>
        <v>0</v>
      </c>
      <c r="WT103" s="248">
        <f>IF(WT$6=$WQ$5,成绩录入!BE106,0)</f>
        <v>0</v>
      </c>
      <c r="WU103" s="248">
        <f>IF(WU$6=$WQ$5,成绩录入!BF106,0)</f>
        <v>0</v>
      </c>
      <c r="WV103" s="248">
        <f>IF(WV$6=$WQ$5,成绩录入!BG106,0)</f>
        <v>0</v>
      </c>
      <c r="WW103" s="248">
        <f>IF(WW$6=$WQ$5,成绩录入!BH106,0)</f>
        <v>0</v>
      </c>
      <c r="WX103" s="248">
        <f>IF(WX$6=$WQ$5,成绩录入!BI106,0)</f>
        <v>0</v>
      </c>
      <c r="WY103" s="248">
        <f>IF(WY$6=$WQ$5,成绩录入!BJ106,0)</f>
        <v>0</v>
      </c>
      <c r="WZ103" s="248">
        <f>IF(WZ$6=$WQ$5,成绩录入!BK106,0)</f>
        <v>0</v>
      </c>
      <c r="XA103" s="248">
        <f>IF(XA$6=$WQ$5,成绩录入!BL106,0)</f>
        <v>0</v>
      </c>
      <c r="XB103" s="248">
        <f>IF(XB$6=$WQ$5,成绩录入!BM106,0)</f>
        <v>0</v>
      </c>
      <c r="XC103" s="248">
        <f>IF(XC$6=$WQ$5,成绩录入!BN106,0)</f>
        <v>0</v>
      </c>
      <c r="XD103" s="248">
        <f>IF(XD$6=$WQ$5,成绩录入!BO106,0)</f>
        <v>0</v>
      </c>
      <c r="XE103" s="248">
        <f>IF(XE$6=$WQ$5,成绩录入!BP106,0)</f>
        <v>0</v>
      </c>
      <c r="XF103" s="248">
        <f>IF(XF$6=$WQ$5,成绩录入!BQ106,0)</f>
        <v>0</v>
      </c>
      <c r="XG103" s="248">
        <f>IF(XG$6=$WQ$5,成绩录入!BR106,0)</f>
        <v>0</v>
      </c>
      <c r="XH103" s="248">
        <f>IF(XH$6=$WQ$5,成绩录入!BS106,0)</f>
        <v>0</v>
      </c>
      <c r="XI103" s="248">
        <f>IF(XI$6=$WQ$5,成绩录入!BT106,0)</f>
        <v>0</v>
      </c>
      <c r="XJ103" s="248">
        <f>IF(XJ$6=$WQ$5,成绩录入!BU106,0)</f>
        <v>0</v>
      </c>
      <c r="XK103" s="248">
        <f>IF(XK$6=$WQ$5,成绩录入!BV106,0)</f>
        <v>0</v>
      </c>
      <c r="XL103" s="248">
        <f>IF(XL$6=$WQ$5,成绩录入!BW106,0)</f>
        <v>0</v>
      </c>
      <c r="XM103" s="248">
        <f>IF(XM$6=$WQ$5,成绩录入!BX106,0)</f>
        <v>0</v>
      </c>
      <c r="XN103" s="248">
        <f>IF(XN$6=$WQ$5,成绩录入!BY106,0)</f>
        <v>0</v>
      </c>
      <c r="XO103" s="248">
        <f>IF(XO$6=$WQ$5,成绩录入!BZ106,0)</f>
        <v>0</v>
      </c>
      <c r="XP103" s="248">
        <f>IF(XP$6=$WQ$5,成绩录入!CA106,0)</f>
        <v>0</v>
      </c>
      <c r="XQ103" s="248">
        <f>IF(XQ$6=$WQ$5,成绩录入!CB106,0)</f>
        <v>0</v>
      </c>
      <c r="XR103" s="248">
        <f>IF(XR$6=$WQ$5,成绩录入!CC106,0)</f>
        <v>0</v>
      </c>
      <c r="XS103" s="248">
        <f>IF(XS$6=$WQ$5,成绩录入!CD106,0)</f>
        <v>0</v>
      </c>
      <c r="XT103" s="248">
        <f>IF(XT$6=$WQ$5,成绩录入!CE106,0)</f>
        <v>0</v>
      </c>
      <c r="XU103" s="248">
        <f>IF(XU$6=$WQ$5,成绩录入!CF106,0)</f>
        <v>0</v>
      </c>
      <c r="XV103" s="248">
        <f>IF(XV$6=$WQ$5,成绩录入!CG106,0)</f>
        <v>0</v>
      </c>
      <c r="XW103" s="248">
        <f>IF(XW$6=$WQ$5,成绩录入!CH106,0)</f>
        <v>0</v>
      </c>
      <c r="XX103" s="248">
        <f>IF(XX$6=$WQ$5,成绩录入!CI106,0)</f>
        <v>0</v>
      </c>
      <c r="XY103" s="248">
        <f>IF(XY$6=$WQ$5,成绩录入!CJ106,0)</f>
        <v>0</v>
      </c>
      <c r="XZ103" s="248">
        <f>IF(XZ$6=$WQ$5,成绩录入!CK106,0)</f>
        <v>0</v>
      </c>
      <c r="YA103" s="248">
        <f>IF(YA$6=$WQ$5,成绩录入!CL106,0)</f>
        <v>0</v>
      </c>
      <c r="YB103" s="248">
        <f>IF(YB$6=$WQ$5,成绩录入!CM106,0)</f>
        <v>0</v>
      </c>
      <c r="YC103" s="248">
        <f>IF(YC$6=$WQ$5,成绩录入!CN106,0)</f>
        <v>0</v>
      </c>
      <c r="YD103" s="248">
        <f>IF(YD$6=$WQ$5,成绩录入!CO106,0)</f>
        <v>0</v>
      </c>
      <c r="YE103" s="248">
        <f>IF(YE$6=$WQ$5,成绩录入!CP106,0)</f>
        <v>0</v>
      </c>
      <c r="YF103" s="248">
        <f>IF(YF$6=$WQ$5,成绩录入!CQ106,0)</f>
        <v>0</v>
      </c>
      <c r="YG103" s="248">
        <f>IF(YG$6=$WQ$5,成绩录入!CR106,0)</f>
        <v>0</v>
      </c>
      <c r="YH103" s="248">
        <f>IF(YH$6=$WQ$5,成绩录入!CS106,0)</f>
        <v>0</v>
      </c>
      <c r="YI103" s="248">
        <f>IF(YI$6=$WQ$5,成绩录入!CT106,0)</f>
        <v>0</v>
      </c>
      <c r="YJ103" s="248">
        <f>IF(YJ$6=$WQ$5,成绩录入!CU106,0)</f>
        <v>0</v>
      </c>
      <c r="YK103" s="248">
        <f>IF(YK$6=$WQ$5,成绩录入!CV106,0)</f>
        <v>0</v>
      </c>
      <c r="YL103" s="248">
        <f>IF(YL$6=$WQ$5,成绩录入!CW106,0)</f>
        <v>0</v>
      </c>
      <c r="YM103" s="248">
        <f>IF(YM$6=$WQ$5,成绩录入!CX106,0)</f>
        <v>0</v>
      </c>
      <c r="YN103" s="248">
        <f>IF(YN$6=$WQ$5,成绩录入!CY106,0)</f>
        <v>0</v>
      </c>
      <c r="YO103" s="248">
        <f>IF(YO$6=$WQ$5,成绩录入!CZ106,0)</f>
        <v>0</v>
      </c>
      <c r="YP103" s="248">
        <f>IF(YP$6=$WQ$5,成绩录入!DA106,0)</f>
        <v>0</v>
      </c>
      <c r="YQ103" s="248">
        <f>IF(YQ$6=$WQ$5,成绩录入!DB106,0)</f>
        <v>0</v>
      </c>
      <c r="YR103" s="248">
        <f>IF(YR$6=$WQ$5,成绩录入!DC106,0)</f>
        <v>0</v>
      </c>
      <c r="YS103" s="248">
        <f>IF(YS$6=$WQ$5,成绩录入!DD106,0)</f>
        <v>0</v>
      </c>
      <c r="YT103" s="248">
        <f>IF(YT$6=$WQ$5,成绩录入!DE106,0)</f>
        <v>0</v>
      </c>
      <c r="YU103" s="248">
        <f>IF(YU$6=$WQ$5,成绩录入!DF106,0)</f>
        <v>0</v>
      </c>
      <c r="YV103" s="248">
        <f>IF(YV$6=$WQ$5,成绩录入!DG106,0)</f>
        <v>0</v>
      </c>
      <c r="YW103" s="248">
        <f>IF(YW$6=$WQ$5,成绩录入!DH106,0)</f>
        <v>0</v>
      </c>
      <c r="YX103" s="248">
        <f>IF(YX$6=$WQ$5,成绩录入!DI106,0)</f>
        <v>0</v>
      </c>
      <c r="YY103" s="248">
        <f>IF(YY$6=$WQ$5,成绩录入!DJ106,0)</f>
        <v>0</v>
      </c>
      <c r="YZ103" s="248">
        <f>IF(YZ$6=$WQ$5,成绩录入!DK106,0)</f>
        <v>0</v>
      </c>
      <c r="ZA103" s="248">
        <f>IF(ZA$6=$WQ$5,成绩录入!DL106,0)</f>
        <v>0</v>
      </c>
      <c r="ZB103" s="248">
        <f>IF(ZB$6=$WQ$5,成绩录入!DM106,0)</f>
        <v>0</v>
      </c>
      <c r="ZC103" s="248">
        <f>IF(ZC$6=$WQ$5,成绩录入!DN106,0)</f>
        <v>0</v>
      </c>
      <c r="ZD103" s="248">
        <f>IF(ZD$6=$WQ$5,成绩录入!DO106,0)</f>
        <v>0</v>
      </c>
      <c r="ZE103" s="248">
        <f>IF(ZE$6=$WQ$5,成绩录入!DP106,0)</f>
        <v>0</v>
      </c>
      <c r="ZF103" s="248">
        <f>IF(ZF$6=$WQ$5,成绩录入!DQ106,0)</f>
        <v>0</v>
      </c>
      <c r="ZG103" s="248">
        <f>IF(ZG$6=$WQ$5,成绩录入!DR106,0)</f>
        <v>0</v>
      </c>
      <c r="ZH103" s="248">
        <f>IF(ZH$6=$WQ$5,成绩录入!DS106,0)</f>
        <v>0</v>
      </c>
      <c r="ZI103" s="248">
        <f>IF(ZI$6=$WQ$5,成绩录入!DT106,0)</f>
        <v>0</v>
      </c>
      <c r="ZJ103" s="248">
        <f>IF(ZJ$6=$WQ$5,成绩录入!DU106,0)</f>
        <v>0</v>
      </c>
      <c r="ZK103" s="248">
        <f>IF(ZK$6=$WQ$5,成绩录入!DV106,0)</f>
        <v>0</v>
      </c>
      <c r="ZL103" s="248">
        <f>IF(ZL$6=$WQ$5,成绩录入!DW106,0)</f>
        <v>0</v>
      </c>
      <c r="ZM103" s="248">
        <f>IF(ZM$6=$WQ$5,成绩录入!DX106,0)</f>
        <v>0</v>
      </c>
      <c r="ZN103" s="248">
        <f>IF(ZN$6=$WQ$5,成绩录入!DY106,0)</f>
        <v>0</v>
      </c>
      <c r="ZO103" s="248">
        <f>IF(ZO$6=$WQ$5,成绩录入!DZ106,0)</f>
        <v>0</v>
      </c>
      <c r="ZP103" s="248">
        <f>IF(ZP$6=$WQ$5,成绩录入!EA106,0)</f>
        <v>0</v>
      </c>
      <c r="ZQ103" s="248">
        <f>IF(ZQ$6=$WQ$5,成绩录入!EB106,0)</f>
        <v>0</v>
      </c>
      <c r="ZR103" s="248">
        <f>IF(ZR$6=$WQ$5,成绩录入!EC106,0)</f>
        <v>0</v>
      </c>
      <c r="ZS103" s="248">
        <f>IF(ZS$6=$WQ$5,成绩录入!ED106,0)</f>
        <v>0</v>
      </c>
      <c r="ZT103" s="248">
        <f>IF(ZT$6=$WQ$5,成绩录入!EE106,0)</f>
        <v>0</v>
      </c>
      <c r="ZU103" s="248">
        <f>IF(ZU$6=$WQ$5,成绩录入!EF106,0)</f>
        <v>0</v>
      </c>
      <c r="ZV103" s="248">
        <f>IF(ZV$6=$WQ$5,成绩录入!EG106,0)</f>
        <v>0</v>
      </c>
      <c r="ZW103" s="248">
        <f>IF(ZW$6=$WQ$5,成绩录入!EH106,0)</f>
        <v>0</v>
      </c>
      <c r="ZX103" s="248">
        <f>IF(ZX$6=$WQ$5,成绩录入!EI106,0)</f>
        <v>0</v>
      </c>
      <c r="ZY103" s="248">
        <f>IF(ZY$6=$WQ$5,成绩录入!EJ106,0)</f>
        <v>0</v>
      </c>
      <c r="ZZ103" s="248">
        <f>IF(ZZ$6=$WQ$5,成绩录入!EK106,0)</f>
        <v>0</v>
      </c>
      <c r="AAA103" s="248">
        <f>IF(AAA$6=$WQ$5,成绩录入!EL106,0)</f>
        <v>0</v>
      </c>
      <c r="AAB103" s="248">
        <f>IF(AAB$6=$WQ$5,成绩录入!EM106,0)</f>
        <v>0</v>
      </c>
      <c r="AAC103" s="248">
        <f>IF(AAC$6=$WQ$5,成绩录入!EN106,0)</f>
        <v>0</v>
      </c>
      <c r="AAD103" s="248">
        <f>IF(AAD$6=$WQ$5,成绩录入!EO106,0)</f>
        <v>0</v>
      </c>
      <c r="AAE103" s="248">
        <f>IF(AAE$6=$WQ$5,成绩录入!EP106,0)</f>
        <v>0</v>
      </c>
      <c r="AAF103" s="248">
        <f>IF(AAF$6=$WQ$5,成绩录入!EQ106,0)</f>
        <v>0</v>
      </c>
      <c r="AAG103" s="248">
        <f>IF(AAG$6=$WQ$5,成绩录入!ER106,0)</f>
        <v>0</v>
      </c>
      <c r="AAH103" s="248">
        <f>IF(AAH$6=$WQ$5,成绩录入!ES106,0)</f>
        <v>0</v>
      </c>
      <c r="AAI103" s="248">
        <f>IF(AAI$6=$WQ$5,成绩录入!ET106,0)</f>
        <v>0</v>
      </c>
      <c r="AAJ103" s="248">
        <f>IF(AAJ$6=$WQ$5,成绩录入!EU106,0)</f>
        <v>0</v>
      </c>
      <c r="AAK103" s="248">
        <f>IF(AAK$6=$WQ$5,成绩录入!EV106,0)</f>
        <v>0</v>
      </c>
      <c r="AAL103" s="248">
        <f>IF(AAL$6=$WQ$5,成绩录入!EW106,0)</f>
        <v>0</v>
      </c>
      <c r="AAM103" s="248">
        <f>IF(AAM$6=$WQ$5,成绩录入!EX106,0)</f>
        <v>0</v>
      </c>
      <c r="AAN103" s="218">
        <f t="shared" si="192"/>
        <v>0</v>
      </c>
      <c r="AAO103" s="206"/>
      <c r="AAQ103" s="247">
        <f>IF(AAQ$6=$AAP$5,成绩录入!BC106,0)</f>
        <v>0</v>
      </c>
      <c r="AAR103" s="248">
        <f>IF(AAR$6=$AAP$5,成绩录入!BD106,0)</f>
        <v>0</v>
      </c>
      <c r="AAS103" s="248">
        <f>IF(AAS$6=$AAP$5,成绩录入!BE106,0)</f>
        <v>0</v>
      </c>
      <c r="AAT103" s="248">
        <f>IF(AAT$6=$AAP$5,成绩录入!BF106,0)</f>
        <v>0</v>
      </c>
      <c r="AAU103" s="248">
        <f>IF(AAU$6=$AAP$5,成绩录入!BG106,0)</f>
        <v>0</v>
      </c>
      <c r="AAV103" s="248">
        <f>IF(AAV$6=$AAP$5,成绩录入!BH106,0)</f>
        <v>0</v>
      </c>
      <c r="AAW103" s="248">
        <f>IF(AAW$6=$AAP$5,成绩录入!BI106,0)</f>
        <v>0</v>
      </c>
      <c r="AAX103" s="248">
        <f>IF(AAX$6=$AAP$5,成绩录入!BJ106,0)</f>
        <v>0</v>
      </c>
      <c r="AAY103" s="248">
        <f>IF(AAY$6=$AAP$5,成绩录入!BK106,0)</f>
        <v>0</v>
      </c>
      <c r="AAZ103" s="248">
        <f>IF(AAZ$6=$AAP$5,成绩录入!BL106,0)</f>
        <v>0</v>
      </c>
      <c r="ABA103" s="248">
        <f>IF(ABA$6=$AAP$5,成绩录入!BM106,0)</f>
        <v>0</v>
      </c>
      <c r="ABB103" s="248">
        <f>IF(ABB$6=$AAP$5,成绩录入!BN106,0)</f>
        <v>0</v>
      </c>
      <c r="ABC103" s="248">
        <f>IF(ABC$6=$AAP$5,成绩录入!BO106,0)</f>
        <v>0</v>
      </c>
      <c r="ABD103" s="248">
        <f>IF(ABD$6=$AAP$5,成绩录入!BP106,0)</f>
        <v>0</v>
      </c>
      <c r="ABE103" s="248">
        <f>IF(ABE$6=$AAP$5,成绩录入!BQ106,0)</f>
        <v>0</v>
      </c>
      <c r="ABF103" s="248">
        <f>IF(ABF$6=$AAP$5,成绩录入!BR106,0)</f>
        <v>0</v>
      </c>
      <c r="ABG103" s="248">
        <f>IF(ABG$6=$AAP$5,成绩录入!BS106,0)</f>
        <v>0</v>
      </c>
      <c r="ABH103" s="248">
        <f>IF(ABH$6=$AAP$5,成绩录入!BT106,0)</f>
        <v>0</v>
      </c>
      <c r="ABI103" s="248">
        <f>IF(ABI$6=$AAP$5,成绩录入!BU106,0)</f>
        <v>0</v>
      </c>
      <c r="ABJ103" s="248">
        <f>IF(ABJ$6=$AAP$5,成绩录入!BV106,0)</f>
        <v>0</v>
      </c>
      <c r="ABK103" s="248">
        <f>IF(ABK$6=$AAP$5,成绩录入!BW106,0)</f>
        <v>0</v>
      </c>
      <c r="ABL103" s="248">
        <f>IF(ABL$6=$AAP$5,成绩录入!BX106,0)</f>
        <v>0</v>
      </c>
      <c r="ABM103" s="248">
        <f>IF(ABM$6=$AAP$5,成绩录入!BY106,0)</f>
        <v>0</v>
      </c>
      <c r="ABN103" s="248">
        <f>IF(ABN$6=$AAP$5,成绩录入!BZ106,0)</f>
        <v>0</v>
      </c>
      <c r="ABO103" s="248">
        <f>IF(ABO$6=$AAP$5,成绩录入!CA106,0)</f>
        <v>0</v>
      </c>
      <c r="ABP103" s="248">
        <f>IF(ABP$6=$AAP$5,成绩录入!CB106,0)</f>
        <v>0</v>
      </c>
      <c r="ABQ103" s="248">
        <f>IF(ABQ$6=$AAP$5,成绩录入!CC106,0)</f>
        <v>0</v>
      </c>
      <c r="ABR103" s="248">
        <f>IF(ABR$6=$AAP$5,成绩录入!CD106,0)</f>
        <v>0</v>
      </c>
      <c r="ABS103" s="248">
        <f>IF(ABS$6=$AAP$5,成绩录入!CE106,0)</f>
        <v>0</v>
      </c>
      <c r="ABT103" s="248">
        <f>IF(ABT$6=$AAP$5,成绩录入!CF106,0)</f>
        <v>0</v>
      </c>
      <c r="ABU103" s="248">
        <f>IF(ABU$6=$AAP$5,成绩录入!CG106,0)</f>
        <v>0</v>
      </c>
      <c r="ABV103" s="248">
        <f>IF(ABV$6=$AAP$5,成绩录入!CH106,0)</f>
        <v>0</v>
      </c>
      <c r="ABW103" s="248">
        <f>IF(ABW$6=$AAP$5,成绩录入!CI106,0)</f>
        <v>0</v>
      </c>
      <c r="ABX103" s="248">
        <f>IF(ABX$6=$AAP$5,成绩录入!CJ106,0)</f>
        <v>0</v>
      </c>
      <c r="ABY103" s="248">
        <f>IF(ABY$6=$AAP$5,成绩录入!CK106,0)</f>
        <v>0</v>
      </c>
      <c r="ABZ103" s="248">
        <f>IF(ABZ$6=$AAP$5,成绩录入!CL106,0)</f>
        <v>0</v>
      </c>
      <c r="ACA103" s="248">
        <f>IF(ACA$6=$AAP$5,成绩录入!CM106,0)</f>
        <v>0</v>
      </c>
      <c r="ACB103" s="248">
        <f>IF(ACB$6=$AAP$5,成绩录入!CN106,0)</f>
        <v>0</v>
      </c>
      <c r="ACC103" s="248">
        <f>IF(ACC$6=$AAP$5,成绩录入!CO106,0)</f>
        <v>0</v>
      </c>
      <c r="ACD103" s="248">
        <f>IF(ACD$6=$AAP$5,成绩录入!CP106,0)</f>
        <v>0</v>
      </c>
      <c r="ACE103" s="248">
        <f>IF(ACE$6=$AAP$5,成绩录入!CQ106,0)</f>
        <v>0</v>
      </c>
      <c r="ACF103" s="248">
        <f>IF(ACF$6=$AAP$5,成绩录入!CR106,0)</f>
        <v>0</v>
      </c>
      <c r="ACG103" s="248">
        <f>IF(ACG$6=$AAP$5,成绩录入!CS106,0)</f>
        <v>0</v>
      </c>
      <c r="ACH103" s="248">
        <f>IF(ACH$6=$AAP$5,成绩录入!CT106,0)</f>
        <v>0</v>
      </c>
      <c r="ACI103" s="248">
        <f>IF(ACI$6=$AAP$5,成绩录入!CU106,0)</f>
        <v>0</v>
      </c>
      <c r="ACJ103" s="248">
        <f>IF(ACJ$6=$AAP$5,成绩录入!CV106,0)</f>
        <v>0</v>
      </c>
      <c r="ACK103" s="248">
        <f>IF(ACK$6=$AAP$5,成绩录入!CW106,0)</f>
        <v>0</v>
      </c>
      <c r="ACL103" s="248">
        <f>IF(ACL$6=$AAP$5,成绩录入!CX106,0)</f>
        <v>0</v>
      </c>
      <c r="ACM103" s="248">
        <f>IF(ACM$6=$AAP$5,成绩录入!CY106,0)</f>
        <v>0</v>
      </c>
      <c r="ACN103" s="248">
        <f>IF(ACN$6=$AAP$5,成绩录入!CZ106,0)</f>
        <v>0</v>
      </c>
      <c r="ACO103" s="248">
        <f>IF(ACO$6=$AAP$5,成绩录入!DA106,0)</f>
        <v>0</v>
      </c>
      <c r="ACP103" s="248">
        <f>IF(ACP$6=$AAP$5,成绩录入!DB106,0)</f>
        <v>0</v>
      </c>
      <c r="ACQ103" s="248">
        <f>IF(ACQ$6=$AAP$5,成绩录入!DC106,0)</f>
        <v>0</v>
      </c>
      <c r="ACR103" s="248">
        <f>IF(ACR$6=$AAP$5,成绩录入!DD106,0)</f>
        <v>0</v>
      </c>
      <c r="ACS103" s="248">
        <f>IF(ACS$6=$AAP$5,成绩录入!DE106,0)</f>
        <v>0</v>
      </c>
      <c r="ACT103" s="248">
        <f>IF(ACT$6=$AAP$5,成绩录入!DF106,0)</f>
        <v>0</v>
      </c>
      <c r="ACU103" s="248">
        <f>IF(ACU$6=$AAP$5,成绩录入!DG106,0)</f>
        <v>0</v>
      </c>
      <c r="ACV103" s="248">
        <f>IF(ACV$6=$AAP$5,成绩录入!DH106,0)</f>
        <v>0</v>
      </c>
      <c r="ACW103" s="248">
        <f>IF(ACW$6=$AAP$5,成绩录入!DI106,0)</f>
        <v>0</v>
      </c>
      <c r="ACX103" s="248">
        <f>IF(ACX$6=$AAP$5,成绩录入!DJ106,0)</f>
        <v>0</v>
      </c>
      <c r="ACY103" s="248">
        <f>IF(ACY$6=$AAP$5,成绩录入!DK106,0)</f>
        <v>0</v>
      </c>
      <c r="ACZ103" s="248">
        <f>IF(ACZ$6=$AAP$5,成绩录入!DL106,0)</f>
        <v>0</v>
      </c>
      <c r="ADA103" s="248">
        <f>IF(ADA$6=$AAP$5,成绩录入!DM106,0)</f>
        <v>0</v>
      </c>
      <c r="ADB103" s="248">
        <f>IF(ADB$6=$AAP$5,成绩录入!DN106,0)</f>
        <v>0</v>
      </c>
      <c r="ADC103" s="248">
        <f>IF(ADC$6=$AAP$5,成绩录入!DO106,0)</f>
        <v>0</v>
      </c>
      <c r="ADD103" s="248">
        <f>IF(ADD$6=$AAP$5,成绩录入!DP106,0)</f>
        <v>0</v>
      </c>
      <c r="ADE103" s="248">
        <f>IF(ADE$6=$AAP$5,成绩录入!DQ106,0)</f>
        <v>0</v>
      </c>
      <c r="ADF103" s="248">
        <f>IF(ADF$6=$AAP$5,成绩录入!DR106,0)</f>
        <v>0</v>
      </c>
      <c r="ADG103" s="248">
        <f>IF(ADG$6=$AAP$5,成绩录入!DS106,0)</f>
        <v>0</v>
      </c>
      <c r="ADH103" s="248">
        <f>IF(ADH$6=$AAP$5,成绩录入!DT106,0)</f>
        <v>0</v>
      </c>
      <c r="ADI103" s="248">
        <f>IF(ADI$6=$AAP$5,成绩录入!DU106,0)</f>
        <v>0</v>
      </c>
      <c r="ADJ103" s="248">
        <f>IF(ADJ$6=$AAP$5,成绩录入!DV106,0)</f>
        <v>0</v>
      </c>
      <c r="ADK103" s="248">
        <f>IF(ADK$6=$AAP$5,成绩录入!DW106,0)</f>
        <v>0</v>
      </c>
      <c r="ADL103" s="248">
        <f>IF(ADL$6=$AAP$5,成绩录入!DX106,0)</f>
        <v>0</v>
      </c>
      <c r="ADM103" s="248">
        <f>IF(ADM$6=$AAP$5,成绩录入!DY106,0)</f>
        <v>0</v>
      </c>
      <c r="ADN103" s="248">
        <f>IF(ADN$6=$AAP$5,成绩录入!DZ106,0)</f>
        <v>0</v>
      </c>
      <c r="ADO103" s="248">
        <f>IF(ADO$6=$AAP$5,成绩录入!EA106,0)</f>
        <v>0</v>
      </c>
      <c r="ADP103" s="248">
        <f>IF(ADP$6=$AAP$5,成绩录入!EB106,0)</f>
        <v>0</v>
      </c>
      <c r="ADQ103" s="248">
        <f>IF(ADQ$6=$AAP$5,成绩录入!EC106,0)</f>
        <v>0</v>
      </c>
      <c r="ADR103" s="248">
        <f>IF(ADR$6=$AAP$5,成绩录入!ED106,0)</f>
        <v>0</v>
      </c>
      <c r="ADS103" s="248">
        <f>IF(ADS$6=$AAP$5,成绩录入!EE106,0)</f>
        <v>0</v>
      </c>
      <c r="ADT103" s="248">
        <f>IF(ADT$6=$AAP$5,成绩录入!EF106,0)</f>
        <v>0</v>
      </c>
      <c r="ADU103" s="248">
        <f>IF(ADU$6=$AAP$5,成绩录入!EG106,0)</f>
        <v>0</v>
      </c>
      <c r="ADV103" s="248">
        <f>IF(ADV$6=$AAP$5,成绩录入!EH106,0)</f>
        <v>0</v>
      </c>
      <c r="ADW103" s="248">
        <f>IF(ADW$6=$AAP$5,成绩录入!EI106,0)</f>
        <v>0</v>
      </c>
      <c r="ADX103" s="248">
        <f>IF(ADX$6=$AAP$5,成绩录入!EJ106,0)</f>
        <v>0</v>
      </c>
      <c r="ADY103" s="248">
        <f>IF(ADY$6=$AAP$5,成绩录入!EK106,0)</f>
        <v>0</v>
      </c>
      <c r="ADZ103" s="248">
        <f>IF(ADZ$6=$AAP$5,成绩录入!EL106,0)</f>
        <v>0</v>
      </c>
      <c r="AEA103" s="248">
        <f>IF(AEA$6=$AAP$5,成绩录入!EM106,0)</f>
        <v>0</v>
      </c>
      <c r="AEB103" s="248">
        <f>IF(AEB$6=$AAP$5,成绩录入!EN106,0)</f>
        <v>0</v>
      </c>
      <c r="AEC103" s="248">
        <f>IF(AEC$6=$AAP$5,成绩录入!EO106,0)</f>
        <v>0</v>
      </c>
      <c r="AED103" s="248">
        <f>IF(AED$6=$AAP$5,成绩录入!EP106,0)</f>
        <v>0</v>
      </c>
      <c r="AEE103" s="248">
        <f>IF(AEE$6=$AAP$5,成绩录入!EQ106,0)</f>
        <v>0</v>
      </c>
      <c r="AEF103" s="248">
        <f>IF(AEF$6=$AAP$5,成绩录入!ER106,0)</f>
        <v>0</v>
      </c>
      <c r="AEG103" s="248">
        <f>IF(AEG$6=$AAP$5,成绩录入!ES106,0)</f>
        <v>0</v>
      </c>
      <c r="AEH103" s="248">
        <f>IF(AEH$6=$AAP$5,成绩录入!ET106,0)</f>
        <v>0</v>
      </c>
      <c r="AEI103" s="248">
        <f>IF(AEI$6=$AAP$5,成绩录入!EU106,0)</f>
        <v>0</v>
      </c>
      <c r="AEJ103" s="248">
        <f>IF(AEJ$6=$AAP$5,成绩录入!EV106,0)</f>
        <v>0</v>
      </c>
      <c r="AEK103" s="248">
        <f>IF(AEK$6=$AAP$5,成绩录入!EW106,0)</f>
        <v>0</v>
      </c>
      <c r="AEL103" s="248">
        <f>IF(AEL$6=$AAP$5,成绩录入!EX106,0)</f>
        <v>0</v>
      </c>
      <c r="AEM103" s="218">
        <f t="shared" si="193"/>
        <v>0</v>
      </c>
      <c r="AEN103" s="166"/>
      <c r="AEO103" s="166"/>
      <c r="AEP103" s="247">
        <f>IF(AEP$6=$AEO$5,成绩录入!BC106,0)</f>
        <v>0</v>
      </c>
      <c r="AEQ103" s="248">
        <f>IF(AEQ$6=$AEO$5,成绩录入!BD106,0)</f>
        <v>0</v>
      </c>
      <c r="AER103" s="248">
        <f>IF(AER$6=$AEO$5,成绩录入!BE106,0)</f>
        <v>0</v>
      </c>
      <c r="AES103" s="248">
        <f>IF(AES$6=$AEO$5,成绩录入!BF106,0)</f>
        <v>0</v>
      </c>
      <c r="AET103" s="248">
        <f>IF(AET$6=$AEO$5,成绩录入!BG106,0)</f>
        <v>0</v>
      </c>
      <c r="AEU103" s="248">
        <f>IF(AEU$6=$AEO$5,成绩录入!BH106,0)</f>
        <v>0</v>
      </c>
      <c r="AEV103" s="248">
        <f>IF(AEV$6=$AEO$5,成绩录入!BI106,0)</f>
        <v>0</v>
      </c>
      <c r="AEW103" s="248">
        <f>IF(AEW$6=$AEO$5,成绩录入!BJ106,0)</f>
        <v>0</v>
      </c>
      <c r="AEX103" s="248">
        <f>IF(AEX$6=$AEO$5,成绩录入!BK106,0)</f>
        <v>0</v>
      </c>
      <c r="AEY103" s="248">
        <f>IF(AEY$6=$AEO$5,成绩录入!BL106,0)</f>
        <v>0</v>
      </c>
      <c r="AEZ103" s="248">
        <f>IF(AEZ$6=$AEO$5,成绩录入!BM106,0)</f>
        <v>0</v>
      </c>
      <c r="AFA103" s="248">
        <f>IF(AFA$6=$AEO$5,成绩录入!BN106,0)</f>
        <v>0</v>
      </c>
      <c r="AFB103" s="248">
        <f>IF(AFB$6=$AEO$5,成绩录入!BO106,0)</f>
        <v>0</v>
      </c>
      <c r="AFC103" s="248">
        <f>IF(AFC$6=$AEO$5,成绩录入!BP106,0)</f>
        <v>0</v>
      </c>
      <c r="AFD103" s="248">
        <f>IF(AFD$6=$AEO$5,成绩录入!BQ106,0)</f>
        <v>0</v>
      </c>
      <c r="AFE103" s="248">
        <f>IF(AFE$6=$AEO$5,成绩录入!BR106,0)</f>
        <v>0</v>
      </c>
      <c r="AFF103" s="248">
        <f>IF(AFF$6=$AEO$5,成绩录入!BS106,0)</f>
        <v>0</v>
      </c>
      <c r="AFG103" s="248">
        <f>IF(AFG$6=$AEO$5,成绩录入!BT106,0)</f>
        <v>0</v>
      </c>
      <c r="AFH103" s="248">
        <f>IF(AFH$6=$AEO$5,成绩录入!BU106,0)</f>
        <v>0</v>
      </c>
      <c r="AFI103" s="248">
        <f>IF(AFI$6=$AEO$5,成绩录入!BV106,0)</f>
        <v>0</v>
      </c>
      <c r="AFJ103" s="248">
        <f>IF(AFJ$6=$AEO$5,成绩录入!BW106,0)</f>
        <v>0</v>
      </c>
      <c r="AFK103" s="248">
        <f>IF(AFK$6=$AEO$5,成绩录入!BX106,0)</f>
        <v>0</v>
      </c>
      <c r="AFL103" s="248">
        <f>IF(AFL$6=$AEO$5,成绩录入!BY106,0)</f>
        <v>0</v>
      </c>
      <c r="AFM103" s="248">
        <f>IF(AFM$6=$AEO$5,成绩录入!BZ106,0)</f>
        <v>0</v>
      </c>
      <c r="AFN103" s="248">
        <f>IF(AFN$6=$AEO$5,成绩录入!CA106,0)</f>
        <v>0</v>
      </c>
      <c r="AFO103" s="248">
        <f>IF(AFO$6=$AEO$5,成绩录入!CB106,0)</f>
        <v>0</v>
      </c>
      <c r="AFP103" s="248">
        <f>IF(AFP$6=$AEO$5,成绩录入!CC106,0)</f>
        <v>0</v>
      </c>
      <c r="AFQ103" s="248">
        <f>IF(AFQ$6=$AEO$5,成绩录入!CD106,0)</f>
        <v>0</v>
      </c>
      <c r="AFR103" s="248">
        <f>IF(AFR$6=$AEO$5,成绩录入!CE106,0)</f>
        <v>0</v>
      </c>
      <c r="AFS103" s="248">
        <f>IF(AFS$6=$AEO$5,成绩录入!CF106,0)</f>
        <v>0</v>
      </c>
      <c r="AFT103" s="248">
        <f>IF(AFT$6=$AEO$5,成绩录入!CG106,0)</f>
        <v>0</v>
      </c>
      <c r="AFU103" s="248">
        <f>IF(AFU$6=$AEO$5,成绩录入!CH106,0)</f>
        <v>0</v>
      </c>
      <c r="AFV103" s="248">
        <f>IF(AFV$6=$AEO$5,成绩录入!CI106,0)</f>
        <v>0</v>
      </c>
      <c r="AFW103" s="248">
        <f>IF(AFW$6=$AEO$5,成绩录入!CJ106,0)</f>
        <v>0</v>
      </c>
      <c r="AFX103" s="248">
        <f>IF(AFX$6=$AEO$5,成绩录入!CK106,0)</f>
        <v>0</v>
      </c>
      <c r="AFY103" s="248">
        <f>IF(AFY$6=$AEO$5,成绩录入!CL106,0)</f>
        <v>0</v>
      </c>
      <c r="AFZ103" s="248">
        <f>IF(AFZ$6=$AEO$5,成绩录入!CM106,0)</f>
        <v>0</v>
      </c>
      <c r="AGA103" s="248">
        <f>IF(AGA$6=$AEO$5,成绩录入!CN106,0)</f>
        <v>0</v>
      </c>
      <c r="AGB103" s="248">
        <f>IF(AGB$6=$AEO$5,成绩录入!CO106,0)</f>
        <v>0</v>
      </c>
      <c r="AGC103" s="248">
        <f>IF(AGC$6=$AEO$5,成绩录入!CP106,0)</f>
        <v>0</v>
      </c>
      <c r="AGD103" s="248">
        <f>IF(AGD$6=$AEO$5,成绩录入!CQ106,0)</f>
        <v>0</v>
      </c>
      <c r="AGE103" s="248">
        <f>IF(AGE$6=$AEO$5,成绩录入!CR106,0)</f>
        <v>0</v>
      </c>
      <c r="AGF103" s="248">
        <f>IF(AGF$6=$AEO$5,成绩录入!CS106,0)</f>
        <v>0</v>
      </c>
      <c r="AGG103" s="248">
        <f>IF(AGG$6=$AEO$5,成绩录入!CT106,0)</f>
        <v>0</v>
      </c>
      <c r="AGH103" s="248">
        <f>IF(AGH$6=$AEO$5,成绩录入!CU106,0)</f>
        <v>0</v>
      </c>
      <c r="AGI103" s="248">
        <f>IF(AGI$6=$AEO$5,成绩录入!CV106,0)</f>
        <v>0</v>
      </c>
      <c r="AGJ103" s="248">
        <f>IF(AGJ$6=$AEO$5,成绩录入!CW106,0)</f>
        <v>0</v>
      </c>
      <c r="AGK103" s="248">
        <f>IF(AGK$6=$AEO$5,成绩录入!CX106,0)</f>
        <v>0</v>
      </c>
      <c r="AGL103" s="248">
        <f>IF(AGL$6=$AEO$5,成绩录入!CY106,0)</f>
        <v>0</v>
      </c>
      <c r="AGM103" s="248">
        <f>IF(AGM$6=$AEO$5,成绩录入!CZ106,0)</f>
        <v>0</v>
      </c>
      <c r="AGN103" s="248">
        <f>IF(AGN$6=$AEO$5,成绩录入!DA106,0)</f>
        <v>0</v>
      </c>
      <c r="AGO103" s="248">
        <f>IF(AGO$6=$AEO$5,成绩录入!DB106,0)</f>
        <v>0</v>
      </c>
      <c r="AGP103" s="248">
        <f>IF(AGP$6=$AEO$5,成绩录入!DC106,0)</f>
        <v>0</v>
      </c>
      <c r="AGQ103" s="248">
        <f>IF(AGQ$6=$AEO$5,成绩录入!DD106,0)</f>
        <v>0</v>
      </c>
      <c r="AGR103" s="248">
        <f>IF(AGR$6=$AEO$5,成绩录入!DE106,0)</f>
        <v>0</v>
      </c>
      <c r="AGS103" s="248">
        <f>IF(AGS$6=$AEO$5,成绩录入!DF106,0)</f>
        <v>0</v>
      </c>
      <c r="AGT103" s="248">
        <f>IF(AGT$6=$AEO$5,成绩录入!DG106,0)</f>
        <v>0</v>
      </c>
      <c r="AGU103" s="248">
        <f>IF(AGU$6=$AEO$5,成绩录入!DH106,0)</f>
        <v>0</v>
      </c>
      <c r="AGV103" s="248">
        <f>IF(AGV$6=$AEO$5,成绩录入!DI106,0)</f>
        <v>0</v>
      </c>
      <c r="AGW103" s="248">
        <f>IF(AGW$6=$AEO$5,成绩录入!DJ106,0)</f>
        <v>0</v>
      </c>
      <c r="AGX103" s="248">
        <f>IF(AGX$6=$AEO$5,成绩录入!DK106,0)</f>
        <v>0</v>
      </c>
      <c r="AGY103" s="248">
        <f>IF(AGY$6=$AEO$5,成绩录入!DL106,0)</f>
        <v>0</v>
      </c>
      <c r="AGZ103" s="248">
        <f>IF(AGZ$6=$AEO$5,成绩录入!DM106,0)</f>
        <v>0</v>
      </c>
      <c r="AHA103" s="248">
        <f>IF(AHA$6=$AEO$5,成绩录入!DN106,0)</f>
        <v>0</v>
      </c>
      <c r="AHB103" s="248">
        <f>IF(AHB$6=$AEO$5,成绩录入!DO106,0)</f>
        <v>0</v>
      </c>
      <c r="AHC103" s="248">
        <f>IF(AHC$6=$AEO$5,成绩录入!DP106,0)</f>
        <v>0</v>
      </c>
      <c r="AHD103" s="248">
        <f>IF(AHD$6=$AEO$5,成绩录入!DQ106,0)</f>
        <v>0</v>
      </c>
      <c r="AHE103" s="248">
        <f>IF(AHE$6=$AEO$5,成绩录入!DR106,0)</f>
        <v>0</v>
      </c>
      <c r="AHF103" s="248">
        <f>IF(AHF$6=$AEO$5,成绩录入!DS106,0)</f>
        <v>0</v>
      </c>
      <c r="AHG103" s="248">
        <f>IF(AHG$6=$AEO$5,成绩录入!DT106,0)</f>
        <v>0</v>
      </c>
      <c r="AHH103" s="248">
        <f>IF(AHH$6=$AEO$5,成绩录入!DU106,0)</f>
        <v>0</v>
      </c>
      <c r="AHI103" s="248">
        <f>IF(AHI$6=$AEO$5,成绩录入!DV106,0)</f>
        <v>0</v>
      </c>
      <c r="AHJ103" s="248">
        <f>IF(AHJ$6=$AEO$5,成绩录入!DW106,0)</f>
        <v>0</v>
      </c>
      <c r="AHK103" s="248">
        <f>IF(AHK$6=$AEO$5,成绩录入!DX106,0)</f>
        <v>0</v>
      </c>
      <c r="AHL103" s="248">
        <f>IF(AHL$6=$AEO$5,成绩录入!DY106,0)</f>
        <v>0</v>
      </c>
      <c r="AHM103" s="248">
        <f>IF(AHM$6=$AEO$5,成绩录入!DZ106,0)</f>
        <v>0</v>
      </c>
      <c r="AHN103" s="248">
        <f>IF(AHN$6=$AEO$5,成绩录入!EA106,0)</f>
        <v>0</v>
      </c>
      <c r="AHO103" s="248">
        <f>IF(AHO$6=$AEO$5,成绩录入!EB106,0)</f>
        <v>0</v>
      </c>
      <c r="AHP103" s="248">
        <f>IF(AHP$6=$AEO$5,成绩录入!EC106,0)</f>
        <v>0</v>
      </c>
      <c r="AHQ103" s="248">
        <f>IF(AHQ$6=$AEO$5,成绩录入!ED106,0)</f>
        <v>0</v>
      </c>
      <c r="AHR103" s="248">
        <f>IF(AHR$6=$AEO$5,成绩录入!EE106,0)</f>
        <v>0</v>
      </c>
      <c r="AHS103" s="248">
        <f>IF(AHS$6=$AEO$5,成绩录入!EF106,0)</f>
        <v>0</v>
      </c>
      <c r="AHT103" s="248">
        <f>IF(AHT$6=$AEO$5,成绩录入!EG106,0)</f>
        <v>0</v>
      </c>
      <c r="AHU103" s="248">
        <f>IF(AHU$6=$AEO$5,成绩录入!EH106,0)</f>
        <v>0</v>
      </c>
      <c r="AHV103" s="248">
        <f>IF(AHV$6=$AEO$5,成绩录入!EI106,0)</f>
        <v>0</v>
      </c>
      <c r="AHW103" s="248">
        <f>IF(AHW$6=$AEO$5,成绩录入!EJ106,0)</f>
        <v>0</v>
      </c>
      <c r="AHX103" s="248">
        <f>IF(AHX$6=$AEO$5,成绩录入!EK106,0)</f>
        <v>0</v>
      </c>
      <c r="AHY103" s="248">
        <f>IF(AHY$6=$AEO$5,成绩录入!EL106,0)</f>
        <v>0</v>
      </c>
      <c r="AHZ103" s="248">
        <f>IF(AHZ$6=$AEO$5,成绩录入!EM106,0)</f>
        <v>0</v>
      </c>
      <c r="AIA103" s="248">
        <f>IF(AIA$6=$AEO$5,成绩录入!EN106,0)</f>
        <v>0</v>
      </c>
      <c r="AIB103" s="248">
        <f>IF(AIB$6=$AEO$5,成绩录入!EO106,0)</f>
        <v>0</v>
      </c>
      <c r="AIC103" s="248">
        <f>IF(AIC$6=$AEO$5,成绩录入!EP106,0)</f>
        <v>0</v>
      </c>
      <c r="AID103" s="248">
        <f>IF(AID$6=$AEO$5,成绩录入!EQ106,0)</f>
        <v>0</v>
      </c>
      <c r="AIE103" s="248">
        <f>IF(AIE$6=$AEO$5,成绩录入!ER106,0)</f>
        <v>0</v>
      </c>
      <c r="AIF103" s="248">
        <f>IF(AIF$6=$AEO$5,成绩录入!ES106,0)</f>
        <v>0</v>
      </c>
      <c r="AIG103" s="248">
        <f>IF(AIG$6=$AEO$5,成绩录入!ET106,0)</f>
        <v>0</v>
      </c>
      <c r="AIH103" s="248">
        <f>IF(AIH$6=$AEO$5,成绩录入!EU106,0)</f>
        <v>0</v>
      </c>
      <c r="AII103" s="248">
        <f>IF(AII$6=$AEO$5,成绩录入!EV106,0)</f>
        <v>0</v>
      </c>
      <c r="AIJ103" s="248">
        <f>IF(AIJ$6=$AEO$5,成绩录入!EW106,0)</f>
        <v>0</v>
      </c>
      <c r="AIK103" s="248">
        <f>IF(AIK$6=$AEO$5,成绩录入!EX106,0)</f>
        <v>0</v>
      </c>
      <c r="AIL103" s="218">
        <f t="shared" si="194"/>
        <v>0</v>
      </c>
      <c r="AIN103" s="214" t="str">
        <f>初始录入!A108</f>
        <v/>
      </c>
      <c r="AIO103" s="215">
        <f>初始录入!B108</f>
        <v>0</v>
      </c>
      <c r="AIP103" s="216">
        <f>初始录入!C108</f>
        <v>0</v>
      </c>
      <c r="AIQ103" s="314">
        <f>IF(平时!D101&lt;&gt;"",平时!D101,0)</f>
        <v>0</v>
      </c>
      <c r="AIR103" s="324" t="str">
        <f t="shared" si="246"/>
        <v/>
      </c>
      <c r="AIS103" s="314">
        <f>IF(过程!D101&lt;&gt;"",过程!D101,0)</f>
        <v>0</v>
      </c>
      <c r="AIT103" s="324" t="str">
        <f t="shared" si="247"/>
        <v/>
      </c>
      <c r="AIU103" s="216">
        <f>IF(期末!D101&lt;&gt;"",期末!D101,0)</f>
        <v>0</v>
      </c>
      <c r="AIV103" s="324" t="str">
        <f t="shared" si="248"/>
        <v/>
      </c>
      <c r="AIW103" s="325">
        <f t="shared" si="249"/>
        <v>0</v>
      </c>
      <c r="AIX103" s="314">
        <f>IF(平时!E101&lt;&gt;"",平时!E101,0)</f>
        <v>0</v>
      </c>
      <c r="AIY103" s="324" t="str">
        <f t="shared" si="250"/>
        <v/>
      </c>
      <c r="AIZ103" s="314">
        <f>IF(过程!E101&lt;&gt;"",过程!E101,0)</f>
        <v>0</v>
      </c>
      <c r="AJA103" s="324" t="str">
        <f t="shared" si="251"/>
        <v/>
      </c>
      <c r="AJB103" s="216">
        <f>IF(期末!E101&lt;&gt;"",期末!E101,0)</f>
        <v>0</v>
      </c>
      <c r="AJC103" s="324" t="str">
        <f t="shared" si="252"/>
        <v/>
      </c>
      <c r="AJD103" s="325">
        <f t="shared" si="253"/>
        <v>0</v>
      </c>
      <c r="AJE103" s="314">
        <f>IF(平时!F101&lt;&gt;"",平时!F101,0)</f>
        <v>0</v>
      </c>
      <c r="AJF103" s="324" t="str">
        <f t="shared" si="254"/>
        <v/>
      </c>
      <c r="AJG103" s="314">
        <f>IF(过程!F101&lt;&gt;"",过程!F101,0)</f>
        <v>0</v>
      </c>
      <c r="AJH103" s="324" t="str">
        <f t="shared" si="255"/>
        <v/>
      </c>
      <c r="AJI103" s="216">
        <f>IF(期末!F101&lt;&gt;"",期末!F101,0)</f>
        <v>0</v>
      </c>
      <c r="AJJ103" s="324" t="str">
        <f t="shared" si="256"/>
        <v/>
      </c>
      <c r="AJK103" s="325">
        <f t="shared" si="257"/>
        <v>0</v>
      </c>
      <c r="AJL103" s="314">
        <f>IF(平时!G101&lt;&gt;"",平时!G101,0)</f>
        <v>0</v>
      </c>
      <c r="AJM103" s="324" t="str">
        <f t="shared" si="258"/>
        <v/>
      </c>
      <c r="AJN103" s="314">
        <f>IF(过程!G101&lt;&gt;"",过程!G101,0)</f>
        <v>0</v>
      </c>
      <c r="AJO103" s="324" t="str">
        <f t="shared" si="259"/>
        <v/>
      </c>
      <c r="AJP103" s="216">
        <f>IF(期末!G101&lt;&gt;"",期末!G101,0)</f>
        <v>0</v>
      </c>
      <c r="AJQ103" s="324" t="str">
        <f t="shared" si="260"/>
        <v/>
      </c>
      <c r="AJR103" s="325">
        <f t="shared" si="261"/>
        <v>0</v>
      </c>
      <c r="AJS103" s="314">
        <f>IF(平时!H101&lt;&gt;"",平时!H101,0)</f>
        <v>0</v>
      </c>
      <c r="AJT103" s="324" t="str">
        <f t="shared" si="262"/>
        <v/>
      </c>
      <c r="AJU103" s="314">
        <f>IF(过程!H101&lt;&gt;"",过程!H101,0)</f>
        <v>0</v>
      </c>
      <c r="AJV103" s="324" t="str">
        <f t="shared" si="263"/>
        <v/>
      </c>
      <c r="AJW103" s="216">
        <f>IF(期末!H101&lt;&gt;"",期末!H101,0)</f>
        <v>0</v>
      </c>
      <c r="AJX103" s="324" t="str">
        <f t="shared" si="264"/>
        <v/>
      </c>
      <c r="AJY103" s="326">
        <f t="shared" si="265"/>
        <v>0</v>
      </c>
      <c r="AKA103" s="216" t="str">
        <f>初始录入!A108</f>
        <v/>
      </c>
      <c r="AKB103" s="216">
        <f>初始录入!B108</f>
        <v>0</v>
      </c>
      <c r="AKC103" s="216">
        <f>初始录入!C108</f>
        <v>0</v>
      </c>
      <c r="AKD103" s="327" t="str">
        <f>IF(初始录入!$E108=初始录入!$K$2,达成度!$D116,"")</f>
        <v/>
      </c>
      <c r="AKE103" s="327" t="str">
        <f>IF(初始录入!$E108=初始录入!$K$3,达成度!D116,"")</f>
        <v/>
      </c>
      <c r="AKF103" s="216" t="str">
        <f>IF(初始录入!$E108=初始录入!$K$4,达成度!D116,"")</f>
        <v/>
      </c>
      <c r="AKG103" s="216" t="str">
        <f>IF(初始录入!$E108=初始录入!$K$5,达成度!D116,"")</f>
        <v/>
      </c>
      <c r="AKH103" s="327" t="str">
        <f>IF(初始录入!$E108=初始录入!$K$2,达成度!E116,"")</f>
        <v/>
      </c>
      <c r="AKI103" s="327" t="str">
        <f>IF(初始录入!$E108=初始录入!$K$3,达成度!E116,"")</f>
        <v/>
      </c>
      <c r="AKJ103" s="216" t="str">
        <f>IF(初始录入!$E108=初始录入!$K$4,达成度!E116,"")</f>
        <v/>
      </c>
      <c r="AKK103" s="216" t="str">
        <f>IF(初始录入!$E108=初始录入!$K$5,达成度!E116,"")</f>
        <v/>
      </c>
      <c r="AKL103" s="327" t="str">
        <f>IF(初始录入!$E108=初始录入!$K$2,达成度!F116,"")</f>
        <v/>
      </c>
      <c r="AKM103" s="327" t="str">
        <f>IF(初始录入!$E108=初始录入!$K$3,达成度!F116,"")</f>
        <v/>
      </c>
      <c r="AKN103" s="216" t="str">
        <f>IF(初始录入!$E108=初始录入!$K$4,达成度!F116,"")</f>
        <v/>
      </c>
      <c r="AKO103" s="216" t="str">
        <f>IF(初始录入!$E108=初始录入!$K$5,达成度!F116,"")</f>
        <v/>
      </c>
      <c r="AKP103" s="327" t="str">
        <f>IF(初始录入!$E108=初始录入!$K$2,达成度!H116,"")</f>
        <v/>
      </c>
      <c r="AKQ103" s="327" t="str">
        <f>IF(初始录入!$E108=初始录入!$K$3,达成度!H116,"")</f>
        <v/>
      </c>
      <c r="AKR103" s="216" t="str">
        <f>IF(初始录入!$E108=初始录入!$K$4,达成度!H116,"")</f>
        <v/>
      </c>
      <c r="AKS103" s="216" t="str">
        <f>IF(初始录入!$E108=初始录入!$K$5,达成度!H116,"")</f>
        <v/>
      </c>
      <c r="AKT103" s="327" t="str">
        <f>IF(初始录入!$E108=初始录入!$K$2,达成度!I116,"")</f>
        <v/>
      </c>
      <c r="AKU103" s="327" t="str">
        <f>IF(初始录入!$E108=初始录入!$K$3,达成度!I116,"")</f>
        <v/>
      </c>
      <c r="AKV103" s="216" t="str">
        <f>IF(初始录入!$E108=初始录入!$K$4,达成度!I116,"")</f>
        <v/>
      </c>
      <c r="AKW103" s="216" t="str">
        <f>IF(初始录入!$E108=初始录入!$K$5,达成度!I116,"")</f>
        <v/>
      </c>
      <c r="AKX103" s="327" t="str">
        <f>IF(初始录入!$E108=初始录入!$K$2,达成度!J116,"")</f>
        <v/>
      </c>
      <c r="AKY103" s="327" t="str">
        <f>IF(初始录入!$E108=初始录入!$K$3,达成度!J116,"")</f>
        <v/>
      </c>
      <c r="AKZ103" s="216" t="str">
        <f>IF(初始录入!$E108=初始录入!$K$4,达成度!J116,"")</f>
        <v/>
      </c>
      <c r="ALA103" s="216" t="str">
        <f>IF(初始录入!$E108=初始录入!$K$5,达成度!J116,"")</f>
        <v/>
      </c>
      <c r="ALB103" s="327" t="str">
        <f>IF(初始录入!$E108=初始录入!$K$2,达成度!L116,"")</f>
        <v/>
      </c>
      <c r="ALC103" s="327" t="str">
        <f>IF(初始录入!$E108=初始录入!$K$3,达成度!L116,"")</f>
        <v/>
      </c>
      <c r="ALD103" s="216" t="str">
        <f>IF(初始录入!$E108=初始录入!$K$4,达成度!L116,"")</f>
        <v/>
      </c>
      <c r="ALE103" s="216" t="str">
        <f>IF(初始录入!$E108=初始录入!$K$5,达成度!L116,"")</f>
        <v/>
      </c>
      <c r="ALF103" s="327" t="str">
        <f>IF(初始录入!$E108=初始录入!$K$2,达成度!M116,"")</f>
        <v/>
      </c>
      <c r="ALG103" s="327" t="str">
        <f>IF(初始录入!$E108=初始录入!$K$3,达成度!M116,"")</f>
        <v/>
      </c>
      <c r="ALH103" s="216" t="str">
        <f>IF(初始录入!$E108=初始录入!$K$4,达成度!M116,"")</f>
        <v/>
      </c>
      <c r="ALI103" s="216" t="str">
        <f>IF(初始录入!$E108=初始录入!$K$5,达成度!M116,"")</f>
        <v/>
      </c>
      <c r="ALJ103" s="327" t="str">
        <f>IF(初始录入!$E108=初始录入!$K$2,达成度!N116,"")</f>
        <v/>
      </c>
      <c r="ALK103" s="327" t="str">
        <f>IF(初始录入!$E108=初始录入!$K$3,达成度!N116,"")</f>
        <v/>
      </c>
      <c r="ALL103" s="216" t="str">
        <f>IF(初始录入!$E108=初始录入!$K$4,达成度!N116,"")</f>
        <v/>
      </c>
      <c r="ALM103" s="216" t="str">
        <f>IF(初始录入!$E108=初始录入!$K$5,达成度!N116,"")</f>
        <v/>
      </c>
      <c r="ALN103" s="327" t="str">
        <f>IF(初始录入!$E108=初始录入!$K$2,达成度!P116,"")</f>
        <v/>
      </c>
      <c r="ALO103" s="327" t="str">
        <f>IF(初始录入!$E108=初始录入!$K$3,达成度!P116,"")</f>
        <v/>
      </c>
      <c r="ALP103" s="216" t="str">
        <f>IF(初始录入!$E108=初始录入!$K$4,达成度!P116,"")</f>
        <v/>
      </c>
      <c r="ALQ103" s="216" t="str">
        <f>IF(初始录入!$E108=初始录入!$K$5,达成度!P116,"")</f>
        <v/>
      </c>
      <c r="ALR103" s="327" t="str">
        <f>IF(初始录入!$E108=初始录入!$K$2,达成度!Q116,"")</f>
        <v/>
      </c>
      <c r="ALS103" s="327" t="str">
        <f>IF(初始录入!$E108=初始录入!$K$3,达成度!Q116,"")</f>
        <v/>
      </c>
      <c r="ALT103" s="216" t="str">
        <f>IF(初始录入!$E108=初始录入!$K$4,达成度!Q116,"")</f>
        <v/>
      </c>
      <c r="ALU103" s="216" t="str">
        <f>IF(初始录入!$E108=初始录入!$K$5,达成度!Q116,"")</f>
        <v/>
      </c>
      <c r="ALV103" s="327" t="str">
        <f>IF(初始录入!$E108=初始录入!$K$2,达成度!R116,"")</f>
        <v/>
      </c>
      <c r="ALW103" s="327" t="str">
        <f>IF(初始录入!$E108=初始录入!$K$3,达成度!R116,"")</f>
        <v/>
      </c>
      <c r="ALX103" s="216" t="str">
        <f>IF(初始录入!$E108=初始录入!$K$4,达成度!R116,"")</f>
        <v/>
      </c>
      <c r="ALY103" s="216"/>
      <c r="ALZ103" s="327" t="str">
        <f>IF(初始录入!$E108=初始录入!$K$2,达成度!T116,"")</f>
        <v/>
      </c>
      <c r="AMA103" s="327" t="str">
        <f>IF(初始录入!$E108=初始录入!$K$3,达成度!T116,"")</f>
        <v/>
      </c>
      <c r="AMB103" s="216" t="str">
        <f>IF(初始录入!$E108=初始录入!$K$4,达成度!T116,"")</f>
        <v/>
      </c>
      <c r="AMC103" s="216" t="str">
        <f>IF(初始录入!$E108=初始录入!$K$5,达成度!T116,"")</f>
        <v/>
      </c>
      <c r="AMD103" s="327" t="str">
        <f>IF(初始录入!$E108=初始录入!$K$2,达成度!U116,"")</f>
        <v/>
      </c>
      <c r="AME103" s="327" t="str">
        <f>IF(初始录入!$E108=初始录入!$K$3,达成度!U116,"")</f>
        <v/>
      </c>
      <c r="AMF103" s="216" t="str">
        <f>IF(初始录入!$E108=初始录入!$K$4,达成度!U116,"")</f>
        <v/>
      </c>
      <c r="AMG103" s="216" t="str">
        <f>IF(初始录入!$E108=初始录入!$K$5,达成度!U116,"")</f>
        <v/>
      </c>
      <c r="AMH103" s="327" t="str">
        <f>IF(初始录入!$E108=初始录入!$K$2,达成度!V116,"")</f>
        <v/>
      </c>
      <c r="AMI103" s="327" t="str">
        <f>IF(初始录入!$E108=初始录入!$K$3,达成度!V116,"")</f>
        <v/>
      </c>
      <c r="AMJ103" s="216" t="str">
        <f>IF(初始录入!$E108=初始录入!$K$4,达成度!W116,"")</f>
        <v/>
      </c>
      <c r="AMK103" s="216" t="str">
        <f>IF(初始录入!$E108=初始录入!$K$5,达成度!W116,"")</f>
        <v/>
      </c>
      <c r="AMM103" s="215">
        <f t="shared" si="270"/>
        <v>96</v>
      </c>
      <c r="AMN103" s="222" t="str">
        <f t="shared" si="266"/>
        <v/>
      </c>
      <c r="AMO103" s="325" t="str">
        <f>IF($AMM103&lt;=$H$7,INDEX(达成度!$G$21:$G$170,$AMM103,1),"")</f>
        <v/>
      </c>
      <c r="AMP103" s="325" t="str">
        <f>IF($AMM103&lt;=$H$7,INDEX(达成度!$K$21:$K$170,$AMM103,1),"")</f>
        <v/>
      </c>
      <c r="AMQ103" s="325" t="str">
        <f>IF($AMM103&lt;=$H$7,INDEX(达成度!$O$21:$O$170,$AMM103,1),"")</f>
        <v/>
      </c>
      <c r="AMR103" s="325" t="str">
        <f>IF($AMM103&lt;=$H$7,INDEX(达成度!$S$21:$S$170,$AMM103,1),"")</f>
        <v/>
      </c>
      <c r="AMS103" s="326" t="str">
        <f>IF($AMM103&lt;=$H$7,INDEX(达成度!$W$21:$W$170,$AMM103,1),"")</f>
        <v/>
      </c>
      <c r="AMT103" s="328"/>
      <c r="AMU103" s="336"/>
      <c r="AMV103" s="222" t="str">
        <f t="shared" si="267"/>
        <v/>
      </c>
      <c r="AMW103" s="325" t="str">
        <f>IF($AMM103&lt;=$I$7,INDEX(达成度!$G$21:$G$170,$AMM103+$H$7,1),"")</f>
        <v/>
      </c>
      <c r="AMX103" s="325" t="str">
        <f>IF($AMM103&lt;=$I$7,INDEX(达成度!$K$21:$K$170,$AMM103+$H$7,1),"")</f>
        <v/>
      </c>
      <c r="AMY103" s="325" t="str">
        <f>IF($AMM103&lt;=$I$7,INDEX(达成度!$O$21:$O$170,$AMM103+$H$7,1),"")</f>
        <v/>
      </c>
      <c r="AMZ103" s="325" t="str">
        <f>IF($AMM103&lt;=$I$7,INDEX(达成度!$S$21:$S$170,$AMM103+$H$7,1),"")</f>
        <v/>
      </c>
      <c r="ANA103" s="326" t="str">
        <f>IF($AMM103&lt;=$I$7,INDEX(达成度!$W$21:$W$170,$AMM103+$H$7,1),"")</f>
        <v/>
      </c>
      <c r="ANB103" s="206"/>
      <c r="ANC103" s="215"/>
      <c r="AND103" s="216" t="str">
        <f t="shared" si="268"/>
        <v/>
      </c>
      <c r="ANE103" s="325" t="str">
        <f>IF($AMM103&lt;=$J$7,INDEX(达成度!$G$21:$G$170,$AMM103+$H$7+$I$7,1),"")</f>
        <v/>
      </c>
      <c r="ANF103" s="325" t="str">
        <f>IF($AMM103&lt;=$J$7,INDEX(达成度!$K$21:$K$170,$AMM103+$H$7+$I$7,1),"")</f>
        <v/>
      </c>
      <c r="ANG103" s="325" t="str">
        <f>IF($AMM103&lt;=$J$7,INDEX(达成度!$O$21:$O$170,$AMM103+$H$7+$I$7,1),"")</f>
        <v/>
      </c>
      <c r="ANH103" s="325" t="str">
        <f>IF($AMM103&lt;=$J$7,INDEX(达成度!$S$21:$S$170,$AMM103+$H$7+$I$7,1),"")</f>
        <v/>
      </c>
      <c r="ANI103" s="326" t="str">
        <f>IF($AMM103&lt;=$J$7,INDEX(达成度!$W$21:$W$170,$AMM103+$H$7+$I$7,1),"")</f>
        <v/>
      </c>
      <c r="ANK103" s="215"/>
      <c r="ANL103" s="216" t="str">
        <f t="shared" si="269"/>
        <v/>
      </c>
      <c r="ANM103" s="325" t="str">
        <f>IF($AMM103&lt;=$K$7,INDEX(达成度!$G$21:$G$170,$AMM103+$H$7+$I$7+$J$7,1),"")</f>
        <v/>
      </c>
      <c r="ANN103" s="325" t="str">
        <f>IF($AMM103&lt;=$K$7,INDEX(达成度!$K$21:$K$170,$AMM103+$H$7+$I$7+$J$7,1),"")</f>
        <v/>
      </c>
      <c r="ANO103" s="325" t="str">
        <f>IF($AMM103&lt;=$K$7,INDEX(达成度!$O$21:$O$170,$AMM103+$H$7+$I$7+$J$7,1),"")</f>
        <v/>
      </c>
      <c r="ANP103" s="325" t="str">
        <f>IF($AMM103&lt;=$K$7,INDEX(达成度!$S$21:$S$170,$AMM103+$H$7+$I$7+$J$7,1),"")</f>
        <v/>
      </c>
      <c r="ANQ103" s="326" t="str">
        <f>IF($AMM103&lt;=$K$7,INDEX(达成度!$W$21:$W$170,$AMM103+$H$7+$I$7+$J$7,1),"")</f>
        <v/>
      </c>
    </row>
    <row r="104" ht="18" customHeight="1" spans="1:1024 1025:1057">
      <c r="A104" s="215" t="str">
        <f>初始录入!A109</f>
        <v/>
      </c>
      <c r="B104" s="216" t="str">
        <f>IF(初始录入!B109&lt;&gt;"",初始录入!B109,"")</f>
        <v/>
      </c>
      <c r="C104" s="216" t="str">
        <f>IF(初始录入!C109&lt;&gt;"",初始录入!C109,"")</f>
        <v/>
      </c>
      <c r="D104" s="216" t="str">
        <f>IF(初始录入!D109&lt;&gt;"",初始录入!D109,"")</f>
        <v/>
      </c>
      <c r="E104" s="218" t="str">
        <f>IF(初始录入!E109&lt;&gt;"",初始录入!E109,"")</f>
        <v/>
      </c>
      <c r="G104" s="330"/>
      <c r="H104" s="295">
        <f>IF(初始录入!E109=H$6,1,0)</f>
        <v>0</v>
      </c>
      <c r="I104" s="295">
        <f>IF(初始录入!E109=I$6,1,0)</f>
        <v>0</v>
      </c>
      <c r="J104" s="295">
        <f>IF(初始录入!E109=J$6,1,0)</f>
        <v>0</v>
      </c>
      <c r="K104" s="321">
        <f>IF(初始录入!E109=K$6,1,0)</f>
        <v>0</v>
      </c>
      <c r="L104" s="28"/>
      <c r="X104" s="28"/>
      <c r="Y104" s="294">
        <v>100</v>
      </c>
      <c r="Z104" s="295">
        <f>成绩录入!$F$7</f>
        <v>0</v>
      </c>
      <c r="AA104" s="295">
        <f>成绩录入!F107</f>
        <v>0</v>
      </c>
      <c r="AB104" s="296">
        <f>IF(初始录入!$M$7&lt;&gt;"",IF(成绩录入!$F$7&lt;&gt;"",IF(初始录入!$P$7="次数",AA104/Z104*Y104,成绩录入!F107),0),0)</f>
        <v>0</v>
      </c>
      <c r="AC104" s="297">
        <f t="shared" si="181"/>
        <v>0</v>
      </c>
      <c r="AD104" s="297">
        <f t="shared" si="182"/>
        <v>0</v>
      </c>
      <c r="AE104" s="297">
        <f t="shared" si="183"/>
        <v>0</v>
      </c>
      <c r="AF104" s="297">
        <f t="shared" si="184"/>
        <v>0</v>
      </c>
      <c r="AG104" s="297">
        <f t="shared" si="185"/>
        <v>0</v>
      </c>
      <c r="AH104" s="298">
        <f t="shared" si="195"/>
        <v>0</v>
      </c>
      <c r="AI104" s="28"/>
      <c r="AJ104" s="260">
        <f>成绩录入!I107</f>
        <v>0</v>
      </c>
      <c r="AK104" s="248">
        <f>成绩录入!J107</f>
        <v>0</v>
      </c>
      <c r="AL104" s="248">
        <f>成绩录入!K107</f>
        <v>0</v>
      </c>
      <c r="AM104" s="248">
        <f>成绩录入!L107</f>
        <v>0</v>
      </c>
      <c r="AN104" s="248">
        <f>成绩录入!M107</f>
        <v>0</v>
      </c>
      <c r="AO104" s="298">
        <f t="shared" si="196"/>
        <v>0</v>
      </c>
      <c r="AP104" s="299"/>
      <c r="AQ104" s="260">
        <f>成绩录入!I107</f>
        <v>0</v>
      </c>
      <c r="AR104" s="248">
        <f>成绩录入!J107</f>
        <v>0</v>
      </c>
      <c r="AS104" s="248">
        <f>成绩录入!K107</f>
        <v>0</v>
      </c>
      <c r="AT104" s="248">
        <f>成绩录入!L107</f>
        <v>0</v>
      </c>
      <c r="AU104" s="248">
        <f>成绩录入!M107</f>
        <v>0</v>
      </c>
      <c r="AV104" s="298">
        <f t="shared" si="197"/>
        <v>0</v>
      </c>
      <c r="AW104" s="299"/>
      <c r="AX104" s="260">
        <f>成绩录入!I107</f>
        <v>0</v>
      </c>
      <c r="AY104" s="248">
        <f>成绩录入!J107</f>
        <v>0</v>
      </c>
      <c r="AZ104" s="248">
        <f>成绩录入!K107</f>
        <v>0</v>
      </c>
      <c r="BA104" s="248">
        <f>成绩录入!L107</f>
        <v>0</v>
      </c>
      <c r="BB104" s="248">
        <f>成绩录入!M107</f>
        <v>0</v>
      </c>
      <c r="BC104" s="298">
        <f t="shared" si="198"/>
        <v>0</v>
      </c>
      <c r="BD104" s="299"/>
      <c r="BE104" s="260">
        <f>成绩录入!I107</f>
        <v>0</v>
      </c>
      <c r="BF104" s="248">
        <f>成绩录入!J107</f>
        <v>0</v>
      </c>
      <c r="BG104" s="248">
        <f>成绩录入!K107</f>
        <v>0</v>
      </c>
      <c r="BH104" s="248">
        <f>成绩录入!L107</f>
        <v>0</v>
      </c>
      <c r="BI104" s="248">
        <f>成绩录入!M107</f>
        <v>0</v>
      </c>
      <c r="BJ104" s="298">
        <f t="shared" si="199"/>
        <v>0</v>
      </c>
      <c r="BK104" s="299"/>
      <c r="BL104" s="260">
        <f>成绩录入!I107</f>
        <v>0</v>
      </c>
      <c r="BM104" s="248">
        <f>成绩录入!J107</f>
        <v>0</v>
      </c>
      <c r="BN104" s="248">
        <f>成绩录入!K107</f>
        <v>0</v>
      </c>
      <c r="BO104" s="248">
        <f>成绩录入!L107</f>
        <v>0</v>
      </c>
      <c r="BP104" s="248">
        <f>成绩录入!M107</f>
        <v>0</v>
      </c>
      <c r="BQ104" s="298">
        <f t="shared" si="200"/>
        <v>0</v>
      </c>
      <c r="BR104" s="300"/>
      <c r="BS104" s="260">
        <f>成绩录入!P107</f>
        <v>0</v>
      </c>
      <c r="BT104" s="248">
        <f>成绩录入!Q107</f>
        <v>0</v>
      </c>
      <c r="BU104" s="248">
        <f>成绩录入!R107</f>
        <v>0</v>
      </c>
      <c r="BV104" s="248">
        <f>成绩录入!S107</f>
        <v>0</v>
      </c>
      <c r="BW104" s="248">
        <f>成绩录入!T107</f>
        <v>0</v>
      </c>
      <c r="BX104" s="248">
        <f>成绩录入!U107</f>
        <v>0</v>
      </c>
      <c r="BY104" s="248">
        <f>成绩录入!V107</f>
        <v>0</v>
      </c>
      <c r="BZ104" s="248">
        <f>成绩录入!W107</f>
        <v>0</v>
      </c>
      <c r="CA104" s="248">
        <f>成绩录入!X107</f>
        <v>0</v>
      </c>
      <c r="CB104" s="248">
        <f>成绩录入!Y107</f>
        <v>0</v>
      </c>
      <c r="CC104" s="298">
        <f t="shared" si="201"/>
        <v>0</v>
      </c>
      <c r="CD104" s="299"/>
      <c r="CE104" s="260">
        <f>成绩录入!P107</f>
        <v>0</v>
      </c>
      <c r="CF104" s="248">
        <f>成绩录入!Q107</f>
        <v>0</v>
      </c>
      <c r="CG104" s="248">
        <f>成绩录入!R107</f>
        <v>0</v>
      </c>
      <c r="CH104" s="248">
        <f>成绩录入!S107</f>
        <v>0</v>
      </c>
      <c r="CI104" s="248">
        <f>成绩录入!T107</f>
        <v>0</v>
      </c>
      <c r="CJ104" s="248">
        <f>成绩录入!U107</f>
        <v>0</v>
      </c>
      <c r="CK104" s="248">
        <f>成绩录入!V107</f>
        <v>0</v>
      </c>
      <c r="CL104" s="248">
        <f>成绩录入!W107</f>
        <v>0</v>
      </c>
      <c r="CM104" s="248">
        <f>成绩录入!X107</f>
        <v>0</v>
      </c>
      <c r="CN104" s="248">
        <f>成绩录入!Y107</f>
        <v>0</v>
      </c>
      <c r="CO104" s="298">
        <f t="shared" si="202"/>
        <v>0</v>
      </c>
      <c r="CP104" s="299"/>
      <c r="CQ104" s="260">
        <f>成绩录入!P107</f>
        <v>0</v>
      </c>
      <c r="CR104" s="248">
        <f>成绩录入!Q107</f>
        <v>0</v>
      </c>
      <c r="CS104" s="248">
        <f>成绩录入!R107</f>
        <v>0</v>
      </c>
      <c r="CT104" s="248">
        <f>成绩录入!S107</f>
        <v>0</v>
      </c>
      <c r="CU104" s="248">
        <f>成绩录入!T107</f>
        <v>0</v>
      </c>
      <c r="CV104" s="248">
        <f>成绩录入!U107</f>
        <v>0</v>
      </c>
      <c r="CW104" s="248">
        <f>成绩录入!V107</f>
        <v>0</v>
      </c>
      <c r="CX104" s="248">
        <f>成绩录入!W107</f>
        <v>0</v>
      </c>
      <c r="CY104" s="248">
        <f>成绩录入!X107</f>
        <v>0</v>
      </c>
      <c r="CZ104" s="248">
        <f>成绩录入!Y107</f>
        <v>0</v>
      </c>
      <c r="DA104" s="298">
        <f t="shared" si="203"/>
        <v>0</v>
      </c>
      <c r="DB104" s="299"/>
      <c r="DC104" s="260">
        <f>成绩录入!P107</f>
        <v>0</v>
      </c>
      <c r="DD104" s="248">
        <f>成绩录入!Q107</f>
        <v>0</v>
      </c>
      <c r="DE104" s="248">
        <f>成绩录入!R107</f>
        <v>0</v>
      </c>
      <c r="DF104" s="248">
        <f>成绩录入!S107</f>
        <v>0</v>
      </c>
      <c r="DG104" s="248">
        <f>成绩录入!T107</f>
        <v>0</v>
      </c>
      <c r="DH104" s="248">
        <f>成绩录入!U107</f>
        <v>0</v>
      </c>
      <c r="DI104" s="248">
        <f>成绩录入!V107</f>
        <v>0</v>
      </c>
      <c r="DJ104" s="248">
        <f>成绩录入!W107</f>
        <v>0</v>
      </c>
      <c r="DK104" s="248">
        <f>成绩录入!X107</f>
        <v>0</v>
      </c>
      <c r="DL104" s="248">
        <f>成绩录入!Y107</f>
        <v>0</v>
      </c>
      <c r="DM104" s="298">
        <f t="shared" si="204"/>
        <v>0</v>
      </c>
      <c r="DN104" s="299"/>
      <c r="DO104" s="260">
        <f>成绩录入!P107</f>
        <v>0</v>
      </c>
      <c r="DP104" s="248">
        <f>成绩录入!Q107</f>
        <v>0</v>
      </c>
      <c r="DQ104" s="248">
        <f>成绩录入!R107</f>
        <v>0</v>
      </c>
      <c r="DR104" s="248">
        <f>成绩录入!S107</f>
        <v>0</v>
      </c>
      <c r="DS104" s="248">
        <f>成绩录入!T107</f>
        <v>0</v>
      </c>
      <c r="DT104" s="248">
        <f>成绩录入!U107</f>
        <v>0</v>
      </c>
      <c r="DU104" s="248">
        <f>成绩录入!V107</f>
        <v>0</v>
      </c>
      <c r="DV104" s="248">
        <f>成绩录入!W107</f>
        <v>0</v>
      </c>
      <c r="DW104" s="248">
        <f>成绩录入!X107</f>
        <v>0</v>
      </c>
      <c r="DX104" s="248">
        <f>成绩录入!Y107</f>
        <v>0</v>
      </c>
      <c r="DY104" s="298">
        <f t="shared" si="205"/>
        <v>0</v>
      </c>
      <c r="DZ104" s="299"/>
      <c r="EA104" s="301" t="e">
        <f t="shared" si="206"/>
        <v>#DIV/0!</v>
      </c>
      <c r="EB104" s="297" t="e">
        <f t="shared" si="207"/>
        <v>#DIV/0!</v>
      </c>
      <c r="EC104" s="297" t="e">
        <f t="shared" si="208"/>
        <v>#DIV/0!</v>
      </c>
      <c r="ED104" s="297" t="e">
        <f t="shared" si="209"/>
        <v>#DIV/0!</v>
      </c>
      <c r="EE104" s="297" t="e">
        <f t="shared" si="210"/>
        <v>#DIV/0!</v>
      </c>
      <c r="EF104" s="302" t="e">
        <f t="shared" si="211"/>
        <v>#DIV/0!</v>
      </c>
      <c r="EG104" s="303"/>
      <c r="EH104" s="304">
        <f t="shared" si="212"/>
        <v>0</v>
      </c>
      <c r="EI104" s="296">
        <f>成绩录入!I107</f>
        <v>0</v>
      </c>
      <c r="EJ104" s="296">
        <f>成绩录入!J107</f>
        <v>0</v>
      </c>
      <c r="EK104" s="296">
        <f>成绩录入!K107</f>
        <v>0</v>
      </c>
      <c r="EL104" s="296">
        <f>成绩录入!L107</f>
        <v>0</v>
      </c>
      <c r="EM104" s="296">
        <f>成绩录入!M107</f>
        <v>0</v>
      </c>
      <c r="EN104" s="296">
        <f>成绩录入!P107</f>
        <v>0</v>
      </c>
      <c r="EO104" s="296">
        <f>成绩录入!Q107</f>
        <v>0</v>
      </c>
      <c r="EP104" s="296">
        <f>成绩录入!R107</f>
        <v>0</v>
      </c>
      <c r="EQ104" s="296">
        <f>成绩录入!S107</f>
        <v>0</v>
      </c>
      <c r="ER104" s="296">
        <f>成绩录入!T107</f>
        <v>0</v>
      </c>
      <c r="ES104" s="296">
        <f>成绩录入!U107</f>
        <v>0</v>
      </c>
      <c r="ET104" s="296">
        <f>成绩录入!V107</f>
        <v>0</v>
      </c>
      <c r="EU104" s="296">
        <f>成绩录入!W107</f>
        <v>0</v>
      </c>
      <c r="EV104" s="296">
        <f>成绩录入!X107</f>
        <v>0</v>
      </c>
      <c r="EW104" s="302">
        <f>成绩录入!Y107</f>
        <v>0</v>
      </c>
      <c r="EX104" s="303"/>
      <c r="EY104" s="304" t="str">
        <f t="shared" si="213"/>
        <v/>
      </c>
      <c r="EZ104" s="296" t="str">
        <f t="shared" si="213"/>
        <v/>
      </c>
      <c r="FA104" s="296" t="str">
        <f t="shared" si="213"/>
        <v/>
      </c>
      <c r="FB104" s="296" t="str">
        <f t="shared" si="213"/>
        <v/>
      </c>
      <c r="FC104" s="302">
        <f>成绩录入!AB107</f>
        <v>0</v>
      </c>
      <c r="FD104" s="303"/>
      <c r="FE104" s="304" t="str">
        <f t="shared" si="214"/>
        <v>√</v>
      </c>
      <c r="FF104" s="296" t="str">
        <f t="shared" si="215"/>
        <v>√</v>
      </c>
      <c r="FG104" s="296" t="str">
        <f t="shared" si="216"/>
        <v>√</v>
      </c>
      <c r="FH104" s="296" t="str">
        <f t="shared" si="217"/>
        <v>√</v>
      </c>
      <c r="FI104" s="302" t="str">
        <f t="shared" si="218"/>
        <v>√</v>
      </c>
      <c r="FJ104" s="299"/>
      <c r="FK104" s="260">
        <f>成绩录入!AB107</f>
        <v>0</v>
      </c>
      <c r="FL104" s="248">
        <f>成绩录入!AC107</f>
        <v>0</v>
      </c>
      <c r="FM104" s="248">
        <f>成绩录入!AD107</f>
        <v>0</v>
      </c>
      <c r="FN104" s="248">
        <f>成绩录入!AE107</f>
        <v>0</v>
      </c>
      <c r="FO104" s="248">
        <f>成绩录入!AF107</f>
        <v>0</v>
      </c>
      <c r="FP104" s="248">
        <f>成绩录入!AG107</f>
        <v>0</v>
      </c>
      <c r="FQ104" s="298">
        <f t="shared" si="219"/>
        <v>0</v>
      </c>
      <c r="FR104" s="299"/>
      <c r="FS104" s="260">
        <f>成绩录入!AB107</f>
        <v>0</v>
      </c>
      <c r="FT104" s="248">
        <f>成绩录入!AC107</f>
        <v>0</v>
      </c>
      <c r="FU104" s="248">
        <f>成绩录入!AD107</f>
        <v>0</v>
      </c>
      <c r="FV104" s="248">
        <f>成绩录入!AE107</f>
        <v>0</v>
      </c>
      <c r="FW104" s="248">
        <f>成绩录入!AF107</f>
        <v>0</v>
      </c>
      <c r="FX104" s="333">
        <f>成绩录入!AG107</f>
        <v>0</v>
      </c>
      <c r="FY104" s="298">
        <f t="shared" si="220"/>
        <v>0</v>
      </c>
      <c r="FZ104" s="299"/>
      <c r="GA104" s="260">
        <f>成绩录入!AB107</f>
        <v>0</v>
      </c>
      <c r="GB104" s="248">
        <f>成绩录入!AC107</f>
        <v>0</v>
      </c>
      <c r="GC104" s="248">
        <f>成绩录入!AD107</f>
        <v>0</v>
      </c>
      <c r="GD104" s="248">
        <f>成绩录入!AE107</f>
        <v>0</v>
      </c>
      <c r="GE104" s="248">
        <f>成绩录入!AF107</f>
        <v>0</v>
      </c>
      <c r="GF104" s="248">
        <f>成绩录入!AG107</f>
        <v>0</v>
      </c>
      <c r="GG104" s="298">
        <f t="shared" si="221"/>
        <v>0</v>
      </c>
      <c r="GH104" s="299"/>
      <c r="GI104" s="260">
        <f>成绩录入!AB107</f>
        <v>0</v>
      </c>
      <c r="GJ104" s="248">
        <f>成绩录入!AC107</f>
        <v>0</v>
      </c>
      <c r="GK104" s="248">
        <f>成绩录入!AD107</f>
        <v>0</v>
      </c>
      <c r="GL104" s="248">
        <f>成绩录入!AE107</f>
        <v>0</v>
      </c>
      <c r="GM104" s="248">
        <f>成绩录入!AF107</f>
        <v>0</v>
      </c>
      <c r="GN104" s="248">
        <f>成绩录入!AG107</f>
        <v>0</v>
      </c>
      <c r="GO104" s="298">
        <f t="shared" si="222"/>
        <v>0</v>
      </c>
      <c r="GP104" s="299"/>
      <c r="GQ104" s="260">
        <f>成绩录入!AB107</f>
        <v>0</v>
      </c>
      <c r="GR104" s="248">
        <f>成绩录入!AC107</f>
        <v>0</v>
      </c>
      <c r="GS104" s="248">
        <f>成绩录入!AD107</f>
        <v>0</v>
      </c>
      <c r="GT104" s="248">
        <f>成绩录入!AE107</f>
        <v>0</v>
      </c>
      <c r="GU104" s="248">
        <f>成绩录入!AF107</f>
        <v>0</v>
      </c>
      <c r="GV104" s="248">
        <f>成绩录入!AG107</f>
        <v>0</v>
      </c>
      <c r="GW104" s="298">
        <f t="shared" si="223"/>
        <v>0</v>
      </c>
      <c r="GX104" s="299"/>
      <c r="GY104" s="247">
        <f>成绩录入!AJ107</f>
        <v>0</v>
      </c>
      <c r="GZ104" s="248">
        <f>成绩录入!AK107</f>
        <v>0</v>
      </c>
      <c r="HA104" s="248">
        <f>成绩录入!AL107</f>
        <v>0</v>
      </c>
      <c r="HB104" s="248">
        <f>成绩录入!AM107</f>
        <v>0</v>
      </c>
      <c r="HC104" s="248">
        <f>成绩录入!AN107</f>
        <v>0</v>
      </c>
      <c r="HD104" s="248">
        <f>成绩录入!AO107</f>
        <v>0</v>
      </c>
      <c r="HE104" s="310">
        <f t="shared" si="224"/>
        <v>0</v>
      </c>
      <c r="HF104" s="299"/>
      <c r="HG104" s="247">
        <f>成绩录入!AJ107</f>
        <v>0</v>
      </c>
      <c r="HH104" s="248">
        <f>成绩录入!AK107</f>
        <v>0</v>
      </c>
      <c r="HI104" s="248">
        <f>成绩录入!AL107</f>
        <v>0</v>
      </c>
      <c r="HJ104" s="248">
        <f>成绩录入!AM107</f>
        <v>0</v>
      </c>
      <c r="HK104" s="248">
        <f>成绩录入!AN107</f>
        <v>0</v>
      </c>
      <c r="HL104" s="248">
        <f>成绩录入!AO107</f>
        <v>0</v>
      </c>
      <c r="HM104" s="310">
        <f t="shared" si="225"/>
        <v>0</v>
      </c>
      <c r="HN104" s="299"/>
      <c r="HO104" s="247">
        <f>成绩录入!AJ107</f>
        <v>0</v>
      </c>
      <c r="HP104" s="248">
        <f>成绩录入!AK107</f>
        <v>0</v>
      </c>
      <c r="HQ104" s="248">
        <f>成绩录入!AL107</f>
        <v>0</v>
      </c>
      <c r="HR104" s="248">
        <f>成绩录入!AM107</f>
        <v>0</v>
      </c>
      <c r="HS104" s="248">
        <f>成绩录入!AN107</f>
        <v>0</v>
      </c>
      <c r="HT104" s="248">
        <f>成绩录入!AO107</f>
        <v>0</v>
      </c>
      <c r="HU104" s="310">
        <f t="shared" si="226"/>
        <v>0</v>
      </c>
      <c r="HV104" s="299"/>
      <c r="HW104" s="247">
        <f>成绩录入!AJ107</f>
        <v>0</v>
      </c>
      <c r="HX104" s="248">
        <f>成绩录入!AK107</f>
        <v>0</v>
      </c>
      <c r="HY104" s="248">
        <f>成绩录入!AL107</f>
        <v>0</v>
      </c>
      <c r="HZ104" s="248">
        <f>成绩录入!AM107</f>
        <v>0</v>
      </c>
      <c r="IA104" s="248">
        <f>成绩录入!AN107</f>
        <v>0</v>
      </c>
      <c r="IB104" s="248">
        <f>成绩录入!AO107</f>
        <v>0</v>
      </c>
      <c r="IC104" s="310">
        <f t="shared" si="227"/>
        <v>0</v>
      </c>
      <c r="ID104" s="299"/>
      <c r="IE104" s="247">
        <f>成绩录入!AJ107</f>
        <v>0</v>
      </c>
      <c r="IF104" s="248">
        <f>成绩录入!AK107</f>
        <v>0</v>
      </c>
      <c r="IG104" s="248">
        <f>成绩录入!AL107</f>
        <v>0</v>
      </c>
      <c r="IH104" s="248">
        <f>成绩录入!AM107</f>
        <v>0</v>
      </c>
      <c r="II104" s="248">
        <f>成绩录入!AN107</f>
        <v>0</v>
      </c>
      <c r="IJ104" s="248">
        <f>成绩录入!AO107</f>
        <v>0</v>
      </c>
      <c r="IK104" s="310">
        <f t="shared" si="228"/>
        <v>0</v>
      </c>
      <c r="IL104" s="299"/>
      <c r="IM104" s="313" t="e">
        <f t="shared" si="229"/>
        <v>#DIV/0!</v>
      </c>
      <c r="IN104" s="314" t="e">
        <f t="shared" si="230"/>
        <v>#DIV/0!</v>
      </c>
      <c r="IO104" s="314" t="e">
        <f t="shared" si="231"/>
        <v>#DIV/0!</v>
      </c>
      <c r="IP104" s="314" t="e">
        <f t="shared" si="232"/>
        <v>#DIV/0!</v>
      </c>
      <c r="IQ104" s="314" t="e">
        <f t="shared" si="233"/>
        <v>#DIV/0!</v>
      </c>
      <c r="IR104" s="315" t="e">
        <f t="shared" si="234"/>
        <v>#DIV/0!</v>
      </c>
      <c r="IS104" s="316"/>
      <c r="IT104" s="214">
        <f>成绩录入!AR107</f>
        <v>0</v>
      </c>
      <c r="IU104" s="216">
        <f>成绩录入!AS107</f>
        <v>0</v>
      </c>
      <c r="IV104" s="216">
        <f>成绩录入!AT107</f>
        <v>0</v>
      </c>
      <c r="IW104" s="216">
        <f>成绩录入!AU107</f>
        <v>0</v>
      </c>
      <c r="IX104" s="216">
        <f>成绩录入!AV107</f>
        <v>0</v>
      </c>
      <c r="IY104" s="216">
        <f>成绩录入!AW107</f>
        <v>0</v>
      </c>
      <c r="IZ104" s="298">
        <f t="shared" si="235"/>
        <v>0</v>
      </c>
      <c r="JA104" s="299"/>
      <c r="JB104" s="317">
        <f>成绩录入!AR107</f>
        <v>0</v>
      </c>
      <c r="JC104" s="216">
        <f>成绩录入!AS107</f>
        <v>0</v>
      </c>
      <c r="JD104" s="216">
        <f>成绩录入!AT107</f>
        <v>0</v>
      </c>
      <c r="JE104" s="216">
        <f>成绩录入!AU107</f>
        <v>0</v>
      </c>
      <c r="JF104" s="216">
        <f>成绩录入!AV107</f>
        <v>0</v>
      </c>
      <c r="JG104" s="216">
        <f>成绩录入!AW107</f>
        <v>0</v>
      </c>
      <c r="JH104" s="298">
        <f t="shared" si="236"/>
        <v>0</v>
      </c>
      <c r="JI104" s="299"/>
      <c r="JJ104" s="248">
        <f>成绩录入!AR107</f>
        <v>0</v>
      </c>
      <c r="JK104" s="248">
        <f>成绩录入!AS107</f>
        <v>0</v>
      </c>
      <c r="JL104" s="248">
        <f>成绩录入!AT107</f>
        <v>0</v>
      </c>
      <c r="JM104" s="248">
        <f>成绩录入!AU107</f>
        <v>0</v>
      </c>
      <c r="JN104" s="248">
        <f>成绩录入!AV107</f>
        <v>0</v>
      </c>
      <c r="JO104" s="248">
        <f>成绩录入!AW107</f>
        <v>0</v>
      </c>
      <c r="JP104" s="298">
        <f t="shared" si="237"/>
        <v>0</v>
      </c>
      <c r="JQ104" s="299"/>
      <c r="JR104" s="308">
        <f>成绩录入!AR107</f>
        <v>0</v>
      </c>
      <c r="JS104" s="248">
        <f>成绩录入!AS107</f>
        <v>0</v>
      </c>
      <c r="JT104" s="248">
        <f>成绩录入!AT107</f>
        <v>0</v>
      </c>
      <c r="JU104" s="248">
        <f>成绩录入!AU107</f>
        <v>0</v>
      </c>
      <c r="JV104" s="248">
        <f>成绩录入!AV107</f>
        <v>0</v>
      </c>
      <c r="JW104" s="248">
        <f>成绩录入!AW107</f>
        <v>0</v>
      </c>
      <c r="JX104" s="298">
        <f t="shared" si="238"/>
        <v>0</v>
      </c>
      <c r="JY104" s="299"/>
      <c r="JZ104" s="308">
        <f>成绩录入!AR107</f>
        <v>0</v>
      </c>
      <c r="KA104" s="248">
        <f>成绩录入!AS107</f>
        <v>0</v>
      </c>
      <c r="KB104" s="248">
        <f>成绩录入!AT107</f>
        <v>0</v>
      </c>
      <c r="KC104" s="248">
        <f>成绩录入!AU107</f>
        <v>0</v>
      </c>
      <c r="KD104" s="248">
        <f>成绩录入!AV107</f>
        <v>0</v>
      </c>
      <c r="KE104" s="248">
        <f>成绩录入!AW107</f>
        <v>0</v>
      </c>
      <c r="KF104" s="298">
        <f t="shared" si="239"/>
        <v>0</v>
      </c>
      <c r="KG104" s="299"/>
      <c r="KH104" s="313">
        <f t="shared" si="186"/>
        <v>0</v>
      </c>
      <c r="KI104" s="314">
        <f t="shared" si="240"/>
        <v>0</v>
      </c>
      <c r="KJ104" s="314">
        <f t="shared" si="241"/>
        <v>0</v>
      </c>
      <c r="KK104" s="314">
        <f t="shared" si="242"/>
        <v>0</v>
      </c>
      <c r="KL104" s="314">
        <f t="shared" si="243"/>
        <v>0</v>
      </c>
      <c r="KM104" s="315">
        <f t="shared" si="244"/>
        <v>0</v>
      </c>
      <c r="KN104" s="90"/>
      <c r="KO104" s="294">
        <f>IF(总评!G102&lt;60,1,0)</f>
        <v>0</v>
      </c>
      <c r="KP104" s="295">
        <f t="shared" ref="KP104:KP107" si="271">H104*KO104</f>
        <v>0</v>
      </c>
      <c r="KQ104" s="295">
        <f t="shared" si="188"/>
        <v>0</v>
      </c>
      <c r="KR104" s="321">
        <f t="shared" si="189"/>
        <v>0</v>
      </c>
      <c r="KS104" s="321">
        <f t="shared" si="245"/>
        <v>0</v>
      </c>
      <c r="OT104" s="247">
        <f>IF(OT$6=$OS$5,成绩录入!BC107,0)</f>
        <v>0</v>
      </c>
      <c r="OU104" s="248">
        <f>IF(OU$6=$OS$5,成绩录入!BD107,0)</f>
        <v>0</v>
      </c>
      <c r="OV104" s="248">
        <f>IF(OV$6=$OS$5,成绩录入!BE107,0)</f>
        <v>0</v>
      </c>
      <c r="OW104" s="248">
        <f>IF(OW$6=$OS$5,成绩录入!BF107,0)</f>
        <v>0</v>
      </c>
      <c r="OX104" s="248">
        <f>IF(OX$6=$OS$5,成绩录入!BG107,0)</f>
        <v>0</v>
      </c>
      <c r="OY104" s="248">
        <f>IF(OY$6=$OS$5,成绩录入!BH107,0)</f>
        <v>0</v>
      </c>
      <c r="OZ104" s="248">
        <f>IF(OZ$6=$OS$5,成绩录入!BI107,0)</f>
        <v>0</v>
      </c>
      <c r="PA104" s="248">
        <f>IF(PA$6=$OS$5,成绩录入!BJ107,0)</f>
        <v>0</v>
      </c>
      <c r="PB104" s="248">
        <f>IF(PB$6=$OS$5,成绩录入!BK107,0)</f>
        <v>0</v>
      </c>
      <c r="PC104" s="248">
        <f>IF(PC$6=$OS$5,成绩录入!BL107,0)</f>
        <v>0</v>
      </c>
      <c r="PD104" s="248">
        <f>IF(PD$6=$OS$5,成绩录入!BM107,0)</f>
        <v>0</v>
      </c>
      <c r="PE104" s="248">
        <f>IF(PE$6=$OS$5,成绩录入!BN107,0)</f>
        <v>0</v>
      </c>
      <c r="PF104" s="248">
        <f>IF(PF$6=$OS$5,成绩录入!BO107,0)</f>
        <v>0</v>
      </c>
      <c r="PG104" s="248">
        <f>IF(PG$6=$OS$5,成绩录入!BP107,0)</f>
        <v>0</v>
      </c>
      <c r="PH104" s="248">
        <f>IF(PH$6=$OS$5,成绩录入!BQ107,0)</f>
        <v>0</v>
      </c>
      <c r="PI104" s="248">
        <f>IF(PI$6=$OS$5,成绩录入!BR107,0)</f>
        <v>0</v>
      </c>
      <c r="PJ104" s="248">
        <f>IF(PJ$6=$OS$5,成绩录入!BS107,0)</f>
        <v>0</v>
      </c>
      <c r="PK104" s="248">
        <f>IF(PK$6=$OS$5,成绩录入!BT107,0)</f>
        <v>0</v>
      </c>
      <c r="PL104" s="248">
        <f>IF(PL$6=$OS$5,成绩录入!BU107,0)</f>
        <v>0</v>
      </c>
      <c r="PM104" s="248">
        <f>IF(PM$6=$OS$5,成绩录入!BV107,0)</f>
        <v>0</v>
      </c>
      <c r="PN104" s="248">
        <f>IF(PN$6=$OS$5,成绩录入!BW107,0)</f>
        <v>0</v>
      </c>
      <c r="PO104" s="248">
        <f>IF(PO$6=$OS$5,成绩录入!BX107,0)</f>
        <v>0</v>
      </c>
      <c r="PP104" s="248">
        <f>IF(PP$6=$OS$5,成绩录入!BY107,0)</f>
        <v>0</v>
      </c>
      <c r="PQ104" s="248">
        <f>IF(PQ$6=$OS$5,成绩录入!BZ107,0)</f>
        <v>0</v>
      </c>
      <c r="PR104" s="248">
        <f>IF(PR$6=$OS$5,成绩录入!CA107,0)</f>
        <v>0</v>
      </c>
      <c r="PS104" s="248">
        <f>IF(PS$6=$OS$5,成绩录入!CB107,0)</f>
        <v>0</v>
      </c>
      <c r="PT104" s="248">
        <f>IF(PT$6=$OS$5,成绩录入!CC107,0)</f>
        <v>0</v>
      </c>
      <c r="PU104" s="248">
        <f>IF(PU$6=$OS$5,成绩录入!CD107,0)</f>
        <v>0</v>
      </c>
      <c r="PV104" s="248">
        <f>IF(PV$6=$OS$5,成绩录入!CE107,0)</f>
        <v>0</v>
      </c>
      <c r="PW104" s="248">
        <f>IF(PW$6=$OS$5,成绩录入!CF107,0)</f>
        <v>0</v>
      </c>
      <c r="PX104" s="248">
        <f>IF(PX$6=$OS$5,成绩录入!CG107,0)</f>
        <v>0</v>
      </c>
      <c r="PY104" s="248">
        <f>IF(PY$6=$OS$5,成绩录入!CH107,0)</f>
        <v>0</v>
      </c>
      <c r="PZ104" s="248">
        <f>IF(PZ$6=$OS$5,成绩录入!CI107,0)</f>
        <v>0</v>
      </c>
      <c r="QA104" s="248">
        <f>IF(QA$6=$OS$5,成绩录入!CJ107,0)</f>
        <v>0</v>
      </c>
      <c r="QB104" s="248">
        <f>IF(QB$6=$OS$5,成绩录入!CK107,0)</f>
        <v>0</v>
      </c>
      <c r="QC104" s="248">
        <f>IF(QC$6=$OS$5,成绩录入!CL107,0)</f>
        <v>0</v>
      </c>
      <c r="QD104" s="248">
        <f>IF(QD$6=$OS$5,成绩录入!CM107,0)</f>
        <v>0</v>
      </c>
      <c r="QE104" s="248">
        <f>IF(QE$6=$OS$5,成绩录入!CN107,0)</f>
        <v>0</v>
      </c>
      <c r="QF104" s="248">
        <f>IF(QF$6=$OS$5,成绩录入!CO107,0)</f>
        <v>0</v>
      </c>
      <c r="QG104" s="248">
        <f>IF(QG$6=$OS$5,成绩录入!CP107,0)</f>
        <v>0</v>
      </c>
      <c r="QH104" s="248">
        <f>IF(QH$6=$OS$5,成绩录入!CQ107,0)</f>
        <v>0</v>
      </c>
      <c r="QI104" s="248">
        <f>IF(QI$6=$OS$5,成绩录入!CR107,0)</f>
        <v>0</v>
      </c>
      <c r="QJ104" s="248">
        <f>IF(QJ$6=$OS$5,成绩录入!CS107,0)</f>
        <v>0</v>
      </c>
      <c r="QK104" s="248">
        <f>IF(QK$6=$OS$5,成绩录入!CT107,0)</f>
        <v>0</v>
      </c>
      <c r="QL104" s="248">
        <f>IF(QL$6=$OS$5,成绩录入!CU107,0)</f>
        <v>0</v>
      </c>
      <c r="QM104" s="248">
        <f>IF(QM$6=$OS$5,成绩录入!CV107,0)</f>
        <v>0</v>
      </c>
      <c r="QN104" s="248">
        <f>IF(QN$6=$OS$5,成绩录入!CW107,0)</f>
        <v>0</v>
      </c>
      <c r="QO104" s="248">
        <f>IF(QO$6=$OS$5,成绩录入!CX107,0)</f>
        <v>0</v>
      </c>
      <c r="QP104" s="248">
        <f>IF(QP$6=$OS$5,成绩录入!CY107,0)</f>
        <v>0</v>
      </c>
      <c r="QQ104" s="248">
        <f>IF(QQ$6=$OS$5,成绩录入!CZ107,0)</f>
        <v>0</v>
      </c>
      <c r="QR104" s="248">
        <f>IF(QR$6=$OS$5,成绩录入!DA107,0)</f>
        <v>0</v>
      </c>
      <c r="QS104" s="248">
        <f>IF(QS$6=$OS$5,成绩录入!DB107,0)</f>
        <v>0</v>
      </c>
      <c r="QT104" s="248">
        <f>IF(QT$6=$OS$5,成绩录入!DC107,0)</f>
        <v>0</v>
      </c>
      <c r="QU104" s="248">
        <f>IF(QU$6=$OS$5,成绩录入!DD107,0)</f>
        <v>0</v>
      </c>
      <c r="QV104" s="248">
        <f>IF(QV$6=$OS$5,成绩录入!DE107,0)</f>
        <v>0</v>
      </c>
      <c r="QW104" s="248">
        <f>IF(QW$6=$OS$5,成绩录入!DF107,0)</f>
        <v>0</v>
      </c>
      <c r="QX104" s="248">
        <f>IF(QX$6=$OS$5,成绩录入!DG107,0)</f>
        <v>0</v>
      </c>
      <c r="QY104" s="248">
        <f>IF(QY$6=$OS$5,成绩录入!DH107,0)</f>
        <v>0</v>
      </c>
      <c r="QZ104" s="248">
        <f>IF(QZ$6=$OS$5,成绩录入!DI107,0)</f>
        <v>0</v>
      </c>
      <c r="RA104" s="248">
        <f>IF(RA$6=$OS$5,成绩录入!DJ107,0)</f>
        <v>0</v>
      </c>
      <c r="RB104" s="248">
        <f>IF(RB$6=$OS$5,成绩录入!DK107,0)</f>
        <v>0</v>
      </c>
      <c r="RC104" s="248">
        <f>IF(RC$6=$OS$5,成绩录入!DL107,0)</f>
        <v>0</v>
      </c>
      <c r="RD104" s="248">
        <f>IF(RD$6=$OS$5,成绩录入!DM107,0)</f>
        <v>0</v>
      </c>
      <c r="RE104" s="248">
        <f>IF(RE$6=$OS$5,成绩录入!DN107,0)</f>
        <v>0</v>
      </c>
      <c r="RF104" s="248">
        <f>IF(RF$6=$OS$5,成绩录入!DO107,0)</f>
        <v>0</v>
      </c>
      <c r="RG104" s="248">
        <f>IF(RG$6=$OS$5,成绩录入!DP107,0)</f>
        <v>0</v>
      </c>
      <c r="RH104" s="248">
        <f>IF(RH$6=$OS$5,成绩录入!DQ107,0)</f>
        <v>0</v>
      </c>
      <c r="RI104" s="248">
        <f>IF(RI$6=$OS$5,成绩录入!DR107,0)</f>
        <v>0</v>
      </c>
      <c r="RJ104" s="248">
        <f>IF(RJ$6=$OS$5,成绩录入!DS107,0)</f>
        <v>0</v>
      </c>
      <c r="RK104" s="248">
        <f>IF(RK$6=$OS$5,成绩录入!DT107,0)</f>
        <v>0</v>
      </c>
      <c r="RL104" s="248">
        <f>IF(RL$6=$OS$5,成绩录入!DU107,0)</f>
        <v>0</v>
      </c>
      <c r="RM104" s="248">
        <f>IF(RM$6=$OS$5,成绩录入!DV107,0)</f>
        <v>0</v>
      </c>
      <c r="RN104" s="248">
        <f>IF(RN$6=$OS$5,成绩录入!DW107,0)</f>
        <v>0</v>
      </c>
      <c r="RO104" s="248">
        <f>IF(RO$6=$OS$5,成绩录入!DX107,0)</f>
        <v>0</v>
      </c>
      <c r="RP104" s="248">
        <f>IF(RP$6=$OS$5,成绩录入!DY107,0)</f>
        <v>0</v>
      </c>
      <c r="RQ104" s="248">
        <f>IF(RQ$6=$OS$5,成绩录入!DZ107,0)</f>
        <v>0</v>
      </c>
      <c r="RR104" s="248">
        <f>IF(RR$6=$OS$5,成绩录入!EA107,0)</f>
        <v>0</v>
      </c>
      <c r="RS104" s="248">
        <f>IF(RS$6=$OS$5,成绩录入!EB107,0)</f>
        <v>0</v>
      </c>
      <c r="RT104" s="248">
        <f>IF(RT$6=$OS$5,成绩录入!EC107,0)</f>
        <v>0</v>
      </c>
      <c r="RU104" s="248">
        <f>IF(RU$6=$OS$5,成绩录入!ED107,0)</f>
        <v>0</v>
      </c>
      <c r="RV104" s="248">
        <f>IF(RV$6=$OS$5,成绩录入!EE107,0)</f>
        <v>0</v>
      </c>
      <c r="RW104" s="248">
        <f>IF(RW$6=$OS$5,成绩录入!EF107,0)</f>
        <v>0</v>
      </c>
      <c r="RX104" s="248">
        <f>IF(RX$6=$OS$5,成绩录入!EG107,0)</f>
        <v>0</v>
      </c>
      <c r="RY104" s="248">
        <f>IF(RY$6=$OS$5,成绩录入!EH107,0)</f>
        <v>0</v>
      </c>
      <c r="RZ104" s="248">
        <f>IF(RZ$6=$OS$5,成绩录入!EI107,0)</f>
        <v>0</v>
      </c>
      <c r="SA104" s="248">
        <f>IF(SA$6=$OS$5,成绩录入!EJ107,0)</f>
        <v>0</v>
      </c>
      <c r="SB104" s="248">
        <f>IF(SB$6=$OS$5,成绩录入!EK107,0)</f>
        <v>0</v>
      </c>
      <c r="SC104" s="248">
        <f>IF(SC$6=$OS$5,成绩录入!EL107,0)</f>
        <v>0</v>
      </c>
      <c r="SD104" s="248">
        <f>IF(SD$6=$OS$5,成绩录入!EM107,0)</f>
        <v>0</v>
      </c>
      <c r="SE104" s="248">
        <f>IF(SE$6=$OS$5,成绩录入!EN107,0)</f>
        <v>0</v>
      </c>
      <c r="SF104" s="248">
        <f>IF(SF$6=$OS$5,成绩录入!EO107,0)</f>
        <v>0</v>
      </c>
      <c r="SG104" s="248">
        <f>IF(SG$6=$OS$5,成绩录入!EP107,0)</f>
        <v>0</v>
      </c>
      <c r="SH104" s="248">
        <f>IF(SH$6=$OS$5,成绩录入!EQ107,0)</f>
        <v>0</v>
      </c>
      <c r="SI104" s="248">
        <f>IF(SI$6=$OS$5,成绩录入!ER107,0)</f>
        <v>0</v>
      </c>
      <c r="SJ104" s="248">
        <f>IF(SJ$6=$OS$5,成绩录入!ES107,0)</f>
        <v>0</v>
      </c>
      <c r="SK104" s="248">
        <f>IF(SK$6=$OS$5,成绩录入!ET107,0)</f>
        <v>0</v>
      </c>
      <c r="SL104" s="248">
        <f>IF(SL$6=$OS$5,成绩录入!EU107,0)</f>
        <v>0</v>
      </c>
      <c r="SM104" s="248">
        <f>IF(SM$6=$OS$5,成绩录入!EV107,0)</f>
        <v>0</v>
      </c>
      <c r="SN104" s="248">
        <f>IF(SN$6=$OS$5,成绩录入!EW107,0)</f>
        <v>0</v>
      </c>
      <c r="SO104" s="248">
        <f>IF(SO$6=$OS$5,成绩录入!EX107,0)</f>
        <v>0</v>
      </c>
      <c r="SP104" s="218">
        <f t="shared" si="190"/>
        <v>0</v>
      </c>
      <c r="SQ104" s="166"/>
      <c r="SR104" s="166"/>
      <c r="SS104" s="247">
        <f>IF(SS$6=$SR$5,成绩录入!BC107,0)</f>
        <v>0</v>
      </c>
      <c r="ST104" s="248">
        <f>IF(ST$6=$SR$5,成绩录入!BD107,0)</f>
        <v>0</v>
      </c>
      <c r="SU104" s="248">
        <f>IF(SU$6=$SR$5,成绩录入!BE107,0)</f>
        <v>0</v>
      </c>
      <c r="SV104" s="248">
        <f>IF(SV$6=$SR$5,成绩录入!BF107,0)</f>
        <v>0</v>
      </c>
      <c r="SW104" s="248">
        <f>IF(SW$6=$SR$5,成绩录入!BG107,0)</f>
        <v>0</v>
      </c>
      <c r="SX104" s="248">
        <f>IF(SX$6=$SR$5,成绩录入!BH107,0)</f>
        <v>0</v>
      </c>
      <c r="SY104" s="248">
        <f>IF(SY$6=$SR$5,成绩录入!BI107,0)</f>
        <v>0</v>
      </c>
      <c r="SZ104" s="248">
        <f>IF(SZ$6=$SR$5,成绩录入!BJ107,0)</f>
        <v>0</v>
      </c>
      <c r="TA104" s="248">
        <f>IF(TA$6=$SR$5,成绩录入!BK107,0)</f>
        <v>0</v>
      </c>
      <c r="TB104" s="248">
        <f>IF(TB$6=$SR$5,成绩录入!BL107,0)</f>
        <v>0</v>
      </c>
      <c r="TC104" s="248">
        <f>IF(TC$6=$SR$5,成绩录入!BM107,0)</f>
        <v>0</v>
      </c>
      <c r="TD104" s="248">
        <f>IF(TD$6=$SR$5,成绩录入!BN107,0)</f>
        <v>0</v>
      </c>
      <c r="TE104" s="248">
        <f>IF(TE$6=$SR$5,成绩录入!BO107,0)</f>
        <v>0</v>
      </c>
      <c r="TF104" s="248">
        <f>IF(TF$6=$SR$5,成绩录入!BP107,0)</f>
        <v>0</v>
      </c>
      <c r="TG104" s="248">
        <f>IF(TG$6=$SR$5,成绩录入!BQ107,0)</f>
        <v>0</v>
      </c>
      <c r="TH104" s="248">
        <f>IF(TH$6=$SR$5,成绩录入!BR107,0)</f>
        <v>0</v>
      </c>
      <c r="TI104" s="248">
        <f>IF(TI$6=$SR$5,成绩录入!BS107,0)</f>
        <v>0</v>
      </c>
      <c r="TJ104" s="248">
        <f>IF(TJ$6=$SR$5,成绩录入!BT107,0)</f>
        <v>0</v>
      </c>
      <c r="TK104" s="248">
        <f>IF(TK$6=$SR$5,成绩录入!BU107,0)</f>
        <v>0</v>
      </c>
      <c r="TL104" s="248">
        <f>IF(TL$6=$SR$5,成绩录入!BV107,0)</f>
        <v>0</v>
      </c>
      <c r="TM104" s="248">
        <f>IF(TM$6=$SR$5,成绩录入!BW107,0)</f>
        <v>0</v>
      </c>
      <c r="TN104" s="248">
        <f>IF(TN$6=$SR$5,成绩录入!BX107,0)</f>
        <v>0</v>
      </c>
      <c r="TO104" s="248">
        <f>IF(TO$6=$SR$5,成绩录入!BY107,0)</f>
        <v>0</v>
      </c>
      <c r="TP104" s="248">
        <f>IF(TP$6=$SR$5,成绩录入!BZ107,0)</f>
        <v>0</v>
      </c>
      <c r="TQ104" s="248">
        <f>IF(TQ$6=$SR$5,成绩录入!CA107,0)</f>
        <v>0</v>
      </c>
      <c r="TR104" s="248">
        <f>IF(TR$6=$SR$5,成绩录入!CB107,0)</f>
        <v>0</v>
      </c>
      <c r="TS104" s="248">
        <f>IF(TS$6=$SR$5,成绩录入!CC107,0)</f>
        <v>0</v>
      </c>
      <c r="TT104" s="248">
        <f>IF(TT$6=$SR$5,成绩录入!CD107,0)</f>
        <v>0</v>
      </c>
      <c r="TU104" s="248">
        <f>IF(TU$6=$SR$5,成绩录入!CE107,0)</f>
        <v>0</v>
      </c>
      <c r="TV104" s="248">
        <f>IF(TV$6=$SR$5,成绩录入!CF107,0)</f>
        <v>0</v>
      </c>
      <c r="TW104" s="248">
        <f>IF(TW$6=$SR$5,成绩录入!CG107,0)</f>
        <v>0</v>
      </c>
      <c r="TX104" s="248">
        <f>IF(TX$6=$SR$5,成绩录入!CH107,0)</f>
        <v>0</v>
      </c>
      <c r="TY104" s="248">
        <f>IF(TY$6=$SR$5,成绩录入!CI107,0)</f>
        <v>0</v>
      </c>
      <c r="TZ104" s="248">
        <f>IF(TZ$6=$SR$5,成绩录入!CJ107,0)</f>
        <v>0</v>
      </c>
      <c r="UA104" s="248">
        <f>IF(UA$6=$SR$5,成绩录入!CK107,0)</f>
        <v>0</v>
      </c>
      <c r="UB104" s="248">
        <f>IF(UB$6=$SR$5,成绩录入!CL107,0)</f>
        <v>0</v>
      </c>
      <c r="UC104" s="248">
        <f>IF(UC$6=$SR$5,成绩录入!CM107,0)</f>
        <v>0</v>
      </c>
      <c r="UD104" s="248">
        <f>IF(UD$6=$SR$5,成绩录入!CN107,0)</f>
        <v>0</v>
      </c>
      <c r="UE104" s="248">
        <f>IF(UE$6=$SR$5,成绩录入!CO107,0)</f>
        <v>0</v>
      </c>
      <c r="UF104" s="248">
        <f>IF(UF$6=$SR$5,成绩录入!CP107,0)</f>
        <v>0</v>
      </c>
      <c r="UG104" s="248">
        <f>IF(UG$6=$SR$5,成绩录入!CQ107,0)</f>
        <v>0</v>
      </c>
      <c r="UH104" s="248">
        <f>IF(UH$6=$SR$5,成绩录入!CR107,0)</f>
        <v>0</v>
      </c>
      <c r="UI104" s="248">
        <f>IF(UI$6=$SR$5,成绩录入!CS107,0)</f>
        <v>0</v>
      </c>
      <c r="UJ104" s="248">
        <f>IF(UJ$6=$SR$5,成绩录入!CT107,0)</f>
        <v>0</v>
      </c>
      <c r="UK104" s="248">
        <f>IF(UK$6=$SR$5,成绩录入!CU107,0)</f>
        <v>0</v>
      </c>
      <c r="UL104" s="248">
        <f>IF(UL$6=$SR$5,成绩录入!CV107,0)</f>
        <v>0</v>
      </c>
      <c r="UM104" s="248">
        <f>IF(UM$6=$SR$5,成绩录入!CW107,0)</f>
        <v>0</v>
      </c>
      <c r="UN104" s="248">
        <f>IF(UN$6=$SR$5,成绩录入!CX107,0)</f>
        <v>0</v>
      </c>
      <c r="UO104" s="248">
        <f>IF(UO$6=$SR$5,成绩录入!CY107,0)</f>
        <v>0</v>
      </c>
      <c r="UP104" s="248">
        <f>IF(UP$6=$SR$5,成绩录入!CZ107,0)</f>
        <v>0</v>
      </c>
      <c r="UQ104" s="248">
        <f>IF(UQ$6=$SR$5,成绩录入!DA107,0)</f>
        <v>0</v>
      </c>
      <c r="UR104" s="248">
        <f>IF(UR$6=$SR$5,成绩录入!DB107,0)</f>
        <v>0</v>
      </c>
      <c r="US104" s="248">
        <f>IF(US$6=$SR$5,成绩录入!DC107,0)</f>
        <v>0</v>
      </c>
      <c r="UT104" s="248">
        <f>IF(UT$6=$SR$5,成绩录入!DD107,0)</f>
        <v>0</v>
      </c>
      <c r="UU104" s="248">
        <f>IF(UU$6=$SR$5,成绩录入!DE107,0)</f>
        <v>0</v>
      </c>
      <c r="UV104" s="248">
        <f>IF(UV$6=$SR$5,成绩录入!DF107,0)</f>
        <v>0</v>
      </c>
      <c r="UW104" s="248">
        <f>IF(UW$6=$SR$5,成绩录入!DG107,0)</f>
        <v>0</v>
      </c>
      <c r="UX104" s="248">
        <f>IF(UX$6=$SR$5,成绩录入!DH107,0)</f>
        <v>0</v>
      </c>
      <c r="UY104" s="248">
        <f>IF(UY$6=$SR$5,成绩录入!DI107,0)</f>
        <v>0</v>
      </c>
      <c r="UZ104" s="248">
        <f>IF(UZ$6=$SR$5,成绩录入!DJ107,0)</f>
        <v>0</v>
      </c>
      <c r="VA104" s="248">
        <f>IF(VA$6=$SR$5,成绩录入!DK107,0)</f>
        <v>0</v>
      </c>
      <c r="VB104" s="248">
        <f>IF(VB$6=$SR$5,成绩录入!DL107,0)</f>
        <v>0</v>
      </c>
      <c r="VC104" s="248">
        <f>IF(VC$6=$SR$5,成绩录入!DM107,0)</f>
        <v>0</v>
      </c>
      <c r="VD104" s="248">
        <f>IF(VD$6=$SR$5,成绩录入!DN107,0)</f>
        <v>0</v>
      </c>
      <c r="VE104" s="248">
        <f>IF(VE$6=$SR$5,成绩录入!DO107,0)</f>
        <v>0</v>
      </c>
      <c r="VF104" s="248">
        <f>IF(VF$6=$SR$5,成绩录入!DP107,0)</f>
        <v>0</v>
      </c>
      <c r="VG104" s="248">
        <f>IF(VG$6=$SR$5,成绩录入!DQ107,0)</f>
        <v>0</v>
      </c>
      <c r="VH104" s="248">
        <f>IF(VH$6=$SR$5,成绩录入!DR107,0)</f>
        <v>0</v>
      </c>
      <c r="VI104" s="248">
        <f>IF(VI$6=$SR$5,成绩录入!DS107,0)</f>
        <v>0</v>
      </c>
      <c r="VJ104" s="248">
        <f>IF(VJ$6=$SR$5,成绩录入!DT107,0)</f>
        <v>0</v>
      </c>
      <c r="VK104" s="248">
        <f>IF(VK$6=$SR$5,成绩录入!DU107,0)</f>
        <v>0</v>
      </c>
      <c r="VL104" s="248">
        <f>IF(VL$6=$SR$5,成绩录入!DV107,0)</f>
        <v>0</v>
      </c>
      <c r="VM104" s="248">
        <f>IF(VM$6=$SR$5,成绩录入!DW107,0)</f>
        <v>0</v>
      </c>
      <c r="VN104" s="248">
        <f>IF(VN$6=$SR$5,成绩录入!DX107,0)</f>
        <v>0</v>
      </c>
      <c r="VO104" s="248">
        <f>IF(VO$6=$SR$5,成绩录入!DY107,0)</f>
        <v>0</v>
      </c>
      <c r="VP104" s="248">
        <f>IF(VP$6=$SR$5,成绩录入!DZ107,0)</f>
        <v>0</v>
      </c>
      <c r="VQ104" s="248">
        <f>IF(VQ$6=$SR$5,成绩录入!EA107,0)</f>
        <v>0</v>
      </c>
      <c r="VR104" s="248">
        <f>IF(VR$6=$SR$5,成绩录入!EB107,0)</f>
        <v>0</v>
      </c>
      <c r="VS104" s="248">
        <f>IF(VS$6=$SR$5,成绩录入!EC107,0)</f>
        <v>0</v>
      </c>
      <c r="VT104" s="248">
        <f>IF(VT$6=$SR$5,成绩录入!ED107,0)</f>
        <v>0</v>
      </c>
      <c r="VU104" s="248">
        <f>IF(VU$6=$SR$5,成绩录入!EE107,0)</f>
        <v>0</v>
      </c>
      <c r="VV104" s="248">
        <f>IF(VV$6=$SR$5,成绩录入!EF107,0)</f>
        <v>0</v>
      </c>
      <c r="VW104" s="248">
        <f>IF(VW$6=$SR$5,成绩录入!EG107,0)</f>
        <v>0</v>
      </c>
      <c r="VX104" s="248">
        <f>IF(VX$6=$SR$5,成绩录入!EH107,0)</f>
        <v>0</v>
      </c>
      <c r="VY104" s="248">
        <f>IF(VY$6=$SR$5,成绩录入!EI107,0)</f>
        <v>0</v>
      </c>
      <c r="VZ104" s="248">
        <f>IF(VZ$6=$SR$5,成绩录入!EJ107,0)</f>
        <v>0</v>
      </c>
      <c r="WA104" s="248">
        <f>IF(WA$6=$SR$5,成绩录入!EK107,0)</f>
        <v>0</v>
      </c>
      <c r="WB104" s="248">
        <f>IF(WB$6=$SR$5,成绩录入!EL107,0)</f>
        <v>0</v>
      </c>
      <c r="WC104" s="248">
        <f>IF(WC$6=$SR$5,成绩录入!EM107,0)</f>
        <v>0</v>
      </c>
      <c r="WD104" s="248">
        <f>IF(WD$6=$SR$5,成绩录入!EN107,0)</f>
        <v>0</v>
      </c>
      <c r="WE104" s="248">
        <f>IF(WE$6=$SR$5,成绩录入!EO107,0)</f>
        <v>0</v>
      </c>
      <c r="WF104" s="248">
        <f>IF(WF$6=$SR$5,成绩录入!EP107,0)</f>
        <v>0</v>
      </c>
      <c r="WG104" s="248">
        <f>IF(WG$6=$SR$5,成绩录入!EQ107,0)</f>
        <v>0</v>
      </c>
      <c r="WH104" s="248">
        <f>IF(WH$6=$SR$5,成绩录入!ER107,0)</f>
        <v>0</v>
      </c>
      <c r="WI104" s="248">
        <f>IF(WI$6=$SR$5,成绩录入!ES107,0)</f>
        <v>0</v>
      </c>
      <c r="WJ104" s="248">
        <f>IF(WJ$6=$SR$5,成绩录入!ET107,0)</f>
        <v>0</v>
      </c>
      <c r="WK104" s="248">
        <f>IF(WK$6=$SR$5,成绩录入!EU107,0)</f>
        <v>0</v>
      </c>
      <c r="WL104" s="248">
        <f>IF(WL$6=$SR$5,成绩录入!EV107,0)</f>
        <v>0</v>
      </c>
      <c r="WM104" s="248">
        <f>IF(WM$6=$SR$5,成绩录入!EW107,0)</f>
        <v>0</v>
      </c>
      <c r="WN104" s="248">
        <f>IF(WN$6=$SR$5,成绩录入!EX107,0)</f>
        <v>0</v>
      </c>
      <c r="WO104" s="218">
        <f t="shared" si="191"/>
        <v>0</v>
      </c>
      <c r="WP104" s="166"/>
      <c r="WQ104" s="166"/>
      <c r="WR104" s="247">
        <f>IF(WR$6=$WQ$5,成绩录入!BC107,0)</f>
        <v>0</v>
      </c>
      <c r="WS104" s="248">
        <f>IF(WS$6=$WQ$5,成绩录入!BD107,0)</f>
        <v>0</v>
      </c>
      <c r="WT104" s="248">
        <f>IF(WT$6=$WQ$5,成绩录入!BE107,0)</f>
        <v>0</v>
      </c>
      <c r="WU104" s="248">
        <f>IF(WU$6=$WQ$5,成绩录入!BF107,0)</f>
        <v>0</v>
      </c>
      <c r="WV104" s="248">
        <f>IF(WV$6=$WQ$5,成绩录入!BG107,0)</f>
        <v>0</v>
      </c>
      <c r="WW104" s="248">
        <f>IF(WW$6=$WQ$5,成绩录入!BH107,0)</f>
        <v>0</v>
      </c>
      <c r="WX104" s="248">
        <f>IF(WX$6=$WQ$5,成绩录入!BI107,0)</f>
        <v>0</v>
      </c>
      <c r="WY104" s="248">
        <f>IF(WY$6=$WQ$5,成绩录入!BJ107,0)</f>
        <v>0</v>
      </c>
      <c r="WZ104" s="248">
        <f>IF(WZ$6=$WQ$5,成绩录入!BK107,0)</f>
        <v>0</v>
      </c>
      <c r="XA104" s="248">
        <f>IF(XA$6=$WQ$5,成绩录入!BL107,0)</f>
        <v>0</v>
      </c>
      <c r="XB104" s="248">
        <f>IF(XB$6=$WQ$5,成绩录入!BM107,0)</f>
        <v>0</v>
      </c>
      <c r="XC104" s="248">
        <f>IF(XC$6=$WQ$5,成绩录入!BN107,0)</f>
        <v>0</v>
      </c>
      <c r="XD104" s="248">
        <f>IF(XD$6=$WQ$5,成绩录入!BO107,0)</f>
        <v>0</v>
      </c>
      <c r="XE104" s="248">
        <f>IF(XE$6=$WQ$5,成绩录入!BP107,0)</f>
        <v>0</v>
      </c>
      <c r="XF104" s="248">
        <f>IF(XF$6=$WQ$5,成绩录入!BQ107,0)</f>
        <v>0</v>
      </c>
      <c r="XG104" s="248">
        <f>IF(XG$6=$WQ$5,成绩录入!BR107,0)</f>
        <v>0</v>
      </c>
      <c r="XH104" s="248">
        <f>IF(XH$6=$WQ$5,成绩录入!BS107,0)</f>
        <v>0</v>
      </c>
      <c r="XI104" s="248">
        <f>IF(XI$6=$WQ$5,成绩录入!BT107,0)</f>
        <v>0</v>
      </c>
      <c r="XJ104" s="248">
        <f>IF(XJ$6=$WQ$5,成绩录入!BU107,0)</f>
        <v>0</v>
      </c>
      <c r="XK104" s="248">
        <f>IF(XK$6=$WQ$5,成绩录入!BV107,0)</f>
        <v>0</v>
      </c>
      <c r="XL104" s="248">
        <f>IF(XL$6=$WQ$5,成绩录入!BW107,0)</f>
        <v>0</v>
      </c>
      <c r="XM104" s="248">
        <f>IF(XM$6=$WQ$5,成绩录入!BX107,0)</f>
        <v>0</v>
      </c>
      <c r="XN104" s="248">
        <f>IF(XN$6=$WQ$5,成绩录入!BY107,0)</f>
        <v>0</v>
      </c>
      <c r="XO104" s="248">
        <f>IF(XO$6=$WQ$5,成绩录入!BZ107,0)</f>
        <v>0</v>
      </c>
      <c r="XP104" s="248">
        <f>IF(XP$6=$WQ$5,成绩录入!CA107,0)</f>
        <v>0</v>
      </c>
      <c r="XQ104" s="248">
        <f>IF(XQ$6=$WQ$5,成绩录入!CB107,0)</f>
        <v>0</v>
      </c>
      <c r="XR104" s="248">
        <f>IF(XR$6=$WQ$5,成绩录入!CC107,0)</f>
        <v>0</v>
      </c>
      <c r="XS104" s="248">
        <f>IF(XS$6=$WQ$5,成绩录入!CD107,0)</f>
        <v>0</v>
      </c>
      <c r="XT104" s="248">
        <f>IF(XT$6=$WQ$5,成绩录入!CE107,0)</f>
        <v>0</v>
      </c>
      <c r="XU104" s="248">
        <f>IF(XU$6=$WQ$5,成绩录入!CF107,0)</f>
        <v>0</v>
      </c>
      <c r="XV104" s="248">
        <f>IF(XV$6=$WQ$5,成绩录入!CG107,0)</f>
        <v>0</v>
      </c>
      <c r="XW104" s="248">
        <f>IF(XW$6=$WQ$5,成绩录入!CH107,0)</f>
        <v>0</v>
      </c>
      <c r="XX104" s="248">
        <f>IF(XX$6=$WQ$5,成绩录入!CI107,0)</f>
        <v>0</v>
      </c>
      <c r="XY104" s="248">
        <f>IF(XY$6=$WQ$5,成绩录入!CJ107,0)</f>
        <v>0</v>
      </c>
      <c r="XZ104" s="248">
        <f>IF(XZ$6=$WQ$5,成绩录入!CK107,0)</f>
        <v>0</v>
      </c>
      <c r="YA104" s="248">
        <f>IF(YA$6=$WQ$5,成绩录入!CL107,0)</f>
        <v>0</v>
      </c>
      <c r="YB104" s="248">
        <f>IF(YB$6=$WQ$5,成绩录入!CM107,0)</f>
        <v>0</v>
      </c>
      <c r="YC104" s="248">
        <f>IF(YC$6=$WQ$5,成绩录入!CN107,0)</f>
        <v>0</v>
      </c>
      <c r="YD104" s="248">
        <f>IF(YD$6=$WQ$5,成绩录入!CO107,0)</f>
        <v>0</v>
      </c>
      <c r="YE104" s="248">
        <f>IF(YE$6=$WQ$5,成绩录入!CP107,0)</f>
        <v>0</v>
      </c>
      <c r="YF104" s="248">
        <f>IF(YF$6=$WQ$5,成绩录入!CQ107,0)</f>
        <v>0</v>
      </c>
      <c r="YG104" s="248">
        <f>IF(YG$6=$WQ$5,成绩录入!CR107,0)</f>
        <v>0</v>
      </c>
      <c r="YH104" s="248">
        <f>IF(YH$6=$WQ$5,成绩录入!CS107,0)</f>
        <v>0</v>
      </c>
      <c r="YI104" s="248">
        <f>IF(YI$6=$WQ$5,成绩录入!CT107,0)</f>
        <v>0</v>
      </c>
      <c r="YJ104" s="248">
        <f>IF(YJ$6=$WQ$5,成绩录入!CU107,0)</f>
        <v>0</v>
      </c>
      <c r="YK104" s="248">
        <f>IF(YK$6=$WQ$5,成绩录入!CV107,0)</f>
        <v>0</v>
      </c>
      <c r="YL104" s="248">
        <f>IF(YL$6=$WQ$5,成绩录入!CW107,0)</f>
        <v>0</v>
      </c>
      <c r="YM104" s="248">
        <f>IF(YM$6=$WQ$5,成绩录入!CX107,0)</f>
        <v>0</v>
      </c>
      <c r="YN104" s="248">
        <f>IF(YN$6=$WQ$5,成绩录入!CY107,0)</f>
        <v>0</v>
      </c>
      <c r="YO104" s="248">
        <f>IF(YO$6=$WQ$5,成绩录入!CZ107,0)</f>
        <v>0</v>
      </c>
      <c r="YP104" s="248">
        <f>IF(YP$6=$WQ$5,成绩录入!DA107,0)</f>
        <v>0</v>
      </c>
      <c r="YQ104" s="248">
        <f>IF(YQ$6=$WQ$5,成绩录入!DB107,0)</f>
        <v>0</v>
      </c>
      <c r="YR104" s="248">
        <f>IF(YR$6=$WQ$5,成绩录入!DC107,0)</f>
        <v>0</v>
      </c>
      <c r="YS104" s="248">
        <f>IF(YS$6=$WQ$5,成绩录入!DD107,0)</f>
        <v>0</v>
      </c>
      <c r="YT104" s="248">
        <f>IF(YT$6=$WQ$5,成绩录入!DE107,0)</f>
        <v>0</v>
      </c>
      <c r="YU104" s="248">
        <f>IF(YU$6=$WQ$5,成绩录入!DF107,0)</f>
        <v>0</v>
      </c>
      <c r="YV104" s="248">
        <f>IF(YV$6=$WQ$5,成绩录入!DG107,0)</f>
        <v>0</v>
      </c>
      <c r="YW104" s="248">
        <f>IF(YW$6=$WQ$5,成绩录入!DH107,0)</f>
        <v>0</v>
      </c>
      <c r="YX104" s="248">
        <f>IF(YX$6=$WQ$5,成绩录入!DI107,0)</f>
        <v>0</v>
      </c>
      <c r="YY104" s="248">
        <f>IF(YY$6=$WQ$5,成绩录入!DJ107,0)</f>
        <v>0</v>
      </c>
      <c r="YZ104" s="248">
        <f>IF(YZ$6=$WQ$5,成绩录入!DK107,0)</f>
        <v>0</v>
      </c>
      <c r="ZA104" s="248">
        <f>IF(ZA$6=$WQ$5,成绩录入!DL107,0)</f>
        <v>0</v>
      </c>
      <c r="ZB104" s="248">
        <f>IF(ZB$6=$WQ$5,成绩录入!DM107,0)</f>
        <v>0</v>
      </c>
      <c r="ZC104" s="248">
        <f>IF(ZC$6=$WQ$5,成绩录入!DN107,0)</f>
        <v>0</v>
      </c>
      <c r="ZD104" s="248">
        <f>IF(ZD$6=$WQ$5,成绩录入!DO107,0)</f>
        <v>0</v>
      </c>
      <c r="ZE104" s="248">
        <f>IF(ZE$6=$WQ$5,成绩录入!DP107,0)</f>
        <v>0</v>
      </c>
      <c r="ZF104" s="248">
        <f>IF(ZF$6=$WQ$5,成绩录入!DQ107,0)</f>
        <v>0</v>
      </c>
      <c r="ZG104" s="248">
        <f>IF(ZG$6=$WQ$5,成绩录入!DR107,0)</f>
        <v>0</v>
      </c>
      <c r="ZH104" s="248">
        <f>IF(ZH$6=$WQ$5,成绩录入!DS107,0)</f>
        <v>0</v>
      </c>
      <c r="ZI104" s="248">
        <f>IF(ZI$6=$WQ$5,成绩录入!DT107,0)</f>
        <v>0</v>
      </c>
      <c r="ZJ104" s="248">
        <f>IF(ZJ$6=$WQ$5,成绩录入!DU107,0)</f>
        <v>0</v>
      </c>
      <c r="ZK104" s="248">
        <f>IF(ZK$6=$WQ$5,成绩录入!DV107,0)</f>
        <v>0</v>
      </c>
      <c r="ZL104" s="248">
        <f>IF(ZL$6=$WQ$5,成绩录入!DW107,0)</f>
        <v>0</v>
      </c>
      <c r="ZM104" s="248">
        <f>IF(ZM$6=$WQ$5,成绩录入!DX107,0)</f>
        <v>0</v>
      </c>
      <c r="ZN104" s="248">
        <f>IF(ZN$6=$WQ$5,成绩录入!DY107,0)</f>
        <v>0</v>
      </c>
      <c r="ZO104" s="248">
        <f>IF(ZO$6=$WQ$5,成绩录入!DZ107,0)</f>
        <v>0</v>
      </c>
      <c r="ZP104" s="248">
        <f>IF(ZP$6=$WQ$5,成绩录入!EA107,0)</f>
        <v>0</v>
      </c>
      <c r="ZQ104" s="248">
        <f>IF(ZQ$6=$WQ$5,成绩录入!EB107,0)</f>
        <v>0</v>
      </c>
      <c r="ZR104" s="248">
        <f>IF(ZR$6=$WQ$5,成绩录入!EC107,0)</f>
        <v>0</v>
      </c>
      <c r="ZS104" s="248">
        <f>IF(ZS$6=$WQ$5,成绩录入!ED107,0)</f>
        <v>0</v>
      </c>
      <c r="ZT104" s="248">
        <f>IF(ZT$6=$WQ$5,成绩录入!EE107,0)</f>
        <v>0</v>
      </c>
      <c r="ZU104" s="248">
        <f>IF(ZU$6=$WQ$5,成绩录入!EF107,0)</f>
        <v>0</v>
      </c>
      <c r="ZV104" s="248">
        <f>IF(ZV$6=$WQ$5,成绩录入!EG107,0)</f>
        <v>0</v>
      </c>
      <c r="ZW104" s="248">
        <f>IF(ZW$6=$WQ$5,成绩录入!EH107,0)</f>
        <v>0</v>
      </c>
      <c r="ZX104" s="248">
        <f>IF(ZX$6=$WQ$5,成绩录入!EI107,0)</f>
        <v>0</v>
      </c>
      <c r="ZY104" s="248">
        <f>IF(ZY$6=$WQ$5,成绩录入!EJ107,0)</f>
        <v>0</v>
      </c>
      <c r="ZZ104" s="248">
        <f>IF(ZZ$6=$WQ$5,成绩录入!EK107,0)</f>
        <v>0</v>
      </c>
      <c r="AAA104" s="248">
        <f>IF(AAA$6=$WQ$5,成绩录入!EL107,0)</f>
        <v>0</v>
      </c>
      <c r="AAB104" s="248">
        <f>IF(AAB$6=$WQ$5,成绩录入!EM107,0)</f>
        <v>0</v>
      </c>
      <c r="AAC104" s="248">
        <f>IF(AAC$6=$WQ$5,成绩录入!EN107,0)</f>
        <v>0</v>
      </c>
      <c r="AAD104" s="248">
        <f>IF(AAD$6=$WQ$5,成绩录入!EO107,0)</f>
        <v>0</v>
      </c>
      <c r="AAE104" s="248">
        <f>IF(AAE$6=$WQ$5,成绩录入!EP107,0)</f>
        <v>0</v>
      </c>
      <c r="AAF104" s="248">
        <f>IF(AAF$6=$WQ$5,成绩录入!EQ107,0)</f>
        <v>0</v>
      </c>
      <c r="AAG104" s="248">
        <f>IF(AAG$6=$WQ$5,成绩录入!ER107,0)</f>
        <v>0</v>
      </c>
      <c r="AAH104" s="248">
        <f>IF(AAH$6=$WQ$5,成绩录入!ES107,0)</f>
        <v>0</v>
      </c>
      <c r="AAI104" s="248">
        <f>IF(AAI$6=$WQ$5,成绩录入!ET107,0)</f>
        <v>0</v>
      </c>
      <c r="AAJ104" s="248">
        <f>IF(AAJ$6=$WQ$5,成绩录入!EU107,0)</f>
        <v>0</v>
      </c>
      <c r="AAK104" s="248">
        <f>IF(AAK$6=$WQ$5,成绩录入!EV107,0)</f>
        <v>0</v>
      </c>
      <c r="AAL104" s="248">
        <f>IF(AAL$6=$WQ$5,成绩录入!EW107,0)</f>
        <v>0</v>
      </c>
      <c r="AAM104" s="248">
        <f>IF(AAM$6=$WQ$5,成绩录入!EX107,0)</f>
        <v>0</v>
      </c>
      <c r="AAN104" s="218">
        <f t="shared" si="192"/>
        <v>0</v>
      </c>
      <c r="AAO104" s="206"/>
      <c r="AAQ104" s="247">
        <f>IF(AAQ$6=$AAP$5,成绩录入!BC107,0)</f>
        <v>0</v>
      </c>
      <c r="AAR104" s="248">
        <f>IF(AAR$6=$AAP$5,成绩录入!BD107,0)</f>
        <v>0</v>
      </c>
      <c r="AAS104" s="248">
        <f>IF(AAS$6=$AAP$5,成绩录入!BE107,0)</f>
        <v>0</v>
      </c>
      <c r="AAT104" s="248">
        <f>IF(AAT$6=$AAP$5,成绩录入!BF107,0)</f>
        <v>0</v>
      </c>
      <c r="AAU104" s="248">
        <f>IF(AAU$6=$AAP$5,成绩录入!BG107,0)</f>
        <v>0</v>
      </c>
      <c r="AAV104" s="248">
        <f>IF(AAV$6=$AAP$5,成绩录入!BH107,0)</f>
        <v>0</v>
      </c>
      <c r="AAW104" s="248">
        <f>IF(AAW$6=$AAP$5,成绩录入!BI107,0)</f>
        <v>0</v>
      </c>
      <c r="AAX104" s="248">
        <f>IF(AAX$6=$AAP$5,成绩录入!BJ107,0)</f>
        <v>0</v>
      </c>
      <c r="AAY104" s="248">
        <f>IF(AAY$6=$AAP$5,成绩录入!BK107,0)</f>
        <v>0</v>
      </c>
      <c r="AAZ104" s="248">
        <f>IF(AAZ$6=$AAP$5,成绩录入!BL107,0)</f>
        <v>0</v>
      </c>
      <c r="ABA104" s="248">
        <f>IF(ABA$6=$AAP$5,成绩录入!BM107,0)</f>
        <v>0</v>
      </c>
      <c r="ABB104" s="248">
        <f>IF(ABB$6=$AAP$5,成绩录入!BN107,0)</f>
        <v>0</v>
      </c>
      <c r="ABC104" s="248">
        <f>IF(ABC$6=$AAP$5,成绩录入!BO107,0)</f>
        <v>0</v>
      </c>
      <c r="ABD104" s="248">
        <f>IF(ABD$6=$AAP$5,成绩录入!BP107,0)</f>
        <v>0</v>
      </c>
      <c r="ABE104" s="248">
        <f>IF(ABE$6=$AAP$5,成绩录入!BQ107,0)</f>
        <v>0</v>
      </c>
      <c r="ABF104" s="248">
        <f>IF(ABF$6=$AAP$5,成绩录入!BR107,0)</f>
        <v>0</v>
      </c>
      <c r="ABG104" s="248">
        <f>IF(ABG$6=$AAP$5,成绩录入!BS107,0)</f>
        <v>0</v>
      </c>
      <c r="ABH104" s="248">
        <f>IF(ABH$6=$AAP$5,成绩录入!BT107,0)</f>
        <v>0</v>
      </c>
      <c r="ABI104" s="248">
        <f>IF(ABI$6=$AAP$5,成绩录入!BU107,0)</f>
        <v>0</v>
      </c>
      <c r="ABJ104" s="248">
        <f>IF(ABJ$6=$AAP$5,成绩录入!BV107,0)</f>
        <v>0</v>
      </c>
      <c r="ABK104" s="248">
        <f>IF(ABK$6=$AAP$5,成绩录入!BW107,0)</f>
        <v>0</v>
      </c>
      <c r="ABL104" s="248">
        <f>IF(ABL$6=$AAP$5,成绩录入!BX107,0)</f>
        <v>0</v>
      </c>
      <c r="ABM104" s="248">
        <f>IF(ABM$6=$AAP$5,成绩录入!BY107,0)</f>
        <v>0</v>
      </c>
      <c r="ABN104" s="248">
        <f>IF(ABN$6=$AAP$5,成绩录入!BZ107,0)</f>
        <v>0</v>
      </c>
      <c r="ABO104" s="248">
        <f>IF(ABO$6=$AAP$5,成绩录入!CA107,0)</f>
        <v>0</v>
      </c>
      <c r="ABP104" s="248">
        <f>IF(ABP$6=$AAP$5,成绩录入!CB107,0)</f>
        <v>0</v>
      </c>
      <c r="ABQ104" s="248">
        <f>IF(ABQ$6=$AAP$5,成绩录入!CC107,0)</f>
        <v>0</v>
      </c>
      <c r="ABR104" s="248">
        <f>IF(ABR$6=$AAP$5,成绩录入!CD107,0)</f>
        <v>0</v>
      </c>
      <c r="ABS104" s="248">
        <f>IF(ABS$6=$AAP$5,成绩录入!CE107,0)</f>
        <v>0</v>
      </c>
      <c r="ABT104" s="248">
        <f>IF(ABT$6=$AAP$5,成绩录入!CF107,0)</f>
        <v>0</v>
      </c>
      <c r="ABU104" s="248">
        <f>IF(ABU$6=$AAP$5,成绩录入!CG107,0)</f>
        <v>0</v>
      </c>
      <c r="ABV104" s="248">
        <f>IF(ABV$6=$AAP$5,成绩录入!CH107,0)</f>
        <v>0</v>
      </c>
      <c r="ABW104" s="248">
        <f>IF(ABW$6=$AAP$5,成绩录入!CI107,0)</f>
        <v>0</v>
      </c>
      <c r="ABX104" s="248">
        <f>IF(ABX$6=$AAP$5,成绩录入!CJ107,0)</f>
        <v>0</v>
      </c>
      <c r="ABY104" s="248">
        <f>IF(ABY$6=$AAP$5,成绩录入!CK107,0)</f>
        <v>0</v>
      </c>
      <c r="ABZ104" s="248">
        <f>IF(ABZ$6=$AAP$5,成绩录入!CL107,0)</f>
        <v>0</v>
      </c>
      <c r="ACA104" s="248">
        <f>IF(ACA$6=$AAP$5,成绩录入!CM107,0)</f>
        <v>0</v>
      </c>
      <c r="ACB104" s="248">
        <f>IF(ACB$6=$AAP$5,成绩录入!CN107,0)</f>
        <v>0</v>
      </c>
      <c r="ACC104" s="248">
        <f>IF(ACC$6=$AAP$5,成绩录入!CO107,0)</f>
        <v>0</v>
      </c>
      <c r="ACD104" s="248">
        <f>IF(ACD$6=$AAP$5,成绩录入!CP107,0)</f>
        <v>0</v>
      </c>
      <c r="ACE104" s="248">
        <f>IF(ACE$6=$AAP$5,成绩录入!CQ107,0)</f>
        <v>0</v>
      </c>
      <c r="ACF104" s="248">
        <f>IF(ACF$6=$AAP$5,成绩录入!CR107,0)</f>
        <v>0</v>
      </c>
      <c r="ACG104" s="248">
        <f>IF(ACG$6=$AAP$5,成绩录入!CS107,0)</f>
        <v>0</v>
      </c>
      <c r="ACH104" s="248">
        <f>IF(ACH$6=$AAP$5,成绩录入!CT107,0)</f>
        <v>0</v>
      </c>
      <c r="ACI104" s="248">
        <f>IF(ACI$6=$AAP$5,成绩录入!CU107,0)</f>
        <v>0</v>
      </c>
      <c r="ACJ104" s="248">
        <f>IF(ACJ$6=$AAP$5,成绩录入!CV107,0)</f>
        <v>0</v>
      </c>
      <c r="ACK104" s="248">
        <f>IF(ACK$6=$AAP$5,成绩录入!CW107,0)</f>
        <v>0</v>
      </c>
      <c r="ACL104" s="248">
        <f>IF(ACL$6=$AAP$5,成绩录入!CX107,0)</f>
        <v>0</v>
      </c>
      <c r="ACM104" s="248">
        <f>IF(ACM$6=$AAP$5,成绩录入!CY107,0)</f>
        <v>0</v>
      </c>
      <c r="ACN104" s="248">
        <f>IF(ACN$6=$AAP$5,成绩录入!CZ107,0)</f>
        <v>0</v>
      </c>
      <c r="ACO104" s="248">
        <f>IF(ACO$6=$AAP$5,成绩录入!DA107,0)</f>
        <v>0</v>
      </c>
      <c r="ACP104" s="248">
        <f>IF(ACP$6=$AAP$5,成绩录入!DB107,0)</f>
        <v>0</v>
      </c>
      <c r="ACQ104" s="248">
        <f>IF(ACQ$6=$AAP$5,成绩录入!DC107,0)</f>
        <v>0</v>
      </c>
      <c r="ACR104" s="248">
        <f>IF(ACR$6=$AAP$5,成绩录入!DD107,0)</f>
        <v>0</v>
      </c>
      <c r="ACS104" s="248">
        <f>IF(ACS$6=$AAP$5,成绩录入!DE107,0)</f>
        <v>0</v>
      </c>
      <c r="ACT104" s="248">
        <f>IF(ACT$6=$AAP$5,成绩录入!DF107,0)</f>
        <v>0</v>
      </c>
      <c r="ACU104" s="248">
        <f>IF(ACU$6=$AAP$5,成绩录入!DG107,0)</f>
        <v>0</v>
      </c>
      <c r="ACV104" s="248">
        <f>IF(ACV$6=$AAP$5,成绩录入!DH107,0)</f>
        <v>0</v>
      </c>
      <c r="ACW104" s="248">
        <f>IF(ACW$6=$AAP$5,成绩录入!DI107,0)</f>
        <v>0</v>
      </c>
      <c r="ACX104" s="248">
        <f>IF(ACX$6=$AAP$5,成绩录入!DJ107,0)</f>
        <v>0</v>
      </c>
      <c r="ACY104" s="248">
        <f>IF(ACY$6=$AAP$5,成绩录入!DK107,0)</f>
        <v>0</v>
      </c>
      <c r="ACZ104" s="248">
        <f>IF(ACZ$6=$AAP$5,成绩录入!DL107,0)</f>
        <v>0</v>
      </c>
      <c r="ADA104" s="248">
        <f>IF(ADA$6=$AAP$5,成绩录入!DM107,0)</f>
        <v>0</v>
      </c>
      <c r="ADB104" s="248">
        <f>IF(ADB$6=$AAP$5,成绩录入!DN107,0)</f>
        <v>0</v>
      </c>
      <c r="ADC104" s="248">
        <f>IF(ADC$6=$AAP$5,成绩录入!DO107,0)</f>
        <v>0</v>
      </c>
      <c r="ADD104" s="248">
        <f>IF(ADD$6=$AAP$5,成绩录入!DP107,0)</f>
        <v>0</v>
      </c>
      <c r="ADE104" s="248">
        <f>IF(ADE$6=$AAP$5,成绩录入!DQ107,0)</f>
        <v>0</v>
      </c>
      <c r="ADF104" s="248">
        <f>IF(ADF$6=$AAP$5,成绩录入!DR107,0)</f>
        <v>0</v>
      </c>
      <c r="ADG104" s="248">
        <f>IF(ADG$6=$AAP$5,成绩录入!DS107,0)</f>
        <v>0</v>
      </c>
      <c r="ADH104" s="248">
        <f>IF(ADH$6=$AAP$5,成绩录入!DT107,0)</f>
        <v>0</v>
      </c>
      <c r="ADI104" s="248">
        <f>IF(ADI$6=$AAP$5,成绩录入!DU107,0)</f>
        <v>0</v>
      </c>
      <c r="ADJ104" s="248">
        <f>IF(ADJ$6=$AAP$5,成绩录入!DV107,0)</f>
        <v>0</v>
      </c>
      <c r="ADK104" s="248">
        <f>IF(ADK$6=$AAP$5,成绩录入!DW107,0)</f>
        <v>0</v>
      </c>
      <c r="ADL104" s="248">
        <f>IF(ADL$6=$AAP$5,成绩录入!DX107,0)</f>
        <v>0</v>
      </c>
      <c r="ADM104" s="248">
        <f>IF(ADM$6=$AAP$5,成绩录入!DY107,0)</f>
        <v>0</v>
      </c>
      <c r="ADN104" s="248">
        <f>IF(ADN$6=$AAP$5,成绩录入!DZ107,0)</f>
        <v>0</v>
      </c>
      <c r="ADO104" s="248">
        <f>IF(ADO$6=$AAP$5,成绩录入!EA107,0)</f>
        <v>0</v>
      </c>
      <c r="ADP104" s="248">
        <f>IF(ADP$6=$AAP$5,成绩录入!EB107,0)</f>
        <v>0</v>
      </c>
      <c r="ADQ104" s="248">
        <f>IF(ADQ$6=$AAP$5,成绩录入!EC107,0)</f>
        <v>0</v>
      </c>
      <c r="ADR104" s="248">
        <f>IF(ADR$6=$AAP$5,成绩录入!ED107,0)</f>
        <v>0</v>
      </c>
      <c r="ADS104" s="248">
        <f>IF(ADS$6=$AAP$5,成绩录入!EE107,0)</f>
        <v>0</v>
      </c>
      <c r="ADT104" s="248">
        <f>IF(ADT$6=$AAP$5,成绩录入!EF107,0)</f>
        <v>0</v>
      </c>
      <c r="ADU104" s="248">
        <f>IF(ADU$6=$AAP$5,成绩录入!EG107,0)</f>
        <v>0</v>
      </c>
      <c r="ADV104" s="248">
        <f>IF(ADV$6=$AAP$5,成绩录入!EH107,0)</f>
        <v>0</v>
      </c>
      <c r="ADW104" s="248">
        <f>IF(ADW$6=$AAP$5,成绩录入!EI107,0)</f>
        <v>0</v>
      </c>
      <c r="ADX104" s="248">
        <f>IF(ADX$6=$AAP$5,成绩录入!EJ107,0)</f>
        <v>0</v>
      </c>
      <c r="ADY104" s="248">
        <f>IF(ADY$6=$AAP$5,成绩录入!EK107,0)</f>
        <v>0</v>
      </c>
      <c r="ADZ104" s="248">
        <f>IF(ADZ$6=$AAP$5,成绩录入!EL107,0)</f>
        <v>0</v>
      </c>
      <c r="AEA104" s="248">
        <f>IF(AEA$6=$AAP$5,成绩录入!EM107,0)</f>
        <v>0</v>
      </c>
      <c r="AEB104" s="248">
        <f>IF(AEB$6=$AAP$5,成绩录入!EN107,0)</f>
        <v>0</v>
      </c>
      <c r="AEC104" s="248">
        <f>IF(AEC$6=$AAP$5,成绩录入!EO107,0)</f>
        <v>0</v>
      </c>
      <c r="AED104" s="248">
        <f>IF(AED$6=$AAP$5,成绩录入!EP107,0)</f>
        <v>0</v>
      </c>
      <c r="AEE104" s="248">
        <f>IF(AEE$6=$AAP$5,成绩录入!EQ107,0)</f>
        <v>0</v>
      </c>
      <c r="AEF104" s="248">
        <f>IF(AEF$6=$AAP$5,成绩录入!ER107,0)</f>
        <v>0</v>
      </c>
      <c r="AEG104" s="248">
        <f>IF(AEG$6=$AAP$5,成绩录入!ES107,0)</f>
        <v>0</v>
      </c>
      <c r="AEH104" s="248">
        <f>IF(AEH$6=$AAP$5,成绩录入!ET107,0)</f>
        <v>0</v>
      </c>
      <c r="AEI104" s="248">
        <f>IF(AEI$6=$AAP$5,成绩录入!EU107,0)</f>
        <v>0</v>
      </c>
      <c r="AEJ104" s="248">
        <f>IF(AEJ$6=$AAP$5,成绩录入!EV107,0)</f>
        <v>0</v>
      </c>
      <c r="AEK104" s="248">
        <f>IF(AEK$6=$AAP$5,成绩录入!EW107,0)</f>
        <v>0</v>
      </c>
      <c r="AEL104" s="248">
        <f>IF(AEL$6=$AAP$5,成绩录入!EX107,0)</f>
        <v>0</v>
      </c>
      <c r="AEM104" s="218">
        <f t="shared" si="193"/>
        <v>0</v>
      </c>
      <c r="AEN104" s="166"/>
      <c r="AEO104" s="166"/>
      <c r="AEP104" s="247">
        <f>IF(AEP$6=$AEO$5,成绩录入!BC107,0)</f>
        <v>0</v>
      </c>
      <c r="AEQ104" s="248">
        <f>IF(AEQ$6=$AEO$5,成绩录入!BD107,0)</f>
        <v>0</v>
      </c>
      <c r="AER104" s="248">
        <f>IF(AER$6=$AEO$5,成绩录入!BE107,0)</f>
        <v>0</v>
      </c>
      <c r="AES104" s="248">
        <f>IF(AES$6=$AEO$5,成绩录入!BF107,0)</f>
        <v>0</v>
      </c>
      <c r="AET104" s="248">
        <f>IF(AET$6=$AEO$5,成绩录入!BG107,0)</f>
        <v>0</v>
      </c>
      <c r="AEU104" s="248">
        <f>IF(AEU$6=$AEO$5,成绩录入!BH107,0)</f>
        <v>0</v>
      </c>
      <c r="AEV104" s="248">
        <f>IF(AEV$6=$AEO$5,成绩录入!BI107,0)</f>
        <v>0</v>
      </c>
      <c r="AEW104" s="248">
        <f>IF(AEW$6=$AEO$5,成绩录入!BJ107,0)</f>
        <v>0</v>
      </c>
      <c r="AEX104" s="248">
        <f>IF(AEX$6=$AEO$5,成绩录入!BK107,0)</f>
        <v>0</v>
      </c>
      <c r="AEY104" s="248">
        <f>IF(AEY$6=$AEO$5,成绩录入!BL107,0)</f>
        <v>0</v>
      </c>
      <c r="AEZ104" s="248">
        <f>IF(AEZ$6=$AEO$5,成绩录入!BM107,0)</f>
        <v>0</v>
      </c>
      <c r="AFA104" s="248">
        <f>IF(AFA$6=$AEO$5,成绩录入!BN107,0)</f>
        <v>0</v>
      </c>
      <c r="AFB104" s="248">
        <f>IF(AFB$6=$AEO$5,成绩录入!BO107,0)</f>
        <v>0</v>
      </c>
      <c r="AFC104" s="248">
        <f>IF(AFC$6=$AEO$5,成绩录入!BP107,0)</f>
        <v>0</v>
      </c>
      <c r="AFD104" s="248">
        <f>IF(AFD$6=$AEO$5,成绩录入!BQ107,0)</f>
        <v>0</v>
      </c>
      <c r="AFE104" s="248">
        <f>IF(AFE$6=$AEO$5,成绩录入!BR107,0)</f>
        <v>0</v>
      </c>
      <c r="AFF104" s="248">
        <f>IF(AFF$6=$AEO$5,成绩录入!BS107,0)</f>
        <v>0</v>
      </c>
      <c r="AFG104" s="248">
        <f>IF(AFG$6=$AEO$5,成绩录入!BT107,0)</f>
        <v>0</v>
      </c>
      <c r="AFH104" s="248">
        <f>IF(AFH$6=$AEO$5,成绩录入!BU107,0)</f>
        <v>0</v>
      </c>
      <c r="AFI104" s="248">
        <f>IF(AFI$6=$AEO$5,成绩录入!BV107,0)</f>
        <v>0</v>
      </c>
      <c r="AFJ104" s="248">
        <f>IF(AFJ$6=$AEO$5,成绩录入!BW107,0)</f>
        <v>0</v>
      </c>
      <c r="AFK104" s="248">
        <f>IF(AFK$6=$AEO$5,成绩录入!BX107,0)</f>
        <v>0</v>
      </c>
      <c r="AFL104" s="248">
        <f>IF(AFL$6=$AEO$5,成绩录入!BY107,0)</f>
        <v>0</v>
      </c>
      <c r="AFM104" s="248">
        <f>IF(AFM$6=$AEO$5,成绩录入!BZ107,0)</f>
        <v>0</v>
      </c>
      <c r="AFN104" s="248">
        <f>IF(AFN$6=$AEO$5,成绩录入!CA107,0)</f>
        <v>0</v>
      </c>
      <c r="AFO104" s="248">
        <f>IF(AFO$6=$AEO$5,成绩录入!CB107,0)</f>
        <v>0</v>
      </c>
      <c r="AFP104" s="248">
        <f>IF(AFP$6=$AEO$5,成绩录入!CC107,0)</f>
        <v>0</v>
      </c>
      <c r="AFQ104" s="248">
        <f>IF(AFQ$6=$AEO$5,成绩录入!CD107,0)</f>
        <v>0</v>
      </c>
      <c r="AFR104" s="248">
        <f>IF(AFR$6=$AEO$5,成绩录入!CE107,0)</f>
        <v>0</v>
      </c>
      <c r="AFS104" s="248">
        <f>IF(AFS$6=$AEO$5,成绩录入!CF107,0)</f>
        <v>0</v>
      </c>
      <c r="AFT104" s="248">
        <f>IF(AFT$6=$AEO$5,成绩录入!CG107,0)</f>
        <v>0</v>
      </c>
      <c r="AFU104" s="248">
        <f>IF(AFU$6=$AEO$5,成绩录入!CH107,0)</f>
        <v>0</v>
      </c>
      <c r="AFV104" s="248">
        <f>IF(AFV$6=$AEO$5,成绩录入!CI107,0)</f>
        <v>0</v>
      </c>
      <c r="AFW104" s="248">
        <f>IF(AFW$6=$AEO$5,成绩录入!CJ107,0)</f>
        <v>0</v>
      </c>
      <c r="AFX104" s="248">
        <f>IF(AFX$6=$AEO$5,成绩录入!CK107,0)</f>
        <v>0</v>
      </c>
      <c r="AFY104" s="248">
        <f>IF(AFY$6=$AEO$5,成绩录入!CL107,0)</f>
        <v>0</v>
      </c>
      <c r="AFZ104" s="248">
        <f>IF(AFZ$6=$AEO$5,成绩录入!CM107,0)</f>
        <v>0</v>
      </c>
      <c r="AGA104" s="248">
        <f>IF(AGA$6=$AEO$5,成绩录入!CN107,0)</f>
        <v>0</v>
      </c>
      <c r="AGB104" s="248">
        <f>IF(AGB$6=$AEO$5,成绩录入!CO107,0)</f>
        <v>0</v>
      </c>
      <c r="AGC104" s="248">
        <f>IF(AGC$6=$AEO$5,成绩录入!CP107,0)</f>
        <v>0</v>
      </c>
      <c r="AGD104" s="248">
        <f>IF(AGD$6=$AEO$5,成绩录入!CQ107,0)</f>
        <v>0</v>
      </c>
      <c r="AGE104" s="248">
        <f>IF(AGE$6=$AEO$5,成绩录入!CR107,0)</f>
        <v>0</v>
      </c>
      <c r="AGF104" s="248">
        <f>IF(AGF$6=$AEO$5,成绩录入!CS107,0)</f>
        <v>0</v>
      </c>
      <c r="AGG104" s="248">
        <f>IF(AGG$6=$AEO$5,成绩录入!CT107,0)</f>
        <v>0</v>
      </c>
      <c r="AGH104" s="248">
        <f>IF(AGH$6=$AEO$5,成绩录入!CU107,0)</f>
        <v>0</v>
      </c>
      <c r="AGI104" s="248">
        <f>IF(AGI$6=$AEO$5,成绩录入!CV107,0)</f>
        <v>0</v>
      </c>
      <c r="AGJ104" s="248">
        <f>IF(AGJ$6=$AEO$5,成绩录入!CW107,0)</f>
        <v>0</v>
      </c>
      <c r="AGK104" s="248">
        <f>IF(AGK$6=$AEO$5,成绩录入!CX107,0)</f>
        <v>0</v>
      </c>
      <c r="AGL104" s="248">
        <f>IF(AGL$6=$AEO$5,成绩录入!CY107,0)</f>
        <v>0</v>
      </c>
      <c r="AGM104" s="248">
        <f>IF(AGM$6=$AEO$5,成绩录入!CZ107,0)</f>
        <v>0</v>
      </c>
      <c r="AGN104" s="248">
        <f>IF(AGN$6=$AEO$5,成绩录入!DA107,0)</f>
        <v>0</v>
      </c>
      <c r="AGO104" s="248">
        <f>IF(AGO$6=$AEO$5,成绩录入!DB107,0)</f>
        <v>0</v>
      </c>
      <c r="AGP104" s="248">
        <f>IF(AGP$6=$AEO$5,成绩录入!DC107,0)</f>
        <v>0</v>
      </c>
      <c r="AGQ104" s="248">
        <f>IF(AGQ$6=$AEO$5,成绩录入!DD107,0)</f>
        <v>0</v>
      </c>
      <c r="AGR104" s="248">
        <f>IF(AGR$6=$AEO$5,成绩录入!DE107,0)</f>
        <v>0</v>
      </c>
      <c r="AGS104" s="248">
        <f>IF(AGS$6=$AEO$5,成绩录入!DF107,0)</f>
        <v>0</v>
      </c>
      <c r="AGT104" s="248">
        <f>IF(AGT$6=$AEO$5,成绩录入!DG107,0)</f>
        <v>0</v>
      </c>
      <c r="AGU104" s="248">
        <f>IF(AGU$6=$AEO$5,成绩录入!DH107,0)</f>
        <v>0</v>
      </c>
      <c r="AGV104" s="248">
        <f>IF(AGV$6=$AEO$5,成绩录入!DI107,0)</f>
        <v>0</v>
      </c>
      <c r="AGW104" s="248">
        <f>IF(AGW$6=$AEO$5,成绩录入!DJ107,0)</f>
        <v>0</v>
      </c>
      <c r="AGX104" s="248">
        <f>IF(AGX$6=$AEO$5,成绩录入!DK107,0)</f>
        <v>0</v>
      </c>
      <c r="AGY104" s="248">
        <f>IF(AGY$6=$AEO$5,成绩录入!DL107,0)</f>
        <v>0</v>
      </c>
      <c r="AGZ104" s="248">
        <f>IF(AGZ$6=$AEO$5,成绩录入!DM107,0)</f>
        <v>0</v>
      </c>
      <c r="AHA104" s="248">
        <f>IF(AHA$6=$AEO$5,成绩录入!DN107,0)</f>
        <v>0</v>
      </c>
      <c r="AHB104" s="248">
        <f>IF(AHB$6=$AEO$5,成绩录入!DO107,0)</f>
        <v>0</v>
      </c>
      <c r="AHC104" s="248">
        <f>IF(AHC$6=$AEO$5,成绩录入!DP107,0)</f>
        <v>0</v>
      </c>
      <c r="AHD104" s="248">
        <f>IF(AHD$6=$AEO$5,成绩录入!DQ107,0)</f>
        <v>0</v>
      </c>
      <c r="AHE104" s="248">
        <f>IF(AHE$6=$AEO$5,成绩录入!DR107,0)</f>
        <v>0</v>
      </c>
      <c r="AHF104" s="248">
        <f>IF(AHF$6=$AEO$5,成绩录入!DS107,0)</f>
        <v>0</v>
      </c>
      <c r="AHG104" s="248">
        <f>IF(AHG$6=$AEO$5,成绩录入!DT107,0)</f>
        <v>0</v>
      </c>
      <c r="AHH104" s="248">
        <f>IF(AHH$6=$AEO$5,成绩录入!DU107,0)</f>
        <v>0</v>
      </c>
      <c r="AHI104" s="248">
        <f>IF(AHI$6=$AEO$5,成绩录入!DV107,0)</f>
        <v>0</v>
      </c>
      <c r="AHJ104" s="248">
        <f>IF(AHJ$6=$AEO$5,成绩录入!DW107,0)</f>
        <v>0</v>
      </c>
      <c r="AHK104" s="248">
        <f>IF(AHK$6=$AEO$5,成绩录入!DX107,0)</f>
        <v>0</v>
      </c>
      <c r="AHL104" s="248">
        <f>IF(AHL$6=$AEO$5,成绩录入!DY107,0)</f>
        <v>0</v>
      </c>
      <c r="AHM104" s="248">
        <f>IF(AHM$6=$AEO$5,成绩录入!DZ107,0)</f>
        <v>0</v>
      </c>
      <c r="AHN104" s="248">
        <f>IF(AHN$6=$AEO$5,成绩录入!EA107,0)</f>
        <v>0</v>
      </c>
      <c r="AHO104" s="248">
        <f>IF(AHO$6=$AEO$5,成绩录入!EB107,0)</f>
        <v>0</v>
      </c>
      <c r="AHP104" s="248">
        <f>IF(AHP$6=$AEO$5,成绩录入!EC107,0)</f>
        <v>0</v>
      </c>
      <c r="AHQ104" s="248">
        <f>IF(AHQ$6=$AEO$5,成绩录入!ED107,0)</f>
        <v>0</v>
      </c>
      <c r="AHR104" s="248">
        <f>IF(AHR$6=$AEO$5,成绩录入!EE107,0)</f>
        <v>0</v>
      </c>
      <c r="AHS104" s="248">
        <f>IF(AHS$6=$AEO$5,成绩录入!EF107,0)</f>
        <v>0</v>
      </c>
      <c r="AHT104" s="248">
        <f>IF(AHT$6=$AEO$5,成绩录入!EG107,0)</f>
        <v>0</v>
      </c>
      <c r="AHU104" s="248">
        <f>IF(AHU$6=$AEO$5,成绩录入!EH107,0)</f>
        <v>0</v>
      </c>
      <c r="AHV104" s="248">
        <f>IF(AHV$6=$AEO$5,成绩录入!EI107,0)</f>
        <v>0</v>
      </c>
      <c r="AHW104" s="248">
        <f>IF(AHW$6=$AEO$5,成绩录入!EJ107,0)</f>
        <v>0</v>
      </c>
      <c r="AHX104" s="248">
        <f>IF(AHX$6=$AEO$5,成绩录入!EK107,0)</f>
        <v>0</v>
      </c>
      <c r="AHY104" s="248">
        <f>IF(AHY$6=$AEO$5,成绩录入!EL107,0)</f>
        <v>0</v>
      </c>
      <c r="AHZ104" s="248">
        <f>IF(AHZ$6=$AEO$5,成绩录入!EM107,0)</f>
        <v>0</v>
      </c>
      <c r="AIA104" s="248">
        <f>IF(AIA$6=$AEO$5,成绩录入!EN107,0)</f>
        <v>0</v>
      </c>
      <c r="AIB104" s="248">
        <f>IF(AIB$6=$AEO$5,成绩录入!EO107,0)</f>
        <v>0</v>
      </c>
      <c r="AIC104" s="248">
        <f>IF(AIC$6=$AEO$5,成绩录入!EP107,0)</f>
        <v>0</v>
      </c>
      <c r="AID104" s="248">
        <f>IF(AID$6=$AEO$5,成绩录入!EQ107,0)</f>
        <v>0</v>
      </c>
      <c r="AIE104" s="248">
        <f>IF(AIE$6=$AEO$5,成绩录入!ER107,0)</f>
        <v>0</v>
      </c>
      <c r="AIF104" s="248">
        <f>IF(AIF$6=$AEO$5,成绩录入!ES107,0)</f>
        <v>0</v>
      </c>
      <c r="AIG104" s="248">
        <f>IF(AIG$6=$AEO$5,成绩录入!ET107,0)</f>
        <v>0</v>
      </c>
      <c r="AIH104" s="248">
        <f>IF(AIH$6=$AEO$5,成绩录入!EU107,0)</f>
        <v>0</v>
      </c>
      <c r="AII104" s="248">
        <f>IF(AII$6=$AEO$5,成绩录入!EV107,0)</f>
        <v>0</v>
      </c>
      <c r="AIJ104" s="248">
        <f>IF(AIJ$6=$AEO$5,成绩录入!EW107,0)</f>
        <v>0</v>
      </c>
      <c r="AIK104" s="248">
        <f>IF(AIK$6=$AEO$5,成绩录入!EX107,0)</f>
        <v>0</v>
      </c>
      <c r="AIL104" s="218">
        <f t="shared" si="194"/>
        <v>0</v>
      </c>
      <c r="AIN104" s="214" t="str">
        <f>初始录入!A109</f>
        <v/>
      </c>
      <c r="AIO104" s="215">
        <f>初始录入!B109</f>
        <v>0</v>
      </c>
      <c r="AIP104" s="216">
        <f>初始录入!C109</f>
        <v>0</v>
      </c>
      <c r="AIQ104" s="314">
        <f>IF(平时!D102&lt;&gt;"",平时!D102,0)</f>
        <v>0</v>
      </c>
      <c r="AIR104" s="324" t="str">
        <f t="shared" si="246"/>
        <v/>
      </c>
      <c r="AIS104" s="314">
        <f>IF(过程!D102&lt;&gt;"",过程!D102,0)</f>
        <v>0</v>
      </c>
      <c r="AIT104" s="324" t="str">
        <f t="shared" si="247"/>
        <v/>
      </c>
      <c r="AIU104" s="216">
        <f>IF(期末!D102&lt;&gt;"",期末!D102,0)</f>
        <v>0</v>
      </c>
      <c r="AIV104" s="324" t="str">
        <f t="shared" si="248"/>
        <v/>
      </c>
      <c r="AIW104" s="325">
        <f t="shared" si="249"/>
        <v>0</v>
      </c>
      <c r="AIX104" s="314">
        <f>IF(平时!E102&lt;&gt;"",平时!E102,0)</f>
        <v>0</v>
      </c>
      <c r="AIY104" s="324" t="str">
        <f t="shared" si="250"/>
        <v/>
      </c>
      <c r="AIZ104" s="314">
        <f>IF(过程!E102&lt;&gt;"",过程!E102,0)</f>
        <v>0</v>
      </c>
      <c r="AJA104" s="324" t="str">
        <f t="shared" si="251"/>
        <v/>
      </c>
      <c r="AJB104" s="216">
        <f>IF(期末!E102&lt;&gt;"",期末!E102,0)</f>
        <v>0</v>
      </c>
      <c r="AJC104" s="324" t="str">
        <f t="shared" si="252"/>
        <v/>
      </c>
      <c r="AJD104" s="325">
        <f t="shared" si="253"/>
        <v>0</v>
      </c>
      <c r="AJE104" s="314">
        <f>IF(平时!F102&lt;&gt;"",平时!F102,0)</f>
        <v>0</v>
      </c>
      <c r="AJF104" s="324" t="str">
        <f t="shared" si="254"/>
        <v/>
      </c>
      <c r="AJG104" s="314">
        <f>IF(过程!F102&lt;&gt;"",过程!F102,0)</f>
        <v>0</v>
      </c>
      <c r="AJH104" s="324" t="str">
        <f t="shared" si="255"/>
        <v/>
      </c>
      <c r="AJI104" s="216">
        <f>IF(期末!F102&lt;&gt;"",期末!F102,0)</f>
        <v>0</v>
      </c>
      <c r="AJJ104" s="324" t="str">
        <f t="shared" si="256"/>
        <v/>
      </c>
      <c r="AJK104" s="325">
        <f t="shared" si="257"/>
        <v>0</v>
      </c>
      <c r="AJL104" s="314">
        <f>IF(平时!G102&lt;&gt;"",平时!G102,0)</f>
        <v>0</v>
      </c>
      <c r="AJM104" s="324" t="str">
        <f t="shared" si="258"/>
        <v/>
      </c>
      <c r="AJN104" s="314">
        <f>IF(过程!G102&lt;&gt;"",过程!G102,0)</f>
        <v>0</v>
      </c>
      <c r="AJO104" s="324" t="str">
        <f t="shared" si="259"/>
        <v/>
      </c>
      <c r="AJP104" s="216">
        <f>IF(期末!G102&lt;&gt;"",期末!G102,0)</f>
        <v>0</v>
      </c>
      <c r="AJQ104" s="324" t="str">
        <f t="shared" si="260"/>
        <v/>
      </c>
      <c r="AJR104" s="325">
        <f t="shared" si="261"/>
        <v>0</v>
      </c>
      <c r="AJS104" s="314">
        <f>IF(平时!H102&lt;&gt;"",平时!H102,0)</f>
        <v>0</v>
      </c>
      <c r="AJT104" s="324" t="str">
        <f t="shared" si="262"/>
        <v/>
      </c>
      <c r="AJU104" s="314">
        <f>IF(过程!H102&lt;&gt;"",过程!H102,0)</f>
        <v>0</v>
      </c>
      <c r="AJV104" s="324" t="str">
        <f t="shared" si="263"/>
        <v/>
      </c>
      <c r="AJW104" s="216">
        <f>IF(期末!H102&lt;&gt;"",期末!H102,0)</f>
        <v>0</v>
      </c>
      <c r="AJX104" s="324" t="str">
        <f t="shared" si="264"/>
        <v/>
      </c>
      <c r="AJY104" s="326">
        <f t="shared" si="265"/>
        <v>0</v>
      </c>
      <c r="AKA104" s="216" t="str">
        <f>初始录入!A109</f>
        <v/>
      </c>
      <c r="AKB104" s="216">
        <f>初始录入!B109</f>
        <v>0</v>
      </c>
      <c r="AKC104" s="216">
        <f>初始录入!C109</f>
        <v>0</v>
      </c>
      <c r="AKD104" s="327" t="str">
        <f>IF(初始录入!$E109=初始录入!$K$2,达成度!$D117,"")</f>
        <v/>
      </c>
      <c r="AKE104" s="327" t="str">
        <f>IF(初始录入!$E109=初始录入!$K$3,达成度!D117,"")</f>
        <v/>
      </c>
      <c r="AKF104" s="216" t="str">
        <f>IF(初始录入!$E109=初始录入!$K$4,达成度!D117,"")</f>
        <v/>
      </c>
      <c r="AKG104" s="216" t="str">
        <f>IF(初始录入!$E109=初始录入!$K$5,达成度!D117,"")</f>
        <v/>
      </c>
      <c r="AKH104" s="327" t="str">
        <f>IF(初始录入!$E109=初始录入!$K$2,达成度!E117,"")</f>
        <v/>
      </c>
      <c r="AKI104" s="327" t="str">
        <f>IF(初始录入!$E109=初始录入!$K$3,达成度!E117,"")</f>
        <v/>
      </c>
      <c r="AKJ104" s="216" t="str">
        <f>IF(初始录入!$E109=初始录入!$K$4,达成度!E117,"")</f>
        <v/>
      </c>
      <c r="AKK104" s="216" t="str">
        <f>IF(初始录入!$E109=初始录入!$K$5,达成度!E117,"")</f>
        <v/>
      </c>
      <c r="AKL104" s="327" t="str">
        <f>IF(初始录入!$E109=初始录入!$K$2,达成度!F117,"")</f>
        <v/>
      </c>
      <c r="AKM104" s="327" t="str">
        <f>IF(初始录入!$E109=初始录入!$K$3,达成度!F117,"")</f>
        <v/>
      </c>
      <c r="AKN104" s="216" t="str">
        <f>IF(初始录入!$E109=初始录入!$K$4,达成度!F117,"")</f>
        <v/>
      </c>
      <c r="AKO104" s="216" t="str">
        <f>IF(初始录入!$E109=初始录入!$K$5,达成度!F117,"")</f>
        <v/>
      </c>
      <c r="AKP104" s="327" t="str">
        <f>IF(初始录入!$E109=初始录入!$K$2,达成度!H117,"")</f>
        <v/>
      </c>
      <c r="AKQ104" s="327" t="str">
        <f>IF(初始录入!$E109=初始录入!$K$3,达成度!H117,"")</f>
        <v/>
      </c>
      <c r="AKR104" s="216" t="str">
        <f>IF(初始录入!$E109=初始录入!$K$4,达成度!H117,"")</f>
        <v/>
      </c>
      <c r="AKS104" s="216" t="str">
        <f>IF(初始录入!$E109=初始录入!$K$5,达成度!H117,"")</f>
        <v/>
      </c>
      <c r="AKT104" s="327" t="str">
        <f>IF(初始录入!$E109=初始录入!$K$2,达成度!I117,"")</f>
        <v/>
      </c>
      <c r="AKU104" s="327" t="str">
        <f>IF(初始录入!$E109=初始录入!$K$3,达成度!I117,"")</f>
        <v/>
      </c>
      <c r="AKV104" s="216" t="str">
        <f>IF(初始录入!$E109=初始录入!$K$4,达成度!I117,"")</f>
        <v/>
      </c>
      <c r="AKW104" s="216" t="str">
        <f>IF(初始录入!$E109=初始录入!$K$5,达成度!I117,"")</f>
        <v/>
      </c>
      <c r="AKX104" s="327" t="str">
        <f>IF(初始录入!$E109=初始录入!$K$2,达成度!J117,"")</f>
        <v/>
      </c>
      <c r="AKY104" s="327" t="str">
        <f>IF(初始录入!$E109=初始录入!$K$3,达成度!J117,"")</f>
        <v/>
      </c>
      <c r="AKZ104" s="216" t="str">
        <f>IF(初始录入!$E109=初始录入!$K$4,达成度!J117,"")</f>
        <v/>
      </c>
      <c r="ALA104" s="216" t="str">
        <f>IF(初始录入!$E109=初始录入!$K$5,达成度!J117,"")</f>
        <v/>
      </c>
      <c r="ALB104" s="327" t="str">
        <f>IF(初始录入!$E109=初始录入!$K$2,达成度!L117,"")</f>
        <v/>
      </c>
      <c r="ALC104" s="327" t="str">
        <f>IF(初始录入!$E109=初始录入!$K$3,达成度!L117,"")</f>
        <v/>
      </c>
      <c r="ALD104" s="216" t="str">
        <f>IF(初始录入!$E109=初始录入!$K$4,达成度!L117,"")</f>
        <v/>
      </c>
      <c r="ALE104" s="216" t="str">
        <f>IF(初始录入!$E109=初始录入!$K$5,达成度!L117,"")</f>
        <v/>
      </c>
      <c r="ALF104" s="327" t="str">
        <f>IF(初始录入!$E109=初始录入!$K$2,达成度!M117,"")</f>
        <v/>
      </c>
      <c r="ALG104" s="327" t="str">
        <f>IF(初始录入!$E109=初始录入!$K$3,达成度!M117,"")</f>
        <v/>
      </c>
      <c r="ALH104" s="216" t="str">
        <f>IF(初始录入!$E109=初始录入!$K$4,达成度!M117,"")</f>
        <v/>
      </c>
      <c r="ALI104" s="216" t="str">
        <f>IF(初始录入!$E109=初始录入!$K$5,达成度!M117,"")</f>
        <v/>
      </c>
      <c r="ALJ104" s="327" t="str">
        <f>IF(初始录入!$E109=初始录入!$K$2,达成度!N117,"")</f>
        <v/>
      </c>
      <c r="ALK104" s="327" t="str">
        <f>IF(初始录入!$E109=初始录入!$K$3,达成度!N117,"")</f>
        <v/>
      </c>
      <c r="ALL104" s="216" t="str">
        <f>IF(初始录入!$E109=初始录入!$K$4,达成度!N117,"")</f>
        <v/>
      </c>
      <c r="ALM104" s="216" t="str">
        <f>IF(初始录入!$E109=初始录入!$K$5,达成度!N117,"")</f>
        <v/>
      </c>
      <c r="ALN104" s="327" t="str">
        <f>IF(初始录入!$E109=初始录入!$K$2,达成度!P117,"")</f>
        <v/>
      </c>
      <c r="ALO104" s="327" t="str">
        <f>IF(初始录入!$E109=初始录入!$K$3,达成度!P117,"")</f>
        <v/>
      </c>
      <c r="ALP104" s="216" t="str">
        <f>IF(初始录入!$E109=初始录入!$K$4,达成度!P117,"")</f>
        <v/>
      </c>
      <c r="ALQ104" s="216" t="str">
        <f>IF(初始录入!$E109=初始录入!$K$5,达成度!P117,"")</f>
        <v/>
      </c>
      <c r="ALR104" s="327" t="str">
        <f>IF(初始录入!$E109=初始录入!$K$2,达成度!Q117,"")</f>
        <v/>
      </c>
      <c r="ALS104" s="327" t="str">
        <f>IF(初始录入!$E109=初始录入!$K$3,达成度!Q117,"")</f>
        <v/>
      </c>
      <c r="ALT104" s="216" t="str">
        <f>IF(初始录入!$E109=初始录入!$K$4,达成度!Q117,"")</f>
        <v/>
      </c>
      <c r="ALU104" s="216" t="str">
        <f>IF(初始录入!$E109=初始录入!$K$5,达成度!Q117,"")</f>
        <v/>
      </c>
      <c r="ALV104" s="327" t="str">
        <f>IF(初始录入!$E109=初始录入!$K$2,达成度!R117,"")</f>
        <v/>
      </c>
      <c r="ALW104" s="327" t="str">
        <f>IF(初始录入!$E109=初始录入!$K$3,达成度!R117,"")</f>
        <v/>
      </c>
      <c r="ALX104" s="216" t="str">
        <f>IF(初始录入!$E109=初始录入!$K$4,达成度!R117,"")</f>
        <v/>
      </c>
      <c r="ALY104" s="216"/>
      <c r="ALZ104" s="327" t="str">
        <f>IF(初始录入!$E109=初始录入!$K$2,达成度!T117,"")</f>
        <v/>
      </c>
      <c r="AMA104" s="327" t="str">
        <f>IF(初始录入!$E109=初始录入!$K$3,达成度!T117,"")</f>
        <v/>
      </c>
      <c r="AMB104" s="216" t="str">
        <f>IF(初始录入!$E109=初始录入!$K$4,达成度!T117,"")</f>
        <v/>
      </c>
      <c r="AMC104" s="216" t="str">
        <f>IF(初始录入!$E109=初始录入!$K$5,达成度!T117,"")</f>
        <v/>
      </c>
      <c r="AMD104" s="327" t="str">
        <f>IF(初始录入!$E109=初始录入!$K$2,达成度!U117,"")</f>
        <v/>
      </c>
      <c r="AME104" s="327" t="str">
        <f>IF(初始录入!$E109=初始录入!$K$3,达成度!U117,"")</f>
        <v/>
      </c>
      <c r="AMF104" s="216" t="str">
        <f>IF(初始录入!$E109=初始录入!$K$4,达成度!U117,"")</f>
        <v/>
      </c>
      <c r="AMG104" s="216" t="str">
        <f>IF(初始录入!$E109=初始录入!$K$5,达成度!U117,"")</f>
        <v/>
      </c>
      <c r="AMH104" s="327" t="str">
        <f>IF(初始录入!$E109=初始录入!$K$2,达成度!V117,"")</f>
        <v/>
      </c>
      <c r="AMI104" s="327" t="str">
        <f>IF(初始录入!$E109=初始录入!$K$3,达成度!V117,"")</f>
        <v/>
      </c>
      <c r="AMJ104" s="216" t="str">
        <f>IF(初始录入!$E109=初始录入!$K$4,达成度!W117,"")</f>
        <v/>
      </c>
      <c r="AMK104" s="216" t="str">
        <f>IF(初始录入!$E109=初始录入!$K$5,达成度!W117,"")</f>
        <v/>
      </c>
      <c r="AMM104" s="215">
        <f t="shared" si="270"/>
        <v>97</v>
      </c>
      <c r="AMN104" s="222" t="str">
        <f t="shared" si="266"/>
        <v/>
      </c>
      <c r="AMO104" s="325" t="str">
        <f>IF($AMM104&lt;=$H$7,INDEX(达成度!$G$21:$G$170,$AMM104,1),"")</f>
        <v/>
      </c>
      <c r="AMP104" s="325" t="str">
        <f>IF($AMM104&lt;=$H$7,INDEX(达成度!$K$21:$K$170,$AMM104,1),"")</f>
        <v/>
      </c>
      <c r="AMQ104" s="325" t="str">
        <f>IF($AMM104&lt;=$H$7,INDEX(达成度!$O$21:$O$170,$AMM104,1),"")</f>
        <v/>
      </c>
      <c r="AMR104" s="325" t="str">
        <f>IF($AMM104&lt;=$H$7,INDEX(达成度!$S$21:$S$170,$AMM104,1),"")</f>
        <v/>
      </c>
      <c r="AMS104" s="326" t="str">
        <f>IF($AMM104&lt;=$H$7,INDEX(达成度!$W$21:$W$170,$AMM104,1),"")</f>
        <v/>
      </c>
      <c r="AMT104" s="328"/>
      <c r="AMU104" s="336"/>
      <c r="AMV104" s="222" t="str">
        <f t="shared" si="267"/>
        <v/>
      </c>
      <c r="AMW104" s="325" t="str">
        <f>IF($AMM104&lt;=$I$7,INDEX(达成度!$G$21:$G$170,$AMM104+$H$7,1),"")</f>
        <v/>
      </c>
      <c r="AMX104" s="325" t="str">
        <f>IF($AMM104&lt;=$I$7,INDEX(达成度!$K$21:$K$170,$AMM104+$H$7,1),"")</f>
        <v/>
      </c>
      <c r="AMY104" s="325" t="str">
        <f>IF($AMM104&lt;=$I$7,INDEX(达成度!$O$21:$O$170,$AMM104+$H$7,1),"")</f>
        <v/>
      </c>
      <c r="AMZ104" s="325" t="str">
        <f>IF($AMM104&lt;=$I$7,INDEX(达成度!$S$21:$S$170,$AMM104+$H$7,1),"")</f>
        <v/>
      </c>
      <c r="ANA104" s="326" t="str">
        <f>IF($AMM104&lt;=$I$7,INDEX(达成度!$W$21:$W$170,$AMM104+$H$7,1),"")</f>
        <v/>
      </c>
      <c r="ANB104" s="206"/>
      <c r="ANC104" s="215"/>
      <c r="AND104" s="216" t="str">
        <f t="shared" si="268"/>
        <v/>
      </c>
      <c r="ANE104" s="325" t="str">
        <f>IF($AMM104&lt;=$J$7,INDEX(达成度!$G$21:$G$170,$AMM104+$H$7+$I$7,1),"")</f>
        <v/>
      </c>
      <c r="ANF104" s="325" t="str">
        <f>IF($AMM104&lt;=$J$7,INDEX(达成度!$K$21:$K$170,$AMM104+$H$7+$I$7,1),"")</f>
        <v/>
      </c>
      <c r="ANG104" s="325" t="str">
        <f>IF($AMM104&lt;=$J$7,INDEX(达成度!$O$21:$O$170,$AMM104+$H$7+$I$7,1),"")</f>
        <v/>
      </c>
      <c r="ANH104" s="325" t="str">
        <f>IF($AMM104&lt;=$J$7,INDEX(达成度!$S$21:$S$170,$AMM104+$H$7+$I$7,1),"")</f>
        <v/>
      </c>
      <c r="ANI104" s="326" t="str">
        <f>IF($AMM104&lt;=$J$7,INDEX(达成度!$W$21:$W$170,$AMM104+$H$7+$I$7,1),"")</f>
        <v/>
      </c>
      <c r="ANK104" s="215"/>
      <c r="ANL104" s="216" t="str">
        <f t="shared" si="269"/>
        <v/>
      </c>
      <c r="ANM104" s="325" t="str">
        <f>IF($AMM104&lt;=$K$7,INDEX(达成度!$G$21:$G$170,$AMM104+$H$7+$I$7+$J$7,1),"")</f>
        <v/>
      </c>
      <c r="ANN104" s="325" t="str">
        <f>IF($AMM104&lt;=$K$7,INDEX(达成度!$K$21:$K$170,$AMM104+$H$7+$I$7+$J$7,1),"")</f>
        <v/>
      </c>
      <c r="ANO104" s="325" t="str">
        <f>IF($AMM104&lt;=$K$7,INDEX(达成度!$O$21:$O$170,$AMM104+$H$7+$I$7+$J$7,1),"")</f>
        <v/>
      </c>
      <c r="ANP104" s="325" t="str">
        <f>IF($AMM104&lt;=$K$7,INDEX(达成度!$S$21:$S$170,$AMM104+$H$7+$I$7+$J$7,1),"")</f>
        <v/>
      </c>
      <c r="ANQ104" s="326" t="str">
        <f>IF($AMM104&lt;=$K$7,INDEX(达成度!$W$21:$W$170,$AMM104+$H$7+$I$7+$J$7,1),"")</f>
        <v/>
      </c>
    </row>
    <row r="105" ht="18" customHeight="1" spans="1:1024 1025:1057">
      <c r="A105" s="215" t="str">
        <f>初始录入!A110</f>
        <v/>
      </c>
      <c r="B105" s="216" t="str">
        <f>IF(初始录入!B110&lt;&gt;"",初始录入!B110,"")</f>
        <v/>
      </c>
      <c r="C105" s="216" t="str">
        <f>IF(初始录入!C110&lt;&gt;"",初始录入!C110,"")</f>
        <v/>
      </c>
      <c r="D105" s="216" t="str">
        <f>IF(初始录入!D110&lt;&gt;"",初始录入!D110,"")</f>
        <v/>
      </c>
      <c r="E105" s="218" t="str">
        <f>IF(初始录入!E110&lt;&gt;"",初始录入!E110,"")</f>
        <v/>
      </c>
      <c r="G105" s="330"/>
      <c r="H105" s="295">
        <f>IF(初始录入!E110=H$6,1,0)</f>
        <v>0</v>
      </c>
      <c r="I105" s="295">
        <f>IF(初始录入!E110=I$6,1,0)</f>
        <v>0</v>
      </c>
      <c r="J105" s="295">
        <f>IF(初始录入!E110=J$6,1,0)</f>
        <v>0</v>
      </c>
      <c r="K105" s="321">
        <f>IF(初始录入!E110=K$6,1,0)</f>
        <v>0</v>
      </c>
      <c r="L105" s="28"/>
      <c r="X105" s="28"/>
      <c r="Y105" s="294">
        <v>100</v>
      </c>
      <c r="Z105" s="295">
        <f>成绩录入!$F$7</f>
        <v>0</v>
      </c>
      <c r="AA105" s="295">
        <f>成绩录入!F108</f>
        <v>0</v>
      </c>
      <c r="AB105" s="296">
        <f>IF(初始录入!$M$7&lt;&gt;"",IF(成绩录入!$F$7&lt;&gt;"",IF(初始录入!$P$7="次数",AA105/Z105*Y105,成绩录入!F108),0),0)</f>
        <v>0</v>
      </c>
      <c r="AC105" s="297">
        <f t="shared" si="181"/>
        <v>0</v>
      </c>
      <c r="AD105" s="297">
        <f t="shared" si="182"/>
        <v>0</v>
      </c>
      <c r="AE105" s="297">
        <f t="shared" si="183"/>
        <v>0</v>
      </c>
      <c r="AF105" s="297">
        <f t="shared" si="184"/>
        <v>0</v>
      </c>
      <c r="AG105" s="297">
        <f t="shared" si="185"/>
        <v>0</v>
      </c>
      <c r="AH105" s="298">
        <f t="shared" si="195"/>
        <v>0</v>
      </c>
      <c r="AI105" s="28"/>
      <c r="AJ105" s="260">
        <f>成绩录入!I108</f>
        <v>0</v>
      </c>
      <c r="AK105" s="248">
        <f>成绩录入!J108</f>
        <v>0</v>
      </c>
      <c r="AL105" s="248">
        <f>成绩录入!K108</f>
        <v>0</v>
      </c>
      <c r="AM105" s="248">
        <f>成绩录入!L108</f>
        <v>0</v>
      </c>
      <c r="AN105" s="248">
        <f>成绩录入!M108</f>
        <v>0</v>
      </c>
      <c r="AO105" s="298">
        <f t="shared" si="196"/>
        <v>0</v>
      </c>
      <c r="AP105" s="299"/>
      <c r="AQ105" s="260">
        <f>成绩录入!I108</f>
        <v>0</v>
      </c>
      <c r="AR105" s="248">
        <f>成绩录入!J108</f>
        <v>0</v>
      </c>
      <c r="AS105" s="248">
        <f>成绩录入!K108</f>
        <v>0</v>
      </c>
      <c r="AT105" s="248">
        <f>成绩录入!L108</f>
        <v>0</v>
      </c>
      <c r="AU105" s="248">
        <f>成绩录入!M108</f>
        <v>0</v>
      </c>
      <c r="AV105" s="298">
        <f t="shared" si="197"/>
        <v>0</v>
      </c>
      <c r="AW105" s="299"/>
      <c r="AX105" s="260">
        <f>成绩录入!I108</f>
        <v>0</v>
      </c>
      <c r="AY105" s="248">
        <f>成绩录入!J108</f>
        <v>0</v>
      </c>
      <c r="AZ105" s="248">
        <f>成绩录入!K108</f>
        <v>0</v>
      </c>
      <c r="BA105" s="248">
        <f>成绩录入!L108</f>
        <v>0</v>
      </c>
      <c r="BB105" s="248">
        <f>成绩录入!M108</f>
        <v>0</v>
      </c>
      <c r="BC105" s="298">
        <f t="shared" si="198"/>
        <v>0</v>
      </c>
      <c r="BD105" s="299"/>
      <c r="BE105" s="260">
        <f>成绩录入!I108</f>
        <v>0</v>
      </c>
      <c r="BF105" s="248">
        <f>成绩录入!J108</f>
        <v>0</v>
      </c>
      <c r="BG105" s="248">
        <f>成绩录入!K108</f>
        <v>0</v>
      </c>
      <c r="BH105" s="248">
        <f>成绩录入!L108</f>
        <v>0</v>
      </c>
      <c r="BI105" s="248">
        <f>成绩录入!M108</f>
        <v>0</v>
      </c>
      <c r="BJ105" s="298">
        <f t="shared" si="199"/>
        <v>0</v>
      </c>
      <c r="BK105" s="299"/>
      <c r="BL105" s="260">
        <f>成绩录入!I108</f>
        <v>0</v>
      </c>
      <c r="BM105" s="248">
        <f>成绩录入!J108</f>
        <v>0</v>
      </c>
      <c r="BN105" s="248">
        <f>成绩录入!K108</f>
        <v>0</v>
      </c>
      <c r="BO105" s="248">
        <f>成绩录入!L108</f>
        <v>0</v>
      </c>
      <c r="BP105" s="248">
        <f>成绩录入!M108</f>
        <v>0</v>
      </c>
      <c r="BQ105" s="298">
        <f t="shared" si="200"/>
        <v>0</v>
      </c>
      <c r="BR105" s="300"/>
      <c r="BS105" s="260">
        <f>成绩录入!P108</f>
        <v>0</v>
      </c>
      <c r="BT105" s="248">
        <f>成绩录入!Q108</f>
        <v>0</v>
      </c>
      <c r="BU105" s="248">
        <f>成绩录入!R108</f>
        <v>0</v>
      </c>
      <c r="BV105" s="248">
        <f>成绩录入!S108</f>
        <v>0</v>
      </c>
      <c r="BW105" s="248">
        <f>成绩录入!T108</f>
        <v>0</v>
      </c>
      <c r="BX105" s="248">
        <f>成绩录入!U108</f>
        <v>0</v>
      </c>
      <c r="BY105" s="248">
        <f>成绩录入!V108</f>
        <v>0</v>
      </c>
      <c r="BZ105" s="248">
        <f>成绩录入!W108</f>
        <v>0</v>
      </c>
      <c r="CA105" s="248">
        <f>成绩录入!X108</f>
        <v>0</v>
      </c>
      <c r="CB105" s="248">
        <f>成绩录入!Y108</f>
        <v>0</v>
      </c>
      <c r="CC105" s="298">
        <f t="shared" si="201"/>
        <v>0</v>
      </c>
      <c r="CD105" s="299"/>
      <c r="CE105" s="260">
        <f>成绩录入!P108</f>
        <v>0</v>
      </c>
      <c r="CF105" s="248">
        <f>成绩录入!Q108</f>
        <v>0</v>
      </c>
      <c r="CG105" s="248">
        <f>成绩录入!R108</f>
        <v>0</v>
      </c>
      <c r="CH105" s="248">
        <f>成绩录入!S108</f>
        <v>0</v>
      </c>
      <c r="CI105" s="248">
        <f>成绩录入!T108</f>
        <v>0</v>
      </c>
      <c r="CJ105" s="248">
        <f>成绩录入!U108</f>
        <v>0</v>
      </c>
      <c r="CK105" s="248">
        <f>成绩录入!V108</f>
        <v>0</v>
      </c>
      <c r="CL105" s="248">
        <f>成绩录入!W108</f>
        <v>0</v>
      </c>
      <c r="CM105" s="248">
        <f>成绩录入!X108</f>
        <v>0</v>
      </c>
      <c r="CN105" s="248">
        <f>成绩录入!Y108</f>
        <v>0</v>
      </c>
      <c r="CO105" s="298">
        <f t="shared" si="202"/>
        <v>0</v>
      </c>
      <c r="CP105" s="299"/>
      <c r="CQ105" s="260">
        <f>成绩录入!P108</f>
        <v>0</v>
      </c>
      <c r="CR105" s="248">
        <f>成绩录入!Q108</f>
        <v>0</v>
      </c>
      <c r="CS105" s="248">
        <f>成绩录入!R108</f>
        <v>0</v>
      </c>
      <c r="CT105" s="248">
        <f>成绩录入!S108</f>
        <v>0</v>
      </c>
      <c r="CU105" s="248">
        <f>成绩录入!T108</f>
        <v>0</v>
      </c>
      <c r="CV105" s="248">
        <f>成绩录入!U108</f>
        <v>0</v>
      </c>
      <c r="CW105" s="248">
        <f>成绩录入!V108</f>
        <v>0</v>
      </c>
      <c r="CX105" s="248">
        <f>成绩录入!W108</f>
        <v>0</v>
      </c>
      <c r="CY105" s="248">
        <f>成绩录入!X108</f>
        <v>0</v>
      </c>
      <c r="CZ105" s="248">
        <f>成绩录入!Y108</f>
        <v>0</v>
      </c>
      <c r="DA105" s="298">
        <f t="shared" si="203"/>
        <v>0</v>
      </c>
      <c r="DB105" s="299"/>
      <c r="DC105" s="260">
        <f>成绩录入!P108</f>
        <v>0</v>
      </c>
      <c r="DD105" s="248">
        <f>成绩录入!Q108</f>
        <v>0</v>
      </c>
      <c r="DE105" s="248">
        <f>成绩录入!R108</f>
        <v>0</v>
      </c>
      <c r="DF105" s="248">
        <f>成绩录入!S108</f>
        <v>0</v>
      </c>
      <c r="DG105" s="248">
        <f>成绩录入!T108</f>
        <v>0</v>
      </c>
      <c r="DH105" s="248">
        <f>成绩录入!U108</f>
        <v>0</v>
      </c>
      <c r="DI105" s="248">
        <f>成绩录入!V108</f>
        <v>0</v>
      </c>
      <c r="DJ105" s="248">
        <f>成绩录入!W108</f>
        <v>0</v>
      </c>
      <c r="DK105" s="248">
        <f>成绩录入!X108</f>
        <v>0</v>
      </c>
      <c r="DL105" s="248">
        <f>成绩录入!Y108</f>
        <v>0</v>
      </c>
      <c r="DM105" s="298">
        <f t="shared" si="204"/>
        <v>0</v>
      </c>
      <c r="DN105" s="299"/>
      <c r="DO105" s="260">
        <f>成绩录入!P108</f>
        <v>0</v>
      </c>
      <c r="DP105" s="248">
        <f>成绩录入!Q108</f>
        <v>0</v>
      </c>
      <c r="DQ105" s="248">
        <f>成绩录入!R108</f>
        <v>0</v>
      </c>
      <c r="DR105" s="248">
        <f>成绩录入!S108</f>
        <v>0</v>
      </c>
      <c r="DS105" s="248">
        <f>成绩录入!T108</f>
        <v>0</v>
      </c>
      <c r="DT105" s="248">
        <f>成绩录入!U108</f>
        <v>0</v>
      </c>
      <c r="DU105" s="248">
        <f>成绩录入!V108</f>
        <v>0</v>
      </c>
      <c r="DV105" s="248">
        <f>成绩录入!W108</f>
        <v>0</v>
      </c>
      <c r="DW105" s="248">
        <f>成绩录入!X108</f>
        <v>0</v>
      </c>
      <c r="DX105" s="248">
        <f>成绩录入!Y108</f>
        <v>0</v>
      </c>
      <c r="DY105" s="298">
        <f t="shared" si="205"/>
        <v>0</v>
      </c>
      <c r="DZ105" s="299"/>
      <c r="EA105" s="301" t="e">
        <f t="shared" si="206"/>
        <v>#DIV/0!</v>
      </c>
      <c r="EB105" s="297" t="e">
        <f t="shared" si="207"/>
        <v>#DIV/0!</v>
      </c>
      <c r="EC105" s="297" t="e">
        <f t="shared" si="208"/>
        <v>#DIV/0!</v>
      </c>
      <c r="ED105" s="297" t="e">
        <f t="shared" si="209"/>
        <v>#DIV/0!</v>
      </c>
      <c r="EE105" s="297" t="e">
        <f t="shared" si="210"/>
        <v>#DIV/0!</v>
      </c>
      <c r="EF105" s="302" t="e">
        <f t="shared" si="211"/>
        <v>#DIV/0!</v>
      </c>
      <c r="EG105" s="303"/>
      <c r="EH105" s="304">
        <f t="shared" si="212"/>
        <v>0</v>
      </c>
      <c r="EI105" s="296">
        <f>成绩录入!I108</f>
        <v>0</v>
      </c>
      <c r="EJ105" s="296">
        <f>成绩录入!J108</f>
        <v>0</v>
      </c>
      <c r="EK105" s="296">
        <f>成绩录入!K108</f>
        <v>0</v>
      </c>
      <c r="EL105" s="296">
        <f>成绩录入!L108</f>
        <v>0</v>
      </c>
      <c r="EM105" s="296">
        <f>成绩录入!M108</f>
        <v>0</v>
      </c>
      <c r="EN105" s="296">
        <f>成绩录入!P108</f>
        <v>0</v>
      </c>
      <c r="EO105" s="296">
        <f>成绩录入!Q108</f>
        <v>0</v>
      </c>
      <c r="EP105" s="296">
        <f>成绩录入!R108</f>
        <v>0</v>
      </c>
      <c r="EQ105" s="296">
        <f>成绩录入!S108</f>
        <v>0</v>
      </c>
      <c r="ER105" s="296">
        <f>成绩录入!T108</f>
        <v>0</v>
      </c>
      <c r="ES105" s="296">
        <f>成绩录入!U108</f>
        <v>0</v>
      </c>
      <c r="ET105" s="296">
        <f>成绩录入!V108</f>
        <v>0</v>
      </c>
      <c r="EU105" s="296">
        <f>成绩录入!W108</f>
        <v>0</v>
      </c>
      <c r="EV105" s="296">
        <f>成绩录入!X108</f>
        <v>0</v>
      </c>
      <c r="EW105" s="302">
        <f>成绩录入!Y108</f>
        <v>0</v>
      </c>
      <c r="EX105" s="303"/>
      <c r="EY105" s="304" t="str">
        <f t="shared" ref="EY105:FB136" si="272">IF(EY$7&lt;&gt;"",INDEX($EH$8:$EW$157,,MATCH(EY$7,$EH$6:$EW$6)),"")</f>
        <v/>
      </c>
      <c r="EZ105" s="296" t="str">
        <f t="shared" si="272"/>
        <v/>
      </c>
      <c r="FA105" s="296" t="str">
        <f t="shared" si="272"/>
        <v/>
      </c>
      <c r="FB105" s="296" t="str">
        <f t="shared" si="272"/>
        <v/>
      </c>
      <c r="FC105" s="302">
        <f>成绩录入!AB108</f>
        <v>0</v>
      </c>
      <c r="FD105" s="303"/>
      <c r="FE105" s="304" t="str">
        <f t="shared" si="214"/>
        <v>√</v>
      </c>
      <c r="FF105" s="296" t="str">
        <f t="shared" si="215"/>
        <v>√</v>
      </c>
      <c r="FG105" s="296" t="str">
        <f t="shared" si="216"/>
        <v>√</v>
      </c>
      <c r="FH105" s="296" t="str">
        <f t="shared" si="217"/>
        <v>√</v>
      </c>
      <c r="FI105" s="302" t="str">
        <f t="shared" si="218"/>
        <v>√</v>
      </c>
      <c r="FJ105" s="299"/>
      <c r="FK105" s="260">
        <f>成绩录入!AB108</f>
        <v>0</v>
      </c>
      <c r="FL105" s="248">
        <f>成绩录入!AC108</f>
        <v>0</v>
      </c>
      <c r="FM105" s="248">
        <f>成绩录入!AD108</f>
        <v>0</v>
      </c>
      <c r="FN105" s="248">
        <f>成绩录入!AE108</f>
        <v>0</v>
      </c>
      <c r="FO105" s="248">
        <f>成绩录入!AF108</f>
        <v>0</v>
      </c>
      <c r="FP105" s="248">
        <f>成绩录入!AG108</f>
        <v>0</v>
      </c>
      <c r="FQ105" s="298">
        <f t="shared" si="219"/>
        <v>0</v>
      </c>
      <c r="FR105" s="299"/>
      <c r="FS105" s="260">
        <f>成绩录入!AB108</f>
        <v>0</v>
      </c>
      <c r="FT105" s="248">
        <f>成绩录入!AC108</f>
        <v>0</v>
      </c>
      <c r="FU105" s="248">
        <f>成绩录入!AD108</f>
        <v>0</v>
      </c>
      <c r="FV105" s="248">
        <f>成绩录入!AE108</f>
        <v>0</v>
      </c>
      <c r="FW105" s="248">
        <f>成绩录入!AF108</f>
        <v>0</v>
      </c>
      <c r="FX105" s="333">
        <f>成绩录入!AG108</f>
        <v>0</v>
      </c>
      <c r="FY105" s="298">
        <f t="shared" si="220"/>
        <v>0</v>
      </c>
      <c r="FZ105" s="299"/>
      <c r="GA105" s="260">
        <f>成绩录入!AB108</f>
        <v>0</v>
      </c>
      <c r="GB105" s="248">
        <f>成绩录入!AC108</f>
        <v>0</v>
      </c>
      <c r="GC105" s="248">
        <f>成绩录入!AD108</f>
        <v>0</v>
      </c>
      <c r="GD105" s="248">
        <f>成绩录入!AE108</f>
        <v>0</v>
      </c>
      <c r="GE105" s="248">
        <f>成绩录入!AF108</f>
        <v>0</v>
      </c>
      <c r="GF105" s="248">
        <f>成绩录入!AG108</f>
        <v>0</v>
      </c>
      <c r="GG105" s="298">
        <f t="shared" si="221"/>
        <v>0</v>
      </c>
      <c r="GH105" s="299"/>
      <c r="GI105" s="260">
        <f>成绩录入!AB108</f>
        <v>0</v>
      </c>
      <c r="GJ105" s="248">
        <f>成绩录入!AC108</f>
        <v>0</v>
      </c>
      <c r="GK105" s="248">
        <f>成绩录入!AD108</f>
        <v>0</v>
      </c>
      <c r="GL105" s="248">
        <f>成绩录入!AE108</f>
        <v>0</v>
      </c>
      <c r="GM105" s="248">
        <f>成绩录入!AF108</f>
        <v>0</v>
      </c>
      <c r="GN105" s="248">
        <f>成绩录入!AG108</f>
        <v>0</v>
      </c>
      <c r="GO105" s="298">
        <f t="shared" si="222"/>
        <v>0</v>
      </c>
      <c r="GP105" s="299"/>
      <c r="GQ105" s="260">
        <f>成绩录入!AB108</f>
        <v>0</v>
      </c>
      <c r="GR105" s="248">
        <f>成绩录入!AC108</f>
        <v>0</v>
      </c>
      <c r="GS105" s="248">
        <f>成绩录入!AD108</f>
        <v>0</v>
      </c>
      <c r="GT105" s="248">
        <f>成绩录入!AE108</f>
        <v>0</v>
      </c>
      <c r="GU105" s="248">
        <f>成绩录入!AF108</f>
        <v>0</v>
      </c>
      <c r="GV105" s="248">
        <f>成绩录入!AG108</f>
        <v>0</v>
      </c>
      <c r="GW105" s="298">
        <f t="shared" si="223"/>
        <v>0</v>
      </c>
      <c r="GX105" s="299"/>
      <c r="GY105" s="247">
        <f>成绩录入!AJ108</f>
        <v>0</v>
      </c>
      <c r="GZ105" s="248">
        <f>成绩录入!AK108</f>
        <v>0</v>
      </c>
      <c r="HA105" s="248">
        <f>成绩录入!AL108</f>
        <v>0</v>
      </c>
      <c r="HB105" s="248">
        <f>成绩录入!AM108</f>
        <v>0</v>
      </c>
      <c r="HC105" s="248">
        <f>成绩录入!AN108</f>
        <v>0</v>
      </c>
      <c r="HD105" s="248">
        <f>成绩录入!AO108</f>
        <v>0</v>
      </c>
      <c r="HE105" s="310">
        <f t="shared" ref="HE105:HE136" si="273">IF($HE$7&lt;&gt;0,SUM(GY105*GY$7,GZ105*GZ$7,HA105*HA$7,HB105*HB$7,HC105*HC$7,HD105*HD$7)/$HE$7,0)</f>
        <v>0</v>
      </c>
      <c r="HF105" s="299"/>
      <c r="HG105" s="247">
        <f>成绩录入!AJ108</f>
        <v>0</v>
      </c>
      <c r="HH105" s="248">
        <f>成绩录入!AK108</f>
        <v>0</v>
      </c>
      <c r="HI105" s="248">
        <f>成绩录入!AL108</f>
        <v>0</v>
      </c>
      <c r="HJ105" s="248">
        <f>成绩录入!AM108</f>
        <v>0</v>
      </c>
      <c r="HK105" s="248">
        <f>成绩录入!AN108</f>
        <v>0</v>
      </c>
      <c r="HL105" s="248">
        <f>成绩录入!AO108</f>
        <v>0</v>
      </c>
      <c r="HM105" s="310">
        <f t="shared" ref="HM105:HM136" si="274">IF($HM$7&lt;&gt;0,SUM(HG105*HG$7,HH105*HH$7,HI105*HI$7,HJ105*HJ$7,HK105*HK$7,HL105*HL$7)/$HM$7,0)</f>
        <v>0</v>
      </c>
      <c r="HN105" s="299"/>
      <c r="HO105" s="247">
        <f>成绩录入!AJ108</f>
        <v>0</v>
      </c>
      <c r="HP105" s="248">
        <f>成绩录入!AK108</f>
        <v>0</v>
      </c>
      <c r="HQ105" s="248">
        <f>成绩录入!AL108</f>
        <v>0</v>
      </c>
      <c r="HR105" s="248">
        <f>成绩录入!AM108</f>
        <v>0</v>
      </c>
      <c r="HS105" s="248">
        <f>成绩录入!AN108</f>
        <v>0</v>
      </c>
      <c r="HT105" s="248">
        <f>成绩录入!AO108</f>
        <v>0</v>
      </c>
      <c r="HU105" s="310">
        <f t="shared" ref="HU105:HU136" si="275">IF($HU$7&lt;&gt;0,SUM(HO105*HO$7,HP105*HP$7,HQ105*HQ$7,HR105*HR$7,HS105*HS$7,HT105*HT$7)/$HU$7,0)</f>
        <v>0</v>
      </c>
      <c r="HV105" s="299"/>
      <c r="HW105" s="247">
        <f>成绩录入!AJ108</f>
        <v>0</v>
      </c>
      <c r="HX105" s="248">
        <f>成绩录入!AK108</f>
        <v>0</v>
      </c>
      <c r="HY105" s="248">
        <f>成绩录入!AL108</f>
        <v>0</v>
      </c>
      <c r="HZ105" s="248">
        <f>成绩录入!AM108</f>
        <v>0</v>
      </c>
      <c r="IA105" s="248">
        <f>成绩录入!AN108</f>
        <v>0</v>
      </c>
      <c r="IB105" s="248">
        <f>成绩录入!AO108</f>
        <v>0</v>
      </c>
      <c r="IC105" s="310">
        <f t="shared" ref="IC105:IC136" si="276">IF($IC$7&lt;&gt;0,SUM(HW105*HW$7,HX105*HX$7,HY105*HY$7,HZ105*HZ$7,IA105*IA$7,IB105*IB$7)/$IC$7,0)</f>
        <v>0</v>
      </c>
      <c r="ID105" s="299"/>
      <c r="IE105" s="247">
        <f>成绩录入!AJ108</f>
        <v>0</v>
      </c>
      <c r="IF105" s="248">
        <f>成绩录入!AK108</f>
        <v>0</v>
      </c>
      <c r="IG105" s="248">
        <f>成绩录入!AL108</f>
        <v>0</v>
      </c>
      <c r="IH105" s="248">
        <f>成绩录入!AM108</f>
        <v>0</v>
      </c>
      <c r="II105" s="248">
        <f>成绩录入!AN108</f>
        <v>0</v>
      </c>
      <c r="IJ105" s="248">
        <f>成绩录入!AO108</f>
        <v>0</v>
      </c>
      <c r="IK105" s="310">
        <f t="shared" ref="IK105:IK136" si="277">IF($IK$7&lt;&gt;0,SUM(IE105*IE$7,IF105*IF$7,IG105*IG$7,IH105*IH$7,II105*II$7,IJ105*IJ$7)/$IK$7,0)</f>
        <v>0</v>
      </c>
      <c r="IL105" s="299"/>
      <c r="IM105" s="313" t="e">
        <f t="shared" si="229"/>
        <v>#DIV/0!</v>
      </c>
      <c r="IN105" s="314" t="e">
        <f t="shared" si="230"/>
        <v>#DIV/0!</v>
      </c>
      <c r="IO105" s="314" t="e">
        <f t="shared" si="231"/>
        <v>#DIV/0!</v>
      </c>
      <c r="IP105" s="314" t="e">
        <f t="shared" si="232"/>
        <v>#DIV/0!</v>
      </c>
      <c r="IQ105" s="314" t="e">
        <f t="shared" si="233"/>
        <v>#DIV/0!</v>
      </c>
      <c r="IR105" s="315" t="e">
        <f t="shared" si="234"/>
        <v>#DIV/0!</v>
      </c>
      <c r="IS105" s="316"/>
      <c r="IT105" s="214">
        <f>成绩录入!AR108</f>
        <v>0</v>
      </c>
      <c r="IU105" s="216">
        <f>成绩录入!AS108</f>
        <v>0</v>
      </c>
      <c r="IV105" s="216">
        <f>成绩录入!AT108</f>
        <v>0</v>
      </c>
      <c r="IW105" s="216">
        <f>成绩录入!AU108</f>
        <v>0</v>
      </c>
      <c r="IX105" s="216">
        <f>成绩录入!AV108</f>
        <v>0</v>
      </c>
      <c r="IY105" s="216">
        <f>成绩录入!AW108</f>
        <v>0</v>
      </c>
      <c r="IZ105" s="298">
        <f t="shared" si="235"/>
        <v>0</v>
      </c>
      <c r="JA105" s="299"/>
      <c r="JB105" s="317">
        <f>成绩录入!AR108</f>
        <v>0</v>
      </c>
      <c r="JC105" s="216">
        <f>成绩录入!AS108</f>
        <v>0</v>
      </c>
      <c r="JD105" s="216">
        <f>成绩录入!AT108</f>
        <v>0</v>
      </c>
      <c r="JE105" s="216">
        <f>成绩录入!AU108</f>
        <v>0</v>
      </c>
      <c r="JF105" s="216">
        <f>成绩录入!AV108</f>
        <v>0</v>
      </c>
      <c r="JG105" s="216">
        <f>成绩录入!AW108</f>
        <v>0</v>
      </c>
      <c r="JH105" s="298">
        <f t="shared" si="236"/>
        <v>0</v>
      </c>
      <c r="JI105" s="299"/>
      <c r="JJ105" s="248">
        <f>成绩录入!AR108</f>
        <v>0</v>
      </c>
      <c r="JK105" s="248">
        <f>成绩录入!AS108</f>
        <v>0</v>
      </c>
      <c r="JL105" s="248">
        <f>成绩录入!AT108</f>
        <v>0</v>
      </c>
      <c r="JM105" s="248">
        <f>成绩录入!AU108</f>
        <v>0</v>
      </c>
      <c r="JN105" s="248">
        <f>成绩录入!AV108</f>
        <v>0</v>
      </c>
      <c r="JO105" s="248">
        <f>成绩录入!AW108</f>
        <v>0</v>
      </c>
      <c r="JP105" s="298">
        <f t="shared" si="237"/>
        <v>0</v>
      </c>
      <c r="JQ105" s="299"/>
      <c r="JR105" s="308">
        <f>成绩录入!AR108</f>
        <v>0</v>
      </c>
      <c r="JS105" s="248">
        <f>成绩录入!AS108</f>
        <v>0</v>
      </c>
      <c r="JT105" s="248">
        <f>成绩录入!AT108</f>
        <v>0</v>
      </c>
      <c r="JU105" s="248">
        <f>成绩录入!AU108</f>
        <v>0</v>
      </c>
      <c r="JV105" s="248">
        <f>成绩录入!AV108</f>
        <v>0</v>
      </c>
      <c r="JW105" s="248">
        <f>成绩录入!AW108</f>
        <v>0</v>
      </c>
      <c r="JX105" s="298">
        <f t="shared" si="238"/>
        <v>0</v>
      </c>
      <c r="JY105" s="299"/>
      <c r="JZ105" s="308">
        <f>成绩录入!AR108</f>
        <v>0</v>
      </c>
      <c r="KA105" s="248">
        <f>成绩录入!AS108</f>
        <v>0</v>
      </c>
      <c r="KB105" s="248">
        <f>成绩录入!AT108</f>
        <v>0</v>
      </c>
      <c r="KC105" s="248">
        <f>成绩录入!AU108</f>
        <v>0</v>
      </c>
      <c r="KD105" s="248">
        <f>成绩录入!AV108</f>
        <v>0</v>
      </c>
      <c r="KE105" s="248">
        <f>成绩录入!AW108</f>
        <v>0</v>
      </c>
      <c r="KF105" s="298">
        <f t="shared" si="239"/>
        <v>0</v>
      </c>
      <c r="KG105" s="299"/>
      <c r="KH105" s="313">
        <f t="shared" si="186"/>
        <v>0</v>
      </c>
      <c r="KI105" s="314">
        <f t="shared" si="240"/>
        <v>0</v>
      </c>
      <c r="KJ105" s="314">
        <f t="shared" si="241"/>
        <v>0</v>
      </c>
      <c r="KK105" s="314">
        <f t="shared" si="242"/>
        <v>0</v>
      </c>
      <c r="KL105" s="314">
        <f t="shared" si="243"/>
        <v>0</v>
      </c>
      <c r="KM105" s="315">
        <f t="shared" si="244"/>
        <v>0</v>
      </c>
      <c r="KN105" s="90"/>
      <c r="KO105" s="294">
        <f>IF(总评!G103&lt;60,1,0)</f>
        <v>0</v>
      </c>
      <c r="KP105" s="295">
        <f t="shared" si="271"/>
        <v>0</v>
      </c>
      <c r="KQ105" s="295">
        <f t="shared" si="188"/>
        <v>0</v>
      </c>
      <c r="KR105" s="321">
        <f t="shared" si="189"/>
        <v>0</v>
      </c>
      <c r="KS105" s="321">
        <f t="shared" si="245"/>
        <v>0</v>
      </c>
      <c r="OT105" s="247">
        <f>IF(OT$6=$OS$5,成绩录入!BC108,0)</f>
        <v>0</v>
      </c>
      <c r="OU105" s="248">
        <f>IF(OU$6=$OS$5,成绩录入!BD108,0)</f>
        <v>0</v>
      </c>
      <c r="OV105" s="248">
        <f>IF(OV$6=$OS$5,成绩录入!BE108,0)</f>
        <v>0</v>
      </c>
      <c r="OW105" s="248">
        <f>IF(OW$6=$OS$5,成绩录入!BF108,0)</f>
        <v>0</v>
      </c>
      <c r="OX105" s="248">
        <f>IF(OX$6=$OS$5,成绩录入!BG108,0)</f>
        <v>0</v>
      </c>
      <c r="OY105" s="248">
        <f>IF(OY$6=$OS$5,成绩录入!BH108,0)</f>
        <v>0</v>
      </c>
      <c r="OZ105" s="248">
        <f>IF(OZ$6=$OS$5,成绩录入!BI108,0)</f>
        <v>0</v>
      </c>
      <c r="PA105" s="248">
        <f>IF(PA$6=$OS$5,成绩录入!BJ108,0)</f>
        <v>0</v>
      </c>
      <c r="PB105" s="248">
        <f>IF(PB$6=$OS$5,成绩录入!BK108,0)</f>
        <v>0</v>
      </c>
      <c r="PC105" s="248">
        <f>IF(PC$6=$OS$5,成绩录入!BL108,0)</f>
        <v>0</v>
      </c>
      <c r="PD105" s="248">
        <f>IF(PD$6=$OS$5,成绩录入!BM108,0)</f>
        <v>0</v>
      </c>
      <c r="PE105" s="248">
        <f>IF(PE$6=$OS$5,成绩录入!BN108,0)</f>
        <v>0</v>
      </c>
      <c r="PF105" s="248">
        <f>IF(PF$6=$OS$5,成绩录入!BO108,0)</f>
        <v>0</v>
      </c>
      <c r="PG105" s="248">
        <f>IF(PG$6=$OS$5,成绩录入!BP108,0)</f>
        <v>0</v>
      </c>
      <c r="PH105" s="248">
        <f>IF(PH$6=$OS$5,成绩录入!BQ108,0)</f>
        <v>0</v>
      </c>
      <c r="PI105" s="248">
        <f>IF(PI$6=$OS$5,成绩录入!BR108,0)</f>
        <v>0</v>
      </c>
      <c r="PJ105" s="248">
        <f>IF(PJ$6=$OS$5,成绩录入!BS108,0)</f>
        <v>0</v>
      </c>
      <c r="PK105" s="248">
        <f>IF(PK$6=$OS$5,成绩录入!BT108,0)</f>
        <v>0</v>
      </c>
      <c r="PL105" s="248">
        <f>IF(PL$6=$OS$5,成绩录入!BU108,0)</f>
        <v>0</v>
      </c>
      <c r="PM105" s="248">
        <f>IF(PM$6=$OS$5,成绩录入!BV108,0)</f>
        <v>0</v>
      </c>
      <c r="PN105" s="248">
        <f>IF(PN$6=$OS$5,成绩录入!BW108,0)</f>
        <v>0</v>
      </c>
      <c r="PO105" s="248">
        <f>IF(PO$6=$OS$5,成绩录入!BX108,0)</f>
        <v>0</v>
      </c>
      <c r="PP105" s="248">
        <f>IF(PP$6=$OS$5,成绩录入!BY108,0)</f>
        <v>0</v>
      </c>
      <c r="PQ105" s="248">
        <f>IF(PQ$6=$OS$5,成绩录入!BZ108,0)</f>
        <v>0</v>
      </c>
      <c r="PR105" s="248">
        <f>IF(PR$6=$OS$5,成绩录入!CA108,0)</f>
        <v>0</v>
      </c>
      <c r="PS105" s="248">
        <f>IF(PS$6=$OS$5,成绩录入!CB108,0)</f>
        <v>0</v>
      </c>
      <c r="PT105" s="248">
        <f>IF(PT$6=$OS$5,成绩录入!CC108,0)</f>
        <v>0</v>
      </c>
      <c r="PU105" s="248">
        <f>IF(PU$6=$OS$5,成绩录入!CD108,0)</f>
        <v>0</v>
      </c>
      <c r="PV105" s="248">
        <f>IF(PV$6=$OS$5,成绩录入!CE108,0)</f>
        <v>0</v>
      </c>
      <c r="PW105" s="248">
        <f>IF(PW$6=$OS$5,成绩录入!CF108,0)</f>
        <v>0</v>
      </c>
      <c r="PX105" s="248">
        <f>IF(PX$6=$OS$5,成绩录入!CG108,0)</f>
        <v>0</v>
      </c>
      <c r="PY105" s="248">
        <f>IF(PY$6=$OS$5,成绩录入!CH108,0)</f>
        <v>0</v>
      </c>
      <c r="PZ105" s="248">
        <f>IF(PZ$6=$OS$5,成绩录入!CI108,0)</f>
        <v>0</v>
      </c>
      <c r="QA105" s="248">
        <f>IF(QA$6=$OS$5,成绩录入!CJ108,0)</f>
        <v>0</v>
      </c>
      <c r="QB105" s="248">
        <f>IF(QB$6=$OS$5,成绩录入!CK108,0)</f>
        <v>0</v>
      </c>
      <c r="QC105" s="248">
        <f>IF(QC$6=$OS$5,成绩录入!CL108,0)</f>
        <v>0</v>
      </c>
      <c r="QD105" s="248">
        <f>IF(QD$6=$OS$5,成绩录入!CM108,0)</f>
        <v>0</v>
      </c>
      <c r="QE105" s="248">
        <f>IF(QE$6=$OS$5,成绩录入!CN108,0)</f>
        <v>0</v>
      </c>
      <c r="QF105" s="248">
        <f>IF(QF$6=$OS$5,成绩录入!CO108,0)</f>
        <v>0</v>
      </c>
      <c r="QG105" s="248">
        <f>IF(QG$6=$OS$5,成绩录入!CP108,0)</f>
        <v>0</v>
      </c>
      <c r="QH105" s="248">
        <f>IF(QH$6=$OS$5,成绩录入!CQ108,0)</f>
        <v>0</v>
      </c>
      <c r="QI105" s="248">
        <f>IF(QI$6=$OS$5,成绩录入!CR108,0)</f>
        <v>0</v>
      </c>
      <c r="QJ105" s="248">
        <f>IF(QJ$6=$OS$5,成绩录入!CS108,0)</f>
        <v>0</v>
      </c>
      <c r="QK105" s="248">
        <f>IF(QK$6=$OS$5,成绩录入!CT108,0)</f>
        <v>0</v>
      </c>
      <c r="QL105" s="248">
        <f>IF(QL$6=$OS$5,成绩录入!CU108,0)</f>
        <v>0</v>
      </c>
      <c r="QM105" s="248">
        <f>IF(QM$6=$OS$5,成绩录入!CV108,0)</f>
        <v>0</v>
      </c>
      <c r="QN105" s="248">
        <f>IF(QN$6=$OS$5,成绩录入!CW108,0)</f>
        <v>0</v>
      </c>
      <c r="QO105" s="248">
        <f>IF(QO$6=$OS$5,成绩录入!CX108,0)</f>
        <v>0</v>
      </c>
      <c r="QP105" s="248">
        <f>IF(QP$6=$OS$5,成绩录入!CY108,0)</f>
        <v>0</v>
      </c>
      <c r="QQ105" s="248">
        <f>IF(QQ$6=$OS$5,成绩录入!CZ108,0)</f>
        <v>0</v>
      </c>
      <c r="QR105" s="248">
        <f>IF(QR$6=$OS$5,成绩录入!DA108,0)</f>
        <v>0</v>
      </c>
      <c r="QS105" s="248">
        <f>IF(QS$6=$OS$5,成绩录入!DB108,0)</f>
        <v>0</v>
      </c>
      <c r="QT105" s="248">
        <f>IF(QT$6=$OS$5,成绩录入!DC108,0)</f>
        <v>0</v>
      </c>
      <c r="QU105" s="248">
        <f>IF(QU$6=$OS$5,成绩录入!DD108,0)</f>
        <v>0</v>
      </c>
      <c r="QV105" s="248">
        <f>IF(QV$6=$OS$5,成绩录入!DE108,0)</f>
        <v>0</v>
      </c>
      <c r="QW105" s="248">
        <f>IF(QW$6=$OS$5,成绩录入!DF108,0)</f>
        <v>0</v>
      </c>
      <c r="QX105" s="248">
        <f>IF(QX$6=$OS$5,成绩录入!DG108,0)</f>
        <v>0</v>
      </c>
      <c r="QY105" s="248">
        <f>IF(QY$6=$OS$5,成绩录入!DH108,0)</f>
        <v>0</v>
      </c>
      <c r="QZ105" s="248">
        <f>IF(QZ$6=$OS$5,成绩录入!DI108,0)</f>
        <v>0</v>
      </c>
      <c r="RA105" s="248">
        <f>IF(RA$6=$OS$5,成绩录入!DJ108,0)</f>
        <v>0</v>
      </c>
      <c r="RB105" s="248">
        <f>IF(RB$6=$OS$5,成绩录入!DK108,0)</f>
        <v>0</v>
      </c>
      <c r="RC105" s="248">
        <f>IF(RC$6=$OS$5,成绩录入!DL108,0)</f>
        <v>0</v>
      </c>
      <c r="RD105" s="248">
        <f>IF(RD$6=$OS$5,成绩录入!DM108,0)</f>
        <v>0</v>
      </c>
      <c r="RE105" s="248">
        <f>IF(RE$6=$OS$5,成绩录入!DN108,0)</f>
        <v>0</v>
      </c>
      <c r="RF105" s="248">
        <f>IF(RF$6=$OS$5,成绩录入!DO108,0)</f>
        <v>0</v>
      </c>
      <c r="RG105" s="248">
        <f>IF(RG$6=$OS$5,成绩录入!DP108,0)</f>
        <v>0</v>
      </c>
      <c r="RH105" s="248">
        <f>IF(RH$6=$OS$5,成绩录入!DQ108,0)</f>
        <v>0</v>
      </c>
      <c r="RI105" s="248">
        <f>IF(RI$6=$OS$5,成绩录入!DR108,0)</f>
        <v>0</v>
      </c>
      <c r="RJ105" s="248">
        <f>IF(RJ$6=$OS$5,成绩录入!DS108,0)</f>
        <v>0</v>
      </c>
      <c r="RK105" s="248">
        <f>IF(RK$6=$OS$5,成绩录入!DT108,0)</f>
        <v>0</v>
      </c>
      <c r="RL105" s="248">
        <f>IF(RL$6=$OS$5,成绩录入!DU108,0)</f>
        <v>0</v>
      </c>
      <c r="RM105" s="248">
        <f>IF(RM$6=$OS$5,成绩录入!DV108,0)</f>
        <v>0</v>
      </c>
      <c r="RN105" s="248">
        <f>IF(RN$6=$OS$5,成绩录入!DW108,0)</f>
        <v>0</v>
      </c>
      <c r="RO105" s="248">
        <f>IF(RO$6=$OS$5,成绩录入!DX108,0)</f>
        <v>0</v>
      </c>
      <c r="RP105" s="248">
        <f>IF(RP$6=$OS$5,成绩录入!DY108,0)</f>
        <v>0</v>
      </c>
      <c r="RQ105" s="248">
        <f>IF(RQ$6=$OS$5,成绩录入!DZ108,0)</f>
        <v>0</v>
      </c>
      <c r="RR105" s="248">
        <f>IF(RR$6=$OS$5,成绩录入!EA108,0)</f>
        <v>0</v>
      </c>
      <c r="RS105" s="248">
        <f>IF(RS$6=$OS$5,成绩录入!EB108,0)</f>
        <v>0</v>
      </c>
      <c r="RT105" s="248">
        <f>IF(RT$6=$OS$5,成绩录入!EC108,0)</f>
        <v>0</v>
      </c>
      <c r="RU105" s="248">
        <f>IF(RU$6=$OS$5,成绩录入!ED108,0)</f>
        <v>0</v>
      </c>
      <c r="RV105" s="248">
        <f>IF(RV$6=$OS$5,成绩录入!EE108,0)</f>
        <v>0</v>
      </c>
      <c r="RW105" s="248">
        <f>IF(RW$6=$OS$5,成绩录入!EF108,0)</f>
        <v>0</v>
      </c>
      <c r="RX105" s="248">
        <f>IF(RX$6=$OS$5,成绩录入!EG108,0)</f>
        <v>0</v>
      </c>
      <c r="RY105" s="248">
        <f>IF(RY$6=$OS$5,成绩录入!EH108,0)</f>
        <v>0</v>
      </c>
      <c r="RZ105" s="248">
        <f>IF(RZ$6=$OS$5,成绩录入!EI108,0)</f>
        <v>0</v>
      </c>
      <c r="SA105" s="248">
        <f>IF(SA$6=$OS$5,成绩录入!EJ108,0)</f>
        <v>0</v>
      </c>
      <c r="SB105" s="248">
        <f>IF(SB$6=$OS$5,成绩录入!EK108,0)</f>
        <v>0</v>
      </c>
      <c r="SC105" s="248">
        <f>IF(SC$6=$OS$5,成绩录入!EL108,0)</f>
        <v>0</v>
      </c>
      <c r="SD105" s="248">
        <f>IF(SD$6=$OS$5,成绩录入!EM108,0)</f>
        <v>0</v>
      </c>
      <c r="SE105" s="248">
        <f>IF(SE$6=$OS$5,成绩录入!EN108,0)</f>
        <v>0</v>
      </c>
      <c r="SF105" s="248">
        <f>IF(SF$6=$OS$5,成绩录入!EO108,0)</f>
        <v>0</v>
      </c>
      <c r="SG105" s="248">
        <f>IF(SG$6=$OS$5,成绩录入!EP108,0)</f>
        <v>0</v>
      </c>
      <c r="SH105" s="248">
        <f>IF(SH$6=$OS$5,成绩录入!EQ108,0)</f>
        <v>0</v>
      </c>
      <c r="SI105" s="248">
        <f>IF(SI$6=$OS$5,成绩录入!ER108,0)</f>
        <v>0</v>
      </c>
      <c r="SJ105" s="248">
        <f>IF(SJ$6=$OS$5,成绩录入!ES108,0)</f>
        <v>0</v>
      </c>
      <c r="SK105" s="248">
        <f>IF(SK$6=$OS$5,成绩录入!ET108,0)</f>
        <v>0</v>
      </c>
      <c r="SL105" s="248">
        <f>IF(SL$6=$OS$5,成绩录入!EU108,0)</f>
        <v>0</v>
      </c>
      <c r="SM105" s="248">
        <f>IF(SM$6=$OS$5,成绩录入!EV108,0)</f>
        <v>0</v>
      </c>
      <c r="SN105" s="248">
        <f>IF(SN$6=$OS$5,成绩录入!EW108,0)</f>
        <v>0</v>
      </c>
      <c r="SO105" s="248">
        <f>IF(SO$6=$OS$5,成绩录入!EX108,0)</f>
        <v>0</v>
      </c>
      <c r="SP105" s="218">
        <f t="shared" si="190"/>
        <v>0</v>
      </c>
      <c r="SQ105" s="166"/>
      <c r="SR105" s="166"/>
      <c r="SS105" s="247">
        <f>IF(SS$6=$SR$5,成绩录入!BC108,0)</f>
        <v>0</v>
      </c>
      <c r="ST105" s="248">
        <f>IF(ST$6=$SR$5,成绩录入!BD108,0)</f>
        <v>0</v>
      </c>
      <c r="SU105" s="248">
        <f>IF(SU$6=$SR$5,成绩录入!BE108,0)</f>
        <v>0</v>
      </c>
      <c r="SV105" s="248">
        <f>IF(SV$6=$SR$5,成绩录入!BF108,0)</f>
        <v>0</v>
      </c>
      <c r="SW105" s="248">
        <f>IF(SW$6=$SR$5,成绩录入!BG108,0)</f>
        <v>0</v>
      </c>
      <c r="SX105" s="248">
        <f>IF(SX$6=$SR$5,成绩录入!BH108,0)</f>
        <v>0</v>
      </c>
      <c r="SY105" s="248">
        <f>IF(SY$6=$SR$5,成绩录入!BI108,0)</f>
        <v>0</v>
      </c>
      <c r="SZ105" s="248">
        <f>IF(SZ$6=$SR$5,成绩录入!BJ108,0)</f>
        <v>0</v>
      </c>
      <c r="TA105" s="248">
        <f>IF(TA$6=$SR$5,成绩录入!BK108,0)</f>
        <v>0</v>
      </c>
      <c r="TB105" s="248">
        <f>IF(TB$6=$SR$5,成绩录入!BL108,0)</f>
        <v>0</v>
      </c>
      <c r="TC105" s="248">
        <f>IF(TC$6=$SR$5,成绩录入!BM108,0)</f>
        <v>0</v>
      </c>
      <c r="TD105" s="248">
        <f>IF(TD$6=$SR$5,成绩录入!BN108,0)</f>
        <v>0</v>
      </c>
      <c r="TE105" s="248">
        <f>IF(TE$6=$SR$5,成绩录入!BO108,0)</f>
        <v>0</v>
      </c>
      <c r="TF105" s="248">
        <f>IF(TF$6=$SR$5,成绩录入!BP108,0)</f>
        <v>0</v>
      </c>
      <c r="TG105" s="248">
        <f>IF(TG$6=$SR$5,成绩录入!BQ108,0)</f>
        <v>0</v>
      </c>
      <c r="TH105" s="248">
        <f>IF(TH$6=$SR$5,成绩录入!BR108,0)</f>
        <v>0</v>
      </c>
      <c r="TI105" s="248">
        <f>IF(TI$6=$SR$5,成绩录入!BS108,0)</f>
        <v>0</v>
      </c>
      <c r="TJ105" s="248">
        <f>IF(TJ$6=$SR$5,成绩录入!BT108,0)</f>
        <v>0</v>
      </c>
      <c r="TK105" s="248">
        <f>IF(TK$6=$SR$5,成绩录入!BU108,0)</f>
        <v>0</v>
      </c>
      <c r="TL105" s="248">
        <f>IF(TL$6=$SR$5,成绩录入!BV108,0)</f>
        <v>0</v>
      </c>
      <c r="TM105" s="248">
        <f>IF(TM$6=$SR$5,成绩录入!BW108,0)</f>
        <v>0</v>
      </c>
      <c r="TN105" s="248">
        <f>IF(TN$6=$SR$5,成绩录入!BX108,0)</f>
        <v>0</v>
      </c>
      <c r="TO105" s="248">
        <f>IF(TO$6=$SR$5,成绩录入!BY108,0)</f>
        <v>0</v>
      </c>
      <c r="TP105" s="248">
        <f>IF(TP$6=$SR$5,成绩录入!BZ108,0)</f>
        <v>0</v>
      </c>
      <c r="TQ105" s="248">
        <f>IF(TQ$6=$SR$5,成绩录入!CA108,0)</f>
        <v>0</v>
      </c>
      <c r="TR105" s="248">
        <f>IF(TR$6=$SR$5,成绩录入!CB108,0)</f>
        <v>0</v>
      </c>
      <c r="TS105" s="248">
        <f>IF(TS$6=$SR$5,成绩录入!CC108,0)</f>
        <v>0</v>
      </c>
      <c r="TT105" s="248">
        <f>IF(TT$6=$SR$5,成绩录入!CD108,0)</f>
        <v>0</v>
      </c>
      <c r="TU105" s="248">
        <f>IF(TU$6=$SR$5,成绩录入!CE108,0)</f>
        <v>0</v>
      </c>
      <c r="TV105" s="248">
        <f>IF(TV$6=$SR$5,成绩录入!CF108,0)</f>
        <v>0</v>
      </c>
      <c r="TW105" s="248">
        <f>IF(TW$6=$SR$5,成绩录入!CG108,0)</f>
        <v>0</v>
      </c>
      <c r="TX105" s="248">
        <f>IF(TX$6=$SR$5,成绩录入!CH108,0)</f>
        <v>0</v>
      </c>
      <c r="TY105" s="248">
        <f>IF(TY$6=$SR$5,成绩录入!CI108,0)</f>
        <v>0</v>
      </c>
      <c r="TZ105" s="248">
        <f>IF(TZ$6=$SR$5,成绩录入!CJ108,0)</f>
        <v>0</v>
      </c>
      <c r="UA105" s="248">
        <f>IF(UA$6=$SR$5,成绩录入!CK108,0)</f>
        <v>0</v>
      </c>
      <c r="UB105" s="248">
        <f>IF(UB$6=$SR$5,成绩录入!CL108,0)</f>
        <v>0</v>
      </c>
      <c r="UC105" s="248">
        <f>IF(UC$6=$SR$5,成绩录入!CM108,0)</f>
        <v>0</v>
      </c>
      <c r="UD105" s="248">
        <f>IF(UD$6=$SR$5,成绩录入!CN108,0)</f>
        <v>0</v>
      </c>
      <c r="UE105" s="248">
        <f>IF(UE$6=$SR$5,成绩录入!CO108,0)</f>
        <v>0</v>
      </c>
      <c r="UF105" s="248">
        <f>IF(UF$6=$SR$5,成绩录入!CP108,0)</f>
        <v>0</v>
      </c>
      <c r="UG105" s="248">
        <f>IF(UG$6=$SR$5,成绩录入!CQ108,0)</f>
        <v>0</v>
      </c>
      <c r="UH105" s="248">
        <f>IF(UH$6=$SR$5,成绩录入!CR108,0)</f>
        <v>0</v>
      </c>
      <c r="UI105" s="248">
        <f>IF(UI$6=$SR$5,成绩录入!CS108,0)</f>
        <v>0</v>
      </c>
      <c r="UJ105" s="248">
        <f>IF(UJ$6=$SR$5,成绩录入!CT108,0)</f>
        <v>0</v>
      </c>
      <c r="UK105" s="248">
        <f>IF(UK$6=$SR$5,成绩录入!CU108,0)</f>
        <v>0</v>
      </c>
      <c r="UL105" s="248">
        <f>IF(UL$6=$SR$5,成绩录入!CV108,0)</f>
        <v>0</v>
      </c>
      <c r="UM105" s="248">
        <f>IF(UM$6=$SR$5,成绩录入!CW108,0)</f>
        <v>0</v>
      </c>
      <c r="UN105" s="248">
        <f>IF(UN$6=$SR$5,成绩录入!CX108,0)</f>
        <v>0</v>
      </c>
      <c r="UO105" s="248">
        <f>IF(UO$6=$SR$5,成绩录入!CY108,0)</f>
        <v>0</v>
      </c>
      <c r="UP105" s="248">
        <f>IF(UP$6=$SR$5,成绩录入!CZ108,0)</f>
        <v>0</v>
      </c>
      <c r="UQ105" s="248">
        <f>IF(UQ$6=$SR$5,成绩录入!DA108,0)</f>
        <v>0</v>
      </c>
      <c r="UR105" s="248">
        <f>IF(UR$6=$SR$5,成绩录入!DB108,0)</f>
        <v>0</v>
      </c>
      <c r="US105" s="248">
        <f>IF(US$6=$SR$5,成绩录入!DC108,0)</f>
        <v>0</v>
      </c>
      <c r="UT105" s="248">
        <f>IF(UT$6=$SR$5,成绩录入!DD108,0)</f>
        <v>0</v>
      </c>
      <c r="UU105" s="248">
        <f>IF(UU$6=$SR$5,成绩录入!DE108,0)</f>
        <v>0</v>
      </c>
      <c r="UV105" s="248">
        <f>IF(UV$6=$SR$5,成绩录入!DF108,0)</f>
        <v>0</v>
      </c>
      <c r="UW105" s="248">
        <f>IF(UW$6=$SR$5,成绩录入!DG108,0)</f>
        <v>0</v>
      </c>
      <c r="UX105" s="248">
        <f>IF(UX$6=$SR$5,成绩录入!DH108,0)</f>
        <v>0</v>
      </c>
      <c r="UY105" s="248">
        <f>IF(UY$6=$SR$5,成绩录入!DI108,0)</f>
        <v>0</v>
      </c>
      <c r="UZ105" s="248">
        <f>IF(UZ$6=$SR$5,成绩录入!DJ108,0)</f>
        <v>0</v>
      </c>
      <c r="VA105" s="248">
        <f>IF(VA$6=$SR$5,成绩录入!DK108,0)</f>
        <v>0</v>
      </c>
      <c r="VB105" s="248">
        <f>IF(VB$6=$SR$5,成绩录入!DL108,0)</f>
        <v>0</v>
      </c>
      <c r="VC105" s="248">
        <f>IF(VC$6=$SR$5,成绩录入!DM108,0)</f>
        <v>0</v>
      </c>
      <c r="VD105" s="248">
        <f>IF(VD$6=$SR$5,成绩录入!DN108,0)</f>
        <v>0</v>
      </c>
      <c r="VE105" s="248">
        <f>IF(VE$6=$SR$5,成绩录入!DO108,0)</f>
        <v>0</v>
      </c>
      <c r="VF105" s="248">
        <f>IF(VF$6=$SR$5,成绩录入!DP108,0)</f>
        <v>0</v>
      </c>
      <c r="VG105" s="248">
        <f>IF(VG$6=$SR$5,成绩录入!DQ108,0)</f>
        <v>0</v>
      </c>
      <c r="VH105" s="248">
        <f>IF(VH$6=$SR$5,成绩录入!DR108,0)</f>
        <v>0</v>
      </c>
      <c r="VI105" s="248">
        <f>IF(VI$6=$SR$5,成绩录入!DS108,0)</f>
        <v>0</v>
      </c>
      <c r="VJ105" s="248">
        <f>IF(VJ$6=$SR$5,成绩录入!DT108,0)</f>
        <v>0</v>
      </c>
      <c r="VK105" s="248">
        <f>IF(VK$6=$SR$5,成绩录入!DU108,0)</f>
        <v>0</v>
      </c>
      <c r="VL105" s="248">
        <f>IF(VL$6=$SR$5,成绩录入!DV108,0)</f>
        <v>0</v>
      </c>
      <c r="VM105" s="248">
        <f>IF(VM$6=$SR$5,成绩录入!DW108,0)</f>
        <v>0</v>
      </c>
      <c r="VN105" s="248">
        <f>IF(VN$6=$SR$5,成绩录入!DX108,0)</f>
        <v>0</v>
      </c>
      <c r="VO105" s="248">
        <f>IF(VO$6=$SR$5,成绩录入!DY108,0)</f>
        <v>0</v>
      </c>
      <c r="VP105" s="248">
        <f>IF(VP$6=$SR$5,成绩录入!DZ108,0)</f>
        <v>0</v>
      </c>
      <c r="VQ105" s="248">
        <f>IF(VQ$6=$SR$5,成绩录入!EA108,0)</f>
        <v>0</v>
      </c>
      <c r="VR105" s="248">
        <f>IF(VR$6=$SR$5,成绩录入!EB108,0)</f>
        <v>0</v>
      </c>
      <c r="VS105" s="248">
        <f>IF(VS$6=$SR$5,成绩录入!EC108,0)</f>
        <v>0</v>
      </c>
      <c r="VT105" s="248">
        <f>IF(VT$6=$SR$5,成绩录入!ED108,0)</f>
        <v>0</v>
      </c>
      <c r="VU105" s="248">
        <f>IF(VU$6=$SR$5,成绩录入!EE108,0)</f>
        <v>0</v>
      </c>
      <c r="VV105" s="248">
        <f>IF(VV$6=$SR$5,成绩录入!EF108,0)</f>
        <v>0</v>
      </c>
      <c r="VW105" s="248">
        <f>IF(VW$6=$SR$5,成绩录入!EG108,0)</f>
        <v>0</v>
      </c>
      <c r="VX105" s="248">
        <f>IF(VX$6=$SR$5,成绩录入!EH108,0)</f>
        <v>0</v>
      </c>
      <c r="VY105" s="248">
        <f>IF(VY$6=$SR$5,成绩录入!EI108,0)</f>
        <v>0</v>
      </c>
      <c r="VZ105" s="248">
        <f>IF(VZ$6=$SR$5,成绩录入!EJ108,0)</f>
        <v>0</v>
      </c>
      <c r="WA105" s="248">
        <f>IF(WA$6=$SR$5,成绩录入!EK108,0)</f>
        <v>0</v>
      </c>
      <c r="WB105" s="248">
        <f>IF(WB$6=$SR$5,成绩录入!EL108,0)</f>
        <v>0</v>
      </c>
      <c r="WC105" s="248">
        <f>IF(WC$6=$SR$5,成绩录入!EM108,0)</f>
        <v>0</v>
      </c>
      <c r="WD105" s="248">
        <f>IF(WD$6=$SR$5,成绩录入!EN108,0)</f>
        <v>0</v>
      </c>
      <c r="WE105" s="248">
        <f>IF(WE$6=$SR$5,成绩录入!EO108,0)</f>
        <v>0</v>
      </c>
      <c r="WF105" s="248">
        <f>IF(WF$6=$SR$5,成绩录入!EP108,0)</f>
        <v>0</v>
      </c>
      <c r="WG105" s="248">
        <f>IF(WG$6=$SR$5,成绩录入!EQ108,0)</f>
        <v>0</v>
      </c>
      <c r="WH105" s="248">
        <f>IF(WH$6=$SR$5,成绩录入!ER108,0)</f>
        <v>0</v>
      </c>
      <c r="WI105" s="248">
        <f>IF(WI$6=$SR$5,成绩录入!ES108,0)</f>
        <v>0</v>
      </c>
      <c r="WJ105" s="248">
        <f>IF(WJ$6=$SR$5,成绩录入!ET108,0)</f>
        <v>0</v>
      </c>
      <c r="WK105" s="248">
        <f>IF(WK$6=$SR$5,成绩录入!EU108,0)</f>
        <v>0</v>
      </c>
      <c r="WL105" s="248">
        <f>IF(WL$6=$SR$5,成绩录入!EV108,0)</f>
        <v>0</v>
      </c>
      <c r="WM105" s="248">
        <f>IF(WM$6=$SR$5,成绩录入!EW108,0)</f>
        <v>0</v>
      </c>
      <c r="WN105" s="248">
        <f>IF(WN$6=$SR$5,成绩录入!EX108,0)</f>
        <v>0</v>
      </c>
      <c r="WO105" s="218">
        <f t="shared" si="191"/>
        <v>0</v>
      </c>
      <c r="WP105" s="166"/>
      <c r="WQ105" s="166"/>
      <c r="WR105" s="247">
        <f>IF(WR$6=$WQ$5,成绩录入!BC108,0)</f>
        <v>0</v>
      </c>
      <c r="WS105" s="248">
        <f>IF(WS$6=$WQ$5,成绩录入!BD108,0)</f>
        <v>0</v>
      </c>
      <c r="WT105" s="248">
        <f>IF(WT$6=$WQ$5,成绩录入!BE108,0)</f>
        <v>0</v>
      </c>
      <c r="WU105" s="248">
        <f>IF(WU$6=$WQ$5,成绩录入!BF108,0)</f>
        <v>0</v>
      </c>
      <c r="WV105" s="248">
        <f>IF(WV$6=$WQ$5,成绩录入!BG108,0)</f>
        <v>0</v>
      </c>
      <c r="WW105" s="248">
        <f>IF(WW$6=$WQ$5,成绩录入!BH108,0)</f>
        <v>0</v>
      </c>
      <c r="WX105" s="248">
        <f>IF(WX$6=$WQ$5,成绩录入!BI108,0)</f>
        <v>0</v>
      </c>
      <c r="WY105" s="248">
        <f>IF(WY$6=$WQ$5,成绩录入!BJ108,0)</f>
        <v>0</v>
      </c>
      <c r="WZ105" s="248">
        <f>IF(WZ$6=$WQ$5,成绩录入!BK108,0)</f>
        <v>0</v>
      </c>
      <c r="XA105" s="248">
        <f>IF(XA$6=$WQ$5,成绩录入!BL108,0)</f>
        <v>0</v>
      </c>
      <c r="XB105" s="248">
        <f>IF(XB$6=$WQ$5,成绩录入!BM108,0)</f>
        <v>0</v>
      </c>
      <c r="XC105" s="248">
        <f>IF(XC$6=$WQ$5,成绩录入!BN108,0)</f>
        <v>0</v>
      </c>
      <c r="XD105" s="248">
        <f>IF(XD$6=$WQ$5,成绩录入!BO108,0)</f>
        <v>0</v>
      </c>
      <c r="XE105" s="248">
        <f>IF(XE$6=$WQ$5,成绩录入!BP108,0)</f>
        <v>0</v>
      </c>
      <c r="XF105" s="248">
        <f>IF(XF$6=$WQ$5,成绩录入!BQ108,0)</f>
        <v>0</v>
      </c>
      <c r="XG105" s="248">
        <f>IF(XG$6=$WQ$5,成绩录入!BR108,0)</f>
        <v>0</v>
      </c>
      <c r="XH105" s="248">
        <f>IF(XH$6=$WQ$5,成绩录入!BS108,0)</f>
        <v>0</v>
      </c>
      <c r="XI105" s="248">
        <f>IF(XI$6=$WQ$5,成绩录入!BT108,0)</f>
        <v>0</v>
      </c>
      <c r="XJ105" s="248">
        <f>IF(XJ$6=$WQ$5,成绩录入!BU108,0)</f>
        <v>0</v>
      </c>
      <c r="XK105" s="248">
        <f>IF(XK$6=$WQ$5,成绩录入!BV108,0)</f>
        <v>0</v>
      </c>
      <c r="XL105" s="248">
        <f>IF(XL$6=$WQ$5,成绩录入!BW108,0)</f>
        <v>0</v>
      </c>
      <c r="XM105" s="248">
        <f>IF(XM$6=$WQ$5,成绩录入!BX108,0)</f>
        <v>0</v>
      </c>
      <c r="XN105" s="248">
        <f>IF(XN$6=$WQ$5,成绩录入!BY108,0)</f>
        <v>0</v>
      </c>
      <c r="XO105" s="248">
        <f>IF(XO$6=$WQ$5,成绩录入!BZ108,0)</f>
        <v>0</v>
      </c>
      <c r="XP105" s="248">
        <f>IF(XP$6=$WQ$5,成绩录入!CA108,0)</f>
        <v>0</v>
      </c>
      <c r="XQ105" s="248">
        <f>IF(XQ$6=$WQ$5,成绩录入!CB108,0)</f>
        <v>0</v>
      </c>
      <c r="XR105" s="248">
        <f>IF(XR$6=$WQ$5,成绩录入!CC108,0)</f>
        <v>0</v>
      </c>
      <c r="XS105" s="248">
        <f>IF(XS$6=$WQ$5,成绩录入!CD108,0)</f>
        <v>0</v>
      </c>
      <c r="XT105" s="248">
        <f>IF(XT$6=$WQ$5,成绩录入!CE108,0)</f>
        <v>0</v>
      </c>
      <c r="XU105" s="248">
        <f>IF(XU$6=$WQ$5,成绩录入!CF108,0)</f>
        <v>0</v>
      </c>
      <c r="XV105" s="248">
        <f>IF(XV$6=$WQ$5,成绩录入!CG108,0)</f>
        <v>0</v>
      </c>
      <c r="XW105" s="248">
        <f>IF(XW$6=$WQ$5,成绩录入!CH108,0)</f>
        <v>0</v>
      </c>
      <c r="XX105" s="248">
        <f>IF(XX$6=$WQ$5,成绩录入!CI108,0)</f>
        <v>0</v>
      </c>
      <c r="XY105" s="248">
        <f>IF(XY$6=$WQ$5,成绩录入!CJ108,0)</f>
        <v>0</v>
      </c>
      <c r="XZ105" s="248">
        <f>IF(XZ$6=$WQ$5,成绩录入!CK108,0)</f>
        <v>0</v>
      </c>
      <c r="YA105" s="248">
        <f>IF(YA$6=$WQ$5,成绩录入!CL108,0)</f>
        <v>0</v>
      </c>
      <c r="YB105" s="248">
        <f>IF(YB$6=$WQ$5,成绩录入!CM108,0)</f>
        <v>0</v>
      </c>
      <c r="YC105" s="248">
        <f>IF(YC$6=$WQ$5,成绩录入!CN108,0)</f>
        <v>0</v>
      </c>
      <c r="YD105" s="248">
        <f>IF(YD$6=$WQ$5,成绩录入!CO108,0)</f>
        <v>0</v>
      </c>
      <c r="YE105" s="248">
        <f>IF(YE$6=$WQ$5,成绩录入!CP108,0)</f>
        <v>0</v>
      </c>
      <c r="YF105" s="248">
        <f>IF(YF$6=$WQ$5,成绩录入!CQ108,0)</f>
        <v>0</v>
      </c>
      <c r="YG105" s="248">
        <f>IF(YG$6=$WQ$5,成绩录入!CR108,0)</f>
        <v>0</v>
      </c>
      <c r="YH105" s="248">
        <f>IF(YH$6=$WQ$5,成绩录入!CS108,0)</f>
        <v>0</v>
      </c>
      <c r="YI105" s="248">
        <f>IF(YI$6=$WQ$5,成绩录入!CT108,0)</f>
        <v>0</v>
      </c>
      <c r="YJ105" s="248">
        <f>IF(YJ$6=$WQ$5,成绩录入!CU108,0)</f>
        <v>0</v>
      </c>
      <c r="YK105" s="248">
        <f>IF(YK$6=$WQ$5,成绩录入!CV108,0)</f>
        <v>0</v>
      </c>
      <c r="YL105" s="248">
        <f>IF(YL$6=$WQ$5,成绩录入!CW108,0)</f>
        <v>0</v>
      </c>
      <c r="YM105" s="248">
        <f>IF(YM$6=$WQ$5,成绩录入!CX108,0)</f>
        <v>0</v>
      </c>
      <c r="YN105" s="248">
        <f>IF(YN$6=$WQ$5,成绩录入!CY108,0)</f>
        <v>0</v>
      </c>
      <c r="YO105" s="248">
        <f>IF(YO$6=$WQ$5,成绩录入!CZ108,0)</f>
        <v>0</v>
      </c>
      <c r="YP105" s="248">
        <f>IF(YP$6=$WQ$5,成绩录入!DA108,0)</f>
        <v>0</v>
      </c>
      <c r="YQ105" s="248">
        <f>IF(YQ$6=$WQ$5,成绩录入!DB108,0)</f>
        <v>0</v>
      </c>
      <c r="YR105" s="248">
        <f>IF(YR$6=$WQ$5,成绩录入!DC108,0)</f>
        <v>0</v>
      </c>
      <c r="YS105" s="248">
        <f>IF(YS$6=$WQ$5,成绩录入!DD108,0)</f>
        <v>0</v>
      </c>
      <c r="YT105" s="248">
        <f>IF(YT$6=$WQ$5,成绩录入!DE108,0)</f>
        <v>0</v>
      </c>
      <c r="YU105" s="248">
        <f>IF(YU$6=$WQ$5,成绩录入!DF108,0)</f>
        <v>0</v>
      </c>
      <c r="YV105" s="248">
        <f>IF(YV$6=$WQ$5,成绩录入!DG108,0)</f>
        <v>0</v>
      </c>
      <c r="YW105" s="248">
        <f>IF(YW$6=$WQ$5,成绩录入!DH108,0)</f>
        <v>0</v>
      </c>
      <c r="YX105" s="248">
        <f>IF(YX$6=$WQ$5,成绩录入!DI108,0)</f>
        <v>0</v>
      </c>
      <c r="YY105" s="248">
        <f>IF(YY$6=$WQ$5,成绩录入!DJ108,0)</f>
        <v>0</v>
      </c>
      <c r="YZ105" s="248">
        <f>IF(YZ$6=$WQ$5,成绩录入!DK108,0)</f>
        <v>0</v>
      </c>
      <c r="ZA105" s="248">
        <f>IF(ZA$6=$WQ$5,成绩录入!DL108,0)</f>
        <v>0</v>
      </c>
      <c r="ZB105" s="248">
        <f>IF(ZB$6=$WQ$5,成绩录入!DM108,0)</f>
        <v>0</v>
      </c>
      <c r="ZC105" s="248">
        <f>IF(ZC$6=$WQ$5,成绩录入!DN108,0)</f>
        <v>0</v>
      </c>
      <c r="ZD105" s="248">
        <f>IF(ZD$6=$WQ$5,成绩录入!DO108,0)</f>
        <v>0</v>
      </c>
      <c r="ZE105" s="248">
        <f>IF(ZE$6=$WQ$5,成绩录入!DP108,0)</f>
        <v>0</v>
      </c>
      <c r="ZF105" s="248">
        <f>IF(ZF$6=$WQ$5,成绩录入!DQ108,0)</f>
        <v>0</v>
      </c>
      <c r="ZG105" s="248">
        <f>IF(ZG$6=$WQ$5,成绩录入!DR108,0)</f>
        <v>0</v>
      </c>
      <c r="ZH105" s="248">
        <f>IF(ZH$6=$WQ$5,成绩录入!DS108,0)</f>
        <v>0</v>
      </c>
      <c r="ZI105" s="248">
        <f>IF(ZI$6=$WQ$5,成绩录入!DT108,0)</f>
        <v>0</v>
      </c>
      <c r="ZJ105" s="248">
        <f>IF(ZJ$6=$WQ$5,成绩录入!DU108,0)</f>
        <v>0</v>
      </c>
      <c r="ZK105" s="248">
        <f>IF(ZK$6=$WQ$5,成绩录入!DV108,0)</f>
        <v>0</v>
      </c>
      <c r="ZL105" s="248">
        <f>IF(ZL$6=$WQ$5,成绩录入!DW108,0)</f>
        <v>0</v>
      </c>
      <c r="ZM105" s="248">
        <f>IF(ZM$6=$WQ$5,成绩录入!DX108,0)</f>
        <v>0</v>
      </c>
      <c r="ZN105" s="248">
        <f>IF(ZN$6=$WQ$5,成绩录入!DY108,0)</f>
        <v>0</v>
      </c>
      <c r="ZO105" s="248">
        <f>IF(ZO$6=$WQ$5,成绩录入!DZ108,0)</f>
        <v>0</v>
      </c>
      <c r="ZP105" s="248">
        <f>IF(ZP$6=$WQ$5,成绩录入!EA108,0)</f>
        <v>0</v>
      </c>
      <c r="ZQ105" s="248">
        <f>IF(ZQ$6=$WQ$5,成绩录入!EB108,0)</f>
        <v>0</v>
      </c>
      <c r="ZR105" s="248">
        <f>IF(ZR$6=$WQ$5,成绩录入!EC108,0)</f>
        <v>0</v>
      </c>
      <c r="ZS105" s="248">
        <f>IF(ZS$6=$WQ$5,成绩录入!ED108,0)</f>
        <v>0</v>
      </c>
      <c r="ZT105" s="248">
        <f>IF(ZT$6=$WQ$5,成绩录入!EE108,0)</f>
        <v>0</v>
      </c>
      <c r="ZU105" s="248">
        <f>IF(ZU$6=$WQ$5,成绩录入!EF108,0)</f>
        <v>0</v>
      </c>
      <c r="ZV105" s="248">
        <f>IF(ZV$6=$WQ$5,成绩录入!EG108,0)</f>
        <v>0</v>
      </c>
      <c r="ZW105" s="248">
        <f>IF(ZW$6=$WQ$5,成绩录入!EH108,0)</f>
        <v>0</v>
      </c>
      <c r="ZX105" s="248">
        <f>IF(ZX$6=$WQ$5,成绩录入!EI108,0)</f>
        <v>0</v>
      </c>
      <c r="ZY105" s="248">
        <f>IF(ZY$6=$WQ$5,成绩录入!EJ108,0)</f>
        <v>0</v>
      </c>
      <c r="ZZ105" s="248">
        <f>IF(ZZ$6=$WQ$5,成绩录入!EK108,0)</f>
        <v>0</v>
      </c>
      <c r="AAA105" s="248">
        <f>IF(AAA$6=$WQ$5,成绩录入!EL108,0)</f>
        <v>0</v>
      </c>
      <c r="AAB105" s="248">
        <f>IF(AAB$6=$WQ$5,成绩录入!EM108,0)</f>
        <v>0</v>
      </c>
      <c r="AAC105" s="248">
        <f>IF(AAC$6=$WQ$5,成绩录入!EN108,0)</f>
        <v>0</v>
      </c>
      <c r="AAD105" s="248">
        <f>IF(AAD$6=$WQ$5,成绩录入!EO108,0)</f>
        <v>0</v>
      </c>
      <c r="AAE105" s="248">
        <f>IF(AAE$6=$WQ$5,成绩录入!EP108,0)</f>
        <v>0</v>
      </c>
      <c r="AAF105" s="248">
        <f>IF(AAF$6=$WQ$5,成绩录入!EQ108,0)</f>
        <v>0</v>
      </c>
      <c r="AAG105" s="248">
        <f>IF(AAG$6=$WQ$5,成绩录入!ER108,0)</f>
        <v>0</v>
      </c>
      <c r="AAH105" s="248">
        <f>IF(AAH$6=$WQ$5,成绩录入!ES108,0)</f>
        <v>0</v>
      </c>
      <c r="AAI105" s="248">
        <f>IF(AAI$6=$WQ$5,成绩录入!ET108,0)</f>
        <v>0</v>
      </c>
      <c r="AAJ105" s="248">
        <f>IF(AAJ$6=$WQ$5,成绩录入!EU108,0)</f>
        <v>0</v>
      </c>
      <c r="AAK105" s="248">
        <f>IF(AAK$6=$WQ$5,成绩录入!EV108,0)</f>
        <v>0</v>
      </c>
      <c r="AAL105" s="248">
        <f>IF(AAL$6=$WQ$5,成绩录入!EW108,0)</f>
        <v>0</v>
      </c>
      <c r="AAM105" s="248">
        <f>IF(AAM$6=$WQ$5,成绩录入!EX108,0)</f>
        <v>0</v>
      </c>
      <c r="AAN105" s="218">
        <f t="shared" si="192"/>
        <v>0</v>
      </c>
      <c r="AAO105" s="206"/>
      <c r="AAQ105" s="247">
        <f>IF(AAQ$6=$AAP$5,成绩录入!BC108,0)</f>
        <v>0</v>
      </c>
      <c r="AAR105" s="248">
        <f>IF(AAR$6=$AAP$5,成绩录入!BD108,0)</f>
        <v>0</v>
      </c>
      <c r="AAS105" s="248">
        <f>IF(AAS$6=$AAP$5,成绩录入!BE108,0)</f>
        <v>0</v>
      </c>
      <c r="AAT105" s="248">
        <f>IF(AAT$6=$AAP$5,成绩录入!BF108,0)</f>
        <v>0</v>
      </c>
      <c r="AAU105" s="248">
        <f>IF(AAU$6=$AAP$5,成绩录入!BG108,0)</f>
        <v>0</v>
      </c>
      <c r="AAV105" s="248">
        <f>IF(AAV$6=$AAP$5,成绩录入!BH108,0)</f>
        <v>0</v>
      </c>
      <c r="AAW105" s="248">
        <f>IF(AAW$6=$AAP$5,成绩录入!BI108,0)</f>
        <v>0</v>
      </c>
      <c r="AAX105" s="248">
        <f>IF(AAX$6=$AAP$5,成绩录入!BJ108,0)</f>
        <v>0</v>
      </c>
      <c r="AAY105" s="248">
        <f>IF(AAY$6=$AAP$5,成绩录入!BK108,0)</f>
        <v>0</v>
      </c>
      <c r="AAZ105" s="248">
        <f>IF(AAZ$6=$AAP$5,成绩录入!BL108,0)</f>
        <v>0</v>
      </c>
      <c r="ABA105" s="248">
        <f>IF(ABA$6=$AAP$5,成绩录入!BM108,0)</f>
        <v>0</v>
      </c>
      <c r="ABB105" s="248">
        <f>IF(ABB$6=$AAP$5,成绩录入!BN108,0)</f>
        <v>0</v>
      </c>
      <c r="ABC105" s="248">
        <f>IF(ABC$6=$AAP$5,成绩录入!BO108,0)</f>
        <v>0</v>
      </c>
      <c r="ABD105" s="248">
        <f>IF(ABD$6=$AAP$5,成绩录入!BP108,0)</f>
        <v>0</v>
      </c>
      <c r="ABE105" s="248">
        <f>IF(ABE$6=$AAP$5,成绩录入!BQ108,0)</f>
        <v>0</v>
      </c>
      <c r="ABF105" s="248">
        <f>IF(ABF$6=$AAP$5,成绩录入!BR108,0)</f>
        <v>0</v>
      </c>
      <c r="ABG105" s="248">
        <f>IF(ABG$6=$AAP$5,成绩录入!BS108,0)</f>
        <v>0</v>
      </c>
      <c r="ABH105" s="248">
        <f>IF(ABH$6=$AAP$5,成绩录入!BT108,0)</f>
        <v>0</v>
      </c>
      <c r="ABI105" s="248">
        <f>IF(ABI$6=$AAP$5,成绩录入!BU108,0)</f>
        <v>0</v>
      </c>
      <c r="ABJ105" s="248">
        <f>IF(ABJ$6=$AAP$5,成绩录入!BV108,0)</f>
        <v>0</v>
      </c>
      <c r="ABK105" s="248">
        <f>IF(ABK$6=$AAP$5,成绩录入!BW108,0)</f>
        <v>0</v>
      </c>
      <c r="ABL105" s="248">
        <f>IF(ABL$6=$AAP$5,成绩录入!BX108,0)</f>
        <v>0</v>
      </c>
      <c r="ABM105" s="248">
        <f>IF(ABM$6=$AAP$5,成绩录入!BY108,0)</f>
        <v>0</v>
      </c>
      <c r="ABN105" s="248">
        <f>IF(ABN$6=$AAP$5,成绩录入!BZ108,0)</f>
        <v>0</v>
      </c>
      <c r="ABO105" s="248">
        <f>IF(ABO$6=$AAP$5,成绩录入!CA108,0)</f>
        <v>0</v>
      </c>
      <c r="ABP105" s="248">
        <f>IF(ABP$6=$AAP$5,成绩录入!CB108,0)</f>
        <v>0</v>
      </c>
      <c r="ABQ105" s="248">
        <f>IF(ABQ$6=$AAP$5,成绩录入!CC108,0)</f>
        <v>0</v>
      </c>
      <c r="ABR105" s="248">
        <f>IF(ABR$6=$AAP$5,成绩录入!CD108,0)</f>
        <v>0</v>
      </c>
      <c r="ABS105" s="248">
        <f>IF(ABS$6=$AAP$5,成绩录入!CE108,0)</f>
        <v>0</v>
      </c>
      <c r="ABT105" s="248">
        <f>IF(ABT$6=$AAP$5,成绩录入!CF108,0)</f>
        <v>0</v>
      </c>
      <c r="ABU105" s="248">
        <f>IF(ABU$6=$AAP$5,成绩录入!CG108,0)</f>
        <v>0</v>
      </c>
      <c r="ABV105" s="248">
        <f>IF(ABV$6=$AAP$5,成绩录入!CH108,0)</f>
        <v>0</v>
      </c>
      <c r="ABW105" s="248">
        <f>IF(ABW$6=$AAP$5,成绩录入!CI108,0)</f>
        <v>0</v>
      </c>
      <c r="ABX105" s="248">
        <f>IF(ABX$6=$AAP$5,成绩录入!CJ108,0)</f>
        <v>0</v>
      </c>
      <c r="ABY105" s="248">
        <f>IF(ABY$6=$AAP$5,成绩录入!CK108,0)</f>
        <v>0</v>
      </c>
      <c r="ABZ105" s="248">
        <f>IF(ABZ$6=$AAP$5,成绩录入!CL108,0)</f>
        <v>0</v>
      </c>
      <c r="ACA105" s="248">
        <f>IF(ACA$6=$AAP$5,成绩录入!CM108,0)</f>
        <v>0</v>
      </c>
      <c r="ACB105" s="248">
        <f>IF(ACB$6=$AAP$5,成绩录入!CN108,0)</f>
        <v>0</v>
      </c>
      <c r="ACC105" s="248">
        <f>IF(ACC$6=$AAP$5,成绩录入!CO108,0)</f>
        <v>0</v>
      </c>
      <c r="ACD105" s="248">
        <f>IF(ACD$6=$AAP$5,成绩录入!CP108,0)</f>
        <v>0</v>
      </c>
      <c r="ACE105" s="248">
        <f>IF(ACE$6=$AAP$5,成绩录入!CQ108,0)</f>
        <v>0</v>
      </c>
      <c r="ACF105" s="248">
        <f>IF(ACF$6=$AAP$5,成绩录入!CR108,0)</f>
        <v>0</v>
      </c>
      <c r="ACG105" s="248">
        <f>IF(ACG$6=$AAP$5,成绩录入!CS108,0)</f>
        <v>0</v>
      </c>
      <c r="ACH105" s="248">
        <f>IF(ACH$6=$AAP$5,成绩录入!CT108,0)</f>
        <v>0</v>
      </c>
      <c r="ACI105" s="248">
        <f>IF(ACI$6=$AAP$5,成绩录入!CU108,0)</f>
        <v>0</v>
      </c>
      <c r="ACJ105" s="248">
        <f>IF(ACJ$6=$AAP$5,成绩录入!CV108,0)</f>
        <v>0</v>
      </c>
      <c r="ACK105" s="248">
        <f>IF(ACK$6=$AAP$5,成绩录入!CW108,0)</f>
        <v>0</v>
      </c>
      <c r="ACL105" s="248">
        <f>IF(ACL$6=$AAP$5,成绩录入!CX108,0)</f>
        <v>0</v>
      </c>
      <c r="ACM105" s="248">
        <f>IF(ACM$6=$AAP$5,成绩录入!CY108,0)</f>
        <v>0</v>
      </c>
      <c r="ACN105" s="248">
        <f>IF(ACN$6=$AAP$5,成绩录入!CZ108,0)</f>
        <v>0</v>
      </c>
      <c r="ACO105" s="248">
        <f>IF(ACO$6=$AAP$5,成绩录入!DA108,0)</f>
        <v>0</v>
      </c>
      <c r="ACP105" s="248">
        <f>IF(ACP$6=$AAP$5,成绩录入!DB108,0)</f>
        <v>0</v>
      </c>
      <c r="ACQ105" s="248">
        <f>IF(ACQ$6=$AAP$5,成绩录入!DC108,0)</f>
        <v>0</v>
      </c>
      <c r="ACR105" s="248">
        <f>IF(ACR$6=$AAP$5,成绩录入!DD108,0)</f>
        <v>0</v>
      </c>
      <c r="ACS105" s="248">
        <f>IF(ACS$6=$AAP$5,成绩录入!DE108,0)</f>
        <v>0</v>
      </c>
      <c r="ACT105" s="248">
        <f>IF(ACT$6=$AAP$5,成绩录入!DF108,0)</f>
        <v>0</v>
      </c>
      <c r="ACU105" s="248">
        <f>IF(ACU$6=$AAP$5,成绩录入!DG108,0)</f>
        <v>0</v>
      </c>
      <c r="ACV105" s="248">
        <f>IF(ACV$6=$AAP$5,成绩录入!DH108,0)</f>
        <v>0</v>
      </c>
      <c r="ACW105" s="248">
        <f>IF(ACW$6=$AAP$5,成绩录入!DI108,0)</f>
        <v>0</v>
      </c>
      <c r="ACX105" s="248">
        <f>IF(ACX$6=$AAP$5,成绩录入!DJ108,0)</f>
        <v>0</v>
      </c>
      <c r="ACY105" s="248">
        <f>IF(ACY$6=$AAP$5,成绩录入!DK108,0)</f>
        <v>0</v>
      </c>
      <c r="ACZ105" s="248">
        <f>IF(ACZ$6=$AAP$5,成绩录入!DL108,0)</f>
        <v>0</v>
      </c>
      <c r="ADA105" s="248">
        <f>IF(ADA$6=$AAP$5,成绩录入!DM108,0)</f>
        <v>0</v>
      </c>
      <c r="ADB105" s="248">
        <f>IF(ADB$6=$AAP$5,成绩录入!DN108,0)</f>
        <v>0</v>
      </c>
      <c r="ADC105" s="248">
        <f>IF(ADC$6=$AAP$5,成绩录入!DO108,0)</f>
        <v>0</v>
      </c>
      <c r="ADD105" s="248">
        <f>IF(ADD$6=$AAP$5,成绩录入!DP108,0)</f>
        <v>0</v>
      </c>
      <c r="ADE105" s="248">
        <f>IF(ADE$6=$AAP$5,成绩录入!DQ108,0)</f>
        <v>0</v>
      </c>
      <c r="ADF105" s="248">
        <f>IF(ADF$6=$AAP$5,成绩录入!DR108,0)</f>
        <v>0</v>
      </c>
      <c r="ADG105" s="248">
        <f>IF(ADG$6=$AAP$5,成绩录入!DS108,0)</f>
        <v>0</v>
      </c>
      <c r="ADH105" s="248">
        <f>IF(ADH$6=$AAP$5,成绩录入!DT108,0)</f>
        <v>0</v>
      </c>
      <c r="ADI105" s="248">
        <f>IF(ADI$6=$AAP$5,成绩录入!DU108,0)</f>
        <v>0</v>
      </c>
      <c r="ADJ105" s="248">
        <f>IF(ADJ$6=$AAP$5,成绩录入!DV108,0)</f>
        <v>0</v>
      </c>
      <c r="ADK105" s="248">
        <f>IF(ADK$6=$AAP$5,成绩录入!DW108,0)</f>
        <v>0</v>
      </c>
      <c r="ADL105" s="248">
        <f>IF(ADL$6=$AAP$5,成绩录入!DX108,0)</f>
        <v>0</v>
      </c>
      <c r="ADM105" s="248">
        <f>IF(ADM$6=$AAP$5,成绩录入!DY108,0)</f>
        <v>0</v>
      </c>
      <c r="ADN105" s="248">
        <f>IF(ADN$6=$AAP$5,成绩录入!DZ108,0)</f>
        <v>0</v>
      </c>
      <c r="ADO105" s="248">
        <f>IF(ADO$6=$AAP$5,成绩录入!EA108,0)</f>
        <v>0</v>
      </c>
      <c r="ADP105" s="248">
        <f>IF(ADP$6=$AAP$5,成绩录入!EB108,0)</f>
        <v>0</v>
      </c>
      <c r="ADQ105" s="248">
        <f>IF(ADQ$6=$AAP$5,成绩录入!EC108,0)</f>
        <v>0</v>
      </c>
      <c r="ADR105" s="248">
        <f>IF(ADR$6=$AAP$5,成绩录入!ED108,0)</f>
        <v>0</v>
      </c>
      <c r="ADS105" s="248">
        <f>IF(ADS$6=$AAP$5,成绩录入!EE108,0)</f>
        <v>0</v>
      </c>
      <c r="ADT105" s="248">
        <f>IF(ADT$6=$AAP$5,成绩录入!EF108,0)</f>
        <v>0</v>
      </c>
      <c r="ADU105" s="248">
        <f>IF(ADU$6=$AAP$5,成绩录入!EG108,0)</f>
        <v>0</v>
      </c>
      <c r="ADV105" s="248">
        <f>IF(ADV$6=$AAP$5,成绩录入!EH108,0)</f>
        <v>0</v>
      </c>
      <c r="ADW105" s="248">
        <f>IF(ADW$6=$AAP$5,成绩录入!EI108,0)</f>
        <v>0</v>
      </c>
      <c r="ADX105" s="248">
        <f>IF(ADX$6=$AAP$5,成绩录入!EJ108,0)</f>
        <v>0</v>
      </c>
      <c r="ADY105" s="248">
        <f>IF(ADY$6=$AAP$5,成绩录入!EK108,0)</f>
        <v>0</v>
      </c>
      <c r="ADZ105" s="248">
        <f>IF(ADZ$6=$AAP$5,成绩录入!EL108,0)</f>
        <v>0</v>
      </c>
      <c r="AEA105" s="248">
        <f>IF(AEA$6=$AAP$5,成绩录入!EM108,0)</f>
        <v>0</v>
      </c>
      <c r="AEB105" s="248">
        <f>IF(AEB$6=$AAP$5,成绩录入!EN108,0)</f>
        <v>0</v>
      </c>
      <c r="AEC105" s="248">
        <f>IF(AEC$6=$AAP$5,成绩录入!EO108,0)</f>
        <v>0</v>
      </c>
      <c r="AED105" s="248">
        <f>IF(AED$6=$AAP$5,成绩录入!EP108,0)</f>
        <v>0</v>
      </c>
      <c r="AEE105" s="248">
        <f>IF(AEE$6=$AAP$5,成绩录入!EQ108,0)</f>
        <v>0</v>
      </c>
      <c r="AEF105" s="248">
        <f>IF(AEF$6=$AAP$5,成绩录入!ER108,0)</f>
        <v>0</v>
      </c>
      <c r="AEG105" s="248">
        <f>IF(AEG$6=$AAP$5,成绩录入!ES108,0)</f>
        <v>0</v>
      </c>
      <c r="AEH105" s="248">
        <f>IF(AEH$6=$AAP$5,成绩录入!ET108,0)</f>
        <v>0</v>
      </c>
      <c r="AEI105" s="248">
        <f>IF(AEI$6=$AAP$5,成绩录入!EU108,0)</f>
        <v>0</v>
      </c>
      <c r="AEJ105" s="248">
        <f>IF(AEJ$6=$AAP$5,成绩录入!EV108,0)</f>
        <v>0</v>
      </c>
      <c r="AEK105" s="248">
        <f>IF(AEK$6=$AAP$5,成绩录入!EW108,0)</f>
        <v>0</v>
      </c>
      <c r="AEL105" s="248">
        <f>IF(AEL$6=$AAP$5,成绩录入!EX108,0)</f>
        <v>0</v>
      </c>
      <c r="AEM105" s="218">
        <f t="shared" si="193"/>
        <v>0</v>
      </c>
      <c r="AEN105" s="166"/>
      <c r="AEO105" s="166"/>
      <c r="AEP105" s="247">
        <f>IF(AEP$6=$AEO$5,成绩录入!BC108,0)</f>
        <v>0</v>
      </c>
      <c r="AEQ105" s="248">
        <f>IF(AEQ$6=$AEO$5,成绩录入!BD108,0)</f>
        <v>0</v>
      </c>
      <c r="AER105" s="248">
        <f>IF(AER$6=$AEO$5,成绩录入!BE108,0)</f>
        <v>0</v>
      </c>
      <c r="AES105" s="248">
        <f>IF(AES$6=$AEO$5,成绩录入!BF108,0)</f>
        <v>0</v>
      </c>
      <c r="AET105" s="248">
        <f>IF(AET$6=$AEO$5,成绩录入!BG108,0)</f>
        <v>0</v>
      </c>
      <c r="AEU105" s="248">
        <f>IF(AEU$6=$AEO$5,成绩录入!BH108,0)</f>
        <v>0</v>
      </c>
      <c r="AEV105" s="248">
        <f>IF(AEV$6=$AEO$5,成绩录入!BI108,0)</f>
        <v>0</v>
      </c>
      <c r="AEW105" s="248">
        <f>IF(AEW$6=$AEO$5,成绩录入!BJ108,0)</f>
        <v>0</v>
      </c>
      <c r="AEX105" s="248">
        <f>IF(AEX$6=$AEO$5,成绩录入!BK108,0)</f>
        <v>0</v>
      </c>
      <c r="AEY105" s="248">
        <f>IF(AEY$6=$AEO$5,成绩录入!BL108,0)</f>
        <v>0</v>
      </c>
      <c r="AEZ105" s="248">
        <f>IF(AEZ$6=$AEO$5,成绩录入!BM108,0)</f>
        <v>0</v>
      </c>
      <c r="AFA105" s="248">
        <f>IF(AFA$6=$AEO$5,成绩录入!BN108,0)</f>
        <v>0</v>
      </c>
      <c r="AFB105" s="248">
        <f>IF(AFB$6=$AEO$5,成绩录入!BO108,0)</f>
        <v>0</v>
      </c>
      <c r="AFC105" s="248">
        <f>IF(AFC$6=$AEO$5,成绩录入!BP108,0)</f>
        <v>0</v>
      </c>
      <c r="AFD105" s="248">
        <f>IF(AFD$6=$AEO$5,成绩录入!BQ108,0)</f>
        <v>0</v>
      </c>
      <c r="AFE105" s="248">
        <f>IF(AFE$6=$AEO$5,成绩录入!BR108,0)</f>
        <v>0</v>
      </c>
      <c r="AFF105" s="248">
        <f>IF(AFF$6=$AEO$5,成绩录入!BS108,0)</f>
        <v>0</v>
      </c>
      <c r="AFG105" s="248">
        <f>IF(AFG$6=$AEO$5,成绩录入!BT108,0)</f>
        <v>0</v>
      </c>
      <c r="AFH105" s="248">
        <f>IF(AFH$6=$AEO$5,成绩录入!BU108,0)</f>
        <v>0</v>
      </c>
      <c r="AFI105" s="248">
        <f>IF(AFI$6=$AEO$5,成绩录入!BV108,0)</f>
        <v>0</v>
      </c>
      <c r="AFJ105" s="248">
        <f>IF(AFJ$6=$AEO$5,成绩录入!BW108,0)</f>
        <v>0</v>
      </c>
      <c r="AFK105" s="248">
        <f>IF(AFK$6=$AEO$5,成绩录入!BX108,0)</f>
        <v>0</v>
      </c>
      <c r="AFL105" s="248">
        <f>IF(AFL$6=$AEO$5,成绩录入!BY108,0)</f>
        <v>0</v>
      </c>
      <c r="AFM105" s="248">
        <f>IF(AFM$6=$AEO$5,成绩录入!BZ108,0)</f>
        <v>0</v>
      </c>
      <c r="AFN105" s="248">
        <f>IF(AFN$6=$AEO$5,成绩录入!CA108,0)</f>
        <v>0</v>
      </c>
      <c r="AFO105" s="248">
        <f>IF(AFO$6=$AEO$5,成绩录入!CB108,0)</f>
        <v>0</v>
      </c>
      <c r="AFP105" s="248">
        <f>IF(AFP$6=$AEO$5,成绩录入!CC108,0)</f>
        <v>0</v>
      </c>
      <c r="AFQ105" s="248">
        <f>IF(AFQ$6=$AEO$5,成绩录入!CD108,0)</f>
        <v>0</v>
      </c>
      <c r="AFR105" s="248">
        <f>IF(AFR$6=$AEO$5,成绩录入!CE108,0)</f>
        <v>0</v>
      </c>
      <c r="AFS105" s="248">
        <f>IF(AFS$6=$AEO$5,成绩录入!CF108,0)</f>
        <v>0</v>
      </c>
      <c r="AFT105" s="248">
        <f>IF(AFT$6=$AEO$5,成绩录入!CG108,0)</f>
        <v>0</v>
      </c>
      <c r="AFU105" s="248">
        <f>IF(AFU$6=$AEO$5,成绩录入!CH108,0)</f>
        <v>0</v>
      </c>
      <c r="AFV105" s="248">
        <f>IF(AFV$6=$AEO$5,成绩录入!CI108,0)</f>
        <v>0</v>
      </c>
      <c r="AFW105" s="248">
        <f>IF(AFW$6=$AEO$5,成绩录入!CJ108,0)</f>
        <v>0</v>
      </c>
      <c r="AFX105" s="248">
        <f>IF(AFX$6=$AEO$5,成绩录入!CK108,0)</f>
        <v>0</v>
      </c>
      <c r="AFY105" s="248">
        <f>IF(AFY$6=$AEO$5,成绩录入!CL108,0)</f>
        <v>0</v>
      </c>
      <c r="AFZ105" s="248">
        <f>IF(AFZ$6=$AEO$5,成绩录入!CM108,0)</f>
        <v>0</v>
      </c>
      <c r="AGA105" s="248">
        <f>IF(AGA$6=$AEO$5,成绩录入!CN108,0)</f>
        <v>0</v>
      </c>
      <c r="AGB105" s="248">
        <f>IF(AGB$6=$AEO$5,成绩录入!CO108,0)</f>
        <v>0</v>
      </c>
      <c r="AGC105" s="248">
        <f>IF(AGC$6=$AEO$5,成绩录入!CP108,0)</f>
        <v>0</v>
      </c>
      <c r="AGD105" s="248">
        <f>IF(AGD$6=$AEO$5,成绩录入!CQ108,0)</f>
        <v>0</v>
      </c>
      <c r="AGE105" s="248">
        <f>IF(AGE$6=$AEO$5,成绩录入!CR108,0)</f>
        <v>0</v>
      </c>
      <c r="AGF105" s="248">
        <f>IF(AGF$6=$AEO$5,成绩录入!CS108,0)</f>
        <v>0</v>
      </c>
      <c r="AGG105" s="248">
        <f>IF(AGG$6=$AEO$5,成绩录入!CT108,0)</f>
        <v>0</v>
      </c>
      <c r="AGH105" s="248">
        <f>IF(AGH$6=$AEO$5,成绩录入!CU108,0)</f>
        <v>0</v>
      </c>
      <c r="AGI105" s="248">
        <f>IF(AGI$6=$AEO$5,成绩录入!CV108,0)</f>
        <v>0</v>
      </c>
      <c r="AGJ105" s="248">
        <f>IF(AGJ$6=$AEO$5,成绩录入!CW108,0)</f>
        <v>0</v>
      </c>
      <c r="AGK105" s="248">
        <f>IF(AGK$6=$AEO$5,成绩录入!CX108,0)</f>
        <v>0</v>
      </c>
      <c r="AGL105" s="248">
        <f>IF(AGL$6=$AEO$5,成绩录入!CY108,0)</f>
        <v>0</v>
      </c>
      <c r="AGM105" s="248">
        <f>IF(AGM$6=$AEO$5,成绩录入!CZ108,0)</f>
        <v>0</v>
      </c>
      <c r="AGN105" s="248">
        <f>IF(AGN$6=$AEO$5,成绩录入!DA108,0)</f>
        <v>0</v>
      </c>
      <c r="AGO105" s="248">
        <f>IF(AGO$6=$AEO$5,成绩录入!DB108,0)</f>
        <v>0</v>
      </c>
      <c r="AGP105" s="248">
        <f>IF(AGP$6=$AEO$5,成绩录入!DC108,0)</f>
        <v>0</v>
      </c>
      <c r="AGQ105" s="248">
        <f>IF(AGQ$6=$AEO$5,成绩录入!DD108,0)</f>
        <v>0</v>
      </c>
      <c r="AGR105" s="248">
        <f>IF(AGR$6=$AEO$5,成绩录入!DE108,0)</f>
        <v>0</v>
      </c>
      <c r="AGS105" s="248">
        <f>IF(AGS$6=$AEO$5,成绩录入!DF108,0)</f>
        <v>0</v>
      </c>
      <c r="AGT105" s="248">
        <f>IF(AGT$6=$AEO$5,成绩录入!DG108,0)</f>
        <v>0</v>
      </c>
      <c r="AGU105" s="248">
        <f>IF(AGU$6=$AEO$5,成绩录入!DH108,0)</f>
        <v>0</v>
      </c>
      <c r="AGV105" s="248">
        <f>IF(AGV$6=$AEO$5,成绩录入!DI108,0)</f>
        <v>0</v>
      </c>
      <c r="AGW105" s="248">
        <f>IF(AGW$6=$AEO$5,成绩录入!DJ108,0)</f>
        <v>0</v>
      </c>
      <c r="AGX105" s="248">
        <f>IF(AGX$6=$AEO$5,成绩录入!DK108,0)</f>
        <v>0</v>
      </c>
      <c r="AGY105" s="248">
        <f>IF(AGY$6=$AEO$5,成绩录入!DL108,0)</f>
        <v>0</v>
      </c>
      <c r="AGZ105" s="248">
        <f>IF(AGZ$6=$AEO$5,成绩录入!DM108,0)</f>
        <v>0</v>
      </c>
      <c r="AHA105" s="248">
        <f>IF(AHA$6=$AEO$5,成绩录入!DN108,0)</f>
        <v>0</v>
      </c>
      <c r="AHB105" s="248">
        <f>IF(AHB$6=$AEO$5,成绩录入!DO108,0)</f>
        <v>0</v>
      </c>
      <c r="AHC105" s="248">
        <f>IF(AHC$6=$AEO$5,成绩录入!DP108,0)</f>
        <v>0</v>
      </c>
      <c r="AHD105" s="248">
        <f>IF(AHD$6=$AEO$5,成绩录入!DQ108,0)</f>
        <v>0</v>
      </c>
      <c r="AHE105" s="248">
        <f>IF(AHE$6=$AEO$5,成绩录入!DR108,0)</f>
        <v>0</v>
      </c>
      <c r="AHF105" s="248">
        <f>IF(AHF$6=$AEO$5,成绩录入!DS108,0)</f>
        <v>0</v>
      </c>
      <c r="AHG105" s="248">
        <f>IF(AHG$6=$AEO$5,成绩录入!DT108,0)</f>
        <v>0</v>
      </c>
      <c r="AHH105" s="248">
        <f>IF(AHH$6=$AEO$5,成绩录入!DU108,0)</f>
        <v>0</v>
      </c>
      <c r="AHI105" s="248">
        <f>IF(AHI$6=$AEO$5,成绩录入!DV108,0)</f>
        <v>0</v>
      </c>
      <c r="AHJ105" s="248">
        <f>IF(AHJ$6=$AEO$5,成绩录入!DW108,0)</f>
        <v>0</v>
      </c>
      <c r="AHK105" s="248">
        <f>IF(AHK$6=$AEO$5,成绩录入!DX108,0)</f>
        <v>0</v>
      </c>
      <c r="AHL105" s="248">
        <f>IF(AHL$6=$AEO$5,成绩录入!DY108,0)</f>
        <v>0</v>
      </c>
      <c r="AHM105" s="248">
        <f>IF(AHM$6=$AEO$5,成绩录入!DZ108,0)</f>
        <v>0</v>
      </c>
      <c r="AHN105" s="248">
        <f>IF(AHN$6=$AEO$5,成绩录入!EA108,0)</f>
        <v>0</v>
      </c>
      <c r="AHO105" s="248">
        <f>IF(AHO$6=$AEO$5,成绩录入!EB108,0)</f>
        <v>0</v>
      </c>
      <c r="AHP105" s="248">
        <f>IF(AHP$6=$AEO$5,成绩录入!EC108,0)</f>
        <v>0</v>
      </c>
      <c r="AHQ105" s="248">
        <f>IF(AHQ$6=$AEO$5,成绩录入!ED108,0)</f>
        <v>0</v>
      </c>
      <c r="AHR105" s="248">
        <f>IF(AHR$6=$AEO$5,成绩录入!EE108,0)</f>
        <v>0</v>
      </c>
      <c r="AHS105" s="248">
        <f>IF(AHS$6=$AEO$5,成绩录入!EF108,0)</f>
        <v>0</v>
      </c>
      <c r="AHT105" s="248">
        <f>IF(AHT$6=$AEO$5,成绩录入!EG108,0)</f>
        <v>0</v>
      </c>
      <c r="AHU105" s="248">
        <f>IF(AHU$6=$AEO$5,成绩录入!EH108,0)</f>
        <v>0</v>
      </c>
      <c r="AHV105" s="248">
        <f>IF(AHV$6=$AEO$5,成绩录入!EI108,0)</f>
        <v>0</v>
      </c>
      <c r="AHW105" s="248">
        <f>IF(AHW$6=$AEO$5,成绩录入!EJ108,0)</f>
        <v>0</v>
      </c>
      <c r="AHX105" s="248">
        <f>IF(AHX$6=$AEO$5,成绩录入!EK108,0)</f>
        <v>0</v>
      </c>
      <c r="AHY105" s="248">
        <f>IF(AHY$6=$AEO$5,成绩录入!EL108,0)</f>
        <v>0</v>
      </c>
      <c r="AHZ105" s="248">
        <f>IF(AHZ$6=$AEO$5,成绩录入!EM108,0)</f>
        <v>0</v>
      </c>
      <c r="AIA105" s="248">
        <f>IF(AIA$6=$AEO$5,成绩录入!EN108,0)</f>
        <v>0</v>
      </c>
      <c r="AIB105" s="248">
        <f>IF(AIB$6=$AEO$5,成绩录入!EO108,0)</f>
        <v>0</v>
      </c>
      <c r="AIC105" s="248">
        <f>IF(AIC$6=$AEO$5,成绩录入!EP108,0)</f>
        <v>0</v>
      </c>
      <c r="AID105" s="248">
        <f>IF(AID$6=$AEO$5,成绩录入!EQ108,0)</f>
        <v>0</v>
      </c>
      <c r="AIE105" s="248">
        <f>IF(AIE$6=$AEO$5,成绩录入!ER108,0)</f>
        <v>0</v>
      </c>
      <c r="AIF105" s="248">
        <f>IF(AIF$6=$AEO$5,成绩录入!ES108,0)</f>
        <v>0</v>
      </c>
      <c r="AIG105" s="248">
        <f>IF(AIG$6=$AEO$5,成绩录入!ET108,0)</f>
        <v>0</v>
      </c>
      <c r="AIH105" s="248">
        <f>IF(AIH$6=$AEO$5,成绩录入!EU108,0)</f>
        <v>0</v>
      </c>
      <c r="AII105" s="248">
        <f>IF(AII$6=$AEO$5,成绩录入!EV108,0)</f>
        <v>0</v>
      </c>
      <c r="AIJ105" s="248">
        <f>IF(AIJ$6=$AEO$5,成绩录入!EW108,0)</f>
        <v>0</v>
      </c>
      <c r="AIK105" s="248">
        <f>IF(AIK$6=$AEO$5,成绩录入!EX108,0)</f>
        <v>0</v>
      </c>
      <c r="AIL105" s="218">
        <f t="shared" si="194"/>
        <v>0</v>
      </c>
      <c r="AIN105" s="214" t="str">
        <f>初始录入!A110</f>
        <v/>
      </c>
      <c r="AIO105" s="215">
        <f>初始录入!B110</f>
        <v>0</v>
      </c>
      <c r="AIP105" s="216">
        <f>初始录入!C110</f>
        <v>0</v>
      </c>
      <c r="AIQ105" s="314">
        <f>IF(平时!D103&lt;&gt;"",平时!D103,0)</f>
        <v>0</v>
      </c>
      <c r="AIR105" s="324" t="str">
        <f t="shared" si="246"/>
        <v/>
      </c>
      <c r="AIS105" s="314">
        <f>IF(过程!D103&lt;&gt;"",过程!D103,0)</f>
        <v>0</v>
      </c>
      <c r="AIT105" s="324" t="str">
        <f t="shared" si="247"/>
        <v/>
      </c>
      <c r="AIU105" s="216">
        <f>IF(期末!D103&lt;&gt;"",期末!D103,0)</f>
        <v>0</v>
      </c>
      <c r="AIV105" s="324" t="str">
        <f t="shared" si="248"/>
        <v/>
      </c>
      <c r="AIW105" s="325">
        <f t="shared" si="249"/>
        <v>0</v>
      </c>
      <c r="AIX105" s="314">
        <f>IF(平时!E103&lt;&gt;"",平时!E103,0)</f>
        <v>0</v>
      </c>
      <c r="AIY105" s="324" t="str">
        <f t="shared" si="250"/>
        <v/>
      </c>
      <c r="AIZ105" s="314">
        <f>IF(过程!E103&lt;&gt;"",过程!E103,0)</f>
        <v>0</v>
      </c>
      <c r="AJA105" s="324" t="str">
        <f t="shared" si="251"/>
        <v/>
      </c>
      <c r="AJB105" s="216">
        <f>IF(期末!E103&lt;&gt;"",期末!E103,0)</f>
        <v>0</v>
      </c>
      <c r="AJC105" s="324" t="str">
        <f t="shared" si="252"/>
        <v/>
      </c>
      <c r="AJD105" s="325">
        <f t="shared" si="253"/>
        <v>0</v>
      </c>
      <c r="AJE105" s="314">
        <f>IF(平时!F103&lt;&gt;"",平时!F103,0)</f>
        <v>0</v>
      </c>
      <c r="AJF105" s="324" t="str">
        <f t="shared" si="254"/>
        <v/>
      </c>
      <c r="AJG105" s="314">
        <f>IF(过程!F103&lt;&gt;"",过程!F103,0)</f>
        <v>0</v>
      </c>
      <c r="AJH105" s="324" t="str">
        <f t="shared" si="255"/>
        <v/>
      </c>
      <c r="AJI105" s="216">
        <f>IF(期末!F103&lt;&gt;"",期末!F103,0)</f>
        <v>0</v>
      </c>
      <c r="AJJ105" s="324" t="str">
        <f t="shared" si="256"/>
        <v/>
      </c>
      <c r="AJK105" s="325">
        <f t="shared" si="257"/>
        <v>0</v>
      </c>
      <c r="AJL105" s="314">
        <f>IF(平时!G103&lt;&gt;"",平时!G103,0)</f>
        <v>0</v>
      </c>
      <c r="AJM105" s="324" t="str">
        <f t="shared" si="258"/>
        <v/>
      </c>
      <c r="AJN105" s="314">
        <f>IF(过程!G103&lt;&gt;"",过程!G103,0)</f>
        <v>0</v>
      </c>
      <c r="AJO105" s="324" t="str">
        <f t="shared" si="259"/>
        <v/>
      </c>
      <c r="AJP105" s="216">
        <f>IF(期末!G103&lt;&gt;"",期末!G103,0)</f>
        <v>0</v>
      </c>
      <c r="AJQ105" s="324" t="str">
        <f t="shared" si="260"/>
        <v/>
      </c>
      <c r="AJR105" s="325">
        <f t="shared" si="261"/>
        <v>0</v>
      </c>
      <c r="AJS105" s="314">
        <f>IF(平时!H103&lt;&gt;"",平时!H103,0)</f>
        <v>0</v>
      </c>
      <c r="AJT105" s="324" t="str">
        <f t="shared" si="262"/>
        <v/>
      </c>
      <c r="AJU105" s="314">
        <f>IF(过程!H103&lt;&gt;"",过程!H103,0)</f>
        <v>0</v>
      </c>
      <c r="AJV105" s="324" t="str">
        <f t="shared" si="263"/>
        <v/>
      </c>
      <c r="AJW105" s="216">
        <f>IF(期末!H103&lt;&gt;"",期末!H103,0)</f>
        <v>0</v>
      </c>
      <c r="AJX105" s="324" t="str">
        <f t="shared" si="264"/>
        <v/>
      </c>
      <c r="AJY105" s="326">
        <f t="shared" si="265"/>
        <v>0</v>
      </c>
      <c r="AKA105" s="216" t="str">
        <f>初始录入!A110</f>
        <v/>
      </c>
      <c r="AKB105" s="216">
        <f>初始录入!B110</f>
        <v>0</v>
      </c>
      <c r="AKC105" s="216">
        <f>初始录入!C110</f>
        <v>0</v>
      </c>
      <c r="AKD105" s="327" t="str">
        <f>IF(初始录入!$E110=初始录入!$K$2,达成度!$D118,"")</f>
        <v/>
      </c>
      <c r="AKE105" s="327" t="str">
        <f>IF(初始录入!$E110=初始录入!$K$3,达成度!D118,"")</f>
        <v/>
      </c>
      <c r="AKF105" s="216" t="str">
        <f>IF(初始录入!$E110=初始录入!$K$4,达成度!D118,"")</f>
        <v/>
      </c>
      <c r="AKG105" s="216" t="str">
        <f>IF(初始录入!$E110=初始录入!$K$5,达成度!D118,"")</f>
        <v/>
      </c>
      <c r="AKH105" s="327" t="str">
        <f>IF(初始录入!$E110=初始录入!$K$2,达成度!E118,"")</f>
        <v/>
      </c>
      <c r="AKI105" s="327" t="str">
        <f>IF(初始录入!$E110=初始录入!$K$3,达成度!E118,"")</f>
        <v/>
      </c>
      <c r="AKJ105" s="216" t="str">
        <f>IF(初始录入!$E110=初始录入!$K$4,达成度!E118,"")</f>
        <v/>
      </c>
      <c r="AKK105" s="216" t="str">
        <f>IF(初始录入!$E110=初始录入!$K$5,达成度!E118,"")</f>
        <v/>
      </c>
      <c r="AKL105" s="327" t="str">
        <f>IF(初始录入!$E110=初始录入!$K$2,达成度!F118,"")</f>
        <v/>
      </c>
      <c r="AKM105" s="327" t="str">
        <f>IF(初始录入!$E110=初始录入!$K$3,达成度!F118,"")</f>
        <v/>
      </c>
      <c r="AKN105" s="216" t="str">
        <f>IF(初始录入!$E110=初始录入!$K$4,达成度!F118,"")</f>
        <v/>
      </c>
      <c r="AKO105" s="216" t="str">
        <f>IF(初始录入!$E110=初始录入!$K$5,达成度!F118,"")</f>
        <v/>
      </c>
      <c r="AKP105" s="327" t="str">
        <f>IF(初始录入!$E110=初始录入!$K$2,达成度!H118,"")</f>
        <v/>
      </c>
      <c r="AKQ105" s="327" t="str">
        <f>IF(初始录入!$E110=初始录入!$K$3,达成度!H118,"")</f>
        <v/>
      </c>
      <c r="AKR105" s="216" t="str">
        <f>IF(初始录入!$E110=初始录入!$K$4,达成度!H118,"")</f>
        <v/>
      </c>
      <c r="AKS105" s="216" t="str">
        <f>IF(初始录入!$E110=初始录入!$K$5,达成度!H118,"")</f>
        <v/>
      </c>
      <c r="AKT105" s="327" t="str">
        <f>IF(初始录入!$E110=初始录入!$K$2,达成度!I118,"")</f>
        <v/>
      </c>
      <c r="AKU105" s="327" t="str">
        <f>IF(初始录入!$E110=初始录入!$K$3,达成度!I118,"")</f>
        <v/>
      </c>
      <c r="AKV105" s="216" t="str">
        <f>IF(初始录入!$E110=初始录入!$K$4,达成度!I118,"")</f>
        <v/>
      </c>
      <c r="AKW105" s="216" t="str">
        <f>IF(初始录入!$E110=初始录入!$K$5,达成度!I118,"")</f>
        <v/>
      </c>
      <c r="AKX105" s="327" t="str">
        <f>IF(初始录入!$E110=初始录入!$K$2,达成度!J118,"")</f>
        <v/>
      </c>
      <c r="AKY105" s="327" t="str">
        <f>IF(初始录入!$E110=初始录入!$K$3,达成度!J118,"")</f>
        <v/>
      </c>
      <c r="AKZ105" s="216" t="str">
        <f>IF(初始录入!$E110=初始录入!$K$4,达成度!J118,"")</f>
        <v/>
      </c>
      <c r="ALA105" s="216" t="str">
        <f>IF(初始录入!$E110=初始录入!$K$5,达成度!J118,"")</f>
        <v/>
      </c>
      <c r="ALB105" s="327" t="str">
        <f>IF(初始录入!$E110=初始录入!$K$2,达成度!L118,"")</f>
        <v/>
      </c>
      <c r="ALC105" s="327" t="str">
        <f>IF(初始录入!$E110=初始录入!$K$3,达成度!L118,"")</f>
        <v/>
      </c>
      <c r="ALD105" s="216" t="str">
        <f>IF(初始录入!$E110=初始录入!$K$4,达成度!L118,"")</f>
        <v/>
      </c>
      <c r="ALE105" s="216" t="str">
        <f>IF(初始录入!$E110=初始录入!$K$5,达成度!L118,"")</f>
        <v/>
      </c>
      <c r="ALF105" s="327" t="str">
        <f>IF(初始录入!$E110=初始录入!$K$2,达成度!M118,"")</f>
        <v/>
      </c>
      <c r="ALG105" s="327" t="str">
        <f>IF(初始录入!$E110=初始录入!$K$3,达成度!M118,"")</f>
        <v/>
      </c>
      <c r="ALH105" s="216" t="str">
        <f>IF(初始录入!$E110=初始录入!$K$4,达成度!M118,"")</f>
        <v/>
      </c>
      <c r="ALI105" s="216" t="str">
        <f>IF(初始录入!$E110=初始录入!$K$5,达成度!M118,"")</f>
        <v/>
      </c>
      <c r="ALJ105" s="327" t="str">
        <f>IF(初始录入!$E110=初始录入!$K$2,达成度!N118,"")</f>
        <v/>
      </c>
      <c r="ALK105" s="327" t="str">
        <f>IF(初始录入!$E110=初始录入!$K$3,达成度!N118,"")</f>
        <v/>
      </c>
      <c r="ALL105" s="216" t="str">
        <f>IF(初始录入!$E110=初始录入!$K$4,达成度!N118,"")</f>
        <v/>
      </c>
      <c r="ALM105" s="216" t="str">
        <f>IF(初始录入!$E110=初始录入!$K$5,达成度!N118,"")</f>
        <v/>
      </c>
      <c r="ALN105" s="327" t="str">
        <f>IF(初始录入!$E110=初始录入!$K$2,达成度!P118,"")</f>
        <v/>
      </c>
      <c r="ALO105" s="327" t="str">
        <f>IF(初始录入!$E110=初始录入!$K$3,达成度!P118,"")</f>
        <v/>
      </c>
      <c r="ALP105" s="216" t="str">
        <f>IF(初始录入!$E110=初始录入!$K$4,达成度!P118,"")</f>
        <v/>
      </c>
      <c r="ALQ105" s="216" t="str">
        <f>IF(初始录入!$E110=初始录入!$K$5,达成度!P118,"")</f>
        <v/>
      </c>
      <c r="ALR105" s="327" t="str">
        <f>IF(初始录入!$E110=初始录入!$K$2,达成度!Q118,"")</f>
        <v/>
      </c>
      <c r="ALS105" s="327" t="str">
        <f>IF(初始录入!$E110=初始录入!$K$3,达成度!Q118,"")</f>
        <v/>
      </c>
      <c r="ALT105" s="216" t="str">
        <f>IF(初始录入!$E110=初始录入!$K$4,达成度!Q118,"")</f>
        <v/>
      </c>
      <c r="ALU105" s="216" t="str">
        <f>IF(初始录入!$E110=初始录入!$K$5,达成度!Q118,"")</f>
        <v/>
      </c>
      <c r="ALV105" s="327" t="str">
        <f>IF(初始录入!$E110=初始录入!$K$2,达成度!R118,"")</f>
        <v/>
      </c>
      <c r="ALW105" s="327" t="str">
        <f>IF(初始录入!$E110=初始录入!$K$3,达成度!R118,"")</f>
        <v/>
      </c>
      <c r="ALX105" s="216" t="str">
        <f>IF(初始录入!$E110=初始录入!$K$4,达成度!R118,"")</f>
        <v/>
      </c>
      <c r="ALY105" s="216"/>
      <c r="ALZ105" s="327" t="str">
        <f>IF(初始录入!$E110=初始录入!$K$2,达成度!T118,"")</f>
        <v/>
      </c>
      <c r="AMA105" s="327" t="str">
        <f>IF(初始录入!$E110=初始录入!$K$3,达成度!T118,"")</f>
        <v/>
      </c>
      <c r="AMB105" s="216" t="str">
        <f>IF(初始录入!$E110=初始录入!$K$4,达成度!T118,"")</f>
        <v/>
      </c>
      <c r="AMC105" s="216" t="str">
        <f>IF(初始录入!$E110=初始录入!$K$5,达成度!T118,"")</f>
        <v/>
      </c>
      <c r="AMD105" s="327" t="str">
        <f>IF(初始录入!$E110=初始录入!$K$2,达成度!U118,"")</f>
        <v/>
      </c>
      <c r="AME105" s="327" t="str">
        <f>IF(初始录入!$E110=初始录入!$K$3,达成度!U118,"")</f>
        <v/>
      </c>
      <c r="AMF105" s="216" t="str">
        <f>IF(初始录入!$E110=初始录入!$K$4,达成度!U118,"")</f>
        <v/>
      </c>
      <c r="AMG105" s="216" t="str">
        <f>IF(初始录入!$E110=初始录入!$K$5,达成度!U118,"")</f>
        <v/>
      </c>
      <c r="AMH105" s="327" t="str">
        <f>IF(初始录入!$E110=初始录入!$K$2,达成度!V118,"")</f>
        <v/>
      </c>
      <c r="AMI105" s="327" t="str">
        <f>IF(初始录入!$E110=初始录入!$K$3,达成度!V118,"")</f>
        <v/>
      </c>
      <c r="AMJ105" s="216" t="str">
        <f>IF(初始录入!$E110=初始录入!$K$4,达成度!W118,"")</f>
        <v/>
      </c>
      <c r="AMK105" s="216" t="str">
        <f>IF(初始录入!$E110=初始录入!$K$5,达成度!W118,"")</f>
        <v/>
      </c>
      <c r="AMM105" s="215">
        <f t="shared" si="270"/>
        <v>98</v>
      </c>
      <c r="AMN105" s="222" t="str">
        <f t="shared" si="266"/>
        <v/>
      </c>
      <c r="AMO105" s="325" t="str">
        <f>IF($AMM105&lt;=$H$7,INDEX(达成度!$G$21:$G$170,$AMM105,1),"")</f>
        <v/>
      </c>
      <c r="AMP105" s="325" t="str">
        <f>IF($AMM105&lt;=$H$7,INDEX(达成度!$K$21:$K$170,$AMM105,1),"")</f>
        <v/>
      </c>
      <c r="AMQ105" s="325" t="str">
        <f>IF($AMM105&lt;=$H$7,INDEX(达成度!$O$21:$O$170,$AMM105,1),"")</f>
        <v/>
      </c>
      <c r="AMR105" s="325" t="str">
        <f>IF($AMM105&lt;=$H$7,INDEX(达成度!$S$21:$S$170,$AMM105,1),"")</f>
        <v/>
      </c>
      <c r="AMS105" s="326" t="str">
        <f>IF($AMM105&lt;=$H$7,INDEX(达成度!$W$21:$W$170,$AMM105,1),"")</f>
        <v/>
      </c>
      <c r="AMT105" s="328"/>
      <c r="AMU105" s="336"/>
      <c r="AMV105" s="222" t="str">
        <f t="shared" si="267"/>
        <v/>
      </c>
      <c r="AMW105" s="325" t="str">
        <f>IF($AMM105&lt;=$I$7,INDEX(达成度!$G$21:$G$170,$AMM105+$H$7,1),"")</f>
        <v/>
      </c>
      <c r="AMX105" s="325" t="str">
        <f>IF($AMM105&lt;=$I$7,INDEX(达成度!$K$21:$K$170,$AMM105+$H$7,1),"")</f>
        <v/>
      </c>
      <c r="AMY105" s="325" t="str">
        <f>IF($AMM105&lt;=$I$7,INDEX(达成度!$O$21:$O$170,$AMM105+$H$7,1),"")</f>
        <v/>
      </c>
      <c r="AMZ105" s="325" t="str">
        <f>IF($AMM105&lt;=$I$7,INDEX(达成度!$S$21:$S$170,$AMM105+$H$7,1),"")</f>
        <v/>
      </c>
      <c r="ANA105" s="326" t="str">
        <f>IF($AMM105&lt;=$I$7,INDEX(达成度!$W$21:$W$170,$AMM105+$H$7,1),"")</f>
        <v/>
      </c>
      <c r="ANB105" s="206"/>
      <c r="ANC105" s="215"/>
      <c r="AND105" s="216" t="str">
        <f t="shared" si="268"/>
        <v/>
      </c>
      <c r="ANE105" s="325" t="str">
        <f>IF($AMM105&lt;=$J$7,INDEX(达成度!$G$21:$G$170,$AMM105+$H$7+$I$7,1),"")</f>
        <v/>
      </c>
      <c r="ANF105" s="325" t="str">
        <f>IF($AMM105&lt;=$J$7,INDEX(达成度!$K$21:$K$170,$AMM105+$H$7+$I$7,1),"")</f>
        <v/>
      </c>
      <c r="ANG105" s="325" t="str">
        <f>IF($AMM105&lt;=$J$7,INDEX(达成度!$O$21:$O$170,$AMM105+$H$7+$I$7,1),"")</f>
        <v/>
      </c>
      <c r="ANH105" s="325" t="str">
        <f>IF($AMM105&lt;=$J$7,INDEX(达成度!$S$21:$S$170,$AMM105+$H$7+$I$7,1),"")</f>
        <v/>
      </c>
      <c r="ANI105" s="326" t="str">
        <f>IF($AMM105&lt;=$J$7,INDEX(达成度!$W$21:$W$170,$AMM105+$H$7+$I$7,1),"")</f>
        <v/>
      </c>
      <c r="ANK105" s="215"/>
      <c r="ANL105" s="216" t="str">
        <f t="shared" si="269"/>
        <v/>
      </c>
      <c r="ANM105" s="325" t="str">
        <f>IF($AMM105&lt;=$K$7,INDEX(达成度!$G$21:$G$170,$AMM105+$H$7+$I$7+$J$7,1),"")</f>
        <v/>
      </c>
      <c r="ANN105" s="325" t="str">
        <f>IF($AMM105&lt;=$K$7,INDEX(达成度!$K$21:$K$170,$AMM105+$H$7+$I$7+$J$7,1),"")</f>
        <v/>
      </c>
      <c r="ANO105" s="325" t="str">
        <f>IF($AMM105&lt;=$K$7,INDEX(达成度!$O$21:$O$170,$AMM105+$H$7+$I$7+$J$7,1),"")</f>
        <v/>
      </c>
      <c r="ANP105" s="325" t="str">
        <f>IF($AMM105&lt;=$K$7,INDEX(达成度!$S$21:$S$170,$AMM105+$H$7+$I$7+$J$7,1),"")</f>
        <v/>
      </c>
      <c r="ANQ105" s="326" t="str">
        <f>IF($AMM105&lt;=$K$7,INDEX(达成度!$W$21:$W$170,$AMM105+$H$7+$I$7+$J$7,1),"")</f>
        <v/>
      </c>
    </row>
    <row r="106" ht="18" customHeight="1" spans="1:1024 1025:1057">
      <c r="A106" s="215" t="str">
        <f>初始录入!A111</f>
        <v/>
      </c>
      <c r="B106" s="216" t="str">
        <f>IF(初始录入!B111&lt;&gt;"",初始录入!B111,"")</f>
        <v/>
      </c>
      <c r="C106" s="216" t="str">
        <f>IF(初始录入!C111&lt;&gt;"",初始录入!C111,"")</f>
        <v/>
      </c>
      <c r="D106" s="216" t="str">
        <f>IF(初始录入!D111&lt;&gt;"",初始录入!D111,"")</f>
        <v/>
      </c>
      <c r="E106" s="218" t="str">
        <f>IF(初始录入!E111&lt;&gt;"",初始录入!E111,"")</f>
        <v/>
      </c>
      <c r="G106" s="330"/>
      <c r="H106" s="295">
        <f>IF(初始录入!E111=H$6,1,0)</f>
        <v>0</v>
      </c>
      <c r="I106" s="295">
        <f>IF(初始录入!E111=I$6,1,0)</f>
        <v>0</v>
      </c>
      <c r="J106" s="295">
        <f>IF(初始录入!E111=J$6,1,0)</f>
        <v>0</v>
      </c>
      <c r="K106" s="321">
        <f>IF(初始录入!E111=K$6,1,0)</f>
        <v>0</v>
      </c>
      <c r="L106" s="28"/>
      <c r="X106" s="28"/>
      <c r="Y106" s="294">
        <v>100</v>
      </c>
      <c r="Z106" s="295">
        <f>成绩录入!$F$7</f>
        <v>0</v>
      </c>
      <c r="AA106" s="295">
        <f>成绩录入!F109</f>
        <v>0</v>
      </c>
      <c r="AB106" s="296">
        <f>IF(初始录入!$M$7&lt;&gt;"",IF(成绩录入!$F$7&lt;&gt;"",IF(初始录入!$P$7="次数",AA106/Z106*Y106,成绩录入!F109),0),0)</f>
        <v>0</v>
      </c>
      <c r="AC106" s="297">
        <f t="shared" si="181"/>
        <v>0</v>
      </c>
      <c r="AD106" s="297">
        <f t="shared" si="182"/>
        <v>0</v>
      </c>
      <c r="AE106" s="297">
        <f t="shared" si="183"/>
        <v>0</v>
      </c>
      <c r="AF106" s="297">
        <f t="shared" si="184"/>
        <v>0</v>
      </c>
      <c r="AG106" s="297">
        <f t="shared" si="185"/>
        <v>0</v>
      </c>
      <c r="AH106" s="298">
        <f t="shared" si="195"/>
        <v>0</v>
      </c>
      <c r="AI106" s="28"/>
      <c r="AJ106" s="260">
        <f>成绩录入!I109</f>
        <v>0</v>
      </c>
      <c r="AK106" s="248">
        <f>成绩录入!J109</f>
        <v>0</v>
      </c>
      <c r="AL106" s="248">
        <f>成绩录入!K109</f>
        <v>0</v>
      </c>
      <c r="AM106" s="248">
        <f>成绩录入!L109</f>
        <v>0</v>
      </c>
      <c r="AN106" s="248">
        <f>成绩录入!M109</f>
        <v>0</v>
      </c>
      <c r="AO106" s="298">
        <f t="shared" si="196"/>
        <v>0</v>
      </c>
      <c r="AP106" s="299"/>
      <c r="AQ106" s="260">
        <f>成绩录入!I109</f>
        <v>0</v>
      </c>
      <c r="AR106" s="248">
        <f>成绩录入!J109</f>
        <v>0</v>
      </c>
      <c r="AS106" s="248">
        <f>成绩录入!K109</f>
        <v>0</v>
      </c>
      <c r="AT106" s="248">
        <f>成绩录入!L109</f>
        <v>0</v>
      </c>
      <c r="AU106" s="248">
        <f>成绩录入!M109</f>
        <v>0</v>
      </c>
      <c r="AV106" s="298">
        <f t="shared" si="197"/>
        <v>0</v>
      </c>
      <c r="AW106" s="299"/>
      <c r="AX106" s="260">
        <f>成绩录入!I109</f>
        <v>0</v>
      </c>
      <c r="AY106" s="248">
        <f>成绩录入!J109</f>
        <v>0</v>
      </c>
      <c r="AZ106" s="248">
        <f>成绩录入!K109</f>
        <v>0</v>
      </c>
      <c r="BA106" s="248">
        <f>成绩录入!L109</f>
        <v>0</v>
      </c>
      <c r="BB106" s="248">
        <f>成绩录入!M109</f>
        <v>0</v>
      </c>
      <c r="BC106" s="298">
        <f t="shared" si="198"/>
        <v>0</v>
      </c>
      <c r="BD106" s="299"/>
      <c r="BE106" s="260">
        <f>成绩录入!I109</f>
        <v>0</v>
      </c>
      <c r="BF106" s="248">
        <f>成绩录入!J109</f>
        <v>0</v>
      </c>
      <c r="BG106" s="248">
        <f>成绩录入!K109</f>
        <v>0</v>
      </c>
      <c r="BH106" s="248">
        <f>成绩录入!L109</f>
        <v>0</v>
      </c>
      <c r="BI106" s="248">
        <f>成绩录入!M109</f>
        <v>0</v>
      </c>
      <c r="BJ106" s="298">
        <f t="shared" si="199"/>
        <v>0</v>
      </c>
      <c r="BK106" s="299"/>
      <c r="BL106" s="260">
        <f>成绩录入!I109</f>
        <v>0</v>
      </c>
      <c r="BM106" s="248">
        <f>成绩录入!J109</f>
        <v>0</v>
      </c>
      <c r="BN106" s="248">
        <f>成绩录入!K109</f>
        <v>0</v>
      </c>
      <c r="BO106" s="248">
        <f>成绩录入!L109</f>
        <v>0</v>
      </c>
      <c r="BP106" s="248">
        <f>成绩录入!M109</f>
        <v>0</v>
      </c>
      <c r="BQ106" s="298">
        <f t="shared" si="200"/>
        <v>0</v>
      </c>
      <c r="BR106" s="300"/>
      <c r="BS106" s="260">
        <f>成绩录入!P109</f>
        <v>0</v>
      </c>
      <c r="BT106" s="248">
        <f>成绩录入!Q109</f>
        <v>0</v>
      </c>
      <c r="BU106" s="248">
        <f>成绩录入!R109</f>
        <v>0</v>
      </c>
      <c r="BV106" s="248">
        <f>成绩录入!S109</f>
        <v>0</v>
      </c>
      <c r="BW106" s="248">
        <f>成绩录入!T109</f>
        <v>0</v>
      </c>
      <c r="BX106" s="248">
        <f>成绩录入!U109</f>
        <v>0</v>
      </c>
      <c r="BY106" s="248">
        <f>成绩录入!V109</f>
        <v>0</v>
      </c>
      <c r="BZ106" s="248">
        <f>成绩录入!W109</f>
        <v>0</v>
      </c>
      <c r="CA106" s="248">
        <f>成绩录入!X109</f>
        <v>0</v>
      </c>
      <c r="CB106" s="248">
        <f>成绩录入!Y109</f>
        <v>0</v>
      </c>
      <c r="CC106" s="298">
        <f t="shared" si="201"/>
        <v>0</v>
      </c>
      <c r="CD106" s="299"/>
      <c r="CE106" s="260">
        <f>成绩录入!P109</f>
        <v>0</v>
      </c>
      <c r="CF106" s="248">
        <f>成绩录入!Q109</f>
        <v>0</v>
      </c>
      <c r="CG106" s="248">
        <f>成绩录入!R109</f>
        <v>0</v>
      </c>
      <c r="CH106" s="248">
        <f>成绩录入!S109</f>
        <v>0</v>
      </c>
      <c r="CI106" s="248">
        <f>成绩录入!T109</f>
        <v>0</v>
      </c>
      <c r="CJ106" s="248">
        <f>成绩录入!U109</f>
        <v>0</v>
      </c>
      <c r="CK106" s="248">
        <f>成绩录入!V109</f>
        <v>0</v>
      </c>
      <c r="CL106" s="248">
        <f>成绩录入!W109</f>
        <v>0</v>
      </c>
      <c r="CM106" s="248">
        <f>成绩录入!X109</f>
        <v>0</v>
      </c>
      <c r="CN106" s="248">
        <f>成绩录入!Y109</f>
        <v>0</v>
      </c>
      <c r="CO106" s="298">
        <f t="shared" si="202"/>
        <v>0</v>
      </c>
      <c r="CP106" s="299"/>
      <c r="CQ106" s="260">
        <f>成绩录入!P109</f>
        <v>0</v>
      </c>
      <c r="CR106" s="248">
        <f>成绩录入!Q109</f>
        <v>0</v>
      </c>
      <c r="CS106" s="248">
        <f>成绩录入!R109</f>
        <v>0</v>
      </c>
      <c r="CT106" s="248">
        <f>成绩录入!S109</f>
        <v>0</v>
      </c>
      <c r="CU106" s="248">
        <f>成绩录入!T109</f>
        <v>0</v>
      </c>
      <c r="CV106" s="248">
        <f>成绩录入!U109</f>
        <v>0</v>
      </c>
      <c r="CW106" s="248">
        <f>成绩录入!V109</f>
        <v>0</v>
      </c>
      <c r="CX106" s="248">
        <f>成绩录入!W109</f>
        <v>0</v>
      </c>
      <c r="CY106" s="248">
        <f>成绩录入!X109</f>
        <v>0</v>
      </c>
      <c r="CZ106" s="248">
        <f>成绩录入!Y109</f>
        <v>0</v>
      </c>
      <c r="DA106" s="298">
        <f t="shared" si="203"/>
        <v>0</v>
      </c>
      <c r="DB106" s="299"/>
      <c r="DC106" s="260">
        <f>成绩录入!P109</f>
        <v>0</v>
      </c>
      <c r="DD106" s="248">
        <f>成绩录入!Q109</f>
        <v>0</v>
      </c>
      <c r="DE106" s="248">
        <f>成绩录入!R109</f>
        <v>0</v>
      </c>
      <c r="DF106" s="248">
        <f>成绩录入!S109</f>
        <v>0</v>
      </c>
      <c r="DG106" s="248">
        <f>成绩录入!T109</f>
        <v>0</v>
      </c>
      <c r="DH106" s="248">
        <f>成绩录入!U109</f>
        <v>0</v>
      </c>
      <c r="DI106" s="248">
        <f>成绩录入!V109</f>
        <v>0</v>
      </c>
      <c r="DJ106" s="248">
        <f>成绩录入!W109</f>
        <v>0</v>
      </c>
      <c r="DK106" s="248">
        <f>成绩录入!X109</f>
        <v>0</v>
      </c>
      <c r="DL106" s="248">
        <f>成绩录入!Y109</f>
        <v>0</v>
      </c>
      <c r="DM106" s="298">
        <f t="shared" si="204"/>
        <v>0</v>
      </c>
      <c r="DN106" s="299"/>
      <c r="DO106" s="260">
        <f>成绩录入!P109</f>
        <v>0</v>
      </c>
      <c r="DP106" s="248">
        <f>成绩录入!Q109</f>
        <v>0</v>
      </c>
      <c r="DQ106" s="248">
        <f>成绩录入!R109</f>
        <v>0</v>
      </c>
      <c r="DR106" s="248">
        <f>成绩录入!S109</f>
        <v>0</v>
      </c>
      <c r="DS106" s="248">
        <f>成绩录入!T109</f>
        <v>0</v>
      </c>
      <c r="DT106" s="248">
        <f>成绩录入!U109</f>
        <v>0</v>
      </c>
      <c r="DU106" s="248">
        <f>成绩录入!V109</f>
        <v>0</v>
      </c>
      <c r="DV106" s="248">
        <f>成绩录入!W109</f>
        <v>0</v>
      </c>
      <c r="DW106" s="248">
        <f>成绩录入!X109</f>
        <v>0</v>
      </c>
      <c r="DX106" s="248">
        <f>成绩录入!Y109</f>
        <v>0</v>
      </c>
      <c r="DY106" s="298">
        <f t="shared" si="205"/>
        <v>0</v>
      </c>
      <c r="DZ106" s="299"/>
      <c r="EA106" s="301" t="e">
        <f t="shared" si="206"/>
        <v>#DIV/0!</v>
      </c>
      <c r="EB106" s="297" t="e">
        <f t="shared" si="207"/>
        <v>#DIV/0!</v>
      </c>
      <c r="EC106" s="297" t="e">
        <f t="shared" si="208"/>
        <v>#DIV/0!</v>
      </c>
      <c r="ED106" s="297" t="e">
        <f t="shared" si="209"/>
        <v>#DIV/0!</v>
      </c>
      <c r="EE106" s="297" t="e">
        <f t="shared" si="210"/>
        <v>#DIV/0!</v>
      </c>
      <c r="EF106" s="302" t="e">
        <f t="shared" si="211"/>
        <v>#DIV/0!</v>
      </c>
      <c r="EG106" s="303"/>
      <c r="EH106" s="304">
        <f t="shared" si="212"/>
        <v>0</v>
      </c>
      <c r="EI106" s="296">
        <f>成绩录入!I109</f>
        <v>0</v>
      </c>
      <c r="EJ106" s="296">
        <f>成绩录入!J109</f>
        <v>0</v>
      </c>
      <c r="EK106" s="296">
        <f>成绩录入!K109</f>
        <v>0</v>
      </c>
      <c r="EL106" s="296">
        <f>成绩录入!L109</f>
        <v>0</v>
      </c>
      <c r="EM106" s="296">
        <f>成绩录入!M109</f>
        <v>0</v>
      </c>
      <c r="EN106" s="296">
        <f>成绩录入!P109</f>
        <v>0</v>
      </c>
      <c r="EO106" s="296">
        <f>成绩录入!Q109</f>
        <v>0</v>
      </c>
      <c r="EP106" s="296">
        <f>成绩录入!R109</f>
        <v>0</v>
      </c>
      <c r="EQ106" s="296">
        <f>成绩录入!S109</f>
        <v>0</v>
      </c>
      <c r="ER106" s="296">
        <f>成绩录入!T109</f>
        <v>0</v>
      </c>
      <c r="ES106" s="296">
        <f>成绩录入!U109</f>
        <v>0</v>
      </c>
      <c r="ET106" s="296">
        <f>成绩录入!V109</f>
        <v>0</v>
      </c>
      <c r="EU106" s="296">
        <f>成绩录入!W109</f>
        <v>0</v>
      </c>
      <c r="EV106" s="296">
        <f>成绩录入!X109</f>
        <v>0</v>
      </c>
      <c r="EW106" s="302">
        <f>成绩录入!Y109</f>
        <v>0</v>
      </c>
      <c r="EX106" s="303"/>
      <c r="EY106" s="304" t="str">
        <f t="shared" si="272"/>
        <v/>
      </c>
      <c r="EZ106" s="296" t="str">
        <f t="shared" si="272"/>
        <v/>
      </c>
      <c r="FA106" s="296" t="str">
        <f t="shared" si="272"/>
        <v/>
      </c>
      <c r="FB106" s="296" t="str">
        <f t="shared" si="272"/>
        <v/>
      </c>
      <c r="FC106" s="302">
        <f>成绩录入!AB109</f>
        <v>0</v>
      </c>
      <c r="FD106" s="303"/>
      <c r="FE106" s="304" t="str">
        <f t="shared" si="214"/>
        <v>√</v>
      </c>
      <c r="FF106" s="296" t="str">
        <f t="shared" si="215"/>
        <v>√</v>
      </c>
      <c r="FG106" s="296" t="str">
        <f t="shared" si="216"/>
        <v>√</v>
      </c>
      <c r="FH106" s="296" t="str">
        <f t="shared" si="217"/>
        <v>√</v>
      </c>
      <c r="FI106" s="302" t="str">
        <f t="shared" si="218"/>
        <v>√</v>
      </c>
      <c r="FJ106" s="299"/>
      <c r="FK106" s="260">
        <f>成绩录入!AB109</f>
        <v>0</v>
      </c>
      <c r="FL106" s="248">
        <f>成绩录入!AC109</f>
        <v>0</v>
      </c>
      <c r="FM106" s="248">
        <f>成绩录入!AD109</f>
        <v>0</v>
      </c>
      <c r="FN106" s="248">
        <f>成绩录入!AE109</f>
        <v>0</v>
      </c>
      <c r="FO106" s="248">
        <f>成绩录入!AF109</f>
        <v>0</v>
      </c>
      <c r="FP106" s="248">
        <f>成绩录入!AG109</f>
        <v>0</v>
      </c>
      <c r="FQ106" s="298">
        <f t="shared" si="219"/>
        <v>0</v>
      </c>
      <c r="FR106" s="299"/>
      <c r="FS106" s="260">
        <f>成绩录入!AB109</f>
        <v>0</v>
      </c>
      <c r="FT106" s="248">
        <f>成绩录入!AC109</f>
        <v>0</v>
      </c>
      <c r="FU106" s="248">
        <f>成绩录入!AD109</f>
        <v>0</v>
      </c>
      <c r="FV106" s="248">
        <f>成绩录入!AE109</f>
        <v>0</v>
      </c>
      <c r="FW106" s="248">
        <f>成绩录入!AF109</f>
        <v>0</v>
      </c>
      <c r="FX106" s="333">
        <f>成绩录入!AG109</f>
        <v>0</v>
      </c>
      <c r="FY106" s="298">
        <f t="shared" si="220"/>
        <v>0</v>
      </c>
      <c r="FZ106" s="299"/>
      <c r="GA106" s="260">
        <f>成绩录入!AB109</f>
        <v>0</v>
      </c>
      <c r="GB106" s="248">
        <f>成绩录入!AC109</f>
        <v>0</v>
      </c>
      <c r="GC106" s="248">
        <f>成绩录入!AD109</f>
        <v>0</v>
      </c>
      <c r="GD106" s="248">
        <f>成绩录入!AE109</f>
        <v>0</v>
      </c>
      <c r="GE106" s="248">
        <f>成绩录入!AF109</f>
        <v>0</v>
      </c>
      <c r="GF106" s="248">
        <f>成绩录入!AG109</f>
        <v>0</v>
      </c>
      <c r="GG106" s="298">
        <f t="shared" si="221"/>
        <v>0</v>
      </c>
      <c r="GH106" s="299"/>
      <c r="GI106" s="260">
        <f>成绩录入!AB109</f>
        <v>0</v>
      </c>
      <c r="GJ106" s="248">
        <f>成绩录入!AC109</f>
        <v>0</v>
      </c>
      <c r="GK106" s="248">
        <f>成绩录入!AD109</f>
        <v>0</v>
      </c>
      <c r="GL106" s="248">
        <f>成绩录入!AE109</f>
        <v>0</v>
      </c>
      <c r="GM106" s="248">
        <f>成绩录入!AF109</f>
        <v>0</v>
      </c>
      <c r="GN106" s="248">
        <f>成绩录入!AG109</f>
        <v>0</v>
      </c>
      <c r="GO106" s="298">
        <f t="shared" si="222"/>
        <v>0</v>
      </c>
      <c r="GP106" s="299"/>
      <c r="GQ106" s="260">
        <f>成绩录入!AB109</f>
        <v>0</v>
      </c>
      <c r="GR106" s="248">
        <f>成绩录入!AC109</f>
        <v>0</v>
      </c>
      <c r="GS106" s="248">
        <f>成绩录入!AD109</f>
        <v>0</v>
      </c>
      <c r="GT106" s="248">
        <f>成绩录入!AE109</f>
        <v>0</v>
      </c>
      <c r="GU106" s="248">
        <f>成绩录入!AF109</f>
        <v>0</v>
      </c>
      <c r="GV106" s="248">
        <f>成绩录入!AG109</f>
        <v>0</v>
      </c>
      <c r="GW106" s="298">
        <f t="shared" si="223"/>
        <v>0</v>
      </c>
      <c r="GX106" s="299"/>
      <c r="GY106" s="247">
        <f>成绩录入!AJ109</f>
        <v>0</v>
      </c>
      <c r="GZ106" s="248">
        <f>成绩录入!AK109</f>
        <v>0</v>
      </c>
      <c r="HA106" s="248">
        <f>成绩录入!AL109</f>
        <v>0</v>
      </c>
      <c r="HB106" s="248">
        <f>成绩录入!AM109</f>
        <v>0</v>
      </c>
      <c r="HC106" s="248">
        <f>成绩录入!AN109</f>
        <v>0</v>
      </c>
      <c r="HD106" s="248">
        <f>成绩录入!AO109</f>
        <v>0</v>
      </c>
      <c r="HE106" s="310">
        <f t="shared" si="273"/>
        <v>0</v>
      </c>
      <c r="HF106" s="299"/>
      <c r="HG106" s="247">
        <f>成绩录入!AJ109</f>
        <v>0</v>
      </c>
      <c r="HH106" s="248">
        <f>成绩录入!AK109</f>
        <v>0</v>
      </c>
      <c r="HI106" s="248">
        <f>成绩录入!AL109</f>
        <v>0</v>
      </c>
      <c r="HJ106" s="248">
        <f>成绩录入!AM109</f>
        <v>0</v>
      </c>
      <c r="HK106" s="248">
        <f>成绩录入!AN109</f>
        <v>0</v>
      </c>
      <c r="HL106" s="248">
        <f>成绩录入!AO109</f>
        <v>0</v>
      </c>
      <c r="HM106" s="310">
        <f t="shared" si="274"/>
        <v>0</v>
      </c>
      <c r="HN106" s="299"/>
      <c r="HO106" s="247">
        <f>成绩录入!AJ109</f>
        <v>0</v>
      </c>
      <c r="HP106" s="248">
        <f>成绩录入!AK109</f>
        <v>0</v>
      </c>
      <c r="HQ106" s="248">
        <f>成绩录入!AL109</f>
        <v>0</v>
      </c>
      <c r="HR106" s="248">
        <f>成绩录入!AM109</f>
        <v>0</v>
      </c>
      <c r="HS106" s="248">
        <f>成绩录入!AN109</f>
        <v>0</v>
      </c>
      <c r="HT106" s="248">
        <f>成绩录入!AO109</f>
        <v>0</v>
      </c>
      <c r="HU106" s="310">
        <f t="shared" si="275"/>
        <v>0</v>
      </c>
      <c r="HV106" s="299"/>
      <c r="HW106" s="247">
        <f>成绩录入!AJ109</f>
        <v>0</v>
      </c>
      <c r="HX106" s="248">
        <f>成绩录入!AK109</f>
        <v>0</v>
      </c>
      <c r="HY106" s="248">
        <f>成绩录入!AL109</f>
        <v>0</v>
      </c>
      <c r="HZ106" s="248">
        <f>成绩录入!AM109</f>
        <v>0</v>
      </c>
      <c r="IA106" s="248">
        <f>成绩录入!AN109</f>
        <v>0</v>
      </c>
      <c r="IB106" s="248">
        <f>成绩录入!AO109</f>
        <v>0</v>
      </c>
      <c r="IC106" s="310">
        <f t="shared" si="276"/>
        <v>0</v>
      </c>
      <c r="ID106" s="299"/>
      <c r="IE106" s="247">
        <f>成绩录入!AJ109</f>
        <v>0</v>
      </c>
      <c r="IF106" s="248">
        <f>成绩录入!AK109</f>
        <v>0</v>
      </c>
      <c r="IG106" s="248">
        <f>成绩录入!AL109</f>
        <v>0</v>
      </c>
      <c r="IH106" s="248">
        <f>成绩录入!AM109</f>
        <v>0</v>
      </c>
      <c r="II106" s="248">
        <f>成绩录入!AN109</f>
        <v>0</v>
      </c>
      <c r="IJ106" s="248">
        <f>成绩录入!AO109</f>
        <v>0</v>
      </c>
      <c r="IK106" s="310">
        <f t="shared" si="277"/>
        <v>0</v>
      </c>
      <c r="IL106" s="299"/>
      <c r="IM106" s="313" t="e">
        <f t="shared" si="229"/>
        <v>#DIV/0!</v>
      </c>
      <c r="IN106" s="314" t="e">
        <f t="shared" si="230"/>
        <v>#DIV/0!</v>
      </c>
      <c r="IO106" s="314" t="e">
        <f t="shared" si="231"/>
        <v>#DIV/0!</v>
      </c>
      <c r="IP106" s="314" t="e">
        <f t="shared" si="232"/>
        <v>#DIV/0!</v>
      </c>
      <c r="IQ106" s="314" t="e">
        <f t="shared" si="233"/>
        <v>#DIV/0!</v>
      </c>
      <c r="IR106" s="315" t="e">
        <f t="shared" si="234"/>
        <v>#DIV/0!</v>
      </c>
      <c r="IS106" s="316"/>
      <c r="IT106" s="214">
        <f>成绩录入!AR109</f>
        <v>0</v>
      </c>
      <c r="IU106" s="216">
        <f>成绩录入!AS109</f>
        <v>0</v>
      </c>
      <c r="IV106" s="216">
        <f>成绩录入!AT109</f>
        <v>0</v>
      </c>
      <c r="IW106" s="216">
        <f>成绩录入!AU109</f>
        <v>0</v>
      </c>
      <c r="IX106" s="216">
        <f>成绩录入!AV109</f>
        <v>0</v>
      </c>
      <c r="IY106" s="216">
        <f>成绩录入!AW109</f>
        <v>0</v>
      </c>
      <c r="IZ106" s="298">
        <f t="shared" si="235"/>
        <v>0</v>
      </c>
      <c r="JA106" s="299"/>
      <c r="JB106" s="317">
        <f>成绩录入!AR109</f>
        <v>0</v>
      </c>
      <c r="JC106" s="216">
        <f>成绩录入!AS109</f>
        <v>0</v>
      </c>
      <c r="JD106" s="216">
        <f>成绩录入!AT109</f>
        <v>0</v>
      </c>
      <c r="JE106" s="216">
        <f>成绩录入!AU109</f>
        <v>0</v>
      </c>
      <c r="JF106" s="216">
        <f>成绩录入!AV109</f>
        <v>0</v>
      </c>
      <c r="JG106" s="216">
        <f>成绩录入!AW109</f>
        <v>0</v>
      </c>
      <c r="JH106" s="298">
        <f t="shared" si="236"/>
        <v>0</v>
      </c>
      <c r="JI106" s="299"/>
      <c r="JJ106" s="248">
        <f>成绩录入!AR109</f>
        <v>0</v>
      </c>
      <c r="JK106" s="248">
        <f>成绩录入!AS109</f>
        <v>0</v>
      </c>
      <c r="JL106" s="248">
        <f>成绩录入!AT109</f>
        <v>0</v>
      </c>
      <c r="JM106" s="248">
        <f>成绩录入!AU109</f>
        <v>0</v>
      </c>
      <c r="JN106" s="248">
        <f>成绩录入!AV109</f>
        <v>0</v>
      </c>
      <c r="JO106" s="248">
        <f>成绩录入!AW109</f>
        <v>0</v>
      </c>
      <c r="JP106" s="298">
        <f t="shared" si="237"/>
        <v>0</v>
      </c>
      <c r="JQ106" s="299"/>
      <c r="JR106" s="308">
        <f>成绩录入!AR109</f>
        <v>0</v>
      </c>
      <c r="JS106" s="248">
        <f>成绩录入!AS109</f>
        <v>0</v>
      </c>
      <c r="JT106" s="248">
        <f>成绩录入!AT109</f>
        <v>0</v>
      </c>
      <c r="JU106" s="248">
        <f>成绩录入!AU109</f>
        <v>0</v>
      </c>
      <c r="JV106" s="248">
        <f>成绩录入!AV109</f>
        <v>0</v>
      </c>
      <c r="JW106" s="248">
        <f>成绩录入!AW109</f>
        <v>0</v>
      </c>
      <c r="JX106" s="298">
        <f t="shared" si="238"/>
        <v>0</v>
      </c>
      <c r="JY106" s="299"/>
      <c r="JZ106" s="308">
        <f>成绩录入!AR109</f>
        <v>0</v>
      </c>
      <c r="KA106" s="248">
        <f>成绩录入!AS109</f>
        <v>0</v>
      </c>
      <c r="KB106" s="248">
        <f>成绩录入!AT109</f>
        <v>0</v>
      </c>
      <c r="KC106" s="248">
        <f>成绩录入!AU109</f>
        <v>0</v>
      </c>
      <c r="KD106" s="248">
        <f>成绩录入!AV109</f>
        <v>0</v>
      </c>
      <c r="KE106" s="248">
        <f>成绩录入!AW109</f>
        <v>0</v>
      </c>
      <c r="KF106" s="298">
        <f t="shared" si="239"/>
        <v>0</v>
      </c>
      <c r="KG106" s="299"/>
      <c r="KH106" s="313">
        <f t="shared" si="186"/>
        <v>0</v>
      </c>
      <c r="KI106" s="314">
        <f t="shared" si="240"/>
        <v>0</v>
      </c>
      <c r="KJ106" s="314">
        <f t="shared" si="241"/>
        <v>0</v>
      </c>
      <c r="KK106" s="314">
        <f t="shared" si="242"/>
        <v>0</v>
      </c>
      <c r="KL106" s="314">
        <f t="shared" si="243"/>
        <v>0</v>
      </c>
      <c r="KM106" s="315">
        <f t="shared" si="244"/>
        <v>0</v>
      </c>
      <c r="KN106" s="90"/>
      <c r="KO106" s="294">
        <f>IF(总评!G104&lt;60,1,0)</f>
        <v>0</v>
      </c>
      <c r="KP106" s="295">
        <f t="shared" si="271"/>
        <v>0</v>
      </c>
      <c r="KQ106" s="295">
        <f t="shared" si="188"/>
        <v>0</v>
      </c>
      <c r="KR106" s="321">
        <f t="shared" si="189"/>
        <v>0</v>
      </c>
      <c r="KS106" s="321">
        <f t="shared" si="245"/>
        <v>0</v>
      </c>
      <c r="OT106" s="247">
        <f>IF(OT$6=$OS$5,成绩录入!BC109,0)</f>
        <v>0</v>
      </c>
      <c r="OU106" s="248">
        <f>IF(OU$6=$OS$5,成绩录入!BD109,0)</f>
        <v>0</v>
      </c>
      <c r="OV106" s="248">
        <f>IF(OV$6=$OS$5,成绩录入!BE109,0)</f>
        <v>0</v>
      </c>
      <c r="OW106" s="248">
        <f>IF(OW$6=$OS$5,成绩录入!BF109,0)</f>
        <v>0</v>
      </c>
      <c r="OX106" s="248">
        <f>IF(OX$6=$OS$5,成绩录入!BG109,0)</f>
        <v>0</v>
      </c>
      <c r="OY106" s="248">
        <f>IF(OY$6=$OS$5,成绩录入!BH109,0)</f>
        <v>0</v>
      </c>
      <c r="OZ106" s="248">
        <f>IF(OZ$6=$OS$5,成绩录入!BI109,0)</f>
        <v>0</v>
      </c>
      <c r="PA106" s="248">
        <f>IF(PA$6=$OS$5,成绩录入!BJ109,0)</f>
        <v>0</v>
      </c>
      <c r="PB106" s="248">
        <f>IF(PB$6=$OS$5,成绩录入!BK109,0)</f>
        <v>0</v>
      </c>
      <c r="PC106" s="248">
        <f>IF(PC$6=$OS$5,成绩录入!BL109,0)</f>
        <v>0</v>
      </c>
      <c r="PD106" s="248">
        <f>IF(PD$6=$OS$5,成绩录入!BM109,0)</f>
        <v>0</v>
      </c>
      <c r="PE106" s="248">
        <f>IF(PE$6=$OS$5,成绩录入!BN109,0)</f>
        <v>0</v>
      </c>
      <c r="PF106" s="248">
        <f>IF(PF$6=$OS$5,成绩录入!BO109,0)</f>
        <v>0</v>
      </c>
      <c r="PG106" s="248">
        <f>IF(PG$6=$OS$5,成绩录入!BP109,0)</f>
        <v>0</v>
      </c>
      <c r="PH106" s="248">
        <f>IF(PH$6=$OS$5,成绩录入!BQ109,0)</f>
        <v>0</v>
      </c>
      <c r="PI106" s="248">
        <f>IF(PI$6=$OS$5,成绩录入!BR109,0)</f>
        <v>0</v>
      </c>
      <c r="PJ106" s="248">
        <f>IF(PJ$6=$OS$5,成绩录入!BS109,0)</f>
        <v>0</v>
      </c>
      <c r="PK106" s="248">
        <f>IF(PK$6=$OS$5,成绩录入!BT109,0)</f>
        <v>0</v>
      </c>
      <c r="PL106" s="248">
        <f>IF(PL$6=$OS$5,成绩录入!BU109,0)</f>
        <v>0</v>
      </c>
      <c r="PM106" s="248">
        <f>IF(PM$6=$OS$5,成绩录入!BV109,0)</f>
        <v>0</v>
      </c>
      <c r="PN106" s="248">
        <f>IF(PN$6=$OS$5,成绩录入!BW109,0)</f>
        <v>0</v>
      </c>
      <c r="PO106" s="248">
        <f>IF(PO$6=$OS$5,成绩录入!BX109,0)</f>
        <v>0</v>
      </c>
      <c r="PP106" s="248">
        <f>IF(PP$6=$OS$5,成绩录入!BY109,0)</f>
        <v>0</v>
      </c>
      <c r="PQ106" s="248">
        <f>IF(PQ$6=$OS$5,成绩录入!BZ109,0)</f>
        <v>0</v>
      </c>
      <c r="PR106" s="248">
        <f>IF(PR$6=$OS$5,成绩录入!CA109,0)</f>
        <v>0</v>
      </c>
      <c r="PS106" s="248">
        <f>IF(PS$6=$OS$5,成绩录入!CB109,0)</f>
        <v>0</v>
      </c>
      <c r="PT106" s="248">
        <f>IF(PT$6=$OS$5,成绩录入!CC109,0)</f>
        <v>0</v>
      </c>
      <c r="PU106" s="248">
        <f>IF(PU$6=$OS$5,成绩录入!CD109,0)</f>
        <v>0</v>
      </c>
      <c r="PV106" s="248">
        <f>IF(PV$6=$OS$5,成绩录入!CE109,0)</f>
        <v>0</v>
      </c>
      <c r="PW106" s="248">
        <f>IF(PW$6=$OS$5,成绩录入!CF109,0)</f>
        <v>0</v>
      </c>
      <c r="PX106" s="248">
        <f>IF(PX$6=$OS$5,成绩录入!CG109,0)</f>
        <v>0</v>
      </c>
      <c r="PY106" s="248">
        <f>IF(PY$6=$OS$5,成绩录入!CH109,0)</f>
        <v>0</v>
      </c>
      <c r="PZ106" s="248">
        <f>IF(PZ$6=$OS$5,成绩录入!CI109,0)</f>
        <v>0</v>
      </c>
      <c r="QA106" s="248">
        <f>IF(QA$6=$OS$5,成绩录入!CJ109,0)</f>
        <v>0</v>
      </c>
      <c r="QB106" s="248">
        <f>IF(QB$6=$OS$5,成绩录入!CK109,0)</f>
        <v>0</v>
      </c>
      <c r="QC106" s="248">
        <f>IF(QC$6=$OS$5,成绩录入!CL109,0)</f>
        <v>0</v>
      </c>
      <c r="QD106" s="248">
        <f>IF(QD$6=$OS$5,成绩录入!CM109,0)</f>
        <v>0</v>
      </c>
      <c r="QE106" s="248">
        <f>IF(QE$6=$OS$5,成绩录入!CN109,0)</f>
        <v>0</v>
      </c>
      <c r="QF106" s="248">
        <f>IF(QF$6=$OS$5,成绩录入!CO109,0)</f>
        <v>0</v>
      </c>
      <c r="QG106" s="248">
        <f>IF(QG$6=$OS$5,成绩录入!CP109,0)</f>
        <v>0</v>
      </c>
      <c r="QH106" s="248">
        <f>IF(QH$6=$OS$5,成绩录入!CQ109,0)</f>
        <v>0</v>
      </c>
      <c r="QI106" s="248">
        <f>IF(QI$6=$OS$5,成绩录入!CR109,0)</f>
        <v>0</v>
      </c>
      <c r="QJ106" s="248">
        <f>IF(QJ$6=$OS$5,成绩录入!CS109,0)</f>
        <v>0</v>
      </c>
      <c r="QK106" s="248">
        <f>IF(QK$6=$OS$5,成绩录入!CT109,0)</f>
        <v>0</v>
      </c>
      <c r="QL106" s="248">
        <f>IF(QL$6=$OS$5,成绩录入!CU109,0)</f>
        <v>0</v>
      </c>
      <c r="QM106" s="248">
        <f>IF(QM$6=$OS$5,成绩录入!CV109,0)</f>
        <v>0</v>
      </c>
      <c r="QN106" s="248">
        <f>IF(QN$6=$OS$5,成绩录入!CW109,0)</f>
        <v>0</v>
      </c>
      <c r="QO106" s="248">
        <f>IF(QO$6=$OS$5,成绩录入!CX109,0)</f>
        <v>0</v>
      </c>
      <c r="QP106" s="248">
        <f>IF(QP$6=$OS$5,成绩录入!CY109,0)</f>
        <v>0</v>
      </c>
      <c r="QQ106" s="248">
        <f>IF(QQ$6=$OS$5,成绩录入!CZ109,0)</f>
        <v>0</v>
      </c>
      <c r="QR106" s="248">
        <f>IF(QR$6=$OS$5,成绩录入!DA109,0)</f>
        <v>0</v>
      </c>
      <c r="QS106" s="248">
        <f>IF(QS$6=$OS$5,成绩录入!DB109,0)</f>
        <v>0</v>
      </c>
      <c r="QT106" s="248">
        <f>IF(QT$6=$OS$5,成绩录入!DC109,0)</f>
        <v>0</v>
      </c>
      <c r="QU106" s="248">
        <f>IF(QU$6=$OS$5,成绩录入!DD109,0)</f>
        <v>0</v>
      </c>
      <c r="QV106" s="248">
        <f>IF(QV$6=$OS$5,成绩录入!DE109,0)</f>
        <v>0</v>
      </c>
      <c r="QW106" s="248">
        <f>IF(QW$6=$OS$5,成绩录入!DF109,0)</f>
        <v>0</v>
      </c>
      <c r="QX106" s="248">
        <f>IF(QX$6=$OS$5,成绩录入!DG109,0)</f>
        <v>0</v>
      </c>
      <c r="QY106" s="248">
        <f>IF(QY$6=$OS$5,成绩录入!DH109,0)</f>
        <v>0</v>
      </c>
      <c r="QZ106" s="248">
        <f>IF(QZ$6=$OS$5,成绩录入!DI109,0)</f>
        <v>0</v>
      </c>
      <c r="RA106" s="248">
        <f>IF(RA$6=$OS$5,成绩录入!DJ109,0)</f>
        <v>0</v>
      </c>
      <c r="RB106" s="248">
        <f>IF(RB$6=$OS$5,成绩录入!DK109,0)</f>
        <v>0</v>
      </c>
      <c r="RC106" s="248">
        <f>IF(RC$6=$OS$5,成绩录入!DL109,0)</f>
        <v>0</v>
      </c>
      <c r="RD106" s="248">
        <f>IF(RD$6=$OS$5,成绩录入!DM109,0)</f>
        <v>0</v>
      </c>
      <c r="RE106" s="248">
        <f>IF(RE$6=$OS$5,成绩录入!DN109,0)</f>
        <v>0</v>
      </c>
      <c r="RF106" s="248">
        <f>IF(RF$6=$OS$5,成绩录入!DO109,0)</f>
        <v>0</v>
      </c>
      <c r="RG106" s="248">
        <f>IF(RG$6=$OS$5,成绩录入!DP109,0)</f>
        <v>0</v>
      </c>
      <c r="RH106" s="248">
        <f>IF(RH$6=$OS$5,成绩录入!DQ109,0)</f>
        <v>0</v>
      </c>
      <c r="RI106" s="248">
        <f>IF(RI$6=$OS$5,成绩录入!DR109,0)</f>
        <v>0</v>
      </c>
      <c r="RJ106" s="248">
        <f>IF(RJ$6=$OS$5,成绩录入!DS109,0)</f>
        <v>0</v>
      </c>
      <c r="RK106" s="248">
        <f>IF(RK$6=$OS$5,成绩录入!DT109,0)</f>
        <v>0</v>
      </c>
      <c r="RL106" s="248">
        <f>IF(RL$6=$OS$5,成绩录入!DU109,0)</f>
        <v>0</v>
      </c>
      <c r="RM106" s="248">
        <f>IF(RM$6=$OS$5,成绩录入!DV109,0)</f>
        <v>0</v>
      </c>
      <c r="RN106" s="248">
        <f>IF(RN$6=$OS$5,成绩录入!DW109,0)</f>
        <v>0</v>
      </c>
      <c r="RO106" s="248">
        <f>IF(RO$6=$OS$5,成绩录入!DX109,0)</f>
        <v>0</v>
      </c>
      <c r="RP106" s="248">
        <f>IF(RP$6=$OS$5,成绩录入!DY109,0)</f>
        <v>0</v>
      </c>
      <c r="RQ106" s="248">
        <f>IF(RQ$6=$OS$5,成绩录入!DZ109,0)</f>
        <v>0</v>
      </c>
      <c r="RR106" s="248">
        <f>IF(RR$6=$OS$5,成绩录入!EA109,0)</f>
        <v>0</v>
      </c>
      <c r="RS106" s="248">
        <f>IF(RS$6=$OS$5,成绩录入!EB109,0)</f>
        <v>0</v>
      </c>
      <c r="RT106" s="248">
        <f>IF(RT$6=$OS$5,成绩录入!EC109,0)</f>
        <v>0</v>
      </c>
      <c r="RU106" s="248">
        <f>IF(RU$6=$OS$5,成绩录入!ED109,0)</f>
        <v>0</v>
      </c>
      <c r="RV106" s="248">
        <f>IF(RV$6=$OS$5,成绩录入!EE109,0)</f>
        <v>0</v>
      </c>
      <c r="RW106" s="248">
        <f>IF(RW$6=$OS$5,成绩录入!EF109,0)</f>
        <v>0</v>
      </c>
      <c r="RX106" s="248">
        <f>IF(RX$6=$OS$5,成绩录入!EG109,0)</f>
        <v>0</v>
      </c>
      <c r="RY106" s="248">
        <f>IF(RY$6=$OS$5,成绩录入!EH109,0)</f>
        <v>0</v>
      </c>
      <c r="RZ106" s="248">
        <f>IF(RZ$6=$OS$5,成绩录入!EI109,0)</f>
        <v>0</v>
      </c>
      <c r="SA106" s="248">
        <f>IF(SA$6=$OS$5,成绩录入!EJ109,0)</f>
        <v>0</v>
      </c>
      <c r="SB106" s="248">
        <f>IF(SB$6=$OS$5,成绩录入!EK109,0)</f>
        <v>0</v>
      </c>
      <c r="SC106" s="248">
        <f>IF(SC$6=$OS$5,成绩录入!EL109,0)</f>
        <v>0</v>
      </c>
      <c r="SD106" s="248">
        <f>IF(SD$6=$OS$5,成绩录入!EM109,0)</f>
        <v>0</v>
      </c>
      <c r="SE106" s="248">
        <f>IF(SE$6=$OS$5,成绩录入!EN109,0)</f>
        <v>0</v>
      </c>
      <c r="SF106" s="248">
        <f>IF(SF$6=$OS$5,成绩录入!EO109,0)</f>
        <v>0</v>
      </c>
      <c r="SG106" s="248">
        <f>IF(SG$6=$OS$5,成绩录入!EP109,0)</f>
        <v>0</v>
      </c>
      <c r="SH106" s="248">
        <f>IF(SH$6=$OS$5,成绩录入!EQ109,0)</f>
        <v>0</v>
      </c>
      <c r="SI106" s="248">
        <f>IF(SI$6=$OS$5,成绩录入!ER109,0)</f>
        <v>0</v>
      </c>
      <c r="SJ106" s="248">
        <f>IF(SJ$6=$OS$5,成绩录入!ES109,0)</f>
        <v>0</v>
      </c>
      <c r="SK106" s="248">
        <f>IF(SK$6=$OS$5,成绩录入!ET109,0)</f>
        <v>0</v>
      </c>
      <c r="SL106" s="248">
        <f>IF(SL$6=$OS$5,成绩录入!EU109,0)</f>
        <v>0</v>
      </c>
      <c r="SM106" s="248">
        <f>IF(SM$6=$OS$5,成绩录入!EV109,0)</f>
        <v>0</v>
      </c>
      <c r="SN106" s="248">
        <f>IF(SN$6=$OS$5,成绩录入!EW109,0)</f>
        <v>0</v>
      </c>
      <c r="SO106" s="248">
        <f>IF(SO$6=$OS$5,成绩录入!EX109,0)</f>
        <v>0</v>
      </c>
      <c r="SP106" s="218">
        <f t="shared" si="190"/>
        <v>0</v>
      </c>
      <c r="SQ106" s="166"/>
      <c r="SR106" s="166"/>
      <c r="SS106" s="247">
        <f>IF(SS$6=$SR$5,成绩录入!BC109,0)</f>
        <v>0</v>
      </c>
      <c r="ST106" s="248">
        <f>IF(ST$6=$SR$5,成绩录入!BD109,0)</f>
        <v>0</v>
      </c>
      <c r="SU106" s="248">
        <f>IF(SU$6=$SR$5,成绩录入!BE109,0)</f>
        <v>0</v>
      </c>
      <c r="SV106" s="248">
        <f>IF(SV$6=$SR$5,成绩录入!BF109,0)</f>
        <v>0</v>
      </c>
      <c r="SW106" s="248">
        <f>IF(SW$6=$SR$5,成绩录入!BG109,0)</f>
        <v>0</v>
      </c>
      <c r="SX106" s="248">
        <f>IF(SX$6=$SR$5,成绩录入!BH109,0)</f>
        <v>0</v>
      </c>
      <c r="SY106" s="248">
        <f>IF(SY$6=$SR$5,成绩录入!BI109,0)</f>
        <v>0</v>
      </c>
      <c r="SZ106" s="248">
        <f>IF(SZ$6=$SR$5,成绩录入!BJ109,0)</f>
        <v>0</v>
      </c>
      <c r="TA106" s="248">
        <f>IF(TA$6=$SR$5,成绩录入!BK109,0)</f>
        <v>0</v>
      </c>
      <c r="TB106" s="248">
        <f>IF(TB$6=$SR$5,成绩录入!BL109,0)</f>
        <v>0</v>
      </c>
      <c r="TC106" s="248">
        <f>IF(TC$6=$SR$5,成绩录入!BM109,0)</f>
        <v>0</v>
      </c>
      <c r="TD106" s="248">
        <f>IF(TD$6=$SR$5,成绩录入!BN109,0)</f>
        <v>0</v>
      </c>
      <c r="TE106" s="248">
        <f>IF(TE$6=$SR$5,成绩录入!BO109,0)</f>
        <v>0</v>
      </c>
      <c r="TF106" s="248">
        <f>IF(TF$6=$SR$5,成绩录入!BP109,0)</f>
        <v>0</v>
      </c>
      <c r="TG106" s="248">
        <f>IF(TG$6=$SR$5,成绩录入!BQ109,0)</f>
        <v>0</v>
      </c>
      <c r="TH106" s="248">
        <f>IF(TH$6=$SR$5,成绩录入!BR109,0)</f>
        <v>0</v>
      </c>
      <c r="TI106" s="248">
        <f>IF(TI$6=$SR$5,成绩录入!BS109,0)</f>
        <v>0</v>
      </c>
      <c r="TJ106" s="248">
        <f>IF(TJ$6=$SR$5,成绩录入!BT109,0)</f>
        <v>0</v>
      </c>
      <c r="TK106" s="248">
        <f>IF(TK$6=$SR$5,成绩录入!BU109,0)</f>
        <v>0</v>
      </c>
      <c r="TL106" s="248">
        <f>IF(TL$6=$SR$5,成绩录入!BV109,0)</f>
        <v>0</v>
      </c>
      <c r="TM106" s="248">
        <f>IF(TM$6=$SR$5,成绩录入!BW109,0)</f>
        <v>0</v>
      </c>
      <c r="TN106" s="248">
        <f>IF(TN$6=$SR$5,成绩录入!BX109,0)</f>
        <v>0</v>
      </c>
      <c r="TO106" s="248">
        <f>IF(TO$6=$SR$5,成绩录入!BY109,0)</f>
        <v>0</v>
      </c>
      <c r="TP106" s="248">
        <f>IF(TP$6=$SR$5,成绩录入!BZ109,0)</f>
        <v>0</v>
      </c>
      <c r="TQ106" s="248">
        <f>IF(TQ$6=$SR$5,成绩录入!CA109,0)</f>
        <v>0</v>
      </c>
      <c r="TR106" s="248">
        <f>IF(TR$6=$SR$5,成绩录入!CB109,0)</f>
        <v>0</v>
      </c>
      <c r="TS106" s="248">
        <f>IF(TS$6=$SR$5,成绩录入!CC109,0)</f>
        <v>0</v>
      </c>
      <c r="TT106" s="248">
        <f>IF(TT$6=$SR$5,成绩录入!CD109,0)</f>
        <v>0</v>
      </c>
      <c r="TU106" s="248">
        <f>IF(TU$6=$SR$5,成绩录入!CE109,0)</f>
        <v>0</v>
      </c>
      <c r="TV106" s="248">
        <f>IF(TV$6=$SR$5,成绩录入!CF109,0)</f>
        <v>0</v>
      </c>
      <c r="TW106" s="248">
        <f>IF(TW$6=$SR$5,成绩录入!CG109,0)</f>
        <v>0</v>
      </c>
      <c r="TX106" s="248">
        <f>IF(TX$6=$SR$5,成绩录入!CH109,0)</f>
        <v>0</v>
      </c>
      <c r="TY106" s="248">
        <f>IF(TY$6=$SR$5,成绩录入!CI109,0)</f>
        <v>0</v>
      </c>
      <c r="TZ106" s="248">
        <f>IF(TZ$6=$SR$5,成绩录入!CJ109,0)</f>
        <v>0</v>
      </c>
      <c r="UA106" s="248">
        <f>IF(UA$6=$SR$5,成绩录入!CK109,0)</f>
        <v>0</v>
      </c>
      <c r="UB106" s="248">
        <f>IF(UB$6=$SR$5,成绩录入!CL109,0)</f>
        <v>0</v>
      </c>
      <c r="UC106" s="248">
        <f>IF(UC$6=$SR$5,成绩录入!CM109,0)</f>
        <v>0</v>
      </c>
      <c r="UD106" s="248">
        <f>IF(UD$6=$SR$5,成绩录入!CN109,0)</f>
        <v>0</v>
      </c>
      <c r="UE106" s="248">
        <f>IF(UE$6=$SR$5,成绩录入!CO109,0)</f>
        <v>0</v>
      </c>
      <c r="UF106" s="248">
        <f>IF(UF$6=$SR$5,成绩录入!CP109,0)</f>
        <v>0</v>
      </c>
      <c r="UG106" s="248">
        <f>IF(UG$6=$SR$5,成绩录入!CQ109,0)</f>
        <v>0</v>
      </c>
      <c r="UH106" s="248">
        <f>IF(UH$6=$SR$5,成绩录入!CR109,0)</f>
        <v>0</v>
      </c>
      <c r="UI106" s="248">
        <f>IF(UI$6=$SR$5,成绩录入!CS109,0)</f>
        <v>0</v>
      </c>
      <c r="UJ106" s="248">
        <f>IF(UJ$6=$SR$5,成绩录入!CT109,0)</f>
        <v>0</v>
      </c>
      <c r="UK106" s="248">
        <f>IF(UK$6=$SR$5,成绩录入!CU109,0)</f>
        <v>0</v>
      </c>
      <c r="UL106" s="248">
        <f>IF(UL$6=$SR$5,成绩录入!CV109,0)</f>
        <v>0</v>
      </c>
      <c r="UM106" s="248">
        <f>IF(UM$6=$SR$5,成绩录入!CW109,0)</f>
        <v>0</v>
      </c>
      <c r="UN106" s="248">
        <f>IF(UN$6=$SR$5,成绩录入!CX109,0)</f>
        <v>0</v>
      </c>
      <c r="UO106" s="248">
        <f>IF(UO$6=$SR$5,成绩录入!CY109,0)</f>
        <v>0</v>
      </c>
      <c r="UP106" s="248">
        <f>IF(UP$6=$SR$5,成绩录入!CZ109,0)</f>
        <v>0</v>
      </c>
      <c r="UQ106" s="248">
        <f>IF(UQ$6=$SR$5,成绩录入!DA109,0)</f>
        <v>0</v>
      </c>
      <c r="UR106" s="248">
        <f>IF(UR$6=$SR$5,成绩录入!DB109,0)</f>
        <v>0</v>
      </c>
      <c r="US106" s="248">
        <f>IF(US$6=$SR$5,成绩录入!DC109,0)</f>
        <v>0</v>
      </c>
      <c r="UT106" s="248">
        <f>IF(UT$6=$SR$5,成绩录入!DD109,0)</f>
        <v>0</v>
      </c>
      <c r="UU106" s="248">
        <f>IF(UU$6=$SR$5,成绩录入!DE109,0)</f>
        <v>0</v>
      </c>
      <c r="UV106" s="248">
        <f>IF(UV$6=$SR$5,成绩录入!DF109,0)</f>
        <v>0</v>
      </c>
      <c r="UW106" s="248">
        <f>IF(UW$6=$SR$5,成绩录入!DG109,0)</f>
        <v>0</v>
      </c>
      <c r="UX106" s="248">
        <f>IF(UX$6=$SR$5,成绩录入!DH109,0)</f>
        <v>0</v>
      </c>
      <c r="UY106" s="248">
        <f>IF(UY$6=$SR$5,成绩录入!DI109,0)</f>
        <v>0</v>
      </c>
      <c r="UZ106" s="248">
        <f>IF(UZ$6=$SR$5,成绩录入!DJ109,0)</f>
        <v>0</v>
      </c>
      <c r="VA106" s="248">
        <f>IF(VA$6=$SR$5,成绩录入!DK109,0)</f>
        <v>0</v>
      </c>
      <c r="VB106" s="248">
        <f>IF(VB$6=$SR$5,成绩录入!DL109,0)</f>
        <v>0</v>
      </c>
      <c r="VC106" s="248">
        <f>IF(VC$6=$SR$5,成绩录入!DM109,0)</f>
        <v>0</v>
      </c>
      <c r="VD106" s="248">
        <f>IF(VD$6=$SR$5,成绩录入!DN109,0)</f>
        <v>0</v>
      </c>
      <c r="VE106" s="248">
        <f>IF(VE$6=$SR$5,成绩录入!DO109,0)</f>
        <v>0</v>
      </c>
      <c r="VF106" s="248">
        <f>IF(VF$6=$SR$5,成绩录入!DP109,0)</f>
        <v>0</v>
      </c>
      <c r="VG106" s="248">
        <f>IF(VG$6=$SR$5,成绩录入!DQ109,0)</f>
        <v>0</v>
      </c>
      <c r="VH106" s="248">
        <f>IF(VH$6=$SR$5,成绩录入!DR109,0)</f>
        <v>0</v>
      </c>
      <c r="VI106" s="248">
        <f>IF(VI$6=$SR$5,成绩录入!DS109,0)</f>
        <v>0</v>
      </c>
      <c r="VJ106" s="248">
        <f>IF(VJ$6=$SR$5,成绩录入!DT109,0)</f>
        <v>0</v>
      </c>
      <c r="VK106" s="248">
        <f>IF(VK$6=$SR$5,成绩录入!DU109,0)</f>
        <v>0</v>
      </c>
      <c r="VL106" s="248">
        <f>IF(VL$6=$SR$5,成绩录入!DV109,0)</f>
        <v>0</v>
      </c>
      <c r="VM106" s="248">
        <f>IF(VM$6=$SR$5,成绩录入!DW109,0)</f>
        <v>0</v>
      </c>
      <c r="VN106" s="248">
        <f>IF(VN$6=$SR$5,成绩录入!DX109,0)</f>
        <v>0</v>
      </c>
      <c r="VO106" s="248">
        <f>IF(VO$6=$SR$5,成绩录入!DY109,0)</f>
        <v>0</v>
      </c>
      <c r="VP106" s="248">
        <f>IF(VP$6=$SR$5,成绩录入!DZ109,0)</f>
        <v>0</v>
      </c>
      <c r="VQ106" s="248">
        <f>IF(VQ$6=$SR$5,成绩录入!EA109,0)</f>
        <v>0</v>
      </c>
      <c r="VR106" s="248">
        <f>IF(VR$6=$SR$5,成绩录入!EB109,0)</f>
        <v>0</v>
      </c>
      <c r="VS106" s="248">
        <f>IF(VS$6=$SR$5,成绩录入!EC109,0)</f>
        <v>0</v>
      </c>
      <c r="VT106" s="248">
        <f>IF(VT$6=$SR$5,成绩录入!ED109,0)</f>
        <v>0</v>
      </c>
      <c r="VU106" s="248">
        <f>IF(VU$6=$SR$5,成绩录入!EE109,0)</f>
        <v>0</v>
      </c>
      <c r="VV106" s="248">
        <f>IF(VV$6=$SR$5,成绩录入!EF109,0)</f>
        <v>0</v>
      </c>
      <c r="VW106" s="248">
        <f>IF(VW$6=$SR$5,成绩录入!EG109,0)</f>
        <v>0</v>
      </c>
      <c r="VX106" s="248">
        <f>IF(VX$6=$SR$5,成绩录入!EH109,0)</f>
        <v>0</v>
      </c>
      <c r="VY106" s="248">
        <f>IF(VY$6=$SR$5,成绩录入!EI109,0)</f>
        <v>0</v>
      </c>
      <c r="VZ106" s="248">
        <f>IF(VZ$6=$SR$5,成绩录入!EJ109,0)</f>
        <v>0</v>
      </c>
      <c r="WA106" s="248">
        <f>IF(WA$6=$SR$5,成绩录入!EK109,0)</f>
        <v>0</v>
      </c>
      <c r="WB106" s="248">
        <f>IF(WB$6=$SR$5,成绩录入!EL109,0)</f>
        <v>0</v>
      </c>
      <c r="WC106" s="248">
        <f>IF(WC$6=$SR$5,成绩录入!EM109,0)</f>
        <v>0</v>
      </c>
      <c r="WD106" s="248">
        <f>IF(WD$6=$SR$5,成绩录入!EN109,0)</f>
        <v>0</v>
      </c>
      <c r="WE106" s="248">
        <f>IF(WE$6=$SR$5,成绩录入!EO109,0)</f>
        <v>0</v>
      </c>
      <c r="WF106" s="248">
        <f>IF(WF$6=$SR$5,成绩录入!EP109,0)</f>
        <v>0</v>
      </c>
      <c r="WG106" s="248">
        <f>IF(WG$6=$SR$5,成绩录入!EQ109,0)</f>
        <v>0</v>
      </c>
      <c r="WH106" s="248">
        <f>IF(WH$6=$SR$5,成绩录入!ER109,0)</f>
        <v>0</v>
      </c>
      <c r="WI106" s="248">
        <f>IF(WI$6=$SR$5,成绩录入!ES109,0)</f>
        <v>0</v>
      </c>
      <c r="WJ106" s="248">
        <f>IF(WJ$6=$SR$5,成绩录入!ET109,0)</f>
        <v>0</v>
      </c>
      <c r="WK106" s="248">
        <f>IF(WK$6=$SR$5,成绩录入!EU109,0)</f>
        <v>0</v>
      </c>
      <c r="WL106" s="248">
        <f>IF(WL$6=$SR$5,成绩录入!EV109,0)</f>
        <v>0</v>
      </c>
      <c r="WM106" s="248">
        <f>IF(WM$6=$SR$5,成绩录入!EW109,0)</f>
        <v>0</v>
      </c>
      <c r="WN106" s="248">
        <f>IF(WN$6=$SR$5,成绩录入!EX109,0)</f>
        <v>0</v>
      </c>
      <c r="WO106" s="218">
        <f t="shared" si="191"/>
        <v>0</v>
      </c>
      <c r="WP106" s="166"/>
      <c r="WQ106" s="166"/>
      <c r="WR106" s="247">
        <f>IF(WR$6=$WQ$5,成绩录入!BC109,0)</f>
        <v>0</v>
      </c>
      <c r="WS106" s="248">
        <f>IF(WS$6=$WQ$5,成绩录入!BD109,0)</f>
        <v>0</v>
      </c>
      <c r="WT106" s="248">
        <f>IF(WT$6=$WQ$5,成绩录入!BE109,0)</f>
        <v>0</v>
      </c>
      <c r="WU106" s="248">
        <f>IF(WU$6=$WQ$5,成绩录入!BF109,0)</f>
        <v>0</v>
      </c>
      <c r="WV106" s="248">
        <f>IF(WV$6=$WQ$5,成绩录入!BG109,0)</f>
        <v>0</v>
      </c>
      <c r="WW106" s="248">
        <f>IF(WW$6=$WQ$5,成绩录入!BH109,0)</f>
        <v>0</v>
      </c>
      <c r="WX106" s="248">
        <f>IF(WX$6=$WQ$5,成绩录入!BI109,0)</f>
        <v>0</v>
      </c>
      <c r="WY106" s="248">
        <f>IF(WY$6=$WQ$5,成绩录入!BJ109,0)</f>
        <v>0</v>
      </c>
      <c r="WZ106" s="248">
        <f>IF(WZ$6=$WQ$5,成绩录入!BK109,0)</f>
        <v>0</v>
      </c>
      <c r="XA106" s="248">
        <f>IF(XA$6=$WQ$5,成绩录入!BL109,0)</f>
        <v>0</v>
      </c>
      <c r="XB106" s="248">
        <f>IF(XB$6=$WQ$5,成绩录入!BM109,0)</f>
        <v>0</v>
      </c>
      <c r="XC106" s="248">
        <f>IF(XC$6=$WQ$5,成绩录入!BN109,0)</f>
        <v>0</v>
      </c>
      <c r="XD106" s="248">
        <f>IF(XD$6=$WQ$5,成绩录入!BO109,0)</f>
        <v>0</v>
      </c>
      <c r="XE106" s="248">
        <f>IF(XE$6=$WQ$5,成绩录入!BP109,0)</f>
        <v>0</v>
      </c>
      <c r="XF106" s="248">
        <f>IF(XF$6=$WQ$5,成绩录入!BQ109,0)</f>
        <v>0</v>
      </c>
      <c r="XG106" s="248">
        <f>IF(XG$6=$WQ$5,成绩录入!BR109,0)</f>
        <v>0</v>
      </c>
      <c r="XH106" s="248">
        <f>IF(XH$6=$WQ$5,成绩录入!BS109,0)</f>
        <v>0</v>
      </c>
      <c r="XI106" s="248">
        <f>IF(XI$6=$WQ$5,成绩录入!BT109,0)</f>
        <v>0</v>
      </c>
      <c r="XJ106" s="248">
        <f>IF(XJ$6=$WQ$5,成绩录入!BU109,0)</f>
        <v>0</v>
      </c>
      <c r="XK106" s="248">
        <f>IF(XK$6=$WQ$5,成绩录入!BV109,0)</f>
        <v>0</v>
      </c>
      <c r="XL106" s="248">
        <f>IF(XL$6=$WQ$5,成绩录入!BW109,0)</f>
        <v>0</v>
      </c>
      <c r="XM106" s="248">
        <f>IF(XM$6=$WQ$5,成绩录入!BX109,0)</f>
        <v>0</v>
      </c>
      <c r="XN106" s="248">
        <f>IF(XN$6=$WQ$5,成绩录入!BY109,0)</f>
        <v>0</v>
      </c>
      <c r="XO106" s="248">
        <f>IF(XO$6=$WQ$5,成绩录入!BZ109,0)</f>
        <v>0</v>
      </c>
      <c r="XP106" s="248">
        <f>IF(XP$6=$WQ$5,成绩录入!CA109,0)</f>
        <v>0</v>
      </c>
      <c r="XQ106" s="248">
        <f>IF(XQ$6=$WQ$5,成绩录入!CB109,0)</f>
        <v>0</v>
      </c>
      <c r="XR106" s="248">
        <f>IF(XR$6=$WQ$5,成绩录入!CC109,0)</f>
        <v>0</v>
      </c>
      <c r="XS106" s="248">
        <f>IF(XS$6=$WQ$5,成绩录入!CD109,0)</f>
        <v>0</v>
      </c>
      <c r="XT106" s="248">
        <f>IF(XT$6=$WQ$5,成绩录入!CE109,0)</f>
        <v>0</v>
      </c>
      <c r="XU106" s="248">
        <f>IF(XU$6=$WQ$5,成绩录入!CF109,0)</f>
        <v>0</v>
      </c>
      <c r="XV106" s="248">
        <f>IF(XV$6=$WQ$5,成绩录入!CG109,0)</f>
        <v>0</v>
      </c>
      <c r="XW106" s="248">
        <f>IF(XW$6=$WQ$5,成绩录入!CH109,0)</f>
        <v>0</v>
      </c>
      <c r="XX106" s="248">
        <f>IF(XX$6=$WQ$5,成绩录入!CI109,0)</f>
        <v>0</v>
      </c>
      <c r="XY106" s="248">
        <f>IF(XY$6=$WQ$5,成绩录入!CJ109,0)</f>
        <v>0</v>
      </c>
      <c r="XZ106" s="248">
        <f>IF(XZ$6=$WQ$5,成绩录入!CK109,0)</f>
        <v>0</v>
      </c>
      <c r="YA106" s="248">
        <f>IF(YA$6=$WQ$5,成绩录入!CL109,0)</f>
        <v>0</v>
      </c>
      <c r="YB106" s="248">
        <f>IF(YB$6=$WQ$5,成绩录入!CM109,0)</f>
        <v>0</v>
      </c>
      <c r="YC106" s="248">
        <f>IF(YC$6=$WQ$5,成绩录入!CN109,0)</f>
        <v>0</v>
      </c>
      <c r="YD106" s="248">
        <f>IF(YD$6=$WQ$5,成绩录入!CO109,0)</f>
        <v>0</v>
      </c>
      <c r="YE106" s="248">
        <f>IF(YE$6=$WQ$5,成绩录入!CP109,0)</f>
        <v>0</v>
      </c>
      <c r="YF106" s="248">
        <f>IF(YF$6=$WQ$5,成绩录入!CQ109,0)</f>
        <v>0</v>
      </c>
      <c r="YG106" s="248">
        <f>IF(YG$6=$WQ$5,成绩录入!CR109,0)</f>
        <v>0</v>
      </c>
      <c r="YH106" s="248">
        <f>IF(YH$6=$WQ$5,成绩录入!CS109,0)</f>
        <v>0</v>
      </c>
      <c r="YI106" s="248">
        <f>IF(YI$6=$WQ$5,成绩录入!CT109,0)</f>
        <v>0</v>
      </c>
      <c r="YJ106" s="248">
        <f>IF(YJ$6=$WQ$5,成绩录入!CU109,0)</f>
        <v>0</v>
      </c>
      <c r="YK106" s="248">
        <f>IF(YK$6=$WQ$5,成绩录入!CV109,0)</f>
        <v>0</v>
      </c>
      <c r="YL106" s="248">
        <f>IF(YL$6=$WQ$5,成绩录入!CW109,0)</f>
        <v>0</v>
      </c>
      <c r="YM106" s="248">
        <f>IF(YM$6=$WQ$5,成绩录入!CX109,0)</f>
        <v>0</v>
      </c>
      <c r="YN106" s="248">
        <f>IF(YN$6=$WQ$5,成绩录入!CY109,0)</f>
        <v>0</v>
      </c>
      <c r="YO106" s="248">
        <f>IF(YO$6=$WQ$5,成绩录入!CZ109,0)</f>
        <v>0</v>
      </c>
      <c r="YP106" s="248">
        <f>IF(YP$6=$WQ$5,成绩录入!DA109,0)</f>
        <v>0</v>
      </c>
      <c r="YQ106" s="248">
        <f>IF(YQ$6=$WQ$5,成绩录入!DB109,0)</f>
        <v>0</v>
      </c>
      <c r="YR106" s="248">
        <f>IF(YR$6=$WQ$5,成绩录入!DC109,0)</f>
        <v>0</v>
      </c>
      <c r="YS106" s="248">
        <f>IF(YS$6=$WQ$5,成绩录入!DD109,0)</f>
        <v>0</v>
      </c>
      <c r="YT106" s="248">
        <f>IF(YT$6=$WQ$5,成绩录入!DE109,0)</f>
        <v>0</v>
      </c>
      <c r="YU106" s="248">
        <f>IF(YU$6=$WQ$5,成绩录入!DF109,0)</f>
        <v>0</v>
      </c>
      <c r="YV106" s="248">
        <f>IF(YV$6=$WQ$5,成绩录入!DG109,0)</f>
        <v>0</v>
      </c>
      <c r="YW106" s="248">
        <f>IF(YW$6=$WQ$5,成绩录入!DH109,0)</f>
        <v>0</v>
      </c>
      <c r="YX106" s="248">
        <f>IF(YX$6=$WQ$5,成绩录入!DI109,0)</f>
        <v>0</v>
      </c>
      <c r="YY106" s="248">
        <f>IF(YY$6=$WQ$5,成绩录入!DJ109,0)</f>
        <v>0</v>
      </c>
      <c r="YZ106" s="248">
        <f>IF(YZ$6=$WQ$5,成绩录入!DK109,0)</f>
        <v>0</v>
      </c>
      <c r="ZA106" s="248">
        <f>IF(ZA$6=$WQ$5,成绩录入!DL109,0)</f>
        <v>0</v>
      </c>
      <c r="ZB106" s="248">
        <f>IF(ZB$6=$WQ$5,成绩录入!DM109,0)</f>
        <v>0</v>
      </c>
      <c r="ZC106" s="248">
        <f>IF(ZC$6=$WQ$5,成绩录入!DN109,0)</f>
        <v>0</v>
      </c>
      <c r="ZD106" s="248">
        <f>IF(ZD$6=$WQ$5,成绩录入!DO109,0)</f>
        <v>0</v>
      </c>
      <c r="ZE106" s="248">
        <f>IF(ZE$6=$WQ$5,成绩录入!DP109,0)</f>
        <v>0</v>
      </c>
      <c r="ZF106" s="248">
        <f>IF(ZF$6=$WQ$5,成绩录入!DQ109,0)</f>
        <v>0</v>
      </c>
      <c r="ZG106" s="248">
        <f>IF(ZG$6=$WQ$5,成绩录入!DR109,0)</f>
        <v>0</v>
      </c>
      <c r="ZH106" s="248">
        <f>IF(ZH$6=$WQ$5,成绩录入!DS109,0)</f>
        <v>0</v>
      </c>
      <c r="ZI106" s="248">
        <f>IF(ZI$6=$WQ$5,成绩录入!DT109,0)</f>
        <v>0</v>
      </c>
      <c r="ZJ106" s="248">
        <f>IF(ZJ$6=$WQ$5,成绩录入!DU109,0)</f>
        <v>0</v>
      </c>
      <c r="ZK106" s="248">
        <f>IF(ZK$6=$WQ$5,成绩录入!DV109,0)</f>
        <v>0</v>
      </c>
      <c r="ZL106" s="248">
        <f>IF(ZL$6=$WQ$5,成绩录入!DW109,0)</f>
        <v>0</v>
      </c>
      <c r="ZM106" s="248">
        <f>IF(ZM$6=$WQ$5,成绩录入!DX109,0)</f>
        <v>0</v>
      </c>
      <c r="ZN106" s="248">
        <f>IF(ZN$6=$WQ$5,成绩录入!DY109,0)</f>
        <v>0</v>
      </c>
      <c r="ZO106" s="248">
        <f>IF(ZO$6=$WQ$5,成绩录入!DZ109,0)</f>
        <v>0</v>
      </c>
      <c r="ZP106" s="248">
        <f>IF(ZP$6=$WQ$5,成绩录入!EA109,0)</f>
        <v>0</v>
      </c>
      <c r="ZQ106" s="248">
        <f>IF(ZQ$6=$WQ$5,成绩录入!EB109,0)</f>
        <v>0</v>
      </c>
      <c r="ZR106" s="248">
        <f>IF(ZR$6=$WQ$5,成绩录入!EC109,0)</f>
        <v>0</v>
      </c>
      <c r="ZS106" s="248">
        <f>IF(ZS$6=$WQ$5,成绩录入!ED109,0)</f>
        <v>0</v>
      </c>
      <c r="ZT106" s="248">
        <f>IF(ZT$6=$WQ$5,成绩录入!EE109,0)</f>
        <v>0</v>
      </c>
      <c r="ZU106" s="248">
        <f>IF(ZU$6=$WQ$5,成绩录入!EF109,0)</f>
        <v>0</v>
      </c>
      <c r="ZV106" s="248">
        <f>IF(ZV$6=$WQ$5,成绩录入!EG109,0)</f>
        <v>0</v>
      </c>
      <c r="ZW106" s="248">
        <f>IF(ZW$6=$WQ$5,成绩录入!EH109,0)</f>
        <v>0</v>
      </c>
      <c r="ZX106" s="248">
        <f>IF(ZX$6=$WQ$5,成绩录入!EI109,0)</f>
        <v>0</v>
      </c>
      <c r="ZY106" s="248">
        <f>IF(ZY$6=$WQ$5,成绩录入!EJ109,0)</f>
        <v>0</v>
      </c>
      <c r="ZZ106" s="248">
        <f>IF(ZZ$6=$WQ$5,成绩录入!EK109,0)</f>
        <v>0</v>
      </c>
      <c r="AAA106" s="248">
        <f>IF(AAA$6=$WQ$5,成绩录入!EL109,0)</f>
        <v>0</v>
      </c>
      <c r="AAB106" s="248">
        <f>IF(AAB$6=$WQ$5,成绩录入!EM109,0)</f>
        <v>0</v>
      </c>
      <c r="AAC106" s="248">
        <f>IF(AAC$6=$WQ$5,成绩录入!EN109,0)</f>
        <v>0</v>
      </c>
      <c r="AAD106" s="248">
        <f>IF(AAD$6=$WQ$5,成绩录入!EO109,0)</f>
        <v>0</v>
      </c>
      <c r="AAE106" s="248">
        <f>IF(AAE$6=$WQ$5,成绩录入!EP109,0)</f>
        <v>0</v>
      </c>
      <c r="AAF106" s="248">
        <f>IF(AAF$6=$WQ$5,成绩录入!EQ109,0)</f>
        <v>0</v>
      </c>
      <c r="AAG106" s="248">
        <f>IF(AAG$6=$WQ$5,成绩录入!ER109,0)</f>
        <v>0</v>
      </c>
      <c r="AAH106" s="248">
        <f>IF(AAH$6=$WQ$5,成绩录入!ES109,0)</f>
        <v>0</v>
      </c>
      <c r="AAI106" s="248">
        <f>IF(AAI$6=$WQ$5,成绩录入!ET109,0)</f>
        <v>0</v>
      </c>
      <c r="AAJ106" s="248">
        <f>IF(AAJ$6=$WQ$5,成绩录入!EU109,0)</f>
        <v>0</v>
      </c>
      <c r="AAK106" s="248">
        <f>IF(AAK$6=$WQ$5,成绩录入!EV109,0)</f>
        <v>0</v>
      </c>
      <c r="AAL106" s="248">
        <f>IF(AAL$6=$WQ$5,成绩录入!EW109,0)</f>
        <v>0</v>
      </c>
      <c r="AAM106" s="248">
        <f>IF(AAM$6=$WQ$5,成绩录入!EX109,0)</f>
        <v>0</v>
      </c>
      <c r="AAN106" s="218">
        <f t="shared" si="192"/>
        <v>0</v>
      </c>
      <c r="AAO106" s="206"/>
      <c r="AAQ106" s="247">
        <f>IF(AAQ$6=$AAP$5,成绩录入!BC109,0)</f>
        <v>0</v>
      </c>
      <c r="AAR106" s="248">
        <f>IF(AAR$6=$AAP$5,成绩录入!BD109,0)</f>
        <v>0</v>
      </c>
      <c r="AAS106" s="248">
        <f>IF(AAS$6=$AAP$5,成绩录入!BE109,0)</f>
        <v>0</v>
      </c>
      <c r="AAT106" s="248">
        <f>IF(AAT$6=$AAP$5,成绩录入!BF109,0)</f>
        <v>0</v>
      </c>
      <c r="AAU106" s="248">
        <f>IF(AAU$6=$AAP$5,成绩录入!BG109,0)</f>
        <v>0</v>
      </c>
      <c r="AAV106" s="248">
        <f>IF(AAV$6=$AAP$5,成绩录入!BH109,0)</f>
        <v>0</v>
      </c>
      <c r="AAW106" s="248">
        <f>IF(AAW$6=$AAP$5,成绩录入!BI109,0)</f>
        <v>0</v>
      </c>
      <c r="AAX106" s="248">
        <f>IF(AAX$6=$AAP$5,成绩录入!BJ109,0)</f>
        <v>0</v>
      </c>
      <c r="AAY106" s="248">
        <f>IF(AAY$6=$AAP$5,成绩录入!BK109,0)</f>
        <v>0</v>
      </c>
      <c r="AAZ106" s="248">
        <f>IF(AAZ$6=$AAP$5,成绩录入!BL109,0)</f>
        <v>0</v>
      </c>
      <c r="ABA106" s="248">
        <f>IF(ABA$6=$AAP$5,成绩录入!BM109,0)</f>
        <v>0</v>
      </c>
      <c r="ABB106" s="248">
        <f>IF(ABB$6=$AAP$5,成绩录入!BN109,0)</f>
        <v>0</v>
      </c>
      <c r="ABC106" s="248">
        <f>IF(ABC$6=$AAP$5,成绩录入!BO109,0)</f>
        <v>0</v>
      </c>
      <c r="ABD106" s="248">
        <f>IF(ABD$6=$AAP$5,成绩录入!BP109,0)</f>
        <v>0</v>
      </c>
      <c r="ABE106" s="248">
        <f>IF(ABE$6=$AAP$5,成绩录入!BQ109,0)</f>
        <v>0</v>
      </c>
      <c r="ABF106" s="248">
        <f>IF(ABF$6=$AAP$5,成绩录入!BR109,0)</f>
        <v>0</v>
      </c>
      <c r="ABG106" s="248">
        <f>IF(ABG$6=$AAP$5,成绩录入!BS109,0)</f>
        <v>0</v>
      </c>
      <c r="ABH106" s="248">
        <f>IF(ABH$6=$AAP$5,成绩录入!BT109,0)</f>
        <v>0</v>
      </c>
      <c r="ABI106" s="248">
        <f>IF(ABI$6=$AAP$5,成绩录入!BU109,0)</f>
        <v>0</v>
      </c>
      <c r="ABJ106" s="248">
        <f>IF(ABJ$6=$AAP$5,成绩录入!BV109,0)</f>
        <v>0</v>
      </c>
      <c r="ABK106" s="248">
        <f>IF(ABK$6=$AAP$5,成绩录入!BW109,0)</f>
        <v>0</v>
      </c>
      <c r="ABL106" s="248">
        <f>IF(ABL$6=$AAP$5,成绩录入!BX109,0)</f>
        <v>0</v>
      </c>
      <c r="ABM106" s="248">
        <f>IF(ABM$6=$AAP$5,成绩录入!BY109,0)</f>
        <v>0</v>
      </c>
      <c r="ABN106" s="248">
        <f>IF(ABN$6=$AAP$5,成绩录入!BZ109,0)</f>
        <v>0</v>
      </c>
      <c r="ABO106" s="248">
        <f>IF(ABO$6=$AAP$5,成绩录入!CA109,0)</f>
        <v>0</v>
      </c>
      <c r="ABP106" s="248">
        <f>IF(ABP$6=$AAP$5,成绩录入!CB109,0)</f>
        <v>0</v>
      </c>
      <c r="ABQ106" s="248">
        <f>IF(ABQ$6=$AAP$5,成绩录入!CC109,0)</f>
        <v>0</v>
      </c>
      <c r="ABR106" s="248">
        <f>IF(ABR$6=$AAP$5,成绩录入!CD109,0)</f>
        <v>0</v>
      </c>
      <c r="ABS106" s="248">
        <f>IF(ABS$6=$AAP$5,成绩录入!CE109,0)</f>
        <v>0</v>
      </c>
      <c r="ABT106" s="248">
        <f>IF(ABT$6=$AAP$5,成绩录入!CF109,0)</f>
        <v>0</v>
      </c>
      <c r="ABU106" s="248">
        <f>IF(ABU$6=$AAP$5,成绩录入!CG109,0)</f>
        <v>0</v>
      </c>
      <c r="ABV106" s="248">
        <f>IF(ABV$6=$AAP$5,成绩录入!CH109,0)</f>
        <v>0</v>
      </c>
      <c r="ABW106" s="248">
        <f>IF(ABW$6=$AAP$5,成绩录入!CI109,0)</f>
        <v>0</v>
      </c>
      <c r="ABX106" s="248">
        <f>IF(ABX$6=$AAP$5,成绩录入!CJ109,0)</f>
        <v>0</v>
      </c>
      <c r="ABY106" s="248">
        <f>IF(ABY$6=$AAP$5,成绩录入!CK109,0)</f>
        <v>0</v>
      </c>
      <c r="ABZ106" s="248">
        <f>IF(ABZ$6=$AAP$5,成绩录入!CL109,0)</f>
        <v>0</v>
      </c>
      <c r="ACA106" s="248">
        <f>IF(ACA$6=$AAP$5,成绩录入!CM109,0)</f>
        <v>0</v>
      </c>
      <c r="ACB106" s="248">
        <f>IF(ACB$6=$AAP$5,成绩录入!CN109,0)</f>
        <v>0</v>
      </c>
      <c r="ACC106" s="248">
        <f>IF(ACC$6=$AAP$5,成绩录入!CO109,0)</f>
        <v>0</v>
      </c>
      <c r="ACD106" s="248">
        <f>IF(ACD$6=$AAP$5,成绩录入!CP109,0)</f>
        <v>0</v>
      </c>
      <c r="ACE106" s="248">
        <f>IF(ACE$6=$AAP$5,成绩录入!CQ109,0)</f>
        <v>0</v>
      </c>
      <c r="ACF106" s="248">
        <f>IF(ACF$6=$AAP$5,成绩录入!CR109,0)</f>
        <v>0</v>
      </c>
      <c r="ACG106" s="248">
        <f>IF(ACG$6=$AAP$5,成绩录入!CS109,0)</f>
        <v>0</v>
      </c>
      <c r="ACH106" s="248">
        <f>IF(ACH$6=$AAP$5,成绩录入!CT109,0)</f>
        <v>0</v>
      </c>
      <c r="ACI106" s="248">
        <f>IF(ACI$6=$AAP$5,成绩录入!CU109,0)</f>
        <v>0</v>
      </c>
      <c r="ACJ106" s="248">
        <f>IF(ACJ$6=$AAP$5,成绩录入!CV109,0)</f>
        <v>0</v>
      </c>
      <c r="ACK106" s="248">
        <f>IF(ACK$6=$AAP$5,成绩录入!CW109,0)</f>
        <v>0</v>
      </c>
      <c r="ACL106" s="248">
        <f>IF(ACL$6=$AAP$5,成绩录入!CX109,0)</f>
        <v>0</v>
      </c>
      <c r="ACM106" s="248">
        <f>IF(ACM$6=$AAP$5,成绩录入!CY109,0)</f>
        <v>0</v>
      </c>
      <c r="ACN106" s="248">
        <f>IF(ACN$6=$AAP$5,成绩录入!CZ109,0)</f>
        <v>0</v>
      </c>
      <c r="ACO106" s="248">
        <f>IF(ACO$6=$AAP$5,成绩录入!DA109,0)</f>
        <v>0</v>
      </c>
      <c r="ACP106" s="248">
        <f>IF(ACP$6=$AAP$5,成绩录入!DB109,0)</f>
        <v>0</v>
      </c>
      <c r="ACQ106" s="248">
        <f>IF(ACQ$6=$AAP$5,成绩录入!DC109,0)</f>
        <v>0</v>
      </c>
      <c r="ACR106" s="248">
        <f>IF(ACR$6=$AAP$5,成绩录入!DD109,0)</f>
        <v>0</v>
      </c>
      <c r="ACS106" s="248">
        <f>IF(ACS$6=$AAP$5,成绩录入!DE109,0)</f>
        <v>0</v>
      </c>
      <c r="ACT106" s="248">
        <f>IF(ACT$6=$AAP$5,成绩录入!DF109,0)</f>
        <v>0</v>
      </c>
      <c r="ACU106" s="248">
        <f>IF(ACU$6=$AAP$5,成绩录入!DG109,0)</f>
        <v>0</v>
      </c>
      <c r="ACV106" s="248">
        <f>IF(ACV$6=$AAP$5,成绩录入!DH109,0)</f>
        <v>0</v>
      </c>
      <c r="ACW106" s="248">
        <f>IF(ACW$6=$AAP$5,成绩录入!DI109,0)</f>
        <v>0</v>
      </c>
      <c r="ACX106" s="248">
        <f>IF(ACX$6=$AAP$5,成绩录入!DJ109,0)</f>
        <v>0</v>
      </c>
      <c r="ACY106" s="248">
        <f>IF(ACY$6=$AAP$5,成绩录入!DK109,0)</f>
        <v>0</v>
      </c>
      <c r="ACZ106" s="248">
        <f>IF(ACZ$6=$AAP$5,成绩录入!DL109,0)</f>
        <v>0</v>
      </c>
      <c r="ADA106" s="248">
        <f>IF(ADA$6=$AAP$5,成绩录入!DM109,0)</f>
        <v>0</v>
      </c>
      <c r="ADB106" s="248">
        <f>IF(ADB$6=$AAP$5,成绩录入!DN109,0)</f>
        <v>0</v>
      </c>
      <c r="ADC106" s="248">
        <f>IF(ADC$6=$AAP$5,成绩录入!DO109,0)</f>
        <v>0</v>
      </c>
      <c r="ADD106" s="248">
        <f>IF(ADD$6=$AAP$5,成绩录入!DP109,0)</f>
        <v>0</v>
      </c>
      <c r="ADE106" s="248">
        <f>IF(ADE$6=$AAP$5,成绩录入!DQ109,0)</f>
        <v>0</v>
      </c>
      <c r="ADF106" s="248">
        <f>IF(ADF$6=$AAP$5,成绩录入!DR109,0)</f>
        <v>0</v>
      </c>
      <c r="ADG106" s="248">
        <f>IF(ADG$6=$AAP$5,成绩录入!DS109,0)</f>
        <v>0</v>
      </c>
      <c r="ADH106" s="248">
        <f>IF(ADH$6=$AAP$5,成绩录入!DT109,0)</f>
        <v>0</v>
      </c>
      <c r="ADI106" s="248">
        <f>IF(ADI$6=$AAP$5,成绩录入!DU109,0)</f>
        <v>0</v>
      </c>
      <c r="ADJ106" s="248">
        <f>IF(ADJ$6=$AAP$5,成绩录入!DV109,0)</f>
        <v>0</v>
      </c>
      <c r="ADK106" s="248">
        <f>IF(ADK$6=$AAP$5,成绩录入!DW109,0)</f>
        <v>0</v>
      </c>
      <c r="ADL106" s="248">
        <f>IF(ADL$6=$AAP$5,成绩录入!DX109,0)</f>
        <v>0</v>
      </c>
      <c r="ADM106" s="248">
        <f>IF(ADM$6=$AAP$5,成绩录入!DY109,0)</f>
        <v>0</v>
      </c>
      <c r="ADN106" s="248">
        <f>IF(ADN$6=$AAP$5,成绩录入!DZ109,0)</f>
        <v>0</v>
      </c>
      <c r="ADO106" s="248">
        <f>IF(ADO$6=$AAP$5,成绩录入!EA109,0)</f>
        <v>0</v>
      </c>
      <c r="ADP106" s="248">
        <f>IF(ADP$6=$AAP$5,成绩录入!EB109,0)</f>
        <v>0</v>
      </c>
      <c r="ADQ106" s="248">
        <f>IF(ADQ$6=$AAP$5,成绩录入!EC109,0)</f>
        <v>0</v>
      </c>
      <c r="ADR106" s="248">
        <f>IF(ADR$6=$AAP$5,成绩录入!ED109,0)</f>
        <v>0</v>
      </c>
      <c r="ADS106" s="248">
        <f>IF(ADS$6=$AAP$5,成绩录入!EE109,0)</f>
        <v>0</v>
      </c>
      <c r="ADT106" s="248">
        <f>IF(ADT$6=$AAP$5,成绩录入!EF109,0)</f>
        <v>0</v>
      </c>
      <c r="ADU106" s="248">
        <f>IF(ADU$6=$AAP$5,成绩录入!EG109,0)</f>
        <v>0</v>
      </c>
      <c r="ADV106" s="248">
        <f>IF(ADV$6=$AAP$5,成绩录入!EH109,0)</f>
        <v>0</v>
      </c>
      <c r="ADW106" s="248">
        <f>IF(ADW$6=$AAP$5,成绩录入!EI109,0)</f>
        <v>0</v>
      </c>
      <c r="ADX106" s="248">
        <f>IF(ADX$6=$AAP$5,成绩录入!EJ109,0)</f>
        <v>0</v>
      </c>
      <c r="ADY106" s="248">
        <f>IF(ADY$6=$AAP$5,成绩录入!EK109,0)</f>
        <v>0</v>
      </c>
      <c r="ADZ106" s="248">
        <f>IF(ADZ$6=$AAP$5,成绩录入!EL109,0)</f>
        <v>0</v>
      </c>
      <c r="AEA106" s="248">
        <f>IF(AEA$6=$AAP$5,成绩录入!EM109,0)</f>
        <v>0</v>
      </c>
      <c r="AEB106" s="248">
        <f>IF(AEB$6=$AAP$5,成绩录入!EN109,0)</f>
        <v>0</v>
      </c>
      <c r="AEC106" s="248">
        <f>IF(AEC$6=$AAP$5,成绩录入!EO109,0)</f>
        <v>0</v>
      </c>
      <c r="AED106" s="248">
        <f>IF(AED$6=$AAP$5,成绩录入!EP109,0)</f>
        <v>0</v>
      </c>
      <c r="AEE106" s="248">
        <f>IF(AEE$6=$AAP$5,成绩录入!EQ109,0)</f>
        <v>0</v>
      </c>
      <c r="AEF106" s="248">
        <f>IF(AEF$6=$AAP$5,成绩录入!ER109,0)</f>
        <v>0</v>
      </c>
      <c r="AEG106" s="248">
        <f>IF(AEG$6=$AAP$5,成绩录入!ES109,0)</f>
        <v>0</v>
      </c>
      <c r="AEH106" s="248">
        <f>IF(AEH$6=$AAP$5,成绩录入!ET109,0)</f>
        <v>0</v>
      </c>
      <c r="AEI106" s="248">
        <f>IF(AEI$6=$AAP$5,成绩录入!EU109,0)</f>
        <v>0</v>
      </c>
      <c r="AEJ106" s="248">
        <f>IF(AEJ$6=$AAP$5,成绩录入!EV109,0)</f>
        <v>0</v>
      </c>
      <c r="AEK106" s="248">
        <f>IF(AEK$6=$AAP$5,成绩录入!EW109,0)</f>
        <v>0</v>
      </c>
      <c r="AEL106" s="248">
        <f>IF(AEL$6=$AAP$5,成绩录入!EX109,0)</f>
        <v>0</v>
      </c>
      <c r="AEM106" s="218">
        <f t="shared" si="193"/>
        <v>0</v>
      </c>
      <c r="AEN106" s="166"/>
      <c r="AEO106" s="166"/>
      <c r="AEP106" s="247">
        <f>IF(AEP$6=$AEO$5,成绩录入!BC109,0)</f>
        <v>0</v>
      </c>
      <c r="AEQ106" s="248">
        <f>IF(AEQ$6=$AEO$5,成绩录入!BD109,0)</f>
        <v>0</v>
      </c>
      <c r="AER106" s="248">
        <f>IF(AER$6=$AEO$5,成绩录入!BE109,0)</f>
        <v>0</v>
      </c>
      <c r="AES106" s="248">
        <f>IF(AES$6=$AEO$5,成绩录入!BF109,0)</f>
        <v>0</v>
      </c>
      <c r="AET106" s="248">
        <f>IF(AET$6=$AEO$5,成绩录入!BG109,0)</f>
        <v>0</v>
      </c>
      <c r="AEU106" s="248">
        <f>IF(AEU$6=$AEO$5,成绩录入!BH109,0)</f>
        <v>0</v>
      </c>
      <c r="AEV106" s="248">
        <f>IF(AEV$6=$AEO$5,成绩录入!BI109,0)</f>
        <v>0</v>
      </c>
      <c r="AEW106" s="248">
        <f>IF(AEW$6=$AEO$5,成绩录入!BJ109,0)</f>
        <v>0</v>
      </c>
      <c r="AEX106" s="248">
        <f>IF(AEX$6=$AEO$5,成绩录入!BK109,0)</f>
        <v>0</v>
      </c>
      <c r="AEY106" s="248">
        <f>IF(AEY$6=$AEO$5,成绩录入!BL109,0)</f>
        <v>0</v>
      </c>
      <c r="AEZ106" s="248">
        <f>IF(AEZ$6=$AEO$5,成绩录入!BM109,0)</f>
        <v>0</v>
      </c>
      <c r="AFA106" s="248">
        <f>IF(AFA$6=$AEO$5,成绩录入!BN109,0)</f>
        <v>0</v>
      </c>
      <c r="AFB106" s="248">
        <f>IF(AFB$6=$AEO$5,成绩录入!BO109,0)</f>
        <v>0</v>
      </c>
      <c r="AFC106" s="248">
        <f>IF(AFC$6=$AEO$5,成绩录入!BP109,0)</f>
        <v>0</v>
      </c>
      <c r="AFD106" s="248">
        <f>IF(AFD$6=$AEO$5,成绩录入!BQ109,0)</f>
        <v>0</v>
      </c>
      <c r="AFE106" s="248">
        <f>IF(AFE$6=$AEO$5,成绩录入!BR109,0)</f>
        <v>0</v>
      </c>
      <c r="AFF106" s="248">
        <f>IF(AFF$6=$AEO$5,成绩录入!BS109,0)</f>
        <v>0</v>
      </c>
      <c r="AFG106" s="248">
        <f>IF(AFG$6=$AEO$5,成绩录入!BT109,0)</f>
        <v>0</v>
      </c>
      <c r="AFH106" s="248">
        <f>IF(AFH$6=$AEO$5,成绩录入!BU109,0)</f>
        <v>0</v>
      </c>
      <c r="AFI106" s="248">
        <f>IF(AFI$6=$AEO$5,成绩录入!BV109,0)</f>
        <v>0</v>
      </c>
      <c r="AFJ106" s="248">
        <f>IF(AFJ$6=$AEO$5,成绩录入!BW109,0)</f>
        <v>0</v>
      </c>
      <c r="AFK106" s="248">
        <f>IF(AFK$6=$AEO$5,成绩录入!BX109,0)</f>
        <v>0</v>
      </c>
      <c r="AFL106" s="248">
        <f>IF(AFL$6=$AEO$5,成绩录入!BY109,0)</f>
        <v>0</v>
      </c>
      <c r="AFM106" s="248">
        <f>IF(AFM$6=$AEO$5,成绩录入!BZ109,0)</f>
        <v>0</v>
      </c>
      <c r="AFN106" s="248">
        <f>IF(AFN$6=$AEO$5,成绩录入!CA109,0)</f>
        <v>0</v>
      </c>
      <c r="AFO106" s="248">
        <f>IF(AFO$6=$AEO$5,成绩录入!CB109,0)</f>
        <v>0</v>
      </c>
      <c r="AFP106" s="248">
        <f>IF(AFP$6=$AEO$5,成绩录入!CC109,0)</f>
        <v>0</v>
      </c>
      <c r="AFQ106" s="248">
        <f>IF(AFQ$6=$AEO$5,成绩录入!CD109,0)</f>
        <v>0</v>
      </c>
      <c r="AFR106" s="248">
        <f>IF(AFR$6=$AEO$5,成绩录入!CE109,0)</f>
        <v>0</v>
      </c>
      <c r="AFS106" s="248">
        <f>IF(AFS$6=$AEO$5,成绩录入!CF109,0)</f>
        <v>0</v>
      </c>
      <c r="AFT106" s="248">
        <f>IF(AFT$6=$AEO$5,成绩录入!CG109,0)</f>
        <v>0</v>
      </c>
      <c r="AFU106" s="248">
        <f>IF(AFU$6=$AEO$5,成绩录入!CH109,0)</f>
        <v>0</v>
      </c>
      <c r="AFV106" s="248">
        <f>IF(AFV$6=$AEO$5,成绩录入!CI109,0)</f>
        <v>0</v>
      </c>
      <c r="AFW106" s="248">
        <f>IF(AFW$6=$AEO$5,成绩录入!CJ109,0)</f>
        <v>0</v>
      </c>
      <c r="AFX106" s="248">
        <f>IF(AFX$6=$AEO$5,成绩录入!CK109,0)</f>
        <v>0</v>
      </c>
      <c r="AFY106" s="248">
        <f>IF(AFY$6=$AEO$5,成绩录入!CL109,0)</f>
        <v>0</v>
      </c>
      <c r="AFZ106" s="248">
        <f>IF(AFZ$6=$AEO$5,成绩录入!CM109,0)</f>
        <v>0</v>
      </c>
      <c r="AGA106" s="248">
        <f>IF(AGA$6=$AEO$5,成绩录入!CN109,0)</f>
        <v>0</v>
      </c>
      <c r="AGB106" s="248">
        <f>IF(AGB$6=$AEO$5,成绩录入!CO109,0)</f>
        <v>0</v>
      </c>
      <c r="AGC106" s="248">
        <f>IF(AGC$6=$AEO$5,成绩录入!CP109,0)</f>
        <v>0</v>
      </c>
      <c r="AGD106" s="248">
        <f>IF(AGD$6=$AEO$5,成绩录入!CQ109,0)</f>
        <v>0</v>
      </c>
      <c r="AGE106" s="248">
        <f>IF(AGE$6=$AEO$5,成绩录入!CR109,0)</f>
        <v>0</v>
      </c>
      <c r="AGF106" s="248">
        <f>IF(AGF$6=$AEO$5,成绩录入!CS109,0)</f>
        <v>0</v>
      </c>
      <c r="AGG106" s="248">
        <f>IF(AGG$6=$AEO$5,成绩录入!CT109,0)</f>
        <v>0</v>
      </c>
      <c r="AGH106" s="248">
        <f>IF(AGH$6=$AEO$5,成绩录入!CU109,0)</f>
        <v>0</v>
      </c>
      <c r="AGI106" s="248">
        <f>IF(AGI$6=$AEO$5,成绩录入!CV109,0)</f>
        <v>0</v>
      </c>
      <c r="AGJ106" s="248">
        <f>IF(AGJ$6=$AEO$5,成绩录入!CW109,0)</f>
        <v>0</v>
      </c>
      <c r="AGK106" s="248">
        <f>IF(AGK$6=$AEO$5,成绩录入!CX109,0)</f>
        <v>0</v>
      </c>
      <c r="AGL106" s="248">
        <f>IF(AGL$6=$AEO$5,成绩录入!CY109,0)</f>
        <v>0</v>
      </c>
      <c r="AGM106" s="248">
        <f>IF(AGM$6=$AEO$5,成绩录入!CZ109,0)</f>
        <v>0</v>
      </c>
      <c r="AGN106" s="248">
        <f>IF(AGN$6=$AEO$5,成绩录入!DA109,0)</f>
        <v>0</v>
      </c>
      <c r="AGO106" s="248">
        <f>IF(AGO$6=$AEO$5,成绩录入!DB109,0)</f>
        <v>0</v>
      </c>
      <c r="AGP106" s="248">
        <f>IF(AGP$6=$AEO$5,成绩录入!DC109,0)</f>
        <v>0</v>
      </c>
      <c r="AGQ106" s="248">
        <f>IF(AGQ$6=$AEO$5,成绩录入!DD109,0)</f>
        <v>0</v>
      </c>
      <c r="AGR106" s="248">
        <f>IF(AGR$6=$AEO$5,成绩录入!DE109,0)</f>
        <v>0</v>
      </c>
      <c r="AGS106" s="248">
        <f>IF(AGS$6=$AEO$5,成绩录入!DF109,0)</f>
        <v>0</v>
      </c>
      <c r="AGT106" s="248">
        <f>IF(AGT$6=$AEO$5,成绩录入!DG109,0)</f>
        <v>0</v>
      </c>
      <c r="AGU106" s="248">
        <f>IF(AGU$6=$AEO$5,成绩录入!DH109,0)</f>
        <v>0</v>
      </c>
      <c r="AGV106" s="248">
        <f>IF(AGV$6=$AEO$5,成绩录入!DI109,0)</f>
        <v>0</v>
      </c>
      <c r="AGW106" s="248">
        <f>IF(AGW$6=$AEO$5,成绩录入!DJ109,0)</f>
        <v>0</v>
      </c>
      <c r="AGX106" s="248">
        <f>IF(AGX$6=$AEO$5,成绩录入!DK109,0)</f>
        <v>0</v>
      </c>
      <c r="AGY106" s="248">
        <f>IF(AGY$6=$AEO$5,成绩录入!DL109,0)</f>
        <v>0</v>
      </c>
      <c r="AGZ106" s="248">
        <f>IF(AGZ$6=$AEO$5,成绩录入!DM109,0)</f>
        <v>0</v>
      </c>
      <c r="AHA106" s="248">
        <f>IF(AHA$6=$AEO$5,成绩录入!DN109,0)</f>
        <v>0</v>
      </c>
      <c r="AHB106" s="248">
        <f>IF(AHB$6=$AEO$5,成绩录入!DO109,0)</f>
        <v>0</v>
      </c>
      <c r="AHC106" s="248">
        <f>IF(AHC$6=$AEO$5,成绩录入!DP109,0)</f>
        <v>0</v>
      </c>
      <c r="AHD106" s="248">
        <f>IF(AHD$6=$AEO$5,成绩录入!DQ109,0)</f>
        <v>0</v>
      </c>
      <c r="AHE106" s="248">
        <f>IF(AHE$6=$AEO$5,成绩录入!DR109,0)</f>
        <v>0</v>
      </c>
      <c r="AHF106" s="248">
        <f>IF(AHF$6=$AEO$5,成绩录入!DS109,0)</f>
        <v>0</v>
      </c>
      <c r="AHG106" s="248">
        <f>IF(AHG$6=$AEO$5,成绩录入!DT109,0)</f>
        <v>0</v>
      </c>
      <c r="AHH106" s="248">
        <f>IF(AHH$6=$AEO$5,成绩录入!DU109,0)</f>
        <v>0</v>
      </c>
      <c r="AHI106" s="248">
        <f>IF(AHI$6=$AEO$5,成绩录入!DV109,0)</f>
        <v>0</v>
      </c>
      <c r="AHJ106" s="248">
        <f>IF(AHJ$6=$AEO$5,成绩录入!DW109,0)</f>
        <v>0</v>
      </c>
      <c r="AHK106" s="248">
        <f>IF(AHK$6=$AEO$5,成绩录入!DX109,0)</f>
        <v>0</v>
      </c>
      <c r="AHL106" s="248">
        <f>IF(AHL$6=$AEO$5,成绩录入!DY109,0)</f>
        <v>0</v>
      </c>
      <c r="AHM106" s="248">
        <f>IF(AHM$6=$AEO$5,成绩录入!DZ109,0)</f>
        <v>0</v>
      </c>
      <c r="AHN106" s="248">
        <f>IF(AHN$6=$AEO$5,成绩录入!EA109,0)</f>
        <v>0</v>
      </c>
      <c r="AHO106" s="248">
        <f>IF(AHO$6=$AEO$5,成绩录入!EB109,0)</f>
        <v>0</v>
      </c>
      <c r="AHP106" s="248">
        <f>IF(AHP$6=$AEO$5,成绩录入!EC109,0)</f>
        <v>0</v>
      </c>
      <c r="AHQ106" s="248">
        <f>IF(AHQ$6=$AEO$5,成绩录入!ED109,0)</f>
        <v>0</v>
      </c>
      <c r="AHR106" s="248">
        <f>IF(AHR$6=$AEO$5,成绩录入!EE109,0)</f>
        <v>0</v>
      </c>
      <c r="AHS106" s="248">
        <f>IF(AHS$6=$AEO$5,成绩录入!EF109,0)</f>
        <v>0</v>
      </c>
      <c r="AHT106" s="248">
        <f>IF(AHT$6=$AEO$5,成绩录入!EG109,0)</f>
        <v>0</v>
      </c>
      <c r="AHU106" s="248">
        <f>IF(AHU$6=$AEO$5,成绩录入!EH109,0)</f>
        <v>0</v>
      </c>
      <c r="AHV106" s="248">
        <f>IF(AHV$6=$AEO$5,成绩录入!EI109,0)</f>
        <v>0</v>
      </c>
      <c r="AHW106" s="248">
        <f>IF(AHW$6=$AEO$5,成绩录入!EJ109,0)</f>
        <v>0</v>
      </c>
      <c r="AHX106" s="248">
        <f>IF(AHX$6=$AEO$5,成绩录入!EK109,0)</f>
        <v>0</v>
      </c>
      <c r="AHY106" s="248">
        <f>IF(AHY$6=$AEO$5,成绩录入!EL109,0)</f>
        <v>0</v>
      </c>
      <c r="AHZ106" s="248">
        <f>IF(AHZ$6=$AEO$5,成绩录入!EM109,0)</f>
        <v>0</v>
      </c>
      <c r="AIA106" s="248">
        <f>IF(AIA$6=$AEO$5,成绩录入!EN109,0)</f>
        <v>0</v>
      </c>
      <c r="AIB106" s="248">
        <f>IF(AIB$6=$AEO$5,成绩录入!EO109,0)</f>
        <v>0</v>
      </c>
      <c r="AIC106" s="248">
        <f>IF(AIC$6=$AEO$5,成绩录入!EP109,0)</f>
        <v>0</v>
      </c>
      <c r="AID106" s="248">
        <f>IF(AID$6=$AEO$5,成绩录入!EQ109,0)</f>
        <v>0</v>
      </c>
      <c r="AIE106" s="248">
        <f>IF(AIE$6=$AEO$5,成绩录入!ER109,0)</f>
        <v>0</v>
      </c>
      <c r="AIF106" s="248">
        <f>IF(AIF$6=$AEO$5,成绩录入!ES109,0)</f>
        <v>0</v>
      </c>
      <c r="AIG106" s="248">
        <f>IF(AIG$6=$AEO$5,成绩录入!ET109,0)</f>
        <v>0</v>
      </c>
      <c r="AIH106" s="248">
        <f>IF(AIH$6=$AEO$5,成绩录入!EU109,0)</f>
        <v>0</v>
      </c>
      <c r="AII106" s="248">
        <f>IF(AII$6=$AEO$5,成绩录入!EV109,0)</f>
        <v>0</v>
      </c>
      <c r="AIJ106" s="248">
        <f>IF(AIJ$6=$AEO$5,成绩录入!EW109,0)</f>
        <v>0</v>
      </c>
      <c r="AIK106" s="248">
        <f>IF(AIK$6=$AEO$5,成绩录入!EX109,0)</f>
        <v>0</v>
      </c>
      <c r="AIL106" s="218">
        <f t="shared" si="194"/>
        <v>0</v>
      </c>
      <c r="AIN106" s="214" t="str">
        <f>初始录入!A111</f>
        <v/>
      </c>
      <c r="AIO106" s="215">
        <f>初始录入!B111</f>
        <v>0</v>
      </c>
      <c r="AIP106" s="216">
        <f>初始录入!C111</f>
        <v>0</v>
      </c>
      <c r="AIQ106" s="314">
        <f>IF(平时!D104&lt;&gt;"",平时!D104,0)</f>
        <v>0</v>
      </c>
      <c r="AIR106" s="324" t="str">
        <f t="shared" si="246"/>
        <v/>
      </c>
      <c r="AIS106" s="314">
        <f>IF(过程!D104&lt;&gt;"",过程!D104,0)</f>
        <v>0</v>
      </c>
      <c r="AIT106" s="324" t="str">
        <f t="shared" si="247"/>
        <v/>
      </c>
      <c r="AIU106" s="216">
        <f>IF(期末!D104&lt;&gt;"",期末!D104,0)</f>
        <v>0</v>
      </c>
      <c r="AIV106" s="324" t="str">
        <f t="shared" si="248"/>
        <v/>
      </c>
      <c r="AIW106" s="325">
        <f t="shared" si="249"/>
        <v>0</v>
      </c>
      <c r="AIX106" s="314">
        <f>IF(平时!E104&lt;&gt;"",平时!E104,0)</f>
        <v>0</v>
      </c>
      <c r="AIY106" s="324" t="str">
        <f t="shared" si="250"/>
        <v/>
      </c>
      <c r="AIZ106" s="314">
        <f>IF(过程!E104&lt;&gt;"",过程!E104,0)</f>
        <v>0</v>
      </c>
      <c r="AJA106" s="324" t="str">
        <f t="shared" si="251"/>
        <v/>
      </c>
      <c r="AJB106" s="216">
        <f>IF(期末!E104&lt;&gt;"",期末!E104,0)</f>
        <v>0</v>
      </c>
      <c r="AJC106" s="324" t="str">
        <f t="shared" si="252"/>
        <v/>
      </c>
      <c r="AJD106" s="325">
        <f t="shared" si="253"/>
        <v>0</v>
      </c>
      <c r="AJE106" s="314">
        <f>IF(平时!F104&lt;&gt;"",平时!F104,0)</f>
        <v>0</v>
      </c>
      <c r="AJF106" s="324" t="str">
        <f t="shared" si="254"/>
        <v/>
      </c>
      <c r="AJG106" s="314">
        <f>IF(过程!F104&lt;&gt;"",过程!F104,0)</f>
        <v>0</v>
      </c>
      <c r="AJH106" s="324" t="str">
        <f t="shared" si="255"/>
        <v/>
      </c>
      <c r="AJI106" s="216">
        <f>IF(期末!F104&lt;&gt;"",期末!F104,0)</f>
        <v>0</v>
      </c>
      <c r="AJJ106" s="324" t="str">
        <f t="shared" si="256"/>
        <v/>
      </c>
      <c r="AJK106" s="325">
        <f t="shared" si="257"/>
        <v>0</v>
      </c>
      <c r="AJL106" s="314">
        <f>IF(平时!G104&lt;&gt;"",平时!G104,0)</f>
        <v>0</v>
      </c>
      <c r="AJM106" s="324" t="str">
        <f t="shared" si="258"/>
        <v/>
      </c>
      <c r="AJN106" s="314">
        <f>IF(过程!G104&lt;&gt;"",过程!G104,0)</f>
        <v>0</v>
      </c>
      <c r="AJO106" s="324" t="str">
        <f t="shared" si="259"/>
        <v/>
      </c>
      <c r="AJP106" s="216">
        <f>IF(期末!G104&lt;&gt;"",期末!G104,0)</f>
        <v>0</v>
      </c>
      <c r="AJQ106" s="324" t="str">
        <f t="shared" si="260"/>
        <v/>
      </c>
      <c r="AJR106" s="325">
        <f t="shared" si="261"/>
        <v>0</v>
      </c>
      <c r="AJS106" s="314">
        <f>IF(平时!H104&lt;&gt;"",平时!H104,0)</f>
        <v>0</v>
      </c>
      <c r="AJT106" s="324" t="str">
        <f t="shared" si="262"/>
        <v/>
      </c>
      <c r="AJU106" s="314">
        <f>IF(过程!H104&lt;&gt;"",过程!H104,0)</f>
        <v>0</v>
      </c>
      <c r="AJV106" s="324" t="str">
        <f t="shared" si="263"/>
        <v/>
      </c>
      <c r="AJW106" s="216">
        <f>IF(期末!H104&lt;&gt;"",期末!H104,0)</f>
        <v>0</v>
      </c>
      <c r="AJX106" s="324" t="str">
        <f t="shared" si="264"/>
        <v/>
      </c>
      <c r="AJY106" s="326">
        <f t="shared" si="265"/>
        <v>0</v>
      </c>
      <c r="AKA106" s="216" t="str">
        <f>初始录入!A111</f>
        <v/>
      </c>
      <c r="AKB106" s="216">
        <f>初始录入!B111</f>
        <v>0</v>
      </c>
      <c r="AKC106" s="216">
        <f>初始录入!C111</f>
        <v>0</v>
      </c>
      <c r="AKD106" s="327" t="str">
        <f>IF(初始录入!$E111=初始录入!$K$2,达成度!$D119,"")</f>
        <v/>
      </c>
      <c r="AKE106" s="327" t="str">
        <f>IF(初始录入!$E111=初始录入!$K$3,达成度!D119,"")</f>
        <v/>
      </c>
      <c r="AKF106" s="216" t="str">
        <f>IF(初始录入!$E111=初始录入!$K$4,达成度!D119,"")</f>
        <v/>
      </c>
      <c r="AKG106" s="216" t="str">
        <f>IF(初始录入!$E111=初始录入!$K$5,达成度!D119,"")</f>
        <v/>
      </c>
      <c r="AKH106" s="327" t="str">
        <f>IF(初始录入!$E111=初始录入!$K$2,达成度!E119,"")</f>
        <v/>
      </c>
      <c r="AKI106" s="327" t="str">
        <f>IF(初始录入!$E111=初始录入!$K$3,达成度!E119,"")</f>
        <v/>
      </c>
      <c r="AKJ106" s="216" t="str">
        <f>IF(初始录入!$E111=初始录入!$K$4,达成度!E119,"")</f>
        <v/>
      </c>
      <c r="AKK106" s="216" t="str">
        <f>IF(初始录入!$E111=初始录入!$K$5,达成度!E119,"")</f>
        <v/>
      </c>
      <c r="AKL106" s="327" t="str">
        <f>IF(初始录入!$E111=初始录入!$K$2,达成度!F119,"")</f>
        <v/>
      </c>
      <c r="AKM106" s="327" t="str">
        <f>IF(初始录入!$E111=初始录入!$K$3,达成度!F119,"")</f>
        <v/>
      </c>
      <c r="AKN106" s="216" t="str">
        <f>IF(初始录入!$E111=初始录入!$K$4,达成度!F119,"")</f>
        <v/>
      </c>
      <c r="AKO106" s="216" t="str">
        <f>IF(初始录入!$E111=初始录入!$K$5,达成度!F119,"")</f>
        <v/>
      </c>
      <c r="AKP106" s="327" t="str">
        <f>IF(初始录入!$E111=初始录入!$K$2,达成度!H119,"")</f>
        <v/>
      </c>
      <c r="AKQ106" s="327" t="str">
        <f>IF(初始录入!$E111=初始录入!$K$3,达成度!H119,"")</f>
        <v/>
      </c>
      <c r="AKR106" s="216" t="str">
        <f>IF(初始录入!$E111=初始录入!$K$4,达成度!H119,"")</f>
        <v/>
      </c>
      <c r="AKS106" s="216" t="str">
        <f>IF(初始录入!$E111=初始录入!$K$5,达成度!H119,"")</f>
        <v/>
      </c>
      <c r="AKT106" s="327" t="str">
        <f>IF(初始录入!$E111=初始录入!$K$2,达成度!I119,"")</f>
        <v/>
      </c>
      <c r="AKU106" s="327" t="str">
        <f>IF(初始录入!$E111=初始录入!$K$3,达成度!I119,"")</f>
        <v/>
      </c>
      <c r="AKV106" s="216" t="str">
        <f>IF(初始录入!$E111=初始录入!$K$4,达成度!I119,"")</f>
        <v/>
      </c>
      <c r="AKW106" s="216" t="str">
        <f>IF(初始录入!$E111=初始录入!$K$5,达成度!I119,"")</f>
        <v/>
      </c>
      <c r="AKX106" s="327" t="str">
        <f>IF(初始录入!$E111=初始录入!$K$2,达成度!J119,"")</f>
        <v/>
      </c>
      <c r="AKY106" s="327" t="str">
        <f>IF(初始录入!$E111=初始录入!$K$3,达成度!J119,"")</f>
        <v/>
      </c>
      <c r="AKZ106" s="216" t="str">
        <f>IF(初始录入!$E111=初始录入!$K$4,达成度!J119,"")</f>
        <v/>
      </c>
      <c r="ALA106" s="216" t="str">
        <f>IF(初始录入!$E111=初始录入!$K$5,达成度!J119,"")</f>
        <v/>
      </c>
      <c r="ALB106" s="327" t="str">
        <f>IF(初始录入!$E111=初始录入!$K$2,达成度!L119,"")</f>
        <v/>
      </c>
      <c r="ALC106" s="327" t="str">
        <f>IF(初始录入!$E111=初始录入!$K$3,达成度!L119,"")</f>
        <v/>
      </c>
      <c r="ALD106" s="216" t="str">
        <f>IF(初始录入!$E111=初始录入!$K$4,达成度!L119,"")</f>
        <v/>
      </c>
      <c r="ALE106" s="216" t="str">
        <f>IF(初始录入!$E111=初始录入!$K$5,达成度!L119,"")</f>
        <v/>
      </c>
      <c r="ALF106" s="327" t="str">
        <f>IF(初始录入!$E111=初始录入!$K$2,达成度!M119,"")</f>
        <v/>
      </c>
      <c r="ALG106" s="327" t="str">
        <f>IF(初始录入!$E111=初始录入!$K$3,达成度!M119,"")</f>
        <v/>
      </c>
      <c r="ALH106" s="216" t="str">
        <f>IF(初始录入!$E111=初始录入!$K$4,达成度!M119,"")</f>
        <v/>
      </c>
      <c r="ALI106" s="216" t="str">
        <f>IF(初始录入!$E111=初始录入!$K$5,达成度!M119,"")</f>
        <v/>
      </c>
      <c r="ALJ106" s="327" t="str">
        <f>IF(初始录入!$E111=初始录入!$K$2,达成度!N119,"")</f>
        <v/>
      </c>
      <c r="ALK106" s="327" t="str">
        <f>IF(初始录入!$E111=初始录入!$K$3,达成度!N119,"")</f>
        <v/>
      </c>
      <c r="ALL106" s="216" t="str">
        <f>IF(初始录入!$E111=初始录入!$K$4,达成度!N119,"")</f>
        <v/>
      </c>
      <c r="ALM106" s="216" t="str">
        <f>IF(初始录入!$E111=初始录入!$K$5,达成度!N119,"")</f>
        <v/>
      </c>
      <c r="ALN106" s="327" t="str">
        <f>IF(初始录入!$E111=初始录入!$K$2,达成度!P119,"")</f>
        <v/>
      </c>
      <c r="ALO106" s="327" t="str">
        <f>IF(初始录入!$E111=初始录入!$K$3,达成度!P119,"")</f>
        <v/>
      </c>
      <c r="ALP106" s="216" t="str">
        <f>IF(初始录入!$E111=初始录入!$K$4,达成度!P119,"")</f>
        <v/>
      </c>
      <c r="ALQ106" s="216" t="str">
        <f>IF(初始录入!$E111=初始录入!$K$5,达成度!P119,"")</f>
        <v/>
      </c>
      <c r="ALR106" s="327" t="str">
        <f>IF(初始录入!$E111=初始录入!$K$2,达成度!Q119,"")</f>
        <v/>
      </c>
      <c r="ALS106" s="327" t="str">
        <f>IF(初始录入!$E111=初始录入!$K$3,达成度!Q119,"")</f>
        <v/>
      </c>
      <c r="ALT106" s="216" t="str">
        <f>IF(初始录入!$E111=初始录入!$K$4,达成度!Q119,"")</f>
        <v/>
      </c>
      <c r="ALU106" s="216" t="str">
        <f>IF(初始录入!$E111=初始录入!$K$5,达成度!Q119,"")</f>
        <v/>
      </c>
      <c r="ALV106" s="327" t="str">
        <f>IF(初始录入!$E111=初始录入!$K$2,达成度!R119,"")</f>
        <v/>
      </c>
      <c r="ALW106" s="327" t="str">
        <f>IF(初始录入!$E111=初始录入!$K$3,达成度!R119,"")</f>
        <v/>
      </c>
      <c r="ALX106" s="216" t="str">
        <f>IF(初始录入!$E111=初始录入!$K$4,达成度!R119,"")</f>
        <v/>
      </c>
      <c r="ALY106" s="216"/>
      <c r="ALZ106" s="327" t="str">
        <f>IF(初始录入!$E111=初始录入!$K$2,达成度!T119,"")</f>
        <v/>
      </c>
      <c r="AMA106" s="327" t="str">
        <f>IF(初始录入!$E111=初始录入!$K$3,达成度!T119,"")</f>
        <v/>
      </c>
      <c r="AMB106" s="216" t="str">
        <f>IF(初始录入!$E111=初始录入!$K$4,达成度!T119,"")</f>
        <v/>
      </c>
      <c r="AMC106" s="216" t="str">
        <f>IF(初始录入!$E111=初始录入!$K$5,达成度!T119,"")</f>
        <v/>
      </c>
      <c r="AMD106" s="327" t="str">
        <f>IF(初始录入!$E111=初始录入!$K$2,达成度!U119,"")</f>
        <v/>
      </c>
      <c r="AME106" s="327" t="str">
        <f>IF(初始录入!$E111=初始录入!$K$3,达成度!U119,"")</f>
        <v/>
      </c>
      <c r="AMF106" s="216" t="str">
        <f>IF(初始录入!$E111=初始录入!$K$4,达成度!U119,"")</f>
        <v/>
      </c>
      <c r="AMG106" s="216" t="str">
        <f>IF(初始录入!$E111=初始录入!$K$5,达成度!U119,"")</f>
        <v/>
      </c>
      <c r="AMH106" s="327" t="str">
        <f>IF(初始录入!$E111=初始录入!$K$2,达成度!V119,"")</f>
        <v/>
      </c>
      <c r="AMI106" s="327" t="str">
        <f>IF(初始录入!$E111=初始录入!$K$3,达成度!V119,"")</f>
        <v/>
      </c>
      <c r="AMJ106" s="216" t="str">
        <f>IF(初始录入!$E111=初始录入!$K$4,达成度!W119,"")</f>
        <v/>
      </c>
      <c r="AMK106" s="216" t="str">
        <f>IF(初始录入!$E111=初始录入!$K$5,达成度!W119,"")</f>
        <v/>
      </c>
      <c r="AMM106" s="215">
        <f t="shared" si="270"/>
        <v>99</v>
      </c>
      <c r="AMN106" s="222" t="str">
        <f t="shared" si="266"/>
        <v/>
      </c>
      <c r="AMO106" s="325" t="str">
        <f>IF($AMM106&lt;=$H$7,INDEX(达成度!$G$21:$G$170,$AMM106,1),"")</f>
        <v/>
      </c>
      <c r="AMP106" s="325" t="str">
        <f>IF($AMM106&lt;=$H$7,INDEX(达成度!$K$21:$K$170,$AMM106,1),"")</f>
        <v/>
      </c>
      <c r="AMQ106" s="325" t="str">
        <f>IF($AMM106&lt;=$H$7,INDEX(达成度!$O$21:$O$170,$AMM106,1),"")</f>
        <v/>
      </c>
      <c r="AMR106" s="325" t="str">
        <f>IF($AMM106&lt;=$H$7,INDEX(达成度!$S$21:$S$170,$AMM106,1),"")</f>
        <v/>
      </c>
      <c r="AMS106" s="326" t="str">
        <f>IF($AMM106&lt;=$H$7,INDEX(达成度!$W$21:$W$170,$AMM106,1),"")</f>
        <v/>
      </c>
      <c r="AMT106" s="328"/>
      <c r="AMU106" s="336"/>
      <c r="AMV106" s="222" t="str">
        <f t="shared" si="267"/>
        <v/>
      </c>
      <c r="AMW106" s="325" t="str">
        <f>IF($AMM106&lt;=$I$7,INDEX(达成度!$G$21:$G$170,$AMM106+$H$7,1),"")</f>
        <v/>
      </c>
      <c r="AMX106" s="325" t="str">
        <f>IF($AMM106&lt;=$I$7,INDEX(达成度!$K$21:$K$170,$AMM106+$H$7,1),"")</f>
        <v/>
      </c>
      <c r="AMY106" s="325" t="str">
        <f>IF($AMM106&lt;=$I$7,INDEX(达成度!$O$21:$O$170,$AMM106+$H$7,1),"")</f>
        <v/>
      </c>
      <c r="AMZ106" s="325" t="str">
        <f>IF($AMM106&lt;=$I$7,INDEX(达成度!$S$21:$S$170,$AMM106+$H$7,1),"")</f>
        <v/>
      </c>
      <c r="ANA106" s="326" t="str">
        <f>IF($AMM106&lt;=$I$7,INDEX(达成度!$W$21:$W$170,$AMM106+$H$7,1),"")</f>
        <v/>
      </c>
      <c r="ANB106" s="206"/>
      <c r="ANC106" s="215"/>
      <c r="AND106" s="216" t="str">
        <f t="shared" si="268"/>
        <v/>
      </c>
      <c r="ANE106" s="325" t="str">
        <f>IF($AMM106&lt;=$J$7,INDEX(达成度!$G$21:$G$170,$AMM106+$H$7+$I$7,1),"")</f>
        <v/>
      </c>
      <c r="ANF106" s="325" t="str">
        <f>IF($AMM106&lt;=$J$7,INDEX(达成度!$K$21:$K$170,$AMM106+$H$7+$I$7,1),"")</f>
        <v/>
      </c>
      <c r="ANG106" s="325" t="str">
        <f>IF($AMM106&lt;=$J$7,INDEX(达成度!$O$21:$O$170,$AMM106+$H$7+$I$7,1),"")</f>
        <v/>
      </c>
      <c r="ANH106" s="325" t="str">
        <f>IF($AMM106&lt;=$J$7,INDEX(达成度!$S$21:$S$170,$AMM106+$H$7+$I$7,1),"")</f>
        <v/>
      </c>
      <c r="ANI106" s="326" t="str">
        <f>IF($AMM106&lt;=$J$7,INDEX(达成度!$W$21:$W$170,$AMM106+$H$7+$I$7,1),"")</f>
        <v/>
      </c>
      <c r="ANK106" s="215"/>
      <c r="ANL106" s="216" t="str">
        <f t="shared" si="269"/>
        <v/>
      </c>
      <c r="ANM106" s="325" t="str">
        <f>IF($AMM106&lt;=$K$7,INDEX(达成度!$G$21:$G$170,$AMM106+$H$7+$I$7+$J$7,1),"")</f>
        <v/>
      </c>
      <c r="ANN106" s="325" t="str">
        <f>IF($AMM106&lt;=$K$7,INDEX(达成度!$K$21:$K$170,$AMM106+$H$7+$I$7+$J$7,1),"")</f>
        <v/>
      </c>
      <c r="ANO106" s="325" t="str">
        <f>IF($AMM106&lt;=$K$7,INDEX(达成度!$O$21:$O$170,$AMM106+$H$7+$I$7+$J$7,1),"")</f>
        <v/>
      </c>
      <c r="ANP106" s="325" t="str">
        <f>IF($AMM106&lt;=$K$7,INDEX(达成度!$S$21:$S$170,$AMM106+$H$7+$I$7+$J$7,1),"")</f>
        <v/>
      </c>
      <c r="ANQ106" s="326" t="str">
        <f>IF($AMM106&lt;=$K$7,INDEX(达成度!$W$21:$W$170,$AMM106+$H$7+$I$7+$J$7,1),"")</f>
        <v/>
      </c>
    </row>
    <row r="107" ht="15" spans="1:1024 1025:1057">
      <c r="A107" s="395" t="str">
        <f>初始录入!A112</f>
        <v/>
      </c>
      <c r="B107" s="219" t="str">
        <f>IF(初始录入!B112&lt;&gt;"",初始录入!B112,"")</f>
        <v/>
      </c>
      <c r="C107" s="219" t="str">
        <f>IF(初始录入!C112&lt;&gt;"",初始录入!C112,"")</f>
        <v/>
      </c>
      <c r="D107" s="219" t="str">
        <f>IF(初始录入!D112&lt;&gt;"",初始录入!D112,"")</f>
        <v/>
      </c>
      <c r="E107" s="396" t="str">
        <f>IF(初始录入!E112&lt;&gt;"",初始录入!E112,"")</f>
        <v/>
      </c>
      <c r="G107" s="330"/>
      <c r="H107" s="295">
        <f>IF(初始录入!E112=H$6,1,0)</f>
        <v>0</v>
      </c>
      <c r="I107" s="295">
        <f>IF(初始录入!E112=I$6,1,0)</f>
        <v>0</v>
      </c>
      <c r="J107" s="295">
        <f>IF(初始录入!E112=J$6,1,0)</f>
        <v>0</v>
      </c>
      <c r="K107" s="321">
        <f>IF(初始录入!E112=K$6,1,0)</f>
        <v>0</v>
      </c>
      <c r="Y107" s="294">
        <v>100</v>
      </c>
      <c r="Z107" s="295">
        <f>成绩录入!$F$7</f>
        <v>0</v>
      </c>
      <c r="AA107" s="295">
        <f>成绩录入!F110</f>
        <v>0</v>
      </c>
      <c r="AB107" s="296">
        <f>IF(初始录入!$M$7&lt;&gt;"",IF(成绩录入!$F$7&lt;&gt;"",IF(初始录入!$P$7="次数",AA107/Z107*Y107,成绩录入!F110),0),0)</f>
        <v>0</v>
      </c>
      <c r="AC107" s="297">
        <f t="shared" si="181"/>
        <v>0</v>
      </c>
      <c r="AD107" s="297">
        <f t="shared" si="182"/>
        <v>0</v>
      </c>
      <c r="AE107" s="297">
        <f t="shared" si="183"/>
        <v>0</v>
      </c>
      <c r="AF107" s="297">
        <f t="shared" si="184"/>
        <v>0</v>
      </c>
      <c r="AG107" s="297">
        <f t="shared" si="185"/>
        <v>0</v>
      </c>
      <c r="AH107" s="298">
        <f t="shared" si="195"/>
        <v>0</v>
      </c>
      <c r="AI107" s="28"/>
      <c r="AJ107" s="260">
        <f>成绩录入!I110</f>
        <v>0</v>
      </c>
      <c r="AK107" s="248">
        <f>成绩录入!J110</f>
        <v>0</v>
      </c>
      <c r="AL107" s="248">
        <f>成绩录入!K110</f>
        <v>0</v>
      </c>
      <c r="AM107" s="248">
        <f>成绩录入!L110</f>
        <v>0</v>
      </c>
      <c r="AN107" s="248">
        <f>成绩录入!M110</f>
        <v>0</v>
      </c>
      <c r="AO107" s="298">
        <f t="shared" si="196"/>
        <v>0</v>
      </c>
      <c r="AP107" s="299"/>
      <c r="AQ107" s="260">
        <f>成绩录入!I110</f>
        <v>0</v>
      </c>
      <c r="AR107" s="248">
        <f>成绩录入!J110</f>
        <v>0</v>
      </c>
      <c r="AS107" s="248">
        <f>成绩录入!K110</f>
        <v>0</v>
      </c>
      <c r="AT107" s="248">
        <f>成绩录入!L110</f>
        <v>0</v>
      </c>
      <c r="AU107" s="248">
        <f>成绩录入!M110</f>
        <v>0</v>
      </c>
      <c r="AV107" s="298">
        <f t="shared" si="197"/>
        <v>0</v>
      </c>
      <c r="AW107" s="299"/>
      <c r="AX107" s="260">
        <f>成绩录入!I110</f>
        <v>0</v>
      </c>
      <c r="AY107" s="248">
        <f>成绩录入!J110</f>
        <v>0</v>
      </c>
      <c r="AZ107" s="248">
        <f>成绩录入!K110</f>
        <v>0</v>
      </c>
      <c r="BA107" s="248">
        <f>成绩录入!L110</f>
        <v>0</v>
      </c>
      <c r="BB107" s="248">
        <f>成绩录入!M110</f>
        <v>0</v>
      </c>
      <c r="BC107" s="298">
        <f t="shared" si="198"/>
        <v>0</v>
      </c>
      <c r="BD107" s="299"/>
      <c r="BE107" s="260">
        <f>成绩录入!I110</f>
        <v>0</v>
      </c>
      <c r="BF107" s="248">
        <f>成绩录入!J110</f>
        <v>0</v>
      </c>
      <c r="BG107" s="248">
        <f>成绩录入!K110</f>
        <v>0</v>
      </c>
      <c r="BH107" s="248">
        <f>成绩录入!L110</f>
        <v>0</v>
      </c>
      <c r="BI107" s="248">
        <f>成绩录入!M110</f>
        <v>0</v>
      </c>
      <c r="BJ107" s="298">
        <f t="shared" si="199"/>
        <v>0</v>
      </c>
      <c r="BK107" s="299"/>
      <c r="BL107" s="260">
        <f>成绩录入!I110</f>
        <v>0</v>
      </c>
      <c r="BM107" s="248">
        <f>成绩录入!J110</f>
        <v>0</v>
      </c>
      <c r="BN107" s="248">
        <f>成绩录入!K110</f>
        <v>0</v>
      </c>
      <c r="BO107" s="248">
        <f>成绩录入!L110</f>
        <v>0</v>
      </c>
      <c r="BP107" s="248">
        <f>成绩录入!M110</f>
        <v>0</v>
      </c>
      <c r="BQ107" s="298">
        <f t="shared" si="200"/>
        <v>0</v>
      </c>
      <c r="BR107" s="300"/>
      <c r="BS107" s="260">
        <f>成绩录入!P110</f>
        <v>0</v>
      </c>
      <c r="BT107" s="248">
        <f>成绩录入!Q110</f>
        <v>0</v>
      </c>
      <c r="BU107" s="248">
        <f>成绩录入!R110</f>
        <v>0</v>
      </c>
      <c r="BV107" s="248">
        <f>成绩录入!S110</f>
        <v>0</v>
      </c>
      <c r="BW107" s="248">
        <f>成绩录入!T110</f>
        <v>0</v>
      </c>
      <c r="BX107" s="248">
        <f>成绩录入!U110</f>
        <v>0</v>
      </c>
      <c r="BY107" s="248">
        <f>成绩录入!V110</f>
        <v>0</v>
      </c>
      <c r="BZ107" s="248">
        <f>成绩录入!W110</f>
        <v>0</v>
      </c>
      <c r="CA107" s="248">
        <f>成绩录入!X110</f>
        <v>0</v>
      </c>
      <c r="CB107" s="248">
        <f>成绩录入!Y110</f>
        <v>0</v>
      </c>
      <c r="CC107" s="298">
        <f t="shared" si="201"/>
        <v>0</v>
      </c>
      <c r="CD107" s="299"/>
      <c r="CE107" s="260">
        <f>成绩录入!P110</f>
        <v>0</v>
      </c>
      <c r="CF107" s="248">
        <f>成绩录入!Q110</f>
        <v>0</v>
      </c>
      <c r="CG107" s="248">
        <f>成绩录入!R110</f>
        <v>0</v>
      </c>
      <c r="CH107" s="248">
        <f>成绩录入!S110</f>
        <v>0</v>
      </c>
      <c r="CI107" s="248">
        <f>成绩录入!T110</f>
        <v>0</v>
      </c>
      <c r="CJ107" s="248">
        <f>成绩录入!U110</f>
        <v>0</v>
      </c>
      <c r="CK107" s="248">
        <f>成绩录入!V110</f>
        <v>0</v>
      </c>
      <c r="CL107" s="248">
        <f>成绩录入!W110</f>
        <v>0</v>
      </c>
      <c r="CM107" s="248">
        <f>成绩录入!X110</f>
        <v>0</v>
      </c>
      <c r="CN107" s="248">
        <f>成绩录入!Y110</f>
        <v>0</v>
      </c>
      <c r="CO107" s="298">
        <f t="shared" si="202"/>
        <v>0</v>
      </c>
      <c r="CP107" s="299"/>
      <c r="CQ107" s="260">
        <f>成绩录入!P110</f>
        <v>0</v>
      </c>
      <c r="CR107" s="248">
        <f>成绩录入!Q110</f>
        <v>0</v>
      </c>
      <c r="CS107" s="248">
        <f>成绩录入!R110</f>
        <v>0</v>
      </c>
      <c r="CT107" s="248">
        <f>成绩录入!S110</f>
        <v>0</v>
      </c>
      <c r="CU107" s="248">
        <f>成绩录入!T110</f>
        <v>0</v>
      </c>
      <c r="CV107" s="248">
        <f>成绩录入!U110</f>
        <v>0</v>
      </c>
      <c r="CW107" s="248">
        <f>成绩录入!V110</f>
        <v>0</v>
      </c>
      <c r="CX107" s="248">
        <f>成绩录入!W110</f>
        <v>0</v>
      </c>
      <c r="CY107" s="248">
        <f>成绩录入!X110</f>
        <v>0</v>
      </c>
      <c r="CZ107" s="248">
        <f>成绩录入!Y110</f>
        <v>0</v>
      </c>
      <c r="DA107" s="298">
        <f t="shared" si="203"/>
        <v>0</v>
      </c>
      <c r="DB107" s="299"/>
      <c r="DC107" s="260">
        <f>成绩录入!P110</f>
        <v>0</v>
      </c>
      <c r="DD107" s="248">
        <f>成绩录入!Q110</f>
        <v>0</v>
      </c>
      <c r="DE107" s="248">
        <f>成绩录入!R110</f>
        <v>0</v>
      </c>
      <c r="DF107" s="248">
        <f>成绩录入!S110</f>
        <v>0</v>
      </c>
      <c r="DG107" s="248">
        <f>成绩录入!T110</f>
        <v>0</v>
      </c>
      <c r="DH107" s="248">
        <f>成绩录入!U110</f>
        <v>0</v>
      </c>
      <c r="DI107" s="248">
        <f>成绩录入!V110</f>
        <v>0</v>
      </c>
      <c r="DJ107" s="248">
        <f>成绩录入!W110</f>
        <v>0</v>
      </c>
      <c r="DK107" s="248">
        <f>成绩录入!X110</f>
        <v>0</v>
      </c>
      <c r="DL107" s="248">
        <f>成绩录入!Y110</f>
        <v>0</v>
      </c>
      <c r="DM107" s="298">
        <f t="shared" si="204"/>
        <v>0</v>
      </c>
      <c r="DN107" s="299"/>
      <c r="DO107" s="260">
        <f>成绩录入!P110</f>
        <v>0</v>
      </c>
      <c r="DP107" s="248">
        <f>成绩录入!Q110</f>
        <v>0</v>
      </c>
      <c r="DQ107" s="248">
        <f>成绩录入!R110</f>
        <v>0</v>
      </c>
      <c r="DR107" s="248">
        <f>成绩录入!S110</f>
        <v>0</v>
      </c>
      <c r="DS107" s="248">
        <f>成绩录入!T110</f>
        <v>0</v>
      </c>
      <c r="DT107" s="248">
        <f>成绩录入!U110</f>
        <v>0</v>
      </c>
      <c r="DU107" s="248">
        <f>成绩录入!V110</f>
        <v>0</v>
      </c>
      <c r="DV107" s="248">
        <f>成绩录入!W110</f>
        <v>0</v>
      </c>
      <c r="DW107" s="248">
        <f>成绩录入!X110</f>
        <v>0</v>
      </c>
      <c r="DX107" s="248">
        <f>成绩录入!Y110</f>
        <v>0</v>
      </c>
      <c r="DY107" s="298">
        <f t="shared" si="205"/>
        <v>0</v>
      </c>
      <c r="DZ107" s="299"/>
      <c r="EA107" s="301" t="e">
        <f t="shared" si="206"/>
        <v>#DIV/0!</v>
      </c>
      <c r="EB107" s="297" t="e">
        <f t="shared" si="207"/>
        <v>#DIV/0!</v>
      </c>
      <c r="EC107" s="297" t="e">
        <f t="shared" si="208"/>
        <v>#DIV/0!</v>
      </c>
      <c r="ED107" s="297" t="e">
        <f t="shared" si="209"/>
        <v>#DIV/0!</v>
      </c>
      <c r="EE107" s="297" t="e">
        <f t="shared" si="210"/>
        <v>#DIV/0!</v>
      </c>
      <c r="EF107" s="302" t="e">
        <f t="shared" si="211"/>
        <v>#DIV/0!</v>
      </c>
      <c r="EG107" s="303"/>
      <c r="EH107" s="304">
        <f t="shared" si="212"/>
        <v>0</v>
      </c>
      <c r="EI107" s="397">
        <f>成绩录入!I110</f>
        <v>0</v>
      </c>
      <c r="EJ107" s="397">
        <f>成绩录入!J110</f>
        <v>0</v>
      </c>
      <c r="EK107" s="397">
        <f>成绩录入!K110</f>
        <v>0</v>
      </c>
      <c r="EL107" s="397">
        <f>成绩录入!L110</f>
        <v>0</v>
      </c>
      <c r="EM107" s="397">
        <f>成绩录入!M110</f>
        <v>0</v>
      </c>
      <c r="EN107" s="397">
        <f>成绩录入!P110</f>
        <v>0</v>
      </c>
      <c r="EO107" s="397">
        <f>成绩录入!Q110</f>
        <v>0</v>
      </c>
      <c r="EP107" s="397">
        <f>成绩录入!R110</f>
        <v>0</v>
      </c>
      <c r="EQ107" s="397">
        <f>成绩录入!S110</f>
        <v>0</v>
      </c>
      <c r="ER107" s="397">
        <f>成绩录入!T110</f>
        <v>0</v>
      </c>
      <c r="ES107" s="397">
        <f>成绩录入!U110</f>
        <v>0</v>
      </c>
      <c r="ET107" s="397">
        <f>成绩录入!V110</f>
        <v>0</v>
      </c>
      <c r="EU107" s="397">
        <f>成绩录入!W110</f>
        <v>0</v>
      </c>
      <c r="EV107" s="397">
        <f>成绩录入!X110</f>
        <v>0</v>
      </c>
      <c r="EW107" s="398">
        <f>成绩录入!Y110</f>
        <v>0</v>
      </c>
      <c r="EX107" s="303"/>
      <c r="EY107" s="304" t="str">
        <f t="shared" si="272"/>
        <v/>
      </c>
      <c r="EZ107" s="296" t="str">
        <f t="shared" si="272"/>
        <v/>
      </c>
      <c r="FA107" s="296" t="str">
        <f t="shared" si="272"/>
        <v/>
      </c>
      <c r="FB107" s="296" t="str">
        <f t="shared" si="272"/>
        <v/>
      </c>
      <c r="FC107" s="302">
        <f>成绩录入!AB110</f>
        <v>0</v>
      </c>
      <c r="FD107" s="303"/>
      <c r="FE107" s="399" t="str">
        <f t="shared" si="214"/>
        <v>√</v>
      </c>
      <c r="FF107" s="397" t="str">
        <f t="shared" si="215"/>
        <v>√</v>
      </c>
      <c r="FG107" s="397" t="str">
        <f t="shared" si="216"/>
        <v>√</v>
      </c>
      <c r="FH107" s="397" t="str">
        <f t="shared" si="217"/>
        <v>√</v>
      </c>
      <c r="FI107" s="398" t="str">
        <f t="shared" si="218"/>
        <v>√</v>
      </c>
      <c r="FJ107" s="299"/>
      <c r="FK107" s="260">
        <f>成绩录入!AB110</f>
        <v>0</v>
      </c>
      <c r="FL107" s="248">
        <f>成绩录入!AC110</f>
        <v>0</v>
      </c>
      <c r="FM107" s="248">
        <f>成绩录入!AD110</f>
        <v>0</v>
      </c>
      <c r="FN107" s="248">
        <f>成绩录入!AE110</f>
        <v>0</v>
      </c>
      <c r="FO107" s="248">
        <f>成绩录入!AF110</f>
        <v>0</v>
      </c>
      <c r="FP107" s="248">
        <f>成绩录入!AG110</f>
        <v>0</v>
      </c>
      <c r="FQ107" s="298">
        <f t="shared" si="219"/>
        <v>0</v>
      </c>
      <c r="FR107" s="299"/>
      <c r="FS107" s="260">
        <f>成绩录入!AB110</f>
        <v>0</v>
      </c>
      <c r="FT107" s="248">
        <f>成绩录入!AC110</f>
        <v>0</v>
      </c>
      <c r="FU107" s="248">
        <f>成绩录入!AD110</f>
        <v>0</v>
      </c>
      <c r="FV107" s="248">
        <f>成绩录入!AE110</f>
        <v>0</v>
      </c>
      <c r="FW107" s="248">
        <f>成绩录入!AF110</f>
        <v>0</v>
      </c>
      <c r="FX107" s="333">
        <f>成绩录入!AG110</f>
        <v>0</v>
      </c>
      <c r="FY107" s="298">
        <f t="shared" si="220"/>
        <v>0</v>
      </c>
      <c r="FZ107" s="299"/>
      <c r="GA107" s="260">
        <f>成绩录入!AB110</f>
        <v>0</v>
      </c>
      <c r="GB107" s="248">
        <f>成绩录入!AC110</f>
        <v>0</v>
      </c>
      <c r="GC107" s="248">
        <f>成绩录入!AD110</f>
        <v>0</v>
      </c>
      <c r="GD107" s="248">
        <f>成绩录入!AE110</f>
        <v>0</v>
      </c>
      <c r="GE107" s="248">
        <f>成绩录入!AF110</f>
        <v>0</v>
      </c>
      <c r="GF107" s="248">
        <f>成绩录入!AG110</f>
        <v>0</v>
      </c>
      <c r="GG107" s="298">
        <f t="shared" si="221"/>
        <v>0</v>
      </c>
      <c r="GH107" s="299"/>
      <c r="GI107" s="260">
        <f>成绩录入!AB110</f>
        <v>0</v>
      </c>
      <c r="GJ107" s="248">
        <f>成绩录入!AC110</f>
        <v>0</v>
      </c>
      <c r="GK107" s="248">
        <f>成绩录入!AD110</f>
        <v>0</v>
      </c>
      <c r="GL107" s="248">
        <f>成绩录入!AE110</f>
        <v>0</v>
      </c>
      <c r="GM107" s="248">
        <f>成绩录入!AF110</f>
        <v>0</v>
      </c>
      <c r="GN107" s="248">
        <f>成绩录入!AG110</f>
        <v>0</v>
      </c>
      <c r="GO107" s="298">
        <f t="shared" si="222"/>
        <v>0</v>
      </c>
      <c r="GP107" s="299"/>
      <c r="GQ107" s="260">
        <f>成绩录入!AB110</f>
        <v>0</v>
      </c>
      <c r="GR107" s="248">
        <f>成绩录入!AC110</f>
        <v>0</v>
      </c>
      <c r="GS107" s="248">
        <f>成绩录入!AD110</f>
        <v>0</v>
      </c>
      <c r="GT107" s="248">
        <f>成绩录入!AE110</f>
        <v>0</v>
      </c>
      <c r="GU107" s="248">
        <f>成绩录入!AF110</f>
        <v>0</v>
      </c>
      <c r="GV107" s="248">
        <f>成绩录入!AG110</f>
        <v>0</v>
      </c>
      <c r="GW107" s="298">
        <f t="shared" si="223"/>
        <v>0</v>
      </c>
      <c r="GX107" s="299"/>
      <c r="GY107" s="273">
        <f>成绩录入!AJ110</f>
        <v>0</v>
      </c>
      <c r="GZ107" s="274">
        <f>成绩录入!AK110</f>
        <v>0</v>
      </c>
      <c r="HA107" s="274">
        <f>成绩录入!AL110</f>
        <v>0</v>
      </c>
      <c r="HB107" s="274">
        <f>成绩录入!AM110</f>
        <v>0</v>
      </c>
      <c r="HC107" s="274">
        <f>成绩录入!AN110</f>
        <v>0</v>
      </c>
      <c r="HD107" s="274">
        <f>成绩录入!AO110</f>
        <v>0</v>
      </c>
      <c r="HE107" s="310">
        <f t="shared" si="273"/>
        <v>0</v>
      </c>
      <c r="HF107" s="299"/>
      <c r="HG107" s="273">
        <f>成绩录入!AJ110</f>
        <v>0</v>
      </c>
      <c r="HH107" s="274">
        <f>成绩录入!AK110</f>
        <v>0</v>
      </c>
      <c r="HI107" s="274">
        <f>成绩录入!AL110</f>
        <v>0</v>
      </c>
      <c r="HJ107" s="274">
        <f>成绩录入!AM110</f>
        <v>0</v>
      </c>
      <c r="HK107" s="274">
        <f>成绩录入!AN110</f>
        <v>0</v>
      </c>
      <c r="HL107" s="274">
        <f>成绩录入!AO110</f>
        <v>0</v>
      </c>
      <c r="HM107" s="310">
        <f t="shared" si="274"/>
        <v>0</v>
      </c>
      <c r="HN107" s="299"/>
      <c r="HO107" s="273">
        <f>成绩录入!AJ110</f>
        <v>0</v>
      </c>
      <c r="HP107" s="274">
        <f>成绩录入!AK110</f>
        <v>0</v>
      </c>
      <c r="HQ107" s="274">
        <f>成绩录入!AL110</f>
        <v>0</v>
      </c>
      <c r="HR107" s="274">
        <f>成绩录入!AM110</f>
        <v>0</v>
      </c>
      <c r="HS107" s="274">
        <f>成绩录入!AN110</f>
        <v>0</v>
      </c>
      <c r="HT107" s="274">
        <f>成绩录入!AO110</f>
        <v>0</v>
      </c>
      <c r="HU107" s="310">
        <f t="shared" si="275"/>
        <v>0</v>
      </c>
      <c r="HV107" s="299"/>
      <c r="HW107" s="273">
        <f>成绩录入!AJ110</f>
        <v>0</v>
      </c>
      <c r="HX107" s="274">
        <f>成绩录入!AK110</f>
        <v>0</v>
      </c>
      <c r="HY107" s="274">
        <f>成绩录入!AL110</f>
        <v>0</v>
      </c>
      <c r="HZ107" s="274">
        <f>成绩录入!AM110</f>
        <v>0</v>
      </c>
      <c r="IA107" s="274">
        <f>成绩录入!AN110</f>
        <v>0</v>
      </c>
      <c r="IB107" s="274">
        <f>成绩录入!AO110</f>
        <v>0</v>
      </c>
      <c r="IC107" s="310">
        <f t="shared" si="276"/>
        <v>0</v>
      </c>
      <c r="ID107" s="299"/>
      <c r="IE107" s="273">
        <f>成绩录入!AJ110</f>
        <v>0</v>
      </c>
      <c r="IF107" s="274">
        <f>成绩录入!AK110</f>
        <v>0</v>
      </c>
      <c r="IG107" s="274">
        <f>成绩录入!AL110</f>
        <v>0</v>
      </c>
      <c r="IH107" s="274">
        <f>成绩录入!AM110</f>
        <v>0</v>
      </c>
      <c r="II107" s="274">
        <f>成绩录入!AN110</f>
        <v>0</v>
      </c>
      <c r="IJ107" s="274">
        <f>成绩录入!AO110</f>
        <v>0</v>
      </c>
      <c r="IK107" s="310">
        <f t="shared" si="277"/>
        <v>0</v>
      </c>
      <c r="IL107" s="299"/>
      <c r="IM107" s="313" t="e">
        <f t="shared" si="229"/>
        <v>#DIV/0!</v>
      </c>
      <c r="IN107" s="314" t="e">
        <f t="shared" si="230"/>
        <v>#DIV/0!</v>
      </c>
      <c r="IO107" s="314" t="e">
        <f t="shared" si="231"/>
        <v>#DIV/0!</v>
      </c>
      <c r="IP107" s="314" t="e">
        <f t="shared" si="232"/>
        <v>#DIV/0!</v>
      </c>
      <c r="IQ107" s="314" t="e">
        <f t="shared" si="233"/>
        <v>#DIV/0!</v>
      </c>
      <c r="IR107" s="400" t="e">
        <f t="shared" si="234"/>
        <v>#DIV/0!</v>
      </c>
      <c r="IS107" s="316"/>
      <c r="IT107" s="214">
        <f>成绩录入!AR110</f>
        <v>0</v>
      </c>
      <c r="IU107" s="216">
        <f>成绩录入!AS110</f>
        <v>0</v>
      </c>
      <c r="IV107" s="216">
        <f>成绩录入!AT110</f>
        <v>0</v>
      </c>
      <c r="IW107" s="216">
        <f>成绩录入!AU110</f>
        <v>0</v>
      </c>
      <c r="IX107" s="216">
        <f>成绩录入!AV110</f>
        <v>0</v>
      </c>
      <c r="IY107" s="216">
        <f>成绩录入!AW110</f>
        <v>0</v>
      </c>
      <c r="IZ107" s="298">
        <f t="shared" si="235"/>
        <v>0</v>
      </c>
      <c r="JA107" s="299"/>
      <c r="JB107" s="317">
        <f>成绩录入!AR110</f>
        <v>0</v>
      </c>
      <c r="JC107" s="216">
        <f>成绩录入!AS110</f>
        <v>0</v>
      </c>
      <c r="JD107" s="216">
        <f>成绩录入!AT110</f>
        <v>0</v>
      </c>
      <c r="JE107" s="216">
        <f>成绩录入!AU110</f>
        <v>0</v>
      </c>
      <c r="JF107" s="216">
        <f>成绩录入!AV110</f>
        <v>0</v>
      </c>
      <c r="JG107" s="216">
        <f>成绩录入!AW110</f>
        <v>0</v>
      </c>
      <c r="JH107" s="298">
        <f t="shared" si="236"/>
        <v>0</v>
      </c>
      <c r="JI107" s="299"/>
      <c r="JJ107" s="248">
        <f>成绩录入!AR110</f>
        <v>0</v>
      </c>
      <c r="JK107" s="248">
        <f>成绩录入!AS110</f>
        <v>0</v>
      </c>
      <c r="JL107" s="248">
        <f>成绩录入!AT110</f>
        <v>0</v>
      </c>
      <c r="JM107" s="248">
        <f>成绩录入!AU110</f>
        <v>0</v>
      </c>
      <c r="JN107" s="248">
        <f>成绩录入!AV110</f>
        <v>0</v>
      </c>
      <c r="JO107" s="248">
        <f>成绩录入!AW110</f>
        <v>0</v>
      </c>
      <c r="JP107" s="298">
        <f t="shared" si="237"/>
        <v>0</v>
      </c>
      <c r="JQ107" s="299"/>
      <c r="JR107" s="308">
        <f>成绩录入!AR110</f>
        <v>0</v>
      </c>
      <c r="JS107" s="248">
        <f>成绩录入!AS110</f>
        <v>0</v>
      </c>
      <c r="JT107" s="248">
        <f>成绩录入!AT110</f>
        <v>0</v>
      </c>
      <c r="JU107" s="248">
        <f>成绩录入!AU110</f>
        <v>0</v>
      </c>
      <c r="JV107" s="248">
        <f>成绩录入!AV110</f>
        <v>0</v>
      </c>
      <c r="JW107" s="248">
        <f>成绩录入!AW110</f>
        <v>0</v>
      </c>
      <c r="JX107" s="298">
        <f t="shared" si="238"/>
        <v>0</v>
      </c>
      <c r="JY107" s="299"/>
      <c r="JZ107" s="308">
        <f>成绩录入!AR110</f>
        <v>0</v>
      </c>
      <c r="KA107" s="248">
        <f>成绩录入!AS110</f>
        <v>0</v>
      </c>
      <c r="KB107" s="248">
        <f>成绩录入!AT110</f>
        <v>0</v>
      </c>
      <c r="KC107" s="248">
        <f>成绩录入!AU110</f>
        <v>0</v>
      </c>
      <c r="KD107" s="248">
        <f>成绩录入!AV110</f>
        <v>0</v>
      </c>
      <c r="KE107" s="248">
        <f>成绩录入!AW110</f>
        <v>0</v>
      </c>
      <c r="KF107" s="298">
        <f t="shared" si="239"/>
        <v>0</v>
      </c>
      <c r="KG107" s="299"/>
      <c r="KH107" s="401">
        <f t="shared" si="186"/>
        <v>0</v>
      </c>
      <c r="KI107" s="314">
        <f t="shared" si="240"/>
        <v>0</v>
      </c>
      <c r="KJ107" s="314">
        <f t="shared" si="241"/>
        <v>0</v>
      </c>
      <c r="KK107" s="314">
        <f t="shared" si="242"/>
        <v>0</v>
      </c>
      <c r="KL107" s="314">
        <f t="shared" si="243"/>
        <v>0</v>
      </c>
      <c r="KM107" s="400">
        <f t="shared" si="244"/>
        <v>0</v>
      </c>
      <c r="KN107" s="90"/>
      <c r="KO107" s="294">
        <f>IF(总评!G105&lt;60,1,0)</f>
        <v>0</v>
      </c>
      <c r="KP107" s="355">
        <f t="shared" si="271"/>
        <v>0</v>
      </c>
      <c r="KQ107" s="355">
        <f t="shared" si="188"/>
        <v>0</v>
      </c>
      <c r="KR107" s="356">
        <f t="shared" si="189"/>
        <v>0</v>
      </c>
      <c r="KS107" s="321">
        <f t="shared" si="245"/>
        <v>0</v>
      </c>
      <c r="OT107" s="273">
        <f>IF(OT$6=$OS$5,成绩录入!BC110,0)</f>
        <v>0</v>
      </c>
      <c r="OU107" s="274">
        <f>IF(OU$6=$OS$5,成绩录入!BD110,0)</f>
        <v>0</v>
      </c>
      <c r="OV107" s="274">
        <f>IF(OV$6=$OS$5,成绩录入!BE110,0)</f>
        <v>0</v>
      </c>
      <c r="OW107" s="274">
        <f>IF(OW$6=$OS$5,成绩录入!BF110,0)</f>
        <v>0</v>
      </c>
      <c r="OX107" s="274">
        <f>IF(OX$6=$OS$5,成绩录入!BG110,0)</f>
        <v>0</v>
      </c>
      <c r="OY107" s="274">
        <f>IF(OY$6=$OS$5,成绩录入!BH110,0)</f>
        <v>0</v>
      </c>
      <c r="OZ107" s="274">
        <f>IF(OZ$6=$OS$5,成绩录入!BI110,0)</f>
        <v>0</v>
      </c>
      <c r="PA107" s="274">
        <f>IF(PA$6=$OS$5,成绩录入!BJ110,0)</f>
        <v>0</v>
      </c>
      <c r="PB107" s="274">
        <f>IF(PB$6=$OS$5,成绩录入!BK110,0)</f>
        <v>0</v>
      </c>
      <c r="PC107" s="274">
        <f>IF(PC$6=$OS$5,成绩录入!BL110,0)</f>
        <v>0</v>
      </c>
      <c r="PD107" s="274">
        <f>IF(PD$6=$OS$5,成绩录入!BM110,0)</f>
        <v>0</v>
      </c>
      <c r="PE107" s="274">
        <f>IF(PE$6=$OS$5,成绩录入!BN110,0)</f>
        <v>0</v>
      </c>
      <c r="PF107" s="274">
        <f>IF(PF$6=$OS$5,成绩录入!BO110,0)</f>
        <v>0</v>
      </c>
      <c r="PG107" s="274">
        <f>IF(PG$6=$OS$5,成绩录入!BP110,0)</f>
        <v>0</v>
      </c>
      <c r="PH107" s="274">
        <f>IF(PH$6=$OS$5,成绩录入!BQ110,0)</f>
        <v>0</v>
      </c>
      <c r="PI107" s="274">
        <f>IF(PI$6=$OS$5,成绩录入!BR110,0)</f>
        <v>0</v>
      </c>
      <c r="PJ107" s="274">
        <f>IF(PJ$6=$OS$5,成绩录入!BS110,0)</f>
        <v>0</v>
      </c>
      <c r="PK107" s="274">
        <f>IF(PK$6=$OS$5,成绩录入!BT110,0)</f>
        <v>0</v>
      </c>
      <c r="PL107" s="274">
        <f>IF(PL$6=$OS$5,成绩录入!BU110,0)</f>
        <v>0</v>
      </c>
      <c r="PM107" s="274">
        <f>IF(PM$6=$OS$5,成绩录入!BV110,0)</f>
        <v>0</v>
      </c>
      <c r="PN107" s="274">
        <f>IF(PN$6=$OS$5,成绩录入!BW110,0)</f>
        <v>0</v>
      </c>
      <c r="PO107" s="274">
        <f>IF(PO$6=$OS$5,成绩录入!BX110,0)</f>
        <v>0</v>
      </c>
      <c r="PP107" s="274">
        <f>IF(PP$6=$OS$5,成绩录入!BY110,0)</f>
        <v>0</v>
      </c>
      <c r="PQ107" s="274">
        <f>IF(PQ$6=$OS$5,成绩录入!BZ110,0)</f>
        <v>0</v>
      </c>
      <c r="PR107" s="274">
        <f>IF(PR$6=$OS$5,成绩录入!CA110,0)</f>
        <v>0</v>
      </c>
      <c r="PS107" s="274">
        <f>IF(PS$6=$OS$5,成绩录入!CB110,0)</f>
        <v>0</v>
      </c>
      <c r="PT107" s="274">
        <f>IF(PT$6=$OS$5,成绩录入!CC110,0)</f>
        <v>0</v>
      </c>
      <c r="PU107" s="274">
        <f>IF(PU$6=$OS$5,成绩录入!CD110,0)</f>
        <v>0</v>
      </c>
      <c r="PV107" s="274">
        <f>IF(PV$6=$OS$5,成绩录入!CE110,0)</f>
        <v>0</v>
      </c>
      <c r="PW107" s="274">
        <f>IF(PW$6=$OS$5,成绩录入!CF110,0)</f>
        <v>0</v>
      </c>
      <c r="PX107" s="274">
        <f>IF(PX$6=$OS$5,成绩录入!CG110,0)</f>
        <v>0</v>
      </c>
      <c r="PY107" s="274">
        <f>IF(PY$6=$OS$5,成绩录入!CH110,0)</f>
        <v>0</v>
      </c>
      <c r="PZ107" s="274">
        <f>IF(PZ$6=$OS$5,成绩录入!CI110,0)</f>
        <v>0</v>
      </c>
      <c r="QA107" s="274">
        <f>IF(QA$6=$OS$5,成绩录入!CJ110,0)</f>
        <v>0</v>
      </c>
      <c r="QB107" s="274">
        <f>IF(QB$6=$OS$5,成绩录入!CK110,0)</f>
        <v>0</v>
      </c>
      <c r="QC107" s="274">
        <f>IF(QC$6=$OS$5,成绩录入!CL110,0)</f>
        <v>0</v>
      </c>
      <c r="QD107" s="274">
        <f>IF(QD$6=$OS$5,成绩录入!CM110,0)</f>
        <v>0</v>
      </c>
      <c r="QE107" s="274">
        <f>IF(QE$6=$OS$5,成绩录入!CN110,0)</f>
        <v>0</v>
      </c>
      <c r="QF107" s="274">
        <f>IF(QF$6=$OS$5,成绩录入!CO110,0)</f>
        <v>0</v>
      </c>
      <c r="QG107" s="274">
        <f>IF(QG$6=$OS$5,成绩录入!CP110,0)</f>
        <v>0</v>
      </c>
      <c r="QH107" s="274">
        <f>IF(QH$6=$OS$5,成绩录入!CQ110,0)</f>
        <v>0</v>
      </c>
      <c r="QI107" s="274">
        <f>IF(QI$6=$OS$5,成绩录入!CR110,0)</f>
        <v>0</v>
      </c>
      <c r="QJ107" s="274">
        <f>IF(QJ$6=$OS$5,成绩录入!CS110,0)</f>
        <v>0</v>
      </c>
      <c r="QK107" s="274">
        <f>IF(QK$6=$OS$5,成绩录入!CT110,0)</f>
        <v>0</v>
      </c>
      <c r="QL107" s="274">
        <f>IF(QL$6=$OS$5,成绩录入!CU110,0)</f>
        <v>0</v>
      </c>
      <c r="QM107" s="274">
        <f>IF(QM$6=$OS$5,成绩录入!CV110,0)</f>
        <v>0</v>
      </c>
      <c r="QN107" s="274">
        <f>IF(QN$6=$OS$5,成绩录入!CW110,0)</f>
        <v>0</v>
      </c>
      <c r="QO107" s="274">
        <f>IF(QO$6=$OS$5,成绩录入!CX110,0)</f>
        <v>0</v>
      </c>
      <c r="QP107" s="274">
        <f>IF(QP$6=$OS$5,成绩录入!CY110,0)</f>
        <v>0</v>
      </c>
      <c r="QQ107" s="274">
        <f>IF(QQ$6=$OS$5,成绩录入!CZ110,0)</f>
        <v>0</v>
      </c>
      <c r="QR107" s="274">
        <f>IF(QR$6=$OS$5,成绩录入!DA110,0)</f>
        <v>0</v>
      </c>
      <c r="QS107" s="274">
        <f>IF(QS$6=$OS$5,成绩录入!DB110,0)</f>
        <v>0</v>
      </c>
      <c r="QT107" s="274">
        <f>IF(QT$6=$OS$5,成绩录入!DC110,0)</f>
        <v>0</v>
      </c>
      <c r="QU107" s="274">
        <f>IF(QU$6=$OS$5,成绩录入!DD110,0)</f>
        <v>0</v>
      </c>
      <c r="QV107" s="274">
        <f>IF(QV$6=$OS$5,成绩录入!DE110,0)</f>
        <v>0</v>
      </c>
      <c r="QW107" s="274">
        <f>IF(QW$6=$OS$5,成绩录入!DF110,0)</f>
        <v>0</v>
      </c>
      <c r="QX107" s="274">
        <f>IF(QX$6=$OS$5,成绩录入!DG110,0)</f>
        <v>0</v>
      </c>
      <c r="QY107" s="274">
        <f>IF(QY$6=$OS$5,成绩录入!DH110,0)</f>
        <v>0</v>
      </c>
      <c r="QZ107" s="274">
        <f>IF(QZ$6=$OS$5,成绩录入!DI110,0)</f>
        <v>0</v>
      </c>
      <c r="RA107" s="274">
        <f>IF(RA$6=$OS$5,成绩录入!DJ110,0)</f>
        <v>0</v>
      </c>
      <c r="RB107" s="248">
        <f>IF(RB$6=$OS$5,成绩录入!DK110,0)</f>
        <v>0</v>
      </c>
      <c r="RC107" s="248">
        <f>IF(RC$6=$OS$5,成绩录入!DL110,0)</f>
        <v>0</v>
      </c>
      <c r="RD107" s="248">
        <f>IF(RD$6=$OS$5,成绩录入!DM110,0)</f>
        <v>0</v>
      </c>
      <c r="RE107" s="248">
        <f>IF(RE$6=$OS$5,成绩录入!DN110,0)</f>
        <v>0</v>
      </c>
      <c r="RF107" s="248">
        <f>IF(RF$6=$OS$5,成绩录入!DO110,0)</f>
        <v>0</v>
      </c>
      <c r="RG107" s="248">
        <f>IF(RG$6=$OS$5,成绩录入!DP110,0)</f>
        <v>0</v>
      </c>
      <c r="RH107" s="248">
        <f>IF(RH$6=$OS$5,成绩录入!DQ110,0)</f>
        <v>0</v>
      </c>
      <c r="RI107" s="248">
        <f>IF(RI$6=$OS$5,成绩录入!DR110,0)</f>
        <v>0</v>
      </c>
      <c r="RJ107" s="248">
        <f>IF(RJ$6=$OS$5,成绩录入!DS110,0)</f>
        <v>0</v>
      </c>
      <c r="RK107" s="248">
        <f>IF(RK$6=$OS$5,成绩录入!DT110,0)</f>
        <v>0</v>
      </c>
      <c r="RL107" s="248">
        <f>IF(RL$6=$OS$5,成绩录入!DU110,0)</f>
        <v>0</v>
      </c>
      <c r="RM107" s="248">
        <f>IF(RM$6=$OS$5,成绩录入!DV110,0)</f>
        <v>0</v>
      </c>
      <c r="RN107" s="248">
        <f>IF(RN$6=$OS$5,成绩录入!DW110,0)</f>
        <v>0</v>
      </c>
      <c r="RO107" s="248">
        <f>IF(RO$6=$OS$5,成绩录入!DX110,0)</f>
        <v>0</v>
      </c>
      <c r="RP107" s="248">
        <f>IF(RP$6=$OS$5,成绩录入!DY110,0)</f>
        <v>0</v>
      </c>
      <c r="RQ107" s="248">
        <f>IF(RQ$6=$OS$5,成绩录入!DZ110,0)</f>
        <v>0</v>
      </c>
      <c r="RR107" s="248">
        <f>IF(RR$6=$OS$5,成绩录入!EA110,0)</f>
        <v>0</v>
      </c>
      <c r="RS107" s="248">
        <f>IF(RS$6=$OS$5,成绩录入!EB110,0)</f>
        <v>0</v>
      </c>
      <c r="RT107" s="248">
        <f>IF(RT$6=$OS$5,成绩录入!EC110,0)</f>
        <v>0</v>
      </c>
      <c r="RU107" s="248">
        <f>IF(RU$6=$OS$5,成绩录入!ED110,0)</f>
        <v>0</v>
      </c>
      <c r="RV107" s="248">
        <f>IF(RV$6=$OS$5,成绩录入!EE110,0)</f>
        <v>0</v>
      </c>
      <c r="RW107" s="248">
        <f>IF(RW$6=$OS$5,成绩录入!EF110,0)</f>
        <v>0</v>
      </c>
      <c r="RX107" s="248">
        <f>IF(RX$6=$OS$5,成绩录入!EG110,0)</f>
        <v>0</v>
      </c>
      <c r="RY107" s="248">
        <f>IF(RY$6=$OS$5,成绩录入!EH110,0)</f>
        <v>0</v>
      </c>
      <c r="RZ107" s="248">
        <f>IF(RZ$6=$OS$5,成绩录入!EI110,0)</f>
        <v>0</v>
      </c>
      <c r="SA107" s="248">
        <f>IF(SA$6=$OS$5,成绩录入!EJ110,0)</f>
        <v>0</v>
      </c>
      <c r="SB107" s="248">
        <f>IF(SB$6=$OS$5,成绩录入!EK110,0)</f>
        <v>0</v>
      </c>
      <c r="SC107" s="248">
        <f>IF(SC$6=$OS$5,成绩录入!EL110,0)</f>
        <v>0</v>
      </c>
      <c r="SD107" s="248">
        <f>IF(SD$6=$OS$5,成绩录入!EM110,0)</f>
        <v>0</v>
      </c>
      <c r="SE107" s="248">
        <f>IF(SE$6=$OS$5,成绩录入!EN110,0)</f>
        <v>0</v>
      </c>
      <c r="SF107" s="248">
        <f>IF(SF$6=$OS$5,成绩录入!EO110,0)</f>
        <v>0</v>
      </c>
      <c r="SG107" s="248">
        <f>IF(SG$6=$OS$5,成绩录入!EP110,0)</f>
        <v>0</v>
      </c>
      <c r="SH107" s="248">
        <f>IF(SH$6=$OS$5,成绩录入!EQ110,0)</f>
        <v>0</v>
      </c>
      <c r="SI107" s="248">
        <f>IF(SI$6=$OS$5,成绩录入!ER110,0)</f>
        <v>0</v>
      </c>
      <c r="SJ107" s="248">
        <f>IF(SJ$6=$OS$5,成绩录入!ES110,0)</f>
        <v>0</v>
      </c>
      <c r="SK107" s="248">
        <f>IF(SK$6=$OS$5,成绩录入!ET110,0)</f>
        <v>0</v>
      </c>
      <c r="SL107" s="248">
        <f>IF(SL$6=$OS$5,成绩录入!EU110,0)</f>
        <v>0</v>
      </c>
      <c r="SM107" s="248">
        <f>IF(SM$6=$OS$5,成绩录入!EV110,0)</f>
        <v>0</v>
      </c>
      <c r="SN107" s="248">
        <f>IF(SN$6=$OS$5,成绩录入!EW110,0)</f>
        <v>0</v>
      </c>
      <c r="SO107" s="248">
        <f>IF(SO$6=$OS$5,成绩录入!EX110,0)</f>
        <v>0</v>
      </c>
      <c r="SP107" s="218">
        <f t="shared" si="190"/>
        <v>0</v>
      </c>
      <c r="SQ107" s="166"/>
      <c r="SR107" s="166"/>
      <c r="SS107" s="273">
        <f>IF(SS$6=$SR$5,成绩录入!BC110,0)</f>
        <v>0</v>
      </c>
      <c r="ST107" s="274">
        <f>IF(ST$6=$SR$5,成绩录入!BD110,0)</f>
        <v>0</v>
      </c>
      <c r="SU107" s="274">
        <f>IF(SU$6=$SR$5,成绩录入!BE110,0)</f>
        <v>0</v>
      </c>
      <c r="SV107" s="274">
        <f>IF(SV$6=$SR$5,成绩录入!BF110,0)</f>
        <v>0</v>
      </c>
      <c r="SW107" s="274">
        <f>IF(SW$6=$SR$5,成绩录入!BG110,0)</f>
        <v>0</v>
      </c>
      <c r="SX107" s="274">
        <f>IF(SX$6=$SR$5,成绩录入!BH110,0)</f>
        <v>0</v>
      </c>
      <c r="SY107" s="274">
        <f>IF(SY$6=$SR$5,成绩录入!BI110,0)</f>
        <v>0</v>
      </c>
      <c r="SZ107" s="274">
        <f>IF(SZ$6=$SR$5,成绩录入!BJ110,0)</f>
        <v>0</v>
      </c>
      <c r="TA107" s="274">
        <f>IF(TA$6=$SR$5,成绩录入!BK110,0)</f>
        <v>0</v>
      </c>
      <c r="TB107" s="274">
        <f>IF(TB$6=$SR$5,成绩录入!BL110,0)</f>
        <v>0</v>
      </c>
      <c r="TC107" s="274">
        <f>IF(TC$6=$SR$5,成绩录入!BM110,0)</f>
        <v>0</v>
      </c>
      <c r="TD107" s="274">
        <f>IF(TD$6=$SR$5,成绩录入!BN110,0)</f>
        <v>0</v>
      </c>
      <c r="TE107" s="274">
        <f>IF(TE$6=$SR$5,成绩录入!BO110,0)</f>
        <v>0</v>
      </c>
      <c r="TF107" s="274">
        <f>IF(TF$6=$SR$5,成绩录入!BP110,0)</f>
        <v>0</v>
      </c>
      <c r="TG107" s="274">
        <f>IF(TG$6=$SR$5,成绩录入!BQ110,0)</f>
        <v>0</v>
      </c>
      <c r="TH107" s="274">
        <f>IF(TH$6=$SR$5,成绩录入!BR110,0)</f>
        <v>0</v>
      </c>
      <c r="TI107" s="274">
        <f>IF(TI$6=$SR$5,成绩录入!BS110,0)</f>
        <v>0</v>
      </c>
      <c r="TJ107" s="274">
        <f>IF(TJ$6=$SR$5,成绩录入!BT110,0)</f>
        <v>0</v>
      </c>
      <c r="TK107" s="274">
        <f>IF(TK$6=$SR$5,成绩录入!BU110,0)</f>
        <v>0</v>
      </c>
      <c r="TL107" s="274">
        <f>IF(TL$6=$SR$5,成绩录入!BV110,0)</f>
        <v>0</v>
      </c>
      <c r="TM107" s="274">
        <f>IF(TM$6=$SR$5,成绩录入!BW110,0)</f>
        <v>0</v>
      </c>
      <c r="TN107" s="274">
        <f>IF(TN$6=$SR$5,成绩录入!BX110,0)</f>
        <v>0</v>
      </c>
      <c r="TO107" s="274">
        <f>IF(TO$6=$SR$5,成绩录入!BY110,0)</f>
        <v>0</v>
      </c>
      <c r="TP107" s="274">
        <f>IF(TP$6=$SR$5,成绩录入!BZ110,0)</f>
        <v>0</v>
      </c>
      <c r="TQ107" s="274">
        <f>IF(TQ$6=$SR$5,成绩录入!CA110,0)</f>
        <v>0</v>
      </c>
      <c r="TR107" s="274">
        <f>IF(TR$6=$SR$5,成绩录入!CB110,0)</f>
        <v>0</v>
      </c>
      <c r="TS107" s="274">
        <f>IF(TS$6=$SR$5,成绩录入!CC110,0)</f>
        <v>0</v>
      </c>
      <c r="TT107" s="274">
        <f>IF(TT$6=$SR$5,成绩录入!CD110,0)</f>
        <v>0</v>
      </c>
      <c r="TU107" s="274">
        <f>IF(TU$6=$SR$5,成绩录入!CE110,0)</f>
        <v>0</v>
      </c>
      <c r="TV107" s="274">
        <f>IF(TV$6=$SR$5,成绩录入!CF110,0)</f>
        <v>0</v>
      </c>
      <c r="TW107" s="274">
        <f>IF(TW$6=$SR$5,成绩录入!CG110,0)</f>
        <v>0</v>
      </c>
      <c r="TX107" s="274">
        <f>IF(TX$6=$SR$5,成绩录入!CH110,0)</f>
        <v>0</v>
      </c>
      <c r="TY107" s="274">
        <f>IF(TY$6=$SR$5,成绩录入!CI110,0)</f>
        <v>0</v>
      </c>
      <c r="TZ107" s="274">
        <f>IF(TZ$6=$SR$5,成绩录入!CJ110,0)</f>
        <v>0</v>
      </c>
      <c r="UA107" s="274">
        <f>IF(UA$6=$SR$5,成绩录入!CK110,0)</f>
        <v>0</v>
      </c>
      <c r="UB107" s="274">
        <f>IF(UB$6=$SR$5,成绩录入!CL110,0)</f>
        <v>0</v>
      </c>
      <c r="UC107" s="274">
        <f>IF(UC$6=$SR$5,成绩录入!CM110,0)</f>
        <v>0</v>
      </c>
      <c r="UD107" s="274">
        <f>IF(UD$6=$SR$5,成绩录入!CN110,0)</f>
        <v>0</v>
      </c>
      <c r="UE107" s="274">
        <f>IF(UE$6=$SR$5,成绩录入!CO110,0)</f>
        <v>0</v>
      </c>
      <c r="UF107" s="274">
        <f>IF(UF$6=$SR$5,成绩录入!CP110,0)</f>
        <v>0</v>
      </c>
      <c r="UG107" s="274">
        <f>IF(UG$6=$SR$5,成绩录入!CQ110,0)</f>
        <v>0</v>
      </c>
      <c r="UH107" s="274">
        <f>IF(UH$6=$SR$5,成绩录入!CR110,0)</f>
        <v>0</v>
      </c>
      <c r="UI107" s="274">
        <f>IF(UI$6=$SR$5,成绩录入!CS110,0)</f>
        <v>0</v>
      </c>
      <c r="UJ107" s="274">
        <f>IF(UJ$6=$SR$5,成绩录入!CT110,0)</f>
        <v>0</v>
      </c>
      <c r="UK107" s="274">
        <f>IF(UK$6=$SR$5,成绩录入!CU110,0)</f>
        <v>0</v>
      </c>
      <c r="UL107" s="274">
        <f>IF(UL$6=$SR$5,成绩录入!CV110,0)</f>
        <v>0</v>
      </c>
      <c r="UM107" s="274">
        <f>IF(UM$6=$SR$5,成绩录入!CW110,0)</f>
        <v>0</v>
      </c>
      <c r="UN107" s="274">
        <f>IF(UN$6=$SR$5,成绩录入!CX110,0)</f>
        <v>0</v>
      </c>
      <c r="UO107" s="274">
        <f>IF(UO$6=$SR$5,成绩录入!CY110,0)</f>
        <v>0</v>
      </c>
      <c r="UP107" s="274">
        <f>IF(UP$6=$SR$5,成绩录入!CZ110,0)</f>
        <v>0</v>
      </c>
      <c r="UQ107" s="274">
        <f>IF(UQ$6=$SR$5,成绩录入!DA110,0)</f>
        <v>0</v>
      </c>
      <c r="UR107" s="274">
        <f>IF(UR$6=$SR$5,成绩录入!DB110,0)</f>
        <v>0</v>
      </c>
      <c r="US107" s="274">
        <f>IF(US$6=$SR$5,成绩录入!DC110,0)</f>
        <v>0</v>
      </c>
      <c r="UT107" s="274">
        <f>IF(UT$6=$SR$5,成绩录入!DD110,0)</f>
        <v>0</v>
      </c>
      <c r="UU107" s="274">
        <f>IF(UU$6=$SR$5,成绩录入!DE110,0)</f>
        <v>0</v>
      </c>
      <c r="UV107" s="274">
        <f>IF(UV$6=$SR$5,成绩录入!DF110,0)</f>
        <v>0</v>
      </c>
      <c r="UW107" s="274">
        <f>IF(UW$6=$SR$5,成绩录入!DG110,0)</f>
        <v>0</v>
      </c>
      <c r="UX107" s="274">
        <f>IF(UX$6=$SR$5,成绩录入!DH110,0)</f>
        <v>0</v>
      </c>
      <c r="UY107" s="274">
        <f>IF(UY$6=$SR$5,成绩录入!DI110,0)</f>
        <v>0</v>
      </c>
      <c r="UZ107" s="274">
        <f>IF(UZ$6=$SR$5,成绩录入!DJ110,0)</f>
        <v>0</v>
      </c>
      <c r="VA107" s="248">
        <f>IF(VA$6=$SR$5,成绩录入!DK110,0)</f>
        <v>0</v>
      </c>
      <c r="VB107" s="248">
        <f>IF(VB$6=$SR$5,成绩录入!DL110,0)</f>
        <v>0</v>
      </c>
      <c r="VC107" s="248">
        <f>IF(VC$6=$SR$5,成绩录入!DM110,0)</f>
        <v>0</v>
      </c>
      <c r="VD107" s="248">
        <f>IF(VD$6=$SR$5,成绩录入!DN110,0)</f>
        <v>0</v>
      </c>
      <c r="VE107" s="248">
        <f>IF(VE$6=$SR$5,成绩录入!DO110,0)</f>
        <v>0</v>
      </c>
      <c r="VF107" s="248">
        <f>IF(VF$6=$SR$5,成绩录入!DP110,0)</f>
        <v>0</v>
      </c>
      <c r="VG107" s="248">
        <f>IF(VG$6=$SR$5,成绩录入!DQ110,0)</f>
        <v>0</v>
      </c>
      <c r="VH107" s="248">
        <f>IF(VH$6=$SR$5,成绩录入!DR110,0)</f>
        <v>0</v>
      </c>
      <c r="VI107" s="248">
        <f>IF(VI$6=$SR$5,成绩录入!DS110,0)</f>
        <v>0</v>
      </c>
      <c r="VJ107" s="248">
        <f>IF(VJ$6=$SR$5,成绩录入!DT110,0)</f>
        <v>0</v>
      </c>
      <c r="VK107" s="248">
        <f>IF(VK$6=$SR$5,成绩录入!DU110,0)</f>
        <v>0</v>
      </c>
      <c r="VL107" s="248">
        <f>IF(VL$6=$SR$5,成绩录入!DV110,0)</f>
        <v>0</v>
      </c>
      <c r="VM107" s="248">
        <f>IF(VM$6=$SR$5,成绩录入!DW110,0)</f>
        <v>0</v>
      </c>
      <c r="VN107" s="248">
        <f>IF(VN$6=$SR$5,成绩录入!DX110,0)</f>
        <v>0</v>
      </c>
      <c r="VO107" s="248">
        <f>IF(VO$6=$SR$5,成绩录入!DY110,0)</f>
        <v>0</v>
      </c>
      <c r="VP107" s="248">
        <f>IF(VP$6=$SR$5,成绩录入!DZ110,0)</f>
        <v>0</v>
      </c>
      <c r="VQ107" s="248">
        <f>IF(VQ$6=$SR$5,成绩录入!EA110,0)</f>
        <v>0</v>
      </c>
      <c r="VR107" s="248">
        <f>IF(VR$6=$SR$5,成绩录入!EB110,0)</f>
        <v>0</v>
      </c>
      <c r="VS107" s="248">
        <f>IF(VS$6=$SR$5,成绩录入!EC110,0)</f>
        <v>0</v>
      </c>
      <c r="VT107" s="248">
        <f>IF(VT$6=$SR$5,成绩录入!ED110,0)</f>
        <v>0</v>
      </c>
      <c r="VU107" s="248">
        <f>IF(VU$6=$SR$5,成绩录入!EE110,0)</f>
        <v>0</v>
      </c>
      <c r="VV107" s="248">
        <f>IF(VV$6=$SR$5,成绩录入!EF110,0)</f>
        <v>0</v>
      </c>
      <c r="VW107" s="248">
        <f>IF(VW$6=$SR$5,成绩录入!EG110,0)</f>
        <v>0</v>
      </c>
      <c r="VX107" s="248">
        <f>IF(VX$6=$SR$5,成绩录入!EH110,0)</f>
        <v>0</v>
      </c>
      <c r="VY107" s="248">
        <f>IF(VY$6=$SR$5,成绩录入!EI110,0)</f>
        <v>0</v>
      </c>
      <c r="VZ107" s="248">
        <f>IF(VZ$6=$SR$5,成绩录入!EJ110,0)</f>
        <v>0</v>
      </c>
      <c r="WA107" s="248">
        <f>IF(WA$6=$SR$5,成绩录入!EK110,0)</f>
        <v>0</v>
      </c>
      <c r="WB107" s="248">
        <f>IF(WB$6=$SR$5,成绩录入!EL110,0)</f>
        <v>0</v>
      </c>
      <c r="WC107" s="248">
        <f>IF(WC$6=$SR$5,成绩录入!EM110,0)</f>
        <v>0</v>
      </c>
      <c r="WD107" s="248">
        <f>IF(WD$6=$SR$5,成绩录入!EN110,0)</f>
        <v>0</v>
      </c>
      <c r="WE107" s="248">
        <f>IF(WE$6=$SR$5,成绩录入!EO110,0)</f>
        <v>0</v>
      </c>
      <c r="WF107" s="248">
        <f>IF(WF$6=$SR$5,成绩录入!EP110,0)</f>
        <v>0</v>
      </c>
      <c r="WG107" s="248">
        <f>IF(WG$6=$SR$5,成绩录入!EQ110,0)</f>
        <v>0</v>
      </c>
      <c r="WH107" s="248">
        <f>IF(WH$6=$SR$5,成绩录入!ER110,0)</f>
        <v>0</v>
      </c>
      <c r="WI107" s="248">
        <f>IF(WI$6=$SR$5,成绩录入!ES110,0)</f>
        <v>0</v>
      </c>
      <c r="WJ107" s="248">
        <f>IF(WJ$6=$SR$5,成绩录入!ET110,0)</f>
        <v>0</v>
      </c>
      <c r="WK107" s="248">
        <f>IF(WK$6=$SR$5,成绩录入!EU110,0)</f>
        <v>0</v>
      </c>
      <c r="WL107" s="248">
        <f>IF(WL$6=$SR$5,成绩录入!EV110,0)</f>
        <v>0</v>
      </c>
      <c r="WM107" s="248">
        <f>IF(WM$6=$SR$5,成绩录入!EW110,0)</f>
        <v>0</v>
      </c>
      <c r="WN107" s="248">
        <f>IF(WN$6=$SR$5,成绩录入!EX110,0)</f>
        <v>0</v>
      </c>
      <c r="WO107" s="218">
        <f t="shared" si="191"/>
        <v>0</v>
      </c>
      <c r="WP107" s="166"/>
      <c r="WQ107" s="166"/>
      <c r="WR107" s="273">
        <f>IF(WR$6=$WQ$5,成绩录入!BC110,0)</f>
        <v>0</v>
      </c>
      <c r="WS107" s="274">
        <f>IF(WS$6=$WQ$5,成绩录入!BD110,0)</f>
        <v>0</v>
      </c>
      <c r="WT107" s="274">
        <f>IF(WT$6=$WQ$5,成绩录入!BE110,0)</f>
        <v>0</v>
      </c>
      <c r="WU107" s="274">
        <f>IF(WU$6=$WQ$5,成绩录入!BF110,0)</f>
        <v>0</v>
      </c>
      <c r="WV107" s="274">
        <f>IF(WV$6=$WQ$5,成绩录入!BG110,0)</f>
        <v>0</v>
      </c>
      <c r="WW107" s="274">
        <f>IF(WW$6=$WQ$5,成绩录入!BH110,0)</f>
        <v>0</v>
      </c>
      <c r="WX107" s="274">
        <f>IF(WX$6=$WQ$5,成绩录入!BI110,0)</f>
        <v>0</v>
      </c>
      <c r="WY107" s="274">
        <f>IF(WY$6=$WQ$5,成绩录入!BJ110,0)</f>
        <v>0</v>
      </c>
      <c r="WZ107" s="274">
        <f>IF(WZ$6=$WQ$5,成绩录入!BK110,0)</f>
        <v>0</v>
      </c>
      <c r="XA107" s="274">
        <f>IF(XA$6=$WQ$5,成绩录入!BL110,0)</f>
        <v>0</v>
      </c>
      <c r="XB107" s="274">
        <f>IF(XB$6=$WQ$5,成绩录入!BM110,0)</f>
        <v>0</v>
      </c>
      <c r="XC107" s="274">
        <f>IF(XC$6=$WQ$5,成绩录入!BN110,0)</f>
        <v>0</v>
      </c>
      <c r="XD107" s="274">
        <f>IF(XD$6=$WQ$5,成绩录入!BO110,0)</f>
        <v>0</v>
      </c>
      <c r="XE107" s="274">
        <f>IF(XE$6=$WQ$5,成绩录入!BP110,0)</f>
        <v>0</v>
      </c>
      <c r="XF107" s="274">
        <f>IF(XF$6=$WQ$5,成绩录入!BQ110,0)</f>
        <v>0</v>
      </c>
      <c r="XG107" s="274">
        <f>IF(XG$6=$WQ$5,成绩录入!BR110,0)</f>
        <v>0</v>
      </c>
      <c r="XH107" s="274">
        <f>IF(XH$6=$WQ$5,成绩录入!BS110,0)</f>
        <v>0</v>
      </c>
      <c r="XI107" s="274">
        <f>IF(XI$6=$WQ$5,成绩录入!BT110,0)</f>
        <v>0</v>
      </c>
      <c r="XJ107" s="274">
        <f>IF(XJ$6=$WQ$5,成绩录入!BU110,0)</f>
        <v>0</v>
      </c>
      <c r="XK107" s="274">
        <f>IF(XK$6=$WQ$5,成绩录入!BV110,0)</f>
        <v>0</v>
      </c>
      <c r="XL107" s="274">
        <f>IF(XL$6=$WQ$5,成绩录入!BW110,0)</f>
        <v>0</v>
      </c>
      <c r="XM107" s="274">
        <f>IF(XM$6=$WQ$5,成绩录入!BX110,0)</f>
        <v>0</v>
      </c>
      <c r="XN107" s="274">
        <f>IF(XN$6=$WQ$5,成绩录入!BY110,0)</f>
        <v>0</v>
      </c>
      <c r="XO107" s="274">
        <f>IF(XO$6=$WQ$5,成绩录入!BZ110,0)</f>
        <v>0</v>
      </c>
      <c r="XP107" s="274">
        <f>IF(XP$6=$WQ$5,成绩录入!CA110,0)</f>
        <v>0</v>
      </c>
      <c r="XQ107" s="274">
        <f>IF(XQ$6=$WQ$5,成绩录入!CB110,0)</f>
        <v>0</v>
      </c>
      <c r="XR107" s="274">
        <f>IF(XR$6=$WQ$5,成绩录入!CC110,0)</f>
        <v>0</v>
      </c>
      <c r="XS107" s="274">
        <f>IF(XS$6=$WQ$5,成绩录入!CD110,0)</f>
        <v>0</v>
      </c>
      <c r="XT107" s="274">
        <f>IF(XT$6=$WQ$5,成绩录入!CE110,0)</f>
        <v>0</v>
      </c>
      <c r="XU107" s="274">
        <f>IF(XU$6=$WQ$5,成绩录入!CF110,0)</f>
        <v>0</v>
      </c>
      <c r="XV107" s="274">
        <f>IF(XV$6=$WQ$5,成绩录入!CG110,0)</f>
        <v>0</v>
      </c>
      <c r="XW107" s="274">
        <f>IF(XW$6=$WQ$5,成绩录入!CH110,0)</f>
        <v>0</v>
      </c>
      <c r="XX107" s="274">
        <f>IF(XX$6=$WQ$5,成绩录入!CI110,0)</f>
        <v>0</v>
      </c>
      <c r="XY107" s="274">
        <f>IF(XY$6=$WQ$5,成绩录入!CJ110,0)</f>
        <v>0</v>
      </c>
      <c r="XZ107" s="274">
        <f>IF(XZ$6=$WQ$5,成绩录入!CK110,0)</f>
        <v>0</v>
      </c>
      <c r="YA107" s="274">
        <f>IF(YA$6=$WQ$5,成绩录入!CL110,0)</f>
        <v>0</v>
      </c>
      <c r="YB107" s="274">
        <f>IF(YB$6=$WQ$5,成绩录入!CM110,0)</f>
        <v>0</v>
      </c>
      <c r="YC107" s="274">
        <f>IF(YC$6=$WQ$5,成绩录入!CN110,0)</f>
        <v>0</v>
      </c>
      <c r="YD107" s="274">
        <f>IF(YD$6=$WQ$5,成绩录入!CO110,0)</f>
        <v>0</v>
      </c>
      <c r="YE107" s="274">
        <f>IF(YE$6=$WQ$5,成绩录入!CP110,0)</f>
        <v>0</v>
      </c>
      <c r="YF107" s="274">
        <f>IF(YF$6=$WQ$5,成绩录入!CQ110,0)</f>
        <v>0</v>
      </c>
      <c r="YG107" s="274">
        <f>IF(YG$6=$WQ$5,成绩录入!CR110,0)</f>
        <v>0</v>
      </c>
      <c r="YH107" s="274">
        <f>IF(YH$6=$WQ$5,成绩录入!CS110,0)</f>
        <v>0</v>
      </c>
      <c r="YI107" s="274">
        <f>IF(YI$6=$WQ$5,成绩录入!CT110,0)</f>
        <v>0</v>
      </c>
      <c r="YJ107" s="274">
        <f>IF(YJ$6=$WQ$5,成绩录入!CU110,0)</f>
        <v>0</v>
      </c>
      <c r="YK107" s="274">
        <f>IF(YK$6=$WQ$5,成绩录入!CV110,0)</f>
        <v>0</v>
      </c>
      <c r="YL107" s="274">
        <f>IF(YL$6=$WQ$5,成绩录入!CW110,0)</f>
        <v>0</v>
      </c>
      <c r="YM107" s="274">
        <f>IF(YM$6=$WQ$5,成绩录入!CX110,0)</f>
        <v>0</v>
      </c>
      <c r="YN107" s="274">
        <f>IF(YN$6=$WQ$5,成绩录入!CY110,0)</f>
        <v>0</v>
      </c>
      <c r="YO107" s="274">
        <f>IF(YO$6=$WQ$5,成绩录入!CZ110,0)</f>
        <v>0</v>
      </c>
      <c r="YP107" s="274">
        <f>IF(YP$6=$WQ$5,成绩录入!DA110,0)</f>
        <v>0</v>
      </c>
      <c r="YQ107" s="274">
        <f>IF(YQ$6=$WQ$5,成绩录入!DB110,0)</f>
        <v>0</v>
      </c>
      <c r="YR107" s="274">
        <f>IF(YR$6=$WQ$5,成绩录入!DC110,0)</f>
        <v>0</v>
      </c>
      <c r="YS107" s="274">
        <f>IF(YS$6=$WQ$5,成绩录入!DD110,0)</f>
        <v>0</v>
      </c>
      <c r="YT107" s="274">
        <f>IF(YT$6=$WQ$5,成绩录入!DE110,0)</f>
        <v>0</v>
      </c>
      <c r="YU107" s="274">
        <f>IF(YU$6=$WQ$5,成绩录入!DF110,0)</f>
        <v>0</v>
      </c>
      <c r="YV107" s="274">
        <f>IF(YV$6=$WQ$5,成绩录入!DG110,0)</f>
        <v>0</v>
      </c>
      <c r="YW107" s="274">
        <f>IF(YW$6=$WQ$5,成绩录入!DH110,0)</f>
        <v>0</v>
      </c>
      <c r="YX107" s="274">
        <f>IF(YX$6=$WQ$5,成绩录入!DI110,0)</f>
        <v>0</v>
      </c>
      <c r="YY107" s="274">
        <f>IF(YY$6=$WQ$5,成绩录入!DJ110,0)</f>
        <v>0</v>
      </c>
      <c r="YZ107" s="248">
        <f>IF(YZ$6=$WQ$5,成绩录入!DK110,0)</f>
        <v>0</v>
      </c>
      <c r="ZA107" s="248">
        <f>IF(ZA$6=$WQ$5,成绩录入!DL110,0)</f>
        <v>0</v>
      </c>
      <c r="ZB107" s="248">
        <f>IF(ZB$6=$WQ$5,成绩录入!DM110,0)</f>
        <v>0</v>
      </c>
      <c r="ZC107" s="248">
        <f>IF(ZC$6=$WQ$5,成绩录入!DN110,0)</f>
        <v>0</v>
      </c>
      <c r="ZD107" s="248">
        <f>IF(ZD$6=$WQ$5,成绩录入!DO110,0)</f>
        <v>0</v>
      </c>
      <c r="ZE107" s="248">
        <f>IF(ZE$6=$WQ$5,成绩录入!DP110,0)</f>
        <v>0</v>
      </c>
      <c r="ZF107" s="248">
        <f>IF(ZF$6=$WQ$5,成绩录入!DQ110,0)</f>
        <v>0</v>
      </c>
      <c r="ZG107" s="248">
        <f>IF(ZG$6=$WQ$5,成绩录入!DR110,0)</f>
        <v>0</v>
      </c>
      <c r="ZH107" s="248">
        <f>IF(ZH$6=$WQ$5,成绩录入!DS110,0)</f>
        <v>0</v>
      </c>
      <c r="ZI107" s="248">
        <f>IF(ZI$6=$WQ$5,成绩录入!DT110,0)</f>
        <v>0</v>
      </c>
      <c r="ZJ107" s="248">
        <f>IF(ZJ$6=$WQ$5,成绩录入!DU110,0)</f>
        <v>0</v>
      </c>
      <c r="ZK107" s="248">
        <f>IF(ZK$6=$WQ$5,成绩录入!DV110,0)</f>
        <v>0</v>
      </c>
      <c r="ZL107" s="248">
        <f>IF(ZL$6=$WQ$5,成绩录入!DW110,0)</f>
        <v>0</v>
      </c>
      <c r="ZM107" s="248">
        <f>IF(ZM$6=$WQ$5,成绩录入!DX110,0)</f>
        <v>0</v>
      </c>
      <c r="ZN107" s="248">
        <f>IF(ZN$6=$WQ$5,成绩录入!DY110,0)</f>
        <v>0</v>
      </c>
      <c r="ZO107" s="248">
        <f>IF(ZO$6=$WQ$5,成绩录入!DZ110,0)</f>
        <v>0</v>
      </c>
      <c r="ZP107" s="248">
        <f>IF(ZP$6=$WQ$5,成绩录入!EA110,0)</f>
        <v>0</v>
      </c>
      <c r="ZQ107" s="248">
        <f>IF(ZQ$6=$WQ$5,成绩录入!EB110,0)</f>
        <v>0</v>
      </c>
      <c r="ZR107" s="248">
        <f>IF(ZR$6=$WQ$5,成绩录入!EC110,0)</f>
        <v>0</v>
      </c>
      <c r="ZS107" s="248">
        <f>IF(ZS$6=$WQ$5,成绩录入!ED110,0)</f>
        <v>0</v>
      </c>
      <c r="ZT107" s="248">
        <f>IF(ZT$6=$WQ$5,成绩录入!EE110,0)</f>
        <v>0</v>
      </c>
      <c r="ZU107" s="248">
        <f>IF(ZU$6=$WQ$5,成绩录入!EF110,0)</f>
        <v>0</v>
      </c>
      <c r="ZV107" s="248">
        <f>IF(ZV$6=$WQ$5,成绩录入!EG110,0)</f>
        <v>0</v>
      </c>
      <c r="ZW107" s="248">
        <f>IF(ZW$6=$WQ$5,成绩录入!EH110,0)</f>
        <v>0</v>
      </c>
      <c r="ZX107" s="248">
        <f>IF(ZX$6=$WQ$5,成绩录入!EI110,0)</f>
        <v>0</v>
      </c>
      <c r="ZY107" s="248">
        <f>IF(ZY$6=$WQ$5,成绩录入!EJ110,0)</f>
        <v>0</v>
      </c>
      <c r="ZZ107" s="248">
        <f>IF(ZZ$6=$WQ$5,成绩录入!EK110,0)</f>
        <v>0</v>
      </c>
      <c r="AAA107" s="248">
        <f>IF(AAA$6=$WQ$5,成绩录入!EL110,0)</f>
        <v>0</v>
      </c>
      <c r="AAB107" s="248">
        <f>IF(AAB$6=$WQ$5,成绩录入!EM110,0)</f>
        <v>0</v>
      </c>
      <c r="AAC107" s="248">
        <f>IF(AAC$6=$WQ$5,成绩录入!EN110,0)</f>
        <v>0</v>
      </c>
      <c r="AAD107" s="248">
        <f>IF(AAD$6=$WQ$5,成绩录入!EO110,0)</f>
        <v>0</v>
      </c>
      <c r="AAE107" s="248">
        <f>IF(AAE$6=$WQ$5,成绩录入!EP110,0)</f>
        <v>0</v>
      </c>
      <c r="AAF107" s="248">
        <f>IF(AAF$6=$WQ$5,成绩录入!EQ110,0)</f>
        <v>0</v>
      </c>
      <c r="AAG107" s="248">
        <f>IF(AAG$6=$WQ$5,成绩录入!ER110,0)</f>
        <v>0</v>
      </c>
      <c r="AAH107" s="248">
        <f>IF(AAH$6=$WQ$5,成绩录入!ES110,0)</f>
        <v>0</v>
      </c>
      <c r="AAI107" s="248">
        <f>IF(AAI$6=$WQ$5,成绩录入!ET110,0)</f>
        <v>0</v>
      </c>
      <c r="AAJ107" s="248">
        <f>IF(AAJ$6=$WQ$5,成绩录入!EU110,0)</f>
        <v>0</v>
      </c>
      <c r="AAK107" s="248">
        <f>IF(AAK$6=$WQ$5,成绩录入!EV110,0)</f>
        <v>0</v>
      </c>
      <c r="AAL107" s="248">
        <f>IF(AAL$6=$WQ$5,成绩录入!EW110,0)</f>
        <v>0</v>
      </c>
      <c r="AAM107" s="248">
        <f>IF(AAM$6=$WQ$5,成绩录入!EX110,0)</f>
        <v>0</v>
      </c>
      <c r="AAN107" s="218">
        <f t="shared" si="192"/>
        <v>0</v>
      </c>
      <c r="AAO107" s="206"/>
      <c r="AAQ107" s="273">
        <f>IF(AAQ$6=$AAP$5,成绩录入!BC110,0)</f>
        <v>0</v>
      </c>
      <c r="AAR107" s="274">
        <f>IF(AAR$6=$AAP$5,成绩录入!BD110,0)</f>
        <v>0</v>
      </c>
      <c r="AAS107" s="274">
        <f>IF(AAS$6=$AAP$5,成绩录入!BE110,0)</f>
        <v>0</v>
      </c>
      <c r="AAT107" s="274">
        <f>IF(AAT$6=$AAP$5,成绩录入!BF110,0)</f>
        <v>0</v>
      </c>
      <c r="AAU107" s="274">
        <f>IF(AAU$6=$AAP$5,成绩录入!BG110,0)</f>
        <v>0</v>
      </c>
      <c r="AAV107" s="274">
        <f>IF(AAV$6=$AAP$5,成绩录入!BH110,0)</f>
        <v>0</v>
      </c>
      <c r="AAW107" s="274">
        <f>IF(AAW$6=$AAP$5,成绩录入!BI110,0)</f>
        <v>0</v>
      </c>
      <c r="AAX107" s="274">
        <f>IF(AAX$6=$AAP$5,成绩录入!BJ110,0)</f>
        <v>0</v>
      </c>
      <c r="AAY107" s="274">
        <f>IF(AAY$6=$AAP$5,成绩录入!BK110,0)</f>
        <v>0</v>
      </c>
      <c r="AAZ107" s="274">
        <f>IF(AAZ$6=$AAP$5,成绩录入!BL110,0)</f>
        <v>0</v>
      </c>
      <c r="ABA107" s="274">
        <f>IF(ABA$6=$AAP$5,成绩录入!BM110,0)</f>
        <v>0</v>
      </c>
      <c r="ABB107" s="274">
        <f>IF(ABB$6=$AAP$5,成绩录入!BN110,0)</f>
        <v>0</v>
      </c>
      <c r="ABC107" s="274">
        <f>IF(ABC$6=$AAP$5,成绩录入!BO110,0)</f>
        <v>0</v>
      </c>
      <c r="ABD107" s="274">
        <f>IF(ABD$6=$AAP$5,成绩录入!BP110,0)</f>
        <v>0</v>
      </c>
      <c r="ABE107" s="274">
        <f>IF(ABE$6=$AAP$5,成绩录入!BQ110,0)</f>
        <v>0</v>
      </c>
      <c r="ABF107" s="274">
        <f>IF(ABF$6=$AAP$5,成绩录入!BR110,0)</f>
        <v>0</v>
      </c>
      <c r="ABG107" s="274">
        <f>IF(ABG$6=$AAP$5,成绩录入!BS110,0)</f>
        <v>0</v>
      </c>
      <c r="ABH107" s="274">
        <f>IF(ABH$6=$AAP$5,成绩录入!BT110,0)</f>
        <v>0</v>
      </c>
      <c r="ABI107" s="274">
        <f>IF(ABI$6=$AAP$5,成绩录入!BU110,0)</f>
        <v>0</v>
      </c>
      <c r="ABJ107" s="274">
        <f>IF(ABJ$6=$AAP$5,成绩录入!BV110,0)</f>
        <v>0</v>
      </c>
      <c r="ABK107" s="274">
        <f>IF(ABK$6=$AAP$5,成绩录入!BW110,0)</f>
        <v>0</v>
      </c>
      <c r="ABL107" s="274">
        <f>IF(ABL$6=$AAP$5,成绩录入!BX110,0)</f>
        <v>0</v>
      </c>
      <c r="ABM107" s="274">
        <f>IF(ABM$6=$AAP$5,成绩录入!BY110,0)</f>
        <v>0</v>
      </c>
      <c r="ABN107" s="274">
        <f>IF(ABN$6=$AAP$5,成绩录入!BZ110,0)</f>
        <v>0</v>
      </c>
      <c r="ABO107" s="274">
        <f>IF(ABO$6=$AAP$5,成绩录入!CA110,0)</f>
        <v>0</v>
      </c>
      <c r="ABP107" s="274">
        <f>IF(ABP$6=$AAP$5,成绩录入!CB110,0)</f>
        <v>0</v>
      </c>
      <c r="ABQ107" s="274">
        <f>IF(ABQ$6=$AAP$5,成绩录入!CC110,0)</f>
        <v>0</v>
      </c>
      <c r="ABR107" s="274">
        <f>IF(ABR$6=$AAP$5,成绩录入!CD110,0)</f>
        <v>0</v>
      </c>
      <c r="ABS107" s="274">
        <f>IF(ABS$6=$AAP$5,成绩录入!CE110,0)</f>
        <v>0</v>
      </c>
      <c r="ABT107" s="274">
        <f>IF(ABT$6=$AAP$5,成绩录入!CF110,0)</f>
        <v>0</v>
      </c>
      <c r="ABU107" s="274">
        <f>IF(ABU$6=$AAP$5,成绩录入!CG110,0)</f>
        <v>0</v>
      </c>
      <c r="ABV107" s="274">
        <f>IF(ABV$6=$AAP$5,成绩录入!CH110,0)</f>
        <v>0</v>
      </c>
      <c r="ABW107" s="274">
        <f>IF(ABW$6=$AAP$5,成绩录入!CI110,0)</f>
        <v>0</v>
      </c>
      <c r="ABX107" s="274">
        <f>IF(ABX$6=$AAP$5,成绩录入!CJ110,0)</f>
        <v>0</v>
      </c>
      <c r="ABY107" s="274">
        <f>IF(ABY$6=$AAP$5,成绩录入!CK110,0)</f>
        <v>0</v>
      </c>
      <c r="ABZ107" s="274">
        <f>IF(ABZ$6=$AAP$5,成绩录入!CL110,0)</f>
        <v>0</v>
      </c>
      <c r="ACA107" s="274">
        <f>IF(ACA$6=$AAP$5,成绩录入!CM110,0)</f>
        <v>0</v>
      </c>
      <c r="ACB107" s="274">
        <f>IF(ACB$6=$AAP$5,成绩录入!CN110,0)</f>
        <v>0</v>
      </c>
      <c r="ACC107" s="274">
        <f>IF(ACC$6=$AAP$5,成绩录入!CO110,0)</f>
        <v>0</v>
      </c>
      <c r="ACD107" s="274">
        <f>IF(ACD$6=$AAP$5,成绩录入!CP110,0)</f>
        <v>0</v>
      </c>
      <c r="ACE107" s="274">
        <f>IF(ACE$6=$AAP$5,成绩录入!CQ110,0)</f>
        <v>0</v>
      </c>
      <c r="ACF107" s="274">
        <f>IF(ACF$6=$AAP$5,成绩录入!CR110,0)</f>
        <v>0</v>
      </c>
      <c r="ACG107" s="274">
        <f>IF(ACG$6=$AAP$5,成绩录入!CS110,0)</f>
        <v>0</v>
      </c>
      <c r="ACH107" s="274">
        <f>IF(ACH$6=$AAP$5,成绩录入!CT110,0)</f>
        <v>0</v>
      </c>
      <c r="ACI107" s="274">
        <f>IF(ACI$6=$AAP$5,成绩录入!CU110,0)</f>
        <v>0</v>
      </c>
      <c r="ACJ107" s="274">
        <f>IF(ACJ$6=$AAP$5,成绩录入!CV110,0)</f>
        <v>0</v>
      </c>
      <c r="ACK107" s="274">
        <f>IF(ACK$6=$AAP$5,成绩录入!CW110,0)</f>
        <v>0</v>
      </c>
      <c r="ACL107" s="274">
        <f>IF(ACL$6=$AAP$5,成绩录入!CX110,0)</f>
        <v>0</v>
      </c>
      <c r="ACM107" s="274">
        <f>IF(ACM$6=$AAP$5,成绩录入!CY110,0)</f>
        <v>0</v>
      </c>
      <c r="ACN107" s="274">
        <f>IF(ACN$6=$AAP$5,成绩录入!CZ110,0)</f>
        <v>0</v>
      </c>
      <c r="ACO107" s="274">
        <f>IF(ACO$6=$AAP$5,成绩录入!DA110,0)</f>
        <v>0</v>
      </c>
      <c r="ACP107" s="274">
        <f>IF(ACP$6=$AAP$5,成绩录入!DB110,0)</f>
        <v>0</v>
      </c>
      <c r="ACQ107" s="274">
        <f>IF(ACQ$6=$AAP$5,成绩录入!DC110,0)</f>
        <v>0</v>
      </c>
      <c r="ACR107" s="274">
        <f>IF(ACR$6=$AAP$5,成绩录入!DD110,0)</f>
        <v>0</v>
      </c>
      <c r="ACS107" s="274">
        <f>IF(ACS$6=$AAP$5,成绩录入!DE110,0)</f>
        <v>0</v>
      </c>
      <c r="ACT107" s="274">
        <f>IF(ACT$6=$AAP$5,成绩录入!DF110,0)</f>
        <v>0</v>
      </c>
      <c r="ACU107" s="274">
        <f>IF(ACU$6=$AAP$5,成绩录入!DG110,0)</f>
        <v>0</v>
      </c>
      <c r="ACV107" s="274">
        <f>IF(ACV$6=$AAP$5,成绩录入!DH110,0)</f>
        <v>0</v>
      </c>
      <c r="ACW107" s="274">
        <f>IF(ACW$6=$AAP$5,成绩录入!DI110,0)</f>
        <v>0</v>
      </c>
      <c r="ACX107" s="274">
        <f>IF(ACX$6=$AAP$5,成绩录入!DJ110,0)</f>
        <v>0</v>
      </c>
      <c r="ACY107" s="248">
        <f>IF(ACY$6=$AAP$5,成绩录入!DK110,0)</f>
        <v>0</v>
      </c>
      <c r="ACZ107" s="248">
        <f>IF(ACZ$6=$AAP$5,成绩录入!DL110,0)</f>
        <v>0</v>
      </c>
      <c r="ADA107" s="248">
        <f>IF(ADA$6=$AAP$5,成绩录入!DM110,0)</f>
        <v>0</v>
      </c>
      <c r="ADB107" s="248">
        <f>IF(ADB$6=$AAP$5,成绩录入!DN110,0)</f>
        <v>0</v>
      </c>
      <c r="ADC107" s="248">
        <f>IF(ADC$6=$AAP$5,成绩录入!DO110,0)</f>
        <v>0</v>
      </c>
      <c r="ADD107" s="248">
        <f>IF(ADD$6=$AAP$5,成绩录入!DP110,0)</f>
        <v>0</v>
      </c>
      <c r="ADE107" s="248">
        <f>IF(ADE$6=$AAP$5,成绩录入!DQ110,0)</f>
        <v>0</v>
      </c>
      <c r="ADF107" s="248">
        <f>IF(ADF$6=$AAP$5,成绩录入!DR110,0)</f>
        <v>0</v>
      </c>
      <c r="ADG107" s="248">
        <f>IF(ADG$6=$AAP$5,成绩录入!DS110,0)</f>
        <v>0</v>
      </c>
      <c r="ADH107" s="248">
        <f>IF(ADH$6=$AAP$5,成绩录入!DT110,0)</f>
        <v>0</v>
      </c>
      <c r="ADI107" s="248">
        <f>IF(ADI$6=$AAP$5,成绩录入!DU110,0)</f>
        <v>0</v>
      </c>
      <c r="ADJ107" s="248">
        <f>IF(ADJ$6=$AAP$5,成绩录入!DV110,0)</f>
        <v>0</v>
      </c>
      <c r="ADK107" s="248">
        <f>IF(ADK$6=$AAP$5,成绩录入!DW110,0)</f>
        <v>0</v>
      </c>
      <c r="ADL107" s="248">
        <f>IF(ADL$6=$AAP$5,成绩录入!DX110,0)</f>
        <v>0</v>
      </c>
      <c r="ADM107" s="248">
        <f>IF(ADM$6=$AAP$5,成绩录入!DY110,0)</f>
        <v>0</v>
      </c>
      <c r="ADN107" s="248">
        <f>IF(ADN$6=$AAP$5,成绩录入!DZ110,0)</f>
        <v>0</v>
      </c>
      <c r="ADO107" s="248">
        <f>IF(ADO$6=$AAP$5,成绩录入!EA110,0)</f>
        <v>0</v>
      </c>
      <c r="ADP107" s="248">
        <f>IF(ADP$6=$AAP$5,成绩录入!EB110,0)</f>
        <v>0</v>
      </c>
      <c r="ADQ107" s="248">
        <f>IF(ADQ$6=$AAP$5,成绩录入!EC110,0)</f>
        <v>0</v>
      </c>
      <c r="ADR107" s="248">
        <f>IF(ADR$6=$AAP$5,成绩录入!ED110,0)</f>
        <v>0</v>
      </c>
      <c r="ADS107" s="248">
        <f>IF(ADS$6=$AAP$5,成绩录入!EE110,0)</f>
        <v>0</v>
      </c>
      <c r="ADT107" s="248">
        <f>IF(ADT$6=$AAP$5,成绩录入!EF110,0)</f>
        <v>0</v>
      </c>
      <c r="ADU107" s="248">
        <f>IF(ADU$6=$AAP$5,成绩录入!EG110,0)</f>
        <v>0</v>
      </c>
      <c r="ADV107" s="248">
        <f>IF(ADV$6=$AAP$5,成绩录入!EH110,0)</f>
        <v>0</v>
      </c>
      <c r="ADW107" s="248">
        <f>IF(ADW$6=$AAP$5,成绩录入!EI110,0)</f>
        <v>0</v>
      </c>
      <c r="ADX107" s="248">
        <f>IF(ADX$6=$AAP$5,成绩录入!EJ110,0)</f>
        <v>0</v>
      </c>
      <c r="ADY107" s="248">
        <f>IF(ADY$6=$AAP$5,成绩录入!EK110,0)</f>
        <v>0</v>
      </c>
      <c r="ADZ107" s="248">
        <f>IF(ADZ$6=$AAP$5,成绩录入!EL110,0)</f>
        <v>0</v>
      </c>
      <c r="AEA107" s="248">
        <f>IF(AEA$6=$AAP$5,成绩录入!EM110,0)</f>
        <v>0</v>
      </c>
      <c r="AEB107" s="248">
        <f>IF(AEB$6=$AAP$5,成绩录入!EN110,0)</f>
        <v>0</v>
      </c>
      <c r="AEC107" s="248">
        <f>IF(AEC$6=$AAP$5,成绩录入!EO110,0)</f>
        <v>0</v>
      </c>
      <c r="AED107" s="248">
        <f>IF(AED$6=$AAP$5,成绩录入!EP110,0)</f>
        <v>0</v>
      </c>
      <c r="AEE107" s="248">
        <f>IF(AEE$6=$AAP$5,成绩录入!EQ110,0)</f>
        <v>0</v>
      </c>
      <c r="AEF107" s="248">
        <f>IF(AEF$6=$AAP$5,成绩录入!ER110,0)</f>
        <v>0</v>
      </c>
      <c r="AEG107" s="248">
        <f>IF(AEG$6=$AAP$5,成绩录入!ES110,0)</f>
        <v>0</v>
      </c>
      <c r="AEH107" s="248">
        <f>IF(AEH$6=$AAP$5,成绩录入!ET110,0)</f>
        <v>0</v>
      </c>
      <c r="AEI107" s="248">
        <f>IF(AEI$6=$AAP$5,成绩录入!EU110,0)</f>
        <v>0</v>
      </c>
      <c r="AEJ107" s="248">
        <f>IF(AEJ$6=$AAP$5,成绩录入!EV110,0)</f>
        <v>0</v>
      </c>
      <c r="AEK107" s="248">
        <f>IF(AEK$6=$AAP$5,成绩录入!EW110,0)</f>
        <v>0</v>
      </c>
      <c r="AEL107" s="248">
        <f>IF(AEL$6=$AAP$5,成绩录入!EX110,0)</f>
        <v>0</v>
      </c>
      <c r="AEM107" s="218">
        <f t="shared" si="193"/>
        <v>0</v>
      </c>
      <c r="AEN107" s="166"/>
      <c r="AEO107" s="166"/>
      <c r="AEP107" s="273">
        <f>IF(AEP$6=$AEO$5,成绩录入!BC110,0)</f>
        <v>0</v>
      </c>
      <c r="AEQ107" s="274">
        <f>IF(AEQ$6=$AEO$5,成绩录入!BD110,0)</f>
        <v>0</v>
      </c>
      <c r="AER107" s="274">
        <f>IF(AER$6=$AEO$5,成绩录入!BE110,0)</f>
        <v>0</v>
      </c>
      <c r="AES107" s="274">
        <f>IF(AES$6=$AEO$5,成绩录入!BF110,0)</f>
        <v>0</v>
      </c>
      <c r="AET107" s="274">
        <f>IF(AET$6=$AEO$5,成绩录入!BG110,0)</f>
        <v>0</v>
      </c>
      <c r="AEU107" s="274">
        <f>IF(AEU$6=$AEO$5,成绩录入!BH110,0)</f>
        <v>0</v>
      </c>
      <c r="AEV107" s="274">
        <f>IF(AEV$6=$AEO$5,成绩录入!BI110,0)</f>
        <v>0</v>
      </c>
      <c r="AEW107" s="274">
        <f>IF(AEW$6=$AEO$5,成绩录入!BJ110,0)</f>
        <v>0</v>
      </c>
      <c r="AEX107" s="274">
        <f>IF(AEX$6=$AEO$5,成绩录入!BK110,0)</f>
        <v>0</v>
      </c>
      <c r="AEY107" s="274">
        <f>IF(AEY$6=$AEO$5,成绩录入!BL110,0)</f>
        <v>0</v>
      </c>
      <c r="AEZ107" s="274">
        <f>IF(AEZ$6=$AEO$5,成绩录入!BM110,0)</f>
        <v>0</v>
      </c>
      <c r="AFA107" s="274">
        <f>IF(AFA$6=$AEO$5,成绩录入!BN110,0)</f>
        <v>0</v>
      </c>
      <c r="AFB107" s="274">
        <f>IF(AFB$6=$AEO$5,成绩录入!BO110,0)</f>
        <v>0</v>
      </c>
      <c r="AFC107" s="274">
        <f>IF(AFC$6=$AEO$5,成绩录入!BP110,0)</f>
        <v>0</v>
      </c>
      <c r="AFD107" s="274">
        <f>IF(AFD$6=$AEO$5,成绩录入!BQ110,0)</f>
        <v>0</v>
      </c>
      <c r="AFE107" s="274">
        <f>IF(AFE$6=$AEO$5,成绩录入!BR110,0)</f>
        <v>0</v>
      </c>
      <c r="AFF107" s="274">
        <f>IF(AFF$6=$AEO$5,成绩录入!BS110,0)</f>
        <v>0</v>
      </c>
      <c r="AFG107" s="274">
        <f>IF(AFG$6=$AEO$5,成绩录入!BT110,0)</f>
        <v>0</v>
      </c>
      <c r="AFH107" s="274">
        <f>IF(AFH$6=$AEO$5,成绩录入!BU110,0)</f>
        <v>0</v>
      </c>
      <c r="AFI107" s="274">
        <f>IF(AFI$6=$AEO$5,成绩录入!BV110,0)</f>
        <v>0</v>
      </c>
      <c r="AFJ107" s="274">
        <f>IF(AFJ$6=$AEO$5,成绩录入!BW110,0)</f>
        <v>0</v>
      </c>
      <c r="AFK107" s="274">
        <f>IF(AFK$6=$AEO$5,成绩录入!BX110,0)</f>
        <v>0</v>
      </c>
      <c r="AFL107" s="274">
        <f>IF(AFL$6=$AEO$5,成绩录入!BY110,0)</f>
        <v>0</v>
      </c>
      <c r="AFM107" s="274">
        <f>IF(AFM$6=$AEO$5,成绩录入!BZ110,0)</f>
        <v>0</v>
      </c>
      <c r="AFN107" s="274">
        <f>IF(AFN$6=$AEO$5,成绩录入!CA110,0)</f>
        <v>0</v>
      </c>
      <c r="AFO107" s="274">
        <f>IF(AFO$6=$AEO$5,成绩录入!CB110,0)</f>
        <v>0</v>
      </c>
      <c r="AFP107" s="274">
        <f>IF(AFP$6=$AEO$5,成绩录入!CC110,0)</f>
        <v>0</v>
      </c>
      <c r="AFQ107" s="274">
        <f>IF(AFQ$6=$AEO$5,成绩录入!CD110,0)</f>
        <v>0</v>
      </c>
      <c r="AFR107" s="274">
        <f>IF(AFR$6=$AEO$5,成绩录入!CE110,0)</f>
        <v>0</v>
      </c>
      <c r="AFS107" s="274">
        <f>IF(AFS$6=$AEO$5,成绩录入!CF110,0)</f>
        <v>0</v>
      </c>
      <c r="AFT107" s="274">
        <f>IF(AFT$6=$AEO$5,成绩录入!CG110,0)</f>
        <v>0</v>
      </c>
      <c r="AFU107" s="274">
        <f>IF(AFU$6=$AEO$5,成绩录入!CH110,0)</f>
        <v>0</v>
      </c>
      <c r="AFV107" s="274">
        <f>IF(AFV$6=$AEO$5,成绩录入!CI110,0)</f>
        <v>0</v>
      </c>
      <c r="AFW107" s="274">
        <f>IF(AFW$6=$AEO$5,成绩录入!CJ110,0)</f>
        <v>0</v>
      </c>
      <c r="AFX107" s="274">
        <f>IF(AFX$6=$AEO$5,成绩录入!CK110,0)</f>
        <v>0</v>
      </c>
      <c r="AFY107" s="274">
        <f>IF(AFY$6=$AEO$5,成绩录入!CL110,0)</f>
        <v>0</v>
      </c>
      <c r="AFZ107" s="274">
        <f>IF(AFZ$6=$AEO$5,成绩录入!CM110,0)</f>
        <v>0</v>
      </c>
      <c r="AGA107" s="274">
        <f>IF(AGA$6=$AEO$5,成绩录入!CN110,0)</f>
        <v>0</v>
      </c>
      <c r="AGB107" s="274">
        <f>IF(AGB$6=$AEO$5,成绩录入!CO110,0)</f>
        <v>0</v>
      </c>
      <c r="AGC107" s="274">
        <f>IF(AGC$6=$AEO$5,成绩录入!CP110,0)</f>
        <v>0</v>
      </c>
      <c r="AGD107" s="274">
        <f>IF(AGD$6=$AEO$5,成绩录入!CQ110,0)</f>
        <v>0</v>
      </c>
      <c r="AGE107" s="274">
        <f>IF(AGE$6=$AEO$5,成绩录入!CR110,0)</f>
        <v>0</v>
      </c>
      <c r="AGF107" s="274">
        <f>IF(AGF$6=$AEO$5,成绩录入!CS110,0)</f>
        <v>0</v>
      </c>
      <c r="AGG107" s="274">
        <f>IF(AGG$6=$AEO$5,成绩录入!CT110,0)</f>
        <v>0</v>
      </c>
      <c r="AGH107" s="274">
        <f>IF(AGH$6=$AEO$5,成绩录入!CU110,0)</f>
        <v>0</v>
      </c>
      <c r="AGI107" s="274">
        <f>IF(AGI$6=$AEO$5,成绩录入!CV110,0)</f>
        <v>0</v>
      </c>
      <c r="AGJ107" s="274">
        <f>IF(AGJ$6=$AEO$5,成绩录入!CW110,0)</f>
        <v>0</v>
      </c>
      <c r="AGK107" s="274">
        <f>IF(AGK$6=$AEO$5,成绩录入!CX110,0)</f>
        <v>0</v>
      </c>
      <c r="AGL107" s="274">
        <f>IF(AGL$6=$AEO$5,成绩录入!CY110,0)</f>
        <v>0</v>
      </c>
      <c r="AGM107" s="274">
        <f>IF(AGM$6=$AEO$5,成绩录入!CZ110,0)</f>
        <v>0</v>
      </c>
      <c r="AGN107" s="274">
        <f>IF(AGN$6=$AEO$5,成绩录入!DA110,0)</f>
        <v>0</v>
      </c>
      <c r="AGO107" s="274">
        <f>IF(AGO$6=$AEO$5,成绩录入!DB110,0)</f>
        <v>0</v>
      </c>
      <c r="AGP107" s="274">
        <f>IF(AGP$6=$AEO$5,成绩录入!DC110,0)</f>
        <v>0</v>
      </c>
      <c r="AGQ107" s="274">
        <f>IF(AGQ$6=$AEO$5,成绩录入!DD110,0)</f>
        <v>0</v>
      </c>
      <c r="AGR107" s="274">
        <f>IF(AGR$6=$AEO$5,成绩录入!DE110,0)</f>
        <v>0</v>
      </c>
      <c r="AGS107" s="274">
        <f>IF(AGS$6=$AEO$5,成绩录入!DF110,0)</f>
        <v>0</v>
      </c>
      <c r="AGT107" s="274">
        <f>IF(AGT$6=$AEO$5,成绩录入!DG110,0)</f>
        <v>0</v>
      </c>
      <c r="AGU107" s="274">
        <f>IF(AGU$6=$AEO$5,成绩录入!DH110,0)</f>
        <v>0</v>
      </c>
      <c r="AGV107" s="274">
        <f>IF(AGV$6=$AEO$5,成绩录入!DI110,0)</f>
        <v>0</v>
      </c>
      <c r="AGW107" s="274">
        <f>IF(AGW$6=$AEO$5,成绩录入!DJ110,0)</f>
        <v>0</v>
      </c>
      <c r="AGX107" s="248">
        <f>IF(AGX$6=$AEO$5,成绩录入!DK110,0)</f>
        <v>0</v>
      </c>
      <c r="AGY107" s="248">
        <f>IF(AGY$6=$AEO$5,成绩录入!DL110,0)</f>
        <v>0</v>
      </c>
      <c r="AGZ107" s="248">
        <f>IF(AGZ$6=$AEO$5,成绩录入!DM110,0)</f>
        <v>0</v>
      </c>
      <c r="AHA107" s="248">
        <f>IF(AHA$6=$AEO$5,成绩录入!DN110,0)</f>
        <v>0</v>
      </c>
      <c r="AHB107" s="248">
        <f>IF(AHB$6=$AEO$5,成绩录入!DO110,0)</f>
        <v>0</v>
      </c>
      <c r="AHC107" s="248">
        <f>IF(AHC$6=$AEO$5,成绩录入!DP110,0)</f>
        <v>0</v>
      </c>
      <c r="AHD107" s="248">
        <f>IF(AHD$6=$AEO$5,成绩录入!DQ110,0)</f>
        <v>0</v>
      </c>
      <c r="AHE107" s="248">
        <f>IF(AHE$6=$AEO$5,成绩录入!DR110,0)</f>
        <v>0</v>
      </c>
      <c r="AHF107" s="248">
        <f>IF(AHF$6=$AEO$5,成绩录入!DS110,0)</f>
        <v>0</v>
      </c>
      <c r="AHG107" s="248">
        <f>IF(AHG$6=$AEO$5,成绩录入!DT110,0)</f>
        <v>0</v>
      </c>
      <c r="AHH107" s="248">
        <f>IF(AHH$6=$AEO$5,成绩录入!DU110,0)</f>
        <v>0</v>
      </c>
      <c r="AHI107" s="248">
        <f>IF(AHI$6=$AEO$5,成绩录入!DV110,0)</f>
        <v>0</v>
      </c>
      <c r="AHJ107" s="248">
        <f>IF(AHJ$6=$AEO$5,成绩录入!DW110,0)</f>
        <v>0</v>
      </c>
      <c r="AHK107" s="248">
        <f>IF(AHK$6=$AEO$5,成绩录入!DX110,0)</f>
        <v>0</v>
      </c>
      <c r="AHL107" s="248">
        <f>IF(AHL$6=$AEO$5,成绩录入!DY110,0)</f>
        <v>0</v>
      </c>
      <c r="AHM107" s="248">
        <f>IF(AHM$6=$AEO$5,成绩录入!DZ110,0)</f>
        <v>0</v>
      </c>
      <c r="AHN107" s="248">
        <f>IF(AHN$6=$AEO$5,成绩录入!EA110,0)</f>
        <v>0</v>
      </c>
      <c r="AHO107" s="248">
        <f>IF(AHO$6=$AEO$5,成绩录入!EB110,0)</f>
        <v>0</v>
      </c>
      <c r="AHP107" s="248">
        <f>IF(AHP$6=$AEO$5,成绩录入!EC110,0)</f>
        <v>0</v>
      </c>
      <c r="AHQ107" s="248">
        <f>IF(AHQ$6=$AEO$5,成绩录入!ED110,0)</f>
        <v>0</v>
      </c>
      <c r="AHR107" s="248">
        <f>IF(AHR$6=$AEO$5,成绩录入!EE110,0)</f>
        <v>0</v>
      </c>
      <c r="AHS107" s="248">
        <f>IF(AHS$6=$AEO$5,成绩录入!EF110,0)</f>
        <v>0</v>
      </c>
      <c r="AHT107" s="248">
        <f>IF(AHT$6=$AEO$5,成绩录入!EG110,0)</f>
        <v>0</v>
      </c>
      <c r="AHU107" s="248">
        <f>IF(AHU$6=$AEO$5,成绩录入!EH110,0)</f>
        <v>0</v>
      </c>
      <c r="AHV107" s="248">
        <f>IF(AHV$6=$AEO$5,成绩录入!EI110,0)</f>
        <v>0</v>
      </c>
      <c r="AHW107" s="248">
        <f>IF(AHW$6=$AEO$5,成绩录入!EJ110,0)</f>
        <v>0</v>
      </c>
      <c r="AHX107" s="248">
        <f>IF(AHX$6=$AEO$5,成绩录入!EK110,0)</f>
        <v>0</v>
      </c>
      <c r="AHY107" s="248">
        <f>IF(AHY$6=$AEO$5,成绩录入!EL110,0)</f>
        <v>0</v>
      </c>
      <c r="AHZ107" s="248">
        <f>IF(AHZ$6=$AEO$5,成绩录入!EM110,0)</f>
        <v>0</v>
      </c>
      <c r="AIA107" s="248">
        <f>IF(AIA$6=$AEO$5,成绩录入!EN110,0)</f>
        <v>0</v>
      </c>
      <c r="AIB107" s="248">
        <f>IF(AIB$6=$AEO$5,成绩录入!EO110,0)</f>
        <v>0</v>
      </c>
      <c r="AIC107" s="248">
        <f>IF(AIC$6=$AEO$5,成绩录入!EP110,0)</f>
        <v>0</v>
      </c>
      <c r="AID107" s="248">
        <f>IF(AID$6=$AEO$5,成绩录入!EQ110,0)</f>
        <v>0</v>
      </c>
      <c r="AIE107" s="248">
        <f>IF(AIE$6=$AEO$5,成绩录入!ER110,0)</f>
        <v>0</v>
      </c>
      <c r="AIF107" s="248">
        <f>IF(AIF$6=$AEO$5,成绩录入!ES110,0)</f>
        <v>0</v>
      </c>
      <c r="AIG107" s="248">
        <f>IF(AIG$6=$AEO$5,成绩录入!ET110,0)</f>
        <v>0</v>
      </c>
      <c r="AIH107" s="248">
        <f>IF(AIH$6=$AEO$5,成绩录入!EU110,0)</f>
        <v>0</v>
      </c>
      <c r="AII107" s="248">
        <f>IF(AII$6=$AEO$5,成绩录入!EV110,0)</f>
        <v>0</v>
      </c>
      <c r="AIJ107" s="248">
        <f>IF(AIJ$6=$AEO$5,成绩录入!EW110,0)</f>
        <v>0</v>
      </c>
      <c r="AIK107" s="248">
        <f>IF(AIK$6=$AEO$5,成绩录入!EX110,0)</f>
        <v>0</v>
      </c>
      <c r="AIL107" s="218">
        <f t="shared" si="194"/>
        <v>0</v>
      </c>
      <c r="AIN107" s="402" t="str">
        <f>初始录入!A112</f>
        <v/>
      </c>
      <c r="AIO107" s="270">
        <f>初始录入!B112</f>
        <v>0</v>
      </c>
      <c r="AIP107" s="271">
        <f>初始录入!C112</f>
        <v>0</v>
      </c>
      <c r="AIQ107" s="403">
        <f>IF(平时!D105&lt;&gt;"",平时!D105,0)</f>
        <v>0</v>
      </c>
      <c r="AIR107" s="404" t="str">
        <f t="shared" si="246"/>
        <v/>
      </c>
      <c r="AIS107" s="403">
        <f>IF(过程!D105&lt;&gt;"",过程!D105,0)</f>
        <v>0</v>
      </c>
      <c r="AIT107" s="404" t="str">
        <f t="shared" si="247"/>
        <v/>
      </c>
      <c r="AIU107" s="216">
        <f>IF(期末!D105&lt;&gt;"",期末!D105,0)</f>
        <v>0</v>
      </c>
      <c r="AIV107" s="404" t="str">
        <f t="shared" si="248"/>
        <v/>
      </c>
      <c r="AIW107" s="405">
        <f t="shared" si="249"/>
        <v>0</v>
      </c>
      <c r="AIX107" s="403">
        <f>IF(平时!E105&lt;&gt;"",平时!E105,0)</f>
        <v>0</v>
      </c>
      <c r="AIY107" s="404" t="str">
        <f t="shared" si="250"/>
        <v/>
      </c>
      <c r="AIZ107" s="403">
        <f>IF(过程!E105&lt;&gt;"",过程!E105,0)</f>
        <v>0</v>
      </c>
      <c r="AJA107" s="404" t="str">
        <f t="shared" si="251"/>
        <v/>
      </c>
      <c r="AJB107" s="216">
        <f>IF(期末!E105&lt;&gt;"",期末!E105,0)</f>
        <v>0</v>
      </c>
      <c r="AJC107" s="404" t="str">
        <f t="shared" si="252"/>
        <v/>
      </c>
      <c r="AJD107" s="405">
        <f t="shared" si="253"/>
        <v>0</v>
      </c>
      <c r="AJE107" s="403">
        <f>IF(平时!F105&lt;&gt;"",平时!F105,0)</f>
        <v>0</v>
      </c>
      <c r="AJF107" s="404" t="str">
        <f t="shared" si="254"/>
        <v/>
      </c>
      <c r="AJG107" s="403">
        <f>IF(过程!F105&lt;&gt;"",过程!F105,0)</f>
        <v>0</v>
      </c>
      <c r="AJH107" s="404" t="str">
        <f t="shared" si="255"/>
        <v/>
      </c>
      <c r="AJI107" s="216">
        <f>IF(期末!F105&lt;&gt;"",期末!F105,0)</f>
        <v>0</v>
      </c>
      <c r="AJJ107" s="404" t="str">
        <f t="shared" si="256"/>
        <v/>
      </c>
      <c r="AJK107" s="405">
        <f t="shared" si="257"/>
        <v>0</v>
      </c>
      <c r="AJL107" s="403">
        <f>IF(平时!G105&lt;&gt;"",平时!G105,0)</f>
        <v>0</v>
      </c>
      <c r="AJM107" s="404" t="str">
        <f t="shared" si="258"/>
        <v/>
      </c>
      <c r="AJN107" s="403">
        <f>IF(过程!G105&lt;&gt;"",过程!G105,0)</f>
        <v>0</v>
      </c>
      <c r="AJO107" s="404" t="str">
        <f t="shared" si="259"/>
        <v/>
      </c>
      <c r="AJP107" s="216">
        <f>IF(期末!G105&lt;&gt;"",期末!G105,0)</f>
        <v>0</v>
      </c>
      <c r="AJQ107" s="404" t="str">
        <f t="shared" si="260"/>
        <v/>
      </c>
      <c r="AJR107" s="405">
        <f t="shared" si="261"/>
        <v>0</v>
      </c>
      <c r="AJS107" s="403">
        <f>IF(平时!H105&lt;&gt;"",平时!H105,0)</f>
        <v>0</v>
      </c>
      <c r="AJT107" s="404" t="str">
        <f t="shared" si="262"/>
        <v/>
      </c>
      <c r="AJU107" s="403">
        <f>IF(过程!H105&lt;&gt;"",过程!H105,0)</f>
        <v>0</v>
      </c>
      <c r="AJV107" s="404" t="str">
        <f t="shared" si="263"/>
        <v/>
      </c>
      <c r="AJW107" s="216">
        <f>IF(期末!H105&lt;&gt;"",期末!H105,0)</f>
        <v>0</v>
      </c>
      <c r="AJX107" s="404" t="str">
        <f t="shared" si="264"/>
        <v/>
      </c>
      <c r="AJY107" s="406">
        <f t="shared" si="265"/>
        <v>0</v>
      </c>
      <c r="AKA107" s="216" t="str">
        <f>初始录入!A112</f>
        <v/>
      </c>
      <c r="AKB107" s="216">
        <f>初始录入!B112</f>
        <v>0</v>
      </c>
      <c r="AKC107" s="216">
        <f>初始录入!C112</f>
        <v>0</v>
      </c>
      <c r="AKD107" s="327" t="str">
        <f>IF(初始录入!$E112=初始录入!$K$2,达成度!$D120,"")</f>
        <v/>
      </c>
      <c r="AKE107" s="327" t="str">
        <f>IF(初始录入!$E112=初始录入!$K$3,达成度!D120,"")</f>
        <v/>
      </c>
      <c r="AKF107" s="216" t="str">
        <f>IF(初始录入!$E112=初始录入!$K$4,达成度!D120,"")</f>
        <v/>
      </c>
      <c r="AKG107" s="216" t="str">
        <f>IF(初始录入!$E112=初始录入!$K$5,达成度!D120,"")</f>
        <v/>
      </c>
      <c r="AKH107" s="327" t="str">
        <f>IF(初始录入!$E112=初始录入!$K$2,达成度!E120,"")</f>
        <v/>
      </c>
      <c r="AKI107" s="327" t="str">
        <f>IF(初始录入!$E112=初始录入!$K$3,达成度!E120,"")</f>
        <v/>
      </c>
      <c r="AKJ107" s="216" t="str">
        <f>IF(初始录入!$E112=初始录入!$K$4,达成度!E120,"")</f>
        <v/>
      </c>
      <c r="AKK107" s="216" t="str">
        <f>IF(初始录入!$E112=初始录入!$K$5,达成度!E120,"")</f>
        <v/>
      </c>
      <c r="AKL107" s="327" t="str">
        <f>IF(初始录入!$E112=初始录入!$K$2,达成度!F120,"")</f>
        <v/>
      </c>
      <c r="AKM107" s="327" t="str">
        <f>IF(初始录入!$E112=初始录入!$K$3,达成度!F120,"")</f>
        <v/>
      </c>
      <c r="AKN107" s="216" t="str">
        <f>IF(初始录入!$E112=初始录入!$K$4,达成度!F120,"")</f>
        <v/>
      </c>
      <c r="AKO107" s="216" t="str">
        <f>IF(初始录入!$E112=初始录入!$K$5,达成度!F120,"")</f>
        <v/>
      </c>
      <c r="AKP107" s="327" t="str">
        <f>IF(初始录入!$E112=初始录入!$K$2,达成度!H120,"")</f>
        <v/>
      </c>
      <c r="AKQ107" s="327" t="str">
        <f>IF(初始录入!$E112=初始录入!$K$3,达成度!H120,"")</f>
        <v/>
      </c>
      <c r="AKR107" s="216" t="str">
        <f>IF(初始录入!$E112=初始录入!$K$4,达成度!H120,"")</f>
        <v/>
      </c>
      <c r="AKS107" s="216" t="str">
        <f>IF(初始录入!$E112=初始录入!$K$5,达成度!H120,"")</f>
        <v/>
      </c>
      <c r="AKT107" s="327" t="str">
        <f>IF(初始录入!$E112=初始录入!$K$2,达成度!I120,"")</f>
        <v/>
      </c>
      <c r="AKU107" s="327" t="str">
        <f>IF(初始录入!$E112=初始录入!$K$3,达成度!I120,"")</f>
        <v/>
      </c>
      <c r="AKV107" s="216" t="str">
        <f>IF(初始录入!$E112=初始录入!$K$4,达成度!I120,"")</f>
        <v/>
      </c>
      <c r="AKW107" s="216" t="str">
        <f>IF(初始录入!$E112=初始录入!$K$5,达成度!I120,"")</f>
        <v/>
      </c>
      <c r="AKX107" s="327" t="str">
        <f>IF(初始录入!$E112=初始录入!$K$2,达成度!J120,"")</f>
        <v/>
      </c>
      <c r="AKY107" s="327" t="str">
        <f>IF(初始录入!$E112=初始录入!$K$3,达成度!J120,"")</f>
        <v/>
      </c>
      <c r="AKZ107" s="216" t="str">
        <f>IF(初始录入!$E112=初始录入!$K$4,达成度!J120,"")</f>
        <v/>
      </c>
      <c r="ALA107" s="216" t="str">
        <f>IF(初始录入!$E112=初始录入!$K$5,达成度!J120,"")</f>
        <v/>
      </c>
      <c r="ALB107" s="327" t="str">
        <f>IF(初始录入!$E112=初始录入!$K$2,达成度!L120,"")</f>
        <v/>
      </c>
      <c r="ALC107" s="327" t="str">
        <f>IF(初始录入!$E112=初始录入!$K$3,达成度!L120,"")</f>
        <v/>
      </c>
      <c r="ALD107" s="216" t="str">
        <f>IF(初始录入!$E112=初始录入!$K$4,达成度!L120,"")</f>
        <v/>
      </c>
      <c r="ALE107" s="216" t="str">
        <f>IF(初始录入!$E112=初始录入!$K$5,达成度!L120,"")</f>
        <v/>
      </c>
      <c r="ALF107" s="327" t="str">
        <f>IF(初始录入!$E112=初始录入!$K$2,达成度!M120,"")</f>
        <v/>
      </c>
      <c r="ALG107" s="327" t="str">
        <f>IF(初始录入!$E112=初始录入!$K$3,达成度!M120,"")</f>
        <v/>
      </c>
      <c r="ALH107" s="216" t="str">
        <f>IF(初始录入!$E112=初始录入!$K$4,达成度!M120,"")</f>
        <v/>
      </c>
      <c r="ALI107" s="216" t="str">
        <f>IF(初始录入!$E112=初始录入!$K$5,达成度!M120,"")</f>
        <v/>
      </c>
      <c r="ALJ107" s="327" t="str">
        <f>IF(初始录入!$E112=初始录入!$K$2,达成度!N120,"")</f>
        <v/>
      </c>
      <c r="ALK107" s="327" t="str">
        <f>IF(初始录入!$E112=初始录入!$K$3,达成度!N120,"")</f>
        <v/>
      </c>
      <c r="ALL107" s="216" t="str">
        <f>IF(初始录入!$E112=初始录入!$K$4,达成度!N120,"")</f>
        <v/>
      </c>
      <c r="ALM107" s="216" t="str">
        <f>IF(初始录入!$E112=初始录入!$K$5,达成度!N120,"")</f>
        <v/>
      </c>
      <c r="ALN107" s="327" t="str">
        <f>IF(初始录入!$E112=初始录入!$K$2,达成度!P120,"")</f>
        <v/>
      </c>
      <c r="ALO107" s="327" t="str">
        <f>IF(初始录入!$E112=初始录入!$K$3,达成度!P120,"")</f>
        <v/>
      </c>
      <c r="ALP107" s="216" t="str">
        <f>IF(初始录入!$E112=初始录入!$K$4,达成度!P120,"")</f>
        <v/>
      </c>
      <c r="ALQ107" s="216" t="str">
        <f>IF(初始录入!$E112=初始录入!$K$5,达成度!P120,"")</f>
        <v/>
      </c>
      <c r="ALR107" s="327" t="str">
        <f>IF(初始录入!$E112=初始录入!$K$2,达成度!Q120,"")</f>
        <v/>
      </c>
      <c r="ALS107" s="327" t="str">
        <f>IF(初始录入!$E112=初始录入!$K$3,达成度!Q120,"")</f>
        <v/>
      </c>
      <c r="ALT107" s="216" t="str">
        <f>IF(初始录入!$E112=初始录入!$K$4,达成度!Q120,"")</f>
        <v/>
      </c>
      <c r="ALU107" s="216" t="str">
        <f>IF(初始录入!$E112=初始录入!$K$5,达成度!Q120,"")</f>
        <v/>
      </c>
      <c r="ALV107" s="327" t="str">
        <f>IF(初始录入!$E112=初始录入!$K$2,达成度!R120,"")</f>
        <v/>
      </c>
      <c r="ALW107" s="327" t="str">
        <f>IF(初始录入!$E112=初始录入!$K$3,达成度!R120,"")</f>
        <v/>
      </c>
      <c r="ALX107" s="216" t="str">
        <f>IF(初始录入!$E112=初始录入!$K$4,达成度!R120,"")</f>
        <v/>
      </c>
      <c r="ALY107" s="216"/>
      <c r="ALZ107" s="327" t="str">
        <f>IF(初始录入!$E112=初始录入!$K$2,达成度!T120,"")</f>
        <v/>
      </c>
      <c r="AMA107" s="327" t="str">
        <f>IF(初始录入!$E112=初始录入!$K$3,达成度!T120,"")</f>
        <v/>
      </c>
      <c r="AMB107" s="216" t="str">
        <f>IF(初始录入!$E112=初始录入!$K$4,达成度!T120,"")</f>
        <v/>
      </c>
      <c r="AMC107" s="216" t="str">
        <f>IF(初始录入!$E112=初始录入!$K$5,达成度!T120,"")</f>
        <v/>
      </c>
      <c r="AMD107" s="327" t="str">
        <f>IF(初始录入!$E112=初始录入!$K$2,达成度!U120,"")</f>
        <v/>
      </c>
      <c r="AME107" s="327" t="str">
        <f>IF(初始录入!$E112=初始录入!$K$3,达成度!U120,"")</f>
        <v/>
      </c>
      <c r="AMF107" s="216" t="str">
        <f>IF(初始录入!$E112=初始录入!$K$4,达成度!U120,"")</f>
        <v/>
      </c>
      <c r="AMG107" s="216" t="str">
        <f>IF(初始录入!$E112=初始录入!$K$5,达成度!U120,"")</f>
        <v/>
      </c>
      <c r="AMH107" s="327" t="str">
        <f>IF(初始录入!$E112=初始录入!$K$2,达成度!V120,"")</f>
        <v/>
      </c>
      <c r="AMI107" s="327" t="str">
        <f>IF(初始录入!$E112=初始录入!$K$3,达成度!V120,"")</f>
        <v/>
      </c>
      <c r="AMJ107" s="216" t="str">
        <f>IF(初始录入!$E112=初始录入!$K$4,达成度!W120,"")</f>
        <v/>
      </c>
      <c r="AMK107" s="216" t="str">
        <f>IF(初始录入!$E112=初始录入!$K$5,达成度!W120,"")</f>
        <v/>
      </c>
      <c r="AMM107" s="270">
        <f t="shared" si="270"/>
        <v>100</v>
      </c>
      <c r="AMN107" s="222" t="str">
        <f t="shared" si="266"/>
        <v/>
      </c>
      <c r="AMO107" s="325" t="str">
        <f>IF($AMM107&lt;=$H$7,INDEX(达成度!$G$21:$G$170,$AMM107,1),"")</f>
        <v/>
      </c>
      <c r="AMP107" s="325" t="str">
        <f>IF($AMM107&lt;=$H$7,INDEX(达成度!$K$21:$K$170,$AMM107,1),"")</f>
        <v/>
      </c>
      <c r="AMQ107" s="325" t="str">
        <f>IF($AMM107&lt;=$H$7,INDEX(达成度!$O$21:$O$170,$AMM107,1),"")</f>
        <v/>
      </c>
      <c r="AMR107" s="325" t="str">
        <f>IF($AMM107&lt;=$H$7,INDEX(达成度!$S$21:$S$170,$AMM107,1),"")</f>
        <v/>
      </c>
      <c r="AMS107" s="326" t="str">
        <f>IF($AMM107&lt;=$H$7,INDEX(达成度!$W$21:$W$170,$AMM107,1),"")</f>
        <v/>
      </c>
      <c r="AMT107" s="328"/>
      <c r="AMU107" s="407"/>
      <c r="AMV107" s="222" t="str">
        <f t="shared" si="267"/>
        <v/>
      </c>
      <c r="AMW107" s="325" t="str">
        <f>IF($AMM107&lt;=$I$7,INDEX(达成度!$G$21:$G$170,$AMM107+$H$7,1),"")</f>
        <v/>
      </c>
      <c r="AMX107" s="325" t="str">
        <f>IF($AMM107&lt;=$I$7,INDEX(达成度!$K$21:$K$170,$AMM107+$H$7,1),"")</f>
        <v/>
      </c>
      <c r="AMY107" s="325" t="str">
        <f>IF($AMM107&lt;=$I$7,INDEX(达成度!$O$21:$O$170,$AMM107+$H$7,1),"")</f>
        <v/>
      </c>
      <c r="AMZ107" s="325" t="str">
        <f>IF($AMM107&lt;=$I$7,INDEX(达成度!$S$21:$S$170,$AMM107+$H$7,1),"")</f>
        <v/>
      </c>
      <c r="ANA107" s="326" t="str">
        <f>IF($AMM107&lt;=$I$7,INDEX(达成度!$W$21:$W$170,$AMM107+$H$7,1),"")</f>
        <v/>
      </c>
      <c r="ANB107" s="206"/>
      <c r="ANC107" s="270"/>
      <c r="AND107" s="216" t="str">
        <f t="shared" si="268"/>
        <v/>
      </c>
      <c r="ANE107" s="325" t="str">
        <f>IF($AMM107&lt;=$J$7,INDEX(达成度!$G$21:$G$170,$AMM107+$H$7+$I$7,1),"")</f>
        <v/>
      </c>
      <c r="ANF107" s="325" t="str">
        <f>IF($AMM107&lt;=$J$7,INDEX(达成度!$K$21:$K$170,$AMM107+$H$7+$I$7,1),"")</f>
        <v/>
      </c>
      <c r="ANG107" s="325" t="str">
        <f>IF($AMM107&lt;=$J$7,INDEX(达成度!$O$21:$O$170,$AMM107+$H$7+$I$7,1),"")</f>
        <v/>
      </c>
      <c r="ANH107" s="325" t="str">
        <f>IF($AMM107&lt;=$J$7,INDEX(达成度!$S$21:$S$170,$AMM107+$H$7+$I$7,1),"")</f>
        <v/>
      </c>
      <c r="ANI107" s="326" t="str">
        <f>IF($AMM107&lt;=$J$7,INDEX(达成度!$W$21:$W$170,$AMM107+$H$7+$I$7,1),"")</f>
        <v/>
      </c>
      <c r="ANK107" s="270"/>
      <c r="ANL107" s="216" t="str">
        <f t="shared" si="269"/>
        <v/>
      </c>
      <c r="ANM107" s="325" t="str">
        <f>IF($AMM107&lt;=$K$7,INDEX(达成度!$G$21:$G$170,$AMM107+$H$7+$I$7+$J$7,1),"")</f>
        <v/>
      </c>
      <c r="ANN107" s="325" t="str">
        <f>IF($AMM107&lt;=$K$7,INDEX(达成度!$K$21:$K$170,$AMM107+$H$7+$I$7+$J$7,1),"")</f>
        <v/>
      </c>
      <c r="ANO107" s="325" t="str">
        <f>IF($AMM107&lt;=$K$7,INDEX(达成度!$O$21:$O$170,$AMM107+$H$7+$I$7+$J$7,1),"")</f>
        <v/>
      </c>
      <c r="ANP107" s="325" t="str">
        <f>IF($AMM107&lt;=$K$7,INDEX(达成度!$S$21:$S$170,$AMM107+$H$7+$I$7+$J$7,1),"")</f>
        <v/>
      </c>
      <c r="ANQ107" s="326" t="str">
        <f>IF($AMM107&lt;=$K$7,INDEX(达成度!$W$21:$W$170,$AMM107+$H$7+$I$7+$J$7,1),"")</f>
        <v/>
      </c>
    </row>
    <row r="108" ht="18" customHeight="1" spans="1:1024 1025:1057">
      <c r="A108" s="215" t="str">
        <f>初始录入!A113</f>
        <v/>
      </c>
      <c r="B108" s="216" t="str">
        <f>IF(初始录入!B113&lt;&gt;"",初始录入!B113,"")</f>
        <v/>
      </c>
      <c r="C108" s="216" t="str">
        <f>IF(初始录入!C113&lt;&gt;"",初始录入!C113,"")</f>
        <v/>
      </c>
      <c r="D108" s="216" t="str">
        <f>IF(初始录入!D113&lt;&gt;"",初始录入!D113,"")</f>
        <v/>
      </c>
      <c r="E108" s="218" t="str">
        <f>IF(初始录入!E113&lt;&gt;"",初始录入!E113,"")</f>
        <v/>
      </c>
      <c r="G108" s="330"/>
      <c r="H108" s="295">
        <f>IF(初始录入!E113=H$6,1,0)</f>
        <v>0</v>
      </c>
      <c r="I108" s="295">
        <f>IF(初始录入!E113=I$6,1,0)</f>
        <v>0</v>
      </c>
      <c r="J108" s="295">
        <f>IF(初始录入!E113=J$6,1,0)</f>
        <v>0</v>
      </c>
      <c r="K108" s="321">
        <f>IF(初始录入!E113=K$6,1,0)</f>
        <v>0</v>
      </c>
      <c r="Y108" s="294">
        <v>100</v>
      </c>
      <c r="Z108" s="295">
        <f>成绩录入!$F$7</f>
        <v>0</v>
      </c>
      <c r="AA108" s="295">
        <f>成绩录入!F111</f>
        <v>0</v>
      </c>
      <c r="AB108" s="296">
        <f>IF(初始录入!$M$7&lt;&gt;"",IF(成绩录入!$F$7&lt;&gt;"",IF(初始录入!$P$7="次数",AA108/Z108*Y108,成绩录入!F111),0),0)</f>
        <v>0</v>
      </c>
      <c r="AC108" s="297">
        <f t="shared" ref="AC108:AC157" si="278">IF($R$20&lt;&gt;0,$AB108*M$20/$R$20*$V$7,0)</f>
        <v>0</v>
      </c>
      <c r="AD108" s="297">
        <f t="shared" ref="AD108:AD157" si="279">IF($R$20&lt;&gt;0,$AB108*N$20/$R$20*$V$7,0)</f>
        <v>0</v>
      </c>
      <c r="AE108" s="297">
        <f t="shared" ref="AE108:AE157" si="280">IF($R$20&lt;&gt;0,$AB108*O$20/$R$20*$V$7,0)</f>
        <v>0</v>
      </c>
      <c r="AF108" s="297">
        <f t="shared" ref="AF108:AF157" si="281">IF($R$20&lt;&gt;0,$AB108*P$20/$R$20*$V$7,0)</f>
        <v>0</v>
      </c>
      <c r="AG108" s="297">
        <f t="shared" ref="AG108:AG157" si="282">IF($R$20&lt;&gt;0,$AB108*Q$20/$R$20*$V$7,0)</f>
        <v>0</v>
      </c>
      <c r="AH108" s="298">
        <f t="shared" ref="AH108:AH157" si="283">SUM(AC108:AG108)</f>
        <v>0</v>
      </c>
      <c r="AJ108" s="260">
        <f>成绩录入!I111</f>
        <v>0</v>
      </c>
      <c r="AK108" s="248">
        <f>成绩录入!J111</f>
        <v>0</v>
      </c>
      <c r="AL108" s="248">
        <f>成绩录入!K111</f>
        <v>0</v>
      </c>
      <c r="AM108" s="248">
        <f>成绩录入!L111</f>
        <v>0</v>
      </c>
      <c r="AN108" s="248">
        <f>成绩录入!M111</f>
        <v>0</v>
      </c>
      <c r="AO108" s="298">
        <f t="shared" ref="AO108:AO157" si="284">IF($AO$7&lt;&gt;0,SUM(AJ108*AJ$7,AK108*AK$7,AL108*AL$7,AM108*AM$7,AN108*AN$7)/$AO$7,0)</f>
        <v>0</v>
      </c>
      <c r="AQ108" s="260">
        <f>成绩录入!I111</f>
        <v>0</v>
      </c>
      <c r="AR108" s="248">
        <f>成绩录入!J111</f>
        <v>0</v>
      </c>
      <c r="AS108" s="248">
        <f>成绩录入!K111</f>
        <v>0</v>
      </c>
      <c r="AT108" s="248">
        <f>成绩录入!L111</f>
        <v>0</v>
      </c>
      <c r="AU108" s="248">
        <f>成绩录入!M111</f>
        <v>0</v>
      </c>
      <c r="AV108" s="298">
        <f t="shared" ref="AV108:AV157" si="285">IF($AV$7&lt;&gt;0,SUM(AQ108*AQ$7,AR108*AR$7,AS108*AS$7,AT108*AT$7,AU108*AU$7)/$AV$7,0)</f>
        <v>0</v>
      </c>
      <c r="AX108" s="260">
        <f>成绩录入!I111</f>
        <v>0</v>
      </c>
      <c r="AY108" s="248">
        <f>成绩录入!J111</f>
        <v>0</v>
      </c>
      <c r="AZ108" s="248">
        <f>成绩录入!K111</f>
        <v>0</v>
      </c>
      <c r="BA108" s="248">
        <f>成绩录入!L111</f>
        <v>0</v>
      </c>
      <c r="BB108" s="248">
        <f>成绩录入!M111</f>
        <v>0</v>
      </c>
      <c r="BC108" s="298">
        <f t="shared" ref="BC108:BC157" si="286">IF($BC$7&lt;&gt;0,SUM(AX108*AX$7,AY108*AY$7,AZ108*AZ$7,BA108*BA$7,BB108*BB$7)/$BC$7,0)</f>
        <v>0</v>
      </c>
      <c r="BE108" s="260">
        <f>成绩录入!I111</f>
        <v>0</v>
      </c>
      <c r="BF108" s="248">
        <f>成绩录入!J111</f>
        <v>0</v>
      </c>
      <c r="BG108" s="248">
        <f>成绩录入!K111</f>
        <v>0</v>
      </c>
      <c r="BH108" s="248">
        <f>成绩录入!L111</f>
        <v>0</v>
      </c>
      <c r="BI108" s="248">
        <f>成绩录入!M111</f>
        <v>0</v>
      </c>
      <c r="BJ108" s="298">
        <f t="shared" ref="BJ108:BJ157" si="287">IF($BJ$7&lt;&gt;0,SUM(BE108*BE$7,BF108*BF$7,BG108*BG$7,BH108*BH$7,BI108*BI$7)/$BJ$7,0)</f>
        <v>0</v>
      </c>
      <c r="BL108" s="260">
        <f>成绩录入!I111</f>
        <v>0</v>
      </c>
      <c r="BM108" s="248">
        <f>成绩录入!J111</f>
        <v>0</v>
      </c>
      <c r="BN108" s="248">
        <f>成绩录入!K111</f>
        <v>0</v>
      </c>
      <c r="BO108" s="248">
        <f>成绩录入!L111</f>
        <v>0</v>
      </c>
      <c r="BP108" s="248">
        <f>成绩录入!M111</f>
        <v>0</v>
      </c>
      <c r="BQ108" s="298">
        <f t="shared" ref="BQ108:BQ157" si="288">IF($BQ$7&lt;&gt;0,SUM(BL108*BL$7,BM108*BM$7,BN108*BN$7,BO108*BO$7,BP108*BP$7)/$BQ$7,0)</f>
        <v>0</v>
      </c>
      <c r="BS108" s="260">
        <f>成绩录入!P111</f>
        <v>0</v>
      </c>
      <c r="BT108" s="248">
        <f>成绩录入!Q111</f>
        <v>0</v>
      </c>
      <c r="BU108" s="248">
        <f>成绩录入!R111</f>
        <v>0</v>
      </c>
      <c r="BV108" s="248">
        <f>成绩录入!S111</f>
        <v>0</v>
      </c>
      <c r="BW108" s="248">
        <f>成绩录入!T111</f>
        <v>0</v>
      </c>
      <c r="BX108" s="248">
        <f>成绩录入!U111</f>
        <v>0</v>
      </c>
      <c r="BY108" s="248">
        <f>成绩录入!V111</f>
        <v>0</v>
      </c>
      <c r="BZ108" s="248">
        <f>成绩录入!W111</f>
        <v>0</v>
      </c>
      <c r="CA108" s="248">
        <f>成绩录入!X111</f>
        <v>0</v>
      </c>
      <c r="CB108" s="248">
        <f>成绩录入!Y111</f>
        <v>0</v>
      </c>
      <c r="CC108" s="298">
        <f t="shared" ref="CC108:CC157" si="289">IF($CC$7&lt;&gt;0,SUM(BS108*BS$7,BT108*BT$7,BU108*BU$7,BV108*BV$7,BW108*BW$7,BX108*BX$7,BY108*BY$7,BZ108*BZ$7,CA108*CA$7,CB108*CB$7)/$CC$7,0)</f>
        <v>0</v>
      </c>
      <c r="CE108" s="260">
        <f>成绩录入!P111</f>
        <v>0</v>
      </c>
      <c r="CF108" s="248">
        <f>成绩录入!Q111</f>
        <v>0</v>
      </c>
      <c r="CG108" s="248">
        <f>成绩录入!R111</f>
        <v>0</v>
      </c>
      <c r="CH108" s="248">
        <f>成绩录入!S111</f>
        <v>0</v>
      </c>
      <c r="CI108" s="248">
        <f>成绩录入!T111</f>
        <v>0</v>
      </c>
      <c r="CJ108" s="248">
        <f>成绩录入!U111</f>
        <v>0</v>
      </c>
      <c r="CK108" s="248">
        <f>成绩录入!V111</f>
        <v>0</v>
      </c>
      <c r="CL108" s="248">
        <f>成绩录入!W111</f>
        <v>0</v>
      </c>
      <c r="CM108" s="248">
        <f>成绩录入!X111</f>
        <v>0</v>
      </c>
      <c r="CN108" s="248">
        <f>成绩录入!Y111</f>
        <v>0</v>
      </c>
      <c r="CO108" s="298">
        <f t="shared" ref="CO108:CO157" si="290">IF($CO$7&lt;&gt;0,SUM(CE108*CE$7,CF108*CF$7,CG108*CG$7,CH108*CH$7,CI108*CI$7,CJ108*CJ$7,CK108*CK$7,CL108*CL$7,CM108*CM$7,CN108*CN$7)/$CO$7,0)</f>
        <v>0</v>
      </c>
      <c r="CQ108" s="260">
        <f>成绩录入!P111</f>
        <v>0</v>
      </c>
      <c r="CR108" s="248">
        <f>成绩录入!Q111</f>
        <v>0</v>
      </c>
      <c r="CS108" s="248">
        <f>成绩录入!R111</f>
        <v>0</v>
      </c>
      <c r="CT108" s="248">
        <f>成绩录入!S111</f>
        <v>0</v>
      </c>
      <c r="CU108" s="248">
        <f>成绩录入!T111</f>
        <v>0</v>
      </c>
      <c r="CV108" s="248">
        <f>成绩录入!U111</f>
        <v>0</v>
      </c>
      <c r="CW108" s="248">
        <f>成绩录入!V111</f>
        <v>0</v>
      </c>
      <c r="CX108" s="248">
        <f>成绩录入!W111</f>
        <v>0</v>
      </c>
      <c r="CY108" s="248">
        <f>成绩录入!X111</f>
        <v>0</v>
      </c>
      <c r="CZ108" s="248">
        <f>成绩录入!Y111</f>
        <v>0</v>
      </c>
      <c r="DA108" s="298">
        <f t="shared" ref="DA108:DA157" si="291">IF($DA$7&lt;&gt;0,SUM(CQ108*CQ$7,CR108*CR$7,CS108*CS$7,CT108*CT$7,CU108*CU$7,CV108*CV$7,CW108*CW$7,CX108*CX$7,CY108*CY$7,CZ108*CZ$7)/$DA$7,0)</f>
        <v>0</v>
      </c>
      <c r="DC108" s="260">
        <f>成绩录入!P111</f>
        <v>0</v>
      </c>
      <c r="DD108" s="248">
        <f>成绩录入!Q111</f>
        <v>0</v>
      </c>
      <c r="DE108" s="248">
        <f>成绩录入!R111</f>
        <v>0</v>
      </c>
      <c r="DF108" s="248">
        <f>成绩录入!S111</f>
        <v>0</v>
      </c>
      <c r="DG108" s="248">
        <f>成绩录入!T111</f>
        <v>0</v>
      </c>
      <c r="DH108" s="248">
        <f>成绩录入!U111</f>
        <v>0</v>
      </c>
      <c r="DI108" s="248">
        <f>成绩录入!V111</f>
        <v>0</v>
      </c>
      <c r="DJ108" s="248">
        <f>成绩录入!W111</f>
        <v>0</v>
      </c>
      <c r="DK108" s="248">
        <f>成绩录入!X111</f>
        <v>0</v>
      </c>
      <c r="DL108" s="248">
        <f>成绩录入!Y111</f>
        <v>0</v>
      </c>
      <c r="DM108" s="298">
        <f t="shared" ref="DM108:DM110" si="292">IF($DM$7&lt;&gt;0,SUM(DC108*DC$7,DD108*DD$7,DE108*DE$7,DF108*DF$7,DG108*DG$7,DH108*DH$7,DI108*DI$7,DJ108*DJ$7,DK108*DK$7,DL108*DL$7)/$DM$7,0)</f>
        <v>0</v>
      </c>
      <c r="DN108" s="299"/>
      <c r="DO108" s="260">
        <f>成绩录入!P111</f>
        <v>0</v>
      </c>
      <c r="DP108" s="248">
        <f>成绩录入!Q111</f>
        <v>0</v>
      </c>
      <c r="DQ108" s="248">
        <f>成绩录入!R111</f>
        <v>0</v>
      </c>
      <c r="DR108" s="248">
        <f>成绩录入!S111</f>
        <v>0</v>
      </c>
      <c r="DS108" s="248">
        <f>成绩录入!T111</f>
        <v>0</v>
      </c>
      <c r="DT108" s="248">
        <f>成绩录入!U111</f>
        <v>0</v>
      </c>
      <c r="DU108" s="248">
        <f>成绩录入!V111</f>
        <v>0</v>
      </c>
      <c r="DV108" s="248">
        <f>成绩录入!W111</f>
        <v>0</v>
      </c>
      <c r="DW108" s="248">
        <f>成绩录入!X111</f>
        <v>0</v>
      </c>
      <c r="DX108" s="248">
        <f>成绩录入!Y111</f>
        <v>0</v>
      </c>
      <c r="DY108" s="298">
        <f t="shared" ref="DY108:DY110" si="293">IF($DY$7&lt;&gt;0,SUM(DO108*DO$7,DP108*DP$7,DQ108*DQ$7,DR108*DR$7,DS108*DS$7,DT108*DT$7,DU108*DU$7,DV108*DV$7,DW108*DW$7,DX108*DX$7)/$DY$7,0)</f>
        <v>0</v>
      </c>
      <c r="EA108" s="301" t="e">
        <f t="shared" ref="EA108:EA157" si="294">(AC108+IF(AND($AO$7&lt;&gt;0,$CC$7&lt;&gt;0),(AO108*$V$8+CC108*$V$9)*M$20/$R$20,SUM(AO108,CC108)*SUM($V$8,$V$9)*M$20/$R$20))/$W$9</f>
        <v>#DIV/0!</v>
      </c>
      <c r="EB108" s="297" t="e">
        <f t="shared" ref="EB108:EB157" si="295">(AD108+IF(AND($AV$7&lt;&gt;0,$CO$7&lt;&gt;0),($AV108*$V$8+$CO108*$V$9)*N$20/$R$20,SUM(AV108,CO108)*SUM($V$8,$V$9)*N$20/$R$20))/$W$9</f>
        <v>#DIV/0!</v>
      </c>
      <c r="EC108" s="297" t="e">
        <f t="shared" ref="EC108:EC157" si="296">(AE108+IF(AND($BC$7&lt;&gt;0,$DA$7&lt;&gt;0),(BC108*$V$8+DA108*$V$9)*O$20/$R$20,SUM(BC108,DA108)*SUM($V$8,$V$9)*O$20/$R$20))/$W$9</f>
        <v>#DIV/0!</v>
      </c>
      <c r="ED108" s="297" t="e">
        <f t="shared" ref="ED108:ED157" si="297">(AF108+IF(AND($BJ$7&lt;&gt;0,$DM$7&lt;&gt;0),(BJ108*$V$8+DM108*$V$9)*P$20/$R$20,SUM(BJ108,DM108)*SUM($V$8,$V$9)*P$20/$R$20))/$W$9</f>
        <v>#DIV/0!</v>
      </c>
      <c r="EE108" s="297" t="e">
        <f t="shared" ref="EE108:EE157" si="298">(AG108+IF(AND($BQ$7&lt;&gt;0,$DY$7&lt;&gt;0),(BQ108*$V$8+DY108*$V$9)*Q$20/$R$20,SUM(BQ108,DY108)*SUM($V$8,$V$9)*Q$20/$R$20))/$W$9</f>
        <v>#DIV/0!</v>
      </c>
      <c r="EF108" s="302" t="e">
        <f t="shared" ref="EF108:EF157" si="299">SUM(EA108:EE108)</f>
        <v>#DIV/0!</v>
      </c>
      <c r="EG108" s="303"/>
      <c r="EH108" s="304">
        <f t="shared" ref="EH108:EH157" si="300">AB108</f>
        <v>0</v>
      </c>
      <c r="EI108" s="397">
        <f>成绩录入!I111</f>
        <v>0</v>
      </c>
      <c r="EJ108" s="397">
        <f>成绩录入!J111</f>
        <v>0</v>
      </c>
      <c r="EK108" s="397">
        <f>成绩录入!K111</f>
        <v>0</v>
      </c>
      <c r="EL108" s="397">
        <f>成绩录入!L111</f>
        <v>0</v>
      </c>
      <c r="EM108" s="397">
        <f>成绩录入!M111</f>
        <v>0</v>
      </c>
      <c r="EN108" s="397">
        <f>成绩录入!P111</f>
        <v>0</v>
      </c>
      <c r="EO108" s="397">
        <f>成绩录入!Q111</f>
        <v>0</v>
      </c>
      <c r="EP108" s="397">
        <f>成绩录入!R111</f>
        <v>0</v>
      </c>
      <c r="EQ108" s="397">
        <f>成绩录入!S111</f>
        <v>0</v>
      </c>
      <c r="ER108" s="397">
        <f>成绩录入!T111</f>
        <v>0</v>
      </c>
      <c r="ES108" s="397">
        <f>成绩录入!U111</f>
        <v>0</v>
      </c>
      <c r="ET108" s="397">
        <f>成绩录入!V111</f>
        <v>0</v>
      </c>
      <c r="EU108" s="397">
        <f>成绩录入!W111</f>
        <v>0</v>
      </c>
      <c r="EV108" s="397">
        <f>成绩录入!X111</f>
        <v>0</v>
      </c>
      <c r="EW108" s="398">
        <f>成绩录入!Y111</f>
        <v>0</v>
      </c>
      <c r="EY108" s="304" t="str">
        <f t="shared" si="272"/>
        <v/>
      </c>
      <c r="EZ108" s="296" t="str">
        <f t="shared" si="272"/>
        <v/>
      </c>
      <c r="FA108" s="296" t="str">
        <f t="shared" si="272"/>
        <v/>
      </c>
      <c r="FB108" s="296" t="str">
        <f t="shared" si="272"/>
        <v/>
      </c>
      <c r="FC108" s="302">
        <f>成绩录入!AB111</f>
        <v>0</v>
      </c>
      <c r="FD108" s="303"/>
      <c r="FE108" s="399" t="str">
        <f t="shared" ref="FE108:FE157" si="301">IF(EY$7&lt;&gt;"",EY108,"√")</f>
        <v>√</v>
      </c>
      <c r="FF108" s="397" t="str">
        <f t="shared" ref="FF108:FF157" si="302">IF(EZ$7&lt;&gt;"",EZ108,"√")</f>
        <v>√</v>
      </c>
      <c r="FG108" s="397" t="str">
        <f t="shared" ref="FG108:FG157" si="303">IF(FA$7&lt;&gt;"",FA108,"√")</f>
        <v>√</v>
      </c>
      <c r="FH108" s="397" t="str">
        <f t="shared" ref="FH108:FH157" si="304">IF(FB$7&lt;&gt;"",FB108,"√")</f>
        <v>√</v>
      </c>
      <c r="FI108" s="398" t="str">
        <f t="shared" ref="FI108:FI157" si="305">IF(FC$7&lt;&gt;"",FC108,"√")</f>
        <v>√</v>
      </c>
      <c r="FJ108" s="299"/>
      <c r="FK108" s="260">
        <f>成绩录入!AB111</f>
        <v>0</v>
      </c>
      <c r="FL108" s="248">
        <f>成绩录入!AC111</f>
        <v>0</v>
      </c>
      <c r="FM108" s="248">
        <f>成绩录入!AD111</f>
        <v>0</v>
      </c>
      <c r="FN108" s="248">
        <f>成绩录入!AE111</f>
        <v>0</v>
      </c>
      <c r="FO108" s="248">
        <f>成绩录入!AF111</f>
        <v>0</v>
      </c>
      <c r="FP108" s="248">
        <f>成绩录入!AG111</f>
        <v>0</v>
      </c>
      <c r="FQ108" s="298">
        <f t="shared" ref="FQ108:FQ157" si="306">IF($FQ$7&lt;&gt;0,SUM(FK108*FK$7,FL108*FL$7,FM108*FM$7,FN108*FN$7,FO108*FO$7,FP108*FP$7)/$FQ$7,0)</f>
        <v>0</v>
      </c>
      <c r="FR108" s="299"/>
      <c r="FS108" s="260">
        <f>成绩录入!AB111</f>
        <v>0</v>
      </c>
      <c r="FT108" s="248">
        <f>成绩录入!AC111</f>
        <v>0</v>
      </c>
      <c r="FU108" s="248">
        <f>成绩录入!AD111</f>
        <v>0</v>
      </c>
      <c r="FV108" s="248">
        <f>成绩录入!AE111</f>
        <v>0</v>
      </c>
      <c r="FW108" s="248">
        <f>成绩录入!AF111</f>
        <v>0</v>
      </c>
      <c r="FX108" s="333">
        <f>成绩录入!AG111</f>
        <v>0</v>
      </c>
      <c r="FY108" s="298">
        <f t="shared" ref="FY108:FY157" si="307">IF($FY$7&lt;&gt;0,SUM(FS108*FS$7,FT108*FT$7,FU108*FU$7,FV108*FV$7,FW108*FW$7,FX108*FX$7)/$FY$7,0)</f>
        <v>0</v>
      </c>
      <c r="FZ108" s="299"/>
      <c r="GA108" s="260">
        <f>成绩录入!AB111</f>
        <v>0</v>
      </c>
      <c r="GB108" s="248">
        <f>成绩录入!AC111</f>
        <v>0</v>
      </c>
      <c r="GC108" s="248">
        <f>成绩录入!AD111</f>
        <v>0</v>
      </c>
      <c r="GD108" s="248">
        <f>成绩录入!AE111</f>
        <v>0</v>
      </c>
      <c r="GE108" s="248">
        <f>成绩录入!AF111</f>
        <v>0</v>
      </c>
      <c r="GF108" s="248">
        <f>成绩录入!AG111</f>
        <v>0</v>
      </c>
      <c r="GG108" s="298">
        <f t="shared" ref="GG108:GG157" si="308">IF($GG$7&lt;&gt;0,SUM(GA108*GA$7,GB108*GB$7,GC108*GC$7,GD108*GD$7,GE108*GE$7,GF108*GF$7)/$GG$7,0)</f>
        <v>0</v>
      </c>
      <c r="GI108" s="260">
        <f>成绩录入!AB111</f>
        <v>0</v>
      </c>
      <c r="GJ108" s="248">
        <f>成绩录入!AC111</f>
        <v>0</v>
      </c>
      <c r="GK108" s="248">
        <f>成绩录入!AD111</f>
        <v>0</v>
      </c>
      <c r="GL108" s="248">
        <f>成绩录入!AE111</f>
        <v>0</v>
      </c>
      <c r="GM108" s="248">
        <f>成绩录入!AF111</f>
        <v>0</v>
      </c>
      <c r="GN108" s="248">
        <f>成绩录入!AG111</f>
        <v>0</v>
      </c>
      <c r="GO108" s="298">
        <f t="shared" ref="GO108:GO157" si="309">IF($GO$7&lt;&gt;0,SUM(GI108*GI$7,GJ108*GJ$7,GK108*GK$7,GL108*GL$7,GM108*GM$7,GN108*GN$7)/$GO$7,0)</f>
        <v>0</v>
      </c>
      <c r="GP108" s="299"/>
      <c r="GQ108" s="260">
        <f>成绩录入!AB111</f>
        <v>0</v>
      </c>
      <c r="GR108" s="248">
        <f>成绩录入!AC111</f>
        <v>0</v>
      </c>
      <c r="GS108" s="248">
        <f>成绩录入!AD111</f>
        <v>0</v>
      </c>
      <c r="GT108" s="248">
        <f>成绩录入!AE111</f>
        <v>0</v>
      </c>
      <c r="GU108" s="248">
        <f>成绩录入!AF111</f>
        <v>0</v>
      </c>
      <c r="GV108" s="248">
        <f>成绩录入!AG111</f>
        <v>0</v>
      </c>
      <c r="GW108" s="298">
        <f t="shared" ref="GW108:GW157" si="310">IF($GW$7&lt;&gt;0,SUM(GQ108*GQ$7,GR108*GR$7,GS108*GS$7,GT108*GT$7,GU108*GU$7,GV108*GV$7)/$GW$7,0)</f>
        <v>0</v>
      </c>
      <c r="GX108" s="299"/>
      <c r="GY108" s="273">
        <f>成绩录入!AJ111</f>
        <v>0</v>
      </c>
      <c r="GZ108" s="274">
        <f>成绩录入!AK111</f>
        <v>0</v>
      </c>
      <c r="HA108" s="274">
        <f>成绩录入!AL111</f>
        <v>0</v>
      </c>
      <c r="HB108" s="274">
        <f>成绩录入!AM111</f>
        <v>0</v>
      </c>
      <c r="HC108" s="274">
        <f>成绩录入!AN111</f>
        <v>0</v>
      </c>
      <c r="HD108" s="274">
        <f>成绩录入!AO111</f>
        <v>0</v>
      </c>
      <c r="HE108" s="310">
        <f t="shared" si="273"/>
        <v>0</v>
      </c>
      <c r="HF108" s="299"/>
      <c r="HG108" s="273">
        <f>成绩录入!AJ111</f>
        <v>0</v>
      </c>
      <c r="HH108" s="274">
        <f>成绩录入!AK111</f>
        <v>0</v>
      </c>
      <c r="HI108" s="274">
        <f>成绩录入!AL111</f>
        <v>0</v>
      </c>
      <c r="HJ108" s="274">
        <f>成绩录入!AM111</f>
        <v>0</v>
      </c>
      <c r="HK108" s="274">
        <f>成绩录入!AN111</f>
        <v>0</v>
      </c>
      <c r="HL108" s="274">
        <f>成绩录入!AO111</f>
        <v>0</v>
      </c>
      <c r="HM108" s="310">
        <f t="shared" si="274"/>
        <v>0</v>
      </c>
      <c r="HO108" s="273">
        <f>成绩录入!AJ111</f>
        <v>0</v>
      </c>
      <c r="HP108" s="274">
        <f>成绩录入!AK111</f>
        <v>0</v>
      </c>
      <c r="HQ108" s="274">
        <f>成绩录入!AL111</f>
        <v>0</v>
      </c>
      <c r="HR108" s="274">
        <f>成绩录入!AM111</f>
        <v>0</v>
      </c>
      <c r="HS108" s="274">
        <f>成绩录入!AN111</f>
        <v>0</v>
      </c>
      <c r="HT108" s="274">
        <f>成绩录入!AO111</f>
        <v>0</v>
      </c>
      <c r="HU108" s="310">
        <f t="shared" si="275"/>
        <v>0</v>
      </c>
      <c r="HV108" s="299"/>
      <c r="HW108" s="273">
        <f>成绩录入!AJ111</f>
        <v>0</v>
      </c>
      <c r="HX108" s="274">
        <f>成绩录入!AK111</f>
        <v>0</v>
      </c>
      <c r="HY108" s="274">
        <f>成绩录入!AL111</f>
        <v>0</v>
      </c>
      <c r="HZ108" s="274">
        <f>成绩录入!AM111</f>
        <v>0</v>
      </c>
      <c r="IA108" s="274">
        <f>成绩录入!AN111</f>
        <v>0</v>
      </c>
      <c r="IB108" s="274">
        <f>成绩录入!AO111</f>
        <v>0</v>
      </c>
      <c r="IC108" s="310">
        <f t="shared" si="276"/>
        <v>0</v>
      </c>
      <c r="ID108" s="299"/>
      <c r="IE108" s="273">
        <f>成绩录入!AJ111</f>
        <v>0</v>
      </c>
      <c r="IF108" s="274">
        <f>成绩录入!AK111</f>
        <v>0</v>
      </c>
      <c r="IG108" s="274">
        <f>成绩录入!AL111</f>
        <v>0</v>
      </c>
      <c r="IH108" s="274">
        <f>成绩录入!AM111</f>
        <v>0</v>
      </c>
      <c r="II108" s="274">
        <f>成绩录入!AN111</f>
        <v>0</v>
      </c>
      <c r="IJ108" s="274">
        <f>成绩录入!AO111</f>
        <v>0</v>
      </c>
      <c r="IK108" s="310">
        <f t="shared" si="277"/>
        <v>0</v>
      </c>
      <c r="IL108" s="299"/>
      <c r="IM108" s="313" t="e">
        <f t="shared" ref="IM108:IM157" si="311">IF(AND($FQ$7&lt;&gt;0,$HE$7&lt;&gt;0),(FQ108*$V$10+HE108*$V$11)/$W$11*M$24/$R$24,SUM(FQ108,HE108)*SUM($V$10,$V$11)/$W$11*M$24/$R$24)</f>
        <v>#DIV/0!</v>
      </c>
      <c r="IN108" s="314" t="e">
        <f t="shared" ref="IN108:IN157" si="312">IF(AND($FY$7&lt;&gt;0,$HM$7&lt;&gt;0),(FY108*$V$10+HM108*$V$11)/$W$11*N$24/$R$24,SUM(FY108,HM108)*SUM($V$10,$V$11)/$W$11*N$24/$R$24)</f>
        <v>#DIV/0!</v>
      </c>
      <c r="IO108" s="314" t="e">
        <f t="shared" ref="IO108:IO157" si="313">IF(AND($GG$7&lt;&gt;0,$HU$7&lt;&gt;0),(GG108*$V$10+HU108*$V$11)/$W$11*O$24/$R$24,SUM(GG108,HU108)*SUM($V$10,$V$11)/$W$11*O$24/$R$24)</f>
        <v>#DIV/0!</v>
      </c>
      <c r="IP108" s="314" t="e">
        <f t="shared" ref="IP108:IP157" si="314">IF(AND($GO$7&lt;&gt;0,$IC$7&lt;&gt;0),(GO108*$V$10+IC108*$V$11)/$W$11*P$24/$R$24,SUM(GO108,IC108)*SUM($V$10,$V$11)/$W$11*P$24/$R$24)</f>
        <v>#DIV/0!</v>
      </c>
      <c r="IQ108" s="314" t="e">
        <f t="shared" ref="IQ108:IQ157" si="315">IF(AND($GW$7&lt;&gt;0,$IK$7&lt;&gt;0),(GW108*$V$10+IK108*$V$11)/$W$11*Q$24/$R$24,SUM(GW108,IK108)*SUM($V$10,$V$11)/$W$11*Q$24/$R$24)</f>
        <v>#DIV/0!</v>
      </c>
      <c r="IR108" s="400" t="e">
        <f t="shared" ref="IR108:IR157" si="316">SUM(IM108:IQ108)</f>
        <v>#DIV/0!</v>
      </c>
      <c r="IT108" s="214">
        <f>成绩录入!AR111</f>
        <v>0</v>
      </c>
      <c r="IU108" s="216">
        <f>成绩录入!AS111</f>
        <v>0</v>
      </c>
      <c r="IV108" s="216">
        <f>成绩录入!AT111</f>
        <v>0</v>
      </c>
      <c r="IW108" s="216">
        <f>成绩录入!AU111</f>
        <v>0</v>
      </c>
      <c r="IX108" s="216">
        <f>成绩录入!AV111</f>
        <v>0</v>
      </c>
      <c r="IY108" s="216">
        <f>成绩录入!AW111</f>
        <v>0</v>
      </c>
      <c r="IZ108" s="298">
        <f t="shared" ref="IZ108:IZ157" si="317">IF($IZ$7&lt;&gt;0,SUM(IT108*IT$7,IU108*IU$7,IV108*IV$7,IW108*IW$7,IX108*IX$7,IY108*IY$7)/$IZ$7,0)</f>
        <v>0</v>
      </c>
      <c r="JA108" s="299"/>
      <c r="JB108" s="317">
        <f>成绩录入!AR111</f>
        <v>0</v>
      </c>
      <c r="JC108" s="216">
        <f>成绩录入!AS111</f>
        <v>0</v>
      </c>
      <c r="JD108" s="216">
        <f>成绩录入!AT111</f>
        <v>0</v>
      </c>
      <c r="JE108" s="216">
        <f>成绩录入!AU111</f>
        <v>0</v>
      </c>
      <c r="JF108" s="216">
        <f>成绩录入!AV111</f>
        <v>0</v>
      </c>
      <c r="JG108" s="216">
        <f>成绩录入!AW111</f>
        <v>0</v>
      </c>
      <c r="JH108" s="298">
        <f t="shared" ref="JH108:JH157" si="318">IF($JH$7&lt;&gt;0,SUM(JB108*JB$7,JC108*JC$7,JD108*JD$7,JE108*JE$7,JF108*JF$7,JG108*JG$7)/$JH$7,0)</f>
        <v>0</v>
      </c>
      <c r="JI108" s="299"/>
      <c r="JJ108" s="248">
        <f>成绩录入!AR111</f>
        <v>0</v>
      </c>
      <c r="JK108" s="248">
        <f>成绩录入!AS111</f>
        <v>0</v>
      </c>
      <c r="JL108" s="248">
        <f>成绩录入!AT111</f>
        <v>0</v>
      </c>
      <c r="JM108" s="248">
        <f>成绩录入!AU111</f>
        <v>0</v>
      </c>
      <c r="JN108" s="248">
        <f>成绩录入!AV111</f>
        <v>0</v>
      </c>
      <c r="JO108" s="248">
        <f>成绩录入!AW111</f>
        <v>0</v>
      </c>
      <c r="JP108" s="298">
        <f t="shared" ref="JP108:JP157" si="319">IF($JP$7&lt;&gt;0,SUM(JJ108*JJ$7,JK108*JK$7,JL108*JL$7,JM108*JM$7,JN108*JN$7,JO108*JO$7)/$JP$7,0)</f>
        <v>0</v>
      </c>
      <c r="JQ108" s="299"/>
      <c r="JR108" s="308">
        <f>成绩录入!AR111</f>
        <v>0</v>
      </c>
      <c r="JS108" s="248">
        <f>成绩录入!AS111</f>
        <v>0</v>
      </c>
      <c r="JT108" s="248">
        <f>成绩录入!AT111</f>
        <v>0</v>
      </c>
      <c r="JU108" s="248">
        <f>成绩录入!AU111</f>
        <v>0</v>
      </c>
      <c r="JV108" s="248">
        <f>成绩录入!AV111</f>
        <v>0</v>
      </c>
      <c r="JW108" s="248">
        <f>成绩录入!AW111</f>
        <v>0</v>
      </c>
      <c r="JX108" s="298">
        <f t="shared" ref="JX108:JX157" si="320">IF($JX$7&lt;&gt;0,SUM(JR108*JR$7,JS108*JS$7,JT108*JT$7,JU108*JU$7,JV108*JV$7,JW108*JW$7)/$JX$7,0)</f>
        <v>0</v>
      </c>
      <c r="JY108" s="299"/>
      <c r="JZ108" s="308">
        <f>成绩录入!AR111</f>
        <v>0</v>
      </c>
      <c r="KA108" s="248">
        <f>成绩录入!AS111</f>
        <v>0</v>
      </c>
      <c r="KB108" s="248">
        <f>成绩录入!AT111</f>
        <v>0</v>
      </c>
      <c r="KC108" s="248">
        <f>成绩录入!AU111</f>
        <v>0</v>
      </c>
      <c r="KD108" s="248">
        <f>成绩录入!AV111</f>
        <v>0</v>
      </c>
      <c r="KE108" s="248">
        <f>成绩录入!AW111</f>
        <v>0</v>
      </c>
      <c r="KF108" s="298">
        <f t="shared" ref="KF108:KF157" si="321">IF($KF$7&lt;&gt;0,SUM(JZ108*JZ$7,KA108*KA$7,KB108*KB$7,KC108*KC$7,KD108*KD$7,KE108*KE$7)/$KF$7,0)</f>
        <v>0</v>
      </c>
      <c r="KH108" s="401">
        <f t="shared" ref="KH108:KH157" si="322">IF($R$28&lt;&gt;0,IZ108*M$28/$R$28,0)</f>
        <v>0</v>
      </c>
      <c r="KI108" s="314">
        <f t="shared" ref="KI108:KI157" si="323">IF($R$28&lt;&gt;0,JH108*N$28/$R$28,0)</f>
        <v>0</v>
      </c>
      <c r="KJ108" s="314">
        <f t="shared" ref="KJ108:KJ157" si="324">IF($R$28&lt;&gt;0,JP108*O$28/$R$28,0)</f>
        <v>0</v>
      </c>
      <c r="KK108" s="314">
        <f t="shared" ref="KK108:KK157" si="325">IF($R$28&lt;&gt;0,JX108*P$28/$R$28,0)</f>
        <v>0</v>
      </c>
      <c r="KL108" s="314">
        <f t="shared" ref="KL108:KL157" si="326">IF($R$28&lt;&gt;0,KF108*Q$28/$R$28,0)</f>
        <v>0</v>
      </c>
      <c r="KM108" s="400">
        <f t="shared" ref="KM108:KM157" si="327">SUM(KH108:KL108)</f>
        <v>0</v>
      </c>
      <c r="KN108" s="90"/>
      <c r="KO108" s="294">
        <f>IF(总评!G106&lt;60,1,0)</f>
        <v>0</v>
      </c>
      <c r="KP108" s="355">
        <f t="shared" ref="KP108:KP157" si="328">H108*KO108</f>
        <v>0</v>
      </c>
      <c r="KQ108" s="355">
        <f t="shared" ref="KQ108:KQ157" si="329">I108*KO108</f>
        <v>0</v>
      </c>
      <c r="KR108" s="356">
        <f t="shared" ref="KR108:KR157" si="330">J108*KO108</f>
        <v>0</v>
      </c>
      <c r="KS108" s="321">
        <f t="shared" si="245"/>
        <v>0</v>
      </c>
      <c r="OT108" s="273">
        <f>IF(OT$6=$OS$5,成绩录入!BC111,0)</f>
        <v>0</v>
      </c>
      <c r="OU108" s="274">
        <f>IF(OU$6=$OS$5,成绩录入!BD111,0)</f>
        <v>0</v>
      </c>
      <c r="OV108" s="274">
        <f>IF(OV$6=$OS$5,成绩录入!BE111,0)</f>
        <v>0</v>
      </c>
      <c r="OW108" s="274">
        <f>IF(OW$6=$OS$5,成绩录入!BF111,0)</f>
        <v>0</v>
      </c>
      <c r="OX108" s="274">
        <f>IF(OX$6=$OS$5,成绩录入!BG111,0)</f>
        <v>0</v>
      </c>
      <c r="OY108" s="274">
        <f>IF(OY$6=$OS$5,成绩录入!BH111,0)</f>
        <v>0</v>
      </c>
      <c r="OZ108" s="274">
        <f>IF(OZ$6=$OS$5,成绩录入!BI111,0)</f>
        <v>0</v>
      </c>
      <c r="PA108" s="274">
        <f>IF(PA$6=$OS$5,成绩录入!BJ111,0)</f>
        <v>0</v>
      </c>
      <c r="PB108" s="274">
        <f>IF(PB$6=$OS$5,成绩录入!BK111,0)</f>
        <v>0</v>
      </c>
      <c r="PC108" s="274">
        <f>IF(PC$6=$OS$5,成绩录入!BL111,0)</f>
        <v>0</v>
      </c>
      <c r="PD108" s="274">
        <f>IF(PD$6=$OS$5,成绩录入!BM111,0)</f>
        <v>0</v>
      </c>
      <c r="PE108" s="274">
        <f>IF(PE$6=$OS$5,成绩录入!BN111,0)</f>
        <v>0</v>
      </c>
      <c r="PF108" s="274">
        <f>IF(PF$6=$OS$5,成绩录入!BO111,0)</f>
        <v>0</v>
      </c>
      <c r="PG108" s="274">
        <f>IF(PG$6=$OS$5,成绩录入!BP111,0)</f>
        <v>0</v>
      </c>
      <c r="PH108" s="274">
        <f>IF(PH$6=$OS$5,成绩录入!BQ111,0)</f>
        <v>0</v>
      </c>
      <c r="PI108" s="274">
        <f>IF(PI$6=$OS$5,成绩录入!BR111,0)</f>
        <v>0</v>
      </c>
      <c r="PJ108" s="274">
        <f>IF(PJ$6=$OS$5,成绩录入!BS111,0)</f>
        <v>0</v>
      </c>
      <c r="PK108" s="274">
        <f>IF(PK$6=$OS$5,成绩录入!BT111,0)</f>
        <v>0</v>
      </c>
      <c r="PL108" s="274">
        <f>IF(PL$6=$OS$5,成绩录入!BU111,0)</f>
        <v>0</v>
      </c>
      <c r="PM108" s="274">
        <f>IF(PM$6=$OS$5,成绩录入!BV111,0)</f>
        <v>0</v>
      </c>
      <c r="PN108" s="274">
        <f>IF(PN$6=$OS$5,成绩录入!BW111,0)</f>
        <v>0</v>
      </c>
      <c r="PO108" s="274">
        <f>IF(PO$6=$OS$5,成绩录入!BX111,0)</f>
        <v>0</v>
      </c>
      <c r="PP108" s="274">
        <f>IF(PP$6=$OS$5,成绩录入!BY111,0)</f>
        <v>0</v>
      </c>
      <c r="PQ108" s="274">
        <f>IF(PQ$6=$OS$5,成绩录入!BZ111,0)</f>
        <v>0</v>
      </c>
      <c r="PR108" s="274">
        <f>IF(PR$6=$OS$5,成绩录入!CA111,0)</f>
        <v>0</v>
      </c>
      <c r="PS108" s="274">
        <f>IF(PS$6=$OS$5,成绩录入!CB111,0)</f>
        <v>0</v>
      </c>
      <c r="PT108" s="274">
        <f>IF(PT$6=$OS$5,成绩录入!CC111,0)</f>
        <v>0</v>
      </c>
      <c r="PU108" s="274">
        <f>IF(PU$6=$OS$5,成绩录入!CD111,0)</f>
        <v>0</v>
      </c>
      <c r="PV108" s="274">
        <f>IF(PV$6=$OS$5,成绩录入!CE111,0)</f>
        <v>0</v>
      </c>
      <c r="PW108" s="274">
        <f>IF(PW$6=$OS$5,成绩录入!CF111,0)</f>
        <v>0</v>
      </c>
      <c r="PX108" s="274">
        <f>IF(PX$6=$OS$5,成绩录入!CG111,0)</f>
        <v>0</v>
      </c>
      <c r="PY108" s="274">
        <f>IF(PY$6=$OS$5,成绩录入!CH111,0)</f>
        <v>0</v>
      </c>
      <c r="PZ108" s="274">
        <f>IF(PZ$6=$OS$5,成绩录入!CI111,0)</f>
        <v>0</v>
      </c>
      <c r="QA108" s="274">
        <f>IF(QA$6=$OS$5,成绩录入!CJ111,0)</f>
        <v>0</v>
      </c>
      <c r="QB108" s="274">
        <f>IF(QB$6=$OS$5,成绩录入!CK111,0)</f>
        <v>0</v>
      </c>
      <c r="QC108" s="274">
        <f>IF(QC$6=$OS$5,成绩录入!CL111,0)</f>
        <v>0</v>
      </c>
      <c r="QD108" s="274">
        <f>IF(QD$6=$OS$5,成绩录入!CM111,0)</f>
        <v>0</v>
      </c>
      <c r="QE108" s="274">
        <f>IF(QE$6=$OS$5,成绩录入!CN111,0)</f>
        <v>0</v>
      </c>
      <c r="QF108" s="274">
        <f>IF(QF$6=$OS$5,成绩录入!CO111,0)</f>
        <v>0</v>
      </c>
      <c r="QG108" s="274">
        <f>IF(QG$6=$OS$5,成绩录入!CP111,0)</f>
        <v>0</v>
      </c>
      <c r="QH108" s="274">
        <f>IF(QH$6=$OS$5,成绩录入!CQ111,0)</f>
        <v>0</v>
      </c>
      <c r="QI108" s="274">
        <f>IF(QI$6=$OS$5,成绩录入!CR111,0)</f>
        <v>0</v>
      </c>
      <c r="QJ108" s="274">
        <f>IF(QJ$6=$OS$5,成绩录入!CS111,0)</f>
        <v>0</v>
      </c>
      <c r="QK108" s="274">
        <f>IF(QK$6=$OS$5,成绩录入!CT111,0)</f>
        <v>0</v>
      </c>
      <c r="QL108" s="274">
        <f>IF(QL$6=$OS$5,成绩录入!CU111,0)</f>
        <v>0</v>
      </c>
      <c r="QM108" s="274">
        <f>IF(QM$6=$OS$5,成绩录入!CV111,0)</f>
        <v>0</v>
      </c>
      <c r="QN108" s="274">
        <f>IF(QN$6=$OS$5,成绩录入!CW111,0)</f>
        <v>0</v>
      </c>
      <c r="QO108" s="274">
        <f>IF(QO$6=$OS$5,成绩录入!CX111,0)</f>
        <v>0</v>
      </c>
      <c r="QP108" s="274">
        <f>IF(QP$6=$OS$5,成绩录入!CY111,0)</f>
        <v>0</v>
      </c>
      <c r="QQ108" s="274">
        <f>IF(QQ$6=$OS$5,成绩录入!CZ111,0)</f>
        <v>0</v>
      </c>
      <c r="QR108" s="274">
        <f>IF(QR$6=$OS$5,成绩录入!DA111,0)</f>
        <v>0</v>
      </c>
      <c r="QS108" s="274">
        <f>IF(QS$6=$OS$5,成绩录入!DB111,0)</f>
        <v>0</v>
      </c>
      <c r="QT108" s="274">
        <f>IF(QT$6=$OS$5,成绩录入!DC111,0)</f>
        <v>0</v>
      </c>
      <c r="QU108" s="274">
        <f>IF(QU$6=$OS$5,成绩录入!DD111,0)</f>
        <v>0</v>
      </c>
      <c r="QV108" s="274">
        <f>IF(QV$6=$OS$5,成绩录入!DE111,0)</f>
        <v>0</v>
      </c>
      <c r="QW108" s="274">
        <f>IF(QW$6=$OS$5,成绩录入!DF111,0)</f>
        <v>0</v>
      </c>
      <c r="QX108" s="274">
        <f>IF(QX$6=$OS$5,成绩录入!DG111,0)</f>
        <v>0</v>
      </c>
      <c r="QY108" s="274">
        <f>IF(QY$6=$OS$5,成绩录入!DH111,0)</f>
        <v>0</v>
      </c>
      <c r="QZ108" s="274">
        <f>IF(QZ$6=$OS$5,成绩录入!DI111,0)</f>
        <v>0</v>
      </c>
      <c r="RA108" s="274">
        <f>IF(RA$6=$OS$5,成绩录入!DJ111,0)</f>
        <v>0</v>
      </c>
      <c r="RB108" s="248">
        <f>IF(RB$6=$OS$5,成绩录入!DK111,0)</f>
        <v>0</v>
      </c>
      <c r="RC108" s="248">
        <f>IF(RC$6=$OS$5,成绩录入!DL111,0)</f>
        <v>0</v>
      </c>
      <c r="RD108" s="248">
        <f>IF(RD$6=$OS$5,成绩录入!DM111,0)</f>
        <v>0</v>
      </c>
      <c r="RE108" s="248">
        <f>IF(RE$6=$OS$5,成绩录入!DN111,0)</f>
        <v>0</v>
      </c>
      <c r="RF108" s="248">
        <f>IF(RF$6=$OS$5,成绩录入!DO111,0)</f>
        <v>0</v>
      </c>
      <c r="RG108" s="248">
        <f>IF(RG$6=$OS$5,成绩录入!DP111,0)</f>
        <v>0</v>
      </c>
      <c r="RH108" s="248">
        <f>IF(RH$6=$OS$5,成绩录入!DQ111,0)</f>
        <v>0</v>
      </c>
      <c r="RI108" s="248">
        <f>IF(RI$6=$OS$5,成绩录入!DR111,0)</f>
        <v>0</v>
      </c>
      <c r="RJ108" s="248">
        <f>IF(RJ$6=$OS$5,成绩录入!DS111,0)</f>
        <v>0</v>
      </c>
      <c r="RK108" s="248">
        <f>IF(RK$6=$OS$5,成绩录入!DT111,0)</f>
        <v>0</v>
      </c>
      <c r="RL108" s="248">
        <f>IF(RL$6=$OS$5,成绩录入!DU111,0)</f>
        <v>0</v>
      </c>
      <c r="RM108" s="248">
        <f>IF(RM$6=$OS$5,成绩录入!DV111,0)</f>
        <v>0</v>
      </c>
      <c r="RN108" s="248">
        <f>IF(RN$6=$OS$5,成绩录入!DW111,0)</f>
        <v>0</v>
      </c>
      <c r="RO108" s="248">
        <f>IF(RO$6=$OS$5,成绩录入!DX111,0)</f>
        <v>0</v>
      </c>
      <c r="RP108" s="248">
        <f>IF(RP$6=$OS$5,成绩录入!DY111,0)</f>
        <v>0</v>
      </c>
      <c r="RQ108" s="248">
        <f>IF(RQ$6=$OS$5,成绩录入!DZ111,0)</f>
        <v>0</v>
      </c>
      <c r="RR108" s="248">
        <f>IF(RR$6=$OS$5,成绩录入!EA111,0)</f>
        <v>0</v>
      </c>
      <c r="RS108" s="248">
        <f>IF(RS$6=$OS$5,成绩录入!EB111,0)</f>
        <v>0</v>
      </c>
      <c r="RT108" s="248">
        <f>IF(RT$6=$OS$5,成绩录入!EC111,0)</f>
        <v>0</v>
      </c>
      <c r="RU108" s="248">
        <f>IF(RU$6=$OS$5,成绩录入!ED111,0)</f>
        <v>0</v>
      </c>
      <c r="RV108" s="248">
        <f>IF(RV$6=$OS$5,成绩录入!EE111,0)</f>
        <v>0</v>
      </c>
      <c r="RW108" s="248">
        <f>IF(RW$6=$OS$5,成绩录入!EF111,0)</f>
        <v>0</v>
      </c>
      <c r="RX108" s="248">
        <f>IF(RX$6=$OS$5,成绩录入!EG111,0)</f>
        <v>0</v>
      </c>
      <c r="RY108" s="248">
        <f>IF(RY$6=$OS$5,成绩录入!EH111,0)</f>
        <v>0</v>
      </c>
      <c r="RZ108" s="248">
        <f>IF(RZ$6=$OS$5,成绩录入!EI111,0)</f>
        <v>0</v>
      </c>
      <c r="SA108" s="248">
        <f>IF(SA$6=$OS$5,成绩录入!EJ111,0)</f>
        <v>0</v>
      </c>
      <c r="SB108" s="248">
        <f>IF(SB$6=$OS$5,成绩录入!EK111,0)</f>
        <v>0</v>
      </c>
      <c r="SC108" s="248">
        <f>IF(SC$6=$OS$5,成绩录入!EL111,0)</f>
        <v>0</v>
      </c>
      <c r="SD108" s="248">
        <f>IF(SD$6=$OS$5,成绩录入!EM111,0)</f>
        <v>0</v>
      </c>
      <c r="SE108" s="248">
        <f>IF(SE$6=$OS$5,成绩录入!EN111,0)</f>
        <v>0</v>
      </c>
      <c r="SF108" s="248">
        <f>IF(SF$6=$OS$5,成绩录入!EO111,0)</f>
        <v>0</v>
      </c>
      <c r="SG108" s="248">
        <f>IF(SG$6=$OS$5,成绩录入!EP111,0)</f>
        <v>0</v>
      </c>
      <c r="SH108" s="248">
        <f>IF(SH$6=$OS$5,成绩录入!EQ111,0)</f>
        <v>0</v>
      </c>
      <c r="SI108" s="248">
        <f>IF(SI$6=$OS$5,成绩录入!ER111,0)</f>
        <v>0</v>
      </c>
      <c r="SJ108" s="248">
        <f>IF(SJ$6=$OS$5,成绩录入!ES111,0)</f>
        <v>0</v>
      </c>
      <c r="SK108" s="248">
        <f>IF(SK$6=$OS$5,成绩录入!ET111,0)</f>
        <v>0</v>
      </c>
      <c r="SL108" s="248">
        <f>IF(SL$6=$OS$5,成绩录入!EU111,0)</f>
        <v>0</v>
      </c>
      <c r="SM108" s="248">
        <f>IF(SM$6=$OS$5,成绩录入!EV111,0)</f>
        <v>0</v>
      </c>
      <c r="SN108" s="248">
        <f>IF(SN$6=$OS$5,成绩录入!EW111,0)</f>
        <v>0</v>
      </c>
      <c r="SO108" s="248">
        <f>IF(SO$6=$OS$5,成绩录入!EX111,0)</f>
        <v>0</v>
      </c>
      <c r="SP108" s="218">
        <f t="shared" si="190"/>
        <v>0</v>
      </c>
      <c r="SQ108" s="166"/>
      <c r="SR108" s="166"/>
      <c r="SS108" s="273">
        <f>IF(SS$6=$SR$5,成绩录入!BC111,0)</f>
        <v>0</v>
      </c>
      <c r="ST108" s="274">
        <f>IF(ST$6=$SR$5,成绩录入!BD111,0)</f>
        <v>0</v>
      </c>
      <c r="SU108" s="274">
        <f>IF(SU$6=$SR$5,成绩录入!BE111,0)</f>
        <v>0</v>
      </c>
      <c r="SV108" s="274">
        <f>IF(SV$6=$SR$5,成绩录入!BF111,0)</f>
        <v>0</v>
      </c>
      <c r="SW108" s="274">
        <f>IF(SW$6=$SR$5,成绩录入!BG111,0)</f>
        <v>0</v>
      </c>
      <c r="SX108" s="274">
        <f>IF(SX$6=$SR$5,成绩录入!BH111,0)</f>
        <v>0</v>
      </c>
      <c r="SY108" s="274">
        <f>IF(SY$6=$SR$5,成绩录入!BI111,0)</f>
        <v>0</v>
      </c>
      <c r="SZ108" s="274">
        <f>IF(SZ$6=$SR$5,成绩录入!BJ111,0)</f>
        <v>0</v>
      </c>
      <c r="TA108" s="274">
        <f>IF(TA$6=$SR$5,成绩录入!BK111,0)</f>
        <v>0</v>
      </c>
      <c r="TB108" s="274">
        <f>IF(TB$6=$SR$5,成绩录入!BL111,0)</f>
        <v>0</v>
      </c>
      <c r="TC108" s="274">
        <f>IF(TC$6=$SR$5,成绩录入!BM111,0)</f>
        <v>0</v>
      </c>
      <c r="TD108" s="274">
        <f>IF(TD$6=$SR$5,成绩录入!BN111,0)</f>
        <v>0</v>
      </c>
      <c r="TE108" s="274">
        <f>IF(TE$6=$SR$5,成绩录入!BO111,0)</f>
        <v>0</v>
      </c>
      <c r="TF108" s="274">
        <f>IF(TF$6=$SR$5,成绩录入!BP111,0)</f>
        <v>0</v>
      </c>
      <c r="TG108" s="274">
        <f>IF(TG$6=$SR$5,成绩录入!BQ111,0)</f>
        <v>0</v>
      </c>
      <c r="TH108" s="274">
        <f>IF(TH$6=$SR$5,成绩录入!BR111,0)</f>
        <v>0</v>
      </c>
      <c r="TI108" s="274">
        <f>IF(TI$6=$SR$5,成绩录入!BS111,0)</f>
        <v>0</v>
      </c>
      <c r="TJ108" s="274">
        <f>IF(TJ$6=$SR$5,成绩录入!BT111,0)</f>
        <v>0</v>
      </c>
      <c r="TK108" s="274">
        <f>IF(TK$6=$SR$5,成绩录入!BU111,0)</f>
        <v>0</v>
      </c>
      <c r="TL108" s="274">
        <f>IF(TL$6=$SR$5,成绩录入!BV111,0)</f>
        <v>0</v>
      </c>
      <c r="TM108" s="274">
        <f>IF(TM$6=$SR$5,成绩录入!BW111,0)</f>
        <v>0</v>
      </c>
      <c r="TN108" s="274">
        <f>IF(TN$6=$SR$5,成绩录入!BX111,0)</f>
        <v>0</v>
      </c>
      <c r="TO108" s="274">
        <f>IF(TO$6=$SR$5,成绩录入!BY111,0)</f>
        <v>0</v>
      </c>
      <c r="TP108" s="274">
        <f>IF(TP$6=$SR$5,成绩录入!BZ111,0)</f>
        <v>0</v>
      </c>
      <c r="TQ108" s="274">
        <f>IF(TQ$6=$SR$5,成绩录入!CA111,0)</f>
        <v>0</v>
      </c>
      <c r="TR108" s="274">
        <f>IF(TR$6=$SR$5,成绩录入!CB111,0)</f>
        <v>0</v>
      </c>
      <c r="TS108" s="274">
        <f>IF(TS$6=$SR$5,成绩录入!CC111,0)</f>
        <v>0</v>
      </c>
      <c r="TT108" s="274">
        <f>IF(TT$6=$SR$5,成绩录入!CD111,0)</f>
        <v>0</v>
      </c>
      <c r="TU108" s="274">
        <f>IF(TU$6=$SR$5,成绩录入!CE111,0)</f>
        <v>0</v>
      </c>
      <c r="TV108" s="274">
        <f>IF(TV$6=$SR$5,成绩录入!CF111,0)</f>
        <v>0</v>
      </c>
      <c r="TW108" s="274">
        <f>IF(TW$6=$SR$5,成绩录入!CG111,0)</f>
        <v>0</v>
      </c>
      <c r="TX108" s="274">
        <f>IF(TX$6=$SR$5,成绩录入!CH111,0)</f>
        <v>0</v>
      </c>
      <c r="TY108" s="274">
        <f>IF(TY$6=$SR$5,成绩录入!CI111,0)</f>
        <v>0</v>
      </c>
      <c r="TZ108" s="274">
        <f>IF(TZ$6=$SR$5,成绩录入!CJ111,0)</f>
        <v>0</v>
      </c>
      <c r="UA108" s="274">
        <f>IF(UA$6=$SR$5,成绩录入!CK111,0)</f>
        <v>0</v>
      </c>
      <c r="UB108" s="274">
        <f>IF(UB$6=$SR$5,成绩录入!CL111,0)</f>
        <v>0</v>
      </c>
      <c r="UC108" s="274">
        <f>IF(UC$6=$SR$5,成绩录入!CM111,0)</f>
        <v>0</v>
      </c>
      <c r="UD108" s="274">
        <f>IF(UD$6=$SR$5,成绩录入!CN111,0)</f>
        <v>0</v>
      </c>
      <c r="UE108" s="274">
        <f>IF(UE$6=$SR$5,成绩录入!CO111,0)</f>
        <v>0</v>
      </c>
      <c r="UF108" s="274">
        <f>IF(UF$6=$SR$5,成绩录入!CP111,0)</f>
        <v>0</v>
      </c>
      <c r="UG108" s="274">
        <f>IF(UG$6=$SR$5,成绩录入!CQ111,0)</f>
        <v>0</v>
      </c>
      <c r="UH108" s="274">
        <f>IF(UH$6=$SR$5,成绩录入!CR111,0)</f>
        <v>0</v>
      </c>
      <c r="UI108" s="274">
        <f>IF(UI$6=$SR$5,成绩录入!CS111,0)</f>
        <v>0</v>
      </c>
      <c r="UJ108" s="274">
        <f>IF(UJ$6=$SR$5,成绩录入!CT111,0)</f>
        <v>0</v>
      </c>
      <c r="UK108" s="274">
        <f>IF(UK$6=$SR$5,成绩录入!CU111,0)</f>
        <v>0</v>
      </c>
      <c r="UL108" s="274">
        <f>IF(UL$6=$SR$5,成绩录入!CV111,0)</f>
        <v>0</v>
      </c>
      <c r="UM108" s="274">
        <f>IF(UM$6=$SR$5,成绩录入!CW111,0)</f>
        <v>0</v>
      </c>
      <c r="UN108" s="274">
        <f>IF(UN$6=$SR$5,成绩录入!CX111,0)</f>
        <v>0</v>
      </c>
      <c r="UO108" s="274">
        <f>IF(UO$6=$SR$5,成绩录入!CY111,0)</f>
        <v>0</v>
      </c>
      <c r="UP108" s="274">
        <f>IF(UP$6=$SR$5,成绩录入!CZ111,0)</f>
        <v>0</v>
      </c>
      <c r="UQ108" s="274">
        <f>IF(UQ$6=$SR$5,成绩录入!DA111,0)</f>
        <v>0</v>
      </c>
      <c r="UR108" s="274">
        <f>IF(UR$6=$SR$5,成绩录入!DB111,0)</f>
        <v>0</v>
      </c>
      <c r="US108" s="274">
        <f>IF(US$6=$SR$5,成绩录入!DC111,0)</f>
        <v>0</v>
      </c>
      <c r="UT108" s="274">
        <f>IF(UT$6=$SR$5,成绩录入!DD111,0)</f>
        <v>0</v>
      </c>
      <c r="UU108" s="274">
        <f>IF(UU$6=$SR$5,成绩录入!DE111,0)</f>
        <v>0</v>
      </c>
      <c r="UV108" s="274">
        <f>IF(UV$6=$SR$5,成绩录入!DF111,0)</f>
        <v>0</v>
      </c>
      <c r="UW108" s="274">
        <f>IF(UW$6=$SR$5,成绩录入!DG111,0)</f>
        <v>0</v>
      </c>
      <c r="UX108" s="274">
        <f>IF(UX$6=$SR$5,成绩录入!DH111,0)</f>
        <v>0</v>
      </c>
      <c r="UY108" s="274">
        <f>IF(UY$6=$SR$5,成绩录入!DI111,0)</f>
        <v>0</v>
      </c>
      <c r="UZ108" s="274">
        <f>IF(UZ$6=$SR$5,成绩录入!DJ111,0)</f>
        <v>0</v>
      </c>
      <c r="VA108" s="248">
        <f>IF(VA$6=$SR$5,成绩录入!DK111,0)</f>
        <v>0</v>
      </c>
      <c r="VB108" s="248">
        <f>IF(VB$6=$SR$5,成绩录入!DL111,0)</f>
        <v>0</v>
      </c>
      <c r="VC108" s="248">
        <f>IF(VC$6=$SR$5,成绩录入!DM111,0)</f>
        <v>0</v>
      </c>
      <c r="VD108" s="248">
        <f>IF(VD$6=$SR$5,成绩录入!DN111,0)</f>
        <v>0</v>
      </c>
      <c r="VE108" s="248">
        <f>IF(VE$6=$SR$5,成绩录入!DO111,0)</f>
        <v>0</v>
      </c>
      <c r="VF108" s="248">
        <f>IF(VF$6=$SR$5,成绩录入!DP111,0)</f>
        <v>0</v>
      </c>
      <c r="VG108" s="248">
        <f>IF(VG$6=$SR$5,成绩录入!DQ111,0)</f>
        <v>0</v>
      </c>
      <c r="VH108" s="248">
        <f>IF(VH$6=$SR$5,成绩录入!DR111,0)</f>
        <v>0</v>
      </c>
      <c r="VI108" s="248">
        <f>IF(VI$6=$SR$5,成绩录入!DS111,0)</f>
        <v>0</v>
      </c>
      <c r="VJ108" s="248">
        <f>IF(VJ$6=$SR$5,成绩录入!DT111,0)</f>
        <v>0</v>
      </c>
      <c r="VK108" s="248">
        <f>IF(VK$6=$SR$5,成绩录入!DU111,0)</f>
        <v>0</v>
      </c>
      <c r="VL108" s="248">
        <f>IF(VL$6=$SR$5,成绩录入!DV111,0)</f>
        <v>0</v>
      </c>
      <c r="VM108" s="248">
        <f>IF(VM$6=$SR$5,成绩录入!DW111,0)</f>
        <v>0</v>
      </c>
      <c r="VN108" s="248">
        <f>IF(VN$6=$SR$5,成绩录入!DX111,0)</f>
        <v>0</v>
      </c>
      <c r="VO108" s="248">
        <f>IF(VO$6=$SR$5,成绩录入!DY111,0)</f>
        <v>0</v>
      </c>
      <c r="VP108" s="248">
        <f>IF(VP$6=$SR$5,成绩录入!DZ111,0)</f>
        <v>0</v>
      </c>
      <c r="VQ108" s="248">
        <f>IF(VQ$6=$SR$5,成绩录入!EA111,0)</f>
        <v>0</v>
      </c>
      <c r="VR108" s="248">
        <f>IF(VR$6=$SR$5,成绩录入!EB111,0)</f>
        <v>0</v>
      </c>
      <c r="VS108" s="248">
        <f>IF(VS$6=$SR$5,成绩录入!EC111,0)</f>
        <v>0</v>
      </c>
      <c r="VT108" s="248">
        <f>IF(VT$6=$SR$5,成绩录入!ED111,0)</f>
        <v>0</v>
      </c>
      <c r="VU108" s="248">
        <f>IF(VU$6=$SR$5,成绩录入!EE111,0)</f>
        <v>0</v>
      </c>
      <c r="VV108" s="248">
        <f>IF(VV$6=$SR$5,成绩录入!EF111,0)</f>
        <v>0</v>
      </c>
      <c r="VW108" s="248">
        <f>IF(VW$6=$SR$5,成绩录入!EG111,0)</f>
        <v>0</v>
      </c>
      <c r="VX108" s="248">
        <f>IF(VX$6=$SR$5,成绩录入!EH111,0)</f>
        <v>0</v>
      </c>
      <c r="VY108" s="248">
        <f>IF(VY$6=$SR$5,成绩录入!EI111,0)</f>
        <v>0</v>
      </c>
      <c r="VZ108" s="248">
        <f>IF(VZ$6=$SR$5,成绩录入!EJ111,0)</f>
        <v>0</v>
      </c>
      <c r="WA108" s="248">
        <f>IF(WA$6=$SR$5,成绩录入!EK111,0)</f>
        <v>0</v>
      </c>
      <c r="WB108" s="248">
        <f>IF(WB$6=$SR$5,成绩录入!EL111,0)</f>
        <v>0</v>
      </c>
      <c r="WC108" s="248">
        <f>IF(WC$6=$SR$5,成绩录入!EM111,0)</f>
        <v>0</v>
      </c>
      <c r="WD108" s="248">
        <f>IF(WD$6=$SR$5,成绩录入!EN111,0)</f>
        <v>0</v>
      </c>
      <c r="WE108" s="248">
        <f>IF(WE$6=$SR$5,成绩录入!EO111,0)</f>
        <v>0</v>
      </c>
      <c r="WF108" s="248">
        <f>IF(WF$6=$SR$5,成绩录入!EP111,0)</f>
        <v>0</v>
      </c>
      <c r="WG108" s="248">
        <f>IF(WG$6=$SR$5,成绩录入!EQ111,0)</f>
        <v>0</v>
      </c>
      <c r="WH108" s="248">
        <f>IF(WH$6=$SR$5,成绩录入!ER111,0)</f>
        <v>0</v>
      </c>
      <c r="WI108" s="248">
        <f>IF(WI$6=$SR$5,成绩录入!ES111,0)</f>
        <v>0</v>
      </c>
      <c r="WJ108" s="248">
        <f>IF(WJ$6=$SR$5,成绩录入!ET111,0)</f>
        <v>0</v>
      </c>
      <c r="WK108" s="248">
        <f>IF(WK$6=$SR$5,成绩录入!EU111,0)</f>
        <v>0</v>
      </c>
      <c r="WL108" s="248">
        <f>IF(WL$6=$SR$5,成绩录入!EV111,0)</f>
        <v>0</v>
      </c>
      <c r="WM108" s="248">
        <f>IF(WM$6=$SR$5,成绩录入!EW111,0)</f>
        <v>0</v>
      </c>
      <c r="WN108" s="248">
        <f>IF(WN$6=$SR$5,成绩录入!EX111,0)</f>
        <v>0</v>
      </c>
      <c r="WO108" s="218">
        <f t="shared" si="191"/>
        <v>0</v>
      </c>
      <c r="WP108" s="166"/>
      <c r="WQ108" s="166"/>
      <c r="WR108" s="273">
        <f>IF(WR$6=$WQ$5,成绩录入!BC111,0)</f>
        <v>0</v>
      </c>
      <c r="WS108" s="274">
        <f>IF(WS$6=$WQ$5,成绩录入!BD111,0)</f>
        <v>0</v>
      </c>
      <c r="WT108" s="274">
        <f>IF(WT$6=$WQ$5,成绩录入!BE111,0)</f>
        <v>0</v>
      </c>
      <c r="WU108" s="274">
        <f>IF(WU$6=$WQ$5,成绩录入!BF111,0)</f>
        <v>0</v>
      </c>
      <c r="WV108" s="274">
        <f>IF(WV$6=$WQ$5,成绩录入!BG111,0)</f>
        <v>0</v>
      </c>
      <c r="WW108" s="274">
        <f>IF(WW$6=$WQ$5,成绩录入!BH111,0)</f>
        <v>0</v>
      </c>
      <c r="WX108" s="274">
        <f>IF(WX$6=$WQ$5,成绩录入!BI111,0)</f>
        <v>0</v>
      </c>
      <c r="WY108" s="274">
        <f>IF(WY$6=$WQ$5,成绩录入!BJ111,0)</f>
        <v>0</v>
      </c>
      <c r="WZ108" s="274">
        <f>IF(WZ$6=$WQ$5,成绩录入!BK111,0)</f>
        <v>0</v>
      </c>
      <c r="XA108" s="274">
        <f>IF(XA$6=$WQ$5,成绩录入!BL111,0)</f>
        <v>0</v>
      </c>
      <c r="XB108" s="274">
        <f>IF(XB$6=$WQ$5,成绩录入!BM111,0)</f>
        <v>0</v>
      </c>
      <c r="XC108" s="274">
        <f>IF(XC$6=$WQ$5,成绩录入!BN111,0)</f>
        <v>0</v>
      </c>
      <c r="XD108" s="274">
        <f>IF(XD$6=$WQ$5,成绩录入!BO111,0)</f>
        <v>0</v>
      </c>
      <c r="XE108" s="274">
        <f>IF(XE$6=$WQ$5,成绩录入!BP111,0)</f>
        <v>0</v>
      </c>
      <c r="XF108" s="274">
        <f>IF(XF$6=$WQ$5,成绩录入!BQ111,0)</f>
        <v>0</v>
      </c>
      <c r="XG108" s="274">
        <f>IF(XG$6=$WQ$5,成绩录入!BR111,0)</f>
        <v>0</v>
      </c>
      <c r="XH108" s="274">
        <f>IF(XH$6=$WQ$5,成绩录入!BS111,0)</f>
        <v>0</v>
      </c>
      <c r="XI108" s="274">
        <f>IF(XI$6=$WQ$5,成绩录入!BT111,0)</f>
        <v>0</v>
      </c>
      <c r="XJ108" s="274">
        <f>IF(XJ$6=$WQ$5,成绩录入!BU111,0)</f>
        <v>0</v>
      </c>
      <c r="XK108" s="274">
        <f>IF(XK$6=$WQ$5,成绩录入!BV111,0)</f>
        <v>0</v>
      </c>
      <c r="XL108" s="274">
        <f>IF(XL$6=$WQ$5,成绩录入!BW111,0)</f>
        <v>0</v>
      </c>
      <c r="XM108" s="274">
        <f>IF(XM$6=$WQ$5,成绩录入!BX111,0)</f>
        <v>0</v>
      </c>
      <c r="XN108" s="274">
        <f>IF(XN$6=$WQ$5,成绩录入!BY111,0)</f>
        <v>0</v>
      </c>
      <c r="XO108" s="274">
        <f>IF(XO$6=$WQ$5,成绩录入!BZ111,0)</f>
        <v>0</v>
      </c>
      <c r="XP108" s="274">
        <f>IF(XP$6=$WQ$5,成绩录入!CA111,0)</f>
        <v>0</v>
      </c>
      <c r="XQ108" s="274">
        <f>IF(XQ$6=$WQ$5,成绩录入!CB111,0)</f>
        <v>0</v>
      </c>
      <c r="XR108" s="274">
        <f>IF(XR$6=$WQ$5,成绩录入!CC111,0)</f>
        <v>0</v>
      </c>
      <c r="XS108" s="274">
        <f>IF(XS$6=$WQ$5,成绩录入!CD111,0)</f>
        <v>0</v>
      </c>
      <c r="XT108" s="274">
        <f>IF(XT$6=$WQ$5,成绩录入!CE111,0)</f>
        <v>0</v>
      </c>
      <c r="XU108" s="274">
        <f>IF(XU$6=$WQ$5,成绩录入!CF111,0)</f>
        <v>0</v>
      </c>
      <c r="XV108" s="274">
        <f>IF(XV$6=$WQ$5,成绩录入!CG111,0)</f>
        <v>0</v>
      </c>
      <c r="XW108" s="274">
        <f>IF(XW$6=$WQ$5,成绩录入!CH111,0)</f>
        <v>0</v>
      </c>
      <c r="XX108" s="274">
        <f>IF(XX$6=$WQ$5,成绩录入!CI111,0)</f>
        <v>0</v>
      </c>
      <c r="XY108" s="274">
        <f>IF(XY$6=$WQ$5,成绩录入!CJ111,0)</f>
        <v>0</v>
      </c>
      <c r="XZ108" s="274">
        <f>IF(XZ$6=$WQ$5,成绩录入!CK111,0)</f>
        <v>0</v>
      </c>
      <c r="YA108" s="274">
        <f>IF(YA$6=$WQ$5,成绩录入!CL111,0)</f>
        <v>0</v>
      </c>
      <c r="YB108" s="274">
        <f>IF(YB$6=$WQ$5,成绩录入!CM111,0)</f>
        <v>0</v>
      </c>
      <c r="YC108" s="274">
        <f>IF(YC$6=$WQ$5,成绩录入!CN111,0)</f>
        <v>0</v>
      </c>
      <c r="YD108" s="274">
        <f>IF(YD$6=$WQ$5,成绩录入!CO111,0)</f>
        <v>0</v>
      </c>
      <c r="YE108" s="274">
        <f>IF(YE$6=$WQ$5,成绩录入!CP111,0)</f>
        <v>0</v>
      </c>
      <c r="YF108" s="274">
        <f>IF(YF$6=$WQ$5,成绩录入!CQ111,0)</f>
        <v>0</v>
      </c>
      <c r="YG108" s="274">
        <f>IF(YG$6=$WQ$5,成绩录入!CR111,0)</f>
        <v>0</v>
      </c>
      <c r="YH108" s="274">
        <f>IF(YH$6=$WQ$5,成绩录入!CS111,0)</f>
        <v>0</v>
      </c>
      <c r="YI108" s="274">
        <f>IF(YI$6=$WQ$5,成绩录入!CT111,0)</f>
        <v>0</v>
      </c>
      <c r="YJ108" s="274">
        <f>IF(YJ$6=$WQ$5,成绩录入!CU111,0)</f>
        <v>0</v>
      </c>
      <c r="YK108" s="274">
        <f>IF(YK$6=$WQ$5,成绩录入!CV111,0)</f>
        <v>0</v>
      </c>
      <c r="YL108" s="274">
        <f>IF(YL$6=$WQ$5,成绩录入!CW111,0)</f>
        <v>0</v>
      </c>
      <c r="YM108" s="274">
        <f>IF(YM$6=$WQ$5,成绩录入!CX111,0)</f>
        <v>0</v>
      </c>
      <c r="YN108" s="274">
        <f>IF(YN$6=$WQ$5,成绩录入!CY111,0)</f>
        <v>0</v>
      </c>
      <c r="YO108" s="274">
        <f>IF(YO$6=$WQ$5,成绩录入!CZ111,0)</f>
        <v>0</v>
      </c>
      <c r="YP108" s="274">
        <f>IF(YP$6=$WQ$5,成绩录入!DA111,0)</f>
        <v>0</v>
      </c>
      <c r="YQ108" s="274">
        <f>IF(YQ$6=$WQ$5,成绩录入!DB111,0)</f>
        <v>0</v>
      </c>
      <c r="YR108" s="274">
        <f>IF(YR$6=$WQ$5,成绩录入!DC111,0)</f>
        <v>0</v>
      </c>
      <c r="YS108" s="274">
        <f>IF(YS$6=$WQ$5,成绩录入!DD111,0)</f>
        <v>0</v>
      </c>
      <c r="YT108" s="274">
        <f>IF(YT$6=$WQ$5,成绩录入!DE111,0)</f>
        <v>0</v>
      </c>
      <c r="YU108" s="274">
        <f>IF(YU$6=$WQ$5,成绩录入!DF111,0)</f>
        <v>0</v>
      </c>
      <c r="YV108" s="274">
        <f>IF(YV$6=$WQ$5,成绩录入!DG111,0)</f>
        <v>0</v>
      </c>
      <c r="YW108" s="274">
        <f>IF(YW$6=$WQ$5,成绩录入!DH111,0)</f>
        <v>0</v>
      </c>
      <c r="YX108" s="274">
        <f>IF(YX$6=$WQ$5,成绩录入!DI111,0)</f>
        <v>0</v>
      </c>
      <c r="YY108" s="274">
        <f>IF(YY$6=$WQ$5,成绩录入!DJ111,0)</f>
        <v>0</v>
      </c>
      <c r="YZ108" s="248">
        <f>IF(YZ$6=$WQ$5,成绩录入!DK111,0)</f>
        <v>0</v>
      </c>
      <c r="ZA108" s="248">
        <f>IF(ZA$6=$WQ$5,成绩录入!DL111,0)</f>
        <v>0</v>
      </c>
      <c r="ZB108" s="248">
        <f>IF(ZB$6=$WQ$5,成绩录入!DM111,0)</f>
        <v>0</v>
      </c>
      <c r="ZC108" s="248">
        <f>IF(ZC$6=$WQ$5,成绩录入!DN111,0)</f>
        <v>0</v>
      </c>
      <c r="ZD108" s="248">
        <f>IF(ZD$6=$WQ$5,成绩录入!DO111,0)</f>
        <v>0</v>
      </c>
      <c r="ZE108" s="248">
        <f>IF(ZE$6=$WQ$5,成绩录入!DP111,0)</f>
        <v>0</v>
      </c>
      <c r="ZF108" s="248">
        <f>IF(ZF$6=$WQ$5,成绩录入!DQ111,0)</f>
        <v>0</v>
      </c>
      <c r="ZG108" s="248">
        <f>IF(ZG$6=$WQ$5,成绩录入!DR111,0)</f>
        <v>0</v>
      </c>
      <c r="ZH108" s="248">
        <f>IF(ZH$6=$WQ$5,成绩录入!DS111,0)</f>
        <v>0</v>
      </c>
      <c r="ZI108" s="248">
        <f>IF(ZI$6=$WQ$5,成绩录入!DT111,0)</f>
        <v>0</v>
      </c>
      <c r="ZJ108" s="248">
        <f>IF(ZJ$6=$WQ$5,成绩录入!DU111,0)</f>
        <v>0</v>
      </c>
      <c r="ZK108" s="248">
        <f>IF(ZK$6=$WQ$5,成绩录入!DV111,0)</f>
        <v>0</v>
      </c>
      <c r="ZL108" s="248">
        <f>IF(ZL$6=$WQ$5,成绩录入!DW111,0)</f>
        <v>0</v>
      </c>
      <c r="ZM108" s="248">
        <f>IF(ZM$6=$WQ$5,成绩录入!DX111,0)</f>
        <v>0</v>
      </c>
      <c r="ZN108" s="248">
        <f>IF(ZN$6=$WQ$5,成绩录入!DY111,0)</f>
        <v>0</v>
      </c>
      <c r="ZO108" s="248">
        <f>IF(ZO$6=$WQ$5,成绩录入!DZ111,0)</f>
        <v>0</v>
      </c>
      <c r="ZP108" s="248">
        <f>IF(ZP$6=$WQ$5,成绩录入!EA111,0)</f>
        <v>0</v>
      </c>
      <c r="ZQ108" s="248">
        <f>IF(ZQ$6=$WQ$5,成绩录入!EB111,0)</f>
        <v>0</v>
      </c>
      <c r="ZR108" s="248">
        <f>IF(ZR$6=$WQ$5,成绩录入!EC111,0)</f>
        <v>0</v>
      </c>
      <c r="ZS108" s="248">
        <f>IF(ZS$6=$WQ$5,成绩录入!ED111,0)</f>
        <v>0</v>
      </c>
      <c r="ZT108" s="248">
        <f>IF(ZT$6=$WQ$5,成绩录入!EE111,0)</f>
        <v>0</v>
      </c>
      <c r="ZU108" s="248">
        <f>IF(ZU$6=$WQ$5,成绩录入!EF111,0)</f>
        <v>0</v>
      </c>
      <c r="ZV108" s="248">
        <f>IF(ZV$6=$WQ$5,成绩录入!EG111,0)</f>
        <v>0</v>
      </c>
      <c r="ZW108" s="248">
        <f>IF(ZW$6=$WQ$5,成绩录入!EH111,0)</f>
        <v>0</v>
      </c>
      <c r="ZX108" s="248">
        <f>IF(ZX$6=$WQ$5,成绩录入!EI111,0)</f>
        <v>0</v>
      </c>
      <c r="ZY108" s="248">
        <f>IF(ZY$6=$WQ$5,成绩录入!EJ111,0)</f>
        <v>0</v>
      </c>
      <c r="ZZ108" s="248">
        <f>IF(ZZ$6=$WQ$5,成绩录入!EK111,0)</f>
        <v>0</v>
      </c>
      <c r="AAA108" s="248">
        <f>IF(AAA$6=$WQ$5,成绩录入!EL111,0)</f>
        <v>0</v>
      </c>
      <c r="AAB108" s="248">
        <f>IF(AAB$6=$WQ$5,成绩录入!EM111,0)</f>
        <v>0</v>
      </c>
      <c r="AAC108" s="248">
        <f>IF(AAC$6=$WQ$5,成绩录入!EN111,0)</f>
        <v>0</v>
      </c>
      <c r="AAD108" s="248">
        <f>IF(AAD$6=$WQ$5,成绩录入!EO111,0)</f>
        <v>0</v>
      </c>
      <c r="AAE108" s="248">
        <f>IF(AAE$6=$WQ$5,成绩录入!EP111,0)</f>
        <v>0</v>
      </c>
      <c r="AAF108" s="248">
        <f>IF(AAF$6=$WQ$5,成绩录入!EQ111,0)</f>
        <v>0</v>
      </c>
      <c r="AAG108" s="248">
        <f>IF(AAG$6=$WQ$5,成绩录入!ER111,0)</f>
        <v>0</v>
      </c>
      <c r="AAH108" s="248">
        <f>IF(AAH$6=$WQ$5,成绩录入!ES111,0)</f>
        <v>0</v>
      </c>
      <c r="AAI108" s="248">
        <f>IF(AAI$6=$WQ$5,成绩录入!ET111,0)</f>
        <v>0</v>
      </c>
      <c r="AAJ108" s="248">
        <f>IF(AAJ$6=$WQ$5,成绩录入!EU111,0)</f>
        <v>0</v>
      </c>
      <c r="AAK108" s="248">
        <f>IF(AAK$6=$WQ$5,成绩录入!EV111,0)</f>
        <v>0</v>
      </c>
      <c r="AAL108" s="248">
        <f>IF(AAL$6=$WQ$5,成绩录入!EW111,0)</f>
        <v>0</v>
      </c>
      <c r="AAM108" s="248">
        <f>IF(AAM$6=$WQ$5,成绩录入!EX111,0)</f>
        <v>0</v>
      </c>
      <c r="AAN108" s="218">
        <f t="shared" si="192"/>
        <v>0</v>
      </c>
      <c r="AAO108" s="206"/>
      <c r="AAQ108" s="273">
        <f>IF(AAQ$6=$AAP$5,成绩录入!BC111,0)</f>
        <v>0</v>
      </c>
      <c r="AAR108" s="274">
        <f>IF(AAR$6=$AAP$5,成绩录入!BD111,0)</f>
        <v>0</v>
      </c>
      <c r="AAS108" s="274">
        <f>IF(AAS$6=$AAP$5,成绩录入!BE111,0)</f>
        <v>0</v>
      </c>
      <c r="AAT108" s="274">
        <f>IF(AAT$6=$AAP$5,成绩录入!BF111,0)</f>
        <v>0</v>
      </c>
      <c r="AAU108" s="274">
        <f>IF(AAU$6=$AAP$5,成绩录入!BG111,0)</f>
        <v>0</v>
      </c>
      <c r="AAV108" s="274">
        <f>IF(AAV$6=$AAP$5,成绩录入!BH111,0)</f>
        <v>0</v>
      </c>
      <c r="AAW108" s="274">
        <f>IF(AAW$6=$AAP$5,成绩录入!BI111,0)</f>
        <v>0</v>
      </c>
      <c r="AAX108" s="274">
        <f>IF(AAX$6=$AAP$5,成绩录入!BJ111,0)</f>
        <v>0</v>
      </c>
      <c r="AAY108" s="274">
        <f>IF(AAY$6=$AAP$5,成绩录入!BK111,0)</f>
        <v>0</v>
      </c>
      <c r="AAZ108" s="274">
        <f>IF(AAZ$6=$AAP$5,成绩录入!BL111,0)</f>
        <v>0</v>
      </c>
      <c r="ABA108" s="274">
        <f>IF(ABA$6=$AAP$5,成绩录入!BM111,0)</f>
        <v>0</v>
      </c>
      <c r="ABB108" s="274">
        <f>IF(ABB$6=$AAP$5,成绩录入!BN111,0)</f>
        <v>0</v>
      </c>
      <c r="ABC108" s="274">
        <f>IF(ABC$6=$AAP$5,成绩录入!BO111,0)</f>
        <v>0</v>
      </c>
      <c r="ABD108" s="274">
        <f>IF(ABD$6=$AAP$5,成绩录入!BP111,0)</f>
        <v>0</v>
      </c>
      <c r="ABE108" s="274">
        <f>IF(ABE$6=$AAP$5,成绩录入!BQ111,0)</f>
        <v>0</v>
      </c>
      <c r="ABF108" s="274">
        <f>IF(ABF$6=$AAP$5,成绩录入!BR111,0)</f>
        <v>0</v>
      </c>
      <c r="ABG108" s="274">
        <f>IF(ABG$6=$AAP$5,成绩录入!BS111,0)</f>
        <v>0</v>
      </c>
      <c r="ABH108" s="274">
        <f>IF(ABH$6=$AAP$5,成绩录入!BT111,0)</f>
        <v>0</v>
      </c>
      <c r="ABI108" s="274">
        <f>IF(ABI$6=$AAP$5,成绩录入!BU111,0)</f>
        <v>0</v>
      </c>
      <c r="ABJ108" s="274">
        <f>IF(ABJ$6=$AAP$5,成绩录入!BV111,0)</f>
        <v>0</v>
      </c>
      <c r="ABK108" s="274">
        <f>IF(ABK$6=$AAP$5,成绩录入!BW111,0)</f>
        <v>0</v>
      </c>
      <c r="ABL108" s="274">
        <f>IF(ABL$6=$AAP$5,成绩录入!BX111,0)</f>
        <v>0</v>
      </c>
      <c r="ABM108" s="274">
        <f>IF(ABM$6=$AAP$5,成绩录入!BY111,0)</f>
        <v>0</v>
      </c>
      <c r="ABN108" s="274">
        <f>IF(ABN$6=$AAP$5,成绩录入!BZ111,0)</f>
        <v>0</v>
      </c>
      <c r="ABO108" s="274">
        <f>IF(ABO$6=$AAP$5,成绩录入!CA111,0)</f>
        <v>0</v>
      </c>
      <c r="ABP108" s="274">
        <f>IF(ABP$6=$AAP$5,成绩录入!CB111,0)</f>
        <v>0</v>
      </c>
      <c r="ABQ108" s="274">
        <f>IF(ABQ$6=$AAP$5,成绩录入!CC111,0)</f>
        <v>0</v>
      </c>
      <c r="ABR108" s="274">
        <f>IF(ABR$6=$AAP$5,成绩录入!CD111,0)</f>
        <v>0</v>
      </c>
      <c r="ABS108" s="274">
        <f>IF(ABS$6=$AAP$5,成绩录入!CE111,0)</f>
        <v>0</v>
      </c>
      <c r="ABT108" s="274">
        <f>IF(ABT$6=$AAP$5,成绩录入!CF111,0)</f>
        <v>0</v>
      </c>
      <c r="ABU108" s="274">
        <f>IF(ABU$6=$AAP$5,成绩录入!CG111,0)</f>
        <v>0</v>
      </c>
      <c r="ABV108" s="274">
        <f>IF(ABV$6=$AAP$5,成绩录入!CH111,0)</f>
        <v>0</v>
      </c>
      <c r="ABW108" s="274">
        <f>IF(ABW$6=$AAP$5,成绩录入!CI111,0)</f>
        <v>0</v>
      </c>
      <c r="ABX108" s="274">
        <f>IF(ABX$6=$AAP$5,成绩录入!CJ111,0)</f>
        <v>0</v>
      </c>
      <c r="ABY108" s="274">
        <f>IF(ABY$6=$AAP$5,成绩录入!CK111,0)</f>
        <v>0</v>
      </c>
      <c r="ABZ108" s="274">
        <f>IF(ABZ$6=$AAP$5,成绩录入!CL111,0)</f>
        <v>0</v>
      </c>
      <c r="ACA108" s="274">
        <f>IF(ACA$6=$AAP$5,成绩录入!CM111,0)</f>
        <v>0</v>
      </c>
      <c r="ACB108" s="274">
        <f>IF(ACB$6=$AAP$5,成绩录入!CN111,0)</f>
        <v>0</v>
      </c>
      <c r="ACC108" s="274">
        <f>IF(ACC$6=$AAP$5,成绩录入!CO111,0)</f>
        <v>0</v>
      </c>
      <c r="ACD108" s="274">
        <f>IF(ACD$6=$AAP$5,成绩录入!CP111,0)</f>
        <v>0</v>
      </c>
      <c r="ACE108" s="274">
        <f>IF(ACE$6=$AAP$5,成绩录入!CQ111,0)</f>
        <v>0</v>
      </c>
      <c r="ACF108" s="274">
        <f>IF(ACF$6=$AAP$5,成绩录入!CR111,0)</f>
        <v>0</v>
      </c>
      <c r="ACG108" s="274">
        <f>IF(ACG$6=$AAP$5,成绩录入!CS111,0)</f>
        <v>0</v>
      </c>
      <c r="ACH108" s="274">
        <f>IF(ACH$6=$AAP$5,成绩录入!CT111,0)</f>
        <v>0</v>
      </c>
      <c r="ACI108" s="274">
        <f>IF(ACI$6=$AAP$5,成绩录入!CU111,0)</f>
        <v>0</v>
      </c>
      <c r="ACJ108" s="274">
        <f>IF(ACJ$6=$AAP$5,成绩录入!CV111,0)</f>
        <v>0</v>
      </c>
      <c r="ACK108" s="274">
        <f>IF(ACK$6=$AAP$5,成绩录入!CW111,0)</f>
        <v>0</v>
      </c>
      <c r="ACL108" s="274">
        <f>IF(ACL$6=$AAP$5,成绩录入!CX111,0)</f>
        <v>0</v>
      </c>
      <c r="ACM108" s="274">
        <f>IF(ACM$6=$AAP$5,成绩录入!CY111,0)</f>
        <v>0</v>
      </c>
      <c r="ACN108" s="274">
        <f>IF(ACN$6=$AAP$5,成绩录入!CZ111,0)</f>
        <v>0</v>
      </c>
      <c r="ACO108" s="274">
        <f>IF(ACO$6=$AAP$5,成绩录入!DA111,0)</f>
        <v>0</v>
      </c>
      <c r="ACP108" s="274">
        <f>IF(ACP$6=$AAP$5,成绩录入!DB111,0)</f>
        <v>0</v>
      </c>
      <c r="ACQ108" s="274">
        <f>IF(ACQ$6=$AAP$5,成绩录入!DC111,0)</f>
        <v>0</v>
      </c>
      <c r="ACR108" s="274">
        <f>IF(ACR$6=$AAP$5,成绩录入!DD111,0)</f>
        <v>0</v>
      </c>
      <c r="ACS108" s="274">
        <f>IF(ACS$6=$AAP$5,成绩录入!DE111,0)</f>
        <v>0</v>
      </c>
      <c r="ACT108" s="274">
        <f>IF(ACT$6=$AAP$5,成绩录入!DF111,0)</f>
        <v>0</v>
      </c>
      <c r="ACU108" s="274">
        <f>IF(ACU$6=$AAP$5,成绩录入!DG111,0)</f>
        <v>0</v>
      </c>
      <c r="ACV108" s="274">
        <f>IF(ACV$6=$AAP$5,成绩录入!DH111,0)</f>
        <v>0</v>
      </c>
      <c r="ACW108" s="274">
        <f>IF(ACW$6=$AAP$5,成绩录入!DI111,0)</f>
        <v>0</v>
      </c>
      <c r="ACX108" s="274">
        <f>IF(ACX$6=$AAP$5,成绩录入!DJ111,0)</f>
        <v>0</v>
      </c>
      <c r="ACY108" s="248">
        <f>IF(ACY$6=$AAP$5,成绩录入!DK111,0)</f>
        <v>0</v>
      </c>
      <c r="ACZ108" s="248">
        <f>IF(ACZ$6=$AAP$5,成绩录入!DL111,0)</f>
        <v>0</v>
      </c>
      <c r="ADA108" s="248">
        <f>IF(ADA$6=$AAP$5,成绩录入!DM111,0)</f>
        <v>0</v>
      </c>
      <c r="ADB108" s="248">
        <f>IF(ADB$6=$AAP$5,成绩录入!DN111,0)</f>
        <v>0</v>
      </c>
      <c r="ADC108" s="248">
        <f>IF(ADC$6=$AAP$5,成绩录入!DO111,0)</f>
        <v>0</v>
      </c>
      <c r="ADD108" s="248">
        <f>IF(ADD$6=$AAP$5,成绩录入!DP111,0)</f>
        <v>0</v>
      </c>
      <c r="ADE108" s="248">
        <f>IF(ADE$6=$AAP$5,成绩录入!DQ111,0)</f>
        <v>0</v>
      </c>
      <c r="ADF108" s="248">
        <f>IF(ADF$6=$AAP$5,成绩录入!DR111,0)</f>
        <v>0</v>
      </c>
      <c r="ADG108" s="248">
        <f>IF(ADG$6=$AAP$5,成绩录入!DS111,0)</f>
        <v>0</v>
      </c>
      <c r="ADH108" s="248">
        <f>IF(ADH$6=$AAP$5,成绩录入!DT111,0)</f>
        <v>0</v>
      </c>
      <c r="ADI108" s="248">
        <f>IF(ADI$6=$AAP$5,成绩录入!DU111,0)</f>
        <v>0</v>
      </c>
      <c r="ADJ108" s="248">
        <f>IF(ADJ$6=$AAP$5,成绩录入!DV111,0)</f>
        <v>0</v>
      </c>
      <c r="ADK108" s="248">
        <f>IF(ADK$6=$AAP$5,成绩录入!DW111,0)</f>
        <v>0</v>
      </c>
      <c r="ADL108" s="248">
        <f>IF(ADL$6=$AAP$5,成绩录入!DX111,0)</f>
        <v>0</v>
      </c>
      <c r="ADM108" s="248">
        <f>IF(ADM$6=$AAP$5,成绩录入!DY111,0)</f>
        <v>0</v>
      </c>
      <c r="ADN108" s="248">
        <f>IF(ADN$6=$AAP$5,成绩录入!DZ111,0)</f>
        <v>0</v>
      </c>
      <c r="ADO108" s="248">
        <f>IF(ADO$6=$AAP$5,成绩录入!EA111,0)</f>
        <v>0</v>
      </c>
      <c r="ADP108" s="248">
        <f>IF(ADP$6=$AAP$5,成绩录入!EB111,0)</f>
        <v>0</v>
      </c>
      <c r="ADQ108" s="248">
        <f>IF(ADQ$6=$AAP$5,成绩录入!EC111,0)</f>
        <v>0</v>
      </c>
      <c r="ADR108" s="248">
        <f>IF(ADR$6=$AAP$5,成绩录入!ED111,0)</f>
        <v>0</v>
      </c>
      <c r="ADS108" s="248">
        <f>IF(ADS$6=$AAP$5,成绩录入!EE111,0)</f>
        <v>0</v>
      </c>
      <c r="ADT108" s="248">
        <f>IF(ADT$6=$AAP$5,成绩录入!EF111,0)</f>
        <v>0</v>
      </c>
      <c r="ADU108" s="248">
        <f>IF(ADU$6=$AAP$5,成绩录入!EG111,0)</f>
        <v>0</v>
      </c>
      <c r="ADV108" s="248">
        <f>IF(ADV$6=$AAP$5,成绩录入!EH111,0)</f>
        <v>0</v>
      </c>
      <c r="ADW108" s="248">
        <f>IF(ADW$6=$AAP$5,成绩录入!EI111,0)</f>
        <v>0</v>
      </c>
      <c r="ADX108" s="248">
        <f>IF(ADX$6=$AAP$5,成绩录入!EJ111,0)</f>
        <v>0</v>
      </c>
      <c r="ADY108" s="248">
        <f>IF(ADY$6=$AAP$5,成绩录入!EK111,0)</f>
        <v>0</v>
      </c>
      <c r="ADZ108" s="248">
        <f>IF(ADZ$6=$AAP$5,成绩录入!EL111,0)</f>
        <v>0</v>
      </c>
      <c r="AEA108" s="248">
        <f>IF(AEA$6=$AAP$5,成绩录入!EM111,0)</f>
        <v>0</v>
      </c>
      <c r="AEB108" s="248">
        <f>IF(AEB$6=$AAP$5,成绩录入!EN111,0)</f>
        <v>0</v>
      </c>
      <c r="AEC108" s="248">
        <f>IF(AEC$6=$AAP$5,成绩录入!EO111,0)</f>
        <v>0</v>
      </c>
      <c r="AED108" s="248">
        <f>IF(AED$6=$AAP$5,成绩录入!EP111,0)</f>
        <v>0</v>
      </c>
      <c r="AEE108" s="248">
        <f>IF(AEE$6=$AAP$5,成绩录入!EQ111,0)</f>
        <v>0</v>
      </c>
      <c r="AEF108" s="248">
        <f>IF(AEF$6=$AAP$5,成绩录入!ER111,0)</f>
        <v>0</v>
      </c>
      <c r="AEG108" s="248">
        <f>IF(AEG$6=$AAP$5,成绩录入!ES111,0)</f>
        <v>0</v>
      </c>
      <c r="AEH108" s="248">
        <f>IF(AEH$6=$AAP$5,成绩录入!ET111,0)</f>
        <v>0</v>
      </c>
      <c r="AEI108" s="248">
        <f>IF(AEI$6=$AAP$5,成绩录入!EU111,0)</f>
        <v>0</v>
      </c>
      <c r="AEJ108" s="248">
        <f>IF(AEJ$6=$AAP$5,成绩录入!EV111,0)</f>
        <v>0</v>
      </c>
      <c r="AEK108" s="248">
        <f>IF(AEK$6=$AAP$5,成绩录入!EW111,0)</f>
        <v>0</v>
      </c>
      <c r="AEL108" s="248">
        <f>IF(AEL$6=$AAP$5,成绩录入!EX111,0)</f>
        <v>0</v>
      </c>
      <c r="AEM108" s="218">
        <f t="shared" si="193"/>
        <v>0</v>
      </c>
      <c r="AEN108" s="166"/>
      <c r="AEO108" s="166"/>
      <c r="AEP108" s="273">
        <f>IF(AEP$6=$AEO$5,成绩录入!BC111,0)</f>
        <v>0</v>
      </c>
      <c r="AEQ108" s="274">
        <f>IF(AEQ$6=$AEO$5,成绩录入!BD111,0)</f>
        <v>0</v>
      </c>
      <c r="AER108" s="274">
        <f>IF(AER$6=$AEO$5,成绩录入!BE111,0)</f>
        <v>0</v>
      </c>
      <c r="AES108" s="274">
        <f>IF(AES$6=$AEO$5,成绩录入!BF111,0)</f>
        <v>0</v>
      </c>
      <c r="AET108" s="274">
        <f>IF(AET$6=$AEO$5,成绩录入!BG111,0)</f>
        <v>0</v>
      </c>
      <c r="AEU108" s="274">
        <f>IF(AEU$6=$AEO$5,成绩录入!BH111,0)</f>
        <v>0</v>
      </c>
      <c r="AEV108" s="274">
        <f>IF(AEV$6=$AEO$5,成绩录入!BI111,0)</f>
        <v>0</v>
      </c>
      <c r="AEW108" s="274">
        <f>IF(AEW$6=$AEO$5,成绩录入!BJ111,0)</f>
        <v>0</v>
      </c>
      <c r="AEX108" s="274">
        <f>IF(AEX$6=$AEO$5,成绩录入!BK111,0)</f>
        <v>0</v>
      </c>
      <c r="AEY108" s="274">
        <f>IF(AEY$6=$AEO$5,成绩录入!BL111,0)</f>
        <v>0</v>
      </c>
      <c r="AEZ108" s="274">
        <f>IF(AEZ$6=$AEO$5,成绩录入!BM111,0)</f>
        <v>0</v>
      </c>
      <c r="AFA108" s="274">
        <f>IF(AFA$6=$AEO$5,成绩录入!BN111,0)</f>
        <v>0</v>
      </c>
      <c r="AFB108" s="274">
        <f>IF(AFB$6=$AEO$5,成绩录入!BO111,0)</f>
        <v>0</v>
      </c>
      <c r="AFC108" s="274">
        <f>IF(AFC$6=$AEO$5,成绩录入!BP111,0)</f>
        <v>0</v>
      </c>
      <c r="AFD108" s="274">
        <f>IF(AFD$6=$AEO$5,成绩录入!BQ111,0)</f>
        <v>0</v>
      </c>
      <c r="AFE108" s="274">
        <f>IF(AFE$6=$AEO$5,成绩录入!BR111,0)</f>
        <v>0</v>
      </c>
      <c r="AFF108" s="274">
        <f>IF(AFF$6=$AEO$5,成绩录入!BS111,0)</f>
        <v>0</v>
      </c>
      <c r="AFG108" s="274">
        <f>IF(AFG$6=$AEO$5,成绩录入!BT111,0)</f>
        <v>0</v>
      </c>
      <c r="AFH108" s="274">
        <f>IF(AFH$6=$AEO$5,成绩录入!BU111,0)</f>
        <v>0</v>
      </c>
      <c r="AFI108" s="274">
        <f>IF(AFI$6=$AEO$5,成绩录入!BV111,0)</f>
        <v>0</v>
      </c>
      <c r="AFJ108" s="274">
        <f>IF(AFJ$6=$AEO$5,成绩录入!BW111,0)</f>
        <v>0</v>
      </c>
      <c r="AFK108" s="274">
        <f>IF(AFK$6=$AEO$5,成绩录入!BX111,0)</f>
        <v>0</v>
      </c>
      <c r="AFL108" s="274">
        <f>IF(AFL$6=$AEO$5,成绩录入!BY111,0)</f>
        <v>0</v>
      </c>
      <c r="AFM108" s="274">
        <f>IF(AFM$6=$AEO$5,成绩录入!BZ111,0)</f>
        <v>0</v>
      </c>
      <c r="AFN108" s="274">
        <f>IF(AFN$6=$AEO$5,成绩录入!CA111,0)</f>
        <v>0</v>
      </c>
      <c r="AFO108" s="274">
        <f>IF(AFO$6=$AEO$5,成绩录入!CB111,0)</f>
        <v>0</v>
      </c>
      <c r="AFP108" s="274">
        <f>IF(AFP$6=$AEO$5,成绩录入!CC111,0)</f>
        <v>0</v>
      </c>
      <c r="AFQ108" s="274">
        <f>IF(AFQ$6=$AEO$5,成绩录入!CD111,0)</f>
        <v>0</v>
      </c>
      <c r="AFR108" s="274">
        <f>IF(AFR$6=$AEO$5,成绩录入!CE111,0)</f>
        <v>0</v>
      </c>
      <c r="AFS108" s="274">
        <f>IF(AFS$6=$AEO$5,成绩录入!CF111,0)</f>
        <v>0</v>
      </c>
      <c r="AFT108" s="274">
        <f>IF(AFT$6=$AEO$5,成绩录入!CG111,0)</f>
        <v>0</v>
      </c>
      <c r="AFU108" s="274">
        <f>IF(AFU$6=$AEO$5,成绩录入!CH111,0)</f>
        <v>0</v>
      </c>
      <c r="AFV108" s="274">
        <f>IF(AFV$6=$AEO$5,成绩录入!CI111,0)</f>
        <v>0</v>
      </c>
      <c r="AFW108" s="274">
        <f>IF(AFW$6=$AEO$5,成绩录入!CJ111,0)</f>
        <v>0</v>
      </c>
      <c r="AFX108" s="274">
        <f>IF(AFX$6=$AEO$5,成绩录入!CK111,0)</f>
        <v>0</v>
      </c>
      <c r="AFY108" s="274">
        <f>IF(AFY$6=$AEO$5,成绩录入!CL111,0)</f>
        <v>0</v>
      </c>
      <c r="AFZ108" s="274">
        <f>IF(AFZ$6=$AEO$5,成绩录入!CM111,0)</f>
        <v>0</v>
      </c>
      <c r="AGA108" s="274">
        <f>IF(AGA$6=$AEO$5,成绩录入!CN111,0)</f>
        <v>0</v>
      </c>
      <c r="AGB108" s="274">
        <f>IF(AGB$6=$AEO$5,成绩录入!CO111,0)</f>
        <v>0</v>
      </c>
      <c r="AGC108" s="274">
        <f>IF(AGC$6=$AEO$5,成绩录入!CP111,0)</f>
        <v>0</v>
      </c>
      <c r="AGD108" s="274">
        <f>IF(AGD$6=$AEO$5,成绩录入!CQ111,0)</f>
        <v>0</v>
      </c>
      <c r="AGE108" s="274">
        <f>IF(AGE$6=$AEO$5,成绩录入!CR111,0)</f>
        <v>0</v>
      </c>
      <c r="AGF108" s="274">
        <f>IF(AGF$6=$AEO$5,成绩录入!CS111,0)</f>
        <v>0</v>
      </c>
      <c r="AGG108" s="274">
        <f>IF(AGG$6=$AEO$5,成绩录入!CT111,0)</f>
        <v>0</v>
      </c>
      <c r="AGH108" s="274">
        <f>IF(AGH$6=$AEO$5,成绩录入!CU111,0)</f>
        <v>0</v>
      </c>
      <c r="AGI108" s="274">
        <f>IF(AGI$6=$AEO$5,成绩录入!CV111,0)</f>
        <v>0</v>
      </c>
      <c r="AGJ108" s="274">
        <f>IF(AGJ$6=$AEO$5,成绩录入!CW111,0)</f>
        <v>0</v>
      </c>
      <c r="AGK108" s="274">
        <f>IF(AGK$6=$AEO$5,成绩录入!CX111,0)</f>
        <v>0</v>
      </c>
      <c r="AGL108" s="274">
        <f>IF(AGL$6=$AEO$5,成绩录入!CY111,0)</f>
        <v>0</v>
      </c>
      <c r="AGM108" s="274">
        <f>IF(AGM$6=$AEO$5,成绩录入!CZ111,0)</f>
        <v>0</v>
      </c>
      <c r="AGN108" s="274">
        <f>IF(AGN$6=$AEO$5,成绩录入!DA111,0)</f>
        <v>0</v>
      </c>
      <c r="AGO108" s="274">
        <f>IF(AGO$6=$AEO$5,成绩录入!DB111,0)</f>
        <v>0</v>
      </c>
      <c r="AGP108" s="274">
        <f>IF(AGP$6=$AEO$5,成绩录入!DC111,0)</f>
        <v>0</v>
      </c>
      <c r="AGQ108" s="274">
        <f>IF(AGQ$6=$AEO$5,成绩录入!DD111,0)</f>
        <v>0</v>
      </c>
      <c r="AGR108" s="274">
        <f>IF(AGR$6=$AEO$5,成绩录入!DE111,0)</f>
        <v>0</v>
      </c>
      <c r="AGS108" s="274">
        <f>IF(AGS$6=$AEO$5,成绩录入!DF111,0)</f>
        <v>0</v>
      </c>
      <c r="AGT108" s="274">
        <f>IF(AGT$6=$AEO$5,成绩录入!DG111,0)</f>
        <v>0</v>
      </c>
      <c r="AGU108" s="274">
        <f>IF(AGU$6=$AEO$5,成绩录入!DH111,0)</f>
        <v>0</v>
      </c>
      <c r="AGV108" s="274">
        <f>IF(AGV$6=$AEO$5,成绩录入!DI111,0)</f>
        <v>0</v>
      </c>
      <c r="AGW108" s="274">
        <f>IF(AGW$6=$AEO$5,成绩录入!DJ111,0)</f>
        <v>0</v>
      </c>
      <c r="AGX108" s="248">
        <f>IF(AGX$6=$AEO$5,成绩录入!DK111,0)</f>
        <v>0</v>
      </c>
      <c r="AGY108" s="248">
        <f>IF(AGY$6=$AEO$5,成绩录入!DL111,0)</f>
        <v>0</v>
      </c>
      <c r="AGZ108" s="248">
        <f>IF(AGZ$6=$AEO$5,成绩录入!DM111,0)</f>
        <v>0</v>
      </c>
      <c r="AHA108" s="248">
        <f>IF(AHA$6=$AEO$5,成绩录入!DN111,0)</f>
        <v>0</v>
      </c>
      <c r="AHB108" s="248">
        <f>IF(AHB$6=$AEO$5,成绩录入!DO111,0)</f>
        <v>0</v>
      </c>
      <c r="AHC108" s="248">
        <f>IF(AHC$6=$AEO$5,成绩录入!DP111,0)</f>
        <v>0</v>
      </c>
      <c r="AHD108" s="248">
        <f>IF(AHD$6=$AEO$5,成绩录入!DQ111,0)</f>
        <v>0</v>
      </c>
      <c r="AHE108" s="248">
        <f>IF(AHE$6=$AEO$5,成绩录入!DR111,0)</f>
        <v>0</v>
      </c>
      <c r="AHF108" s="248">
        <f>IF(AHF$6=$AEO$5,成绩录入!DS111,0)</f>
        <v>0</v>
      </c>
      <c r="AHG108" s="248">
        <f>IF(AHG$6=$AEO$5,成绩录入!DT111,0)</f>
        <v>0</v>
      </c>
      <c r="AHH108" s="248">
        <f>IF(AHH$6=$AEO$5,成绩录入!DU111,0)</f>
        <v>0</v>
      </c>
      <c r="AHI108" s="248">
        <f>IF(AHI$6=$AEO$5,成绩录入!DV111,0)</f>
        <v>0</v>
      </c>
      <c r="AHJ108" s="248">
        <f>IF(AHJ$6=$AEO$5,成绩录入!DW111,0)</f>
        <v>0</v>
      </c>
      <c r="AHK108" s="248">
        <f>IF(AHK$6=$AEO$5,成绩录入!DX111,0)</f>
        <v>0</v>
      </c>
      <c r="AHL108" s="248">
        <f>IF(AHL$6=$AEO$5,成绩录入!DY111,0)</f>
        <v>0</v>
      </c>
      <c r="AHM108" s="248">
        <f>IF(AHM$6=$AEO$5,成绩录入!DZ111,0)</f>
        <v>0</v>
      </c>
      <c r="AHN108" s="248">
        <f>IF(AHN$6=$AEO$5,成绩录入!EA111,0)</f>
        <v>0</v>
      </c>
      <c r="AHO108" s="248">
        <f>IF(AHO$6=$AEO$5,成绩录入!EB111,0)</f>
        <v>0</v>
      </c>
      <c r="AHP108" s="248">
        <f>IF(AHP$6=$AEO$5,成绩录入!EC111,0)</f>
        <v>0</v>
      </c>
      <c r="AHQ108" s="248">
        <f>IF(AHQ$6=$AEO$5,成绩录入!ED111,0)</f>
        <v>0</v>
      </c>
      <c r="AHR108" s="248">
        <f>IF(AHR$6=$AEO$5,成绩录入!EE111,0)</f>
        <v>0</v>
      </c>
      <c r="AHS108" s="248">
        <f>IF(AHS$6=$AEO$5,成绩录入!EF111,0)</f>
        <v>0</v>
      </c>
      <c r="AHT108" s="248">
        <f>IF(AHT$6=$AEO$5,成绩录入!EG111,0)</f>
        <v>0</v>
      </c>
      <c r="AHU108" s="248">
        <f>IF(AHU$6=$AEO$5,成绩录入!EH111,0)</f>
        <v>0</v>
      </c>
      <c r="AHV108" s="248">
        <f>IF(AHV$6=$AEO$5,成绩录入!EI111,0)</f>
        <v>0</v>
      </c>
      <c r="AHW108" s="248">
        <f>IF(AHW$6=$AEO$5,成绩录入!EJ111,0)</f>
        <v>0</v>
      </c>
      <c r="AHX108" s="248">
        <f>IF(AHX$6=$AEO$5,成绩录入!EK111,0)</f>
        <v>0</v>
      </c>
      <c r="AHY108" s="248">
        <f>IF(AHY$6=$AEO$5,成绩录入!EL111,0)</f>
        <v>0</v>
      </c>
      <c r="AHZ108" s="248">
        <f>IF(AHZ$6=$AEO$5,成绩录入!EM111,0)</f>
        <v>0</v>
      </c>
      <c r="AIA108" s="248">
        <f>IF(AIA$6=$AEO$5,成绩录入!EN111,0)</f>
        <v>0</v>
      </c>
      <c r="AIB108" s="248">
        <f>IF(AIB$6=$AEO$5,成绩录入!EO111,0)</f>
        <v>0</v>
      </c>
      <c r="AIC108" s="248">
        <f>IF(AIC$6=$AEO$5,成绩录入!EP111,0)</f>
        <v>0</v>
      </c>
      <c r="AID108" s="248">
        <f>IF(AID$6=$AEO$5,成绩录入!EQ111,0)</f>
        <v>0</v>
      </c>
      <c r="AIE108" s="248">
        <f>IF(AIE$6=$AEO$5,成绩录入!ER111,0)</f>
        <v>0</v>
      </c>
      <c r="AIF108" s="248">
        <f>IF(AIF$6=$AEO$5,成绩录入!ES111,0)</f>
        <v>0</v>
      </c>
      <c r="AIG108" s="248">
        <f>IF(AIG$6=$AEO$5,成绩录入!ET111,0)</f>
        <v>0</v>
      </c>
      <c r="AIH108" s="248">
        <f>IF(AIH$6=$AEO$5,成绩录入!EU111,0)</f>
        <v>0</v>
      </c>
      <c r="AII108" s="248">
        <f>IF(AII$6=$AEO$5,成绩录入!EV111,0)</f>
        <v>0</v>
      </c>
      <c r="AIJ108" s="248">
        <f>IF(AIJ$6=$AEO$5,成绩录入!EW111,0)</f>
        <v>0</v>
      </c>
      <c r="AIK108" s="248">
        <f>IF(AIK$6=$AEO$5,成绩录入!EX111,0)</f>
        <v>0</v>
      </c>
      <c r="AIL108" s="218">
        <f t="shared" si="194"/>
        <v>0</v>
      </c>
      <c r="AIN108" s="402" t="str">
        <f>初始录入!A113</f>
        <v/>
      </c>
      <c r="AIO108" s="270">
        <f>初始录入!B113</f>
        <v>0</v>
      </c>
      <c r="AIP108" s="271">
        <f>初始录入!C113</f>
        <v>0</v>
      </c>
      <c r="AIQ108" s="403">
        <f>IF(平时!D106&lt;&gt;"",平时!D106,0)</f>
        <v>0</v>
      </c>
      <c r="AIR108" s="404" t="str">
        <f t="shared" ref="AIR108:AIR157" si="331">IF(AIR$6+AIR$7=2,AIQ108/AIQ$6*AIQ$7,"")</f>
        <v/>
      </c>
      <c r="AIS108" s="403">
        <f>IF(过程!D106&lt;&gt;"",过程!D106,0)</f>
        <v>0</v>
      </c>
      <c r="AIT108" s="404" t="str">
        <f t="shared" ref="AIT108:AIT157" si="332">IF(AIT$6+AIT$7=2,AIS108/AIS$6*AIS$7,"")</f>
        <v/>
      </c>
      <c r="AIU108" s="216">
        <f>IF(期末!D106&lt;&gt;"",期末!D106,0)</f>
        <v>0</v>
      </c>
      <c r="AIV108" s="404" t="str">
        <f t="shared" ref="AIV108:AIV157" si="333">IF(AIV$6+AIV$7=2,AIU108/AIU$6*AIU$7,"")</f>
        <v/>
      </c>
      <c r="AIW108" s="405">
        <f t="shared" ref="AIW108:AIW157" si="334">IF($AIW$7&lt;&gt;0,SUM(AIR108,AIT108,AIV108)/AIW$7,0)</f>
        <v>0</v>
      </c>
      <c r="AIX108" s="403">
        <f>IF(平时!E106&lt;&gt;"",平时!E106,0)</f>
        <v>0</v>
      </c>
      <c r="AIY108" s="404" t="str">
        <f t="shared" ref="AIY108:AIY157" si="335">IF(AIY$6+AIY$7=2,AIX108/AIX$6*AIX$7,"")</f>
        <v/>
      </c>
      <c r="AIZ108" s="403">
        <f>IF(过程!E106&lt;&gt;"",过程!E106,0)</f>
        <v>0</v>
      </c>
      <c r="AJA108" s="404" t="str">
        <f t="shared" ref="AJA108:AJA157" si="336">IF(AJA$6+AJA$7=2,AIZ108/AIZ$6*AIZ$7,"")</f>
        <v/>
      </c>
      <c r="AJB108" s="216">
        <f>IF(期末!E106&lt;&gt;"",期末!E106,0)</f>
        <v>0</v>
      </c>
      <c r="AJC108" s="404" t="str">
        <f t="shared" ref="AJC108:AJC157" si="337">IF(AJC$6+AJC$7=2,AJB108/AJB$6*AJB$7,"")</f>
        <v/>
      </c>
      <c r="AJD108" s="405">
        <f t="shared" ref="AJD108:AJD157" si="338">IF($AJD$7&lt;&gt;0,SUM(AIY108,AJA108,AJC108)/AJD$7,0)</f>
        <v>0</v>
      </c>
      <c r="AJE108" s="403">
        <f>IF(平时!F106&lt;&gt;"",平时!F106,0)</f>
        <v>0</v>
      </c>
      <c r="AJF108" s="404" t="str">
        <f t="shared" ref="AJF108:AJF157" si="339">IF(AJF$6+AJF$7=2,AJE108/AJE$6*AJE$7,"")</f>
        <v/>
      </c>
      <c r="AJG108" s="403">
        <f>IF(过程!F106&lt;&gt;"",过程!F106,0)</f>
        <v>0</v>
      </c>
      <c r="AJH108" s="404" t="str">
        <f t="shared" ref="AJH108:AJH157" si="340">IF(AJH$6+AJH$7=2,AJG108/AJG$6*AJG$7,"")</f>
        <v/>
      </c>
      <c r="AJI108" s="216">
        <f>IF(期末!F106&lt;&gt;"",期末!F106,0)</f>
        <v>0</v>
      </c>
      <c r="AJJ108" s="404" t="str">
        <f t="shared" ref="AJJ108:AJJ157" si="341">IF(AJJ$6+AJJ$7=2,AJI108/AJI$6*AJI$7,"")</f>
        <v/>
      </c>
      <c r="AJK108" s="405">
        <f t="shared" ref="AJK108:AJK157" si="342">IF($AJK$7&lt;&gt;0,SUM(AJF108,AJH108,AJJ108)/AJK$7,0)</f>
        <v>0</v>
      </c>
      <c r="AJL108" s="403">
        <f>IF(平时!G106&lt;&gt;"",平时!G106,0)</f>
        <v>0</v>
      </c>
      <c r="AJM108" s="404" t="str">
        <f t="shared" ref="AJM108:AJM157" si="343">IF(AJM$6+AJM$7=2,AJL108/AJL$6*AJL$7,"")</f>
        <v/>
      </c>
      <c r="AJN108" s="403">
        <f>IF(过程!G106&lt;&gt;"",过程!G106,0)</f>
        <v>0</v>
      </c>
      <c r="AJO108" s="404" t="str">
        <f t="shared" ref="AJO108:AJO157" si="344">IF(AJO$6+AJO$7=2,AJN108/AJN$6*AJN$7,"")</f>
        <v/>
      </c>
      <c r="AJP108" s="216">
        <f>IF(期末!G106&lt;&gt;"",期末!G106,0)</f>
        <v>0</v>
      </c>
      <c r="AJQ108" s="404" t="str">
        <f t="shared" ref="AJQ108:AJQ157" si="345">IF(AJQ$6+AJQ$7=2,AJP108/AJP$6*AJP$7,"")</f>
        <v/>
      </c>
      <c r="AJR108" s="405">
        <f t="shared" ref="AJR108:AJR157" si="346">IF($AJR$7&lt;&gt;0,SUM(AJM108,AJO108,AJQ108)/AJR$7,0)</f>
        <v>0</v>
      </c>
      <c r="AJS108" s="403">
        <f>IF(平时!H106&lt;&gt;"",平时!H106,0)</f>
        <v>0</v>
      </c>
      <c r="AJT108" s="404" t="str">
        <f t="shared" ref="AJT108:AJT157" si="347">IF(AJT$6+AJT$7=2,AJS108/AJS$6*AJS$7,"")</f>
        <v/>
      </c>
      <c r="AJU108" s="403">
        <f>IF(过程!H106&lt;&gt;"",过程!H106,0)</f>
        <v>0</v>
      </c>
      <c r="AJV108" s="404" t="str">
        <f t="shared" ref="AJV108:AJV157" si="348">IF(AJV$6+AJV$7=2,AJU108/AJU$6*AJU$7,"")</f>
        <v/>
      </c>
      <c r="AJW108" s="216">
        <f>IF(期末!H106&lt;&gt;"",期末!H106,0)</f>
        <v>0</v>
      </c>
      <c r="AJX108" s="404" t="str">
        <f t="shared" ref="AJX108:AJX157" si="349">IF(AJX$6+AJX$7=2,AJW108/AJW$6*AJW$7,"")</f>
        <v/>
      </c>
      <c r="AJY108" s="406">
        <f t="shared" ref="AJY108:AJY157" si="350">IF($AJY$7&lt;&gt;0,SUM(AJT108,AJV108,AJX108)/AJY$7,0)</f>
        <v>0</v>
      </c>
      <c r="AKA108" s="216" t="str">
        <f>初始录入!A113</f>
        <v/>
      </c>
      <c r="AKB108" s="216">
        <f>初始录入!B113</f>
        <v>0</v>
      </c>
      <c r="AKC108" s="216">
        <f>初始录入!C113</f>
        <v>0</v>
      </c>
      <c r="AKD108" s="327" t="str">
        <f>IF(初始录入!$E113=初始录入!$K$2,达成度!$D121,"")</f>
        <v/>
      </c>
      <c r="AKE108" s="327" t="str">
        <f>IF(初始录入!$E113=初始录入!$K$3,达成度!D121,"")</f>
        <v/>
      </c>
      <c r="AKF108" s="216" t="str">
        <f>IF(初始录入!$E113=初始录入!$K$4,达成度!D121,"")</f>
        <v/>
      </c>
      <c r="AKG108" s="216" t="str">
        <f>IF(初始录入!$E113=初始录入!$K$5,达成度!D121,"")</f>
        <v/>
      </c>
      <c r="AKH108" s="327" t="str">
        <f>IF(初始录入!$E113=初始录入!$K$2,达成度!E121,"")</f>
        <v/>
      </c>
      <c r="AKI108" s="327" t="str">
        <f>IF(初始录入!$E113=初始录入!$K$3,达成度!E121,"")</f>
        <v/>
      </c>
      <c r="AKJ108" s="216" t="str">
        <f>IF(初始录入!$E113=初始录入!$K$4,达成度!E121,"")</f>
        <v/>
      </c>
      <c r="AKK108" s="216" t="str">
        <f>IF(初始录入!$E113=初始录入!$K$5,达成度!E121,"")</f>
        <v/>
      </c>
      <c r="AKL108" s="327" t="str">
        <f>IF(初始录入!$E113=初始录入!$K$2,达成度!F121,"")</f>
        <v/>
      </c>
      <c r="AKM108" s="327" t="str">
        <f>IF(初始录入!$E113=初始录入!$K$3,达成度!F121,"")</f>
        <v/>
      </c>
      <c r="AKN108" s="216" t="str">
        <f>IF(初始录入!$E113=初始录入!$K$4,达成度!F121,"")</f>
        <v/>
      </c>
      <c r="AKO108" s="216" t="str">
        <f>IF(初始录入!$E113=初始录入!$K$5,达成度!F121,"")</f>
        <v/>
      </c>
      <c r="AKP108" s="327" t="str">
        <f>IF(初始录入!$E113=初始录入!$K$2,达成度!H121,"")</f>
        <v/>
      </c>
      <c r="AKQ108" s="327" t="str">
        <f>IF(初始录入!$E113=初始录入!$K$3,达成度!H121,"")</f>
        <v/>
      </c>
      <c r="AKR108" s="216" t="str">
        <f>IF(初始录入!$E113=初始录入!$K$4,达成度!H121,"")</f>
        <v/>
      </c>
      <c r="AKS108" s="216" t="str">
        <f>IF(初始录入!$E113=初始录入!$K$5,达成度!H121,"")</f>
        <v/>
      </c>
      <c r="AKT108" s="327" t="str">
        <f>IF(初始录入!$E113=初始录入!$K$2,达成度!I121,"")</f>
        <v/>
      </c>
      <c r="AKU108" s="327" t="str">
        <f>IF(初始录入!$E113=初始录入!$K$3,达成度!I121,"")</f>
        <v/>
      </c>
      <c r="AKV108" s="216" t="str">
        <f>IF(初始录入!$E113=初始录入!$K$4,达成度!I121,"")</f>
        <v/>
      </c>
      <c r="AKW108" s="216" t="str">
        <f>IF(初始录入!$E113=初始录入!$K$5,达成度!I121,"")</f>
        <v/>
      </c>
      <c r="AKX108" s="327" t="str">
        <f>IF(初始录入!$E113=初始录入!$K$2,达成度!J121,"")</f>
        <v/>
      </c>
      <c r="AKY108" s="327" t="str">
        <f>IF(初始录入!$E113=初始录入!$K$3,达成度!J121,"")</f>
        <v/>
      </c>
      <c r="AKZ108" s="216" t="str">
        <f>IF(初始录入!$E113=初始录入!$K$4,达成度!J121,"")</f>
        <v/>
      </c>
      <c r="ALA108" s="216" t="str">
        <f>IF(初始录入!$E113=初始录入!$K$5,达成度!J121,"")</f>
        <v/>
      </c>
      <c r="ALB108" s="327" t="str">
        <f>IF(初始录入!$E113=初始录入!$K$2,达成度!L121,"")</f>
        <v/>
      </c>
      <c r="ALC108" s="327" t="str">
        <f>IF(初始录入!$E113=初始录入!$K$3,达成度!L121,"")</f>
        <v/>
      </c>
      <c r="ALD108" s="216" t="str">
        <f>IF(初始录入!$E113=初始录入!$K$4,达成度!L121,"")</f>
        <v/>
      </c>
      <c r="ALE108" s="216" t="str">
        <f>IF(初始录入!$E113=初始录入!$K$5,达成度!L121,"")</f>
        <v/>
      </c>
      <c r="ALF108" s="327" t="str">
        <f>IF(初始录入!$E113=初始录入!$K$2,达成度!M121,"")</f>
        <v/>
      </c>
      <c r="ALG108" s="327" t="str">
        <f>IF(初始录入!$E113=初始录入!$K$3,达成度!M121,"")</f>
        <v/>
      </c>
      <c r="ALH108" s="216" t="str">
        <f>IF(初始录入!$E113=初始录入!$K$4,达成度!M121,"")</f>
        <v/>
      </c>
      <c r="ALI108" s="216" t="str">
        <f>IF(初始录入!$E113=初始录入!$K$5,达成度!M121,"")</f>
        <v/>
      </c>
      <c r="ALJ108" s="327" t="str">
        <f>IF(初始录入!$E113=初始录入!$K$2,达成度!N121,"")</f>
        <v/>
      </c>
      <c r="ALK108" s="327" t="str">
        <f>IF(初始录入!$E113=初始录入!$K$3,达成度!N121,"")</f>
        <v/>
      </c>
      <c r="ALL108" s="216" t="str">
        <f>IF(初始录入!$E113=初始录入!$K$4,达成度!N121,"")</f>
        <v/>
      </c>
      <c r="ALM108" s="216" t="str">
        <f>IF(初始录入!$E113=初始录入!$K$5,达成度!N121,"")</f>
        <v/>
      </c>
      <c r="ALN108" s="327" t="str">
        <f>IF(初始录入!$E113=初始录入!$K$2,达成度!P121,"")</f>
        <v/>
      </c>
      <c r="ALO108" s="327" t="str">
        <f>IF(初始录入!$E113=初始录入!$K$3,达成度!P121,"")</f>
        <v/>
      </c>
      <c r="ALP108" s="216" t="str">
        <f>IF(初始录入!$E113=初始录入!$K$4,达成度!P121,"")</f>
        <v/>
      </c>
      <c r="ALQ108" s="216" t="str">
        <f>IF(初始录入!$E113=初始录入!$K$5,达成度!P121,"")</f>
        <v/>
      </c>
      <c r="ALR108" s="327" t="str">
        <f>IF(初始录入!$E113=初始录入!$K$2,达成度!Q121,"")</f>
        <v/>
      </c>
      <c r="ALS108" s="327" t="str">
        <f>IF(初始录入!$E113=初始录入!$K$3,达成度!Q121,"")</f>
        <v/>
      </c>
      <c r="ALT108" s="216" t="str">
        <f>IF(初始录入!$E113=初始录入!$K$4,达成度!Q121,"")</f>
        <v/>
      </c>
      <c r="ALU108" s="216" t="str">
        <f>IF(初始录入!$E113=初始录入!$K$5,达成度!Q121,"")</f>
        <v/>
      </c>
      <c r="ALV108" s="327" t="str">
        <f>IF(初始录入!$E113=初始录入!$K$2,达成度!R121,"")</f>
        <v/>
      </c>
      <c r="ALW108" s="327" t="str">
        <f>IF(初始录入!$E113=初始录入!$K$3,达成度!R121,"")</f>
        <v/>
      </c>
      <c r="ALX108" s="216" t="str">
        <f>IF(初始录入!$E113=初始录入!$K$4,达成度!R121,"")</f>
        <v/>
      </c>
      <c r="ALY108" s="216"/>
      <c r="ALZ108" s="327" t="str">
        <f>IF(初始录入!$E113=初始录入!$K$2,达成度!T121,"")</f>
        <v/>
      </c>
      <c r="AMA108" s="327" t="str">
        <f>IF(初始录入!$E113=初始录入!$K$3,达成度!T121,"")</f>
        <v/>
      </c>
      <c r="AMB108" s="216" t="str">
        <f>IF(初始录入!$E113=初始录入!$K$4,达成度!T121,"")</f>
        <v/>
      </c>
      <c r="AMC108" s="216" t="str">
        <f>IF(初始录入!$E113=初始录入!$K$5,达成度!T121,"")</f>
        <v/>
      </c>
      <c r="AMD108" s="327" t="str">
        <f>IF(初始录入!$E113=初始录入!$K$2,达成度!U121,"")</f>
        <v/>
      </c>
      <c r="AME108" s="327" t="str">
        <f>IF(初始录入!$E113=初始录入!$K$3,达成度!U121,"")</f>
        <v/>
      </c>
      <c r="AMF108" s="216" t="str">
        <f>IF(初始录入!$E113=初始录入!$K$4,达成度!U121,"")</f>
        <v/>
      </c>
      <c r="AMG108" s="216" t="str">
        <f>IF(初始录入!$E113=初始录入!$K$5,达成度!U121,"")</f>
        <v/>
      </c>
      <c r="AMH108" s="327" t="str">
        <f>IF(初始录入!$E113=初始录入!$K$2,达成度!V121,"")</f>
        <v/>
      </c>
      <c r="AMI108" s="327" t="str">
        <f>IF(初始录入!$E113=初始录入!$K$3,达成度!V121,"")</f>
        <v/>
      </c>
      <c r="AMJ108" s="216" t="str">
        <f>IF(初始录入!$E113=初始录入!$K$4,达成度!W121,"")</f>
        <v/>
      </c>
      <c r="AMK108" s="216" t="str">
        <f>IF(初始录入!$E113=初始录入!$K$5,达成度!W121,"")</f>
        <v/>
      </c>
      <c r="AMM108" s="270">
        <f t="shared" si="270"/>
        <v>101</v>
      </c>
      <c r="AMN108" s="222" t="str">
        <f t="shared" si="266"/>
        <v/>
      </c>
      <c r="AMO108" s="325" t="str">
        <f>IF($AMM108&lt;=$H$7,INDEX(达成度!$G$21:$G$170,$AMM108,1),"")</f>
        <v/>
      </c>
      <c r="AMP108" s="325" t="str">
        <f>IF($AMM108&lt;=$H$7,INDEX(达成度!$K$21:$K$170,$AMM108,1),"")</f>
        <v/>
      </c>
      <c r="AMQ108" s="325" t="str">
        <f>IF($AMM108&lt;=$H$7,INDEX(达成度!$O$21:$O$170,$AMM108,1),"")</f>
        <v/>
      </c>
      <c r="AMR108" s="325" t="str">
        <f>IF($AMM108&lt;=$H$7,INDEX(达成度!$S$21:$S$170,$AMM108,1),"")</f>
        <v/>
      </c>
      <c r="AMS108" s="326" t="str">
        <f>IF($AMM108&lt;=$H$7,INDEX(达成度!$W$21:$W$170,$AMM108,1),"")</f>
        <v/>
      </c>
      <c r="AMU108" s="407"/>
      <c r="AMV108" s="222" t="str">
        <f t="shared" si="267"/>
        <v/>
      </c>
      <c r="AMW108" s="325" t="str">
        <f>IF($AMM108&lt;=$I$7,INDEX(达成度!$G$21:$G$170,$AMM108+$H$7,1),"")</f>
        <v/>
      </c>
      <c r="AMX108" s="325" t="str">
        <f>IF($AMM108&lt;=$I$7,INDEX(达成度!$K$21:$K$170,$AMM108+$H$7,1),"")</f>
        <v/>
      </c>
      <c r="AMY108" s="325" t="str">
        <f>IF($AMM108&lt;=$I$7,INDEX(达成度!$O$21:$O$170,$AMM108+$H$7,1),"")</f>
        <v/>
      </c>
      <c r="AMZ108" s="325" t="str">
        <f>IF($AMM108&lt;=$I$7,INDEX(达成度!$S$21:$S$170,$AMM108+$H$7,1),"")</f>
        <v/>
      </c>
      <c r="ANA108" s="326" t="str">
        <f>IF($AMM108&lt;=$I$7,INDEX(达成度!$W$21:$W$170,$AMM108+$H$7,1),"")</f>
        <v/>
      </c>
      <c r="ANC108" s="270"/>
      <c r="AND108" s="216" t="str">
        <f t="shared" si="268"/>
        <v/>
      </c>
      <c r="ANE108" s="325" t="str">
        <f>IF($AMM108&lt;=$J$7,INDEX(达成度!$G$21:$G$170,$AMM108+$H$7+$I$7,1),"")</f>
        <v/>
      </c>
      <c r="ANF108" s="325" t="str">
        <f>IF($AMM108&lt;=$J$7,INDEX(达成度!$K$21:$K$170,$AMM108+$H$7+$I$7,1),"")</f>
        <v/>
      </c>
      <c r="ANG108" s="325" t="str">
        <f>IF($AMM108&lt;=$J$7,INDEX(达成度!$O$21:$O$170,$AMM108+$H$7+$I$7,1),"")</f>
        <v/>
      </c>
      <c r="ANH108" s="325" t="str">
        <f>IF($AMM108&lt;=$J$7,INDEX(达成度!$S$21:$S$170,$AMM108+$H$7+$I$7,1),"")</f>
        <v/>
      </c>
      <c r="ANI108" s="326" t="str">
        <f>IF($AMM108&lt;=$J$7,INDEX(达成度!$W$21:$W$170,$AMM108+$H$7+$I$7,1),"")</f>
        <v/>
      </c>
      <c r="ANK108" s="270"/>
      <c r="ANL108" s="216" t="str">
        <f t="shared" si="269"/>
        <v/>
      </c>
      <c r="ANM108" s="325" t="str">
        <f>IF($AMM108&lt;=$K$7,INDEX(达成度!$G$21:$G$170,$AMM108+$H$7+$I$7+$J$7,1),"")</f>
        <v/>
      </c>
      <c r="ANN108" s="325" t="str">
        <f>IF($AMM108&lt;=$K$7,INDEX(达成度!$K$21:$K$170,$AMM108+$H$7+$I$7+$J$7,1),"")</f>
        <v/>
      </c>
      <c r="ANO108" s="325" t="str">
        <f>IF($AMM108&lt;=$K$7,INDEX(达成度!$O$21:$O$170,$AMM108+$H$7+$I$7+$J$7,1),"")</f>
        <v/>
      </c>
      <c r="ANP108" s="325" t="str">
        <f>IF($AMM108&lt;=$K$7,INDEX(达成度!$S$21:$S$170,$AMM108+$H$7+$I$7+$J$7,1),"")</f>
        <v/>
      </c>
      <c r="ANQ108" s="326" t="str">
        <f>IF($AMM108&lt;=$K$7,INDEX(达成度!$W$21:$W$170,$AMM108+$H$7+$I$7+$J$7,1),"")</f>
        <v/>
      </c>
    </row>
    <row r="109" ht="18" customHeight="1" spans="1:1024 1025:1057">
      <c r="A109" s="215" t="str">
        <f>初始录入!A114</f>
        <v/>
      </c>
      <c r="B109" s="216" t="str">
        <f>IF(初始录入!B114&lt;&gt;"",初始录入!B114,"")</f>
        <v/>
      </c>
      <c r="C109" s="216" t="str">
        <f>IF(初始录入!C114&lt;&gt;"",初始录入!C114,"")</f>
        <v/>
      </c>
      <c r="D109" s="216" t="str">
        <f>IF(初始录入!D114&lt;&gt;"",初始录入!D114,"")</f>
        <v/>
      </c>
      <c r="E109" s="218" t="str">
        <f>IF(初始录入!E114&lt;&gt;"",初始录入!E114,"")</f>
        <v/>
      </c>
      <c r="G109" s="330"/>
      <c r="H109" s="295">
        <f>IF(初始录入!E114=H$6,1,0)</f>
        <v>0</v>
      </c>
      <c r="I109" s="295">
        <f>IF(初始录入!E114=I$6,1,0)</f>
        <v>0</v>
      </c>
      <c r="J109" s="295">
        <f>IF(初始录入!E114=J$6,1,0)</f>
        <v>0</v>
      </c>
      <c r="K109" s="321">
        <f>IF(初始录入!E114=K$6,1,0)</f>
        <v>0</v>
      </c>
      <c r="Y109" s="294">
        <v>100</v>
      </c>
      <c r="Z109" s="295">
        <f>成绩录入!$F$7</f>
        <v>0</v>
      </c>
      <c r="AA109" s="295">
        <f>成绩录入!F112</f>
        <v>0</v>
      </c>
      <c r="AB109" s="296">
        <f>IF(初始录入!$M$7&lt;&gt;"",IF(成绩录入!$F$7&lt;&gt;"",IF(初始录入!$P$7="次数",AA109/Z109*Y109,成绩录入!F112),0),0)</f>
        <v>0</v>
      </c>
      <c r="AC109" s="297">
        <f t="shared" si="278"/>
        <v>0</v>
      </c>
      <c r="AD109" s="297">
        <f t="shared" si="279"/>
        <v>0</v>
      </c>
      <c r="AE109" s="297">
        <f t="shared" si="280"/>
        <v>0</v>
      </c>
      <c r="AF109" s="297">
        <f t="shared" si="281"/>
        <v>0</v>
      </c>
      <c r="AG109" s="297">
        <f t="shared" si="282"/>
        <v>0</v>
      </c>
      <c r="AH109" s="298">
        <f t="shared" si="283"/>
        <v>0</v>
      </c>
      <c r="AJ109" s="260">
        <f>成绩录入!I112</f>
        <v>0</v>
      </c>
      <c r="AK109" s="248">
        <f>成绩录入!J112</f>
        <v>0</v>
      </c>
      <c r="AL109" s="248">
        <f>成绩录入!K112</f>
        <v>0</v>
      </c>
      <c r="AM109" s="248">
        <f>成绩录入!L112</f>
        <v>0</v>
      </c>
      <c r="AN109" s="248">
        <f>成绩录入!M112</f>
        <v>0</v>
      </c>
      <c r="AO109" s="298">
        <f t="shared" si="284"/>
        <v>0</v>
      </c>
      <c r="AQ109" s="260">
        <f>成绩录入!I112</f>
        <v>0</v>
      </c>
      <c r="AR109" s="248">
        <f>成绩录入!J112</f>
        <v>0</v>
      </c>
      <c r="AS109" s="248">
        <f>成绩录入!K112</f>
        <v>0</v>
      </c>
      <c r="AT109" s="248">
        <f>成绩录入!L112</f>
        <v>0</v>
      </c>
      <c r="AU109" s="248">
        <f>成绩录入!M112</f>
        <v>0</v>
      </c>
      <c r="AV109" s="298">
        <f t="shared" si="285"/>
        <v>0</v>
      </c>
      <c r="AX109" s="260">
        <f>成绩录入!I112</f>
        <v>0</v>
      </c>
      <c r="AY109" s="248">
        <f>成绩录入!J112</f>
        <v>0</v>
      </c>
      <c r="AZ109" s="248">
        <f>成绩录入!K112</f>
        <v>0</v>
      </c>
      <c r="BA109" s="248">
        <f>成绩录入!L112</f>
        <v>0</v>
      </c>
      <c r="BB109" s="248">
        <f>成绩录入!M112</f>
        <v>0</v>
      </c>
      <c r="BC109" s="298">
        <f t="shared" si="286"/>
        <v>0</v>
      </c>
      <c r="BE109" s="260">
        <f>成绩录入!I112</f>
        <v>0</v>
      </c>
      <c r="BF109" s="248">
        <f>成绩录入!J112</f>
        <v>0</v>
      </c>
      <c r="BG109" s="248">
        <f>成绩录入!K112</f>
        <v>0</v>
      </c>
      <c r="BH109" s="248">
        <f>成绩录入!L112</f>
        <v>0</v>
      </c>
      <c r="BI109" s="248">
        <f>成绩录入!M112</f>
        <v>0</v>
      </c>
      <c r="BJ109" s="298">
        <f t="shared" si="287"/>
        <v>0</v>
      </c>
      <c r="BL109" s="260">
        <f>成绩录入!I112</f>
        <v>0</v>
      </c>
      <c r="BM109" s="248">
        <f>成绩录入!J112</f>
        <v>0</v>
      </c>
      <c r="BN109" s="248">
        <f>成绩录入!K112</f>
        <v>0</v>
      </c>
      <c r="BO109" s="248">
        <f>成绩录入!L112</f>
        <v>0</v>
      </c>
      <c r="BP109" s="248">
        <f>成绩录入!M112</f>
        <v>0</v>
      </c>
      <c r="BQ109" s="298">
        <f t="shared" si="288"/>
        <v>0</v>
      </c>
      <c r="BS109" s="260">
        <f>成绩录入!P112</f>
        <v>0</v>
      </c>
      <c r="BT109" s="248">
        <f>成绩录入!Q112</f>
        <v>0</v>
      </c>
      <c r="BU109" s="248">
        <f>成绩录入!R112</f>
        <v>0</v>
      </c>
      <c r="BV109" s="248">
        <f>成绩录入!S112</f>
        <v>0</v>
      </c>
      <c r="BW109" s="248">
        <f>成绩录入!T112</f>
        <v>0</v>
      </c>
      <c r="BX109" s="248">
        <f>成绩录入!U112</f>
        <v>0</v>
      </c>
      <c r="BY109" s="248">
        <f>成绩录入!V112</f>
        <v>0</v>
      </c>
      <c r="BZ109" s="248">
        <f>成绩录入!W112</f>
        <v>0</v>
      </c>
      <c r="CA109" s="248">
        <f>成绩录入!X112</f>
        <v>0</v>
      </c>
      <c r="CB109" s="248">
        <f>成绩录入!Y112</f>
        <v>0</v>
      </c>
      <c r="CC109" s="298">
        <f t="shared" si="289"/>
        <v>0</v>
      </c>
      <c r="CE109" s="260">
        <f>成绩录入!P112</f>
        <v>0</v>
      </c>
      <c r="CF109" s="248">
        <f>成绩录入!Q112</f>
        <v>0</v>
      </c>
      <c r="CG109" s="248">
        <f>成绩录入!R112</f>
        <v>0</v>
      </c>
      <c r="CH109" s="248">
        <f>成绩录入!S112</f>
        <v>0</v>
      </c>
      <c r="CI109" s="248">
        <f>成绩录入!T112</f>
        <v>0</v>
      </c>
      <c r="CJ109" s="248">
        <f>成绩录入!U112</f>
        <v>0</v>
      </c>
      <c r="CK109" s="248">
        <f>成绩录入!V112</f>
        <v>0</v>
      </c>
      <c r="CL109" s="248">
        <f>成绩录入!W112</f>
        <v>0</v>
      </c>
      <c r="CM109" s="248">
        <f>成绩录入!X112</f>
        <v>0</v>
      </c>
      <c r="CN109" s="248">
        <f>成绩录入!Y112</f>
        <v>0</v>
      </c>
      <c r="CO109" s="298">
        <f t="shared" si="290"/>
        <v>0</v>
      </c>
      <c r="CQ109" s="260">
        <f>成绩录入!P112</f>
        <v>0</v>
      </c>
      <c r="CR109" s="248">
        <f>成绩录入!Q112</f>
        <v>0</v>
      </c>
      <c r="CS109" s="248">
        <f>成绩录入!R112</f>
        <v>0</v>
      </c>
      <c r="CT109" s="248">
        <f>成绩录入!S112</f>
        <v>0</v>
      </c>
      <c r="CU109" s="248">
        <f>成绩录入!T112</f>
        <v>0</v>
      </c>
      <c r="CV109" s="248">
        <f>成绩录入!U112</f>
        <v>0</v>
      </c>
      <c r="CW109" s="248">
        <f>成绩录入!V112</f>
        <v>0</v>
      </c>
      <c r="CX109" s="248">
        <f>成绩录入!W112</f>
        <v>0</v>
      </c>
      <c r="CY109" s="248">
        <f>成绩录入!X112</f>
        <v>0</v>
      </c>
      <c r="CZ109" s="248">
        <f>成绩录入!Y112</f>
        <v>0</v>
      </c>
      <c r="DA109" s="298">
        <f t="shared" si="291"/>
        <v>0</v>
      </c>
      <c r="DC109" s="260">
        <f>成绩录入!P112</f>
        <v>0</v>
      </c>
      <c r="DD109" s="248">
        <f>成绩录入!Q112</f>
        <v>0</v>
      </c>
      <c r="DE109" s="248">
        <f>成绩录入!R112</f>
        <v>0</v>
      </c>
      <c r="DF109" s="248">
        <f>成绩录入!S112</f>
        <v>0</v>
      </c>
      <c r="DG109" s="248">
        <f>成绩录入!T112</f>
        <v>0</v>
      </c>
      <c r="DH109" s="248">
        <f>成绩录入!U112</f>
        <v>0</v>
      </c>
      <c r="DI109" s="248">
        <f>成绩录入!V112</f>
        <v>0</v>
      </c>
      <c r="DJ109" s="248">
        <f>成绩录入!W112</f>
        <v>0</v>
      </c>
      <c r="DK109" s="248">
        <f>成绩录入!X112</f>
        <v>0</v>
      </c>
      <c r="DL109" s="248">
        <f>成绩录入!Y112</f>
        <v>0</v>
      </c>
      <c r="DM109" s="298">
        <f t="shared" si="292"/>
        <v>0</v>
      </c>
      <c r="DN109" s="299"/>
      <c r="DO109" s="260">
        <f>成绩录入!P112</f>
        <v>0</v>
      </c>
      <c r="DP109" s="248">
        <f>成绩录入!Q112</f>
        <v>0</v>
      </c>
      <c r="DQ109" s="248">
        <f>成绩录入!R112</f>
        <v>0</v>
      </c>
      <c r="DR109" s="248">
        <f>成绩录入!S112</f>
        <v>0</v>
      </c>
      <c r="DS109" s="248">
        <f>成绩录入!T112</f>
        <v>0</v>
      </c>
      <c r="DT109" s="248">
        <f>成绩录入!U112</f>
        <v>0</v>
      </c>
      <c r="DU109" s="248">
        <f>成绩录入!V112</f>
        <v>0</v>
      </c>
      <c r="DV109" s="248">
        <f>成绩录入!W112</f>
        <v>0</v>
      </c>
      <c r="DW109" s="248">
        <f>成绩录入!X112</f>
        <v>0</v>
      </c>
      <c r="DX109" s="248">
        <f>成绩录入!Y112</f>
        <v>0</v>
      </c>
      <c r="DY109" s="298">
        <f t="shared" si="293"/>
        <v>0</v>
      </c>
      <c r="EA109" s="301" t="e">
        <f t="shared" si="294"/>
        <v>#DIV/0!</v>
      </c>
      <c r="EB109" s="297" t="e">
        <f t="shared" si="295"/>
        <v>#DIV/0!</v>
      </c>
      <c r="EC109" s="297" t="e">
        <f t="shared" si="296"/>
        <v>#DIV/0!</v>
      </c>
      <c r="ED109" s="297" t="e">
        <f t="shared" si="297"/>
        <v>#DIV/0!</v>
      </c>
      <c r="EE109" s="297" t="e">
        <f t="shared" si="298"/>
        <v>#DIV/0!</v>
      </c>
      <c r="EF109" s="302" t="e">
        <f t="shared" si="299"/>
        <v>#DIV/0!</v>
      </c>
      <c r="EG109" s="303"/>
      <c r="EH109" s="304">
        <f t="shared" si="300"/>
        <v>0</v>
      </c>
      <c r="EI109" s="397">
        <f>成绩录入!I112</f>
        <v>0</v>
      </c>
      <c r="EJ109" s="397">
        <f>成绩录入!J112</f>
        <v>0</v>
      </c>
      <c r="EK109" s="397">
        <f>成绩录入!K112</f>
        <v>0</v>
      </c>
      <c r="EL109" s="397">
        <f>成绩录入!L112</f>
        <v>0</v>
      </c>
      <c r="EM109" s="397">
        <f>成绩录入!M112</f>
        <v>0</v>
      </c>
      <c r="EN109" s="397">
        <f>成绩录入!P112</f>
        <v>0</v>
      </c>
      <c r="EO109" s="397">
        <f>成绩录入!Q112</f>
        <v>0</v>
      </c>
      <c r="EP109" s="397">
        <f>成绩录入!R112</f>
        <v>0</v>
      </c>
      <c r="EQ109" s="397">
        <f>成绩录入!S112</f>
        <v>0</v>
      </c>
      <c r="ER109" s="397">
        <f>成绩录入!T112</f>
        <v>0</v>
      </c>
      <c r="ES109" s="397">
        <f>成绩录入!U112</f>
        <v>0</v>
      </c>
      <c r="ET109" s="397">
        <f>成绩录入!V112</f>
        <v>0</v>
      </c>
      <c r="EU109" s="397">
        <f>成绩录入!W112</f>
        <v>0</v>
      </c>
      <c r="EV109" s="397">
        <f>成绩录入!X112</f>
        <v>0</v>
      </c>
      <c r="EW109" s="398">
        <f>成绩录入!Y112</f>
        <v>0</v>
      </c>
      <c r="EY109" s="304" t="str">
        <f t="shared" si="272"/>
        <v/>
      </c>
      <c r="EZ109" s="296" t="str">
        <f t="shared" si="272"/>
        <v/>
      </c>
      <c r="FA109" s="296" t="str">
        <f t="shared" si="272"/>
        <v/>
      </c>
      <c r="FB109" s="296" t="str">
        <f t="shared" si="272"/>
        <v/>
      </c>
      <c r="FC109" s="302">
        <f>成绩录入!AB112</f>
        <v>0</v>
      </c>
      <c r="FD109" s="303"/>
      <c r="FE109" s="399" t="str">
        <f t="shared" si="301"/>
        <v>√</v>
      </c>
      <c r="FF109" s="397" t="str">
        <f t="shared" si="302"/>
        <v>√</v>
      </c>
      <c r="FG109" s="397" t="str">
        <f t="shared" si="303"/>
        <v>√</v>
      </c>
      <c r="FH109" s="397" t="str">
        <f t="shared" si="304"/>
        <v>√</v>
      </c>
      <c r="FI109" s="398" t="str">
        <f t="shared" si="305"/>
        <v>√</v>
      </c>
      <c r="FJ109" s="299"/>
      <c r="FK109" s="260">
        <f>成绩录入!AB112</f>
        <v>0</v>
      </c>
      <c r="FL109" s="248">
        <f>成绩录入!AC112</f>
        <v>0</v>
      </c>
      <c r="FM109" s="248">
        <f>成绩录入!AD112</f>
        <v>0</v>
      </c>
      <c r="FN109" s="248">
        <f>成绩录入!AE112</f>
        <v>0</v>
      </c>
      <c r="FO109" s="248">
        <f>成绩录入!AF112</f>
        <v>0</v>
      </c>
      <c r="FP109" s="248">
        <f>成绩录入!AG112</f>
        <v>0</v>
      </c>
      <c r="FQ109" s="298">
        <f t="shared" si="306"/>
        <v>0</v>
      </c>
      <c r="FR109" s="299"/>
      <c r="FS109" s="260">
        <f>成绩录入!AB112</f>
        <v>0</v>
      </c>
      <c r="FT109" s="248">
        <f>成绩录入!AC112</f>
        <v>0</v>
      </c>
      <c r="FU109" s="248">
        <f>成绩录入!AD112</f>
        <v>0</v>
      </c>
      <c r="FV109" s="248">
        <f>成绩录入!AE112</f>
        <v>0</v>
      </c>
      <c r="FW109" s="248">
        <f>成绩录入!AF112</f>
        <v>0</v>
      </c>
      <c r="FX109" s="333">
        <f>成绩录入!AG112</f>
        <v>0</v>
      </c>
      <c r="FY109" s="298">
        <f t="shared" si="307"/>
        <v>0</v>
      </c>
      <c r="FZ109" s="299"/>
      <c r="GA109" s="260">
        <f>成绩录入!AB112</f>
        <v>0</v>
      </c>
      <c r="GB109" s="248">
        <f>成绩录入!AC112</f>
        <v>0</v>
      </c>
      <c r="GC109" s="248">
        <f>成绩录入!AD112</f>
        <v>0</v>
      </c>
      <c r="GD109" s="248">
        <f>成绩录入!AE112</f>
        <v>0</v>
      </c>
      <c r="GE109" s="248">
        <f>成绩录入!AF112</f>
        <v>0</v>
      </c>
      <c r="GF109" s="248">
        <f>成绩录入!AG112</f>
        <v>0</v>
      </c>
      <c r="GG109" s="298">
        <f t="shared" si="308"/>
        <v>0</v>
      </c>
      <c r="GI109" s="260">
        <f>成绩录入!AB112</f>
        <v>0</v>
      </c>
      <c r="GJ109" s="248">
        <f>成绩录入!AC112</f>
        <v>0</v>
      </c>
      <c r="GK109" s="248">
        <f>成绩录入!AD112</f>
        <v>0</v>
      </c>
      <c r="GL109" s="248">
        <f>成绩录入!AE112</f>
        <v>0</v>
      </c>
      <c r="GM109" s="248">
        <f>成绩录入!AF112</f>
        <v>0</v>
      </c>
      <c r="GN109" s="248">
        <f>成绩录入!AG112</f>
        <v>0</v>
      </c>
      <c r="GO109" s="298">
        <f t="shared" si="309"/>
        <v>0</v>
      </c>
      <c r="GP109" s="299"/>
      <c r="GQ109" s="260">
        <f>成绩录入!AB112</f>
        <v>0</v>
      </c>
      <c r="GR109" s="248">
        <f>成绩录入!AC112</f>
        <v>0</v>
      </c>
      <c r="GS109" s="248">
        <f>成绩录入!AD112</f>
        <v>0</v>
      </c>
      <c r="GT109" s="248">
        <f>成绩录入!AE112</f>
        <v>0</v>
      </c>
      <c r="GU109" s="248">
        <f>成绩录入!AF112</f>
        <v>0</v>
      </c>
      <c r="GV109" s="248">
        <f>成绩录入!AG112</f>
        <v>0</v>
      </c>
      <c r="GW109" s="298">
        <f t="shared" si="310"/>
        <v>0</v>
      </c>
      <c r="GX109" s="299"/>
      <c r="GY109" s="273">
        <f>成绩录入!AJ112</f>
        <v>0</v>
      </c>
      <c r="GZ109" s="274">
        <f>成绩录入!AK112</f>
        <v>0</v>
      </c>
      <c r="HA109" s="274">
        <f>成绩录入!AL112</f>
        <v>0</v>
      </c>
      <c r="HB109" s="274">
        <f>成绩录入!AM112</f>
        <v>0</v>
      </c>
      <c r="HC109" s="274">
        <f>成绩录入!AN112</f>
        <v>0</v>
      </c>
      <c r="HD109" s="274">
        <f>成绩录入!AO112</f>
        <v>0</v>
      </c>
      <c r="HE109" s="310">
        <f t="shared" si="273"/>
        <v>0</v>
      </c>
      <c r="HF109" s="299"/>
      <c r="HG109" s="273">
        <f>成绩录入!AJ112</f>
        <v>0</v>
      </c>
      <c r="HH109" s="274">
        <f>成绩录入!AK112</f>
        <v>0</v>
      </c>
      <c r="HI109" s="274">
        <f>成绩录入!AL112</f>
        <v>0</v>
      </c>
      <c r="HJ109" s="274">
        <f>成绩录入!AM112</f>
        <v>0</v>
      </c>
      <c r="HK109" s="274">
        <f>成绩录入!AN112</f>
        <v>0</v>
      </c>
      <c r="HL109" s="274">
        <f>成绩录入!AO112</f>
        <v>0</v>
      </c>
      <c r="HM109" s="310">
        <f t="shared" si="274"/>
        <v>0</v>
      </c>
      <c r="HO109" s="273">
        <f>成绩录入!AJ112</f>
        <v>0</v>
      </c>
      <c r="HP109" s="274">
        <f>成绩录入!AK112</f>
        <v>0</v>
      </c>
      <c r="HQ109" s="274">
        <f>成绩录入!AL112</f>
        <v>0</v>
      </c>
      <c r="HR109" s="274">
        <f>成绩录入!AM112</f>
        <v>0</v>
      </c>
      <c r="HS109" s="274">
        <f>成绩录入!AN112</f>
        <v>0</v>
      </c>
      <c r="HT109" s="274">
        <f>成绩录入!AO112</f>
        <v>0</v>
      </c>
      <c r="HU109" s="310">
        <f t="shared" si="275"/>
        <v>0</v>
      </c>
      <c r="HV109" s="299"/>
      <c r="HW109" s="273">
        <f>成绩录入!AJ112</f>
        <v>0</v>
      </c>
      <c r="HX109" s="274">
        <f>成绩录入!AK112</f>
        <v>0</v>
      </c>
      <c r="HY109" s="274">
        <f>成绩录入!AL112</f>
        <v>0</v>
      </c>
      <c r="HZ109" s="274">
        <f>成绩录入!AM112</f>
        <v>0</v>
      </c>
      <c r="IA109" s="274">
        <f>成绩录入!AN112</f>
        <v>0</v>
      </c>
      <c r="IB109" s="274">
        <f>成绩录入!AO112</f>
        <v>0</v>
      </c>
      <c r="IC109" s="310">
        <f t="shared" si="276"/>
        <v>0</v>
      </c>
      <c r="ID109" s="299"/>
      <c r="IE109" s="273">
        <f>成绩录入!AJ112</f>
        <v>0</v>
      </c>
      <c r="IF109" s="274">
        <f>成绩录入!AK112</f>
        <v>0</v>
      </c>
      <c r="IG109" s="274">
        <f>成绩录入!AL112</f>
        <v>0</v>
      </c>
      <c r="IH109" s="274">
        <f>成绩录入!AM112</f>
        <v>0</v>
      </c>
      <c r="II109" s="274">
        <f>成绩录入!AN112</f>
        <v>0</v>
      </c>
      <c r="IJ109" s="274">
        <f>成绩录入!AO112</f>
        <v>0</v>
      </c>
      <c r="IK109" s="310">
        <f t="shared" si="277"/>
        <v>0</v>
      </c>
      <c r="IL109" s="299"/>
      <c r="IM109" s="313" t="e">
        <f t="shared" si="311"/>
        <v>#DIV/0!</v>
      </c>
      <c r="IN109" s="314" t="e">
        <f t="shared" si="312"/>
        <v>#DIV/0!</v>
      </c>
      <c r="IO109" s="314" t="e">
        <f t="shared" si="313"/>
        <v>#DIV/0!</v>
      </c>
      <c r="IP109" s="314" t="e">
        <f t="shared" si="314"/>
        <v>#DIV/0!</v>
      </c>
      <c r="IQ109" s="314" t="e">
        <f t="shared" si="315"/>
        <v>#DIV/0!</v>
      </c>
      <c r="IR109" s="400" t="e">
        <f t="shared" si="316"/>
        <v>#DIV/0!</v>
      </c>
      <c r="IT109" s="214">
        <f>成绩录入!AR112</f>
        <v>0</v>
      </c>
      <c r="IU109" s="216">
        <f>成绩录入!AS112</f>
        <v>0</v>
      </c>
      <c r="IV109" s="216">
        <f>成绩录入!AT112</f>
        <v>0</v>
      </c>
      <c r="IW109" s="216">
        <f>成绩录入!AU112</f>
        <v>0</v>
      </c>
      <c r="IX109" s="216">
        <f>成绩录入!AV112</f>
        <v>0</v>
      </c>
      <c r="IY109" s="216">
        <f>成绩录入!AW112</f>
        <v>0</v>
      </c>
      <c r="IZ109" s="298">
        <f t="shared" si="317"/>
        <v>0</v>
      </c>
      <c r="JA109" s="299"/>
      <c r="JB109" s="317">
        <f>成绩录入!AR112</f>
        <v>0</v>
      </c>
      <c r="JC109" s="216">
        <f>成绩录入!AS112</f>
        <v>0</v>
      </c>
      <c r="JD109" s="216">
        <f>成绩录入!AT112</f>
        <v>0</v>
      </c>
      <c r="JE109" s="216">
        <f>成绩录入!AU112</f>
        <v>0</v>
      </c>
      <c r="JF109" s="216">
        <f>成绩录入!AV112</f>
        <v>0</v>
      </c>
      <c r="JG109" s="216">
        <f>成绩录入!AW112</f>
        <v>0</v>
      </c>
      <c r="JH109" s="298">
        <f t="shared" si="318"/>
        <v>0</v>
      </c>
      <c r="JI109" s="299"/>
      <c r="JJ109" s="248">
        <f>成绩录入!AR112</f>
        <v>0</v>
      </c>
      <c r="JK109" s="248">
        <f>成绩录入!AS112</f>
        <v>0</v>
      </c>
      <c r="JL109" s="248">
        <f>成绩录入!AT112</f>
        <v>0</v>
      </c>
      <c r="JM109" s="248">
        <f>成绩录入!AU112</f>
        <v>0</v>
      </c>
      <c r="JN109" s="248">
        <f>成绩录入!AV112</f>
        <v>0</v>
      </c>
      <c r="JO109" s="248">
        <f>成绩录入!AW112</f>
        <v>0</v>
      </c>
      <c r="JP109" s="298">
        <f t="shared" si="319"/>
        <v>0</v>
      </c>
      <c r="JQ109" s="299"/>
      <c r="JR109" s="308">
        <f>成绩录入!AR112</f>
        <v>0</v>
      </c>
      <c r="JS109" s="248">
        <f>成绩录入!AS112</f>
        <v>0</v>
      </c>
      <c r="JT109" s="248">
        <f>成绩录入!AT112</f>
        <v>0</v>
      </c>
      <c r="JU109" s="248">
        <f>成绩录入!AU112</f>
        <v>0</v>
      </c>
      <c r="JV109" s="248">
        <f>成绩录入!AV112</f>
        <v>0</v>
      </c>
      <c r="JW109" s="248">
        <f>成绩录入!AW112</f>
        <v>0</v>
      </c>
      <c r="JX109" s="298">
        <f t="shared" si="320"/>
        <v>0</v>
      </c>
      <c r="JY109" s="299"/>
      <c r="JZ109" s="308">
        <f>成绩录入!AR112</f>
        <v>0</v>
      </c>
      <c r="KA109" s="248">
        <f>成绩录入!AS112</f>
        <v>0</v>
      </c>
      <c r="KB109" s="248">
        <f>成绩录入!AT112</f>
        <v>0</v>
      </c>
      <c r="KC109" s="248">
        <f>成绩录入!AU112</f>
        <v>0</v>
      </c>
      <c r="KD109" s="248">
        <f>成绩录入!AV112</f>
        <v>0</v>
      </c>
      <c r="KE109" s="248">
        <f>成绩录入!AW112</f>
        <v>0</v>
      </c>
      <c r="KF109" s="298">
        <f t="shared" si="321"/>
        <v>0</v>
      </c>
      <c r="KH109" s="401">
        <f t="shared" si="322"/>
        <v>0</v>
      </c>
      <c r="KI109" s="314">
        <f t="shared" si="323"/>
        <v>0</v>
      </c>
      <c r="KJ109" s="314">
        <f t="shared" si="324"/>
        <v>0</v>
      </c>
      <c r="KK109" s="314">
        <f t="shared" si="325"/>
        <v>0</v>
      </c>
      <c r="KL109" s="314">
        <f t="shared" si="326"/>
        <v>0</v>
      </c>
      <c r="KM109" s="400">
        <f t="shared" si="327"/>
        <v>0</v>
      </c>
      <c r="KN109" s="90"/>
      <c r="KO109" s="294">
        <f>IF(总评!G107&lt;60,1,0)</f>
        <v>0</v>
      </c>
      <c r="KP109" s="355">
        <f t="shared" si="328"/>
        <v>0</v>
      </c>
      <c r="KQ109" s="355">
        <f t="shared" si="329"/>
        <v>0</v>
      </c>
      <c r="KR109" s="356">
        <f t="shared" si="330"/>
        <v>0</v>
      </c>
      <c r="KS109" s="321">
        <f t="shared" si="245"/>
        <v>0</v>
      </c>
      <c r="OT109" s="273">
        <f>IF(OT$6=$OS$5,成绩录入!BC112,0)</f>
        <v>0</v>
      </c>
      <c r="OU109" s="274">
        <f>IF(OU$6=$OS$5,成绩录入!BD112,0)</f>
        <v>0</v>
      </c>
      <c r="OV109" s="274">
        <f>IF(OV$6=$OS$5,成绩录入!BE112,0)</f>
        <v>0</v>
      </c>
      <c r="OW109" s="274">
        <f>IF(OW$6=$OS$5,成绩录入!BF112,0)</f>
        <v>0</v>
      </c>
      <c r="OX109" s="274">
        <f>IF(OX$6=$OS$5,成绩录入!BG112,0)</f>
        <v>0</v>
      </c>
      <c r="OY109" s="274">
        <f>IF(OY$6=$OS$5,成绩录入!BH112,0)</f>
        <v>0</v>
      </c>
      <c r="OZ109" s="274">
        <f>IF(OZ$6=$OS$5,成绩录入!BI112,0)</f>
        <v>0</v>
      </c>
      <c r="PA109" s="274">
        <f>IF(PA$6=$OS$5,成绩录入!BJ112,0)</f>
        <v>0</v>
      </c>
      <c r="PB109" s="274">
        <f>IF(PB$6=$OS$5,成绩录入!BK112,0)</f>
        <v>0</v>
      </c>
      <c r="PC109" s="274">
        <f>IF(PC$6=$OS$5,成绩录入!BL112,0)</f>
        <v>0</v>
      </c>
      <c r="PD109" s="274">
        <f>IF(PD$6=$OS$5,成绩录入!BM112,0)</f>
        <v>0</v>
      </c>
      <c r="PE109" s="274">
        <f>IF(PE$6=$OS$5,成绩录入!BN112,0)</f>
        <v>0</v>
      </c>
      <c r="PF109" s="274">
        <f>IF(PF$6=$OS$5,成绩录入!BO112,0)</f>
        <v>0</v>
      </c>
      <c r="PG109" s="274">
        <f>IF(PG$6=$OS$5,成绩录入!BP112,0)</f>
        <v>0</v>
      </c>
      <c r="PH109" s="274">
        <f>IF(PH$6=$OS$5,成绩录入!BQ112,0)</f>
        <v>0</v>
      </c>
      <c r="PI109" s="274">
        <f>IF(PI$6=$OS$5,成绩录入!BR112,0)</f>
        <v>0</v>
      </c>
      <c r="PJ109" s="274">
        <f>IF(PJ$6=$OS$5,成绩录入!BS112,0)</f>
        <v>0</v>
      </c>
      <c r="PK109" s="274">
        <f>IF(PK$6=$OS$5,成绩录入!BT112,0)</f>
        <v>0</v>
      </c>
      <c r="PL109" s="274">
        <f>IF(PL$6=$OS$5,成绩录入!BU112,0)</f>
        <v>0</v>
      </c>
      <c r="PM109" s="274">
        <f>IF(PM$6=$OS$5,成绩录入!BV112,0)</f>
        <v>0</v>
      </c>
      <c r="PN109" s="274">
        <f>IF(PN$6=$OS$5,成绩录入!BW112,0)</f>
        <v>0</v>
      </c>
      <c r="PO109" s="274">
        <f>IF(PO$6=$OS$5,成绩录入!BX112,0)</f>
        <v>0</v>
      </c>
      <c r="PP109" s="274">
        <f>IF(PP$6=$OS$5,成绩录入!BY112,0)</f>
        <v>0</v>
      </c>
      <c r="PQ109" s="274">
        <f>IF(PQ$6=$OS$5,成绩录入!BZ112,0)</f>
        <v>0</v>
      </c>
      <c r="PR109" s="274">
        <f>IF(PR$6=$OS$5,成绩录入!CA112,0)</f>
        <v>0</v>
      </c>
      <c r="PS109" s="274">
        <f>IF(PS$6=$OS$5,成绩录入!CB112,0)</f>
        <v>0</v>
      </c>
      <c r="PT109" s="274">
        <f>IF(PT$6=$OS$5,成绩录入!CC112,0)</f>
        <v>0</v>
      </c>
      <c r="PU109" s="274">
        <f>IF(PU$6=$OS$5,成绩录入!CD112,0)</f>
        <v>0</v>
      </c>
      <c r="PV109" s="274">
        <f>IF(PV$6=$OS$5,成绩录入!CE112,0)</f>
        <v>0</v>
      </c>
      <c r="PW109" s="274">
        <f>IF(PW$6=$OS$5,成绩录入!CF112,0)</f>
        <v>0</v>
      </c>
      <c r="PX109" s="274">
        <f>IF(PX$6=$OS$5,成绩录入!CG112,0)</f>
        <v>0</v>
      </c>
      <c r="PY109" s="274">
        <f>IF(PY$6=$OS$5,成绩录入!CH112,0)</f>
        <v>0</v>
      </c>
      <c r="PZ109" s="274">
        <f>IF(PZ$6=$OS$5,成绩录入!CI112,0)</f>
        <v>0</v>
      </c>
      <c r="QA109" s="274">
        <f>IF(QA$6=$OS$5,成绩录入!CJ112,0)</f>
        <v>0</v>
      </c>
      <c r="QB109" s="274">
        <f>IF(QB$6=$OS$5,成绩录入!CK112,0)</f>
        <v>0</v>
      </c>
      <c r="QC109" s="274">
        <f>IF(QC$6=$OS$5,成绩录入!CL112,0)</f>
        <v>0</v>
      </c>
      <c r="QD109" s="274">
        <f>IF(QD$6=$OS$5,成绩录入!CM112,0)</f>
        <v>0</v>
      </c>
      <c r="QE109" s="274">
        <f>IF(QE$6=$OS$5,成绩录入!CN112,0)</f>
        <v>0</v>
      </c>
      <c r="QF109" s="274">
        <f>IF(QF$6=$OS$5,成绩录入!CO112,0)</f>
        <v>0</v>
      </c>
      <c r="QG109" s="274">
        <f>IF(QG$6=$OS$5,成绩录入!CP112,0)</f>
        <v>0</v>
      </c>
      <c r="QH109" s="274">
        <f>IF(QH$6=$OS$5,成绩录入!CQ112,0)</f>
        <v>0</v>
      </c>
      <c r="QI109" s="274">
        <f>IF(QI$6=$OS$5,成绩录入!CR112,0)</f>
        <v>0</v>
      </c>
      <c r="QJ109" s="274">
        <f>IF(QJ$6=$OS$5,成绩录入!CS112,0)</f>
        <v>0</v>
      </c>
      <c r="QK109" s="274">
        <f>IF(QK$6=$OS$5,成绩录入!CT112,0)</f>
        <v>0</v>
      </c>
      <c r="QL109" s="274">
        <f>IF(QL$6=$OS$5,成绩录入!CU112,0)</f>
        <v>0</v>
      </c>
      <c r="QM109" s="274">
        <f>IF(QM$6=$OS$5,成绩录入!CV112,0)</f>
        <v>0</v>
      </c>
      <c r="QN109" s="274">
        <f>IF(QN$6=$OS$5,成绩录入!CW112,0)</f>
        <v>0</v>
      </c>
      <c r="QO109" s="274">
        <f>IF(QO$6=$OS$5,成绩录入!CX112,0)</f>
        <v>0</v>
      </c>
      <c r="QP109" s="274">
        <f>IF(QP$6=$OS$5,成绩录入!CY112,0)</f>
        <v>0</v>
      </c>
      <c r="QQ109" s="274">
        <f>IF(QQ$6=$OS$5,成绩录入!CZ112,0)</f>
        <v>0</v>
      </c>
      <c r="QR109" s="274">
        <f>IF(QR$6=$OS$5,成绩录入!DA112,0)</f>
        <v>0</v>
      </c>
      <c r="QS109" s="274">
        <f>IF(QS$6=$OS$5,成绩录入!DB112,0)</f>
        <v>0</v>
      </c>
      <c r="QT109" s="274">
        <f>IF(QT$6=$OS$5,成绩录入!DC112,0)</f>
        <v>0</v>
      </c>
      <c r="QU109" s="274">
        <f>IF(QU$6=$OS$5,成绩录入!DD112,0)</f>
        <v>0</v>
      </c>
      <c r="QV109" s="274">
        <f>IF(QV$6=$OS$5,成绩录入!DE112,0)</f>
        <v>0</v>
      </c>
      <c r="QW109" s="274">
        <f>IF(QW$6=$OS$5,成绩录入!DF112,0)</f>
        <v>0</v>
      </c>
      <c r="QX109" s="274">
        <f>IF(QX$6=$OS$5,成绩录入!DG112,0)</f>
        <v>0</v>
      </c>
      <c r="QY109" s="274">
        <f>IF(QY$6=$OS$5,成绩录入!DH112,0)</f>
        <v>0</v>
      </c>
      <c r="QZ109" s="274">
        <f>IF(QZ$6=$OS$5,成绩录入!DI112,0)</f>
        <v>0</v>
      </c>
      <c r="RA109" s="274">
        <f>IF(RA$6=$OS$5,成绩录入!DJ112,0)</f>
        <v>0</v>
      </c>
      <c r="RB109" s="248">
        <f>IF(RB$6=$OS$5,成绩录入!DK112,0)</f>
        <v>0</v>
      </c>
      <c r="RC109" s="248">
        <f>IF(RC$6=$OS$5,成绩录入!DL112,0)</f>
        <v>0</v>
      </c>
      <c r="RD109" s="248">
        <f>IF(RD$6=$OS$5,成绩录入!DM112,0)</f>
        <v>0</v>
      </c>
      <c r="RE109" s="248">
        <f>IF(RE$6=$OS$5,成绩录入!DN112,0)</f>
        <v>0</v>
      </c>
      <c r="RF109" s="248">
        <f>IF(RF$6=$OS$5,成绩录入!DO112,0)</f>
        <v>0</v>
      </c>
      <c r="RG109" s="248">
        <f>IF(RG$6=$OS$5,成绩录入!DP112,0)</f>
        <v>0</v>
      </c>
      <c r="RH109" s="248">
        <f>IF(RH$6=$OS$5,成绩录入!DQ112,0)</f>
        <v>0</v>
      </c>
      <c r="RI109" s="248">
        <f>IF(RI$6=$OS$5,成绩录入!DR112,0)</f>
        <v>0</v>
      </c>
      <c r="RJ109" s="248">
        <f>IF(RJ$6=$OS$5,成绩录入!DS112,0)</f>
        <v>0</v>
      </c>
      <c r="RK109" s="248">
        <f>IF(RK$6=$OS$5,成绩录入!DT112,0)</f>
        <v>0</v>
      </c>
      <c r="RL109" s="248">
        <f>IF(RL$6=$OS$5,成绩录入!DU112,0)</f>
        <v>0</v>
      </c>
      <c r="RM109" s="248">
        <f>IF(RM$6=$OS$5,成绩录入!DV112,0)</f>
        <v>0</v>
      </c>
      <c r="RN109" s="248">
        <f>IF(RN$6=$OS$5,成绩录入!DW112,0)</f>
        <v>0</v>
      </c>
      <c r="RO109" s="248">
        <f>IF(RO$6=$OS$5,成绩录入!DX112,0)</f>
        <v>0</v>
      </c>
      <c r="RP109" s="248">
        <f>IF(RP$6=$OS$5,成绩录入!DY112,0)</f>
        <v>0</v>
      </c>
      <c r="RQ109" s="248">
        <f>IF(RQ$6=$OS$5,成绩录入!DZ112,0)</f>
        <v>0</v>
      </c>
      <c r="RR109" s="248">
        <f>IF(RR$6=$OS$5,成绩录入!EA112,0)</f>
        <v>0</v>
      </c>
      <c r="RS109" s="248">
        <f>IF(RS$6=$OS$5,成绩录入!EB112,0)</f>
        <v>0</v>
      </c>
      <c r="RT109" s="248">
        <f>IF(RT$6=$OS$5,成绩录入!EC112,0)</f>
        <v>0</v>
      </c>
      <c r="RU109" s="248">
        <f>IF(RU$6=$OS$5,成绩录入!ED112,0)</f>
        <v>0</v>
      </c>
      <c r="RV109" s="248">
        <f>IF(RV$6=$OS$5,成绩录入!EE112,0)</f>
        <v>0</v>
      </c>
      <c r="RW109" s="248">
        <f>IF(RW$6=$OS$5,成绩录入!EF112,0)</f>
        <v>0</v>
      </c>
      <c r="RX109" s="248">
        <f>IF(RX$6=$OS$5,成绩录入!EG112,0)</f>
        <v>0</v>
      </c>
      <c r="RY109" s="248">
        <f>IF(RY$6=$OS$5,成绩录入!EH112,0)</f>
        <v>0</v>
      </c>
      <c r="RZ109" s="248">
        <f>IF(RZ$6=$OS$5,成绩录入!EI112,0)</f>
        <v>0</v>
      </c>
      <c r="SA109" s="248">
        <f>IF(SA$6=$OS$5,成绩录入!EJ112,0)</f>
        <v>0</v>
      </c>
      <c r="SB109" s="248">
        <f>IF(SB$6=$OS$5,成绩录入!EK112,0)</f>
        <v>0</v>
      </c>
      <c r="SC109" s="248">
        <f>IF(SC$6=$OS$5,成绩录入!EL112,0)</f>
        <v>0</v>
      </c>
      <c r="SD109" s="248">
        <f>IF(SD$6=$OS$5,成绩录入!EM112,0)</f>
        <v>0</v>
      </c>
      <c r="SE109" s="248">
        <f>IF(SE$6=$OS$5,成绩录入!EN112,0)</f>
        <v>0</v>
      </c>
      <c r="SF109" s="248">
        <f>IF(SF$6=$OS$5,成绩录入!EO112,0)</f>
        <v>0</v>
      </c>
      <c r="SG109" s="248">
        <f>IF(SG$6=$OS$5,成绩录入!EP112,0)</f>
        <v>0</v>
      </c>
      <c r="SH109" s="248">
        <f>IF(SH$6=$OS$5,成绩录入!EQ112,0)</f>
        <v>0</v>
      </c>
      <c r="SI109" s="248">
        <f>IF(SI$6=$OS$5,成绩录入!ER112,0)</f>
        <v>0</v>
      </c>
      <c r="SJ109" s="248">
        <f>IF(SJ$6=$OS$5,成绩录入!ES112,0)</f>
        <v>0</v>
      </c>
      <c r="SK109" s="248">
        <f>IF(SK$6=$OS$5,成绩录入!ET112,0)</f>
        <v>0</v>
      </c>
      <c r="SL109" s="248">
        <f>IF(SL$6=$OS$5,成绩录入!EU112,0)</f>
        <v>0</v>
      </c>
      <c r="SM109" s="248">
        <f>IF(SM$6=$OS$5,成绩录入!EV112,0)</f>
        <v>0</v>
      </c>
      <c r="SN109" s="248">
        <f>IF(SN$6=$OS$5,成绩录入!EW112,0)</f>
        <v>0</v>
      </c>
      <c r="SO109" s="248">
        <f>IF(SO$6=$OS$5,成绩录入!EX112,0)</f>
        <v>0</v>
      </c>
      <c r="SP109" s="218">
        <f t="shared" si="190"/>
        <v>0</v>
      </c>
      <c r="SQ109" s="166"/>
      <c r="SR109" s="166"/>
      <c r="SS109" s="273">
        <f>IF(SS$6=$SR$5,成绩录入!BC112,0)</f>
        <v>0</v>
      </c>
      <c r="ST109" s="274">
        <f>IF(ST$6=$SR$5,成绩录入!BD112,0)</f>
        <v>0</v>
      </c>
      <c r="SU109" s="274">
        <f>IF(SU$6=$SR$5,成绩录入!BE112,0)</f>
        <v>0</v>
      </c>
      <c r="SV109" s="274">
        <f>IF(SV$6=$SR$5,成绩录入!BF112,0)</f>
        <v>0</v>
      </c>
      <c r="SW109" s="274">
        <f>IF(SW$6=$SR$5,成绩录入!BG112,0)</f>
        <v>0</v>
      </c>
      <c r="SX109" s="274">
        <f>IF(SX$6=$SR$5,成绩录入!BH112,0)</f>
        <v>0</v>
      </c>
      <c r="SY109" s="274">
        <f>IF(SY$6=$SR$5,成绩录入!BI112,0)</f>
        <v>0</v>
      </c>
      <c r="SZ109" s="274">
        <f>IF(SZ$6=$SR$5,成绩录入!BJ112,0)</f>
        <v>0</v>
      </c>
      <c r="TA109" s="274">
        <f>IF(TA$6=$SR$5,成绩录入!BK112,0)</f>
        <v>0</v>
      </c>
      <c r="TB109" s="274">
        <f>IF(TB$6=$SR$5,成绩录入!BL112,0)</f>
        <v>0</v>
      </c>
      <c r="TC109" s="274">
        <f>IF(TC$6=$SR$5,成绩录入!BM112,0)</f>
        <v>0</v>
      </c>
      <c r="TD109" s="274">
        <f>IF(TD$6=$SR$5,成绩录入!BN112,0)</f>
        <v>0</v>
      </c>
      <c r="TE109" s="274">
        <f>IF(TE$6=$SR$5,成绩录入!BO112,0)</f>
        <v>0</v>
      </c>
      <c r="TF109" s="274">
        <f>IF(TF$6=$SR$5,成绩录入!BP112,0)</f>
        <v>0</v>
      </c>
      <c r="TG109" s="274">
        <f>IF(TG$6=$SR$5,成绩录入!BQ112,0)</f>
        <v>0</v>
      </c>
      <c r="TH109" s="274">
        <f>IF(TH$6=$SR$5,成绩录入!BR112,0)</f>
        <v>0</v>
      </c>
      <c r="TI109" s="274">
        <f>IF(TI$6=$SR$5,成绩录入!BS112,0)</f>
        <v>0</v>
      </c>
      <c r="TJ109" s="274">
        <f>IF(TJ$6=$SR$5,成绩录入!BT112,0)</f>
        <v>0</v>
      </c>
      <c r="TK109" s="274">
        <f>IF(TK$6=$SR$5,成绩录入!BU112,0)</f>
        <v>0</v>
      </c>
      <c r="TL109" s="274">
        <f>IF(TL$6=$SR$5,成绩录入!BV112,0)</f>
        <v>0</v>
      </c>
      <c r="TM109" s="274">
        <f>IF(TM$6=$SR$5,成绩录入!BW112,0)</f>
        <v>0</v>
      </c>
      <c r="TN109" s="274">
        <f>IF(TN$6=$SR$5,成绩录入!BX112,0)</f>
        <v>0</v>
      </c>
      <c r="TO109" s="274">
        <f>IF(TO$6=$SR$5,成绩录入!BY112,0)</f>
        <v>0</v>
      </c>
      <c r="TP109" s="274">
        <f>IF(TP$6=$SR$5,成绩录入!BZ112,0)</f>
        <v>0</v>
      </c>
      <c r="TQ109" s="274">
        <f>IF(TQ$6=$SR$5,成绩录入!CA112,0)</f>
        <v>0</v>
      </c>
      <c r="TR109" s="274">
        <f>IF(TR$6=$SR$5,成绩录入!CB112,0)</f>
        <v>0</v>
      </c>
      <c r="TS109" s="274">
        <f>IF(TS$6=$SR$5,成绩录入!CC112,0)</f>
        <v>0</v>
      </c>
      <c r="TT109" s="274">
        <f>IF(TT$6=$SR$5,成绩录入!CD112,0)</f>
        <v>0</v>
      </c>
      <c r="TU109" s="274">
        <f>IF(TU$6=$SR$5,成绩录入!CE112,0)</f>
        <v>0</v>
      </c>
      <c r="TV109" s="274">
        <f>IF(TV$6=$SR$5,成绩录入!CF112,0)</f>
        <v>0</v>
      </c>
      <c r="TW109" s="274">
        <f>IF(TW$6=$SR$5,成绩录入!CG112,0)</f>
        <v>0</v>
      </c>
      <c r="TX109" s="274">
        <f>IF(TX$6=$SR$5,成绩录入!CH112,0)</f>
        <v>0</v>
      </c>
      <c r="TY109" s="274">
        <f>IF(TY$6=$SR$5,成绩录入!CI112,0)</f>
        <v>0</v>
      </c>
      <c r="TZ109" s="274">
        <f>IF(TZ$6=$SR$5,成绩录入!CJ112,0)</f>
        <v>0</v>
      </c>
      <c r="UA109" s="274">
        <f>IF(UA$6=$SR$5,成绩录入!CK112,0)</f>
        <v>0</v>
      </c>
      <c r="UB109" s="274">
        <f>IF(UB$6=$SR$5,成绩录入!CL112,0)</f>
        <v>0</v>
      </c>
      <c r="UC109" s="274">
        <f>IF(UC$6=$SR$5,成绩录入!CM112,0)</f>
        <v>0</v>
      </c>
      <c r="UD109" s="274">
        <f>IF(UD$6=$SR$5,成绩录入!CN112,0)</f>
        <v>0</v>
      </c>
      <c r="UE109" s="274">
        <f>IF(UE$6=$SR$5,成绩录入!CO112,0)</f>
        <v>0</v>
      </c>
      <c r="UF109" s="274">
        <f>IF(UF$6=$SR$5,成绩录入!CP112,0)</f>
        <v>0</v>
      </c>
      <c r="UG109" s="274">
        <f>IF(UG$6=$SR$5,成绩录入!CQ112,0)</f>
        <v>0</v>
      </c>
      <c r="UH109" s="274">
        <f>IF(UH$6=$SR$5,成绩录入!CR112,0)</f>
        <v>0</v>
      </c>
      <c r="UI109" s="274">
        <f>IF(UI$6=$SR$5,成绩录入!CS112,0)</f>
        <v>0</v>
      </c>
      <c r="UJ109" s="274">
        <f>IF(UJ$6=$SR$5,成绩录入!CT112,0)</f>
        <v>0</v>
      </c>
      <c r="UK109" s="274">
        <f>IF(UK$6=$SR$5,成绩录入!CU112,0)</f>
        <v>0</v>
      </c>
      <c r="UL109" s="274">
        <f>IF(UL$6=$SR$5,成绩录入!CV112,0)</f>
        <v>0</v>
      </c>
      <c r="UM109" s="274">
        <f>IF(UM$6=$SR$5,成绩录入!CW112,0)</f>
        <v>0</v>
      </c>
      <c r="UN109" s="274">
        <f>IF(UN$6=$SR$5,成绩录入!CX112,0)</f>
        <v>0</v>
      </c>
      <c r="UO109" s="274">
        <f>IF(UO$6=$SR$5,成绩录入!CY112,0)</f>
        <v>0</v>
      </c>
      <c r="UP109" s="274">
        <f>IF(UP$6=$SR$5,成绩录入!CZ112,0)</f>
        <v>0</v>
      </c>
      <c r="UQ109" s="274">
        <f>IF(UQ$6=$SR$5,成绩录入!DA112,0)</f>
        <v>0</v>
      </c>
      <c r="UR109" s="274">
        <f>IF(UR$6=$SR$5,成绩录入!DB112,0)</f>
        <v>0</v>
      </c>
      <c r="US109" s="274">
        <f>IF(US$6=$SR$5,成绩录入!DC112,0)</f>
        <v>0</v>
      </c>
      <c r="UT109" s="274">
        <f>IF(UT$6=$SR$5,成绩录入!DD112,0)</f>
        <v>0</v>
      </c>
      <c r="UU109" s="274">
        <f>IF(UU$6=$SR$5,成绩录入!DE112,0)</f>
        <v>0</v>
      </c>
      <c r="UV109" s="274">
        <f>IF(UV$6=$SR$5,成绩录入!DF112,0)</f>
        <v>0</v>
      </c>
      <c r="UW109" s="274">
        <f>IF(UW$6=$SR$5,成绩录入!DG112,0)</f>
        <v>0</v>
      </c>
      <c r="UX109" s="274">
        <f>IF(UX$6=$SR$5,成绩录入!DH112,0)</f>
        <v>0</v>
      </c>
      <c r="UY109" s="274">
        <f>IF(UY$6=$SR$5,成绩录入!DI112,0)</f>
        <v>0</v>
      </c>
      <c r="UZ109" s="274">
        <f>IF(UZ$6=$SR$5,成绩录入!DJ112,0)</f>
        <v>0</v>
      </c>
      <c r="VA109" s="248">
        <f>IF(VA$6=$SR$5,成绩录入!DK112,0)</f>
        <v>0</v>
      </c>
      <c r="VB109" s="248">
        <f>IF(VB$6=$SR$5,成绩录入!DL112,0)</f>
        <v>0</v>
      </c>
      <c r="VC109" s="248">
        <f>IF(VC$6=$SR$5,成绩录入!DM112,0)</f>
        <v>0</v>
      </c>
      <c r="VD109" s="248">
        <f>IF(VD$6=$SR$5,成绩录入!DN112,0)</f>
        <v>0</v>
      </c>
      <c r="VE109" s="248">
        <f>IF(VE$6=$SR$5,成绩录入!DO112,0)</f>
        <v>0</v>
      </c>
      <c r="VF109" s="248">
        <f>IF(VF$6=$SR$5,成绩录入!DP112,0)</f>
        <v>0</v>
      </c>
      <c r="VG109" s="248">
        <f>IF(VG$6=$SR$5,成绩录入!DQ112,0)</f>
        <v>0</v>
      </c>
      <c r="VH109" s="248">
        <f>IF(VH$6=$SR$5,成绩录入!DR112,0)</f>
        <v>0</v>
      </c>
      <c r="VI109" s="248">
        <f>IF(VI$6=$SR$5,成绩录入!DS112,0)</f>
        <v>0</v>
      </c>
      <c r="VJ109" s="248">
        <f>IF(VJ$6=$SR$5,成绩录入!DT112,0)</f>
        <v>0</v>
      </c>
      <c r="VK109" s="248">
        <f>IF(VK$6=$SR$5,成绩录入!DU112,0)</f>
        <v>0</v>
      </c>
      <c r="VL109" s="248">
        <f>IF(VL$6=$SR$5,成绩录入!DV112,0)</f>
        <v>0</v>
      </c>
      <c r="VM109" s="248">
        <f>IF(VM$6=$SR$5,成绩录入!DW112,0)</f>
        <v>0</v>
      </c>
      <c r="VN109" s="248">
        <f>IF(VN$6=$SR$5,成绩录入!DX112,0)</f>
        <v>0</v>
      </c>
      <c r="VO109" s="248">
        <f>IF(VO$6=$SR$5,成绩录入!DY112,0)</f>
        <v>0</v>
      </c>
      <c r="VP109" s="248">
        <f>IF(VP$6=$SR$5,成绩录入!DZ112,0)</f>
        <v>0</v>
      </c>
      <c r="VQ109" s="248">
        <f>IF(VQ$6=$SR$5,成绩录入!EA112,0)</f>
        <v>0</v>
      </c>
      <c r="VR109" s="248">
        <f>IF(VR$6=$SR$5,成绩录入!EB112,0)</f>
        <v>0</v>
      </c>
      <c r="VS109" s="248">
        <f>IF(VS$6=$SR$5,成绩录入!EC112,0)</f>
        <v>0</v>
      </c>
      <c r="VT109" s="248">
        <f>IF(VT$6=$SR$5,成绩录入!ED112,0)</f>
        <v>0</v>
      </c>
      <c r="VU109" s="248">
        <f>IF(VU$6=$SR$5,成绩录入!EE112,0)</f>
        <v>0</v>
      </c>
      <c r="VV109" s="248">
        <f>IF(VV$6=$SR$5,成绩录入!EF112,0)</f>
        <v>0</v>
      </c>
      <c r="VW109" s="248">
        <f>IF(VW$6=$SR$5,成绩录入!EG112,0)</f>
        <v>0</v>
      </c>
      <c r="VX109" s="248">
        <f>IF(VX$6=$SR$5,成绩录入!EH112,0)</f>
        <v>0</v>
      </c>
      <c r="VY109" s="248">
        <f>IF(VY$6=$SR$5,成绩录入!EI112,0)</f>
        <v>0</v>
      </c>
      <c r="VZ109" s="248">
        <f>IF(VZ$6=$SR$5,成绩录入!EJ112,0)</f>
        <v>0</v>
      </c>
      <c r="WA109" s="248">
        <f>IF(WA$6=$SR$5,成绩录入!EK112,0)</f>
        <v>0</v>
      </c>
      <c r="WB109" s="248">
        <f>IF(WB$6=$SR$5,成绩录入!EL112,0)</f>
        <v>0</v>
      </c>
      <c r="WC109" s="248">
        <f>IF(WC$6=$SR$5,成绩录入!EM112,0)</f>
        <v>0</v>
      </c>
      <c r="WD109" s="248">
        <f>IF(WD$6=$SR$5,成绩录入!EN112,0)</f>
        <v>0</v>
      </c>
      <c r="WE109" s="248">
        <f>IF(WE$6=$SR$5,成绩录入!EO112,0)</f>
        <v>0</v>
      </c>
      <c r="WF109" s="248">
        <f>IF(WF$6=$SR$5,成绩录入!EP112,0)</f>
        <v>0</v>
      </c>
      <c r="WG109" s="248">
        <f>IF(WG$6=$SR$5,成绩录入!EQ112,0)</f>
        <v>0</v>
      </c>
      <c r="WH109" s="248">
        <f>IF(WH$6=$SR$5,成绩录入!ER112,0)</f>
        <v>0</v>
      </c>
      <c r="WI109" s="248">
        <f>IF(WI$6=$SR$5,成绩录入!ES112,0)</f>
        <v>0</v>
      </c>
      <c r="WJ109" s="248">
        <f>IF(WJ$6=$SR$5,成绩录入!ET112,0)</f>
        <v>0</v>
      </c>
      <c r="WK109" s="248">
        <f>IF(WK$6=$SR$5,成绩录入!EU112,0)</f>
        <v>0</v>
      </c>
      <c r="WL109" s="248">
        <f>IF(WL$6=$SR$5,成绩录入!EV112,0)</f>
        <v>0</v>
      </c>
      <c r="WM109" s="248">
        <f>IF(WM$6=$SR$5,成绩录入!EW112,0)</f>
        <v>0</v>
      </c>
      <c r="WN109" s="248">
        <f>IF(WN$6=$SR$5,成绩录入!EX112,0)</f>
        <v>0</v>
      </c>
      <c r="WO109" s="218">
        <f t="shared" si="191"/>
        <v>0</v>
      </c>
      <c r="WP109" s="166"/>
      <c r="WQ109" s="166"/>
      <c r="WR109" s="273">
        <f>IF(WR$6=$WQ$5,成绩录入!BC112,0)</f>
        <v>0</v>
      </c>
      <c r="WS109" s="274">
        <f>IF(WS$6=$WQ$5,成绩录入!BD112,0)</f>
        <v>0</v>
      </c>
      <c r="WT109" s="274">
        <f>IF(WT$6=$WQ$5,成绩录入!BE112,0)</f>
        <v>0</v>
      </c>
      <c r="WU109" s="274">
        <f>IF(WU$6=$WQ$5,成绩录入!BF112,0)</f>
        <v>0</v>
      </c>
      <c r="WV109" s="274">
        <f>IF(WV$6=$WQ$5,成绩录入!BG112,0)</f>
        <v>0</v>
      </c>
      <c r="WW109" s="274">
        <f>IF(WW$6=$WQ$5,成绩录入!BH112,0)</f>
        <v>0</v>
      </c>
      <c r="WX109" s="274">
        <f>IF(WX$6=$WQ$5,成绩录入!BI112,0)</f>
        <v>0</v>
      </c>
      <c r="WY109" s="274">
        <f>IF(WY$6=$WQ$5,成绩录入!BJ112,0)</f>
        <v>0</v>
      </c>
      <c r="WZ109" s="274">
        <f>IF(WZ$6=$WQ$5,成绩录入!BK112,0)</f>
        <v>0</v>
      </c>
      <c r="XA109" s="274">
        <f>IF(XA$6=$WQ$5,成绩录入!BL112,0)</f>
        <v>0</v>
      </c>
      <c r="XB109" s="274">
        <f>IF(XB$6=$WQ$5,成绩录入!BM112,0)</f>
        <v>0</v>
      </c>
      <c r="XC109" s="274">
        <f>IF(XC$6=$WQ$5,成绩录入!BN112,0)</f>
        <v>0</v>
      </c>
      <c r="XD109" s="274">
        <f>IF(XD$6=$WQ$5,成绩录入!BO112,0)</f>
        <v>0</v>
      </c>
      <c r="XE109" s="274">
        <f>IF(XE$6=$WQ$5,成绩录入!BP112,0)</f>
        <v>0</v>
      </c>
      <c r="XF109" s="274">
        <f>IF(XF$6=$WQ$5,成绩录入!BQ112,0)</f>
        <v>0</v>
      </c>
      <c r="XG109" s="274">
        <f>IF(XG$6=$WQ$5,成绩录入!BR112,0)</f>
        <v>0</v>
      </c>
      <c r="XH109" s="274">
        <f>IF(XH$6=$WQ$5,成绩录入!BS112,0)</f>
        <v>0</v>
      </c>
      <c r="XI109" s="274">
        <f>IF(XI$6=$WQ$5,成绩录入!BT112,0)</f>
        <v>0</v>
      </c>
      <c r="XJ109" s="274">
        <f>IF(XJ$6=$WQ$5,成绩录入!BU112,0)</f>
        <v>0</v>
      </c>
      <c r="XK109" s="274">
        <f>IF(XK$6=$WQ$5,成绩录入!BV112,0)</f>
        <v>0</v>
      </c>
      <c r="XL109" s="274">
        <f>IF(XL$6=$WQ$5,成绩录入!BW112,0)</f>
        <v>0</v>
      </c>
      <c r="XM109" s="274">
        <f>IF(XM$6=$WQ$5,成绩录入!BX112,0)</f>
        <v>0</v>
      </c>
      <c r="XN109" s="274">
        <f>IF(XN$6=$WQ$5,成绩录入!BY112,0)</f>
        <v>0</v>
      </c>
      <c r="XO109" s="274">
        <f>IF(XO$6=$WQ$5,成绩录入!BZ112,0)</f>
        <v>0</v>
      </c>
      <c r="XP109" s="274">
        <f>IF(XP$6=$WQ$5,成绩录入!CA112,0)</f>
        <v>0</v>
      </c>
      <c r="XQ109" s="274">
        <f>IF(XQ$6=$WQ$5,成绩录入!CB112,0)</f>
        <v>0</v>
      </c>
      <c r="XR109" s="274">
        <f>IF(XR$6=$WQ$5,成绩录入!CC112,0)</f>
        <v>0</v>
      </c>
      <c r="XS109" s="274">
        <f>IF(XS$6=$WQ$5,成绩录入!CD112,0)</f>
        <v>0</v>
      </c>
      <c r="XT109" s="274">
        <f>IF(XT$6=$WQ$5,成绩录入!CE112,0)</f>
        <v>0</v>
      </c>
      <c r="XU109" s="274">
        <f>IF(XU$6=$WQ$5,成绩录入!CF112,0)</f>
        <v>0</v>
      </c>
      <c r="XV109" s="274">
        <f>IF(XV$6=$WQ$5,成绩录入!CG112,0)</f>
        <v>0</v>
      </c>
      <c r="XW109" s="274">
        <f>IF(XW$6=$WQ$5,成绩录入!CH112,0)</f>
        <v>0</v>
      </c>
      <c r="XX109" s="274">
        <f>IF(XX$6=$WQ$5,成绩录入!CI112,0)</f>
        <v>0</v>
      </c>
      <c r="XY109" s="274">
        <f>IF(XY$6=$WQ$5,成绩录入!CJ112,0)</f>
        <v>0</v>
      </c>
      <c r="XZ109" s="274">
        <f>IF(XZ$6=$WQ$5,成绩录入!CK112,0)</f>
        <v>0</v>
      </c>
      <c r="YA109" s="274">
        <f>IF(YA$6=$WQ$5,成绩录入!CL112,0)</f>
        <v>0</v>
      </c>
      <c r="YB109" s="274">
        <f>IF(YB$6=$WQ$5,成绩录入!CM112,0)</f>
        <v>0</v>
      </c>
      <c r="YC109" s="274">
        <f>IF(YC$6=$WQ$5,成绩录入!CN112,0)</f>
        <v>0</v>
      </c>
      <c r="YD109" s="274">
        <f>IF(YD$6=$WQ$5,成绩录入!CO112,0)</f>
        <v>0</v>
      </c>
      <c r="YE109" s="274">
        <f>IF(YE$6=$WQ$5,成绩录入!CP112,0)</f>
        <v>0</v>
      </c>
      <c r="YF109" s="274">
        <f>IF(YF$6=$WQ$5,成绩录入!CQ112,0)</f>
        <v>0</v>
      </c>
      <c r="YG109" s="274">
        <f>IF(YG$6=$WQ$5,成绩录入!CR112,0)</f>
        <v>0</v>
      </c>
      <c r="YH109" s="274">
        <f>IF(YH$6=$WQ$5,成绩录入!CS112,0)</f>
        <v>0</v>
      </c>
      <c r="YI109" s="274">
        <f>IF(YI$6=$WQ$5,成绩录入!CT112,0)</f>
        <v>0</v>
      </c>
      <c r="YJ109" s="274">
        <f>IF(YJ$6=$WQ$5,成绩录入!CU112,0)</f>
        <v>0</v>
      </c>
      <c r="YK109" s="274">
        <f>IF(YK$6=$WQ$5,成绩录入!CV112,0)</f>
        <v>0</v>
      </c>
      <c r="YL109" s="274">
        <f>IF(YL$6=$WQ$5,成绩录入!CW112,0)</f>
        <v>0</v>
      </c>
      <c r="YM109" s="274">
        <f>IF(YM$6=$WQ$5,成绩录入!CX112,0)</f>
        <v>0</v>
      </c>
      <c r="YN109" s="274">
        <f>IF(YN$6=$WQ$5,成绩录入!CY112,0)</f>
        <v>0</v>
      </c>
      <c r="YO109" s="274">
        <f>IF(YO$6=$WQ$5,成绩录入!CZ112,0)</f>
        <v>0</v>
      </c>
      <c r="YP109" s="274">
        <f>IF(YP$6=$WQ$5,成绩录入!DA112,0)</f>
        <v>0</v>
      </c>
      <c r="YQ109" s="274">
        <f>IF(YQ$6=$WQ$5,成绩录入!DB112,0)</f>
        <v>0</v>
      </c>
      <c r="YR109" s="274">
        <f>IF(YR$6=$WQ$5,成绩录入!DC112,0)</f>
        <v>0</v>
      </c>
      <c r="YS109" s="274">
        <f>IF(YS$6=$WQ$5,成绩录入!DD112,0)</f>
        <v>0</v>
      </c>
      <c r="YT109" s="274">
        <f>IF(YT$6=$WQ$5,成绩录入!DE112,0)</f>
        <v>0</v>
      </c>
      <c r="YU109" s="274">
        <f>IF(YU$6=$WQ$5,成绩录入!DF112,0)</f>
        <v>0</v>
      </c>
      <c r="YV109" s="274">
        <f>IF(YV$6=$WQ$5,成绩录入!DG112,0)</f>
        <v>0</v>
      </c>
      <c r="YW109" s="274">
        <f>IF(YW$6=$WQ$5,成绩录入!DH112,0)</f>
        <v>0</v>
      </c>
      <c r="YX109" s="274">
        <f>IF(YX$6=$WQ$5,成绩录入!DI112,0)</f>
        <v>0</v>
      </c>
      <c r="YY109" s="274">
        <f>IF(YY$6=$WQ$5,成绩录入!DJ112,0)</f>
        <v>0</v>
      </c>
      <c r="YZ109" s="248">
        <f>IF(YZ$6=$WQ$5,成绩录入!DK112,0)</f>
        <v>0</v>
      </c>
      <c r="ZA109" s="248">
        <f>IF(ZA$6=$WQ$5,成绩录入!DL112,0)</f>
        <v>0</v>
      </c>
      <c r="ZB109" s="248">
        <f>IF(ZB$6=$WQ$5,成绩录入!DM112,0)</f>
        <v>0</v>
      </c>
      <c r="ZC109" s="248">
        <f>IF(ZC$6=$WQ$5,成绩录入!DN112,0)</f>
        <v>0</v>
      </c>
      <c r="ZD109" s="248">
        <f>IF(ZD$6=$WQ$5,成绩录入!DO112,0)</f>
        <v>0</v>
      </c>
      <c r="ZE109" s="248">
        <f>IF(ZE$6=$WQ$5,成绩录入!DP112,0)</f>
        <v>0</v>
      </c>
      <c r="ZF109" s="248">
        <f>IF(ZF$6=$WQ$5,成绩录入!DQ112,0)</f>
        <v>0</v>
      </c>
      <c r="ZG109" s="248">
        <f>IF(ZG$6=$WQ$5,成绩录入!DR112,0)</f>
        <v>0</v>
      </c>
      <c r="ZH109" s="248">
        <f>IF(ZH$6=$WQ$5,成绩录入!DS112,0)</f>
        <v>0</v>
      </c>
      <c r="ZI109" s="248">
        <f>IF(ZI$6=$WQ$5,成绩录入!DT112,0)</f>
        <v>0</v>
      </c>
      <c r="ZJ109" s="248">
        <f>IF(ZJ$6=$WQ$5,成绩录入!DU112,0)</f>
        <v>0</v>
      </c>
      <c r="ZK109" s="248">
        <f>IF(ZK$6=$WQ$5,成绩录入!DV112,0)</f>
        <v>0</v>
      </c>
      <c r="ZL109" s="248">
        <f>IF(ZL$6=$WQ$5,成绩录入!DW112,0)</f>
        <v>0</v>
      </c>
      <c r="ZM109" s="248">
        <f>IF(ZM$6=$WQ$5,成绩录入!DX112,0)</f>
        <v>0</v>
      </c>
      <c r="ZN109" s="248">
        <f>IF(ZN$6=$WQ$5,成绩录入!DY112,0)</f>
        <v>0</v>
      </c>
      <c r="ZO109" s="248">
        <f>IF(ZO$6=$WQ$5,成绩录入!DZ112,0)</f>
        <v>0</v>
      </c>
      <c r="ZP109" s="248">
        <f>IF(ZP$6=$WQ$5,成绩录入!EA112,0)</f>
        <v>0</v>
      </c>
      <c r="ZQ109" s="248">
        <f>IF(ZQ$6=$WQ$5,成绩录入!EB112,0)</f>
        <v>0</v>
      </c>
      <c r="ZR109" s="248">
        <f>IF(ZR$6=$WQ$5,成绩录入!EC112,0)</f>
        <v>0</v>
      </c>
      <c r="ZS109" s="248">
        <f>IF(ZS$6=$WQ$5,成绩录入!ED112,0)</f>
        <v>0</v>
      </c>
      <c r="ZT109" s="248">
        <f>IF(ZT$6=$WQ$5,成绩录入!EE112,0)</f>
        <v>0</v>
      </c>
      <c r="ZU109" s="248">
        <f>IF(ZU$6=$WQ$5,成绩录入!EF112,0)</f>
        <v>0</v>
      </c>
      <c r="ZV109" s="248">
        <f>IF(ZV$6=$WQ$5,成绩录入!EG112,0)</f>
        <v>0</v>
      </c>
      <c r="ZW109" s="248">
        <f>IF(ZW$6=$WQ$5,成绩录入!EH112,0)</f>
        <v>0</v>
      </c>
      <c r="ZX109" s="248">
        <f>IF(ZX$6=$WQ$5,成绩录入!EI112,0)</f>
        <v>0</v>
      </c>
      <c r="ZY109" s="248">
        <f>IF(ZY$6=$WQ$5,成绩录入!EJ112,0)</f>
        <v>0</v>
      </c>
      <c r="ZZ109" s="248">
        <f>IF(ZZ$6=$WQ$5,成绩录入!EK112,0)</f>
        <v>0</v>
      </c>
      <c r="AAA109" s="248">
        <f>IF(AAA$6=$WQ$5,成绩录入!EL112,0)</f>
        <v>0</v>
      </c>
      <c r="AAB109" s="248">
        <f>IF(AAB$6=$WQ$5,成绩录入!EM112,0)</f>
        <v>0</v>
      </c>
      <c r="AAC109" s="248">
        <f>IF(AAC$6=$WQ$5,成绩录入!EN112,0)</f>
        <v>0</v>
      </c>
      <c r="AAD109" s="248">
        <f>IF(AAD$6=$WQ$5,成绩录入!EO112,0)</f>
        <v>0</v>
      </c>
      <c r="AAE109" s="248">
        <f>IF(AAE$6=$WQ$5,成绩录入!EP112,0)</f>
        <v>0</v>
      </c>
      <c r="AAF109" s="248">
        <f>IF(AAF$6=$WQ$5,成绩录入!EQ112,0)</f>
        <v>0</v>
      </c>
      <c r="AAG109" s="248">
        <f>IF(AAG$6=$WQ$5,成绩录入!ER112,0)</f>
        <v>0</v>
      </c>
      <c r="AAH109" s="248">
        <f>IF(AAH$6=$WQ$5,成绩录入!ES112,0)</f>
        <v>0</v>
      </c>
      <c r="AAI109" s="248">
        <f>IF(AAI$6=$WQ$5,成绩录入!ET112,0)</f>
        <v>0</v>
      </c>
      <c r="AAJ109" s="248">
        <f>IF(AAJ$6=$WQ$5,成绩录入!EU112,0)</f>
        <v>0</v>
      </c>
      <c r="AAK109" s="248">
        <f>IF(AAK$6=$WQ$5,成绩录入!EV112,0)</f>
        <v>0</v>
      </c>
      <c r="AAL109" s="248">
        <f>IF(AAL$6=$WQ$5,成绩录入!EW112,0)</f>
        <v>0</v>
      </c>
      <c r="AAM109" s="248">
        <f>IF(AAM$6=$WQ$5,成绩录入!EX112,0)</f>
        <v>0</v>
      </c>
      <c r="AAN109" s="218">
        <f t="shared" si="192"/>
        <v>0</v>
      </c>
      <c r="AAO109" s="206"/>
      <c r="AAQ109" s="273">
        <f>IF(AAQ$6=$AAP$5,成绩录入!BC112,0)</f>
        <v>0</v>
      </c>
      <c r="AAR109" s="274">
        <f>IF(AAR$6=$AAP$5,成绩录入!BD112,0)</f>
        <v>0</v>
      </c>
      <c r="AAS109" s="274">
        <f>IF(AAS$6=$AAP$5,成绩录入!BE112,0)</f>
        <v>0</v>
      </c>
      <c r="AAT109" s="274">
        <f>IF(AAT$6=$AAP$5,成绩录入!BF112,0)</f>
        <v>0</v>
      </c>
      <c r="AAU109" s="274">
        <f>IF(AAU$6=$AAP$5,成绩录入!BG112,0)</f>
        <v>0</v>
      </c>
      <c r="AAV109" s="274">
        <f>IF(AAV$6=$AAP$5,成绩录入!BH112,0)</f>
        <v>0</v>
      </c>
      <c r="AAW109" s="274">
        <f>IF(AAW$6=$AAP$5,成绩录入!BI112,0)</f>
        <v>0</v>
      </c>
      <c r="AAX109" s="274">
        <f>IF(AAX$6=$AAP$5,成绩录入!BJ112,0)</f>
        <v>0</v>
      </c>
      <c r="AAY109" s="274">
        <f>IF(AAY$6=$AAP$5,成绩录入!BK112,0)</f>
        <v>0</v>
      </c>
      <c r="AAZ109" s="274">
        <f>IF(AAZ$6=$AAP$5,成绩录入!BL112,0)</f>
        <v>0</v>
      </c>
      <c r="ABA109" s="274">
        <f>IF(ABA$6=$AAP$5,成绩录入!BM112,0)</f>
        <v>0</v>
      </c>
      <c r="ABB109" s="274">
        <f>IF(ABB$6=$AAP$5,成绩录入!BN112,0)</f>
        <v>0</v>
      </c>
      <c r="ABC109" s="274">
        <f>IF(ABC$6=$AAP$5,成绩录入!BO112,0)</f>
        <v>0</v>
      </c>
      <c r="ABD109" s="274">
        <f>IF(ABD$6=$AAP$5,成绩录入!BP112,0)</f>
        <v>0</v>
      </c>
      <c r="ABE109" s="274">
        <f>IF(ABE$6=$AAP$5,成绩录入!BQ112,0)</f>
        <v>0</v>
      </c>
      <c r="ABF109" s="274">
        <f>IF(ABF$6=$AAP$5,成绩录入!BR112,0)</f>
        <v>0</v>
      </c>
      <c r="ABG109" s="274">
        <f>IF(ABG$6=$AAP$5,成绩录入!BS112,0)</f>
        <v>0</v>
      </c>
      <c r="ABH109" s="274">
        <f>IF(ABH$6=$AAP$5,成绩录入!BT112,0)</f>
        <v>0</v>
      </c>
      <c r="ABI109" s="274">
        <f>IF(ABI$6=$AAP$5,成绩录入!BU112,0)</f>
        <v>0</v>
      </c>
      <c r="ABJ109" s="274">
        <f>IF(ABJ$6=$AAP$5,成绩录入!BV112,0)</f>
        <v>0</v>
      </c>
      <c r="ABK109" s="274">
        <f>IF(ABK$6=$AAP$5,成绩录入!BW112,0)</f>
        <v>0</v>
      </c>
      <c r="ABL109" s="274">
        <f>IF(ABL$6=$AAP$5,成绩录入!BX112,0)</f>
        <v>0</v>
      </c>
      <c r="ABM109" s="274">
        <f>IF(ABM$6=$AAP$5,成绩录入!BY112,0)</f>
        <v>0</v>
      </c>
      <c r="ABN109" s="274">
        <f>IF(ABN$6=$AAP$5,成绩录入!BZ112,0)</f>
        <v>0</v>
      </c>
      <c r="ABO109" s="274">
        <f>IF(ABO$6=$AAP$5,成绩录入!CA112,0)</f>
        <v>0</v>
      </c>
      <c r="ABP109" s="274">
        <f>IF(ABP$6=$AAP$5,成绩录入!CB112,0)</f>
        <v>0</v>
      </c>
      <c r="ABQ109" s="274">
        <f>IF(ABQ$6=$AAP$5,成绩录入!CC112,0)</f>
        <v>0</v>
      </c>
      <c r="ABR109" s="274">
        <f>IF(ABR$6=$AAP$5,成绩录入!CD112,0)</f>
        <v>0</v>
      </c>
      <c r="ABS109" s="274">
        <f>IF(ABS$6=$AAP$5,成绩录入!CE112,0)</f>
        <v>0</v>
      </c>
      <c r="ABT109" s="274">
        <f>IF(ABT$6=$AAP$5,成绩录入!CF112,0)</f>
        <v>0</v>
      </c>
      <c r="ABU109" s="274">
        <f>IF(ABU$6=$AAP$5,成绩录入!CG112,0)</f>
        <v>0</v>
      </c>
      <c r="ABV109" s="274">
        <f>IF(ABV$6=$AAP$5,成绩录入!CH112,0)</f>
        <v>0</v>
      </c>
      <c r="ABW109" s="274">
        <f>IF(ABW$6=$AAP$5,成绩录入!CI112,0)</f>
        <v>0</v>
      </c>
      <c r="ABX109" s="274">
        <f>IF(ABX$6=$AAP$5,成绩录入!CJ112,0)</f>
        <v>0</v>
      </c>
      <c r="ABY109" s="274">
        <f>IF(ABY$6=$AAP$5,成绩录入!CK112,0)</f>
        <v>0</v>
      </c>
      <c r="ABZ109" s="274">
        <f>IF(ABZ$6=$AAP$5,成绩录入!CL112,0)</f>
        <v>0</v>
      </c>
      <c r="ACA109" s="274">
        <f>IF(ACA$6=$AAP$5,成绩录入!CM112,0)</f>
        <v>0</v>
      </c>
      <c r="ACB109" s="274">
        <f>IF(ACB$6=$AAP$5,成绩录入!CN112,0)</f>
        <v>0</v>
      </c>
      <c r="ACC109" s="274">
        <f>IF(ACC$6=$AAP$5,成绩录入!CO112,0)</f>
        <v>0</v>
      </c>
      <c r="ACD109" s="274">
        <f>IF(ACD$6=$AAP$5,成绩录入!CP112,0)</f>
        <v>0</v>
      </c>
      <c r="ACE109" s="274">
        <f>IF(ACE$6=$AAP$5,成绩录入!CQ112,0)</f>
        <v>0</v>
      </c>
      <c r="ACF109" s="274">
        <f>IF(ACF$6=$AAP$5,成绩录入!CR112,0)</f>
        <v>0</v>
      </c>
      <c r="ACG109" s="274">
        <f>IF(ACG$6=$AAP$5,成绩录入!CS112,0)</f>
        <v>0</v>
      </c>
      <c r="ACH109" s="274">
        <f>IF(ACH$6=$AAP$5,成绩录入!CT112,0)</f>
        <v>0</v>
      </c>
      <c r="ACI109" s="274">
        <f>IF(ACI$6=$AAP$5,成绩录入!CU112,0)</f>
        <v>0</v>
      </c>
      <c r="ACJ109" s="274">
        <f>IF(ACJ$6=$AAP$5,成绩录入!CV112,0)</f>
        <v>0</v>
      </c>
      <c r="ACK109" s="274">
        <f>IF(ACK$6=$AAP$5,成绩录入!CW112,0)</f>
        <v>0</v>
      </c>
      <c r="ACL109" s="274">
        <f>IF(ACL$6=$AAP$5,成绩录入!CX112,0)</f>
        <v>0</v>
      </c>
      <c r="ACM109" s="274">
        <f>IF(ACM$6=$AAP$5,成绩录入!CY112,0)</f>
        <v>0</v>
      </c>
      <c r="ACN109" s="274">
        <f>IF(ACN$6=$AAP$5,成绩录入!CZ112,0)</f>
        <v>0</v>
      </c>
      <c r="ACO109" s="274">
        <f>IF(ACO$6=$AAP$5,成绩录入!DA112,0)</f>
        <v>0</v>
      </c>
      <c r="ACP109" s="274">
        <f>IF(ACP$6=$AAP$5,成绩录入!DB112,0)</f>
        <v>0</v>
      </c>
      <c r="ACQ109" s="274">
        <f>IF(ACQ$6=$AAP$5,成绩录入!DC112,0)</f>
        <v>0</v>
      </c>
      <c r="ACR109" s="274">
        <f>IF(ACR$6=$AAP$5,成绩录入!DD112,0)</f>
        <v>0</v>
      </c>
      <c r="ACS109" s="274">
        <f>IF(ACS$6=$AAP$5,成绩录入!DE112,0)</f>
        <v>0</v>
      </c>
      <c r="ACT109" s="274">
        <f>IF(ACT$6=$AAP$5,成绩录入!DF112,0)</f>
        <v>0</v>
      </c>
      <c r="ACU109" s="274">
        <f>IF(ACU$6=$AAP$5,成绩录入!DG112,0)</f>
        <v>0</v>
      </c>
      <c r="ACV109" s="274">
        <f>IF(ACV$6=$AAP$5,成绩录入!DH112,0)</f>
        <v>0</v>
      </c>
      <c r="ACW109" s="274">
        <f>IF(ACW$6=$AAP$5,成绩录入!DI112,0)</f>
        <v>0</v>
      </c>
      <c r="ACX109" s="274">
        <f>IF(ACX$6=$AAP$5,成绩录入!DJ112,0)</f>
        <v>0</v>
      </c>
      <c r="ACY109" s="248">
        <f>IF(ACY$6=$AAP$5,成绩录入!DK112,0)</f>
        <v>0</v>
      </c>
      <c r="ACZ109" s="248">
        <f>IF(ACZ$6=$AAP$5,成绩录入!DL112,0)</f>
        <v>0</v>
      </c>
      <c r="ADA109" s="248">
        <f>IF(ADA$6=$AAP$5,成绩录入!DM112,0)</f>
        <v>0</v>
      </c>
      <c r="ADB109" s="248">
        <f>IF(ADB$6=$AAP$5,成绩录入!DN112,0)</f>
        <v>0</v>
      </c>
      <c r="ADC109" s="248">
        <f>IF(ADC$6=$AAP$5,成绩录入!DO112,0)</f>
        <v>0</v>
      </c>
      <c r="ADD109" s="248">
        <f>IF(ADD$6=$AAP$5,成绩录入!DP112,0)</f>
        <v>0</v>
      </c>
      <c r="ADE109" s="248">
        <f>IF(ADE$6=$AAP$5,成绩录入!DQ112,0)</f>
        <v>0</v>
      </c>
      <c r="ADF109" s="248">
        <f>IF(ADF$6=$AAP$5,成绩录入!DR112,0)</f>
        <v>0</v>
      </c>
      <c r="ADG109" s="248">
        <f>IF(ADG$6=$AAP$5,成绩录入!DS112,0)</f>
        <v>0</v>
      </c>
      <c r="ADH109" s="248">
        <f>IF(ADH$6=$AAP$5,成绩录入!DT112,0)</f>
        <v>0</v>
      </c>
      <c r="ADI109" s="248">
        <f>IF(ADI$6=$AAP$5,成绩录入!DU112,0)</f>
        <v>0</v>
      </c>
      <c r="ADJ109" s="248">
        <f>IF(ADJ$6=$AAP$5,成绩录入!DV112,0)</f>
        <v>0</v>
      </c>
      <c r="ADK109" s="248">
        <f>IF(ADK$6=$AAP$5,成绩录入!DW112,0)</f>
        <v>0</v>
      </c>
      <c r="ADL109" s="248">
        <f>IF(ADL$6=$AAP$5,成绩录入!DX112,0)</f>
        <v>0</v>
      </c>
      <c r="ADM109" s="248">
        <f>IF(ADM$6=$AAP$5,成绩录入!DY112,0)</f>
        <v>0</v>
      </c>
      <c r="ADN109" s="248">
        <f>IF(ADN$6=$AAP$5,成绩录入!DZ112,0)</f>
        <v>0</v>
      </c>
      <c r="ADO109" s="248">
        <f>IF(ADO$6=$AAP$5,成绩录入!EA112,0)</f>
        <v>0</v>
      </c>
      <c r="ADP109" s="248">
        <f>IF(ADP$6=$AAP$5,成绩录入!EB112,0)</f>
        <v>0</v>
      </c>
      <c r="ADQ109" s="248">
        <f>IF(ADQ$6=$AAP$5,成绩录入!EC112,0)</f>
        <v>0</v>
      </c>
      <c r="ADR109" s="248">
        <f>IF(ADR$6=$AAP$5,成绩录入!ED112,0)</f>
        <v>0</v>
      </c>
      <c r="ADS109" s="248">
        <f>IF(ADS$6=$AAP$5,成绩录入!EE112,0)</f>
        <v>0</v>
      </c>
      <c r="ADT109" s="248">
        <f>IF(ADT$6=$AAP$5,成绩录入!EF112,0)</f>
        <v>0</v>
      </c>
      <c r="ADU109" s="248">
        <f>IF(ADU$6=$AAP$5,成绩录入!EG112,0)</f>
        <v>0</v>
      </c>
      <c r="ADV109" s="248">
        <f>IF(ADV$6=$AAP$5,成绩录入!EH112,0)</f>
        <v>0</v>
      </c>
      <c r="ADW109" s="248">
        <f>IF(ADW$6=$AAP$5,成绩录入!EI112,0)</f>
        <v>0</v>
      </c>
      <c r="ADX109" s="248">
        <f>IF(ADX$6=$AAP$5,成绩录入!EJ112,0)</f>
        <v>0</v>
      </c>
      <c r="ADY109" s="248">
        <f>IF(ADY$6=$AAP$5,成绩录入!EK112,0)</f>
        <v>0</v>
      </c>
      <c r="ADZ109" s="248">
        <f>IF(ADZ$6=$AAP$5,成绩录入!EL112,0)</f>
        <v>0</v>
      </c>
      <c r="AEA109" s="248">
        <f>IF(AEA$6=$AAP$5,成绩录入!EM112,0)</f>
        <v>0</v>
      </c>
      <c r="AEB109" s="248">
        <f>IF(AEB$6=$AAP$5,成绩录入!EN112,0)</f>
        <v>0</v>
      </c>
      <c r="AEC109" s="248">
        <f>IF(AEC$6=$AAP$5,成绩录入!EO112,0)</f>
        <v>0</v>
      </c>
      <c r="AED109" s="248">
        <f>IF(AED$6=$AAP$5,成绩录入!EP112,0)</f>
        <v>0</v>
      </c>
      <c r="AEE109" s="248">
        <f>IF(AEE$6=$AAP$5,成绩录入!EQ112,0)</f>
        <v>0</v>
      </c>
      <c r="AEF109" s="248">
        <f>IF(AEF$6=$AAP$5,成绩录入!ER112,0)</f>
        <v>0</v>
      </c>
      <c r="AEG109" s="248">
        <f>IF(AEG$6=$AAP$5,成绩录入!ES112,0)</f>
        <v>0</v>
      </c>
      <c r="AEH109" s="248">
        <f>IF(AEH$6=$AAP$5,成绩录入!ET112,0)</f>
        <v>0</v>
      </c>
      <c r="AEI109" s="248">
        <f>IF(AEI$6=$AAP$5,成绩录入!EU112,0)</f>
        <v>0</v>
      </c>
      <c r="AEJ109" s="248">
        <f>IF(AEJ$6=$AAP$5,成绩录入!EV112,0)</f>
        <v>0</v>
      </c>
      <c r="AEK109" s="248">
        <f>IF(AEK$6=$AAP$5,成绩录入!EW112,0)</f>
        <v>0</v>
      </c>
      <c r="AEL109" s="248">
        <f>IF(AEL$6=$AAP$5,成绩录入!EX112,0)</f>
        <v>0</v>
      </c>
      <c r="AEM109" s="218">
        <f t="shared" si="193"/>
        <v>0</v>
      </c>
      <c r="AEN109" s="166"/>
      <c r="AEO109" s="166"/>
      <c r="AEP109" s="273">
        <f>IF(AEP$6=$AEO$5,成绩录入!BC112,0)</f>
        <v>0</v>
      </c>
      <c r="AEQ109" s="274">
        <f>IF(AEQ$6=$AEO$5,成绩录入!BD112,0)</f>
        <v>0</v>
      </c>
      <c r="AER109" s="274">
        <f>IF(AER$6=$AEO$5,成绩录入!BE112,0)</f>
        <v>0</v>
      </c>
      <c r="AES109" s="274">
        <f>IF(AES$6=$AEO$5,成绩录入!BF112,0)</f>
        <v>0</v>
      </c>
      <c r="AET109" s="274">
        <f>IF(AET$6=$AEO$5,成绩录入!BG112,0)</f>
        <v>0</v>
      </c>
      <c r="AEU109" s="274">
        <f>IF(AEU$6=$AEO$5,成绩录入!BH112,0)</f>
        <v>0</v>
      </c>
      <c r="AEV109" s="274">
        <f>IF(AEV$6=$AEO$5,成绩录入!BI112,0)</f>
        <v>0</v>
      </c>
      <c r="AEW109" s="274">
        <f>IF(AEW$6=$AEO$5,成绩录入!BJ112,0)</f>
        <v>0</v>
      </c>
      <c r="AEX109" s="274">
        <f>IF(AEX$6=$AEO$5,成绩录入!BK112,0)</f>
        <v>0</v>
      </c>
      <c r="AEY109" s="274">
        <f>IF(AEY$6=$AEO$5,成绩录入!BL112,0)</f>
        <v>0</v>
      </c>
      <c r="AEZ109" s="274">
        <f>IF(AEZ$6=$AEO$5,成绩录入!BM112,0)</f>
        <v>0</v>
      </c>
      <c r="AFA109" s="274">
        <f>IF(AFA$6=$AEO$5,成绩录入!BN112,0)</f>
        <v>0</v>
      </c>
      <c r="AFB109" s="274">
        <f>IF(AFB$6=$AEO$5,成绩录入!BO112,0)</f>
        <v>0</v>
      </c>
      <c r="AFC109" s="274">
        <f>IF(AFC$6=$AEO$5,成绩录入!BP112,0)</f>
        <v>0</v>
      </c>
      <c r="AFD109" s="274">
        <f>IF(AFD$6=$AEO$5,成绩录入!BQ112,0)</f>
        <v>0</v>
      </c>
      <c r="AFE109" s="274">
        <f>IF(AFE$6=$AEO$5,成绩录入!BR112,0)</f>
        <v>0</v>
      </c>
      <c r="AFF109" s="274">
        <f>IF(AFF$6=$AEO$5,成绩录入!BS112,0)</f>
        <v>0</v>
      </c>
      <c r="AFG109" s="274">
        <f>IF(AFG$6=$AEO$5,成绩录入!BT112,0)</f>
        <v>0</v>
      </c>
      <c r="AFH109" s="274">
        <f>IF(AFH$6=$AEO$5,成绩录入!BU112,0)</f>
        <v>0</v>
      </c>
      <c r="AFI109" s="274">
        <f>IF(AFI$6=$AEO$5,成绩录入!BV112,0)</f>
        <v>0</v>
      </c>
      <c r="AFJ109" s="274">
        <f>IF(AFJ$6=$AEO$5,成绩录入!BW112,0)</f>
        <v>0</v>
      </c>
      <c r="AFK109" s="274">
        <f>IF(AFK$6=$AEO$5,成绩录入!BX112,0)</f>
        <v>0</v>
      </c>
      <c r="AFL109" s="274">
        <f>IF(AFL$6=$AEO$5,成绩录入!BY112,0)</f>
        <v>0</v>
      </c>
      <c r="AFM109" s="274">
        <f>IF(AFM$6=$AEO$5,成绩录入!BZ112,0)</f>
        <v>0</v>
      </c>
      <c r="AFN109" s="274">
        <f>IF(AFN$6=$AEO$5,成绩录入!CA112,0)</f>
        <v>0</v>
      </c>
      <c r="AFO109" s="274">
        <f>IF(AFO$6=$AEO$5,成绩录入!CB112,0)</f>
        <v>0</v>
      </c>
      <c r="AFP109" s="274">
        <f>IF(AFP$6=$AEO$5,成绩录入!CC112,0)</f>
        <v>0</v>
      </c>
      <c r="AFQ109" s="274">
        <f>IF(AFQ$6=$AEO$5,成绩录入!CD112,0)</f>
        <v>0</v>
      </c>
      <c r="AFR109" s="274">
        <f>IF(AFR$6=$AEO$5,成绩录入!CE112,0)</f>
        <v>0</v>
      </c>
      <c r="AFS109" s="274">
        <f>IF(AFS$6=$AEO$5,成绩录入!CF112,0)</f>
        <v>0</v>
      </c>
      <c r="AFT109" s="274">
        <f>IF(AFT$6=$AEO$5,成绩录入!CG112,0)</f>
        <v>0</v>
      </c>
      <c r="AFU109" s="274">
        <f>IF(AFU$6=$AEO$5,成绩录入!CH112,0)</f>
        <v>0</v>
      </c>
      <c r="AFV109" s="274">
        <f>IF(AFV$6=$AEO$5,成绩录入!CI112,0)</f>
        <v>0</v>
      </c>
      <c r="AFW109" s="274">
        <f>IF(AFW$6=$AEO$5,成绩录入!CJ112,0)</f>
        <v>0</v>
      </c>
      <c r="AFX109" s="274">
        <f>IF(AFX$6=$AEO$5,成绩录入!CK112,0)</f>
        <v>0</v>
      </c>
      <c r="AFY109" s="274">
        <f>IF(AFY$6=$AEO$5,成绩录入!CL112,0)</f>
        <v>0</v>
      </c>
      <c r="AFZ109" s="274">
        <f>IF(AFZ$6=$AEO$5,成绩录入!CM112,0)</f>
        <v>0</v>
      </c>
      <c r="AGA109" s="274">
        <f>IF(AGA$6=$AEO$5,成绩录入!CN112,0)</f>
        <v>0</v>
      </c>
      <c r="AGB109" s="274">
        <f>IF(AGB$6=$AEO$5,成绩录入!CO112,0)</f>
        <v>0</v>
      </c>
      <c r="AGC109" s="274">
        <f>IF(AGC$6=$AEO$5,成绩录入!CP112,0)</f>
        <v>0</v>
      </c>
      <c r="AGD109" s="274">
        <f>IF(AGD$6=$AEO$5,成绩录入!CQ112,0)</f>
        <v>0</v>
      </c>
      <c r="AGE109" s="274">
        <f>IF(AGE$6=$AEO$5,成绩录入!CR112,0)</f>
        <v>0</v>
      </c>
      <c r="AGF109" s="274">
        <f>IF(AGF$6=$AEO$5,成绩录入!CS112,0)</f>
        <v>0</v>
      </c>
      <c r="AGG109" s="274">
        <f>IF(AGG$6=$AEO$5,成绩录入!CT112,0)</f>
        <v>0</v>
      </c>
      <c r="AGH109" s="274">
        <f>IF(AGH$6=$AEO$5,成绩录入!CU112,0)</f>
        <v>0</v>
      </c>
      <c r="AGI109" s="274">
        <f>IF(AGI$6=$AEO$5,成绩录入!CV112,0)</f>
        <v>0</v>
      </c>
      <c r="AGJ109" s="274">
        <f>IF(AGJ$6=$AEO$5,成绩录入!CW112,0)</f>
        <v>0</v>
      </c>
      <c r="AGK109" s="274">
        <f>IF(AGK$6=$AEO$5,成绩录入!CX112,0)</f>
        <v>0</v>
      </c>
      <c r="AGL109" s="274">
        <f>IF(AGL$6=$AEO$5,成绩录入!CY112,0)</f>
        <v>0</v>
      </c>
      <c r="AGM109" s="274">
        <f>IF(AGM$6=$AEO$5,成绩录入!CZ112,0)</f>
        <v>0</v>
      </c>
      <c r="AGN109" s="274">
        <f>IF(AGN$6=$AEO$5,成绩录入!DA112,0)</f>
        <v>0</v>
      </c>
      <c r="AGO109" s="274">
        <f>IF(AGO$6=$AEO$5,成绩录入!DB112,0)</f>
        <v>0</v>
      </c>
      <c r="AGP109" s="274">
        <f>IF(AGP$6=$AEO$5,成绩录入!DC112,0)</f>
        <v>0</v>
      </c>
      <c r="AGQ109" s="274">
        <f>IF(AGQ$6=$AEO$5,成绩录入!DD112,0)</f>
        <v>0</v>
      </c>
      <c r="AGR109" s="274">
        <f>IF(AGR$6=$AEO$5,成绩录入!DE112,0)</f>
        <v>0</v>
      </c>
      <c r="AGS109" s="274">
        <f>IF(AGS$6=$AEO$5,成绩录入!DF112,0)</f>
        <v>0</v>
      </c>
      <c r="AGT109" s="274">
        <f>IF(AGT$6=$AEO$5,成绩录入!DG112,0)</f>
        <v>0</v>
      </c>
      <c r="AGU109" s="274">
        <f>IF(AGU$6=$AEO$5,成绩录入!DH112,0)</f>
        <v>0</v>
      </c>
      <c r="AGV109" s="274">
        <f>IF(AGV$6=$AEO$5,成绩录入!DI112,0)</f>
        <v>0</v>
      </c>
      <c r="AGW109" s="274">
        <f>IF(AGW$6=$AEO$5,成绩录入!DJ112,0)</f>
        <v>0</v>
      </c>
      <c r="AGX109" s="248">
        <f>IF(AGX$6=$AEO$5,成绩录入!DK112,0)</f>
        <v>0</v>
      </c>
      <c r="AGY109" s="248">
        <f>IF(AGY$6=$AEO$5,成绩录入!DL112,0)</f>
        <v>0</v>
      </c>
      <c r="AGZ109" s="248">
        <f>IF(AGZ$6=$AEO$5,成绩录入!DM112,0)</f>
        <v>0</v>
      </c>
      <c r="AHA109" s="248">
        <f>IF(AHA$6=$AEO$5,成绩录入!DN112,0)</f>
        <v>0</v>
      </c>
      <c r="AHB109" s="248">
        <f>IF(AHB$6=$AEO$5,成绩录入!DO112,0)</f>
        <v>0</v>
      </c>
      <c r="AHC109" s="248">
        <f>IF(AHC$6=$AEO$5,成绩录入!DP112,0)</f>
        <v>0</v>
      </c>
      <c r="AHD109" s="248">
        <f>IF(AHD$6=$AEO$5,成绩录入!DQ112,0)</f>
        <v>0</v>
      </c>
      <c r="AHE109" s="248">
        <f>IF(AHE$6=$AEO$5,成绩录入!DR112,0)</f>
        <v>0</v>
      </c>
      <c r="AHF109" s="248">
        <f>IF(AHF$6=$AEO$5,成绩录入!DS112,0)</f>
        <v>0</v>
      </c>
      <c r="AHG109" s="248">
        <f>IF(AHG$6=$AEO$5,成绩录入!DT112,0)</f>
        <v>0</v>
      </c>
      <c r="AHH109" s="248">
        <f>IF(AHH$6=$AEO$5,成绩录入!DU112,0)</f>
        <v>0</v>
      </c>
      <c r="AHI109" s="248">
        <f>IF(AHI$6=$AEO$5,成绩录入!DV112,0)</f>
        <v>0</v>
      </c>
      <c r="AHJ109" s="248">
        <f>IF(AHJ$6=$AEO$5,成绩录入!DW112,0)</f>
        <v>0</v>
      </c>
      <c r="AHK109" s="248">
        <f>IF(AHK$6=$AEO$5,成绩录入!DX112,0)</f>
        <v>0</v>
      </c>
      <c r="AHL109" s="248">
        <f>IF(AHL$6=$AEO$5,成绩录入!DY112,0)</f>
        <v>0</v>
      </c>
      <c r="AHM109" s="248">
        <f>IF(AHM$6=$AEO$5,成绩录入!DZ112,0)</f>
        <v>0</v>
      </c>
      <c r="AHN109" s="248">
        <f>IF(AHN$6=$AEO$5,成绩录入!EA112,0)</f>
        <v>0</v>
      </c>
      <c r="AHO109" s="248">
        <f>IF(AHO$6=$AEO$5,成绩录入!EB112,0)</f>
        <v>0</v>
      </c>
      <c r="AHP109" s="248">
        <f>IF(AHP$6=$AEO$5,成绩录入!EC112,0)</f>
        <v>0</v>
      </c>
      <c r="AHQ109" s="248">
        <f>IF(AHQ$6=$AEO$5,成绩录入!ED112,0)</f>
        <v>0</v>
      </c>
      <c r="AHR109" s="248">
        <f>IF(AHR$6=$AEO$5,成绩录入!EE112,0)</f>
        <v>0</v>
      </c>
      <c r="AHS109" s="248">
        <f>IF(AHS$6=$AEO$5,成绩录入!EF112,0)</f>
        <v>0</v>
      </c>
      <c r="AHT109" s="248">
        <f>IF(AHT$6=$AEO$5,成绩录入!EG112,0)</f>
        <v>0</v>
      </c>
      <c r="AHU109" s="248">
        <f>IF(AHU$6=$AEO$5,成绩录入!EH112,0)</f>
        <v>0</v>
      </c>
      <c r="AHV109" s="248">
        <f>IF(AHV$6=$AEO$5,成绩录入!EI112,0)</f>
        <v>0</v>
      </c>
      <c r="AHW109" s="248">
        <f>IF(AHW$6=$AEO$5,成绩录入!EJ112,0)</f>
        <v>0</v>
      </c>
      <c r="AHX109" s="248">
        <f>IF(AHX$6=$AEO$5,成绩录入!EK112,0)</f>
        <v>0</v>
      </c>
      <c r="AHY109" s="248">
        <f>IF(AHY$6=$AEO$5,成绩录入!EL112,0)</f>
        <v>0</v>
      </c>
      <c r="AHZ109" s="248">
        <f>IF(AHZ$6=$AEO$5,成绩录入!EM112,0)</f>
        <v>0</v>
      </c>
      <c r="AIA109" s="248">
        <f>IF(AIA$6=$AEO$5,成绩录入!EN112,0)</f>
        <v>0</v>
      </c>
      <c r="AIB109" s="248">
        <f>IF(AIB$6=$AEO$5,成绩录入!EO112,0)</f>
        <v>0</v>
      </c>
      <c r="AIC109" s="248">
        <f>IF(AIC$6=$AEO$5,成绩录入!EP112,0)</f>
        <v>0</v>
      </c>
      <c r="AID109" s="248">
        <f>IF(AID$6=$AEO$5,成绩录入!EQ112,0)</f>
        <v>0</v>
      </c>
      <c r="AIE109" s="248">
        <f>IF(AIE$6=$AEO$5,成绩录入!ER112,0)</f>
        <v>0</v>
      </c>
      <c r="AIF109" s="248">
        <f>IF(AIF$6=$AEO$5,成绩录入!ES112,0)</f>
        <v>0</v>
      </c>
      <c r="AIG109" s="248">
        <f>IF(AIG$6=$AEO$5,成绩录入!ET112,0)</f>
        <v>0</v>
      </c>
      <c r="AIH109" s="248">
        <f>IF(AIH$6=$AEO$5,成绩录入!EU112,0)</f>
        <v>0</v>
      </c>
      <c r="AII109" s="248">
        <f>IF(AII$6=$AEO$5,成绩录入!EV112,0)</f>
        <v>0</v>
      </c>
      <c r="AIJ109" s="248">
        <f>IF(AIJ$6=$AEO$5,成绩录入!EW112,0)</f>
        <v>0</v>
      </c>
      <c r="AIK109" s="248">
        <f>IF(AIK$6=$AEO$5,成绩录入!EX112,0)</f>
        <v>0</v>
      </c>
      <c r="AIL109" s="218">
        <f t="shared" si="194"/>
        <v>0</v>
      </c>
      <c r="AIN109" s="402" t="str">
        <f>初始录入!A114</f>
        <v/>
      </c>
      <c r="AIO109" s="270">
        <f>初始录入!B114</f>
        <v>0</v>
      </c>
      <c r="AIP109" s="271">
        <f>初始录入!C114</f>
        <v>0</v>
      </c>
      <c r="AIQ109" s="403">
        <f>IF(平时!D107&lt;&gt;"",平时!D107,0)</f>
        <v>0</v>
      </c>
      <c r="AIR109" s="404" t="str">
        <f t="shared" si="331"/>
        <v/>
      </c>
      <c r="AIS109" s="403">
        <f>IF(过程!D107&lt;&gt;"",过程!D107,0)</f>
        <v>0</v>
      </c>
      <c r="AIT109" s="404" t="str">
        <f t="shared" si="332"/>
        <v/>
      </c>
      <c r="AIU109" s="216">
        <f>IF(期末!D107&lt;&gt;"",期末!D107,0)</f>
        <v>0</v>
      </c>
      <c r="AIV109" s="404" t="str">
        <f t="shared" si="333"/>
        <v/>
      </c>
      <c r="AIW109" s="405">
        <f t="shared" si="334"/>
        <v>0</v>
      </c>
      <c r="AIX109" s="403">
        <f>IF(平时!E107&lt;&gt;"",平时!E107,0)</f>
        <v>0</v>
      </c>
      <c r="AIY109" s="404" t="str">
        <f t="shared" si="335"/>
        <v/>
      </c>
      <c r="AIZ109" s="403">
        <f>IF(过程!E107&lt;&gt;"",过程!E107,0)</f>
        <v>0</v>
      </c>
      <c r="AJA109" s="404" t="str">
        <f t="shared" si="336"/>
        <v/>
      </c>
      <c r="AJB109" s="216">
        <f>IF(期末!E107&lt;&gt;"",期末!E107,0)</f>
        <v>0</v>
      </c>
      <c r="AJC109" s="404" t="str">
        <f t="shared" si="337"/>
        <v/>
      </c>
      <c r="AJD109" s="405">
        <f t="shared" si="338"/>
        <v>0</v>
      </c>
      <c r="AJE109" s="403">
        <f>IF(平时!F107&lt;&gt;"",平时!F107,0)</f>
        <v>0</v>
      </c>
      <c r="AJF109" s="404" t="str">
        <f t="shared" si="339"/>
        <v/>
      </c>
      <c r="AJG109" s="403">
        <f>IF(过程!F107&lt;&gt;"",过程!F107,0)</f>
        <v>0</v>
      </c>
      <c r="AJH109" s="404" t="str">
        <f t="shared" si="340"/>
        <v/>
      </c>
      <c r="AJI109" s="216">
        <f>IF(期末!F107&lt;&gt;"",期末!F107,0)</f>
        <v>0</v>
      </c>
      <c r="AJJ109" s="404" t="str">
        <f t="shared" si="341"/>
        <v/>
      </c>
      <c r="AJK109" s="405">
        <f t="shared" si="342"/>
        <v>0</v>
      </c>
      <c r="AJL109" s="403">
        <f>IF(平时!G107&lt;&gt;"",平时!G107,0)</f>
        <v>0</v>
      </c>
      <c r="AJM109" s="404" t="str">
        <f t="shared" si="343"/>
        <v/>
      </c>
      <c r="AJN109" s="403">
        <f>IF(过程!G107&lt;&gt;"",过程!G107,0)</f>
        <v>0</v>
      </c>
      <c r="AJO109" s="404" t="str">
        <f t="shared" si="344"/>
        <v/>
      </c>
      <c r="AJP109" s="216">
        <f>IF(期末!G107&lt;&gt;"",期末!G107,0)</f>
        <v>0</v>
      </c>
      <c r="AJQ109" s="404" t="str">
        <f t="shared" si="345"/>
        <v/>
      </c>
      <c r="AJR109" s="405">
        <f t="shared" si="346"/>
        <v>0</v>
      </c>
      <c r="AJS109" s="403">
        <f>IF(平时!H107&lt;&gt;"",平时!H107,0)</f>
        <v>0</v>
      </c>
      <c r="AJT109" s="404" t="str">
        <f t="shared" si="347"/>
        <v/>
      </c>
      <c r="AJU109" s="403">
        <f>IF(过程!H107&lt;&gt;"",过程!H107,0)</f>
        <v>0</v>
      </c>
      <c r="AJV109" s="404" t="str">
        <f t="shared" si="348"/>
        <v/>
      </c>
      <c r="AJW109" s="216">
        <f>IF(期末!H107&lt;&gt;"",期末!H107,0)</f>
        <v>0</v>
      </c>
      <c r="AJX109" s="404" t="str">
        <f t="shared" si="349"/>
        <v/>
      </c>
      <c r="AJY109" s="406">
        <f t="shared" si="350"/>
        <v>0</v>
      </c>
      <c r="AKA109" s="216" t="str">
        <f>初始录入!A114</f>
        <v/>
      </c>
      <c r="AKB109" s="216">
        <f>初始录入!B114</f>
        <v>0</v>
      </c>
      <c r="AKC109" s="216">
        <f>初始录入!C114</f>
        <v>0</v>
      </c>
      <c r="AKD109" s="327" t="str">
        <f>IF(初始录入!$E114=初始录入!$K$2,达成度!$D122,"")</f>
        <v/>
      </c>
      <c r="AKE109" s="327" t="str">
        <f>IF(初始录入!$E114=初始录入!$K$3,达成度!D122,"")</f>
        <v/>
      </c>
      <c r="AKF109" s="216" t="str">
        <f>IF(初始录入!$E114=初始录入!$K$4,达成度!D122,"")</f>
        <v/>
      </c>
      <c r="AKG109" s="216" t="str">
        <f>IF(初始录入!$E114=初始录入!$K$5,达成度!D122,"")</f>
        <v/>
      </c>
      <c r="AKH109" s="327" t="str">
        <f>IF(初始录入!$E114=初始录入!$K$2,达成度!E122,"")</f>
        <v/>
      </c>
      <c r="AKI109" s="327" t="str">
        <f>IF(初始录入!$E114=初始录入!$K$3,达成度!E122,"")</f>
        <v/>
      </c>
      <c r="AKJ109" s="216" t="str">
        <f>IF(初始录入!$E114=初始录入!$K$4,达成度!E122,"")</f>
        <v/>
      </c>
      <c r="AKK109" s="216" t="str">
        <f>IF(初始录入!$E114=初始录入!$K$5,达成度!E122,"")</f>
        <v/>
      </c>
      <c r="AKL109" s="327" t="str">
        <f>IF(初始录入!$E114=初始录入!$K$2,达成度!F122,"")</f>
        <v/>
      </c>
      <c r="AKM109" s="327" t="str">
        <f>IF(初始录入!$E114=初始录入!$K$3,达成度!F122,"")</f>
        <v/>
      </c>
      <c r="AKN109" s="216" t="str">
        <f>IF(初始录入!$E114=初始录入!$K$4,达成度!F122,"")</f>
        <v/>
      </c>
      <c r="AKO109" s="216" t="str">
        <f>IF(初始录入!$E114=初始录入!$K$5,达成度!F122,"")</f>
        <v/>
      </c>
      <c r="AKP109" s="327" t="str">
        <f>IF(初始录入!$E114=初始录入!$K$2,达成度!H122,"")</f>
        <v/>
      </c>
      <c r="AKQ109" s="327" t="str">
        <f>IF(初始录入!$E114=初始录入!$K$3,达成度!H122,"")</f>
        <v/>
      </c>
      <c r="AKR109" s="216" t="str">
        <f>IF(初始录入!$E114=初始录入!$K$4,达成度!H122,"")</f>
        <v/>
      </c>
      <c r="AKS109" s="216" t="str">
        <f>IF(初始录入!$E114=初始录入!$K$5,达成度!H122,"")</f>
        <v/>
      </c>
      <c r="AKT109" s="327" t="str">
        <f>IF(初始录入!$E114=初始录入!$K$2,达成度!I122,"")</f>
        <v/>
      </c>
      <c r="AKU109" s="327" t="str">
        <f>IF(初始录入!$E114=初始录入!$K$3,达成度!I122,"")</f>
        <v/>
      </c>
      <c r="AKV109" s="216" t="str">
        <f>IF(初始录入!$E114=初始录入!$K$4,达成度!I122,"")</f>
        <v/>
      </c>
      <c r="AKW109" s="216" t="str">
        <f>IF(初始录入!$E114=初始录入!$K$5,达成度!I122,"")</f>
        <v/>
      </c>
      <c r="AKX109" s="327" t="str">
        <f>IF(初始录入!$E114=初始录入!$K$2,达成度!J122,"")</f>
        <v/>
      </c>
      <c r="AKY109" s="327" t="str">
        <f>IF(初始录入!$E114=初始录入!$K$3,达成度!J122,"")</f>
        <v/>
      </c>
      <c r="AKZ109" s="216" t="str">
        <f>IF(初始录入!$E114=初始录入!$K$4,达成度!J122,"")</f>
        <v/>
      </c>
      <c r="ALA109" s="216" t="str">
        <f>IF(初始录入!$E114=初始录入!$K$5,达成度!J122,"")</f>
        <v/>
      </c>
      <c r="ALB109" s="327" t="str">
        <f>IF(初始录入!$E114=初始录入!$K$2,达成度!L122,"")</f>
        <v/>
      </c>
      <c r="ALC109" s="327" t="str">
        <f>IF(初始录入!$E114=初始录入!$K$3,达成度!L122,"")</f>
        <v/>
      </c>
      <c r="ALD109" s="216" t="str">
        <f>IF(初始录入!$E114=初始录入!$K$4,达成度!L122,"")</f>
        <v/>
      </c>
      <c r="ALE109" s="216" t="str">
        <f>IF(初始录入!$E114=初始录入!$K$5,达成度!L122,"")</f>
        <v/>
      </c>
      <c r="ALF109" s="327" t="str">
        <f>IF(初始录入!$E114=初始录入!$K$2,达成度!M122,"")</f>
        <v/>
      </c>
      <c r="ALG109" s="327" t="str">
        <f>IF(初始录入!$E114=初始录入!$K$3,达成度!M122,"")</f>
        <v/>
      </c>
      <c r="ALH109" s="216" t="str">
        <f>IF(初始录入!$E114=初始录入!$K$4,达成度!M122,"")</f>
        <v/>
      </c>
      <c r="ALI109" s="216" t="str">
        <f>IF(初始录入!$E114=初始录入!$K$5,达成度!M122,"")</f>
        <v/>
      </c>
      <c r="ALJ109" s="327" t="str">
        <f>IF(初始录入!$E114=初始录入!$K$2,达成度!N122,"")</f>
        <v/>
      </c>
      <c r="ALK109" s="327" t="str">
        <f>IF(初始录入!$E114=初始录入!$K$3,达成度!N122,"")</f>
        <v/>
      </c>
      <c r="ALL109" s="216" t="str">
        <f>IF(初始录入!$E114=初始录入!$K$4,达成度!N122,"")</f>
        <v/>
      </c>
      <c r="ALM109" s="216" t="str">
        <f>IF(初始录入!$E114=初始录入!$K$5,达成度!N122,"")</f>
        <v/>
      </c>
      <c r="ALN109" s="327" t="str">
        <f>IF(初始录入!$E114=初始录入!$K$2,达成度!P122,"")</f>
        <v/>
      </c>
      <c r="ALO109" s="327" t="str">
        <f>IF(初始录入!$E114=初始录入!$K$3,达成度!P122,"")</f>
        <v/>
      </c>
      <c r="ALP109" s="216" t="str">
        <f>IF(初始录入!$E114=初始录入!$K$4,达成度!P122,"")</f>
        <v/>
      </c>
      <c r="ALQ109" s="216" t="str">
        <f>IF(初始录入!$E114=初始录入!$K$5,达成度!P122,"")</f>
        <v/>
      </c>
      <c r="ALR109" s="327" t="str">
        <f>IF(初始录入!$E114=初始录入!$K$2,达成度!Q122,"")</f>
        <v/>
      </c>
      <c r="ALS109" s="327" t="str">
        <f>IF(初始录入!$E114=初始录入!$K$3,达成度!Q122,"")</f>
        <v/>
      </c>
      <c r="ALT109" s="216" t="str">
        <f>IF(初始录入!$E114=初始录入!$K$4,达成度!Q122,"")</f>
        <v/>
      </c>
      <c r="ALU109" s="216" t="str">
        <f>IF(初始录入!$E114=初始录入!$K$5,达成度!Q122,"")</f>
        <v/>
      </c>
      <c r="ALV109" s="327" t="str">
        <f>IF(初始录入!$E114=初始录入!$K$2,达成度!R122,"")</f>
        <v/>
      </c>
      <c r="ALW109" s="327" t="str">
        <f>IF(初始录入!$E114=初始录入!$K$3,达成度!R122,"")</f>
        <v/>
      </c>
      <c r="ALX109" s="216" t="str">
        <f>IF(初始录入!$E114=初始录入!$K$4,达成度!R122,"")</f>
        <v/>
      </c>
      <c r="ALY109" s="216"/>
      <c r="ALZ109" s="327" t="str">
        <f>IF(初始录入!$E114=初始录入!$K$2,达成度!T122,"")</f>
        <v/>
      </c>
      <c r="AMA109" s="327" t="str">
        <f>IF(初始录入!$E114=初始录入!$K$3,达成度!T122,"")</f>
        <v/>
      </c>
      <c r="AMB109" s="216" t="str">
        <f>IF(初始录入!$E114=初始录入!$K$4,达成度!T122,"")</f>
        <v/>
      </c>
      <c r="AMC109" s="216" t="str">
        <f>IF(初始录入!$E114=初始录入!$K$5,达成度!T122,"")</f>
        <v/>
      </c>
      <c r="AMD109" s="327" t="str">
        <f>IF(初始录入!$E114=初始录入!$K$2,达成度!U122,"")</f>
        <v/>
      </c>
      <c r="AME109" s="327" t="str">
        <f>IF(初始录入!$E114=初始录入!$K$3,达成度!U122,"")</f>
        <v/>
      </c>
      <c r="AMF109" s="216" t="str">
        <f>IF(初始录入!$E114=初始录入!$K$4,达成度!U122,"")</f>
        <v/>
      </c>
      <c r="AMG109" s="216" t="str">
        <f>IF(初始录入!$E114=初始录入!$K$5,达成度!U122,"")</f>
        <v/>
      </c>
      <c r="AMH109" s="327" t="str">
        <f>IF(初始录入!$E114=初始录入!$K$2,达成度!V122,"")</f>
        <v/>
      </c>
      <c r="AMI109" s="327" t="str">
        <f>IF(初始录入!$E114=初始录入!$K$3,达成度!V122,"")</f>
        <v/>
      </c>
      <c r="AMJ109" s="216" t="str">
        <f>IF(初始录入!$E114=初始录入!$K$4,达成度!W122,"")</f>
        <v/>
      </c>
      <c r="AMK109" s="216" t="str">
        <f>IF(初始录入!$E114=初始录入!$K$5,达成度!W122,"")</f>
        <v/>
      </c>
      <c r="AMM109" s="270">
        <f t="shared" si="270"/>
        <v>102</v>
      </c>
      <c r="AMN109" s="222" t="str">
        <f t="shared" si="266"/>
        <v/>
      </c>
      <c r="AMO109" s="325" t="str">
        <f>IF($AMM109&lt;=$H$7,INDEX(达成度!$G$21:$G$170,$AMM109,1),"")</f>
        <v/>
      </c>
      <c r="AMP109" s="325" t="str">
        <f>IF($AMM109&lt;=$H$7,INDEX(达成度!$K$21:$K$170,$AMM109,1),"")</f>
        <v/>
      </c>
      <c r="AMQ109" s="325" t="str">
        <f>IF($AMM109&lt;=$H$7,INDEX(达成度!$O$21:$O$170,$AMM109,1),"")</f>
        <v/>
      </c>
      <c r="AMR109" s="325" t="str">
        <f>IF($AMM109&lt;=$H$7,INDEX(达成度!$S$21:$S$170,$AMM109,1),"")</f>
        <v/>
      </c>
      <c r="AMS109" s="326" t="str">
        <f>IF($AMM109&lt;=$H$7,INDEX(达成度!$W$21:$W$170,$AMM109,1),"")</f>
        <v/>
      </c>
      <c r="AMU109" s="407"/>
      <c r="AMV109" s="222" t="str">
        <f t="shared" si="267"/>
        <v/>
      </c>
      <c r="AMW109" s="325" t="str">
        <f>IF($AMM109&lt;=$I$7,INDEX(达成度!$G$21:$G$170,$AMM109+$H$7,1),"")</f>
        <v/>
      </c>
      <c r="AMX109" s="325" t="str">
        <f>IF($AMM109&lt;=$I$7,INDEX(达成度!$K$21:$K$170,$AMM109+$H$7,1),"")</f>
        <v/>
      </c>
      <c r="AMY109" s="325" t="str">
        <f>IF($AMM109&lt;=$I$7,INDEX(达成度!$O$21:$O$170,$AMM109+$H$7,1),"")</f>
        <v/>
      </c>
      <c r="AMZ109" s="325" t="str">
        <f>IF($AMM109&lt;=$I$7,INDEX(达成度!$S$21:$S$170,$AMM109+$H$7,1),"")</f>
        <v/>
      </c>
      <c r="ANA109" s="326" t="str">
        <f>IF($AMM109&lt;=$I$7,INDEX(达成度!$W$21:$W$170,$AMM109+$H$7,1),"")</f>
        <v/>
      </c>
      <c r="ANC109" s="270"/>
      <c r="AND109" s="216" t="str">
        <f t="shared" si="268"/>
        <v/>
      </c>
      <c r="ANE109" s="325" t="str">
        <f>IF($AMM109&lt;=$J$7,INDEX(达成度!$G$21:$G$170,$AMM109+$H$7+$I$7,1),"")</f>
        <v/>
      </c>
      <c r="ANF109" s="325" t="str">
        <f>IF($AMM109&lt;=$J$7,INDEX(达成度!$K$21:$K$170,$AMM109+$H$7+$I$7,1),"")</f>
        <v/>
      </c>
      <c r="ANG109" s="325" t="str">
        <f>IF($AMM109&lt;=$J$7,INDEX(达成度!$O$21:$O$170,$AMM109+$H$7+$I$7,1),"")</f>
        <v/>
      </c>
      <c r="ANH109" s="325" t="str">
        <f>IF($AMM109&lt;=$J$7,INDEX(达成度!$S$21:$S$170,$AMM109+$H$7+$I$7,1),"")</f>
        <v/>
      </c>
      <c r="ANI109" s="326" t="str">
        <f>IF($AMM109&lt;=$J$7,INDEX(达成度!$W$21:$W$170,$AMM109+$H$7+$I$7,1),"")</f>
        <v/>
      </c>
      <c r="ANK109" s="270"/>
      <c r="ANL109" s="216" t="str">
        <f t="shared" si="269"/>
        <v/>
      </c>
      <c r="ANM109" s="325" t="str">
        <f>IF($AMM109&lt;=$K$7,INDEX(达成度!$G$21:$G$170,$AMM109+$H$7+$I$7+$J$7,1),"")</f>
        <v/>
      </c>
      <c r="ANN109" s="325" t="str">
        <f>IF($AMM109&lt;=$K$7,INDEX(达成度!$K$21:$K$170,$AMM109+$H$7+$I$7+$J$7,1),"")</f>
        <v/>
      </c>
      <c r="ANO109" s="325" t="str">
        <f>IF($AMM109&lt;=$K$7,INDEX(达成度!$O$21:$O$170,$AMM109+$H$7+$I$7+$J$7,1),"")</f>
        <v/>
      </c>
      <c r="ANP109" s="325" t="str">
        <f>IF($AMM109&lt;=$K$7,INDEX(达成度!$S$21:$S$170,$AMM109+$H$7+$I$7+$J$7,1),"")</f>
        <v/>
      </c>
      <c r="ANQ109" s="326" t="str">
        <f>IF($AMM109&lt;=$K$7,INDEX(达成度!$W$21:$W$170,$AMM109+$H$7+$I$7+$J$7,1),"")</f>
        <v/>
      </c>
    </row>
    <row r="110" ht="18" customHeight="1" spans="1:1024 1025:1057">
      <c r="A110" s="215" t="str">
        <f>初始录入!A115</f>
        <v/>
      </c>
      <c r="B110" s="216" t="str">
        <f>IF(初始录入!B115&lt;&gt;"",初始录入!B115,"")</f>
        <v/>
      </c>
      <c r="C110" s="216" t="str">
        <f>IF(初始录入!C115&lt;&gt;"",初始录入!C115,"")</f>
        <v/>
      </c>
      <c r="D110" s="216" t="str">
        <f>IF(初始录入!D115&lt;&gt;"",初始录入!D115,"")</f>
        <v/>
      </c>
      <c r="E110" s="218" t="str">
        <f>IF(初始录入!E115&lt;&gt;"",初始录入!E115,"")</f>
        <v/>
      </c>
      <c r="G110" s="330"/>
      <c r="H110" s="295">
        <f>IF(初始录入!E115=H$6,1,0)</f>
        <v>0</v>
      </c>
      <c r="I110" s="295">
        <f>IF(初始录入!E115=I$6,1,0)</f>
        <v>0</v>
      </c>
      <c r="J110" s="295">
        <f>IF(初始录入!E115=J$6,1,0)</f>
        <v>0</v>
      </c>
      <c r="K110" s="321">
        <f>IF(初始录入!E115=K$6,1,0)</f>
        <v>0</v>
      </c>
      <c r="Y110" s="294">
        <v>100</v>
      </c>
      <c r="Z110" s="295">
        <f>成绩录入!$F$7</f>
        <v>0</v>
      </c>
      <c r="AA110" s="295">
        <f>成绩录入!F113</f>
        <v>0</v>
      </c>
      <c r="AB110" s="296">
        <f>IF(初始录入!$M$7&lt;&gt;"",IF(成绩录入!$F$7&lt;&gt;"",IF(初始录入!$P$7="次数",AA110/Z110*Y110,成绩录入!F113),0),0)</f>
        <v>0</v>
      </c>
      <c r="AC110" s="297">
        <f t="shared" si="278"/>
        <v>0</v>
      </c>
      <c r="AD110" s="297">
        <f t="shared" si="279"/>
        <v>0</v>
      </c>
      <c r="AE110" s="297">
        <f t="shared" si="280"/>
        <v>0</v>
      </c>
      <c r="AF110" s="297">
        <f t="shared" si="281"/>
        <v>0</v>
      </c>
      <c r="AG110" s="297">
        <f t="shared" si="282"/>
        <v>0</v>
      </c>
      <c r="AH110" s="298">
        <f t="shared" si="283"/>
        <v>0</v>
      </c>
      <c r="AJ110" s="260">
        <f>成绩录入!I113</f>
        <v>0</v>
      </c>
      <c r="AK110" s="248">
        <f>成绩录入!J113</f>
        <v>0</v>
      </c>
      <c r="AL110" s="248">
        <f>成绩录入!K113</f>
        <v>0</v>
      </c>
      <c r="AM110" s="248">
        <f>成绩录入!L113</f>
        <v>0</v>
      </c>
      <c r="AN110" s="248">
        <f>成绩录入!M113</f>
        <v>0</v>
      </c>
      <c r="AO110" s="298">
        <f t="shared" si="284"/>
        <v>0</v>
      </c>
      <c r="AQ110" s="260">
        <f>成绩录入!I113</f>
        <v>0</v>
      </c>
      <c r="AR110" s="248">
        <f>成绩录入!J113</f>
        <v>0</v>
      </c>
      <c r="AS110" s="248">
        <f>成绩录入!K113</f>
        <v>0</v>
      </c>
      <c r="AT110" s="248">
        <f>成绩录入!L113</f>
        <v>0</v>
      </c>
      <c r="AU110" s="248">
        <f>成绩录入!M113</f>
        <v>0</v>
      </c>
      <c r="AV110" s="298">
        <f t="shared" si="285"/>
        <v>0</v>
      </c>
      <c r="AX110" s="260">
        <f>成绩录入!I113</f>
        <v>0</v>
      </c>
      <c r="AY110" s="248">
        <f>成绩录入!J113</f>
        <v>0</v>
      </c>
      <c r="AZ110" s="248">
        <f>成绩录入!K113</f>
        <v>0</v>
      </c>
      <c r="BA110" s="248">
        <f>成绩录入!L113</f>
        <v>0</v>
      </c>
      <c r="BB110" s="248">
        <f>成绩录入!M113</f>
        <v>0</v>
      </c>
      <c r="BC110" s="298">
        <f t="shared" si="286"/>
        <v>0</v>
      </c>
      <c r="BE110" s="260">
        <f>成绩录入!I113</f>
        <v>0</v>
      </c>
      <c r="BF110" s="248">
        <f>成绩录入!J113</f>
        <v>0</v>
      </c>
      <c r="BG110" s="248">
        <f>成绩录入!K113</f>
        <v>0</v>
      </c>
      <c r="BH110" s="248">
        <f>成绩录入!L113</f>
        <v>0</v>
      </c>
      <c r="BI110" s="248">
        <f>成绩录入!M113</f>
        <v>0</v>
      </c>
      <c r="BJ110" s="298">
        <f t="shared" si="287"/>
        <v>0</v>
      </c>
      <c r="BL110" s="260">
        <f>成绩录入!I113</f>
        <v>0</v>
      </c>
      <c r="BM110" s="248">
        <f>成绩录入!J113</f>
        <v>0</v>
      </c>
      <c r="BN110" s="248">
        <f>成绩录入!K113</f>
        <v>0</v>
      </c>
      <c r="BO110" s="248">
        <f>成绩录入!L113</f>
        <v>0</v>
      </c>
      <c r="BP110" s="248">
        <f>成绩录入!M113</f>
        <v>0</v>
      </c>
      <c r="BQ110" s="298">
        <f t="shared" si="288"/>
        <v>0</v>
      </c>
      <c r="BS110" s="260">
        <f>成绩录入!P113</f>
        <v>0</v>
      </c>
      <c r="BT110" s="248">
        <f>成绩录入!Q113</f>
        <v>0</v>
      </c>
      <c r="BU110" s="248">
        <f>成绩录入!R113</f>
        <v>0</v>
      </c>
      <c r="BV110" s="248">
        <f>成绩录入!S113</f>
        <v>0</v>
      </c>
      <c r="BW110" s="248">
        <f>成绩录入!T113</f>
        <v>0</v>
      </c>
      <c r="BX110" s="248">
        <f>成绩录入!U113</f>
        <v>0</v>
      </c>
      <c r="BY110" s="248">
        <f>成绩录入!V113</f>
        <v>0</v>
      </c>
      <c r="BZ110" s="248">
        <f>成绩录入!W113</f>
        <v>0</v>
      </c>
      <c r="CA110" s="248">
        <f>成绩录入!X113</f>
        <v>0</v>
      </c>
      <c r="CB110" s="248">
        <f>成绩录入!Y113</f>
        <v>0</v>
      </c>
      <c r="CC110" s="298">
        <f t="shared" si="289"/>
        <v>0</v>
      </c>
      <c r="CE110" s="260">
        <f>成绩录入!P113</f>
        <v>0</v>
      </c>
      <c r="CF110" s="248">
        <f>成绩录入!Q113</f>
        <v>0</v>
      </c>
      <c r="CG110" s="248">
        <f>成绩录入!R113</f>
        <v>0</v>
      </c>
      <c r="CH110" s="248">
        <f>成绩录入!S113</f>
        <v>0</v>
      </c>
      <c r="CI110" s="248">
        <f>成绩录入!T113</f>
        <v>0</v>
      </c>
      <c r="CJ110" s="248">
        <f>成绩录入!U113</f>
        <v>0</v>
      </c>
      <c r="CK110" s="248">
        <f>成绩录入!V113</f>
        <v>0</v>
      </c>
      <c r="CL110" s="248">
        <f>成绩录入!W113</f>
        <v>0</v>
      </c>
      <c r="CM110" s="248">
        <f>成绩录入!X113</f>
        <v>0</v>
      </c>
      <c r="CN110" s="248">
        <f>成绩录入!Y113</f>
        <v>0</v>
      </c>
      <c r="CO110" s="298">
        <f t="shared" si="290"/>
        <v>0</v>
      </c>
      <c r="CQ110" s="260">
        <f>成绩录入!P113</f>
        <v>0</v>
      </c>
      <c r="CR110" s="248">
        <f>成绩录入!Q113</f>
        <v>0</v>
      </c>
      <c r="CS110" s="248">
        <f>成绩录入!R113</f>
        <v>0</v>
      </c>
      <c r="CT110" s="248">
        <f>成绩录入!S113</f>
        <v>0</v>
      </c>
      <c r="CU110" s="248">
        <f>成绩录入!T113</f>
        <v>0</v>
      </c>
      <c r="CV110" s="248">
        <f>成绩录入!U113</f>
        <v>0</v>
      </c>
      <c r="CW110" s="248">
        <f>成绩录入!V113</f>
        <v>0</v>
      </c>
      <c r="CX110" s="248">
        <f>成绩录入!W113</f>
        <v>0</v>
      </c>
      <c r="CY110" s="248">
        <f>成绩录入!X113</f>
        <v>0</v>
      </c>
      <c r="CZ110" s="248">
        <f>成绩录入!Y113</f>
        <v>0</v>
      </c>
      <c r="DA110" s="298">
        <f t="shared" si="291"/>
        <v>0</v>
      </c>
      <c r="DC110" s="260">
        <f>成绩录入!P113</f>
        <v>0</v>
      </c>
      <c r="DD110" s="248">
        <f>成绩录入!Q113</f>
        <v>0</v>
      </c>
      <c r="DE110" s="248">
        <f>成绩录入!R113</f>
        <v>0</v>
      </c>
      <c r="DF110" s="248">
        <f>成绩录入!S113</f>
        <v>0</v>
      </c>
      <c r="DG110" s="248">
        <f>成绩录入!T113</f>
        <v>0</v>
      </c>
      <c r="DH110" s="248">
        <f>成绩录入!U113</f>
        <v>0</v>
      </c>
      <c r="DI110" s="248">
        <f>成绩录入!V113</f>
        <v>0</v>
      </c>
      <c r="DJ110" s="248">
        <f>成绩录入!W113</f>
        <v>0</v>
      </c>
      <c r="DK110" s="248">
        <f>成绩录入!X113</f>
        <v>0</v>
      </c>
      <c r="DL110" s="248">
        <f>成绩录入!Y113</f>
        <v>0</v>
      </c>
      <c r="DM110" s="298">
        <f t="shared" si="292"/>
        <v>0</v>
      </c>
      <c r="DN110" s="299"/>
      <c r="DO110" s="260">
        <f>成绩录入!P113</f>
        <v>0</v>
      </c>
      <c r="DP110" s="248">
        <f>成绩录入!Q113</f>
        <v>0</v>
      </c>
      <c r="DQ110" s="248">
        <f>成绩录入!R113</f>
        <v>0</v>
      </c>
      <c r="DR110" s="248">
        <f>成绩录入!S113</f>
        <v>0</v>
      </c>
      <c r="DS110" s="248">
        <f>成绩录入!T113</f>
        <v>0</v>
      </c>
      <c r="DT110" s="248">
        <f>成绩录入!U113</f>
        <v>0</v>
      </c>
      <c r="DU110" s="248">
        <f>成绩录入!V113</f>
        <v>0</v>
      </c>
      <c r="DV110" s="248">
        <f>成绩录入!W113</f>
        <v>0</v>
      </c>
      <c r="DW110" s="248">
        <f>成绩录入!X113</f>
        <v>0</v>
      </c>
      <c r="DX110" s="248">
        <f>成绩录入!Y113</f>
        <v>0</v>
      </c>
      <c r="DY110" s="298">
        <f t="shared" si="293"/>
        <v>0</v>
      </c>
      <c r="EA110" s="301" t="e">
        <f t="shared" si="294"/>
        <v>#DIV/0!</v>
      </c>
      <c r="EB110" s="297" t="e">
        <f t="shared" si="295"/>
        <v>#DIV/0!</v>
      </c>
      <c r="EC110" s="297" t="e">
        <f t="shared" si="296"/>
        <v>#DIV/0!</v>
      </c>
      <c r="ED110" s="297" t="e">
        <f t="shared" si="297"/>
        <v>#DIV/0!</v>
      </c>
      <c r="EE110" s="297" t="e">
        <f t="shared" si="298"/>
        <v>#DIV/0!</v>
      </c>
      <c r="EF110" s="302" t="e">
        <f t="shared" si="299"/>
        <v>#DIV/0!</v>
      </c>
      <c r="EG110" s="303"/>
      <c r="EH110" s="304">
        <f t="shared" si="300"/>
        <v>0</v>
      </c>
      <c r="EI110" s="397">
        <f>成绩录入!I113</f>
        <v>0</v>
      </c>
      <c r="EJ110" s="397">
        <f>成绩录入!J113</f>
        <v>0</v>
      </c>
      <c r="EK110" s="397">
        <f>成绩录入!K113</f>
        <v>0</v>
      </c>
      <c r="EL110" s="397">
        <f>成绩录入!L113</f>
        <v>0</v>
      </c>
      <c r="EM110" s="397">
        <f>成绩录入!M113</f>
        <v>0</v>
      </c>
      <c r="EN110" s="397">
        <f>成绩录入!P113</f>
        <v>0</v>
      </c>
      <c r="EO110" s="397">
        <f>成绩录入!Q113</f>
        <v>0</v>
      </c>
      <c r="EP110" s="397">
        <f>成绩录入!R113</f>
        <v>0</v>
      </c>
      <c r="EQ110" s="397">
        <f>成绩录入!S113</f>
        <v>0</v>
      </c>
      <c r="ER110" s="397">
        <f>成绩录入!T113</f>
        <v>0</v>
      </c>
      <c r="ES110" s="397">
        <f>成绩录入!U113</f>
        <v>0</v>
      </c>
      <c r="ET110" s="397">
        <f>成绩录入!V113</f>
        <v>0</v>
      </c>
      <c r="EU110" s="397">
        <f>成绩录入!W113</f>
        <v>0</v>
      </c>
      <c r="EV110" s="397">
        <f>成绩录入!X113</f>
        <v>0</v>
      </c>
      <c r="EW110" s="398">
        <f>成绩录入!Y113</f>
        <v>0</v>
      </c>
      <c r="EY110" s="304" t="str">
        <f t="shared" si="272"/>
        <v/>
      </c>
      <c r="EZ110" s="296" t="str">
        <f t="shared" si="272"/>
        <v/>
      </c>
      <c r="FA110" s="296" t="str">
        <f t="shared" si="272"/>
        <v/>
      </c>
      <c r="FB110" s="296" t="str">
        <f t="shared" si="272"/>
        <v/>
      </c>
      <c r="FC110" s="302">
        <f>成绩录入!AB113</f>
        <v>0</v>
      </c>
      <c r="FD110" s="303"/>
      <c r="FE110" s="399" t="str">
        <f t="shared" si="301"/>
        <v>√</v>
      </c>
      <c r="FF110" s="397" t="str">
        <f t="shared" si="302"/>
        <v>√</v>
      </c>
      <c r="FG110" s="397" t="str">
        <f t="shared" si="303"/>
        <v>√</v>
      </c>
      <c r="FH110" s="397" t="str">
        <f t="shared" si="304"/>
        <v>√</v>
      </c>
      <c r="FI110" s="398" t="str">
        <f t="shared" si="305"/>
        <v>√</v>
      </c>
      <c r="FJ110" s="299"/>
      <c r="FK110" s="260">
        <f>成绩录入!AB113</f>
        <v>0</v>
      </c>
      <c r="FL110" s="248">
        <f>成绩录入!AC113</f>
        <v>0</v>
      </c>
      <c r="FM110" s="248">
        <f>成绩录入!AD113</f>
        <v>0</v>
      </c>
      <c r="FN110" s="248">
        <f>成绩录入!AE113</f>
        <v>0</v>
      </c>
      <c r="FO110" s="248">
        <f>成绩录入!AF113</f>
        <v>0</v>
      </c>
      <c r="FP110" s="248">
        <f>成绩录入!AG113</f>
        <v>0</v>
      </c>
      <c r="FQ110" s="298">
        <f t="shared" si="306"/>
        <v>0</v>
      </c>
      <c r="FR110" s="299"/>
      <c r="FS110" s="260">
        <f>成绩录入!AB113</f>
        <v>0</v>
      </c>
      <c r="FT110" s="248">
        <f>成绩录入!AC113</f>
        <v>0</v>
      </c>
      <c r="FU110" s="248">
        <f>成绩录入!AD113</f>
        <v>0</v>
      </c>
      <c r="FV110" s="248">
        <f>成绩录入!AE113</f>
        <v>0</v>
      </c>
      <c r="FW110" s="248">
        <f>成绩录入!AF113</f>
        <v>0</v>
      </c>
      <c r="FX110" s="333">
        <f>成绩录入!AG113</f>
        <v>0</v>
      </c>
      <c r="FY110" s="298">
        <f t="shared" si="307"/>
        <v>0</v>
      </c>
      <c r="FZ110" s="299"/>
      <c r="GA110" s="260">
        <f>成绩录入!AB113</f>
        <v>0</v>
      </c>
      <c r="GB110" s="248">
        <f>成绩录入!AC113</f>
        <v>0</v>
      </c>
      <c r="GC110" s="248">
        <f>成绩录入!AD113</f>
        <v>0</v>
      </c>
      <c r="GD110" s="248">
        <f>成绩录入!AE113</f>
        <v>0</v>
      </c>
      <c r="GE110" s="248">
        <f>成绩录入!AF113</f>
        <v>0</v>
      </c>
      <c r="GF110" s="248">
        <f>成绩录入!AG113</f>
        <v>0</v>
      </c>
      <c r="GG110" s="298">
        <f t="shared" si="308"/>
        <v>0</v>
      </c>
      <c r="GI110" s="260">
        <f>成绩录入!AB113</f>
        <v>0</v>
      </c>
      <c r="GJ110" s="248">
        <f>成绩录入!AC113</f>
        <v>0</v>
      </c>
      <c r="GK110" s="248">
        <f>成绩录入!AD113</f>
        <v>0</v>
      </c>
      <c r="GL110" s="248">
        <f>成绩录入!AE113</f>
        <v>0</v>
      </c>
      <c r="GM110" s="248">
        <f>成绩录入!AF113</f>
        <v>0</v>
      </c>
      <c r="GN110" s="248">
        <f>成绩录入!AG113</f>
        <v>0</v>
      </c>
      <c r="GO110" s="298">
        <f t="shared" si="309"/>
        <v>0</v>
      </c>
      <c r="GP110" s="299"/>
      <c r="GQ110" s="260">
        <f>成绩录入!AB113</f>
        <v>0</v>
      </c>
      <c r="GR110" s="248">
        <f>成绩录入!AC113</f>
        <v>0</v>
      </c>
      <c r="GS110" s="248">
        <f>成绩录入!AD113</f>
        <v>0</v>
      </c>
      <c r="GT110" s="248">
        <f>成绩录入!AE113</f>
        <v>0</v>
      </c>
      <c r="GU110" s="248">
        <f>成绩录入!AF113</f>
        <v>0</v>
      </c>
      <c r="GV110" s="248">
        <f>成绩录入!AG113</f>
        <v>0</v>
      </c>
      <c r="GW110" s="298">
        <f t="shared" si="310"/>
        <v>0</v>
      </c>
      <c r="GX110" s="299"/>
      <c r="GY110" s="273">
        <f>成绩录入!AJ113</f>
        <v>0</v>
      </c>
      <c r="GZ110" s="274">
        <f>成绩录入!AK113</f>
        <v>0</v>
      </c>
      <c r="HA110" s="274">
        <f>成绩录入!AL113</f>
        <v>0</v>
      </c>
      <c r="HB110" s="274">
        <f>成绩录入!AM113</f>
        <v>0</v>
      </c>
      <c r="HC110" s="274">
        <f>成绩录入!AN113</f>
        <v>0</v>
      </c>
      <c r="HD110" s="274">
        <f>成绩录入!AO113</f>
        <v>0</v>
      </c>
      <c r="HE110" s="310">
        <f t="shared" si="273"/>
        <v>0</v>
      </c>
      <c r="HF110" s="299"/>
      <c r="HG110" s="273">
        <f>成绩录入!AJ113</f>
        <v>0</v>
      </c>
      <c r="HH110" s="274">
        <f>成绩录入!AK113</f>
        <v>0</v>
      </c>
      <c r="HI110" s="274">
        <f>成绩录入!AL113</f>
        <v>0</v>
      </c>
      <c r="HJ110" s="274">
        <f>成绩录入!AM113</f>
        <v>0</v>
      </c>
      <c r="HK110" s="274">
        <f>成绩录入!AN113</f>
        <v>0</v>
      </c>
      <c r="HL110" s="274">
        <f>成绩录入!AO113</f>
        <v>0</v>
      </c>
      <c r="HM110" s="310">
        <f t="shared" si="274"/>
        <v>0</v>
      </c>
      <c r="HO110" s="273">
        <f>成绩录入!AJ113</f>
        <v>0</v>
      </c>
      <c r="HP110" s="274">
        <f>成绩录入!AK113</f>
        <v>0</v>
      </c>
      <c r="HQ110" s="274">
        <f>成绩录入!AL113</f>
        <v>0</v>
      </c>
      <c r="HR110" s="274">
        <f>成绩录入!AM113</f>
        <v>0</v>
      </c>
      <c r="HS110" s="274">
        <f>成绩录入!AN113</f>
        <v>0</v>
      </c>
      <c r="HT110" s="274">
        <f>成绩录入!AO113</f>
        <v>0</v>
      </c>
      <c r="HU110" s="310">
        <f t="shared" si="275"/>
        <v>0</v>
      </c>
      <c r="HV110" s="299"/>
      <c r="HW110" s="273">
        <f>成绩录入!AJ113</f>
        <v>0</v>
      </c>
      <c r="HX110" s="274">
        <f>成绩录入!AK113</f>
        <v>0</v>
      </c>
      <c r="HY110" s="274">
        <f>成绩录入!AL113</f>
        <v>0</v>
      </c>
      <c r="HZ110" s="274">
        <f>成绩录入!AM113</f>
        <v>0</v>
      </c>
      <c r="IA110" s="274">
        <f>成绩录入!AN113</f>
        <v>0</v>
      </c>
      <c r="IB110" s="274">
        <f>成绩录入!AO113</f>
        <v>0</v>
      </c>
      <c r="IC110" s="310">
        <f t="shared" si="276"/>
        <v>0</v>
      </c>
      <c r="ID110" s="299"/>
      <c r="IE110" s="273">
        <f>成绩录入!AJ113</f>
        <v>0</v>
      </c>
      <c r="IF110" s="274">
        <f>成绩录入!AK113</f>
        <v>0</v>
      </c>
      <c r="IG110" s="274">
        <f>成绩录入!AL113</f>
        <v>0</v>
      </c>
      <c r="IH110" s="274">
        <f>成绩录入!AM113</f>
        <v>0</v>
      </c>
      <c r="II110" s="274">
        <f>成绩录入!AN113</f>
        <v>0</v>
      </c>
      <c r="IJ110" s="274">
        <f>成绩录入!AO113</f>
        <v>0</v>
      </c>
      <c r="IK110" s="310">
        <f t="shared" si="277"/>
        <v>0</v>
      </c>
      <c r="IL110" s="299"/>
      <c r="IM110" s="313" t="e">
        <f t="shared" si="311"/>
        <v>#DIV/0!</v>
      </c>
      <c r="IN110" s="314" t="e">
        <f t="shared" si="312"/>
        <v>#DIV/0!</v>
      </c>
      <c r="IO110" s="314" t="e">
        <f t="shared" si="313"/>
        <v>#DIV/0!</v>
      </c>
      <c r="IP110" s="314" t="e">
        <f t="shared" si="314"/>
        <v>#DIV/0!</v>
      </c>
      <c r="IQ110" s="314" t="e">
        <f t="shared" si="315"/>
        <v>#DIV/0!</v>
      </c>
      <c r="IR110" s="400" t="e">
        <f t="shared" si="316"/>
        <v>#DIV/0!</v>
      </c>
      <c r="IT110" s="214">
        <f>成绩录入!AR113</f>
        <v>0</v>
      </c>
      <c r="IU110" s="216">
        <f>成绩录入!AS113</f>
        <v>0</v>
      </c>
      <c r="IV110" s="216">
        <f>成绩录入!AT113</f>
        <v>0</v>
      </c>
      <c r="IW110" s="216">
        <f>成绩录入!AU113</f>
        <v>0</v>
      </c>
      <c r="IX110" s="216">
        <f>成绩录入!AV113</f>
        <v>0</v>
      </c>
      <c r="IY110" s="216">
        <f>成绩录入!AW113</f>
        <v>0</v>
      </c>
      <c r="IZ110" s="298">
        <f t="shared" si="317"/>
        <v>0</v>
      </c>
      <c r="JA110" s="299"/>
      <c r="JB110" s="317">
        <f>成绩录入!AR113</f>
        <v>0</v>
      </c>
      <c r="JC110" s="216">
        <f>成绩录入!AS113</f>
        <v>0</v>
      </c>
      <c r="JD110" s="216">
        <f>成绩录入!AT113</f>
        <v>0</v>
      </c>
      <c r="JE110" s="216">
        <f>成绩录入!AU113</f>
        <v>0</v>
      </c>
      <c r="JF110" s="216">
        <f>成绩录入!AV113</f>
        <v>0</v>
      </c>
      <c r="JG110" s="216">
        <f>成绩录入!AW113</f>
        <v>0</v>
      </c>
      <c r="JH110" s="298">
        <f t="shared" si="318"/>
        <v>0</v>
      </c>
      <c r="JI110" s="299"/>
      <c r="JJ110" s="248">
        <f>成绩录入!AR113</f>
        <v>0</v>
      </c>
      <c r="JK110" s="248">
        <f>成绩录入!AS113</f>
        <v>0</v>
      </c>
      <c r="JL110" s="248">
        <f>成绩录入!AT113</f>
        <v>0</v>
      </c>
      <c r="JM110" s="248">
        <f>成绩录入!AU113</f>
        <v>0</v>
      </c>
      <c r="JN110" s="248">
        <f>成绩录入!AV113</f>
        <v>0</v>
      </c>
      <c r="JO110" s="248">
        <f>成绩录入!AW113</f>
        <v>0</v>
      </c>
      <c r="JP110" s="298">
        <f t="shared" si="319"/>
        <v>0</v>
      </c>
      <c r="JQ110" s="299"/>
      <c r="JR110" s="308">
        <f>成绩录入!AR113</f>
        <v>0</v>
      </c>
      <c r="JS110" s="248">
        <f>成绩录入!AS113</f>
        <v>0</v>
      </c>
      <c r="JT110" s="248">
        <f>成绩录入!AT113</f>
        <v>0</v>
      </c>
      <c r="JU110" s="248">
        <f>成绩录入!AU113</f>
        <v>0</v>
      </c>
      <c r="JV110" s="248">
        <f>成绩录入!AV113</f>
        <v>0</v>
      </c>
      <c r="JW110" s="248">
        <f>成绩录入!AW113</f>
        <v>0</v>
      </c>
      <c r="JX110" s="298">
        <f t="shared" si="320"/>
        <v>0</v>
      </c>
      <c r="JY110" s="299"/>
      <c r="JZ110" s="308">
        <f>成绩录入!AR113</f>
        <v>0</v>
      </c>
      <c r="KA110" s="248">
        <f>成绩录入!AS113</f>
        <v>0</v>
      </c>
      <c r="KB110" s="248">
        <f>成绩录入!AT113</f>
        <v>0</v>
      </c>
      <c r="KC110" s="248">
        <f>成绩录入!AU113</f>
        <v>0</v>
      </c>
      <c r="KD110" s="248">
        <f>成绩录入!AV113</f>
        <v>0</v>
      </c>
      <c r="KE110" s="248">
        <f>成绩录入!AW113</f>
        <v>0</v>
      </c>
      <c r="KF110" s="298">
        <f t="shared" si="321"/>
        <v>0</v>
      </c>
      <c r="KH110" s="401">
        <f t="shared" si="322"/>
        <v>0</v>
      </c>
      <c r="KI110" s="314">
        <f t="shared" si="323"/>
        <v>0</v>
      </c>
      <c r="KJ110" s="314">
        <f t="shared" si="324"/>
        <v>0</v>
      </c>
      <c r="KK110" s="314">
        <f t="shared" si="325"/>
        <v>0</v>
      </c>
      <c r="KL110" s="314">
        <f t="shared" si="326"/>
        <v>0</v>
      </c>
      <c r="KM110" s="400">
        <f t="shared" si="327"/>
        <v>0</v>
      </c>
      <c r="KN110" s="90"/>
      <c r="KO110" s="294">
        <f>IF(总评!G108&lt;60,1,0)</f>
        <v>0</v>
      </c>
      <c r="KP110" s="355">
        <f t="shared" si="328"/>
        <v>0</v>
      </c>
      <c r="KQ110" s="355">
        <f t="shared" si="329"/>
        <v>0</v>
      </c>
      <c r="KR110" s="356">
        <f t="shared" si="330"/>
        <v>0</v>
      </c>
      <c r="KS110" s="321">
        <f t="shared" si="245"/>
        <v>0</v>
      </c>
      <c r="OT110" s="273">
        <f>IF(OT$6=$OS$5,成绩录入!BC113,0)</f>
        <v>0</v>
      </c>
      <c r="OU110" s="274">
        <f>IF(OU$6=$OS$5,成绩录入!BD113,0)</f>
        <v>0</v>
      </c>
      <c r="OV110" s="274">
        <f>IF(OV$6=$OS$5,成绩录入!BE113,0)</f>
        <v>0</v>
      </c>
      <c r="OW110" s="274">
        <f>IF(OW$6=$OS$5,成绩录入!BF113,0)</f>
        <v>0</v>
      </c>
      <c r="OX110" s="274">
        <f>IF(OX$6=$OS$5,成绩录入!BG113,0)</f>
        <v>0</v>
      </c>
      <c r="OY110" s="274">
        <f>IF(OY$6=$OS$5,成绩录入!BH113,0)</f>
        <v>0</v>
      </c>
      <c r="OZ110" s="274">
        <f>IF(OZ$6=$OS$5,成绩录入!BI113,0)</f>
        <v>0</v>
      </c>
      <c r="PA110" s="274">
        <f>IF(PA$6=$OS$5,成绩录入!BJ113,0)</f>
        <v>0</v>
      </c>
      <c r="PB110" s="274">
        <f>IF(PB$6=$OS$5,成绩录入!BK113,0)</f>
        <v>0</v>
      </c>
      <c r="PC110" s="274">
        <f>IF(PC$6=$OS$5,成绩录入!BL113,0)</f>
        <v>0</v>
      </c>
      <c r="PD110" s="274">
        <f>IF(PD$6=$OS$5,成绩录入!BM113,0)</f>
        <v>0</v>
      </c>
      <c r="PE110" s="274">
        <f>IF(PE$6=$OS$5,成绩录入!BN113,0)</f>
        <v>0</v>
      </c>
      <c r="PF110" s="274">
        <f>IF(PF$6=$OS$5,成绩录入!BO113,0)</f>
        <v>0</v>
      </c>
      <c r="PG110" s="274">
        <f>IF(PG$6=$OS$5,成绩录入!BP113,0)</f>
        <v>0</v>
      </c>
      <c r="PH110" s="274">
        <f>IF(PH$6=$OS$5,成绩录入!BQ113,0)</f>
        <v>0</v>
      </c>
      <c r="PI110" s="274">
        <f>IF(PI$6=$OS$5,成绩录入!BR113,0)</f>
        <v>0</v>
      </c>
      <c r="PJ110" s="274">
        <f>IF(PJ$6=$OS$5,成绩录入!BS113,0)</f>
        <v>0</v>
      </c>
      <c r="PK110" s="274">
        <f>IF(PK$6=$OS$5,成绩录入!BT113,0)</f>
        <v>0</v>
      </c>
      <c r="PL110" s="274">
        <f>IF(PL$6=$OS$5,成绩录入!BU113,0)</f>
        <v>0</v>
      </c>
      <c r="PM110" s="274">
        <f>IF(PM$6=$OS$5,成绩录入!BV113,0)</f>
        <v>0</v>
      </c>
      <c r="PN110" s="274">
        <f>IF(PN$6=$OS$5,成绩录入!BW113,0)</f>
        <v>0</v>
      </c>
      <c r="PO110" s="274">
        <f>IF(PO$6=$OS$5,成绩录入!BX113,0)</f>
        <v>0</v>
      </c>
      <c r="PP110" s="274">
        <f>IF(PP$6=$OS$5,成绩录入!BY113,0)</f>
        <v>0</v>
      </c>
      <c r="PQ110" s="274">
        <f>IF(PQ$6=$OS$5,成绩录入!BZ113,0)</f>
        <v>0</v>
      </c>
      <c r="PR110" s="274">
        <f>IF(PR$6=$OS$5,成绩录入!CA113,0)</f>
        <v>0</v>
      </c>
      <c r="PS110" s="274">
        <f>IF(PS$6=$OS$5,成绩录入!CB113,0)</f>
        <v>0</v>
      </c>
      <c r="PT110" s="274">
        <f>IF(PT$6=$OS$5,成绩录入!CC113,0)</f>
        <v>0</v>
      </c>
      <c r="PU110" s="274">
        <f>IF(PU$6=$OS$5,成绩录入!CD113,0)</f>
        <v>0</v>
      </c>
      <c r="PV110" s="274">
        <f>IF(PV$6=$OS$5,成绩录入!CE113,0)</f>
        <v>0</v>
      </c>
      <c r="PW110" s="274">
        <f>IF(PW$6=$OS$5,成绩录入!CF113,0)</f>
        <v>0</v>
      </c>
      <c r="PX110" s="274">
        <f>IF(PX$6=$OS$5,成绩录入!CG113,0)</f>
        <v>0</v>
      </c>
      <c r="PY110" s="274">
        <f>IF(PY$6=$OS$5,成绩录入!CH113,0)</f>
        <v>0</v>
      </c>
      <c r="PZ110" s="274">
        <f>IF(PZ$6=$OS$5,成绩录入!CI113,0)</f>
        <v>0</v>
      </c>
      <c r="QA110" s="274">
        <f>IF(QA$6=$OS$5,成绩录入!CJ113,0)</f>
        <v>0</v>
      </c>
      <c r="QB110" s="274">
        <f>IF(QB$6=$OS$5,成绩录入!CK113,0)</f>
        <v>0</v>
      </c>
      <c r="QC110" s="274">
        <f>IF(QC$6=$OS$5,成绩录入!CL113,0)</f>
        <v>0</v>
      </c>
      <c r="QD110" s="274">
        <f>IF(QD$6=$OS$5,成绩录入!CM113,0)</f>
        <v>0</v>
      </c>
      <c r="QE110" s="274">
        <f>IF(QE$6=$OS$5,成绩录入!CN113,0)</f>
        <v>0</v>
      </c>
      <c r="QF110" s="274">
        <f>IF(QF$6=$OS$5,成绩录入!CO113,0)</f>
        <v>0</v>
      </c>
      <c r="QG110" s="274">
        <f>IF(QG$6=$OS$5,成绩录入!CP113,0)</f>
        <v>0</v>
      </c>
      <c r="QH110" s="274">
        <f>IF(QH$6=$OS$5,成绩录入!CQ113,0)</f>
        <v>0</v>
      </c>
      <c r="QI110" s="274">
        <f>IF(QI$6=$OS$5,成绩录入!CR113,0)</f>
        <v>0</v>
      </c>
      <c r="QJ110" s="274">
        <f>IF(QJ$6=$OS$5,成绩录入!CS113,0)</f>
        <v>0</v>
      </c>
      <c r="QK110" s="274">
        <f>IF(QK$6=$OS$5,成绩录入!CT113,0)</f>
        <v>0</v>
      </c>
      <c r="QL110" s="274">
        <f>IF(QL$6=$OS$5,成绩录入!CU113,0)</f>
        <v>0</v>
      </c>
      <c r="QM110" s="274">
        <f>IF(QM$6=$OS$5,成绩录入!CV113,0)</f>
        <v>0</v>
      </c>
      <c r="QN110" s="274">
        <f>IF(QN$6=$OS$5,成绩录入!CW113,0)</f>
        <v>0</v>
      </c>
      <c r="QO110" s="274">
        <f>IF(QO$6=$OS$5,成绩录入!CX113,0)</f>
        <v>0</v>
      </c>
      <c r="QP110" s="274">
        <f>IF(QP$6=$OS$5,成绩录入!CY113,0)</f>
        <v>0</v>
      </c>
      <c r="QQ110" s="274">
        <f>IF(QQ$6=$OS$5,成绩录入!CZ113,0)</f>
        <v>0</v>
      </c>
      <c r="QR110" s="274">
        <f>IF(QR$6=$OS$5,成绩录入!DA113,0)</f>
        <v>0</v>
      </c>
      <c r="QS110" s="274">
        <f>IF(QS$6=$OS$5,成绩录入!DB113,0)</f>
        <v>0</v>
      </c>
      <c r="QT110" s="274">
        <f>IF(QT$6=$OS$5,成绩录入!DC113,0)</f>
        <v>0</v>
      </c>
      <c r="QU110" s="274">
        <f>IF(QU$6=$OS$5,成绩录入!DD113,0)</f>
        <v>0</v>
      </c>
      <c r="QV110" s="274">
        <f>IF(QV$6=$OS$5,成绩录入!DE113,0)</f>
        <v>0</v>
      </c>
      <c r="QW110" s="274">
        <f>IF(QW$6=$OS$5,成绩录入!DF113,0)</f>
        <v>0</v>
      </c>
      <c r="QX110" s="274">
        <f>IF(QX$6=$OS$5,成绩录入!DG113,0)</f>
        <v>0</v>
      </c>
      <c r="QY110" s="274">
        <f>IF(QY$6=$OS$5,成绩录入!DH113,0)</f>
        <v>0</v>
      </c>
      <c r="QZ110" s="274">
        <f>IF(QZ$6=$OS$5,成绩录入!DI113,0)</f>
        <v>0</v>
      </c>
      <c r="RA110" s="274">
        <f>IF(RA$6=$OS$5,成绩录入!DJ113,0)</f>
        <v>0</v>
      </c>
      <c r="RB110" s="248">
        <f>IF(RB$6=$OS$5,成绩录入!DK113,0)</f>
        <v>0</v>
      </c>
      <c r="RC110" s="248">
        <f>IF(RC$6=$OS$5,成绩录入!DL113,0)</f>
        <v>0</v>
      </c>
      <c r="RD110" s="248">
        <f>IF(RD$6=$OS$5,成绩录入!DM113,0)</f>
        <v>0</v>
      </c>
      <c r="RE110" s="248">
        <f>IF(RE$6=$OS$5,成绩录入!DN113,0)</f>
        <v>0</v>
      </c>
      <c r="RF110" s="248">
        <f>IF(RF$6=$OS$5,成绩录入!DO113,0)</f>
        <v>0</v>
      </c>
      <c r="RG110" s="248">
        <f>IF(RG$6=$OS$5,成绩录入!DP113,0)</f>
        <v>0</v>
      </c>
      <c r="RH110" s="248">
        <f>IF(RH$6=$OS$5,成绩录入!DQ113,0)</f>
        <v>0</v>
      </c>
      <c r="RI110" s="248">
        <f>IF(RI$6=$OS$5,成绩录入!DR113,0)</f>
        <v>0</v>
      </c>
      <c r="RJ110" s="248">
        <f>IF(RJ$6=$OS$5,成绩录入!DS113,0)</f>
        <v>0</v>
      </c>
      <c r="RK110" s="248">
        <f>IF(RK$6=$OS$5,成绩录入!DT113,0)</f>
        <v>0</v>
      </c>
      <c r="RL110" s="248">
        <f>IF(RL$6=$OS$5,成绩录入!DU113,0)</f>
        <v>0</v>
      </c>
      <c r="RM110" s="248">
        <f>IF(RM$6=$OS$5,成绩录入!DV113,0)</f>
        <v>0</v>
      </c>
      <c r="RN110" s="248">
        <f>IF(RN$6=$OS$5,成绩录入!DW113,0)</f>
        <v>0</v>
      </c>
      <c r="RO110" s="248">
        <f>IF(RO$6=$OS$5,成绩录入!DX113,0)</f>
        <v>0</v>
      </c>
      <c r="RP110" s="248">
        <f>IF(RP$6=$OS$5,成绩录入!DY113,0)</f>
        <v>0</v>
      </c>
      <c r="RQ110" s="248">
        <f>IF(RQ$6=$OS$5,成绩录入!DZ113,0)</f>
        <v>0</v>
      </c>
      <c r="RR110" s="248">
        <f>IF(RR$6=$OS$5,成绩录入!EA113,0)</f>
        <v>0</v>
      </c>
      <c r="RS110" s="248">
        <f>IF(RS$6=$OS$5,成绩录入!EB113,0)</f>
        <v>0</v>
      </c>
      <c r="RT110" s="248">
        <f>IF(RT$6=$OS$5,成绩录入!EC113,0)</f>
        <v>0</v>
      </c>
      <c r="RU110" s="248">
        <f>IF(RU$6=$OS$5,成绩录入!ED113,0)</f>
        <v>0</v>
      </c>
      <c r="RV110" s="248">
        <f>IF(RV$6=$OS$5,成绩录入!EE113,0)</f>
        <v>0</v>
      </c>
      <c r="RW110" s="248">
        <f>IF(RW$6=$OS$5,成绩录入!EF113,0)</f>
        <v>0</v>
      </c>
      <c r="RX110" s="248">
        <f>IF(RX$6=$OS$5,成绩录入!EG113,0)</f>
        <v>0</v>
      </c>
      <c r="RY110" s="248">
        <f>IF(RY$6=$OS$5,成绩录入!EH113,0)</f>
        <v>0</v>
      </c>
      <c r="RZ110" s="248">
        <f>IF(RZ$6=$OS$5,成绩录入!EI113,0)</f>
        <v>0</v>
      </c>
      <c r="SA110" s="248">
        <f>IF(SA$6=$OS$5,成绩录入!EJ113,0)</f>
        <v>0</v>
      </c>
      <c r="SB110" s="248">
        <f>IF(SB$6=$OS$5,成绩录入!EK113,0)</f>
        <v>0</v>
      </c>
      <c r="SC110" s="248">
        <f>IF(SC$6=$OS$5,成绩录入!EL113,0)</f>
        <v>0</v>
      </c>
      <c r="SD110" s="248">
        <f>IF(SD$6=$OS$5,成绩录入!EM113,0)</f>
        <v>0</v>
      </c>
      <c r="SE110" s="248">
        <f>IF(SE$6=$OS$5,成绩录入!EN113,0)</f>
        <v>0</v>
      </c>
      <c r="SF110" s="248">
        <f>IF(SF$6=$OS$5,成绩录入!EO113,0)</f>
        <v>0</v>
      </c>
      <c r="SG110" s="248">
        <f>IF(SG$6=$OS$5,成绩录入!EP113,0)</f>
        <v>0</v>
      </c>
      <c r="SH110" s="248">
        <f>IF(SH$6=$OS$5,成绩录入!EQ113,0)</f>
        <v>0</v>
      </c>
      <c r="SI110" s="248">
        <f>IF(SI$6=$OS$5,成绩录入!ER113,0)</f>
        <v>0</v>
      </c>
      <c r="SJ110" s="248">
        <f>IF(SJ$6=$OS$5,成绩录入!ES113,0)</f>
        <v>0</v>
      </c>
      <c r="SK110" s="248">
        <f>IF(SK$6=$OS$5,成绩录入!ET113,0)</f>
        <v>0</v>
      </c>
      <c r="SL110" s="248">
        <f>IF(SL$6=$OS$5,成绩录入!EU113,0)</f>
        <v>0</v>
      </c>
      <c r="SM110" s="248">
        <f>IF(SM$6=$OS$5,成绩录入!EV113,0)</f>
        <v>0</v>
      </c>
      <c r="SN110" s="248">
        <f>IF(SN$6=$OS$5,成绩录入!EW113,0)</f>
        <v>0</v>
      </c>
      <c r="SO110" s="248">
        <f>IF(SO$6=$OS$5,成绩录入!EX113,0)</f>
        <v>0</v>
      </c>
      <c r="SP110" s="218">
        <f t="shared" si="190"/>
        <v>0</v>
      </c>
      <c r="SQ110" s="166"/>
      <c r="SR110" s="166"/>
      <c r="SS110" s="273">
        <f>IF(SS$6=$SR$5,成绩录入!BC113,0)</f>
        <v>0</v>
      </c>
      <c r="ST110" s="274">
        <f>IF(ST$6=$SR$5,成绩录入!BD113,0)</f>
        <v>0</v>
      </c>
      <c r="SU110" s="274">
        <f>IF(SU$6=$SR$5,成绩录入!BE113,0)</f>
        <v>0</v>
      </c>
      <c r="SV110" s="274">
        <f>IF(SV$6=$SR$5,成绩录入!BF113,0)</f>
        <v>0</v>
      </c>
      <c r="SW110" s="274">
        <f>IF(SW$6=$SR$5,成绩录入!BG113,0)</f>
        <v>0</v>
      </c>
      <c r="SX110" s="274">
        <f>IF(SX$6=$SR$5,成绩录入!BH113,0)</f>
        <v>0</v>
      </c>
      <c r="SY110" s="274">
        <f>IF(SY$6=$SR$5,成绩录入!BI113,0)</f>
        <v>0</v>
      </c>
      <c r="SZ110" s="274">
        <f>IF(SZ$6=$SR$5,成绩录入!BJ113,0)</f>
        <v>0</v>
      </c>
      <c r="TA110" s="274">
        <f>IF(TA$6=$SR$5,成绩录入!BK113,0)</f>
        <v>0</v>
      </c>
      <c r="TB110" s="274">
        <f>IF(TB$6=$SR$5,成绩录入!BL113,0)</f>
        <v>0</v>
      </c>
      <c r="TC110" s="274">
        <f>IF(TC$6=$SR$5,成绩录入!BM113,0)</f>
        <v>0</v>
      </c>
      <c r="TD110" s="274">
        <f>IF(TD$6=$SR$5,成绩录入!BN113,0)</f>
        <v>0</v>
      </c>
      <c r="TE110" s="274">
        <f>IF(TE$6=$SR$5,成绩录入!BO113,0)</f>
        <v>0</v>
      </c>
      <c r="TF110" s="274">
        <f>IF(TF$6=$SR$5,成绩录入!BP113,0)</f>
        <v>0</v>
      </c>
      <c r="TG110" s="274">
        <f>IF(TG$6=$SR$5,成绩录入!BQ113,0)</f>
        <v>0</v>
      </c>
      <c r="TH110" s="274">
        <f>IF(TH$6=$SR$5,成绩录入!BR113,0)</f>
        <v>0</v>
      </c>
      <c r="TI110" s="274">
        <f>IF(TI$6=$SR$5,成绩录入!BS113,0)</f>
        <v>0</v>
      </c>
      <c r="TJ110" s="274">
        <f>IF(TJ$6=$SR$5,成绩录入!BT113,0)</f>
        <v>0</v>
      </c>
      <c r="TK110" s="274">
        <f>IF(TK$6=$SR$5,成绩录入!BU113,0)</f>
        <v>0</v>
      </c>
      <c r="TL110" s="274">
        <f>IF(TL$6=$SR$5,成绩录入!BV113,0)</f>
        <v>0</v>
      </c>
      <c r="TM110" s="274">
        <f>IF(TM$6=$SR$5,成绩录入!BW113,0)</f>
        <v>0</v>
      </c>
      <c r="TN110" s="274">
        <f>IF(TN$6=$SR$5,成绩录入!BX113,0)</f>
        <v>0</v>
      </c>
      <c r="TO110" s="274">
        <f>IF(TO$6=$SR$5,成绩录入!BY113,0)</f>
        <v>0</v>
      </c>
      <c r="TP110" s="274">
        <f>IF(TP$6=$SR$5,成绩录入!BZ113,0)</f>
        <v>0</v>
      </c>
      <c r="TQ110" s="274">
        <f>IF(TQ$6=$SR$5,成绩录入!CA113,0)</f>
        <v>0</v>
      </c>
      <c r="TR110" s="274">
        <f>IF(TR$6=$SR$5,成绩录入!CB113,0)</f>
        <v>0</v>
      </c>
      <c r="TS110" s="274">
        <f>IF(TS$6=$SR$5,成绩录入!CC113,0)</f>
        <v>0</v>
      </c>
      <c r="TT110" s="274">
        <f>IF(TT$6=$SR$5,成绩录入!CD113,0)</f>
        <v>0</v>
      </c>
      <c r="TU110" s="274">
        <f>IF(TU$6=$SR$5,成绩录入!CE113,0)</f>
        <v>0</v>
      </c>
      <c r="TV110" s="274">
        <f>IF(TV$6=$SR$5,成绩录入!CF113,0)</f>
        <v>0</v>
      </c>
      <c r="TW110" s="274">
        <f>IF(TW$6=$SR$5,成绩录入!CG113,0)</f>
        <v>0</v>
      </c>
      <c r="TX110" s="274">
        <f>IF(TX$6=$SR$5,成绩录入!CH113,0)</f>
        <v>0</v>
      </c>
      <c r="TY110" s="274">
        <f>IF(TY$6=$SR$5,成绩录入!CI113,0)</f>
        <v>0</v>
      </c>
      <c r="TZ110" s="274">
        <f>IF(TZ$6=$SR$5,成绩录入!CJ113,0)</f>
        <v>0</v>
      </c>
      <c r="UA110" s="274">
        <f>IF(UA$6=$SR$5,成绩录入!CK113,0)</f>
        <v>0</v>
      </c>
      <c r="UB110" s="274">
        <f>IF(UB$6=$SR$5,成绩录入!CL113,0)</f>
        <v>0</v>
      </c>
      <c r="UC110" s="274">
        <f>IF(UC$6=$SR$5,成绩录入!CM113,0)</f>
        <v>0</v>
      </c>
      <c r="UD110" s="274">
        <f>IF(UD$6=$SR$5,成绩录入!CN113,0)</f>
        <v>0</v>
      </c>
      <c r="UE110" s="274">
        <f>IF(UE$6=$SR$5,成绩录入!CO113,0)</f>
        <v>0</v>
      </c>
      <c r="UF110" s="274">
        <f>IF(UF$6=$SR$5,成绩录入!CP113,0)</f>
        <v>0</v>
      </c>
      <c r="UG110" s="274">
        <f>IF(UG$6=$SR$5,成绩录入!CQ113,0)</f>
        <v>0</v>
      </c>
      <c r="UH110" s="274">
        <f>IF(UH$6=$SR$5,成绩录入!CR113,0)</f>
        <v>0</v>
      </c>
      <c r="UI110" s="274">
        <f>IF(UI$6=$SR$5,成绩录入!CS113,0)</f>
        <v>0</v>
      </c>
      <c r="UJ110" s="274">
        <f>IF(UJ$6=$SR$5,成绩录入!CT113,0)</f>
        <v>0</v>
      </c>
      <c r="UK110" s="274">
        <f>IF(UK$6=$SR$5,成绩录入!CU113,0)</f>
        <v>0</v>
      </c>
      <c r="UL110" s="274">
        <f>IF(UL$6=$SR$5,成绩录入!CV113,0)</f>
        <v>0</v>
      </c>
      <c r="UM110" s="274">
        <f>IF(UM$6=$SR$5,成绩录入!CW113,0)</f>
        <v>0</v>
      </c>
      <c r="UN110" s="274">
        <f>IF(UN$6=$SR$5,成绩录入!CX113,0)</f>
        <v>0</v>
      </c>
      <c r="UO110" s="274">
        <f>IF(UO$6=$SR$5,成绩录入!CY113,0)</f>
        <v>0</v>
      </c>
      <c r="UP110" s="274">
        <f>IF(UP$6=$SR$5,成绩录入!CZ113,0)</f>
        <v>0</v>
      </c>
      <c r="UQ110" s="274">
        <f>IF(UQ$6=$SR$5,成绩录入!DA113,0)</f>
        <v>0</v>
      </c>
      <c r="UR110" s="274">
        <f>IF(UR$6=$SR$5,成绩录入!DB113,0)</f>
        <v>0</v>
      </c>
      <c r="US110" s="274">
        <f>IF(US$6=$SR$5,成绩录入!DC113,0)</f>
        <v>0</v>
      </c>
      <c r="UT110" s="274">
        <f>IF(UT$6=$SR$5,成绩录入!DD113,0)</f>
        <v>0</v>
      </c>
      <c r="UU110" s="274">
        <f>IF(UU$6=$SR$5,成绩录入!DE113,0)</f>
        <v>0</v>
      </c>
      <c r="UV110" s="274">
        <f>IF(UV$6=$SR$5,成绩录入!DF113,0)</f>
        <v>0</v>
      </c>
      <c r="UW110" s="274">
        <f>IF(UW$6=$SR$5,成绩录入!DG113,0)</f>
        <v>0</v>
      </c>
      <c r="UX110" s="274">
        <f>IF(UX$6=$SR$5,成绩录入!DH113,0)</f>
        <v>0</v>
      </c>
      <c r="UY110" s="274">
        <f>IF(UY$6=$SR$5,成绩录入!DI113,0)</f>
        <v>0</v>
      </c>
      <c r="UZ110" s="274">
        <f>IF(UZ$6=$SR$5,成绩录入!DJ113,0)</f>
        <v>0</v>
      </c>
      <c r="VA110" s="248">
        <f>IF(VA$6=$SR$5,成绩录入!DK113,0)</f>
        <v>0</v>
      </c>
      <c r="VB110" s="248">
        <f>IF(VB$6=$SR$5,成绩录入!DL113,0)</f>
        <v>0</v>
      </c>
      <c r="VC110" s="248">
        <f>IF(VC$6=$SR$5,成绩录入!DM113,0)</f>
        <v>0</v>
      </c>
      <c r="VD110" s="248">
        <f>IF(VD$6=$SR$5,成绩录入!DN113,0)</f>
        <v>0</v>
      </c>
      <c r="VE110" s="248">
        <f>IF(VE$6=$SR$5,成绩录入!DO113,0)</f>
        <v>0</v>
      </c>
      <c r="VF110" s="248">
        <f>IF(VF$6=$SR$5,成绩录入!DP113,0)</f>
        <v>0</v>
      </c>
      <c r="VG110" s="248">
        <f>IF(VG$6=$SR$5,成绩录入!DQ113,0)</f>
        <v>0</v>
      </c>
      <c r="VH110" s="248">
        <f>IF(VH$6=$SR$5,成绩录入!DR113,0)</f>
        <v>0</v>
      </c>
      <c r="VI110" s="248">
        <f>IF(VI$6=$SR$5,成绩录入!DS113,0)</f>
        <v>0</v>
      </c>
      <c r="VJ110" s="248">
        <f>IF(VJ$6=$SR$5,成绩录入!DT113,0)</f>
        <v>0</v>
      </c>
      <c r="VK110" s="248">
        <f>IF(VK$6=$SR$5,成绩录入!DU113,0)</f>
        <v>0</v>
      </c>
      <c r="VL110" s="248">
        <f>IF(VL$6=$SR$5,成绩录入!DV113,0)</f>
        <v>0</v>
      </c>
      <c r="VM110" s="248">
        <f>IF(VM$6=$SR$5,成绩录入!DW113,0)</f>
        <v>0</v>
      </c>
      <c r="VN110" s="248">
        <f>IF(VN$6=$SR$5,成绩录入!DX113,0)</f>
        <v>0</v>
      </c>
      <c r="VO110" s="248">
        <f>IF(VO$6=$SR$5,成绩录入!DY113,0)</f>
        <v>0</v>
      </c>
      <c r="VP110" s="248">
        <f>IF(VP$6=$SR$5,成绩录入!DZ113,0)</f>
        <v>0</v>
      </c>
      <c r="VQ110" s="248">
        <f>IF(VQ$6=$SR$5,成绩录入!EA113,0)</f>
        <v>0</v>
      </c>
      <c r="VR110" s="248">
        <f>IF(VR$6=$SR$5,成绩录入!EB113,0)</f>
        <v>0</v>
      </c>
      <c r="VS110" s="248">
        <f>IF(VS$6=$SR$5,成绩录入!EC113,0)</f>
        <v>0</v>
      </c>
      <c r="VT110" s="248">
        <f>IF(VT$6=$SR$5,成绩录入!ED113,0)</f>
        <v>0</v>
      </c>
      <c r="VU110" s="248">
        <f>IF(VU$6=$SR$5,成绩录入!EE113,0)</f>
        <v>0</v>
      </c>
      <c r="VV110" s="248">
        <f>IF(VV$6=$SR$5,成绩录入!EF113,0)</f>
        <v>0</v>
      </c>
      <c r="VW110" s="248">
        <f>IF(VW$6=$SR$5,成绩录入!EG113,0)</f>
        <v>0</v>
      </c>
      <c r="VX110" s="248">
        <f>IF(VX$6=$SR$5,成绩录入!EH113,0)</f>
        <v>0</v>
      </c>
      <c r="VY110" s="248">
        <f>IF(VY$6=$SR$5,成绩录入!EI113,0)</f>
        <v>0</v>
      </c>
      <c r="VZ110" s="248">
        <f>IF(VZ$6=$SR$5,成绩录入!EJ113,0)</f>
        <v>0</v>
      </c>
      <c r="WA110" s="248">
        <f>IF(WA$6=$SR$5,成绩录入!EK113,0)</f>
        <v>0</v>
      </c>
      <c r="WB110" s="248">
        <f>IF(WB$6=$SR$5,成绩录入!EL113,0)</f>
        <v>0</v>
      </c>
      <c r="WC110" s="248">
        <f>IF(WC$6=$SR$5,成绩录入!EM113,0)</f>
        <v>0</v>
      </c>
      <c r="WD110" s="248">
        <f>IF(WD$6=$SR$5,成绩录入!EN113,0)</f>
        <v>0</v>
      </c>
      <c r="WE110" s="248">
        <f>IF(WE$6=$SR$5,成绩录入!EO113,0)</f>
        <v>0</v>
      </c>
      <c r="WF110" s="248">
        <f>IF(WF$6=$SR$5,成绩录入!EP113,0)</f>
        <v>0</v>
      </c>
      <c r="WG110" s="248">
        <f>IF(WG$6=$SR$5,成绩录入!EQ113,0)</f>
        <v>0</v>
      </c>
      <c r="WH110" s="248">
        <f>IF(WH$6=$SR$5,成绩录入!ER113,0)</f>
        <v>0</v>
      </c>
      <c r="WI110" s="248">
        <f>IF(WI$6=$SR$5,成绩录入!ES113,0)</f>
        <v>0</v>
      </c>
      <c r="WJ110" s="248">
        <f>IF(WJ$6=$SR$5,成绩录入!ET113,0)</f>
        <v>0</v>
      </c>
      <c r="WK110" s="248">
        <f>IF(WK$6=$SR$5,成绩录入!EU113,0)</f>
        <v>0</v>
      </c>
      <c r="WL110" s="248">
        <f>IF(WL$6=$SR$5,成绩录入!EV113,0)</f>
        <v>0</v>
      </c>
      <c r="WM110" s="248">
        <f>IF(WM$6=$SR$5,成绩录入!EW113,0)</f>
        <v>0</v>
      </c>
      <c r="WN110" s="248">
        <f>IF(WN$6=$SR$5,成绩录入!EX113,0)</f>
        <v>0</v>
      </c>
      <c r="WO110" s="218">
        <f t="shared" si="191"/>
        <v>0</v>
      </c>
      <c r="WP110" s="166"/>
      <c r="WQ110" s="166"/>
      <c r="WR110" s="273">
        <f>IF(WR$6=$WQ$5,成绩录入!BC113,0)</f>
        <v>0</v>
      </c>
      <c r="WS110" s="274">
        <f>IF(WS$6=$WQ$5,成绩录入!BD113,0)</f>
        <v>0</v>
      </c>
      <c r="WT110" s="274">
        <f>IF(WT$6=$WQ$5,成绩录入!BE113,0)</f>
        <v>0</v>
      </c>
      <c r="WU110" s="274">
        <f>IF(WU$6=$WQ$5,成绩录入!BF113,0)</f>
        <v>0</v>
      </c>
      <c r="WV110" s="274">
        <f>IF(WV$6=$WQ$5,成绩录入!BG113,0)</f>
        <v>0</v>
      </c>
      <c r="WW110" s="274">
        <f>IF(WW$6=$WQ$5,成绩录入!BH113,0)</f>
        <v>0</v>
      </c>
      <c r="WX110" s="274">
        <f>IF(WX$6=$WQ$5,成绩录入!BI113,0)</f>
        <v>0</v>
      </c>
      <c r="WY110" s="274">
        <f>IF(WY$6=$WQ$5,成绩录入!BJ113,0)</f>
        <v>0</v>
      </c>
      <c r="WZ110" s="274">
        <f>IF(WZ$6=$WQ$5,成绩录入!BK113,0)</f>
        <v>0</v>
      </c>
      <c r="XA110" s="274">
        <f>IF(XA$6=$WQ$5,成绩录入!BL113,0)</f>
        <v>0</v>
      </c>
      <c r="XB110" s="274">
        <f>IF(XB$6=$WQ$5,成绩录入!BM113,0)</f>
        <v>0</v>
      </c>
      <c r="XC110" s="274">
        <f>IF(XC$6=$WQ$5,成绩录入!BN113,0)</f>
        <v>0</v>
      </c>
      <c r="XD110" s="274">
        <f>IF(XD$6=$WQ$5,成绩录入!BO113,0)</f>
        <v>0</v>
      </c>
      <c r="XE110" s="274">
        <f>IF(XE$6=$WQ$5,成绩录入!BP113,0)</f>
        <v>0</v>
      </c>
      <c r="XF110" s="274">
        <f>IF(XF$6=$WQ$5,成绩录入!BQ113,0)</f>
        <v>0</v>
      </c>
      <c r="XG110" s="274">
        <f>IF(XG$6=$WQ$5,成绩录入!BR113,0)</f>
        <v>0</v>
      </c>
      <c r="XH110" s="274">
        <f>IF(XH$6=$WQ$5,成绩录入!BS113,0)</f>
        <v>0</v>
      </c>
      <c r="XI110" s="274">
        <f>IF(XI$6=$WQ$5,成绩录入!BT113,0)</f>
        <v>0</v>
      </c>
      <c r="XJ110" s="274">
        <f>IF(XJ$6=$WQ$5,成绩录入!BU113,0)</f>
        <v>0</v>
      </c>
      <c r="XK110" s="274">
        <f>IF(XK$6=$WQ$5,成绩录入!BV113,0)</f>
        <v>0</v>
      </c>
      <c r="XL110" s="274">
        <f>IF(XL$6=$WQ$5,成绩录入!BW113,0)</f>
        <v>0</v>
      </c>
      <c r="XM110" s="274">
        <f>IF(XM$6=$WQ$5,成绩录入!BX113,0)</f>
        <v>0</v>
      </c>
      <c r="XN110" s="274">
        <f>IF(XN$6=$WQ$5,成绩录入!BY113,0)</f>
        <v>0</v>
      </c>
      <c r="XO110" s="274">
        <f>IF(XO$6=$WQ$5,成绩录入!BZ113,0)</f>
        <v>0</v>
      </c>
      <c r="XP110" s="274">
        <f>IF(XP$6=$WQ$5,成绩录入!CA113,0)</f>
        <v>0</v>
      </c>
      <c r="XQ110" s="274">
        <f>IF(XQ$6=$WQ$5,成绩录入!CB113,0)</f>
        <v>0</v>
      </c>
      <c r="XR110" s="274">
        <f>IF(XR$6=$WQ$5,成绩录入!CC113,0)</f>
        <v>0</v>
      </c>
      <c r="XS110" s="274">
        <f>IF(XS$6=$WQ$5,成绩录入!CD113,0)</f>
        <v>0</v>
      </c>
      <c r="XT110" s="274">
        <f>IF(XT$6=$WQ$5,成绩录入!CE113,0)</f>
        <v>0</v>
      </c>
      <c r="XU110" s="274">
        <f>IF(XU$6=$WQ$5,成绩录入!CF113,0)</f>
        <v>0</v>
      </c>
      <c r="XV110" s="274">
        <f>IF(XV$6=$WQ$5,成绩录入!CG113,0)</f>
        <v>0</v>
      </c>
      <c r="XW110" s="274">
        <f>IF(XW$6=$WQ$5,成绩录入!CH113,0)</f>
        <v>0</v>
      </c>
      <c r="XX110" s="274">
        <f>IF(XX$6=$WQ$5,成绩录入!CI113,0)</f>
        <v>0</v>
      </c>
      <c r="XY110" s="274">
        <f>IF(XY$6=$WQ$5,成绩录入!CJ113,0)</f>
        <v>0</v>
      </c>
      <c r="XZ110" s="274">
        <f>IF(XZ$6=$WQ$5,成绩录入!CK113,0)</f>
        <v>0</v>
      </c>
      <c r="YA110" s="274">
        <f>IF(YA$6=$WQ$5,成绩录入!CL113,0)</f>
        <v>0</v>
      </c>
      <c r="YB110" s="274">
        <f>IF(YB$6=$WQ$5,成绩录入!CM113,0)</f>
        <v>0</v>
      </c>
      <c r="YC110" s="274">
        <f>IF(YC$6=$WQ$5,成绩录入!CN113,0)</f>
        <v>0</v>
      </c>
      <c r="YD110" s="274">
        <f>IF(YD$6=$WQ$5,成绩录入!CO113,0)</f>
        <v>0</v>
      </c>
      <c r="YE110" s="274">
        <f>IF(YE$6=$WQ$5,成绩录入!CP113,0)</f>
        <v>0</v>
      </c>
      <c r="YF110" s="274">
        <f>IF(YF$6=$WQ$5,成绩录入!CQ113,0)</f>
        <v>0</v>
      </c>
      <c r="YG110" s="274">
        <f>IF(YG$6=$WQ$5,成绩录入!CR113,0)</f>
        <v>0</v>
      </c>
      <c r="YH110" s="274">
        <f>IF(YH$6=$WQ$5,成绩录入!CS113,0)</f>
        <v>0</v>
      </c>
      <c r="YI110" s="274">
        <f>IF(YI$6=$WQ$5,成绩录入!CT113,0)</f>
        <v>0</v>
      </c>
      <c r="YJ110" s="274">
        <f>IF(YJ$6=$WQ$5,成绩录入!CU113,0)</f>
        <v>0</v>
      </c>
      <c r="YK110" s="274">
        <f>IF(YK$6=$WQ$5,成绩录入!CV113,0)</f>
        <v>0</v>
      </c>
      <c r="YL110" s="274">
        <f>IF(YL$6=$WQ$5,成绩录入!CW113,0)</f>
        <v>0</v>
      </c>
      <c r="YM110" s="274">
        <f>IF(YM$6=$WQ$5,成绩录入!CX113,0)</f>
        <v>0</v>
      </c>
      <c r="YN110" s="274">
        <f>IF(YN$6=$WQ$5,成绩录入!CY113,0)</f>
        <v>0</v>
      </c>
      <c r="YO110" s="274">
        <f>IF(YO$6=$WQ$5,成绩录入!CZ113,0)</f>
        <v>0</v>
      </c>
      <c r="YP110" s="274">
        <f>IF(YP$6=$WQ$5,成绩录入!DA113,0)</f>
        <v>0</v>
      </c>
      <c r="YQ110" s="274">
        <f>IF(YQ$6=$WQ$5,成绩录入!DB113,0)</f>
        <v>0</v>
      </c>
      <c r="YR110" s="274">
        <f>IF(YR$6=$WQ$5,成绩录入!DC113,0)</f>
        <v>0</v>
      </c>
      <c r="YS110" s="274">
        <f>IF(YS$6=$WQ$5,成绩录入!DD113,0)</f>
        <v>0</v>
      </c>
      <c r="YT110" s="274">
        <f>IF(YT$6=$WQ$5,成绩录入!DE113,0)</f>
        <v>0</v>
      </c>
      <c r="YU110" s="274">
        <f>IF(YU$6=$WQ$5,成绩录入!DF113,0)</f>
        <v>0</v>
      </c>
      <c r="YV110" s="274">
        <f>IF(YV$6=$WQ$5,成绩录入!DG113,0)</f>
        <v>0</v>
      </c>
      <c r="YW110" s="274">
        <f>IF(YW$6=$WQ$5,成绩录入!DH113,0)</f>
        <v>0</v>
      </c>
      <c r="YX110" s="274">
        <f>IF(YX$6=$WQ$5,成绩录入!DI113,0)</f>
        <v>0</v>
      </c>
      <c r="YY110" s="274">
        <f>IF(YY$6=$WQ$5,成绩录入!DJ113,0)</f>
        <v>0</v>
      </c>
      <c r="YZ110" s="248">
        <f>IF(YZ$6=$WQ$5,成绩录入!DK113,0)</f>
        <v>0</v>
      </c>
      <c r="ZA110" s="248">
        <f>IF(ZA$6=$WQ$5,成绩录入!DL113,0)</f>
        <v>0</v>
      </c>
      <c r="ZB110" s="248">
        <f>IF(ZB$6=$WQ$5,成绩录入!DM113,0)</f>
        <v>0</v>
      </c>
      <c r="ZC110" s="248">
        <f>IF(ZC$6=$WQ$5,成绩录入!DN113,0)</f>
        <v>0</v>
      </c>
      <c r="ZD110" s="248">
        <f>IF(ZD$6=$WQ$5,成绩录入!DO113,0)</f>
        <v>0</v>
      </c>
      <c r="ZE110" s="248">
        <f>IF(ZE$6=$WQ$5,成绩录入!DP113,0)</f>
        <v>0</v>
      </c>
      <c r="ZF110" s="248">
        <f>IF(ZF$6=$WQ$5,成绩录入!DQ113,0)</f>
        <v>0</v>
      </c>
      <c r="ZG110" s="248">
        <f>IF(ZG$6=$WQ$5,成绩录入!DR113,0)</f>
        <v>0</v>
      </c>
      <c r="ZH110" s="248">
        <f>IF(ZH$6=$WQ$5,成绩录入!DS113,0)</f>
        <v>0</v>
      </c>
      <c r="ZI110" s="248">
        <f>IF(ZI$6=$WQ$5,成绩录入!DT113,0)</f>
        <v>0</v>
      </c>
      <c r="ZJ110" s="248">
        <f>IF(ZJ$6=$WQ$5,成绩录入!DU113,0)</f>
        <v>0</v>
      </c>
      <c r="ZK110" s="248">
        <f>IF(ZK$6=$WQ$5,成绩录入!DV113,0)</f>
        <v>0</v>
      </c>
      <c r="ZL110" s="248">
        <f>IF(ZL$6=$WQ$5,成绩录入!DW113,0)</f>
        <v>0</v>
      </c>
      <c r="ZM110" s="248">
        <f>IF(ZM$6=$WQ$5,成绩录入!DX113,0)</f>
        <v>0</v>
      </c>
      <c r="ZN110" s="248">
        <f>IF(ZN$6=$WQ$5,成绩录入!DY113,0)</f>
        <v>0</v>
      </c>
      <c r="ZO110" s="248">
        <f>IF(ZO$6=$WQ$5,成绩录入!DZ113,0)</f>
        <v>0</v>
      </c>
      <c r="ZP110" s="248">
        <f>IF(ZP$6=$WQ$5,成绩录入!EA113,0)</f>
        <v>0</v>
      </c>
      <c r="ZQ110" s="248">
        <f>IF(ZQ$6=$WQ$5,成绩录入!EB113,0)</f>
        <v>0</v>
      </c>
      <c r="ZR110" s="248">
        <f>IF(ZR$6=$WQ$5,成绩录入!EC113,0)</f>
        <v>0</v>
      </c>
      <c r="ZS110" s="248">
        <f>IF(ZS$6=$WQ$5,成绩录入!ED113,0)</f>
        <v>0</v>
      </c>
      <c r="ZT110" s="248">
        <f>IF(ZT$6=$WQ$5,成绩录入!EE113,0)</f>
        <v>0</v>
      </c>
      <c r="ZU110" s="248">
        <f>IF(ZU$6=$WQ$5,成绩录入!EF113,0)</f>
        <v>0</v>
      </c>
      <c r="ZV110" s="248">
        <f>IF(ZV$6=$WQ$5,成绩录入!EG113,0)</f>
        <v>0</v>
      </c>
      <c r="ZW110" s="248">
        <f>IF(ZW$6=$WQ$5,成绩录入!EH113,0)</f>
        <v>0</v>
      </c>
      <c r="ZX110" s="248">
        <f>IF(ZX$6=$WQ$5,成绩录入!EI113,0)</f>
        <v>0</v>
      </c>
      <c r="ZY110" s="248">
        <f>IF(ZY$6=$WQ$5,成绩录入!EJ113,0)</f>
        <v>0</v>
      </c>
      <c r="ZZ110" s="248">
        <f>IF(ZZ$6=$WQ$5,成绩录入!EK113,0)</f>
        <v>0</v>
      </c>
      <c r="AAA110" s="248">
        <f>IF(AAA$6=$WQ$5,成绩录入!EL113,0)</f>
        <v>0</v>
      </c>
      <c r="AAB110" s="248">
        <f>IF(AAB$6=$WQ$5,成绩录入!EM113,0)</f>
        <v>0</v>
      </c>
      <c r="AAC110" s="248">
        <f>IF(AAC$6=$WQ$5,成绩录入!EN113,0)</f>
        <v>0</v>
      </c>
      <c r="AAD110" s="248">
        <f>IF(AAD$6=$WQ$5,成绩录入!EO113,0)</f>
        <v>0</v>
      </c>
      <c r="AAE110" s="248">
        <f>IF(AAE$6=$WQ$5,成绩录入!EP113,0)</f>
        <v>0</v>
      </c>
      <c r="AAF110" s="248">
        <f>IF(AAF$6=$WQ$5,成绩录入!EQ113,0)</f>
        <v>0</v>
      </c>
      <c r="AAG110" s="248">
        <f>IF(AAG$6=$WQ$5,成绩录入!ER113,0)</f>
        <v>0</v>
      </c>
      <c r="AAH110" s="248">
        <f>IF(AAH$6=$WQ$5,成绩录入!ES113,0)</f>
        <v>0</v>
      </c>
      <c r="AAI110" s="248">
        <f>IF(AAI$6=$WQ$5,成绩录入!ET113,0)</f>
        <v>0</v>
      </c>
      <c r="AAJ110" s="248">
        <f>IF(AAJ$6=$WQ$5,成绩录入!EU113,0)</f>
        <v>0</v>
      </c>
      <c r="AAK110" s="248">
        <f>IF(AAK$6=$WQ$5,成绩录入!EV113,0)</f>
        <v>0</v>
      </c>
      <c r="AAL110" s="248">
        <f>IF(AAL$6=$WQ$5,成绩录入!EW113,0)</f>
        <v>0</v>
      </c>
      <c r="AAM110" s="248">
        <f>IF(AAM$6=$WQ$5,成绩录入!EX113,0)</f>
        <v>0</v>
      </c>
      <c r="AAN110" s="218">
        <f t="shared" si="192"/>
        <v>0</v>
      </c>
      <c r="AAO110" s="206"/>
      <c r="AAQ110" s="273">
        <f>IF(AAQ$6=$AAP$5,成绩录入!BC113,0)</f>
        <v>0</v>
      </c>
      <c r="AAR110" s="274">
        <f>IF(AAR$6=$AAP$5,成绩录入!BD113,0)</f>
        <v>0</v>
      </c>
      <c r="AAS110" s="274">
        <f>IF(AAS$6=$AAP$5,成绩录入!BE113,0)</f>
        <v>0</v>
      </c>
      <c r="AAT110" s="274">
        <f>IF(AAT$6=$AAP$5,成绩录入!BF113,0)</f>
        <v>0</v>
      </c>
      <c r="AAU110" s="274">
        <f>IF(AAU$6=$AAP$5,成绩录入!BG113,0)</f>
        <v>0</v>
      </c>
      <c r="AAV110" s="274">
        <f>IF(AAV$6=$AAP$5,成绩录入!BH113,0)</f>
        <v>0</v>
      </c>
      <c r="AAW110" s="274">
        <f>IF(AAW$6=$AAP$5,成绩录入!BI113,0)</f>
        <v>0</v>
      </c>
      <c r="AAX110" s="274">
        <f>IF(AAX$6=$AAP$5,成绩录入!BJ113,0)</f>
        <v>0</v>
      </c>
      <c r="AAY110" s="274">
        <f>IF(AAY$6=$AAP$5,成绩录入!BK113,0)</f>
        <v>0</v>
      </c>
      <c r="AAZ110" s="274">
        <f>IF(AAZ$6=$AAP$5,成绩录入!BL113,0)</f>
        <v>0</v>
      </c>
      <c r="ABA110" s="274">
        <f>IF(ABA$6=$AAP$5,成绩录入!BM113,0)</f>
        <v>0</v>
      </c>
      <c r="ABB110" s="274">
        <f>IF(ABB$6=$AAP$5,成绩录入!BN113,0)</f>
        <v>0</v>
      </c>
      <c r="ABC110" s="274">
        <f>IF(ABC$6=$AAP$5,成绩录入!BO113,0)</f>
        <v>0</v>
      </c>
      <c r="ABD110" s="274">
        <f>IF(ABD$6=$AAP$5,成绩录入!BP113,0)</f>
        <v>0</v>
      </c>
      <c r="ABE110" s="274">
        <f>IF(ABE$6=$AAP$5,成绩录入!BQ113,0)</f>
        <v>0</v>
      </c>
      <c r="ABF110" s="274">
        <f>IF(ABF$6=$AAP$5,成绩录入!BR113,0)</f>
        <v>0</v>
      </c>
      <c r="ABG110" s="274">
        <f>IF(ABG$6=$AAP$5,成绩录入!BS113,0)</f>
        <v>0</v>
      </c>
      <c r="ABH110" s="274">
        <f>IF(ABH$6=$AAP$5,成绩录入!BT113,0)</f>
        <v>0</v>
      </c>
      <c r="ABI110" s="274">
        <f>IF(ABI$6=$AAP$5,成绩录入!BU113,0)</f>
        <v>0</v>
      </c>
      <c r="ABJ110" s="274">
        <f>IF(ABJ$6=$AAP$5,成绩录入!BV113,0)</f>
        <v>0</v>
      </c>
      <c r="ABK110" s="274">
        <f>IF(ABK$6=$AAP$5,成绩录入!BW113,0)</f>
        <v>0</v>
      </c>
      <c r="ABL110" s="274">
        <f>IF(ABL$6=$AAP$5,成绩录入!BX113,0)</f>
        <v>0</v>
      </c>
      <c r="ABM110" s="274">
        <f>IF(ABM$6=$AAP$5,成绩录入!BY113,0)</f>
        <v>0</v>
      </c>
      <c r="ABN110" s="274">
        <f>IF(ABN$6=$AAP$5,成绩录入!BZ113,0)</f>
        <v>0</v>
      </c>
      <c r="ABO110" s="274">
        <f>IF(ABO$6=$AAP$5,成绩录入!CA113,0)</f>
        <v>0</v>
      </c>
      <c r="ABP110" s="274">
        <f>IF(ABP$6=$AAP$5,成绩录入!CB113,0)</f>
        <v>0</v>
      </c>
      <c r="ABQ110" s="274">
        <f>IF(ABQ$6=$AAP$5,成绩录入!CC113,0)</f>
        <v>0</v>
      </c>
      <c r="ABR110" s="274">
        <f>IF(ABR$6=$AAP$5,成绩录入!CD113,0)</f>
        <v>0</v>
      </c>
      <c r="ABS110" s="274">
        <f>IF(ABS$6=$AAP$5,成绩录入!CE113,0)</f>
        <v>0</v>
      </c>
      <c r="ABT110" s="274">
        <f>IF(ABT$6=$AAP$5,成绩录入!CF113,0)</f>
        <v>0</v>
      </c>
      <c r="ABU110" s="274">
        <f>IF(ABU$6=$AAP$5,成绩录入!CG113,0)</f>
        <v>0</v>
      </c>
      <c r="ABV110" s="274">
        <f>IF(ABV$6=$AAP$5,成绩录入!CH113,0)</f>
        <v>0</v>
      </c>
      <c r="ABW110" s="274">
        <f>IF(ABW$6=$AAP$5,成绩录入!CI113,0)</f>
        <v>0</v>
      </c>
      <c r="ABX110" s="274">
        <f>IF(ABX$6=$AAP$5,成绩录入!CJ113,0)</f>
        <v>0</v>
      </c>
      <c r="ABY110" s="274">
        <f>IF(ABY$6=$AAP$5,成绩录入!CK113,0)</f>
        <v>0</v>
      </c>
      <c r="ABZ110" s="274">
        <f>IF(ABZ$6=$AAP$5,成绩录入!CL113,0)</f>
        <v>0</v>
      </c>
      <c r="ACA110" s="274">
        <f>IF(ACA$6=$AAP$5,成绩录入!CM113,0)</f>
        <v>0</v>
      </c>
      <c r="ACB110" s="274">
        <f>IF(ACB$6=$AAP$5,成绩录入!CN113,0)</f>
        <v>0</v>
      </c>
      <c r="ACC110" s="274">
        <f>IF(ACC$6=$AAP$5,成绩录入!CO113,0)</f>
        <v>0</v>
      </c>
      <c r="ACD110" s="274">
        <f>IF(ACD$6=$AAP$5,成绩录入!CP113,0)</f>
        <v>0</v>
      </c>
      <c r="ACE110" s="274">
        <f>IF(ACE$6=$AAP$5,成绩录入!CQ113,0)</f>
        <v>0</v>
      </c>
      <c r="ACF110" s="274">
        <f>IF(ACF$6=$AAP$5,成绩录入!CR113,0)</f>
        <v>0</v>
      </c>
      <c r="ACG110" s="274">
        <f>IF(ACG$6=$AAP$5,成绩录入!CS113,0)</f>
        <v>0</v>
      </c>
      <c r="ACH110" s="274">
        <f>IF(ACH$6=$AAP$5,成绩录入!CT113,0)</f>
        <v>0</v>
      </c>
      <c r="ACI110" s="274">
        <f>IF(ACI$6=$AAP$5,成绩录入!CU113,0)</f>
        <v>0</v>
      </c>
      <c r="ACJ110" s="274">
        <f>IF(ACJ$6=$AAP$5,成绩录入!CV113,0)</f>
        <v>0</v>
      </c>
      <c r="ACK110" s="274">
        <f>IF(ACK$6=$AAP$5,成绩录入!CW113,0)</f>
        <v>0</v>
      </c>
      <c r="ACL110" s="274">
        <f>IF(ACL$6=$AAP$5,成绩录入!CX113,0)</f>
        <v>0</v>
      </c>
      <c r="ACM110" s="274">
        <f>IF(ACM$6=$AAP$5,成绩录入!CY113,0)</f>
        <v>0</v>
      </c>
      <c r="ACN110" s="274">
        <f>IF(ACN$6=$AAP$5,成绩录入!CZ113,0)</f>
        <v>0</v>
      </c>
      <c r="ACO110" s="274">
        <f>IF(ACO$6=$AAP$5,成绩录入!DA113,0)</f>
        <v>0</v>
      </c>
      <c r="ACP110" s="274">
        <f>IF(ACP$6=$AAP$5,成绩录入!DB113,0)</f>
        <v>0</v>
      </c>
      <c r="ACQ110" s="274">
        <f>IF(ACQ$6=$AAP$5,成绩录入!DC113,0)</f>
        <v>0</v>
      </c>
      <c r="ACR110" s="274">
        <f>IF(ACR$6=$AAP$5,成绩录入!DD113,0)</f>
        <v>0</v>
      </c>
      <c r="ACS110" s="274">
        <f>IF(ACS$6=$AAP$5,成绩录入!DE113,0)</f>
        <v>0</v>
      </c>
      <c r="ACT110" s="274">
        <f>IF(ACT$6=$AAP$5,成绩录入!DF113,0)</f>
        <v>0</v>
      </c>
      <c r="ACU110" s="274">
        <f>IF(ACU$6=$AAP$5,成绩录入!DG113,0)</f>
        <v>0</v>
      </c>
      <c r="ACV110" s="274">
        <f>IF(ACV$6=$AAP$5,成绩录入!DH113,0)</f>
        <v>0</v>
      </c>
      <c r="ACW110" s="274">
        <f>IF(ACW$6=$AAP$5,成绩录入!DI113,0)</f>
        <v>0</v>
      </c>
      <c r="ACX110" s="274">
        <f>IF(ACX$6=$AAP$5,成绩录入!DJ113,0)</f>
        <v>0</v>
      </c>
      <c r="ACY110" s="248">
        <f>IF(ACY$6=$AAP$5,成绩录入!DK113,0)</f>
        <v>0</v>
      </c>
      <c r="ACZ110" s="248">
        <f>IF(ACZ$6=$AAP$5,成绩录入!DL113,0)</f>
        <v>0</v>
      </c>
      <c r="ADA110" s="248">
        <f>IF(ADA$6=$AAP$5,成绩录入!DM113,0)</f>
        <v>0</v>
      </c>
      <c r="ADB110" s="248">
        <f>IF(ADB$6=$AAP$5,成绩录入!DN113,0)</f>
        <v>0</v>
      </c>
      <c r="ADC110" s="248">
        <f>IF(ADC$6=$AAP$5,成绩录入!DO113,0)</f>
        <v>0</v>
      </c>
      <c r="ADD110" s="248">
        <f>IF(ADD$6=$AAP$5,成绩录入!DP113,0)</f>
        <v>0</v>
      </c>
      <c r="ADE110" s="248">
        <f>IF(ADE$6=$AAP$5,成绩录入!DQ113,0)</f>
        <v>0</v>
      </c>
      <c r="ADF110" s="248">
        <f>IF(ADF$6=$AAP$5,成绩录入!DR113,0)</f>
        <v>0</v>
      </c>
      <c r="ADG110" s="248">
        <f>IF(ADG$6=$AAP$5,成绩录入!DS113,0)</f>
        <v>0</v>
      </c>
      <c r="ADH110" s="248">
        <f>IF(ADH$6=$AAP$5,成绩录入!DT113,0)</f>
        <v>0</v>
      </c>
      <c r="ADI110" s="248">
        <f>IF(ADI$6=$AAP$5,成绩录入!DU113,0)</f>
        <v>0</v>
      </c>
      <c r="ADJ110" s="248">
        <f>IF(ADJ$6=$AAP$5,成绩录入!DV113,0)</f>
        <v>0</v>
      </c>
      <c r="ADK110" s="248">
        <f>IF(ADK$6=$AAP$5,成绩录入!DW113,0)</f>
        <v>0</v>
      </c>
      <c r="ADL110" s="248">
        <f>IF(ADL$6=$AAP$5,成绩录入!DX113,0)</f>
        <v>0</v>
      </c>
      <c r="ADM110" s="248">
        <f>IF(ADM$6=$AAP$5,成绩录入!DY113,0)</f>
        <v>0</v>
      </c>
      <c r="ADN110" s="248">
        <f>IF(ADN$6=$AAP$5,成绩录入!DZ113,0)</f>
        <v>0</v>
      </c>
      <c r="ADO110" s="248">
        <f>IF(ADO$6=$AAP$5,成绩录入!EA113,0)</f>
        <v>0</v>
      </c>
      <c r="ADP110" s="248">
        <f>IF(ADP$6=$AAP$5,成绩录入!EB113,0)</f>
        <v>0</v>
      </c>
      <c r="ADQ110" s="248">
        <f>IF(ADQ$6=$AAP$5,成绩录入!EC113,0)</f>
        <v>0</v>
      </c>
      <c r="ADR110" s="248">
        <f>IF(ADR$6=$AAP$5,成绩录入!ED113,0)</f>
        <v>0</v>
      </c>
      <c r="ADS110" s="248">
        <f>IF(ADS$6=$AAP$5,成绩录入!EE113,0)</f>
        <v>0</v>
      </c>
      <c r="ADT110" s="248">
        <f>IF(ADT$6=$AAP$5,成绩录入!EF113,0)</f>
        <v>0</v>
      </c>
      <c r="ADU110" s="248">
        <f>IF(ADU$6=$AAP$5,成绩录入!EG113,0)</f>
        <v>0</v>
      </c>
      <c r="ADV110" s="248">
        <f>IF(ADV$6=$AAP$5,成绩录入!EH113,0)</f>
        <v>0</v>
      </c>
      <c r="ADW110" s="248">
        <f>IF(ADW$6=$AAP$5,成绩录入!EI113,0)</f>
        <v>0</v>
      </c>
      <c r="ADX110" s="248">
        <f>IF(ADX$6=$AAP$5,成绩录入!EJ113,0)</f>
        <v>0</v>
      </c>
      <c r="ADY110" s="248">
        <f>IF(ADY$6=$AAP$5,成绩录入!EK113,0)</f>
        <v>0</v>
      </c>
      <c r="ADZ110" s="248">
        <f>IF(ADZ$6=$AAP$5,成绩录入!EL113,0)</f>
        <v>0</v>
      </c>
      <c r="AEA110" s="248">
        <f>IF(AEA$6=$AAP$5,成绩录入!EM113,0)</f>
        <v>0</v>
      </c>
      <c r="AEB110" s="248">
        <f>IF(AEB$6=$AAP$5,成绩录入!EN113,0)</f>
        <v>0</v>
      </c>
      <c r="AEC110" s="248">
        <f>IF(AEC$6=$AAP$5,成绩录入!EO113,0)</f>
        <v>0</v>
      </c>
      <c r="AED110" s="248">
        <f>IF(AED$6=$AAP$5,成绩录入!EP113,0)</f>
        <v>0</v>
      </c>
      <c r="AEE110" s="248">
        <f>IF(AEE$6=$AAP$5,成绩录入!EQ113,0)</f>
        <v>0</v>
      </c>
      <c r="AEF110" s="248">
        <f>IF(AEF$6=$AAP$5,成绩录入!ER113,0)</f>
        <v>0</v>
      </c>
      <c r="AEG110" s="248">
        <f>IF(AEG$6=$AAP$5,成绩录入!ES113,0)</f>
        <v>0</v>
      </c>
      <c r="AEH110" s="248">
        <f>IF(AEH$6=$AAP$5,成绩录入!ET113,0)</f>
        <v>0</v>
      </c>
      <c r="AEI110" s="248">
        <f>IF(AEI$6=$AAP$5,成绩录入!EU113,0)</f>
        <v>0</v>
      </c>
      <c r="AEJ110" s="248">
        <f>IF(AEJ$6=$AAP$5,成绩录入!EV113,0)</f>
        <v>0</v>
      </c>
      <c r="AEK110" s="248">
        <f>IF(AEK$6=$AAP$5,成绩录入!EW113,0)</f>
        <v>0</v>
      </c>
      <c r="AEL110" s="248">
        <f>IF(AEL$6=$AAP$5,成绩录入!EX113,0)</f>
        <v>0</v>
      </c>
      <c r="AEM110" s="218">
        <f t="shared" si="193"/>
        <v>0</v>
      </c>
      <c r="AEN110" s="166"/>
      <c r="AEO110" s="166"/>
      <c r="AEP110" s="273">
        <f>IF(AEP$6=$AEO$5,成绩录入!BC113,0)</f>
        <v>0</v>
      </c>
      <c r="AEQ110" s="274">
        <f>IF(AEQ$6=$AEO$5,成绩录入!BD113,0)</f>
        <v>0</v>
      </c>
      <c r="AER110" s="274">
        <f>IF(AER$6=$AEO$5,成绩录入!BE113,0)</f>
        <v>0</v>
      </c>
      <c r="AES110" s="274">
        <f>IF(AES$6=$AEO$5,成绩录入!BF113,0)</f>
        <v>0</v>
      </c>
      <c r="AET110" s="274">
        <f>IF(AET$6=$AEO$5,成绩录入!BG113,0)</f>
        <v>0</v>
      </c>
      <c r="AEU110" s="274">
        <f>IF(AEU$6=$AEO$5,成绩录入!BH113,0)</f>
        <v>0</v>
      </c>
      <c r="AEV110" s="274">
        <f>IF(AEV$6=$AEO$5,成绩录入!BI113,0)</f>
        <v>0</v>
      </c>
      <c r="AEW110" s="274">
        <f>IF(AEW$6=$AEO$5,成绩录入!BJ113,0)</f>
        <v>0</v>
      </c>
      <c r="AEX110" s="274">
        <f>IF(AEX$6=$AEO$5,成绩录入!BK113,0)</f>
        <v>0</v>
      </c>
      <c r="AEY110" s="274">
        <f>IF(AEY$6=$AEO$5,成绩录入!BL113,0)</f>
        <v>0</v>
      </c>
      <c r="AEZ110" s="274">
        <f>IF(AEZ$6=$AEO$5,成绩录入!BM113,0)</f>
        <v>0</v>
      </c>
      <c r="AFA110" s="274">
        <f>IF(AFA$6=$AEO$5,成绩录入!BN113,0)</f>
        <v>0</v>
      </c>
      <c r="AFB110" s="274">
        <f>IF(AFB$6=$AEO$5,成绩录入!BO113,0)</f>
        <v>0</v>
      </c>
      <c r="AFC110" s="274">
        <f>IF(AFC$6=$AEO$5,成绩录入!BP113,0)</f>
        <v>0</v>
      </c>
      <c r="AFD110" s="274">
        <f>IF(AFD$6=$AEO$5,成绩录入!BQ113,0)</f>
        <v>0</v>
      </c>
      <c r="AFE110" s="274">
        <f>IF(AFE$6=$AEO$5,成绩录入!BR113,0)</f>
        <v>0</v>
      </c>
      <c r="AFF110" s="274">
        <f>IF(AFF$6=$AEO$5,成绩录入!BS113,0)</f>
        <v>0</v>
      </c>
      <c r="AFG110" s="274">
        <f>IF(AFG$6=$AEO$5,成绩录入!BT113,0)</f>
        <v>0</v>
      </c>
      <c r="AFH110" s="274">
        <f>IF(AFH$6=$AEO$5,成绩录入!BU113,0)</f>
        <v>0</v>
      </c>
      <c r="AFI110" s="274">
        <f>IF(AFI$6=$AEO$5,成绩录入!BV113,0)</f>
        <v>0</v>
      </c>
      <c r="AFJ110" s="274">
        <f>IF(AFJ$6=$AEO$5,成绩录入!BW113,0)</f>
        <v>0</v>
      </c>
      <c r="AFK110" s="274">
        <f>IF(AFK$6=$AEO$5,成绩录入!BX113,0)</f>
        <v>0</v>
      </c>
      <c r="AFL110" s="274">
        <f>IF(AFL$6=$AEO$5,成绩录入!BY113,0)</f>
        <v>0</v>
      </c>
      <c r="AFM110" s="274">
        <f>IF(AFM$6=$AEO$5,成绩录入!BZ113,0)</f>
        <v>0</v>
      </c>
      <c r="AFN110" s="274">
        <f>IF(AFN$6=$AEO$5,成绩录入!CA113,0)</f>
        <v>0</v>
      </c>
      <c r="AFO110" s="274">
        <f>IF(AFO$6=$AEO$5,成绩录入!CB113,0)</f>
        <v>0</v>
      </c>
      <c r="AFP110" s="274">
        <f>IF(AFP$6=$AEO$5,成绩录入!CC113,0)</f>
        <v>0</v>
      </c>
      <c r="AFQ110" s="274">
        <f>IF(AFQ$6=$AEO$5,成绩录入!CD113,0)</f>
        <v>0</v>
      </c>
      <c r="AFR110" s="274">
        <f>IF(AFR$6=$AEO$5,成绩录入!CE113,0)</f>
        <v>0</v>
      </c>
      <c r="AFS110" s="274">
        <f>IF(AFS$6=$AEO$5,成绩录入!CF113,0)</f>
        <v>0</v>
      </c>
      <c r="AFT110" s="274">
        <f>IF(AFT$6=$AEO$5,成绩录入!CG113,0)</f>
        <v>0</v>
      </c>
      <c r="AFU110" s="274">
        <f>IF(AFU$6=$AEO$5,成绩录入!CH113,0)</f>
        <v>0</v>
      </c>
      <c r="AFV110" s="274">
        <f>IF(AFV$6=$AEO$5,成绩录入!CI113,0)</f>
        <v>0</v>
      </c>
      <c r="AFW110" s="274">
        <f>IF(AFW$6=$AEO$5,成绩录入!CJ113,0)</f>
        <v>0</v>
      </c>
      <c r="AFX110" s="274">
        <f>IF(AFX$6=$AEO$5,成绩录入!CK113,0)</f>
        <v>0</v>
      </c>
      <c r="AFY110" s="274">
        <f>IF(AFY$6=$AEO$5,成绩录入!CL113,0)</f>
        <v>0</v>
      </c>
      <c r="AFZ110" s="274">
        <f>IF(AFZ$6=$AEO$5,成绩录入!CM113,0)</f>
        <v>0</v>
      </c>
      <c r="AGA110" s="274">
        <f>IF(AGA$6=$AEO$5,成绩录入!CN113,0)</f>
        <v>0</v>
      </c>
      <c r="AGB110" s="274">
        <f>IF(AGB$6=$AEO$5,成绩录入!CO113,0)</f>
        <v>0</v>
      </c>
      <c r="AGC110" s="274">
        <f>IF(AGC$6=$AEO$5,成绩录入!CP113,0)</f>
        <v>0</v>
      </c>
      <c r="AGD110" s="274">
        <f>IF(AGD$6=$AEO$5,成绩录入!CQ113,0)</f>
        <v>0</v>
      </c>
      <c r="AGE110" s="274">
        <f>IF(AGE$6=$AEO$5,成绩录入!CR113,0)</f>
        <v>0</v>
      </c>
      <c r="AGF110" s="274">
        <f>IF(AGF$6=$AEO$5,成绩录入!CS113,0)</f>
        <v>0</v>
      </c>
      <c r="AGG110" s="274">
        <f>IF(AGG$6=$AEO$5,成绩录入!CT113,0)</f>
        <v>0</v>
      </c>
      <c r="AGH110" s="274">
        <f>IF(AGH$6=$AEO$5,成绩录入!CU113,0)</f>
        <v>0</v>
      </c>
      <c r="AGI110" s="274">
        <f>IF(AGI$6=$AEO$5,成绩录入!CV113,0)</f>
        <v>0</v>
      </c>
      <c r="AGJ110" s="274">
        <f>IF(AGJ$6=$AEO$5,成绩录入!CW113,0)</f>
        <v>0</v>
      </c>
      <c r="AGK110" s="274">
        <f>IF(AGK$6=$AEO$5,成绩录入!CX113,0)</f>
        <v>0</v>
      </c>
      <c r="AGL110" s="274">
        <f>IF(AGL$6=$AEO$5,成绩录入!CY113,0)</f>
        <v>0</v>
      </c>
      <c r="AGM110" s="274">
        <f>IF(AGM$6=$AEO$5,成绩录入!CZ113,0)</f>
        <v>0</v>
      </c>
      <c r="AGN110" s="274">
        <f>IF(AGN$6=$AEO$5,成绩录入!DA113,0)</f>
        <v>0</v>
      </c>
      <c r="AGO110" s="274">
        <f>IF(AGO$6=$AEO$5,成绩录入!DB113,0)</f>
        <v>0</v>
      </c>
      <c r="AGP110" s="274">
        <f>IF(AGP$6=$AEO$5,成绩录入!DC113,0)</f>
        <v>0</v>
      </c>
      <c r="AGQ110" s="274">
        <f>IF(AGQ$6=$AEO$5,成绩录入!DD113,0)</f>
        <v>0</v>
      </c>
      <c r="AGR110" s="274">
        <f>IF(AGR$6=$AEO$5,成绩录入!DE113,0)</f>
        <v>0</v>
      </c>
      <c r="AGS110" s="274">
        <f>IF(AGS$6=$AEO$5,成绩录入!DF113,0)</f>
        <v>0</v>
      </c>
      <c r="AGT110" s="274">
        <f>IF(AGT$6=$AEO$5,成绩录入!DG113,0)</f>
        <v>0</v>
      </c>
      <c r="AGU110" s="274">
        <f>IF(AGU$6=$AEO$5,成绩录入!DH113,0)</f>
        <v>0</v>
      </c>
      <c r="AGV110" s="274">
        <f>IF(AGV$6=$AEO$5,成绩录入!DI113,0)</f>
        <v>0</v>
      </c>
      <c r="AGW110" s="274">
        <f>IF(AGW$6=$AEO$5,成绩录入!DJ113,0)</f>
        <v>0</v>
      </c>
      <c r="AGX110" s="248">
        <f>IF(AGX$6=$AEO$5,成绩录入!DK113,0)</f>
        <v>0</v>
      </c>
      <c r="AGY110" s="248">
        <f>IF(AGY$6=$AEO$5,成绩录入!DL113,0)</f>
        <v>0</v>
      </c>
      <c r="AGZ110" s="248">
        <f>IF(AGZ$6=$AEO$5,成绩录入!DM113,0)</f>
        <v>0</v>
      </c>
      <c r="AHA110" s="248">
        <f>IF(AHA$6=$AEO$5,成绩录入!DN113,0)</f>
        <v>0</v>
      </c>
      <c r="AHB110" s="248">
        <f>IF(AHB$6=$AEO$5,成绩录入!DO113,0)</f>
        <v>0</v>
      </c>
      <c r="AHC110" s="248">
        <f>IF(AHC$6=$AEO$5,成绩录入!DP113,0)</f>
        <v>0</v>
      </c>
      <c r="AHD110" s="248">
        <f>IF(AHD$6=$AEO$5,成绩录入!DQ113,0)</f>
        <v>0</v>
      </c>
      <c r="AHE110" s="248">
        <f>IF(AHE$6=$AEO$5,成绩录入!DR113,0)</f>
        <v>0</v>
      </c>
      <c r="AHF110" s="248">
        <f>IF(AHF$6=$AEO$5,成绩录入!DS113,0)</f>
        <v>0</v>
      </c>
      <c r="AHG110" s="248">
        <f>IF(AHG$6=$AEO$5,成绩录入!DT113,0)</f>
        <v>0</v>
      </c>
      <c r="AHH110" s="248">
        <f>IF(AHH$6=$AEO$5,成绩录入!DU113,0)</f>
        <v>0</v>
      </c>
      <c r="AHI110" s="248">
        <f>IF(AHI$6=$AEO$5,成绩录入!DV113,0)</f>
        <v>0</v>
      </c>
      <c r="AHJ110" s="248">
        <f>IF(AHJ$6=$AEO$5,成绩录入!DW113,0)</f>
        <v>0</v>
      </c>
      <c r="AHK110" s="248">
        <f>IF(AHK$6=$AEO$5,成绩录入!DX113,0)</f>
        <v>0</v>
      </c>
      <c r="AHL110" s="248">
        <f>IF(AHL$6=$AEO$5,成绩录入!DY113,0)</f>
        <v>0</v>
      </c>
      <c r="AHM110" s="248">
        <f>IF(AHM$6=$AEO$5,成绩录入!DZ113,0)</f>
        <v>0</v>
      </c>
      <c r="AHN110" s="248">
        <f>IF(AHN$6=$AEO$5,成绩录入!EA113,0)</f>
        <v>0</v>
      </c>
      <c r="AHO110" s="248">
        <f>IF(AHO$6=$AEO$5,成绩录入!EB113,0)</f>
        <v>0</v>
      </c>
      <c r="AHP110" s="248">
        <f>IF(AHP$6=$AEO$5,成绩录入!EC113,0)</f>
        <v>0</v>
      </c>
      <c r="AHQ110" s="248">
        <f>IF(AHQ$6=$AEO$5,成绩录入!ED113,0)</f>
        <v>0</v>
      </c>
      <c r="AHR110" s="248">
        <f>IF(AHR$6=$AEO$5,成绩录入!EE113,0)</f>
        <v>0</v>
      </c>
      <c r="AHS110" s="248">
        <f>IF(AHS$6=$AEO$5,成绩录入!EF113,0)</f>
        <v>0</v>
      </c>
      <c r="AHT110" s="248">
        <f>IF(AHT$6=$AEO$5,成绩录入!EG113,0)</f>
        <v>0</v>
      </c>
      <c r="AHU110" s="248">
        <f>IF(AHU$6=$AEO$5,成绩录入!EH113,0)</f>
        <v>0</v>
      </c>
      <c r="AHV110" s="248">
        <f>IF(AHV$6=$AEO$5,成绩录入!EI113,0)</f>
        <v>0</v>
      </c>
      <c r="AHW110" s="248">
        <f>IF(AHW$6=$AEO$5,成绩录入!EJ113,0)</f>
        <v>0</v>
      </c>
      <c r="AHX110" s="248">
        <f>IF(AHX$6=$AEO$5,成绩录入!EK113,0)</f>
        <v>0</v>
      </c>
      <c r="AHY110" s="248">
        <f>IF(AHY$6=$AEO$5,成绩录入!EL113,0)</f>
        <v>0</v>
      </c>
      <c r="AHZ110" s="248">
        <f>IF(AHZ$6=$AEO$5,成绩录入!EM113,0)</f>
        <v>0</v>
      </c>
      <c r="AIA110" s="248">
        <f>IF(AIA$6=$AEO$5,成绩录入!EN113,0)</f>
        <v>0</v>
      </c>
      <c r="AIB110" s="248">
        <f>IF(AIB$6=$AEO$5,成绩录入!EO113,0)</f>
        <v>0</v>
      </c>
      <c r="AIC110" s="248">
        <f>IF(AIC$6=$AEO$5,成绩录入!EP113,0)</f>
        <v>0</v>
      </c>
      <c r="AID110" s="248">
        <f>IF(AID$6=$AEO$5,成绩录入!EQ113,0)</f>
        <v>0</v>
      </c>
      <c r="AIE110" s="248">
        <f>IF(AIE$6=$AEO$5,成绩录入!ER113,0)</f>
        <v>0</v>
      </c>
      <c r="AIF110" s="248">
        <f>IF(AIF$6=$AEO$5,成绩录入!ES113,0)</f>
        <v>0</v>
      </c>
      <c r="AIG110" s="248">
        <f>IF(AIG$6=$AEO$5,成绩录入!ET113,0)</f>
        <v>0</v>
      </c>
      <c r="AIH110" s="248">
        <f>IF(AIH$6=$AEO$5,成绩录入!EU113,0)</f>
        <v>0</v>
      </c>
      <c r="AII110" s="248">
        <f>IF(AII$6=$AEO$5,成绩录入!EV113,0)</f>
        <v>0</v>
      </c>
      <c r="AIJ110" s="248">
        <f>IF(AIJ$6=$AEO$5,成绩录入!EW113,0)</f>
        <v>0</v>
      </c>
      <c r="AIK110" s="248">
        <f>IF(AIK$6=$AEO$5,成绩录入!EX113,0)</f>
        <v>0</v>
      </c>
      <c r="AIL110" s="218">
        <f t="shared" si="194"/>
        <v>0</v>
      </c>
      <c r="AIN110" s="402" t="str">
        <f>初始录入!A115</f>
        <v/>
      </c>
      <c r="AIO110" s="270">
        <f>初始录入!B115</f>
        <v>0</v>
      </c>
      <c r="AIP110" s="271">
        <f>初始录入!C115</f>
        <v>0</v>
      </c>
      <c r="AIQ110" s="403">
        <f>IF(平时!D108&lt;&gt;"",平时!D108,0)</f>
        <v>0</v>
      </c>
      <c r="AIR110" s="404" t="str">
        <f t="shared" si="331"/>
        <v/>
      </c>
      <c r="AIS110" s="403">
        <f>IF(过程!D108&lt;&gt;"",过程!D108,0)</f>
        <v>0</v>
      </c>
      <c r="AIT110" s="404" t="str">
        <f t="shared" si="332"/>
        <v/>
      </c>
      <c r="AIU110" s="216">
        <f>IF(期末!D108&lt;&gt;"",期末!D108,0)</f>
        <v>0</v>
      </c>
      <c r="AIV110" s="404" t="str">
        <f t="shared" si="333"/>
        <v/>
      </c>
      <c r="AIW110" s="405">
        <f t="shared" si="334"/>
        <v>0</v>
      </c>
      <c r="AIX110" s="403">
        <f>IF(平时!E108&lt;&gt;"",平时!E108,0)</f>
        <v>0</v>
      </c>
      <c r="AIY110" s="404" t="str">
        <f t="shared" si="335"/>
        <v/>
      </c>
      <c r="AIZ110" s="403">
        <f>IF(过程!E108&lt;&gt;"",过程!E108,0)</f>
        <v>0</v>
      </c>
      <c r="AJA110" s="404" t="str">
        <f t="shared" si="336"/>
        <v/>
      </c>
      <c r="AJB110" s="216">
        <f>IF(期末!E108&lt;&gt;"",期末!E108,0)</f>
        <v>0</v>
      </c>
      <c r="AJC110" s="404" t="str">
        <f t="shared" si="337"/>
        <v/>
      </c>
      <c r="AJD110" s="405">
        <f t="shared" si="338"/>
        <v>0</v>
      </c>
      <c r="AJE110" s="403">
        <f>IF(平时!F108&lt;&gt;"",平时!F108,0)</f>
        <v>0</v>
      </c>
      <c r="AJF110" s="404" t="str">
        <f t="shared" si="339"/>
        <v/>
      </c>
      <c r="AJG110" s="403">
        <f>IF(过程!F108&lt;&gt;"",过程!F108,0)</f>
        <v>0</v>
      </c>
      <c r="AJH110" s="404" t="str">
        <f t="shared" si="340"/>
        <v/>
      </c>
      <c r="AJI110" s="216">
        <f>IF(期末!F108&lt;&gt;"",期末!F108,0)</f>
        <v>0</v>
      </c>
      <c r="AJJ110" s="404" t="str">
        <f t="shared" si="341"/>
        <v/>
      </c>
      <c r="AJK110" s="405">
        <f t="shared" si="342"/>
        <v>0</v>
      </c>
      <c r="AJL110" s="403">
        <f>IF(平时!G108&lt;&gt;"",平时!G108,0)</f>
        <v>0</v>
      </c>
      <c r="AJM110" s="404" t="str">
        <f t="shared" si="343"/>
        <v/>
      </c>
      <c r="AJN110" s="403">
        <f>IF(过程!G108&lt;&gt;"",过程!G108,0)</f>
        <v>0</v>
      </c>
      <c r="AJO110" s="404" t="str">
        <f t="shared" si="344"/>
        <v/>
      </c>
      <c r="AJP110" s="216">
        <f>IF(期末!G108&lt;&gt;"",期末!G108,0)</f>
        <v>0</v>
      </c>
      <c r="AJQ110" s="404" t="str">
        <f t="shared" si="345"/>
        <v/>
      </c>
      <c r="AJR110" s="405">
        <f t="shared" si="346"/>
        <v>0</v>
      </c>
      <c r="AJS110" s="403">
        <f>IF(平时!H108&lt;&gt;"",平时!H108,0)</f>
        <v>0</v>
      </c>
      <c r="AJT110" s="404" t="str">
        <f t="shared" si="347"/>
        <v/>
      </c>
      <c r="AJU110" s="403">
        <f>IF(过程!H108&lt;&gt;"",过程!H108,0)</f>
        <v>0</v>
      </c>
      <c r="AJV110" s="404" t="str">
        <f t="shared" si="348"/>
        <v/>
      </c>
      <c r="AJW110" s="216">
        <f>IF(期末!H108&lt;&gt;"",期末!H108,0)</f>
        <v>0</v>
      </c>
      <c r="AJX110" s="404" t="str">
        <f t="shared" si="349"/>
        <v/>
      </c>
      <c r="AJY110" s="406">
        <f t="shared" si="350"/>
        <v>0</v>
      </c>
      <c r="AKA110" s="216" t="str">
        <f>初始录入!A115</f>
        <v/>
      </c>
      <c r="AKB110" s="216">
        <f>初始录入!B115</f>
        <v>0</v>
      </c>
      <c r="AKC110" s="216">
        <f>初始录入!C115</f>
        <v>0</v>
      </c>
      <c r="AKD110" s="327" t="str">
        <f>IF(初始录入!$E115=初始录入!$K$2,达成度!$D123,"")</f>
        <v/>
      </c>
      <c r="AKE110" s="327" t="str">
        <f>IF(初始录入!$E115=初始录入!$K$3,达成度!D123,"")</f>
        <v/>
      </c>
      <c r="AKF110" s="216" t="str">
        <f>IF(初始录入!$E115=初始录入!$K$4,达成度!D123,"")</f>
        <v/>
      </c>
      <c r="AKG110" s="216" t="str">
        <f>IF(初始录入!$E115=初始录入!$K$5,达成度!D123,"")</f>
        <v/>
      </c>
      <c r="AKH110" s="327" t="str">
        <f>IF(初始录入!$E115=初始录入!$K$2,达成度!E123,"")</f>
        <v/>
      </c>
      <c r="AKI110" s="327" t="str">
        <f>IF(初始录入!$E115=初始录入!$K$3,达成度!E123,"")</f>
        <v/>
      </c>
      <c r="AKJ110" s="216" t="str">
        <f>IF(初始录入!$E115=初始录入!$K$4,达成度!E123,"")</f>
        <v/>
      </c>
      <c r="AKK110" s="216" t="str">
        <f>IF(初始录入!$E115=初始录入!$K$5,达成度!E123,"")</f>
        <v/>
      </c>
      <c r="AKL110" s="327" t="str">
        <f>IF(初始录入!$E115=初始录入!$K$2,达成度!F123,"")</f>
        <v/>
      </c>
      <c r="AKM110" s="327" t="str">
        <f>IF(初始录入!$E115=初始录入!$K$3,达成度!F123,"")</f>
        <v/>
      </c>
      <c r="AKN110" s="216" t="str">
        <f>IF(初始录入!$E115=初始录入!$K$4,达成度!F123,"")</f>
        <v/>
      </c>
      <c r="AKO110" s="216" t="str">
        <f>IF(初始录入!$E115=初始录入!$K$5,达成度!F123,"")</f>
        <v/>
      </c>
      <c r="AKP110" s="327" t="str">
        <f>IF(初始录入!$E115=初始录入!$K$2,达成度!H123,"")</f>
        <v/>
      </c>
      <c r="AKQ110" s="327" t="str">
        <f>IF(初始录入!$E115=初始录入!$K$3,达成度!H123,"")</f>
        <v/>
      </c>
      <c r="AKR110" s="216" t="str">
        <f>IF(初始录入!$E115=初始录入!$K$4,达成度!H123,"")</f>
        <v/>
      </c>
      <c r="AKS110" s="216" t="str">
        <f>IF(初始录入!$E115=初始录入!$K$5,达成度!H123,"")</f>
        <v/>
      </c>
      <c r="AKT110" s="327" t="str">
        <f>IF(初始录入!$E115=初始录入!$K$2,达成度!I123,"")</f>
        <v/>
      </c>
      <c r="AKU110" s="327" t="str">
        <f>IF(初始录入!$E115=初始录入!$K$3,达成度!I123,"")</f>
        <v/>
      </c>
      <c r="AKV110" s="216" t="str">
        <f>IF(初始录入!$E115=初始录入!$K$4,达成度!I123,"")</f>
        <v/>
      </c>
      <c r="AKW110" s="216" t="str">
        <f>IF(初始录入!$E115=初始录入!$K$5,达成度!I123,"")</f>
        <v/>
      </c>
      <c r="AKX110" s="327" t="str">
        <f>IF(初始录入!$E115=初始录入!$K$2,达成度!J123,"")</f>
        <v/>
      </c>
      <c r="AKY110" s="327" t="str">
        <f>IF(初始录入!$E115=初始录入!$K$3,达成度!J123,"")</f>
        <v/>
      </c>
      <c r="AKZ110" s="216" t="str">
        <f>IF(初始录入!$E115=初始录入!$K$4,达成度!J123,"")</f>
        <v/>
      </c>
      <c r="ALA110" s="216" t="str">
        <f>IF(初始录入!$E115=初始录入!$K$5,达成度!J123,"")</f>
        <v/>
      </c>
      <c r="ALB110" s="327" t="str">
        <f>IF(初始录入!$E115=初始录入!$K$2,达成度!L123,"")</f>
        <v/>
      </c>
      <c r="ALC110" s="327" t="str">
        <f>IF(初始录入!$E115=初始录入!$K$3,达成度!L123,"")</f>
        <v/>
      </c>
      <c r="ALD110" s="216" t="str">
        <f>IF(初始录入!$E115=初始录入!$K$4,达成度!L123,"")</f>
        <v/>
      </c>
      <c r="ALE110" s="216" t="str">
        <f>IF(初始录入!$E115=初始录入!$K$5,达成度!L123,"")</f>
        <v/>
      </c>
      <c r="ALF110" s="327" t="str">
        <f>IF(初始录入!$E115=初始录入!$K$2,达成度!M123,"")</f>
        <v/>
      </c>
      <c r="ALG110" s="327" t="str">
        <f>IF(初始录入!$E115=初始录入!$K$3,达成度!M123,"")</f>
        <v/>
      </c>
      <c r="ALH110" s="216" t="str">
        <f>IF(初始录入!$E115=初始录入!$K$4,达成度!M123,"")</f>
        <v/>
      </c>
      <c r="ALI110" s="216" t="str">
        <f>IF(初始录入!$E115=初始录入!$K$5,达成度!M123,"")</f>
        <v/>
      </c>
      <c r="ALJ110" s="327" t="str">
        <f>IF(初始录入!$E115=初始录入!$K$2,达成度!N123,"")</f>
        <v/>
      </c>
      <c r="ALK110" s="327" t="str">
        <f>IF(初始录入!$E115=初始录入!$K$3,达成度!N123,"")</f>
        <v/>
      </c>
      <c r="ALL110" s="216" t="str">
        <f>IF(初始录入!$E115=初始录入!$K$4,达成度!N123,"")</f>
        <v/>
      </c>
      <c r="ALM110" s="216" t="str">
        <f>IF(初始录入!$E115=初始录入!$K$5,达成度!N123,"")</f>
        <v/>
      </c>
      <c r="ALN110" s="327" t="str">
        <f>IF(初始录入!$E115=初始录入!$K$2,达成度!P123,"")</f>
        <v/>
      </c>
      <c r="ALO110" s="327" t="str">
        <f>IF(初始录入!$E115=初始录入!$K$3,达成度!P123,"")</f>
        <v/>
      </c>
      <c r="ALP110" s="216" t="str">
        <f>IF(初始录入!$E115=初始录入!$K$4,达成度!P123,"")</f>
        <v/>
      </c>
      <c r="ALQ110" s="216" t="str">
        <f>IF(初始录入!$E115=初始录入!$K$5,达成度!P123,"")</f>
        <v/>
      </c>
      <c r="ALR110" s="327" t="str">
        <f>IF(初始录入!$E115=初始录入!$K$2,达成度!Q123,"")</f>
        <v/>
      </c>
      <c r="ALS110" s="327" t="str">
        <f>IF(初始录入!$E115=初始录入!$K$3,达成度!Q123,"")</f>
        <v/>
      </c>
      <c r="ALT110" s="216" t="str">
        <f>IF(初始录入!$E115=初始录入!$K$4,达成度!Q123,"")</f>
        <v/>
      </c>
      <c r="ALU110" s="216" t="str">
        <f>IF(初始录入!$E115=初始录入!$K$5,达成度!Q123,"")</f>
        <v/>
      </c>
      <c r="ALV110" s="327" t="str">
        <f>IF(初始录入!$E115=初始录入!$K$2,达成度!R123,"")</f>
        <v/>
      </c>
      <c r="ALW110" s="327" t="str">
        <f>IF(初始录入!$E115=初始录入!$K$3,达成度!R123,"")</f>
        <v/>
      </c>
      <c r="ALX110" s="216" t="str">
        <f>IF(初始录入!$E115=初始录入!$K$4,达成度!R123,"")</f>
        <v/>
      </c>
      <c r="ALY110" s="216"/>
      <c r="ALZ110" s="327" t="str">
        <f>IF(初始录入!$E115=初始录入!$K$2,达成度!T123,"")</f>
        <v/>
      </c>
      <c r="AMA110" s="327" t="str">
        <f>IF(初始录入!$E115=初始录入!$K$3,达成度!T123,"")</f>
        <v/>
      </c>
      <c r="AMB110" s="216" t="str">
        <f>IF(初始录入!$E115=初始录入!$K$4,达成度!T123,"")</f>
        <v/>
      </c>
      <c r="AMC110" s="216" t="str">
        <f>IF(初始录入!$E115=初始录入!$K$5,达成度!T123,"")</f>
        <v/>
      </c>
      <c r="AMD110" s="327" t="str">
        <f>IF(初始录入!$E115=初始录入!$K$2,达成度!U123,"")</f>
        <v/>
      </c>
      <c r="AME110" s="327" t="str">
        <f>IF(初始录入!$E115=初始录入!$K$3,达成度!U123,"")</f>
        <v/>
      </c>
      <c r="AMF110" s="216" t="str">
        <f>IF(初始录入!$E115=初始录入!$K$4,达成度!U123,"")</f>
        <v/>
      </c>
      <c r="AMG110" s="216" t="str">
        <f>IF(初始录入!$E115=初始录入!$K$5,达成度!U123,"")</f>
        <v/>
      </c>
      <c r="AMH110" s="327" t="str">
        <f>IF(初始录入!$E115=初始录入!$K$2,达成度!V123,"")</f>
        <v/>
      </c>
      <c r="AMI110" s="327" t="str">
        <f>IF(初始录入!$E115=初始录入!$K$3,达成度!V123,"")</f>
        <v/>
      </c>
      <c r="AMJ110" s="216" t="str">
        <f>IF(初始录入!$E115=初始录入!$K$4,达成度!W123,"")</f>
        <v/>
      </c>
      <c r="AMK110" s="216" t="str">
        <f>IF(初始录入!$E115=初始录入!$K$5,达成度!W123,"")</f>
        <v/>
      </c>
      <c r="AMM110" s="270">
        <f t="shared" si="270"/>
        <v>103</v>
      </c>
      <c r="AMN110" s="222" t="str">
        <f t="shared" si="266"/>
        <v/>
      </c>
      <c r="AMO110" s="325" t="str">
        <f>IF($AMM110&lt;=$H$7,INDEX(达成度!$G$21:$G$170,$AMM110,1),"")</f>
        <v/>
      </c>
      <c r="AMP110" s="325" t="str">
        <f>IF($AMM110&lt;=$H$7,INDEX(达成度!$K$21:$K$170,$AMM110,1),"")</f>
        <v/>
      </c>
      <c r="AMQ110" s="325" t="str">
        <f>IF($AMM110&lt;=$H$7,INDEX(达成度!$O$21:$O$170,$AMM110,1),"")</f>
        <v/>
      </c>
      <c r="AMR110" s="325" t="str">
        <f>IF($AMM110&lt;=$H$7,INDEX(达成度!$S$21:$S$170,$AMM110,1),"")</f>
        <v/>
      </c>
      <c r="AMS110" s="326" t="str">
        <f>IF($AMM110&lt;=$H$7,INDEX(达成度!$W$21:$W$170,$AMM110,1),"")</f>
        <v/>
      </c>
      <c r="AMU110" s="407"/>
      <c r="AMV110" s="222" t="str">
        <f t="shared" si="267"/>
        <v/>
      </c>
      <c r="AMW110" s="325" t="str">
        <f>IF($AMM110&lt;=$I$7,INDEX(达成度!$G$21:$G$170,$AMM110+$H$7,1),"")</f>
        <v/>
      </c>
      <c r="AMX110" s="325" t="str">
        <f>IF($AMM110&lt;=$I$7,INDEX(达成度!$K$21:$K$170,$AMM110+$H$7,1),"")</f>
        <v/>
      </c>
      <c r="AMY110" s="325" t="str">
        <f>IF($AMM110&lt;=$I$7,INDEX(达成度!$O$21:$O$170,$AMM110+$H$7,1),"")</f>
        <v/>
      </c>
      <c r="AMZ110" s="325" t="str">
        <f>IF($AMM110&lt;=$I$7,INDEX(达成度!$S$21:$S$170,$AMM110+$H$7,1),"")</f>
        <v/>
      </c>
      <c r="ANA110" s="326" t="str">
        <f>IF($AMM110&lt;=$I$7,INDEX(达成度!$W$21:$W$170,$AMM110+$H$7,1),"")</f>
        <v/>
      </c>
      <c r="ANC110" s="270"/>
      <c r="AND110" s="216" t="str">
        <f t="shared" si="268"/>
        <v/>
      </c>
      <c r="ANE110" s="325" t="str">
        <f>IF($AMM110&lt;=$J$7,INDEX(达成度!$G$21:$G$170,$AMM110+$H$7+$I$7,1),"")</f>
        <v/>
      </c>
      <c r="ANF110" s="325" t="str">
        <f>IF($AMM110&lt;=$J$7,INDEX(达成度!$K$21:$K$170,$AMM110+$H$7+$I$7,1),"")</f>
        <v/>
      </c>
      <c r="ANG110" s="325" t="str">
        <f>IF($AMM110&lt;=$J$7,INDEX(达成度!$O$21:$O$170,$AMM110+$H$7+$I$7,1),"")</f>
        <v/>
      </c>
      <c r="ANH110" s="325" t="str">
        <f>IF($AMM110&lt;=$J$7,INDEX(达成度!$S$21:$S$170,$AMM110+$H$7+$I$7,1),"")</f>
        <v/>
      </c>
      <c r="ANI110" s="326" t="str">
        <f>IF($AMM110&lt;=$J$7,INDEX(达成度!$W$21:$W$170,$AMM110+$H$7+$I$7,1),"")</f>
        <v/>
      </c>
      <c r="ANK110" s="270"/>
      <c r="ANL110" s="216" t="str">
        <f t="shared" si="269"/>
        <v/>
      </c>
      <c r="ANM110" s="325" t="str">
        <f>IF($AMM110&lt;=$K$7,INDEX(达成度!$G$21:$G$170,$AMM110+$H$7+$I$7+$J$7,1),"")</f>
        <v/>
      </c>
      <c r="ANN110" s="325" t="str">
        <f>IF($AMM110&lt;=$K$7,INDEX(达成度!$K$21:$K$170,$AMM110+$H$7+$I$7+$J$7,1),"")</f>
        <v/>
      </c>
      <c r="ANO110" s="325" t="str">
        <f>IF($AMM110&lt;=$K$7,INDEX(达成度!$O$21:$O$170,$AMM110+$H$7+$I$7+$J$7,1),"")</f>
        <v/>
      </c>
      <c r="ANP110" s="325" t="str">
        <f>IF($AMM110&lt;=$K$7,INDEX(达成度!$S$21:$S$170,$AMM110+$H$7+$I$7+$J$7,1),"")</f>
        <v/>
      </c>
      <c r="ANQ110" s="326" t="str">
        <f>IF($AMM110&lt;=$K$7,INDEX(达成度!$W$21:$W$170,$AMM110+$H$7+$I$7+$J$7,1),"")</f>
        <v/>
      </c>
    </row>
    <row r="111" ht="18" customHeight="1" spans="1:1024 1025:1057">
      <c r="A111" s="215" t="str">
        <f>初始录入!A116</f>
        <v/>
      </c>
      <c r="B111" s="216" t="str">
        <f>IF(初始录入!B116&lt;&gt;"",初始录入!B116,"")</f>
        <v/>
      </c>
      <c r="C111" s="216" t="str">
        <f>IF(初始录入!C116&lt;&gt;"",初始录入!C116,"")</f>
        <v/>
      </c>
      <c r="D111" s="216" t="str">
        <f>IF(初始录入!D116&lt;&gt;"",初始录入!D116,"")</f>
        <v/>
      </c>
      <c r="E111" s="218" t="str">
        <f>IF(初始录入!E116&lt;&gt;"",初始录入!E116,"")</f>
        <v/>
      </c>
      <c r="G111" s="330"/>
      <c r="H111" s="295">
        <f>IF(初始录入!E116=H$6,1,0)</f>
        <v>0</v>
      </c>
      <c r="I111" s="295">
        <f>IF(初始录入!E116=I$6,1,0)</f>
        <v>0</v>
      </c>
      <c r="J111" s="295">
        <f>IF(初始录入!E116=J$6,1,0)</f>
        <v>0</v>
      </c>
      <c r="K111" s="321">
        <f>IF(初始录入!E116=K$6,1,0)</f>
        <v>0</v>
      </c>
      <c r="Y111" s="294">
        <v>100</v>
      </c>
      <c r="Z111" s="295">
        <f>成绩录入!$F$7</f>
        <v>0</v>
      </c>
      <c r="AA111" s="295">
        <f>成绩录入!F114</f>
        <v>0</v>
      </c>
      <c r="AB111" s="296">
        <f>IF(初始录入!$M$7&lt;&gt;"",IF(成绩录入!$F$7&lt;&gt;"",IF(初始录入!$P$7="次数",AA111/Z111*Y111,成绩录入!F114),0),0)</f>
        <v>0</v>
      </c>
      <c r="AC111" s="297">
        <f t="shared" si="278"/>
        <v>0</v>
      </c>
      <c r="AD111" s="297">
        <f t="shared" si="279"/>
        <v>0</v>
      </c>
      <c r="AE111" s="297">
        <f t="shared" si="280"/>
        <v>0</v>
      </c>
      <c r="AF111" s="297">
        <f t="shared" si="281"/>
        <v>0</v>
      </c>
      <c r="AG111" s="297">
        <f t="shared" si="282"/>
        <v>0</v>
      </c>
      <c r="AH111" s="298">
        <f t="shared" si="283"/>
        <v>0</v>
      </c>
      <c r="AJ111" s="260">
        <f>成绩录入!I114</f>
        <v>0</v>
      </c>
      <c r="AK111" s="248">
        <f>成绩录入!J114</f>
        <v>0</v>
      </c>
      <c r="AL111" s="248">
        <f>成绩录入!K114</f>
        <v>0</v>
      </c>
      <c r="AM111" s="248">
        <f>成绩录入!L114</f>
        <v>0</v>
      </c>
      <c r="AN111" s="248">
        <f>成绩录入!M114</f>
        <v>0</v>
      </c>
      <c r="AO111" s="298">
        <f t="shared" si="284"/>
        <v>0</v>
      </c>
      <c r="AQ111" s="260">
        <f>成绩录入!I114</f>
        <v>0</v>
      </c>
      <c r="AR111" s="248">
        <f>成绩录入!J114</f>
        <v>0</v>
      </c>
      <c r="AS111" s="248">
        <f>成绩录入!K114</f>
        <v>0</v>
      </c>
      <c r="AT111" s="248">
        <f>成绩录入!L114</f>
        <v>0</v>
      </c>
      <c r="AU111" s="248">
        <f>成绩录入!M114</f>
        <v>0</v>
      </c>
      <c r="AV111" s="298">
        <f t="shared" si="285"/>
        <v>0</v>
      </c>
      <c r="AX111" s="260">
        <f>成绩录入!I114</f>
        <v>0</v>
      </c>
      <c r="AY111" s="248">
        <f>成绩录入!J114</f>
        <v>0</v>
      </c>
      <c r="AZ111" s="248">
        <f>成绩录入!K114</f>
        <v>0</v>
      </c>
      <c r="BA111" s="248">
        <f>成绩录入!L114</f>
        <v>0</v>
      </c>
      <c r="BB111" s="248">
        <f>成绩录入!M114</f>
        <v>0</v>
      </c>
      <c r="BC111" s="298">
        <f t="shared" si="286"/>
        <v>0</v>
      </c>
      <c r="BE111" s="260">
        <f>成绩录入!I114</f>
        <v>0</v>
      </c>
      <c r="BF111" s="248">
        <f>成绩录入!J114</f>
        <v>0</v>
      </c>
      <c r="BG111" s="248">
        <f>成绩录入!K114</f>
        <v>0</v>
      </c>
      <c r="BH111" s="248">
        <f>成绩录入!L114</f>
        <v>0</v>
      </c>
      <c r="BI111" s="248">
        <f>成绩录入!M114</f>
        <v>0</v>
      </c>
      <c r="BJ111" s="298">
        <f t="shared" si="287"/>
        <v>0</v>
      </c>
      <c r="BL111" s="260">
        <f>成绩录入!I114</f>
        <v>0</v>
      </c>
      <c r="BM111" s="248">
        <f>成绩录入!J114</f>
        <v>0</v>
      </c>
      <c r="BN111" s="248">
        <f>成绩录入!K114</f>
        <v>0</v>
      </c>
      <c r="BO111" s="248">
        <f>成绩录入!L114</f>
        <v>0</v>
      </c>
      <c r="BP111" s="248">
        <f>成绩录入!M114</f>
        <v>0</v>
      </c>
      <c r="BQ111" s="298">
        <f t="shared" si="288"/>
        <v>0</v>
      </c>
      <c r="BS111" s="260">
        <f>成绩录入!P114</f>
        <v>0</v>
      </c>
      <c r="BT111" s="248">
        <f>成绩录入!Q114</f>
        <v>0</v>
      </c>
      <c r="BU111" s="248">
        <f>成绩录入!R114</f>
        <v>0</v>
      </c>
      <c r="BV111" s="248">
        <f>成绩录入!S114</f>
        <v>0</v>
      </c>
      <c r="BW111" s="248">
        <f>成绩录入!T114</f>
        <v>0</v>
      </c>
      <c r="BX111" s="248">
        <f>成绩录入!U114</f>
        <v>0</v>
      </c>
      <c r="BY111" s="248">
        <f>成绩录入!V114</f>
        <v>0</v>
      </c>
      <c r="BZ111" s="248">
        <f>成绩录入!W114</f>
        <v>0</v>
      </c>
      <c r="CA111" s="248">
        <f>成绩录入!X114</f>
        <v>0</v>
      </c>
      <c r="CB111" s="248">
        <f>成绩录入!Y114</f>
        <v>0</v>
      </c>
      <c r="CC111" s="298">
        <f t="shared" si="289"/>
        <v>0</v>
      </c>
      <c r="CE111" s="260">
        <f>成绩录入!P114</f>
        <v>0</v>
      </c>
      <c r="CF111" s="248">
        <f>成绩录入!Q114</f>
        <v>0</v>
      </c>
      <c r="CG111" s="248">
        <f>成绩录入!R114</f>
        <v>0</v>
      </c>
      <c r="CH111" s="248">
        <f>成绩录入!S114</f>
        <v>0</v>
      </c>
      <c r="CI111" s="248">
        <f>成绩录入!T114</f>
        <v>0</v>
      </c>
      <c r="CJ111" s="248">
        <f>成绩录入!U114</f>
        <v>0</v>
      </c>
      <c r="CK111" s="248">
        <f>成绩录入!V114</f>
        <v>0</v>
      </c>
      <c r="CL111" s="248">
        <f>成绩录入!W114</f>
        <v>0</v>
      </c>
      <c r="CM111" s="248">
        <f>成绩录入!X114</f>
        <v>0</v>
      </c>
      <c r="CN111" s="248">
        <f>成绩录入!Y114</f>
        <v>0</v>
      </c>
      <c r="CO111" s="298">
        <f t="shared" si="290"/>
        <v>0</v>
      </c>
      <c r="CQ111" s="260">
        <f>成绩录入!P114</f>
        <v>0</v>
      </c>
      <c r="CR111" s="248">
        <f>成绩录入!Q114</f>
        <v>0</v>
      </c>
      <c r="CS111" s="248">
        <f>成绩录入!R114</f>
        <v>0</v>
      </c>
      <c r="CT111" s="248">
        <f>成绩录入!S114</f>
        <v>0</v>
      </c>
      <c r="CU111" s="248">
        <f>成绩录入!T114</f>
        <v>0</v>
      </c>
      <c r="CV111" s="248">
        <f>成绩录入!U114</f>
        <v>0</v>
      </c>
      <c r="CW111" s="248">
        <f>成绩录入!V114</f>
        <v>0</v>
      </c>
      <c r="CX111" s="248">
        <f>成绩录入!W114</f>
        <v>0</v>
      </c>
      <c r="CY111" s="248">
        <f>成绩录入!X114</f>
        <v>0</v>
      </c>
      <c r="CZ111" s="248">
        <f>成绩录入!Y114</f>
        <v>0</v>
      </c>
      <c r="DA111" s="298">
        <f t="shared" si="291"/>
        <v>0</v>
      </c>
      <c r="DC111" s="260">
        <f>成绩录入!P114</f>
        <v>0</v>
      </c>
      <c r="DD111" s="248">
        <f>成绩录入!Q114</f>
        <v>0</v>
      </c>
      <c r="DE111" s="248">
        <f>成绩录入!R114</f>
        <v>0</v>
      </c>
      <c r="DF111" s="248">
        <f>成绩录入!S114</f>
        <v>0</v>
      </c>
      <c r="DG111" s="248">
        <f>成绩录入!T114</f>
        <v>0</v>
      </c>
      <c r="DH111" s="248">
        <f>成绩录入!U114</f>
        <v>0</v>
      </c>
      <c r="DI111" s="248">
        <f>成绩录入!V114</f>
        <v>0</v>
      </c>
      <c r="DJ111" s="248">
        <f>成绩录入!W114</f>
        <v>0</v>
      </c>
      <c r="DK111" s="248">
        <f>成绩录入!X114</f>
        <v>0</v>
      </c>
      <c r="DL111" s="248">
        <f>成绩录入!Y114</f>
        <v>0</v>
      </c>
      <c r="DM111" s="298">
        <f t="shared" ref="DM111:DM157" si="351">IF($DM$7&lt;&gt;0,SUM(DC111*DC$7,DD111*DD$7,DE111*DE$7,DF111*DF$7,DG111*DG$7,DH111*DH$7,DI111*DI$7,DJ111*DJ$7,DK111*DK$7,DL111*DL$7)/$DM$7,0)</f>
        <v>0</v>
      </c>
      <c r="DN111" s="299"/>
      <c r="DO111" s="260">
        <f>成绩录入!P114</f>
        <v>0</v>
      </c>
      <c r="DP111" s="248">
        <f>成绩录入!Q114</f>
        <v>0</v>
      </c>
      <c r="DQ111" s="248">
        <f>成绩录入!R114</f>
        <v>0</v>
      </c>
      <c r="DR111" s="248">
        <f>成绩录入!S114</f>
        <v>0</v>
      </c>
      <c r="DS111" s="248">
        <f>成绩录入!T114</f>
        <v>0</v>
      </c>
      <c r="DT111" s="248">
        <f>成绩录入!U114</f>
        <v>0</v>
      </c>
      <c r="DU111" s="248">
        <f>成绩录入!V114</f>
        <v>0</v>
      </c>
      <c r="DV111" s="248">
        <f>成绩录入!W114</f>
        <v>0</v>
      </c>
      <c r="DW111" s="248">
        <f>成绩录入!X114</f>
        <v>0</v>
      </c>
      <c r="DX111" s="248">
        <f>成绩录入!Y114</f>
        <v>0</v>
      </c>
      <c r="DY111" s="298">
        <f t="shared" ref="DY111:DY157" si="352">IF($DY$7&lt;&gt;0,SUM(DO111*DO$7,DP111*DP$7,DQ111*DQ$7,DR111*DR$7,DS111*DS$7,DT111*DT$7,DU111*DU$7,DV111*DV$7,DW111*DW$7,DX111*DX$7)/$DY$7,0)</f>
        <v>0</v>
      </c>
      <c r="EA111" s="301" t="e">
        <f t="shared" si="294"/>
        <v>#DIV/0!</v>
      </c>
      <c r="EB111" s="297" t="e">
        <f t="shared" si="295"/>
        <v>#DIV/0!</v>
      </c>
      <c r="EC111" s="297" t="e">
        <f t="shared" si="296"/>
        <v>#DIV/0!</v>
      </c>
      <c r="ED111" s="297" t="e">
        <f t="shared" si="297"/>
        <v>#DIV/0!</v>
      </c>
      <c r="EE111" s="297" t="e">
        <f t="shared" si="298"/>
        <v>#DIV/0!</v>
      </c>
      <c r="EF111" s="302" t="e">
        <f t="shared" si="299"/>
        <v>#DIV/0!</v>
      </c>
      <c r="EG111" s="303"/>
      <c r="EH111" s="304">
        <f t="shared" si="300"/>
        <v>0</v>
      </c>
      <c r="EI111" s="397">
        <f>成绩录入!I114</f>
        <v>0</v>
      </c>
      <c r="EJ111" s="397">
        <f>成绩录入!J114</f>
        <v>0</v>
      </c>
      <c r="EK111" s="397">
        <f>成绩录入!K114</f>
        <v>0</v>
      </c>
      <c r="EL111" s="397">
        <f>成绩录入!L114</f>
        <v>0</v>
      </c>
      <c r="EM111" s="397">
        <f>成绩录入!M114</f>
        <v>0</v>
      </c>
      <c r="EN111" s="397">
        <f>成绩录入!P114</f>
        <v>0</v>
      </c>
      <c r="EO111" s="397">
        <f>成绩录入!Q114</f>
        <v>0</v>
      </c>
      <c r="EP111" s="397">
        <f>成绩录入!R114</f>
        <v>0</v>
      </c>
      <c r="EQ111" s="397">
        <f>成绩录入!S114</f>
        <v>0</v>
      </c>
      <c r="ER111" s="397">
        <f>成绩录入!T114</f>
        <v>0</v>
      </c>
      <c r="ES111" s="397">
        <f>成绩录入!U114</f>
        <v>0</v>
      </c>
      <c r="ET111" s="397">
        <f>成绩录入!V114</f>
        <v>0</v>
      </c>
      <c r="EU111" s="397">
        <f>成绩录入!W114</f>
        <v>0</v>
      </c>
      <c r="EV111" s="397">
        <f>成绩录入!X114</f>
        <v>0</v>
      </c>
      <c r="EW111" s="398">
        <f>成绩录入!Y114</f>
        <v>0</v>
      </c>
      <c r="EY111" s="304" t="str">
        <f t="shared" si="272"/>
        <v/>
      </c>
      <c r="EZ111" s="296" t="str">
        <f t="shared" si="272"/>
        <v/>
      </c>
      <c r="FA111" s="296" t="str">
        <f t="shared" si="272"/>
        <v/>
      </c>
      <c r="FB111" s="296" t="str">
        <f t="shared" si="272"/>
        <v/>
      </c>
      <c r="FC111" s="302">
        <f>成绩录入!AB114</f>
        <v>0</v>
      </c>
      <c r="FD111" s="303"/>
      <c r="FE111" s="399" t="str">
        <f t="shared" si="301"/>
        <v>√</v>
      </c>
      <c r="FF111" s="397" t="str">
        <f t="shared" si="302"/>
        <v>√</v>
      </c>
      <c r="FG111" s="397" t="str">
        <f t="shared" si="303"/>
        <v>√</v>
      </c>
      <c r="FH111" s="397" t="str">
        <f t="shared" si="304"/>
        <v>√</v>
      </c>
      <c r="FI111" s="398" t="str">
        <f t="shared" si="305"/>
        <v>√</v>
      </c>
      <c r="FJ111" s="299"/>
      <c r="FK111" s="260">
        <f>成绩录入!AB114</f>
        <v>0</v>
      </c>
      <c r="FL111" s="248">
        <f>成绩录入!AC114</f>
        <v>0</v>
      </c>
      <c r="FM111" s="248">
        <f>成绩录入!AD114</f>
        <v>0</v>
      </c>
      <c r="FN111" s="248">
        <f>成绩录入!AE114</f>
        <v>0</v>
      </c>
      <c r="FO111" s="248">
        <f>成绩录入!AF114</f>
        <v>0</v>
      </c>
      <c r="FP111" s="248">
        <f>成绩录入!AG114</f>
        <v>0</v>
      </c>
      <c r="FQ111" s="298">
        <f t="shared" si="306"/>
        <v>0</v>
      </c>
      <c r="FR111" s="299"/>
      <c r="FS111" s="260">
        <f>成绩录入!AB114</f>
        <v>0</v>
      </c>
      <c r="FT111" s="248">
        <f>成绩录入!AC114</f>
        <v>0</v>
      </c>
      <c r="FU111" s="248">
        <f>成绩录入!AD114</f>
        <v>0</v>
      </c>
      <c r="FV111" s="248">
        <f>成绩录入!AE114</f>
        <v>0</v>
      </c>
      <c r="FW111" s="248">
        <f>成绩录入!AF114</f>
        <v>0</v>
      </c>
      <c r="FX111" s="333">
        <f>成绩录入!AG114</f>
        <v>0</v>
      </c>
      <c r="FY111" s="298">
        <f t="shared" si="307"/>
        <v>0</v>
      </c>
      <c r="FZ111" s="299"/>
      <c r="GA111" s="260">
        <f>成绩录入!AB114</f>
        <v>0</v>
      </c>
      <c r="GB111" s="248">
        <f>成绩录入!AC114</f>
        <v>0</v>
      </c>
      <c r="GC111" s="248">
        <f>成绩录入!AD114</f>
        <v>0</v>
      </c>
      <c r="GD111" s="248">
        <f>成绩录入!AE114</f>
        <v>0</v>
      </c>
      <c r="GE111" s="248">
        <f>成绩录入!AF114</f>
        <v>0</v>
      </c>
      <c r="GF111" s="248">
        <f>成绩录入!AG114</f>
        <v>0</v>
      </c>
      <c r="GG111" s="298">
        <f t="shared" si="308"/>
        <v>0</v>
      </c>
      <c r="GI111" s="260">
        <f>成绩录入!AB114</f>
        <v>0</v>
      </c>
      <c r="GJ111" s="248">
        <f>成绩录入!AC114</f>
        <v>0</v>
      </c>
      <c r="GK111" s="248">
        <f>成绩录入!AD114</f>
        <v>0</v>
      </c>
      <c r="GL111" s="248">
        <f>成绩录入!AE114</f>
        <v>0</v>
      </c>
      <c r="GM111" s="248">
        <f>成绩录入!AF114</f>
        <v>0</v>
      </c>
      <c r="GN111" s="248">
        <f>成绩录入!AG114</f>
        <v>0</v>
      </c>
      <c r="GO111" s="298">
        <f t="shared" si="309"/>
        <v>0</v>
      </c>
      <c r="GP111" s="299"/>
      <c r="GQ111" s="260">
        <f>成绩录入!AB114</f>
        <v>0</v>
      </c>
      <c r="GR111" s="248">
        <f>成绩录入!AC114</f>
        <v>0</v>
      </c>
      <c r="GS111" s="248">
        <f>成绩录入!AD114</f>
        <v>0</v>
      </c>
      <c r="GT111" s="248">
        <f>成绩录入!AE114</f>
        <v>0</v>
      </c>
      <c r="GU111" s="248">
        <f>成绩录入!AF114</f>
        <v>0</v>
      </c>
      <c r="GV111" s="248">
        <f>成绩录入!AG114</f>
        <v>0</v>
      </c>
      <c r="GW111" s="298">
        <f t="shared" si="310"/>
        <v>0</v>
      </c>
      <c r="GX111" s="299"/>
      <c r="GY111" s="273">
        <f>成绩录入!AJ114</f>
        <v>0</v>
      </c>
      <c r="GZ111" s="274">
        <f>成绩录入!AK114</f>
        <v>0</v>
      </c>
      <c r="HA111" s="274">
        <f>成绩录入!AL114</f>
        <v>0</v>
      </c>
      <c r="HB111" s="274">
        <f>成绩录入!AM114</f>
        <v>0</v>
      </c>
      <c r="HC111" s="274">
        <f>成绩录入!AN114</f>
        <v>0</v>
      </c>
      <c r="HD111" s="274">
        <f>成绩录入!AO114</f>
        <v>0</v>
      </c>
      <c r="HE111" s="310">
        <f t="shared" si="273"/>
        <v>0</v>
      </c>
      <c r="HF111" s="299"/>
      <c r="HG111" s="273">
        <f>成绩录入!AJ114</f>
        <v>0</v>
      </c>
      <c r="HH111" s="274">
        <f>成绩录入!AK114</f>
        <v>0</v>
      </c>
      <c r="HI111" s="274">
        <f>成绩录入!AL114</f>
        <v>0</v>
      </c>
      <c r="HJ111" s="274">
        <f>成绩录入!AM114</f>
        <v>0</v>
      </c>
      <c r="HK111" s="274">
        <f>成绩录入!AN114</f>
        <v>0</v>
      </c>
      <c r="HL111" s="274">
        <f>成绩录入!AO114</f>
        <v>0</v>
      </c>
      <c r="HM111" s="310">
        <f t="shared" si="274"/>
        <v>0</v>
      </c>
      <c r="HO111" s="273">
        <f>成绩录入!AJ114</f>
        <v>0</v>
      </c>
      <c r="HP111" s="274">
        <f>成绩录入!AK114</f>
        <v>0</v>
      </c>
      <c r="HQ111" s="274">
        <f>成绩录入!AL114</f>
        <v>0</v>
      </c>
      <c r="HR111" s="274">
        <f>成绩录入!AM114</f>
        <v>0</v>
      </c>
      <c r="HS111" s="274">
        <f>成绩录入!AN114</f>
        <v>0</v>
      </c>
      <c r="HT111" s="274">
        <f>成绩录入!AO114</f>
        <v>0</v>
      </c>
      <c r="HU111" s="310">
        <f t="shared" si="275"/>
        <v>0</v>
      </c>
      <c r="HV111" s="299"/>
      <c r="HW111" s="273">
        <f>成绩录入!AJ114</f>
        <v>0</v>
      </c>
      <c r="HX111" s="274">
        <f>成绩录入!AK114</f>
        <v>0</v>
      </c>
      <c r="HY111" s="274">
        <f>成绩录入!AL114</f>
        <v>0</v>
      </c>
      <c r="HZ111" s="274">
        <f>成绩录入!AM114</f>
        <v>0</v>
      </c>
      <c r="IA111" s="274">
        <f>成绩录入!AN114</f>
        <v>0</v>
      </c>
      <c r="IB111" s="274">
        <f>成绩录入!AO114</f>
        <v>0</v>
      </c>
      <c r="IC111" s="310">
        <f t="shared" si="276"/>
        <v>0</v>
      </c>
      <c r="ID111" s="299"/>
      <c r="IE111" s="273">
        <f>成绩录入!AJ114</f>
        <v>0</v>
      </c>
      <c r="IF111" s="274">
        <f>成绩录入!AK114</f>
        <v>0</v>
      </c>
      <c r="IG111" s="274">
        <f>成绩录入!AL114</f>
        <v>0</v>
      </c>
      <c r="IH111" s="274">
        <f>成绩录入!AM114</f>
        <v>0</v>
      </c>
      <c r="II111" s="274">
        <f>成绩录入!AN114</f>
        <v>0</v>
      </c>
      <c r="IJ111" s="274">
        <f>成绩录入!AO114</f>
        <v>0</v>
      </c>
      <c r="IK111" s="310">
        <f t="shared" si="277"/>
        <v>0</v>
      </c>
      <c r="IL111" s="299"/>
      <c r="IM111" s="313" t="e">
        <f t="shared" si="311"/>
        <v>#DIV/0!</v>
      </c>
      <c r="IN111" s="314" t="e">
        <f t="shared" si="312"/>
        <v>#DIV/0!</v>
      </c>
      <c r="IO111" s="314" t="e">
        <f t="shared" si="313"/>
        <v>#DIV/0!</v>
      </c>
      <c r="IP111" s="314" t="e">
        <f t="shared" si="314"/>
        <v>#DIV/0!</v>
      </c>
      <c r="IQ111" s="314" t="e">
        <f t="shared" si="315"/>
        <v>#DIV/0!</v>
      </c>
      <c r="IR111" s="400" t="e">
        <f t="shared" si="316"/>
        <v>#DIV/0!</v>
      </c>
      <c r="IT111" s="214">
        <f>成绩录入!AR114</f>
        <v>0</v>
      </c>
      <c r="IU111" s="216">
        <f>成绩录入!AS114</f>
        <v>0</v>
      </c>
      <c r="IV111" s="216">
        <f>成绩录入!AT114</f>
        <v>0</v>
      </c>
      <c r="IW111" s="216">
        <f>成绩录入!AU114</f>
        <v>0</v>
      </c>
      <c r="IX111" s="216">
        <f>成绩录入!AV114</f>
        <v>0</v>
      </c>
      <c r="IY111" s="216">
        <f>成绩录入!AW114</f>
        <v>0</v>
      </c>
      <c r="IZ111" s="298">
        <f t="shared" si="317"/>
        <v>0</v>
      </c>
      <c r="JA111" s="299"/>
      <c r="JB111" s="317">
        <f>成绩录入!AR114</f>
        <v>0</v>
      </c>
      <c r="JC111" s="216">
        <f>成绩录入!AS114</f>
        <v>0</v>
      </c>
      <c r="JD111" s="216">
        <f>成绩录入!AT114</f>
        <v>0</v>
      </c>
      <c r="JE111" s="216">
        <f>成绩录入!AU114</f>
        <v>0</v>
      </c>
      <c r="JF111" s="216">
        <f>成绩录入!AV114</f>
        <v>0</v>
      </c>
      <c r="JG111" s="216">
        <f>成绩录入!AW114</f>
        <v>0</v>
      </c>
      <c r="JH111" s="298">
        <f t="shared" si="318"/>
        <v>0</v>
      </c>
      <c r="JI111" s="299"/>
      <c r="JJ111" s="248">
        <f>成绩录入!AR114</f>
        <v>0</v>
      </c>
      <c r="JK111" s="248">
        <f>成绩录入!AS114</f>
        <v>0</v>
      </c>
      <c r="JL111" s="248">
        <f>成绩录入!AT114</f>
        <v>0</v>
      </c>
      <c r="JM111" s="248">
        <f>成绩录入!AU114</f>
        <v>0</v>
      </c>
      <c r="JN111" s="248">
        <f>成绩录入!AV114</f>
        <v>0</v>
      </c>
      <c r="JO111" s="248">
        <f>成绩录入!AW114</f>
        <v>0</v>
      </c>
      <c r="JP111" s="298">
        <f t="shared" si="319"/>
        <v>0</v>
      </c>
      <c r="JQ111" s="299"/>
      <c r="JR111" s="308">
        <f>成绩录入!AR114</f>
        <v>0</v>
      </c>
      <c r="JS111" s="248">
        <f>成绩录入!AS114</f>
        <v>0</v>
      </c>
      <c r="JT111" s="248">
        <f>成绩录入!AT114</f>
        <v>0</v>
      </c>
      <c r="JU111" s="248">
        <f>成绩录入!AU114</f>
        <v>0</v>
      </c>
      <c r="JV111" s="248">
        <f>成绩录入!AV114</f>
        <v>0</v>
      </c>
      <c r="JW111" s="248">
        <f>成绩录入!AW114</f>
        <v>0</v>
      </c>
      <c r="JX111" s="298">
        <f t="shared" si="320"/>
        <v>0</v>
      </c>
      <c r="JY111" s="299"/>
      <c r="JZ111" s="308">
        <f>成绩录入!AR114</f>
        <v>0</v>
      </c>
      <c r="KA111" s="248">
        <f>成绩录入!AS114</f>
        <v>0</v>
      </c>
      <c r="KB111" s="248">
        <f>成绩录入!AT114</f>
        <v>0</v>
      </c>
      <c r="KC111" s="248">
        <f>成绩录入!AU114</f>
        <v>0</v>
      </c>
      <c r="KD111" s="248">
        <f>成绩录入!AV114</f>
        <v>0</v>
      </c>
      <c r="KE111" s="248">
        <f>成绩录入!AW114</f>
        <v>0</v>
      </c>
      <c r="KF111" s="298">
        <f t="shared" si="321"/>
        <v>0</v>
      </c>
      <c r="KH111" s="401">
        <f t="shared" si="322"/>
        <v>0</v>
      </c>
      <c r="KI111" s="314">
        <f t="shared" si="323"/>
        <v>0</v>
      </c>
      <c r="KJ111" s="314">
        <f t="shared" si="324"/>
        <v>0</v>
      </c>
      <c r="KK111" s="314">
        <f t="shared" si="325"/>
        <v>0</v>
      </c>
      <c r="KL111" s="314">
        <f t="shared" si="326"/>
        <v>0</v>
      </c>
      <c r="KM111" s="400">
        <f t="shared" si="327"/>
        <v>0</v>
      </c>
      <c r="KN111" s="90"/>
      <c r="KO111" s="294">
        <f>IF(总评!G109&lt;60,1,0)</f>
        <v>0</v>
      </c>
      <c r="KP111" s="355">
        <f t="shared" si="328"/>
        <v>0</v>
      </c>
      <c r="KQ111" s="355">
        <f t="shared" si="329"/>
        <v>0</v>
      </c>
      <c r="KR111" s="356">
        <f t="shared" si="330"/>
        <v>0</v>
      </c>
      <c r="KS111" s="321">
        <f t="shared" si="245"/>
        <v>0</v>
      </c>
      <c r="OT111" s="273">
        <f>IF(OT$6=$OS$5,成绩录入!BC114,0)</f>
        <v>0</v>
      </c>
      <c r="OU111" s="274">
        <f>IF(OU$6=$OS$5,成绩录入!BD114,0)</f>
        <v>0</v>
      </c>
      <c r="OV111" s="274">
        <f>IF(OV$6=$OS$5,成绩录入!BE114,0)</f>
        <v>0</v>
      </c>
      <c r="OW111" s="274">
        <f>IF(OW$6=$OS$5,成绩录入!BF114,0)</f>
        <v>0</v>
      </c>
      <c r="OX111" s="274">
        <f>IF(OX$6=$OS$5,成绩录入!BG114,0)</f>
        <v>0</v>
      </c>
      <c r="OY111" s="274">
        <f>IF(OY$6=$OS$5,成绩录入!BH114,0)</f>
        <v>0</v>
      </c>
      <c r="OZ111" s="274">
        <f>IF(OZ$6=$OS$5,成绩录入!BI114,0)</f>
        <v>0</v>
      </c>
      <c r="PA111" s="274">
        <f>IF(PA$6=$OS$5,成绩录入!BJ114,0)</f>
        <v>0</v>
      </c>
      <c r="PB111" s="274">
        <f>IF(PB$6=$OS$5,成绩录入!BK114,0)</f>
        <v>0</v>
      </c>
      <c r="PC111" s="274">
        <f>IF(PC$6=$OS$5,成绩录入!BL114,0)</f>
        <v>0</v>
      </c>
      <c r="PD111" s="274">
        <f>IF(PD$6=$OS$5,成绩录入!BM114,0)</f>
        <v>0</v>
      </c>
      <c r="PE111" s="274">
        <f>IF(PE$6=$OS$5,成绩录入!BN114,0)</f>
        <v>0</v>
      </c>
      <c r="PF111" s="274">
        <f>IF(PF$6=$OS$5,成绩录入!BO114,0)</f>
        <v>0</v>
      </c>
      <c r="PG111" s="274">
        <f>IF(PG$6=$OS$5,成绩录入!BP114,0)</f>
        <v>0</v>
      </c>
      <c r="PH111" s="274">
        <f>IF(PH$6=$OS$5,成绩录入!BQ114,0)</f>
        <v>0</v>
      </c>
      <c r="PI111" s="274">
        <f>IF(PI$6=$OS$5,成绩录入!BR114,0)</f>
        <v>0</v>
      </c>
      <c r="PJ111" s="274">
        <f>IF(PJ$6=$OS$5,成绩录入!BS114,0)</f>
        <v>0</v>
      </c>
      <c r="PK111" s="274">
        <f>IF(PK$6=$OS$5,成绩录入!BT114,0)</f>
        <v>0</v>
      </c>
      <c r="PL111" s="274">
        <f>IF(PL$6=$OS$5,成绩录入!BU114,0)</f>
        <v>0</v>
      </c>
      <c r="PM111" s="274">
        <f>IF(PM$6=$OS$5,成绩录入!BV114,0)</f>
        <v>0</v>
      </c>
      <c r="PN111" s="274">
        <f>IF(PN$6=$OS$5,成绩录入!BW114,0)</f>
        <v>0</v>
      </c>
      <c r="PO111" s="274">
        <f>IF(PO$6=$OS$5,成绩录入!BX114,0)</f>
        <v>0</v>
      </c>
      <c r="PP111" s="274">
        <f>IF(PP$6=$OS$5,成绩录入!BY114,0)</f>
        <v>0</v>
      </c>
      <c r="PQ111" s="274">
        <f>IF(PQ$6=$OS$5,成绩录入!BZ114,0)</f>
        <v>0</v>
      </c>
      <c r="PR111" s="274">
        <f>IF(PR$6=$OS$5,成绩录入!CA114,0)</f>
        <v>0</v>
      </c>
      <c r="PS111" s="274">
        <f>IF(PS$6=$OS$5,成绩录入!CB114,0)</f>
        <v>0</v>
      </c>
      <c r="PT111" s="274">
        <f>IF(PT$6=$OS$5,成绩录入!CC114,0)</f>
        <v>0</v>
      </c>
      <c r="PU111" s="274">
        <f>IF(PU$6=$OS$5,成绩录入!CD114,0)</f>
        <v>0</v>
      </c>
      <c r="PV111" s="274">
        <f>IF(PV$6=$OS$5,成绩录入!CE114,0)</f>
        <v>0</v>
      </c>
      <c r="PW111" s="274">
        <f>IF(PW$6=$OS$5,成绩录入!CF114,0)</f>
        <v>0</v>
      </c>
      <c r="PX111" s="274">
        <f>IF(PX$6=$OS$5,成绩录入!CG114,0)</f>
        <v>0</v>
      </c>
      <c r="PY111" s="274">
        <f>IF(PY$6=$OS$5,成绩录入!CH114,0)</f>
        <v>0</v>
      </c>
      <c r="PZ111" s="274">
        <f>IF(PZ$6=$OS$5,成绩录入!CI114,0)</f>
        <v>0</v>
      </c>
      <c r="QA111" s="274">
        <f>IF(QA$6=$OS$5,成绩录入!CJ114,0)</f>
        <v>0</v>
      </c>
      <c r="QB111" s="274">
        <f>IF(QB$6=$OS$5,成绩录入!CK114,0)</f>
        <v>0</v>
      </c>
      <c r="QC111" s="274">
        <f>IF(QC$6=$OS$5,成绩录入!CL114,0)</f>
        <v>0</v>
      </c>
      <c r="QD111" s="274">
        <f>IF(QD$6=$OS$5,成绩录入!CM114,0)</f>
        <v>0</v>
      </c>
      <c r="QE111" s="274">
        <f>IF(QE$6=$OS$5,成绩录入!CN114,0)</f>
        <v>0</v>
      </c>
      <c r="QF111" s="274">
        <f>IF(QF$6=$OS$5,成绩录入!CO114,0)</f>
        <v>0</v>
      </c>
      <c r="QG111" s="274">
        <f>IF(QG$6=$OS$5,成绩录入!CP114,0)</f>
        <v>0</v>
      </c>
      <c r="QH111" s="274">
        <f>IF(QH$6=$OS$5,成绩录入!CQ114,0)</f>
        <v>0</v>
      </c>
      <c r="QI111" s="274">
        <f>IF(QI$6=$OS$5,成绩录入!CR114,0)</f>
        <v>0</v>
      </c>
      <c r="QJ111" s="274">
        <f>IF(QJ$6=$OS$5,成绩录入!CS114,0)</f>
        <v>0</v>
      </c>
      <c r="QK111" s="274">
        <f>IF(QK$6=$OS$5,成绩录入!CT114,0)</f>
        <v>0</v>
      </c>
      <c r="QL111" s="274">
        <f>IF(QL$6=$OS$5,成绩录入!CU114,0)</f>
        <v>0</v>
      </c>
      <c r="QM111" s="274">
        <f>IF(QM$6=$OS$5,成绩录入!CV114,0)</f>
        <v>0</v>
      </c>
      <c r="QN111" s="274">
        <f>IF(QN$6=$OS$5,成绩录入!CW114,0)</f>
        <v>0</v>
      </c>
      <c r="QO111" s="274">
        <f>IF(QO$6=$OS$5,成绩录入!CX114,0)</f>
        <v>0</v>
      </c>
      <c r="QP111" s="274">
        <f>IF(QP$6=$OS$5,成绩录入!CY114,0)</f>
        <v>0</v>
      </c>
      <c r="QQ111" s="274">
        <f>IF(QQ$6=$OS$5,成绩录入!CZ114,0)</f>
        <v>0</v>
      </c>
      <c r="QR111" s="274">
        <f>IF(QR$6=$OS$5,成绩录入!DA114,0)</f>
        <v>0</v>
      </c>
      <c r="QS111" s="274">
        <f>IF(QS$6=$OS$5,成绩录入!DB114,0)</f>
        <v>0</v>
      </c>
      <c r="QT111" s="274">
        <f>IF(QT$6=$OS$5,成绩录入!DC114,0)</f>
        <v>0</v>
      </c>
      <c r="QU111" s="274">
        <f>IF(QU$6=$OS$5,成绩录入!DD114,0)</f>
        <v>0</v>
      </c>
      <c r="QV111" s="274">
        <f>IF(QV$6=$OS$5,成绩录入!DE114,0)</f>
        <v>0</v>
      </c>
      <c r="QW111" s="274">
        <f>IF(QW$6=$OS$5,成绩录入!DF114,0)</f>
        <v>0</v>
      </c>
      <c r="QX111" s="274">
        <f>IF(QX$6=$OS$5,成绩录入!DG114,0)</f>
        <v>0</v>
      </c>
      <c r="QY111" s="274">
        <f>IF(QY$6=$OS$5,成绩录入!DH114,0)</f>
        <v>0</v>
      </c>
      <c r="QZ111" s="274">
        <f>IF(QZ$6=$OS$5,成绩录入!DI114,0)</f>
        <v>0</v>
      </c>
      <c r="RA111" s="274">
        <f>IF(RA$6=$OS$5,成绩录入!DJ114,0)</f>
        <v>0</v>
      </c>
      <c r="RB111" s="248">
        <f>IF(RB$6=$OS$5,成绩录入!DK114,0)</f>
        <v>0</v>
      </c>
      <c r="RC111" s="248">
        <f>IF(RC$6=$OS$5,成绩录入!DL114,0)</f>
        <v>0</v>
      </c>
      <c r="RD111" s="248">
        <f>IF(RD$6=$OS$5,成绩录入!DM114,0)</f>
        <v>0</v>
      </c>
      <c r="RE111" s="248">
        <f>IF(RE$6=$OS$5,成绩录入!DN114,0)</f>
        <v>0</v>
      </c>
      <c r="RF111" s="248">
        <f>IF(RF$6=$OS$5,成绩录入!DO114,0)</f>
        <v>0</v>
      </c>
      <c r="RG111" s="248">
        <f>IF(RG$6=$OS$5,成绩录入!DP114,0)</f>
        <v>0</v>
      </c>
      <c r="RH111" s="248">
        <f>IF(RH$6=$OS$5,成绩录入!DQ114,0)</f>
        <v>0</v>
      </c>
      <c r="RI111" s="248">
        <f>IF(RI$6=$OS$5,成绩录入!DR114,0)</f>
        <v>0</v>
      </c>
      <c r="RJ111" s="248">
        <f>IF(RJ$6=$OS$5,成绩录入!DS114,0)</f>
        <v>0</v>
      </c>
      <c r="RK111" s="248">
        <f>IF(RK$6=$OS$5,成绩录入!DT114,0)</f>
        <v>0</v>
      </c>
      <c r="RL111" s="248">
        <f>IF(RL$6=$OS$5,成绩录入!DU114,0)</f>
        <v>0</v>
      </c>
      <c r="RM111" s="248">
        <f>IF(RM$6=$OS$5,成绩录入!DV114,0)</f>
        <v>0</v>
      </c>
      <c r="RN111" s="248">
        <f>IF(RN$6=$OS$5,成绩录入!DW114,0)</f>
        <v>0</v>
      </c>
      <c r="RO111" s="248">
        <f>IF(RO$6=$OS$5,成绩录入!DX114,0)</f>
        <v>0</v>
      </c>
      <c r="RP111" s="248">
        <f>IF(RP$6=$OS$5,成绩录入!DY114,0)</f>
        <v>0</v>
      </c>
      <c r="RQ111" s="248">
        <f>IF(RQ$6=$OS$5,成绩录入!DZ114,0)</f>
        <v>0</v>
      </c>
      <c r="RR111" s="248">
        <f>IF(RR$6=$OS$5,成绩录入!EA114,0)</f>
        <v>0</v>
      </c>
      <c r="RS111" s="248">
        <f>IF(RS$6=$OS$5,成绩录入!EB114,0)</f>
        <v>0</v>
      </c>
      <c r="RT111" s="248">
        <f>IF(RT$6=$OS$5,成绩录入!EC114,0)</f>
        <v>0</v>
      </c>
      <c r="RU111" s="248">
        <f>IF(RU$6=$OS$5,成绩录入!ED114,0)</f>
        <v>0</v>
      </c>
      <c r="RV111" s="248">
        <f>IF(RV$6=$OS$5,成绩录入!EE114,0)</f>
        <v>0</v>
      </c>
      <c r="RW111" s="248">
        <f>IF(RW$6=$OS$5,成绩录入!EF114,0)</f>
        <v>0</v>
      </c>
      <c r="RX111" s="248">
        <f>IF(RX$6=$OS$5,成绩录入!EG114,0)</f>
        <v>0</v>
      </c>
      <c r="RY111" s="248">
        <f>IF(RY$6=$OS$5,成绩录入!EH114,0)</f>
        <v>0</v>
      </c>
      <c r="RZ111" s="248">
        <f>IF(RZ$6=$OS$5,成绩录入!EI114,0)</f>
        <v>0</v>
      </c>
      <c r="SA111" s="248">
        <f>IF(SA$6=$OS$5,成绩录入!EJ114,0)</f>
        <v>0</v>
      </c>
      <c r="SB111" s="248">
        <f>IF(SB$6=$OS$5,成绩录入!EK114,0)</f>
        <v>0</v>
      </c>
      <c r="SC111" s="248">
        <f>IF(SC$6=$OS$5,成绩录入!EL114,0)</f>
        <v>0</v>
      </c>
      <c r="SD111" s="248">
        <f>IF(SD$6=$OS$5,成绩录入!EM114,0)</f>
        <v>0</v>
      </c>
      <c r="SE111" s="248">
        <f>IF(SE$6=$OS$5,成绩录入!EN114,0)</f>
        <v>0</v>
      </c>
      <c r="SF111" s="248">
        <f>IF(SF$6=$OS$5,成绩录入!EO114,0)</f>
        <v>0</v>
      </c>
      <c r="SG111" s="248">
        <f>IF(SG$6=$OS$5,成绩录入!EP114,0)</f>
        <v>0</v>
      </c>
      <c r="SH111" s="248">
        <f>IF(SH$6=$OS$5,成绩录入!EQ114,0)</f>
        <v>0</v>
      </c>
      <c r="SI111" s="248">
        <f>IF(SI$6=$OS$5,成绩录入!ER114,0)</f>
        <v>0</v>
      </c>
      <c r="SJ111" s="248">
        <f>IF(SJ$6=$OS$5,成绩录入!ES114,0)</f>
        <v>0</v>
      </c>
      <c r="SK111" s="248">
        <f>IF(SK$6=$OS$5,成绩录入!ET114,0)</f>
        <v>0</v>
      </c>
      <c r="SL111" s="248">
        <f>IF(SL$6=$OS$5,成绩录入!EU114,0)</f>
        <v>0</v>
      </c>
      <c r="SM111" s="248">
        <f>IF(SM$6=$OS$5,成绩录入!EV114,0)</f>
        <v>0</v>
      </c>
      <c r="SN111" s="248">
        <f>IF(SN$6=$OS$5,成绩录入!EW114,0)</f>
        <v>0</v>
      </c>
      <c r="SO111" s="248">
        <f>IF(SO$6=$OS$5,成绩录入!EX114,0)</f>
        <v>0</v>
      </c>
      <c r="SP111" s="218">
        <f t="shared" si="190"/>
        <v>0</v>
      </c>
      <c r="SQ111" s="166"/>
      <c r="SR111" s="166"/>
      <c r="SS111" s="273">
        <f>IF(SS$6=$SR$5,成绩录入!BC114,0)</f>
        <v>0</v>
      </c>
      <c r="ST111" s="274">
        <f>IF(ST$6=$SR$5,成绩录入!BD114,0)</f>
        <v>0</v>
      </c>
      <c r="SU111" s="274">
        <f>IF(SU$6=$SR$5,成绩录入!BE114,0)</f>
        <v>0</v>
      </c>
      <c r="SV111" s="274">
        <f>IF(SV$6=$SR$5,成绩录入!BF114,0)</f>
        <v>0</v>
      </c>
      <c r="SW111" s="274">
        <f>IF(SW$6=$SR$5,成绩录入!BG114,0)</f>
        <v>0</v>
      </c>
      <c r="SX111" s="274">
        <f>IF(SX$6=$SR$5,成绩录入!BH114,0)</f>
        <v>0</v>
      </c>
      <c r="SY111" s="274">
        <f>IF(SY$6=$SR$5,成绩录入!BI114,0)</f>
        <v>0</v>
      </c>
      <c r="SZ111" s="274">
        <f>IF(SZ$6=$SR$5,成绩录入!BJ114,0)</f>
        <v>0</v>
      </c>
      <c r="TA111" s="274">
        <f>IF(TA$6=$SR$5,成绩录入!BK114,0)</f>
        <v>0</v>
      </c>
      <c r="TB111" s="274">
        <f>IF(TB$6=$SR$5,成绩录入!BL114,0)</f>
        <v>0</v>
      </c>
      <c r="TC111" s="274">
        <f>IF(TC$6=$SR$5,成绩录入!BM114,0)</f>
        <v>0</v>
      </c>
      <c r="TD111" s="274">
        <f>IF(TD$6=$SR$5,成绩录入!BN114,0)</f>
        <v>0</v>
      </c>
      <c r="TE111" s="274">
        <f>IF(TE$6=$SR$5,成绩录入!BO114,0)</f>
        <v>0</v>
      </c>
      <c r="TF111" s="274">
        <f>IF(TF$6=$SR$5,成绩录入!BP114,0)</f>
        <v>0</v>
      </c>
      <c r="TG111" s="274">
        <f>IF(TG$6=$SR$5,成绩录入!BQ114,0)</f>
        <v>0</v>
      </c>
      <c r="TH111" s="274">
        <f>IF(TH$6=$SR$5,成绩录入!BR114,0)</f>
        <v>0</v>
      </c>
      <c r="TI111" s="274">
        <f>IF(TI$6=$SR$5,成绩录入!BS114,0)</f>
        <v>0</v>
      </c>
      <c r="TJ111" s="274">
        <f>IF(TJ$6=$SR$5,成绩录入!BT114,0)</f>
        <v>0</v>
      </c>
      <c r="TK111" s="274">
        <f>IF(TK$6=$SR$5,成绩录入!BU114,0)</f>
        <v>0</v>
      </c>
      <c r="TL111" s="274">
        <f>IF(TL$6=$SR$5,成绩录入!BV114,0)</f>
        <v>0</v>
      </c>
      <c r="TM111" s="274">
        <f>IF(TM$6=$SR$5,成绩录入!BW114,0)</f>
        <v>0</v>
      </c>
      <c r="TN111" s="274">
        <f>IF(TN$6=$SR$5,成绩录入!BX114,0)</f>
        <v>0</v>
      </c>
      <c r="TO111" s="274">
        <f>IF(TO$6=$SR$5,成绩录入!BY114,0)</f>
        <v>0</v>
      </c>
      <c r="TP111" s="274">
        <f>IF(TP$6=$SR$5,成绩录入!BZ114,0)</f>
        <v>0</v>
      </c>
      <c r="TQ111" s="274">
        <f>IF(TQ$6=$SR$5,成绩录入!CA114,0)</f>
        <v>0</v>
      </c>
      <c r="TR111" s="274">
        <f>IF(TR$6=$SR$5,成绩录入!CB114,0)</f>
        <v>0</v>
      </c>
      <c r="TS111" s="274">
        <f>IF(TS$6=$SR$5,成绩录入!CC114,0)</f>
        <v>0</v>
      </c>
      <c r="TT111" s="274">
        <f>IF(TT$6=$SR$5,成绩录入!CD114,0)</f>
        <v>0</v>
      </c>
      <c r="TU111" s="274">
        <f>IF(TU$6=$SR$5,成绩录入!CE114,0)</f>
        <v>0</v>
      </c>
      <c r="TV111" s="274">
        <f>IF(TV$6=$SR$5,成绩录入!CF114,0)</f>
        <v>0</v>
      </c>
      <c r="TW111" s="274">
        <f>IF(TW$6=$SR$5,成绩录入!CG114,0)</f>
        <v>0</v>
      </c>
      <c r="TX111" s="274">
        <f>IF(TX$6=$SR$5,成绩录入!CH114,0)</f>
        <v>0</v>
      </c>
      <c r="TY111" s="274">
        <f>IF(TY$6=$SR$5,成绩录入!CI114,0)</f>
        <v>0</v>
      </c>
      <c r="TZ111" s="274">
        <f>IF(TZ$6=$SR$5,成绩录入!CJ114,0)</f>
        <v>0</v>
      </c>
      <c r="UA111" s="274">
        <f>IF(UA$6=$SR$5,成绩录入!CK114,0)</f>
        <v>0</v>
      </c>
      <c r="UB111" s="274">
        <f>IF(UB$6=$SR$5,成绩录入!CL114,0)</f>
        <v>0</v>
      </c>
      <c r="UC111" s="274">
        <f>IF(UC$6=$SR$5,成绩录入!CM114,0)</f>
        <v>0</v>
      </c>
      <c r="UD111" s="274">
        <f>IF(UD$6=$SR$5,成绩录入!CN114,0)</f>
        <v>0</v>
      </c>
      <c r="UE111" s="274">
        <f>IF(UE$6=$SR$5,成绩录入!CO114,0)</f>
        <v>0</v>
      </c>
      <c r="UF111" s="274">
        <f>IF(UF$6=$SR$5,成绩录入!CP114,0)</f>
        <v>0</v>
      </c>
      <c r="UG111" s="274">
        <f>IF(UG$6=$SR$5,成绩录入!CQ114,0)</f>
        <v>0</v>
      </c>
      <c r="UH111" s="274">
        <f>IF(UH$6=$SR$5,成绩录入!CR114,0)</f>
        <v>0</v>
      </c>
      <c r="UI111" s="274">
        <f>IF(UI$6=$SR$5,成绩录入!CS114,0)</f>
        <v>0</v>
      </c>
      <c r="UJ111" s="274">
        <f>IF(UJ$6=$SR$5,成绩录入!CT114,0)</f>
        <v>0</v>
      </c>
      <c r="UK111" s="274">
        <f>IF(UK$6=$SR$5,成绩录入!CU114,0)</f>
        <v>0</v>
      </c>
      <c r="UL111" s="274">
        <f>IF(UL$6=$SR$5,成绩录入!CV114,0)</f>
        <v>0</v>
      </c>
      <c r="UM111" s="274">
        <f>IF(UM$6=$SR$5,成绩录入!CW114,0)</f>
        <v>0</v>
      </c>
      <c r="UN111" s="274">
        <f>IF(UN$6=$SR$5,成绩录入!CX114,0)</f>
        <v>0</v>
      </c>
      <c r="UO111" s="274">
        <f>IF(UO$6=$SR$5,成绩录入!CY114,0)</f>
        <v>0</v>
      </c>
      <c r="UP111" s="274">
        <f>IF(UP$6=$SR$5,成绩录入!CZ114,0)</f>
        <v>0</v>
      </c>
      <c r="UQ111" s="274">
        <f>IF(UQ$6=$SR$5,成绩录入!DA114,0)</f>
        <v>0</v>
      </c>
      <c r="UR111" s="274">
        <f>IF(UR$6=$SR$5,成绩录入!DB114,0)</f>
        <v>0</v>
      </c>
      <c r="US111" s="274">
        <f>IF(US$6=$SR$5,成绩录入!DC114,0)</f>
        <v>0</v>
      </c>
      <c r="UT111" s="274">
        <f>IF(UT$6=$SR$5,成绩录入!DD114,0)</f>
        <v>0</v>
      </c>
      <c r="UU111" s="274">
        <f>IF(UU$6=$SR$5,成绩录入!DE114,0)</f>
        <v>0</v>
      </c>
      <c r="UV111" s="274">
        <f>IF(UV$6=$SR$5,成绩录入!DF114,0)</f>
        <v>0</v>
      </c>
      <c r="UW111" s="274">
        <f>IF(UW$6=$SR$5,成绩录入!DG114,0)</f>
        <v>0</v>
      </c>
      <c r="UX111" s="274">
        <f>IF(UX$6=$SR$5,成绩录入!DH114,0)</f>
        <v>0</v>
      </c>
      <c r="UY111" s="274">
        <f>IF(UY$6=$SR$5,成绩录入!DI114,0)</f>
        <v>0</v>
      </c>
      <c r="UZ111" s="274">
        <f>IF(UZ$6=$SR$5,成绩录入!DJ114,0)</f>
        <v>0</v>
      </c>
      <c r="VA111" s="248">
        <f>IF(VA$6=$SR$5,成绩录入!DK114,0)</f>
        <v>0</v>
      </c>
      <c r="VB111" s="248">
        <f>IF(VB$6=$SR$5,成绩录入!DL114,0)</f>
        <v>0</v>
      </c>
      <c r="VC111" s="248">
        <f>IF(VC$6=$SR$5,成绩录入!DM114,0)</f>
        <v>0</v>
      </c>
      <c r="VD111" s="248">
        <f>IF(VD$6=$SR$5,成绩录入!DN114,0)</f>
        <v>0</v>
      </c>
      <c r="VE111" s="248">
        <f>IF(VE$6=$SR$5,成绩录入!DO114,0)</f>
        <v>0</v>
      </c>
      <c r="VF111" s="248">
        <f>IF(VF$6=$SR$5,成绩录入!DP114,0)</f>
        <v>0</v>
      </c>
      <c r="VG111" s="248">
        <f>IF(VG$6=$SR$5,成绩录入!DQ114,0)</f>
        <v>0</v>
      </c>
      <c r="VH111" s="248">
        <f>IF(VH$6=$SR$5,成绩录入!DR114,0)</f>
        <v>0</v>
      </c>
      <c r="VI111" s="248">
        <f>IF(VI$6=$SR$5,成绩录入!DS114,0)</f>
        <v>0</v>
      </c>
      <c r="VJ111" s="248">
        <f>IF(VJ$6=$SR$5,成绩录入!DT114,0)</f>
        <v>0</v>
      </c>
      <c r="VK111" s="248">
        <f>IF(VK$6=$SR$5,成绩录入!DU114,0)</f>
        <v>0</v>
      </c>
      <c r="VL111" s="248">
        <f>IF(VL$6=$SR$5,成绩录入!DV114,0)</f>
        <v>0</v>
      </c>
      <c r="VM111" s="248">
        <f>IF(VM$6=$SR$5,成绩录入!DW114,0)</f>
        <v>0</v>
      </c>
      <c r="VN111" s="248">
        <f>IF(VN$6=$SR$5,成绩录入!DX114,0)</f>
        <v>0</v>
      </c>
      <c r="VO111" s="248">
        <f>IF(VO$6=$SR$5,成绩录入!DY114,0)</f>
        <v>0</v>
      </c>
      <c r="VP111" s="248">
        <f>IF(VP$6=$SR$5,成绩录入!DZ114,0)</f>
        <v>0</v>
      </c>
      <c r="VQ111" s="248">
        <f>IF(VQ$6=$SR$5,成绩录入!EA114,0)</f>
        <v>0</v>
      </c>
      <c r="VR111" s="248">
        <f>IF(VR$6=$SR$5,成绩录入!EB114,0)</f>
        <v>0</v>
      </c>
      <c r="VS111" s="248">
        <f>IF(VS$6=$SR$5,成绩录入!EC114,0)</f>
        <v>0</v>
      </c>
      <c r="VT111" s="248">
        <f>IF(VT$6=$SR$5,成绩录入!ED114,0)</f>
        <v>0</v>
      </c>
      <c r="VU111" s="248">
        <f>IF(VU$6=$SR$5,成绩录入!EE114,0)</f>
        <v>0</v>
      </c>
      <c r="VV111" s="248">
        <f>IF(VV$6=$SR$5,成绩录入!EF114,0)</f>
        <v>0</v>
      </c>
      <c r="VW111" s="248">
        <f>IF(VW$6=$SR$5,成绩录入!EG114,0)</f>
        <v>0</v>
      </c>
      <c r="VX111" s="248">
        <f>IF(VX$6=$SR$5,成绩录入!EH114,0)</f>
        <v>0</v>
      </c>
      <c r="VY111" s="248">
        <f>IF(VY$6=$SR$5,成绩录入!EI114,0)</f>
        <v>0</v>
      </c>
      <c r="VZ111" s="248">
        <f>IF(VZ$6=$SR$5,成绩录入!EJ114,0)</f>
        <v>0</v>
      </c>
      <c r="WA111" s="248">
        <f>IF(WA$6=$SR$5,成绩录入!EK114,0)</f>
        <v>0</v>
      </c>
      <c r="WB111" s="248">
        <f>IF(WB$6=$SR$5,成绩录入!EL114,0)</f>
        <v>0</v>
      </c>
      <c r="WC111" s="248">
        <f>IF(WC$6=$SR$5,成绩录入!EM114,0)</f>
        <v>0</v>
      </c>
      <c r="WD111" s="248">
        <f>IF(WD$6=$SR$5,成绩录入!EN114,0)</f>
        <v>0</v>
      </c>
      <c r="WE111" s="248">
        <f>IF(WE$6=$SR$5,成绩录入!EO114,0)</f>
        <v>0</v>
      </c>
      <c r="WF111" s="248">
        <f>IF(WF$6=$SR$5,成绩录入!EP114,0)</f>
        <v>0</v>
      </c>
      <c r="WG111" s="248">
        <f>IF(WG$6=$SR$5,成绩录入!EQ114,0)</f>
        <v>0</v>
      </c>
      <c r="WH111" s="248">
        <f>IF(WH$6=$SR$5,成绩录入!ER114,0)</f>
        <v>0</v>
      </c>
      <c r="WI111" s="248">
        <f>IF(WI$6=$SR$5,成绩录入!ES114,0)</f>
        <v>0</v>
      </c>
      <c r="WJ111" s="248">
        <f>IF(WJ$6=$SR$5,成绩录入!ET114,0)</f>
        <v>0</v>
      </c>
      <c r="WK111" s="248">
        <f>IF(WK$6=$SR$5,成绩录入!EU114,0)</f>
        <v>0</v>
      </c>
      <c r="WL111" s="248">
        <f>IF(WL$6=$SR$5,成绩录入!EV114,0)</f>
        <v>0</v>
      </c>
      <c r="WM111" s="248">
        <f>IF(WM$6=$SR$5,成绩录入!EW114,0)</f>
        <v>0</v>
      </c>
      <c r="WN111" s="248">
        <f>IF(WN$6=$SR$5,成绩录入!EX114,0)</f>
        <v>0</v>
      </c>
      <c r="WO111" s="218">
        <f t="shared" si="191"/>
        <v>0</v>
      </c>
      <c r="WP111" s="166"/>
      <c r="WQ111" s="166"/>
      <c r="WR111" s="273">
        <f>IF(WR$6=$WQ$5,成绩录入!BC114,0)</f>
        <v>0</v>
      </c>
      <c r="WS111" s="274">
        <f>IF(WS$6=$WQ$5,成绩录入!BD114,0)</f>
        <v>0</v>
      </c>
      <c r="WT111" s="274">
        <f>IF(WT$6=$WQ$5,成绩录入!BE114,0)</f>
        <v>0</v>
      </c>
      <c r="WU111" s="274">
        <f>IF(WU$6=$WQ$5,成绩录入!BF114,0)</f>
        <v>0</v>
      </c>
      <c r="WV111" s="274">
        <f>IF(WV$6=$WQ$5,成绩录入!BG114,0)</f>
        <v>0</v>
      </c>
      <c r="WW111" s="274">
        <f>IF(WW$6=$WQ$5,成绩录入!BH114,0)</f>
        <v>0</v>
      </c>
      <c r="WX111" s="274">
        <f>IF(WX$6=$WQ$5,成绩录入!BI114,0)</f>
        <v>0</v>
      </c>
      <c r="WY111" s="274">
        <f>IF(WY$6=$WQ$5,成绩录入!BJ114,0)</f>
        <v>0</v>
      </c>
      <c r="WZ111" s="274">
        <f>IF(WZ$6=$WQ$5,成绩录入!BK114,0)</f>
        <v>0</v>
      </c>
      <c r="XA111" s="274">
        <f>IF(XA$6=$WQ$5,成绩录入!BL114,0)</f>
        <v>0</v>
      </c>
      <c r="XB111" s="274">
        <f>IF(XB$6=$WQ$5,成绩录入!BM114,0)</f>
        <v>0</v>
      </c>
      <c r="XC111" s="274">
        <f>IF(XC$6=$WQ$5,成绩录入!BN114,0)</f>
        <v>0</v>
      </c>
      <c r="XD111" s="274">
        <f>IF(XD$6=$WQ$5,成绩录入!BO114,0)</f>
        <v>0</v>
      </c>
      <c r="XE111" s="274">
        <f>IF(XE$6=$WQ$5,成绩录入!BP114,0)</f>
        <v>0</v>
      </c>
      <c r="XF111" s="274">
        <f>IF(XF$6=$WQ$5,成绩录入!BQ114,0)</f>
        <v>0</v>
      </c>
      <c r="XG111" s="274">
        <f>IF(XG$6=$WQ$5,成绩录入!BR114,0)</f>
        <v>0</v>
      </c>
      <c r="XH111" s="274">
        <f>IF(XH$6=$WQ$5,成绩录入!BS114,0)</f>
        <v>0</v>
      </c>
      <c r="XI111" s="274">
        <f>IF(XI$6=$WQ$5,成绩录入!BT114,0)</f>
        <v>0</v>
      </c>
      <c r="XJ111" s="274">
        <f>IF(XJ$6=$WQ$5,成绩录入!BU114,0)</f>
        <v>0</v>
      </c>
      <c r="XK111" s="274">
        <f>IF(XK$6=$WQ$5,成绩录入!BV114,0)</f>
        <v>0</v>
      </c>
      <c r="XL111" s="274">
        <f>IF(XL$6=$WQ$5,成绩录入!BW114,0)</f>
        <v>0</v>
      </c>
      <c r="XM111" s="274">
        <f>IF(XM$6=$WQ$5,成绩录入!BX114,0)</f>
        <v>0</v>
      </c>
      <c r="XN111" s="274">
        <f>IF(XN$6=$WQ$5,成绩录入!BY114,0)</f>
        <v>0</v>
      </c>
      <c r="XO111" s="274">
        <f>IF(XO$6=$WQ$5,成绩录入!BZ114,0)</f>
        <v>0</v>
      </c>
      <c r="XP111" s="274">
        <f>IF(XP$6=$WQ$5,成绩录入!CA114,0)</f>
        <v>0</v>
      </c>
      <c r="XQ111" s="274">
        <f>IF(XQ$6=$WQ$5,成绩录入!CB114,0)</f>
        <v>0</v>
      </c>
      <c r="XR111" s="274">
        <f>IF(XR$6=$WQ$5,成绩录入!CC114,0)</f>
        <v>0</v>
      </c>
      <c r="XS111" s="274">
        <f>IF(XS$6=$WQ$5,成绩录入!CD114,0)</f>
        <v>0</v>
      </c>
      <c r="XT111" s="274">
        <f>IF(XT$6=$WQ$5,成绩录入!CE114,0)</f>
        <v>0</v>
      </c>
      <c r="XU111" s="274">
        <f>IF(XU$6=$WQ$5,成绩录入!CF114,0)</f>
        <v>0</v>
      </c>
      <c r="XV111" s="274">
        <f>IF(XV$6=$WQ$5,成绩录入!CG114,0)</f>
        <v>0</v>
      </c>
      <c r="XW111" s="274">
        <f>IF(XW$6=$WQ$5,成绩录入!CH114,0)</f>
        <v>0</v>
      </c>
      <c r="XX111" s="274">
        <f>IF(XX$6=$WQ$5,成绩录入!CI114,0)</f>
        <v>0</v>
      </c>
      <c r="XY111" s="274">
        <f>IF(XY$6=$WQ$5,成绩录入!CJ114,0)</f>
        <v>0</v>
      </c>
      <c r="XZ111" s="274">
        <f>IF(XZ$6=$WQ$5,成绩录入!CK114,0)</f>
        <v>0</v>
      </c>
      <c r="YA111" s="274">
        <f>IF(YA$6=$WQ$5,成绩录入!CL114,0)</f>
        <v>0</v>
      </c>
      <c r="YB111" s="274">
        <f>IF(YB$6=$WQ$5,成绩录入!CM114,0)</f>
        <v>0</v>
      </c>
      <c r="YC111" s="274">
        <f>IF(YC$6=$WQ$5,成绩录入!CN114,0)</f>
        <v>0</v>
      </c>
      <c r="YD111" s="274">
        <f>IF(YD$6=$WQ$5,成绩录入!CO114,0)</f>
        <v>0</v>
      </c>
      <c r="YE111" s="274">
        <f>IF(YE$6=$WQ$5,成绩录入!CP114,0)</f>
        <v>0</v>
      </c>
      <c r="YF111" s="274">
        <f>IF(YF$6=$WQ$5,成绩录入!CQ114,0)</f>
        <v>0</v>
      </c>
      <c r="YG111" s="274">
        <f>IF(YG$6=$WQ$5,成绩录入!CR114,0)</f>
        <v>0</v>
      </c>
      <c r="YH111" s="274">
        <f>IF(YH$6=$WQ$5,成绩录入!CS114,0)</f>
        <v>0</v>
      </c>
      <c r="YI111" s="274">
        <f>IF(YI$6=$WQ$5,成绩录入!CT114,0)</f>
        <v>0</v>
      </c>
      <c r="YJ111" s="274">
        <f>IF(YJ$6=$WQ$5,成绩录入!CU114,0)</f>
        <v>0</v>
      </c>
      <c r="YK111" s="274">
        <f>IF(YK$6=$WQ$5,成绩录入!CV114,0)</f>
        <v>0</v>
      </c>
      <c r="YL111" s="274">
        <f>IF(YL$6=$WQ$5,成绩录入!CW114,0)</f>
        <v>0</v>
      </c>
      <c r="YM111" s="274">
        <f>IF(YM$6=$WQ$5,成绩录入!CX114,0)</f>
        <v>0</v>
      </c>
      <c r="YN111" s="274">
        <f>IF(YN$6=$WQ$5,成绩录入!CY114,0)</f>
        <v>0</v>
      </c>
      <c r="YO111" s="274">
        <f>IF(YO$6=$WQ$5,成绩录入!CZ114,0)</f>
        <v>0</v>
      </c>
      <c r="YP111" s="274">
        <f>IF(YP$6=$WQ$5,成绩录入!DA114,0)</f>
        <v>0</v>
      </c>
      <c r="YQ111" s="274">
        <f>IF(YQ$6=$WQ$5,成绩录入!DB114,0)</f>
        <v>0</v>
      </c>
      <c r="YR111" s="274">
        <f>IF(YR$6=$WQ$5,成绩录入!DC114,0)</f>
        <v>0</v>
      </c>
      <c r="YS111" s="274">
        <f>IF(YS$6=$WQ$5,成绩录入!DD114,0)</f>
        <v>0</v>
      </c>
      <c r="YT111" s="274">
        <f>IF(YT$6=$WQ$5,成绩录入!DE114,0)</f>
        <v>0</v>
      </c>
      <c r="YU111" s="274">
        <f>IF(YU$6=$WQ$5,成绩录入!DF114,0)</f>
        <v>0</v>
      </c>
      <c r="YV111" s="274">
        <f>IF(YV$6=$WQ$5,成绩录入!DG114,0)</f>
        <v>0</v>
      </c>
      <c r="YW111" s="274">
        <f>IF(YW$6=$WQ$5,成绩录入!DH114,0)</f>
        <v>0</v>
      </c>
      <c r="YX111" s="274">
        <f>IF(YX$6=$WQ$5,成绩录入!DI114,0)</f>
        <v>0</v>
      </c>
      <c r="YY111" s="274">
        <f>IF(YY$6=$WQ$5,成绩录入!DJ114,0)</f>
        <v>0</v>
      </c>
      <c r="YZ111" s="248">
        <f>IF(YZ$6=$WQ$5,成绩录入!DK114,0)</f>
        <v>0</v>
      </c>
      <c r="ZA111" s="248">
        <f>IF(ZA$6=$WQ$5,成绩录入!DL114,0)</f>
        <v>0</v>
      </c>
      <c r="ZB111" s="248">
        <f>IF(ZB$6=$WQ$5,成绩录入!DM114,0)</f>
        <v>0</v>
      </c>
      <c r="ZC111" s="248">
        <f>IF(ZC$6=$WQ$5,成绩录入!DN114,0)</f>
        <v>0</v>
      </c>
      <c r="ZD111" s="248">
        <f>IF(ZD$6=$WQ$5,成绩录入!DO114,0)</f>
        <v>0</v>
      </c>
      <c r="ZE111" s="248">
        <f>IF(ZE$6=$WQ$5,成绩录入!DP114,0)</f>
        <v>0</v>
      </c>
      <c r="ZF111" s="248">
        <f>IF(ZF$6=$WQ$5,成绩录入!DQ114,0)</f>
        <v>0</v>
      </c>
      <c r="ZG111" s="248">
        <f>IF(ZG$6=$WQ$5,成绩录入!DR114,0)</f>
        <v>0</v>
      </c>
      <c r="ZH111" s="248">
        <f>IF(ZH$6=$WQ$5,成绩录入!DS114,0)</f>
        <v>0</v>
      </c>
      <c r="ZI111" s="248">
        <f>IF(ZI$6=$WQ$5,成绩录入!DT114,0)</f>
        <v>0</v>
      </c>
      <c r="ZJ111" s="248">
        <f>IF(ZJ$6=$WQ$5,成绩录入!DU114,0)</f>
        <v>0</v>
      </c>
      <c r="ZK111" s="248">
        <f>IF(ZK$6=$WQ$5,成绩录入!DV114,0)</f>
        <v>0</v>
      </c>
      <c r="ZL111" s="248">
        <f>IF(ZL$6=$WQ$5,成绩录入!DW114,0)</f>
        <v>0</v>
      </c>
      <c r="ZM111" s="248">
        <f>IF(ZM$6=$WQ$5,成绩录入!DX114,0)</f>
        <v>0</v>
      </c>
      <c r="ZN111" s="248">
        <f>IF(ZN$6=$WQ$5,成绩录入!DY114,0)</f>
        <v>0</v>
      </c>
      <c r="ZO111" s="248">
        <f>IF(ZO$6=$WQ$5,成绩录入!DZ114,0)</f>
        <v>0</v>
      </c>
      <c r="ZP111" s="248">
        <f>IF(ZP$6=$WQ$5,成绩录入!EA114,0)</f>
        <v>0</v>
      </c>
      <c r="ZQ111" s="248">
        <f>IF(ZQ$6=$WQ$5,成绩录入!EB114,0)</f>
        <v>0</v>
      </c>
      <c r="ZR111" s="248">
        <f>IF(ZR$6=$WQ$5,成绩录入!EC114,0)</f>
        <v>0</v>
      </c>
      <c r="ZS111" s="248">
        <f>IF(ZS$6=$WQ$5,成绩录入!ED114,0)</f>
        <v>0</v>
      </c>
      <c r="ZT111" s="248">
        <f>IF(ZT$6=$WQ$5,成绩录入!EE114,0)</f>
        <v>0</v>
      </c>
      <c r="ZU111" s="248">
        <f>IF(ZU$6=$WQ$5,成绩录入!EF114,0)</f>
        <v>0</v>
      </c>
      <c r="ZV111" s="248">
        <f>IF(ZV$6=$WQ$5,成绩录入!EG114,0)</f>
        <v>0</v>
      </c>
      <c r="ZW111" s="248">
        <f>IF(ZW$6=$WQ$5,成绩录入!EH114,0)</f>
        <v>0</v>
      </c>
      <c r="ZX111" s="248">
        <f>IF(ZX$6=$WQ$5,成绩录入!EI114,0)</f>
        <v>0</v>
      </c>
      <c r="ZY111" s="248">
        <f>IF(ZY$6=$WQ$5,成绩录入!EJ114,0)</f>
        <v>0</v>
      </c>
      <c r="ZZ111" s="248">
        <f>IF(ZZ$6=$WQ$5,成绩录入!EK114,0)</f>
        <v>0</v>
      </c>
      <c r="AAA111" s="248">
        <f>IF(AAA$6=$WQ$5,成绩录入!EL114,0)</f>
        <v>0</v>
      </c>
      <c r="AAB111" s="248">
        <f>IF(AAB$6=$WQ$5,成绩录入!EM114,0)</f>
        <v>0</v>
      </c>
      <c r="AAC111" s="248">
        <f>IF(AAC$6=$WQ$5,成绩录入!EN114,0)</f>
        <v>0</v>
      </c>
      <c r="AAD111" s="248">
        <f>IF(AAD$6=$WQ$5,成绩录入!EO114,0)</f>
        <v>0</v>
      </c>
      <c r="AAE111" s="248">
        <f>IF(AAE$6=$WQ$5,成绩录入!EP114,0)</f>
        <v>0</v>
      </c>
      <c r="AAF111" s="248">
        <f>IF(AAF$6=$WQ$5,成绩录入!EQ114,0)</f>
        <v>0</v>
      </c>
      <c r="AAG111" s="248">
        <f>IF(AAG$6=$WQ$5,成绩录入!ER114,0)</f>
        <v>0</v>
      </c>
      <c r="AAH111" s="248">
        <f>IF(AAH$6=$WQ$5,成绩录入!ES114,0)</f>
        <v>0</v>
      </c>
      <c r="AAI111" s="248">
        <f>IF(AAI$6=$WQ$5,成绩录入!ET114,0)</f>
        <v>0</v>
      </c>
      <c r="AAJ111" s="248">
        <f>IF(AAJ$6=$WQ$5,成绩录入!EU114,0)</f>
        <v>0</v>
      </c>
      <c r="AAK111" s="248">
        <f>IF(AAK$6=$WQ$5,成绩录入!EV114,0)</f>
        <v>0</v>
      </c>
      <c r="AAL111" s="248">
        <f>IF(AAL$6=$WQ$5,成绩录入!EW114,0)</f>
        <v>0</v>
      </c>
      <c r="AAM111" s="248">
        <f>IF(AAM$6=$WQ$5,成绩录入!EX114,0)</f>
        <v>0</v>
      </c>
      <c r="AAN111" s="218">
        <f t="shared" si="192"/>
        <v>0</v>
      </c>
      <c r="AAO111" s="206"/>
      <c r="AAQ111" s="273">
        <f>IF(AAQ$6=$AAP$5,成绩录入!BC114,0)</f>
        <v>0</v>
      </c>
      <c r="AAR111" s="274">
        <f>IF(AAR$6=$AAP$5,成绩录入!BD114,0)</f>
        <v>0</v>
      </c>
      <c r="AAS111" s="274">
        <f>IF(AAS$6=$AAP$5,成绩录入!BE114,0)</f>
        <v>0</v>
      </c>
      <c r="AAT111" s="274">
        <f>IF(AAT$6=$AAP$5,成绩录入!BF114,0)</f>
        <v>0</v>
      </c>
      <c r="AAU111" s="274">
        <f>IF(AAU$6=$AAP$5,成绩录入!BG114,0)</f>
        <v>0</v>
      </c>
      <c r="AAV111" s="274">
        <f>IF(AAV$6=$AAP$5,成绩录入!BH114,0)</f>
        <v>0</v>
      </c>
      <c r="AAW111" s="274">
        <f>IF(AAW$6=$AAP$5,成绩录入!BI114,0)</f>
        <v>0</v>
      </c>
      <c r="AAX111" s="274">
        <f>IF(AAX$6=$AAP$5,成绩录入!BJ114,0)</f>
        <v>0</v>
      </c>
      <c r="AAY111" s="274">
        <f>IF(AAY$6=$AAP$5,成绩录入!BK114,0)</f>
        <v>0</v>
      </c>
      <c r="AAZ111" s="274">
        <f>IF(AAZ$6=$AAP$5,成绩录入!BL114,0)</f>
        <v>0</v>
      </c>
      <c r="ABA111" s="274">
        <f>IF(ABA$6=$AAP$5,成绩录入!BM114,0)</f>
        <v>0</v>
      </c>
      <c r="ABB111" s="274">
        <f>IF(ABB$6=$AAP$5,成绩录入!BN114,0)</f>
        <v>0</v>
      </c>
      <c r="ABC111" s="274">
        <f>IF(ABC$6=$AAP$5,成绩录入!BO114,0)</f>
        <v>0</v>
      </c>
      <c r="ABD111" s="274">
        <f>IF(ABD$6=$AAP$5,成绩录入!BP114,0)</f>
        <v>0</v>
      </c>
      <c r="ABE111" s="274">
        <f>IF(ABE$6=$AAP$5,成绩录入!BQ114,0)</f>
        <v>0</v>
      </c>
      <c r="ABF111" s="274">
        <f>IF(ABF$6=$AAP$5,成绩录入!BR114,0)</f>
        <v>0</v>
      </c>
      <c r="ABG111" s="274">
        <f>IF(ABG$6=$AAP$5,成绩录入!BS114,0)</f>
        <v>0</v>
      </c>
      <c r="ABH111" s="274">
        <f>IF(ABH$6=$AAP$5,成绩录入!BT114,0)</f>
        <v>0</v>
      </c>
      <c r="ABI111" s="274">
        <f>IF(ABI$6=$AAP$5,成绩录入!BU114,0)</f>
        <v>0</v>
      </c>
      <c r="ABJ111" s="274">
        <f>IF(ABJ$6=$AAP$5,成绩录入!BV114,0)</f>
        <v>0</v>
      </c>
      <c r="ABK111" s="274">
        <f>IF(ABK$6=$AAP$5,成绩录入!BW114,0)</f>
        <v>0</v>
      </c>
      <c r="ABL111" s="274">
        <f>IF(ABL$6=$AAP$5,成绩录入!BX114,0)</f>
        <v>0</v>
      </c>
      <c r="ABM111" s="274">
        <f>IF(ABM$6=$AAP$5,成绩录入!BY114,0)</f>
        <v>0</v>
      </c>
      <c r="ABN111" s="274">
        <f>IF(ABN$6=$AAP$5,成绩录入!BZ114,0)</f>
        <v>0</v>
      </c>
      <c r="ABO111" s="274">
        <f>IF(ABO$6=$AAP$5,成绩录入!CA114,0)</f>
        <v>0</v>
      </c>
      <c r="ABP111" s="274">
        <f>IF(ABP$6=$AAP$5,成绩录入!CB114,0)</f>
        <v>0</v>
      </c>
      <c r="ABQ111" s="274">
        <f>IF(ABQ$6=$AAP$5,成绩录入!CC114,0)</f>
        <v>0</v>
      </c>
      <c r="ABR111" s="274">
        <f>IF(ABR$6=$AAP$5,成绩录入!CD114,0)</f>
        <v>0</v>
      </c>
      <c r="ABS111" s="274">
        <f>IF(ABS$6=$AAP$5,成绩录入!CE114,0)</f>
        <v>0</v>
      </c>
      <c r="ABT111" s="274">
        <f>IF(ABT$6=$AAP$5,成绩录入!CF114,0)</f>
        <v>0</v>
      </c>
      <c r="ABU111" s="274">
        <f>IF(ABU$6=$AAP$5,成绩录入!CG114,0)</f>
        <v>0</v>
      </c>
      <c r="ABV111" s="274">
        <f>IF(ABV$6=$AAP$5,成绩录入!CH114,0)</f>
        <v>0</v>
      </c>
      <c r="ABW111" s="274">
        <f>IF(ABW$6=$AAP$5,成绩录入!CI114,0)</f>
        <v>0</v>
      </c>
      <c r="ABX111" s="274">
        <f>IF(ABX$6=$AAP$5,成绩录入!CJ114,0)</f>
        <v>0</v>
      </c>
      <c r="ABY111" s="274">
        <f>IF(ABY$6=$AAP$5,成绩录入!CK114,0)</f>
        <v>0</v>
      </c>
      <c r="ABZ111" s="274">
        <f>IF(ABZ$6=$AAP$5,成绩录入!CL114,0)</f>
        <v>0</v>
      </c>
      <c r="ACA111" s="274">
        <f>IF(ACA$6=$AAP$5,成绩录入!CM114,0)</f>
        <v>0</v>
      </c>
      <c r="ACB111" s="274">
        <f>IF(ACB$6=$AAP$5,成绩录入!CN114,0)</f>
        <v>0</v>
      </c>
      <c r="ACC111" s="274">
        <f>IF(ACC$6=$AAP$5,成绩录入!CO114,0)</f>
        <v>0</v>
      </c>
      <c r="ACD111" s="274">
        <f>IF(ACD$6=$AAP$5,成绩录入!CP114,0)</f>
        <v>0</v>
      </c>
      <c r="ACE111" s="274">
        <f>IF(ACE$6=$AAP$5,成绩录入!CQ114,0)</f>
        <v>0</v>
      </c>
      <c r="ACF111" s="274">
        <f>IF(ACF$6=$AAP$5,成绩录入!CR114,0)</f>
        <v>0</v>
      </c>
      <c r="ACG111" s="274">
        <f>IF(ACG$6=$AAP$5,成绩录入!CS114,0)</f>
        <v>0</v>
      </c>
      <c r="ACH111" s="274">
        <f>IF(ACH$6=$AAP$5,成绩录入!CT114,0)</f>
        <v>0</v>
      </c>
      <c r="ACI111" s="274">
        <f>IF(ACI$6=$AAP$5,成绩录入!CU114,0)</f>
        <v>0</v>
      </c>
      <c r="ACJ111" s="274">
        <f>IF(ACJ$6=$AAP$5,成绩录入!CV114,0)</f>
        <v>0</v>
      </c>
      <c r="ACK111" s="274">
        <f>IF(ACK$6=$AAP$5,成绩录入!CW114,0)</f>
        <v>0</v>
      </c>
      <c r="ACL111" s="274">
        <f>IF(ACL$6=$AAP$5,成绩录入!CX114,0)</f>
        <v>0</v>
      </c>
      <c r="ACM111" s="274">
        <f>IF(ACM$6=$AAP$5,成绩录入!CY114,0)</f>
        <v>0</v>
      </c>
      <c r="ACN111" s="274">
        <f>IF(ACN$6=$AAP$5,成绩录入!CZ114,0)</f>
        <v>0</v>
      </c>
      <c r="ACO111" s="274">
        <f>IF(ACO$6=$AAP$5,成绩录入!DA114,0)</f>
        <v>0</v>
      </c>
      <c r="ACP111" s="274">
        <f>IF(ACP$6=$AAP$5,成绩录入!DB114,0)</f>
        <v>0</v>
      </c>
      <c r="ACQ111" s="274">
        <f>IF(ACQ$6=$AAP$5,成绩录入!DC114,0)</f>
        <v>0</v>
      </c>
      <c r="ACR111" s="274">
        <f>IF(ACR$6=$AAP$5,成绩录入!DD114,0)</f>
        <v>0</v>
      </c>
      <c r="ACS111" s="274">
        <f>IF(ACS$6=$AAP$5,成绩录入!DE114,0)</f>
        <v>0</v>
      </c>
      <c r="ACT111" s="274">
        <f>IF(ACT$6=$AAP$5,成绩录入!DF114,0)</f>
        <v>0</v>
      </c>
      <c r="ACU111" s="274">
        <f>IF(ACU$6=$AAP$5,成绩录入!DG114,0)</f>
        <v>0</v>
      </c>
      <c r="ACV111" s="274">
        <f>IF(ACV$6=$AAP$5,成绩录入!DH114,0)</f>
        <v>0</v>
      </c>
      <c r="ACW111" s="274">
        <f>IF(ACW$6=$AAP$5,成绩录入!DI114,0)</f>
        <v>0</v>
      </c>
      <c r="ACX111" s="274">
        <f>IF(ACX$6=$AAP$5,成绩录入!DJ114,0)</f>
        <v>0</v>
      </c>
      <c r="ACY111" s="248">
        <f>IF(ACY$6=$AAP$5,成绩录入!DK114,0)</f>
        <v>0</v>
      </c>
      <c r="ACZ111" s="248">
        <f>IF(ACZ$6=$AAP$5,成绩录入!DL114,0)</f>
        <v>0</v>
      </c>
      <c r="ADA111" s="248">
        <f>IF(ADA$6=$AAP$5,成绩录入!DM114,0)</f>
        <v>0</v>
      </c>
      <c r="ADB111" s="248">
        <f>IF(ADB$6=$AAP$5,成绩录入!DN114,0)</f>
        <v>0</v>
      </c>
      <c r="ADC111" s="248">
        <f>IF(ADC$6=$AAP$5,成绩录入!DO114,0)</f>
        <v>0</v>
      </c>
      <c r="ADD111" s="248">
        <f>IF(ADD$6=$AAP$5,成绩录入!DP114,0)</f>
        <v>0</v>
      </c>
      <c r="ADE111" s="248">
        <f>IF(ADE$6=$AAP$5,成绩录入!DQ114,0)</f>
        <v>0</v>
      </c>
      <c r="ADF111" s="248">
        <f>IF(ADF$6=$AAP$5,成绩录入!DR114,0)</f>
        <v>0</v>
      </c>
      <c r="ADG111" s="248">
        <f>IF(ADG$6=$AAP$5,成绩录入!DS114,0)</f>
        <v>0</v>
      </c>
      <c r="ADH111" s="248">
        <f>IF(ADH$6=$AAP$5,成绩录入!DT114,0)</f>
        <v>0</v>
      </c>
      <c r="ADI111" s="248">
        <f>IF(ADI$6=$AAP$5,成绩录入!DU114,0)</f>
        <v>0</v>
      </c>
      <c r="ADJ111" s="248">
        <f>IF(ADJ$6=$AAP$5,成绩录入!DV114,0)</f>
        <v>0</v>
      </c>
      <c r="ADK111" s="248">
        <f>IF(ADK$6=$AAP$5,成绩录入!DW114,0)</f>
        <v>0</v>
      </c>
      <c r="ADL111" s="248">
        <f>IF(ADL$6=$AAP$5,成绩录入!DX114,0)</f>
        <v>0</v>
      </c>
      <c r="ADM111" s="248">
        <f>IF(ADM$6=$AAP$5,成绩录入!DY114,0)</f>
        <v>0</v>
      </c>
      <c r="ADN111" s="248">
        <f>IF(ADN$6=$AAP$5,成绩录入!DZ114,0)</f>
        <v>0</v>
      </c>
      <c r="ADO111" s="248">
        <f>IF(ADO$6=$AAP$5,成绩录入!EA114,0)</f>
        <v>0</v>
      </c>
      <c r="ADP111" s="248">
        <f>IF(ADP$6=$AAP$5,成绩录入!EB114,0)</f>
        <v>0</v>
      </c>
      <c r="ADQ111" s="248">
        <f>IF(ADQ$6=$AAP$5,成绩录入!EC114,0)</f>
        <v>0</v>
      </c>
      <c r="ADR111" s="248">
        <f>IF(ADR$6=$AAP$5,成绩录入!ED114,0)</f>
        <v>0</v>
      </c>
      <c r="ADS111" s="248">
        <f>IF(ADS$6=$AAP$5,成绩录入!EE114,0)</f>
        <v>0</v>
      </c>
      <c r="ADT111" s="248">
        <f>IF(ADT$6=$AAP$5,成绩录入!EF114,0)</f>
        <v>0</v>
      </c>
      <c r="ADU111" s="248">
        <f>IF(ADU$6=$AAP$5,成绩录入!EG114,0)</f>
        <v>0</v>
      </c>
      <c r="ADV111" s="248">
        <f>IF(ADV$6=$AAP$5,成绩录入!EH114,0)</f>
        <v>0</v>
      </c>
      <c r="ADW111" s="248">
        <f>IF(ADW$6=$AAP$5,成绩录入!EI114,0)</f>
        <v>0</v>
      </c>
      <c r="ADX111" s="248">
        <f>IF(ADX$6=$AAP$5,成绩录入!EJ114,0)</f>
        <v>0</v>
      </c>
      <c r="ADY111" s="248">
        <f>IF(ADY$6=$AAP$5,成绩录入!EK114,0)</f>
        <v>0</v>
      </c>
      <c r="ADZ111" s="248">
        <f>IF(ADZ$6=$AAP$5,成绩录入!EL114,0)</f>
        <v>0</v>
      </c>
      <c r="AEA111" s="248">
        <f>IF(AEA$6=$AAP$5,成绩录入!EM114,0)</f>
        <v>0</v>
      </c>
      <c r="AEB111" s="248">
        <f>IF(AEB$6=$AAP$5,成绩录入!EN114,0)</f>
        <v>0</v>
      </c>
      <c r="AEC111" s="248">
        <f>IF(AEC$6=$AAP$5,成绩录入!EO114,0)</f>
        <v>0</v>
      </c>
      <c r="AED111" s="248">
        <f>IF(AED$6=$AAP$5,成绩录入!EP114,0)</f>
        <v>0</v>
      </c>
      <c r="AEE111" s="248">
        <f>IF(AEE$6=$AAP$5,成绩录入!EQ114,0)</f>
        <v>0</v>
      </c>
      <c r="AEF111" s="248">
        <f>IF(AEF$6=$AAP$5,成绩录入!ER114,0)</f>
        <v>0</v>
      </c>
      <c r="AEG111" s="248">
        <f>IF(AEG$6=$AAP$5,成绩录入!ES114,0)</f>
        <v>0</v>
      </c>
      <c r="AEH111" s="248">
        <f>IF(AEH$6=$AAP$5,成绩录入!ET114,0)</f>
        <v>0</v>
      </c>
      <c r="AEI111" s="248">
        <f>IF(AEI$6=$AAP$5,成绩录入!EU114,0)</f>
        <v>0</v>
      </c>
      <c r="AEJ111" s="248">
        <f>IF(AEJ$6=$AAP$5,成绩录入!EV114,0)</f>
        <v>0</v>
      </c>
      <c r="AEK111" s="248">
        <f>IF(AEK$6=$AAP$5,成绩录入!EW114,0)</f>
        <v>0</v>
      </c>
      <c r="AEL111" s="248">
        <f>IF(AEL$6=$AAP$5,成绩录入!EX114,0)</f>
        <v>0</v>
      </c>
      <c r="AEM111" s="218">
        <f t="shared" si="193"/>
        <v>0</v>
      </c>
      <c r="AEN111" s="166"/>
      <c r="AEO111" s="166"/>
      <c r="AEP111" s="273">
        <f>IF(AEP$6=$AEO$5,成绩录入!BC114,0)</f>
        <v>0</v>
      </c>
      <c r="AEQ111" s="274">
        <f>IF(AEQ$6=$AEO$5,成绩录入!BD114,0)</f>
        <v>0</v>
      </c>
      <c r="AER111" s="274">
        <f>IF(AER$6=$AEO$5,成绩录入!BE114,0)</f>
        <v>0</v>
      </c>
      <c r="AES111" s="274">
        <f>IF(AES$6=$AEO$5,成绩录入!BF114,0)</f>
        <v>0</v>
      </c>
      <c r="AET111" s="274">
        <f>IF(AET$6=$AEO$5,成绩录入!BG114,0)</f>
        <v>0</v>
      </c>
      <c r="AEU111" s="274">
        <f>IF(AEU$6=$AEO$5,成绩录入!BH114,0)</f>
        <v>0</v>
      </c>
      <c r="AEV111" s="274">
        <f>IF(AEV$6=$AEO$5,成绩录入!BI114,0)</f>
        <v>0</v>
      </c>
      <c r="AEW111" s="274">
        <f>IF(AEW$6=$AEO$5,成绩录入!BJ114,0)</f>
        <v>0</v>
      </c>
      <c r="AEX111" s="274">
        <f>IF(AEX$6=$AEO$5,成绩录入!BK114,0)</f>
        <v>0</v>
      </c>
      <c r="AEY111" s="274">
        <f>IF(AEY$6=$AEO$5,成绩录入!BL114,0)</f>
        <v>0</v>
      </c>
      <c r="AEZ111" s="274">
        <f>IF(AEZ$6=$AEO$5,成绩录入!BM114,0)</f>
        <v>0</v>
      </c>
      <c r="AFA111" s="274">
        <f>IF(AFA$6=$AEO$5,成绩录入!BN114,0)</f>
        <v>0</v>
      </c>
      <c r="AFB111" s="274">
        <f>IF(AFB$6=$AEO$5,成绩录入!BO114,0)</f>
        <v>0</v>
      </c>
      <c r="AFC111" s="274">
        <f>IF(AFC$6=$AEO$5,成绩录入!BP114,0)</f>
        <v>0</v>
      </c>
      <c r="AFD111" s="274">
        <f>IF(AFD$6=$AEO$5,成绩录入!BQ114,0)</f>
        <v>0</v>
      </c>
      <c r="AFE111" s="274">
        <f>IF(AFE$6=$AEO$5,成绩录入!BR114,0)</f>
        <v>0</v>
      </c>
      <c r="AFF111" s="274">
        <f>IF(AFF$6=$AEO$5,成绩录入!BS114,0)</f>
        <v>0</v>
      </c>
      <c r="AFG111" s="274">
        <f>IF(AFG$6=$AEO$5,成绩录入!BT114,0)</f>
        <v>0</v>
      </c>
      <c r="AFH111" s="274">
        <f>IF(AFH$6=$AEO$5,成绩录入!BU114,0)</f>
        <v>0</v>
      </c>
      <c r="AFI111" s="274">
        <f>IF(AFI$6=$AEO$5,成绩录入!BV114,0)</f>
        <v>0</v>
      </c>
      <c r="AFJ111" s="274">
        <f>IF(AFJ$6=$AEO$5,成绩录入!BW114,0)</f>
        <v>0</v>
      </c>
      <c r="AFK111" s="274">
        <f>IF(AFK$6=$AEO$5,成绩录入!BX114,0)</f>
        <v>0</v>
      </c>
      <c r="AFL111" s="274">
        <f>IF(AFL$6=$AEO$5,成绩录入!BY114,0)</f>
        <v>0</v>
      </c>
      <c r="AFM111" s="274">
        <f>IF(AFM$6=$AEO$5,成绩录入!BZ114,0)</f>
        <v>0</v>
      </c>
      <c r="AFN111" s="274">
        <f>IF(AFN$6=$AEO$5,成绩录入!CA114,0)</f>
        <v>0</v>
      </c>
      <c r="AFO111" s="274">
        <f>IF(AFO$6=$AEO$5,成绩录入!CB114,0)</f>
        <v>0</v>
      </c>
      <c r="AFP111" s="274">
        <f>IF(AFP$6=$AEO$5,成绩录入!CC114,0)</f>
        <v>0</v>
      </c>
      <c r="AFQ111" s="274">
        <f>IF(AFQ$6=$AEO$5,成绩录入!CD114,0)</f>
        <v>0</v>
      </c>
      <c r="AFR111" s="274">
        <f>IF(AFR$6=$AEO$5,成绩录入!CE114,0)</f>
        <v>0</v>
      </c>
      <c r="AFS111" s="274">
        <f>IF(AFS$6=$AEO$5,成绩录入!CF114,0)</f>
        <v>0</v>
      </c>
      <c r="AFT111" s="274">
        <f>IF(AFT$6=$AEO$5,成绩录入!CG114,0)</f>
        <v>0</v>
      </c>
      <c r="AFU111" s="274">
        <f>IF(AFU$6=$AEO$5,成绩录入!CH114,0)</f>
        <v>0</v>
      </c>
      <c r="AFV111" s="274">
        <f>IF(AFV$6=$AEO$5,成绩录入!CI114,0)</f>
        <v>0</v>
      </c>
      <c r="AFW111" s="274">
        <f>IF(AFW$6=$AEO$5,成绩录入!CJ114,0)</f>
        <v>0</v>
      </c>
      <c r="AFX111" s="274">
        <f>IF(AFX$6=$AEO$5,成绩录入!CK114,0)</f>
        <v>0</v>
      </c>
      <c r="AFY111" s="274">
        <f>IF(AFY$6=$AEO$5,成绩录入!CL114,0)</f>
        <v>0</v>
      </c>
      <c r="AFZ111" s="274">
        <f>IF(AFZ$6=$AEO$5,成绩录入!CM114,0)</f>
        <v>0</v>
      </c>
      <c r="AGA111" s="274">
        <f>IF(AGA$6=$AEO$5,成绩录入!CN114,0)</f>
        <v>0</v>
      </c>
      <c r="AGB111" s="274">
        <f>IF(AGB$6=$AEO$5,成绩录入!CO114,0)</f>
        <v>0</v>
      </c>
      <c r="AGC111" s="274">
        <f>IF(AGC$6=$AEO$5,成绩录入!CP114,0)</f>
        <v>0</v>
      </c>
      <c r="AGD111" s="274">
        <f>IF(AGD$6=$AEO$5,成绩录入!CQ114,0)</f>
        <v>0</v>
      </c>
      <c r="AGE111" s="274">
        <f>IF(AGE$6=$AEO$5,成绩录入!CR114,0)</f>
        <v>0</v>
      </c>
      <c r="AGF111" s="274">
        <f>IF(AGF$6=$AEO$5,成绩录入!CS114,0)</f>
        <v>0</v>
      </c>
      <c r="AGG111" s="274">
        <f>IF(AGG$6=$AEO$5,成绩录入!CT114,0)</f>
        <v>0</v>
      </c>
      <c r="AGH111" s="274">
        <f>IF(AGH$6=$AEO$5,成绩录入!CU114,0)</f>
        <v>0</v>
      </c>
      <c r="AGI111" s="274">
        <f>IF(AGI$6=$AEO$5,成绩录入!CV114,0)</f>
        <v>0</v>
      </c>
      <c r="AGJ111" s="274">
        <f>IF(AGJ$6=$AEO$5,成绩录入!CW114,0)</f>
        <v>0</v>
      </c>
      <c r="AGK111" s="274">
        <f>IF(AGK$6=$AEO$5,成绩录入!CX114,0)</f>
        <v>0</v>
      </c>
      <c r="AGL111" s="274">
        <f>IF(AGL$6=$AEO$5,成绩录入!CY114,0)</f>
        <v>0</v>
      </c>
      <c r="AGM111" s="274">
        <f>IF(AGM$6=$AEO$5,成绩录入!CZ114,0)</f>
        <v>0</v>
      </c>
      <c r="AGN111" s="274">
        <f>IF(AGN$6=$AEO$5,成绩录入!DA114,0)</f>
        <v>0</v>
      </c>
      <c r="AGO111" s="274">
        <f>IF(AGO$6=$AEO$5,成绩录入!DB114,0)</f>
        <v>0</v>
      </c>
      <c r="AGP111" s="274">
        <f>IF(AGP$6=$AEO$5,成绩录入!DC114,0)</f>
        <v>0</v>
      </c>
      <c r="AGQ111" s="274">
        <f>IF(AGQ$6=$AEO$5,成绩录入!DD114,0)</f>
        <v>0</v>
      </c>
      <c r="AGR111" s="274">
        <f>IF(AGR$6=$AEO$5,成绩录入!DE114,0)</f>
        <v>0</v>
      </c>
      <c r="AGS111" s="274">
        <f>IF(AGS$6=$AEO$5,成绩录入!DF114,0)</f>
        <v>0</v>
      </c>
      <c r="AGT111" s="274">
        <f>IF(AGT$6=$AEO$5,成绩录入!DG114,0)</f>
        <v>0</v>
      </c>
      <c r="AGU111" s="274">
        <f>IF(AGU$6=$AEO$5,成绩录入!DH114,0)</f>
        <v>0</v>
      </c>
      <c r="AGV111" s="274">
        <f>IF(AGV$6=$AEO$5,成绩录入!DI114,0)</f>
        <v>0</v>
      </c>
      <c r="AGW111" s="274">
        <f>IF(AGW$6=$AEO$5,成绩录入!DJ114,0)</f>
        <v>0</v>
      </c>
      <c r="AGX111" s="248">
        <f>IF(AGX$6=$AEO$5,成绩录入!DK114,0)</f>
        <v>0</v>
      </c>
      <c r="AGY111" s="248">
        <f>IF(AGY$6=$AEO$5,成绩录入!DL114,0)</f>
        <v>0</v>
      </c>
      <c r="AGZ111" s="248">
        <f>IF(AGZ$6=$AEO$5,成绩录入!DM114,0)</f>
        <v>0</v>
      </c>
      <c r="AHA111" s="248">
        <f>IF(AHA$6=$AEO$5,成绩录入!DN114,0)</f>
        <v>0</v>
      </c>
      <c r="AHB111" s="248">
        <f>IF(AHB$6=$AEO$5,成绩录入!DO114,0)</f>
        <v>0</v>
      </c>
      <c r="AHC111" s="248">
        <f>IF(AHC$6=$AEO$5,成绩录入!DP114,0)</f>
        <v>0</v>
      </c>
      <c r="AHD111" s="248">
        <f>IF(AHD$6=$AEO$5,成绩录入!DQ114,0)</f>
        <v>0</v>
      </c>
      <c r="AHE111" s="248">
        <f>IF(AHE$6=$AEO$5,成绩录入!DR114,0)</f>
        <v>0</v>
      </c>
      <c r="AHF111" s="248">
        <f>IF(AHF$6=$AEO$5,成绩录入!DS114,0)</f>
        <v>0</v>
      </c>
      <c r="AHG111" s="248">
        <f>IF(AHG$6=$AEO$5,成绩录入!DT114,0)</f>
        <v>0</v>
      </c>
      <c r="AHH111" s="248">
        <f>IF(AHH$6=$AEO$5,成绩录入!DU114,0)</f>
        <v>0</v>
      </c>
      <c r="AHI111" s="248">
        <f>IF(AHI$6=$AEO$5,成绩录入!DV114,0)</f>
        <v>0</v>
      </c>
      <c r="AHJ111" s="248">
        <f>IF(AHJ$6=$AEO$5,成绩录入!DW114,0)</f>
        <v>0</v>
      </c>
      <c r="AHK111" s="248">
        <f>IF(AHK$6=$AEO$5,成绩录入!DX114,0)</f>
        <v>0</v>
      </c>
      <c r="AHL111" s="248">
        <f>IF(AHL$6=$AEO$5,成绩录入!DY114,0)</f>
        <v>0</v>
      </c>
      <c r="AHM111" s="248">
        <f>IF(AHM$6=$AEO$5,成绩录入!DZ114,0)</f>
        <v>0</v>
      </c>
      <c r="AHN111" s="248">
        <f>IF(AHN$6=$AEO$5,成绩录入!EA114,0)</f>
        <v>0</v>
      </c>
      <c r="AHO111" s="248">
        <f>IF(AHO$6=$AEO$5,成绩录入!EB114,0)</f>
        <v>0</v>
      </c>
      <c r="AHP111" s="248">
        <f>IF(AHP$6=$AEO$5,成绩录入!EC114,0)</f>
        <v>0</v>
      </c>
      <c r="AHQ111" s="248">
        <f>IF(AHQ$6=$AEO$5,成绩录入!ED114,0)</f>
        <v>0</v>
      </c>
      <c r="AHR111" s="248">
        <f>IF(AHR$6=$AEO$5,成绩录入!EE114,0)</f>
        <v>0</v>
      </c>
      <c r="AHS111" s="248">
        <f>IF(AHS$6=$AEO$5,成绩录入!EF114,0)</f>
        <v>0</v>
      </c>
      <c r="AHT111" s="248">
        <f>IF(AHT$6=$AEO$5,成绩录入!EG114,0)</f>
        <v>0</v>
      </c>
      <c r="AHU111" s="248">
        <f>IF(AHU$6=$AEO$5,成绩录入!EH114,0)</f>
        <v>0</v>
      </c>
      <c r="AHV111" s="248">
        <f>IF(AHV$6=$AEO$5,成绩录入!EI114,0)</f>
        <v>0</v>
      </c>
      <c r="AHW111" s="248">
        <f>IF(AHW$6=$AEO$5,成绩录入!EJ114,0)</f>
        <v>0</v>
      </c>
      <c r="AHX111" s="248">
        <f>IF(AHX$6=$AEO$5,成绩录入!EK114,0)</f>
        <v>0</v>
      </c>
      <c r="AHY111" s="248">
        <f>IF(AHY$6=$AEO$5,成绩录入!EL114,0)</f>
        <v>0</v>
      </c>
      <c r="AHZ111" s="248">
        <f>IF(AHZ$6=$AEO$5,成绩录入!EM114,0)</f>
        <v>0</v>
      </c>
      <c r="AIA111" s="248">
        <f>IF(AIA$6=$AEO$5,成绩录入!EN114,0)</f>
        <v>0</v>
      </c>
      <c r="AIB111" s="248">
        <f>IF(AIB$6=$AEO$5,成绩录入!EO114,0)</f>
        <v>0</v>
      </c>
      <c r="AIC111" s="248">
        <f>IF(AIC$6=$AEO$5,成绩录入!EP114,0)</f>
        <v>0</v>
      </c>
      <c r="AID111" s="248">
        <f>IF(AID$6=$AEO$5,成绩录入!EQ114,0)</f>
        <v>0</v>
      </c>
      <c r="AIE111" s="248">
        <f>IF(AIE$6=$AEO$5,成绩录入!ER114,0)</f>
        <v>0</v>
      </c>
      <c r="AIF111" s="248">
        <f>IF(AIF$6=$AEO$5,成绩录入!ES114,0)</f>
        <v>0</v>
      </c>
      <c r="AIG111" s="248">
        <f>IF(AIG$6=$AEO$5,成绩录入!ET114,0)</f>
        <v>0</v>
      </c>
      <c r="AIH111" s="248">
        <f>IF(AIH$6=$AEO$5,成绩录入!EU114,0)</f>
        <v>0</v>
      </c>
      <c r="AII111" s="248">
        <f>IF(AII$6=$AEO$5,成绩录入!EV114,0)</f>
        <v>0</v>
      </c>
      <c r="AIJ111" s="248">
        <f>IF(AIJ$6=$AEO$5,成绩录入!EW114,0)</f>
        <v>0</v>
      </c>
      <c r="AIK111" s="248">
        <f>IF(AIK$6=$AEO$5,成绩录入!EX114,0)</f>
        <v>0</v>
      </c>
      <c r="AIL111" s="218">
        <f t="shared" si="194"/>
        <v>0</v>
      </c>
      <c r="AIN111" s="402" t="str">
        <f>初始录入!A116</f>
        <v/>
      </c>
      <c r="AIO111" s="270">
        <f>初始录入!B116</f>
        <v>0</v>
      </c>
      <c r="AIP111" s="271">
        <f>初始录入!C116</f>
        <v>0</v>
      </c>
      <c r="AIQ111" s="403">
        <f>IF(平时!D109&lt;&gt;"",平时!D109,0)</f>
        <v>0</v>
      </c>
      <c r="AIR111" s="404" t="str">
        <f t="shared" si="331"/>
        <v/>
      </c>
      <c r="AIS111" s="403">
        <f>IF(过程!D109&lt;&gt;"",过程!D109,0)</f>
        <v>0</v>
      </c>
      <c r="AIT111" s="404" t="str">
        <f t="shared" si="332"/>
        <v/>
      </c>
      <c r="AIU111" s="216">
        <f>IF(期末!D109&lt;&gt;"",期末!D109,0)</f>
        <v>0</v>
      </c>
      <c r="AIV111" s="404" t="str">
        <f t="shared" si="333"/>
        <v/>
      </c>
      <c r="AIW111" s="405">
        <f t="shared" si="334"/>
        <v>0</v>
      </c>
      <c r="AIX111" s="403">
        <f>IF(平时!E109&lt;&gt;"",平时!E109,0)</f>
        <v>0</v>
      </c>
      <c r="AIY111" s="404" t="str">
        <f t="shared" si="335"/>
        <v/>
      </c>
      <c r="AIZ111" s="403">
        <f>IF(过程!E109&lt;&gt;"",过程!E109,0)</f>
        <v>0</v>
      </c>
      <c r="AJA111" s="404" t="str">
        <f t="shared" si="336"/>
        <v/>
      </c>
      <c r="AJB111" s="216">
        <f>IF(期末!E109&lt;&gt;"",期末!E109,0)</f>
        <v>0</v>
      </c>
      <c r="AJC111" s="404" t="str">
        <f t="shared" si="337"/>
        <v/>
      </c>
      <c r="AJD111" s="405">
        <f t="shared" si="338"/>
        <v>0</v>
      </c>
      <c r="AJE111" s="403">
        <f>IF(平时!F109&lt;&gt;"",平时!F109,0)</f>
        <v>0</v>
      </c>
      <c r="AJF111" s="404" t="str">
        <f t="shared" si="339"/>
        <v/>
      </c>
      <c r="AJG111" s="403">
        <f>IF(过程!F109&lt;&gt;"",过程!F109,0)</f>
        <v>0</v>
      </c>
      <c r="AJH111" s="404" t="str">
        <f t="shared" si="340"/>
        <v/>
      </c>
      <c r="AJI111" s="216">
        <f>IF(期末!F109&lt;&gt;"",期末!F109,0)</f>
        <v>0</v>
      </c>
      <c r="AJJ111" s="404" t="str">
        <f t="shared" si="341"/>
        <v/>
      </c>
      <c r="AJK111" s="405">
        <f t="shared" si="342"/>
        <v>0</v>
      </c>
      <c r="AJL111" s="403">
        <f>IF(平时!G109&lt;&gt;"",平时!G109,0)</f>
        <v>0</v>
      </c>
      <c r="AJM111" s="404" t="str">
        <f t="shared" si="343"/>
        <v/>
      </c>
      <c r="AJN111" s="403">
        <f>IF(过程!G109&lt;&gt;"",过程!G109,0)</f>
        <v>0</v>
      </c>
      <c r="AJO111" s="404" t="str">
        <f t="shared" si="344"/>
        <v/>
      </c>
      <c r="AJP111" s="216">
        <f>IF(期末!G109&lt;&gt;"",期末!G109,0)</f>
        <v>0</v>
      </c>
      <c r="AJQ111" s="404" t="str">
        <f t="shared" si="345"/>
        <v/>
      </c>
      <c r="AJR111" s="405">
        <f t="shared" si="346"/>
        <v>0</v>
      </c>
      <c r="AJS111" s="403">
        <f>IF(平时!H109&lt;&gt;"",平时!H109,0)</f>
        <v>0</v>
      </c>
      <c r="AJT111" s="404" t="str">
        <f t="shared" si="347"/>
        <v/>
      </c>
      <c r="AJU111" s="403">
        <f>IF(过程!H109&lt;&gt;"",过程!H109,0)</f>
        <v>0</v>
      </c>
      <c r="AJV111" s="404" t="str">
        <f t="shared" si="348"/>
        <v/>
      </c>
      <c r="AJW111" s="216">
        <f>IF(期末!H109&lt;&gt;"",期末!H109,0)</f>
        <v>0</v>
      </c>
      <c r="AJX111" s="404" t="str">
        <f t="shared" si="349"/>
        <v/>
      </c>
      <c r="AJY111" s="406">
        <f t="shared" si="350"/>
        <v>0</v>
      </c>
      <c r="AKA111" s="216" t="str">
        <f>初始录入!A116</f>
        <v/>
      </c>
      <c r="AKB111" s="216">
        <f>初始录入!B116</f>
        <v>0</v>
      </c>
      <c r="AKC111" s="216">
        <f>初始录入!C116</f>
        <v>0</v>
      </c>
      <c r="AKD111" s="327" t="str">
        <f>IF(初始录入!$E116=初始录入!$K$2,达成度!$D124,"")</f>
        <v/>
      </c>
      <c r="AKE111" s="327" t="str">
        <f>IF(初始录入!$E116=初始录入!$K$3,达成度!D124,"")</f>
        <v/>
      </c>
      <c r="AKF111" s="216" t="str">
        <f>IF(初始录入!$E116=初始录入!$K$4,达成度!D124,"")</f>
        <v/>
      </c>
      <c r="AKG111" s="216" t="str">
        <f>IF(初始录入!$E116=初始录入!$K$5,达成度!D124,"")</f>
        <v/>
      </c>
      <c r="AKH111" s="327" t="str">
        <f>IF(初始录入!$E116=初始录入!$K$2,达成度!E124,"")</f>
        <v/>
      </c>
      <c r="AKI111" s="327" t="str">
        <f>IF(初始录入!$E116=初始录入!$K$3,达成度!E124,"")</f>
        <v/>
      </c>
      <c r="AKJ111" s="216" t="str">
        <f>IF(初始录入!$E116=初始录入!$K$4,达成度!E124,"")</f>
        <v/>
      </c>
      <c r="AKK111" s="216" t="str">
        <f>IF(初始录入!$E116=初始录入!$K$5,达成度!E124,"")</f>
        <v/>
      </c>
      <c r="AKL111" s="327" t="str">
        <f>IF(初始录入!$E116=初始录入!$K$2,达成度!F124,"")</f>
        <v/>
      </c>
      <c r="AKM111" s="327" t="str">
        <f>IF(初始录入!$E116=初始录入!$K$3,达成度!F124,"")</f>
        <v/>
      </c>
      <c r="AKN111" s="216" t="str">
        <f>IF(初始录入!$E116=初始录入!$K$4,达成度!F124,"")</f>
        <v/>
      </c>
      <c r="AKO111" s="216" t="str">
        <f>IF(初始录入!$E116=初始录入!$K$5,达成度!F124,"")</f>
        <v/>
      </c>
      <c r="AKP111" s="327" t="str">
        <f>IF(初始录入!$E116=初始录入!$K$2,达成度!H124,"")</f>
        <v/>
      </c>
      <c r="AKQ111" s="327" t="str">
        <f>IF(初始录入!$E116=初始录入!$K$3,达成度!H124,"")</f>
        <v/>
      </c>
      <c r="AKR111" s="216" t="str">
        <f>IF(初始录入!$E116=初始录入!$K$4,达成度!H124,"")</f>
        <v/>
      </c>
      <c r="AKS111" s="216" t="str">
        <f>IF(初始录入!$E116=初始录入!$K$5,达成度!H124,"")</f>
        <v/>
      </c>
      <c r="AKT111" s="327" t="str">
        <f>IF(初始录入!$E116=初始录入!$K$2,达成度!I124,"")</f>
        <v/>
      </c>
      <c r="AKU111" s="327" t="str">
        <f>IF(初始录入!$E116=初始录入!$K$3,达成度!I124,"")</f>
        <v/>
      </c>
      <c r="AKV111" s="216" t="str">
        <f>IF(初始录入!$E116=初始录入!$K$4,达成度!I124,"")</f>
        <v/>
      </c>
      <c r="AKW111" s="216" t="str">
        <f>IF(初始录入!$E116=初始录入!$K$5,达成度!I124,"")</f>
        <v/>
      </c>
      <c r="AKX111" s="327" t="str">
        <f>IF(初始录入!$E116=初始录入!$K$2,达成度!J124,"")</f>
        <v/>
      </c>
      <c r="AKY111" s="327" t="str">
        <f>IF(初始录入!$E116=初始录入!$K$3,达成度!J124,"")</f>
        <v/>
      </c>
      <c r="AKZ111" s="216" t="str">
        <f>IF(初始录入!$E116=初始录入!$K$4,达成度!J124,"")</f>
        <v/>
      </c>
      <c r="ALA111" s="216" t="str">
        <f>IF(初始录入!$E116=初始录入!$K$5,达成度!J124,"")</f>
        <v/>
      </c>
      <c r="ALB111" s="327" t="str">
        <f>IF(初始录入!$E116=初始录入!$K$2,达成度!L124,"")</f>
        <v/>
      </c>
      <c r="ALC111" s="327" t="str">
        <f>IF(初始录入!$E116=初始录入!$K$3,达成度!L124,"")</f>
        <v/>
      </c>
      <c r="ALD111" s="216" t="str">
        <f>IF(初始录入!$E116=初始录入!$K$4,达成度!L124,"")</f>
        <v/>
      </c>
      <c r="ALE111" s="216" t="str">
        <f>IF(初始录入!$E116=初始录入!$K$5,达成度!L124,"")</f>
        <v/>
      </c>
      <c r="ALF111" s="327" t="str">
        <f>IF(初始录入!$E116=初始录入!$K$2,达成度!M124,"")</f>
        <v/>
      </c>
      <c r="ALG111" s="327" t="str">
        <f>IF(初始录入!$E116=初始录入!$K$3,达成度!M124,"")</f>
        <v/>
      </c>
      <c r="ALH111" s="216" t="str">
        <f>IF(初始录入!$E116=初始录入!$K$4,达成度!M124,"")</f>
        <v/>
      </c>
      <c r="ALI111" s="216" t="str">
        <f>IF(初始录入!$E116=初始录入!$K$5,达成度!M124,"")</f>
        <v/>
      </c>
      <c r="ALJ111" s="327" t="str">
        <f>IF(初始录入!$E116=初始录入!$K$2,达成度!N124,"")</f>
        <v/>
      </c>
      <c r="ALK111" s="327" t="str">
        <f>IF(初始录入!$E116=初始录入!$K$3,达成度!N124,"")</f>
        <v/>
      </c>
      <c r="ALL111" s="216" t="str">
        <f>IF(初始录入!$E116=初始录入!$K$4,达成度!N124,"")</f>
        <v/>
      </c>
      <c r="ALM111" s="216" t="str">
        <f>IF(初始录入!$E116=初始录入!$K$5,达成度!N124,"")</f>
        <v/>
      </c>
      <c r="ALN111" s="327" t="str">
        <f>IF(初始录入!$E116=初始录入!$K$2,达成度!P124,"")</f>
        <v/>
      </c>
      <c r="ALO111" s="327" t="str">
        <f>IF(初始录入!$E116=初始录入!$K$3,达成度!P124,"")</f>
        <v/>
      </c>
      <c r="ALP111" s="216" t="str">
        <f>IF(初始录入!$E116=初始录入!$K$4,达成度!P124,"")</f>
        <v/>
      </c>
      <c r="ALQ111" s="216" t="str">
        <f>IF(初始录入!$E116=初始录入!$K$5,达成度!P124,"")</f>
        <v/>
      </c>
      <c r="ALR111" s="327" t="str">
        <f>IF(初始录入!$E116=初始录入!$K$2,达成度!Q124,"")</f>
        <v/>
      </c>
      <c r="ALS111" s="327" t="str">
        <f>IF(初始录入!$E116=初始录入!$K$3,达成度!Q124,"")</f>
        <v/>
      </c>
      <c r="ALT111" s="216" t="str">
        <f>IF(初始录入!$E116=初始录入!$K$4,达成度!Q124,"")</f>
        <v/>
      </c>
      <c r="ALU111" s="216" t="str">
        <f>IF(初始录入!$E116=初始录入!$K$5,达成度!Q124,"")</f>
        <v/>
      </c>
      <c r="ALV111" s="327" t="str">
        <f>IF(初始录入!$E116=初始录入!$K$2,达成度!R124,"")</f>
        <v/>
      </c>
      <c r="ALW111" s="327" t="str">
        <f>IF(初始录入!$E116=初始录入!$K$3,达成度!R124,"")</f>
        <v/>
      </c>
      <c r="ALX111" s="216" t="str">
        <f>IF(初始录入!$E116=初始录入!$K$4,达成度!R124,"")</f>
        <v/>
      </c>
      <c r="ALY111" s="216"/>
      <c r="ALZ111" s="327" t="str">
        <f>IF(初始录入!$E116=初始录入!$K$2,达成度!T124,"")</f>
        <v/>
      </c>
      <c r="AMA111" s="327" t="str">
        <f>IF(初始录入!$E116=初始录入!$K$3,达成度!T124,"")</f>
        <v/>
      </c>
      <c r="AMB111" s="216" t="str">
        <f>IF(初始录入!$E116=初始录入!$K$4,达成度!T124,"")</f>
        <v/>
      </c>
      <c r="AMC111" s="216" t="str">
        <f>IF(初始录入!$E116=初始录入!$K$5,达成度!T124,"")</f>
        <v/>
      </c>
      <c r="AMD111" s="327" t="str">
        <f>IF(初始录入!$E116=初始录入!$K$2,达成度!U124,"")</f>
        <v/>
      </c>
      <c r="AME111" s="327" t="str">
        <f>IF(初始录入!$E116=初始录入!$K$3,达成度!U124,"")</f>
        <v/>
      </c>
      <c r="AMF111" s="216" t="str">
        <f>IF(初始录入!$E116=初始录入!$K$4,达成度!U124,"")</f>
        <v/>
      </c>
      <c r="AMG111" s="216" t="str">
        <f>IF(初始录入!$E116=初始录入!$K$5,达成度!U124,"")</f>
        <v/>
      </c>
      <c r="AMH111" s="327" t="str">
        <f>IF(初始录入!$E116=初始录入!$K$2,达成度!V124,"")</f>
        <v/>
      </c>
      <c r="AMI111" s="327" t="str">
        <f>IF(初始录入!$E116=初始录入!$K$3,达成度!V124,"")</f>
        <v/>
      </c>
      <c r="AMJ111" s="216" t="str">
        <f>IF(初始录入!$E116=初始录入!$K$4,达成度!W124,"")</f>
        <v/>
      </c>
      <c r="AMK111" s="216" t="str">
        <f>IF(初始录入!$E116=初始录入!$K$5,达成度!W124,"")</f>
        <v/>
      </c>
      <c r="AMM111" s="270">
        <f t="shared" si="270"/>
        <v>104</v>
      </c>
      <c r="AMN111" s="222" t="str">
        <f t="shared" si="266"/>
        <v/>
      </c>
      <c r="AMO111" s="325" t="str">
        <f>IF($AMM111&lt;=$H$7,INDEX(达成度!$G$21:$G$170,$AMM111,1),"")</f>
        <v/>
      </c>
      <c r="AMP111" s="325" t="str">
        <f>IF($AMM111&lt;=$H$7,INDEX(达成度!$K$21:$K$170,$AMM111,1),"")</f>
        <v/>
      </c>
      <c r="AMQ111" s="325" t="str">
        <f>IF($AMM111&lt;=$H$7,INDEX(达成度!$O$21:$O$170,$AMM111,1),"")</f>
        <v/>
      </c>
      <c r="AMR111" s="325" t="str">
        <f>IF($AMM111&lt;=$H$7,INDEX(达成度!$S$21:$S$170,$AMM111,1),"")</f>
        <v/>
      </c>
      <c r="AMS111" s="326" t="str">
        <f>IF($AMM111&lt;=$H$7,INDEX(达成度!$W$21:$W$170,$AMM111,1),"")</f>
        <v/>
      </c>
      <c r="AMU111" s="407"/>
      <c r="AMV111" s="222" t="str">
        <f t="shared" si="267"/>
        <v/>
      </c>
      <c r="AMW111" s="325" t="str">
        <f>IF($AMM111&lt;=$I$7,INDEX(达成度!$G$21:$G$170,$AMM111+$H$7,1),"")</f>
        <v/>
      </c>
      <c r="AMX111" s="325" t="str">
        <f>IF($AMM111&lt;=$I$7,INDEX(达成度!$K$21:$K$170,$AMM111+$H$7,1),"")</f>
        <v/>
      </c>
      <c r="AMY111" s="325" t="str">
        <f>IF($AMM111&lt;=$I$7,INDEX(达成度!$O$21:$O$170,$AMM111+$H$7,1),"")</f>
        <v/>
      </c>
      <c r="AMZ111" s="325" t="str">
        <f>IF($AMM111&lt;=$I$7,INDEX(达成度!$S$21:$S$170,$AMM111+$H$7,1),"")</f>
        <v/>
      </c>
      <c r="ANA111" s="326" t="str">
        <f>IF($AMM111&lt;=$I$7,INDEX(达成度!$W$21:$W$170,$AMM111+$H$7,1),"")</f>
        <v/>
      </c>
      <c r="ANC111" s="270"/>
      <c r="AND111" s="216" t="str">
        <f t="shared" si="268"/>
        <v/>
      </c>
      <c r="ANE111" s="325" t="str">
        <f>IF($AMM111&lt;=$J$7,INDEX(达成度!$G$21:$G$170,$AMM111+$H$7+$I$7,1),"")</f>
        <v/>
      </c>
      <c r="ANF111" s="325" t="str">
        <f>IF($AMM111&lt;=$J$7,INDEX(达成度!$K$21:$K$170,$AMM111+$H$7+$I$7,1),"")</f>
        <v/>
      </c>
      <c r="ANG111" s="325" t="str">
        <f>IF($AMM111&lt;=$J$7,INDEX(达成度!$O$21:$O$170,$AMM111+$H$7+$I$7,1),"")</f>
        <v/>
      </c>
      <c r="ANH111" s="325" t="str">
        <f>IF($AMM111&lt;=$J$7,INDEX(达成度!$S$21:$S$170,$AMM111+$H$7+$I$7,1),"")</f>
        <v/>
      </c>
      <c r="ANI111" s="326" t="str">
        <f>IF($AMM111&lt;=$J$7,INDEX(达成度!$W$21:$W$170,$AMM111+$H$7+$I$7,1),"")</f>
        <v/>
      </c>
      <c r="ANK111" s="270"/>
      <c r="ANL111" s="216" t="str">
        <f t="shared" si="269"/>
        <v/>
      </c>
      <c r="ANM111" s="325" t="str">
        <f>IF($AMM111&lt;=$K$7,INDEX(达成度!$G$21:$G$170,$AMM111+$H$7+$I$7+$J$7,1),"")</f>
        <v/>
      </c>
      <c r="ANN111" s="325" t="str">
        <f>IF($AMM111&lt;=$K$7,INDEX(达成度!$K$21:$K$170,$AMM111+$H$7+$I$7+$J$7,1),"")</f>
        <v/>
      </c>
      <c r="ANO111" s="325" t="str">
        <f>IF($AMM111&lt;=$K$7,INDEX(达成度!$O$21:$O$170,$AMM111+$H$7+$I$7+$J$7,1),"")</f>
        <v/>
      </c>
      <c r="ANP111" s="325" t="str">
        <f>IF($AMM111&lt;=$K$7,INDEX(达成度!$S$21:$S$170,$AMM111+$H$7+$I$7+$J$7,1),"")</f>
        <v/>
      </c>
      <c r="ANQ111" s="326" t="str">
        <f>IF($AMM111&lt;=$K$7,INDEX(达成度!$W$21:$W$170,$AMM111+$H$7+$I$7+$J$7,1),"")</f>
        <v/>
      </c>
    </row>
    <row r="112" ht="18" customHeight="1" spans="1:1024 1025:1057">
      <c r="A112" s="215" t="str">
        <f>初始录入!A117</f>
        <v/>
      </c>
      <c r="B112" s="216" t="str">
        <f>IF(初始录入!B117&lt;&gt;"",初始录入!B117,"")</f>
        <v/>
      </c>
      <c r="C112" s="216" t="str">
        <f>IF(初始录入!C117&lt;&gt;"",初始录入!C117,"")</f>
        <v/>
      </c>
      <c r="D112" s="216" t="str">
        <f>IF(初始录入!D117&lt;&gt;"",初始录入!D117,"")</f>
        <v/>
      </c>
      <c r="E112" s="218" t="str">
        <f>IF(初始录入!E117&lt;&gt;"",初始录入!E117,"")</f>
        <v/>
      </c>
      <c r="G112" s="330"/>
      <c r="H112" s="295">
        <f>IF(初始录入!E117=H$6,1,0)</f>
        <v>0</v>
      </c>
      <c r="I112" s="295">
        <f>IF(初始录入!E117=I$6,1,0)</f>
        <v>0</v>
      </c>
      <c r="J112" s="295">
        <f>IF(初始录入!E117=J$6,1,0)</f>
        <v>0</v>
      </c>
      <c r="K112" s="321">
        <f>IF(初始录入!E117=K$6,1,0)</f>
        <v>0</v>
      </c>
      <c r="Y112" s="294">
        <v>100</v>
      </c>
      <c r="Z112" s="295">
        <f>成绩录入!$F$7</f>
        <v>0</v>
      </c>
      <c r="AA112" s="295">
        <f>成绩录入!F115</f>
        <v>0</v>
      </c>
      <c r="AB112" s="296">
        <f>IF(初始录入!$M$7&lt;&gt;"",IF(成绩录入!$F$7&lt;&gt;"",IF(初始录入!$P$7="次数",AA112/Z112*Y112,成绩录入!F115),0),0)</f>
        <v>0</v>
      </c>
      <c r="AC112" s="297">
        <f t="shared" si="278"/>
        <v>0</v>
      </c>
      <c r="AD112" s="297">
        <f t="shared" si="279"/>
        <v>0</v>
      </c>
      <c r="AE112" s="297">
        <f t="shared" si="280"/>
        <v>0</v>
      </c>
      <c r="AF112" s="297">
        <f t="shared" si="281"/>
        <v>0</v>
      </c>
      <c r="AG112" s="297">
        <f t="shared" si="282"/>
        <v>0</v>
      </c>
      <c r="AH112" s="298">
        <f t="shared" si="283"/>
        <v>0</v>
      </c>
      <c r="AJ112" s="260">
        <f>成绩录入!I115</f>
        <v>0</v>
      </c>
      <c r="AK112" s="248">
        <f>成绩录入!J115</f>
        <v>0</v>
      </c>
      <c r="AL112" s="248">
        <f>成绩录入!K115</f>
        <v>0</v>
      </c>
      <c r="AM112" s="248">
        <f>成绩录入!L115</f>
        <v>0</v>
      </c>
      <c r="AN112" s="248">
        <f>成绩录入!M115</f>
        <v>0</v>
      </c>
      <c r="AO112" s="298">
        <f t="shared" si="284"/>
        <v>0</v>
      </c>
      <c r="AQ112" s="260">
        <f>成绩录入!I115</f>
        <v>0</v>
      </c>
      <c r="AR112" s="248">
        <f>成绩录入!J115</f>
        <v>0</v>
      </c>
      <c r="AS112" s="248">
        <f>成绩录入!K115</f>
        <v>0</v>
      </c>
      <c r="AT112" s="248">
        <f>成绩录入!L115</f>
        <v>0</v>
      </c>
      <c r="AU112" s="248">
        <f>成绩录入!M115</f>
        <v>0</v>
      </c>
      <c r="AV112" s="298">
        <f t="shared" si="285"/>
        <v>0</v>
      </c>
      <c r="AX112" s="260">
        <f>成绩录入!I115</f>
        <v>0</v>
      </c>
      <c r="AY112" s="248">
        <f>成绩录入!J115</f>
        <v>0</v>
      </c>
      <c r="AZ112" s="248">
        <f>成绩录入!K115</f>
        <v>0</v>
      </c>
      <c r="BA112" s="248">
        <f>成绩录入!L115</f>
        <v>0</v>
      </c>
      <c r="BB112" s="248">
        <f>成绩录入!M115</f>
        <v>0</v>
      </c>
      <c r="BC112" s="298">
        <f t="shared" si="286"/>
        <v>0</v>
      </c>
      <c r="BE112" s="260">
        <f>成绩录入!I115</f>
        <v>0</v>
      </c>
      <c r="BF112" s="248">
        <f>成绩录入!J115</f>
        <v>0</v>
      </c>
      <c r="BG112" s="248">
        <f>成绩录入!K115</f>
        <v>0</v>
      </c>
      <c r="BH112" s="248">
        <f>成绩录入!L115</f>
        <v>0</v>
      </c>
      <c r="BI112" s="248">
        <f>成绩录入!M115</f>
        <v>0</v>
      </c>
      <c r="BJ112" s="298">
        <f t="shared" si="287"/>
        <v>0</v>
      </c>
      <c r="BL112" s="260">
        <f>成绩录入!I115</f>
        <v>0</v>
      </c>
      <c r="BM112" s="248">
        <f>成绩录入!J115</f>
        <v>0</v>
      </c>
      <c r="BN112" s="248">
        <f>成绩录入!K115</f>
        <v>0</v>
      </c>
      <c r="BO112" s="248">
        <f>成绩录入!L115</f>
        <v>0</v>
      </c>
      <c r="BP112" s="248">
        <f>成绩录入!M115</f>
        <v>0</v>
      </c>
      <c r="BQ112" s="298">
        <f t="shared" si="288"/>
        <v>0</v>
      </c>
      <c r="BS112" s="260">
        <f>成绩录入!P115</f>
        <v>0</v>
      </c>
      <c r="BT112" s="248">
        <f>成绩录入!Q115</f>
        <v>0</v>
      </c>
      <c r="BU112" s="248">
        <f>成绩录入!R115</f>
        <v>0</v>
      </c>
      <c r="BV112" s="248">
        <f>成绩录入!S115</f>
        <v>0</v>
      </c>
      <c r="BW112" s="248">
        <f>成绩录入!T115</f>
        <v>0</v>
      </c>
      <c r="BX112" s="248">
        <f>成绩录入!U115</f>
        <v>0</v>
      </c>
      <c r="BY112" s="248">
        <f>成绩录入!V115</f>
        <v>0</v>
      </c>
      <c r="BZ112" s="248">
        <f>成绩录入!W115</f>
        <v>0</v>
      </c>
      <c r="CA112" s="248">
        <f>成绩录入!X115</f>
        <v>0</v>
      </c>
      <c r="CB112" s="248">
        <f>成绩录入!Y115</f>
        <v>0</v>
      </c>
      <c r="CC112" s="298">
        <f t="shared" si="289"/>
        <v>0</v>
      </c>
      <c r="CE112" s="260">
        <f>成绩录入!P115</f>
        <v>0</v>
      </c>
      <c r="CF112" s="248">
        <f>成绩录入!Q115</f>
        <v>0</v>
      </c>
      <c r="CG112" s="248">
        <f>成绩录入!R115</f>
        <v>0</v>
      </c>
      <c r="CH112" s="248">
        <f>成绩录入!S115</f>
        <v>0</v>
      </c>
      <c r="CI112" s="248">
        <f>成绩录入!T115</f>
        <v>0</v>
      </c>
      <c r="CJ112" s="248">
        <f>成绩录入!U115</f>
        <v>0</v>
      </c>
      <c r="CK112" s="248">
        <f>成绩录入!V115</f>
        <v>0</v>
      </c>
      <c r="CL112" s="248">
        <f>成绩录入!W115</f>
        <v>0</v>
      </c>
      <c r="CM112" s="248">
        <f>成绩录入!X115</f>
        <v>0</v>
      </c>
      <c r="CN112" s="248">
        <f>成绩录入!Y115</f>
        <v>0</v>
      </c>
      <c r="CO112" s="298">
        <f t="shared" si="290"/>
        <v>0</v>
      </c>
      <c r="CQ112" s="260">
        <f>成绩录入!P115</f>
        <v>0</v>
      </c>
      <c r="CR112" s="248">
        <f>成绩录入!Q115</f>
        <v>0</v>
      </c>
      <c r="CS112" s="248">
        <f>成绩录入!R115</f>
        <v>0</v>
      </c>
      <c r="CT112" s="248">
        <f>成绩录入!S115</f>
        <v>0</v>
      </c>
      <c r="CU112" s="248">
        <f>成绩录入!T115</f>
        <v>0</v>
      </c>
      <c r="CV112" s="248">
        <f>成绩录入!U115</f>
        <v>0</v>
      </c>
      <c r="CW112" s="248">
        <f>成绩录入!V115</f>
        <v>0</v>
      </c>
      <c r="CX112" s="248">
        <f>成绩录入!W115</f>
        <v>0</v>
      </c>
      <c r="CY112" s="248">
        <f>成绩录入!X115</f>
        <v>0</v>
      </c>
      <c r="CZ112" s="248">
        <f>成绩录入!Y115</f>
        <v>0</v>
      </c>
      <c r="DA112" s="298">
        <f t="shared" si="291"/>
        <v>0</v>
      </c>
      <c r="DC112" s="260">
        <f>成绩录入!P115</f>
        <v>0</v>
      </c>
      <c r="DD112" s="248">
        <f>成绩录入!Q115</f>
        <v>0</v>
      </c>
      <c r="DE112" s="248">
        <f>成绩录入!R115</f>
        <v>0</v>
      </c>
      <c r="DF112" s="248">
        <f>成绩录入!S115</f>
        <v>0</v>
      </c>
      <c r="DG112" s="248">
        <f>成绩录入!T115</f>
        <v>0</v>
      </c>
      <c r="DH112" s="248">
        <f>成绩录入!U115</f>
        <v>0</v>
      </c>
      <c r="DI112" s="248">
        <f>成绩录入!V115</f>
        <v>0</v>
      </c>
      <c r="DJ112" s="248">
        <f>成绩录入!W115</f>
        <v>0</v>
      </c>
      <c r="DK112" s="248">
        <f>成绩录入!X115</f>
        <v>0</v>
      </c>
      <c r="DL112" s="248">
        <f>成绩录入!Y115</f>
        <v>0</v>
      </c>
      <c r="DM112" s="298">
        <f t="shared" si="351"/>
        <v>0</v>
      </c>
      <c r="DN112" s="299"/>
      <c r="DO112" s="260">
        <f>成绩录入!P115</f>
        <v>0</v>
      </c>
      <c r="DP112" s="248">
        <f>成绩录入!Q115</f>
        <v>0</v>
      </c>
      <c r="DQ112" s="248">
        <f>成绩录入!R115</f>
        <v>0</v>
      </c>
      <c r="DR112" s="248">
        <f>成绩录入!S115</f>
        <v>0</v>
      </c>
      <c r="DS112" s="248">
        <f>成绩录入!T115</f>
        <v>0</v>
      </c>
      <c r="DT112" s="248">
        <f>成绩录入!U115</f>
        <v>0</v>
      </c>
      <c r="DU112" s="248">
        <f>成绩录入!V115</f>
        <v>0</v>
      </c>
      <c r="DV112" s="248">
        <f>成绩录入!W115</f>
        <v>0</v>
      </c>
      <c r="DW112" s="248">
        <f>成绩录入!X115</f>
        <v>0</v>
      </c>
      <c r="DX112" s="248">
        <f>成绩录入!Y115</f>
        <v>0</v>
      </c>
      <c r="DY112" s="298">
        <f t="shared" si="352"/>
        <v>0</v>
      </c>
      <c r="EA112" s="301" t="e">
        <f t="shared" si="294"/>
        <v>#DIV/0!</v>
      </c>
      <c r="EB112" s="297" t="e">
        <f t="shared" si="295"/>
        <v>#DIV/0!</v>
      </c>
      <c r="EC112" s="297" t="e">
        <f t="shared" si="296"/>
        <v>#DIV/0!</v>
      </c>
      <c r="ED112" s="297" t="e">
        <f t="shared" si="297"/>
        <v>#DIV/0!</v>
      </c>
      <c r="EE112" s="297" t="e">
        <f t="shared" si="298"/>
        <v>#DIV/0!</v>
      </c>
      <c r="EF112" s="302" t="e">
        <f t="shared" si="299"/>
        <v>#DIV/0!</v>
      </c>
      <c r="EG112" s="303"/>
      <c r="EH112" s="304">
        <f t="shared" si="300"/>
        <v>0</v>
      </c>
      <c r="EI112" s="397">
        <f>成绩录入!I115</f>
        <v>0</v>
      </c>
      <c r="EJ112" s="397">
        <f>成绩录入!J115</f>
        <v>0</v>
      </c>
      <c r="EK112" s="397">
        <f>成绩录入!K115</f>
        <v>0</v>
      </c>
      <c r="EL112" s="397">
        <f>成绩录入!L115</f>
        <v>0</v>
      </c>
      <c r="EM112" s="397">
        <f>成绩录入!M115</f>
        <v>0</v>
      </c>
      <c r="EN112" s="397">
        <f>成绩录入!P115</f>
        <v>0</v>
      </c>
      <c r="EO112" s="397">
        <f>成绩录入!Q115</f>
        <v>0</v>
      </c>
      <c r="EP112" s="397">
        <f>成绩录入!R115</f>
        <v>0</v>
      </c>
      <c r="EQ112" s="397">
        <f>成绩录入!S115</f>
        <v>0</v>
      </c>
      <c r="ER112" s="397">
        <f>成绩录入!T115</f>
        <v>0</v>
      </c>
      <c r="ES112" s="397">
        <f>成绩录入!U115</f>
        <v>0</v>
      </c>
      <c r="ET112" s="397">
        <f>成绩录入!V115</f>
        <v>0</v>
      </c>
      <c r="EU112" s="397">
        <f>成绩录入!W115</f>
        <v>0</v>
      </c>
      <c r="EV112" s="397">
        <f>成绩录入!X115</f>
        <v>0</v>
      </c>
      <c r="EW112" s="398">
        <f>成绩录入!Y115</f>
        <v>0</v>
      </c>
      <c r="EY112" s="304" t="str">
        <f t="shared" si="272"/>
        <v/>
      </c>
      <c r="EZ112" s="296" t="str">
        <f t="shared" si="272"/>
        <v/>
      </c>
      <c r="FA112" s="296" t="str">
        <f t="shared" si="272"/>
        <v/>
      </c>
      <c r="FB112" s="296" t="str">
        <f t="shared" si="272"/>
        <v/>
      </c>
      <c r="FC112" s="302">
        <f>成绩录入!AB115</f>
        <v>0</v>
      </c>
      <c r="FD112" s="303"/>
      <c r="FE112" s="399" t="str">
        <f t="shared" si="301"/>
        <v>√</v>
      </c>
      <c r="FF112" s="397" t="str">
        <f t="shared" si="302"/>
        <v>√</v>
      </c>
      <c r="FG112" s="397" t="str">
        <f t="shared" si="303"/>
        <v>√</v>
      </c>
      <c r="FH112" s="397" t="str">
        <f t="shared" si="304"/>
        <v>√</v>
      </c>
      <c r="FI112" s="398" t="str">
        <f t="shared" si="305"/>
        <v>√</v>
      </c>
      <c r="FJ112" s="299"/>
      <c r="FK112" s="260">
        <f>成绩录入!AB115</f>
        <v>0</v>
      </c>
      <c r="FL112" s="248">
        <f>成绩录入!AC115</f>
        <v>0</v>
      </c>
      <c r="FM112" s="248">
        <f>成绩录入!AD115</f>
        <v>0</v>
      </c>
      <c r="FN112" s="248">
        <f>成绩录入!AE115</f>
        <v>0</v>
      </c>
      <c r="FO112" s="248">
        <f>成绩录入!AF115</f>
        <v>0</v>
      </c>
      <c r="FP112" s="248">
        <f>成绩录入!AG115</f>
        <v>0</v>
      </c>
      <c r="FQ112" s="298">
        <f t="shared" si="306"/>
        <v>0</v>
      </c>
      <c r="FR112" s="299"/>
      <c r="FS112" s="260">
        <f>成绩录入!AB115</f>
        <v>0</v>
      </c>
      <c r="FT112" s="248">
        <f>成绩录入!AC115</f>
        <v>0</v>
      </c>
      <c r="FU112" s="248">
        <f>成绩录入!AD115</f>
        <v>0</v>
      </c>
      <c r="FV112" s="248">
        <f>成绩录入!AE115</f>
        <v>0</v>
      </c>
      <c r="FW112" s="248">
        <f>成绩录入!AF115</f>
        <v>0</v>
      </c>
      <c r="FX112" s="333">
        <f>成绩录入!AG115</f>
        <v>0</v>
      </c>
      <c r="FY112" s="298">
        <f t="shared" si="307"/>
        <v>0</v>
      </c>
      <c r="FZ112" s="299"/>
      <c r="GA112" s="260">
        <f>成绩录入!AB115</f>
        <v>0</v>
      </c>
      <c r="GB112" s="248">
        <f>成绩录入!AC115</f>
        <v>0</v>
      </c>
      <c r="GC112" s="248">
        <f>成绩录入!AD115</f>
        <v>0</v>
      </c>
      <c r="GD112" s="248">
        <f>成绩录入!AE115</f>
        <v>0</v>
      </c>
      <c r="GE112" s="248">
        <f>成绩录入!AF115</f>
        <v>0</v>
      </c>
      <c r="GF112" s="248">
        <f>成绩录入!AG115</f>
        <v>0</v>
      </c>
      <c r="GG112" s="298">
        <f t="shared" si="308"/>
        <v>0</v>
      </c>
      <c r="GI112" s="260">
        <f>成绩录入!AB115</f>
        <v>0</v>
      </c>
      <c r="GJ112" s="248">
        <f>成绩录入!AC115</f>
        <v>0</v>
      </c>
      <c r="GK112" s="248">
        <f>成绩录入!AD115</f>
        <v>0</v>
      </c>
      <c r="GL112" s="248">
        <f>成绩录入!AE115</f>
        <v>0</v>
      </c>
      <c r="GM112" s="248">
        <f>成绩录入!AF115</f>
        <v>0</v>
      </c>
      <c r="GN112" s="248">
        <f>成绩录入!AG115</f>
        <v>0</v>
      </c>
      <c r="GO112" s="298">
        <f t="shared" si="309"/>
        <v>0</v>
      </c>
      <c r="GP112" s="299"/>
      <c r="GQ112" s="260">
        <f>成绩录入!AB115</f>
        <v>0</v>
      </c>
      <c r="GR112" s="248">
        <f>成绩录入!AC115</f>
        <v>0</v>
      </c>
      <c r="GS112" s="248">
        <f>成绩录入!AD115</f>
        <v>0</v>
      </c>
      <c r="GT112" s="248">
        <f>成绩录入!AE115</f>
        <v>0</v>
      </c>
      <c r="GU112" s="248">
        <f>成绩录入!AF115</f>
        <v>0</v>
      </c>
      <c r="GV112" s="248">
        <f>成绩录入!AG115</f>
        <v>0</v>
      </c>
      <c r="GW112" s="298">
        <f t="shared" si="310"/>
        <v>0</v>
      </c>
      <c r="GX112" s="299"/>
      <c r="GY112" s="273">
        <f>成绩录入!AJ115</f>
        <v>0</v>
      </c>
      <c r="GZ112" s="274">
        <f>成绩录入!AK115</f>
        <v>0</v>
      </c>
      <c r="HA112" s="274">
        <f>成绩录入!AL115</f>
        <v>0</v>
      </c>
      <c r="HB112" s="274">
        <f>成绩录入!AM115</f>
        <v>0</v>
      </c>
      <c r="HC112" s="274">
        <f>成绩录入!AN115</f>
        <v>0</v>
      </c>
      <c r="HD112" s="274">
        <f>成绩录入!AO115</f>
        <v>0</v>
      </c>
      <c r="HE112" s="310">
        <f t="shared" si="273"/>
        <v>0</v>
      </c>
      <c r="HF112" s="299"/>
      <c r="HG112" s="273">
        <f>成绩录入!AJ115</f>
        <v>0</v>
      </c>
      <c r="HH112" s="274">
        <f>成绩录入!AK115</f>
        <v>0</v>
      </c>
      <c r="HI112" s="274">
        <f>成绩录入!AL115</f>
        <v>0</v>
      </c>
      <c r="HJ112" s="274">
        <f>成绩录入!AM115</f>
        <v>0</v>
      </c>
      <c r="HK112" s="274">
        <f>成绩录入!AN115</f>
        <v>0</v>
      </c>
      <c r="HL112" s="274">
        <f>成绩录入!AO115</f>
        <v>0</v>
      </c>
      <c r="HM112" s="310">
        <f t="shared" si="274"/>
        <v>0</v>
      </c>
      <c r="HO112" s="273">
        <f>成绩录入!AJ115</f>
        <v>0</v>
      </c>
      <c r="HP112" s="274">
        <f>成绩录入!AK115</f>
        <v>0</v>
      </c>
      <c r="HQ112" s="274">
        <f>成绩录入!AL115</f>
        <v>0</v>
      </c>
      <c r="HR112" s="274">
        <f>成绩录入!AM115</f>
        <v>0</v>
      </c>
      <c r="HS112" s="274">
        <f>成绩录入!AN115</f>
        <v>0</v>
      </c>
      <c r="HT112" s="274">
        <f>成绩录入!AO115</f>
        <v>0</v>
      </c>
      <c r="HU112" s="310">
        <f t="shared" si="275"/>
        <v>0</v>
      </c>
      <c r="HV112" s="299"/>
      <c r="HW112" s="273">
        <f>成绩录入!AJ115</f>
        <v>0</v>
      </c>
      <c r="HX112" s="274">
        <f>成绩录入!AK115</f>
        <v>0</v>
      </c>
      <c r="HY112" s="274">
        <f>成绩录入!AL115</f>
        <v>0</v>
      </c>
      <c r="HZ112" s="274">
        <f>成绩录入!AM115</f>
        <v>0</v>
      </c>
      <c r="IA112" s="274">
        <f>成绩录入!AN115</f>
        <v>0</v>
      </c>
      <c r="IB112" s="274">
        <f>成绩录入!AO115</f>
        <v>0</v>
      </c>
      <c r="IC112" s="310">
        <f t="shared" si="276"/>
        <v>0</v>
      </c>
      <c r="ID112" s="299"/>
      <c r="IE112" s="273">
        <f>成绩录入!AJ115</f>
        <v>0</v>
      </c>
      <c r="IF112" s="274">
        <f>成绩录入!AK115</f>
        <v>0</v>
      </c>
      <c r="IG112" s="274">
        <f>成绩录入!AL115</f>
        <v>0</v>
      </c>
      <c r="IH112" s="274">
        <f>成绩录入!AM115</f>
        <v>0</v>
      </c>
      <c r="II112" s="274">
        <f>成绩录入!AN115</f>
        <v>0</v>
      </c>
      <c r="IJ112" s="274">
        <f>成绩录入!AO115</f>
        <v>0</v>
      </c>
      <c r="IK112" s="310">
        <f t="shared" si="277"/>
        <v>0</v>
      </c>
      <c r="IL112" s="299"/>
      <c r="IM112" s="313" t="e">
        <f t="shared" si="311"/>
        <v>#DIV/0!</v>
      </c>
      <c r="IN112" s="314" t="e">
        <f t="shared" si="312"/>
        <v>#DIV/0!</v>
      </c>
      <c r="IO112" s="314" t="e">
        <f t="shared" si="313"/>
        <v>#DIV/0!</v>
      </c>
      <c r="IP112" s="314" t="e">
        <f t="shared" si="314"/>
        <v>#DIV/0!</v>
      </c>
      <c r="IQ112" s="314" t="e">
        <f t="shared" si="315"/>
        <v>#DIV/0!</v>
      </c>
      <c r="IR112" s="400" t="e">
        <f t="shared" si="316"/>
        <v>#DIV/0!</v>
      </c>
      <c r="IT112" s="214">
        <f>成绩录入!AR115</f>
        <v>0</v>
      </c>
      <c r="IU112" s="216">
        <f>成绩录入!AS115</f>
        <v>0</v>
      </c>
      <c r="IV112" s="216">
        <f>成绩录入!AT115</f>
        <v>0</v>
      </c>
      <c r="IW112" s="216">
        <f>成绩录入!AU115</f>
        <v>0</v>
      </c>
      <c r="IX112" s="216">
        <f>成绩录入!AV115</f>
        <v>0</v>
      </c>
      <c r="IY112" s="216">
        <f>成绩录入!AW115</f>
        <v>0</v>
      </c>
      <c r="IZ112" s="298">
        <f t="shared" si="317"/>
        <v>0</v>
      </c>
      <c r="JA112" s="299"/>
      <c r="JB112" s="317">
        <f>成绩录入!AR115</f>
        <v>0</v>
      </c>
      <c r="JC112" s="216">
        <f>成绩录入!AS115</f>
        <v>0</v>
      </c>
      <c r="JD112" s="216">
        <f>成绩录入!AT115</f>
        <v>0</v>
      </c>
      <c r="JE112" s="216">
        <f>成绩录入!AU115</f>
        <v>0</v>
      </c>
      <c r="JF112" s="216">
        <f>成绩录入!AV115</f>
        <v>0</v>
      </c>
      <c r="JG112" s="216">
        <f>成绩录入!AW115</f>
        <v>0</v>
      </c>
      <c r="JH112" s="298">
        <f t="shared" si="318"/>
        <v>0</v>
      </c>
      <c r="JI112" s="299"/>
      <c r="JJ112" s="248">
        <f>成绩录入!AR115</f>
        <v>0</v>
      </c>
      <c r="JK112" s="248">
        <f>成绩录入!AS115</f>
        <v>0</v>
      </c>
      <c r="JL112" s="248">
        <f>成绩录入!AT115</f>
        <v>0</v>
      </c>
      <c r="JM112" s="248">
        <f>成绩录入!AU115</f>
        <v>0</v>
      </c>
      <c r="JN112" s="248">
        <f>成绩录入!AV115</f>
        <v>0</v>
      </c>
      <c r="JO112" s="248">
        <f>成绩录入!AW115</f>
        <v>0</v>
      </c>
      <c r="JP112" s="298">
        <f t="shared" si="319"/>
        <v>0</v>
      </c>
      <c r="JQ112" s="299"/>
      <c r="JR112" s="308">
        <f>成绩录入!AR115</f>
        <v>0</v>
      </c>
      <c r="JS112" s="248">
        <f>成绩录入!AS115</f>
        <v>0</v>
      </c>
      <c r="JT112" s="248">
        <f>成绩录入!AT115</f>
        <v>0</v>
      </c>
      <c r="JU112" s="248">
        <f>成绩录入!AU115</f>
        <v>0</v>
      </c>
      <c r="JV112" s="248">
        <f>成绩录入!AV115</f>
        <v>0</v>
      </c>
      <c r="JW112" s="248">
        <f>成绩录入!AW115</f>
        <v>0</v>
      </c>
      <c r="JX112" s="298">
        <f t="shared" si="320"/>
        <v>0</v>
      </c>
      <c r="JY112" s="299"/>
      <c r="JZ112" s="308">
        <f>成绩录入!AR115</f>
        <v>0</v>
      </c>
      <c r="KA112" s="248">
        <f>成绩录入!AS115</f>
        <v>0</v>
      </c>
      <c r="KB112" s="248">
        <f>成绩录入!AT115</f>
        <v>0</v>
      </c>
      <c r="KC112" s="248">
        <f>成绩录入!AU115</f>
        <v>0</v>
      </c>
      <c r="KD112" s="248">
        <f>成绩录入!AV115</f>
        <v>0</v>
      </c>
      <c r="KE112" s="248">
        <f>成绩录入!AW115</f>
        <v>0</v>
      </c>
      <c r="KF112" s="298">
        <f t="shared" si="321"/>
        <v>0</v>
      </c>
      <c r="KH112" s="401">
        <f t="shared" si="322"/>
        <v>0</v>
      </c>
      <c r="KI112" s="314">
        <f t="shared" si="323"/>
        <v>0</v>
      </c>
      <c r="KJ112" s="314">
        <f t="shared" si="324"/>
        <v>0</v>
      </c>
      <c r="KK112" s="314">
        <f t="shared" si="325"/>
        <v>0</v>
      </c>
      <c r="KL112" s="314">
        <f t="shared" si="326"/>
        <v>0</v>
      </c>
      <c r="KM112" s="400">
        <f t="shared" si="327"/>
        <v>0</v>
      </c>
      <c r="KN112" s="90"/>
      <c r="KO112" s="294">
        <f>IF(总评!G110&lt;60,1,0)</f>
        <v>0</v>
      </c>
      <c r="KP112" s="355">
        <f t="shared" si="328"/>
        <v>0</v>
      </c>
      <c r="KQ112" s="355">
        <f t="shared" si="329"/>
        <v>0</v>
      </c>
      <c r="KR112" s="356">
        <f t="shared" si="330"/>
        <v>0</v>
      </c>
      <c r="KS112" s="321">
        <f t="shared" si="245"/>
        <v>0</v>
      </c>
      <c r="OT112" s="273">
        <f>IF(OT$6=$OS$5,成绩录入!BC115,0)</f>
        <v>0</v>
      </c>
      <c r="OU112" s="274">
        <f>IF(OU$6=$OS$5,成绩录入!BD115,0)</f>
        <v>0</v>
      </c>
      <c r="OV112" s="274">
        <f>IF(OV$6=$OS$5,成绩录入!BE115,0)</f>
        <v>0</v>
      </c>
      <c r="OW112" s="274">
        <f>IF(OW$6=$OS$5,成绩录入!BF115,0)</f>
        <v>0</v>
      </c>
      <c r="OX112" s="274">
        <f>IF(OX$6=$OS$5,成绩录入!BG115,0)</f>
        <v>0</v>
      </c>
      <c r="OY112" s="274">
        <f>IF(OY$6=$OS$5,成绩录入!BH115,0)</f>
        <v>0</v>
      </c>
      <c r="OZ112" s="274">
        <f>IF(OZ$6=$OS$5,成绩录入!BI115,0)</f>
        <v>0</v>
      </c>
      <c r="PA112" s="274">
        <f>IF(PA$6=$OS$5,成绩录入!BJ115,0)</f>
        <v>0</v>
      </c>
      <c r="PB112" s="274">
        <f>IF(PB$6=$OS$5,成绩录入!BK115,0)</f>
        <v>0</v>
      </c>
      <c r="PC112" s="274">
        <f>IF(PC$6=$OS$5,成绩录入!BL115,0)</f>
        <v>0</v>
      </c>
      <c r="PD112" s="274">
        <f>IF(PD$6=$OS$5,成绩录入!BM115,0)</f>
        <v>0</v>
      </c>
      <c r="PE112" s="274">
        <f>IF(PE$6=$OS$5,成绩录入!BN115,0)</f>
        <v>0</v>
      </c>
      <c r="PF112" s="274">
        <f>IF(PF$6=$OS$5,成绩录入!BO115,0)</f>
        <v>0</v>
      </c>
      <c r="PG112" s="274">
        <f>IF(PG$6=$OS$5,成绩录入!BP115,0)</f>
        <v>0</v>
      </c>
      <c r="PH112" s="274">
        <f>IF(PH$6=$OS$5,成绩录入!BQ115,0)</f>
        <v>0</v>
      </c>
      <c r="PI112" s="274">
        <f>IF(PI$6=$OS$5,成绩录入!BR115,0)</f>
        <v>0</v>
      </c>
      <c r="PJ112" s="274">
        <f>IF(PJ$6=$OS$5,成绩录入!BS115,0)</f>
        <v>0</v>
      </c>
      <c r="PK112" s="274">
        <f>IF(PK$6=$OS$5,成绩录入!BT115,0)</f>
        <v>0</v>
      </c>
      <c r="PL112" s="274">
        <f>IF(PL$6=$OS$5,成绩录入!BU115,0)</f>
        <v>0</v>
      </c>
      <c r="PM112" s="274">
        <f>IF(PM$6=$OS$5,成绩录入!BV115,0)</f>
        <v>0</v>
      </c>
      <c r="PN112" s="274">
        <f>IF(PN$6=$OS$5,成绩录入!BW115,0)</f>
        <v>0</v>
      </c>
      <c r="PO112" s="274">
        <f>IF(PO$6=$OS$5,成绩录入!BX115,0)</f>
        <v>0</v>
      </c>
      <c r="PP112" s="274">
        <f>IF(PP$6=$OS$5,成绩录入!BY115,0)</f>
        <v>0</v>
      </c>
      <c r="PQ112" s="274">
        <f>IF(PQ$6=$OS$5,成绩录入!BZ115,0)</f>
        <v>0</v>
      </c>
      <c r="PR112" s="274">
        <f>IF(PR$6=$OS$5,成绩录入!CA115,0)</f>
        <v>0</v>
      </c>
      <c r="PS112" s="274">
        <f>IF(PS$6=$OS$5,成绩录入!CB115,0)</f>
        <v>0</v>
      </c>
      <c r="PT112" s="274">
        <f>IF(PT$6=$OS$5,成绩录入!CC115,0)</f>
        <v>0</v>
      </c>
      <c r="PU112" s="274">
        <f>IF(PU$6=$OS$5,成绩录入!CD115,0)</f>
        <v>0</v>
      </c>
      <c r="PV112" s="274">
        <f>IF(PV$6=$OS$5,成绩录入!CE115,0)</f>
        <v>0</v>
      </c>
      <c r="PW112" s="274">
        <f>IF(PW$6=$OS$5,成绩录入!CF115,0)</f>
        <v>0</v>
      </c>
      <c r="PX112" s="274">
        <f>IF(PX$6=$OS$5,成绩录入!CG115,0)</f>
        <v>0</v>
      </c>
      <c r="PY112" s="274">
        <f>IF(PY$6=$OS$5,成绩录入!CH115,0)</f>
        <v>0</v>
      </c>
      <c r="PZ112" s="274">
        <f>IF(PZ$6=$OS$5,成绩录入!CI115,0)</f>
        <v>0</v>
      </c>
      <c r="QA112" s="274">
        <f>IF(QA$6=$OS$5,成绩录入!CJ115,0)</f>
        <v>0</v>
      </c>
      <c r="QB112" s="274">
        <f>IF(QB$6=$OS$5,成绩录入!CK115,0)</f>
        <v>0</v>
      </c>
      <c r="QC112" s="274">
        <f>IF(QC$6=$OS$5,成绩录入!CL115,0)</f>
        <v>0</v>
      </c>
      <c r="QD112" s="274">
        <f>IF(QD$6=$OS$5,成绩录入!CM115,0)</f>
        <v>0</v>
      </c>
      <c r="QE112" s="274">
        <f>IF(QE$6=$OS$5,成绩录入!CN115,0)</f>
        <v>0</v>
      </c>
      <c r="QF112" s="274">
        <f>IF(QF$6=$OS$5,成绩录入!CO115,0)</f>
        <v>0</v>
      </c>
      <c r="QG112" s="274">
        <f>IF(QG$6=$OS$5,成绩录入!CP115,0)</f>
        <v>0</v>
      </c>
      <c r="QH112" s="274">
        <f>IF(QH$6=$OS$5,成绩录入!CQ115,0)</f>
        <v>0</v>
      </c>
      <c r="QI112" s="274">
        <f>IF(QI$6=$OS$5,成绩录入!CR115,0)</f>
        <v>0</v>
      </c>
      <c r="QJ112" s="274">
        <f>IF(QJ$6=$OS$5,成绩录入!CS115,0)</f>
        <v>0</v>
      </c>
      <c r="QK112" s="274">
        <f>IF(QK$6=$OS$5,成绩录入!CT115,0)</f>
        <v>0</v>
      </c>
      <c r="QL112" s="274">
        <f>IF(QL$6=$OS$5,成绩录入!CU115,0)</f>
        <v>0</v>
      </c>
      <c r="QM112" s="274">
        <f>IF(QM$6=$OS$5,成绩录入!CV115,0)</f>
        <v>0</v>
      </c>
      <c r="QN112" s="274">
        <f>IF(QN$6=$OS$5,成绩录入!CW115,0)</f>
        <v>0</v>
      </c>
      <c r="QO112" s="274">
        <f>IF(QO$6=$OS$5,成绩录入!CX115,0)</f>
        <v>0</v>
      </c>
      <c r="QP112" s="274">
        <f>IF(QP$6=$OS$5,成绩录入!CY115,0)</f>
        <v>0</v>
      </c>
      <c r="QQ112" s="274">
        <f>IF(QQ$6=$OS$5,成绩录入!CZ115,0)</f>
        <v>0</v>
      </c>
      <c r="QR112" s="274">
        <f>IF(QR$6=$OS$5,成绩录入!DA115,0)</f>
        <v>0</v>
      </c>
      <c r="QS112" s="274">
        <f>IF(QS$6=$OS$5,成绩录入!DB115,0)</f>
        <v>0</v>
      </c>
      <c r="QT112" s="274">
        <f>IF(QT$6=$OS$5,成绩录入!DC115,0)</f>
        <v>0</v>
      </c>
      <c r="QU112" s="274">
        <f>IF(QU$6=$OS$5,成绩录入!DD115,0)</f>
        <v>0</v>
      </c>
      <c r="QV112" s="274">
        <f>IF(QV$6=$OS$5,成绩录入!DE115,0)</f>
        <v>0</v>
      </c>
      <c r="QW112" s="274">
        <f>IF(QW$6=$OS$5,成绩录入!DF115,0)</f>
        <v>0</v>
      </c>
      <c r="QX112" s="274">
        <f>IF(QX$6=$OS$5,成绩录入!DG115,0)</f>
        <v>0</v>
      </c>
      <c r="QY112" s="274">
        <f>IF(QY$6=$OS$5,成绩录入!DH115,0)</f>
        <v>0</v>
      </c>
      <c r="QZ112" s="274">
        <f>IF(QZ$6=$OS$5,成绩录入!DI115,0)</f>
        <v>0</v>
      </c>
      <c r="RA112" s="274">
        <f>IF(RA$6=$OS$5,成绩录入!DJ115,0)</f>
        <v>0</v>
      </c>
      <c r="RB112" s="248">
        <f>IF(RB$6=$OS$5,成绩录入!DK115,0)</f>
        <v>0</v>
      </c>
      <c r="RC112" s="248">
        <f>IF(RC$6=$OS$5,成绩录入!DL115,0)</f>
        <v>0</v>
      </c>
      <c r="RD112" s="248">
        <f>IF(RD$6=$OS$5,成绩录入!DM115,0)</f>
        <v>0</v>
      </c>
      <c r="RE112" s="248">
        <f>IF(RE$6=$OS$5,成绩录入!DN115,0)</f>
        <v>0</v>
      </c>
      <c r="RF112" s="248">
        <f>IF(RF$6=$OS$5,成绩录入!DO115,0)</f>
        <v>0</v>
      </c>
      <c r="RG112" s="248">
        <f>IF(RG$6=$OS$5,成绩录入!DP115,0)</f>
        <v>0</v>
      </c>
      <c r="RH112" s="248">
        <f>IF(RH$6=$OS$5,成绩录入!DQ115,0)</f>
        <v>0</v>
      </c>
      <c r="RI112" s="248">
        <f>IF(RI$6=$OS$5,成绩录入!DR115,0)</f>
        <v>0</v>
      </c>
      <c r="RJ112" s="248">
        <f>IF(RJ$6=$OS$5,成绩录入!DS115,0)</f>
        <v>0</v>
      </c>
      <c r="RK112" s="248">
        <f>IF(RK$6=$OS$5,成绩录入!DT115,0)</f>
        <v>0</v>
      </c>
      <c r="RL112" s="248">
        <f>IF(RL$6=$OS$5,成绩录入!DU115,0)</f>
        <v>0</v>
      </c>
      <c r="RM112" s="248">
        <f>IF(RM$6=$OS$5,成绩录入!DV115,0)</f>
        <v>0</v>
      </c>
      <c r="RN112" s="248">
        <f>IF(RN$6=$OS$5,成绩录入!DW115,0)</f>
        <v>0</v>
      </c>
      <c r="RO112" s="248">
        <f>IF(RO$6=$OS$5,成绩录入!DX115,0)</f>
        <v>0</v>
      </c>
      <c r="RP112" s="248">
        <f>IF(RP$6=$OS$5,成绩录入!DY115,0)</f>
        <v>0</v>
      </c>
      <c r="RQ112" s="248">
        <f>IF(RQ$6=$OS$5,成绩录入!DZ115,0)</f>
        <v>0</v>
      </c>
      <c r="RR112" s="248">
        <f>IF(RR$6=$OS$5,成绩录入!EA115,0)</f>
        <v>0</v>
      </c>
      <c r="RS112" s="248">
        <f>IF(RS$6=$OS$5,成绩录入!EB115,0)</f>
        <v>0</v>
      </c>
      <c r="RT112" s="248">
        <f>IF(RT$6=$OS$5,成绩录入!EC115,0)</f>
        <v>0</v>
      </c>
      <c r="RU112" s="248">
        <f>IF(RU$6=$OS$5,成绩录入!ED115,0)</f>
        <v>0</v>
      </c>
      <c r="RV112" s="248">
        <f>IF(RV$6=$OS$5,成绩录入!EE115,0)</f>
        <v>0</v>
      </c>
      <c r="RW112" s="248">
        <f>IF(RW$6=$OS$5,成绩录入!EF115,0)</f>
        <v>0</v>
      </c>
      <c r="RX112" s="248">
        <f>IF(RX$6=$OS$5,成绩录入!EG115,0)</f>
        <v>0</v>
      </c>
      <c r="RY112" s="248">
        <f>IF(RY$6=$OS$5,成绩录入!EH115,0)</f>
        <v>0</v>
      </c>
      <c r="RZ112" s="248">
        <f>IF(RZ$6=$OS$5,成绩录入!EI115,0)</f>
        <v>0</v>
      </c>
      <c r="SA112" s="248">
        <f>IF(SA$6=$OS$5,成绩录入!EJ115,0)</f>
        <v>0</v>
      </c>
      <c r="SB112" s="248">
        <f>IF(SB$6=$OS$5,成绩录入!EK115,0)</f>
        <v>0</v>
      </c>
      <c r="SC112" s="248">
        <f>IF(SC$6=$OS$5,成绩录入!EL115,0)</f>
        <v>0</v>
      </c>
      <c r="SD112" s="248">
        <f>IF(SD$6=$OS$5,成绩录入!EM115,0)</f>
        <v>0</v>
      </c>
      <c r="SE112" s="248">
        <f>IF(SE$6=$OS$5,成绩录入!EN115,0)</f>
        <v>0</v>
      </c>
      <c r="SF112" s="248">
        <f>IF(SF$6=$OS$5,成绩录入!EO115,0)</f>
        <v>0</v>
      </c>
      <c r="SG112" s="248">
        <f>IF(SG$6=$OS$5,成绩录入!EP115,0)</f>
        <v>0</v>
      </c>
      <c r="SH112" s="248">
        <f>IF(SH$6=$OS$5,成绩录入!EQ115,0)</f>
        <v>0</v>
      </c>
      <c r="SI112" s="248">
        <f>IF(SI$6=$OS$5,成绩录入!ER115,0)</f>
        <v>0</v>
      </c>
      <c r="SJ112" s="248">
        <f>IF(SJ$6=$OS$5,成绩录入!ES115,0)</f>
        <v>0</v>
      </c>
      <c r="SK112" s="248">
        <f>IF(SK$6=$OS$5,成绩录入!ET115,0)</f>
        <v>0</v>
      </c>
      <c r="SL112" s="248">
        <f>IF(SL$6=$OS$5,成绩录入!EU115,0)</f>
        <v>0</v>
      </c>
      <c r="SM112" s="248">
        <f>IF(SM$6=$OS$5,成绩录入!EV115,0)</f>
        <v>0</v>
      </c>
      <c r="SN112" s="248">
        <f>IF(SN$6=$OS$5,成绩录入!EW115,0)</f>
        <v>0</v>
      </c>
      <c r="SO112" s="248">
        <f>IF(SO$6=$OS$5,成绩录入!EX115,0)</f>
        <v>0</v>
      </c>
      <c r="SP112" s="218">
        <f t="shared" si="190"/>
        <v>0</v>
      </c>
      <c r="SQ112" s="166"/>
      <c r="SR112" s="166"/>
      <c r="SS112" s="273">
        <f>IF(SS$6=$SR$5,成绩录入!BC115,0)</f>
        <v>0</v>
      </c>
      <c r="ST112" s="274">
        <f>IF(ST$6=$SR$5,成绩录入!BD115,0)</f>
        <v>0</v>
      </c>
      <c r="SU112" s="274">
        <f>IF(SU$6=$SR$5,成绩录入!BE115,0)</f>
        <v>0</v>
      </c>
      <c r="SV112" s="274">
        <f>IF(SV$6=$SR$5,成绩录入!BF115,0)</f>
        <v>0</v>
      </c>
      <c r="SW112" s="274">
        <f>IF(SW$6=$SR$5,成绩录入!BG115,0)</f>
        <v>0</v>
      </c>
      <c r="SX112" s="274">
        <f>IF(SX$6=$SR$5,成绩录入!BH115,0)</f>
        <v>0</v>
      </c>
      <c r="SY112" s="274">
        <f>IF(SY$6=$SR$5,成绩录入!BI115,0)</f>
        <v>0</v>
      </c>
      <c r="SZ112" s="274">
        <f>IF(SZ$6=$SR$5,成绩录入!BJ115,0)</f>
        <v>0</v>
      </c>
      <c r="TA112" s="274">
        <f>IF(TA$6=$SR$5,成绩录入!BK115,0)</f>
        <v>0</v>
      </c>
      <c r="TB112" s="274">
        <f>IF(TB$6=$SR$5,成绩录入!BL115,0)</f>
        <v>0</v>
      </c>
      <c r="TC112" s="274">
        <f>IF(TC$6=$SR$5,成绩录入!BM115,0)</f>
        <v>0</v>
      </c>
      <c r="TD112" s="274">
        <f>IF(TD$6=$SR$5,成绩录入!BN115,0)</f>
        <v>0</v>
      </c>
      <c r="TE112" s="274">
        <f>IF(TE$6=$SR$5,成绩录入!BO115,0)</f>
        <v>0</v>
      </c>
      <c r="TF112" s="274">
        <f>IF(TF$6=$SR$5,成绩录入!BP115,0)</f>
        <v>0</v>
      </c>
      <c r="TG112" s="274">
        <f>IF(TG$6=$SR$5,成绩录入!BQ115,0)</f>
        <v>0</v>
      </c>
      <c r="TH112" s="274">
        <f>IF(TH$6=$SR$5,成绩录入!BR115,0)</f>
        <v>0</v>
      </c>
      <c r="TI112" s="274">
        <f>IF(TI$6=$SR$5,成绩录入!BS115,0)</f>
        <v>0</v>
      </c>
      <c r="TJ112" s="274">
        <f>IF(TJ$6=$SR$5,成绩录入!BT115,0)</f>
        <v>0</v>
      </c>
      <c r="TK112" s="274">
        <f>IF(TK$6=$SR$5,成绩录入!BU115,0)</f>
        <v>0</v>
      </c>
      <c r="TL112" s="274">
        <f>IF(TL$6=$SR$5,成绩录入!BV115,0)</f>
        <v>0</v>
      </c>
      <c r="TM112" s="274">
        <f>IF(TM$6=$SR$5,成绩录入!BW115,0)</f>
        <v>0</v>
      </c>
      <c r="TN112" s="274">
        <f>IF(TN$6=$SR$5,成绩录入!BX115,0)</f>
        <v>0</v>
      </c>
      <c r="TO112" s="274">
        <f>IF(TO$6=$SR$5,成绩录入!BY115,0)</f>
        <v>0</v>
      </c>
      <c r="TP112" s="274">
        <f>IF(TP$6=$SR$5,成绩录入!BZ115,0)</f>
        <v>0</v>
      </c>
      <c r="TQ112" s="274">
        <f>IF(TQ$6=$SR$5,成绩录入!CA115,0)</f>
        <v>0</v>
      </c>
      <c r="TR112" s="274">
        <f>IF(TR$6=$SR$5,成绩录入!CB115,0)</f>
        <v>0</v>
      </c>
      <c r="TS112" s="274">
        <f>IF(TS$6=$SR$5,成绩录入!CC115,0)</f>
        <v>0</v>
      </c>
      <c r="TT112" s="274">
        <f>IF(TT$6=$SR$5,成绩录入!CD115,0)</f>
        <v>0</v>
      </c>
      <c r="TU112" s="274">
        <f>IF(TU$6=$SR$5,成绩录入!CE115,0)</f>
        <v>0</v>
      </c>
      <c r="TV112" s="274">
        <f>IF(TV$6=$SR$5,成绩录入!CF115,0)</f>
        <v>0</v>
      </c>
      <c r="TW112" s="274">
        <f>IF(TW$6=$SR$5,成绩录入!CG115,0)</f>
        <v>0</v>
      </c>
      <c r="TX112" s="274">
        <f>IF(TX$6=$SR$5,成绩录入!CH115,0)</f>
        <v>0</v>
      </c>
      <c r="TY112" s="274">
        <f>IF(TY$6=$SR$5,成绩录入!CI115,0)</f>
        <v>0</v>
      </c>
      <c r="TZ112" s="274">
        <f>IF(TZ$6=$SR$5,成绩录入!CJ115,0)</f>
        <v>0</v>
      </c>
      <c r="UA112" s="274">
        <f>IF(UA$6=$SR$5,成绩录入!CK115,0)</f>
        <v>0</v>
      </c>
      <c r="UB112" s="274">
        <f>IF(UB$6=$SR$5,成绩录入!CL115,0)</f>
        <v>0</v>
      </c>
      <c r="UC112" s="274">
        <f>IF(UC$6=$SR$5,成绩录入!CM115,0)</f>
        <v>0</v>
      </c>
      <c r="UD112" s="274">
        <f>IF(UD$6=$SR$5,成绩录入!CN115,0)</f>
        <v>0</v>
      </c>
      <c r="UE112" s="274">
        <f>IF(UE$6=$SR$5,成绩录入!CO115,0)</f>
        <v>0</v>
      </c>
      <c r="UF112" s="274">
        <f>IF(UF$6=$SR$5,成绩录入!CP115,0)</f>
        <v>0</v>
      </c>
      <c r="UG112" s="274">
        <f>IF(UG$6=$SR$5,成绩录入!CQ115,0)</f>
        <v>0</v>
      </c>
      <c r="UH112" s="274">
        <f>IF(UH$6=$SR$5,成绩录入!CR115,0)</f>
        <v>0</v>
      </c>
      <c r="UI112" s="274">
        <f>IF(UI$6=$SR$5,成绩录入!CS115,0)</f>
        <v>0</v>
      </c>
      <c r="UJ112" s="274">
        <f>IF(UJ$6=$SR$5,成绩录入!CT115,0)</f>
        <v>0</v>
      </c>
      <c r="UK112" s="274">
        <f>IF(UK$6=$SR$5,成绩录入!CU115,0)</f>
        <v>0</v>
      </c>
      <c r="UL112" s="274">
        <f>IF(UL$6=$SR$5,成绩录入!CV115,0)</f>
        <v>0</v>
      </c>
      <c r="UM112" s="274">
        <f>IF(UM$6=$SR$5,成绩录入!CW115,0)</f>
        <v>0</v>
      </c>
      <c r="UN112" s="274">
        <f>IF(UN$6=$SR$5,成绩录入!CX115,0)</f>
        <v>0</v>
      </c>
      <c r="UO112" s="274">
        <f>IF(UO$6=$SR$5,成绩录入!CY115,0)</f>
        <v>0</v>
      </c>
      <c r="UP112" s="274">
        <f>IF(UP$6=$SR$5,成绩录入!CZ115,0)</f>
        <v>0</v>
      </c>
      <c r="UQ112" s="274">
        <f>IF(UQ$6=$SR$5,成绩录入!DA115,0)</f>
        <v>0</v>
      </c>
      <c r="UR112" s="274">
        <f>IF(UR$6=$SR$5,成绩录入!DB115,0)</f>
        <v>0</v>
      </c>
      <c r="US112" s="274">
        <f>IF(US$6=$SR$5,成绩录入!DC115,0)</f>
        <v>0</v>
      </c>
      <c r="UT112" s="274">
        <f>IF(UT$6=$SR$5,成绩录入!DD115,0)</f>
        <v>0</v>
      </c>
      <c r="UU112" s="274">
        <f>IF(UU$6=$SR$5,成绩录入!DE115,0)</f>
        <v>0</v>
      </c>
      <c r="UV112" s="274">
        <f>IF(UV$6=$SR$5,成绩录入!DF115,0)</f>
        <v>0</v>
      </c>
      <c r="UW112" s="274">
        <f>IF(UW$6=$SR$5,成绩录入!DG115,0)</f>
        <v>0</v>
      </c>
      <c r="UX112" s="274">
        <f>IF(UX$6=$SR$5,成绩录入!DH115,0)</f>
        <v>0</v>
      </c>
      <c r="UY112" s="274">
        <f>IF(UY$6=$SR$5,成绩录入!DI115,0)</f>
        <v>0</v>
      </c>
      <c r="UZ112" s="274">
        <f>IF(UZ$6=$SR$5,成绩录入!DJ115,0)</f>
        <v>0</v>
      </c>
      <c r="VA112" s="248">
        <f>IF(VA$6=$SR$5,成绩录入!DK115,0)</f>
        <v>0</v>
      </c>
      <c r="VB112" s="248">
        <f>IF(VB$6=$SR$5,成绩录入!DL115,0)</f>
        <v>0</v>
      </c>
      <c r="VC112" s="248">
        <f>IF(VC$6=$SR$5,成绩录入!DM115,0)</f>
        <v>0</v>
      </c>
      <c r="VD112" s="248">
        <f>IF(VD$6=$SR$5,成绩录入!DN115,0)</f>
        <v>0</v>
      </c>
      <c r="VE112" s="248">
        <f>IF(VE$6=$SR$5,成绩录入!DO115,0)</f>
        <v>0</v>
      </c>
      <c r="VF112" s="248">
        <f>IF(VF$6=$SR$5,成绩录入!DP115,0)</f>
        <v>0</v>
      </c>
      <c r="VG112" s="248">
        <f>IF(VG$6=$SR$5,成绩录入!DQ115,0)</f>
        <v>0</v>
      </c>
      <c r="VH112" s="248">
        <f>IF(VH$6=$SR$5,成绩录入!DR115,0)</f>
        <v>0</v>
      </c>
      <c r="VI112" s="248">
        <f>IF(VI$6=$SR$5,成绩录入!DS115,0)</f>
        <v>0</v>
      </c>
      <c r="VJ112" s="248">
        <f>IF(VJ$6=$SR$5,成绩录入!DT115,0)</f>
        <v>0</v>
      </c>
      <c r="VK112" s="248">
        <f>IF(VK$6=$SR$5,成绩录入!DU115,0)</f>
        <v>0</v>
      </c>
      <c r="VL112" s="248">
        <f>IF(VL$6=$SR$5,成绩录入!DV115,0)</f>
        <v>0</v>
      </c>
      <c r="VM112" s="248">
        <f>IF(VM$6=$SR$5,成绩录入!DW115,0)</f>
        <v>0</v>
      </c>
      <c r="VN112" s="248">
        <f>IF(VN$6=$SR$5,成绩录入!DX115,0)</f>
        <v>0</v>
      </c>
      <c r="VO112" s="248">
        <f>IF(VO$6=$SR$5,成绩录入!DY115,0)</f>
        <v>0</v>
      </c>
      <c r="VP112" s="248">
        <f>IF(VP$6=$SR$5,成绩录入!DZ115,0)</f>
        <v>0</v>
      </c>
      <c r="VQ112" s="248">
        <f>IF(VQ$6=$SR$5,成绩录入!EA115,0)</f>
        <v>0</v>
      </c>
      <c r="VR112" s="248">
        <f>IF(VR$6=$SR$5,成绩录入!EB115,0)</f>
        <v>0</v>
      </c>
      <c r="VS112" s="248">
        <f>IF(VS$6=$SR$5,成绩录入!EC115,0)</f>
        <v>0</v>
      </c>
      <c r="VT112" s="248">
        <f>IF(VT$6=$SR$5,成绩录入!ED115,0)</f>
        <v>0</v>
      </c>
      <c r="VU112" s="248">
        <f>IF(VU$6=$SR$5,成绩录入!EE115,0)</f>
        <v>0</v>
      </c>
      <c r="VV112" s="248">
        <f>IF(VV$6=$SR$5,成绩录入!EF115,0)</f>
        <v>0</v>
      </c>
      <c r="VW112" s="248">
        <f>IF(VW$6=$SR$5,成绩录入!EG115,0)</f>
        <v>0</v>
      </c>
      <c r="VX112" s="248">
        <f>IF(VX$6=$SR$5,成绩录入!EH115,0)</f>
        <v>0</v>
      </c>
      <c r="VY112" s="248">
        <f>IF(VY$6=$SR$5,成绩录入!EI115,0)</f>
        <v>0</v>
      </c>
      <c r="VZ112" s="248">
        <f>IF(VZ$6=$SR$5,成绩录入!EJ115,0)</f>
        <v>0</v>
      </c>
      <c r="WA112" s="248">
        <f>IF(WA$6=$SR$5,成绩录入!EK115,0)</f>
        <v>0</v>
      </c>
      <c r="WB112" s="248">
        <f>IF(WB$6=$SR$5,成绩录入!EL115,0)</f>
        <v>0</v>
      </c>
      <c r="WC112" s="248">
        <f>IF(WC$6=$SR$5,成绩录入!EM115,0)</f>
        <v>0</v>
      </c>
      <c r="WD112" s="248">
        <f>IF(WD$6=$SR$5,成绩录入!EN115,0)</f>
        <v>0</v>
      </c>
      <c r="WE112" s="248">
        <f>IF(WE$6=$SR$5,成绩录入!EO115,0)</f>
        <v>0</v>
      </c>
      <c r="WF112" s="248">
        <f>IF(WF$6=$SR$5,成绩录入!EP115,0)</f>
        <v>0</v>
      </c>
      <c r="WG112" s="248">
        <f>IF(WG$6=$SR$5,成绩录入!EQ115,0)</f>
        <v>0</v>
      </c>
      <c r="WH112" s="248">
        <f>IF(WH$6=$SR$5,成绩录入!ER115,0)</f>
        <v>0</v>
      </c>
      <c r="WI112" s="248">
        <f>IF(WI$6=$SR$5,成绩录入!ES115,0)</f>
        <v>0</v>
      </c>
      <c r="WJ112" s="248">
        <f>IF(WJ$6=$SR$5,成绩录入!ET115,0)</f>
        <v>0</v>
      </c>
      <c r="WK112" s="248">
        <f>IF(WK$6=$SR$5,成绩录入!EU115,0)</f>
        <v>0</v>
      </c>
      <c r="WL112" s="248">
        <f>IF(WL$6=$SR$5,成绩录入!EV115,0)</f>
        <v>0</v>
      </c>
      <c r="WM112" s="248">
        <f>IF(WM$6=$SR$5,成绩录入!EW115,0)</f>
        <v>0</v>
      </c>
      <c r="WN112" s="248">
        <f>IF(WN$6=$SR$5,成绩录入!EX115,0)</f>
        <v>0</v>
      </c>
      <c r="WO112" s="218">
        <f t="shared" si="191"/>
        <v>0</v>
      </c>
      <c r="WP112" s="166"/>
      <c r="WQ112" s="166"/>
      <c r="WR112" s="273">
        <f>IF(WR$6=$WQ$5,成绩录入!BC115,0)</f>
        <v>0</v>
      </c>
      <c r="WS112" s="274">
        <f>IF(WS$6=$WQ$5,成绩录入!BD115,0)</f>
        <v>0</v>
      </c>
      <c r="WT112" s="274">
        <f>IF(WT$6=$WQ$5,成绩录入!BE115,0)</f>
        <v>0</v>
      </c>
      <c r="WU112" s="274">
        <f>IF(WU$6=$WQ$5,成绩录入!BF115,0)</f>
        <v>0</v>
      </c>
      <c r="WV112" s="274">
        <f>IF(WV$6=$WQ$5,成绩录入!BG115,0)</f>
        <v>0</v>
      </c>
      <c r="WW112" s="274">
        <f>IF(WW$6=$WQ$5,成绩录入!BH115,0)</f>
        <v>0</v>
      </c>
      <c r="WX112" s="274">
        <f>IF(WX$6=$WQ$5,成绩录入!BI115,0)</f>
        <v>0</v>
      </c>
      <c r="WY112" s="274">
        <f>IF(WY$6=$WQ$5,成绩录入!BJ115,0)</f>
        <v>0</v>
      </c>
      <c r="WZ112" s="274">
        <f>IF(WZ$6=$WQ$5,成绩录入!BK115,0)</f>
        <v>0</v>
      </c>
      <c r="XA112" s="274">
        <f>IF(XA$6=$WQ$5,成绩录入!BL115,0)</f>
        <v>0</v>
      </c>
      <c r="XB112" s="274">
        <f>IF(XB$6=$WQ$5,成绩录入!BM115,0)</f>
        <v>0</v>
      </c>
      <c r="XC112" s="274">
        <f>IF(XC$6=$WQ$5,成绩录入!BN115,0)</f>
        <v>0</v>
      </c>
      <c r="XD112" s="274">
        <f>IF(XD$6=$WQ$5,成绩录入!BO115,0)</f>
        <v>0</v>
      </c>
      <c r="XE112" s="274">
        <f>IF(XE$6=$WQ$5,成绩录入!BP115,0)</f>
        <v>0</v>
      </c>
      <c r="XF112" s="274">
        <f>IF(XF$6=$WQ$5,成绩录入!BQ115,0)</f>
        <v>0</v>
      </c>
      <c r="XG112" s="274">
        <f>IF(XG$6=$WQ$5,成绩录入!BR115,0)</f>
        <v>0</v>
      </c>
      <c r="XH112" s="274">
        <f>IF(XH$6=$WQ$5,成绩录入!BS115,0)</f>
        <v>0</v>
      </c>
      <c r="XI112" s="274">
        <f>IF(XI$6=$WQ$5,成绩录入!BT115,0)</f>
        <v>0</v>
      </c>
      <c r="XJ112" s="274">
        <f>IF(XJ$6=$WQ$5,成绩录入!BU115,0)</f>
        <v>0</v>
      </c>
      <c r="XK112" s="274">
        <f>IF(XK$6=$WQ$5,成绩录入!BV115,0)</f>
        <v>0</v>
      </c>
      <c r="XL112" s="274">
        <f>IF(XL$6=$WQ$5,成绩录入!BW115,0)</f>
        <v>0</v>
      </c>
      <c r="XM112" s="274">
        <f>IF(XM$6=$WQ$5,成绩录入!BX115,0)</f>
        <v>0</v>
      </c>
      <c r="XN112" s="274">
        <f>IF(XN$6=$WQ$5,成绩录入!BY115,0)</f>
        <v>0</v>
      </c>
      <c r="XO112" s="274">
        <f>IF(XO$6=$WQ$5,成绩录入!BZ115,0)</f>
        <v>0</v>
      </c>
      <c r="XP112" s="274">
        <f>IF(XP$6=$WQ$5,成绩录入!CA115,0)</f>
        <v>0</v>
      </c>
      <c r="XQ112" s="274">
        <f>IF(XQ$6=$WQ$5,成绩录入!CB115,0)</f>
        <v>0</v>
      </c>
      <c r="XR112" s="274">
        <f>IF(XR$6=$WQ$5,成绩录入!CC115,0)</f>
        <v>0</v>
      </c>
      <c r="XS112" s="274">
        <f>IF(XS$6=$WQ$5,成绩录入!CD115,0)</f>
        <v>0</v>
      </c>
      <c r="XT112" s="274">
        <f>IF(XT$6=$WQ$5,成绩录入!CE115,0)</f>
        <v>0</v>
      </c>
      <c r="XU112" s="274">
        <f>IF(XU$6=$WQ$5,成绩录入!CF115,0)</f>
        <v>0</v>
      </c>
      <c r="XV112" s="274">
        <f>IF(XV$6=$WQ$5,成绩录入!CG115,0)</f>
        <v>0</v>
      </c>
      <c r="XW112" s="274">
        <f>IF(XW$6=$WQ$5,成绩录入!CH115,0)</f>
        <v>0</v>
      </c>
      <c r="XX112" s="274">
        <f>IF(XX$6=$WQ$5,成绩录入!CI115,0)</f>
        <v>0</v>
      </c>
      <c r="XY112" s="274">
        <f>IF(XY$6=$WQ$5,成绩录入!CJ115,0)</f>
        <v>0</v>
      </c>
      <c r="XZ112" s="274">
        <f>IF(XZ$6=$WQ$5,成绩录入!CK115,0)</f>
        <v>0</v>
      </c>
      <c r="YA112" s="274">
        <f>IF(YA$6=$WQ$5,成绩录入!CL115,0)</f>
        <v>0</v>
      </c>
      <c r="YB112" s="274">
        <f>IF(YB$6=$WQ$5,成绩录入!CM115,0)</f>
        <v>0</v>
      </c>
      <c r="YC112" s="274">
        <f>IF(YC$6=$WQ$5,成绩录入!CN115,0)</f>
        <v>0</v>
      </c>
      <c r="YD112" s="274">
        <f>IF(YD$6=$WQ$5,成绩录入!CO115,0)</f>
        <v>0</v>
      </c>
      <c r="YE112" s="274">
        <f>IF(YE$6=$WQ$5,成绩录入!CP115,0)</f>
        <v>0</v>
      </c>
      <c r="YF112" s="274">
        <f>IF(YF$6=$WQ$5,成绩录入!CQ115,0)</f>
        <v>0</v>
      </c>
      <c r="YG112" s="274">
        <f>IF(YG$6=$WQ$5,成绩录入!CR115,0)</f>
        <v>0</v>
      </c>
      <c r="YH112" s="274">
        <f>IF(YH$6=$WQ$5,成绩录入!CS115,0)</f>
        <v>0</v>
      </c>
      <c r="YI112" s="274">
        <f>IF(YI$6=$WQ$5,成绩录入!CT115,0)</f>
        <v>0</v>
      </c>
      <c r="YJ112" s="274">
        <f>IF(YJ$6=$WQ$5,成绩录入!CU115,0)</f>
        <v>0</v>
      </c>
      <c r="YK112" s="274">
        <f>IF(YK$6=$WQ$5,成绩录入!CV115,0)</f>
        <v>0</v>
      </c>
      <c r="YL112" s="274">
        <f>IF(YL$6=$WQ$5,成绩录入!CW115,0)</f>
        <v>0</v>
      </c>
      <c r="YM112" s="274">
        <f>IF(YM$6=$WQ$5,成绩录入!CX115,0)</f>
        <v>0</v>
      </c>
      <c r="YN112" s="274">
        <f>IF(YN$6=$WQ$5,成绩录入!CY115,0)</f>
        <v>0</v>
      </c>
      <c r="YO112" s="274">
        <f>IF(YO$6=$WQ$5,成绩录入!CZ115,0)</f>
        <v>0</v>
      </c>
      <c r="YP112" s="274">
        <f>IF(YP$6=$WQ$5,成绩录入!DA115,0)</f>
        <v>0</v>
      </c>
      <c r="YQ112" s="274">
        <f>IF(YQ$6=$WQ$5,成绩录入!DB115,0)</f>
        <v>0</v>
      </c>
      <c r="YR112" s="274">
        <f>IF(YR$6=$WQ$5,成绩录入!DC115,0)</f>
        <v>0</v>
      </c>
      <c r="YS112" s="274">
        <f>IF(YS$6=$WQ$5,成绩录入!DD115,0)</f>
        <v>0</v>
      </c>
      <c r="YT112" s="274">
        <f>IF(YT$6=$WQ$5,成绩录入!DE115,0)</f>
        <v>0</v>
      </c>
      <c r="YU112" s="274">
        <f>IF(YU$6=$WQ$5,成绩录入!DF115,0)</f>
        <v>0</v>
      </c>
      <c r="YV112" s="274">
        <f>IF(YV$6=$WQ$5,成绩录入!DG115,0)</f>
        <v>0</v>
      </c>
      <c r="YW112" s="274">
        <f>IF(YW$6=$WQ$5,成绩录入!DH115,0)</f>
        <v>0</v>
      </c>
      <c r="YX112" s="274">
        <f>IF(YX$6=$WQ$5,成绩录入!DI115,0)</f>
        <v>0</v>
      </c>
      <c r="YY112" s="274">
        <f>IF(YY$6=$WQ$5,成绩录入!DJ115,0)</f>
        <v>0</v>
      </c>
      <c r="YZ112" s="248">
        <f>IF(YZ$6=$WQ$5,成绩录入!DK115,0)</f>
        <v>0</v>
      </c>
      <c r="ZA112" s="248">
        <f>IF(ZA$6=$WQ$5,成绩录入!DL115,0)</f>
        <v>0</v>
      </c>
      <c r="ZB112" s="248">
        <f>IF(ZB$6=$WQ$5,成绩录入!DM115,0)</f>
        <v>0</v>
      </c>
      <c r="ZC112" s="248">
        <f>IF(ZC$6=$WQ$5,成绩录入!DN115,0)</f>
        <v>0</v>
      </c>
      <c r="ZD112" s="248">
        <f>IF(ZD$6=$WQ$5,成绩录入!DO115,0)</f>
        <v>0</v>
      </c>
      <c r="ZE112" s="248">
        <f>IF(ZE$6=$WQ$5,成绩录入!DP115,0)</f>
        <v>0</v>
      </c>
      <c r="ZF112" s="248">
        <f>IF(ZF$6=$WQ$5,成绩录入!DQ115,0)</f>
        <v>0</v>
      </c>
      <c r="ZG112" s="248">
        <f>IF(ZG$6=$WQ$5,成绩录入!DR115,0)</f>
        <v>0</v>
      </c>
      <c r="ZH112" s="248">
        <f>IF(ZH$6=$WQ$5,成绩录入!DS115,0)</f>
        <v>0</v>
      </c>
      <c r="ZI112" s="248">
        <f>IF(ZI$6=$WQ$5,成绩录入!DT115,0)</f>
        <v>0</v>
      </c>
      <c r="ZJ112" s="248">
        <f>IF(ZJ$6=$WQ$5,成绩录入!DU115,0)</f>
        <v>0</v>
      </c>
      <c r="ZK112" s="248">
        <f>IF(ZK$6=$WQ$5,成绩录入!DV115,0)</f>
        <v>0</v>
      </c>
      <c r="ZL112" s="248">
        <f>IF(ZL$6=$WQ$5,成绩录入!DW115,0)</f>
        <v>0</v>
      </c>
      <c r="ZM112" s="248">
        <f>IF(ZM$6=$WQ$5,成绩录入!DX115,0)</f>
        <v>0</v>
      </c>
      <c r="ZN112" s="248">
        <f>IF(ZN$6=$WQ$5,成绩录入!DY115,0)</f>
        <v>0</v>
      </c>
      <c r="ZO112" s="248">
        <f>IF(ZO$6=$WQ$5,成绩录入!DZ115,0)</f>
        <v>0</v>
      </c>
      <c r="ZP112" s="248">
        <f>IF(ZP$6=$WQ$5,成绩录入!EA115,0)</f>
        <v>0</v>
      </c>
      <c r="ZQ112" s="248">
        <f>IF(ZQ$6=$WQ$5,成绩录入!EB115,0)</f>
        <v>0</v>
      </c>
      <c r="ZR112" s="248">
        <f>IF(ZR$6=$WQ$5,成绩录入!EC115,0)</f>
        <v>0</v>
      </c>
      <c r="ZS112" s="248">
        <f>IF(ZS$6=$WQ$5,成绩录入!ED115,0)</f>
        <v>0</v>
      </c>
      <c r="ZT112" s="248">
        <f>IF(ZT$6=$WQ$5,成绩录入!EE115,0)</f>
        <v>0</v>
      </c>
      <c r="ZU112" s="248">
        <f>IF(ZU$6=$WQ$5,成绩录入!EF115,0)</f>
        <v>0</v>
      </c>
      <c r="ZV112" s="248">
        <f>IF(ZV$6=$WQ$5,成绩录入!EG115,0)</f>
        <v>0</v>
      </c>
      <c r="ZW112" s="248">
        <f>IF(ZW$6=$WQ$5,成绩录入!EH115,0)</f>
        <v>0</v>
      </c>
      <c r="ZX112" s="248">
        <f>IF(ZX$6=$WQ$5,成绩录入!EI115,0)</f>
        <v>0</v>
      </c>
      <c r="ZY112" s="248">
        <f>IF(ZY$6=$WQ$5,成绩录入!EJ115,0)</f>
        <v>0</v>
      </c>
      <c r="ZZ112" s="248">
        <f>IF(ZZ$6=$WQ$5,成绩录入!EK115,0)</f>
        <v>0</v>
      </c>
      <c r="AAA112" s="248">
        <f>IF(AAA$6=$WQ$5,成绩录入!EL115,0)</f>
        <v>0</v>
      </c>
      <c r="AAB112" s="248">
        <f>IF(AAB$6=$WQ$5,成绩录入!EM115,0)</f>
        <v>0</v>
      </c>
      <c r="AAC112" s="248">
        <f>IF(AAC$6=$WQ$5,成绩录入!EN115,0)</f>
        <v>0</v>
      </c>
      <c r="AAD112" s="248">
        <f>IF(AAD$6=$WQ$5,成绩录入!EO115,0)</f>
        <v>0</v>
      </c>
      <c r="AAE112" s="248">
        <f>IF(AAE$6=$WQ$5,成绩录入!EP115,0)</f>
        <v>0</v>
      </c>
      <c r="AAF112" s="248">
        <f>IF(AAF$6=$WQ$5,成绩录入!EQ115,0)</f>
        <v>0</v>
      </c>
      <c r="AAG112" s="248">
        <f>IF(AAG$6=$WQ$5,成绩录入!ER115,0)</f>
        <v>0</v>
      </c>
      <c r="AAH112" s="248">
        <f>IF(AAH$6=$WQ$5,成绩录入!ES115,0)</f>
        <v>0</v>
      </c>
      <c r="AAI112" s="248">
        <f>IF(AAI$6=$WQ$5,成绩录入!ET115,0)</f>
        <v>0</v>
      </c>
      <c r="AAJ112" s="248">
        <f>IF(AAJ$6=$WQ$5,成绩录入!EU115,0)</f>
        <v>0</v>
      </c>
      <c r="AAK112" s="248">
        <f>IF(AAK$6=$WQ$5,成绩录入!EV115,0)</f>
        <v>0</v>
      </c>
      <c r="AAL112" s="248">
        <f>IF(AAL$6=$WQ$5,成绩录入!EW115,0)</f>
        <v>0</v>
      </c>
      <c r="AAM112" s="248">
        <f>IF(AAM$6=$WQ$5,成绩录入!EX115,0)</f>
        <v>0</v>
      </c>
      <c r="AAN112" s="218">
        <f t="shared" si="192"/>
        <v>0</v>
      </c>
      <c r="AAO112" s="206"/>
      <c r="AAQ112" s="273">
        <f>IF(AAQ$6=$AAP$5,成绩录入!BC115,0)</f>
        <v>0</v>
      </c>
      <c r="AAR112" s="274">
        <f>IF(AAR$6=$AAP$5,成绩录入!BD115,0)</f>
        <v>0</v>
      </c>
      <c r="AAS112" s="274">
        <f>IF(AAS$6=$AAP$5,成绩录入!BE115,0)</f>
        <v>0</v>
      </c>
      <c r="AAT112" s="274">
        <f>IF(AAT$6=$AAP$5,成绩录入!BF115,0)</f>
        <v>0</v>
      </c>
      <c r="AAU112" s="274">
        <f>IF(AAU$6=$AAP$5,成绩录入!BG115,0)</f>
        <v>0</v>
      </c>
      <c r="AAV112" s="274">
        <f>IF(AAV$6=$AAP$5,成绩录入!BH115,0)</f>
        <v>0</v>
      </c>
      <c r="AAW112" s="274">
        <f>IF(AAW$6=$AAP$5,成绩录入!BI115,0)</f>
        <v>0</v>
      </c>
      <c r="AAX112" s="274">
        <f>IF(AAX$6=$AAP$5,成绩录入!BJ115,0)</f>
        <v>0</v>
      </c>
      <c r="AAY112" s="274">
        <f>IF(AAY$6=$AAP$5,成绩录入!BK115,0)</f>
        <v>0</v>
      </c>
      <c r="AAZ112" s="274">
        <f>IF(AAZ$6=$AAP$5,成绩录入!BL115,0)</f>
        <v>0</v>
      </c>
      <c r="ABA112" s="274">
        <f>IF(ABA$6=$AAP$5,成绩录入!BM115,0)</f>
        <v>0</v>
      </c>
      <c r="ABB112" s="274">
        <f>IF(ABB$6=$AAP$5,成绩录入!BN115,0)</f>
        <v>0</v>
      </c>
      <c r="ABC112" s="274">
        <f>IF(ABC$6=$AAP$5,成绩录入!BO115,0)</f>
        <v>0</v>
      </c>
      <c r="ABD112" s="274">
        <f>IF(ABD$6=$AAP$5,成绩录入!BP115,0)</f>
        <v>0</v>
      </c>
      <c r="ABE112" s="274">
        <f>IF(ABE$6=$AAP$5,成绩录入!BQ115,0)</f>
        <v>0</v>
      </c>
      <c r="ABF112" s="274">
        <f>IF(ABF$6=$AAP$5,成绩录入!BR115,0)</f>
        <v>0</v>
      </c>
      <c r="ABG112" s="274">
        <f>IF(ABG$6=$AAP$5,成绩录入!BS115,0)</f>
        <v>0</v>
      </c>
      <c r="ABH112" s="274">
        <f>IF(ABH$6=$AAP$5,成绩录入!BT115,0)</f>
        <v>0</v>
      </c>
      <c r="ABI112" s="274">
        <f>IF(ABI$6=$AAP$5,成绩录入!BU115,0)</f>
        <v>0</v>
      </c>
      <c r="ABJ112" s="274">
        <f>IF(ABJ$6=$AAP$5,成绩录入!BV115,0)</f>
        <v>0</v>
      </c>
      <c r="ABK112" s="274">
        <f>IF(ABK$6=$AAP$5,成绩录入!BW115,0)</f>
        <v>0</v>
      </c>
      <c r="ABL112" s="274">
        <f>IF(ABL$6=$AAP$5,成绩录入!BX115,0)</f>
        <v>0</v>
      </c>
      <c r="ABM112" s="274">
        <f>IF(ABM$6=$AAP$5,成绩录入!BY115,0)</f>
        <v>0</v>
      </c>
      <c r="ABN112" s="274">
        <f>IF(ABN$6=$AAP$5,成绩录入!BZ115,0)</f>
        <v>0</v>
      </c>
      <c r="ABO112" s="274">
        <f>IF(ABO$6=$AAP$5,成绩录入!CA115,0)</f>
        <v>0</v>
      </c>
      <c r="ABP112" s="274">
        <f>IF(ABP$6=$AAP$5,成绩录入!CB115,0)</f>
        <v>0</v>
      </c>
      <c r="ABQ112" s="274">
        <f>IF(ABQ$6=$AAP$5,成绩录入!CC115,0)</f>
        <v>0</v>
      </c>
      <c r="ABR112" s="274">
        <f>IF(ABR$6=$AAP$5,成绩录入!CD115,0)</f>
        <v>0</v>
      </c>
      <c r="ABS112" s="274">
        <f>IF(ABS$6=$AAP$5,成绩录入!CE115,0)</f>
        <v>0</v>
      </c>
      <c r="ABT112" s="274">
        <f>IF(ABT$6=$AAP$5,成绩录入!CF115,0)</f>
        <v>0</v>
      </c>
      <c r="ABU112" s="274">
        <f>IF(ABU$6=$AAP$5,成绩录入!CG115,0)</f>
        <v>0</v>
      </c>
      <c r="ABV112" s="274">
        <f>IF(ABV$6=$AAP$5,成绩录入!CH115,0)</f>
        <v>0</v>
      </c>
      <c r="ABW112" s="274">
        <f>IF(ABW$6=$AAP$5,成绩录入!CI115,0)</f>
        <v>0</v>
      </c>
      <c r="ABX112" s="274">
        <f>IF(ABX$6=$AAP$5,成绩录入!CJ115,0)</f>
        <v>0</v>
      </c>
      <c r="ABY112" s="274">
        <f>IF(ABY$6=$AAP$5,成绩录入!CK115,0)</f>
        <v>0</v>
      </c>
      <c r="ABZ112" s="274">
        <f>IF(ABZ$6=$AAP$5,成绩录入!CL115,0)</f>
        <v>0</v>
      </c>
      <c r="ACA112" s="274">
        <f>IF(ACA$6=$AAP$5,成绩录入!CM115,0)</f>
        <v>0</v>
      </c>
      <c r="ACB112" s="274">
        <f>IF(ACB$6=$AAP$5,成绩录入!CN115,0)</f>
        <v>0</v>
      </c>
      <c r="ACC112" s="274">
        <f>IF(ACC$6=$AAP$5,成绩录入!CO115,0)</f>
        <v>0</v>
      </c>
      <c r="ACD112" s="274">
        <f>IF(ACD$6=$AAP$5,成绩录入!CP115,0)</f>
        <v>0</v>
      </c>
      <c r="ACE112" s="274">
        <f>IF(ACE$6=$AAP$5,成绩录入!CQ115,0)</f>
        <v>0</v>
      </c>
      <c r="ACF112" s="274">
        <f>IF(ACF$6=$AAP$5,成绩录入!CR115,0)</f>
        <v>0</v>
      </c>
      <c r="ACG112" s="274">
        <f>IF(ACG$6=$AAP$5,成绩录入!CS115,0)</f>
        <v>0</v>
      </c>
      <c r="ACH112" s="274">
        <f>IF(ACH$6=$AAP$5,成绩录入!CT115,0)</f>
        <v>0</v>
      </c>
      <c r="ACI112" s="274">
        <f>IF(ACI$6=$AAP$5,成绩录入!CU115,0)</f>
        <v>0</v>
      </c>
      <c r="ACJ112" s="274">
        <f>IF(ACJ$6=$AAP$5,成绩录入!CV115,0)</f>
        <v>0</v>
      </c>
      <c r="ACK112" s="274">
        <f>IF(ACK$6=$AAP$5,成绩录入!CW115,0)</f>
        <v>0</v>
      </c>
      <c r="ACL112" s="274">
        <f>IF(ACL$6=$AAP$5,成绩录入!CX115,0)</f>
        <v>0</v>
      </c>
      <c r="ACM112" s="274">
        <f>IF(ACM$6=$AAP$5,成绩录入!CY115,0)</f>
        <v>0</v>
      </c>
      <c r="ACN112" s="274">
        <f>IF(ACN$6=$AAP$5,成绩录入!CZ115,0)</f>
        <v>0</v>
      </c>
      <c r="ACO112" s="274">
        <f>IF(ACO$6=$AAP$5,成绩录入!DA115,0)</f>
        <v>0</v>
      </c>
      <c r="ACP112" s="274">
        <f>IF(ACP$6=$AAP$5,成绩录入!DB115,0)</f>
        <v>0</v>
      </c>
      <c r="ACQ112" s="274">
        <f>IF(ACQ$6=$AAP$5,成绩录入!DC115,0)</f>
        <v>0</v>
      </c>
      <c r="ACR112" s="274">
        <f>IF(ACR$6=$AAP$5,成绩录入!DD115,0)</f>
        <v>0</v>
      </c>
      <c r="ACS112" s="274">
        <f>IF(ACS$6=$AAP$5,成绩录入!DE115,0)</f>
        <v>0</v>
      </c>
      <c r="ACT112" s="274">
        <f>IF(ACT$6=$AAP$5,成绩录入!DF115,0)</f>
        <v>0</v>
      </c>
      <c r="ACU112" s="274">
        <f>IF(ACU$6=$AAP$5,成绩录入!DG115,0)</f>
        <v>0</v>
      </c>
      <c r="ACV112" s="274">
        <f>IF(ACV$6=$AAP$5,成绩录入!DH115,0)</f>
        <v>0</v>
      </c>
      <c r="ACW112" s="274">
        <f>IF(ACW$6=$AAP$5,成绩录入!DI115,0)</f>
        <v>0</v>
      </c>
      <c r="ACX112" s="274">
        <f>IF(ACX$6=$AAP$5,成绩录入!DJ115,0)</f>
        <v>0</v>
      </c>
      <c r="ACY112" s="248">
        <f>IF(ACY$6=$AAP$5,成绩录入!DK115,0)</f>
        <v>0</v>
      </c>
      <c r="ACZ112" s="248">
        <f>IF(ACZ$6=$AAP$5,成绩录入!DL115,0)</f>
        <v>0</v>
      </c>
      <c r="ADA112" s="248">
        <f>IF(ADA$6=$AAP$5,成绩录入!DM115,0)</f>
        <v>0</v>
      </c>
      <c r="ADB112" s="248">
        <f>IF(ADB$6=$AAP$5,成绩录入!DN115,0)</f>
        <v>0</v>
      </c>
      <c r="ADC112" s="248">
        <f>IF(ADC$6=$AAP$5,成绩录入!DO115,0)</f>
        <v>0</v>
      </c>
      <c r="ADD112" s="248">
        <f>IF(ADD$6=$AAP$5,成绩录入!DP115,0)</f>
        <v>0</v>
      </c>
      <c r="ADE112" s="248">
        <f>IF(ADE$6=$AAP$5,成绩录入!DQ115,0)</f>
        <v>0</v>
      </c>
      <c r="ADF112" s="248">
        <f>IF(ADF$6=$AAP$5,成绩录入!DR115,0)</f>
        <v>0</v>
      </c>
      <c r="ADG112" s="248">
        <f>IF(ADG$6=$AAP$5,成绩录入!DS115,0)</f>
        <v>0</v>
      </c>
      <c r="ADH112" s="248">
        <f>IF(ADH$6=$AAP$5,成绩录入!DT115,0)</f>
        <v>0</v>
      </c>
      <c r="ADI112" s="248">
        <f>IF(ADI$6=$AAP$5,成绩录入!DU115,0)</f>
        <v>0</v>
      </c>
      <c r="ADJ112" s="248">
        <f>IF(ADJ$6=$AAP$5,成绩录入!DV115,0)</f>
        <v>0</v>
      </c>
      <c r="ADK112" s="248">
        <f>IF(ADK$6=$AAP$5,成绩录入!DW115,0)</f>
        <v>0</v>
      </c>
      <c r="ADL112" s="248">
        <f>IF(ADL$6=$AAP$5,成绩录入!DX115,0)</f>
        <v>0</v>
      </c>
      <c r="ADM112" s="248">
        <f>IF(ADM$6=$AAP$5,成绩录入!DY115,0)</f>
        <v>0</v>
      </c>
      <c r="ADN112" s="248">
        <f>IF(ADN$6=$AAP$5,成绩录入!DZ115,0)</f>
        <v>0</v>
      </c>
      <c r="ADO112" s="248">
        <f>IF(ADO$6=$AAP$5,成绩录入!EA115,0)</f>
        <v>0</v>
      </c>
      <c r="ADP112" s="248">
        <f>IF(ADP$6=$AAP$5,成绩录入!EB115,0)</f>
        <v>0</v>
      </c>
      <c r="ADQ112" s="248">
        <f>IF(ADQ$6=$AAP$5,成绩录入!EC115,0)</f>
        <v>0</v>
      </c>
      <c r="ADR112" s="248">
        <f>IF(ADR$6=$AAP$5,成绩录入!ED115,0)</f>
        <v>0</v>
      </c>
      <c r="ADS112" s="248">
        <f>IF(ADS$6=$AAP$5,成绩录入!EE115,0)</f>
        <v>0</v>
      </c>
      <c r="ADT112" s="248">
        <f>IF(ADT$6=$AAP$5,成绩录入!EF115,0)</f>
        <v>0</v>
      </c>
      <c r="ADU112" s="248">
        <f>IF(ADU$6=$AAP$5,成绩录入!EG115,0)</f>
        <v>0</v>
      </c>
      <c r="ADV112" s="248">
        <f>IF(ADV$6=$AAP$5,成绩录入!EH115,0)</f>
        <v>0</v>
      </c>
      <c r="ADW112" s="248">
        <f>IF(ADW$6=$AAP$5,成绩录入!EI115,0)</f>
        <v>0</v>
      </c>
      <c r="ADX112" s="248">
        <f>IF(ADX$6=$AAP$5,成绩录入!EJ115,0)</f>
        <v>0</v>
      </c>
      <c r="ADY112" s="248">
        <f>IF(ADY$6=$AAP$5,成绩录入!EK115,0)</f>
        <v>0</v>
      </c>
      <c r="ADZ112" s="248">
        <f>IF(ADZ$6=$AAP$5,成绩录入!EL115,0)</f>
        <v>0</v>
      </c>
      <c r="AEA112" s="248">
        <f>IF(AEA$6=$AAP$5,成绩录入!EM115,0)</f>
        <v>0</v>
      </c>
      <c r="AEB112" s="248">
        <f>IF(AEB$6=$AAP$5,成绩录入!EN115,0)</f>
        <v>0</v>
      </c>
      <c r="AEC112" s="248">
        <f>IF(AEC$6=$AAP$5,成绩录入!EO115,0)</f>
        <v>0</v>
      </c>
      <c r="AED112" s="248">
        <f>IF(AED$6=$AAP$5,成绩录入!EP115,0)</f>
        <v>0</v>
      </c>
      <c r="AEE112" s="248">
        <f>IF(AEE$6=$AAP$5,成绩录入!EQ115,0)</f>
        <v>0</v>
      </c>
      <c r="AEF112" s="248">
        <f>IF(AEF$6=$AAP$5,成绩录入!ER115,0)</f>
        <v>0</v>
      </c>
      <c r="AEG112" s="248">
        <f>IF(AEG$6=$AAP$5,成绩录入!ES115,0)</f>
        <v>0</v>
      </c>
      <c r="AEH112" s="248">
        <f>IF(AEH$6=$AAP$5,成绩录入!ET115,0)</f>
        <v>0</v>
      </c>
      <c r="AEI112" s="248">
        <f>IF(AEI$6=$AAP$5,成绩录入!EU115,0)</f>
        <v>0</v>
      </c>
      <c r="AEJ112" s="248">
        <f>IF(AEJ$6=$AAP$5,成绩录入!EV115,0)</f>
        <v>0</v>
      </c>
      <c r="AEK112" s="248">
        <f>IF(AEK$6=$AAP$5,成绩录入!EW115,0)</f>
        <v>0</v>
      </c>
      <c r="AEL112" s="248">
        <f>IF(AEL$6=$AAP$5,成绩录入!EX115,0)</f>
        <v>0</v>
      </c>
      <c r="AEM112" s="218">
        <f t="shared" si="193"/>
        <v>0</v>
      </c>
      <c r="AEN112" s="166"/>
      <c r="AEO112" s="166"/>
      <c r="AEP112" s="273">
        <f>IF(AEP$6=$AEO$5,成绩录入!BC115,0)</f>
        <v>0</v>
      </c>
      <c r="AEQ112" s="274">
        <f>IF(AEQ$6=$AEO$5,成绩录入!BD115,0)</f>
        <v>0</v>
      </c>
      <c r="AER112" s="274">
        <f>IF(AER$6=$AEO$5,成绩录入!BE115,0)</f>
        <v>0</v>
      </c>
      <c r="AES112" s="274">
        <f>IF(AES$6=$AEO$5,成绩录入!BF115,0)</f>
        <v>0</v>
      </c>
      <c r="AET112" s="274">
        <f>IF(AET$6=$AEO$5,成绩录入!BG115,0)</f>
        <v>0</v>
      </c>
      <c r="AEU112" s="274">
        <f>IF(AEU$6=$AEO$5,成绩录入!BH115,0)</f>
        <v>0</v>
      </c>
      <c r="AEV112" s="274">
        <f>IF(AEV$6=$AEO$5,成绩录入!BI115,0)</f>
        <v>0</v>
      </c>
      <c r="AEW112" s="274">
        <f>IF(AEW$6=$AEO$5,成绩录入!BJ115,0)</f>
        <v>0</v>
      </c>
      <c r="AEX112" s="274">
        <f>IF(AEX$6=$AEO$5,成绩录入!BK115,0)</f>
        <v>0</v>
      </c>
      <c r="AEY112" s="274">
        <f>IF(AEY$6=$AEO$5,成绩录入!BL115,0)</f>
        <v>0</v>
      </c>
      <c r="AEZ112" s="274">
        <f>IF(AEZ$6=$AEO$5,成绩录入!BM115,0)</f>
        <v>0</v>
      </c>
      <c r="AFA112" s="274">
        <f>IF(AFA$6=$AEO$5,成绩录入!BN115,0)</f>
        <v>0</v>
      </c>
      <c r="AFB112" s="274">
        <f>IF(AFB$6=$AEO$5,成绩录入!BO115,0)</f>
        <v>0</v>
      </c>
      <c r="AFC112" s="274">
        <f>IF(AFC$6=$AEO$5,成绩录入!BP115,0)</f>
        <v>0</v>
      </c>
      <c r="AFD112" s="274">
        <f>IF(AFD$6=$AEO$5,成绩录入!BQ115,0)</f>
        <v>0</v>
      </c>
      <c r="AFE112" s="274">
        <f>IF(AFE$6=$AEO$5,成绩录入!BR115,0)</f>
        <v>0</v>
      </c>
      <c r="AFF112" s="274">
        <f>IF(AFF$6=$AEO$5,成绩录入!BS115,0)</f>
        <v>0</v>
      </c>
      <c r="AFG112" s="274">
        <f>IF(AFG$6=$AEO$5,成绩录入!BT115,0)</f>
        <v>0</v>
      </c>
      <c r="AFH112" s="274">
        <f>IF(AFH$6=$AEO$5,成绩录入!BU115,0)</f>
        <v>0</v>
      </c>
      <c r="AFI112" s="274">
        <f>IF(AFI$6=$AEO$5,成绩录入!BV115,0)</f>
        <v>0</v>
      </c>
      <c r="AFJ112" s="274">
        <f>IF(AFJ$6=$AEO$5,成绩录入!BW115,0)</f>
        <v>0</v>
      </c>
      <c r="AFK112" s="274">
        <f>IF(AFK$6=$AEO$5,成绩录入!BX115,0)</f>
        <v>0</v>
      </c>
      <c r="AFL112" s="274">
        <f>IF(AFL$6=$AEO$5,成绩录入!BY115,0)</f>
        <v>0</v>
      </c>
      <c r="AFM112" s="274">
        <f>IF(AFM$6=$AEO$5,成绩录入!BZ115,0)</f>
        <v>0</v>
      </c>
      <c r="AFN112" s="274">
        <f>IF(AFN$6=$AEO$5,成绩录入!CA115,0)</f>
        <v>0</v>
      </c>
      <c r="AFO112" s="274">
        <f>IF(AFO$6=$AEO$5,成绩录入!CB115,0)</f>
        <v>0</v>
      </c>
      <c r="AFP112" s="274">
        <f>IF(AFP$6=$AEO$5,成绩录入!CC115,0)</f>
        <v>0</v>
      </c>
      <c r="AFQ112" s="274">
        <f>IF(AFQ$6=$AEO$5,成绩录入!CD115,0)</f>
        <v>0</v>
      </c>
      <c r="AFR112" s="274">
        <f>IF(AFR$6=$AEO$5,成绩录入!CE115,0)</f>
        <v>0</v>
      </c>
      <c r="AFS112" s="274">
        <f>IF(AFS$6=$AEO$5,成绩录入!CF115,0)</f>
        <v>0</v>
      </c>
      <c r="AFT112" s="274">
        <f>IF(AFT$6=$AEO$5,成绩录入!CG115,0)</f>
        <v>0</v>
      </c>
      <c r="AFU112" s="274">
        <f>IF(AFU$6=$AEO$5,成绩录入!CH115,0)</f>
        <v>0</v>
      </c>
      <c r="AFV112" s="274">
        <f>IF(AFV$6=$AEO$5,成绩录入!CI115,0)</f>
        <v>0</v>
      </c>
      <c r="AFW112" s="274">
        <f>IF(AFW$6=$AEO$5,成绩录入!CJ115,0)</f>
        <v>0</v>
      </c>
      <c r="AFX112" s="274">
        <f>IF(AFX$6=$AEO$5,成绩录入!CK115,0)</f>
        <v>0</v>
      </c>
      <c r="AFY112" s="274">
        <f>IF(AFY$6=$AEO$5,成绩录入!CL115,0)</f>
        <v>0</v>
      </c>
      <c r="AFZ112" s="274">
        <f>IF(AFZ$6=$AEO$5,成绩录入!CM115,0)</f>
        <v>0</v>
      </c>
      <c r="AGA112" s="274">
        <f>IF(AGA$6=$AEO$5,成绩录入!CN115,0)</f>
        <v>0</v>
      </c>
      <c r="AGB112" s="274">
        <f>IF(AGB$6=$AEO$5,成绩录入!CO115,0)</f>
        <v>0</v>
      </c>
      <c r="AGC112" s="274">
        <f>IF(AGC$6=$AEO$5,成绩录入!CP115,0)</f>
        <v>0</v>
      </c>
      <c r="AGD112" s="274">
        <f>IF(AGD$6=$AEO$5,成绩录入!CQ115,0)</f>
        <v>0</v>
      </c>
      <c r="AGE112" s="274">
        <f>IF(AGE$6=$AEO$5,成绩录入!CR115,0)</f>
        <v>0</v>
      </c>
      <c r="AGF112" s="274">
        <f>IF(AGF$6=$AEO$5,成绩录入!CS115,0)</f>
        <v>0</v>
      </c>
      <c r="AGG112" s="274">
        <f>IF(AGG$6=$AEO$5,成绩录入!CT115,0)</f>
        <v>0</v>
      </c>
      <c r="AGH112" s="274">
        <f>IF(AGH$6=$AEO$5,成绩录入!CU115,0)</f>
        <v>0</v>
      </c>
      <c r="AGI112" s="274">
        <f>IF(AGI$6=$AEO$5,成绩录入!CV115,0)</f>
        <v>0</v>
      </c>
      <c r="AGJ112" s="274">
        <f>IF(AGJ$6=$AEO$5,成绩录入!CW115,0)</f>
        <v>0</v>
      </c>
      <c r="AGK112" s="274">
        <f>IF(AGK$6=$AEO$5,成绩录入!CX115,0)</f>
        <v>0</v>
      </c>
      <c r="AGL112" s="274">
        <f>IF(AGL$6=$AEO$5,成绩录入!CY115,0)</f>
        <v>0</v>
      </c>
      <c r="AGM112" s="274">
        <f>IF(AGM$6=$AEO$5,成绩录入!CZ115,0)</f>
        <v>0</v>
      </c>
      <c r="AGN112" s="274">
        <f>IF(AGN$6=$AEO$5,成绩录入!DA115,0)</f>
        <v>0</v>
      </c>
      <c r="AGO112" s="274">
        <f>IF(AGO$6=$AEO$5,成绩录入!DB115,0)</f>
        <v>0</v>
      </c>
      <c r="AGP112" s="274">
        <f>IF(AGP$6=$AEO$5,成绩录入!DC115,0)</f>
        <v>0</v>
      </c>
      <c r="AGQ112" s="274">
        <f>IF(AGQ$6=$AEO$5,成绩录入!DD115,0)</f>
        <v>0</v>
      </c>
      <c r="AGR112" s="274">
        <f>IF(AGR$6=$AEO$5,成绩录入!DE115,0)</f>
        <v>0</v>
      </c>
      <c r="AGS112" s="274">
        <f>IF(AGS$6=$AEO$5,成绩录入!DF115,0)</f>
        <v>0</v>
      </c>
      <c r="AGT112" s="274">
        <f>IF(AGT$6=$AEO$5,成绩录入!DG115,0)</f>
        <v>0</v>
      </c>
      <c r="AGU112" s="274">
        <f>IF(AGU$6=$AEO$5,成绩录入!DH115,0)</f>
        <v>0</v>
      </c>
      <c r="AGV112" s="274">
        <f>IF(AGV$6=$AEO$5,成绩录入!DI115,0)</f>
        <v>0</v>
      </c>
      <c r="AGW112" s="274">
        <f>IF(AGW$6=$AEO$5,成绩录入!DJ115,0)</f>
        <v>0</v>
      </c>
      <c r="AGX112" s="248">
        <f>IF(AGX$6=$AEO$5,成绩录入!DK115,0)</f>
        <v>0</v>
      </c>
      <c r="AGY112" s="248">
        <f>IF(AGY$6=$AEO$5,成绩录入!DL115,0)</f>
        <v>0</v>
      </c>
      <c r="AGZ112" s="248">
        <f>IF(AGZ$6=$AEO$5,成绩录入!DM115,0)</f>
        <v>0</v>
      </c>
      <c r="AHA112" s="248">
        <f>IF(AHA$6=$AEO$5,成绩录入!DN115,0)</f>
        <v>0</v>
      </c>
      <c r="AHB112" s="248">
        <f>IF(AHB$6=$AEO$5,成绩录入!DO115,0)</f>
        <v>0</v>
      </c>
      <c r="AHC112" s="248">
        <f>IF(AHC$6=$AEO$5,成绩录入!DP115,0)</f>
        <v>0</v>
      </c>
      <c r="AHD112" s="248">
        <f>IF(AHD$6=$AEO$5,成绩录入!DQ115,0)</f>
        <v>0</v>
      </c>
      <c r="AHE112" s="248">
        <f>IF(AHE$6=$AEO$5,成绩录入!DR115,0)</f>
        <v>0</v>
      </c>
      <c r="AHF112" s="248">
        <f>IF(AHF$6=$AEO$5,成绩录入!DS115,0)</f>
        <v>0</v>
      </c>
      <c r="AHG112" s="248">
        <f>IF(AHG$6=$AEO$5,成绩录入!DT115,0)</f>
        <v>0</v>
      </c>
      <c r="AHH112" s="248">
        <f>IF(AHH$6=$AEO$5,成绩录入!DU115,0)</f>
        <v>0</v>
      </c>
      <c r="AHI112" s="248">
        <f>IF(AHI$6=$AEO$5,成绩录入!DV115,0)</f>
        <v>0</v>
      </c>
      <c r="AHJ112" s="248">
        <f>IF(AHJ$6=$AEO$5,成绩录入!DW115,0)</f>
        <v>0</v>
      </c>
      <c r="AHK112" s="248">
        <f>IF(AHK$6=$AEO$5,成绩录入!DX115,0)</f>
        <v>0</v>
      </c>
      <c r="AHL112" s="248">
        <f>IF(AHL$6=$AEO$5,成绩录入!DY115,0)</f>
        <v>0</v>
      </c>
      <c r="AHM112" s="248">
        <f>IF(AHM$6=$AEO$5,成绩录入!DZ115,0)</f>
        <v>0</v>
      </c>
      <c r="AHN112" s="248">
        <f>IF(AHN$6=$AEO$5,成绩录入!EA115,0)</f>
        <v>0</v>
      </c>
      <c r="AHO112" s="248">
        <f>IF(AHO$6=$AEO$5,成绩录入!EB115,0)</f>
        <v>0</v>
      </c>
      <c r="AHP112" s="248">
        <f>IF(AHP$6=$AEO$5,成绩录入!EC115,0)</f>
        <v>0</v>
      </c>
      <c r="AHQ112" s="248">
        <f>IF(AHQ$6=$AEO$5,成绩录入!ED115,0)</f>
        <v>0</v>
      </c>
      <c r="AHR112" s="248">
        <f>IF(AHR$6=$AEO$5,成绩录入!EE115,0)</f>
        <v>0</v>
      </c>
      <c r="AHS112" s="248">
        <f>IF(AHS$6=$AEO$5,成绩录入!EF115,0)</f>
        <v>0</v>
      </c>
      <c r="AHT112" s="248">
        <f>IF(AHT$6=$AEO$5,成绩录入!EG115,0)</f>
        <v>0</v>
      </c>
      <c r="AHU112" s="248">
        <f>IF(AHU$6=$AEO$5,成绩录入!EH115,0)</f>
        <v>0</v>
      </c>
      <c r="AHV112" s="248">
        <f>IF(AHV$6=$AEO$5,成绩录入!EI115,0)</f>
        <v>0</v>
      </c>
      <c r="AHW112" s="248">
        <f>IF(AHW$6=$AEO$5,成绩录入!EJ115,0)</f>
        <v>0</v>
      </c>
      <c r="AHX112" s="248">
        <f>IF(AHX$6=$AEO$5,成绩录入!EK115,0)</f>
        <v>0</v>
      </c>
      <c r="AHY112" s="248">
        <f>IF(AHY$6=$AEO$5,成绩录入!EL115,0)</f>
        <v>0</v>
      </c>
      <c r="AHZ112" s="248">
        <f>IF(AHZ$6=$AEO$5,成绩录入!EM115,0)</f>
        <v>0</v>
      </c>
      <c r="AIA112" s="248">
        <f>IF(AIA$6=$AEO$5,成绩录入!EN115,0)</f>
        <v>0</v>
      </c>
      <c r="AIB112" s="248">
        <f>IF(AIB$6=$AEO$5,成绩录入!EO115,0)</f>
        <v>0</v>
      </c>
      <c r="AIC112" s="248">
        <f>IF(AIC$6=$AEO$5,成绩录入!EP115,0)</f>
        <v>0</v>
      </c>
      <c r="AID112" s="248">
        <f>IF(AID$6=$AEO$5,成绩录入!EQ115,0)</f>
        <v>0</v>
      </c>
      <c r="AIE112" s="248">
        <f>IF(AIE$6=$AEO$5,成绩录入!ER115,0)</f>
        <v>0</v>
      </c>
      <c r="AIF112" s="248">
        <f>IF(AIF$6=$AEO$5,成绩录入!ES115,0)</f>
        <v>0</v>
      </c>
      <c r="AIG112" s="248">
        <f>IF(AIG$6=$AEO$5,成绩录入!ET115,0)</f>
        <v>0</v>
      </c>
      <c r="AIH112" s="248">
        <f>IF(AIH$6=$AEO$5,成绩录入!EU115,0)</f>
        <v>0</v>
      </c>
      <c r="AII112" s="248">
        <f>IF(AII$6=$AEO$5,成绩录入!EV115,0)</f>
        <v>0</v>
      </c>
      <c r="AIJ112" s="248">
        <f>IF(AIJ$6=$AEO$5,成绩录入!EW115,0)</f>
        <v>0</v>
      </c>
      <c r="AIK112" s="248">
        <f>IF(AIK$6=$AEO$5,成绩录入!EX115,0)</f>
        <v>0</v>
      </c>
      <c r="AIL112" s="218">
        <f t="shared" si="194"/>
        <v>0</v>
      </c>
      <c r="AIN112" s="402" t="str">
        <f>初始录入!A117</f>
        <v/>
      </c>
      <c r="AIO112" s="270">
        <f>初始录入!B117</f>
        <v>0</v>
      </c>
      <c r="AIP112" s="271">
        <f>初始录入!C117</f>
        <v>0</v>
      </c>
      <c r="AIQ112" s="403">
        <f>IF(平时!D110&lt;&gt;"",平时!D110,0)</f>
        <v>0</v>
      </c>
      <c r="AIR112" s="404" t="str">
        <f t="shared" si="331"/>
        <v/>
      </c>
      <c r="AIS112" s="403">
        <f>IF(过程!D110&lt;&gt;"",过程!D110,0)</f>
        <v>0</v>
      </c>
      <c r="AIT112" s="404" t="str">
        <f t="shared" si="332"/>
        <v/>
      </c>
      <c r="AIU112" s="216">
        <f>IF(期末!D110&lt;&gt;"",期末!D110,0)</f>
        <v>0</v>
      </c>
      <c r="AIV112" s="404" t="str">
        <f t="shared" si="333"/>
        <v/>
      </c>
      <c r="AIW112" s="405">
        <f t="shared" si="334"/>
        <v>0</v>
      </c>
      <c r="AIX112" s="403">
        <f>IF(平时!E110&lt;&gt;"",平时!E110,0)</f>
        <v>0</v>
      </c>
      <c r="AIY112" s="404" t="str">
        <f t="shared" si="335"/>
        <v/>
      </c>
      <c r="AIZ112" s="403">
        <f>IF(过程!E110&lt;&gt;"",过程!E110,0)</f>
        <v>0</v>
      </c>
      <c r="AJA112" s="404" t="str">
        <f t="shared" si="336"/>
        <v/>
      </c>
      <c r="AJB112" s="216">
        <f>IF(期末!E110&lt;&gt;"",期末!E110,0)</f>
        <v>0</v>
      </c>
      <c r="AJC112" s="404" t="str">
        <f t="shared" si="337"/>
        <v/>
      </c>
      <c r="AJD112" s="405">
        <f t="shared" si="338"/>
        <v>0</v>
      </c>
      <c r="AJE112" s="403">
        <f>IF(平时!F110&lt;&gt;"",平时!F110,0)</f>
        <v>0</v>
      </c>
      <c r="AJF112" s="404" t="str">
        <f t="shared" si="339"/>
        <v/>
      </c>
      <c r="AJG112" s="403">
        <f>IF(过程!F110&lt;&gt;"",过程!F110,0)</f>
        <v>0</v>
      </c>
      <c r="AJH112" s="404" t="str">
        <f t="shared" si="340"/>
        <v/>
      </c>
      <c r="AJI112" s="216">
        <f>IF(期末!F110&lt;&gt;"",期末!F110,0)</f>
        <v>0</v>
      </c>
      <c r="AJJ112" s="404" t="str">
        <f t="shared" si="341"/>
        <v/>
      </c>
      <c r="AJK112" s="405">
        <f t="shared" si="342"/>
        <v>0</v>
      </c>
      <c r="AJL112" s="403">
        <f>IF(平时!G110&lt;&gt;"",平时!G110,0)</f>
        <v>0</v>
      </c>
      <c r="AJM112" s="404" t="str">
        <f t="shared" si="343"/>
        <v/>
      </c>
      <c r="AJN112" s="403">
        <f>IF(过程!G110&lt;&gt;"",过程!G110,0)</f>
        <v>0</v>
      </c>
      <c r="AJO112" s="404" t="str">
        <f t="shared" si="344"/>
        <v/>
      </c>
      <c r="AJP112" s="216">
        <f>IF(期末!G110&lt;&gt;"",期末!G110,0)</f>
        <v>0</v>
      </c>
      <c r="AJQ112" s="404" t="str">
        <f t="shared" si="345"/>
        <v/>
      </c>
      <c r="AJR112" s="405">
        <f t="shared" si="346"/>
        <v>0</v>
      </c>
      <c r="AJS112" s="403">
        <f>IF(平时!H110&lt;&gt;"",平时!H110,0)</f>
        <v>0</v>
      </c>
      <c r="AJT112" s="404" t="str">
        <f t="shared" si="347"/>
        <v/>
      </c>
      <c r="AJU112" s="403">
        <f>IF(过程!H110&lt;&gt;"",过程!H110,0)</f>
        <v>0</v>
      </c>
      <c r="AJV112" s="404" t="str">
        <f t="shared" si="348"/>
        <v/>
      </c>
      <c r="AJW112" s="216">
        <f>IF(期末!H110&lt;&gt;"",期末!H110,0)</f>
        <v>0</v>
      </c>
      <c r="AJX112" s="404" t="str">
        <f t="shared" si="349"/>
        <v/>
      </c>
      <c r="AJY112" s="406">
        <f t="shared" si="350"/>
        <v>0</v>
      </c>
      <c r="AKA112" s="216" t="str">
        <f>初始录入!A117</f>
        <v/>
      </c>
      <c r="AKB112" s="216">
        <f>初始录入!B117</f>
        <v>0</v>
      </c>
      <c r="AKC112" s="216">
        <f>初始录入!C117</f>
        <v>0</v>
      </c>
      <c r="AKD112" s="327" t="str">
        <f>IF(初始录入!$E117=初始录入!$K$2,达成度!$D125,"")</f>
        <v/>
      </c>
      <c r="AKE112" s="327" t="str">
        <f>IF(初始录入!$E117=初始录入!$K$3,达成度!D125,"")</f>
        <v/>
      </c>
      <c r="AKF112" s="216" t="str">
        <f>IF(初始录入!$E117=初始录入!$K$4,达成度!D125,"")</f>
        <v/>
      </c>
      <c r="AKG112" s="216" t="str">
        <f>IF(初始录入!$E117=初始录入!$K$5,达成度!D125,"")</f>
        <v/>
      </c>
      <c r="AKH112" s="327" t="str">
        <f>IF(初始录入!$E117=初始录入!$K$2,达成度!E125,"")</f>
        <v/>
      </c>
      <c r="AKI112" s="327" t="str">
        <f>IF(初始录入!$E117=初始录入!$K$3,达成度!E125,"")</f>
        <v/>
      </c>
      <c r="AKJ112" s="216" t="str">
        <f>IF(初始录入!$E117=初始录入!$K$4,达成度!E125,"")</f>
        <v/>
      </c>
      <c r="AKK112" s="216" t="str">
        <f>IF(初始录入!$E117=初始录入!$K$5,达成度!E125,"")</f>
        <v/>
      </c>
      <c r="AKL112" s="327" t="str">
        <f>IF(初始录入!$E117=初始录入!$K$2,达成度!F125,"")</f>
        <v/>
      </c>
      <c r="AKM112" s="327" t="str">
        <f>IF(初始录入!$E117=初始录入!$K$3,达成度!F125,"")</f>
        <v/>
      </c>
      <c r="AKN112" s="216" t="str">
        <f>IF(初始录入!$E117=初始录入!$K$4,达成度!F125,"")</f>
        <v/>
      </c>
      <c r="AKO112" s="216" t="str">
        <f>IF(初始录入!$E117=初始录入!$K$5,达成度!F125,"")</f>
        <v/>
      </c>
      <c r="AKP112" s="327" t="str">
        <f>IF(初始录入!$E117=初始录入!$K$2,达成度!H125,"")</f>
        <v/>
      </c>
      <c r="AKQ112" s="327" t="str">
        <f>IF(初始录入!$E117=初始录入!$K$3,达成度!H125,"")</f>
        <v/>
      </c>
      <c r="AKR112" s="216" t="str">
        <f>IF(初始录入!$E117=初始录入!$K$4,达成度!H125,"")</f>
        <v/>
      </c>
      <c r="AKS112" s="216" t="str">
        <f>IF(初始录入!$E117=初始录入!$K$5,达成度!H125,"")</f>
        <v/>
      </c>
      <c r="AKT112" s="327" t="str">
        <f>IF(初始录入!$E117=初始录入!$K$2,达成度!I125,"")</f>
        <v/>
      </c>
      <c r="AKU112" s="327" t="str">
        <f>IF(初始录入!$E117=初始录入!$K$3,达成度!I125,"")</f>
        <v/>
      </c>
      <c r="AKV112" s="216" t="str">
        <f>IF(初始录入!$E117=初始录入!$K$4,达成度!I125,"")</f>
        <v/>
      </c>
      <c r="AKW112" s="216" t="str">
        <f>IF(初始录入!$E117=初始录入!$K$5,达成度!I125,"")</f>
        <v/>
      </c>
      <c r="AKX112" s="327" t="str">
        <f>IF(初始录入!$E117=初始录入!$K$2,达成度!J125,"")</f>
        <v/>
      </c>
      <c r="AKY112" s="327" t="str">
        <f>IF(初始录入!$E117=初始录入!$K$3,达成度!J125,"")</f>
        <v/>
      </c>
      <c r="AKZ112" s="216" t="str">
        <f>IF(初始录入!$E117=初始录入!$K$4,达成度!J125,"")</f>
        <v/>
      </c>
      <c r="ALA112" s="216" t="str">
        <f>IF(初始录入!$E117=初始录入!$K$5,达成度!J125,"")</f>
        <v/>
      </c>
      <c r="ALB112" s="327" t="str">
        <f>IF(初始录入!$E117=初始录入!$K$2,达成度!L125,"")</f>
        <v/>
      </c>
      <c r="ALC112" s="327" t="str">
        <f>IF(初始录入!$E117=初始录入!$K$3,达成度!L125,"")</f>
        <v/>
      </c>
      <c r="ALD112" s="216" t="str">
        <f>IF(初始录入!$E117=初始录入!$K$4,达成度!L125,"")</f>
        <v/>
      </c>
      <c r="ALE112" s="216" t="str">
        <f>IF(初始录入!$E117=初始录入!$K$5,达成度!L125,"")</f>
        <v/>
      </c>
      <c r="ALF112" s="327" t="str">
        <f>IF(初始录入!$E117=初始录入!$K$2,达成度!M125,"")</f>
        <v/>
      </c>
      <c r="ALG112" s="327" t="str">
        <f>IF(初始录入!$E117=初始录入!$K$3,达成度!M125,"")</f>
        <v/>
      </c>
      <c r="ALH112" s="216" t="str">
        <f>IF(初始录入!$E117=初始录入!$K$4,达成度!M125,"")</f>
        <v/>
      </c>
      <c r="ALI112" s="216" t="str">
        <f>IF(初始录入!$E117=初始录入!$K$5,达成度!M125,"")</f>
        <v/>
      </c>
      <c r="ALJ112" s="327" t="str">
        <f>IF(初始录入!$E117=初始录入!$K$2,达成度!N125,"")</f>
        <v/>
      </c>
      <c r="ALK112" s="327" t="str">
        <f>IF(初始录入!$E117=初始录入!$K$3,达成度!N125,"")</f>
        <v/>
      </c>
      <c r="ALL112" s="216" t="str">
        <f>IF(初始录入!$E117=初始录入!$K$4,达成度!N125,"")</f>
        <v/>
      </c>
      <c r="ALM112" s="216" t="str">
        <f>IF(初始录入!$E117=初始录入!$K$5,达成度!N125,"")</f>
        <v/>
      </c>
      <c r="ALN112" s="327" t="str">
        <f>IF(初始录入!$E117=初始录入!$K$2,达成度!P125,"")</f>
        <v/>
      </c>
      <c r="ALO112" s="327" t="str">
        <f>IF(初始录入!$E117=初始录入!$K$3,达成度!P125,"")</f>
        <v/>
      </c>
      <c r="ALP112" s="216" t="str">
        <f>IF(初始录入!$E117=初始录入!$K$4,达成度!P125,"")</f>
        <v/>
      </c>
      <c r="ALQ112" s="216" t="str">
        <f>IF(初始录入!$E117=初始录入!$K$5,达成度!P125,"")</f>
        <v/>
      </c>
      <c r="ALR112" s="327" t="str">
        <f>IF(初始录入!$E117=初始录入!$K$2,达成度!Q125,"")</f>
        <v/>
      </c>
      <c r="ALS112" s="327" t="str">
        <f>IF(初始录入!$E117=初始录入!$K$3,达成度!Q125,"")</f>
        <v/>
      </c>
      <c r="ALT112" s="216" t="str">
        <f>IF(初始录入!$E117=初始录入!$K$4,达成度!Q125,"")</f>
        <v/>
      </c>
      <c r="ALU112" s="216" t="str">
        <f>IF(初始录入!$E117=初始录入!$K$5,达成度!Q125,"")</f>
        <v/>
      </c>
      <c r="ALV112" s="327" t="str">
        <f>IF(初始录入!$E117=初始录入!$K$2,达成度!R125,"")</f>
        <v/>
      </c>
      <c r="ALW112" s="327" t="str">
        <f>IF(初始录入!$E117=初始录入!$K$3,达成度!R125,"")</f>
        <v/>
      </c>
      <c r="ALX112" s="216" t="str">
        <f>IF(初始录入!$E117=初始录入!$K$4,达成度!R125,"")</f>
        <v/>
      </c>
      <c r="ALY112" s="216"/>
      <c r="ALZ112" s="327" t="str">
        <f>IF(初始录入!$E117=初始录入!$K$2,达成度!T125,"")</f>
        <v/>
      </c>
      <c r="AMA112" s="327" t="str">
        <f>IF(初始录入!$E117=初始录入!$K$3,达成度!T125,"")</f>
        <v/>
      </c>
      <c r="AMB112" s="216" t="str">
        <f>IF(初始录入!$E117=初始录入!$K$4,达成度!T125,"")</f>
        <v/>
      </c>
      <c r="AMC112" s="216" t="str">
        <f>IF(初始录入!$E117=初始录入!$K$5,达成度!T125,"")</f>
        <v/>
      </c>
      <c r="AMD112" s="327" t="str">
        <f>IF(初始录入!$E117=初始录入!$K$2,达成度!U125,"")</f>
        <v/>
      </c>
      <c r="AME112" s="327" t="str">
        <f>IF(初始录入!$E117=初始录入!$K$3,达成度!U125,"")</f>
        <v/>
      </c>
      <c r="AMF112" s="216" t="str">
        <f>IF(初始录入!$E117=初始录入!$K$4,达成度!U125,"")</f>
        <v/>
      </c>
      <c r="AMG112" s="216" t="str">
        <f>IF(初始录入!$E117=初始录入!$K$5,达成度!U125,"")</f>
        <v/>
      </c>
      <c r="AMH112" s="327" t="str">
        <f>IF(初始录入!$E117=初始录入!$K$2,达成度!V125,"")</f>
        <v/>
      </c>
      <c r="AMI112" s="327" t="str">
        <f>IF(初始录入!$E117=初始录入!$K$3,达成度!V125,"")</f>
        <v/>
      </c>
      <c r="AMJ112" s="216" t="str">
        <f>IF(初始录入!$E117=初始录入!$K$4,达成度!W125,"")</f>
        <v/>
      </c>
      <c r="AMK112" s="216" t="str">
        <f>IF(初始录入!$E117=初始录入!$K$5,达成度!W125,"")</f>
        <v/>
      </c>
      <c r="AMM112" s="270">
        <f t="shared" si="270"/>
        <v>105</v>
      </c>
      <c r="AMN112" s="222" t="str">
        <f t="shared" si="266"/>
        <v/>
      </c>
      <c r="AMO112" s="325" t="str">
        <f>IF($AMM112&lt;=$H$7,INDEX(达成度!$G$21:$G$170,$AMM112,1),"")</f>
        <v/>
      </c>
      <c r="AMP112" s="325" t="str">
        <f>IF($AMM112&lt;=$H$7,INDEX(达成度!$K$21:$K$170,$AMM112,1),"")</f>
        <v/>
      </c>
      <c r="AMQ112" s="325" t="str">
        <f>IF($AMM112&lt;=$H$7,INDEX(达成度!$O$21:$O$170,$AMM112,1),"")</f>
        <v/>
      </c>
      <c r="AMR112" s="325" t="str">
        <f>IF($AMM112&lt;=$H$7,INDEX(达成度!$S$21:$S$170,$AMM112,1),"")</f>
        <v/>
      </c>
      <c r="AMS112" s="326" t="str">
        <f>IF($AMM112&lt;=$H$7,INDEX(达成度!$W$21:$W$170,$AMM112,1),"")</f>
        <v/>
      </c>
      <c r="AMU112" s="407"/>
      <c r="AMV112" s="222" t="str">
        <f t="shared" si="267"/>
        <v/>
      </c>
      <c r="AMW112" s="325" t="str">
        <f>IF($AMM112&lt;=$I$7,INDEX(达成度!$G$21:$G$170,$AMM112+$H$7,1),"")</f>
        <v/>
      </c>
      <c r="AMX112" s="325" t="str">
        <f>IF($AMM112&lt;=$I$7,INDEX(达成度!$K$21:$K$170,$AMM112+$H$7,1),"")</f>
        <v/>
      </c>
      <c r="AMY112" s="325" t="str">
        <f>IF($AMM112&lt;=$I$7,INDEX(达成度!$O$21:$O$170,$AMM112+$H$7,1),"")</f>
        <v/>
      </c>
      <c r="AMZ112" s="325" t="str">
        <f>IF($AMM112&lt;=$I$7,INDEX(达成度!$S$21:$S$170,$AMM112+$H$7,1),"")</f>
        <v/>
      </c>
      <c r="ANA112" s="326" t="str">
        <f>IF($AMM112&lt;=$I$7,INDEX(达成度!$W$21:$W$170,$AMM112+$H$7,1),"")</f>
        <v/>
      </c>
      <c r="ANC112" s="270"/>
      <c r="AND112" s="216" t="str">
        <f t="shared" si="268"/>
        <v/>
      </c>
      <c r="ANE112" s="325" t="str">
        <f>IF($AMM112&lt;=$J$7,INDEX(达成度!$G$21:$G$170,$AMM112+$H$7+$I$7,1),"")</f>
        <v/>
      </c>
      <c r="ANF112" s="325" t="str">
        <f>IF($AMM112&lt;=$J$7,INDEX(达成度!$K$21:$K$170,$AMM112+$H$7+$I$7,1),"")</f>
        <v/>
      </c>
      <c r="ANG112" s="325" t="str">
        <f>IF($AMM112&lt;=$J$7,INDEX(达成度!$O$21:$O$170,$AMM112+$H$7+$I$7,1),"")</f>
        <v/>
      </c>
      <c r="ANH112" s="325" t="str">
        <f>IF($AMM112&lt;=$J$7,INDEX(达成度!$S$21:$S$170,$AMM112+$H$7+$I$7,1),"")</f>
        <v/>
      </c>
      <c r="ANI112" s="326" t="str">
        <f>IF($AMM112&lt;=$J$7,INDEX(达成度!$W$21:$W$170,$AMM112+$H$7+$I$7,1),"")</f>
        <v/>
      </c>
      <c r="ANK112" s="270"/>
      <c r="ANL112" s="216" t="str">
        <f t="shared" si="269"/>
        <v/>
      </c>
      <c r="ANM112" s="325" t="str">
        <f>IF($AMM112&lt;=$K$7,INDEX(达成度!$G$21:$G$170,$AMM112+$H$7+$I$7+$J$7,1),"")</f>
        <v/>
      </c>
      <c r="ANN112" s="325" t="str">
        <f>IF($AMM112&lt;=$K$7,INDEX(达成度!$K$21:$K$170,$AMM112+$H$7+$I$7+$J$7,1),"")</f>
        <v/>
      </c>
      <c r="ANO112" s="325" t="str">
        <f>IF($AMM112&lt;=$K$7,INDEX(达成度!$O$21:$O$170,$AMM112+$H$7+$I$7+$J$7,1),"")</f>
        <v/>
      </c>
      <c r="ANP112" s="325" t="str">
        <f>IF($AMM112&lt;=$K$7,INDEX(达成度!$S$21:$S$170,$AMM112+$H$7+$I$7+$J$7,1),"")</f>
        <v/>
      </c>
      <c r="ANQ112" s="326" t="str">
        <f>IF($AMM112&lt;=$K$7,INDEX(达成度!$W$21:$W$170,$AMM112+$H$7+$I$7+$J$7,1),"")</f>
        <v/>
      </c>
    </row>
    <row r="113" ht="18" customHeight="1" spans="1:1024 1025:1057">
      <c r="A113" s="215" t="str">
        <f>初始录入!A118</f>
        <v/>
      </c>
      <c r="B113" s="216" t="str">
        <f>IF(初始录入!B118&lt;&gt;"",初始录入!B118,"")</f>
        <v/>
      </c>
      <c r="C113" s="216" t="str">
        <f>IF(初始录入!C118&lt;&gt;"",初始录入!C118,"")</f>
        <v/>
      </c>
      <c r="D113" s="216" t="str">
        <f>IF(初始录入!D118&lt;&gt;"",初始录入!D118,"")</f>
        <v/>
      </c>
      <c r="E113" s="218" t="str">
        <f>IF(初始录入!E118&lt;&gt;"",初始录入!E118,"")</f>
        <v/>
      </c>
      <c r="G113" s="330"/>
      <c r="H113" s="295">
        <f>IF(初始录入!E118=H$6,1,0)</f>
        <v>0</v>
      </c>
      <c r="I113" s="295">
        <f>IF(初始录入!E118=I$6,1,0)</f>
        <v>0</v>
      </c>
      <c r="J113" s="295">
        <f>IF(初始录入!E118=J$6,1,0)</f>
        <v>0</v>
      </c>
      <c r="K113" s="321">
        <f>IF(初始录入!E118=K$6,1,0)</f>
        <v>0</v>
      </c>
      <c r="Y113" s="294">
        <v>100</v>
      </c>
      <c r="Z113" s="295">
        <f>成绩录入!$F$7</f>
        <v>0</v>
      </c>
      <c r="AA113" s="295">
        <f>成绩录入!F116</f>
        <v>0</v>
      </c>
      <c r="AB113" s="296">
        <f>IF(初始录入!$M$7&lt;&gt;"",IF(成绩录入!$F$7&lt;&gt;"",IF(初始录入!$P$7="次数",AA113/Z113*Y113,成绩录入!F116),0),0)</f>
        <v>0</v>
      </c>
      <c r="AC113" s="297">
        <f t="shared" si="278"/>
        <v>0</v>
      </c>
      <c r="AD113" s="297">
        <f t="shared" si="279"/>
        <v>0</v>
      </c>
      <c r="AE113" s="297">
        <f t="shared" si="280"/>
        <v>0</v>
      </c>
      <c r="AF113" s="297">
        <f t="shared" si="281"/>
        <v>0</v>
      </c>
      <c r="AG113" s="297">
        <f t="shared" si="282"/>
        <v>0</v>
      </c>
      <c r="AH113" s="298">
        <f t="shared" si="283"/>
        <v>0</v>
      </c>
      <c r="AJ113" s="260">
        <f>成绩录入!I116</f>
        <v>0</v>
      </c>
      <c r="AK113" s="248">
        <f>成绩录入!J116</f>
        <v>0</v>
      </c>
      <c r="AL113" s="248">
        <f>成绩录入!K116</f>
        <v>0</v>
      </c>
      <c r="AM113" s="248">
        <f>成绩录入!L116</f>
        <v>0</v>
      </c>
      <c r="AN113" s="248">
        <f>成绩录入!M116</f>
        <v>0</v>
      </c>
      <c r="AO113" s="298">
        <f t="shared" si="284"/>
        <v>0</v>
      </c>
      <c r="AQ113" s="260">
        <f>成绩录入!I116</f>
        <v>0</v>
      </c>
      <c r="AR113" s="248">
        <f>成绩录入!J116</f>
        <v>0</v>
      </c>
      <c r="AS113" s="248">
        <f>成绩录入!K116</f>
        <v>0</v>
      </c>
      <c r="AT113" s="248">
        <f>成绩录入!L116</f>
        <v>0</v>
      </c>
      <c r="AU113" s="248">
        <f>成绩录入!M116</f>
        <v>0</v>
      </c>
      <c r="AV113" s="298">
        <f t="shared" si="285"/>
        <v>0</v>
      </c>
      <c r="AX113" s="260">
        <f>成绩录入!I116</f>
        <v>0</v>
      </c>
      <c r="AY113" s="248">
        <f>成绩录入!J116</f>
        <v>0</v>
      </c>
      <c r="AZ113" s="248">
        <f>成绩录入!K116</f>
        <v>0</v>
      </c>
      <c r="BA113" s="248">
        <f>成绩录入!L116</f>
        <v>0</v>
      </c>
      <c r="BB113" s="248">
        <f>成绩录入!M116</f>
        <v>0</v>
      </c>
      <c r="BC113" s="298">
        <f t="shared" si="286"/>
        <v>0</v>
      </c>
      <c r="BE113" s="260">
        <f>成绩录入!I116</f>
        <v>0</v>
      </c>
      <c r="BF113" s="248">
        <f>成绩录入!J116</f>
        <v>0</v>
      </c>
      <c r="BG113" s="248">
        <f>成绩录入!K116</f>
        <v>0</v>
      </c>
      <c r="BH113" s="248">
        <f>成绩录入!L116</f>
        <v>0</v>
      </c>
      <c r="BI113" s="248">
        <f>成绩录入!M116</f>
        <v>0</v>
      </c>
      <c r="BJ113" s="298">
        <f t="shared" si="287"/>
        <v>0</v>
      </c>
      <c r="BL113" s="260">
        <f>成绩录入!I116</f>
        <v>0</v>
      </c>
      <c r="BM113" s="248">
        <f>成绩录入!J116</f>
        <v>0</v>
      </c>
      <c r="BN113" s="248">
        <f>成绩录入!K116</f>
        <v>0</v>
      </c>
      <c r="BO113" s="248">
        <f>成绩录入!L116</f>
        <v>0</v>
      </c>
      <c r="BP113" s="248">
        <f>成绩录入!M116</f>
        <v>0</v>
      </c>
      <c r="BQ113" s="298">
        <f t="shared" si="288"/>
        <v>0</v>
      </c>
      <c r="BS113" s="260">
        <f>成绩录入!P116</f>
        <v>0</v>
      </c>
      <c r="BT113" s="248">
        <f>成绩录入!Q116</f>
        <v>0</v>
      </c>
      <c r="BU113" s="248">
        <f>成绩录入!R116</f>
        <v>0</v>
      </c>
      <c r="BV113" s="248">
        <f>成绩录入!S116</f>
        <v>0</v>
      </c>
      <c r="BW113" s="248">
        <f>成绩录入!T116</f>
        <v>0</v>
      </c>
      <c r="BX113" s="248">
        <f>成绩录入!U116</f>
        <v>0</v>
      </c>
      <c r="BY113" s="248">
        <f>成绩录入!V116</f>
        <v>0</v>
      </c>
      <c r="BZ113" s="248">
        <f>成绩录入!W116</f>
        <v>0</v>
      </c>
      <c r="CA113" s="248">
        <f>成绩录入!X116</f>
        <v>0</v>
      </c>
      <c r="CB113" s="248">
        <f>成绩录入!Y116</f>
        <v>0</v>
      </c>
      <c r="CC113" s="298">
        <f t="shared" si="289"/>
        <v>0</v>
      </c>
      <c r="CE113" s="260">
        <f>成绩录入!P116</f>
        <v>0</v>
      </c>
      <c r="CF113" s="248">
        <f>成绩录入!Q116</f>
        <v>0</v>
      </c>
      <c r="CG113" s="248">
        <f>成绩录入!R116</f>
        <v>0</v>
      </c>
      <c r="CH113" s="248">
        <f>成绩录入!S116</f>
        <v>0</v>
      </c>
      <c r="CI113" s="248">
        <f>成绩录入!T116</f>
        <v>0</v>
      </c>
      <c r="CJ113" s="248">
        <f>成绩录入!U116</f>
        <v>0</v>
      </c>
      <c r="CK113" s="248">
        <f>成绩录入!V116</f>
        <v>0</v>
      </c>
      <c r="CL113" s="248">
        <f>成绩录入!W116</f>
        <v>0</v>
      </c>
      <c r="CM113" s="248">
        <f>成绩录入!X116</f>
        <v>0</v>
      </c>
      <c r="CN113" s="248">
        <f>成绩录入!Y116</f>
        <v>0</v>
      </c>
      <c r="CO113" s="298">
        <f t="shared" si="290"/>
        <v>0</v>
      </c>
      <c r="CQ113" s="260">
        <f>成绩录入!P116</f>
        <v>0</v>
      </c>
      <c r="CR113" s="248">
        <f>成绩录入!Q116</f>
        <v>0</v>
      </c>
      <c r="CS113" s="248">
        <f>成绩录入!R116</f>
        <v>0</v>
      </c>
      <c r="CT113" s="248">
        <f>成绩录入!S116</f>
        <v>0</v>
      </c>
      <c r="CU113" s="248">
        <f>成绩录入!T116</f>
        <v>0</v>
      </c>
      <c r="CV113" s="248">
        <f>成绩录入!U116</f>
        <v>0</v>
      </c>
      <c r="CW113" s="248">
        <f>成绩录入!V116</f>
        <v>0</v>
      </c>
      <c r="CX113" s="248">
        <f>成绩录入!W116</f>
        <v>0</v>
      </c>
      <c r="CY113" s="248">
        <f>成绩录入!X116</f>
        <v>0</v>
      </c>
      <c r="CZ113" s="248">
        <f>成绩录入!Y116</f>
        <v>0</v>
      </c>
      <c r="DA113" s="298">
        <f t="shared" si="291"/>
        <v>0</v>
      </c>
      <c r="DC113" s="260">
        <f>成绩录入!P116</f>
        <v>0</v>
      </c>
      <c r="DD113" s="248">
        <f>成绩录入!Q116</f>
        <v>0</v>
      </c>
      <c r="DE113" s="248">
        <f>成绩录入!R116</f>
        <v>0</v>
      </c>
      <c r="DF113" s="248">
        <f>成绩录入!S116</f>
        <v>0</v>
      </c>
      <c r="DG113" s="248">
        <f>成绩录入!T116</f>
        <v>0</v>
      </c>
      <c r="DH113" s="248">
        <f>成绩录入!U116</f>
        <v>0</v>
      </c>
      <c r="DI113" s="248">
        <f>成绩录入!V116</f>
        <v>0</v>
      </c>
      <c r="DJ113" s="248">
        <f>成绩录入!W116</f>
        <v>0</v>
      </c>
      <c r="DK113" s="248">
        <f>成绩录入!X116</f>
        <v>0</v>
      </c>
      <c r="DL113" s="248">
        <f>成绩录入!Y116</f>
        <v>0</v>
      </c>
      <c r="DM113" s="298">
        <f t="shared" si="351"/>
        <v>0</v>
      </c>
      <c r="DN113" s="299"/>
      <c r="DO113" s="260">
        <f>成绩录入!P116</f>
        <v>0</v>
      </c>
      <c r="DP113" s="248">
        <f>成绩录入!Q116</f>
        <v>0</v>
      </c>
      <c r="DQ113" s="248">
        <f>成绩录入!R116</f>
        <v>0</v>
      </c>
      <c r="DR113" s="248">
        <f>成绩录入!S116</f>
        <v>0</v>
      </c>
      <c r="DS113" s="248">
        <f>成绩录入!T116</f>
        <v>0</v>
      </c>
      <c r="DT113" s="248">
        <f>成绩录入!U116</f>
        <v>0</v>
      </c>
      <c r="DU113" s="248">
        <f>成绩录入!V116</f>
        <v>0</v>
      </c>
      <c r="DV113" s="248">
        <f>成绩录入!W116</f>
        <v>0</v>
      </c>
      <c r="DW113" s="248">
        <f>成绩录入!X116</f>
        <v>0</v>
      </c>
      <c r="DX113" s="248">
        <f>成绩录入!Y116</f>
        <v>0</v>
      </c>
      <c r="DY113" s="298">
        <f t="shared" si="352"/>
        <v>0</v>
      </c>
      <c r="EA113" s="301" t="e">
        <f t="shared" si="294"/>
        <v>#DIV/0!</v>
      </c>
      <c r="EB113" s="297" t="e">
        <f t="shared" si="295"/>
        <v>#DIV/0!</v>
      </c>
      <c r="EC113" s="297" t="e">
        <f t="shared" si="296"/>
        <v>#DIV/0!</v>
      </c>
      <c r="ED113" s="297" t="e">
        <f t="shared" si="297"/>
        <v>#DIV/0!</v>
      </c>
      <c r="EE113" s="297" t="e">
        <f t="shared" si="298"/>
        <v>#DIV/0!</v>
      </c>
      <c r="EF113" s="302" t="e">
        <f t="shared" si="299"/>
        <v>#DIV/0!</v>
      </c>
      <c r="EG113" s="303"/>
      <c r="EH113" s="304">
        <f t="shared" si="300"/>
        <v>0</v>
      </c>
      <c r="EI113" s="397">
        <f>成绩录入!I116</f>
        <v>0</v>
      </c>
      <c r="EJ113" s="397">
        <f>成绩录入!J116</f>
        <v>0</v>
      </c>
      <c r="EK113" s="397">
        <f>成绩录入!K116</f>
        <v>0</v>
      </c>
      <c r="EL113" s="397">
        <f>成绩录入!L116</f>
        <v>0</v>
      </c>
      <c r="EM113" s="397">
        <f>成绩录入!M116</f>
        <v>0</v>
      </c>
      <c r="EN113" s="397">
        <f>成绩录入!P116</f>
        <v>0</v>
      </c>
      <c r="EO113" s="397">
        <f>成绩录入!Q116</f>
        <v>0</v>
      </c>
      <c r="EP113" s="397">
        <f>成绩录入!R116</f>
        <v>0</v>
      </c>
      <c r="EQ113" s="397">
        <f>成绩录入!S116</f>
        <v>0</v>
      </c>
      <c r="ER113" s="397">
        <f>成绩录入!T116</f>
        <v>0</v>
      </c>
      <c r="ES113" s="397">
        <f>成绩录入!U116</f>
        <v>0</v>
      </c>
      <c r="ET113" s="397">
        <f>成绩录入!V116</f>
        <v>0</v>
      </c>
      <c r="EU113" s="397">
        <f>成绩录入!W116</f>
        <v>0</v>
      </c>
      <c r="EV113" s="397">
        <f>成绩录入!X116</f>
        <v>0</v>
      </c>
      <c r="EW113" s="398">
        <f>成绩录入!Y116</f>
        <v>0</v>
      </c>
      <c r="EY113" s="304" t="str">
        <f t="shared" si="272"/>
        <v/>
      </c>
      <c r="EZ113" s="296" t="str">
        <f t="shared" si="272"/>
        <v/>
      </c>
      <c r="FA113" s="296" t="str">
        <f t="shared" si="272"/>
        <v/>
      </c>
      <c r="FB113" s="296" t="str">
        <f t="shared" si="272"/>
        <v/>
      </c>
      <c r="FC113" s="302">
        <f>成绩录入!AB116</f>
        <v>0</v>
      </c>
      <c r="FD113" s="303"/>
      <c r="FE113" s="399" t="str">
        <f t="shared" si="301"/>
        <v>√</v>
      </c>
      <c r="FF113" s="397" t="str">
        <f t="shared" si="302"/>
        <v>√</v>
      </c>
      <c r="FG113" s="397" t="str">
        <f t="shared" si="303"/>
        <v>√</v>
      </c>
      <c r="FH113" s="397" t="str">
        <f t="shared" si="304"/>
        <v>√</v>
      </c>
      <c r="FI113" s="398" t="str">
        <f t="shared" si="305"/>
        <v>√</v>
      </c>
      <c r="FJ113" s="299"/>
      <c r="FK113" s="260">
        <f>成绩录入!AB116</f>
        <v>0</v>
      </c>
      <c r="FL113" s="248">
        <f>成绩录入!AC116</f>
        <v>0</v>
      </c>
      <c r="FM113" s="248">
        <f>成绩录入!AD116</f>
        <v>0</v>
      </c>
      <c r="FN113" s="248">
        <f>成绩录入!AE116</f>
        <v>0</v>
      </c>
      <c r="FO113" s="248">
        <f>成绩录入!AF116</f>
        <v>0</v>
      </c>
      <c r="FP113" s="248">
        <f>成绩录入!AG116</f>
        <v>0</v>
      </c>
      <c r="FQ113" s="298">
        <f t="shared" si="306"/>
        <v>0</v>
      </c>
      <c r="FR113" s="299"/>
      <c r="FS113" s="260">
        <f>成绩录入!AB116</f>
        <v>0</v>
      </c>
      <c r="FT113" s="248">
        <f>成绩录入!AC116</f>
        <v>0</v>
      </c>
      <c r="FU113" s="248">
        <f>成绩录入!AD116</f>
        <v>0</v>
      </c>
      <c r="FV113" s="248">
        <f>成绩录入!AE116</f>
        <v>0</v>
      </c>
      <c r="FW113" s="248">
        <f>成绩录入!AF116</f>
        <v>0</v>
      </c>
      <c r="FX113" s="333">
        <f>成绩录入!AG116</f>
        <v>0</v>
      </c>
      <c r="FY113" s="298">
        <f t="shared" si="307"/>
        <v>0</v>
      </c>
      <c r="FZ113" s="299"/>
      <c r="GA113" s="260">
        <f>成绩录入!AB116</f>
        <v>0</v>
      </c>
      <c r="GB113" s="248">
        <f>成绩录入!AC116</f>
        <v>0</v>
      </c>
      <c r="GC113" s="248">
        <f>成绩录入!AD116</f>
        <v>0</v>
      </c>
      <c r="GD113" s="248">
        <f>成绩录入!AE116</f>
        <v>0</v>
      </c>
      <c r="GE113" s="248">
        <f>成绩录入!AF116</f>
        <v>0</v>
      </c>
      <c r="GF113" s="248">
        <f>成绩录入!AG116</f>
        <v>0</v>
      </c>
      <c r="GG113" s="298">
        <f t="shared" si="308"/>
        <v>0</v>
      </c>
      <c r="GI113" s="260">
        <f>成绩录入!AB116</f>
        <v>0</v>
      </c>
      <c r="GJ113" s="248">
        <f>成绩录入!AC116</f>
        <v>0</v>
      </c>
      <c r="GK113" s="248">
        <f>成绩录入!AD116</f>
        <v>0</v>
      </c>
      <c r="GL113" s="248">
        <f>成绩录入!AE116</f>
        <v>0</v>
      </c>
      <c r="GM113" s="248">
        <f>成绩录入!AF116</f>
        <v>0</v>
      </c>
      <c r="GN113" s="248">
        <f>成绩录入!AG116</f>
        <v>0</v>
      </c>
      <c r="GO113" s="298">
        <f t="shared" si="309"/>
        <v>0</v>
      </c>
      <c r="GP113" s="299"/>
      <c r="GQ113" s="260">
        <f>成绩录入!AB116</f>
        <v>0</v>
      </c>
      <c r="GR113" s="248">
        <f>成绩录入!AC116</f>
        <v>0</v>
      </c>
      <c r="GS113" s="248">
        <f>成绩录入!AD116</f>
        <v>0</v>
      </c>
      <c r="GT113" s="248">
        <f>成绩录入!AE116</f>
        <v>0</v>
      </c>
      <c r="GU113" s="248">
        <f>成绩录入!AF116</f>
        <v>0</v>
      </c>
      <c r="GV113" s="248">
        <f>成绩录入!AG116</f>
        <v>0</v>
      </c>
      <c r="GW113" s="298">
        <f t="shared" si="310"/>
        <v>0</v>
      </c>
      <c r="GX113" s="299"/>
      <c r="GY113" s="273">
        <f>成绩录入!AJ116</f>
        <v>0</v>
      </c>
      <c r="GZ113" s="274">
        <f>成绩录入!AK116</f>
        <v>0</v>
      </c>
      <c r="HA113" s="274">
        <f>成绩录入!AL116</f>
        <v>0</v>
      </c>
      <c r="HB113" s="274">
        <f>成绩录入!AM116</f>
        <v>0</v>
      </c>
      <c r="HC113" s="274">
        <f>成绩录入!AN116</f>
        <v>0</v>
      </c>
      <c r="HD113" s="274">
        <f>成绩录入!AO116</f>
        <v>0</v>
      </c>
      <c r="HE113" s="310">
        <f t="shared" si="273"/>
        <v>0</v>
      </c>
      <c r="HF113" s="299"/>
      <c r="HG113" s="273">
        <f>成绩录入!AJ116</f>
        <v>0</v>
      </c>
      <c r="HH113" s="274">
        <f>成绩录入!AK116</f>
        <v>0</v>
      </c>
      <c r="HI113" s="274">
        <f>成绩录入!AL116</f>
        <v>0</v>
      </c>
      <c r="HJ113" s="274">
        <f>成绩录入!AM116</f>
        <v>0</v>
      </c>
      <c r="HK113" s="274">
        <f>成绩录入!AN116</f>
        <v>0</v>
      </c>
      <c r="HL113" s="274">
        <f>成绩录入!AO116</f>
        <v>0</v>
      </c>
      <c r="HM113" s="310">
        <f t="shared" si="274"/>
        <v>0</v>
      </c>
      <c r="HO113" s="273">
        <f>成绩录入!AJ116</f>
        <v>0</v>
      </c>
      <c r="HP113" s="274">
        <f>成绩录入!AK116</f>
        <v>0</v>
      </c>
      <c r="HQ113" s="274">
        <f>成绩录入!AL116</f>
        <v>0</v>
      </c>
      <c r="HR113" s="274">
        <f>成绩录入!AM116</f>
        <v>0</v>
      </c>
      <c r="HS113" s="274">
        <f>成绩录入!AN116</f>
        <v>0</v>
      </c>
      <c r="HT113" s="274">
        <f>成绩录入!AO116</f>
        <v>0</v>
      </c>
      <c r="HU113" s="310">
        <f t="shared" si="275"/>
        <v>0</v>
      </c>
      <c r="HV113" s="299"/>
      <c r="HW113" s="273">
        <f>成绩录入!AJ116</f>
        <v>0</v>
      </c>
      <c r="HX113" s="274">
        <f>成绩录入!AK116</f>
        <v>0</v>
      </c>
      <c r="HY113" s="274">
        <f>成绩录入!AL116</f>
        <v>0</v>
      </c>
      <c r="HZ113" s="274">
        <f>成绩录入!AM116</f>
        <v>0</v>
      </c>
      <c r="IA113" s="274">
        <f>成绩录入!AN116</f>
        <v>0</v>
      </c>
      <c r="IB113" s="274">
        <f>成绩录入!AO116</f>
        <v>0</v>
      </c>
      <c r="IC113" s="310">
        <f t="shared" si="276"/>
        <v>0</v>
      </c>
      <c r="ID113" s="299"/>
      <c r="IE113" s="273">
        <f>成绩录入!AJ116</f>
        <v>0</v>
      </c>
      <c r="IF113" s="274">
        <f>成绩录入!AK116</f>
        <v>0</v>
      </c>
      <c r="IG113" s="274">
        <f>成绩录入!AL116</f>
        <v>0</v>
      </c>
      <c r="IH113" s="274">
        <f>成绩录入!AM116</f>
        <v>0</v>
      </c>
      <c r="II113" s="274">
        <f>成绩录入!AN116</f>
        <v>0</v>
      </c>
      <c r="IJ113" s="274">
        <f>成绩录入!AO116</f>
        <v>0</v>
      </c>
      <c r="IK113" s="310">
        <f t="shared" si="277"/>
        <v>0</v>
      </c>
      <c r="IL113" s="299"/>
      <c r="IM113" s="313" t="e">
        <f t="shared" si="311"/>
        <v>#DIV/0!</v>
      </c>
      <c r="IN113" s="314" t="e">
        <f t="shared" si="312"/>
        <v>#DIV/0!</v>
      </c>
      <c r="IO113" s="314" t="e">
        <f t="shared" si="313"/>
        <v>#DIV/0!</v>
      </c>
      <c r="IP113" s="314" t="e">
        <f t="shared" si="314"/>
        <v>#DIV/0!</v>
      </c>
      <c r="IQ113" s="314" t="e">
        <f t="shared" si="315"/>
        <v>#DIV/0!</v>
      </c>
      <c r="IR113" s="400" t="e">
        <f t="shared" si="316"/>
        <v>#DIV/0!</v>
      </c>
      <c r="IT113" s="214">
        <f>成绩录入!AR116</f>
        <v>0</v>
      </c>
      <c r="IU113" s="216">
        <f>成绩录入!AS116</f>
        <v>0</v>
      </c>
      <c r="IV113" s="216">
        <f>成绩录入!AT116</f>
        <v>0</v>
      </c>
      <c r="IW113" s="216">
        <f>成绩录入!AU116</f>
        <v>0</v>
      </c>
      <c r="IX113" s="216">
        <f>成绩录入!AV116</f>
        <v>0</v>
      </c>
      <c r="IY113" s="216">
        <f>成绩录入!AW116</f>
        <v>0</v>
      </c>
      <c r="IZ113" s="298">
        <f t="shared" si="317"/>
        <v>0</v>
      </c>
      <c r="JA113" s="299"/>
      <c r="JB113" s="317">
        <f>成绩录入!AR116</f>
        <v>0</v>
      </c>
      <c r="JC113" s="216">
        <f>成绩录入!AS116</f>
        <v>0</v>
      </c>
      <c r="JD113" s="216">
        <f>成绩录入!AT116</f>
        <v>0</v>
      </c>
      <c r="JE113" s="216">
        <f>成绩录入!AU116</f>
        <v>0</v>
      </c>
      <c r="JF113" s="216">
        <f>成绩录入!AV116</f>
        <v>0</v>
      </c>
      <c r="JG113" s="216">
        <f>成绩录入!AW116</f>
        <v>0</v>
      </c>
      <c r="JH113" s="298">
        <f t="shared" si="318"/>
        <v>0</v>
      </c>
      <c r="JI113" s="299"/>
      <c r="JJ113" s="248">
        <f>成绩录入!AR116</f>
        <v>0</v>
      </c>
      <c r="JK113" s="248">
        <f>成绩录入!AS116</f>
        <v>0</v>
      </c>
      <c r="JL113" s="248">
        <f>成绩录入!AT116</f>
        <v>0</v>
      </c>
      <c r="JM113" s="248">
        <f>成绩录入!AU116</f>
        <v>0</v>
      </c>
      <c r="JN113" s="248">
        <f>成绩录入!AV116</f>
        <v>0</v>
      </c>
      <c r="JO113" s="248">
        <f>成绩录入!AW116</f>
        <v>0</v>
      </c>
      <c r="JP113" s="298">
        <f t="shared" si="319"/>
        <v>0</v>
      </c>
      <c r="JQ113" s="299"/>
      <c r="JR113" s="308">
        <f>成绩录入!AR116</f>
        <v>0</v>
      </c>
      <c r="JS113" s="248">
        <f>成绩录入!AS116</f>
        <v>0</v>
      </c>
      <c r="JT113" s="248">
        <f>成绩录入!AT116</f>
        <v>0</v>
      </c>
      <c r="JU113" s="248">
        <f>成绩录入!AU116</f>
        <v>0</v>
      </c>
      <c r="JV113" s="248">
        <f>成绩录入!AV116</f>
        <v>0</v>
      </c>
      <c r="JW113" s="248">
        <f>成绩录入!AW116</f>
        <v>0</v>
      </c>
      <c r="JX113" s="298">
        <f t="shared" si="320"/>
        <v>0</v>
      </c>
      <c r="JY113" s="299"/>
      <c r="JZ113" s="308">
        <f>成绩录入!AR116</f>
        <v>0</v>
      </c>
      <c r="KA113" s="248">
        <f>成绩录入!AS116</f>
        <v>0</v>
      </c>
      <c r="KB113" s="248">
        <f>成绩录入!AT116</f>
        <v>0</v>
      </c>
      <c r="KC113" s="248">
        <f>成绩录入!AU116</f>
        <v>0</v>
      </c>
      <c r="KD113" s="248">
        <f>成绩录入!AV116</f>
        <v>0</v>
      </c>
      <c r="KE113" s="248">
        <f>成绩录入!AW116</f>
        <v>0</v>
      </c>
      <c r="KF113" s="298">
        <f t="shared" si="321"/>
        <v>0</v>
      </c>
      <c r="KH113" s="401">
        <f t="shared" si="322"/>
        <v>0</v>
      </c>
      <c r="KI113" s="314">
        <f t="shared" si="323"/>
        <v>0</v>
      </c>
      <c r="KJ113" s="314">
        <f t="shared" si="324"/>
        <v>0</v>
      </c>
      <c r="KK113" s="314">
        <f t="shared" si="325"/>
        <v>0</v>
      </c>
      <c r="KL113" s="314">
        <f t="shared" si="326"/>
        <v>0</v>
      </c>
      <c r="KM113" s="400">
        <f t="shared" si="327"/>
        <v>0</v>
      </c>
      <c r="KN113" s="90"/>
      <c r="KO113" s="294">
        <f>IF(总评!G111&lt;60,1,0)</f>
        <v>0</v>
      </c>
      <c r="KP113" s="355">
        <f t="shared" si="328"/>
        <v>0</v>
      </c>
      <c r="KQ113" s="355">
        <f t="shared" si="329"/>
        <v>0</v>
      </c>
      <c r="KR113" s="356">
        <f t="shared" si="330"/>
        <v>0</v>
      </c>
      <c r="KS113" s="321">
        <f t="shared" si="245"/>
        <v>0</v>
      </c>
      <c r="OT113" s="273">
        <f>IF(OT$6=$OS$5,成绩录入!BC116,0)</f>
        <v>0</v>
      </c>
      <c r="OU113" s="274">
        <f>IF(OU$6=$OS$5,成绩录入!BD116,0)</f>
        <v>0</v>
      </c>
      <c r="OV113" s="274">
        <f>IF(OV$6=$OS$5,成绩录入!BE116,0)</f>
        <v>0</v>
      </c>
      <c r="OW113" s="274">
        <f>IF(OW$6=$OS$5,成绩录入!BF116,0)</f>
        <v>0</v>
      </c>
      <c r="OX113" s="274">
        <f>IF(OX$6=$OS$5,成绩录入!BG116,0)</f>
        <v>0</v>
      </c>
      <c r="OY113" s="274">
        <f>IF(OY$6=$OS$5,成绩录入!BH116,0)</f>
        <v>0</v>
      </c>
      <c r="OZ113" s="274">
        <f>IF(OZ$6=$OS$5,成绩录入!BI116,0)</f>
        <v>0</v>
      </c>
      <c r="PA113" s="274">
        <f>IF(PA$6=$OS$5,成绩录入!BJ116,0)</f>
        <v>0</v>
      </c>
      <c r="PB113" s="274">
        <f>IF(PB$6=$OS$5,成绩录入!BK116,0)</f>
        <v>0</v>
      </c>
      <c r="PC113" s="274">
        <f>IF(PC$6=$OS$5,成绩录入!BL116,0)</f>
        <v>0</v>
      </c>
      <c r="PD113" s="274">
        <f>IF(PD$6=$OS$5,成绩录入!BM116,0)</f>
        <v>0</v>
      </c>
      <c r="PE113" s="274">
        <f>IF(PE$6=$OS$5,成绩录入!BN116,0)</f>
        <v>0</v>
      </c>
      <c r="PF113" s="274">
        <f>IF(PF$6=$OS$5,成绩录入!BO116,0)</f>
        <v>0</v>
      </c>
      <c r="PG113" s="274">
        <f>IF(PG$6=$OS$5,成绩录入!BP116,0)</f>
        <v>0</v>
      </c>
      <c r="PH113" s="274">
        <f>IF(PH$6=$OS$5,成绩录入!BQ116,0)</f>
        <v>0</v>
      </c>
      <c r="PI113" s="274">
        <f>IF(PI$6=$OS$5,成绩录入!BR116,0)</f>
        <v>0</v>
      </c>
      <c r="PJ113" s="274">
        <f>IF(PJ$6=$OS$5,成绩录入!BS116,0)</f>
        <v>0</v>
      </c>
      <c r="PK113" s="274">
        <f>IF(PK$6=$OS$5,成绩录入!BT116,0)</f>
        <v>0</v>
      </c>
      <c r="PL113" s="274">
        <f>IF(PL$6=$OS$5,成绩录入!BU116,0)</f>
        <v>0</v>
      </c>
      <c r="PM113" s="274">
        <f>IF(PM$6=$OS$5,成绩录入!BV116,0)</f>
        <v>0</v>
      </c>
      <c r="PN113" s="274">
        <f>IF(PN$6=$OS$5,成绩录入!BW116,0)</f>
        <v>0</v>
      </c>
      <c r="PO113" s="274">
        <f>IF(PO$6=$OS$5,成绩录入!BX116,0)</f>
        <v>0</v>
      </c>
      <c r="PP113" s="274">
        <f>IF(PP$6=$OS$5,成绩录入!BY116,0)</f>
        <v>0</v>
      </c>
      <c r="PQ113" s="274">
        <f>IF(PQ$6=$OS$5,成绩录入!BZ116,0)</f>
        <v>0</v>
      </c>
      <c r="PR113" s="274">
        <f>IF(PR$6=$OS$5,成绩录入!CA116,0)</f>
        <v>0</v>
      </c>
      <c r="PS113" s="274">
        <f>IF(PS$6=$OS$5,成绩录入!CB116,0)</f>
        <v>0</v>
      </c>
      <c r="PT113" s="274">
        <f>IF(PT$6=$OS$5,成绩录入!CC116,0)</f>
        <v>0</v>
      </c>
      <c r="PU113" s="274">
        <f>IF(PU$6=$OS$5,成绩录入!CD116,0)</f>
        <v>0</v>
      </c>
      <c r="PV113" s="274">
        <f>IF(PV$6=$OS$5,成绩录入!CE116,0)</f>
        <v>0</v>
      </c>
      <c r="PW113" s="274">
        <f>IF(PW$6=$OS$5,成绩录入!CF116,0)</f>
        <v>0</v>
      </c>
      <c r="PX113" s="274">
        <f>IF(PX$6=$OS$5,成绩录入!CG116,0)</f>
        <v>0</v>
      </c>
      <c r="PY113" s="274">
        <f>IF(PY$6=$OS$5,成绩录入!CH116,0)</f>
        <v>0</v>
      </c>
      <c r="PZ113" s="274">
        <f>IF(PZ$6=$OS$5,成绩录入!CI116,0)</f>
        <v>0</v>
      </c>
      <c r="QA113" s="274">
        <f>IF(QA$6=$OS$5,成绩录入!CJ116,0)</f>
        <v>0</v>
      </c>
      <c r="QB113" s="274">
        <f>IF(QB$6=$OS$5,成绩录入!CK116,0)</f>
        <v>0</v>
      </c>
      <c r="QC113" s="274">
        <f>IF(QC$6=$OS$5,成绩录入!CL116,0)</f>
        <v>0</v>
      </c>
      <c r="QD113" s="274">
        <f>IF(QD$6=$OS$5,成绩录入!CM116,0)</f>
        <v>0</v>
      </c>
      <c r="QE113" s="274">
        <f>IF(QE$6=$OS$5,成绩录入!CN116,0)</f>
        <v>0</v>
      </c>
      <c r="QF113" s="274">
        <f>IF(QF$6=$OS$5,成绩录入!CO116,0)</f>
        <v>0</v>
      </c>
      <c r="QG113" s="274">
        <f>IF(QG$6=$OS$5,成绩录入!CP116,0)</f>
        <v>0</v>
      </c>
      <c r="QH113" s="274">
        <f>IF(QH$6=$OS$5,成绩录入!CQ116,0)</f>
        <v>0</v>
      </c>
      <c r="QI113" s="274">
        <f>IF(QI$6=$OS$5,成绩录入!CR116,0)</f>
        <v>0</v>
      </c>
      <c r="QJ113" s="274">
        <f>IF(QJ$6=$OS$5,成绩录入!CS116,0)</f>
        <v>0</v>
      </c>
      <c r="QK113" s="274">
        <f>IF(QK$6=$OS$5,成绩录入!CT116,0)</f>
        <v>0</v>
      </c>
      <c r="QL113" s="274">
        <f>IF(QL$6=$OS$5,成绩录入!CU116,0)</f>
        <v>0</v>
      </c>
      <c r="QM113" s="274">
        <f>IF(QM$6=$OS$5,成绩录入!CV116,0)</f>
        <v>0</v>
      </c>
      <c r="QN113" s="274">
        <f>IF(QN$6=$OS$5,成绩录入!CW116,0)</f>
        <v>0</v>
      </c>
      <c r="QO113" s="274">
        <f>IF(QO$6=$OS$5,成绩录入!CX116,0)</f>
        <v>0</v>
      </c>
      <c r="QP113" s="274">
        <f>IF(QP$6=$OS$5,成绩录入!CY116,0)</f>
        <v>0</v>
      </c>
      <c r="QQ113" s="274">
        <f>IF(QQ$6=$OS$5,成绩录入!CZ116,0)</f>
        <v>0</v>
      </c>
      <c r="QR113" s="274">
        <f>IF(QR$6=$OS$5,成绩录入!DA116,0)</f>
        <v>0</v>
      </c>
      <c r="QS113" s="274">
        <f>IF(QS$6=$OS$5,成绩录入!DB116,0)</f>
        <v>0</v>
      </c>
      <c r="QT113" s="274">
        <f>IF(QT$6=$OS$5,成绩录入!DC116,0)</f>
        <v>0</v>
      </c>
      <c r="QU113" s="274">
        <f>IF(QU$6=$OS$5,成绩录入!DD116,0)</f>
        <v>0</v>
      </c>
      <c r="QV113" s="274">
        <f>IF(QV$6=$OS$5,成绩录入!DE116,0)</f>
        <v>0</v>
      </c>
      <c r="QW113" s="274">
        <f>IF(QW$6=$OS$5,成绩录入!DF116,0)</f>
        <v>0</v>
      </c>
      <c r="QX113" s="274">
        <f>IF(QX$6=$OS$5,成绩录入!DG116,0)</f>
        <v>0</v>
      </c>
      <c r="QY113" s="274">
        <f>IF(QY$6=$OS$5,成绩录入!DH116,0)</f>
        <v>0</v>
      </c>
      <c r="QZ113" s="274">
        <f>IF(QZ$6=$OS$5,成绩录入!DI116,0)</f>
        <v>0</v>
      </c>
      <c r="RA113" s="274">
        <f>IF(RA$6=$OS$5,成绩录入!DJ116,0)</f>
        <v>0</v>
      </c>
      <c r="RB113" s="248">
        <f>IF(RB$6=$OS$5,成绩录入!DK116,0)</f>
        <v>0</v>
      </c>
      <c r="RC113" s="248">
        <f>IF(RC$6=$OS$5,成绩录入!DL116,0)</f>
        <v>0</v>
      </c>
      <c r="RD113" s="248">
        <f>IF(RD$6=$OS$5,成绩录入!DM116,0)</f>
        <v>0</v>
      </c>
      <c r="RE113" s="248">
        <f>IF(RE$6=$OS$5,成绩录入!DN116,0)</f>
        <v>0</v>
      </c>
      <c r="RF113" s="248">
        <f>IF(RF$6=$OS$5,成绩录入!DO116,0)</f>
        <v>0</v>
      </c>
      <c r="RG113" s="248">
        <f>IF(RG$6=$OS$5,成绩录入!DP116,0)</f>
        <v>0</v>
      </c>
      <c r="RH113" s="248">
        <f>IF(RH$6=$OS$5,成绩录入!DQ116,0)</f>
        <v>0</v>
      </c>
      <c r="RI113" s="248">
        <f>IF(RI$6=$OS$5,成绩录入!DR116,0)</f>
        <v>0</v>
      </c>
      <c r="RJ113" s="248">
        <f>IF(RJ$6=$OS$5,成绩录入!DS116,0)</f>
        <v>0</v>
      </c>
      <c r="RK113" s="248">
        <f>IF(RK$6=$OS$5,成绩录入!DT116,0)</f>
        <v>0</v>
      </c>
      <c r="RL113" s="248">
        <f>IF(RL$6=$OS$5,成绩录入!DU116,0)</f>
        <v>0</v>
      </c>
      <c r="RM113" s="248">
        <f>IF(RM$6=$OS$5,成绩录入!DV116,0)</f>
        <v>0</v>
      </c>
      <c r="RN113" s="248">
        <f>IF(RN$6=$OS$5,成绩录入!DW116,0)</f>
        <v>0</v>
      </c>
      <c r="RO113" s="248">
        <f>IF(RO$6=$OS$5,成绩录入!DX116,0)</f>
        <v>0</v>
      </c>
      <c r="RP113" s="248">
        <f>IF(RP$6=$OS$5,成绩录入!DY116,0)</f>
        <v>0</v>
      </c>
      <c r="RQ113" s="248">
        <f>IF(RQ$6=$OS$5,成绩录入!DZ116,0)</f>
        <v>0</v>
      </c>
      <c r="RR113" s="248">
        <f>IF(RR$6=$OS$5,成绩录入!EA116,0)</f>
        <v>0</v>
      </c>
      <c r="RS113" s="248">
        <f>IF(RS$6=$OS$5,成绩录入!EB116,0)</f>
        <v>0</v>
      </c>
      <c r="RT113" s="248">
        <f>IF(RT$6=$OS$5,成绩录入!EC116,0)</f>
        <v>0</v>
      </c>
      <c r="RU113" s="248">
        <f>IF(RU$6=$OS$5,成绩录入!ED116,0)</f>
        <v>0</v>
      </c>
      <c r="RV113" s="248">
        <f>IF(RV$6=$OS$5,成绩录入!EE116,0)</f>
        <v>0</v>
      </c>
      <c r="RW113" s="248">
        <f>IF(RW$6=$OS$5,成绩录入!EF116,0)</f>
        <v>0</v>
      </c>
      <c r="RX113" s="248">
        <f>IF(RX$6=$OS$5,成绩录入!EG116,0)</f>
        <v>0</v>
      </c>
      <c r="RY113" s="248">
        <f>IF(RY$6=$OS$5,成绩录入!EH116,0)</f>
        <v>0</v>
      </c>
      <c r="RZ113" s="248">
        <f>IF(RZ$6=$OS$5,成绩录入!EI116,0)</f>
        <v>0</v>
      </c>
      <c r="SA113" s="248">
        <f>IF(SA$6=$OS$5,成绩录入!EJ116,0)</f>
        <v>0</v>
      </c>
      <c r="SB113" s="248">
        <f>IF(SB$6=$OS$5,成绩录入!EK116,0)</f>
        <v>0</v>
      </c>
      <c r="SC113" s="248">
        <f>IF(SC$6=$OS$5,成绩录入!EL116,0)</f>
        <v>0</v>
      </c>
      <c r="SD113" s="248">
        <f>IF(SD$6=$OS$5,成绩录入!EM116,0)</f>
        <v>0</v>
      </c>
      <c r="SE113" s="248">
        <f>IF(SE$6=$OS$5,成绩录入!EN116,0)</f>
        <v>0</v>
      </c>
      <c r="SF113" s="248">
        <f>IF(SF$6=$OS$5,成绩录入!EO116,0)</f>
        <v>0</v>
      </c>
      <c r="SG113" s="248">
        <f>IF(SG$6=$OS$5,成绩录入!EP116,0)</f>
        <v>0</v>
      </c>
      <c r="SH113" s="248">
        <f>IF(SH$6=$OS$5,成绩录入!EQ116,0)</f>
        <v>0</v>
      </c>
      <c r="SI113" s="248">
        <f>IF(SI$6=$OS$5,成绩录入!ER116,0)</f>
        <v>0</v>
      </c>
      <c r="SJ113" s="248">
        <f>IF(SJ$6=$OS$5,成绩录入!ES116,0)</f>
        <v>0</v>
      </c>
      <c r="SK113" s="248">
        <f>IF(SK$6=$OS$5,成绩录入!ET116,0)</f>
        <v>0</v>
      </c>
      <c r="SL113" s="248">
        <f>IF(SL$6=$OS$5,成绩录入!EU116,0)</f>
        <v>0</v>
      </c>
      <c r="SM113" s="248">
        <f>IF(SM$6=$OS$5,成绩录入!EV116,0)</f>
        <v>0</v>
      </c>
      <c r="SN113" s="248">
        <f>IF(SN$6=$OS$5,成绩录入!EW116,0)</f>
        <v>0</v>
      </c>
      <c r="SO113" s="248">
        <f>IF(SO$6=$OS$5,成绩录入!EX116,0)</f>
        <v>0</v>
      </c>
      <c r="SP113" s="218">
        <f t="shared" si="190"/>
        <v>0</v>
      </c>
      <c r="SQ113" s="166"/>
      <c r="SR113" s="166"/>
      <c r="SS113" s="273">
        <f>IF(SS$6=$SR$5,成绩录入!BC116,0)</f>
        <v>0</v>
      </c>
      <c r="ST113" s="274">
        <f>IF(ST$6=$SR$5,成绩录入!BD116,0)</f>
        <v>0</v>
      </c>
      <c r="SU113" s="274">
        <f>IF(SU$6=$SR$5,成绩录入!BE116,0)</f>
        <v>0</v>
      </c>
      <c r="SV113" s="274">
        <f>IF(SV$6=$SR$5,成绩录入!BF116,0)</f>
        <v>0</v>
      </c>
      <c r="SW113" s="274">
        <f>IF(SW$6=$SR$5,成绩录入!BG116,0)</f>
        <v>0</v>
      </c>
      <c r="SX113" s="274">
        <f>IF(SX$6=$SR$5,成绩录入!BH116,0)</f>
        <v>0</v>
      </c>
      <c r="SY113" s="274">
        <f>IF(SY$6=$SR$5,成绩录入!BI116,0)</f>
        <v>0</v>
      </c>
      <c r="SZ113" s="274">
        <f>IF(SZ$6=$SR$5,成绩录入!BJ116,0)</f>
        <v>0</v>
      </c>
      <c r="TA113" s="274">
        <f>IF(TA$6=$SR$5,成绩录入!BK116,0)</f>
        <v>0</v>
      </c>
      <c r="TB113" s="274">
        <f>IF(TB$6=$SR$5,成绩录入!BL116,0)</f>
        <v>0</v>
      </c>
      <c r="TC113" s="274">
        <f>IF(TC$6=$SR$5,成绩录入!BM116,0)</f>
        <v>0</v>
      </c>
      <c r="TD113" s="274">
        <f>IF(TD$6=$SR$5,成绩录入!BN116,0)</f>
        <v>0</v>
      </c>
      <c r="TE113" s="274">
        <f>IF(TE$6=$SR$5,成绩录入!BO116,0)</f>
        <v>0</v>
      </c>
      <c r="TF113" s="274">
        <f>IF(TF$6=$SR$5,成绩录入!BP116,0)</f>
        <v>0</v>
      </c>
      <c r="TG113" s="274">
        <f>IF(TG$6=$SR$5,成绩录入!BQ116,0)</f>
        <v>0</v>
      </c>
      <c r="TH113" s="274">
        <f>IF(TH$6=$SR$5,成绩录入!BR116,0)</f>
        <v>0</v>
      </c>
      <c r="TI113" s="274">
        <f>IF(TI$6=$SR$5,成绩录入!BS116,0)</f>
        <v>0</v>
      </c>
      <c r="TJ113" s="274">
        <f>IF(TJ$6=$SR$5,成绩录入!BT116,0)</f>
        <v>0</v>
      </c>
      <c r="TK113" s="274">
        <f>IF(TK$6=$SR$5,成绩录入!BU116,0)</f>
        <v>0</v>
      </c>
      <c r="TL113" s="274">
        <f>IF(TL$6=$SR$5,成绩录入!BV116,0)</f>
        <v>0</v>
      </c>
      <c r="TM113" s="274">
        <f>IF(TM$6=$SR$5,成绩录入!BW116,0)</f>
        <v>0</v>
      </c>
      <c r="TN113" s="274">
        <f>IF(TN$6=$SR$5,成绩录入!BX116,0)</f>
        <v>0</v>
      </c>
      <c r="TO113" s="274">
        <f>IF(TO$6=$SR$5,成绩录入!BY116,0)</f>
        <v>0</v>
      </c>
      <c r="TP113" s="274">
        <f>IF(TP$6=$SR$5,成绩录入!BZ116,0)</f>
        <v>0</v>
      </c>
      <c r="TQ113" s="274">
        <f>IF(TQ$6=$SR$5,成绩录入!CA116,0)</f>
        <v>0</v>
      </c>
      <c r="TR113" s="274">
        <f>IF(TR$6=$SR$5,成绩录入!CB116,0)</f>
        <v>0</v>
      </c>
      <c r="TS113" s="274">
        <f>IF(TS$6=$SR$5,成绩录入!CC116,0)</f>
        <v>0</v>
      </c>
      <c r="TT113" s="274">
        <f>IF(TT$6=$SR$5,成绩录入!CD116,0)</f>
        <v>0</v>
      </c>
      <c r="TU113" s="274">
        <f>IF(TU$6=$SR$5,成绩录入!CE116,0)</f>
        <v>0</v>
      </c>
      <c r="TV113" s="274">
        <f>IF(TV$6=$SR$5,成绩录入!CF116,0)</f>
        <v>0</v>
      </c>
      <c r="TW113" s="274">
        <f>IF(TW$6=$SR$5,成绩录入!CG116,0)</f>
        <v>0</v>
      </c>
      <c r="TX113" s="274">
        <f>IF(TX$6=$SR$5,成绩录入!CH116,0)</f>
        <v>0</v>
      </c>
      <c r="TY113" s="274">
        <f>IF(TY$6=$SR$5,成绩录入!CI116,0)</f>
        <v>0</v>
      </c>
      <c r="TZ113" s="274">
        <f>IF(TZ$6=$SR$5,成绩录入!CJ116,0)</f>
        <v>0</v>
      </c>
      <c r="UA113" s="274">
        <f>IF(UA$6=$SR$5,成绩录入!CK116,0)</f>
        <v>0</v>
      </c>
      <c r="UB113" s="274">
        <f>IF(UB$6=$SR$5,成绩录入!CL116,0)</f>
        <v>0</v>
      </c>
      <c r="UC113" s="274">
        <f>IF(UC$6=$SR$5,成绩录入!CM116,0)</f>
        <v>0</v>
      </c>
      <c r="UD113" s="274">
        <f>IF(UD$6=$SR$5,成绩录入!CN116,0)</f>
        <v>0</v>
      </c>
      <c r="UE113" s="274">
        <f>IF(UE$6=$SR$5,成绩录入!CO116,0)</f>
        <v>0</v>
      </c>
      <c r="UF113" s="274">
        <f>IF(UF$6=$SR$5,成绩录入!CP116,0)</f>
        <v>0</v>
      </c>
      <c r="UG113" s="274">
        <f>IF(UG$6=$SR$5,成绩录入!CQ116,0)</f>
        <v>0</v>
      </c>
      <c r="UH113" s="274">
        <f>IF(UH$6=$SR$5,成绩录入!CR116,0)</f>
        <v>0</v>
      </c>
      <c r="UI113" s="274">
        <f>IF(UI$6=$SR$5,成绩录入!CS116,0)</f>
        <v>0</v>
      </c>
      <c r="UJ113" s="274">
        <f>IF(UJ$6=$SR$5,成绩录入!CT116,0)</f>
        <v>0</v>
      </c>
      <c r="UK113" s="274">
        <f>IF(UK$6=$SR$5,成绩录入!CU116,0)</f>
        <v>0</v>
      </c>
      <c r="UL113" s="274">
        <f>IF(UL$6=$SR$5,成绩录入!CV116,0)</f>
        <v>0</v>
      </c>
      <c r="UM113" s="274">
        <f>IF(UM$6=$SR$5,成绩录入!CW116,0)</f>
        <v>0</v>
      </c>
      <c r="UN113" s="274">
        <f>IF(UN$6=$SR$5,成绩录入!CX116,0)</f>
        <v>0</v>
      </c>
      <c r="UO113" s="274">
        <f>IF(UO$6=$SR$5,成绩录入!CY116,0)</f>
        <v>0</v>
      </c>
      <c r="UP113" s="274">
        <f>IF(UP$6=$SR$5,成绩录入!CZ116,0)</f>
        <v>0</v>
      </c>
      <c r="UQ113" s="274">
        <f>IF(UQ$6=$SR$5,成绩录入!DA116,0)</f>
        <v>0</v>
      </c>
      <c r="UR113" s="274">
        <f>IF(UR$6=$SR$5,成绩录入!DB116,0)</f>
        <v>0</v>
      </c>
      <c r="US113" s="274">
        <f>IF(US$6=$SR$5,成绩录入!DC116,0)</f>
        <v>0</v>
      </c>
      <c r="UT113" s="274">
        <f>IF(UT$6=$SR$5,成绩录入!DD116,0)</f>
        <v>0</v>
      </c>
      <c r="UU113" s="274">
        <f>IF(UU$6=$SR$5,成绩录入!DE116,0)</f>
        <v>0</v>
      </c>
      <c r="UV113" s="274">
        <f>IF(UV$6=$SR$5,成绩录入!DF116,0)</f>
        <v>0</v>
      </c>
      <c r="UW113" s="274">
        <f>IF(UW$6=$SR$5,成绩录入!DG116,0)</f>
        <v>0</v>
      </c>
      <c r="UX113" s="274">
        <f>IF(UX$6=$SR$5,成绩录入!DH116,0)</f>
        <v>0</v>
      </c>
      <c r="UY113" s="274">
        <f>IF(UY$6=$SR$5,成绩录入!DI116,0)</f>
        <v>0</v>
      </c>
      <c r="UZ113" s="274">
        <f>IF(UZ$6=$SR$5,成绩录入!DJ116,0)</f>
        <v>0</v>
      </c>
      <c r="VA113" s="248">
        <f>IF(VA$6=$SR$5,成绩录入!DK116,0)</f>
        <v>0</v>
      </c>
      <c r="VB113" s="248">
        <f>IF(VB$6=$SR$5,成绩录入!DL116,0)</f>
        <v>0</v>
      </c>
      <c r="VC113" s="248">
        <f>IF(VC$6=$SR$5,成绩录入!DM116,0)</f>
        <v>0</v>
      </c>
      <c r="VD113" s="248">
        <f>IF(VD$6=$SR$5,成绩录入!DN116,0)</f>
        <v>0</v>
      </c>
      <c r="VE113" s="248">
        <f>IF(VE$6=$SR$5,成绩录入!DO116,0)</f>
        <v>0</v>
      </c>
      <c r="VF113" s="248">
        <f>IF(VF$6=$SR$5,成绩录入!DP116,0)</f>
        <v>0</v>
      </c>
      <c r="VG113" s="248">
        <f>IF(VG$6=$SR$5,成绩录入!DQ116,0)</f>
        <v>0</v>
      </c>
      <c r="VH113" s="248">
        <f>IF(VH$6=$SR$5,成绩录入!DR116,0)</f>
        <v>0</v>
      </c>
      <c r="VI113" s="248">
        <f>IF(VI$6=$SR$5,成绩录入!DS116,0)</f>
        <v>0</v>
      </c>
      <c r="VJ113" s="248">
        <f>IF(VJ$6=$SR$5,成绩录入!DT116,0)</f>
        <v>0</v>
      </c>
      <c r="VK113" s="248">
        <f>IF(VK$6=$SR$5,成绩录入!DU116,0)</f>
        <v>0</v>
      </c>
      <c r="VL113" s="248">
        <f>IF(VL$6=$SR$5,成绩录入!DV116,0)</f>
        <v>0</v>
      </c>
      <c r="VM113" s="248">
        <f>IF(VM$6=$SR$5,成绩录入!DW116,0)</f>
        <v>0</v>
      </c>
      <c r="VN113" s="248">
        <f>IF(VN$6=$SR$5,成绩录入!DX116,0)</f>
        <v>0</v>
      </c>
      <c r="VO113" s="248">
        <f>IF(VO$6=$SR$5,成绩录入!DY116,0)</f>
        <v>0</v>
      </c>
      <c r="VP113" s="248">
        <f>IF(VP$6=$SR$5,成绩录入!DZ116,0)</f>
        <v>0</v>
      </c>
      <c r="VQ113" s="248">
        <f>IF(VQ$6=$SR$5,成绩录入!EA116,0)</f>
        <v>0</v>
      </c>
      <c r="VR113" s="248">
        <f>IF(VR$6=$SR$5,成绩录入!EB116,0)</f>
        <v>0</v>
      </c>
      <c r="VS113" s="248">
        <f>IF(VS$6=$SR$5,成绩录入!EC116,0)</f>
        <v>0</v>
      </c>
      <c r="VT113" s="248">
        <f>IF(VT$6=$SR$5,成绩录入!ED116,0)</f>
        <v>0</v>
      </c>
      <c r="VU113" s="248">
        <f>IF(VU$6=$SR$5,成绩录入!EE116,0)</f>
        <v>0</v>
      </c>
      <c r="VV113" s="248">
        <f>IF(VV$6=$SR$5,成绩录入!EF116,0)</f>
        <v>0</v>
      </c>
      <c r="VW113" s="248">
        <f>IF(VW$6=$SR$5,成绩录入!EG116,0)</f>
        <v>0</v>
      </c>
      <c r="VX113" s="248">
        <f>IF(VX$6=$SR$5,成绩录入!EH116,0)</f>
        <v>0</v>
      </c>
      <c r="VY113" s="248">
        <f>IF(VY$6=$SR$5,成绩录入!EI116,0)</f>
        <v>0</v>
      </c>
      <c r="VZ113" s="248">
        <f>IF(VZ$6=$SR$5,成绩录入!EJ116,0)</f>
        <v>0</v>
      </c>
      <c r="WA113" s="248">
        <f>IF(WA$6=$SR$5,成绩录入!EK116,0)</f>
        <v>0</v>
      </c>
      <c r="WB113" s="248">
        <f>IF(WB$6=$SR$5,成绩录入!EL116,0)</f>
        <v>0</v>
      </c>
      <c r="WC113" s="248">
        <f>IF(WC$6=$SR$5,成绩录入!EM116,0)</f>
        <v>0</v>
      </c>
      <c r="WD113" s="248">
        <f>IF(WD$6=$SR$5,成绩录入!EN116,0)</f>
        <v>0</v>
      </c>
      <c r="WE113" s="248">
        <f>IF(WE$6=$SR$5,成绩录入!EO116,0)</f>
        <v>0</v>
      </c>
      <c r="WF113" s="248">
        <f>IF(WF$6=$SR$5,成绩录入!EP116,0)</f>
        <v>0</v>
      </c>
      <c r="WG113" s="248">
        <f>IF(WG$6=$SR$5,成绩录入!EQ116,0)</f>
        <v>0</v>
      </c>
      <c r="WH113" s="248">
        <f>IF(WH$6=$SR$5,成绩录入!ER116,0)</f>
        <v>0</v>
      </c>
      <c r="WI113" s="248">
        <f>IF(WI$6=$SR$5,成绩录入!ES116,0)</f>
        <v>0</v>
      </c>
      <c r="WJ113" s="248">
        <f>IF(WJ$6=$SR$5,成绩录入!ET116,0)</f>
        <v>0</v>
      </c>
      <c r="WK113" s="248">
        <f>IF(WK$6=$SR$5,成绩录入!EU116,0)</f>
        <v>0</v>
      </c>
      <c r="WL113" s="248">
        <f>IF(WL$6=$SR$5,成绩录入!EV116,0)</f>
        <v>0</v>
      </c>
      <c r="WM113" s="248">
        <f>IF(WM$6=$SR$5,成绩录入!EW116,0)</f>
        <v>0</v>
      </c>
      <c r="WN113" s="248">
        <f>IF(WN$6=$SR$5,成绩录入!EX116,0)</f>
        <v>0</v>
      </c>
      <c r="WO113" s="218">
        <f t="shared" si="191"/>
        <v>0</v>
      </c>
      <c r="WP113" s="166"/>
      <c r="WQ113" s="166"/>
      <c r="WR113" s="273">
        <f>IF(WR$6=$WQ$5,成绩录入!BC116,0)</f>
        <v>0</v>
      </c>
      <c r="WS113" s="274">
        <f>IF(WS$6=$WQ$5,成绩录入!BD116,0)</f>
        <v>0</v>
      </c>
      <c r="WT113" s="274">
        <f>IF(WT$6=$WQ$5,成绩录入!BE116,0)</f>
        <v>0</v>
      </c>
      <c r="WU113" s="274">
        <f>IF(WU$6=$WQ$5,成绩录入!BF116,0)</f>
        <v>0</v>
      </c>
      <c r="WV113" s="274">
        <f>IF(WV$6=$WQ$5,成绩录入!BG116,0)</f>
        <v>0</v>
      </c>
      <c r="WW113" s="274">
        <f>IF(WW$6=$WQ$5,成绩录入!BH116,0)</f>
        <v>0</v>
      </c>
      <c r="WX113" s="274">
        <f>IF(WX$6=$WQ$5,成绩录入!BI116,0)</f>
        <v>0</v>
      </c>
      <c r="WY113" s="274">
        <f>IF(WY$6=$WQ$5,成绩录入!BJ116,0)</f>
        <v>0</v>
      </c>
      <c r="WZ113" s="274">
        <f>IF(WZ$6=$WQ$5,成绩录入!BK116,0)</f>
        <v>0</v>
      </c>
      <c r="XA113" s="274">
        <f>IF(XA$6=$WQ$5,成绩录入!BL116,0)</f>
        <v>0</v>
      </c>
      <c r="XB113" s="274">
        <f>IF(XB$6=$WQ$5,成绩录入!BM116,0)</f>
        <v>0</v>
      </c>
      <c r="XC113" s="274">
        <f>IF(XC$6=$WQ$5,成绩录入!BN116,0)</f>
        <v>0</v>
      </c>
      <c r="XD113" s="274">
        <f>IF(XD$6=$WQ$5,成绩录入!BO116,0)</f>
        <v>0</v>
      </c>
      <c r="XE113" s="274">
        <f>IF(XE$6=$WQ$5,成绩录入!BP116,0)</f>
        <v>0</v>
      </c>
      <c r="XF113" s="274">
        <f>IF(XF$6=$WQ$5,成绩录入!BQ116,0)</f>
        <v>0</v>
      </c>
      <c r="XG113" s="274">
        <f>IF(XG$6=$WQ$5,成绩录入!BR116,0)</f>
        <v>0</v>
      </c>
      <c r="XH113" s="274">
        <f>IF(XH$6=$WQ$5,成绩录入!BS116,0)</f>
        <v>0</v>
      </c>
      <c r="XI113" s="274">
        <f>IF(XI$6=$WQ$5,成绩录入!BT116,0)</f>
        <v>0</v>
      </c>
      <c r="XJ113" s="274">
        <f>IF(XJ$6=$WQ$5,成绩录入!BU116,0)</f>
        <v>0</v>
      </c>
      <c r="XK113" s="274">
        <f>IF(XK$6=$WQ$5,成绩录入!BV116,0)</f>
        <v>0</v>
      </c>
      <c r="XL113" s="274">
        <f>IF(XL$6=$WQ$5,成绩录入!BW116,0)</f>
        <v>0</v>
      </c>
      <c r="XM113" s="274">
        <f>IF(XM$6=$WQ$5,成绩录入!BX116,0)</f>
        <v>0</v>
      </c>
      <c r="XN113" s="274">
        <f>IF(XN$6=$WQ$5,成绩录入!BY116,0)</f>
        <v>0</v>
      </c>
      <c r="XO113" s="274">
        <f>IF(XO$6=$WQ$5,成绩录入!BZ116,0)</f>
        <v>0</v>
      </c>
      <c r="XP113" s="274">
        <f>IF(XP$6=$WQ$5,成绩录入!CA116,0)</f>
        <v>0</v>
      </c>
      <c r="XQ113" s="274">
        <f>IF(XQ$6=$WQ$5,成绩录入!CB116,0)</f>
        <v>0</v>
      </c>
      <c r="XR113" s="274">
        <f>IF(XR$6=$WQ$5,成绩录入!CC116,0)</f>
        <v>0</v>
      </c>
      <c r="XS113" s="274">
        <f>IF(XS$6=$WQ$5,成绩录入!CD116,0)</f>
        <v>0</v>
      </c>
      <c r="XT113" s="274">
        <f>IF(XT$6=$WQ$5,成绩录入!CE116,0)</f>
        <v>0</v>
      </c>
      <c r="XU113" s="274">
        <f>IF(XU$6=$WQ$5,成绩录入!CF116,0)</f>
        <v>0</v>
      </c>
      <c r="XV113" s="274">
        <f>IF(XV$6=$WQ$5,成绩录入!CG116,0)</f>
        <v>0</v>
      </c>
      <c r="XW113" s="274">
        <f>IF(XW$6=$WQ$5,成绩录入!CH116,0)</f>
        <v>0</v>
      </c>
      <c r="XX113" s="274">
        <f>IF(XX$6=$WQ$5,成绩录入!CI116,0)</f>
        <v>0</v>
      </c>
      <c r="XY113" s="274">
        <f>IF(XY$6=$WQ$5,成绩录入!CJ116,0)</f>
        <v>0</v>
      </c>
      <c r="XZ113" s="274">
        <f>IF(XZ$6=$WQ$5,成绩录入!CK116,0)</f>
        <v>0</v>
      </c>
      <c r="YA113" s="274">
        <f>IF(YA$6=$WQ$5,成绩录入!CL116,0)</f>
        <v>0</v>
      </c>
      <c r="YB113" s="274">
        <f>IF(YB$6=$WQ$5,成绩录入!CM116,0)</f>
        <v>0</v>
      </c>
      <c r="YC113" s="274">
        <f>IF(YC$6=$WQ$5,成绩录入!CN116,0)</f>
        <v>0</v>
      </c>
      <c r="YD113" s="274">
        <f>IF(YD$6=$WQ$5,成绩录入!CO116,0)</f>
        <v>0</v>
      </c>
      <c r="YE113" s="274">
        <f>IF(YE$6=$WQ$5,成绩录入!CP116,0)</f>
        <v>0</v>
      </c>
      <c r="YF113" s="274">
        <f>IF(YF$6=$WQ$5,成绩录入!CQ116,0)</f>
        <v>0</v>
      </c>
      <c r="YG113" s="274">
        <f>IF(YG$6=$WQ$5,成绩录入!CR116,0)</f>
        <v>0</v>
      </c>
      <c r="YH113" s="274">
        <f>IF(YH$6=$WQ$5,成绩录入!CS116,0)</f>
        <v>0</v>
      </c>
      <c r="YI113" s="274">
        <f>IF(YI$6=$WQ$5,成绩录入!CT116,0)</f>
        <v>0</v>
      </c>
      <c r="YJ113" s="274">
        <f>IF(YJ$6=$WQ$5,成绩录入!CU116,0)</f>
        <v>0</v>
      </c>
      <c r="YK113" s="274">
        <f>IF(YK$6=$WQ$5,成绩录入!CV116,0)</f>
        <v>0</v>
      </c>
      <c r="YL113" s="274">
        <f>IF(YL$6=$WQ$5,成绩录入!CW116,0)</f>
        <v>0</v>
      </c>
      <c r="YM113" s="274">
        <f>IF(YM$6=$WQ$5,成绩录入!CX116,0)</f>
        <v>0</v>
      </c>
      <c r="YN113" s="274">
        <f>IF(YN$6=$WQ$5,成绩录入!CY116,0)</f>
        <v>0</v>
      </c>
      <c r="YO113" s="274">
        <f>IF(YO$6=$WQ$5,成绩录入!CZ116,0)</f>
        <v>0</v>
      </c>
      <c r="YP113" s="274">
        <f>IF(YP$6=$WQ$5,成绩录入!DA116,0)</f>
        <v>0</v>
      </c>
      <c r="YQ113" s="274">
        <f>IF(YQ$6=$WQ$5,成绩录入!DB116,0)</f>
        <v>0</v>
      </c>
      <c r="YR113" s="274">
        <f>IF(YR$6=$WQ$5,成绩录入!DC116,0)</f>
        <v>0</v>
      </c>
      <c r="YS113" s="274">
        <f>IF(YS$6=$WQ$5,成绩录入!DD116,0)</f>
        <v>0</v>
      </c>
      <c r="YT113" s="274">
        <f>IF(YT$6=$WQ$5,成绩录入!DE116,0)</f>
        <v>0</v>
      </c>
      <c r="YU113" s="274">
        <f>IF(YU$6=$WQ$5,成绩录入!DF116,0)</f>
        <v>0</v>
      </c>
      <c r="YV113" s="274">
        <f>IF(YV$6=$WQ$5,成绩录入!DG116,0)</f>
        <v>0</v>
      </c>
      <c r="YW113" s="274">
        <f>IF(YW$6=$WQ$5,成绩录入!DH116,0)</f>
        <v>0</v>
      </c>
      <c r="YX113" s="274">
        <f>IF(YX$6=$WQ$5,成绩录入!DI116,0)</f>
        <v>0</v>
      </c>
      <c r="YY113" s="274">
        <f>IF(YY$6=$WQ$5,成绩录入!DJ116,0)</f>
        <v>0</v>
      </c>
      <c r="YZ113" s="248">
        <f>IF(YZ$6=$WQ$5,成绩录入!DK116,0)</f>
        <v>0</v>
      </c>
      <c r="ZA113" s="248">
        <f>IF(ZA$6=$WQ$5,成绩录入!DL116,0)</f>
        <v>0</v>
      </c>
      <c r="ZB113" s="248">
        <f>IF(ZB$6=$WQ$5,成绩录入!DM116,0)</f>
        <v>0</v>
      </c>
      <c r="ZC113" s="248">
        <f>IF(ZC$6=$WQ$5,成绩录入!DN116,0)</f>
        <v>0</v>
      </c>
      <c r="ZD113" s="248">
        <f>IF(ZD$6=$WQ$5,成绩录入!DO116,0)</f>
        <v>0</v>
      </c>
      <c r="ZE113" s="248">
        <f>IF(ZE$6=$WQ$5,成绩录入!DP116,0)</f>
        <v>0</v>
      </c>
      <c r="ZF113" s="248">
        <f>IF(ZF$6=$WQ$5,成绩录入!DQ116,0)</f>
        <v>0</v>
      </c>
      <c r="ZG113" s="248">
        <f>IF(ZG$6=$WQ$5,成绩录入!DR116,0)</f>
        <v>0</v>
      </c>
      <c r="ZH113" s="248">
        <f>IF(ZH$6=$WQ$5,成绩录入!DS116,0)</f>
        <v>0</v>
      </c>
      <c r="ZI113" s="248">
        <f>IF(ZI$6=$WQ$5,成绩录入!DT116,0)</f>
        <v>0</v>
      </c>
      <c r="ZJ113" s="248">
        <f>IF(ZJ$6=$WQ$5,成绩录入!DU116,0)</f>
        <v>0</v>
      </c>
      <c r="ZK113" s="248">
        <f>IF(ZK$6=$WQ$5,成绩录入!DV116,0)</f>
        <v>0</v>
      </c>
      <c r="ZL113" s="248">
        <f>IF(ZL$6=$WQ$5,成绩录入!DW116,0)</f>
        <v>0</v>
      </c>
      <c r="ZM113" s="248">
        <f>IF(ZM$6=$WQ$5,成绩录入!DX116,0)</f>
        <v>0</v>
      </c>
      <c r="ZN113" s="248">
        <f>IF(ZN$6=$WQ$5,成绩录入!DY116,0)</f>
        <v>0</v>
      </c>
      <c r="ZO113" s="248">
        <f>IF(ZO$6=$WQ$5,成绩录入!DZ116,0)</f>
        <v>0</v>
      </c>
      <c r="ZP113" s="248">
        <f>IF(ZP$6=$WQ$5,成绩录入!EA116,0)</f>
        <v>0</v>
      </c>
      <c r="ZQ113" s="248">
        <f>IF(ZQ$6=$WQ$5,成绩录入!EB116,0)</f>
        <v>0</v>
      </c>
      <c r="ZR113" s="248">
        <f>IF(ZR$6=$WQ$5,成绩录入!EC116,0)</f>
        <v>0</v>
      </c>
      <c r="ZS113" s="248">
        <f>IF(ZS$6=$WQ$5,成绩录入!ED116,0)</f>
        <v>0</v>
      </c>
      <c r="ZT113" s="248">
        <f>IF(ZT$6=$WQ$5,成绩录入!EE116,0)</f>
        <v>0</v>
      </c>
      <c r="ZU113" s="248">
        <f>IF(ZU$6=$WQ$5,成绩录入!EF116,0)</f>
        <v>0</v>
      </c>
      <c r="ZV113" s="248">
        <f>IF(ZV$6=$WQ$5,成绩录入!EG116,0)</f>
        <v>0</v>
      </c>
      <c r="ZW113" s="248">
        <f>IF(ZW$6=$WQ$5,成绩录入!EH116,0)</f>
        <v>0</v>
      </c>
      <c r="ZX113" s="248">
        <f>IF(ZX$6=$WQ$5,成绩录入!EI116,0)</f>
        <v>0</v>
      </c>
      <c r="ZY113" s="248">
        <f>IF(ZY$6=$WQ$5,成绩录入!EJ116,0)</f>
        <v>0</v>
      </c>
      <c r="ZZ113" s="248">
        <f>IF(ZZ$6=$WQ$5,成绩录入!EK116,0)</f>
        <v>0</v>
      </c>
      <c r="AAA113" s="248">
        <f>IF(AAA$6=$WQ$5,成绩录入!EL116,0)</f>
        <v>0</v>
      </c>
      <c r="AAB113" s="248">
        <f>IF(AAB$6=$WQ$5,成绩录入!EM116,0)</f>
        <v>0</v>
      </c>
      <c r="AAC113" s="248">
        <f>IF(AAC$6=$WQ$5,成绩录入!EN116,0)</f>
        <v>0</v>
      </c>
      <c r="AAD113" s="248">
        <f>IF(AAD$6=$WQ$5,成绩录入!EO116,0)</f>
        <v>0</v>
      </c>
      <c r="AAE113" s="248">
        <f>IF(AAE$6=$WQ$5,成绩录入!EP116,0)</f>
        <v>0</v>
      </c>
      <c r="AAF113" s="248">
        <f>IF(AAF$6=$WQ$5,成绩录入!EQ116,0)</f>
        <v>0</v>
      </c>
      <c r="AAG113" s="248">
        <f>IF(AAG$6=$WQ$5,成绩录入!ER116,0)</f>
        <v>0</v>
      </c>
      <c r="AAH113" s="248">
        <f>IF(AAH$6=$WQ$5,成绩录入!ES116,0)</f>
        <v>0</v>
      </c>
      <c r="AAI113" s="248">
        <f>IF(AAI$6=$WQ$5,成绩录入!ET116,0)</f>
        <v>0</v>
      </c>
      <c r="AAJ113" s="248">
        <f>IF(AAJ$6=$WQ$5,成绩录入!EU116,0)</f>
        <v>0</v>
      </c>
      <c r="AAK113" s="248">
        <f>IF(AAK$6=$WQ$5,成绩录入!EV116,0)</f>
        <v>0</v>
      </c>
      <c r="AAL113" s="248">
        <f>IF(AAL$6=$WQ$5,成绩录入!EW116,0)</f>
        <v>0</v>
      </c>
      <c r="AAM113" s="248">
        <f>IF(AAM$6=$WQ$5,成绩录入!EX116,0)</f>
        <v>0</v>
      </c>
      <c r="AAN113" s="218">
        <f t="shared" si="192"/>
        <v>0</v>
      </c>
      <c r="AAO113" s="206"/>
      <c r="AAQ113" s="273">
        <f>IF(AAQ$6=$AAP$5,成绩录入!BC116,0)</f>
        <v>0</v>
      </c>
      <c r="AAR113" s="274">
        <f>IF(AAR$6=$AAP$5,成绩录入!BD116,0)</f>
        <v>0</v>
      </c>
      <c r="AAS113" s="274">
        <f>IF(AAS$6=$AAP$5,成绩录入!BE116,0)</f>
        <v>0</v>
      </c>
      <c r="AAT113" s="274">
        <f>IF(AAT$6=$AAP$5,成绩录入!BF116,0)</f>
        <v>0</v>
      </c>
      <c r="AAU113" s="274">
        <f>IF(AAU$6=$AAP$5,成绩录入!BG116,0)</f>
        <v>0</v>
      </c>
      <c r="AAV113" s="274">
        <f>IF(AAV$6=$AAP$5,成绩录入!BH116,0)</f>
        <v>0</v>
      </c>
      <c r="AAW113" s="274">
        <f>IF(AAW$6=$AAP$5,成绩录入!BI116,0)</f>
        <v>0</v>
      </c>
      <c r="AAX113" s="274">
        <f>IF(AAX$6=$AAP$5,成绩录入!BJ116,0)</f>
        <v>0</v>
      </c>
      <c r="AAY113" s="274">
        <f>IF(AAY$6=$AAP$5,成绩录入!BK116,0)</f>
        <v>0</v>
      </c>
      <c r="AAZ113" s="274">
        <f>IF(AAZ$6=$AAP$5,成绩录入!BL116,0)</f>
        <v>0</v>
      </c>
      <c r="ABA113" s="274">
        <f>IF(ABA$6=$AAP$5,成绩录入!BM116,0)</f>
        <v>0</v>
      </c>
      <c r="ABB113" s="274">
        <f>IF(ABB$6=$AAP$5,成绩录入!BN116,0)</f>
        <v>0</v>
      </c>
      <c r="ABC113" s="274">
        <f>IF(ABC$6=$AAP$5,成绩录入!BO116,0)</f>
        <v>0</v>
      </c>
      <c r="ABD113" s="274">
        <f>IF(ABD$6=$AAP$5,成绩录入!BP116,0)</f>
        <v>0</v>
      </c>
      <c r="ABE113" s="274">
        <f>IF(ABE$6=$AAP$5,成绩录入!BQ116,0)</f>
        <v>0</v>
      </c>
      <c r="ABF113" s="274">
        <f>IF(ABF$6=$AAP$5,成绩录入!BR116,0)</f>
        <v>0</v>
      </c>
      <c r="ABG113" s="274">
        <f>IF(ABG$6=$AAP$5,成绩录入!BS116,0)</f>
        <v>0</v>
      </c>
      <c r="ABH113" s="274">
        <f>IF(ABH$6=$AAP$5,成绩录入!BT116,0)</f>
        <v>0</v>
      </c>
      <c r="ABI113" s="274">
        <f>IF(ABI$6=$AAP$5,成绩录入!BU116,0)</f>
        <v>0</v>
      </c>
      <c r="ABJ113" s="274">
        <f>IF(ABJ$6=$AAP$5,成绩录入!BV116,0)</f>
        <v>0</v>
      </c>
      <c r="ABK113" s="274">
        <f>IF(ABK$6=$AAP$5,成绩录入!BW116,0)</f>
        <v>0</v>
      </c>
      <c r="ABL113" s="274">
        <f>IF(ABL$6=$AAP$5,成绩录入!BX116,0)</f>
        <v>0</v>
      </c>
      <c r="ABM113" s="274">
        <f>IF(ABM$6=$AAP$5,成绩录入!BY116,0)</f>
        <v>0</v>
      </c>
      <c r="ABN113" s="274">
        <f>IF(ABN$6=$AAP$5,成绩录入!BZ116,0)</f>
        <v>0</v>
      </c>
      <c r="ABO113" s="274">
        <f>IF(ABO$6=$AAP$5,成绩录入!CA116,0)</f>
        <v>0</v>
      </c>
      <c r="ABP113" s="274">
        <f>IF(ABP$6=$AAP$5,成绩录入!CB116,0)</f>
        <v>0</v>
      </c>
      <c r="ABQ113" s="274">
        <f>IF(ABQ$6=$AAP$5,成绩录入!CC116,0)</f>
        <v>0</v>
      </c>
      <c r="ABR113" s="274">
        <f>IF(ABR$6=$AAP$5,成绩录入!CD116,0)</f>
        <v>0</v>
      </c>
      <c r="ABS113" s="274">
        <f>IF(ABS$6=$AAP$5,成绩录入!CE116,0)</f>
        <v>0</v>
      </c>
      <c r="ABT113" s="274">
        <f>IF(ABT$6=$AAP$5,成绩录入!CF116,0)</f>
        <v>0</v>
      </c>
      <c r="ABU113" s="274">
        <f>IF(ABU$6=$AAP$5,成绩录入!CG116,0)</f>
        <v>0</v>
      </c>
      <c r="ABV113" s="274">
        <f>IF(ABV$6=$AAP$5,成绩录入!CH116,0)</f>
        <v>0</v>
      </c>
      <c r="ABW113" s="274">
        <f>IF(ABW$6=$AAP$5,成绩录入!CI116,0)</f>
        <v>0</v>
      </c>
      <c r="ABX113" s="274">
        <f>IF(ABX$6=$AAP$5,成绩录入!CJ116,0)</f>
        <v>0</v>
      </c>
      <c r="ABY113" s="274">
        <f>IF(ABY$6=$AAP$5,成绩录入!CK116,0)</f>
        <v>0</v>
      </c>
      <c r="ABZ113" s="274">
        <f>IF(ABZ$6=$AAP$5,成绩录入!CL116,0)</f>
        <v>0</v>
      </c>
      <c r="ACA113" s="274">
        <f>IF(ACA$6=$AAP$5,成绩录入!CM116,0)</f>
        <v>0</v>
      </c>
      <c r="ACB113" s="274">
        <f>IF(ACB$6=$AAP$5,成绩录入!CN116,0)</f>
        <v>0</v>
      </c>
      <c r="ACC113" s="274">
        <f>IF(ACC$6=$AAP$5,成绩录入!CO116,0)</f>
        <v>0</v>
      </c>
      <c r="ACD113" s="274">
        <f>IF(ACD$6=$AAP$5,成绩录入!CP116,0)</f>
        <v>0</v>
      </c>
      <c r="ACE113" s="274">
        <f>IF(ACE$6=$AAP$5,成绩录入!CQ116,0)</f>
        <v>0</v>
      </c>
      <c r="ACF113" s="274">
        <f>IF(ACF$6=$AAP$5,成绩录入!CR116,0)</f>
        <v>0</v>
      </c>
      <c r="ACG113" s="274">
        <f>IF(ACG$6=$AAP$5,成绩录入!CS116,0)</f>
        <v>0</v>
      </c>
      <c r="ACH113" s="274">
        <f>IF(ACH$6=$AAP$5,成绩录入!CT116,0)</f>
        <v>0</v>
      </c>
      <c r="ACI113" s="274">
        <f>IF(ACI$6=$AAP$5,成绩录入!CU116,0)</f>
        <v>0</v>
      </c>
      <c r="ACJ113" s="274">
        <f>IF(ACJ$6=$AAP$5,成绩录入!CV116,0)</f>
        <v>0</v>
      </c>
      <c r="ACK113" s="274">
        <f>IF(ACK$6=$AAP$5,成绩录入!CW116,0)</f>
        <v>0</v>
      </c>
      <c r="ACL113" s="274">
        <f>IF(ACL$6=$AAP$5,成绩录入!CX116,0)</f>
        <v>0</v>
      </c>
      <c r="ACM113" s="274">
        <f>IF(ACM$6=$AAP$5,成绩录入!CY116,0)</f>
        <v>0</v>
      </c>
      <c r="ACN113" s="274">
        <f>IF(ACN$6=$AAP$5,成绩录入!CZ116,0)</f>
        <v>0</v>
      </c>
      <c r="ACO113" s="274">
        <f>IF(ACO$6=$AAP$5,成绩录入!DA116,0)</f>
        <v>0</v>
      </c>
      <c r="ACP113" s="274">
        <f>IF(ACP$6=$AAP$5,成绩录入!DB116,0)</f>
        <v>0</v>
      </c>
      <c r="ACQ113" s="274">
        <f>IF(ACQ$6=$AAP$5,成绩录入!DC116,0)</f>
        <v>0</v>
      </c>
      <c r="ACR113" s="274">
        <f>IF(ACR$6=$AAP$5,成绩录入!DD116,0)</f>
        <v>0</v>
      </c>
      <c r="ACS113" s="274">
        <f>IF(ACS$6=$AAP$5,成绩录入!DE116,0)</f>
        <v>0</v>
      </c>
      <c r="ACT113" s="274">
        <f>IF(ACT$6=$AAP$5,成绩录入!DF116,0)</f>
        <v>0</v>
      </c>
      <c r="ACU113" s="274">
        <f>IF(ACU$6=$AAP$5,成绩录入!DG116,0)</f>
        <v>0</v>
      </c>
      <c r="ACV113" s="274">
        <f>IF(ACV$6=$AAP$5,成绩录入!DH116,0)</f>
        <v>0</v>
      </c>
      <c r="ACW113" s="274">
        <f>IF(ACW$6=$AAP$5,成绩录入!DI116,0)</f>
        <v>0</v>
      </c>
      <c r="ACX113" s="274">
        <f>IF(ACX$6=$AAP$5,成绩录入!DJ116,0)</f>
        <v>0</v>
      </c>
      <c r="ACY113" s="248">
        <f>IF(ACY$6=$AAP$5,成绩录入!DK116,0)</f>
        <v>0</v>
      </c>
      <c r="ACZ113" s="248">
        <f>IF(ACZ$6=$AAP$5,成绩录入!DL116,0)</f>
        <v>0</v>
      </c>
      <c r="ADA113" s="248">
        <f>IF(ADA$6=$AAP$5,成绩录入!DM116,0)</f>
        <v>0</v>
      </c>
      <c r="ADB113" s="248">
        <f>IF(ADB$6=$AAP$5,成绩录入!DN116,0)</f>
        <v>0</v>
      </c>
      <c r="ADC113" s="248">
        <f>IF(ADC$6=$AAP$5,成绩录入!DO116,0)</f>
        <v>0</v>
      </c>
      <c r="ADD113" s="248">
        <f>IF(ADD$6=$AAP$5,成绩录入!DP116,0)</f>
        <v>0</v>
      </c>
      <c r="ADE113" s="248">
        <f>IF(ADE$6=$AAP$5,成绩录入!DQ116,0)</f>
        <v>0</v>
      </c>
      <c r="ADF113" s="248">
        <f>IF(ADF$6=$AAP$5,成绩录入!DR116,0)</f>
        <v>0</v>
      </c>
      <c r="ADG113" s="248">
        <f>IF(ADG$6=$AAP$5,成绩录入!DS116,0)</f>
        <v>0</v>
      </c>
      <c r="ADH113" s="248">
        <f>IF(ADH$6=$AAP$5,成绩录入!DT116,0)</f>
        <v>0</v>
      </c>
      <c r="ADI113" s="248">
        <f>IF(ADI$6=$AAP$5,成绩录入!DU116,0)</f>
        <v>0</v>
      </c>
      <c r="ADJ113" s="248">
        <f>IF(ADJ$6=$AAP$5,成绩录入!DV116,0)</f>
        <v>0</v>
      </c>
      <c r="ADK113" s="248">
        <f>IF(ADK$6=$AAP$5,成绩录入!DW116,0)</f>
        <v>0</v>
      </c>
      <c r="ADL113" s="248">
        <f>IF(ADL$6=$AAP$5,成绩录入!DX116,0)</f>
        <v>0</v>
      </c>
      <c r="ADM113" s="248">
        <f>IF(ADM$6=$AAP$5,成绩录入!DY116,0)</f>
        <v>0</v>
      </c>
      <c r="ADN113" s="248">
        <f>IF(ADN$6=$AAP$5,成绩录入!DZ116,0)</f>
        <v>0</v>
      </c>
      <c r="ADO113" s="248">
        <f>IF(ADO$6=$AAP$5,成绩录入!EA116,0)</f>
        <v>0</v>
      </c>
      <c r="ADP113" s="248">
        <f>IF(ADP$6=$AAP$5,成绩录入!EB116,0)</f>
        <v>0</v>
      </c>
      <c r="ADQ113" s="248">
        <f>IF(ADQ$6=$AAP$5,成绩录入!EC116,0)</f>
        <v>0</v>
      </c>
      <c r="ADR113" s="248">
        <f>IF(ADR$6=$AAP$5,成绩录入!ED116,0)</f>
        <v>0</v>
      </c>
      <c r="ADS113" s="248">
        <f>IF(ADS$6=$AAP$5,成绩录入!EE116,0)</f>
        <v>0</v>
      </c>
      <c r="ADT113" s="248">
        <f>IF(ADT$6=$AAP$5,成绩录入!EF116,0)</f>
        <v>0</v>
      </c>
      <c r="ADU113" s="248">
        <f>IF(ADU$6=$AAP$5,成绩录入!EG116,0)</f>
        <v>0</v>
      </c>
      <c r="ADV113" s="248">
        <f>IF(ADV$6=$AAP$5,成绩录入!EH116,0)</f>
        <v>0</v>
      </c>
      <c r="ADW113" s="248">
        <f>IF(ADW$6=$AAP$5,成绩录入!EI116,0)</f>
        <v>0</v>
      </c>
      <c r="ADX113" s="248">
        <f>IF(ADX$6=$AAP$5,成绩录入!EJ116,0)</f>
        <v>0</v>
      </c>
      <c r="ADY113" s="248">
        <f>IF(ADY$6=$AAP$5,成绩录入!EK116,0)</f>
        <v>0</v>
      </c>
      <c r="ADZ113" s="248">
        <f>IF(ADZ$6=$AAP$5,成绩录入!EL116,0)</f>
        <v>0</v>
      </c>
      <c r="AEA113" s="248">
        <f>IF(AEA$6=$AAP$5,成绩录入!EM116,0)</f>
        <v>0</v>
      </c>
      <c r="AEB113" s="248">
        <f>IF(AEB$6=$AAP$5,成绩录入!EN116,0)</f>
        <v>0</v>
      </c>
      <c r="AEC113" s="248">
        <f>IF(AEC$6=$AAP$5,成绩录入!EO116,0)</f>
        <v>0</v>
      </c>
      <c r="AED113" s="248">
        <f>IF(AED$6=$AAP$5,成绩录入!EP116,0)</f>
        <v>0</v>
      </c>
      <c r="AEE113" s="248">
        <f>IF(AEE$6=$AAP$5,成绩录入!EQ116,0)</f>
        <v>0</v>
      </c>
      <c r="AEF113" s="248">
        <f>IF(AEF$6=$AAP$5,成绩录入!ER116,0)</f>
        <v>0</v>
      </c>
      <c r="AEG113" s="248">
        <f>IF(AEG$6=$AAP$5,成绩录入!ES116,0)</f>
        <v>0</v>
      </c>
      <c r="AEH113" s="248">
        <f>IF(AEH$6=$AAP$5,成绩录入!ET116,0)</f>
        <v>0</v>
      </c>
      <c r="AEI113" s="248">
        <f>IF(AEI$6=$AAP$5,成绩录入!EU116,0)</f>
        <v>0</v>
      </c>
      <c r="AEJ113" s="248">
        <f>IF(AEJ$6=$AAP$5,成绩录入!EV116,0)</f>
        <v>0</v>
      </c>
      <c r="AEK113" s="248">
        <f>IF(AEK$6=$AAP$5,成绩录入!EW116,0)</f>
        <v>0</v>
      </c>
      <c r="AEL113" s="248">
        <f>IF(AEL$6=$AAP$5,成绩录入!EX116,0)</f>
        <v>0</v>
      </c>
      <c r="AEM113" s="218">
        <f t="shared" si="193"/>
        <v>0</v>
      </c>
      <c r="AEN113" s="166"/>
      <c r="AEO113" s="166"/>
      <c r="AEP113" s="273">
        <f>IF(AEP$6=$AEO$5,成绩录入!BC116,0)</f>
        <v>0</v>
      </c>
      <c r="AEQ113" s="274">
        <f>IF(AEQ$6=$AEO$5,成绩录入!BD116,0)</f>
        <v>0</v>
      </c>
      <c r="AER113" s="274">
        <f>IF(AER$6=$AEO$5,成绩录入!BE116,0)</f>
        <v>0</v>
      </c>
      <c r="AES113" s="274">
        <f>IF(AES$6=$AEO$5,成绩录入!BF116,0)</f>
        <v>0</v>
      </c>
      <c r="AET113" s="274">
        <f>IF(AET$6=$AEO$5,成绩录入!BG116,0)</f>
        <v>0</v>
      </c>
      <c r="AEU113" s="274">
        <f>IF(AEU$6=$AEO$5,成绩录入!BH116,0)</f>
        <v>0</v>
      </c>
      <c r="AEV113" s="274">
        <f>IF(AEV$6=$AEO$5,成绩录入!BI116,0)</f>
        <v>0</v>
      </c>
      <c r="AEW113" s="274">
        <f>IF(AEW$6=$AEO$5,成绩录入!BJ116,0)</f>
        <v>0</v>
      </c>
      <c r="AEX113" s="274">
        <f>IF(AEX$6=$AEO$5,成绩录入!BK116,0)</f>
        <v>0</v>
      </c>
      <c r="AEY113" s="274">
        <f>IF(AEY$6=$AEO$5,成绩录入!BL116,0)</f>
        <v>0</v>
      </c>
      <c r="AEZ113" s="274">
        <f>IF(AEZ$6=$AEO$5,成绩录入!BM116,0)</f>
        <v>0</v>
      </c>
      <c r="AFA113" s="274">
        <f>IF(AFA$6=$AEO$5,成绩录入!BN116,0)</f>
        <v>0</v>
      </c>
      <c r="AFB113" s="274">
        <f>IF(AFB$6=$AEO$5,成绩录入!BO116,0)</f>
        <v>0</v>
      </c>
      <c r="AFC113" s="274">
        <f>IF(AFC$6=$AEO$5,成绩录入!BP116,0)</f>
        <v>0</v>
      </c>
      <c r="AFD113" s="274">
        <f>IF(AFD$6=$AEO$5,成绩录入!BQ116,0)</f>
        <v>0</v>
      </c>
      <c r="AFE113" s="274">
        <f>IF(AFE$6=$AEO$5,成绩录入!BR116,0)</f>
        <v>0</v>
      </c>
      <c r="AFF113" s="274">
        <f>IF(AFF$6=$AEO$5,成绩录入!BS116,0)</f>
        <v>0</v>
      </c>
      <c r="AFG113" s="274">
        <f>IF(AFG$6=$AEO$5,成绩录入!BT116,0)</f>
        <v>0</v>
      </c>
      <c r="AFH113" s="274">
        <f>IF(AFH$6=$AEO$5,成绩录入!BU116,0)</f>
        <v>0</v>
      </c>
      <c r="AFI113" s="274">
        <f>IF(AFI$6=$AEO$5,成绩录入!BV116,0)</f>
        <v>0</v>
      </c>
      <c r="AFJ113" s="274">
        <f>IF(AFJ$6=$AEO$5,成绩录入!BW116,0)</f>
        <v>0</v>
      </c>
      <c r="AFK113" s="274">
        <f>IF(AFK$6=$AEO$5,成绩录入!BX116,0)</f>
        <v>0</v>
      </c>
      <c r="AFL113" s="274">
        <f>IF(AFL$6=$AEO$5,成绩录入!BY116,0)</f>
        <v>0</v>
      </c>
      <c r="AFM113" s="274">
        <f>IF(AFM$6=$AEO$5,成绩录入!BZ116,0)</f>
        <v>0</v>
      </c>
      <c r="AFN113" s="274">
        <f>IF(AFN$6=$AEO$5,成绩录入!CA116,0)</f>
        <v>0</v>
      </c>
      <c r="AFO113" s="274">
        <f>IF(AFO$6=$AEO$5,成绩录入!CB116,0)</f>
        <v>0</v>
      </c>
      <c r="AFP113" s="274">
        <f>IF(AFP$6=$AEO$5,成绩录入!CC116,0)</f>
        <v>0</v>
      </c>
      <c r="AFQ113" s="274">
        <f>IF(AFQ$6=$AEO$5,成绩录入!CD116,0)</f>
        <v>0</v>
      </c>
      <c r="AFR113" s="274">
        <f>IF(AFR$6=$AEO$5,成绩录入!CE116,0)</f>
        <v>0</v>
      </c>
      <c r="AFS113" s="274">
        <f>IF(AFS$6=$AEO$5,成绩录入!CF116,0)</f>
        <v>0</v>
      </c>
      <c r="AFT113" s="274">
        <f>IF(AFT$6=$AEO$5,成绩录入!CG116,0)</f>
        <v>0</v>
      </c>
      <c r="AFU113" s="274">
        <f>IF(AFU$6=$AEO$5,成绩录入!CH116,0)</f>
        <v>0</v>
      </c>
      <c r="AFV113" s="274">
        <f>IF(AFV$6=$AEO$5,成绩录入!CI116,0)</f>
        <v>0</v>
      </c>
      <c r="AFW113" s="274">
        <f>IF(AFW$6=$AEO$5,成绩录入!CJ116,0)</f>
        <v>0</v>
      </c>
      <c r="AFX113" s="274">
        <f>IF(AFX$6=$AEO$5,成绩录入!CK116,0)</f>
        <v>0</v>
      </c>
      <c r="AFY113" s="274">
        <f>IF(AFY$6=$AEO$5,成绩录入!CL116,0)</f>
        <v>0</v>
      </c>
      <c r="AFZ113" s="274">
        <f>IF(AFZ$6=$AEO$5,成绩录入!CM116,0)</f>
        <v>0</v>
      </c>
      <c r="AGA113" s="274">
        <f>IF(AGA$6=$AEO$5,成绩录入!CN116,0)</f>
        <v>0</v>
      </c>
      <c r="AGB113" s="274">
        <f>IF(AGB$6=$AEO$5,成绩录入!CO116,0)</f>
        <v>0</v>
      </c>
      <c r="AGC113" s="274">
        <f>IF(AGC$6=$AEO$5,成绩录入!CP116,0)</f>
        <v>0</v>
      </c>
      <c r="AGD113" s="274">
        <f>IF(AGD$6=$AEO$5,成绩录入!CQ116,0)</f>
        <v>0</v>
      </c>
      <c r="AGE113" s="274">
        <f>IF(AGE$6=$AEO$5,成绩录入!CR116,0)</f>
        <v>0</v>
      </c>
      <c r="AGF113" s="274">
        <f>IF(AGF$6=$AEO$5,成绩录入!CS116,0)</f>
        <v>0</v>
      </c>
      <c r="AGG113" s="274">
        <f>IF(AGG$6=$AEO$5,成绩录入!CT116,0)</f>
        <v>0</v>
      </c>
      <c r="AGH113" s="274">
        <f>IF(AGH$6=$AEO$5,成绩录入!CU116,0)</f>
        <v>0</v>
      </c>
      <c r="AGI113" s="274">
        <f>IF(AGI$6=$AEO$5,成绩录入!CV116,0)</f>
        <v>0</v>
      </c>
      <c r="AGJ113" s="274">
        <f>IF(AGJ$6=$AEO$5,成绩录入!CW116,0)</f>
        <v>0</v>
      </c>
      <c r="AGK113" s="274">
        <f>IF(AGK$6=$AEO$5,成绩录入!CX116,0)</f>
        <v>0</v>
      </c>
      <c r="AGL113" s="274">
        <f>IF(AGL$6=$AEO$5,成绩录入!CY116,0)</f>
        <v>0</v>
      </c>
      <c r="AGM113" s="274">
        <f>IF(AGM$6=$AEO$5,成绩录入!CZ116,0)</f>
        <v>0</v>
      </c>
      <c r="AGN113" s="274">
        <f>IF(AGN$6=$AEO$5,成绩录入!DA116,0)</f>
        <v>0</v>
      </c>
      <c r="AGO113" s="274">
        <f>IF(AGO$6=$AEO$5,成绩录入!DB116,0)</f>
        <v>0</v>
      </c>
      <c r="AGP113" s="274">
        <f>IF(AGP$6=$AEO$5,成绩录入!DC116,0)</f>
        <v>0</v>
      </c>
      <c r="AGQ113" s="274">
        <f>IF(AGQ$6=$AEO$5,成绩录入!DD116,0)</f>
        <v>0</v>
      </c>
      <c r="AGR113" s="274">
        <f>IF(AGR$6=$AEO$5,成绩录入!DE116,0)</f>
        <v>0</v>
      </c>
      <c r="AGS113" s="274">
        <f>IF(AGS$6=$AEO$5,成绩录入!DF116,0)</f>
        <v>0</v>
      </c>
      <c r="AGT113" s="274">
        <f>IF(AGT$6=$AEO$5,成绩录入!DG116,0)</f>
        <v>0</v>
      </c>
      <c r="AGU113" s="274">
        <f>IF(AGU$6=$AEO$5,成绩录入!DH116,0)</f>
        <v>0</v>
      </c>
      <c r="AGV113" s="274">
        <f>IF(AGV$6=$AEO$5,成绩录入!DI116,0)</f>
        <v>0</v>
      </c>
      <c r="AGW113" s="274">
        <f>IF(AGW$6=$AEO$5,成绩录入!DJ116,0)</f>
        <v>0</v>
      </c>
      <c r="AGX113" s="248">
        <f>IF(AGX$6=$AEO$5,成绩录入!DK116,0)</f>
        <v>0</v>
      </c>
      <c r="AGY113" s="248">
        <f>IF(AGY$6=$AEO$5,成绩录入!DL116,0)</f>
        <v>0</v>
      </c>
      <c r="AGZ113" s="248">
        <f>IF(AGZ$6=$AEO$5,成绩录入!DM116,0)</f>
        <v>0</v>
      </c>
      <c r="AHA113" s="248">
        <f>IF(AHA$6=$AEO$5,成绩录入!DN116,0)</f>
        <v>0</v>
      </c>
      <c r="AHB113" s="248">
        <f>IF(AHB$6=$AEO$5,成绩录入!DO116,0)</f>
        <v>0</v>
      </c>
      <c r="AHC113" s="248">
        <f>IF(AHC$6=$AEO$5,成绩录入!DP116,0)</f>
        <v>0</v>
      </c>
      <c r="AHD113" s="248">
        <f>IF(AHD$6=$AEO$5,成绩录入!DQ116,0)</f>
        <v>0</v>
      </c>
      <c r="AHE113" s="248">
        <f>IF(AHE$6=$AEO$5,成绩录入!DR116,0)</f>
        <v>0</v>
      </c>
      <c r="AHF113" s="248">
        <f>IF(AHF$6=$AEO$5,成绩录入!DS116,0)</f>
        <v>0</v>
      </c>
      <c r="AHG113" s="248">
        <f>IF(AHG$6=$AEO$5,成绩录入!DT116,0)</f>
        <v>0</v>
      </c>
      <c r="AHH113" s="248">
        <f>IF(AHH$6=$AEO$5,成绩录入!DU116,0)</f>
        <v>0</v>
      </c>
      <c r="AHI113" s="248">
        <f>IF(AHI$6=$AEO$5,成绩录入!DV116,0)</f>
        <v>0</v>
      </c>
      <c r="AHJ113" s="248">
        <f>IF(AHJ$6=$AEO$5,成绩录入!DW116,0)</f>
        <v>0</v>
      </c>
      <c r="AHK113" s="248">
        <f>IF(AHK$6=$AEO$5,成绩录入!DX116,0)</f>
        <v>0</v>
      </c>
      <c r="AHL113" s="248">
        <f>IF(AHL$6=$AEO$5,成绩录入!DY116,0)</f>
        <v>0</v>
      </c>
      <c r="AHM113" s="248">
        <f>IF(AHM$6=$AEO$5,成绩录入!DZ116,0)</f>
        <v>0</v>
      </c>
      <c r="AHN113" s="248">
        <f>IF(AHN$6=$AEO$5,成绩录入!EA116,0)</f>
        <v>0</v>
      </c>
      <c r="AHO113" s="248">
        <f>IF(AHO$6=$AEO$5,成绩录入!EB116,0)</f>
        <v>0</v>
      </c>
      <c r="AHP113" s="248">
        <f>IF(AHP$6=$AEO$5,成绩录入!EC116,0)</f>
        <v>0</v>
      </c>
      <c r="AHQ113" s="248">
        <f>IF(AHQ$6=$AEO$5,成绩录入!ED116,0)</f>
        <v>0</v>
      </c>
      <c r="AHR113" s="248">
        <f>IF(AHR$6=$AEO$5,成绩录入!EE116,0)</f>
        <v>0</v>
      </c>
      <c r="AHS113" s="248">
        <f>IF(AHS$6=$AEO$5,成绩录入!EF116,0)</f>
        <v>0</v>
      </c>
      <c r="AHT113" s="248">
        <f>IF(AHT$6=$AEO$5,成绩录入!EG116,0)</f>
        <v>0</v>
      </c>
      <c r="AHU113" s="248">
        <f>IF(AHU$6=$AEO$5,成绩录入!EH116,0)</f>
        <v>0</v>
      </c>
      <c r="AHV113" s="248">
        <f>IF(AHV$6=$AEO$5,成绩录入!EI116,0)</f>
        <v>0</v>
      </c>
      <c r="AHW113" s="248">
        <f>IF(AHW$6=$AEO$5,成绩录入!EJ116,0)</f>
        <v>0</v>
      </c>
      <c r="AHX113" s="248">
        <f>IF(AHX$6=$AEO$5,成绩录入!EK116,0)</f>
        <v>0</v>
      </c>
      <c r="AHY113" s="248">
        <f>IF(AHY$6=$AEO$5,成绩录入!EL116,0)</f>
        <v>0</v>
      </c>
      <c r="AHZ113" s="248">
        <f>IF(AHZ$6=$AEO$5,成绩录入!EM116,0)</f>
        <v>0</v>
      </c>
      <c r="AIA113" s="248">
        <f>IF(AIA$6=$AEO$5,成绩录入!EN116,0)</f>
        <v>0</v>
      </c>
      <c r="AIB113" s="248">
        <f>IF(AIB$6=$AEO$5,成绩录入!EO116,0)</f>
        <v>0</v>
      </c>
      <c r="AIC113" s="248">
        <f>IF(AIC$6=$AEO$5,成绩录入!EP116,0)</f>
        <v>0</v>
      </c>
      <c r="AID113" s="248">
        <f>IF(AID$6=$AEO$5,成绩录入!EQ116,0)</f>
        <v>0</v>
      </c>
      <c r="AIE113" s="248">
        <f>IF(AIE$6=$AEO$5,成绩录入!ER116,0)</f>
        <v>0</v>
      </c>
      <c r="AIF113" s="248">
        <f>IF(AIF$6=$AEO$5,成绩录入!ES116,0)</f>
        <v>0</v>
      </c>
      <c r="AIG113" s="248">
        <f>IF(AIG$6=$AEO$5,成绩录入!ET116,0)</f>
        <v>0</v>
      </c>
      <c r="AIH113" s="248">
        <f>IF(AIH$6=$AEO$5,成绩录入!EU116,0)</f>
        <v>0</v>
      </c>
      <c r="AII113" s="248">
        <f>IF(AII$6=$AEO$5,成绩录入!EV116,0)</f>
        <v>0</v>
      </c>
      <c r="AIJ113" s="248">
        <f>IF(AIJ$6=$AEO$5,成绩录入!EW116,0)</f>
        <v>0</v>
      </c>
      <c r="AIK113" s="248">
        <f>IF(AIK$6=$AEO$5,成绩录入!EX116,0)</f>
        <v>0</v>
      </c>
      <c r="AIL113" s="218">
        <f t="shared" si="194"/>
        <v>0</v>
      </c>
      <c r="AIN113" s="402" t="str">
        <f>初始录入!A118</f>
        <v/>
      </c>
      <c r="AIO113" s="270">
        <f>初始录入!B118</f>
        <v>0</v>
      </c>
      <c r="AIP113" s="271">
        <f>初始录入!C118</f>
        <v>0</v>
      </c>
      <c r="AIQ113" s="403">
        <f>IF(平时!D111&lt;&gt;"",平时!D111,0)</f>
        <v>0</v>
      </c>
      <c r="AIR113" s="404" t="str">
        <f t="shared" si="331"/>
        <v/>
      </c>
      <c r="AIS113" s="403">
        <f>IF(过程!D111&lt;&gt;"",过程!D111,0)</f>
        <v>0</v>
      </c>
      <c r="AIT113" s="404" t="str">
        <f t="shared" si="332"/>
        <v/>
      </c>
      <c r="AIU113" s="216">
        <f>IF(期末!D111&lt;&gt;"",期末!D111,0)</f>
        <v>0</v>
      </c>
      <c r="AIV113" s="404" t="str">
        <f t="shared" si="333"/>
        <v/>
      </c>
      <c r="AIW113" s="405">
        <f t="shared" si="334"/>
        <v>0</v>
      </c>
      <c r="AIX113" s="403">
        <f>IF(平时!E111&lt;&gt;"",平时!E111,0)</f>
        <v>0</v>
      </c>
      <c r="AIY113" s="404" t="str">
        <f t="shared" si="335"/>
        <v/>
      </c>
      <c r="AIZ113" s="403">
        <f>IF(过程!E111&lt;&gt;"",过程!E111,0)</f>
        <v>0</v>
      </c>
      <c r="AJA113" s="404" t="str">
        <f t="shared" si="336"/>
        <v/>
      </c>
      <c r="AJB113" s="216">
        <f>IF(期末!E111&lt;&gt;"",期末!E111,0)</f>
        <v>0</v>
      </c>
      <c r="AJC113" s="404" t="str">
        <f t="shared" si="337"/>
        <v/>
      </c>
      <c r="AJD113" s="405">
        <f t="shared" si="338"/>
        <v>0</v>
      </c>
      <c r="AJE113" s="403">
        <f>IF(平时!F111&lt;&gt;"",平时!F111,0)</f>
        <v>0</v>
      </c>
      <c r="AJF113" s="404" t="str">
        <f t="shared" si="339"/>
        <v/>
      </c>
      <c r="AJG113" s="403">
        <f>IF(过程!F111&lt;&gt;"",过程!F111,0)</f>
        <v>0</v>
      </c>
      <c r="AJH113" s="404" t="str">
        <f t="shared" si="340"/>
        <v/>
      </c>
      <c r="AJI113" s="216">
        <f>IF(期末!F111&lt;&gt;"",期末!F111,0)</f>
        <v>0</v>
      </c>
      <c r="AJJ113" s="404" t="str">
        <f t="shared" si="341"/>
        <v/>
      </c>
      <c r="AJK113" s="405">
        <f t="shared" si="342"/>
        <v>0</v>
      </c>
      <c r="AJL113" s="403">
        <f>IF(平时!G111&lt;&gt;"",平时!G111,0)</f>
        <v>0</v>
      </c>
      <c r="AJM113" s="404" t="str">
        <f t="shared" si="343"/>
        <v/>
      </c>
      <c r="AJN113" s="403">
        <f>IF(过程!G111&lt;&gt;"",过程!G111,0)</f>
        <v>0</v>
      </c>
      <c r="AJO113" s="404" t="str">
        <f t="shared" si="344"/>
        <v/>
      </c>
      <c r="AJP113" s="216">
        <f>IF(期末!G111&lt;&gt;"",期末!G111,0)</f>
        <v>0</v>
      </c>
      <c r="AJQ113" s="404" t="str">
        <f t="shared" si="345"/>
        <v/>
      </c>
      <c r="AJR113" s="405">
        <f t="shared" si="346"/>
        <v>0</v>
      </c>
      <c r="AJS113" s="403">
        <f>IF(平时!H111&lt;&gt;"",平时!H111,0)</f>
        <v>0</v>
      </c>
      <c r="AJT113" s="404" t="str">
        <f t="shared" si="347"/>
        <v/>
      </c>
      <c r="AJU113" s="403">
        <f>IF(过程!H111&lt;&gt;"",过程!H111,0)</f>
        <v>0</v>
      </c>
      <c r="AJV113" s="404" t="str">
        <f t="shared" si="348"/>
        <v/>
      </c>
      <c r="AJW113" s="216">
        <f>IF(期末!H111&lt;&gt;"",期末!H111,0)</f>
        <v>0</v>
      </c>
      <c r="AJX113" s="404" t="str">
        <f t="shared" si="349"/>
        <v/>
      </c>
      <c r="AJY113" s="406">
        <f t="shared" si="350"/>
        <v>0</v>
      </c>
      <c r="AKA113" s="216" t="str">
        <f>初始录入!A118</f>
        <v/>
      </c>
      <c r="AKB113" s="216">
        <f>初始录入!B118</f>
        <v>0</v>
      </c>
      <c r="AKC113" s="216">
        <f>初始录入!C118</f>
        <v>0</v>
      </c>
      <c r="AKD113" s="327" t="str">
        <f>IF(初始录入!$E118=初始录入!$K$2,达成度!$D126,"")</f>
        <v/>
      </c>
      <c r="AKE113" s="327" t="str">
        <f>IF(初始录入!$E118=初始录入!$K$3,达成度!D126,"")</f>
        <v/>
      </c>
      <c r="AKF113" s="216" t="str">
        <f>IF(初始录入!$E118=初始录入!$K$4,达成度!D126,"")</f>
        <v/>
      </c>
      <c r="AKG113" s="216" t="str">
        <f>IF(初始录入!$E118=初始录入!$K$5,达成度!D126,"")</f>
        <v/>
      </c>
      <c r="AKH113" s="327" t="str">
        <f>IF(初始录入!$E118=初始录入!$K$2,达成度!E126,"")</f>
        <v/>
      </c>
      <c r="AKI113" s="327" t="str">
        <f>IF(初始录入!$E118=初始录入!$K$3,达成度!E126,"")</f>
        <v/>
      </c>
      <c r="AKJ113" s="216" t="str">
        <f>IF(初始录入!$E118=初始录入!$K$4,达成度!E126,"")</f>
        <v/>
      </c>
      <c r="AKK113" s="216" t="str">
        <f>IF(初始录入!$E118=初始录入!$K$5,达成度!E126,"")</f>
        <v/>
      </c>
      <c r="AKL113" s="327" t="str">
        <f>IF(初始录入!$E118=初始录入!$K$2,达成度!F126,"")</f>
        <v/>
      </c>
      <c r="AKM113" s="327" t="str">
        <f>IF(初始录入!$E118=初始录入!$K$3,达成度!F126,"")</f>
        <v/>
      </c>
      <c r="AKN113" s="216" t="str">
        <f>IF(初始录入!$E118=初始录入!$K$4,达成度!F126,"")</f>
        <v/>
      </c>
      <c r="AKO113" s="216" t="str">
        <f>IF(初始录入!$E118=初始录入!$K$5,达成度!F126,"")</f>
        <v/>
      </c>
      <c r="AKP113" s="327" t="str">
        <f>IF(初始录入!$E118=初始录入!$K$2,达成度!H126,"")</f>
        <v/>
      </c>
      <c r="AKQ113" s="327" t="str">
        <f>IF(初始录入!$E118=初始录入!$K$3,达成度!H126,"")</f>
        <v/>
      </c>
      <c r="AKR113" s="216" t="str">
        <f>IF(初始录入!$E118=初始录入!$K$4,达成度!H126,"")</f>
        <v/>
      </c>
      <c r="AKS113" s="216" t="str">
        <f>IF(初始录入!$E118=初始录入!$K$5,达成度!H126,"")</f>
        <v/>
      </c>
      <c r="AKT113" s="327" t="str">
        <f>IF(初始录入!$E118=初始录入!$K$2,达成度!I126,"")</f>
        <v/>
      </c>
      <c r="AKU113" s="327" t="str">
        <f>IF(初始录入!$E118=初始录入!$K$3,达成度!I126,"")</f>
        <v/>
      </c>
      <c r="AKV113" s="216" t="str">
        <f>IF(初始录入!$E118=初始录入!$K$4,达成度!I126,"")</f>
        <v/>
      </c>
      <c r="AKW113" s="216" t="str">
        <f>IF(初始录入!$E118=初始录入!$K$5,达成度!I126,"")</f>
        <v/>
      </c>
      <c r="AKX113" s="327" t="str">
        <f>IF(初始录入!$E118=初始录入!$K$2,达成度!J126,"")</f>
        <v/>
      </c>
      <c r="AKY113" s="327" t="str">
        <f>IF(初始录入!$E118=初始录入!$K$3,达成度!J126,"")</f>
        <v/>
      </c>
      <c r="AKZ113" s="216" t="str">
        <f>IF(初始录入!$E118=初始录入!$K$4,达成度!J126,"")</f>
        <v/>
      </c>
      <c r="ALA113" s="216" t="str">
        <f>IF(初始录入!$E118=初始录入!$K$5,达成度!J126,"")</f>
        <v/>
      </c>
      <c r="ALB113" s="327" t="str">
        <f>IF(初始录入!$E118=初始录入!$K$2,达成度!L126,"")</f>
        <v/>
      </c>
      <c r="ALC113" s="327" t="str">
        <f>IF(初始录入!$E118=初始录入!$K$3,达成度!L126,"")</f>
        <v/>
      </c>
      <c r="ALD113" s="216" t="str">
        <f>IF(初始录入!$E118=初始录入!$K$4,达成度!L126,"")</f>
        <v/>
      </c>
      <c r="ALE113" s="216" t="str">
        <f>IF(初始录入!$E118=初始录入!$K$5,达成度!L126,"")</f>
        <v/>
      </c>
      <c r="ALF113" s="327" t="str">
        <f>IF(初始录入!$E118=初始录入!$K$2,达成度!M126,"")</f>
        <v/>
      </c>
      <c r="ALG113" s="327" t="str">
        <f>IF(初始录入!$E118=初始录入!$K$3,达成度!M126,"")</f>
        <v/>
      </c>
      <c r="ALH113" s="216" t="str">
        <f>IF(初始录入!$E118=初始录入!$K$4,达成度!M126,"")</f>
        <v/>
      </c>
      <c r="ALI113" s="216" t="str">
        <f>IF(初始录入!$E118=初始录入!$K$5,达成度!M126,"")</f>
        <v/>
      </c>
      <c r="ALJ113" s="327" t="str">
        <f>IF(初始录入!$E118=初始录入!$K$2,达成度!N126,"")</f>
        <v/>
      </c>
      <c r="ALK113" s="327" t="str">
        <f>IF(初始录入!$E118=初始录入!$K$3,达成度!N126,"")</f>
        <v/>
      </c>
      <c r="ALL113" s="216" t="str">
        <f>IF(初始录入!$E118=初始录入!$K$4,达成度!N126,"")</f>
        <v/>
      </c>
      <c r="ALM113" s="216" t="str">
        <f>IF(初始录入!$E118=初始录入!$K$5,达成度!N126,"")</f>
        <v/>
      </c>
      <c r="ALN113" s="327" t="str">
        <f>IF(初始录入!$E118=初始录入!$K$2,达成度!P126,"")</f>
        <v/>
      </c>
      <c r="ALO113" s="327" t="str">
        <f>IF(初始录入!$E118=初始录入!$K$3,达成度!P126,"")</f>
        <v/>
      </c>
      <c r="ALP113" s="216" t="str">
        <f>IF(初始录入!$E118=初始录入!$K$4,达成度!P126,"")</f>
        <v/>
      </c>
      <c r="ALQ113" s="216" t="str">
        <f>IF(初始录入!$E118=初始录入!$K$5,达成度!P126,"")</f>
        <v/>
      </c>
      <c r="ALR113" s="327" t="str">
        <f>IF(初始录入!$E118=初始录入!$K$2,达成度!Q126,"")</f>
        <v/>
      </c>
      <c r="ALS113" s="327" t="str">
        <f>IF(初始录入!$E118=初始录入!$K$3,达成度!Q126,"")</f>
        <v/>
      </c>
      <c r="ALT113" s="216" t="str">
        <f>IF(初始录入!$E118=初始录入!$K$4,达成度!Q126,"")</f>
        <v/>
      </c>
      <c r="ALU113" s="216" t="str">
        <f>IF(初始录入!$E118=初始录入!$K$5,达成度!Q126,"")</f>
        <v/>
      </c>
      <c r="ALV113" s="327" t="str">
        <f>IF(初始录入!$E118=初始录入!$K$2,达成度!R126,"")</f>
        <v/>
      </c>
      <c r="ALW113" s="327" t="str">
        <f>IF(初始录入!$E118=初始录入!$K$3,达成度!R126,"")</f>
        <v/>
      </c>
      <c r="ALX113" s="216" t="str">
        <f>IF(初始录入!$E118=初始录入!$K$4,达成度!R126,"")</f>
        <v/>
      </c>
      <c r="ALY113" s="216"/>
      <c r="ALZ113" s="327" t="str">
        <f>IF(初始录入!$E118=初始录入!$K$2,达成度!T126,"")</f>
        <v/>
      </c>
      <c r="AMA113" s="327" t="str">
        <f>IF(初始录入!$E118=初始录入!$K$3,达成度!T126,"")</f>
        <v/>
      </c>
      <c r="AMB113" s="216" t="str">
        <f>IF(初始录入!$E118=初始录入!$K$4,达成度!T126,"")</f>
        <v/>
      </c>
      <c r="AMC113" s="216" t="str">
        <f>IF(初始录入!$E118=初始录入!$K$5,达成度!T126,"")</f>
        <v/>
      </c>
      <c r="AMD113" s="327" t="str">
        <f>IF(初始录入!$E118=初始录入!$K$2,达成度!U126,"")</f>
        <v/>
      </c>
      <c r="AME113" s="327" t="str">
        <f>IF(初始录入!$E118=初始录入!$K$3,达成度!U126,"")</f>
        <v/>
      </c>
      <c r="AMF113" s="216" t="str">
        <f>IF(初始录入!$E118=初始录入!$K$4,达成度!U126,"")</f>
        <v/>
      </c>
      <c r="AMG113" s="216" t="str">
        <f>IF(初始录入!$E118=初始录入!$K$5,达成度!U126,"")</f>
        <v/>
      </c>
      <c r="AMH113" s="327" t="str">
        <f>IF(初始录入!$E118=初始录入!$K$2,达成度!V126,"")</f>
        <v/>
      </c>
      <c r="AMI113" s="327" t="str">
        <f>IF(初始录入!$E118=初始录入!$K$3,达成度!V126,"")</f>
        <v/>
      </c>
      <c r="AMJ113" s="216" t="str">
        <f>IF(初始录入!$E118=初始录入!$K$4,达成度!W126,"")</f>
        <v/>
      </c>
      <c r="AMK113" s="216" t="str">
        <f>IF(初始录入!$E118=初始录入!$K$5,达成度!W126,"")</f>
        <v/>
      </c>
      <c r="AMM113" s="270">
        <f t="shared" si="270"/>
        <v>106</v>
      </c>
      <c r="AMN113" s="222" t="str">
        <f t="shared" si="266"/>
        <v/>
      </c>
      <c r="AMO113" s="325" t="str">
        <f>IF($AMM113&lt;=$H$7,INDEX(达成度!$G$21:$G$170,$AMM113,1),"")</f>
        <v/>
      </c>
      <c r="AMP113" s="325" t="str">
        <f>IF($AMM113&lt;=$H$7,INDEX(达成度!$K$21:$K$170,$AMM113,1),"")</f>
        <v/>
      </c>
      <c r="AMQ113" s="325" t="str">
        <f>IF($AMM113&lt;=$H$7,INDEX(达成度!$O$21:$O$170,$AMM113,1),"")</f>
        <v/>
      </c>
      <c r="AMR113" s="325" t="str">
        <f>IF($AMM113&lt;=$H$7,INDEX(达成度!$S$21:$S$170,$AMM113,1),"")</f>
        <v/>
      </c>
      <c r="AMS113" s="326" t="str">
        <f>IF($AMM113&lt;=$H$7,INDEX(达成度!$W$21:$W$170,$AMM113,1),"")</f>
        <v/>
      </c>
      <c r="AMU113" s="407"/>
      <c r="AMV113" s="222" t="str">
        <f t="shared" si="267"/>
        <v/>
      </c>
      <c r="AMW113" s="325" t="str">
        <f>IF($AMM113&lt;=$I$7,INDEX(达成度!$G$21:$G$170,$AMM113+$H$7,1),"")</f>
        <v/>
      </c>
      <c r="AMX113" s="325" t="str">
        <f>IF($AMM113&lt;=$I$7,INDEX(达成度!$K$21:$K$170,$AMM113+$H$7,1),"")</f>
        <v/>
      </c>
      <c r="AMY113" s="325" t="str">
        <f>IF($AMM113&lt;=$I$7,INDEX(达成度!$O$21:$O$170,$AMM113+$H$7,1),"")</f>
        <v/>
      </c>
      <c r="AMZ113" s="325" t="str">
        <f>IF($AMM113&lt;=$I$7,INDEX(达成度!$S$21:$S$170,$AMM113+$H$7,1),"")</f>
        <v/>
      </c>
      <c r="ANA113" s="326" t="str">
        <f>IF($AMM113&lt;=$I$7,INDEX(达成度!$W$21:$W$170,$AMM113+$H$7,1),"")</f>
        <v/>
      </c>
      <c r="ANC113" s="270"/>
      <c r="AND113" s="216" t="str">
        <f t="shared" si="268"/>
        <v/>
      </c>
      <c r="ANE113" s="325" t="str">
        <f>IF($AMM113&lt;=$J$7,INDEX(达成度!$G$21:$G$170,$AMM113+$H$7+$I$7,1),"")</f>
        <v/>
      </c>
      <c r="ANF113" s="325" t="str">
        <f>IF($AMM113&lt;=$J$7,INDEX(达成度!$K$21:$K$170,$AMM113+$H$7+$I$7,1),"")</f>
        <v/>
      </c>
      <c r="ANG113" s="325" t="str">
        <f>IF($AMM113&lt;=$J$7,INDEX(达成度!$O$21:$O$170,$AMM113+$H$7+$I$7,1),"")</f>
        <v/>
      </c>
      <c r="ANH113" s="325" t="str">
        <f>IF($AMM113&lt;=$J$7,INDEX(达成度!$S$21:$S$170,$AMM113+$H$7+$I$7,1),"")</f>
        <v/>
      </c>
      <c r="ANI113" s="326" t="str">
        <f>IF($AMM113&lt;=$J$7,INDEX(达成度!$W$21:$W$170,$AMM113+$H$7+$I$7,1),"")</f>
        <v/>
      </c>
      <c r="ANK113" s="270"/>
      <c r="ANL113" s="216" t="str">
        <f t="shared" si="269"/>
        <v/>
      </c>
      <c r="ANM113" s="325" t="str">
        <f>IF($AMM113&lt;=$K$7,INDEX(达成度!$G$21:$G$170,$AMM113+$H$7+$I$7+$J$7,1),"")</f>
        <v/>
      </c>
      <c r="ANN113" s="325" t="str">
        <f>IF($AMM113&lt;=$K$7,INDEX(达成度!$K$21:$K$170,$AMM113+$H$7+$I$7+$J$7,1),"")</f>
        <v/>
      </c>
      <c r="ANO113" s="325" t="str">
        <f>IF($AMM113&lt;=$K$7,INDEX(达成度!$O$21:$O$170,$AMM113+$H$7+$I$7+$J$7,1),"")</f>
        <v/>
      </c>
      <c r="ANP113" s="325" t="str">
        <f>IF($AMM113&lt;=$K$7,INDEX(达成度!$S$21:$S$170,$AMM113+$H$7+$I$7+$J$7,1),"")</f>
        <v/>
      </c>
      <c r="ANQ113" s="326" t="str">
        <f>IF($AMM113&lt;=$K$7,INDEX(达成度!$W$21:$W$170,$AMM113+$H$7+$I$7+$J$7,1),"")</f>
        <v/>
      </c>
    </row>
    <row r="114" ht="18" customHeight="1" spans="1:1024 1025:1057">
      <c r="A114" s="215" t="str">
        <f>初始录入!A119</f>
        <v/>
      </c>
      <c r="B114" s="216" t="str">
        <f>IF(初始录入!B119&lt;&gt;"",初始录入!B119,"")</f>
        <v/>
      </c>
      <c r="C114" s="216" t="str">
        <f>IF(初始录入!C119&lt;&gt;"",初始录入!C119,"")</f>
        <v/>
      </c>
      <c r="D114" s="216" t="str">
        <f>IF(初始录入!D119&lt;&gt;"",初始录入!D119,"")</f>
        <v/>
      </c>
      <c r="E114" s="218" t="str">
        <f>IF(初始录入!E119&lt;&gt;"",初始录入!E119,"")</f>
        <v/>
      </c>
      <c r="G114" s="330"/>
      <c r="H114" s="295">
        <f>IF(初始录入!E119=H$6,1,0)</f>
        <v>0</v>
      </c>
      <c r="I114" s="295">
        <f>IF(初始录入!E119=I$6,1,0)</f>
        <v>0</v>
      </c>
      <c r="J114" s="295">
        <f>IF(初始录入!E119=J$6,1,0)</f>
        <v>0</v>
      </c>
      <c r="K114" s="321">
        <f>IF(初始录入!E119=K$6,1,0)</f>
        <v>0</v>
      </c>
      <c r="Y114" s="294">
        <v>100</v>
      </c>
      <c r="Z114" s="295">
        <f>成绩录入!$F$7</f>
        <v>0</v>
      </c>
      <c r="AA114" s="295">
        <f>成绩录入!F117</f>
        <v>0</v>
      </c>
      <c r="AB114" s="296">
        <f>IF(初始录入!$M$7&lt;&gt;"",IF(成绩录入!$F$7&lt;&gt;"",IF(初始录入!$P$7="次数",AA114/Z114*Y114,成绩录入!F117),0),0)</f>
        <v>0</v>
      </c>
      <c r="AC114" s="297">
        <f t="shared" si="278"/>
        <v>0</v>
      </c>
      <c r="AD114" s="297">
        <f t="shared" si="279"/>
        <v>0</v>
      </c>
      <c r="AE114" s="297">
        <f t="shared" si="280"/>
        <v>0</v>
      </c>
      <c r="AF114" s="297">
        <f t="shared" si="281"/>
        <v>0</v>
      </c>
      <c r="AG114" s="297">
        <f t="shared" si="282"/>
        <v>0</v>
      </c>
      <c r="AH114" s="298">
        <f t="shared" si="283"/>
        <v>0</v>
      </c>
      <c r="AJ114" s="260">
        <f>成绩录入!I117</f>
        <v>0</v>
      </c>
      <c r="AK114" s="248">
        <f>成绩录入!J117</f>
        <v>0</v>
      </c>
      <c r="AL114" s="248">
        <f>成绩录入!K117</f>
        <v>0</v>
      </c>
      <c r="AM114" s="248">
        <f>成绩录入!L117</f>
        <v>0</v>
      </c>
      <c r="AN114" s="248">
        <f>成绩录入!M117</f>
        <v>0</v>
      </c>
      <c r="AO114" s="298">
        <f t="shared" si="284"/>
        <v>0</v>
      </c>
      <c r="AQ114" s="260">
        <f>成绩录入!I117</f>
        <v>0</v>
      </c>
      <c r="AR114" s="248">
        <f>成绩录入!J117</f>
        <v>0</v>
      </c>
      <c r="AS114" s="248">
        <f>成绩录入!K117</f>
        <v>0</v>
      </c>
      <c r="AT114" s="248">
        <f>成绩录入!L117</f>
        <v>0</v>
      </c>
      <c r="AU114" s="248">
        <f>成绩录入!M117</f>
        <v>0</v>
      </c>
      <c r="AV114" s="298">
        <f t="shared" si="285"/>
        <v>0</v>
      </c>
      <c r="AX114" s="260">
        <f>成绩录入!I117</f>
        <v>0</v>
      </c>
      <c r="AY114" s="248">
        <f>成绩录入!J117</f>
        <v>0</v>
      </c>
      <c r="AZ114" s="248">
        <f>成绩录入!K117</f>
        <v>0</v>
      </c>
      <c r="BA114" s="248">
        <f>成绩录入!L117</f>
        <v>0</v>
      </c>
      <c r="BB114" s="248">
        <f>成绩录入!M117</f>
        <v>0</v>
      </c>
      <c r="BC114" s="298">
        <f t="shared" si="286"/>
        <v>0</v>
      </c>
      <c r="BE114" s="260">
        <f>成绩录入!I117</f>
        <v>0</v>
      </c>
      <c r="BF114" s="248">
        <f>成绩录入!J117</f>
        <v>0</v>
      </c>
      <c r="BG114" s="248">
        <f>成绩录入!K117</f>
        <v>0</v>
      </c>
      <c r="BH114" s="248">
        <f>成绩录入!L117</f>
        <v>0</v>
      </c>
      <c r="BI114" s="248">
        <f>成绩录入!M117</f>
        <v>0</v>
      </c>
      <c r="BJ114" s="298">
        <f t="shared" si="287"/>
        <v>0</v>
      </c>
      <c r="BL114" s="260">
        <f>成绩录入!I117</f>
        <v>0</v>
      </c>
      <c r="BM114" s="248">
        <f>成绩录入!J117</f>
        <v>0</v>
      </c>
      <c r="BN114" s="248">
        <f>成绩录入!K117</f>
        <v>0</v>
      </c>
      <c r="BO114" s="248">
        <f>成绩录入!L117</f>
        <v>0</v>
      </c>
      <c r="BP114" s="248">
        <f>成绩录入!M117</f>
        <v>0</v>
      </c>
      <c r="BQ114" s="298">
        <f t="shared" si="288"/>
        <v>0</v>
      </c>
      <c r="BS114" s="260">
        <f>成绩录入!P117</f>
        <v>0</v>
      </c>
      <c r="BT114" s="248">
        <f>成绩录入!Q117</f>
        <v>0</v>
      </c>
      <c r="BU114" s="248">
        <f>成绩录入!R117</f>
        <v>0</v>
      </c>
      <c r="BV114" s="248">
        <f>成绩录入!S117</f>
        <v>0</v>
      </c>
      <c r="BW114" s="248">
        <f>成绩录入!T117</f>
        <v>0</v>
      </c>
      <c r="BX114" s="248">
        <f>成绩录入!U117</f>
        <v>0</v>
      </c>
      <c r="BY114" s="248">
        <f>成绩录入!V117</f>
        <v>0</v>
      </c>
      <c r="BZ114" s="248">
        <f>成绩录入!W117</f>
        <v>0</v>
      </c>
      <c r="CA114" s="248">
        <f>成绩录入!X117</f>
        <v>0</v>
      </c>
      <c r="CB114" s="248">
        <f>成绩录入!Y117</f>
        <v>0</v>
      </c>
      <c r="CC114" s="298">
        <f t="shared" si="289"/>
        <v>0</v>
      </c>
      <c r="CE114" s="260">
        <f>成绩录入!P117</f>
        <v>0</v>
      </c>
      <c r="CF114" s="248">
        <f>成绩录入!Q117</f>
        <v>0</v>
      </c>
      <c r="CG114" s="248">
        <f>成绩录入!R117</f>
        <v>0</v>
      </c>
      <c r="CH114" s="248">
        <f>成绩录入!S117</f>
        <v>0</v>
      </c>
      <c r="CI114" s="248">
        <f>成绩录入!T117</f>
        <v>0</v>
      </c>
      <c r="CJ114" s="248">
        <f>成绩录入!U117</f>
        <v>0</v>
      </c>
      <c r="CK114" s="248">
        <f>成绩录入!V117</f>
        <v>0</v>
      </c>
      <c r="CL114" s="248">
        <f>成绩录入!W117</f>
        <v>0</v>
      </c>
      <c r="CM114" s="248">
        <f>成绩录入!X117</f>
        <v>0</v>
      </c>
      <c r="CN114" s="248">
        <f>成绩录入!Y117</f>
        <v>0</v>
      </c>
      <c r="CO114" s="298">
        <f t="shared" si="290"/>
        <v>0</v>
      </c>
      <c r="CQ114" s="260">
        <f>成绩录入!P117</f>
        <v>0</v>
      </c>
      <c r="CR114" s="248">
        <f>成绩录入!Q117</f>
        <v>0</v>
      </c>
      <c r="CS114" s="248">
        <f>成绩录入!R117</f>
        <v>0</v>
      </c>
      <c r="CT114" s="248">
        <f>成绩录入!S117</f>
        <v>0</v>
      </c>
      <c r="CU114" s="248">
        <f>成绩录入!T117</f>
        <v>0</v>
      </c>
      <c r="CV114" s="248">
        <f>成绩录入!U117</f>
        <v>0</v>
      </c>
      <c r="CW114" s="248">
        <f>成绩录入!V117</f>
        <v>0</v>
      </c>
      <c r="CX114" s="248">
        <f>成绩录入!W117</f>
        <v>0</v>
      </c>
      <c r="CY114" s="248">
        <f>成绩录入!X117</f>
        <v>0</v>
      </c>
      <c r="CZ114" s="248">
        <f>成绩录入!Y117</f>
        <v>0</v>
      </c>
      <c r="DA114" s="298">
        <f t="shared" si="291"/>
        <v>0</v>
      </c>
      <c r="DC114" s="260">
        <f>成绩录入!P117</f>
        <v>0</v>
      </c>
      <c r="DD114" s="248">
        <f>成绩录入!Q117</f>
        <v>0</v>
      </c>
      <c r="DE114" s="248">
        <f>成绩录入!R117</f>
        <v>0</v>
      </c>
      <c r="DF114" s="248">
        <f>成绩录入!S117</f>
        <v>0</v>
      </c>
      <c r="DG114" s="248">
        <f>成绩录入!T117</f>
        <v>0</v>
      </c>
      <c r="DH114" s="248">
        <f>成绩录入!U117</f>
        <v>0</v>
      </c>
      <c r="DI114" s="248">
        <f>成绩录入!V117</f>
        <v>0</v>
      </c>
      <c r="DJ114" s="248">
        <f>成绩录入!W117</f>
        <v>0</v>
      </c>
      <c r="DK114" s="248">
        <f>成绩录入!X117</f>
        <v>0</v>
      </c>
      <c r="DL114" s="248">
        <f>成绩录入!Y117</f>
        <v>0</v>
      </c>
      <c r="DM114" s="298">
        <f t="shared" si="351"/>
        <v>0</v>
      </c>
      <c r="DN114" s="299"/>
      <c r="DO114" s="260">
        <f>成绩录入!P117</f>
        <v>0</v>
      </c>
      <c r="DP114" s="248">
        <f>成绩录入!Q117</f>
        <v>0</v>
      </c>
      <c r="DQ114" s="248">
        <f>成绩录入!R117</f>
        <v>0</v>
      </c>
      <c r="DR114" s="248">
        <f>成绩录入!S117</f>
        <v>0</v>
      </c>
      <c r="DS114" s="248">
        <f>成绩录入!T117</f>
        <v>0</v>
      </c>
      <c r="DT114" s="248">
        <f>成绩录入!U117</f>
        <v>0</v>
      </c>
      <c r="DU114" s="248">
        <f>成绩录入!V117</f>
        <v>0</v>
      </c>
      <c r="DV114" s="248">
        <f>成绩录入!W117</f>
        <v>0</v>
      </c>
      <c r="DW114" s="248">
        <f>成绩录入!X117</f>
        <v>0</v>
      </c>
      <c r="DX114" s="248">
        <f>成绩录入!Y117</f>
        <v>0</v>
      </c>
      <c r="DY114" s="298">
        <f t="shared" si="352"/>
        <v>0</v>
      </c>
      <c r="EA114" s="301" t="e">
        <f t="shared" si="294"/>
        <v>#DIV/0!</v>
      </c>
      <c r="EB114" s="297" t="e">
        <f t="shared" si="295"/>
        <v>#DIV/0!</v>
      </c>
      <c r="EC114" s="297" t="e">
        <f t="shared" si="296"/>
        <v>#DIV/0!</v>
      </c>
      <c r="ED114" s="297" t="e">
        <f t="shared" si="297"/>
        <v>#DIV/0!</v>
      </c>
      <c r="EE114" s="297" t="e">
        <f t="shared" si="298"/>
        <v>#DIV/0!</v>
      </c>
      <c r="EF114" s="302" t="e">
        <f t="shared" si="299"/>
        <v>#DIV/0!</v>
      </c>
      <c r="EG114" s="303"/>
      <c r="EH114" s="304">
        <f t="shared" si="300"/>
        <v>0</v>
      </c>
      <c r="EI114" s="397">
        <f>成绩录入!I117</f>
        <v>0</v>
      </c>
      <c r="EJ114" s="397">
        <f>成绩录入!J117</f>
        <v>0</v>
      </c>
      <c r="EK114" s="397">
        <f>成绩录入!K117</f>
        <v>0</v>
      </c>
      <c r="EL114" s="397">
        <f>成绩录入!L117</f>
        <v>0</v>
      </c>
      <c r="EM114" s="397">
        <f>成绩录入!M117</f>
        <v>0</v>
      </c>
      <c r="EN114" s="397">
        <f>成绩录入!P117</f>
        <v>0</v>
      </c>
      <c r="EO114" s="397">
        <f>成绩录入!Q117</f>
        <v>0</v>
      </c>
      <c r="EP114" s="397">
        <f>成绩录入!R117</f>
        <v>0</v>
      </c>
      <c r="EQ114" s="397">
        <f>成绩录入!S117</f>
        <v>0</v>
      </c>
      <c r="ER114" s="397">
        <f>成绩录入!T117</f>
        <v>0</v>
      </c>
      <c r="ES114" s="397">
        <f>成绩录入!U117</f>
        <v>0</v>
      </c>
      <c r="ET114" s="397">
        <f>成绩录入!V117</f>
        <v>0</v>
      </c>
      <c r="EU114" s="397">
        <f>成绩录入!W117</f>
        <v>0</v>
      </c>
      <c r="EV114" s="397">
        <f>成绩录入!X117</f>
        <v>0</v>
      </c>
      <c r="EW114" s="398">
        <f>成绩录入!Y117</f>
        <v>0</v>
      </c>
      <c r="EY114" s="304" t="str">
        <f t="shared" si="272"/>
        <v/>
      </c>
      <c r="EZ114" s="296" t="str">
        <f t="shared" si="272"/>
        <v/>
      </c>
      <c r="FA114" s="296" t="str">
        <f t="shared" si="272"/>
        <v/>
      </c>
      <c r="FB114" s="296" t="str">
        <f t="shared" si="272"/>
        <v/>
      </c>
      <c r="FC114" s="302">
        <f>成绩录入!AB117</f>
        <v>0</v>
      </c>
      <c r="FD114" s="303"/>
      <c r="FE114" s="399" t="str">
        <f t="shared" si="301"/>
        <v>√</v>
      </c>
      <c r="FF114" s="397" t="str">
        <f t="shared" si="302"/>
        <v>√</v>
      </c>
      <c r="FG114" s="397" t="str">
        <f t="shared" si="303"/>
        <v>√</v>
      </c>
      <c r="FH114" s="397" t="str">
        <f t="shared" si="304"/>
        <v>√</v>
      </c>
      <c r="FI114" s="398" t="str">
        <f t="shared" si="305"/>
        <v>√</v>
      </c>
      <c r="FJ114" s="299"/>
      <c r="FK114" s="260">
        <f>成绩录入!AB117</f>
        <v>0</v>
      </c>
      <c r="FL114" s="248">
        <f>成绩录入!AC117</f>
        <v>0</v>
      </c>
      <c r="FM114" s="248">
        <f>成绩录入!AD117</f>
        <v>0</v>
      </c>
      <c r="FN114" s="248">
        <f>成绩录入!AE117</f>
        <v>0</v>
      </c>
      <c r="FO114" s="248">
        <f>成绩录入!AF117</f>
        <v>0</v>
      </c>
      <c r="FP114" s="248">
        <f>成绩录入!AG117</f>
        <v>0</v>
      </c>
      <c r="FQ114" s="298">
        <f t="shared" si="306"/>
        <v>0</v>
      </c>
      <c r="FR114" s="299"/>
      <c r="FS114" s="260">
        <f>成绩录入!AB117</f>
        <v>0</v>
      </c>
      <c r="FT114" s="248">
        <f>成绩录入!AC117</f>
        <v>0</v>
      </c>
      <c r="FU114" s="248">
        <f>成绩录入!AD117</f>
        <v>0</v>
      </c>
      <c r="FV114" s="248">
        <f>成绩录入!AE117</f>
        <v>0</v>
      </c>
      <c r="FW114" s="248">
        <f>成绩录入!AF117</f>
        <v>0</v>
      </c>
      <c r="FX114" s="333">
        <f>成绩录入!AG117</f>
        <v>0</v>
      </c>
      <c r="FY114" s="298">
        <f t="shared" si="307"/>
        <v>0</v>
      </c>
      <c r="FZ114" s="299"/>
      <c r="GA114" s="260">
        <f>成绩录入!AB117</f>
        <v>0</v>
      </c>
      <c r="GB114" s="248">
        <f>成绩录入!AC117</f>
        <v>0</v>
      </c>
      <c r="GC114" s="248">
        <f>成绩录入!AD117</f>
        <v>0</v>
      </c>
      <c r="GD114" s="248">
        <f>成绩录入!AE117</f>
        <v>0</v>
      </c>
      <c r="GE114" s="248">
        <f>成绩录入!AF117</f>
        <v>0</v>
      </c>
      <c r="GF114" s="248">
        <f>成绩录入!AG117</f>
        <v>0</v>
      </c>
      <c r="GG114" s="298">
        <f t="shared" si="308"/>
        <v>0</v>
      </c>
      <c r="GI114" s="260">
        <f>成绩录入!AB117</f>
        <v>0</v>
      </c>
      <c r="GJ114" s="248">
        <f>成绩录入!AC117</f>
        <v>0</v>
      </c>
      <c r="GK114" s="248">
        <f>成绩录入!AD117</f>
        <v>0</v>
      </c>
      <c r="GL114" s="248">
        <f>成绩录入!AE117</f>
        <v>0</v>
      </c>
      <c r="GM114" s="248">
        <f>成绩录入!AF117</f>
        <v>0</v>
      </c>
      <c r="GN114" s="248">
        <f>成绩录入!AG117</f>
        <v>0</v>
      </c>
      <c r="GO114" s="298">
        <f t="shared" si="309"/>
        <v>0</v>
      </c>
      <c r="GP114" s="299"/>
      <c r="GQ114" s="260">
        <f>成绩录入!AB117</f>
        <v>0</v>
      </c>
      <c r="GR114" s="248">
        <f>成绩录入!AC117</f>
        <v>0</v>
      </c>
      <c r="GS114" s="248">
        <f>成绩录入!AD117</f>
        <v>0</v>
      </c>
      <c r="GT114" s="248">
        <f>成绩录入!AE117</f>
        <v>0</v>
      </c>
      <c r="GU114" s="248">
        <f>成绩录入!AF117</f>
        <v>0</v>
      </c>
      <c r="GV114" s="248">
        <f>成绩录入!AG117</f>
        <v>0</v>
      </c>
      <c r="GW114" s="298">
        <f t="shared" si="310"/>
        <v>0</v>
      </c>
      <c r="GX114" s="299"/>
      <c r="GY114" s="273">
        <f>成绩录入!AJ117</f>
        <v>0</v>
      </c>
      <c r="GZ114" s="274">
        <f>成绩录入!AK117</f>
        <v>0</v>
      </c>
      <c r="HA114" s="274">
        <f>成绩录入!AL117</f>
        <v>0</v>
      </c>
      <c r="HB114" s="274">
        <f>成绩录入!AM117</f>
        <v>0</v>
      </c>
      <c r="HC114" s="274">
        <f>成绩录入!AN117</f>
        <v>0</v>
      </c>
      <c r="HD114" s="274">
        <f>成绩录入!AO117</f>
        <v>0</v>
      </c>
      <c r="HE114" s="310">
        <f t="shared" si="273"/>
        <v>0</v>
      </c>
      <c r="HF114" s="299"/>
      <c r="HG114" s="273">
        <f>成绩录入!AJ117</f>
        <v>0</v>
      </c>
      <c r="HH114" s="274">
        <f>成绩录入!AK117</f>
        <v>0</v>
      </c>
      <c r="HI114" s="274">
        <f>成绩录入!AL117</f>
        <v>0</v>
      </c>
      <c r="HJ114" s="274">
        <f>成绩录入!AM117</f>
        <v>0</v>
      </c>
      <c r="HK114" s="274">
        <f>成绩录入!AN117</f>
        <v>0</v>
      </c>
      <c r="HL114" s="274">
        <f>成绩录入!AO117</f>
        <v>0</v>
      </c>
      <c r="HM114" s="310">
        <f t="shared" si="274"/>
        <v>0</v>
      </c>
      <c r="HO114" s="273">
        <f>成绩录入!AJ117</f>
        <v>0</v>
      </c>
      <c r="HP114" s="274">
        <f>成绩录入!AK117</f>
        <v>0</v>
      </c>
      <c r="HQ114" s="274">
        <f>成绩录入!AL117</f>
        <v>0</v>
      </c>
      <c r="HR114" s="274">
        <f>成绩录入!AM117</f>
        <v>0</v>
      </c>
      <c r="HS114" s="274">
        <f>成绩录入!AN117</f>
        <v>0</v>
      </c>
      <c r="HT114" s="274">
        <f>成绩录入!AO117</f>
        <v>0</v>
      </c>
      <c r="HU114" s="310">
        <f t="shared" si="275"/>
        <v>0</v>
      </c>
      <c r="HV114" s="299"/>
      <c r="HW114" s="273">
        <f>成绩录入!AJ117</f>
        <v>0</v>
      </c>
      <c r="HX114" s="274">
        <f>成绩录入!AK117</f>
        <v>0</v>
      </c>
      <c r="HY114" s="274">
        <f>成绩录入!AL117</f>
        <v>0</v>
      </c>
      <c r="HZ114" s="274">
        <f>成绩录入!AM117</f>
        <v>0</v>
      </c>
      <c r="IA114" s="274">
        <f>成绩录入!AN117</f>
        <v>0</v>
      </c>
      <c r="IB114" s="274">
        <f>成绩录入!AO117</f>
        <v>0</v>
      </c>
      <c r="IC114" s="310">
        <f t="shared" si="276"/>
        <v>0</v>
      </c>
      <c r="ID114" s="299"/>
      <c r="IE114" s="273">
        <f>成绩录入!AJ117</f>
        <v>0</v>
      </c>
      <c r="IF114" s="274">
        <f>成绩录入!AK117</f>
        <v>0</v>
      </c>
      <c r="IG114" s="274">
        <f>成绩录入!AL117</f>
        <v>0</v>
      </c>
      <c r="IH114" s="274">
        <f>成绩录入!AM117</f>
        <v>0</v>
      </c>
      <c r="II114" s="274">
        <f>成绩录入!AN117</f>
        <v>0</v>
      </c>
      <c r="IJ114" s="274">
        <f>成绩录入!AO117</f>
        <v>0</v>
      </c>
      <c r="IK114" s="310">
        <f t="shared" si="277"/>
        <v>0</v>
      </c>
      <c r="IL114" s="299"/>
      <c r="IM114" s="313" t="e">
        <f t="shared" si="311"/>
        <v>#DIV/0!</v>
      </c>
      <c r="IN114" s="314" t="e">
        <f t="shared" si="312"/>
        <v>#DIV/0!</v>
      </c>
      <c r="IO114" s="314" t="e">
        <f t="shared" si="313"/>
        <v>#DIV/0!</v>
      </c>
      <c r="IP114" s="314" t="e">
        <f t="shared" si="314"/>
        <v>#DIV/0!</v>
      </c>
      <c r="IQ114" s="314" t="e">
        <f t="shared" si="315"/>
        <v>#DIV/0!</v>
      </c>
      <c r="IR114" s="400" t="e">
        <f t="shared" si="316"/>
        <v>#DIV/0!</v>
      </c>
      <c r="IT114" s="214">
        <f>成绩录入!AR117</f>
        <v>0</v>
      </c>
      <c r="IU114" s="216">
        <f>成绩录入!AS117</f>
        <v>0</v>
      </c>
      <c r="IV114" s="216">
        <f>成绩录入!AT117</f>
        <v>0</v>
      </c>
      <c r="IW114" s="216">
        <f>成绩录入!AU117</f>
        <v>0</v>
      </c>
      <c r="IX114" s="216">
        <f>成绩录入!AV117</f>
        <v>0</v>
      </c>
      <c r="IY114" s="216">
        <f>成绩录入!AW117</f>
        <v>0</v>
      </c>
      <c r="IZ114" s="298">
        <f t="shared" si="317"/>
        <v>0</v>
      </c>
      <c r="JA114" s="299"/>
      <c r="JB114" s="317">
        <f>成绩录入!AR117</f>
        <v>0</v>
      </c>
      <c r="JC114" s="216">
        <f>成绩录入!AS117</f>
        <v>0</v>
      </c>
      <c r="JD114" s="216">
        <f>成绩录入!AT117</f>
        <v>0</v>
      </c>
      <c r="JE114" s="216">
        <f>成绩录入!AU117</f>
        <v>0</v>
      </c>
      <c r="JF114" s="216">
        <f>成绩录入!AV117</f>
        <v>0</v>
      </c>
      <c r="JG114" s="216">
        <f>成绩录入!AW117</f>
        <v>0</v>
      </c>
      <c r="JH114" s="298">
        <f t="shared" si="318"/>
        <v>0</v>
      </c>
      <c r="JI114" s="299"/>
      <c r="JJ114" s="248">
        <f>成绩录入!AR117</f>
        <v>0</v>
      </c>
      <c r="JK114" s="248">
        <f>成绩录入!AS117</f>
        <v>0</v>
      </c>
      <c r="JL114" s="248">
        <f>成绩录入!AT117</f>
        <v>0</v>
      </c>
      <c r="JM114" s="248">
        <f>成绩录入!AU117</f>
        <v>0</v>
      </c>
      <c r="JN114" s="248">
        <f>成绩录入!AV117</f>
        <v>0</v>
      </c>
      <c r="JO114" s="248">
        <f>成绩录入!AW117</f>
        <v>0</v>
      </c>
      <c r="JP114" s="298">
        <f t="shared" si="319"/>
        <v>0</v>
      </c>
      <c r="JQ114" s="299"/>
      <c r="JR114" s="308">
        <f>成绩录入!AR117</f>
        <v>0</v>
      </c>
      <c r="JS114" s="248">
        <f>成绩录入!AS117</f>
        <v>0</v>
      </c>
      <c r="JT114" s="248">
        <f>成绩录入!AT117</f>
        <v>0</v>
      </c>
      <c r="JU114" s="248">
        <f>成绩录入!AU117</f>
        <v>0</v>
      </c>
      <c r="JV114" s="248">
        <f>成绩录入!AV117</f>
        <v>0</v>
      </c>
      <c r="JW114" s="248">
        <f>成绩录入!AW117</f>
        <v>0</v>
      </c>
      <c r="JX114" s="298">
        <f t="shared" si="320"/>
        <v>0</v>
      </c>
      <c r="JY114" s="299"/>
      <c r="JZ114" s="308">
        <f>成绩录入!AR117</f>
        <v>0</v>
      </c>
      <c r="KA114" s="248">
        <f>成绩录入!AS117</f>
        <v>0</v>
      </c>
      <c r="KB114" s="248">
        <f>成绩录入!AT117</f>
        <v>0</v>
      </c>
      <c r="KC114" s="248">
        <f>成绩录入!AU117</f>
        <v>0</v>
      </c>
      <c r="KD114" s="248">
        <f>成绩录入!AV117</f>
        <v>0</v>
      </c>
      <c r="KE114" s="248">
        <f>成绩录入!AW117</f>
        <v>0</v>
      </c>
      <c r="KF114" s="298">
        <f t="shared" si="321"/>
        <v>0</v>
      </c>
      <c r="KH114" s="401">
        <f t="shared" si="322"/>
        <v>0</v>
      </c>
      <c r="KI114" s="314">
        <f t="shared" si="323"/>
        <v>0</v>
      </c>
      <c r="KJ114" s="314">
        <f t="shared" si="324"/>
        <v>0</v>
      </c>
      <c r="KK114" s="314">
        <f t="shared" si="325"/>
        <v>0</v>
      </c>
      <c r="KL114" s="314">
        <f t="shared" si="326"/>
        <v>0</v>
      </c>
      <c r="KM114" s="400">
        <f t="shared" si="327"/>
        <v>0</v>
      </c>
      <c r="KN114" s="90"/>
      <c r="KO114" s="294">
        <f>IF(总评!G112&lt;60,1,0)</f>
        <v>0</v>
      </c>
      <c r="KP114" s="355">
        <f t="shared" si="328"/>
        <v>0</v>
      </c>
      <c r="KQ114" s="355">
        <f t="shared" si="329"/>
        <v>0</v>
      </c>
      <c r="KR114" s="356">
        <f t="shared" si="330"/>
        <v>0</v>
      </c>
      <c r="KS114" s="321">
        <f t="shared" si="245"/>
        <v>0</v>
      </c>
      <c r="OT114" s="273">
        <f>IF(OT$6=$OS$5,成绩录入!BC117,0)</f>
        <v>0</v>
      </c>
      <c r="OU114" s="274">
        <f>IF(OU$6=$OS$5,成绩录入!BD117,0)</f>
        <v>0</v>
      </c>
      <c r="OV114" s="274">
        <f>IF(OV$6=$OS$5,成绩录入!BE117,0)</f>
        <v>0</v>
      </c>
      <c r="OW114" s="274">
        <f>IF(OW$6=$OS$5,成绩录入!BF117,0)</f>
        <v>0</v>
      </c>
      <c r="OX114" s="274">
        <f>IF(OX$6=$OS$5,成绩录入!BG117,0)</f>
        <v>0</v>
      </c>
      <c r="OY114" s="274">
        <f>IF(OY$6=$OS$5,成绩录入!BH117,0)</f>
        <v>0</v>
      </c>
      <c r="OZ114" s="274">
        <f>IF(OZ$6=$OS$5,成绩录入!BI117,0)</f>
        <v>0</v>
      </c>
      <c r="PA114" s="274">
        <f>IF(PA$6=$OS$5,成绩录入!BJ117,0)</f>
        <v>0</v>
      </c>
      <c r="PB114" s="274">
        <f>IF(PB$6=$OS$5,成绩录入!BK117,0)</f>
        <v>0</v>
      </c>
      <c r="PC114" s="274">
        <f>IF(PC$6=$OS$5,成绩录入!BL117,0)</f>
        <v>0</v>
      </c>
      <c r="PD114" s="274">
        <f>IF(PD$6=$OS$5,成绩录入!BM117,0)</f>
        <v>0</v>
      </c>
      <c r="PE114" s="274">
        <f>IF(PE$6=$OS$5,成绩录入!BN117,0)</f>
        <v>0</v>
      </c>
      <c r="PF114" s="274">
        <f>IF(PF$6=$OS$5,成绩录入!BO117,0)</f>
        <v>0</v>
      </c>
      <c r="PG114" s="274">
        <f>IF(PG$6=$OS$5,成绩录入!BP117,0)</f>
        <v>0</v>
      </c>
      <c r="PH114" s="274">
        <f>IF(PH$6=$OS$5,成绩录入!BQ117,0)</f>
        <v>0</v>
      </c>
      <c r="PI114" s="274">
        <f>IF(PI$6=$OS$5,成绩录入!BR117,0)</f>
        <v>0</v>
      </c>
      <c r="PJ114" s="274">
        <f>IF(PJ$6=$OS$5,成绩录入!BS117,0)</f>
        <v>0</v>
      </c>
      <c r="PK114" s="274">
        <f>IF(PK$6=$OS$5,成绩录入!BT117,0)</f>
        <v>0</v>
      </c>
      <c r="PL114" s="274">
        <f>IF(PL$6=$OS$5,成绩录入!BU117,0)</f>
        <v>0</v>
      </c>
      <c r="PM114" s="274">
        <f>IF(PM$6=$OS$5,成绩录入!BV117,0)</f>
        <v>0</v>
      </c>
      <c r="PN114" s="274">
        <f>IF(PN$6=$OS$5,成绩录入!BW117,0)</f>
        <v>0</v>
      </c>
      <c r="PO114" s="274">
        <f>IF(PO$6=$OS$5,成绩录入!BX117,0)</f>
        <v>0</v>
      </c>
      <c r="PP114" s="274">
        <f>IF(PP$6=$OS$5,成绩录入!BY117,0)</f>
        <v>0</v>
      </c>
      <c r="PQ114" s="274">
        <f>IF(PQ$6=$OS$5,成绩录入!BZ117,0)</f>
        <v>0</v>
      </c>
      <c r="PR114" s="274">
        <f>IF(PR$6=$OS$5,成绩录入!CA117,0)</f>
        <v>0</v>
      </c>
      <c r="PS114" s="274">
        <f>IF(PS$6=$OS$5,成绩录入!CB117,0)</f>
        <v>0</v>
      </c>
      <c r="PT114" s="274">
        <f>IF(PT$6=$OS$5,成绩录入!CC117,0)</f>
        <v>0</v>
      </c>
      <c r="PU114" s="274">
        <f>IF(PU$6=$OS$5,成绩录入!CD117,0)</f>
        <v>0</v>
      </c>
      <c r="PV114" s="274">
        <f>IF(PV$6=$OS$5,成绩录入!CE117,0)</f>
        <v>0</v>
      </c>
      <c r="PW114" s="274">
        <f>IF(PW$6=$OS$5,成绩录入!CF117,0)</f>
        <v>0</v>
      </c>
      <c r="PX114" s="274">
        <f>IF(PX$6=$OS$5,成绩录入!CG117,0)</f>
        <v>0</v>
      </c>
      <c r="PY114" s="274">
        <f>IF(PY$6=$OS$5,成绩录入!CH117,0)</f>
        <v>0</v>
      </c>
      <c r="PZ114" s="274">
        <f>IF(PZ$6=$OS$5,成绩录入!CI117,0)</f>
        <v>0</v>
      </c>
      <c r="QA114" s="274">
        <f>IF(QA$6=$OS$5,成绩录入!CJ117,0)</f>
        <v>0</v>
      </c>
      <c r="QB114" s="274">
        <f>IF(QB$6=$OS$5,成绩录入!CK117,0)</f>
        <v>0</v>
      </c>
      <c r="QC114" s="274">
        <f>IF(QC$6=$OS$5,成绩录入!CL117,0)</f>
        <v>0</v>
      </c>
      <c r="QD114" s="274">
        <f>IF(QD$6=$OS$5,成绩录入!CM117,0)</f>
        <v>0</v>
      </c>
      <c r="QE114" s="274">
        <f>IF(QE$6=$OS$5,成绩录入!CN117,0)</f>
        <v>0</v>
      </c>
      <c r="QF114" s="274">
        <f>IF(QF$6=$OS$5,成绩录入!CO117,0)</f>
        <v>0</v>
      </c>
      <c r="QG114" s="274">
        <f>IF(QG$6=$OS$5,成绩录入!CP117,0)</f>
        <v>0</v>
      </c>
      <c r="QH114" s="274">
        <f>IF(QH$6=$OS$5,成绩录入!CQ117,0)</f>
        <v>0</v>
      </c>
      <c r="QI114" s="274">
        <f>IF(QI$6=$OS$5,成绩录入!CR117,0)</f>
        <v>0</v>
      </c>
      <c r="QJ114" s="274">
        <f>IF(QJ$6=$OS$5,成绩录入!CS117,0)</f>
        <v>0</v>
      </c>
      <c r="QK114" s="274">
        <f>IF(QK$6=$OS$5,成绩录入!CT117,0)</f>
        <v>0</v>
      </c>
      <c r="QL114" s="274">
        <f>IF(QL$6=$OS$5,成绩录入!CU117,0)</f>
        <v>0</v>
      </c>
      <c r="QM114" s="274">
        <f>IF(QM$6=$OS$5,成绩录入!CV117,0)</f>
        <v>0</v>
      </c>
      <c r="QN114" s="274">
        <f>IF(QN$6=$OS$5,成绩录入!CW117,0)</f>
        <v>0</v>
      </c>
      <c r="QO114" s="274">
        <f>IF(QO$6=$OS$5,成绩录入!CX117,0)</f>
        <v>0</v>
      </c>
      <c r="QP114" s="274">
        <f>IF(QP$6=$OS$5,成绩录入!CY117,0)</f>
        <v>0</v>
      </c>
      <c r="QQ114" s="274">
        <f>IF(QQ$6=$OS$5,成绩录入!CZ117,0)</f>
        <v>0</v>
      </c>
      <c r="QR114" s="274">
        <f>IF(QR$6=$OS$5,成绩录入!DA117,0)</f>
        <v>0</v>
      </c>
      <c r="QS114" s="274">
        <f>IF(QS$6=$OS$5,成绩录入!DB117,0)</f>
        <v>0</v>
      </c>
      <c r="QT114" s="274">
        <f>IF(QT$6=$OS$5,成绩录入!DC117,0)</f>
        <v>0</v>
      </c>
      <c r="QU114" s="274">
        <f>IF(QU$6=$OS$5,成绩录入!DD117,0)</f>
        <v>0</v>
      </c>
      <c r="QV114" s="274">
        <f>IF(QV$6=$OS$5,成绩录入!DE117,0)</f>
        <v>0</v>
      </c>
      <c r="QW114" s="274">
        <f>IF(QW$6=$OS$5,成绩录入!DF117,0)</f>
        <v>0</v>
      </c>
      <c r="QX114" s="274">
        <f>IF(QX$6=$OS$5,成绩录入!DG117,0)</f>
        <v>0</v>
      </c>
      <c r="QY114" s="274">
        <f>IF(QY$6=$OS$5,成绩录入!DH117,0)</f>
        <v>0</v>
      </c>
      <c r="QZ114" s="274">
        <f>IF(QZ$6=$OS$5,成绩录入!DI117,0)</f>
        <v>0</v>
      </c>
      <c r="RA114" s="274">
        <f>IF(RA$6=$OS$5,成绩录入!DJ117,0)</f>
        <v>0</v>
      </c>
      <c r="RB114" s="248">
        <f>IF(RB$6=$OS$5,成绩录入!DK117,0)</f>
        <v>0</v>
      </c>
      <c r="RC114" s="248">
        <f>IF(RC$6=$OS$5,成绩录入!DL117,0)</f>
        <v>0</v>
      </c>
      <c r="RD114" s="248">
        <f>IF(RD$6=$OS$5,成绩录入!DM117,0)</f>
        <v>0</v>
      </c>
      <c r="RE114" s="248">
        <f>IF(RE$6=$OS$5,成绩录入!DN117,0)</f>
        <v>0</v>
      </c>
      <c r="RF114" s="248">
        <f>IF(RF$6=$OS$5,成绩录入!DO117,0)</f>
        <v>0</v>
      </c>
      <c r="RG114" s="248">
        <f>IF(RG$6=$OS$5,成绩录入!DP117,0)</f>
        <v>0</v>
      </c>
      <c r="RH114" s="248">
        <f>IF(RH$6=$OS$5,成绩录入!DQ117,0)</f>
        <v>0</v>
      </c>
      <c r="RI114" s="248">
        <f>IF(RI$6=$OS$5,成绩录入!DR117,0)</f>
        <v>0</v>
      </c>
      <c r="RJ114" s="248">
        <f>IF(RJ$6=$OS$5,成绩录入!DS117,0)</f>
        <v>0</v>
      </c>
      <c r="RK114" s="248">
        <f>IF(RK$6=$OS$5,成绩录入!DT117,0)</f>
        <v>0</v>
      </c>
      <c r="RL114" s="248">
        <f>IF(RL$6=$OS$5,成绩录入!DU117,0)</f>
        <v>0</v>
      </c>
      <c r="RM114" s="248">
        <f>IF(RM$6=$OS$5,成绩录入!DV117,0)</f>
        <v>0</v>
      </c>
      <c r="RN114" s="248">
        <f>IF(RN$6=$OS$5,成绩录入!DW117,0)</f>
        <v>0</v>
      </c>
      <c r="RO114" s="248">
        <f>IF(RO$6=$OS$5,成绩录入!DX117,0)</f>
        <v>0</v>
      </c>
      <c r="RP114" s="248">
        <f>IF(RP$6=$OS$5,成绩录入!DY117,0)</f>
        <v>0</v>
      </c>
      <c r="RQ114" s="248">
        <f>IF(RQ$6=$OS$5,成绩录入!DZ117,0)</f>
        <v>0</v>
      </c>
      <c r="RR114" s="248">
        <f>IF(RR$6=$OS$5,成绩录入!EA117,0)</f>
        <v>0</v>
      </c>
      <c r="RS114" s="248">
        <f>IF(RS$6=$OS$5,成绩录入!EB117,0)</f>
        <v>0</v>
      </c>
      <c r="RT114" s="248">
        <f>IF(RT$6=$OS$5,成绩录入!EC117,0)</f>
        <v>0</v>
      </c>
      <c r="RU114" s="248">
        <f>IF(RU$6=$OS$5,成绩录入!ED117,0)</f>
        <v>0</v>
      </c>
      <c r="RV114" s="248">
        <f>IF(RV$6=$OS$5,成绩录入!EE117,0)</f>
        <v>0</v>
      </c>
      <c r="RW114" s="248">
        <f>IF(RW$6=$OS$5,成绩录入!EF117,0)</f>
        <v>0</v>
      </c>
      <c r="RX114" s="248">
        <f>IF(RX$6=$OS$5,成绩录入!EG117,0)</f>
        <v>0</v>
      </c>
      <c r="RY114" s="248">
        <f>IF(RY$6=$OS$5,成绩录入!EH117,0)</f>
        <v>0</v>
      </c>
      <c r="RZ114" s="248">
        <f>IF(RZ$6=$OS$5,成绩录入!EI117,0)</f>
        <v>0</v>
      </c>
      <c r="SA114" s="248">
        <f>IF(SA$6=$OS$5,成绩录入!EJ117,0)</f>
        <v>0</v>
      </c>
      <c r="SB114" s="248">
        <f>IF(SB$6=$OS$5,成绩录入!EK117,0)</f>
        <v>0</v>
      </c>
      <c r="SC114" s="248">
        <f>IF(SC$6=$OS$5,成绩录入!EL117,0)</f>
        <v>0</v>
      </c>
      <c r="SD114" s="248">
        <f>IF(SD$6=$OS$5,成绩录入!EM117,0)</f>
        <v>0</v>
      </c>
      <c r="SE114" s="248">
        <f>IF(SE$6=$OS$5,成绩录入!EN117,0)</f>
        <v>0</v>
      </c>
      <c r="SF114" s="248">
        <f>IF(SF$6=$OS$5,成绩录入!EO117,0)</f>
        <v>0</v>
      </c>
      <c r="SG114" s="248">
        <f>IF(SG$6=$OS$5,成绩录入!EP117,0)</f>
        <v>0</v>
      </c>
      <c r="SH114" s="248">
        <f>IF(SH$6=$OS$5,成绩录入!EQ117,0)</f>
        <v>0</v>
      </c>
      <c r="SI114" s="248">
        <f>IF(SI$6=$OS$5,成绩录入!ER117,0)</f>
        <v>0</v>
      </c>
      <c r="SJ114" s="248">
        <f>IF(SJ$6=$OS$5,成绩录入!ES117,0)</f>
        <v>0</v>
      </c>
      <c r="SK114" s="248">
        <f>IF(SK$6=$OS$5,成绩录入!ET117,0)</f>
        <v>0</v>
      </c>
      <c r="SL114" s="248">
        <f>IF(SL$6=$OS$5,成绩录入!EU117,0)</f>
        <v>0</v>
      </c>
      <c r="SM114" s="248">
        <f>IF(SM$6=$OS$5,成绩录入!EV117,0)</f>
        <v>0</v>
      </c>
      <c r="SN114" s="248">
        <f>IF(SN$6=$OS$5,成绩录入!EW117,0)</f>
        <v>0</v>
      </c>
      <c r="SO114" s="248">
        <f>IF(SO$6=$OS$5,成绩录入!EX117,0)</f>
        <v>0</v>
      </c>
      <c r="SP114" s="218">
        <f t="shared" si="190"/>
        <v>0</v>
      </c>
      <c r="SQ114" s="166"/>
      <c r="SR114" s="166"/>
      <c r="SS114" s="273">
        <f>IF(SS$6=$SR$5,成绩录入!BC117,0)</f>
        <v>0</v>
      </c>
      <c r="ST114" s="274">
        <f>IF(ST$6=$SR$5,成绩录入!BD117,0)</f>
        <v>0</v>
      </c>
      <c r="SU114" s="274">
        <f>IF(SU$6=$SR$5,成绩录入!BE117,0)</f>
        <v>0</v>
      </c>
      <c r="SV114" s="274">
        <f>IF(SV$6=$SR$5,成绩录入!BF117,0)</f>
        <v>0</v>
      </c>
      <c r="SW114" s="274">
        <f>IF(SW$6=$SR$5,成绩录入!BG117,0)</f>
        <v>0</v>
      </c>
      <c r="SX114" s="274">
        <f>IF(SX$6=$SR$5,成绩录入!BH117,0)</f>
        <v>0</v>
      </c>
      <c r="SY114" s="274">
        <f>IF(SY$6=$SR$5,成绩录入!BI117,0)</f>
        <v>0</v>
      </c>
      <c r="SZ114" s="274">
        <f>IF(SZ$6=$SR$5,成绩录入!BJ117,0)</f>
        <v>0</v>
      </c>
      <c r="TA114" s="274">
        <f>IF(TA$6=$SR$5,成绩录入!BK117,0)</f>
        <v>0</v>
      </c>
      <c r="TB114" s="274">
        <f>IF(TB$6=$SR$5,成绩录入!BL117,0)</f>
        <v>0</v>
      </c>
      <c r="TC114" s="274">
        <f>IF(TC$6=$SR$5,成绩录入!BM117,0)</f>
        <v>0</v>
      </c>
      <c r="TD114" s="274">
        <f>IF(TD$6=$SR$5,成绩录入!BN117,0)</f>
        <v>0</v>
      </c>
      <c r="TE114" s="274">
        <f>IF(TE$6=$SR$5,成绩录入!BO117,0)</f>
        <v>0</v>
      </c>
      <c r="TF114" s="274">
        <f>IF(TF$6=$SR$5,成绩录入!BP117,0)</f>
        <v>0</v>
      </c>
      <c r="TG114" s="274">
        <f>IF(TG$6=$SR$5,成绩录入!BQ117,0)</f>
        <v>0</v>
      </c>
      <c r="TH114" s="274">
        <f>IF(TH$6=$SR$5,成绩录入!BR117,0)</f>
        <v>0</v>
      </c>
      <c r="TI114" s="274">
        <f>IF(TI$6=$SR$5,成绩录入!BS117,0)</f>
        <v>0</v>
      </c>
      <c r="TJ114" s="274">
        <f>IF(TJ$6=$SR$5,成绩录入!BT117,0)</f>
        <v>0</v>
      </c>
      <c r="TK114" s="274">
        <f>IF(TK$6=$SR$5,成绩录入!BU117,0)</f>
        <v>0</v>
      </c>
      <c r="TL114" s="274">
        <f>IF(TL$6=$SR$5,成绩录入!BV117,0)</f>
        <v>0</v>
      </c>
      <c r="TM114" s="274">
        <f>IF(TM$6=$SR$5,成绩录入!BW117,0)</f>
        <v>0</v>
      </c>
      <c r="TN114" s="274">
        <f>IF(TN$6=$SR$5,成绩录入!BX117,0)</f>
        <v>0</v>
      </c>
      <c r="TO114" s="274">
        <f>IF(TO$6=$SR$5,成绩录入!BY117,0)</f>
        <v>0</v>
      </c>
      <c r="TP114" s="274">
        <f>IF(TP$6=$SR$5,成绩录入!BZ117,0)</f>
        <v>0</v>
      </c>
      <c r="TQ114" s="274">
        <f>IF(TQ$6=$SR$5,成绩录入!CA117,0)</f>
        <v>0</v>
      </c>
      <c r="TR114" s="274">
        <f>IF(TR$6=$SR$5,成绩录入!CB117,0)</f>
        <v>0</v>
      </c>
      <c r="TS114" s="274">
        <f>IF(TS$6=$SR$5,成绩录入!CC117,0)</f>
        <v>0</v>
      </c>
      <c r="TT114" s="274">
        <f>IF(TT$6=$SR$5,成绩录入!CD117,0)</f>
        <v>0</v>
      </c>
      <c r="TU114" s="274">
        <f>IF(TU$6=$SR$5,成绩录入!CE117,0)</f>
        <v>0</v>
      </c>
      <c r="TV114" s="274">
        <f>IF(TV$6=$SR$5,成绩录入!CF117,0)</f>
        <v>0</v>
      </c>
      <c r="TW114" s="274">
        <f>IF(TW$6=$SR$5,成绩录入!CG117,0)</f>
        <v>0</v>
      </c>
      <c r="TX114" s="274">
        <f>IF(TX$6=$SR$5,成绩录入!CH117,0)</f>
        <v>0</v>
      </c>
      <c r="TY114" s="274">
        <f>IF(TY$6=$SR$5,成绩录入!CI117,0)</f>
        <v>0</v>
      </c>
      <c r="TZ114" s="274">
        <f>IF(TZ$6=$SR$5,成绩录入!CJ117,0)</f>
        <v>0</v>
      </c>
      <c r="UA114" s="274">
        <f>IF(UA$6=$SR$5,成绩录入!CK117,0)</f>
        <v>0</v>
      </c>
      <c r="UB114" s="274">
        <f>IF(UB$6=$SR$5,成绩录入!CL117,0)</f>
        <v>0</v>
      </c>
      <c r="UC114" s="274">
        <f>IF(UC$6=$SR$5,成绩录入!CM117,0)</f>
        <v>0</v>
      </c>
      <c r="UD114" s="274">
        <f>IF(UD$6=$SR$5,成绩录入!CN117,0)</f>
        <v>0</v>
      </c>
      <c r="UE114" s="274">
        <f>IF(UE$6=$SR$5,成绩录入!CO117,0)</f>
        <v>0</v>
      </c>
      <c r="UF114" s="274">
        <f>IF(UF$6=$SR$5,成绩录入!CP117,0)</f>
        <v>0</v>
      </c>
      <c r="UG114" s="274">
        <f>IF(UG$6=$SR$5,成绩录入!CQ117,0)</f>
        <v>0</v>
      </c>
      <c r="UH114" s="274">
        <f>IF(UH$6=$SR$5,成绩录入!CR117,0)</f>
        <v>0</v>
      </c>
      <c r="UI114" s="274">
        <f>IF(UI$6=$SR$5,成绩录入!CS117,0)</f>
        <v>0</v>
      </c>
      <c r="UJ114" s="274">
        <f>IF(UJ$6=$SR$5,成绩录入!CT117,0)</f>
        <v>0</v>
      </c>
      <c r="UK114" s="274">
        <f>IF(UK$6=$SR$5,成绩录入!CU117,0)</f>
        <v>0</v>
      </c>
      <c r="UL114" s="274">
        <f>IF(UL$6=$SR$5,成绩录入!CV117,0)</f>
        <v>0</v>
      </c>
      <c r="UM114" s="274">
        <f>IF(UM$6=$SR$5,成绩录入!CW117,0)</f>
        <v>0</v>
      </c>
      <c r="UN114" s="274">
        <f>IF(UN$6=$SR$5,成绩录入!CX117,0)</f>
        <v>0</v>
      </c>
      <c r="UO114" s="274">
        <f>IF(UO$6=$SR$5,成绩录入!CY117,0)</f>
        <v>0</v>
      </c>
      <c r="UP114" s="274">
        <f>IF(UP$6=$SR$5,成绩录入!CZ117,0)</f>
        <v>0</v>
      </c>
      <c r="UQ114" s="274">
        <f>IF(UQ$6=$SR$5,成绩录入!DA117,0)</f>
        <v>0</v>
      </c>
      <c r="UR114" s="274">
        <f>IF(UR$6=$SR$5,成绩录入!DB117,0)</f>
        <v>0</v>
      </c>
      <c r="US114" s="274">
        <f>IF(US$6=$SR$5,成绩录入!DC117,0)</f>
        <v>0</v>
      </c>
      <c r="UT114" s="274">
        <f>IF(UT$6=$SR$5,成绩录入!DD117,0)</f>
        <v>0</v>
      </c>
      <c r="UU114" s="274">
        <f>IF(UU$6=$SR$5,成绩录入!DE117,0)</f>
        <v>0</v>
      </c>
      <c r="UV114" s="274">
        <f>IF(UV$6=$SR$5,成绩录入!DF117,0)</f>
        <v>0</v>
      </c>
      <c r="UW114" s="274">
        <f>IF(UW$6=$SR$5,成绩录入!DG117,0)</f>
        <v>0</v>
      </c>
      <c r="UX114" s="274">
        <f>IF(UX$6=$SR$5,成绩录入!DH117,0)</f>
        <v>0</v>
      </c>
      <c r="UY114" s="274">
        <f>IF(UY$6=$SR$5,成绩录入!DI117,0)</f>
        <v>0</v>
      </c>
      <c r="UZ114" s="274">
        <f>IF(UZ$6=$SR$5,成绩录入!DJ117,0)</f>
        <v>0</v>
      </c>
      <c r="VA114" s="248">
        <f>IF(VA$6=$SR$5,成绩录入!DK117,0)</f>
        <v>0</v>
      </c>
      <c r="VB114" s="248">
        <f>IF(VB$6=$SR$5,成绩录入!DL117,0)</f>
        <v>0</v>
      </c>
      <c r="VC114" s="248">
        <f>IF(VC$6=$SR$5,成绩录入!DM117,0)</f>
        <v>0</v>
      </c>
      <c r="VD114" s="248">
        <f>IF(VD$6=$SR$5,成绩录入!DN117,0)</f>
        <v>0</v>
      </c>
      <c r="VE114" s="248">
        <f>IF(VE$6=$SR$5,成绩录入!DO117,0)</f>
        <v>0</v>
      </c>
      <c r="VF114" s="248">
        <f>IF(VF$6=$SR$5,成绩录入!DP117,0)</f>
        <v>0</v>
      </c>
      <c r="VG114" s="248">
        <f>IF(VG$6=$SR$5,成绩录入!DQ117,0)</f>
        <v>0</v>
      </c>
      <c r="VH114" s="248">
        <f>IF(VH$6=$SR$5,成绩录入!DR117,0)</f>
        <v>0</v>
      </c>
      <c r="VI114" s="248">
        <f>IF(VI$6=$SR$5,成绩录入!DS117,0)</f>
        <v>0</v>
      </c>
      <c r="VJ114" s="248">
        <f>IF(VJ$6=$SR$5,成绩录入!DT117,0)</f>
        <v>0</v>
      </c>
      <c r="VK114" s="248">
        <f>IF(VK$6=$SR$5,成绩录入!DU117,0)</f>
        <v>0</v>
      </c>
      <c r="VL114" s="248">
        <f>IF(VL$6=$SR$5,成绩录入!DV117,0)</f>
        <v>0</v>
      </c>
      <c r="VM114" s="248">
        <f>IF(VM$6=$SR$5,成绩录入!DW117,0)</f>
        <v>0</v>
      </c>
      <c r="VN114" s="248">
        <f>IF(VN$6=$SR$5,成绩录入!DX117,0)</f>
        <v>0</v>
      </c>
      <c r="VO114" s="248">
        <f>IF(VO$6=$SR$5,成绩录入!DY117,0)</f>
        <v>0</v>
      </c>
      <c r="VP114" s="248">
        <f>IF(VP$6=$SR$5,成绩录入!DZ117,0)</f>
        <v>0</v>
      </c>
      <c r="VQ114" s="248">
        <f>IF(VQ$6=$SR$5,成绩录入!EA117,0)</f>
        <v>0</v>
      </c>
      <c r="VR114" s="248">
        <f>IF(VR$6=$SR$5,成绩录入!EB117,0)</f>
        <v>0</v>
      </c>
      <c r="VS114" s="248">
        <f>IF(VS$6=$SR$5,成绩录入!EC117,0)</f>
        <v>0</v>
      </c>
      <c r="VT114" s="248">
        <f>IF(VT$6=$SR$5,成绩录入!ED117,0)</f>
        <v>0</v>
      </c>
      <c r="VU114" s="248">
        <f>IF(VU$6=$SR$5,成绩录入!EE117,0)</f>
        <v>0</v>
      </c>
      <c r="VV114" s="248">
        <f>IF(VV$6=$SR$5,成绩录入!EF117,0)</f>
        <v>0</v>
      </c>
      <c r="VW114" s="248">
        <f>IF(VW$6=$SR$5,成绩录入!EG117,0)</f>
        <v>0</v>
      </c>
      <c r="VX114" s="248">
        <f>IF(VX$6=$SR$5,成绩录入!EH117,0)</f>
        <v>0</v>
      </c>
      <c r="VY114" s="248">
        <f>IF(VY$6=$SR$5,成绩录入!EI117,0)</f>
        <v>0</v>
      </c>
      <c r="VZ114" s="248">
        <f>IF(VZ$6=$SR$5,成绩录入!EJ117,0)</f>
        <v>0</v>
      </c>
      <c r="WA114" s="248">
        <f>IF(WA$6=$SR$5,成绩录入!EK117,0)</f>
        <v>0</v>
      </c>
      <c r="WB114" s="248">
        <f>IF(WB$6=$SR$5,成绩录入!EL117,0)</f>
        <v>0</v>
      </c>
      <c r="WC114" s="248">
        <f>IF(WC$6=$SR$5,成绩录入!EM117,0)</f>
        <v>0</v>
      </c>
      <c r="WD114" s="248">
        <f>IF(WD$6=$SR$5,成绩录入!EN117,0)</f>
        <v>0</v>
      </c>
      <c r="WE114" s="248">
        <f>IF(WE$6=$SR$5,成绩录入!EO117,0)</f>
        <v>0</v>
      </c>
      <c r="WF114" s="248">
        <f>IF(WF$6=$SR$5,成绩录入!EP117,0)</f>
        <v>0</v>
      </c>
      <c r="WG114" s="248">
        <f>IF(WG$6=$SR$5,成绩录入!EQ117,0)</f>
        <v>0</v>
      </c>
      <c r="WH114" s="248">
        <f>IF(WH$6=$SR$5,成绩录入!ER117,0)</f>
        <v>0</v>
      </c>
      <c r="WI114" s="248">
        <f>IF(WI$6=$SR$5,成绩录入!ES117,0)</f>
        <v>0</v>
      </c>
      <c r="WJ114" s="248">
        <f>IF(WJ$6=$SR$5,成绩录入!ET117,0)</f>
        <v>0</v>
      </c>
      <c r="WK114" s="248">
        <f>IF(WK$6=$SR$5,成绩录入!EU117,0)</f>
        <v>0</v>
      </c>
      <c r="WL114" s="248">
        <f>IF(WL$6=$SR$5,成绩录入!EV117,0)</f>
        <v>0</v>
      </c>
      <c r="WM114" s="248">
        <f>IF(WM$6=$SR$5,成绩录入!EW117,0)</f>
        <v>0</v>
      </c>
      <c r="WN114" s="248">
        <f>IF(WN$6=$SR$5,成绩录入!EX117,0)</f>
        <v>0</v>
      </c>
      <c r="WO114" s="218">
        <f t="shared" si="191"/>
        <v>0</v>
      </c>
      <c r="WP114" s="166"/>
      <c r="WQ114" s="166"/>
      <c r="WR114" s="273">
        <f>IF(WR$6=$WQ$5,成绩录入!BC117,0)</f>
        <v>0</v>
      </c>
      <c r="WS114" s="274">
        <f>IF(WS$6=$WQ$5,成绩录入!BD117,0)</f>
        <v>0</v>
      </c>
      <c r="WT114" s="274">
        <f>IF(WT$6=$WQ$5,成绩录入!BE117,0)</f>
        <v>0</v>
      </c>
      <c r="WU114" s="274">
        <f>IF(WU$6=$WQ$5,成绩录入!BF117,0)</f>
        <v>0</v>
      </c>
      <c r="WV114" s="274">
        <f>IF(WV$6=$WQ$5,成绩录入!BG117,0)</f>
        <v>0</v>
      </c>
      <c r="WW114" s="274">
        <f>IF(WW$6=$WQ$5,成绩录入!BH117,0)</f>
        <v>0</v>
      </c>
      <c r="WX114" s="274">
        <f>IF(WX$6=$WQ$5,成绩录入!BI117,0)</f>
        <v>0</v>
      </c>
      <c r="WY114" s="274">
        <f>IF(WY$6=$WQ$5,成绩录入!BJ117,0)</f>
        <v>0</v>
      </c>
      <c r="WZ114" s="274">
        <f>IF(WZ$6=$WQ$5,成绩录入!BK117,0)</f>
        <v>0</v>
      </c>
      <c r="XA114" s="274">
        <f>IF(XA$6=$WQ$5,成绩录入!BL117,0)</f>
        <v>0</v>
      </c>
      <c r="XB114" s="274">
        <f>IF(XB$6=$WQ$5,成绩录入!BM117,0)</f>
        <v>0</v>
      </c>
      <c r="XC114" s="274">
        <f>IF(XC$6=$WQ$5,成绩录入!BN117,0)</f>
        <v>0</v>
      </c>
      <c r="XD114" s="274">
        <f>IF(XD$6=$WQ$5,成绩录入!BO117,0)</f>
        <v>0</v>
      </c>
      <c r="XE114" s="274">
        <f>IF(XE$6=$WQ$5,成绩录入!BP117,0)</f>
        <v>0</v>
      </c>
      <c r="XF114" s="274">
        <f>IF(XF$6=$WQ$5,成绩录入!BQ117,0)</f>
        <v>0</v>
      </c>
      <c r="XG114" s="274">
        <f>IF(XG$6=$WQ$5,成绩录入!BR117,0)</f>
        <v>0</v>
      </c>
      <c r="XH114" s="274">
        <f>IF(XH$6=$WQ$5,成绩录入!BS117,0)</f>
        <v>0</v>
      </c>
      <c r="XI114" s="274">
        <f>IF(XI$6=$WQ$5,成绩录入!BT117,0)</f>
        <v>0</v>
      </c>
      <c r="XJ114" s="274">
        <f>IF(XJ$6=$WQ$5,成绩录入!BU117,0)</f>
        <v>0</v>
      </c>
      <c r="XK114" s="274">
        <f>IF(XK$6=$WQ$5,成绩录入!BV117,0)</f>
        <v>0</v>
      </c>
      <c r="XL114" s="274">
        <f>IF(XL$6=$WQ$5,成绩录入!BW117,0)</f>
        <v>0</v>
      </c>
      <c r="XM114" s="274">
        <f>IF(XM$6=$WQ$5,成绩录入!BX117,0)</f>
        <v>0</v>
      </c>
      <c r="XN114" s="274">
        <f>IF(XN$6=$WQ$5,成绩录入!BY117,0)</f>
        <v>0</v>
      </c>
      <c r="XO114" s="274">
        <f>IF(XO$6=$WQ$5,成绩录入!BZ117,0)</f>
        <v>0</v>
      </c>
      <c r="XP114" s="274">
        <f>IF(XP$6=$WQ$5,成绩录入!CA117,0)</f>
        <v>0</v>
      </c>
      <c r="XQ114" s="274">
        <f>IF(XQ$6=$WQ$5,成绩录入!CB117,0)</f>
        <v>0</v>
      </c>
      <c r="XR114" s="274">
        <f>IF(XR$6=$WQ$5,成绩录入!CC117,0)</f>
        <v>0</v>
      </c>
      <c r="XS114" s="274">
        <f>IF(XS$6=$WQ$5,成绩录入!CD117,0)</f>
        <v>0</v>
      </c>
      <c r="XT114" s="274">
        <f>IF(XT$6=$WQ$5,成绩录入!CE117,0)</f>
        <v>0</v>
      </c>
      <c r="XU114" s="274">
        <f>IF(XU$6=$WQ$5,成绩录入!CF117,0)</f>
        <v>0</v>
      </c>
      <c r="XV114" s="274">
        <f>IF(XV$6=$WQ$5,成绩录入!CG117,0)</f>
        <v>0</v>
      </c>
      <c r="XW114" s="274">
        <f>IF(XW$6=$WQ$5,成绩录入!CH117,0)</f>
        <v>0</v>
      </c>
      <c r="XX114" s="274">
        <f>IF(XX$6=$WQ$5,成绩录入!CI117,0)</f>
        <v>0</v>
      </c>
      <c r="XY114" s="274">
        <f>IF(XY$6=$WQ$5,成绩录入!CJ117,0)</f>
        <v>0</v>
      </c>
      <c r="XZ114" s="274">
        <f>IF(XZ$6=$WQ$5,成绩录入!CK117,0)</f>
        <v>0</v>
      </c>
      <c r="YA114" s="274">
        <f>IF(YA$6=$WQ$5,成绩录入!CL117,0)</f>
        <v>0</v>
      </c>
      <c r="YB114" s="274">
        <f>IF(YB$6=$WQ$5,成绩录入!CM117,0)</f>
        <v>0</v>
      </c>
      <c r="YC114" s="274">
        <f>IF(YC$6=$WQ$5,成绩录入!CN117,0)</f>
        <v>0</v>
      </c>
      <c r="YD114" s="274">
        <f>IF(YD$6=$WQ$5,成绩录入!CO117,0)</f>
        <v>0</v>
      </c>
      <c r="YE114" s="274">
        <f>IF(YE$6=$WQ$5,成绩录入!CP117,0)</f>
        <v>0</v>
      </c>
      <c r="YF114" s="274">
        <f>IF(YF$6=$WQ$5,成绩录入!CQ117,0)</f>
        <v>0</v>
      </c>
      <c r="YG114" s="274">
        <f>IF(YG$6=$WQ$5,成绩录入!CR117,0)</f>
        <v>0</v>
      </c>
      <c r="YH114" s="274">
        <f>IF(YH$6=$WQ$5,成绩录入!CS117,0)</f>
        <v>0</v>
      </c>
      <c r="YI114" s="274">
        <f>IF(YI$6=$WQ$5,成绩录入!CT117,0)</f>
        <v>0</v>
      </c>
      <c r="YJ114" s="274">
        <f>IF(YJ$6=$WQ$5,成绩录入!CU117,0)</f>
        <v>0</v>
      </c>
      <c r="YK114" s="274">
        <f>IF(YK$6=$WQ$5,成绩录入!CV117,0)</f>
        <v>0</v>
      </c>
      <c r="YL114" s="274">
        <f>IF(YL$6=$WQ$5,成绩录入!CW117,0)</f>
        <v>0</v>
      </c>
      <c r="YM114" s="274">
        <f>IF(YM$6=$WQ$5,成绩录入!CX117,0)</f>
        <v>0</v>
      </c>
      <c r="YN114" s="274">
        <f>IF(YN$6=$WQ$5,成绩录入!CY117,0)</f>
        <v>0</v>
      </c>
      <c r="YO114" s="274">
        <f>IF(YO$6=$WQ$5,成绩录入!CZ117,0)</f>
        <v>0</v>
      </c>
      <c r="YP114" s="274">
        <f>IF(YP$6=$WQ$5,成绩录入!DA117,0)</f>
        <v>0</v>
      </c>
      <c r="YQ114" s="274">
        <f>IF(YQ$6=$WQ$5,成绩录入!DB117,0)</f>
        <v>0</v>
      </c>
      <c r="YR114" s="274">
        <f>IF(YR$6=$WQ$5,成绩录入!DC117,0)</f>
        <v>0</v>
      </c>
      <c r="YS114" s="274">
        <f>IF(YS$6=$WQ$5,成绩录入!DD117,0)</f>
        <v>0</v>
      </c>
      <c r="YT114" s="274">
        <f>IF(YT$6=$WQ$5,成绩录入!DE117,0)</f>
        <v>0</v>
      </c>
      <c r="YU114" s="274">
        <f>IF(YU$6=$WQ$5,成绩录入!DF117,0)</f>
        <v>0</v>
      </c>
      <c r="YV114" s="274">
        <f>IF(YV$6=$WQ$5,成绩录入!DG117,0)</f>
        <v>0</v>
      </c>
      <c r="YW114" s="274">
        <f>IF(YW$6=$WQ$5,成绩录入!DH117,0)</f>
        <v>0</v>
      </c>
      <c r="YX114" s="274">
        <f>IF(YX$6=$WQ$5,成绩录入!DI117,0)</f>
        <v>0</v>
      </c>
      <c r="YY114" s="274">
        <f>IF(YY$6=$WQ$5,成绩录入!DJ117,0)</f>
        <v>0</v>
      </c>
      <c r="YZ114" s="248">
        <f>IF(YZ$6=$WQ$5,成绩录入!DK117,0)</f>
        <v>0</v>
      </c>
      <c r="ZA114" s="248">
        <f>IF(ZA$6=$WQ$5,成绩录入!DL117,0)</f>
        <v>0</v>
      </c>
      <c r="ZB114" s="248">
        <f>IF(ZB$6=$WQ$5,成绩录入!DM117,0)</f>
        <v>0</v>
      </c>
      <c r="ZC114" s="248">
        <f>IF(ZC$6=$WQ$5,成绩录入!DN117,0)</f>
        <v>0</v>
      </c>
      <c r="ZD114" s="248">
        <f>IF(ZD$6=$WQ$5,成绩录入!DO117,0)</f>
        <v>0</v>
      </c>
      <c r="ZE114" s="248">
        <f>IF(ZE$6=$WQ$5,成绩录入!DP117,0)</f>
        <v>0</v>
      </c>
      <c r="ZF114" s="248">
        <f>IF(ZF$6=$WQ$5,成绩录入!DQ117,0)</f>
        <v>0</v>
      </c>
      <c r="ZG114" s="248">
        <f>IF(ZG$6=$WQ$5,成绩录入!DR117,0)</f>
        <v>0</v>
      </c>
      <c r="ZH114" s="248">
        <f>IF(ZH$6=$WQ$5,成绩录入!DS117,0)</f>
        <v>0</v>
      </c>
      <c r="ZI114" s="248">
        <f>IF(ZI$6=$WQ$5,成绩录入!DT117,0)</f>
        <v>0</v>
      </c>
      <c r="ZJ114" s="248">
        <f>IF(ZJ$6=$WQ$5,成绩录入!DU117,0)</f>
        <v>0</v>
      </c>
      <c r="ZK114" s="248">
        <f>IF(ZK$6=$WQ$5,成绩录入!DV117,0)</f>
        <v>0</v>
      </c>
      <c r="ZL114" s="248">
        <f>IF(ZL$6=$WQ$5,成绩录入!DW117,0)</f>
        <v>0</v>
      </c>
      <c r="ZM114" s="248">
        <f>IF(ZM$6=$WQ$5,成绩录入!DX117,0)</f>
        <v>0</v>
      </c>
      <c r="ZN114" s="248">
        <f>IF(ZN$6=$WQ$5,成绩录入!DY117,0)</f>
        <v>0</v>
      </c>
      <c r="ZO114" s="248">
        <f>IF(ZO$6=$WQ$5,成绩录入!DZ117,0)</f>
        <v>0</v>
      </c>
      <c r="ZP114" s="248">
        <f>IF(ZP$6=$WQ$5,成绩录入!EA117,0)</f>
        <v>0</v>
      </c>
      <c r="ZQ114" s="248">
        <f>IF(ZQ$6=$WQ$5,成绩录入!EB117,0)</f>
        <v>0</v>
      </c>
      <c r="ZR114" s="248">
        <f>IF(ZR$6=$WQ$5,成绩录入!EC117,0)</f>
        <v>0</v>
      </c>
      <c r="ZS114" s="248">
        <f>IF(ZS$6=$WQ$5,成绩录入!ED117,0)</f>
        <v>0</v>
      </c>
      <c r="ZT114" s="248">
        <f>IF(ZT$6=$WQ$5,成绩录入!EE117,0)</f>
        <v>0</v>
      </c>
      <c r="ZU114" s="248">
        <f>IF(ZU$6=$WQ$5,成绩录入!EF117,0)</f>
        <v>0</v>
      </c>
      <c r="ZV114" s="248">
        <f>IF(ZV$6=$WQ$5,成绩录入!EG117,0)</f>
        <v>0</v>
      </c>
      <c r="ZW114" s="248">
        <f>IF(ZW$6=$WQ$5,成绩录入!EH117,0)</f>
        <v>0</v>
      </c>
      <c r="ZX114" s="248">
        <f>IF(ZX$6=$WQ$5,成绩录入!EI117,0)</f>
        <v>0</v>
      </c>
      <c r="ZY114" s="248">
        <f>IF(ZY$6=$WQ$5,成绩录入!EJ117,0)</f>
        <v>0</v>
      </c>
      <c r="ZZ114" s="248">
        <f>IF(ZZ$6=$WQ$5,成绩录入!EK117,0)</f>
        <v>0</v>
      </c>
      <c r="AAA114" s="248">
        <f>IF(AAA$6=$WQ$5,成绩录入!EL117,0)</f>
        <v>0</v>
      </c>
      <c r="AAB114" s="248">
        <f>IF(AAB$6=$WQ$5,成绩录入!EM117,0)</f>
        <v>0</v>
      </c>
      <c r="AAC114" s="248">
        <f>IF(AAC$6=$WQ$5,成绩录入!EN117,0)</f>
        <v>0</v>
      </c>
      <c r="AAD114" s="248">
        <f>IF(AAD$6=$WQ$5,成绩录入!EO117,0)</f>
        <v>0</v>
      </c>
      <c r="AAE114" s="248">
        <f>IF(AAE$6=$WQ$5,成绩录入!EP117,0)</f>
        <v>0</v>
      </c>
      <c r="AAF114" s="248">
        <f>IF(AAF$6=$WQ$5,成绩录入!EQ117,0)</f>
        <v>0</v>
      </c>
      <c r="AAG114" s="248">
        <f>IF(AAG$6=$WQ$5,成绩录入!ER117,0)</f>
        <v>0</v>
      </c>
      <c r="AAH114" s="248">
        <f>IF(AAH$6=$WQ$5,成绩录入!ES117,0)</f>
        <v>0</v>
      </c>
      <c r="AAI114" s="248">
        <f>IF(AAI$6=$WQ$5,成绩录入!ET117,0)</f>
        <v>0</v>
      </c>
      <c r="AAJ114" s="248">
        <f>IF(AAJ$6=$WQ$5,成绩录入!EU117,0)</f>
        <v>0</v>
      </c>
      <c r="AAK114" s="248">
        <f>IF(AAK$6=$WQ$5,成绩录入!EV117,0)</f>
        <v>0</v>
      </c>
      <c r="AAL114" s="248">
        <f>IF(AAL$6=$WQ$5,成绩录入!EW117,0)</f>
        <v>0</v>
      </c>
      <c r="AAM114" s="248">
        <f>IF(AAM$6=$WQ$5,成绩录入!EX117,0)</f>
        <v>0</v>
      </c>
      <c r="AAN114" s="218">
        <f t="shared" si="192"/>
        <v>0</v>
      </c>
      <c r="AAO114" s="206"/>
      <c r="AAQ114" s="273">
        <f>IF(AAQ$6=$AAP$5,成绩录入!BC117,0)</f>
        <v>0</v>
      </c>
      <c r="AAR114" s="274">
        <f>IF(AAR$6=$AAP$5,成绩录入!BD117,0)</f>
        <v>0</v>
      </c>
      <c r="AAS114" s="274">
        <f>IF(AAS$6=$AAP$5,成绩录入!BE117,0)</f>
        <v>0</v>
      </c>
      <c r="AAT114" s="274">
        <f>IF(AAT$6=$AAP$5,成绩录入!BF117,0)</f>
        <v>0</v>
      </c>
      <c r="AAU114" s="274">
        <f>IF(AAU$6=$AAP$5,成绩录入!BG117,0)</f>
        <v>0</v>
      </c>
      <c r="AAV114" s="274">
        <f>IF(AAV$6=$AAP$5,成绩录入!BH117,0)</f>
        <v>0</v>
      </c>
      <c r="AAW114" s="274">
        <f>IF(AAW$6=$AAP$5,成绩录入!BI117,0)</f>
        <v>0</v>
      </c>
      <c r="AAX114" s="274">
        <f>IF(AAX$6=$AAP$5,成绩录入!BJ117,0)</f>
        <v>0</v>
      </c>
      <c r="AAY114" s="274">
        <f>IF(AAY$6=$AAP$5,成绩录入!BK117,0)</f>
        <v>0</v>
      </c>
      <c r="AAZ114" s="274">
        <f>IF(AAZ$6=$AAP$5,成绩录入!BL117,0)</f>
        <v>0</v>
      </c>
      <c r="ABA114" s="274">
        <f>IF(ABA$6=$AAP$5,成绩录入!BM117,0)</f>
        <v>0</v>
      </c>
      <c r="ABB114" s="274">
        <f>IF(ABB$6=$AAP$5,成绩录入!BN117,0)</f>
        <v>0</v>
      </c>
      <c r="ABC114" s="274">
        <f>IF(ABC$6=$AAP$5,成绩录入!BO117,0)</f>
        <v>0</v>
      </c>
      <c r="ABD114" s="274">
        <f>IF(ABD$6=$AAP$5,成绩录入!BP117,0)</f>
        <v>0</v>
      </c>
      <c r="ABE114" s="274">
        <f>IF(ABE$6=$AAP$5,成绩录入!BQ117,0)</f>
        <v>0</v>
      </c>
      <c r="ABF114" s="274">
        <f>IF(ABF$6=$AAP$5,成绩录入!BR117,0)</f>
        <v>0</v>
      </c>
      <c r="ABG114" s="274">
        <f>IF(ABG$6=$AAP$5,成绩录入!BS117,0)</f>
        <v>0</v>
      </c>
      <c r="ABH114" s="274">
        <f>IF(ABH$6=$AAP$5,成绩录入!BT117,0)</f>
        <v>0</v>
      </c>
      <c r="ABI114" s="274">
        <f>IF(ABI$6=$AAP$5,成绩录入!BU117,0)</f>
        <v>0</v>
      </c>
      <c r="ABJ114" s="274">
        <f>IF(ABJ$6=$AAP$5,成绩录入!BV117,0)</f>
        <v>0</v>
      </c>
      <c r="ABK114" s="274">
        <f>IF(ABK$6=$AAP$5,成绩录入!BW117,0)</f>
        <v>0</v>
      </c>
      <c r="ABL114" s="274">
        <f>IF(ABL$6=$AAP$5,成绩录入!BX117,0)</f>
        <v>0</v>
      </c>
      <c r="ABM114" s="274">
        <f>IF(ABM$6=$AAP$5,成绩录入!BY117,0)</f>
        <v>0</v>
      </c>
      <c r="ABN114" s="274">
        <f>IF(ABN$6=$AAP$5,成绩录入!BZ117,0)</f>
        <v>0</v>
      </c>
      <c r="ABO114" s="274">
        <f>IF(ABO$6=$AAP$5,成绩录入!CA117,0)</f>
        <v>0</v>
      </c>
      <c r="ABP114" s="274">
        <f>IF(ABP$6=$AAP$5,成绩录入!CB117,0)</f>
        <v>0</v>
      </c>
      <c r="ABQ114" s="274">
        <f>IF(ABQ$6=$AAP$5,成绩录入!CC117,0)</f>
        <v>0</v>
      </c>
      <c r="ABR114" s="274">
        <f>IF(ABR$6=$AAP$5,成绩录入!CD117,0)</f>
        <v>0</v>
      </c>
      <c r="ABS114" s="274">
        <f>IF(ABS$6=$AAP$5,成绩录入!CE117,0)</f>
        <v>0</v>
      </c>
      <c r="ABT114" s="274">
        <f>IF(ABT$6=$AAP$5,成绩录入!CF117,0)</f>
        <v>0</v>
      </c>
      <c r="ABU114" s="274">
        <f>IF(ABU$6=$AAP$5,成绩录入!CG117,0)</f>
        <v>0</v>
      </c>
      <c r="ABV114" s="274">
        <f>IF(ABV$6=$AAP$5,成绩录入!CH117,0)</f>
        <v>0</v>
      </c>
      <c r="ABW114" s="274">
        <f>IF(ABW$6=$AAP$5,成绩录入!CI117,0)</f>
        <v>0</v>
      </c>
      <c r="ABX114" s="274">
        <f>IF(ABX$6=$AAP$5,成绩录入!CJ117,0)</f>
        <v>0</v>
      </c>
      <c r="ABY114" s="274">
        <f>IF(ABY$6=$AAP$5,成绩录入!CK117,0)</f>
        <v>0</v>
      </c>
      <c r="ABZ114" s="274">
        <f>IF(ABZ$6=$AAP$5,成绩录入!CL117,0)</f>
        <v>0</v>
      </c>
      <c r="ACA114" s="274">
        <f>IF(ACA$6=$AAP$5,成绩录入!CM117,0)</f>
        <v>0</v>
      </c>
      <c r="ACB114" s="274">
        <f>IF(ACB$6=$AAP$5,成绩录入!CN117,0)</f>
        <v>0</v>
      </c>
      <c r="ACC114" s="274">
        <f>IF(ACC$6=$AAP$5,成绩录入!CO117,0)</f>
        <v>0</v>
      </c>
      <c r="ACD114" s="274">
        <f>IF(ACD$6=$AAP$5,成绩录入!CP117,0)</f>
        <v>0</v>
      </c>
      <c r="ACE114" s="274">
        <f>IF(ACE$6=$AAP$5,成绩录入!CQ117,0)</f>
        <v>0</v>
      </c>
      <c r="ACF114" s="274">
        <f>IF(ACF$6=$AAP$5,成绩录入!CR117,0)</f>
        <v>0</v>
      </c>
      <c r="ACG114" s="274">
        <f>IF(ACG$6=$AAP$5,成绩录入!CS117,0)</f>
        <v>0</v>
      </c>
      <c r="ACH114" s="274">
        <f>IF(ACH$6=$AAP$5,成绩录入!CT117,0)</f>
        <v>0</v>
      </c>
      <c r="ACI114" s="274">
        <f>IF(ACI$6=$AAP$5,成绩录入!CU117,0)</f>
        <v>0</v>
      </c>
      <c r="ACJ114" s="274">
        <f>IF(ACJ$6=$AAP$5,成绩录入!CV117,0)</f>
        <v>0</v>
      </c>
      <c r="ACK114" s="274">
        <f>IF(ACK$6=$AAP$5,成绩录入!CW117,0)</f>
        <v>0</v>
      </c>
      <c r="ACL114" s="274">
        <f>IF(ACL$6=$AAP$5,成绩录入!CX117,0)</f>
        <v>0</v>
      </c>
      <c r="ACM114" s="274">
        <f>IF(ACM$6=$AAP$5,成绩录入!CY117,0)</f>
        <v>0</v>
      </c>
      <c r="ACN114" s="274">
        <f>IF(ACN$6=$AAP$5,成绩录入!CZ117,0)</f>
        <v>0</v>
      </c>
      <c r="ACO114" s="274">
        <f>IF(ACO$6=$AAP$5,成绩录入!DA117,0)</f>
        <v>0</v>
      </c>
      <c r="ACP114" s="274">
        <f>IF(ACP$6=$AAP$5,成绩录入!DB117,0)</f>
        <v>0</v>
      </c>
      <c r="ACQ114" s="274">
        <f>IF(ACQ$6=$AAP$5,成绩录入!DC117,0)</f>
        <v>0</v>
      </c>
      <c r="ACR114" s="274">
        <f>IF(ACR$6=$AAP$5,成绩录入!DD117,0)</f>
        <v>0</v>
      </c>
      <c r="ACS114" s="274">
        <f>IF(ACS$6=$AAP$5,成绩录入!DE117,0)</f>
        <v>0</v>
      </c>
      <c r="ACT114" s="274">
        <f>IF(ACT$6=$AAP$5,成绩录入!DF117,0)</f>
        <v>0</v>
      </c>
      <c r="ACU114" s="274">
        <f>IF(ACU$6=$AAP$5,成绩录入!DG117,0)</f>
        <v>0</v>
      </c>
      <c r="ACV114" s="274">
        <f>IF(ACV$6=$AAP$5,成绩录入!DH117,0)</f>
        <v>0</v>
      </c>
      <c r="ACW114" s="274">
        <f>IF(ACW$6=$AAP$5,成绩录入!DI117,0)</f>
        <v>0</v>
      </c>
      <c r="ACX114" s="274">
        <f>IF(ACX$6=$AAP$5,成绩录入!DJ117,0)</f>
        <v>0</v>
      </c>
      <c r="ACY114" s="248">
        <f>IF(ACY$6=$AAP$5,成绩录入!DK117,0)</f>
        <v>0</v>
      </c>
      <c r="ACZ114" s="248">
        <f>IF(ACZ$6=$AAP$5,成绩录入!DL117,0)</f>
        <v>0</v>
      </c>
      <c r="ADA114" s="248">
        <f>IF(ADA$6=$AAP$5,成绩录入!DM117,0)</f>
        <v>0</v>
      </c>
      <c r="ADB114" s="248">
        <f>IF(ADB$6=$AAP$5,成绩录入!DN117,0)</f>
        <v>0</v>
      </c>
      <c r="ADC114" s="248">
        <f>IF(ADC$6=$AAP$5,成绩录入!DO117,0)</f>
        <v>0</v>
      </c>
      <c r="ADD114" s="248">
        <f>IF(ADD$6=$AAP$5,成绩录入!DP117,0)</f>
        <v>0</v>
      </c>
      <c r="ADE114" s="248">
        <f>IF(ADE$6=$AAP$5,成绩录入!DQ117,0)</f>
        <v>0</v>
      </c>
      <c r="ADF114" s="248">
        <f>IF(ADF$6=$AAP$5,成绩录入!DR117,0)</f>
        <v>0</v>
      </c>
      <c r="ADG114" s="248">
        <f>IF(ADG$6=$AAP$5,成绩录入!DS117,0)</f>
        <v>0</v>
      </c>
      <c r="ADH114" s="248">
        <f>IF(ADH$6=$AAP$5,成绩录入!DT117,0)</f>
        <v>0</v>
      </c>
      <c r="ADI114" s="248">
        <f>IF(ADI$6=$AAP$5,成绩录入!DU117,0)</f>
        <v>0</v>
      </c>
      <c r="ADJ114" s="248">
        <f>IF(ADJ$6=$AAP$5,成绩录入!DV117,0)</f>
        <v>0</v>
      </c>
      <c r="ADK114" s="248">
        <f>IF(ADK$6=$AAP$5,成绩录入!DW117,0)</f>
        <v>0</v>
      </c>
      <c r="ADL114" s="248">
        <f>IF(ADL$6=$AAP$5,成绩录入!DX117,0)</f>
        <v>0</v>
      </c>
      <c r="ADM114" s="248">
        <f>IF(ADM$6=$AAP$5,成绩录入!DY117,0)</f>
        <v>0</v>
      </c>
      <c r="ADN114" s="248">
        <f>IF(ADN$6=$AAP$5,成绩录入!DZ117,0)</f>
        <v>0</v>
      </c>
      <c r="ADO114" s="248">
        <f>IF(ADO$6=$AAP$5,成绩录入!EA117,0)</f>
        <v>0</v>
      </c>
      <c r="ADP114" s="248">
        <f>IF(ADP$6=$AAP$5,成绩录入!EB117,0)</f>
        <v>0</v>
      </c>
      <c r="ADQ114" s="248">
        <f>IF(ADQ$6=$AAP$5,成绩录入!EC117,0)</f>
        <v>0</v>
      </c>
      <c r="ADR114" s="248">
        <f>IF(ADR$6=$AAP$5,成绩录入!ED117,0)</f>
        <v>0</v>
      </c>
      <c r="ADS114" s="248">
        <f>IF(ADS$6=$AAP$5,成绩录入!EE117,0)</f>
        <v>0</v>
      </c>
      <c r="ADT114" s="248">
        <f>IF(ADT$6=$AAP$5,成绩录入!EF117,0)</f>
        <v>0</v>
      </c>
      <c r="ADU114" s="248">
        <f>IF(ADU$6=$AAP$5,成绩录入!EG117,0)</f>
        <v>0</v>
      </c>
      <c r="ADV114" s="248">
        <f>IF(ADV$6=$AAP$5,成绩录入!EH117,0)</f>
        <v>0</v>
      </c>
      <c r="ADW114" s="248">
        <f>IF(ADW$6=$AAP$5,成绩录入!EI117,0)</f>
        <v>0</v>
      </c>
      <c r="ADX114" s="248">
        <f>IF(ADX$6=$AAP$5,成绩录入!EJ117,0)</f>
        <v>0</v>
      </c>
      <c r="ADY114" s="248">
        <f>IF(ADY$6=$AAP$5,成绩录入!EK117,0)</f>
        <v>0</v>
      </c>
      <c r="ADZ114" s="248">
        <f>IF(ADZ$6=$AAP$5,成绩录入!EL117,0)</f>
        <v>0</v>
      </c>
      <c r="AEA114" s="248">
        <f>IF(AEA$6=$AAP$5,成绩录入!EM117,0)</f>
        <v>0</v>
      </c>
      <c r="AEB114" s="248">
        <f>IF(AEB$6=$AAP$5,成绩录入!EN117,0)</f>
        <v>0</v>
      </c>
      <c r="AEC114" s="248">
        <f>IF(AEC$6=$AAP$5,成绩录入!EO117,0)</f>
        <v>0</v>
      </c>
      <c r="AED114" s="248">
        <f>IF(AED$6=$AAP$5,成绩录入!EP117,0)</f>
        <v>0</v>
      </c>
      <c r="AEE114" s="248">
        <f>IF(AEE$6=$AAP$5,成绩录入!EQ117,0)</f>
        <v>0</v>
      </c>
      <c r="AEF114" s="248">
        <f>IF(AEF$6=$AAP$5,成绩录入!ER117,0)</f>
        <v>0</v>
      </c>
      <c r="AEG114" s="248">
        <f>IF(AEG$6=$AAP$5,成绩录入!ES117,0)</f>
        <v>0</v>
      </c>
      <c r="AEH114" s="248">
        <f>IF(AEH$6=$AAP$5,成绩录入!ET117,0)</f>
        <v>0</v>
      </c>
      <c r="AEI114" s="248">
        <f>IF(AEI$6=$AAP$5,成绩录入!EU117,0)</f>
        <v>0</v>
      </c>
      <c r="AEJ114" s="248">
        <f>IF(AEJ$6=$AAP$5,成绩录入!EV117,0)</f>
        <v>0</v>
      </c>
      <c r="AEK114" s="248">
        <f>IF(AEK$6=$AAP$5,成绩录入!EW117,0)</f>
        <v>0</v>
      </c>
      <c r="AEL114" s="248">
        <f>IF(AEL$6=$AAP$5,成绩录入!EX117,0)</f>
        <v>0</v>
      </c>
      <c r="AEM114" s="218">
        <f t="shared" si="193"/>
        <v>0</v>
      </c>
      <c r="AEN114" s="166"/>
      <c r="AEO114" s="166"/>
      <c r="AEP114" s="273">
        <f>IF(AEP$6=$AEO$5,成绩录入!BC117,0)</f>
        <v>0</v>
      </c>
      <c r="AEQ114" s="274">
        <f>IF(AEQ$6=$AEO$5,成绩录入!BD117,0)</f>
        <v>0</v>
      </c>
      <c r="AER114" s="274">
        <f>IF(AER$6=$AEO$5,成绩录入!BE117,0)</f>
        <v>0</v>
      </c>
      <c r="AES114" s="274">
        <f>IF(AES$6=$AEO$5,成绩录入!BF117,0)</f>
        <v>0</v>
      </c>
      <c r="AET114" s="274">
        <f>IF(AET$6=$AEO$5,成绩录入!BG117,0)</f>
        <v>0</v>
      </c>
      <c r="AEU114" s="274">
        <f>IF(AEU$6=$AEO$5,成绩录入!BH117,0)</f>
        <v>0</v>
      </c>
      <c r="AEV114" s="274">
        <f>IF(AEV$6=$AEO$5,成绩录入!BI117,0)</f>
        <v>0</v>
      </c>
      <c r="AEW114" s="274">
        <f>IF(AEW$6=$AEO$5,成绩录入!BJ117,0)</f>
        <v>0</v>
      </c>
      <c r="AEX114" s="274">
        <f>IF(AEX$6=$AEO$5,成绩录入!BK117,0)</f>
        <v>0</v>
      </c>
      <c r="AEY114" s="274">
        <f>IF(AEY$6=$AEO$5,成绩录入!BL117,0)</f>
        <v>0</v>
      </c>
      <c r="AEZ114" s="274">
        <f>IF(AEZ$6=$AEO$5,成绩录入!BM117,0)</f>
        <v>0</v>
      </c>
      <c r="AFA114" s="274">
        <f>IF(AFA$6=$AEO$5,成绩录入!BN117,0)</f>
        <v>0</v>
      </c>
      <c r="AFB114" s="274">
        <f>IF(AFB$6=$AEO$5,成绩录入!BO117,0)</f>
        <v>0</v>
      </c>
      <c r="AFC114" s="274">
        <f>IF(AFC$6=$AEO$5,成绩录入!BP117,0)</f>
        <v>0</v>
      </c>
      <c r="AFD114" s="274">
        <f>IF(AFD$6=$AEO$5,成绩录入!BQ117,0)</f>
        <v>0</v>
      </c>
      <c r="AFE114" s="274">
        <f>IF(AFE$6=$AEO$5,成绩录入!BR117,0)</f>
        <v>0</v>
      </c>
      <c r="AFF114" s="274">
        <f>IF(AFF$6=$AEO$5,成绩录入!BS117,0)</f>
        <v>0</v>
      </c>
      <c r="AFG114" s="274">
        <f>IF(AFG$6=$AEO$5,成绩录入!BT117,0)</f>
        <v>0</v>
      </c>
      <c r="AFH114" s="274">
        <f>IF(AFH$6=$AEO$5,成绩录入!BU117,0)</f>
        <v>0</v>
      </c>
      <c r="AFI114" s="274">
        <f>IF(AFI$6=$AEO$5,成绩录入!BV117,0)</f>
        <v>0</v>
      </c>
      <c r="AFJ114" s="274">
        <f>IF(AFJ$6=$AEO$5,成绩录入!BW117,0)</f>
        <v>0</v>
      </c>
      <c r="AFK114" s="274">
        <f>IF(AFK$6=$AEO$5,成绩录入!BX117,0)</f>
        <v>0</v>
      </c>
      <c r="AFL114" s="274">
        <f>IF(AFL$6=$AEO$5,成绩录入!BY117,0)</f>
        <v>0</v>
      </c>
      <c r="AFM114" s="274">
        <f>IF(AFM$6=$AEO$5,成绩录入!BZ117,0)</f>
        <v>0</v>
      </c>
      <c r="AFN114" s="274">
        <f>IF(AFN$6=$AEO$5,成绩录入!CA117,0)</f>
        <v>0</v>
      </c>
      <c r="AFO114" s="274">
        <f>IF(AFO$6=$AEO$5,成绩录入!CB117,0)</f>
        <v>0</v>
      </c>
      <c r="AFP114" s="274">
        <f>IF(AFP$6=$AEO$5,成绩录入!CC117,0)</f>
        <v>0</v>
      </c>
      <c r="AFQ114" s="274">
        <f>IF(AFQ$6=$AEO$5,成绩录入!CD117,0)</f>
        <v>0</v>
      </c>
      <c r="AFR114" s="274">
        <f>IF(AFR$6=$AEO$5,成绩录入!CE117,0)</f>
        <v>0</v>
      </c>
      <c r="AFS114" s="274">
        <f>IF(AFS$6=$AEO$5,成绩录入!CF117,0)</f>
        <v>0</v>
      </c>
      <c r="AFT114" s="274">
        <f>IF(AFT$6=$AEO$5,成绩录入!CG117,0)</f>
        <v>0</v>
      </c>
      <c r="AFU114" s="274">
        <f>IF(AFU$6=$AEO$5,成绩录入!CH117,0)</f>
        <v>0</v>
      </c>
      <c r="AFV114" s="274">
        <f>IF(AFV$6=$AEO$5,成绩录入!CI117,0)</f>
        <v>0</v>
      </c>
      <c r="AFW114" s="274">
        <f>IF(AFW$6=$AEO$5,成绩录入!CJ117,0)</f>
        <v>0</v>
      </c>
      <c r="AFX114" s="274">
        <f>IF(AFX$6=$AEO$5,成绩录入!CK117,0)</f>
        <v>0</v>
      </c>
      <c r="AFY114" s="274">
        <f>IF(AFY$6=$AEO$5,成绩录入!CL117,0)</f>
        <v>0</v>
      </c>
      <c r="AFZ114" s="274">
        <f>IF(AFZ$6=$AEO$5,成绩录入!CM117,0)</f>
        <v>0</v>
      </c>
      <c r="AGA114" s="274">
        <f>IF(AGA$6=$AEO$5,成绩录入!CN117,0)</f>
        <v>0</v>
      </c>
      <c r="AGB114" s="274">
        <f>IF(AGB$6=$AEO$5,成绩录入!CO117,0)</f>
        <v>0</v>
      </c>
      <c r="AGC114" s="274">
        <f>IF(AGC$6=$AEO$5,成绩录入!CP117,0)</f>
        <v>0</v>
      </c>
      <c r="AGD114" s="274">
        <f>IF(AGD$6=$AEO$5,成绩录入!CQ117,0)</f>
        <v>0</v>
      </c>
      <c r="AGE114" s="274">
        <f>IF(AGE$6=$AEO$5,成绩录入!CR117,0)</f>
        <v>0</v>
      </c>
      <c r="AGF114" s="274">
        <f>IF(AGF$6=$AEO$5,成绩录入!CS117,0)</f>
        <v>0</v>
      </c>
      <c r="AGG114" s="274">
        <f>IF(AGG$6=$AEO$5,成绩录入!CT117,0)</f>
        <v>0</v>
      </c>
      <c r="AGH114" s="274">
        <f>IF(AGH$6=$AEO$5,成绩录入!CU117,0)</f>
        <v>0</v>
      </c>
      <c r="AGI114" s="274">
        <f>IF(AGI$6=$AEO$5,成绩录入!CV117,0)</f>
        <v>0</v>
      </c>
      <c r="AGJ114" s="274">
        <f>IF(AGJ$6=$AEO$5,成绩录入!CW117,0)</f>
        <v>0</v>
      </c>
      <c r="AGK114" s="274">
        <f>IF(AGK$6=$AEO$5,成绩录入!CX117,0)</f>
        <v>0</v>
      </c>
      <c r="AGL114" s="274">
        <f>IF(AGL$6=$AEO$5,成绩录入!CY117,0)</f>
        <v>0</v>
      </c>
      <c r="AGM114" s="274">
        <f>IF(AGM$6=$AEO$5,成绩录入!CZ117,0)</f>
        <v>0</v>
      </c>
      <c r="AGN114" s="274">
        <f>IF(AGN$6=$AEO$5,成绩录入!DA117,0)</f>
        <v>0</v>
      </c>
      <c r="AGO114" s="274">
        <f>IF(AGO$6=$AEO$5,成绩录入!DB117,0)</f>
        <v>0</v>
      </c>
      <c r="AGP114" s="274">
        <f>IF(AGP$6=$AEO$5,成绩录入!DC117,0)</f>
        <v>0</v>
      </c>
      <c r="AGQ114" s="274">
        <f>IF(AGQ$6=$AEO$5,成绩录入!DD117,0)</f>
        <v>0</v>
      </c>
      <c r="AGR114" s="274">
        <f>IF(AGR$6=$AEO$5,成绩录入!DE117,0)</f>
        <v>0</v>
      </c>
      <c r="AGS114" s="274">
        <f>IF(AGS$6=$AEO$5,成绩录入!DF117,0)</f>
        <v>0</v>
      </c>
      <c r="AGT114" s="274">
        <f>IF(AGT$6=$AEO$5,成绩录入!DG117,0)</f>
        <v>0</v>
      </c>
      <c r="AGU114" s="274">
        <f>IF(AGU$6=$AEO$5,成绩录入!DH117,0)</f>
        <v>0</v>
      </c>
      <c r="AGV114" s="274">
        <f>IF(AGV$6=$AEO$5,成绩录入!DI117,0)</f>
        <v>0</v>
      </c>
      <c r="AGW114" s="274">
        <f>IF(AGW$6=$AEO$5,成绩录入!DJ117,0)</f>
        <v>0</v>
      </c>
      <c r="AGX114" s="248">
        <f>IF(AGX$6=$AEO$5,成绩录入!DK117,0)</f>
        <v>0</v>
      </c>
      <c r="AGY114" s="248">
        <f>IF(AGY$6=$AEO$5,成绩录入!DL117,0)</f>
        <v>0</v>
      </c>
      <c r="AGZ114" s="248">
        <f>IF(AGZ$6=$AEO$5,成绩录入!DM117,0)</f>
        <v>0</v>
      </c>
      <c r="AHA114" s="248">
        <f>IF(AHA$6=$AEO$5,成绩录入!DN117,0)</f>
        <v>0</v>
      </c>
      <c r="AHB114" s="248">
        <f>IF(AHB$6=$AEO$5,成绩录入!DO117,0)</f>
        <v>0</v>
      </c>
      <c r="AHC114" s="248">
        <f>IF(AHC$6=$AEO$5,成绩录入!DP117,0)</f>
        <v>0</v>
      </c>
      <c r="AHD114" s="248">
        <f>IF(AHD$6=$AEO$5,成绩录入!DQ117,0)</f>
        <v>0</v>
      </c>
      <c r="AHE114" s="248">
        <f>IF(AHE$6=$AEO$5,成绩录入!DR117,0)</f>
        <v>0</v>
      </c>
      <c r="AHF114" s="248">
        <f>IF(AHF$6=$AEO$5,成绩录入!DS117,0)</f>
        <v>0</v>
      </c>
      <c r="AHG114" s="248">
        <f>IF(AHG$6=$AEO$5,成绩录入!DT117,0)</f>
        <v>0</v>
      </c>
      <c r="AHH114" s="248">
        <f>IF(AHH$6=$AEO$5,成绩录入!DU117,0)</f>
        <v>0</v>
      </c>
      <c r="AHI114" s="248">
        <f>IF(AHI$6=$AEO$5,成绩录入!DV117,0)</f>
        <v>0</v>
      </c>
      <c r="AHJ114" s="248">
        <f>IF(AHJ$6=$AEO$5,成绩录入!DW117,0)</f>
        <v>0</v>
      </c>
      <c r="AHK114" s="248">
        <f>IF(AHK$6=$AEO$5,成绩录入!DX117,0)</f>
        <v>0</v>
      </c>
      <c r="AHL114" s="248">
        <f>IF(AHL$6=$AEO$5,成绩录入!DY117,0)</f>
        <v>0</v>
      </c>
      <c r="AHM114" s="248">
        <f>IF(AHM$6=$AEO$5,成绩录入!DZ117,0)</f>
        <v>0</v>
      </c>
      <c r="AHN114" s="248">
        <f>IF(AHN$6=$AEO$5,成绩录入!EA117,0)</f>
        <v>0</v>
      </c>
      <c r="AHO114" s="248">
        <f>IF(AHO$6=$AEO$5,成绩录入!EB117,0)</f>
        <v>0</v>
      </c>
      <c r="AHP114" s="248">
        <f>IF(AHP$6=$AEO$5,成绩录入!EC117,0)</f>
        <v>0</v>
      </c>
      <c r="AHQ114" s="248">
        <f>IF(AHQ$6=$AEO$5,成绩录入!ED117,0)</f>
        <v>0</v>
      </c>
      <c r="AHR114" s="248">
        <f>IF(AHR$6=$AEO$5,成绩录入!EE117,0)</f>
        <v>0</v>
      </c>
      <c r="AHS114" s="248">
        <f>IF(AHS$6=$AEO$5,成绩录入!EF117,0)</f>
        <v>0</v>
      </c>
      <c r="AHT114" s="248">
        <f>IF(AHT$6=$AEO$5,成绩录入!EG117,0)</f>
        <v>0</v>
      </c>
      <c r="AHU114" s="248">
        <f>IF(AHU$6=$AEO$5,成绩录入!EH117,0)</f>
        <v>0</v>
      </c>
      <c r="AHV114" s="248">
        <f>IF(AHV$6=$AEO$5,成绩录入!EI117,0)</f>
        <v>0</v>
      </c>
      <c r="AHW114" s="248">
        <f>IF(AHW$6=$AEO$5,成绩录入!EJ117,0)</f>
        <v>0</v>
      </c>
      <c r="AHX114" s="248">
        <f>IF(AHX$6=$AEO$5,成绩录入!EK117,0)</f>
        <v>0</v>
      </c>
      <c r="AHY114" s="248">
        <f>IF(AHY$6=$AEO$5,成绩录入!EL117,0)</f>
        <v>0</v>
      </c>
      <c r="AHZ114" s="248">
        <f>IF(AHZ$6=$AEO$5,成绩录入!EM117,0)</f>
        <v>0</v>
      </c>
      <c r="AIA114" s="248">
        <f>IF(AIA$6=$AEO$5,成绩录入!EN117,0)</f>
        <v>0</v>
      </c>
      <c r="AIB114" s="248">
        <f>IF(AIB$6=$AEO$5,成绩录入!EO117,0)</f>
        <v>0</v>
      </c>
      <c r="AIC114" s="248">
        <f>IF(AIC$6=$AEO$5,成绩录入!EP117,0)</f>
        <v>0</v>
      </c>
      <c r="AID114" s="248">
        <f>IF(AID$6=$AEO$5,成绩录入!EQ117,0)</f>
        <v>0</v>
      </c>
      <c r="AIE114" s="248">
        <f>IF(AIE$6=$AEO$5,成绩录入!ER117,0)</f>
        <v>0</v>
      </c>
      <c r="AIF114" s="248">
        <f>IF(AIF$6=$AEO$5,成绩录入!ES117,0)</f>
        <v>0</v>
      </c>
      <c r="AIG114" s="248">
        <f>IF(AIG$6=$AEO$5,成绩录入!ET117,0)</f>
        <v>0</v>
      </c>
      <c r="AIH114" s="248">
        <f>IF(AIH$6=$AEO$5,成绩录入!EU117,0)</f>
        <v>0</v>
      </c>
      <c r="AII114" s="248">
        <f>IF(AII$6=$AEO$5,成绩录入!EV117,0)</f>
        <v>0</v>
      </c>
      <c r="AIJ114" s="248">
        <f>IF(AIJ$6=$AEO$5,成绩录入!EW117,0)</f>
        <v>0</v>
      </c>
      <c r="AIK114" s="248">
        <f>IF(AIK$6=$AEO$5,成绩录入!EX117,0)</f>
        <v>0</v>
      </c>
      <c r="AIL114" s="218">
        <f t="shared" si="194"/>
        <v>0</v>
      </c>
      <c r="AIN114" s="402" t="str">
        <f>初始录入!A119</f>
        <v/>
      </c>
      <c r="AIO114" s="270">
        <f>初始录入!B119</f>
        <v>0</v>
      </c>
      <c r="AIP114" s="271">
        <f>初始录入!C119</f>
        <v>0</v>
      </c>
      <c r="AIQ114" s="403">
        <f>IF(平时!D112&lt;&gt;"",平时!D112,0)</f>
        <v>0</v>
      </c>
      <c r="AIR114" s="404" t="str">
        <f t="shared" si="331"/>
        <v/>
      </c>
      <c r="AIS114" s="403">
        <f>IF(过程!D112&lt;&gt;"",过程!D112,0)</f>
        <v>0</v>
      </c>
      <c r="AIT114" s="404" t="str">
        <f t="shared" si="332"/>
        <v/>
      </c>
      <c r="AIU114" s="216">
        <f>IF(期末!D112&lt;&gt;"",期末!D112,0)</f>
        <v>0</v>
      </c>
      <c r="AIV114" s="404" t="str">
        <f t="shared" si="333"/>
        <v/>
      </c>
      <c r="AIW114" s="405">
        <f t="shared" si="334"/>
        <v>0</v>
      </c>
      <c r="AIX114" s="403">
        <f>IF(平时!E112&lt;&gt;"",平时!E112,0)</f>
        <v>0</v>
      </c>
      <c r="AIY114" s="404" t="str">
        <f t="shared" si="335"/>
        <v/>
      </c>
      <c r="AIZ114" s="403">
        <f>IF(过程!E112&lt;&gt;"",过程!E112,0)</f>
        <v>0</v>
      </c>
      <c r="AJA114" s="404" t="str">
        <f t="shared" si="336"/>
        <v/>
      </c>
      <c r="AJB114" s="216">
        <f>IF(期末!E112&lt;&gt;"",期末!E112,0)</f>
        <v>0</v>
      </c>
      <c r="AJC114" s="404" t="str">
        <f t="shared" si="337"/>
        <v/>
      </c>
      <c r="AJD114" s="405">
        <f t="shared" si="338"/>
        <v>0</v>
      </c>
      <c r="AJE114" s="403">
        <f>IF(平时!F112&lt;&gt;"",平时!F112,0)</f>
        <v>0</v>
      </c>
      <c r="AJF114" s="404" t="str">
        <f t="shared" si="339"/>
        <v/>
      </c>
      <c r="AJG114" s="403">
        <f>IF(过程!F112&lt;&gt;"",过程!F112,0)</f>
        <v>0</v>
      </c>
      <c r="AJH114" s="404" t="str">
        <f t="shared" si="340"/>
        <v/>
      </c>
      <c r="AJI114" s="216">
        <f>IF(期末!F112&lt;&gt;"",期末!F112,0)</f>
        <v>0</v>
      </c>
      <c r="AJJ114" s="404" t="str">
        <f t="shared" si="341"/>
        <v/>
      </c>
      <c r="AJK114" s="405">
        <f t="shared" si="342"/>
        <v>0</v>
      </c>
      <c r="AJL114" s="403">
        <f>IF(平时!G112&lt;&gt;"",平时!G112,0)</f>
        <v>0</v>
      </c>
      <c r="AJM114" s="404" t="str">
        <f t="shared" si="343"/>
        <v/>
      </c>
      <c r="AJN114" s="403">
        <f>IF(过程!G112&lt;&gt;"",过程!G112,0)</f>
        <v>0</v>
      </c>
      <c r="AJO114" s="404" t="str">
        <f t="shared" si="344"/>
        <v/>
      </c>
      <c r="AJP114" s="216">
        <f>IF(期末!G112&lt;&gt;"",期末!G112,0)</f>
        <v>0</v>
      </c>
      <c r="AJQ114" s="404" t="str">
        <f t="shared" si="345"/>
        <v/>
      </c>
      <c r="AJR114" s="405">
        <f t="shared" si="346"/>
        <v>0</v>
      </c>
      <c r="AJS114" s="403">
        <f>IF(平时!H112&lt;&gt;"",平时!H112,0)</f>
        <v>0</v>
      </c>
      <c r="AJT114" s="404" t="str">
        <f t="shared" si="347"/>
        <v/>
      </c>
      <c r="AJU114" s="403">
        <f>IF(过程!H112&lt;&gt;"",过程!H112,0)</f>
        <v>0</v>
      </c>
      <c r="AJV114" s="404" t="str">
        <f t="shared" si="348"/>
        <v/>
      </c>
      <c r="AJW114" s="216">
        <f>IF(期末!H112&lt;&gt;"",期末!H112,0)</f>
        <v>0</v>
      </c>
      <c r="AJX114" s="404" t="str">
        <f t="shared" si="349"/>
        <v/>
      </c>
      <c r="AJY114" s="406">
        <f t="shared" si="350"/>
        <v>0</v>
      </c>
      <c r="AKA114" s="216" t="str">
        <f>初始录入!A119</f>
        <v/>
      </c>
      <c r="AKB114" s="216">
        <f>初始录入!B119</f>
        <v>0</v>
      </c>
      <c r="AKC114" s="216">
        <f>初始录入!C119</f>
        <v>0</v>
      </c>
      <c r="AKD114" s="327" t="str">
        <f>IF(初始录入!$E119=初始录入!$K$2,达成度!$D127,"")</f>
        <v/>
      </c>
      <c r="AKE114" s="327" t="str">
        <f>IF(初始录入!$E119=初始录入!$K$3,达成度!D127,"")</f>
        <v/>
      </c>
      <c r="AKF114" s="216" t="str">
        <f>IF(初始录入!$E119=初始录入!$K$4,达成度!D127,"")</f>
        <v/>
      </c>
      <c r="AKG114" s="216" t="str">
        <f>IF(初始录入!$E119=初始录入!$K$5,达成度!D127,"")</f>
        <v/>
      </c>
      <c r="AKH114" s="327" t="str">
        <f>IF(初始录入!$E119=初始录入!$K$2,达成度!E127,"")</f>
        <v/>
      </c>
      <c r="AKI114" s="327" t="str">
        <f>IF(初始录入!$E119=初始录入!$K$3,达成度!E127,"")</f>
        <v/>
      </c>
      <c r="AKJ114" s="216" t="str">
        <f>IF(初始录入!$E119=初始录入!$K$4,达成度!E127,"")</f>
        <v/>
      </c>
      <c r="AKK114" s="216" t="str">
        <f>IF(初始录入!$E119=初始录入!$K$5,达成度!E127,"")</f>
        <v/>
      </c>
      <c r="AKL114" s="327" t="str">
        <f>IF(初始录入!$E119=初始录入!$K$2,达成度!F127,"")</f>
        <v/>
      </c>
      <c r="AKM114" s="327" t="str">
        <f>IF(初始录入!$E119=初始录入!$K$3,达成度!F127,"")</f>
        <v/>
      </c>
      <c r="AKN114" s="216" t="str">
        <f>IF(初始录入!$E119=初始录入!$K$4,达成度!F127,"")</f>
        <v/>
      </c>
      <c r="AKO114" s="216" t="str">
        <f>IF(初始录入!$E119=初始录入!$K$5,达成度!F127,"")</f>
        <v/>
      </c>
      <c r="AKP114" s="327" t="str">
        <f>IF(初始录入!$E119=初始录入!$K$2,达成度!H127,"")</f>
        <v/>
      </c>
      <c r="AKQ114" s="327" t="str">
        <f>IF(初始录入!$E119=初始录入!$K$3,达成度!H127,"")</f>
        <v/>
      </c>
      <c r="AKR114" s="216" t="str">
        <f>IF(初始录入!$E119=初始录入!$K$4,达成度!H127,"")</f>
        <v/>
      </c>
      <c r="AKS114" s="216" t="str">
        <f>IF(初始录入!$E119=初始录入!$K$5,达成度!H127,"")</f>
        <v/>
      </c>
      <c r="AKT114" s="327" t="str">
        <f>IF(初始录入!$E119=初始录入!$K$2,达成度!I127,"")</f>
        <v/>
      </c>
      <c r="AKU114" s="327" t="str">
        <f>IF(初始录入!$E119=初始录入!$K$3,达成度!I127,"")</f>
        <v/>
      </c>
      <c r="AKV114" s="216" t="str">
        <f>IF(初始录入!$E119=初始录入!$K$4,达成度!I127,"")</f>
        <v/>
      </c>
      <c r="AKW114" s="216" t="str">
        <f>IF(初始录入!$E119=初始录入!$K$5,达成度!I127,"")</f>
        <v/>
      </c>
      <c r="AKX114" s="327" t="str">
        <f>IF(初始录入!$E119=初始录入!$K$2,达成度!J127,"")</f>
        <v/>
      </c>
      <c r="AKY114" s="327" t="str">
        <f>IF(初始录入!$E119=初始录入!$K$3,达成度!J127,"")</f>
        <v/>
      </c>
      <c r="AKZ114" s="216" t="str">
        <f>IF(初始录入!$E119=初始录入!$K$4,达成度!J127,"")</f>
        <v/>
      </c>
      <c r="ALA114" s="216" t="str">
        <f>IF(初始录入!$E119=初始录入!$K$5,达成度!J127,"")</f>
        <v/>
      </c>
      <c r="ALB114" s="327" t="str">
        <f>IF(初始录入!$E119=初始录入!$K$2,达成度!L127,"")</f>
        <v/>
      </c>
      <c r="ALC114" s="327" t="str">
        <f>IF(初始录入!$E119=初始录入!$K$3,达成度!L127,"")</f>
        <v/>
      </c>
      <c r="ALD114" s="216" t="str">
        <f>IF(初始录入!$E119=初始录入!$K$4,达成度!L127,"")</f>
        <v/>
      </c>
      <c r="ALE114" s="216" t="str">
        <f>IF(初始录入!$E119=初始录入!$K$5,达成度!L127,"")</f>
        <v/>
      </c>
      <c r="ALF114" s="327" t="str">
        <f>IF(初始录入!$E119=初始录入!$K$2,达成度!M127,"")</f>
        <v/>
      </c>
      <c r="ALG114" s="327" t="str">
        <f>IF(初始录入!$E119=初始录入!$K$3,达成度!M127,"")</f>
        <v/>
      </c>
      <c r="ALH114" s="216" t="str">
        <f>IF(初始录入!$E119=初始录入!$K$4,达成度!M127,"")</f>
        <v/>
      </c>
      <c r="ALI114" s="216" t="str">
        <f>IF(初始录入!$E119=初始录入!$K$5,达成度!M127,"")</f>
        <v/>
      </c>
      <c r="ALJ114" s="327" t="str">
        <f>IF(初始录入!$E119=初始录入!$K$2,达成度!N127,"")</f>
        <v/>
      </c>
      <c r="ALK114" s="327" t="str">
        <f>IF(初始录入!$E119=初始录入!$K$3,达成度!N127,"")</f>
        <v/>
      </c>
      <c r="ALL114" s="216" t="str">
        <f>IF(初始录入!$E119=初始录入!$K$4,达成度!N127,"")</f>
        <v/>
      </c>
      <c r="ALM114" s="216" t="str">
        <f>IF(初始录入!$E119=初始录入!$K$5,达成度!N127,"")</f>
        <v/>
      </c>
      <c r="ALN114" s="327" t="str">
        <f>IF(初始录入!$E119=初始录入!$K$2,达成度!P127,"")</f>
        <v/>
      </c>
      <c r="ALO114" s="327" t="str">
        <f>IF(初始录入!$E119=初始录入!$K$3,达成度!P127,"")</f>
        <v/>
      </c>
      <c r="ALP114" s="216" t="str">
        <f>IF(初始录入!$E119=初始录入!$K$4,达成度!P127,"")</f>
        <v/>
      </c>
      <c r="ALQ114" s="216" t="str">
        <f>IF(初始录入!$E119=初始录入!$K$5,达成度!P127,"")</f>
        <v/>
      </c>
      <c r="ALR114" s="327" t="str">
        <f>IF(初始录入!$E119=初始录入!$K$2,达成度!Q127,"")</f>
        <v/>
      </c>
      <c r="ALS114" s="327" t="str">
        <f>IF(初始录入!$E119=初始录入!$K$3,达成度!Q127,"")</f>
        <v/>
      </c>
      <c r="ALT114" s="216" t="str">
        <f>IF(初始录入!$E119=初始录入!$K$4,达成度!Q127,"")</f>
        <v/>
      </c>
      <c r="ALU114" s="216" t="str">
        <f>IF(初始录入!$E119=初始录入!$K$5,达成度!Q127,"")</f>
        <v/>
      </c>
      <c r="ALV114" s="327" t="str">
        <f>IF(初始录入!$E119=初始录入!$K$2,达成度!R127,"")</f>
        <v/>
      </c>
      <c r="ALW114" s="327" t="str">
        <f>IF(初始录入!$E119=初始录入!$K$3,达成度!R127,"")</f>
        <v/>
      </c>
      <c r="ALX114" s="216" t="str">
        <f>IF(初始录入!$E119=初始录入!$K$4,达成度!R127,"")</f>
        <v/>
      </c>
      <c r="ALY114" s="216"/>
      <c r="ALZ114" s="327" t="str">
        <f>IF(初始录入!$E119=初始录入!$K$2,达成度!T127,"")</f>
        <v/>
      </c>
      <c r="AMA114" s="327" t="str">
        <f>IF(初始录入!$E119=初始录入!$K$3,达成度!T127,"")</f>
        <v/>
      </c>
      <c r="AMB114" s="216" t="str">
        <f>IF(初始录入!$E119=初始录入!$K$4,达成度!T127,"")</f>
        <v/>
      </c>
      <c r="AMC114" s="216" t="str">
        <f>IF(初始录入!$E119=初始录入!$K$5,达成度!T127,"")</f>
        <v/>
      </c>
      <c r="AMD114" s="327" t="str">
        <f>IF(初始录入!$E119=初始录入!$K$2,达成度!U127,"")</f>
        <v/>
      </c>
      <c r="AME114" s="327" t="str">
        <f>IF(初始录入!$E119=初始录入!$K$3,达成度!U127,"")</f>
        <v/>
      </c>
      <c r="AMF114" s="216" t="str">
        <f>IF(初始录入!$E119=初始录入!$K$4,达成度!U127,"")</f>
        <v/>
      </c>
      <c r="AMG114" s="216" t="str">
        <f>IF(初始录入!$E119=初始录入!$K$5,达成度!U127,"")</f>
        <v/>
      </c>
      <c r="AMH114" s="327" t="str">
        <f>IF(初始录入!$E119=初始录入!$K$2,达成度!V127,"")</f>
        <v/>
      </c>
      <c r="AMI114" s="327" t="str">
        <f>IF(初始录入!$E119=初始录入!$K$3,达成度!V127,"")</f>
        <v/>
      </c>
      <c r="AMJ114" s="216" t="str">
        <f>IF(初始录入!$E119=初始录入!$K$4,达成度!W127,"")</f>
        <v/>
      </c>
      <c r="AMK114" s="216" t="str">
        <f>IF(初始录入!$E119=初始录入!$K$5,达成度!W127,"")</f>
        <v/>
      </c>
      <c r="AMM114" s="270">
        <f t="shared" si="270"/>
        <v>107</v>
      </c>
      <c r="AMN114" s="222" t="str">
        <f t="shared" si="266"/>
        <v/>
      </c>
      <c r="AMO114" s="325" t="str">
        <f>IF($AMM114&lt;=$H$7,INDEX(达成度!$G$21:$G$170,$AMM114,1),"")</f>
        <v/>
      </c>
      <c r="AMP114" s="325" t="str">
        <f>IF($AMM114&lt;=$H$7,INDEX(达成度!$K$21:$K$170,$AMM114,1),"")</f>
        <v/>
      </c>
      <c r="AMQ114" s="325" t="str">
        <f>IF($AMM114&lt;=$H$7,INDEX(达成度!$O$21:$O$170,$AMM114,1),"")</f>
        <v/>
      </c>
      <c r="AMR114" s="325" t="str">
        <f>IF($AMM114&lt;=$H$7,INDEX(达成度!$S$21:$S$170,$AMM114,1),"")</f>
        <v/>
      </c>
      <c r="AMS114" s="326" t="str">
        <f>IF($AMM114&lt;=$H$7,INDEX(达成度!$W$21:$W$170,$AMM114,1),"")</f>
        <v/>
      </c>
      <c r="AMU114" s="407"/>
      <c r="AMV114" s="222" t="str">
        <f t="shared" si="267"/>
        <v/>
      </c>
      <c r="AMW114" s="325" t="str">
        <f>IF($AMM114&lt;=$I$7,INDEX(达成度!$G$21:$G$170,$AMM114+$H$7,1),"")</f>
        <v/>
      </c>
      <c r="AMX114" s="325" t="str">
        <f>IF($AMM114&lt;=$I$7,INDEX(达成度!$K$21:$K$170,$AMM114+$H$7,1),"")</f>
        <v/>
      </c>
      <c r="AMY114" s="325" t="str">
        <f>IF($AMM114&lt;=$I$7,INDEX(达成度!$O$21:$O$170,$AMM114+$H$7,1),"")</f>
        <v/>
      </c>
      <c r="AMZ114" s="325" t="str">
        <f>IF($AMM114&lt;=$I$7,INDEX(达成度!$S$21:$S$170,$AMM114+$H$7,1),"")</f>
        <v/>
      </c>
      <c r="ANA114" s="326" t="str">
        <f>IF($AMM114&lt;=$I$7,INDEX(达成度!$W$21:$W$170,$AMM114+$H$7,1),"")</f>
        <v/>
      </c>
      <c r="ANC114" s="270"/>
      <c r="AND114" s="216" t="str">
        <f t="shared" si="268"/>
        <v/>
      </c>
      <c r="ANE114" s="325" t="str">
        <f>IF($AMM114&lt;=$J$7,INDEX(达成度!$G$21:$G$170,$AMM114+$H$7+$I$7,1),"")</f>
        <v/>
      </c>
      <c r="ANF114" s="325" t="str">
        <f>IF($AMM114&lt;=$J$7,INDEX(达成度!$K$21:$K$170,$AMM114+$H$7+$I$7,1),"")</f>
        <v/>
      </c>
      <c r="ANG114" s="325" t="str">
        <f>IF($AMM114&lt;=$J$7,INDEX(达成度!$O$21:$O$170,$AMM114+$H$7+$I$7,1),"")</f>
        <v/>
      </c>
      <c r="ANH114" s="325" t="str">
        <f>IF($AMM114&lt;=$J$7,INDEX(达成度!$S$21:$S$170,$AMM114+$H$7+$I$7,1),"")</f>
        <v/>
      </c>
      <c r="ANI114" s="326" t="str">
        <f>IF($AMM114&lt;=$J$7,INDEX(达成度!$W$21:$W$170,$AMM114+$H$7+$I$7,1),"")</f>
        <v/>
      </c>
      <c r="ANK114" s="270"/>
      <c r="ANL114" s="216" t="str">
        <f t="shared" si="269"/>
        <v/>
      </c>
      <c r="ANM114" s="325" t="str">
        <f>IF($AMM114&lt;=$K$7,INDEX(达成度!$G$21:$G$170,$AMM114+$H$7+$I$7+$J$7,1),"")</f>
        <v/>
      </c>
      <c r="ANN114" s="325" t="str">
        <f>IF($AMM114&lt;=$K$7,INDEX(达成度!$K$21:$K$170,$AMM114+$H$7+$I$7+$J$7,1),"")</f>
        <v/>
      </c>
      <c r="ANO114" s="325" t="str">
        <f>IF($AMM114&lt;=$K$7,INDEX(达成度!$O$21:$O$170,$AMM114+$H$7+$I$7+$J$7,1),"")</f>
        <v/>
      </c>
      <c r="ANP114" s="325" t="str">
        <f>IF($AMM114&lt;=$K$7,INDEX(达成度!$S$21:$S$170,$AMM114+$H$7+$I$7+$J$7,1),"")</f>
        <v/>
      </c>
      <c r="ANQ114" s="326" t="str">
        <f>IF($AMM114&lt;=$K$7,INDEX(达成度!$W$21:$W$170,$AMM114+$H$7+$I$7+$J$7,1),"")</f>
        <v/>
      </c>
    </row>
    <row r="115" ht="18" customHeight="1" spans="1:1024 1025:1057">
      <c r="A115" s="215" t="str">
        <f>初始录入!A120</f>
        <v/>
      </c>
      <c r="B115" s="216" t="str">
        <f>IF(初始录入!B120&lt;&gt;"",初始录入!B120,"")</f>
        <v/>
      </c>
      <c r="C115" s="216" t="str">
        <f>IF(初始录入!C120&lt;&gt;"",初始录入!C120,"")</f>
        <v/>
      </c>
      <c r="D115" s="216" t="str">
        <f>IF(初始录入!D120&lt;&gt;"",初始录入!D120,"")</f>
        <v/>
      </c>
      <c r="E115" s="218" t="str">
        <f>IF(初始录入!E120&lt;&gt;"",初始录入!E120,"")</f>
        <v/>
      </c>
      <c r="G115" s="330"/>
      <c r="H115" s="295">
        <f>IF(初始录入!E120=H$6,1,0)</f>
        <v>0</v>
      </c>
      <c r="I115" s="295">
        <f>IF(初始录入!E120=I$6,1,0)</f>
        <v>0</v>
      </c>
      <c r="J115" s="295">
        <f>IF(初始录入!E120=J$6,1,0)</f>
        <v>0</v>
      </c>
      <c r="K115" s="321">
        <f>IF(初始录入!E120=K$6,1,0)</f>
        <v>0</v>
      </c>
      <c r="Y115" s="294">
        <v>100</v>
      </c>
      <c r="Z115" s="295">
        <f>成绩录入!$F$7</f>
        <v>0</v>
      </c>
      <c r="AA115" s="295">
        <f>成绩录入!F118</f>
        <v>0</v>
      </c>
      <c r="AB115" s="296">
        <f>IF(初始录入!$M$7&lt;&gt;"",IF(成绩录入!$F$7&lt;&gt;"",IF(初始录入!$P$7="次数",AA115/Z115*Y115,成绩录入!F118),0),0)</f>
        <v>0</v>
      </c>
      <c r="AC115" s="297">
        <f t="shared" si="278"/>
        <v>0</v>
      </c>
      <c r="AD115" s="297">
        <f t="shared" si="279"/>
        <v>0</v>
      </c>
      <c r="AE115" s="297">
        <f t="shared" si="280"/>
        <v>0</v>
      </c>
      <c r="AF115" s="297">
        <f t="shared" si="281"/>
        <v>0</v>
      </c>
      <c r="AG115" s="297">
        <f t="shared" si="282"/>
        <v>0</v>
      </c>
      <c r="AH115" s="298">
        <f t="shared" si="283"/>
        <v>0</v>
      </c>
      <c r="AJ115" s="260">
        <f>成绩录入!I118</f>
        <v>0</v>
      </c>
      <c r="AK115" s="248">
        <f>成绩录入!J118</f>
        <v>0</v>
      </c>
      <c r="AL115" s="248">
        <f>成绩录入!K118</f>
        <v>0</v>
      </c>
      <c r="AM115" s="248">
        <f>成绩录入!L118</f>
        <v>0</v>
      </c>
      <c r="AN115" s="248">
        <f>成绩录入!M118</f>
        <v>0</v>
      </c>
      <c r="AO115" s="298">
        <f t="shared" si="284"/>
        <v>0</v>
      </c>
      <c r="AQ115" s="260">
        <f>成绩录入!I118</f>
        <v>0</v>
      </c>
      <c r="AR115" s="248">
        <f>成绩录入!J118</f>
        <v>0</v>
      </c>
      <c r="AS115" s="248">
        <f>成绩录入!K118</f>
        <v>0</v>
      </c>
      <c r="AT115" s="248">
        <f>成绩录入!L118</f>
        <v>0</v>
      </c>
      <c r="AU115" s="248">
        <f>成绩录入!M118</f>
        <v>0</v>
      </c>
      <c r="AV115" s="298">
        <f t="shared" si="285"/>
        <v>0</v>
      </c>
      <c r="AX115" s="260">
        <f>成绩录入!I118</f>
        <v>0</v>
      </c>
      <c r="AY115" s="248">
        <f>成绩录入!J118</f>
        <v>0</v>
      </c>
      <c r="AZ115" s="248">
        <f>成绩录入!K118</f>
        <v>0</v>
      </c>
      <c r="BA115" s="248">
        <f>成绩录入!L118</f>
        <v>0</v>
      </c>
      <c r="BB115" s="248">
        <f>成绩录入!M118</f>
        <v>0</v>
      </c>
      <c r="BC115" s="298">
        <f t="shared" si="286"/>
        <v>0</v>
      </c>
      <c r="BE115" s="260">
        <f>成绩录入!I118</f>
        <v>0</v>
      </c>
      <c r="BF115" s="248">
        <f>成绩录入!J118</f>
        <v>0</v>
      </c>
      <c r="BG115" s="248">
        <f>成绩录入!K118</f>
        <v>0</v>
      </c>
      <c r="BH115" s="248">
        <f>成绩录入!L118</f>
        <v>0</v>
      </c>
      <c r="BI115" s="248">
        <f>成绩录入!M118</f>
        <v>0</v>
      </c>
      <c r="BJ115" s="298">
        <f t="shared" si="287"/>
        <v>0</v>
      </c>
      <c r="BL115" s="260">
        <f>成绩录入!I118</f>
        <v>0</v>
      </c>
      <c r="BM115" s="248">
        <f>成绩录入!J118</f>
        <v>0</v>
      </c>
      <c r="BN115" s="248">
        <f>成绩录入!K118</f>
        <v>0</v>
      </c>
      <c r="BO115" s="248">
        <f>成绩录入!L118</f>
        <v>0</v>
      </c>
      <c r="BP115" s="248">
        <f>成绩录入!M118</f>
        <v>0</v>
      </c>
      <c r="BQ115" s="298">
        <f t="shared" si="288"/>
        <v>0</v>
      </c>
      <c r="BS115" s="260">
        <f>成绩录入!P118</f>
        <v>0</v>
      </c>
      <c r="BT115" s="248">
        <f>成绩录入!Q118</f>
        <v>0</v>
      </c>
      <c r="BU115" s="248">
        <f>成绩录入!R118</f>
        <v>0</v>
      </c>
      <c r="BV115" s="248">
        <f>成绩录入!S118</f>
        <v>0</v>
      </c>
      <c r="BW115" s="248">
        <f>成绩录入!T118</f>
        <v>0</v>
      </c>
      <c r="BX115" s="248">
        <f>成绩录入!U118</f>
        <v>0</v>
      </c>
      <c r="BY115" s="248">
        <f>成绩录入!V118</f>
        <v>0</v>
      </c>
      <c r="BZ115" s="248">
        <f>成绩录入!W118</f>
        <v>0</v>
      </c>
      <c r="CA115" s="248">
        <f>成绩录入!X118</f>
        <v>0</v>
      </c>
      <c r="CB115" s="248">
        <f>成绩录入!Y118</f>
        <v>0</v>
      </c>
      <c r="CC115" s="298">
        <f t="shared" si="289"/>
        <v>0</v>
      </c>
      <c r="CE115" s="260">
        <f>成绩录入!P118</f>
        <v>0</v>
      </c>
      <c r="CF115" s="248">
        <f>成绩录入!Q118</f>
        <v>0</v>
      </c>
      <c r="CG115" s="248">
        <f>成绩录入!R118</f>
        <v>0</v>
      </c>
      <c r="CH115" s="248">
        <f>成绩录入!S118</f>
        <v>0</v>
      </c>
      <c r="CI115" s="248">
        <f>成绩录入!T118</f>
        <v>0</v>
      </c>
      <c r="CJ115" s="248">
        <f>成绩录入!U118</f>
        <v>0</v>
      </c>
      <c r="CK115" s="248">
        <f>成绩录入!V118</f>
        <v>0</v>
      </c>
      <c r="CL115" s="248">
        <f>成绩录入!W118</f>
        <v>0</v>
      </c>
      <c r="CM115" s="248">
        <f>成绩录入!X118</f>
        <v>0</v>
      </c>
      <c r="CN115" s="248">
        <f>成绩录入!Y118</f>
        <v>0</v>
      </c>
      <c r="CO115" s="298">
        <f t="shared" si="290"/>
        <v>0</v>
      </c>
      <c r="CQ115" s="260">
        <f>成绩录入!P118</f>
        <v>0</v>
      </c>
      <c r="CR115" s="248">
        <f>成绩录入!Q118</f>
        <v>0</v>
      </c>
      <c r="CS115" s="248">
        <f>成绩录入!R118</f>
        <v>0</v>
      </c>
      <c r="CT115" s="248">
        <f>成绩录入!S118</f>
        <v>0</v>
      </c>
      <c r="CU115" s="248">
        <f>成绩录入!T118</f>
        <v>0</v>
      </c>
      <c r="CV115" s="248">
        <f>成绩录入!U118</f>
        <v>0</v>
      </c>
      <c r="CW115" s="248">
        <f>成绩录入!V118</f>
        <v>0</v>
      </c>
      <c r="CX115" s="248">
        <f>成绩录入!W118</f>
        <v>0</v>
      </c>
      <c r="CY115" s="248">
        <f>成绩录入!X118</f>
        <v>0</v>
      </c>
      <c r="CZ115" s="248">
        <f>成绩录入!Y118</f>
        <v>0</v>
      </c>
      <c r="DA115" s="298">
        <f t="shared" si="291"/>
        <v>0</v>
      </c>
      <c r="DC115" s="260">
        <f>成绩录入!P118</f>
        <v>0</v>
      </c>
      <c r="DD115" s="248">
        <f>成绩录入!Q118</f>
        <v>0</v>
      </c>
      <c r="DE115" s="248">
        <f>成绩录入!R118</f>
        <v>0</v>
      </c>
      <c r="DF115" s="248">
        <f>成绩录入!S118</f>
        <v>0</v>
      </c>
      <c r="DG115" s="248">
        <f>成绩录入!T118</f>
        <v>0</v>
      </c>
      <c r="DH115" s="248">
        <f>成绩录入!U118</f>
        <v>0</v>
      </c>
      <c r="DI115" s="248">
        <f>成绩录入!V118</f>
        <v>0</v>
      </c>
      <c r="DJ115" s="248">
        <f>成绩录入!W118</f>
        <v>0</v>
      </c>
      <c r="DK115" s="248">
        <f>成绩录入!X118</f>
        <v>0</v>
      </c>
      <c r="DL115" s="248">
        <f>成绩录入!Y118</f>
        <v>0</v>
      </c>
      <c r="DM115" s="298">
        <f t="shared" si="351"/>
        <v>0</v>
      </c>
      <c r="DN115" s="299"/>
      <c r="DO115" s="260">
        <f>成绩录入!P118</f>
        <v>0</v>
      </c>
      <c r="DP115" s="248">
        <f>成绩录入!Q118</f>
        <v>0</v>
      </c>
      <c r="DQ115" s="248">
        <f>成绩录入!R118</f>
        <v>0</v>
      </c>
      <c r="DR115" s="248">
        <f>成绩录入!S118</f>
        <v>0</v>
      </c>
      <c r="DS115" s="248">
        <f>成绩录入!T118</f>
        <v>0</v>
      </c>
      <c r="DT115" s="248">
        <f>成绩录入!U118</f>
        <v>0</v>
      </c>
      <c r="DU115" s="248">
        <f>成绩录入!V118</f>
        <v>0</v>
      </c>
      <c r="DV115" s="248">
        <f>成绩录入!W118</f>
        <v>0</v>
      </c>
      <c r="DW115" s="248">
        <f>成绩录入!X118</f>
        <v>0</v>
      </c>
      <c r="DX115" s="248">
        <f>成绩录入!Y118</f>
        <v>0</v>
      </c>
      <c r="DY115" s="298">
        <f t="shared" si="352"/>
        <v>0</v>
      </c>
      <c r="EA115" s="301" t="e">
        <f t="shared" si="294"/>
        <v>#DIV/0!</v>
      </c>
      <c r="EB115" s="297" t="e">
        <f t="shared" si="295"/>
        <v>#DIV/0!</v>
      </c>
      <c r="EC115" s="297" t="e">
        <f t="shared" si="296"/>
        <v>#DIV/0!</v>
      </c>
      <c r="ED115" s="297" t="e">
        <f t="shared" si="297"/>
        <v>#DIV/0!</v>
      </c>
      <c r="EE115" s="297" t="e">
        <f t="shared" si="298"/>
        <v>#DIV/0!</v>
      </c>
      <c r="EF115" s="302" t="e">
        <f t="shared" si="299"/>
        <v>#DIV/0!</v>
      </c>
      <c r="EG115" s="303"/>
      <c r="EH115" s="304">
        <f t="shared" si="300"/>
        <v>0</v>
      </c>
      <c r="EI115" s="397">
        <f>成绩录入!I118</f>
        <v>0</v>
      </c>
      <c r="EJ115" s="397">
        <f>成绩录入!J118</f>
        <v>0</v>
      </c>
      <c r="EK115" s="397">
        <f>成绩录入!K118</f>
        <v>0</v>
      </c>
      <c r="EL115" s="397">
        <f>成绩录入!L118</f>
        <v>0</v>
      </c>
      <c r="EM115" s="397">
        <f>成绩录入!M118</f>
        <v>0</v>
      </c>
      <c r="EN115" s="397">
        <f>成绩录入!P118</f>
        <v>0</v>
      </c>
      <c r="EO115" s="397">
        <f>成绩录入!Q118</f>
        <v>0</v>
      </c>
      <c r="EP115" s="397">
        <f>成绩录入!R118</f>
        <v>0</v>
      </c>
      <c r="EQ115" s="397">
        <f>成绩录入!S118</f>
        <v>0</v>
      </c>
      <c r="ER115" s="397">
        <f>成绩录入!T118</f>
        <v>0</v>
      </c>
      <c r="ES115" s="397">
        <f>成绩录入!U118</f>
        <v>0</v>
      </c>
      <c r="ET115" s="397">
        <f>成绩录入!V118</f>
        <v>0</v>
      </c>
      <c r="EU115" s="397">
        <f>成绩录入!W118</f>
        <v>0</v>
      </c>
      <c r="EV115" s="397">
        <f>成绩录入!X118</f>
        <v>0</v>
      </c>
      <c r="EW115" s="398">
        <f>成绩录入!Y118</f>
        <v>0</v>
      </c>
      <c r="EY115" s="304" t="str">
        <f t="shared" si="272"/>
        <v/>
      </c>
      <c r="EZ115" s="296" t="str">
        <f t="shared" si="272"/>
        <v/>
      </c>
      <c r="FA115" s="296" t="str">
        <f t="shared" si="272"/>
        <v/>
      </c>
      <c r="FB115" s="296" t="str">
        <f t="shared" si="272"/>
        <v/>
      </c>
      <c r="FC115" s="302">
        <f>成绩录入!AB118</f>
        <v>0</v>
      </c>
      <c r="FD115" s="303"/>
      <c r="FE115" s="399" t="str">
        <f t="shared" si="301"/>
        <v>√</v>
      </c>
      <c r="FF115" s="397" t="str">
        <f t="shared" si="302"/>
        <v>√</v>
      </c>
      <c r="FG115" s="397" t="str">
        <f t="shared" si="303"/>
        <v>√</v>
      </c>
      <c r="FH115" s="397" t="str">
        <f t="shared" si="304"/>
        <v>√</v>
      </c>
      <c r="FI115" s="398" t="str">
        <f t="shared" si="305"/>
        <v>√</v>
      </c>
      <c r="FJ115" s="299"/>
      <c r="FK115" s="260">
        <f>成绩录入!AB118</f>
        <v>0</v>
      </c>
      <c r="FL115" s="248">
        <f>成绩录入!AC118</f>
        <v>0</v>
      </c>
      <c r="FM115" s="248">
        <f>成绩录入!AD118</f>
        <v>0</v>
      </c>
      <c r="FN115" s="248">
        <f>成绩录入!AE118</f>
        <v>0</v>
      </c>
      <c r="FO115" s="248">
        <f>成绩录入!AF118</f>
        <v>0</v>
      </c>
      <c r="FP115" s="248">
        <f>成绩录入!AG118</f>
        <v>0</v>
      </c>
      <c r="FQ115" s="298">
        <f t="shared" si="306"/>
        <v>0</v>
      </c>
      <c r="FR115" s="299"/>
      <c r="FS115" s="260">
        <f>成绩录入!AB118</f>
        <v>0</v>
      </c>
      <c r="FT115" s="248">
        <f>成绩录入!AC118</f>
        <v>0</v>
      </c>
      <c r="FU115" s="248">
        <f>成绩录入!AD118</f>
        <v>0</v>
      </c>
      <c r="FV115" s="248">
        <f>成绩录入!AE118</f>
        <v>0</v>
      </c>
      <c r="FW115" s="248">
        <f>成绩录入!AF118</f>
        <v>0</v>
      </c>
      <c r="FX115" s="333">
        <f>成绩录入!AG118</f>
        <v>0</v>
      </c>
      <c r="FY115" s="298">
        <f t="shared" si="307"/>
        <v>0</v>
      </c>
      <c r="FZ115" s="299"/>
      <c r="GA115" s="260">
        <f>成绩录入!AB118</f>
        <v>0</v>
      </c>
      <c r="GB115" s="248">
        <f>成绩录入!AC118</f>
        <v>0</v>
      </c>
      <c r="GC115" s="248">
        <f>成绩录入!AD118</f>
        <v>0</v>
      </c>
      <c r="GD115" s="248">
        <f>成绩录入!AE118</f>
        <v>0</v>
      </c>
      <c r="GE115" s="248">
        <f>成绩录入!AF118</f>
        <v>0</v>
      </c>
      <c r="GF115" s="248">
        <f>成绩录入!AG118</f>
        <v>0</v>
      </c>
      <c r="GG115" s="298">
        <f t="shared" si="308"/>
        <v>0</v>
      </c>
      <c r="GI115" s="260">
        <f>成绩录入!AB118</f>
        <v>0</v>
      </c>
      <c r="GJ115" s="248">
        <f>成绩录入!AC118</f>
        <v>0</v>
      </c>
      <c r="GK115" s="248">
        <f>成绩录入!AD118</f>
        <v>0</v>
      </c>
      <c r="GL115" s="248">
        <f>成绩录入!AE118</f>
        <v>0</v>
      </c>
      <c r="GM115" s="248">
        <f>成绩录入!AF118</f>
        <v>0</v>
      </c>
      <c r="GN115" s="248">
        <f>成绩录入!AG118</f>
        <v>0</v>
      </c>
      <c r="GO115" s="298">
        <f t="shared" si="309"/>
        <v>0</v>
      </c>
      <c r="GP115" s="299"/>
      <c r="GQ115" s="260">
        <f>成绩录入!AB118</f>
        <v>0</v>
      </c>
      <c r="GR115" s="248">
        <f>成绩录入!AC118</f>
        <v>0</v>
      </c>
      <c r="GS115" s="248">
        <f>成绩录入!AD118</f>
        <v>0</v>
      </c>
      <c r="GT115" s="248">
        <f>成绩录入!AE118</f>
        <v>0</v>
      </c>
      <c r="GU115" s="248">
        <f>成绩录入!AF118</f>
        <v>0</v>
      </c>
      <c r="GV115" s="248">
        <f>成绩录入!AG118</f>
        <v>0</v>
      </c>
      <c r="GW115" s="298">
        <f t="shared" si="310"/>
        <v>0</v>
      </c>
      <c r="GX115" s="299"/>
      <c r="GY115" s="273">
        <f>成绩录入!AJ118</f>
        <v>0</v>
      </c>
      <c r="GZ115" s="274">
        <f>成绩录入!AK118</f>
        <v>0</v>
      </c>
      <c r="HA115" s="274">
        <f>成绩录入!AL118</f>
        <v>0</v>
      </c>
      <c r="HB115" s="274">
        <f>成绩录入!AM118</f>
        <v>0</v>
      </c>
      <c r="HC115" s="274">
        <f>成绩录入!AN118</f>
        <v>0</v>
      </c>
      <c r="HD115" s="274">
        <f>成绩录入!AO118</f>
        <v>0</v>
      </c>
      <c r="HE115" s="310">
        <f t="shared" si="273"/>
        <v>0</v>
      </c>
      <c r="HF115" s="299"/>
      <c r="HG115" s="273">
        <f>成绩录入!AJ118</f>
        <v>0</v>
      </c>
      <c r="HH115" s="274">
        <f>成绩录入!AK118</f>
        <v>0</v>
      </c>
      <c r="HI115" s="274">
        <f>成绩录入!AL118</f>
        <v>0</v>
      </c>
      <c r="HJ115" s="274">
        <f>成绩录入!AM118</f>
        <v>0</v>
      </c>
      <c r="HK115" s="274">
        <f>成绩录入!AN118</f>
        <v>0</v>
      </c>
      <c r="HL115" s="274">
        <f>成绩录入!AO118</f>
        <v>0</v>
      </c>
      <c r="HM115" s="310">
        <f t="shared" si="274"/>
        <v>0</v>
      </c>
      <c r="HO115" s="273">
        <f>成绩录入!AJ118</f>
        <v>0</v>
      </c>
      <c r="HP115" s="274">
        <f>成绩录入!AK118</f>
        <v>0</v>
      </c>
      <c r="HQ115" s="274">
        <f>成绩录入!AL118</f>
        <v>0</v>
      </c>
      <c r="HR115" s="274">
        <f>成绩录入!AM118</f>
        <v>0</v>
      </c>
      <c r="HS115" s="274">
        <f>成绩录入!AN118</f>
        <v>0</v>
      </c>
      <c r="HT115" s="274">
        <f>成绩录入!AO118</f>
        <v>0</v>
      </c>
      <c r="HU115" s="310">
        <f t="shared" si="275"/>
        <v>0</v>
      </c>
      <c r="HV115" s="299"/>
      <c r="HW115" s="273">
        <f>成绩录入!AJ118</f>
        <v>0</v>
      </c>
      <c r="HX115" s="274">
        <f>成绩录入!AK118</f>
        <v>0</v>
      </c>
      <c r="HY115" s="274">
        <f>成绩录入!AL118</f>
        <v>0</v>
      </c>
      <c r="HZ115" s="274">
        <f>成绩录入!AM118</f>
        <v>0</v>
      </c>
      <c r="IA115" s="274">
        <f>成绩录入!AN118</f>
        <v>0</v>
      </c>
      <c r="IB115" s="274">
        <f>成绩录入!AO118</f>
        <v>0</v>
      </c>
      <c r="IC115" s="310">
        <f t="shared" si="276"/>
        <v>0</v>
      </c>
      <c r="ID115" s="299"/>
      <c r="IE115" s="273">
        <f>成绩录入!AJ118</f>
        <v>0</v>
      </c>
      <c r="IF115" s="274">
        <f>成绩录入!AK118</f>
        <v>0</v>
      </c>
      <c r="IG115" s="274">
        <f>成绩录入!AL118</f>
        <v>0</v>
      </c>
      <c r="IH115" s="274">
        <f>成绩录入!AM118</f>
        <v>0</v>
      </c>
      <c r="II115" s="274">
        <f>成绩录入!AN118</f>
        <v>0</v>
      </c>
      <c r="IJ115" s="274">
        <f>成绩录入!AO118</f>
        <v>0</v>
      </c>
      <c r="IK115" s="310">
        <f t="shared" si="277"/>
        <v>0</v>
      </c>
      <c r="IL115" s="299"/>
      <c r="IM115" s="313" t="e">
        <f t="shared" si="311"/>
        <v>#DIV/0!</v>
      </c>
      <c r="IN115" s="314" t="e">
        <f t="shared" si="312"/>
        <v>#DIV/0!</v>
      </c>
      <c r="IO115" s="314" t="e">
        <f t="shared" si="313"/>
        <v>#DIV/0!</v>
      </c>
      <c r="IP115" s="314" t="e">
        <f t="shared" si="314"/>
        <v>#DIV/0!</v>
      </c>
      <c r="IQ115" s="314" t="e">
        <f t="shared" si="315"/>
        <v>#DIV/0!</v>
      </c>
      <c r="IR115" s="400" t="e">
        <f t="shared" si="316"/>
        <v>#DIV/0!</v>
      </c>
      <c r="IT115" s="214">
        <f>成绩录入!AR118</f>
        <v>0</v>
      </c>
      <c r="IU115" s="216">
        <f>成绩录入!AS118</f>
        <v>0</v>
      </c>
      <c r="IV115" s="216">
        <f>成绩录入!AT118</f>
        <v>0</v>
      </c>
      <c r="IW115" s="216">
        <f>成绩录入!AU118</f>
        <v>0</v>
      </c>
      <c r="IX115" s="216">
        <f>成绩录入!AV118</f>
        <v>0</v>
      </c>
      <c r="IY115" s="216">
        <f>成绩录入!AW118</f>
        <v>0</v>
      </c>
      <c r="IZ115" s="298">
        <f t="shared" si="317"/>
        <v>0</v>
      </c>
      <c r="JA115" s="299"/>
      <c r="JB115" s="317">
        <f>成绩录入!AR118</f>
        <v>0</v>
      </c>
      <c r="JC115" s="216">
        <f>成绩录入!AS118</f>
        <v>0</v>
      </c>
      <c r="JD115" s="216">
        <f>成绩录入!AT118</f>
        <v>0</v>
      </c>
      <c r="JE115" s="216">
        <f>成绩录入!AU118</f>
        <v>0</v>
      </c>
      <c r="JF115" s="216">
        <f>成绩录入!AV118</f>
        <v>0</v>
      </c>
      <c r="JG115" s="216">
        <f>成绩录入!AW118</f>
        <v>0</v>
      </c>
      <c r="JH115" s="298">
        <f t="shared" si="318"/>
        <v>0</v>
      </c>
      <c r="JI115" s="299"/>
      <c r="JJ115" s="248">
        <f>成绩录入!AR118</f>
        <v>0</v>
      </c>
      <c r="JK115" s="248">
        <f>成绩录入!AS118</f>
        <v>0</v>
      </c>
      <c r="JL115" s="248">
        <f>成绩录入!AT118</f>
        <v>0</v>
      </c>
      <c r="JM115" s="248">
        <f>成绩录入!AU118</f>
        <v>0</v>
      </c>
      <c r="JN115" s="248">
        <f>成绩录入!AV118</f>
        <v>0</v>
      </c>
      <c r="JO115" s="248">
        <f>成绩录入!AW118</f>
        <v>0</v>
      </c>
      <c r="JP115" s="298">
        <f t="shared" si="319"/>
        <v>0</v>
      </c>
      <c r="JQ115" s="299"/>
      <c r="JR115" s="308">
        <f>成绩录入!AR118</f>
        <v>0</v>
      </c>
      <c r="JS115" s="248">
        <f>成绩录入!AS118</f>
        <v>0</v>
      </c>
      <c r="JT115" s="248">
        <f>成绩录入!AT118</f>
        <v>0</v>
      </c>
      <c r="JU115" s="248">
        <f>成绩录入!AU118</f>
        <v>0</v>
      </c>
      <c r="JV115" s="248">
        <f>成绩录入!AV118</f>
        <v>0</v>
      </c>
      <c r="JW115" s="248">
        <f>成绩录入!AW118</f>
        <v>0</v>
      </c>
      <c r="JX115" s="298">
        <f t="shared" si="320"/>
        <v>0</v>
      </c>
      <c r="JY115" s="299"/>
      <c r="JZ115" s="308">
        <f>成绩录入!AR118</f>
        <v>0</v>
      </c>
      <c r="KA115" s="248">
        <f>成绩录入!AS118</f>
        <v>0</v>
      </c>
      <c r="KB115" s="248">
        <f>成绩录入!AT118</f>
        <v>0</v>
      </c>
      <c r="KC115" s="248">
        <f>成绩录入!AU118</f>
        <v>0</v>
      </c>
      <c r="KD115" s="248">
        <f>成绩录入!AV118</f>
        <v>0</v>
      </c>
      <c r="KE115" s="248">
        <f>成绩录入!AW118</f>
        <v>0</v>
      </c>
      <c r="KF115" s="298">
        <f t="shared" si="321"/>
        <v>0</v>
      </c>
      <c r="KH115" s="401">
        <f t="shared" si="322"/>
        <v>0</v>
      </c>
      <c r="KI115" s="314">
        <f t="shared" si="323"/>
        <v>0</v>
      </c>
      <c r="KJ115" s="314">
        <f t="shared" si="324"/>
        <v>0</v>
      </c>
      <c r="KK115" s="314">
        <f t="shared" si="325"/>
        <v>0</v>
      </c>
      <c r="KL115" s="314">
        <f t="shared" si="326"/>
        <v>0</v>
      </c>
      <c r="KM115" s="400">
        <f t="shared" si="327"/>
        <v>0</v>
      </c>
      <c r="KN115" s="90"/>
      <c r="KO115" s="294">
        <f>IF(总评!G113&lt;60,1,0)</f>
        <v>0</v>
      </c>
      <c r="KP115" s="355">
        <f t="shared" si="328"/>
        <v>0</v>
      </c>
      <c r="KQ115" s="355">
        <f t="shared" si="329"/>
        <v>0</v>
      </c>
      <c r="KR115" s="356">
        <f t="shared" si="330"/>
        <v>0</v>
      </c>
      <c r="KS115" s="321">
        <f t="shared" si="245"/>
        <v>0</v>
      </c>
      <c r="OT115" s="273">
        <f>IF(OT$6=$OS$5,成绩录入!BC118,0)</f>
        <v>0</v>
      </c>
      <c r="OU115" s="274">
        <f>IF(OU$6=$OS$5,成绩录入!BD118,0)</f>
        <v>0</v>
      </c>
      <c r="OV115" s="274">
        <f>IF(OV$6=$OS$5,成绩录入!BE118,0)</f>
        <v>0</v>
      </c>
      <c r="OW115" s="274">
        <f>IF(OW$6=$OS$5,成绩录入!BF118,0)</f>
        <v>0</v>
      </c>
      <c r="OX115" s="274">
        <f>IF(OX$6=$OS$5,成绩录入!BG118,0)</f>
        <v>0</v>
      </c>
      <c r="OY115" s="274">
        <f>IF(OY$6=$OS$5,成绩录入!BH118,0)</f>
        <v>0</v>
      </c>
      <c r="OZ115" s="274">
        <f>IF(OZ$6=$OS$5,成绩录入!BI118,0)</f>
        <v>0</v>
      </c>
      <c r="PA115" s="274">
        <f>IF(PA$6=$OS$5,成绩录入!BJ118,0)</f>
        <v>0</v>
      </c>
      <c r="PB115" s="274">
        <f>IF(PB$6=$OS$5,成绩录入!BK118,0)</f>
        <v>0</v>
      </c>
      <c r="PC115" s="274">
        <f>IF(PC$6=$OS$5,成绩录入!BL118,0)</f>
        <v>0</v>
      </c>
      <c r="PD115" s="274">
        <f>IF(PD$6=$OS$5,成绩录入!BM118,0)</f>
        <v>0</v>
      </c>
      <c r="PE115" s="274">
        <f>IF(PE$6=$OS$5,成绩录入!BN118,0)</f>
        <v>0</v>
      </c>
      <c r="PF115" s="274">
        <f>IF(PF$6=$OS$5,成绩录入!BO118,0)</f>
        <v>0</v>
      </c>
      <c r="PG115" s="274">
        <f>IF(PG$6=$OS$5,成绩录入!BP118,0)</f>
        <v>0</v>
      </c>
      <c r="PH115" s="274">
        <f>IF(PH$6=$OS$5,成绩录入!BQ118,0)</f>
        <v>0</v>
      </c>
      <c r="PI115" s="274">
        <f>IF(PI$6=$OS$5,成绩录入!BR118,0)</f>
        <v>0</v>
      </c>
      <c r="PJ115" s="274">
        <f>IF(PJ$6=$OS$5,成绩录入!BS118,0)</f>
        <v>0</v>
      </c>
      <c r="PK115" s="274">
        <f>IF(PK$6=$OS$5,成绩录入!BT118,0)</f>
        <v>0</v>
      </c>
      <c r="PL115" s="274">
        <f>IF(PL$6=$OS$5,成绩录入!BU118,0)</f>
        <v>0</v>
      </c>
      <c r="PM115" s="274">
        <f>IF(PM$6=$OS$5,成绩录入!BV118,0)</f>
        <v>0</v>
      </c>
      <c r="PN115" s="274">
        <f>IF(PN$6=$OS$5,成绩录入!BW118,0)</f>
        <v>0</v>
      </c>
      <c r="PO115" s="274">
        <f>IF(PO$6=$OS$5,成绩录入!BX118,0)</f>
        <v>0</v>
      </c>
      <c r="PP115" s="274">
        <f>IF(PP$6=$OS$5,成绩录入!BY118,0)</f>
        <v>0</v>
      </c>
      <c r="PQ115" s="274">
        <f>IF(PQ$6=$OS$5,成绩录入!BZ118,0)</f>
        <v>0</v>
      </c>
      <c r="PR115" s="274">
        <f>IF(PR$6=$OS$5,成绩录入!CA118,0)</f>
        <v>0</v>
      </c>
      <c r="PS115" s="274">
        <f>IF(PS$6=$OS$5,成绩录入!CB118,0)</f>
        <v>0</v>
      </c>
      <c r="PT115" s="274">
        <f>IF(PT$6=$OS$5,成绩录入!CC118,0)</f>
        <v>0</v>
      </c>
      <c r="PU115" s="274">
        <f>IF(PU$6=$OS$5,成绩录入!CD118,0)</f>
        <v>0</v>
      </c>
      <c r="PV115" s="274">
        <f>IF(PV$6=$OS$5,成绩录入!CE118,0)</f>
        <v>0</v>
      </c>
      <c r="PW115" s="274">
        <f>IF(PW$6=$OS$5,成绩录入!CF118,0)</f>
        <v>0</v>
      </c>
      <c r="PX115" s="274">
        <f>IF(PX$6=$OS$5,成绩录入!CG118,0)</f>
        <v>0</v>
      </c>
      <c r="PY115" s="274">
        <f>IF(PY$6=$OS$5,成绩录入!CH118,0)</f>
        <v>0</v>
      </c>
      <c r="PZ115" s="274">
        <f>IF(PZ$6=$OS$5,成绩录入!CI118,0)</f>
        <v>0</v>
      </c>
      <c r="QA115" s="274">
        <f>IF(QA$6=$OS$5,成绩录入!CJ118,0)</f>
        <v>0</v>
      </c>
      <c r="QB115" s="274">
        <f>IF(QB$6=$OS$5,成绩录入!CK118,0)</f>
        <v>0</v>
      </c>
      <c r="QC115" s="274">
        <f>IF(QC$6=$OS$5,成绩录入!CL118,0)</f>
        <v>0</v>
      </c>
      <c r="QD115" s="274">
        <f>IF(QD$6=$OS$5,成绩录入!CM118,0)</f>
        <v>0</v>
      </c>
      <c r="QE115" s="274">
        <f>IF(QE$6=$OS$5,成绩录入!CN118,0)</f>
        <v>0</v>
      </c>
      <c r="QF115" s="274">
        <f>IF(QF$6=$OS$5,成绩录入!CO118,0)</f>
        <v>0</v>
      </c>
      <c r="QG115" s="274">
        <f>IF(QG$6=$OS$5,成绩录入!CP118,0)</f>
        <v>0</v>
      </c>
      <c r="QH115" s="274">
        <f>IF(QH$6=$OS$5,成绩录入!CQ118,0)</f>
        <v>0</v>
      </c>
      <c r="QI115" s="274">
        <f>IF(QI$6=$OS$5,成绩录入!CR118,0)</f>
        <v>0</v>
      </c>
      <c r="QJ115" s="274">
        <f>IF(QJ$6=$OS$5,成绩录入!CS118,0)</f>
        <v>0</v>
      </c>
      <c r="QK115" s="274">
        <f>IF(QK$6=$OS$5,成绩录入!CT118,0)</f>
        <v>0</v>
      </c>
      <c r="QL115" s="274">
        <f>IF(QL$6=$OS$5,成绩录入!CU118,0)</f>
        <v>0</v>
      </c>
      <c r="QM115" s="274">
        <f>IF(QM$6=$OS$5,成绩录入!CV118,0)</f>
        <v>0</v>
      </c>
      <c r="QN115" s="274">
        <f>IF(QN$6=$OS$5,成绩录入!CW118,0)</f>
        <v>0</v>
      </c>
      <c r="QO115" s="274">
        <f>IF(QO$6=$OS$5,成绩录入!CX118,0)</f>
        <v>0</v>
      </c>
      <c r="QP115" s="274">
        <f>IF(QP$6=$OS$5,成绩录入!CY118,0)</f>
        <v>0</v>
      </c>
      <c r="QQ115" s="274">
        <f>IF(QQ$6=$OS$5,成绩录入!CZ118,0)</f>
        <v>0</v>
      </c>
      <c r="QR115" s="274">
        <f>IF(QR$6=$OS$5,成绩录入!DA118,0)</f>
        <v>0</v>
      </c>
      <c r="QS115" s="274">
        <f>IF(QS$6=$OS$5,成绩录入!DB118,0)</f>
        <v>0</v>
      </c>
      <c r="QT115" s="274">
        <f>IF(QT$6=$OS$5,成绩录入!DC118,0)</f>
        <v>0</v>
      </c>
      <c r="QU115" s="274">
        <f>IF(QU$6=$OS$5,成绩录入!DD118,0)</f>
        <v>0</v>
      </c>
      <c r="QV115" s="274">
        <f>IF(QV$6=$OS$5,成绩录入!DE118,0)</f>
        <v>0</v>
      </c>
      <c r="QW115" s="274">
        <f>IF(QW$6=$OS$5,成绩录入!DF118,0)</f>
        <v>0</v>
      </c>
      <c r="QX115" s="274">
        <f>IF(QX$6=$OS$5,成绩录入!DG118,0)</f>
        <v>0</v>
      </c>
      <c r="QY115" s="274">
        <f>IF(QY$6=$OS$5,成绩录入!DH118,0)</f>
        <v>0</v>
      </c>
      <c r="QZ115" s="274">
        <f>IF(QZ$6=$OS$5,成绩录入!DI118,0)</f>
        <v>0</v>
      </c>
      <c r="RA115" s="274">
        <f>IF(RA$6=$OS$5,成绩录入!DJ118,0)</f>
        <v>0</v>
      </c>
      <c r="RB115" s="248">
        <f>IF(RB$6=$OS$5,成绩录入!DK118,0)</f>
        <v>0</v>
      </c>
      <c r="RC115" s="248">
        <f>IF(RC$6=$OS$5,成绩录入!DL118,0)</f>
        <v>0</v>
      </c>
      <c r="RD115" s="248">
        <f>IF(RD$6=$OS$5,成绩录入!DM118,0)</f>
        <v>0</v>
      </c>
      <c r="RE115" s="248">
        <f>IF(RE$6=$OS$5,成绩录入!DN118,0)</f>
        <v>0</v>
      </c>
      <c r="RF115" s="248">
        <f>IF(RF$6=$OS$5,成绩录入!DO118,0)</f>
        <v>0</v>
      </c>
      <c r="RG115" s="248">
        <f>IF(RG$6=$OS$5,成绩录入!DP118,0)</f>
        <v>0</v>
      </c>
      <c r="RH115" s="248">
        <f>IF(RH$6=$OS$5,成绩录入!DQ118,0)</f>
        <v>0</v>
      </c>
      <c r="RI115" s="248">
        <f>IF(RI$6=$OS$5,成绩录入!DR118,0)</f>
        <v>0</v>
      </c>
      <c r="RJ115" s="248">
        <f>IF(RJ$6=$OS$5,成绩录入!DS118,0)</f>
        <v>0</v>
      </c>
      <c r="RK115" s="248">
        <f>IF(RK$6=$OS$5,成绩录入!DT118,0)</f>
        <v>0</v>
      </c>
      <c r="RL115" s="248">
        <f>IF(RL$6=$OS$5,成绩录入!DU118,0)</f>
        <v>0</v>
      </c>
      <c r="RM115" s="248">
        <f>IF(RM$6=$OS$5,成绩录入!DV118,0)</f>
        <v>0</v>
      </c>
      <c r="RN115" s="248">
        <f>IF(RN$6=$OS$5,成绩录入!DW118,0)</f>
        <v>0</v>
      </c>
      <c r="RO115" s="248">
        <f>IF(RO$6=$OS$5,成绩录入!DX118,0)</f>
        <v>0</v>
      </c>
      <c r="RP115" s="248">
        <f>IF(RP$6=$OS$5,成绩录入!DY118,0)</f>
        <v>0</v>
      </c>
      <c r="RQ115" s="248">
        <f>IF(RQ$6=$OS$5,成绩录入!DZ118,0)</f>
        <v>0</v>
      </c>
      <c r="RR115" s="248">
        <f>IF(RR$6=$OS$5,成绩录入!EA118,0)</f>
        <v>0</v>
      </c>
      <c r="RS115" s="248">
        <f>IF(RS$6=$OS$5,成绩录入!EB118,0)</f>
        <v>0</v>
      </c>
      <c r="RT115" s="248">
        <f>IF(RT$6=$OS$5,成绩录入!EC118,0)</f>
        <v>0</v>
      </c>
      <c r="RU115" s="248">
        <f>IF(RU$6=$OS$5,成绩录入!ED118,0)</f>
        <v>0</v>
      </c>
      <c r="RV115" s="248">
        <f>IF(RV$6=$OS$5,成绩录入!EE118,0)</f>
        <v>0</v>
      </c>
      <c r="RW115" s="248">
        <f>IF(RW$6=$OS$5,成绩录入!EF118,0)</f>
        <v>0</v>
      </c>
      <c r="RX115" s="248">
        <f>IF(RX$6=$OS$5,成绩录入!EG118,0)</f>
        <v>0</v>
      </c>
      <c r="RY115" s="248">
        <f>IF(RY$6=$OS$5,成绩录入!EH118,0)</f>
        <v>0</v>
      </c>
      <c r="RZ115" s="248">
        <f>IF(RZ$6=$OS$5,成绩录入!EI118,0)</f>
        <v>0</v>
      </c>
      <c r="SA115" s="248">
        <f>IF(SA$6=$OS$5,成绩录入!EJ118,0)</f>
        <v>0</v>
      </c>
      <c r="SB115" s="248">
        <f>IF(SB$6=$OS$5,成绩录入!EK118,0)</f>
        <v>0</v>
      </c>
      <c r="SC115" s="248">
        <f>IF(SC$6=$OS$5,成绩录入!EL118,0)</f>
        <v>0</v>
      </c>
      <c r="SD115" s="248">
        <f>IF(SD$6=$OS$5,成绩录入!EM118,0)</f>
        <v>0</v>
      </c>
      <c r="SE115" s="248">
        <f>IF(SE$6=$OS$5,成绩录入!EN118,0)</f>
        <v>0</v>
      </c>
      <c r="SF115" s="248">
        <f>IF(SF$6=$OS$5,成绩录入!EO118,0)</f>
        <v>0</v>
      </c>
      <c r="SG115" s="248">
        <f>IF(SG$6=$OS$5,成绩录入!EP118,0)</f>
        <v>0</v>
      </c>
      <c r="SH115" s="248">
        <f>IF(SH$6=$OS$5,成绩录入!EQ118,0)</f>
        <v>0</v>
      </c>
      <c r="SI115" s="248">
        <f>IF(SI$6=$OS$5,成绩录入!ER118,0)</f>
        <v>0</v>
      </c>
      <c r="SJ115" s="248">
        <f>IF(SJ$6=$OS$5,成绩录入!ES118,0)</f>
        <v>0</v>
      </c>
      <c r="SK115" s="248">
        <f>IF(SK$6=$OS$5,成绩录入!ET118,0)</f>
        <v>0</v>
      </c>
      <c r="SL115" s="248">
        <f>IF(SL$6=$OS$5,成绩录入!EU118,0)</f>
        <v>0</v>
      </c>
      <c r="SM115" s="248">
        <f>IF(SM$6=$OS$5,成绩录入!EV118,0)</f>
        <v>0</v>
      </c>
      <c r="SN115" s="248">
        <f>IF(SN$6=$OS$5,成绩录入!EW118,0)</f>
        <v>0</v>
      </c>
      <c r="SO115" s="248">
        <f>IF(SO$6=$OS$5,成绩录入!EX118,0)</f>
        <v>0</v>
      </c>
      <c r="SP115" s="218">
        <f t="shared" si="190"/>
        <v>0</v>
      </c>
      <c r="SQ115" s="166"/>
      <c r="SR115" s="166"/>
      <c r="SS115" s="273">
        <f>IF(SS$6=$SR$5,成绩录入!BC118,0)</f>
        <v>0</v>
      </c>
      <c r="ST115" s="274">
        <f>IF(ST$6=$SR$5,成绩录入!BD118,0)</f>
        <v>0</v>
      </c>
      <c r="SU115" s="274">
        <f>IF(SU$6=$SR$5,成绩录入!BE118,0)</f>
        <v>0</v>
      </c>
      <c r="SV115" s="274">
        <f>IF(SV$6=$SR$5,成绩录入!BF118,0)</f>
        <v>0</v>
      </c>
      <c r="SW115" s="274">
        <f>IF(SW$6=$SR$5,成绩录入!BG118,0)</f>
        <v>0</v>
      </c>
      <c r="SX115" s="274">
        <f>IF(SX$6=$SR$5,成绩录入!BH118,0)</f>
        <v>0</v>
      </c>
      <c r="SY115" s="274">
        <f>IF(SY$6=$SR$5,成绩录入!BI118,0)</f>
        <v>0</v>
      </c>
      <c r="SZ115" s="274">
        <f>IF(SZ$6=$SR$5,成绩录入!BJ118,0)</f>
        <v>0</v>
      </c>
      <c r="TA115" s="274">
        <f>IF(TA$6=$SR$5,成绩录入!BK118,0)</f>
        <v>0</v>
      </c>
      <c r="TB115" s="274">
        <f>IF(TB$6=$SR$5,成绩录入!BL118,0)</f>
        <v>0</v>
      </c>
      <c r="TC115" s="274">
        <f>IF(TC$6=$SR$5,成绩录入!BM118,0)</f>
        <v>0</v>
      </c>
      <c r="TD115" s="274">
        <f>IF(TD$6=$SR$5,成绩录入!BN118,0)</f>
        <v>0</v>
      </c>
      <c r="TE115" s="274">
        <f>IF(TE$6=$SR$5,成绩录入!BO118,0)</f>
        <v>0</v>
      </c>
      <c r="TF115" s="274">
        <f>IF(TF$6=$SR$5,成绩录入!BP118,0)</f>
        <v>0</v>
      </c>
      <c r="TG115" s="274">
        <f>IF(TG$6=$SR$5,成绩录入!BQ118,0)</f>
        <v>0</v>
      </c>
      <c r="TH115" s="274">
        <f>IF(TH$6=$SR$5,成绩录入!BR118,0)</f>
        <v>0</v>
      </c>
      <c r="TI115" s="274">
        <f>IF(TI$6=$SR$5,成绩录入!BS118,0)</f>
        <v>0</v>
      </c>
      <c r="TJ115" s="274">
        <f>IF(TJ$6=$SR$5,成绩录入!BT118,0)</f>
        <v>0</v>
      </c>
      <c r="TK115" s="274">
        <f>IF(TK$6=$SR$5,成绩录入!BU118,0)</f>
        <v>0</v>
      </c>
      <c r="TL115" s="274">
        <f>IF(TL$6=$SR$5,成绩录入!BV118,0)</f>
        <v>0</v>
      </c>
      <c r="TM115" s="274">
        <f>IF(TM$6=$SR$5,成绩录入!BW118,0)</f>
        <v>0</v>
      </c>
      <c r="TN115" s="274">
        <f>IF(TN$6=$SR$5,成绩录入!BX118,0)</f>
        <v>0</v>
      </c>
      <c r="TO115" s="274">
        <f>IF(TO$6=$SR$5,成绩录入!BY118,0)</f>
        <v>0</v>
      </c>
      <c r="TP115" s="274">
        <f>IF(TP$6=$SR$5,成绩录入!BZ118,0)</f>
        <v>0</v>
      </c>
      <c r="TQ115" s="274">
        <f>IF(TQ$6=$SR$5,成绩录入!CA118,0)</f>
        <v>0</v>
      </c>
      <c r="TR115" s="274">
        <f>IF(TR$6=$SR$5,成绩录入!CB118,0)</f>
        <v>0</v>
      </c>
      <c r="TS115" s="274">
        <f>IF(TS$6=$SR$5,成绩录入!CC118,0)</f>
        <v>0</v>
      </c>
      <c r="TT115" s="274">
        <f>IF(TT$6=$SR$5,成绩录入!CD118,0)</f>
        <v>0</v>
      </c>
      <c r="TU115" s="274">
        <f>IF(TU$6=$SR$5,成绩录入!CE118,0)</f>
        <v>0</v>
      </c>
      <c r="TV115" s="274">
        <f>IF(TV$6=$SR$5,成绩录入!CF118,0)</f>
        <v>0</v>
      </c>
      <c r="TW115" s="274">
        <f>IF(TW$6=$SR$5,成绩录入!CG118,0)</f>
        <v>0</v>
      </c>
      <c r="TX115" s="274">
        <f>IF(TX$6=$SR$5,成绩录入!CH118,0)</f>
        <v>0</v>
      </c>
      <c r="TY115" s="274">
        <f>IF(TY$6=$SR$5,成绩录入!CI118,0)</f>
        <v>0</v>
      </c>
      <c r="TZ115" s="274">
        <f>IF(TZ$6=$SR$5,成绩录入!CJ118,0)</f>
        <v>0</v>
      </c>
      <c r="UA115" s="274">
        <f>IF(UA$6=$SR$5,成绩录入!CK118,0)</f>
        <v>0</v>
      </c>
      <c r="UB115" s="274">
        <f>IF(UB$6=$SR$5,成绩录入!CL118,0)</f>
        <v>0</v>
      </c>
      <c r="UC115" s="274">
        <f>IF(UC$6=$SR$5,成绩录入!CM118,0)</f>
        <v>0</v>
      </c>
      <c r="UD115" s="274">
        <f>IF(UD$6=$SR$5,成绩录入!CN118,0)</f>
        <v>0</v>
      </c>
      <c r="UE115" s="274">
        <f>IF(UE$6=$SR$5,成绩录入!CO118,0)</f>
        <v>0</v>
      </c>
      <c r="UF115" s="274">
        <f>IF(UF$6=$SR$5,成绩录入!CP118,0)</f>
        <v>0</v>
      </c>
      <c r="UG115" s="274">
        <f>IF(UG$6=$SR$5,成绩录入!CQ118,0)</f>
        <v>0</v>
      </c>
      <c r="UH115" s="274">
        <f>IF(UH$6=$SR$5,成绩录入!CR118,0)</f>
        <v>0</v>
      </c>
      <c r="UI115" s="274">
        <f>IF(UI$6=$SR$5,成绩录入!CS118,0)</f>
        <v>0</v>
      </c>
      <c r="UJ115" s="274">
        <f>IF(UJ$6=$SR$5,成绩录入!CT118,0)</f>
        <v>0</v>
      </c>
      <c r="UK115" s="274">
        <f>IF(UK$6=$SR$5,成绩录入!CU118,0)</f>
        <v>0</v>
      </c>
      <c r="UL115" s="274">
        <f>IF(UL$6=$SR$5,成绩录入!CV118,0)</f>
        <v>0</v>
      </c>
      <c r="UM115" s="274">
        <f>IF(UM$6=$SR$5,成绩录入!CW118,0)</f>
        <v>0</v>
      </c>
      <c r="UN115" s="274">
        <f>IF(UN$6=$SR$5,成绩录入!CX118,0)</f>
        <v>0</v>
      </c>
      <c r="UO115" s="274">
        <f>IF(UO$6=$SR$5,成绩录入!CY118,0)</f>
        <v>0</v>
      </c>
      <c r="UP115" s="274">
        <f>IF(UP$6=$SR$5,成绩录入!CZ118,0)</f>
        <v>0</v>
      </c>
      <c r="UQ115" s="274">
        <f>IF(UQ$6=$SR$5,成绩录入!DA118,0)</f>
        <v>0</v>
      </c>
      <c r="UR115" s="274">
        <f>IF(UR$6=$SR$5,成绩录入!DB118,0)</f>
        <v>0</v>
      </c>
      <c r="US115" s="274">
        <f>IF(US$6=$SR$5,成绩录入!DC118,0)</f>
        <v>0</v>
      </c>
      <c r="UT115" s="274">
        <f>IF(UT$6=$SR$5,成绩录入!DD118,0)</f>
        <v>0</v>
      </c>
      <c r="UU115" s="274">
        <f>IF(UU$6=$SR$5,成绩录入!DE118,0)</f>
        <v>0</v>
      </c>
      <c r="UV115" s="274">
        <f>IF(UV$6=$SR$5,成绩录入!DF118,0)</f>
        <v>0</v>
      </c>
      <c r="UW115" s="274">
        <f>IF(UW$6=$SR$5,成绩录入!DG118,0)</f>
        <v>0</v>
      </c>
      <c r="UX115" s="274">
        <f>IF(UX$6=$SR$5,成绩录入!DH118,0)</f>
        <v>0</v>
      </c>
      <c r="UY115" s="274">
        <f>IF(UY$6=$SR$5,成绩录入!DI118,0)</f>
        <v>0</v>
      </c>
      <c r="UZ115" s="274">
        <f>IF(UZ$6=$SR$5,成绩录入!DJ118,0)</f>
        <v>0</v>
      </c>
      <c r="VA115" s="248">
        <f>IF(VA$6=$SR$5,成绩录入!DK118,0)</f>
        <v>0</v>
      </c>
      <c r="VB115" s="248">
        <f>IF(VB$6=$SR$5,成绩录入!DL118,0)</f>
        <v>0</v>
      </c>
      <c r="VC115" s="248">
        <f>IF(VC$6=$SR$5,成绩录入!DM118,0)</f>
        <v>0</v>
      </c>
      <c r="VD115" s="248">
        <f>IF(VD$6=$SR$5,成绩录入!DN118,0)</f>
        <v>0</v>
      </c>
      <c r="VE115" s="248">
        <f>IF(VE$6=$SR$5,成绩录入!DO118,0)</f>
        <v>0</v>
      </c>
      <c r="VF115" s="248">
        <f>IF(VF$6=$SR$5,成绩录入!DP118,0)</f>
        <v>0</v>
      </c>
      <c r="VG115" s="248">
        <f>IF(VG$6=$SR$5,成绩录入!DQ118,0)</f>
        <v>0</v>
      </c>
      <c r="VH115" s="248">
        <f>IF(VH$6=$SR$5,成绩录入!DR118,0)</f>
        <v>0</v>
      </c>
      <c r="VI115" s="248">
        <f>IF(VI$6=$SR$5,成绩录入!DS118,0)</f>
        <v>0</v>
      </c>
      <c r="VJ115" s="248">
        <f>IF(VJ$6=$SR$5,成绩录入!DT118,0)</f>
        <v>0</v>
      </c>
      <c r="VK115" s="248">
        <f>IF(VK$6=$SR$5,成绩录入!DU118,0)</f>
        <v>0</v>
      </c>
      <c r="VL115" s="248">
        <f>IF(VL$6=$SR$5,成绩录入!DV118,0)</f>
        <v>0</v>
      </c>
      <c r="VM115" s="248">
        <f>IF(VM$6=$SR$5,成绩录入!DW118,0)</f>
        <v>0</v>
      </c>
      <c r="VN115" s="248">
        <f>IF(VN$6=$SR$5,成绩录入!DX118,0)</f>
        <v>0</v>
      </c>
      <c r="VO115" s="248">
        <f>IF(VO$6=$SR$5,成绩录入!DY118,0)</f>
        <v>0</v>
      </c>
      <c r="VP115" s="248">
        <f>IF(VP$6=$SR$5,成绩录入!DZ118,0)</f>
        <v>0</v>
      </c>
      <c r="VQ115" s="248">
        <f>IF(VQ$6=$SR$5,成绩录入!EA118,0)</f>
        <v>0</v>
      </c>
      <c r="VR115" s="248">
        <f>IF(VR$6=$SR$5,成绩录入!EB118,0)</f>
        <v>0</v>
      </c>
      <c r="VS115" s="248">
        <f>IF(VS$6=$SR$5,成绩录入!EC118,0)</f>
        <v>0</v>
      </c>
      <c r="VT115" s="248">
        <f>IF(VT$6=$SR$5,成绩录入!ED118,0)</f>
        <v>0</v>
      </c>
      <c r="VU115" s="248">
        <f>IF(VU$6=$SR$5,成绩录入!EE118,0)</f>
        <v>0</v>
      </c>
      <c r="VV115" s="248">
        <f>IF(VV$6=$SR$5,成绩录入!EF118,0)</f>
        <v>0</v>
      </c>
      <c r="VW115" s="248">
        <f>IF(VW$6=$SR$5,成绩录入!EG118,0)</f>
        <v>0</v>
      </c>
      <c r="VX115" s="248">
        <f>IF(VX$6=$SR$5,成绩录入!EH118,0)</f>
        <v>0</v>
      </c>
      <c r="VY115" s="248">
        <f>IF(VY$6=$SR$5,成绩录入!EI118,0)</f>
        <v>0</v>
      </c>
      <c r="VZ115" s="248">
        <f>IF(VZ$6=$SR$5,成绩录入!EJ118,0)</f>
        <v>0</v>
      </c>
      <c r="WA115" s="248">
        <f>IF(WA$6=$SR$5,成绩录入!EK118,0)</f>
        <v>0</v>
      </c>
      <c r="WB115" s="248">
        <f>IF(WB$6=$SR$5,成绩录入!EL118,0)</f>
        <v>0</v>
      </c>
      <c r="WC115" s="248">
        <f>IF(WC$6=$SR$5,成绩录入!EM118,0)</f>
        <v>0</v>
      </c>
      <c r="WD115" s="248">
        <f>IF(WD$6=$SR$5,成绩录入!EN118,0)</f>
        <v>0</v>
      </c>
      <c r="WE115" s="248">
        <f>IF(WE$6=$SR$5,成绩录入!EO118,0)</f>
        <v>0</v>
      </c>
      <c r="WF115" s="248">
        <f>IF(WF$6=$SR$5,成绩录入!EP118,0)</f>
        <v>0</v>
      </c>
      <c r="WG115" s="248">
        <f>IF(WG$6=$SR$5,成绩录入!EQ118,0)</f>
        <v>0</v>
      </c>
      <c r="WH115" s="248">
        <f>IF(WH$6=$SR$5,成绩录入!ER118,0)</f>
        <v>0</v>
      </c>
      <c r="WI115" s="248">
        <f>IF(WI$6=$SR$5,成绩录入!ES118,0)</f>
        <v>0</v>
      </c>
      <c r="WJ115" s="248">
        <f>IF(WJ$6=$SR$5,成绩录入!ET118,0)</f>
        <v>0</v>
      </c>
      <c r="WK115" s="248">
        <f>IF(WK$6=$SR$5,成绩录入!EU118,0)</f>
        <v>0</v>
      </c>
      <c r="WL115" s="248">
        <f>IF(WL$6=$SR$5,成绩录入!EV118,0)</f>
        <v>0</v>
      </c>
      <c r="WM115" s="248">
        <f>IF(WM$6=$SR$5,成绩录入!EW118,0)</f>
        <v>0</v>
      </c>
      <c r="WN115" s="248">
        <f>IF(WN$6=$SR$5,成绩录入!EX118,0)</f>
        <v>0</v>
      </c>
      <c r="WO115" s="218">
        <f t="shared" si="191"/>
        <v>0</v>
      </c>
      <c r="WP115" s="166"/>
      <c r="WQ115" s="166"/>
      <c r="WR115" s="273">
        <f>IF(WR$6=$WQ$5,成绩录入!BC118,0)</f>
        <v>0</v>
      </c>
      <c r="WS115" s="274">
        <f>IF(WS$6=$WQ$5,成绩录入!BD118,0)</f>
        <v>0</v>
      </c>
      <c r="WT115" s="274">
        <f>IF(WT$6=$WQ$5,成绩录入!BE118,0)</f>
        <v>0</v>
      </c>
      <c r="WU115" s="274">
        <f>IF(WU$6=$WQ$5,成绩录入!BF118,0)</f>
        <v>0</v>
      </c>
      <c r="WV115" s="274">
        <f>IF(WV$6=$WQ$5,成绩录入!BG118,0)</f>
        <v>0</v>
      </c>
      <c r="WW115" s="274">
        <f>IF(WW$6=$WQ$5,成绩录入!BH118,0)</f>
        <v>0</v>
      </c>
      <c r="WX115" s="274">
        <f>IF(WX$6=$WQ$5,成绩录入!BI118,0)</f>
        <v>0</v>
      </c>
      <c r="WY115" s="274">
        <f>IF(WY$6=$WQ$5,成绩录入!BJ118,0)</f>
        <v>0</v>
      </c>
      <c r="WZ115" s="274">
        <f>IF(WZ$6=$WQ$5,成绩录入!BK118,0)</f>
        <v>0</v>
      </c>
      <c r="XA115" s="274">
        <f>IF(XA$6=$WQ$5,成绩录入!BL118,0)</f>
        <v>0</v>
      </c>
      <c r="XB115" s="274">
        <f>IF(XB$6=$WQ$5,成绩录入!BM118,0)</f>
        <v>0</v>
      </c>
      <c r="XC115" s="274">
        <f>IF(XC$6=$WQ$5,成绩录入!BN118,0)</f>
        <v>0</v>
      </c>
      <c r="XD115" s="274">
        <f>IF(XD$6=$WQ$5,成绩录入!BO118,0)</f>
        <v>0</v>
      </c>
      <c r="XE115" s="274">
        <f>IF(XE$6=$WQ$5,成绩录入!BP118,0)</f>
        <v>0</v>
      </c>
      <c r="XF115" s="274">
        <f>IF(XF$6=$WQ$5,成绩录入!BQ118,0)</f>
        <v>0</v>
      </c>
      <c r="XG115" s="274">
        <f>IF(XG$6=$WQ$5,成绩录入!BR118,0)</f>
        <v>0</v>
      </c>
      <c r="XH115" s="274">
        <f>IF(XH$6=$WQ$5,成绩录入!BS118,0)</f>
        <v>0</v>
      </c>
      <c r="XI115" s="274">
        <f>IF(XI$6=$WQ$5,成绩录入!BT118,0)</f>
        <v>0</v>
      </c>
      <c r="XJ115" s="274">
        <f>IF(XJ$6=$WQ$5,成绩录入!BU118,0)</f>
        <v>0</v>
      </c>
      <c r="XK115" s="274">
        <f>IF(XK$6=$WQ$5,成绩录入!BV118,0)</f>
        <v>0</v>
      </c>
      <c r="XL115" s="274">
        <f>IF(XL$6=$WQ$5,成绩录入!BW118,0)</f>
        <v>0</v>
      </c>
      <c r="XM115" s="274">
        <f>IF(XM$6=$WQ$5,成绩录入!BX118,0)</f>
        <v>0</v>
      </c>
      <c r="XN115" s="274">
        <f>IF(XN$6=$WQ$5,成绩录入!BY118,0)</f>
        <v>0</v>
      </c>
      <c r="XO115" s="274">
        <f>IF(XO$6=$WQ$5,成绩录入!BZ118,0)</f>
        <v>0</v>
      </c>
      <c r="XP115" s="274">
        <f>IF(XP$6=$WQ$5,成绩录入!CA118,0)</f>
        <v>0</v>
      </c>
      <c r="XQ115" s="274">
        <f>IF(XQ$6=$WQ$5,成绩录入!CB118,0)</f>
        <v>0</v>
      </c>
      <c r="XR115" s="274">
        <f>IF(XR$6=$WQ$5,成绩录入!CC118,0)</f>
        <v>0</v>
      </c>
      <c r="XS115" s="274">
        <f>IF(XS$6=$WQ$5,成绩录入!CD118,0)</f>
        <v>0</v>
      </c>
      <c r="XT115" s="274">
        <f>IF(XT$6=$WQ$5,成绩录入!CE118,0)</f>
        <v>0</v>
      </c>
      <c r="XU115" s="274">
        <f>IF(XU$6=$WQ$5,成绩录入!CF118,0)</f>
        <v>0</v>
      </c>
      <c r="XV115" s="274">
        <f>IF(XV$6=$WQ$5,成绩录入!CG118,0)</f>
        <v>0</v>
      </c>
      <c r="XW115" s="274">
        <f>IF(XW$6=$WQ$5,成绩录入!CH118,0)</f>
        <v>0</v>
      </c>
      <c r="XX115" s="274">
        <f>IF(XX$6=$WQ$5,成绩录入!CI118,0)</f>
        <v>0</v>
      </c>
      <c r="XY115" s="274">
        <f>IF(XY$6=$WQ$5,成绩录入!CJ118,0)</f>
        <v>0</v>
      </c>
      <c r="XZ115" s="274">
        <f>IF(XZ$6=$WQ$5,成绩录入!CK118,0)</f>
        <v>0</v>
      </c>
      <c r="YA115" s="274">
        <f>IF(YA$6=$WQ$5,成绩录入!CL118,0)</f>
        <v>0</v>
      </c>
      <c r="YB115" s="274">
        <f>IF(YB$6=$WQ$5,成绩录入!CM118,0)</f>
        <v>0</v>
      </c>
      <c r="YC115" s="274">
        <f>IF(YC$6=$WQ$5,成绩录入!CN118,0)</f>
        <v>0</v>
      </c>
      <c r="YD115" s="274">
        <f>IF(YD$6=$WQ$5,成绩录入!CO118,0)</f>
        <v>0</v>
      </c>
      <c r="YE115" s="274">
        <f>IF(YE$6=$WQ$5,成绩录入!CP118,0)</f>
        <v>0</v>
      </c>
      <c r="YF115" s="274">
        <f>IF(YF$6=$WQ$5,成绩录入!CQ118,0)</f>
        <v>0</v>
      </c>
      <c r="YG115" s="274">
        <f>IF(YG$6=$WQ$5,成绩录入!CR118,0)</f>
        <v>0</v>
      </c>
      <c r="YH115" s="274">
        <f>IF(YH$6=$WQ$5,成绩录入!CS118,0)</f>
        <v>0</v>
      </c>
      <c r="YI115" s="274">
        <f>IF(YI$6=$WQ$5,成绩录入!CT118,0)</f>
        <v>0</v>
      </c>
      <c r="YJ115" s="274">
        <f>IF(YJ$6=$WQ$5,成绩录入!CU118,0)</f>
        <v>0</v>
      </c>
      <c r="YK115" s="274">
        <f>IF(YK$6=$WQ$5,成绩录入!CV118,0)</f>
        <v>0</v>
      </c>
      <c r="YL115" s="274">
        <f>IF(YL$6=$WQ$5,成绩录入!CW118,0)</f>
        <v>0</v>
      </c>
      <c r="YM115" s="274">
        <f>IF(YM$6=$WQ$5,成绩录入!CX118,0)</f>
        <v>0</v>
      </c>
      <c r="YN115" s="274">
        <f>IF(YN$6=$WQ$5,成绩录入!CY118,0)</f>
        <v>0</v>
      </c>
      <c r="YO115" s="274">
        <f>IF(YO$6=$WQ$5,成绩录入!CZ118,0)</f>
        <v>0</v>
      </c>
      <c r="YP115" s="274">
        <f>IF(YP$6=$WQ$5,成绩录入!DA118,0)</f>
        <v>0</v>
      </c>
      <c r="YQ115" s="274">
        <f>IF(YQ$6=$WQ$5,成绩录入!DB118,0)</f>
        <v>0</v>
      </c>
      <c r="YR115" s="274">
        <f>IF(YR$6=$WQ$5,成绩录入!DC118,0)</f>
        <v>0</v>
      </c>
      <c r="YS115" s="274">
        <f>IF(YS$6=$WQ$5,成绩录入!DD118,0)</f>
        <v>0</v>
      </c>
      <c r="YT115" s="274">
        <f>IF(YT$6=$WQ$5,成绩录入!DE118,0)</f>
        <v>0</v>
      </c>
      <c r="YU115" s="274">
        <f>IF(YU$6=$WQ$5,成绩录入!DF118,0)</f>
        <v>0</v>
      </c>
      <c r="YV115" s="274">
        <f>IF(YV$6=$WQ$5,成绩录入!DG118,0)</f>
        <v>0</v>
      </c>
      <c r="YW115" s="274">
        <f>IF(YW$6=$WQ$5,成绩录入!DH118,0)</f>
        <v>0</v>
      </c>
      <c r="YX115" s="274">
        <f>IF(YX$6=$WQ$5,成绩录入!DI118,0)</f>
        <v>0</v>
      </c>
      <c r="YY115" s="274">
        <f>IF(YY$6=$WQ$5,成绩录入!DJ118,0)</f>
        <v>0</v>
      </c>
      <c r="YZ115" s="248">
        <f>IF(YZ$6=$WQ$5,成绩录入!DK118,0)</f>
        <v>0</v>
      </c>
      <c r="ZA115" s="248">
        <f>IF(ZA$6=$WQ$5,成绩录入!DL118,0)</f>
        <v>0</v>
      </c>
      <c r="ZB115" s="248">
        <f>IF(ZB$6=$WQ$5,成绩录入!DM118,0)</f>
        <v>0</v>
      </c>
      <c r="ZC115" s="248">
        <f>IF(ZC$6=$WQ$5,成绩录入!DN118,0)</f>
        <v>0</v>
      </c>
      <c r="ZD115" s="248">
        <f>IF(ZD$6=$WQ$5,成绩录入!DO118,0)</f>
        <v>0</v>
      </c>
      <c r="ZE115" s="248">
        <f>IF(ZE$6=$WQ$5,成绩录入!DP118,0)</f>
        <v>0</v>
      </c>
      <c r="ZF115" s="248">
        <f>IF(ZF$6=$WQ$5,成绩录入!DQ118,0)</f>
        <v>0</v>
      </c>
      <c r="ZG115" s="248">
        <f>IF(ZG$6=$WQ$5,成绩录入!DR118,0)</f>
        <v>0</v>
      </c>
      <c r="ZH115" s="248">
        <f>IF(ZH$6=$WQ$5,成绩录入!DS118,0)</f>
        <v>0</v>
      </c>
      <c r="ZI115" s="248">
        <f>IF(ZI$6=$WQ$5,成绩录入!DT118,0)</f>
        <v>0</v>
      </c>
      <c r="ZJ115" s="248">
        <f>IF(ZJ$6=$WQ$5,成绩录入!DU118,0)</f>
        <v>0</v>
      </c>
      <c r="ZK115" s="248">
        <f>IF(ZK$6=$WQ$5,成绩录入!DV118,0)</f>
        <v>0</v>
      </c>
      <c r="ZL115" s="248">
        <f>IF(ZL$6=$WQ$5,成绩录入!DW118,0)</f>
        <v>0</v>
      </c>
      <c r="ZM115" s="248">
        <f>IF(ZM$6=$WQ$5,成绩录入!DX118,0)</f>
        <v>0</v>
      </c>
      <c r="ZN115" s="248">
        <f>IF(ZN$6=$WQ$5,成绩录入!DY118,0)</f>
        <v>0</v>
      </c>
      <c r="ZO115" s="248">
        <f>IF(ZO$6=$WQ$5,成绩录入!DZ118,0)</f>
        <v>0</v>
      </c>
      <c r="ZP115" s="248">
        <f>IF(ZP$6=$WQ$5,成绩录入!EA118,0)</f>
        <v>0</v>
      </c>
      <c r="ZQ115" s="248">
        <f>IF(ZQ$6=$WQ$5,成绩录入!EB118,0)</f>
        <v>0</v>
      </c>
      <c r="ZR115" s="248">
        <f>IF(ZR$6=$WQ$5,成绩录入!EC118,0)</f>
        <v>0</v>
      </c>
      <c r="ZS115" s="248">
        <f>IF(ZS$6=$WQ$5,成绩录入!ED118,0)</f>
        <v>0</v>
      </c>
      <c r="ZT115" s="248">
        <f>IF(ZT$6=$WQ$5,成绩录入!EE118,0)</f>
        <v>0</v>
      </c>
      <c r="ZU115" s="248">
        <f>IF(ZU$6=$WQ$5,成绩录入!EF118,0)</f>
        <v>0</v>
      </c>
      <c r="ZV115" s="248">
        <f>IF(ZV$6=$WQ$5,成绩录入!EG118,0)</f>
        <v>0</v>
      </c>
      <c r="ZW115" s="248">
        <f>IF(ZW$6=$WQ$5,成绩录入!EH118,0)</f>
        <v>0</v>
      </c>
      <c r="ZX115" s="248">
        <f>IF(ZX$6=$WQ$5,成绩录入!EI118,0)</f>
        <v>0</v>
      </c>
      <c r="ZY115" s="248">
        <f>IF(ZY$6=$WQ$5,成绩录入!EJ118,0)</f>
        <v>0</v>
      </c>
      <c r="ZZ115" s="248">
        <f>IF(ZZ$6=$WQ$5,成绩录入!EK118,0)</f>
        <v>0</v>
      </c>
      <c r="AAA115" s="248">
        <f>IF(AAA$6=$WQ$5,成绩录入!EL118,0)</f>
        <v>0</v>
      </c>
      <c r="AAB115" s="248">
        <f>IF(AAB$6=$WQ$5,成绩录入!EM118,0)</f>
        <v>0</v>
      </c>
      <c r="AAC115" s="248">
        <f>IF(AAC$6=$WQ$5,成绩录入!EN118,0)</f>
        <v>0</v>
      </c>
      <c r="AAD115" s="248">
        <f>IF(AAD$6=$WQ$5,成绩录入!EO118,0)</f>
        <v>0</v>
      </c>
      <c r="AAE115" s="248">
        <f>IF(AAE$6=$WQ$5,成绩录入!EP118,0)</f>
        <v>0</v>
      </c>
      <c r="AAF115" s="248">
        <f>IF(AAF$6=$WQ$5,成绩录入!EQ118,0)</f>
        <v>0</v>
      </c>
      <c r="AAG115" s="248">
        <f>IF(AAG$6=$WQ$5,成绩录入!ER118,0)</f>
        <v>0</v>
      </c>
      <c r="AAH115" s="248">
        <f>IF(AAH$6=$WQ$5,成绩录入!ES118,0)</f>
        <v>0</v>
      </c>
      <c r="AAI115" s="248">
        <f>IF(AAI$6=$WQ$5,成绩录入!ET118,0)</f>
        <v>0</v>
      </c>
      <c r="AAJ115" s="248">
        <f>IF(AAJ$6=$WQ$5,成绩录入!EU118,0)</f>
        <v>0</v>
      </c>
      <c r="AAK115" s="248">
        <f>IF(AAK$6=$WQ$5,成绩录入!EV118,0)</f>
        <v>0</v>
      </c>
      <c r="AAL115" s="248">
        <f>IF(AAL$6=$WQ$5,成绩录入!EW118,0)</f>
        <v>0</v>
      </c>
      <c r="AAM115" s="248">
        <f>IF(AAM$6=$WQ$5,成绩录入!EX118,0)</f>
        <v>0</v>
      </c>
      <c r="AAN115" s="218">
        <f t="shared" si="192"/>
        <v>0</v>
      </c>
      <c r="AAO115" s="206"/>
      <c r="AAQ115" s="273">
        <f>IF(AAQ$6=$AAP$5,成绩录入!BC118,0)</f>
        <v>0</v>
      </c>
      <c r="AAR115" s="274">
        <f>IF(AAR$6=$AAP$5,成绩录入!BD118,0)</f>
        <v>0</v>
      </c>
      <c r="AAS115" s="274">
        <f>IF(AAS$6=$AAP$5,成绩录入!BE118,0)</f>
        <v>0</v>
      </c>
      <c r="AAT115" s="274">
        <f>IF(AAT$6=$AAP$5,成绩录入!BF118,0)</f>
        <v>0</v>
      </c>
      <c r="AAU115" s="274">
        <f>IF(AAU$6=$AAP$5,成绩录入!BG118,0)</f>
        <v>0</v>
      </c>
      <c r="AAV115" s="274">
        <f>IF(AAV$6=$AAP$5,成绩录入!BH118,0)</f>
        <v>0</v>
      </c>
      <c r="AAW115" s="274">
        <f>IF(AAW$6=$AAP$5,成绩录入!BI118,0)</f>
        <v>0</v>
      </c>
      <c r="AAX115" s="274">
        <f>IF(AAX$6=$AAP$5,成绩录入!BJ118,0)</f>
        <v>0</v>
      </c>
      <c r="AAY115" s="274">
        <f>IF(AAY$6=$AAP$5,成绩录入!BK118,0)</f>
        <v>0</v>
      </c>
      <c r="AAZ115" s="274">
        <f>IF(AAZ$6=$AAP$5,成绩录入!BL118,0)</f>
        <v>0</v>
      </c>
      <c r="ABA115" s="274">
        <f>IF(ABA$6=$AAP$5,成绩录入!BM118,0)</f>
        <v>0</v>
      </c>
      <c r="ABB115" s="274">
        <f>IF(ABB$6=$AAP$5,成绩录入!BN118,0)</f>
        <v>0</v>
      </c>
      <c r="ABC115" s="274">
        <f>IF(ABC$6=$AAP$5,成绩录入!BO118,0)</f>
        <v>0</v>
      </c>
      <c r="ABD115" s="274">
        <f>IF(ABD$6=$AAP$5,成绩录入!BP118,0)</f>
        <v>0</v>
      </c>
      <c r="ABE115" s="274">
        <f>IF(ABE$6=$AAP$5,成绩录入!BQ118,0)</f>
        <v>0</v>
      </c>
      <c r="ABF115" s="274">
        <f>IF(ABF$6=$AAP$5,成绩录入!BR118,0)</f>
        <v>0</v>
      </c>
      <c r="ABG115" s="274">
        <f>IF(ABG$6=$AAP$5,成绩录入!BS118,0)</f>
        <v>0</v>
      </c>
      <c r="ABH115" s="274">
        <f>IF(ABH$6=$AAP$5,成绩录入!BT118,0)</f>
        <v>0</v>
      </c>
      <c r="ABI115" s="274">
        <f>IF(ABI$6=$AAP$5,成绩录入!BU118,0)</f>
        <v>0</v>
      </c>
      <c r="ABJ115" s="274">
        <f>IF(ABJ$6=$AAP$5,成绩录入!BV118,0)</f>
        <v>0</v>
      </c>
      <c r="ABK115" s="274">
        <f>IF(ABK$6=$AAP$5,成绩录入!BW118,0)</f>
        <v>0</v>
      </c>
      <c r="ABL115" s="274">
        <f>IF(ABL$6=$AAP$5,成绩录入!BX118,0)</f>
        <v>0</v>
      </c>
      <c r="ABM115" s="274">
        <f>IF(ABM$6=$AAP$5,成绩录入!BY118,0)</f>
        <v>0</v>
      </c>
      <c r="ABN115" s="274">
        <f>IF(ABN$6=$AAP$5,成绩录入!BZ118,0)</f>
        <v>0</v>
      </c>
      <c r="ABO115" s="274">
        <f>IF(ABO$6=$AAP$5,成绩录入!CA118,0)</f>
        <v>0</v>
      </c>
      <c r="ABP115" s="274">
        <f>IF(ABP$6=$AAP$5,成绩录入!CB118,0)</f>
        <v>0</v>
      </c>
      <c r="ABQ115" s="274">
        <f>IF(ABQ$6=$AAP$5,成绩录入!CC118,0)</f>
        <v>0</v>
      </c>
      <c r="ABR115" s="274">
        <f>IF(ABR$6=$AAP$5,成绩录入!CD118,0)</f>
        <v>0</v>
      </c>
      <c r="ABS115" s="274">
        <f>IF(ABS$6=$AAP$5,成绩录入!CE118,0)</f>
        <v>0</v>
      </c>
      <c r="ABT115" s="274">
        <f>IF(ABT$6=$AAP$5,成绩录入!CF118,0)</f>
        <v>0</v>
      </c>
      <c r="ABU115" s="274">
        <f>IF(ABU$6=$AAP$5,成绩录入!CG118,0)</f>
        <v>0</v>
      </c>
      <c r="ABV115" s="274">
        <f>IF(ABV$6=$AAP$5,成绩录入!CH118,0)</f>
        <v>0</v>
      </c>
      <c r="ABW115" s="274">
        <f>IF(ABW$6=$AAP$5,成绩录入!CI118,0)</f>
        <v>0</v>
      </c>
      <c r="ABX115" s="274">
        <f>IF(ABX$6=$AAP$5,成绩录入!CJ118,0)</f>
        <v>0</v>
      </c>
      <c r="ABY115" s="274">
        <f>IF(ABY$6=$AAP$5,成绩录入!CK118,0)</f>
        <v>0</v>
      </c>
      <c r="ABZ115" s="274">
        <f>IF(ABZ$6=$AAP$5,成绩录入!CL118,0)</f>
        <v>0</v>
      </c>
      <c r="ACA115" s="274">
        <f>IF(ACA$6=$AAP$5,成绩录入!CM118,0)</f>
        <v>0</v>
      </c>
      <c r="ACB115" s="274">
        <f>IF(ACB$6=$AAP$5,成绩录入!CN118,0)</f>
        <v>0</v>
      </c>
      <c r="ACC115" s="274">
        <f>IF(ACC$6=$AAP$5,成绩录入!CO118,0)</f>
        <v>0</v>
      </c>
      <c r="ACD115" s="274">
        <f>IF(ACD$6=$AAP$5,成绩录入!CP118,0)</f>
        <v>0</v>
      </c>
      <c r="ACE115" s="274">
        <f>IF(ACE$6=$AAP$5,成绩录入!CQ118,0)</f>
        <v>0</v>
      </c>
      <c r="ACF115" s="274">
        <f>IF(ACF$6=$AAP$5,成绩录入!CR118,0)</f>
        <v>0</v>
      </c>
      <c r="ACG115" s="274">
        <f>IF(ACG$6=$AAP$5,成绩录入!CS118,0)</f>
        <v>0</v>
      </c>
      <c r="ACH115" s="274">
        <f>IF(ACH$6=$AAP$5,成绩录入!CT118,0)</f>
        <v>0</v>
      </c>
      <c r="ACI115" s="274">
        <f>IF(ACI$6=$AAP$5,成绩录入!CU118,0)</f>
        <v>0</v>
      </c>
      <c r="ACJ115" s="274">
        <f>IF(ACJ$6=$AAP$5,成绩录入!CV118,0)</f>
        <v>0</v>
      </c>
      <c r="ACK115" s="274">
        <f>IF(ACK$6=$AAP$5,成绩录入!CW118,0)</f>
        <v>0</v>
      </c>
      <c r="ACL115" s="274">
        <f>IF(ACL$6=$AAP$5,成绩录入!CX118,0)</f>
        <v>0</v>
      </c>
      <c r="ACM115" s="274">
        <f>IF(ACM$6=$AAP$5,成绩录入!CY118,0)</f>
        <v>0</v>
      </c>
      <c r="ACN115" s="274">
        <f>IF(ACN$6=$AAP$5,成绩录入!CZ118,0)</f>
        <v>0</v>
      </c>
      <c r="ACO115" s="274">
        <f>IF(ACO$6=$AAP$5,成绩录入!DA118,0)</f>
        <v>0</v>
      </c>
      <c r="ACP115" s="274">
        <f>IF(ACP$6=$AAP$5,成绩录入!DB118,0)</f>
        <v>0</v>
      </c>
      <c r="ACQ115" s="274">
        <f>IF(ACQ$6=$AAP$5,成绩录入!DC118,0)</f>
        <v>0</v>
      </c>
      <c r="ACR115" s="274">
        <f>IF(ACR$6=$AAP$5,成绩录入!DD118,0)</f>
        <v>0</v>
      </c>
      <c r="ACS115" s="274">
        <f>IF(ACS$6=$AAP$5,成绩录入!DE118,0)</f>
        <v>0</v>
      </c>
      <c r="ACT115" s="274">
        <f>IF(ACT$6=$AAP$5,成绩录入!DF118,0)</f>
        <v>0</v>
      </c>
      <c r="ACU115" s="274">
        <f>IF(ACU$6=$AAP$5,成绩录入!DG118,0)</f>
        <v>0</v>
      </c>
      <c r="ACV115" s="274">
        <f>IF(ACV$6=$AAP$5,成绩录入!DH118,0)</f>
        <v>0</v>
      </c>
      <c r="ACW115" s="274">
        <f>IF(ACW$6=$AAP$5,成绩录入!DI118,0)</f>
        <v>0</v>
      </c>
      <c r="ACX115" s="274">
        <f>IF(ACX$6=$AAP$5,成绩录入!DJ118,0)</f>
        <v>0</v>
      </c>
      <c r="ACY115" s="248">
        <f>IF(ACY$6=$AAP$5,成绩录入!DK118,0)</f>
        <v>0</v>
      </c>
      <c r="ACZ115" s="248">
        <f>IF(ACZ$6=$AAP$5,成绩录入!DL118,0)</f>
        <v>0</v>
      </c>
      <c r="ADA115" s="248">
        <f>IF(ADA$6=$AAP$5,成绩录入!DM118,0)</f>
        <v>0</v>
      </c>
      <c r="ADB115" s="248">
        <f>IF(ADB$6=$AAP$5,成绩录入!DN118,0)</f>
        <v>0</v>
      </c>
      <c r="ADC115" s="248">
        <f>IF(ADC$6=$AAP$5,成绩录入!DO118,0)</f>
        <v>0</v>
      </c>
      <c r="ADD115" s="248">
        <f>IF(ADD$6=$AAP$5,成绩录入!DP118,0)</f>
        <v>0</v>
      </c>
      <c r="ADE115" s="248">
        <f>IF(ADE$6=$AAP$5,成绩录入!DQ118,0)</f>
        <v>0</v>
      </c>
      <c r="ADF115" s="248">
        <f>IF(ADF$6=$AAP$5,成绩录入!DR118,0)</f>
        <v>0</v>
      </c>
      <c r="ADG115" s="248">
        <f>IF(ADG$6=$AAP$5,成绩录入!DS118,0)</f>
        <v>0</v>
      </c>
      <c r="ADH115" s="248">
        <f>IF(ADH$6=$AAP$5,成绩录入!DT118,0)</f>
        <v>0</v>
      </c>
      <c r="ADI115" s="248">
        <f>IF(ADI$6=$AAP$5,成绩录入!DU118,0)</f>
        <v>0</v>
      </c>
      <c r="ADJ115" s="248">
        <f>IF(ADJ$6=$AAP$5,成绩录入!DV118,0)</f>
        <v>0</v>
      </c>
      <c r="ADK115" s="248">
        <f>IF(ADK$6=$AAP$5,成绩录入!DW118,0)</f>
        <v>0</v>
      </c>
      <c r="ADL115" s="248">
        <f>IF(ADL$6=$AAP$5,成绩录入!DX118,0)</f>
        <v>0</v>
      </c>
      <c r="ADM115" s="248">
        <f>IF(ADM$6=$AAP$5,成绩录入!DY118,0)</f>
        <v>0</v>
      </c>
      <c r="ADN115" s="248">
        <f>IF(ADN$6=$AAP$5,成绩录入!DZ118,0)</f>
        <v>0</v>
      </c>
      <c r="ADO115" s="248">
        <f>IF(ADO$6=$AAP$5,成绩录入!EA118,0)</f>
        <v>0</v>
      </c>
      <c r="ADP115" s="248">
        <f>IF(ADP$6=$AAP$5,成绩录入!EB118,0)</f>
        <v>0</v>
      </c>
      <c r="ADQ115" s="248">
        <f>IF(ADQ$6=$AAP$5,成绩录入!EC118,0)</f>
        <v>0</v>
      </c>
      <c r="ADR115" s="248">
        <f>IF(ADR$6=$AAP$5,成绩录入!ED118,0)</f>
        <v>0</v>
      </c>
      <c r="ADS115" s="248">
        <f>IF(ADS$6=$AAP$5,成绩录入!EE118,0)</f>
        <v>0</v>
      </c>
      <c r="ADT115" s="248">
        <f>IF(ADT$6=$AAP$5,成绩录入!EF118,0)</f>
        <v>0</v>
      </c>
      <c r="ADU115" s="248">
        <f>IF(ADU$6=$AAP$5,成绩录入!EG118,0)</f>
        <v>0</v>
      </c>
      <c r="ADV115" s="248">
        <f>IF(ADV$6=$AAP$5,成绩录入!EH118,0)</f>
        <v>0</v>
      </c>
      <c r="ADW115" s="248">
        <f>IF(ADW$6=$AAP$5,成绩录入!EI118,0)</f>
        <v>0</v>
      </c>
      <c r="ADX115" s="248">
        <f>IF(ADX$6=$AAP$5,成绩录入!EJ118,0)</f>
        <v>0</v>
      </c>
      <c r="ADY115" s="248">
        <f>IF(ADY$6=$AAP$5,成绩录入!EK118,0)</f>
        <v>0</v>
      </c>
      <c r="ADZ115" s="248">
        <f>IF(ADZ$6=$AAP$5,成绩录入!EL118,0)</f>
        <v>0</v>
      </c>
      <c r="AEA115" s="248">
        <f>IF(AEA$6=$AAP$5,成绩录入!EM118,0)</f>
        <v>0</v>
      </c>
      <c r="AEB115" s="248">
        <f>IF(AEB$6=$AAP$5,成绩录入!EN118,0)</f>
        <v>0</v>
      </c>
      <c r="AEC115" s="248">
        <f>IF(AEC$6=$AAP$5,成绩录入!EO118,0)</f>
        <v>0</v>
      </c>
      <c r="AED115" s="248">
        <f>IF(AED$6=$AAP$5,成绩录入!EP118,0)</f>
        <v>0</v>
      </c>
      <c r="AEE115" s="248">
        <f>IF(AEE$6=$AAP$5,成绩录入!EQ118,0)</f>
        <v>0</v>
      </c>
      <c r="AEF115" s="248">
        <f>IF(AEF$6=$AAP$5,成绩录入!ER118,0)</f>
        <v>0</v>
      </c>
      <c r="AEG115" s="248">
        <f>IF(AEG$6=$AAP$5,成绩录入!ES118,0)</f>
        <v>0</v>
      </c>
      <c r="AEH115" s="248">
        <f>IF(AEH$6=$AAP$5,成绩录入!ET118,0)</f>
        <v>0</v>
      </c>
      <c r="AEI115" s="248">
        <f>IF(AEI$6=$AAP$5,成绩录入!EU118,0)</f>
        <v>0</v>
      </c>
      <c r="AEJ115" s="248">
        <f>IF(AEJ$6=$AAP$5,成绩录入!EV118,0)</f>
        <v>0</v>
      </c>
      <c r="AEK115" s="248">
        <f>IF(AEK$6=$AAP$5,成绩录入!EW118,0)</f>
        <v>0</v>
      </c>
      <c r="AEL115" s="248">
        <f>IF(AEL$6=$AAP$5,成绩录入!EX118,0)</f>
        <v>0</v>
      </c>
      <c r="AEM115" s="218">
        <f t="shared" si="193"/>
        <v>0</v>
      </c>
      <c r="AEN115" s="166"/>
      <c r="AEO115" s="166"/>
      <c r="AEP115" s="273">
        <f>IF(AEP$6=$AEO$5,成绩录入!BC118,0)</f>
        <v>0</v>
      </c>
      <c r="AEQ115" s="274">
        <f>IF(AEQ$6=$AEO$5,成绩录入!BD118,0)</f>
        <v>0</v>
      </c>
      <c r="AER115" s="274">
        <f>IF(AER$6=$AEO$5,成绩录入!BE118,0)</f>
        <v>0</v>
      </c>
      <c r="AES115" s="274">
        <f>IF(AES$6=$AEO$5,成绩录入!BF118,0)</f>
        <v>0</v>
      </c>
      <c r="AET115" s="274">
        <f>IF(AET$6=$AEO$5,成绩录入!BG118,0)</f>
        <v>0</v>
      </c>
      <c r="AEU115" s="274">
        <f>IF(AEU$6=$AEO$5,成绩录入!BH118,0)</f>
        <v>0</v>
      </c>
      <c r="AEV115" s="274">
        <f>IF(AEV$6=$AEO$5,成绩录入!BI118,0)</f>
        <v>0</v>
      </c>
      <c r="AEW115" s="274">
        <f>IF(AEW$6=$AEO$5,成绩录入!BJ118,0)</f>
        <v>0</v>
      </c>
      <c r="AEX115" s="274">
        <f>IF(AEX$6=$AEO$5,成绩录入!BK118,0)</f>
        <v>0</v>
      </c>
      <c r="AEY115" s="274">
        <f>IF(AEY$6=$AEO$5,成绩录入!BL118,0)</f>
        <v>0</v>
      </c>
      <c r="AEZ115" s="274">
        <f>IF(AEZ$6=$AEO$5,成绩录入!BM118,0)</f>
        <v>0</v>
      </c>
      <c r="AFA115" s="274">
        <f>IF(AFA$6=$AEO$5,成绩录入!BN118,0)</f>
        <v>0</v>
      </c>
      <c r="AFB115" s="274">
        <f>IF(AFB$6=$AEO$5,成绩录入!BO118,0)</f>
        <v>0</v>
      </c>
      <c r="AFC115" s="274">
        <f>IF(AFC$6=$AEO$5,成绩录入!BP118,0)</f>
        <v>0</v>
      </c>
      <c r="AFD115" s="274">
        <f>IF(AFD$6=$AEO$5,成绩录入!BQ118,0)</f>
        <v>0</v>
      </c>
      <c r="AFE115" s="274">
        <f>IF(AFE$6=$AEO$5,成绩录入!BR118,0)</f>
        <v>0</v>
      </c>
      <c r="AFF115" s="274">
        <f>IF(AFF$6=$AEO$5,成绩录入!BS118,0)</f>
        <v>0</v>
      </c>
      <c r="AFG115" s="274">
        <f>IF(AFG$6=$AEO$5,成绩录入!BT118,0)</f>
        <v>0</v>
      </c>
      <c r="AFH115" s="274">
        <f>IF(AFH$6=$AEO$5,成绩录入!BU118,0)</f>
        <v>0</v>
      </c>
      <c r="AFI115" s="274">
        <f>IF(AFI$6=$AEO$5,成绩录入!BV118,0)</f>
        <v>0</v>
      </c>
      <c r="AFJ115" s="274">
        <f>IF(AFJ$6=$AEO$5,成绩录入!BW118,0)</f>
        <v>0</v>
      </c>
      <c r="AFK115" s="274">
        <f>IF(AFK$6=$AEO$5,成绩录入!BX118,0)</f>
        <v>0</v>
      </c>
      <c r="AFL115" s="274">
        <f>IF(AFL$6=$AEO$5,成绩录入!BY118,0)</f>
        <v>0</v>
      </c>
      <c r="AFM115" s="274">
        <f>IF(AFM$6=$AEO$5,成绩录入!BZ118,0)</f>
        <v>0</v>
      </c>
      <c r="AFN115" s="274">
        <f>IF(AFN$6=$AEO$5,成绩录入!CA118,0)</f>
        <v>0</v>
      </c>
      <c r="AFO115" s="274">
        <f>IF(AFO$6=$AEO$5,成绩录入!CB118,0)</f>
        <v>0</v>
      </c>
      <c r="AFP115" s="274">
        <f>IF(AFP$6=$AEO$5,成绩录入!CC118,0)</f>
        <v>0</v>
      </c>
      <c r="AFQ115" s="274">
        <f>IF(AFQ$6=$AEO$5,成绩录入!CD118,0)</f>
        <v>0</v>
      </c>
      <c r="AFR115" s="274">
        <f>IF(AFR$6=$AEO$5,成绩录入!CE118,0)</f>
        <v>0</v>
      </c>
      <c r="AFS115" s="274">
        <f>IF(AFS$6=$AEO$5,成绩录入!CF118,0)</f>
        <v>0</v>
      </c>
      <c r="AFT115" s="274">
        <f>IF(AFT$6=$AEO$5,成绩录入!CG118,0)</f>
        <v>0</v>
      </c>
      <c r="AFU115" s="274">
        <f>IF(AFU$6=$AEO$5,成绩录入!CH118,0)</f>
        <v>0</v>
      </c>
      <c r="AFV115" s="274">
        <f>IF(AFV$6=$AEO$5,成绩录入!CI118,0)</f>
        <v>0</v>
      </c>
      <c r="AFW115" s="274">
        <f>IF(AFW$6=$AEO$5,成绩录入!CJ118,0)</f>
        <v>0</v>
      </c>
      <c r="AFX115" s="274">
        <f>IF(AFX$6=$AEO$5,成绩录入!CK118,0)</f>
        <v>0</v>
      </c>
      <c r="AFY115" s="274">
        <f>IF(AFY$6=$AEO$5,成绩录入!CL118,0)</f>
        <v>0</v>
      </c>
      <c r="AFZ115" s="274">
        <f>IF(AFZ$6=$AEO$5,成绩录入!CM118,0)</f>
        <v>0</v>
      </c>
      <c r="AGA115" s="274">
        <f>IF(AGA$6=$AEO$5,成绩录入!CN118,0)</f>
        <v>0</v>
      </c>
      <c r="AGB115" s="274">
        <f>IF(AGB$6=$AEO$5,成绩录入!CO118,0)</f>
        <v>0</v>
      </c>
      <c r="AGC115" s="274">
        <f>IF(AGC$6=$AEO$5,成绩录入!CP118,0)</f>
        <v>0</v>
      </c>
      <c r="AGD115" s="274">
        <f>IF(AGD$6=$AEO$5,成绩录入!CQ118,0)</f>
        <v>0</v>
      </c>
      <c r="AGE115" s="274">
        <f>IF(AGE$6=$AEO$5,成绩录入!CR118,0)</f>
        <v>0</v>
      </c>
      <c r="AGF115" s="274">
        <f>IF(AGF$6=$AEO$5,成绩录入!CS118,0)</f>
        <v>0</v>
      </c>
      <c r="AGG115" s="274">
        <f>IF(AGG$6=$AEO$5,成绩录入!CT118,0)</f>
        <v>0</v>
      </c>
      <c r="AGH115" s="274">
        <f>IF(AGH$6=$AEO$5,成绩录入!CU118,0)</f>
        <v>0</v>
      </c>
      <c r="AGI115" s="274">
        <f>IF(AGI$6=$AEO$5,成绩录入!CV118,0)</f>
        <v>0</v>
      </c>
      <c r="AGJ115" s="274">
        <f>IF(AGJ$6=$AEO$5,成绩录入!CW118,0)</f>
        <v>0</v>
      </c>
      <c r="AGK115" s="274">
        <f>IF(AGK$6=$AEO$5,成绩录入!CX118,0)</f>
        <v>0</v>
      </c>
      <c r="AGL115" s="274">
        <f>IF(AGL$6=$AEO$5,成绩录入!CY118,0)</f>
        <v>0</v>
      </c>
      <c r="AGM115" s="274">
        <f>IF(AGM$6=$AEO$5,成绩录入!CZ118,0)</f>
        <v>0</v>
      </c>
      <c r="AGN115" s="274">
        <f>IF(AGN$6=$AEO$5,成绩录入!DA118,0)</f>
        <v>0</v>
      </c>
      <c r="AGO115" s="274">
        <f>IF(AGO$6=$AEO$5,成绩录入!DB118,0)</f>
        <v>0</v>
      </c>
      <c r="AGP115" s="274">
        <f>IF(AGP$6=$AEO$5,成绩录入!DC118,0)</f>
        <v>0</v>
      </c>
      <c r="AGQ115" s="274">
        <f>IF(AGQ$6=$AEO$5,成绩录入!DD118,0)</f>
        <v>0</v>
      </c>
      <c r="AGR115" s="274">
        <f>IF(AGR$6=$AEO$5,成绩录入!DE118,0)</f>
        <v>0</v>
      </c>
      <c r="AGS115" s="274">
        <f>IF(AGS$6=$AEO$5,成绩录入!DF118,0)</f>
        <v>0</v>
      </c>
      <c r="AGT115" s="274">
        <f>IF(AGT$6=$AEO$5,成绩录入!DG118,0)</f>
        <v>0</v>
      </c>
      <c r="AGU115" s="274">
        <f>IF(AGU$6=$AEO$5,成绩录入!DH118,0)</f>
        <v>0</v>
      </c>
      <c r="AGV115" s="274">
        <f>IF(AGV$6=$AEO$5,成绩录入!DI118,0)</f>
        <v>0</v>
      </c>
      <c r="AGW115" s="274">
        <f>IF(AGW$6=$AEO$5,成绩录入!DJ118,0)</f>
        <v>0</v>
      </c>
      <c r="AGX115" s="248">
        <f>IF(AGX$6=$AEO$5,成绩录入!DK118,0)</f>
        <v>0</v>
      </c>
      <c r="AGY115" s="248">
        <f>IF(AGY$6=$AEO$5,成绩录入!DL118,0)</f>
        <v>0</v>
      </c>
      <c r="AGZ115" s="248">
        <f>IF(AGZ$6=$AEO$5,成绩录入!DM118,0)</f>
        <v>0</v>
      </c>
      <c r="AHA115" s="248">
        <f>IF(AHA$6=$AEO$5,成绩录入!DN118,0)</f>
        <v>0</v>
      </c>
      <c r="AHB115" s="248">
        <f>IF(AHB$6=$AEO$5,成绩录入!DO118,0)</f>
        <v>0</v>
      </c>
      <c r="AHC115" s="248">
        <f>IF(AHC$6=$AEO$5,成绩录入!DP118,0)</f>
        <v>0</v>
      </c>
      <c r="AHD115" s="248">
        <f>IF(AHD$6=$AEO$5,成绩录入!DQ118,0)</f>
        <v>0</v>
      </c>
      <c r="AHE115" s="248">
        <f>IF(AHE$6=$AEO$5,成绩录入!DR118,0)</f>
        <v>0</v>
      </c>
      <c r="AHF115" s="248">
        <f>IF(AHF$6=$AEO$5,成绩录入!DS118,0)</f>
        <v>0</v>
      </c>
      <c r="AHG115" s="248">
        <f>IF(AHG$6=$AEO$5,成绩录入!DT118,0)</f>
        <v>0</v>
      </c>
      <c r="AHH115" s="248">
        <f>IF(AHH$6=$AEO$5,成绩录入!DU118,0)</f>
        <v>0</v>
      </c>
      <c r="AHI115" s="248">
        <f>IF(AHI$6=$AEO$5,成绩录入!DV118,0)</f>
        <v>0</v>
      </c>
      <c r="AHJ115" s="248">
        <f>IF(AHJ$6=$AEO$5,成绩录入!DW118,0)</f>
        <v>0</v>
      </c>
      <c r="AHK115" s="248">
        <f>IF(AHK$6=$AEO$5,成绩录入!DX118,0)</f>
        <v>0</v>
      </c>
      <c r="AHL115" s="248">
        <f>IF(AHL$6=$AEO$5,成绩录入!DY118,0)</f>
        <v>0</v>
      </c>
      <c r="AHM115" s="248">
        <f>IF(AHM$6=$AEO$5,成绩录入!DZ118,0)</f>
        <v>0</v>
      </c>
      <c r="AHN115" s="248">
        <f>IF(AHN$6=$AEO$5,成绩录入!EA118,0)</f>
        <v>0</v>
      </c>
      <c r="AHO115" s="248">
        <f>IF(AHO$6=$AEO$5,成绩录入!EB118,0)</f>
        <v>0</v>
      </c>
      <c r="AHP115" s="248">
        <f>IF(AHP$6=$AEO$5,成绩录入!EC118,0)</f>
        <v>0</v>
      </c>
      <c r="AHQ115" s="248">
        <f>IF(AHQ$6=$AEO$5,成绩录入!ED118,0)</f>
        <v>0</v>
      </c>
      <c r="AHR115" s="248">
        <f>IF(AHR$6=$AEO$5,成绩录入!EE118,0)</f>
        <v>0</v>
      </c>
      <c r="AHS115" s="248">
        <f>IF(AHS$6=$AEO$5,成绩录入!EF118,0)</f>
        <v>0</v>
      </c>
      <c r="AHT115" s="248">
        <f>IF(AHT$6=$AEO$5,成绩录入!EG118,0)</f>
        <v>0</v>
      </c>
      <c r="AHU115" s="248">
        <f>IF(AHU$6=$AEO$5,成绩录入!EH118,0)</f>
        <v>0</v>
      </c>
      <c r="AHV115" s="248">
        <f>IF(AHV$6=$AEO$5,成绩录入!EI118,0)</f>
        <v>0</v>
      </c>
      <c r="AHW115" s="248">
        <f>IF(AHW$6=$AEO$5,成绩录入!EJ118,0)</f>
        <v>0</v>
      </c>
      <c r="AHX115" s="248">
        <f>IF(AHX$6=$AEO$5,成绩录入!EK118,0)</f>
        <v>0</v>
      </c>
      <c r="AHY115" s="248">
        <f>IF(AHY$6=$AEO$5,成绩录入!EL118,0)</f>
        <v>0</v>
      </c>
      <c r="AHZ115" s="248">
        <f>IF(AHZ$6=$AEO$5,成绩录入!EM118,0)</f>
        <v>0</v>
      </c>
      <c r="AIA115" s="248">
        <f>IF(AIA$6=$AEO$5,成绩录入!EN118,0)</f>
        <v>0</v>
      </c>
      <c r="AIB115" s="248">
        <f>IF(AIB$6=$AEO$5,成绩录入!EO118,0)</f>
        <v>0</v>
      </c>
      <c r="AIC115" s="248">
        <f>IF(AIC$6=$AEO$5,成绩录入!EP118,0)</f>
        <v>0</v>
      </c>
      <c r="AID115" s="248">
        <f>IF(AID$6=$AEO$5,成绩录入!EQ118,0)</f>
        <v>0</v>
      </c>
      <c r="AIE115" s="248">
        <f>IF(AIE$6=$AEO$5,成绩录入!ER118,0)</f>
        <v>0</v>
      </c>
      <c r="AIF115" s="248">
        <f>IF(AIF$6=$AEO$5,成绩录入!ES118,0)</f>
        <v>0</v>
      </c>
      <c r="AIG115" s="248">
        <f>IF(AIG$6=$AEO$5,成绩录入!ET118,0)</f>
        <v>0</v>
      </c>
      <c r="AIH115" s="248">
        <f>IF(AIH$6=$AEO$5,成绩录入!EU118,0)</f>
        <v>0</v>
      </c>
      <c r="AII115" s="248">
        <f>IF(AII$6=$AEO$5,成绩录入!EV118,0)</f>
        <v>0</v>
      </c>
      <c r="AIJ115" s="248">
        <f>IF(AIJ$6=$AEO$5,成绩录入!EW118,0)</f>
        <v>0</v>
      </c>
      <c r="AIK115" s="248">
        <f>IF(AIK$6=$AEO$5,成绩录入!EX118,0)</f>
        <v>0</v>
      </c>
      <c r="AIL115" s="218">
        <f t="shared" si="194"/>
        <v>0</v>
      </c>
      <c r="AIN115" s="402" t="str">
        <f>初始录入!A120</f>
        <v/>
      </c>
      <c r="AIO115" s="270">
        <f>初始录入!B120</f>
        <v>0</v>
      </c>
      <c r="AIP115" s="271">
        <f>初始录入!C120</f>
        <v>0</v>
      </c>
      <c r="AIQ115" s="403">
        <f>IF(平时!D113&lt;&gt;"",平时!D113,0)</f>
        <v>0</v>
      </c>
      <c r="AIR115" s="404" t="str">
        <f t="shared" si="331"/>
        <v/>
      </c>
      <c r="AIS115" s="403">
        <f>IF(过程!D113&lt;&gt;"",过程!D113,0)</f>
        <v>0</v>
      </c>
      <c r="AIT115" s="404" t="str">
        <f t="shared" si="332"/>
        <v/>
      </c>
      <c r="AIU115" s="216">
        <f>IF(期末!D113&lt;&gt;"",期末!D113,0)</f>
        <v>0</v>
      </c>
      <c r="AIV115" s="404" t="str">
        <f t="shared" si="333"/>
        <v/>
      </c>
      <c r="AIW115" s="405">
        <f t="shared" si="334"/>
        <v>0</v>
      </c>
      <c r="AIX115" s="403">
        <f>IF(平时!E113&lt;&gt;"",平时!E113,0)</f>
        <v>0</v>
      </c>
      <c r="AIY115" s="404" t="str">
        <f t="shared" si="335"/>
        <v/>
      </c>
      <c r="AIZ115" s="403">
        <f>IF(过程!E113&lt;&gt;"",过程!E113,0)</f>
        <v>0</v>
      </c>
      <c r="AJA115" s="404" t="str">
        <f t="shared" si="336"/>
        <v/>
      </c>
      <c r="AJB115" s="216">
        <f>IF(期末!E113&lt;&gt;"",期末!E113,0)</f>
        <v>0</v>
      </c>
      <c r="AJC115" s="404" t="str">
        <f t="shared" si="337"/>
        <v/>
      </c>
      <c r="AJD115" s="405">
        <f t="shared" si="338"/>
        <v>0</v>
      </c>
      <c r="AJE115" s="403">
        <f>IF(平时!F113&lt;&gt;"",平时!F113,0)</f>
        <v>0</v>
      </c>
      <c r="AJF115" s="404" t="str">
        <f t="shared" si="339"/>
        <v/>
      </c>
      <c r="AJG115" s="403">
        <f>IF(过程!F113&lt;&gt;"",过程!F113,0)</f>
        <v>0</v>
      </c>
      <c r="AJH115" s="404" t="str">
        <f t="shared" si="340"/>
        <v/>
      </c>
      <c r="AJI115" s="216">
        <f>IF(期末!F113&lt;&gt;"",期末!F113,0)</f>
        <v>0</v>
      </c>
      <c r="AJJ115" s="404" t="str">
        <f t="shared" si="341"/>
        <v/>
      </c>
      <c r="AJK115" s="405">
        <f t="shared" si="342"/>
        <v>0</v>
      </c>
      <c r="AJL115" s="403">
        <f>IF(平时!G113&lt;&gt;"",平时!G113,0)</f>
        <v>0</v>
      </c>
      <c r="AJM115" s="404" t="str">
        <f t="shared" si="343"/>
        <v/>
      </c>
      <c r="AJN115" s="403">
        <f>IF(过程!G113&lt;&gt;"",过程!G113,0)</f>
        <v>0</v>
      </c>
      <c r="AJO115" s="404" t="str">
        <f t="shared" si="344"/>
        <v/>
      </c>
      <c r="AJP115" s="216">
        <f>IF(期末!G113&lt;&gt;"",期末!G113,0)</f>
        <v>0</v>
      </c>
      <c r="AJQ115" s="404" t="str">
        <f t="shared" si="345"/>
        <v/>
      </c>
      <c r="AJR115" s="405">
        <f t="shared" si="346"/>
        <v>0</v>
      </c>
      <c r="AJS115" s="403">
        <f>IF(平时!H113&lt;&gt;"",平时!H113,0)</f>
        <v>0</v>
      </c>
      <c r="AJT115" s="404" t="str">
        <f t="shared" si="347"/>
        <v/>
      </c>
      <c r="AJU115" s="403">
        <f>IF(过程!H113&lt;&gt;"",过程!H113,0)</f>
        <v>0</v>
      </c>
      <c r="AJV115" s="404" t="str">
        <f t="shared" si="348"/>
        <v/>
      </c>
      <c r="AJW115" s="216">
        <f>IF(期末!H113&lt;&gt;"",期末!H113,0)</f>
        <v>0</v>
      </c>
      <c r="AJX115" s="404" t="str">
        <f t="shared" si="349"/>
        <v/>
      </c>
      <c r="AJY115" s="406">
        <f t="shared" si="350"/>
        <v>0</v>
      </c>
      <c r="AKA115" s="216" t="str">
        <f>初始录入!A120</f>
        <v/>
      </c>
      <c r="AKB115" s="216">
        <f>初始录入!B120</f>
        <v>0</v>
      </c>
      <c r="AKC115" s="216">
        <f>初始录入!C120</f>
        <v>0</v>
      </c>
      <c r="AKD115" s="327" t="str">
        <f>IF(初始录入!$E120=初始录入!$K$2,达成度!$D128,"")</f>
        <v/>
      </c>
      <c r="AKE115" s="327" t="str">
        <f>IF(初始录入!$E120=初始录入!$K$3,达成度!D128,"")</f>
        <v/>
      </c>
      <c r="AKF115" s="216" t="str">
        <f>IF(初始录入!$E120=初始录入!$K$4,达成度!D128,"")</f>
        <v/>
      </c>
      <c r="AKG115" s="216" t="str">
        <f>IF(初始录入!$E120=初始录入!$K$5,达成度!D128,"")</f>
        <v/>
      </c>
      <c r="AKH115" s="327" t="str">
        <f>IF(初始录入!$E120=初始录入!$K$2,达成度!E128,"")</f>
        <v/>
      </c>
      <c r="AKI115" s="327" t="str">
        <f>IF(初始录入!$E120=初始录入!$K$3,达成度!E128,"")</f>
        <v/>
      </c>
      <c r="AKJ115" s="216" t="str">
        <f>IF(初始录入!$E120=初始录入!$K$4,达成度!E128,"")</f>
        <v/>
      </c>
      <c r="AKK115" s="216" t="str">
        <f>IF(初始录入!$E120=初始录入!$K$5,达成度!E128,"")</f>
        <v/>
      </c>
      <c r="AKL115" s="327" t="str">
        <f>IF(初始录入!$E120=初始录入!$K$2,达成度!F128,"")</f>
        <v/>
      </c>
      <c r="AKM115" s="327" t="str">
        <f>IF(初始录入!$E120=初始录入!$K$3,达成度!F128,"")</f>
        <v/>
      </c>
      <c r="AKN115" s="216" t="str">
        <f>IF(初始录入!$E120=初始录入!$K$4,达成度!F128,"")</f>
        <v/>
      </c>
      <c r="AKO115" s="216" t="str">
        <f>IF(初始录入!$E120=初始录入!$K$5,达成度!F128,"")</f>
        <v/>
      </c>
      <c r="AKP115" s="327" t="str">
        <f>IF(初始录入!$E120=初始录入!$K$2,达成度!H128,"")</f>
        <v/>
      </c>
      <c r="AKQ115" s="327" t="str">
        <f>IF(初始录入!$E120=初始录入!$K$3,达成度!H128,"")</f>
        <v/>
      </c>
      <c r="AKR115" s="216" t="str">
        <f>IF(初始录入!$E120=初始录入!$K$4,达成度!H128,"")</f>
        <v/>
      </c>
      <c r="AKS115" s="216" t="str">
        <f>IF(初始录入!$E120=初始录入!$K$5,达成度!H128,"")</f>
        <v/>
      </c>
      <c r="AKT115" s="327" t="str">
        <f>IF(初始录入!$E120=初始录入!$K$2,达成度!I128,"")</f>
        <v/>
      </c>
      <c r="AKU115" s="327" t="str">
        <f>IF(初始录入!$E120=初始录入!$K$3,达成度!I128,"")</f>
        <v/>
      </c>
      <c r="AKV115" s="216" t="str">
        <f>IF(初始录入!$E120=初始录入!$K$4,达成度!I128,"")</f>
        <v/>
      </c>
      <c r="AKW115" s="216" t="str">
        <f>IF(初始录入!$E120=初始录入!$K$5,达成度!I128,"")</f>
        <v/>
      </c>
      <c r="AKX115" s="327" t="str">
        <f>IF(初始录入!$E120=初始录入!$K$2,达成度!J128,"")</f>
        <v/>
      </c>
      <c r="AKY115" s="327" t="str">
        <f>IF(初始录入!$E120=初始录入!$K$3,达成度!J128,"")</f>
        <v/>
      </c>
      <c r="AKZ115" s="216" t="str">
        <f>IF(初始录入!$E120=初始录入!$K$4,达成度!J128,"")</f>
        <v/>
      </c>
      <c r="ALA115" s="216" t="str">
        <f>IF(初始录入!$E120=初始录入!$K$5,达成度!J128,"")</f>
        <v/>
      </c>
      <c r="ALB115" s="327" t="str">
        <f>IF(初始录入!$E120=初始录入!$K$2,达成度!L128,"")</f>
        <v/>
      </c>
      <c r="ALC115" s="327" t="str">
        <f>IF(初始录入!$E120=初始录入!$K$3,达成度!L128,"")</f>
        <v/>
      </c>
      <c r="ALD115" s="216" t="str">
        <f>IF(初始录入!$E120=初始录入!$K$4,达成度!L128,"")</f>
        <v/>
      </c>
      <c r="ALE115" s="216" t="str">
        <f>IF(初始录入!$E120=初始录入!$K$5,达成度!L128,"")</f>
        <v/>
      </c>
      <c r="ALF115" s="327" t="str">
        <f>IF(初始录入!$E120=初始录入!$K$2,达成度!M128,"")</f>
        <v/>
      </c>
      <c r="ALG115" s="327" t="str">
        <f>IF(初始录入!$E120=初始录入!$K$3,达成度!M128,"")</f>
        <v/>
      </c>
      <c r="ALH115" s="216" t="str">
        <f>IF(初始录入!$E120=初始录入!$K$4,达成度!M128,"")</f>
        <v/>
      </c>
      <c r="ALI115" s="216" t="str">
        <f>IF(初始录入!$E120=初始录入!$K$5,达成度!M128,"")</f>
        <v/>
      </c>
      <c r="ALJ115" s="327" t="str">
        <f>IF(初始录入!$E120=初始录入!$K$2,达成度!N128,"")</f>
        <v/>
      </c>
      <c r="ALK115" s="327" t="str">
        <f>IF(初始录入!$E120=初始录入!$K$3,达成度!N128,"")</f>
        <v/>
      </c>
      <c r="ALL115" s="216" t="str">
        <f>IF(初始录入!$E120=初始录入!$K$4,达成度!N128,"")</f>
        <v/>
      </c>
      <c r="ALM115" s="216" t="str">
        <f>IF(初始录入!$E120=初始录入!$K$5,达成度!N128,"")</f>
        <v/>
      </c>
      <c r="ALN115" s="327" t="str">
        <f>IF(初始录入!$E120=初始录入!$K$2,达成度!P128,"")</f>
        <v/>
      </c>
      <c r="ALO115" s="327" t="str">
        <f>IF(初始录入!$E120=初始录入!$K$3,达成度!P128,"")</f>
        <v/>
      </c>
      <c r="ALP115" s="216" t="str">
        <f>IF(初始录入!$E120=初始录入!$K$4,达成度!P128,"")</f>
        <v/>
      </c>
      <c r="ALQ115" s="216" t="str">
        <f>IF(初始录入!$E120=初始录入!$K$5,达成度!P128,"")</f>
        <v/>
      </c>
      <c r="ALR115" s="327" t="str">
        <f>IF(初始录入!$E120=初始录入!$K$2,达成度!Q128,"")</f>
        <v/>
      </c>
      <c r="ALS115" s="327" t="str">
        <f>IF(初始录入!$E120=初始录入!$K$3,达成度!Q128,"")</f>
        <v/>
      </c>
      <c r="ALT115" s="216" t="str">
        <f>IF(初始录入!$E120=初始录入!$K$4,达成度!Q128,"")</f>
        <v/>
      </c>
      <c r="ALU115" s="216" t="str">
        <f>IF(初始录入!$E120=初始录入!$K$5,达成度!Q128,"")</f>
        <v/>
      </c>
      <c r="ALV115" s="327" t="str">
        <f>IF(初始录入!$E120=初始录入!$K$2,达成度!R128,"")</f>
        <v/>
      </c>
      <c r="ALW115" s="327" t="str">
        <f>IF(初始录入!$E120=初始录入!$K$3,达成度!R128,"")</f>
        <v/>
      </c>
      <c r="ALX115" s="216" t="str">
        <f>IF(初始录入!$E120=初始录入!$K$4,达成度!R128,"")</f>
        <v/>
      </c>
      <c r="ALY115" s="216"/>
      <c r="ALZ115" s="327" t="str">
        <f>IF(初始录入!$E120=初始录入!$K$2,达成度!T128,"")</f>
        <v/>
      </c>
      <c r="AMA115" s="327" t="str">
        <f>IF(初始录入!$E120=初始录入!$K$3,达成度!T128,"")</f>
        <v/>
      </c>
      <c r="AMB115" s="216" t="str">
        <f>IF(初始录入!$E120=初始录入!$K$4,达成度!T128,"")</f>
        <v/>
      </c>
      <c r="AMC115" s="216" t="str">
        <f>IF(初始录入!$E120=初始录入!$K$5,达成度!T128,"")</f>
        <v/>
      </c>
      <c r="AMD115" s="327" t="str">
        <f>IF(初始录入!$E120=初始录入!$K$2,达成度!U128,"")</f>
        <v/>
      </c>
      <c r="AME115" s="327" t="str">
        <f>IF(初始录入!$E120=初始录入!$K$3,达成度!U128,"")</f>
        <v/>
      </c>
      <c r="AMF115" s="216" t="str">
        <f>IF(初始录入!$E120=初始录入!$K$4,达成度!U128,"")</f>
        <v/>
      </c>
      <c r="AMG115" s="216" t="str">
        <f>IF(初始录入!$E120=初始录入!$K$5,达成度!U128,"")</f>
        <v/>
      </c>
      <c r="AMH115" s="327" t="str">
        <f>IF(初始录入!$E120=初始录入!$K$2,达成度!V128,"")</f>
        <v/>
      </c>
      <c r="AMI115" s="327" t="str">
        <f>IF(初始录入!$E120=初始录入!$K$3,达成度!V128,"")</f>
        <v/>
      </c>
      <c r="AMJ115" s="216" t="str">
        <f>IF(初始录入!$E120=初始录入!$K$4,达成度!W128,"")</f>
        <v/>
      </c>
      <c r="AMK115" s="216" t="str">
        <f>IF(初始录入!$E120=初始录入!$K$5,达成度!W128,"")</f>
        <v/>
      </c>
      <c r="AMM115" s="270">
        <f t="shared" si="270"/>
        <v>108</v>
      </c>
      <c r="AMN115" s="222" t="str">
        <f t="shared" si="266"/>
        <v/>
      </c>
      <c r="AMO115" s="325" t="str">
        <f>IF($AMM115&lt;=$H$7,INDEX(达成度!$G$21:$G$170,$AMM115,1),"")</f>
        <v/>
      </c>
      <c r="AMP115" s="325" t="str">
        <f>IF($AMM115&lt;=$H$7,INDEX(达成度!$K$21:$K$170,$AMM115,1),"")</f>
        <v/>
      </c>
      <c r="AMQ115" s="325" t="str">
        <f>IF($AMM115&lt;=$H$7,INDEX(达成度!$O$21:$O$170,$AMM115,1),"")</f>
        <v/>
      </c>
      <c r="AMR115" s="325" t="str">
        <f>IF($AMM115&lt;=$H$7,INDEX(达成度!$S$21:$S$170,$AMM115,1),"")</f>
        <v/>
      </c>
      <c r="AMS115" s="326" t="str">
        <f>IF($AMM115&lt;=$H$7,INDEX(达成度!$W$21:$W$170,$AMM115,1),"")</f>
        <v/>
      </c>
      <c r="AMU115" s="407"/>
      <c r="AMV115" s="222" t="str">
        <f t="shared" si="267"/>
        <v/>
      </c>
      <c r="AMW115" s="325" t="str">
        <f>IF($AMM115&lt;=$I$7,INDEX(达成度!$G$21:$G$170,$AMM115+$H$7,1),"")</f>
        <v/>
      </c>
      <c r="AMX115" s="325" t="str">
        <f>IF($AMM115&lt;=$I$7,INDEX(达成度!$K$21:$K$170,$AMM115+$H$7,1),"")</f>
        <v/>
      </c>
      <c r="AMY115" s="325" t="str">
        <f>IF($AMM115&lt;=$I$7,INDEX(达成度!$O$21:$O$170,$AMM115+$H$7,1),"")</f>
        <v/>
      </c>
      <c r="AMZ115" s="325" t="str">
        <f>IF($AMM115&lt;=$I$7,INDEX(达成度!$S$21:$S$170,$AMM115+$H$7,1),"")</f>
        <v/>
      </c>
      <c r="ANA115" s="326" t="str">
        <f>IF($AMM115&lt;=$I$7,INDEX(达成度!$W$21:$W$170,$AMM115+$H$7,1),"")</f>
        <v/>
      </c>
      <c r="ANC115" s="270"/>
      <c r="AND115" s="216" t="str">
        <f t="shared" si="268"/>
        <v/>
      </c>
      <c r="ANE115" s="325" t="str">
        <f>IF($AMM115&lt;=$J$7,INDEX(达成度!$G$21:$G$170,$AMM115+$H$7+$I$7,1),"")</f>
        <v/>
      </c>
      <c r="ANF115" s="325" t="str">
        <f>IF($AMM115&lt;=$J$7,INDEX(达成度!$K$21:$K$170,$AMM115+$H$7+$I$7,1),"")</f>
        <v/>
      </c>
      <c r="ANG115" s="325" t="str">
        <f>IF($AMM115&lt;=$J$7,INDEX(达成度!$O$21:$O$170,$AMM115+$H$7+$I$7,1),"")</f>
        <v/>
      </c>
      <c r="ANH115" s="325" t="str">
        <f>IF($AMM115&lt;=$J$7,INDEX(达成度!$S$21:$S$170,$AMM115+$H$7+$I$7,1),"")</f>
        <v/>
      </c>
      <c r="ANI115" s="326" t="str">
        <f>IF($AMM115&lt;=$J$7,INDEX(达成度!$W$21:$W$170,$AMM115+$H$7+$I$7,1),"")</f>
        <v/>
      </c>
      <c r="ANK115" s="270"/>
      <c r="ANL115" s="216" t="str">
        <f t="shared" si="269"/>
        <v/>
      </c>
      <c r="ANM115" s="325" t="str">
        <f>IF($AMM115&lt;=$K$7,INDEX(达成度!$G$21:$G$170,$AMM115+$H$7+$I$7+$J$7,1),"")</f>
        <v/>
      </c>
      <c r="ANN115" s="325" t="str">
        <f>IF($AMM115&lt;=$K$7,INDEX(达成度!$K$21:$K$170,$AMM115+$H$7+$I$7+$J$7,1),"")</f>
        <v/>
      </c>
      <c r="ANO115" s="325" t="str">
        <f>IF($AMM115&lt;=$K$7,INDEX(达成度!$O$21:$O$170,$AMM115+$H$7+$I$7+$J$7,1),"")</f>
        <v/>
      </c>
      <c r="ANP115" s="325" t="str">
        <f>IF($AMM115&lt;=$K$7,INDEX(达成度!$S$21:$S$170,$AMM115+$H$7+$I$7+$J$7,1),"")</f>
        <v/>
      </c>
      <c r="ANQ115" s="326" t="str">
        <f>IF($AMM115&lt;=$K$7,INDEX(达成度!$W$21:$W$170,$AMM115+$H$7+$I$7+$J$7,1),"")</f>
        <v/>
      </c>
    </row>
    <row r="116" ht="18" customHeight="1" spans="1:1024 1025:1057">
      <c r="A116" s="215" t="str">
        <f>初始录入!A121</f>
        <v/>
      </c>
      <c r="B116" s="216" t="str">
        <f>IF(初始录入!B121&lt;&gt;"",初始录入!B121,"")</f>
        <v/>
      </c>
      <c r="C116" s="216" t="str">
        <f>IF(初始录入!C121&lt;&gt;"",初始录入!C121,"")</f>
        <v/>
      </c>
      <c r="D116" s="216" t="str">
        <f>IF(初始录入!D121&lt;&gt;"",初始录入!D121,"")</f>
        <v/>
      </c>
      <c r="E116" s="218" t="str">
        <f>IF(初始录入!E121&lt;&gt;"",初始录入!E121,"")</f>
        <v/>
      </c>
      <c r="G116" s="330"/>
      <c r="H116" s="295">
        <f>IF(初始录入!E121=H$6,1,0)</f>
        <v>0</v>
      </c>
      <c r="I116" s="295">
        <f>IF(初始录入!E121=I$6,1,0)</f>
        <v>0</v>
      </c>
      <c r="J116" s="295">
        <f>IF(初始录入!E121=J$6,1,0)</f>
        <v>0</v>
      </c>
      <c r="K116" s="321">
        <f>IF(初始录入!E121=K$6,1,0)</f>
        <v>0</v>
      </c>
      <c r="Y116" s="294">
        <v>100</v>
      </c>
      <c r="Z116" s="295">
        <f>成绩录入!$F$7</f>
        <v>0</v>
      </c>
      <c r="AA116" s="295">
        <f>成绩录入!F119</f>
        <v>0</v>
      </c>
      <c r="AB116" s="296">
        <f>IF(初始录入!$M$7&lt;&gt;"",IF(成绩录入!$F$7&lt;&gt;"",IF(初始录入!$P$7="次数",AA116/Z116*Y116,成绩录入!F119),0),0)</f>
        <v>0</v>
      </c>
      <c r="AC116" s="297">
        <f t="shared" si="278"/>
        <v>0</v>
      </c>
      <c r="AD116" s="297">
        <f t="shared" si="279"/>
        <v>0</v>
      </c>
      <c r="AE116" s="297">
        <f t="shared" si="280"/>
        <v>0</v>
      </c>
      <c r="AF116" s="297">
        <f t="shared" si="281"/>
        <v>0</v>
      </c>
      <c r="AG116" s="297">
        <f t="shared" si="282"/>
        <v>0</v>
      </c>
      <c r="AH116" s="298">
        <f t="shared" si="283"/>
        <v>0</v>
      </c>
      <c r="AJ116" s="260">
        <f>成绩录入!I119</f>
        <v>0</v>
      </c>
      <c r="AK116" s="248">
        <f>成绩录入!J119</f>
        <v>0</v>
      </c>
      <c r="AL116" s="248">
        <f>成绩录入!K119</f>
        <v>0</v>
      </c>
      <c r="AM116" s="248">
        <f>成绩录入!L119</f>
        <v>0</v>
      </c>
      <c r="AN116" s="248">
        <f>成绩录入!M119</f>
        <v>0</v>
      </c>
      <c r="AO116" s="298">
        <f t="shared" si="284"/>
        <v>0</v>
      </c>
      <c r="AQ116" s="260">
        <f>成绩录入!I119</f>
        <v>0</v>
      </c>
      <c r="AR116" s="248">
        <f>成绩录入!J119</f>
        <v>0</v>
      </c>
      <c r="AS116" s="248">
        <f>成绩录入!K119</f>
        <v>0</v>
      </c>
      <c r="AT116" s="248">
        <f>成绩录入!L119</f>
        <v>0</v>
      </c>
      <c r="AU116" s="248">
        <f>成绩录入!M119</f>
        <v>0</v>
      </c>
      <c r="AV116" s="298">
        <f t="shared" si="285"/>
        <v>0</v>
      </c>
      <c r="AX116" s="260">
        <f>成绩录入!I119</f>
        <v>0</v>
      </c>
      <c r="AY116" s="248">
        <f>成绩录入!J119</f>
        <v>0</v>
      </c>
      <c r="AZ116" s="248">
        <f>成绩录入!K119</f>
        <v>0</v>
      </c>
      <c r="BA116" s="248">
        <f>成绩录入!L119</f>
        <v>0</v>
      </c>
      <c r="BB116" s="248">
        <f>成绩录入!M119</f>
        <v>0</v>
      </c>
      <c r="BC116" s="298">
        <f t="shared" si="286"/>
        <v>0</v>
      </c>
      <c r="BE116" s="260">
        <f>成绩录入!I119</f>
        <v>0</v>
      </c>
      <c r="BF116" s="248">
        <f>成绩录入!J119</f>
        <v>0</v>
      </c>
      <c r="BG116" s="248">
        <f>成绩录入!K119</f>
        <v>0</v>
      </c>
      <c r="BH116" s="248">
        <f>成绩录入!L119</f>
        <v>0</v>
      </c>
      <c r="BI116" s="248">
        <f>成绩录入!M119</f>
        <v>0</v>
      </c>
      <c r="BJ116" s="298">
        <f t="shared" si="287"/>
        <v>0</v>
      </c>
      <c r="BL116" s="260">
        <f>成绩录入!I119</f>
        <v>0</v>
      </c>
      <c r="BM116" s="248">
        <f>成绩录入!J119</f>
        <v>0</v>
      </c>
      <c r="BN116" s="248">
        <f>成绩录入!K119</f>
        <v>0</v>
      </c>
      <c r="BO116" s="248">
        <f>成绩录入!L119</f>
        <v>0</v>
      </c>
      <c r="BP116" s="248">
        <f>成绩录入!M119</f>
        <v>0</v>
      </c>
      <c r="BQ116" s="298">
        <f t="shared" si="288"/>
        <v>0</v>
      </c>
      <c r="BS116" s="260">
        <f>成绩录入!P119</f>
        <v>0</v>
      </c>
      <c r="BT116" s="248">
        <f>成绩录入!Q119</f>
        <v>0</v>
      </c>
      <c r="BU116" s="248">
        <f>成绩录入!R119</f>
        <v>0</v>
      </c>
      <c r="BV116" s="248">
        <f>成绩录入!S119</f>
        <v>0</v>
      </c>
      <c r="BW116" s="248">
        <f>成绩录入!T119</f>
        <v>0</v>
      </c>
      <c r="BX116" s="248">
        <f>成绩录入!U119</f>
        <v>0</v>
      </c>
      <c r="BY116" s="248">
        <f>成绩录入!V119</f>
        <v>0</v>
      </c>
      <c r="BZ116" s="248">
        <f>成绩录入!W119</f>
        <v>0</v>
      </c>
      <c r="CA116" s="248">
        <f>成绩录入!X119</f>
        <v>0</v>
      </c>
      <c r="CB116" s="248">
        <f>成绩录入!Y119</f>
        <v>0</v>
      </c>
      <c r="CC116" s="298">
        <f t="shared" si="289"/>
        <v>0</v>
      </c>
      <c r="CE116" s="260">
        <f>成绩录入!P119</f>
        <v>0</v>
      </c>
      <c r="CF116" s="248">
        <f>成绩录入!Q119</f>
        <v>0</v>
      </c>
      <c r="CG116" s="248">
        <f>成绩录入!R119</f>
        <v>0</v>
      </c>
      <c r="CH116" s="248">
        <f>成绩录入!S119</f>
        <v>0</v>
      </c>
      <c r="CI116" s="248">
        <f>成绩录入!T119</f>
        <v>0</v>
      </c>
      <c r="CJ116" s="248">
        <f>成绩录入!U119</f>
        <v>0</v>
      </c>
      <c r="CK116" s="248">
        <f>成绩录入!V119</f>
        <v>0</v>
      </c>
      <c r="CL116" s="248">
        <f>成绩录入!W119</f>
        <v>0</v>
      </c>
      <c r="CM116" s="248">
        <f>成绩录入!X119</f>
        <v>0</v>
      </c>
      <c r="CN116" s="248">
        <f>成绩录入!Y119</f>
        <v>0</v>
      </c>
      <c r="CO116" s="298">
        <f t="shared" si="290"/>
        <v>0</v>
      </c>
      <c r="CQ116" s="260">
        <f>成绩录入!P119</f>
        <v>0</v>
      </c>
      <c r="CR116" s="248">
        <f>成绩录入!Q119</f>
        <v>0</v>
      </c>
      <c r="CS116" s="248">
        <f>成绩录入!R119</f>
        <v>0</v>
      </c>
      <c r="CT116" s="248">
        <f>成绩录入!S119</f>
        <v>0</v>
      </c>
      <c r="CU116" s="248">
        <f>成绩录入!T119</f>
        <v>0</v>
      </c>
      <c r="CV116" s="248">
        <f>成绩录入!U119</f>
        <v>0</v>
      </c>
      <c r="CW116" s="248">
        <f>成绩录入!V119</f>
        <v>0</v>
      </c>
      <c r="CX116" s="248">
        <f>成绩录入!W119</f>
        <v>0</v>
      </c>
      <c r="CY116" s="248">
        <f>成绩录入!X119</f>
        <v>0</v>
      </c>
      <c r="CZ116" s="248">
        <f>成绩录入!Y119</f>
        <v>0</v>
      </c>
      <c r="DA116" s="298">
        <f t="shared" si="291"/>
        <v>0</v>
      </c>
      <c r="DC116" s="260">
        <f>成绩录入!P119</f>
        <v>0</v>
      </c>
      <c r="DD116" s="248">
        <f>成绩录入!Q119</f>
        <v>0</v>
      </c>
      <c r="DE116" s="248">
        <f>成绩录入!R119</f>
        <v>0</v>
      </c>
      <c r="DF116" s="248">
        <f>成绩录入!S119</f>
        <v>0</v>
      </c>
      <c r="DG116" s="248">
        <f>成绩录入!T119</f>
        <v>0</v>
      </c>
      <c r="DH116" s="248">
        <f>成绩录入!U119</f>
        <v>0</v>
      </c>
      <c r="DI116" s="248">
        <f>成绩录入!V119</f>
        <v>0</v>
      </c>
      <c r="DJ116" s="248">
        <f>成绩录入!W119</f>
        <v>0</v>
      </c>
      <c r="DK116" s="248">
        <f>成绩录入!X119</f>
        <v>0</v>
      </c>
      <c r="DL116" s="248">
        <f>成绩录入!Y119</f>
        <v>0</v>
      </c>
      <c r="DM116" s="298">
        <f t="shared" si="351"/>
        <v>0</v>
      </c>
      <c r="DN116" s="299"/>
      <c r="DO116" s="260">
        <f>成绩录入!P119</f>
        <v>0</v>
      </c>
      <c r="DP116" s="248">
        <f>成绩录入!Q119</f>
        <v>0</v>
      </c>
      <c r="DQ116" s="248">
        <f>成绩录入!R119</f>
        <v>0</v>
      </c>
      <c r="DR116" s="248">
        <f>成绩录入!S119</f>
        <v>0</v>
      </c>
      <c r="DS116" s="248">
        <f>成绩录入!T119</f>
        <v>0</v>
      </c>
      <c r="DT116" s="248">
        <f>成绩录入!U119</f>
        <v>0</v>
      </c>
      <c r="DU116" s="248">
        <f>成绩录入!V119</f>
        <v>0</v>
      </c>
      <c r="DV116" s="248">
        <f>成绩录入!W119</f>
        <v>0</v>
      </c>
      <c r="DW116" s="248">
        <f>成绩录入!X119</f>
        <v>0</v>
      </c>
      <c r="DX116" s="248">
        <f>成绩录入!Y119</f>
        <v>0</v>
      </c>
      <c r="DY116" s="298">
        <f t="shared" si="352"/>
        <v>0</v>
      </c>
      <c r="EA116" s="301" t="e">
        <f t="shared" si="294"/>
        <v>#DIV/0!</v>
      </c>
      <c r="EB116" s="297" t="e">
        <f t="shared" si="295"/>
        <v>#DIV/0!</v>
      </c>
      <c r="EC116" s="297" t="e">
        <f t="shared" si="296"/>
        <v>#DIV/0!</v>
      </c>
      <c r="ED116" s="297" t="e">
        <f t="shared" si="297"/>
        <v>#DIV/0!</v>
      </c>
      <c r="EE116" s="297" t="e">
        <f t="shared" si="298"/>
        <v>#DIV/0!</v>
      </c>
      <c r="EF116" s="302" t="e">
        <f t="shared" si="299"/>
        <v>#DIV/0!</v>
      </c>
      <c r="EG116" s="303"/>
      <c r="EH116" s="304">
        <f t="shared" si="300"/>
        <v>0</v>
      </c>
      <c r="EI116" s="397">
        <f>成绩录入!I119</f>
        <v>0</v>
      </c>
      <c r="EJ116" s="397">
        <f>成绩录入!J119</f>
        <v>0</v>
      </c>
      <c r="EK116" s="397">
        <f>成绩录入!K119</f>
        <v>0</v>
      </c>
      <c r="EL116" s="397">
        <f>成绩录入!L119</f>
        <v>0</v>
      </c>
      <c r="EM116" s="397">
        <f>成绩录入!M119</f>
        <v>0</v>
      </c>
      <c r="EN116" s="397">
        <f>成绩录入!P119</f>
        <v>0</v>
      </c>
      <c r="EO116" s="397">
        <f>成绩录入!Q119</f>
        <v>0</v>
      </c>
      <c r="EP116" s="397">
        <f>成绩录入!R119</f>
        <v>0</v>
      </c>
      <c r="EQ116" s="397">
        <f>成绩录入!S119</f>
        <v>0</v>
      </c>
      <c r="ER116" s="397">
        <f>成绩录入!T119</f>
        <v>0</v>
      </c>
      <c r="ES116" s="397">
        <f>成绩录入!U119</f>
        <v>0</v>
      </c>
      <c r="ET116" s="397">
        <f>成绩录入!V119</f>
        <v>0</v>
      </c>
      <c r="EU116" s="397">
        <f>成绩录入!W119</f>
        <v>0</v>
      </c>
      <c r="EV116" s="397">
        <f>成绩录入!X119</f>
        <v>0</v>
      </c>
      <c r="EW116" s="398">
        <f>成绩录入!Y119</f>
        <v>0</v>
      </c>
      <c r="EY116" s="304" t="str">
        <f t="shared" si="272"/>
        <v/>
      </c>
      <c r="EZ116" s="296" t="str">
        <f t="shared" si="272"/>
        <v/>
      </c>
      <c r="FA116" s="296" t="str">
        <f t="shared" si="272"/>
        <v/>
      </c>
      <c r="FB116" s="296" t="str">
        <f t="shared" si="272"/>
        <v/>
      </c>
      <c r="FC116" s="302">
        <f>成绩录入!AB119</f>
        <v>0</v>
      </c>
      <c r="FD116" s="303"/>
      <c r="FE116" s="399" t="str">
        <f t="shared" si="301"/>
        <v>√</v>
      </c>
      <c r="FF116" s="397" t="str">
        <f t="shared" si="302"/>
        <v>√</v>
      </c>
      <c r="FG116" s="397" t="str">
        <f t="shared" si="303"/>
        <v>√</v>
      </c>
      <c r="FH116" s="397" t="str">
        <f t="shared" si="304"/>
        <v>√</v>
      </c>
      <c r="FI116" s="398" t="str">
        <f t="shared" si="305"/>
        <v>√</v>
      </c>
      <c r="FJ116" s="299"/>
      <c r="FK116" s="260">
        <f>成绩录入!AB119</f>
        <v>0</v>
      </c>
      <c r="FL116" s="248">
        <f>成绩录入!AC119</f>
        <v>0</v>
      </c>
      <c r="FM116" s="248">
        <f>成绩录入!AD119</f>
        <v>0</v>
      </c>
      <c r="FN116" s="248">
        <f>成绩录入!AE119</f>
        <v>0</v>
      </c>
      <c r="FO116" s="248">
        <f>成绩录入!AF119</f>
        <v>0</v>
      </c>
      <c r="FP116" s="248">
        <f>成绩录入!AG119</f>
        <v>0</v>
      </c>
      <c r="FQ116" s="298">
        <f t="shared" si="306"/>
        <v>0</v>
      </c>
      <c r="FR116" s="299"/>
      <c r="FS116" s="260">
        <f>成绩录入!AB119</f>
        <v>0</v>
      </c>
      <c r="FT116" s="248">
        <f>成绩录入!AC119</f>
        <v>0</v>
      </c>
      <c r="FU116" s="248">
        <f>成绩录入!AD119</f>
        <v>0</v>
      </c>
      <c r="FV116" s="248">
        <f>成绩录入!AE119</f>
        <v>0</v>
      </c>
      <c r="FW116" s="248">
        <f>成绩录入!AF119</f>
        <v>0</v>
      </c>
      <c r="FX116" s="333">
        <f>成绩录入!AG119</f>
        <v>0</v>
      </c>
      <c r="FY116" s="298">
        <f t="shared" si="307"/>
        <v>0</v>
      </c>
      <c r="FZ116" s="299"/>
      <c r="GA116" s="260">
        <f>成绩录入!AB119</f>
        <v>0</v>
      </c>
      <c r="GB116" s="248">
        <f>成绩录入!AC119</f>
        <v>0</v>
      </c>
      <c r="GC116" s="248">
        <f>成绩录入!AD119</f>
        <v>0</v>
      </c>
      <c r="GD116" s="248">
        <f>成绩录入!AE119</f>
        <v>0</v>
      </c>
      <c r="GE116" s="248">
        <f>成绩录入!AF119</f>
        <v>0</v>
      </c>
      <c r="GF116" s="248">
        <f>成绩录入!AG119</f>
        <v>0</v>
      </c>
      <c r="GG116" s="298">
        <f t="shared" si="308"/>
        <v>0</v>
      </c>
      <c r="GI116" s="260">
        <f>成绩录入!AB119</f>
        <v>0</v>
      </c>
      <c r="GJ116" s="248">
        <f>成绩录入!AC119</f>
        <v>0</v>
      </c>
      <c r="GK116" s="248">
        <f>成绩录入!AD119</f>
        <v>0</v>
      </c>
      <c r="GL116" s="248">
        <f>成绩录入!AE119</f>
        <v>0</v>
      </c>
      <c r="GM116" s="248">
        <f>成绩录入!AF119</f>
        <v>0</v>
      </c>
      <c r="GN116" s="248">
        <f>成绩录入!AG119</f>
        <v>0</v>
      </c>
      <c r="GO116" s="298">
        <f t="shared" si="309"/>
        <v>0</v>
      </c>
      <c r="GP116" s="299"/>
      <c r="GQ116" s="260">
        <f>成绩录入!AB119</f>
        <v>0</v>
      </c>
      <c r="GR116" s="248">
        <f>成绩录入!AC119</f>
        <v>0</v>
      </c>
      <c r="GS116" s="248">
        <f>成绩录入!AD119</f>
        <v>0</v>
      </c>
      <c r="GT116" s="248">
        <f>成绩录入!AE119</f>
        <v>0</v>
      </c>
      <c r="GU116" s="248">
        <f>成绩录入!AF119</f>
        <v>0</v>
      </c>
      <c r="GV116" s="248">
        <f>成绩录入!AG119</f>
        <v>0</v>
      </c>
      <c r="GW116" s="298">
        <f t="shared" si="310"/>
        <v>0</v>
      </c>
      <c r="GX116" s="299"/>
      <c r="GY116" s="273">
        <f>成绩录入!AJ119</f>
        <v>0</v>
      </c>
      <c r="GZ116" s="274">
        <f>成绩录入!AK119</f>
        <v>0</v>
      </c>
      <c r="HA116" s="274">
        <f>成绩录入!AL119</f>
        <v>0</v>
      </c>
      <c r="HB116" s="274">
        <f>成绩录入!AM119</f>
        <v>0</v>
      </c>
      <c r="HC116" s="274">
        <f>成绩录入!AN119</f>
        <v>0</v>
      </c>
      <c r="HD116" s="274">
        <f>成绩录入!AO119</f>
        <v>0</v>
      </c>
      <c r="HE116" s="310">
        <f t="shared" si="273"/>
        <v>0</v>
      </c>
      <c r="HF116" s="299"/>
      <c r="HG116" s="273">
        <f>成绩录入!AJ119</f>
        <v>0</v>
      </c>
      <c r="HH116" s="274">
        <f>成绩录入!AK119</f>
        <v>0</v>
      </c>
      <c r="HI116" s="274">
        <f>成绩录入!AL119</f>
        <v>0</v>
      </c>
      <c r="HJ116" s="274">
        <f>成绩录入!AM119</f>
        <v>0</v>
      </c>
      <c r="HK116" s="274">
        <f>成绩录入!AN119</f>
        <v>0</v>
      </c>
      <c r="HL116" s="274">
        <f>成绩录入!AO119</f>
        <v>0</v>
      </c>
      <c r="HM116" s="310">
        <f t="shared" si="274"/>
        <v>0</v>
      </c>
      <c r="HO116" s="273">
        <f>成绩录入!AJ119</f>
        <v>0</v>
      </c>
      <c r="HP116" s="274">
        <f>成绩录入!AK119</f>
        <v>0</v>
      </c>
      <c r="HQ116" s="274">
        <f>成绩录入!AL119</f>
        <v>0</v>
      </c>
      <c r="HR116" s="274">
        <f>成绩录入!AM119</f>
        <v>0</v>
      </c>
      <c r="HS116" s="274">
        <f>成绩录入!AN119</f>
        <v>0</v>
      </c>
      <c r="HT116" s="274">
        <f>成绩录入!AO119</f>
        <v>0</v>
      </c>
      <c r="HU116" s="310">
        <f t="shared" si="275"/>
        <v>0</v>
      </c>
      <c r="HV116" s="299"/>
      <c r="HW116" s="273">
        <f>成绩录入!AJ119</f>
        <v>0</v>
      </c>
      <c r="HX116" s="274">
        <f>成绩录入!AK119</f>
        <v>0</v>
      </c>
      <c r="HY116" s="274">
        <f>成绩录入!AL119</f>
        <v>0</v>
      </c>
      <c r="HZ116" s="274">
        <f>成绩录入!AM119</f>
        <v>0</v>
      </c>
      <c r="IA116" s="274">
        <f>成绩录入!AN119</f>
        <v>0</v>
      </c>
      <c r="IB116" s="274">
        <f>成绩录入!AO119</f>
        <v>0</v>
      </c>
      <c r="IC116" s="310">
        <f t="shared" si="276"/>
        <v>0</v>
      </c>
      <c r="ID116" s="299"/>
      <c r="IE116" s="273">
        <f>成绩录入!AJ119</f>
        <v>0</v>
      </c>
      <c r="IF116" s="274">
        <f>成绩录入!AK119</f>
        <v>0</v>
      </c>
      <c r="IG116" s="274">
        <f>成绩录入!AL119</f>
        <v>0</v>
      </c>
      <c r="IH116" s="274">
        <f>成绩录入!AM119</f>
        <v>0</v>
      </c>
      <c r="II116" s="274">
        <f>成绩录入!AN119</f>
        <v>0</v>
      </c>
      <c r="IJ116" s="274">
        <f>成绩录入!AO119</f>
        <v>0</v>
      </c>
      <c r="IK116" s="310">
        <f t="shared" si="277"/>
        <v>0</v>
      </c>
      <c r="IL116" s="299"/>
      <c r="IM116" s="313" t="e">
        <f t="shared" si="311"/>
        <v>#DIV/0!</v>
      </c>
      <c r="IN116" s="314" t="e">
        <f t="shared" si="312"/>
        <v>#DIV/0!</v>
      </c>
      <c r="IO116" s="314" t="e">
        <f t="shared" si="313"/>
        <v>#DIV/0!</v>
      </c>
      <c r="IP116" s="314" t="e">
        <f t="shared" si="314"/>
        <v>#DIV/0!</v>
      </c>
      <c r="IQ116" s="314" t="e">
        <f t="shared" si="315"/>
        <v>#DIV/0!</v>
      </c>
      <c r="IR116" s="400" t="e">
        <f t="shared" si="316"/>
        <v>#DIV/0!</v>
      </c>
      <c r="IT116" s="214">
        <f>成绩录入!AR119</f>
        <v>0</v>
      </c>
      <c r="IU116" s="216">
        <f>成绩录入!AS119</f>
        <v>0</v>
      </c>
      <c r="IV116" s="216">
        <f>成绩录入!AT119</f>
        <v>0</v>
      </c>
      <c r="IW116" s="216">
        <f>成绩录入!AU119</f>
        <v>0</v>
      </c>
      <c r="IX116" s="216">
        <f>成绩录入!AV119</f>
        <v>0</v>
      </c>
      <c r="IY116" s="216">
        <f>成绩录入!AW119</f>
        <v>0</v>
      </c>
      <c r="IZ116" s="298">
        <f t="shared" si="317"/>
        <v>0</v>
      </c>
      <c r="JA116" s="299"/>
      <c r="JB116" s="317">
        <f>成绩录入!AR119</f>
        <v>0</v>
      </c>
      <c r="JC116" s="216">
        <f>成绩录入!AS119</f>
        <v>0</v>
      </c>
      <c r="JD116" s="216">
        <f>成绩录入!AT119</f>
        <v>0</v>
      </c>
      <c r="JE116" s="216">
        <f>成绩录入!AU119</f>
        <v>0</v>
      </c>
      <c r="JF116" s="216">
        <f>成绩录入!AV119</f>
        <v>0</v>
      </c>
      <c r="JG116" s="216">
        <f>成绩录入!AW119</f>
        <v>0</v>
      </c>
      <c r="JH116" s="298">
        <f t="shared" si="318"/>
        <v>0</v>
      </c>
      <c r="JI116" s="299"/>
      <c r="JJ116" s="248">
        <f>成绩录入!AR119</f>
        <v>0</v>
      </c>
      <c r="JK116" s="248">
        <f>成绩录入!AS119</f>
        <v>0</v>
      </c>
      <c r="JL116" s="248">
        <f>成绩录入!AT119</f>
        <v>0</v>
      </c>
      <c r="JM116" s="248">
        <f>成绩录入!AU119</f>
        <v>0</v>
      </c>
      <c r="JN116" s="248">
        <f>成绩录入!AV119</f>
        <v>0</v>
      </c>
      <c r="JO116" s="248">
        <f>成绩录入!AW119</f>
        <v>0</v>
      </c>
      <c r="JP116" s="298">
        <f t="shared" si="319"/>
        <v>0</v>
      </c>
      <c r="JQ116" s="299"/>
      <c r="JR116" s="308">
        <f>成绩录入!AR119</f>
        <v>0</v>
      </c>
      <c r="JS116" s="248">
        <f>成绩录入!AS119</f>
        <v>0</v>
      </c>
      <c r="JT116" s="248">
        <f>成绩录入!AT119</f>
        <v>0</v>
      </c>
      <c r="JU116" s="248">
        <f>成绩录入!AU119</f>
        <v>0</v>
      </c>
      <c r="JV116" s="248">
        <f>成绩录入!AV119</f>
        <v>0</v>
      </c>
      <c r="JW116" s="248">
        <f>成绩录入!AW119</f>
        <v>0</v>
      </c>
      <c r="JX116" s="298">
        <f t="shared" si="320"/>
        <v>0</v>
      </c>
      <c r="JY116" s="299"/>
      <c r="JZ116" s="308">
        <f>成绩录入!AR119</f>
        <v>0</v>
      </c>
      <c r="KA116" s="248">
        <f>成绩录入!AS119</f>
        <v>0</v>
      </c>
      <c r="KB116" s="248">
        <f>成绩录入!AT119</f>
        <v>0</v>
      </c>
      <c r="KC116" s="248">
        <f>成绩录入!AU119</f>
        <v>0</v>
      </c>
      <c r="KD116" s="248">
        <f>成绩录入!AV119</f>
        <v>0</v>
      </c>
      <c r="KE116" s="248">
        <f>成绩录入!AW119</f>
        <v>0</v>
      </c>
      <c r="KF116" s="298">
        <f t="shared" si="321"/>
        <v>0</v>
      </c>
      <c r="KH116" s="401">
        <f t="shared" si="322"/>
        <v>0</v>
      </c>
      <c r="KI116" s="314">
        <f t="shared" si="323"/>
        <v>0</v>
      </c>
      <c r="KJ116" s="314">
        <f t="shared" si="324"/>
        <v>0</v>
      </c>
      <c r="KK116" s="314">
        <f t="shared" si="325"/>
        <v>0</v>
      </c>
      <c r="KL116" s="314">
        <f t="shared" si="326"/>
        <v>0</v>
      </c>
      <c r="KM116" s="400">
        <f t="shared" si="327"/>
        <v>0</v>
      </c>
      <c r="KN116" s="90"/>
      <c r="KO116" s="294">
        <f>IF(总评!G114&lt;60,1,0)</f>
        <v>0</v>
      </c>
      <c r="KP116" s="355">
        <f t="shared" si="328"/>
        <v>0</v>
      </c>
      <c r="KQ116" s="355">
        <f t="shared" si="329"/>
        <v>0</v>
      </c>
      <c r="KR116" s="356">
        <f t="shared" si="330"/>
        <v>0</v>
      </c>
      <c r="KS116" s="321">
        <f t="shared" si="245"/>
        <v>0</v>
      </c>
      <c r="OT116" s="273">
        <f>IF(OT$6=$OS$5,成绩录入!BC119,0)</f>
        <v>0</v>
      </c>
      <c r="OU116" s="274">
        <f>IF(OU$6=$OS$5,成绩录入!BD119,0)</f>
        <v>0</v>
      </c>
      <c r="OV116" s="274">
        <f>IF(OV$6=$OS$5,成绩录入!BE119,0)</f>
        <v>0</v>
      </c>
      <c r="OW116" s="274">
        <f>IF(OW$6=$OS$5,成绩录入!BF119,0)</f>
        <v>0</v>
      </c>
      <c r="OX116" s="274">
        <f>IF(OX$6=$OS$5,成绩录入!BG119,0)</f>
        <v>0</v>
      </c>
      <c r="OY116" s="274">
        <f>IF(OY$6=$OS$5,成绩录入!BH119,0)</f>
        <v>0</v>
      </c>
      <c r="OZ116" s="274">
        <f>IF(OZ$6=$OS$5,成绩录入!BI119,0)</f>
        <v>0</v>
      </c>
      <c r="PA116" s="274">
        <f>IF(PA$6=$OS$5,成绩录入!BJ119,0)</f>
        <v>0</v>
      </c>
      <c r="PB116" s="274">
        <f>IF(PB$6=$OS$5,成绩录入!BK119,0)</f>
        <v>0</v>
      </c>
      <c r="PC116" s="274">
        <f>IF(PC$6=$OS$5,成绩录入!BL119,0)</f>
        <v>0</v>
      </c>
      <c r="PD116" s="274">
        <f>IF(PD$6=$OS$5,成绩录入!BM119,0)</f>
        <v>0</v>
      </c>
      <c r="PE116" s="274">
        <f>IF(PE$6=$OS$5,成绩录入!BN119,0)</f>
        <v>0</v>
      </c>
      <c r="PF116" s="274">
        <f>IF(PF$6=$OS$5,成绩录入!BO119,0)</f>
        <v>0</v>
      </c>
      <c r="PG116" s="274">
        <f>IF(PG$6=$OS$5,成绩录入!BP119,0)</f>
        <v>0</v>
      </c>
      <c r="PH116" s="274">
        <f>IF(PH$6=$OS$5,成绩录入!BQ119,0)</f>
        <v>0</v>
      </c>
      <c r="PI116" s="274">
        <f>IF(PI$6=$OS$5,成绩录入!BR119,0)</f>
        <v>0</v>
      </c>
      <c r="PJ116" s="274">
        <f>IF(PJ$6=$OS$5,成绩录入!BS119,0)</f>
        <v>0</v>
      </c>
      <c r="PK116" s="274">
        <f>IF(PK$6=$OS$5,成绩录入!BT119,0)</f>
        <v>0</v>
      </c>
      <c r="PL116" s="274">
        <f>IF(PL$6=$OS$5,成绩录入!BU119,0)</f>
        <v>0</v>
      </c>
      <c r="PM116" s="274">
        <f>IF(PM$6=$OS$5,成绩录入!BV119,0)</f>
        <v>0</v>
      </c>
      <c r="PN116" s="274">
        <f>IF(PN$6=$OS$5,成绩录入!BW119,0)</f>
        <v>0</v>
      </c>
      <c r="PO116" s="274">
        <f>IF(PO$6=$OS$5,成绩录入!BX119,0)</f>
        <v>0</v>
      </c>
      <c r="PP116" s="274">
        <f>IF(PP$6=$OS$5,成绩录入!BY119,0)</f>
        <v>0</v>
      </c>
      <c r="PQ116" s="274">
        <f>IF(PQ$6=$OS$5,成绩录入!BZ119,0)</f>
        <v>0</v>
      </c>
      <c r="PR116" s="274">
        <f>IF(PR$6=$OS$5,成绩录入!CA119,0)</f>
        <v>0</v>
      </c>
      <c r="PS116" s="274">
        <f>IF(PS$6=$OS$5,成绩录入!CB119,0)</f>
        <v>0</v>
      </c>
      <c r="PT116" s="274">
        <f>IF(PT$6=$OS$5,成绩录入!CC119,0)</f>
        <v>0</v>
      </c>
      <c r="PU116" s="274">
        <f>IF(PU$6=$OS$5,成绩录入!CD119,0)</f>
        <v>0</v>
      </c>
      <c r="PV116" s="274">
        <f>IF(PV$6=$OS$5,成绩录入!CE119,0)</f>
        <v>0</v>
      </c>
      <c r="PW116" s="274">
        <f>IF(PW$6=$OS$5,成绩录入!CF119,0)</f>
        <v>0</v>
      </c>
      <c r="PX116" s="274">
        <f>IF(PX$6=$OS$5,成绩录入!CG119,0)</f>
        <v>0</v>
      </c>
      <c r="PY116" s="274">
        <f>IF(PY$6=$OS$5,成绩录入!CH119,0)</f>
        <v>0</v>
      </c>
      <c r="PZ116" s="274">
        <f>IF(PZ$6=$OS$5,成绩录入!CI119,0)</f>
        <v>0</v>
      </c>
      <c r="QA116" s="274">
        <f>IF(QA$6=$OS$5,成绩录入!CJ119,0)</f>
        <v>0</v>
      </c>
      <c r="QB116" s="274">
        <f>IF(QB$6=$OS$5,成绩录入!CK119,0)</f>
        <v>0</v>
      </c>
      <c r="QC116" s="274">
        <f>IF(QC$6=$OS$5,成绩录入!CL119,0)</f>
        <v>0</v>
      </c>
      <c r="QD116" s="274">
        <f>IF(QD$6=$OS$5,成绩录入!CM119,0)</f>
        <v>0</v>
      </c>
      <c r="QE116" s="274">
        <f>IF(QE$6=$OS$5,成绩录入!CN119,0)</f>
        <v>0</v>
      </c>
      <c r="QF116" s="274">
        <f>IF(QF$6=$OS$5,成绩录入!CO119,0)</f>
        <v>0</v>
      </c>
      <c r="QG116" s="274">
        <f>IF(QG$6=$OS$5,成绩录入!CP119,0)</f>
        <v>0</v>
      </c>
      <c r="QH116" s="274">
        <f>IF(QH$6=$OS$5,成绩录入!CQ119,0)</f>
        <v>0</v>
      </c>
      <c r="QI116" s="274">
        <f>IF(QI$6=$OS$5,成绩录入!CR119,0)</f>
        <v>0</v>
      </c>
      <c r="QJ116" s="274">
        <f>IF(QJ$6=$OS$5,成绩录入!CS119,0)</f>
        <v>0</v>
      </c>
      <c r="QK116" s="274">
        <f>IF(QK$6=$OS$5,成绩录入!CT119,0)</f>
        <v>0</v>
      </c>
      <c r="QL116" s="274">
        <f>IF(QL$6=$OS$5,成绩录入!CU119,0)</f>
        <v>0</v>
      </c>
      <c r="QM116" s="274">
        <f>IF(QM$6=$OS$5,成绩录入!CV119,0)</f>
        <v>0</v>
      </c>
      <c r="QN116" s="274">
        <f>IF(QN$6=$OS$5,成绩录入!CW119,0)</f>
        <v>0</v>
      </c>
      <c r="QO116" s="274">
        <f>IF(QO$6=$OS$5,成绩录入!CX119,0)</f>
        <v>0</v>
      </c>
      <c r="QP116" s="274">
        <f>IF(QP$6=$OS$5,成绩录入!CY119,0)</f>
        <v>0</v>
      </c>
      <c r="QQ116" s="274">
        <f>IF(QQ$6=$OS$5,成绩录入!CZ119,0)</f>
        <v>0</v>
      </c>
      <c r="QR116" s="274">
        <f>IF(QR$6=$OS$5,成绩录入!DA119,0)</f>
        <v>0</v>
      </c>
      <c r="QS116" s="274">
        <f>IF(QS$6=$OS$5,成绩录入!DB119,0)</f>
        <v>0</v>
      </c>
      <c r="QT116" s="274">
        <f>IF(QT$6=$OS$5,成绩录入!DC119,0)</f>
        <v>0</v>
      </c>
      <c r="QU116" s="274">
        <f>IF(QU$6=$OS$5,成绩录入!DD119,0)</f>
        <v>0</v>
      </c>
      <c r="QV116" s="274">
        <f>IF(QV$6=$OS$5,成绩录入!DE119,0)</f>
        <v>0</v>
      </c>
      <c r="QW116" s="274">
        <f>IF(QW$6=$OS$5,成绩录入!DF119,0)</f>
        <v>0</v>
      </c>
      <c r="QX116" s="274">
        <f>IF(QX$6=$OS$5,成绩录入!DG119,0)</f>
        <v>0</v>
      </c>
      <c r="QY116" s="274">
        <f>IF(QY$6=$OS$5,成绩录入!DH119,0)</f>
        <v>0</v>
      </c>
      <c r="QZ116" s="274">
        <f>IF(QZ$6=$OS$5,成绩录入!DI119,0)</f>
        <v>0</v>
      </c>
      <c r="RA116" s="274">
        <f>IF(RA$6=$OS$5,成绩录入!DJ119,0)</f>
        <v>0</v>
      </c>
      <c r="RB116" s="248">
        <f>IF(RB$6=$OS$5,成绩录入!DK119,0)</f>
        <v>0</v>
      </c>
      <c r="RC116" s="248">
        <f>IF(RC$6=$OS$5,成绩录入!DL119,0)</f>
        <v>0</v>
      </c>
      <c r="RD116" s="248">
        <f>IF(RD$6=$OS$5,成绩录入!DM119,0)</f>
        <v>0</v>
      </c>
      <c r="RE116" s="248">
        <f>IF(RE$6=$OS$5,成绩录入!DN119,0)</f>
        <v>0</v>
      </c>
      <c r="RF116" s="248">
        <f>IF(RF$6=$OS$5,成绩录入!DO119,0)</f>
        <v>0</v>
      </c>
      <c r="RG116" s="248">
        <f>IF(RG$6=$OS$5,成绩录入!DP119,0)</f>
        <v>0</v>
      </c>
      <c r="RH116" s="248">
        <f>IF(RH$6=$OS$5,成绩录入!DQ119,0)</f>
        <v>0</v>
      </c>
      <c r="RI116" s="248">
        <f>IF(RI$6=$OS$5,成绩录入!DR119,0)</f>
        <v>0</v>
      </c>
      <c r="RJ116" s="248">
        <f>IF(RJ$6=$OS$5,成绩录入!DS119,0)</f>
        <v>0</v>
      </c>
      <c r="RK116" s="248">
        <f>IF(RK$6=$OS$5,成绩录入!DT119,0)</f>
        <v>0</v>
      </c>
      <c r="RL116" s="248">
        <f>IF(RL$6=$OS$5,成绩录入!DU119,0)</f>
        <v>0</v>
      </c>
      <c r="RM116" s="248">
        <f>IF(RM$6=$OS$5,成绩录入!DV119,0)</f>
        <v>0</v>
      </c>
      <c r="RN116" s="248">
        <f>IF(RN$6=$OS$5,成绩录入!DW119,0)</f>
        <v>0</v>
      </c>
      <c r="RO116" s="248">
        <f>IF(RO$6=$OS$5,成绩录入!DX119,0)</f>
        <v>0</v>
      </c>
      <c r="RP116" s="248">
        <f>IF(RP$6=$OS$5,成绩录入!DY119,0)</f>
        <v>0</v>
      </c>
      <c r="RQ116" s="248">
        <f>IF(RQ$6=$OS$5,成绩录入!DZ119,0)</f>
        <v>0</v>
      </c>
      <c r="RR116" s="248">
        <f>IF(RR$6=$OS$5,成绩录入!EA119,0)</f>
        <v>0</v>
      </c>
      <c r="RS116" s="248">
        <f>IF(RS$6=$OS$5,成绩录入!EB119,0)</f>
        <v>0</v>
      </c>
      <c r="RT116" s="248">
        <f>IF(RT$6=$OS$5,成绩录入!EC119,0)</f>
        <v>0</v>
      </c>
      <c r="RU116" s="248">
        <f>IF(RU$6=$OS$5,成绩录入!ED119,0)</f>
        <v>0</v>
      </c>
      <c r="RV116" s="248">
        <f>IF(RV$6=$OS$5,成绩录入!EE119,0)</f>
        <v>0</v>
      </c>
      <c r="RW116" s="248">
        <f>IF(RW$6=$OS$5,成绩录入!EF119,0)</f>
        <v>0</v>
      </c>
      <c r="RX116" s="248">
        <f>IF(RX$6=$OS$5,成绩录入!EG119,0)</f>
        <v>0</v>
      </c>
      <c r="RY116" s="248">
        <f>IF(RY$6=$OS$5,成绩录入!EH119,0)</f>
        <v>0</v>
      </c>
      <c r="RZ116" s="248">
        <f>IF(RZ$6=$OS$5,成绩录入!EI119,0)</f>
        <v>0</v>
      </c>
      <c r="SA116" s="248">
        <f>IF(SA$6=$OS$5,成绩录入!EJ119,0)</f>
        <v>0</v>
      </c>
      <c r="SB116" s="248">
        <f>IF(SB$6=$OS$5,成绩录入!EK119,0)</f>
        <v>0</v>
      </c>
      <c r="SC116" s="248">
        <f>IF(SC$6=$OS$5,成绩录入!EL119,0)</f>
        <v>0</v>
      </c>
      <c r="SD116" s="248">
        <f>IF(SD$6=$OS$5,成绩录入!EM119,0)</f>
        <v>0</v>
      </c>
      <c r="SE116" s="248">
        <f>IF(SE$6=$OS$5,成绩录入!EN119,0)</f>
        <v>0</v>
      </c>
      <c r="SF116" s="248">
        <f>IF(SF$6=$OS$5,成绩录入!EO119,0)</f>
        <v>0</v>
      </c>
      <c r="SG116" s="248">
        <f>IF(SG$6=$OS$5,成绩录入!EP119,0)</f>
        <v>0</v>
      </c>
      <c r="SH116" s="248">
        <f>IF(SH$6=$OS$5,成绩录入!EQ119,0)</f>
        <v>0</v>
      </c>
      <c r="SI116" s="248">
        <f>IF(SI$6=$OS$5,成绩录入!ER119,0)</f>
        <v>0</v>
      </c>
      <c r="SJ116" s="248">
        <f>IF(SJ$6=$OS$5,成绩录入!ES119,0)</f>
        <v>0</v>
      </c>
      <c r="SK116" s="248">
        <f>IF(SK$6=$OS$5,成绩录入!ET119,0)</f>
        <v>0</v>
      </c>
      <c r="SL116" s="248">
        <f>IF(SL$6=$OS$5,成绩录入!EU119,0)</f>
        <v>0</v>
      </c>
      <c r="SM116" s="248">
        <f>IF(SM$6=$OS$5,成绩录入!EV119,0)</f>
        <v>0</v>
      </c>
      <c r="SN116" s="248">
        <f>IF(SN$6=$OS$5,成绩录入!EW119,0)</f>
        <v>0</v>
      </c>
      <c r="SO116" s="248">
        <f>IF(SO$6=$OS$5,成绩录入!EX119,0)</f>
        <v>0</v>
      </c>
      <c r="SP116" s="218">
        <f t="shared" si="190"/>
        <v>0</v>
      </c>
      <c r="SQ116" s="166"/>
      <c r="SR116" s="166"/>
      <c r="SS116" s="273">
        <f>IF(SS$6=$SR$5,成绩录入!BC119,0)</f>
        <v>0</v>
      </c>
      <c r="ST116" s="274">
        <f>IF(ST$6=$SR$5,成绩录入!BD119,0)</f>
        <v>0</v>
      </c>
      <c r="SU116" s="274">
        <f>IF(SU$6=$SR$5,成绩录入!BE119,0)</f>
        <v>0</v>
      </c>
      <c r="SV116" s="274">
        <f>IF(SV$6=$SR$5,成绩录入!BF119,0)</f>
        <v>0</v>
      </c>
      <c r="SW116" s="274">
        <f>IF(SW$6=$SR$5,成绩录入!BG119,0)</f>
        <v>0</v>
      </c>
      <c r="SX116" s="274">
        <f>IF(SX$6=$SR$5,成绩录入!BH119,0)</f>
        <v>0</v>
      </c>
      <c r="SY116" s="274">
        <f>IF(SY$6=$SR$5,成绩录入!BI119,0)</f>
        <v>0</v>
      </c>
      <c r="SZ116" s="274">
        <f>IF(SZ$6=$SR$5,成绩录入!BJ119,0)</f>
        <v>0</v>
      </c>
      <c r="TA116" s="274">
        <f>IF(TA$6=$SR$5,成绩录入!BK119,0)</f>
        <v>0</v>
      </c>
      <c r="TB116" s="274">
        <f>IF(TB$6=$SR$5,成绩录入!BL119,0)</f>
        <v>0</v>
      </c>
      <c r="TC116" s="274">
        <f>IF(TC$6=$SR$5,成绩录入!BM119,0)</f>
        <v>0</v>
      </c>
      <c r="TD116" s="274">
        <f>IF(TD$6=$SR$5,成绩录入!BN119,0)</f>
        <v>0</v>
      </c>
      <c r="TE116" s="274">
        <f>IF(TE$6=$SR$5,成绩录入!BO119,0)</f>
        <v>0</v>
      </c>
      <c r="TF116" s="274">
        <f>IF(TF$6=$SR$5,成绩录入!BP119,0)</f>
        <v>0</v>
      </c>
      <c r="TG116" s="274">
        <f>IF(TG$6=$SR$5,成绩录入!BQ119,0)</f>
        <v>0</v>
      </c>
      <c r="TH116" s="274">
        <f>IF(TH$6=$SR$5,成绩录入!BR119,0)</f>
        <v>0</v>
      </c>
      <c r="TI116" s="274">
        <f>IF(TI$6=$SR$5,成绩录入!BS119,0)</f>
        <v>0</v>
      </c>
      <c r="TJ116" s="274">
        <f>IF(TJ$6=$SR$5,成绩录入!BT119,0)</f>
        <v>0</v>
      </c>
      <c r="TK116" s="274">
        <f>IF(TK$6=$SR$5,成绩录入!BU119,0)</f>
        <v>0</v>
      </c>
      <c r="TL116" s="274">
        <f>IF(TL$6=$SR$5,成绩录入!BV119,0)</f>
        <v>0</v>
      </c>
      <c r="TM116" s="274">
        <f>IF(TM$6=$SR$5,成绩录入!BW119,0)</f>
        <v>0</v>
      </c>
      <c r="TN116" s="274">
        <f>IF(TN$6=$SR$5,成绩录入!BX119,0)</f>
        <v>0</v>
      </c>
      <c r="TO116" s="274">
        <f>IF(TO$6=$SR$5,成绩录入!BY119,0)</f>
        <v>0</v>
      </c>
      <c r="TP116" s="274">
        <f>IF(TP$6=$SR$5,成绩录入!BZ119,0)</f>
        <v>0</v>
      </c>
      <c r="TQ116" s="274">
        <f>IF(TQ$6=$SR$5,成绩录入!CA119,0)</f>
        <v>0</v>
      </c>
      <c r="TR116" s="274">
        <f>IF(TR$6=$SR$5,成绩录入!CB119,0)</f>
        <v>0</v>
      </c>
      <c r="TS116" s="274">
        <f>IF(TS$6=$SR$5,成绩录入!CC119,0)</f>
        <v>0</v>
      </c>
      <c r="TT116" s="274">
        <f>IF(TT$6=$SR$5,成绩录入!CD119,0)</f>
        <v>0</v>
      </c>
      <c r="TU116" s="274">
        <f>IF(TU$6=$SR$5,成绩录入!CE119,0)</f>
        <v>0</v>
      </c>
      <c r="TV116" s="274">
        <f>IF(TV$6=$SR$5,成绩录入!CF119,0)</f>
        <v>0</v>
      </c>
      <c r="TW116" s="274">
        <f>IF(TW$6=$SR$5,成绩录入!CG119,0)</f>
        <v>0</v>
      </c>
      <c r="TX116" s="274">
        <f>IF(TX$6=$SR$5,成绩录入!CH119,0)</f>
        <v>0</v>
      </c>
      <c r="TY116" s="274">
        <f>IF(TY$6=$SR$5,成绩录入!CI119,0)</f>
        <v>0</v>
      </c>
      <c r="TZ116" s="274">
        <f>IF(TZ$6=$SR$5,成绩录入!CJ119,0)</f>
        <v>0</v>
      </c>
      <c r="UA116" s="274">
        <f>IF(UA$6=$SR$5,成绩录入!CK119,0)</f>
        <v>0</v>
      </c>
      <c r="UB116" s="274">
        <f>IF(UB$6=$SR$5,成绩录入!CL119,0)</f>
        <v>0</v>
      </c>
      <c r="UC116" s="274">
        <f>IF(UC$6=$SR$5,成绩录入!CM119,0)</f>
        <v>0</v>
      </c>
      <c r="UD116" s="274">
        <f>IF(UD$6=$SR$5,成绩录入!CN119,0)</f>
        <v>0</v>
      </c>
      <c r="UE116" s="274">
        <f>IF(UE$6=$SR$5,成绩录入!CO119,0)</f>
        <v>0</v>
      </c>
      <c r="UF116" s="274">
        <f>IF(UF$6=$SR$5,成绩录入!CP119,0)</f>
        <v>0</v>
      </c>
      <c r="UG116" s="274">
        <f>IF(UG$6=$SR$5,成绩录入!CQ119,0)</f>
        <v>0</v>
      </c>
      <c r="UH116" s="274">
        <f>IF(UH$6=$SR$5,成绩录入!CR119,0)</f>
        <v>0</v>
      </c>
      <c r="UI116" s="274">
        <f>IF(UI$6=$SR$5,成绩录入!CS119,0)</f>
        <v>0</v>
      </c>
      <c r="UJ116" s="274">
        <f>IF(UJ$6=$SR$5,成绩录入!CT119,0)</f>
        <v>0</v>
      </c>
      <c r="UK116" s="274">
        <f>IF(UK$6=$SR$5,成绩录入!CU119,0)</f>
        <v>0</v>
      </c>
      <c r="UL116" s="274">
        <f>IF(UL$6=$SR$5,成绩录入!CV119,0)</f>
        <v>0</v>
      </c>
      <c r="UM116" s="274">
        <f>IF(UM$6=$SR$5,成绩录入!CW119,0)</f>
        <v>0</v>
      </c>
      <c r="UN116" s="274">
        <f>IF(UN$6=$SR$5,成绩录入!CX119,0)</f>
        <v>0</v>
      </c>
      <c r="UO116" s="274">
        <f>IF(UO$6=$SR$5,成绩录入!CY119,0)</f>
        <v>0</v>
      </c>
      <c r="UP116" s="274">
        <f>IF(UP$6=$SR$5,成绩录入!CZ119,0)</f>
        <v>0</v>
      </c>
      <c r="UQ116" s="274">
        <f>IF(UQ$6=$SR$5,成绩录入!DA119,0)</f>
        <v>0</v>
      </c>
      <c r="UR116" s="274">
        <f>IF(UR$6=$SR$5,成绩录入!DB119,0)</f>
        <v>0</v>
      </c>
      <c r="US116" s="274">
        <f>IF(US$6=$SR$5,成绩录入!DC119,0)</f>
        <v>0</v>
      </c>
      <c r="UT116" s="274">
        <f>IF(UT$6=$SR$5,成绩录入!DD119,0)</f>
        <v>0</v>
      </c>
      <c r="UU116" s="274">
        <f>IF(UU$6=$SR$5,成绩录入!DE119,0)</f>
        <v>0</v>
      </c>
      <c r="UV116" s="274">
        <f>IF(UV$6=$SR$5,成绩录入!DF119,0)</f>
        <v>0</v>
      </c>
      <c r="UW116" s="274">
        <f>IF(UW$6=$SR$5,成绩录入!DG119,0)</f>
        <v>0</v>
      </c>
      <c r="UX116" s="274">
        <f>IF(UX$6=$SR$5,成绩录入!DH119,0)</f>
        <v>0</v>
      </c>
      <c r="UY116" s="274">
        <f>IF(UY$6=$SR$5,成绩录入!DI119,0)</f>
        <v>0</v>
      </c>
      <c r="UZ116" s="274">
        <f>IF(UZ$6=$SR$5,成绩录入!DJ119,0)</f>
        <v>0</v>
      </c>
      <c r="VA116" s="248">
        <f>IF(VA$6=$SR$5,成绩录入!DK119,0)</f>
        <v>0</v>
      </c>
      <c r="VB116" s="248">
        <f>IF(VB$6=$SR$5,成绩录入!DL119,0)</f>
        <v>0</v>
      </c>
      <c r="VC116" s="248">
        <f>IF(VC$6=$SR$5,成绩录入!DM119,0)</f>
        <v>0</v>
      </c>
      <c r="VD116" s="248">
        <f>IF(VD$6=$SR$5,成绩录入!DN119,0)</f>
        <v>0</v>
      </c>
      <c r="VE116" s="248">
        <f>IF(VE$6=$SR$5,成绩录入!DO119,0)</f>
        <v>0</v>
      </c>
      <c r="VF116" s="248">
        <f>IF(VF$6=$SR$5,成绩录入!DP119,0)</f>
        <v>0</v>
      </c>
      <c r="VG116" s="248">
        <f>IF(VG$6=$SR$5,成绩录入!DQ119,0)</f>
        <v>0</v>
      </c>
      <c r="VH116" s="248">
        <f>IF(VH$6=$SR$5,成绩录入!DR119,0)</f>
        <v>0</v>
      </c>
      <c r="VI116" s="248">
        <f>IF(VI$6=$SR$5,成绩录入!DS119,0)</f>
        <v>0</v>
      </c>
      <c r="VJ116" s="248">
        <f>IF(VJ$6=$SR$5,成绩录入!DT119,0)</f>
        <v>0</v>
      </c>
      <c r="VK116" s="248">
        <f>IF(VK$6=$SR$5,成绩录入!DU119,0)</f>
        <v>0</v>
      </c>
      <c r="VL116" s="248">
        <f>IF(VL$6=$SR$5,成绩录入!DV119,0)</f>
        <v>0</v>
      </c>
      <c r="VM116" s="248">
        <f>IF(VM$6=$SR$5,成绩录入!DW119,0)</f>
        <v>0</v>
      </c>
      <c r="VN116" s="248">
        <f>IF(VN$6=$SR$5,成绩录入!DX119,0)</f>
        <v>0</v>
      </c>
      <c r="VO116" s="248">
        <f>IF(VO$6=$SR$5,成绩录入!DY119,0)</f>
        <v>0</v>
      </c>
      <c r="VP116" s="248">
        <f>IF(VP$6=$SR$5,成绩录入!DZ119,0)</f>
        <v>0</v>
      </c>
      <c r="VQ116" s="248">
        <f>IF(VQ$6=$SR$5,成绩录入!EA119,0)</f>
        <v>0</v>
      </c>
      <c r="VR116" s="248">
        <f>IF(VR$6=$SR$5,成绩录入!EB119,0)</f>
        <v>0</v>
      </c>
      <c r="VS116" s="248">
        <f>IF(VS$6=$SR$5,成绩录入!EC119,0)</f>
        <v>0</v>
      </c>
      <c r="VT116" s="248">
        <f>IF(VT$6=$SR$5,成绩录入!ED119,0)</f>
        <v>0</v>
      </c>
      <c r="VU116" s="248">
        <f>IF(VU$6=$SR$5,成绩录入!EE119,0)</f>
        <v>0</v>
      </c>
      <c r="VV116" s="248">
        <f>IF(VV$6=$SR$5,成绩录入!EF119,0)</f>
        <v>0</v>
      </c>
      <c r="VW116" s="248">
        <f>IF(VW$6=$SR$5,成绩录入!EG119,0)</f>
        <v>0</v>
      </c>
      <c r="VX116" s="248">
        <f>IF(VX$6=$SR$5,成绩录入!EH119,0)</f>
        <v>0</v>
      </c>
      <c r="VY116" s="248">
        <f>IF(VY$6=$SR$5,成绩录入!EI119,0)</f>
        <v>0</v>
      </c>
      <c r="VZ116" s="248">
        <f>IF(VZ$6=$SR$5,成绩录入!EJ119,0)</f>
        <v>0</v>
      </c>
      <c r="WA116" s="248">
        <f>IF(WA$6=$SR$5,成绩录入!EK119,0)</f>
        <v>0</v>
      </c>
      <c r="WB116" s="248">
        <f>IF(WB$6=$SR$5,成绩录入!EL119,0)</f>
        <v>0</v>
      </c>
      <c r="WC116" s="248">
        <f>IF(WC$6=$SR$5,成绩录入!EM119,0)</f>
        <v>0</v>
      </c>
      <c r="WD116" s="248">
        <f>IF(WD$6=$SR$5,成绩录入!EN119,0)</f>
        <v>0</v>
      </c>
      <c r="WE116" s="248">
        <f>IF(WE$6=$SR$5,成绩录入!EO119,0)</f>
        <v>0</v>
      </c>
      <c r="WF116" s="248">
        <f>IF(WF$6=$SR$5,成绩录入!EP119,0)</f>
        <v>0</v>
      </c>
      <c r="WG116" s="248">
        <f>IF(WG$6=$SR$5,成绩录入!EQ119,0)</f>
        <v>0</v>
      </c>
      <c r="WH116" s="248">
        <f>IF(WH$6=$SR$5,成绩录入!ER119,0)</f>
        <v>0</v>
      </c>
      <c r="WI116" s="248">
        <f>IF(WI$6=$SR$5,成绩录入!ES119,0)</f>
        <v>0</v>
      </c>
      <c r="WJ116" s="248">
        <f>IF(WJ$6=$SR$5,成绩录入!ET119,0)</f>
        <v>0</v>
      </c>
      <c r="WK116" s="248">
        <f>IF(WK$6=$SR$5,成绩录入!EU119,0)</f>
        <v>0</v>
      </c>
      <c r="WL116" s="248">
        <f>IF(WL$6=$SR$5,成绩录入!EV119,0)</f>
        <v>0</v>
      </c>
      <c r="WM116" s="248">
        <f>IF(WM$6=$SR$5,成绩录入!EW119,0)</f>
        <v>0</v>
      </c>
      <c r="WN116" s="248">
        <f>IF(WN$6=$SR$5,成绩录入!EX119,0)</f>
        <v>0</v>
      </c>
      <c r="WO116" s="218">
        <f t="shared" si="191"/>
        <v>0</v>
      </c>
      <c r="WP116" s="166"/>
      <c r="WQ116" s="166"/>
      <c r="WR116" s="273">
        <f>IF(WR$6=$WQ$5,成绩录入!BC119,0)</f>
        <v>0</v>
      </c>
      <c r="WS116" s="274">
        <f>IF(WS$6=$WQ$5,成绩录入!BD119,0)</f>
        <v>0</v>
      </c>
      <c r="WT116" s="274">
        <f>IF(WT$6=$WQ$5,成绩录入!BE119,0)</f>
        <v>0</v>
      </c>
      <c r="WU116" s="274">
        <f>IF(WU$6=$WQ$5,成绩录入!BF119,0)</f>
        <v>0</v>
      </c>
      <c r="WV116" s="274">
        <f>IF(WV$6=$WQ$5,成绩录入!BG119,0)</f>
        <v>0</v>
      </c>
      <c r="WW116" s="274">
        <f>IF(WW$6=$WQ$5,成绩录入!BH119,0)</f>
        <v>0</v>
      </c>
      <c r="WX116" s="274">
        <f>IF(WX$6=$WQ$5,成绩录入!BI119,0)</f>
        <v>0</v>
      </c>
      <c r="WY116" s="274">
        <f>IF(WY$6=$WQ$5,成绩录入!BJ119,0)</f>
        <v>0</v>
      </c>
      <c r="WZ116" s="274">
        <f>IF(WZ$6=$WQ$5,成绩录入!BK119,0)</f>
        <v>0</v>
      </c>
      <c r="XA116" s="274">
        <f>IF(XA$6=$WQ$5,成绩录入!BL119,0)</f>
        <v>0</v>
      </c>
      <c r="XB116" s="274">
        <f>IF(XB$6=$WQ$5,成绩录入!BM119,0)</f>
        <v>0</v>
      </c>
      <c r="XC116" s="274">
        <f>IF(XC$6=$WQ$5,成绩录入!BN119,0)</f>
        <v>0</v>
      </c>
      <c r="XD116" s="274">
        <f>IF(XD$6=$WQ$5,成绩录入!BO119,0)</f>
        <v>0</v>
      </c>
      <c r="XE116" s="274">
        <f>IF(XE$6=$WQ$5,成绩录入!BP119,0)</f>
        <v>0</v>
      </c>
      <c r="XF116" s="274">
        <f>IF(XF$6=$WQ$5,成绩录入!BQ119,0)</f>
        <v>0</v>
      </c>
      <c r="XG116" s="274">
        <f>IF(XG$6=$WQ$5,成绩录入!BR119,0)</f>
        <v>0</v>
      </c>
      <c r="XH116" s="274">
        <f>IF(XH$6=$WQ$5,成绩录入!BS119,0)</f>
        <v>0</v>
      </c>
      <c r="XI116" s="274">
        <f>IF(XI$6=$WQ$5,成绩录入!BT119,0)</f>
        <v>0</v>
      </c>
      <c r="XJ116" s="274">
        <f>IF(XJ$6=$WQ$5,成绩录入!BU119,0)</f>
        <v>0</v>
      </c>
      <c r="XK116" s="274">
        <f>IF(XK$6=$WQ$5,成绩录入!BV119,0)</f>
        <v>0</v>
      </c>
      <c r="XL116" s="274">
        <f>IF(XL$6=$WQ$5,成绩录入!BW119,0)</f>
        <v>0</v>
      </c>
      <c r="XM116" s="274">
        <f>IF(XM$6=$WQ$5,成绩录入!BX119,0)</f>
        <v>0</v>
      </c>
      <c r="XN116" s="274">
        <f>IF(XN$6=$WQ$5,成绩录入!BY119,0)</f>
        <v>0</v>
      </c>
      <c r="XO116" s="274">
        <f>IF(XO$6=$WQ$5,成绩录入!BZ119,0)</f>
        <v>0</v>
      </c>
      <c r="XP116" s="274">
        <f>IF(XP$6=$WQ$5,成绩录入!CA119,0)</f>
        <v>0</v>
      </c>
      <c r="XQ116" s="274">
        <f>IF(XQ$6=$WQ$5,成绩录入!CB119,0)</f>
        <v>0</v>
      </c>
      <c r="XR116" s="274">
        <f>IF(XR$6=$WQ$5,成绩录入!CC119,0)</f>
        <v>0</v>
      </c>
      <c r="XS116" s="274">
        <f>IF(XS$6=$WQ$5,成绩录入!CD119,0)</f>
        <v>0</v>
      </c>
      <c r="XT116" s="274">
        <f>IF(XT$6=$WQ$5,成绩录入!CE119,0)</f>
        <v>0</v>
      </c>
      <c r="XU116" s="274">
        <f>IF(XU$6=$WQ$5,成绩录入!CF119,0)</f>
        <v>0</v>
      </c>
      <c r="XV116" s="274">
        <f>IF(XV$6=$WQ$5,成绩录入!CG119,0)</f>
        <v>0</v>
      </c>
      <c r="XW116" s="274">
        <f>IF(XW$6=$WQ$5,成绩录入!CH119,0)</f>
        <v>0</v>
      </c>
      <c r="XX116" s="274">
        <f>IF(XX$6=$WQ$5,成绩录入!CI119,0)</f>
        <v>0</v>
      </c>
      <c r="XY116" s="274">
        <f>IF(XY$6=$WQ$5,成绩录入!CJ119,0)</f>
        <v>0</v>
      </c>
      <c r="XZ116" s="274">
        <f>IF(XZ$6=$WQ$5,成绩录入!CK119,0)</f>
        <v>0</v>
      </c>
      <c r="YA116" s="274">
        <f>IF(YA$6=$WQ$5,成绩录入!CL119,0)</f>
        <v>0</v>
      </c>
      <c r="YB116" s="274">
        <f>IF(YB$6=$WQ$5,成绩录入!CM119,0)</f>
        <v>0</v>
      </c>
      <c r="YC116" s="274">
        <f>IF(YC$6=$WQ$5,成绩录入!CN119,0)</f>
        <v>0</v>
      </c>
      <c r="YD116" s="274">
        <f>IF(YD$6=$WQ$5,成绩录入!CO119,0)</f>
        <v>0</v>
      </c>
      <c r="YE116" s="274">
        <f>IF(YE$6=$WQ$5,成绩录入!CP119,0)</f>
        <v>0</v>
      </c>
      <c r="YF116" s="274">
        <f>IF(YF$6=$WQ$5,成绩录入!CQ119,0)</f>
        <v>0</v>
      </c>
      <c r="YG116" s="274">
        <f>IF(YG$6=$WQ$5,成绩录入!CR119,0)</f>
        <v>0</v>
      </c>
      <c r="YH116" s="274">
        <f>IF(YH$6=$WQ$5,成绩录入!CS119,0)</f>
        <v>0</v>
      </c>
      <c r="YI116" s="274">
        <f>IF(YI$6=$WQ$5,成绩录入!CT119,0)</f>
        <v>0</v>
      </c>
      <c r="YJ116" s="274">
        <f>IF(YJ$6=$WQ$5,成绩录入!CU119,0)</f>
        <v>0</v>
      </c>
      <c r="YK116" s="274">
        <f>IF(YK$6=$WQ$5,成绩录入!CV119,0)</f>
        <v>0</v>
      </c>
      <c r="YL116" s="274">
        <f>IF(YL$6=$WQ$5,成绩录入!CW119,0)</f>
        <v>0</v>
      </c>
      <c r="YM116" s="274">
        <f>IF(YM$6=$WQ$5,成绩录入!CX119,0)</f>
        <v>0</v>
      </c>
      <c r="YN116" s="274">
        <f>IF(YN$6=$WQ$5,成绩录入!CY119,0)</f>
        <v>0</v>
      </c>
      <c r="YO116" s="274">
        <f>IF(YO$6=$WQ$5,成绩录入!CZ119,0)</f>
        <v>0</v>
      </c>
      <c r="YP116" s="274">
        <f>IF(YP$6=$WQ$5,成绩录入!DA119,0)</f>
        <v>0</v>
      </c>
      <c r="YQ116" s="274">
        <f>IF(YQ$6=$WQ$5,成绩录入!DB119,0)</f>
        <v>0</v>
      </c>
      <c r="YR116" s="274">
        <f>IF(YR$6=$WQ$5,成绩录入!DC119,0)</f>
        <v>0</v>
      </c>
      <c r="YS116" s="274">
        <f>IF(YS$6=$WQ$5,成绩录入!DD119,0)</f>
        <v>0</v>
      </c>
      <c r="YT116" s="274">
        <f>IF(YT$6=$WQ$5,成绩录入!DE119,0)</f>
        <v>0</v>
      </c>
      <c r="YU116" s="274">
        <f>IF(YU$6=$WQ$5,成绩录入!DF119,0)</f>
        <v>0</v>
      </c>
      <c r="YV116" s="274">
        <f>IF(YV$6=$WQ$5,成绩录入!DG119,0)</f>
        <v>0</v>
      </c>
      <c r="YW116" s="274">
        <f>IF(YW$6=$WQ$5,成绩录入!DH119,0)</f>
        <v>0</v>
      </c>
      <c r="YX116" s="274">
        <f>IF(YX$6=$WQ$5,成绩录入!DI119,0)</f>
        <v>0</v>
      </c>
      <c r="YY116" s="274">
        <f>IF(YY$6=$WQ$5,成绩录入!DJ119,0)</f>
        <v>0</v>
      </c>
      <c r="YZ116" s="248">
        <f>IF(YZ$6=$WQ$5,成绩录入!DK119,0)</f>
        <v>0</v>
      </c>
      <c r="ZA116" s="248">
        <f>IF(ZA$6=$WQ$5,成绩录入!DL119,0)</f>
        <v>0</v>
      </c>
      <c r="ZB116" s="248">
        <f>IF(ZB$6=$WQ$5,成绩录入!DM119,0)</f>
        <v>0</v>
      </c>
      <c r="ZC116" s="248">
        <f>IF(ZC$6=$WQ$5,成绩录入!DN119,0)</f>
        <v>0</v>
      </c>
      <c r="ZD116" s="248">
        <f>IF(ZD$6=$WQ$5,成绩录入!DO119,0)</f>
        <v>0</v>
      </c>
      <c r="ZE116" s="248">
        <f>IF(ZE$6=$WQ$5,成绩录入!DP119,0)</f>
        <v>0</v>
      </c>
      <c r="ZF116" s="248">
        <f>IF(ZF$6=$WQ$5,成绩录入!DQ119,0)</f>
        <v>0</v>
      </c>
      <c r="ZG116" s="248">
        <f>IF(ZG$6=$WQ$5,成绩录入!DR119,0)</f>
        <v>0</v>
      </c>
      <c r="ZH116" s="248">
        <f>IF(ZH$6=$WQ$5,成绩录入!DS119,0)</f>
        <v>0</v>
      </c>
      <c r="ZI116" s="248">
        <f>IF(ZI$6=$WQ$5,成绩录入!DT119,0)</f>
        <v>0</v>
      </c>
      <c r="ZJ116" s="248">
        <f>IF(ZJ$6=$WQ$5,成绩录入!DU119,0)</f>
        <v>0</v>
      </c>
      <c r="ZK116" s="248">
        <f>IF(ZK$6=$WQ$5,成绩录入!DV119,0)</f>
        <v>0</v>
      </c>
      <c r="ZL116" s="248">
        <f>IF(ZL$6=$WQ$5,成绩录入!DW119,0)</f>
        <v>0</v>
      </c>
      <c r="ZM116" s="248">
        <f>IF(ZM$6=$WQ$5,成绩录入!DX119,0)</f>
        <v>0</v>
      </c>
      <c r="ZN116" s="248">
        <f>IF(ZN$6=$WQ$5,成绩录入!DY119,0)</f>
        <v>0</v>
      </c>
      <c r="ZO116" s="248">
        <f>IF(ZO$6=$WQ$5,成绩录入!DZ119,0)</f>
        <v>0</v>
      </c>
      <c r="ZP116" s="248">
        <f>IF(ZP$6=$WQ$5,成绩录入!EA119,0)</f>
        <v>0</v>
      </c>
      <c r="ZQ116" s="248">
        <f>IF(ZQ$6=$WQ$5,成绩录入!EB119,0)</f>
        <v>0</v>
      </c>
      <c r="ZR116" s="248">
        <f>IF(ZR$6=$WQ$5,成绩录入!EC119,0)</f>
        <v>0</v>
      </c>
      <c r="ZS116" s="248">
        <f>IF(ZS$6=$WQ$5,成绩录入!ED119,0)</f>
        <v>0</v>
      </c>
      <c r="ZT116" s="248">
        <f>IF(ZT$6=$WQ$5,成绩录入!EE119,0)</f>
        <v>0</v>
      </c>
      <c r="ZU116" s="248">
        <f>IF(ZU$6=$WQ$5,成绩录入!EF119,0)</f>
        <v>0</v>
      </c>
      <c r="ZV116" s="248">
        <f>IF(ZV$6=$WQ$5,成绩录入!EG119,0)</f>
        <v>0</v>
      </c>
      <c r="ZW116" s="248">
        <f>IF(ZW$6=$WQ$5,成绩录入!EH119,0)</f>
        <v>0</v>
      </c>
      <c r="ZX116" s="248">
        <f>IF(ZX$6=$WQ$5,成绩录入!EI119,0)</f>
        <v>0</v>
      </c>
      <c r="ZY116" s="248">
        <f>IF(ZY$6=$WQ$5,成绩录入!EJ119,0)</f>
        <v>0</v>
      </c>
      <c r="ZZ116" s="248">
        <f>IF(ZZ$6=$WQ$5,成绩录入!EK119,0)</f>
        <v>0</v>
      </c>
      <c r="AAA116" s="248">
        <f>IF(AAA$6=$WQ$5,成绩录入!EL119,0)</f>
        <v>0</v>
      </c>
      <c r="AAB116" s="248">
        <f>IF(AAB$6=$WQ$5,成绩录入!EM119,0)</f>
        <v>0</v>
      </c>
      <c r="AAC116" s="248">
        <f>IF(AAC$6=$WQ$5,成绩录入!EN119,0)</f>
        <v>0</v>
      </c>
      <c r="AAD116" s="248">
        <f>IF(AAD$6=$WQ$5,成绩录入!EO119,0)</f>
        <v>0</v>
      </c>
      <c r="AAE116" s="248">
        <f>IF(AAE$6=$WQ$5,成绩录入!EP119,0)</f>
        <v>0</v>
      </c>
      <c r="AAF116" s="248">
        <f>IF(AAF$6=$WQ$5,成绩录入!EQ119,0)</f>
        <v>0</v>
      </c>
      <c r="AAG116" s="248">
        <f>IF(AAG$6=$WQ$5,成绩录入!ER119,0)</f>
        <v>0</v>
      </c>
      <c r="AAH116" s="248">
        <f>IF(AAH$6=$WQ$5,成绩录入!ES119,0)</f>
        <v>0</v>
      </c>
      <c r="AAI116" s="248">
        <f>IF(AAI$6=$WQ$5,成绩录入!ET119,0)</f>
        <v>0</v>
      </c>
      <c r="AAJ116" s="248">
        <f>IF(AAJ$6=$WQ$5,成绩录入!EU119,0)</f>
        <v>0</v>
      </c>
      <c r="AAK116" s="248">
        <f>IF(AAK$6=$WQ$5,成绩录入!EV119,0)</f>
        <v>0</v>
      </c>
      <c r="AAL116" s="248">
        <f>IF(AAL$6=$WQ$5,成绩录入!EW119,0)</f>
        <v>0</v>
      </c>
      <c r="AAM116" s="248">
        <f>IF(AAM$6=$WQ$5,成绩录入!EX119,0)</f>
        <v>0</v>
      </c>
      <c r="AAN116" s="218">
        <f t="shared" si="192"/>
        <v>0</v>
      </c>
      <c r="AAO116" s="206"/>
      <c r="AAQ116" s="273">
        <f>IF(AAQ$6=$AAP$5,成绩录入!BC119,0)</f>
        <v>0</v>
      </c>
      <c r="AAR116" s="274">
        <f>IF(AAR$6=$AAP$5,成绩录入!BD119,0)</f>
        <v>0</v>
      </c>
      <c r="AAS116" s="274">
        <f>IF(AAS$6=$AAP$5,成绩录入!BE119,0)</f>
        <v>0</v>
      </c>
      <c r="AAT116" s="274">
        <f>IF(AAT$6=$AAP$5,成绩录入!BF119,0)</f>
        <v>0</v>
      </c>
      <c r="AAU116" s="274">
        <f>IF(AAU$6=$AAP$5,成绩录入!BG119,0)</f>
        <v>0</v>
      </c>
      <c r="AAV116" s="274">
        <f>IF(AAV$6=$AAP$5,成绩录入!BH119,0)</f>
        <v>0</v>
      </c>
      <c r="AAW116" s="274">
        <f>IF(AAW$6=$AAP$5,成绩录入!BI119,0)</f>
        <v>0</v>
      </c>
      <c r="AAX116" s="274">
        <f>IF(AAX$6=$AAP$5,成绩录入!BJ119,0)</f>
        <v>0</v>
      </c>
      <c r="AAY116" s="274">
        <f>IF(AAY$6=$AAP$5,成绩录入!BK119,0)</f>
        <v>0</v>
      </c>
      <c r="AAZ116" s="274">
        <f>IF(AAZ$6=$AAP$5,成绩录入!BL119,0)</f>
        <v>0</v>
      </c>
      <c r="ABA116" s="274">
        <f>IF(ABA$6=$AAP$5,成绩录入!BM119,0)</f>
        <v>0</v>
      </c>
      <c r="ABB116" s="274">
        <f>IF(ABB$6=$AAP$5,成绩录入!BN119,0)</f>
        <v>0</v>
      </c>
      <c r="ABC116" s="274">
        <f>IF(ABC$6=$AAP$5,成绩录入!BO119,0)</f>
        <v>0</v>
      </c>
      <c r="ABD116" s="274">
        <f>IF(ABD$6=$AAP$5,成绩录入!BP119,0)</f>
        <v>0</v>
      </c>
      <c r="ABE116" s="274">
        <f>IF(ABE$6=$AAP$5,成绩录入!BQ119,0)</f>
        <v>0</v>
      </c>
      <c r="ABF116" s="274">
        <f>IF(ABF$6=$AAP$5,成绩录入!BR119,0)</f>
        <v>0</v>
      </c>
      <c r="ABG116" s="274">
        <f>IF(ABG$6=$AAP$5,成绩录入!BS119,0)</f>
        <v>0</v>
      </c>
      <c r="ABH116" s="274">
        <f>IF(ABH$6=$AAP$5,成绩录入!BT119,0)</f>
        <v>0</v>
      </c>
      <c r="ABI116" s="274">
        <f>IF(ABI$6=$AAP$5,成绩录入!BU119,0)</f>
        <v>0</v>
      </c>
      <c r="ABJ116" s="274">
        <f>IF(ABJ$6=$AAP$5,成绩录入!BV119,0)</f>
        <v>0</v>
      </c>
      <c r="ABK116" s="274">
        <f>IF(ABK$6=$AAP$5,成绩录入!BW119,0)</f>
        <v>0</v>
      </c>
      <c r="ABL116" s="274">
        <f>IF(ABL$6=$AAP$5,成绩录入!BX119,0)</f>
        <v>0</v>
      </c>
      <c r="ABM116" s="274">
        <f>IF(ABM$6=$AAP$5,成绩录入!BY119,0)</f>
        <v>0</v>
      </c>
      <c r="ABN116" s="274">
        <f>IF(ABN$6=$AAP$5,成绩录入!BZ119,0)</f>
        <v>0</v>
      </c>
      <c r="ABO116" s="274">
        <f>IF(ABO$6=$AAP$5,成绩录入!CA119,0)</f>
        <v>0</v>
      </c>
      <c r="ABP116" s="274">
        <f>IF(ABP$6=$AAP$5,成绩录入!CB119,0)</f>
        <v>0</v>
      </c>
      <c r="ABQ116" s="274">
        <f>IF(ABQ$6=$AAP$5,成绩录入!CC119,0)</f>
        <v>0</v>
      </c>
      <c r="ABR116" s="274">
        <f>IF(ABR$6=$AAP$5,成绩录入!CD119,0)</f>
        <v>0</v>
      </c>
      <c r="ABS116" s="274">
        <f>IF(ABS$6=$AAP$5,成绩录入!CE119,0)</f>
        <v>0</v>
      </c>
      <c r="ABT116" s="274">
        <f>IF(ABT$6=$AAP$5,成绩录入!CF119,0)</f>
        <v>0</v>
      </c>
      <c r="ABU116" s="274">
        <f>IF(ABU$6=$AAP$5,成绩录入!CG119,0)</f>
        <v>0</v>
      </c>
      <c r="ABV116" s="274">
        <f>IF(ABV$6=$AAP$5,成绩录入!CH119,0)</f>
        <v>0</v>
      </c>
      <c r="ABW116" s="274">
        <f>IF(ABW$6=$AAP$5,成绩录入!CI119,0)</f>
        <v>0</v>
      </c>
      <c r="ABX116" s="274">
        <f>IF(ABX$6=$AAP$5,成绩录入!CJ119,0)</f>
        <v>0</v>
      </c>
      <c r="ABY116" s="274">
        <f>IF(ABY$6=$AAP$5,成绩录入!CK119,0)</f>
        <v>0</v>
      </c>
      <c r="ABZ116" s="274">
        <f>IF(ABZ$6=$AAP$5,成绩录入!CL119,0)</f>
        <v>0</v>
      </c>
      <c r="ACA116" s="274">
        <f>IF(ACA$6=$AAP$5,成绩录入!CM119,0)</f>
        <v>0</v>
      </c>
      <c r="ACB116" s="274">
        <f>IF(ACB$6=$AAP$5,成绩录入!CN119,0)</f>
        <v>0</v>
      </c>
      <c r="ACC116" s="274">
        <f>IF(ACC$6=$AAP$5,成绩录入!CO119,0)</f>
        <v>0</v>
      </c>
      <c r="ACD116" s="274">
        <f>IF(ACD$6=$AAP$5,成绩录入!CP119,0)</f>
        <v>0</v>
      </c>
      <c r="ACE116" s="274">
        <f>IF(ACE$6=$AAP$5,成绩录入!CQ119,0)</f>
        <v>0</v>
      </c>
      <c r="ACF116" s="274">
        <f>IF(ACF$6=$AAP$5,成绩录入!CR119,0)</f>
        <v>0</v>
      </c>
      <c r="ACG116" s="274">
        <f>IF(ACG$6=$AAP$5,成绩录入!CS119,0)</f>
        <v>0</v>
      </c>
      <c r="ACH116" s="274">
        <f>IF(ACH$6=$AAP$5,成绩录入!CT119,0)</f>
        <v>0</v>
      </c>
      <c r="ACI116" s="274">
        <f>IF(ACI$6=$AAP$5,成绩录入!CU119,0)</f>
        <v>0</v>
      </c>
      <c r="ACJ116" s="274">
        <f>IF(ACJ$6=$AAP$5,成绩录入!CV119,0)</f>
        <v>0</v>
      </c>
      <c r="ACK116" s="274">
        <f>IF(ACK$6=$AAP$5,成绩录入!CW119,0)</f>
        <v>0</v>
      </c>
      <c r="ACL116" s="274">
        <f>IF(ACL$6=$AAP$5,成绩录入!CX119,0)</f>
        <v>0</v>
      </c>
      <c r="ACM116" s="274">
        <f>IF(ACM$6=$AAP$5,成绩录入!CY119,0)</f>
        <v>0</v>
      </c>
      <c r="ACN116" s="274">
        <f>IF(ACN$6=$AAP$5,成绩录入!CZ119,0)</f>
        <v>0</v>
      </c>
      <c r="ACO116" s="274">
        <f>IF(ACO$6=$AAP$5,成绩录入!DA119,0)</f>
        <v>0</v>
      </c>
      <c r="ACP116" s="274">
        <f>IF(ACP$6=$AAP$5,成绩录入!DB119,0)</f>
        <v>0</v>
      </c>
      <c r="ACQ116" s="274">
        <f>IF(ACQ$6=$AAP$5,成绩录入!DC119,0)</f>
        <v>0</v>
      </c>
      <c r="ACR116" s="274">
        <f>IF(ACR$6=$AAP$5,成绩录入!DD119,0)</f>
        <v>0</v>
      </c>
      <c r="ACS116" s="274">
        <f>IF(ACS$6=$AAP$5,成绩录入!DE119,0)</f>
        <v>0</v>
      </c>
      <c r="ACT116" s="274">
        <f>IF(ACT$6=$AAP$5,成绩录入!DF119,0)</f>
        <v>0</v>
      </c>
      <c r="ACU116" s="274">
        <f>IF(ACU$6=$AAP$5,成绩录入!DG119,0)</f>
        <v>0</v>
      </c>
      <c r="ACV116" s="274">
        <f>IF(ACV$6=$AAP$5,成绩录入!DH119,0)</f>
        <v>0</v>
      </c>
      <c r="ACW116" s="274">
        <f>IF(ACW$6=$AAP$5,成绩录入!DI119,0)</f>
        <v>0</v>
      </c>
      <c r="ACX116" s="274">
        <f>IF(ACX$6=$AAP$5,成绩录入!DJ119,0)</f>
        <v>0</v>
      </c>
      <c r="ACY116" s="248">
        <f>IF(ACY$6=$AAP$5,成绩录入!DK119,0)</f>
        <v>0</v>
      </c>
      <c r="ACZ116" s="248">
        <f>IF(ACZ$6=$AAP$5,成绩录入!DL119,0)</f>
        <v>0</v>
      </c>
      <c r="ADA116" s="248">
        <f>IF(ADA$6=$AAP$5,成绩录入!DM119,0)</f>
        <v>0</v>
      </c>
      <c r="ADB116" s="248">
        <f>IF(ADB$6=$AAP$5,成绩录入!DN119,0)</f>
        <v>0</v>
      </c>
      <c r="ADC116" s="248">
        <f>IF(ADC$6=$AAP$5,成绩录入!DO119,0)</f>
        <v>0</v>
      </c>
      <c r="ADD116" s="248">
        <f>IF(ADD$6=$AAP$5,成绩录入!DP119,0)</f>
        <v>0</v>
      </c>
      <c r="ADE116" s="248">
        <f>IF(ADE$6=$AAP$5,成绩录入!DQ119,0)</f>
        <v>0</v>
      </c>
      <c r="ADF116" s="248">
        <f>IF(ADF$6=$AAP$5,成绩录入!DR119,0)</f>
        <v>0</v>
      </c>
      <c r="ADG116" s="248">
        <f>IF(ADG$6=$AAP$5,成绩录入!DS119,0)</f>
        <v>0</v>
      </c>
      <c r="ADH116" s="248">
        <f>IF(ADH$6=$AAP$5,成绩录入!DT119,0)</f>
        <v>0</v>
      </c>
      <c r="ADI116" s="248">
        <f>IF(ADI$6=$AAP$5,成绩录入!DU119,0)</f>
        <v>0</v>
      </c>
      <c r="ADJ116" s="248">
        <f>IF(ADJ$6=$AAP$5,成绩录入!DV119,0)</f>
        <v>0</v>
      </c>
      <c r="ADK116" s="248">
        <f>IF(ADK$6=$AAP$5,成绩录入!DW119,0)</f>
        <v>0</v>
      </c>
      <c r="ADL116" s="248">
        <f>IF(ADL$6=$AAP$5,成绩录入!DX119,0)</f>
        <v>0</v>
      </c>
      <c r="ADM116" s="248">
        <f>IF(ADM$6=$AAP$5,成绩录入!DY119,0)</f>
        <v>0</v>
      </c>
      <c r="ADN116" s="248">
        <f>IF(ADN$6=$AAP$5,成绩录入!DZ119,0)</f>
        <v>0</v>
      </c>
      <c r="ADO116" s="248">
        <f>IF(ADO$6=$AAP$5,成绩录入!EA119,0)</f>
        <v>0</v>
      </c>
      <c r="ADP116" s="248">
        <f>IF(ADP$6=$AAP$5,成绩录入!EB119,0)</f>
        <v>0</v>
      </c>
      <c r="ADQ116" s="248">
        <f>IF(ADQ$6=$AAP$5,成绩录入!EC119,0)</f>
        <v>0</v>
      </c>
      <c r="ADR116" s="248">
        <f>IF(ADR$6=$AAP$5,成绩录入!ED119,0)</f>
        <v>0</v>
      </c>
      <c r="ADS116" s="248">
        <f>IF(ADS$6=$AAP$5,成绩录入!EE119,0)</f>
        <v>0</v>
      </c>
      <c r="ADT116" s="248">
        <f>IF(ADT$6=$AAP$5,成绩录入!EF119,0)</f>
        <v>0</v>
      </c>
      <c r="ADU116" s="248">
        <f>IF(ADU$6=$AAP$5,成绩录入!EG119,0)</f>
        <v>0</v>
      </c>
      <c r="ADV116" s="248">
        <f>IF(ADV$6=$AAP$5,成绩录入!EH119,0)</f>
        <v>0</v>
      </c>
      <c r="ADW116" s="248">
        <f>IF(ADW$6=$AAP$5,成绩录入!EI119,0)</f>
        <v>0</v>
      </c>
      <c r="ADX116" s="248">
        <f>IF(ADX$6=$AAP$5,成绩录入!EJ119,0)</f>
        <v>0</v>
      </c>
      <c r="ADY116" s="248">
        <f>IF(ADY$6=$AAP$5,成绩录入!EK119,0)</f>
        <v>0</v>
      </c>
      <c r="ADZ116" s="248">
        <f>IF(ADZ$6=$AAP$5,成绩录入!EL119,0)</f>
        <v>0</v>
      </c>
      <c r="AEA116" s="248">
        <f>IF(AEA$6=$AAP$5,成绩录入!EM119,0)</f>
        <v>0</v>
      </c>
      <c r="AEB116" s="248">
        <f>IF(AEB$6=$AAP$5,成绩录入!EN119,0)</f>
        <v>0</v>
      </c>
      <c r="AEC116" s="248">
        <f>IF(AEC$6=$AAP$5,成绩录入!EO119,0)</f>
        <v>0</v>
      </c>
      <c r="AED116" s="248">
        <f>IF(AED$6=$AAP$5,成绩录入!EP119,0)</f>
        <v>0</v>
      </c>
      <c r="AEE116" s="248">
        <f>IF(AEE$6=$AAP$5,成绩录入!EQ119,0)</f>
        <v>0</v>
      </c>
      <c r="AEF116" s="248">
        <f>IF(AEF$6=$AAP$5,成绩录入!ER119,0)</f>
        <v>0</v>
      </c>
      <c r="AEG116" s="248">
        <f>IF(AEG$6=$AAP$5,成绩录入!ES119,0)</f>
        <v>0</v>
      </c>
      <c r="AEH116" s="248">
        <f>IF(AEH$6=$AAP$5,成绩录入!ET119,0)</f>
        <v>0</v>
      </c>
      <c r="AEI116" s="248">
        <f>IF(AEI$6=$AAP$5,成绩录入!EU119,0)</f>
        <v>0</v>
      </c>
      <c r="AEJ116" s="248">
        <f>IF(AEJ$6=$AAP$5,成绩录入!EV119,0)</f>
        <v>0</v>
      </c>
      <c r="AEK116" s="248">
        <f>IF(AEK$6=$AAP$5,成绩录入!EW119,0)</f>
        <v>0</v>
      </c>
      <c r="AEL116" s="248">
        <f>IF(AEL$6=$AAP$5,成绩录入!EX119,0)</f>
        <v>0</v>
      </c>
      <c r="AEM116" s="218">
        <f t="shared" si="193"/>
        <v>0</v>
      </c>
      <c r="AEN116" s="166"/>
      <c r="AEO116" s="166"/>
      <c r="AEP116" s="273">
        <f>IF(AEP$6=$AEO$5,成绩录入!BC119,0)</f>
        <v>0</v>
      </c>
      <c r="AEQ116" s="274">
        <f>IF(AEQ$6=$AEO$5,成绩录入!BD119,0)</f>
        <v>0</v>
      </c>
      <c r="AER116" s="274">
        <f>IF(AER$6=$AEO$5,成绩录入!BE119,0)</f>
        <v>0</v>
      </c>
      <c r="AES116" s="274">
        <f>IF(AES$6=$AEO$5,成绩录入!BF119,0)</f>
        <v>0</v>
      </c>
      <c r="AET116" s="274">
        <f>IF(AET$6=$AEO$5,成绩录入!BG119,0)</f>
        <v>0</v>
      </c>
      <c r="AEU116" s="274">
        <f>IF(AEU$6=$AEO$5,成绩录入!BH119,0)</f>
        <v>0</v>
      </c>
      <c r="AEV116" s="274">
        <f>IF(AEV$6=$AEO$5,成绩录入!BI119,0)</f>
        <v>0</v>
      </c>
      <c r="AEW116" s="274">
        <f>IF(AEW$6=$AEO$5,成绩录入!BJ119,0)</f>
        <v>0</v>
      </c>
      <c r="AEX116" s="274">
        <f>IF(AEX$6=$AEO$5,成绩录入!BK119,0)</f>
        <v>0</v>
      </c>
      <c r="AEY116" s="274">
        <f>IF(AEY$6=$AEO$5,成绩录入!BL119,0)</f>
        <v>0</v>
      </c>
      <c r="AEZ116" s="274">
        <f>IF(AEZ$6=$AEO$5,成绩录入!BM119,0)</f>
        <v>0</v>
      </c>
      <c r="AFA116" s="274">
        <f>IF(AFA$6=$AEO$5,成绩录入!BN119,0)</f>
        <v>0</v>
      </c>
      <c r="AFB116" s="274">
        <f>IF(AFB$6=$AEO$5,成绩录入!BO119,0)</f>
        <v>0</v>
      </c>
      <c r="AFC116" s="274">
        <f>IF(AFC$6=$AEO$5,成绩录入!BP119,0)</f>
        <v>0</v>
      </c>
      <c r="AFD116" s="274">
        <f>IF(AFD$6=$AEO$5,成绩录入!BQ119,0)</f>
        <v>0</v>
      </c>
      <c r="AFE116" s="274">
        <f>IF(AFE$6=$AEO$5,成绩录入!BR119,0)</f>
        <v>0</v>
      </c>
      <c r="AFF116" s="274">
        <f>IF(AFF$6=$AEO$5,成绩录入!BS119,0)</f>
        <v>0</v>
      </c>
      <c r="AFG116" s="274">
        <f>IF(AFG$6=$AEO$5,成绩录入!BT119,0)</f>
        <v>0</v>
      </c>
      <c r="AFH116" s="274">
        <f>IF(AFH$6=$AEO$5,成绩录入!BU119,0)</f>
        <v>0</v>
      </c>
      <c r="AFI116" s="274">
        <f>IF(AFI$6=$AEO$5,成绩录入!BV119,0)</f>
        <v>0</v>
      </c>
      <c r="AFJ116" s="274">
        <f>IF(AFJ$6=$AEO$5,成绩录入!BW119,0)</f>
        <v>0</v>
      </c>
      <c r="AFK116" s="274">
        <f>IF(AFK$6=$AEO$5,成绩录入!BX119,0)</f>
        <v>0</v>
      </c>
      <c r="AFL116" s="274">
        <f>IF(AFL$6=$AEO$5,成绩录入!BY119,0)</f>
        <v>0</v>
      </c>
      <c r="AFM116" s="274">
        <f>IF(AFM$6=$AEO$5,成绩录入!BZ119,0)</f>
        <v>0</v>
      </c>
      <c r="AFN116" s="274">
        <f>IF(AFN$6=$AEO$5,成绩录入!CA119,0)</f>
        <v>0</v>
      </c>
      <c r="AFO116" s="274">
        <f>IF(AFO$6=$AEO$5,成绩录入!CB119,0)</f>
        <v>0</v>
      </c>
      <c r="AFP116" s="274">
        <f>IF(AFP$6=$AEO$5,成绩录入!CC119,0)</f>
        <v>0</v>
      </c>
      <c r="AFQ116" s="274">
        <f>IF(AFQ$6=$AEO$5,成绩录入!CD119,0)</f>
        <v>0</v>
      </c>
      <c r="AFR116" s="274">
        <f>IF(AFR$6=$AEO$5,成绩录入!CE119,0)</f>
        <v>0</v>
      </c>
      <c r="AFS116" s="274">
        <f>IF(AFS$6=$AEO$5,成绩录入!CF119,0)</f>
        <v>0</v>
      </c>
      <c r="AFT116" s="274">
        <f>IF(AFT$6=$AEO$5,成绩录入!CG119,0)</f>
        <v>0</v>
      </c>
      <c r="AFU116" s="274">
        <f>IF(AFU$6=$AEO$5,成绩录入!CH119,0)</f>
        <v>0</v>
      </c>
      <c r="AFV116" s="274">
        <f>IF(AFV$6=$AEO$5,成绩录入!CI119,0)</f>
        <v>0</v>
      </c>
      <c r="AFW116" s="274">
        <f>IF(AFW$6=$AEO$5,成绩录入!CJ119,0)</f>
        <v>0</v>
      </c>
      <c r="AFX116" s="274">
        <f>IF(AFX$6=$AEO$5,成绩录入!CK119,0)</f>
        <v>0</v>
      </c>
      <c r="AFY116" s="274">
        <f>IF(AFY$6=$AEO$5,成绩录入!CL119,0)</f>
        <v>0</v>
      </c>
      <c r="AFZ116" s="274">
        <f>IF(AFZ$6=$AEO$5,成绩录入!CM119,0)</f>
        <v>0</v>
      </c>
      <c r="AGA116" s="274">
        <f>IF(AGA$6=$AEO$5,成绩录入!CN119,0)</f>
        <v>0</v>
      </c>
      <c r="AGB116" s="274">
        <f>IF(AGB$6=$AEO$5,成绩录入!CO119,0)</f>
        <v>0</v>
      </c>
      <c r="AGC116" s="274">
        <f>IF(AGC$6=$AEO$5,成绩录入!CP119,0)</f>
        <v>0</v>
      </c>
      <c r="AGD116" s="274">
        <f>IF(AGD$6=$AEO$5,成绩录入!CQ119,0)</f>
        <v>0</v>
      </c>
      <c r="AGE116" s="274">
        <f>IF(AGE$6=$AEO$5,成绩录入!CR119,0)</f>
        <v>0</v>
      </c>
      <c r="AGF116" s="274">
        <f>IF(AGF$6=$AEO$5,成绩录入!CS119,0)</f>
        <v>0</v>
      </c>
      <c r="AGG116" s="274">
        <f>IF(AGG$6=$AEO$5,成绩录入!CT119,0)</f>
        <v>0</v>
      </c>
      <c r="AGH116" s="274">
        <f>IF(AGH$6=$AEO$5,成绩录入!CU119,0)</f>
        <v>0</v>
      </c>
      <c r="AGI116" s="274">
        <f>IF(AGI$6=$AEO$5,成绩录入!CV119,0)</f>
        <v>0</v>
      </c>
      <c r="AGJ116" s="274">
        <f>IF(AGJ$6=$AEO$5,成绩录入!CW119,0)</f>
        <v>0</v>
      </c>
      <c r="AGK116" s="274">
        <f>IF(AGK$6=$AEO$5,成绩录入!CX119,0)</f>
        <v>0</v>
      </c>
      <c r="AGL116" s="274">
        <f>IF(AGL$6=$AEO$5,成绩录入!CY119,0)</f>
        <v>0</v>
      </c>
      <c r="AGM116" s="274">
        <f>IF(AGM$6=$AEO$5,成绩录入!CZ119,0)</f>
        <v>0</v>
      </c>
      <c r="AGN116" s="274">
        <f>IF(AGN$6=$AEO$5,成绩录入!DA119,0)</f>
        <v>0</v>
      </c>
      <c r="AGO116" s="274">
        <f>IF(AGO$6=$AEO$5,成绩录入!DB119,0)</f>
        <v>0</v>
      </c>
      <c r="AGP116" s="274">
        <f>IF(AGP$6=$AEO$5,成绩录入!DC119,0)</f>
        <v>0</v>
      </c>
      <c r="AGQ116" s="274">
        <f>IF(AGQ$6=$AEO$5,成绩录入!DD119,0)</f>
        <v>0</v>
      </c>
      <c r="AGR116" s="274">
        <f>IF(AGR$6=$AEO$5,成绩录入!DE119,0)</f>
        <v>0</v>
      </c>
      <c r="AGS116" s="274">
        <f>IF(AGS$6=$AEO$5,成绩录入!DF119,0)</f>
        <v>0</v>
      </c>
      <c r="AGT116" s="274">
        <f>IF(AGT$6=$AEO$5,成绩录入!DG119,0)</f>
        <v>0</v>
      </c>
      <c r="AGU116" s="274">
        <f>IF(AGU$6=$AEO$5,成绩录入!DH119,0)</f>
        <v>0</v>
      </c>
      <c r="AGV116" s="274">
        <f>IF(AGV$6=$AEO$5,成绩录入!DI119,0)</f>
        <v>0</v>
      </c>
      <c r="AGW116" s="274">
        <f>IF(AGW$6=$AEO$5,成绩录入!DJ119,0)</f>
        <v>0</v>
      </c>
      <c r="AGX116" s="248">
        <f>IF(AGX$6=$AEO$5,成绩录入!DK119,0)</f>
        <v>0</v>
      </c>
      <c r="AGY116" s="248">
        <f>IF(AGY$6=$AEO$5,成绩录入!DL119,0)</f>
        <v>0</v>
      </c>
      <c r="AGZ116" s="248">
        <f>IF(AGZ$6=$AEO$5,成绩录入!DM119,0)</f>
        <v>0</v>
      </c>
      <c r="AHA116" s="248">
        <f>IF(AHA$6=$AEO$5,成绩录入!DN119,0)</f>
        <v>0</v>
      </c>
      <c r="AHB116" s="248">
        <f>IF(AHB$6=$AEO$5,成绩录入!DO119,0)</f>
        <v>0</v>
      </c>
      <c r="AHC116" s="248">
        <f>IF(AHC$6=$AEO$5,成绩录入!DP119,0)</f>
        <v>0</v>
      </c>
      <c r="AHD116" s="248">
        <f>IF(AHD$6=$AEO$5,成绩录入!DQ119,0)</f>
        <v>0</v>
      </c>
      <c r="AHE116" s="248">
        <f>IF(AHE$6=$AEO$5,成绩录入!DR119,0)</f>
        <v>0</v>
      </c>
      <c r="AHF116" s="248">
        <f>IF(AHF$6=$AEO$5,成绩录入!DS119,0)</f>
        <v>0</v>
      </c>
      <c r="AHG116" s="248">
        <f>IF(AHG$6=$AEO$5,成绩录入!DT119,0)</f>
        <v>0</v>
      </c>
      <c r="AHH116" s="248">
        <f>IF(AHH$6=$AEO$5,成绩录入!DU119,0)</f>
        <v>0</v>
      </c>
      <c r="AHI116" s="248">
        <f>IF(AHI$6=$AEO$5,成绩录入!DV119,0)</f>
        <v>0</v>
      </c>
      <c r="AHJ116" s="248">
        <f>IF(AHJ$6=$AEO$5,成绩录入!DW119,0)</f>
        <v>0</v>
      </c>
      <c r="AHK116" s="248">
        <f>IF(AHK$6=$AEO$5,成绩录入!DX119,0)</f>
        <v>0</v>
      </c>
      <c r="AHL116" s="248">
        <f>IF(AHL$6=$AEO$5,成绩录入!DY119,0)</f>
        <v>0</v>
      </c>
      <c r="AHM116" s="248">
        <f>IF(AHM$6=$AEO$5,成绩录入!DZ119,0)</f>
        <v>0</v>
      </c>
      <c r="AHN116" s="248">
        <f>IF(AHN$6=$AEO$5,成绩录入!EA119,0)</f>
        <v>0</v>
      </c>
      <c r="AHO116" s="248">
        <f>IF(AHO$6=$AEO$5,成绩录入!EB119,0)</f>
        <v>0</v>
      </c>
      <c r="AHP116" s="248">
        <f>IF(AHP$6=$AEO$5,成绩录入!EC119,0)</f>
        <v>0</v>
      </c>
      <c r="AHQ116" s="248">
        <f>IF(AHQ$6=$AEO$5,成绩录入!ED119,0)</f>
        <v>0</v>
      </c>
      <c r="AHR116" s="248">
        <f>IF(AHR$6=$AEO$5,成绩录入!EE119,0)</f>
        <v>0</v>
      </c>
      <c r="AHS116" s="248">
        <f>IF(AHS$6=$AEO$5,成绩录入!EF119,0)</f>
        <v>0</v>
      </c>
      <c r="AHT116" s="248">
        <f>IF(AHT$6=$AEO$5,成绩录入!EG119,0)</f>
        <v>0</v>
      </c>
      <c r="AHU116" s="248">
        <f>IF(AHU$6=$AEO$5,成绩录入!EH119,0)</f>
        <v>0</v>
      </c>
      <c r="AHV116" s="248">
        <f>IF(AHV$6=$AEO$5,成绩录入!EI119,0)</f>
        <v>0</v>
      </c>
      <c r="AHW116" s="248">
        <f>IF(AHW$6=$AEO$5,成绩录入!EJ119,0)</f>
        <v>0</v>
      </c>
      <c r="AHX116" s="248">
        <f>IF(AHX$6=$AEO$5,成绩录入!EK119,0)</f>
        <v>0</v>
      </c>
      <c r="AHY116" s="248">
        <f>IF(AHY$6=$AEO$5,成绩录入!EL119,0)</f>
        <v>0</v>
      </c>
      <c r="AHZ116" s="248">
        <f>IF(AHZ$6=$AEO$5,成绩录入!EM119,0)</f>
        <v>0</v>
      </c>
      <c r="AIA116" s="248">
        <f>IF(AIA$6=$AEO$5,成绩录入!EN119,0)</f>
        <v>0</v>
      </c>
      <c r="AIB116" s="248">
        <f>IF(AIB$6=$AEO$5,成绩录入!EO119,0)</f>
        <v>0</v>
      </c>
      <c r="AIC116" s="248">
        <f>IF(AIC$6=$AEO$5,成绩录入!EP119,0)</f>
        <v>0</v>
      </c>
      <c r="AID116" s="248">
        <f>IF(AID$6=$AEO$5,成绩录入!EQ119,0)</f>
        <v>0</v>
      </c>
      <c r="AIE116" s="248">
        <f>IF(AIE$6=$AEO$5,成绩录入!ER119,0)</f>
        <v>0</v>
      </c>
      <c r="AIF116" s="248">
        <f>IF(AIF$6=$AEO$5,成绩录入!ES119,0)</f>
        <v>0</v>
      </c>
      <c r="AIG116" s="248">
        <f>IF(AIG$6=$AEO$5,成绩录入!ET119,0)</f>
        <v>0</v>
      </c>
      <c r="AIH116" s="248">
        <f>IF(AIH$6=$AEO$5,成绩录入!EU119,0)</f>
        <v>0</v>
      </c>
      <c r="AII116" s="248">
        <f>IF(AII$6=$AEO$5,成绩录入!EV119,0)</f>
        <v>0</v>
      </c>
      <c r="AIJ116" s="248">
        <f>IF(AIJ$6=$AEO$5,成绩录入!EW119,0)</f>
        <v>0</v>
      </c>
      <c r="AIK116" s="248">
        <f>IF(AIK$6=$AEO$5,成绩录入!EX119,0)</f>
        <v>0</v>
      </c>
      <c r="AIL116" s="218">
        <f t="shared" si="194"/>
        <v>0</v>
      </c>
      <c r="AIN116" s="402" t="str">
        <f>初始录入!A121</f>
        <v/>
      </c>
      <c r="AIO116" s="270">
        <f>初始录入!B121</f>
        <v>0</v>
      </c>
      <c r="AIP116" s="271">
        <f>初始录入!C121</f>
        <v>0</v>
      </c>
      <c r="AIQ116" s="403">
        <f>IF(平时!D114&lt;&gt;"",平时!D114,0)</f>
        <v>0</v>
      </c>
      <c r="AIR116" s="404" t="str">
        <f t="shared" si="331"/>
        <v/>
      </c>
      <c r="AIS116" s="403">
        <f>IF(过程!D114&lt;&gt;"",过程!D114,0)</f>
        <v>0</v>
      </c>
      <c r="AIT116" s="404" t="str">
        <f t="shared" si="332"/>
        <v/>
      </c>
      <c r="AIU116" s="216">
        <f>IF(期末!D114&lt;&gt;"",期末!D114,0)</f>
        <v>0</v>
      </c>
      <c r="AIV116" s="404" t="str">
        <f t="shared" si="333"/>
        <v/>
      </c>
      <c r="AIW116" s="405">
        <f t="shared" si="334"/>
        <v>0</v>
      </c>
      <c r="AIX116" s="403">
        <f>IF(平时!E114&lt;&gt;"",平时!E114,0)</f>
        <v>0</v>
      </c>
      <c r="AIY116" s="404" t="str">
        <f t="shared" si="335"/>
        <v/>
      </c>
      <c r="AIZ116" s="403">
        <f>IF(过程!E114&lt;&gt;"",过程!E114,0)</f>
        <v>0</v>
      </c>
      <c r="AJA116" s="404" t="str">
        <f t="shared" si="336"/>
        <v/>
      </c>
      <c r="AJB116" s="216">
        <f>IF(期末!E114&lt;&gt;"",期末!E114,0)</f>
        <v>0</v>
      </c>
      <c r="AJC116" s="404" t="str">
        <f t="shared" si="337"/>
        <v/>
      </c>
      <c r="AJD116" s="405">
        <f t="shared" si="338"/>
        <v>0</v>
      </c>
      <c r="AJE116" s="403">
        <f>IF(平时!F114&lt;&gt;"",平时!F114,0)</f>
        <v>0</v>
      </c>
      <c r="AJF116" s="404" t="str">
        <f t="shared" si="339"/>
        <v/>
      </c>
      <c r="AJG116" s="403">
        <f>IF(过程!F114&lt;&gt;"",过程!F114,0)</f>
        <v>0</v>
      </c>
      <c r="AJH116" s="404" t="str">
        <f t="shared" si="340"/>
        <v/>
      </c>
      <c r="AJI116" s="216">
        <f>IF(期末!F114&lt;&gt;"",期末!F114,0)</f>
        <v>0</v>
      </c>
      <c r="AJJ116" s="404" t="str">
        <f t="shared" si="341"/>
        <v/>
      </c>
      <c r="AJK116" s="405">
        <f t="shared" si="342"/>
        <v>0</v>
      </c>
      <c r="AJL116" s="403">
        <f>IF(平时!G114&lt;&gt;"",平时!G114,0)</f>
        <v>0</v>
      </c>
      <c r="AJM116" s="404" t="str">
        <f t="shared" si="343"/>
        <v/>
      </c>
      <c r="AJN116" s="403">
        <f>IF(过程!G114&lt;&gt;"",过程!G114,0)</f>
        <v>0</v>
      </c>
      <c r="AJO116" s="404" t="str">
        <f t="shared" si="344"/>
        <v/>
      </c>
      <c r="AJP116" s="216">
        <f>IF(期末!G114&lt;&gt;"",期末!G114,0)</f>
        <v>0</v>
      </c>
      <c r="AJQ116" s="404" t="str">
        <f t="shared" si="345"/>
        <v/>
      </c>
      <c r="AJR116" s="405">
        <f t="shared" si="346"/>
        <v>0</v>
      </c>
      <c r="AJS116" s="403">
        <f>IF(平时!H114&lt;&gt;"",平时!H114,0)</f>
        <v>0</v>
      </c>
      <c r="AJT116" s="404" t="str">
        <f t="shared" si="347"/>
        <v/>
      </c>
      <c r="AJU116" s="403">
        <f>IF(过程!H114&lt;&gt;"",过程!H114,0)</f>
        <v>0</v>
      </c>
      <c r="AJV116" s="404" t="str">
        <f t="shared" si="348"/>
        <v/>
      </c>
      <c r="AJW116" s="216">
        <f>IF(期末!H114&lt;&gt;"",期末!H114,0)</f>
        <v>0</v>
      </c>
      <c r="AJX116" s="404" t="str">
        <f t="shared" si="349"/>
        <v/>
      </c>
      <c r="AJY116" s="406">
        <f t="shared" si="350"/>
        <v>0</v>
      </c>
      <c r="AKA116" s="216" t="str">
        <f>初始录入!A121</f>
        <v/>
      </c>
      <c r="AKB116" s="216">
        <f>初始录入!B121</f>
        <v>0</v>
      </c>
      <c r="AKC116" s="216">
        <f>初始录入!C121</f>
        <v>0</v>
      </c>
      <c r="AKD116" s="327" t="str">
        <f>IF(初始录入!$E121=初始录入!$K$2,达成度!$D129,"")</f>
        <v/>
      </c>
      <c r="AKE116" s="327" t="str">
        <f>IF(初始录入!$E121=初始录入!$K$3,达成度!D129,"")</f>
        <v/>
      </c>
      <c r="AKF116" s="216" t="str">
        <f>IF(初始录入!$E121=初始录入!$K$4,达成度!D129,"")</f>
        <v/>
      </c>
      <c r="AKG116" s="216" t="str">
        <f>IF(初始录入!$E121=初始录入!$K$5,达成度!D129,"")</f>
        <v/>
      </c>
      <c r="AKH116" s="327" t="str">
        <f>IF(初始录入!$E121=初始录入!$K$2,达成度!E129,"")</f>
        <v/>
      </c>
      <c r="AKI116" s="327" t="str">
        <f>IF(初始录入!$E121=初始录入!$K$3,达成度!E129,"")</f>
        <v/>
      </c>
      <c r="AKJ116" s="216" t="str">
        <f>IF(初始录入!$E121=初始录入!$K$4,达成度!E129,"")</f>
        <v/>
      </c>
      <c r="AKK116" s="216" t="str">
        <f>IF(初始录入!$E121=初始录入!$K$5,达成度!E129,"")</f>
        <v/>
      </c>
      <c r="AKL116" s="327" t="str">
        <f>IF(初始录入!$E121=初始录入!$K$2,达成度!F129,"")</f>
        <v/>
      </c>
      <c r="AKM116" s="327" t="str">
        <f>IF(初始录入!$E121=初始录入!$K$3,达成度!F129,"")</f>
        <v/>
      </c>
      <c r="AKN116" s="216" t="str">
        <f>IF(初始录入!$E121=初始录入!$K$4,达成度!F129,"")</f>
        <v/>
      </c>
      <c r="AKO116" s="216" t="str">
        <f>IF(初始录入!$E121=初始录入!$K$5,达成度!F129,"")</f>
        <v/>
      </c>
      <c r="AKP116" s="327" t="str">
        <f>IF(初始录入!$E121=初始录入!$K$2,达成度!H129,"")</f>
        <v/>
      </c>
      <c r="AKQ116" s="327" t="str">
        <f>IF(初始录入!$E121=初始录入!$K$3,达成度!H129,"")</f>
        <v/>
      </c>
      <c r="AKR116" s="216" t="str">
        <f>IF(初始录入!$E121=初始录入!$K$4,达成度!H129,"")</f>
        <v/>
      </c>
      <c r="AKS116" s="216" t="str">
        <f>IF(初始录入!$E121=初始录入!$K$5,达成度!H129,"")</f>
        <v/>
      </c>
      <c r="AKT116" s="327" t="str">
        <f>IF(初始录入!$E121=初始录入!$K$2,达成度!I129,"")</f>
        <v/>
      </c>
      <c r="AKU116" s="327" t="str">
        <f>IF(初始录入!$E121=初始录入!$K$3,达成度!I129,"")</f>
        <v/>
      </c>
      <c r="AKV116" s="216" t="str">
        <f>IF(初始录入!$E121=初始录入!$K$4,达成度!I129,"")</f>
        <v/>
      </c>
      <c r="AKW116" s="216" t="str">
        <f>IF(初始录入!$E121=初始录入!$K$5,达成度!I129,"")</f>
        <v/>
      </c>
      <c r="AKX116" s="327" t="str">
        <f>IF(初始录入!$E121=初始录入!$K$2,达成度!J129,"")</f>
        <v/>
      </c>
      <c r="AKY116" s="327" t="str">
        <f>IF(初始录入!$E121=初始录入!$K$3,达成度!J129,"")</f>
        <v/>
      </c>
      <c r="AKZ116" s="216" t="str">
        <f>IF(初始录入!$E121=初始录入!$K$4,达成度!J129,"")</f>
        <v/>
      </c>
      <c r="ALA116" s="216" t="str">
        <f>IF(初始录入!$E121=初始录入!$K$5,达成度!J129,"")</f>
        <v/>
      </c>
      <c r="ALB116" s="327" t="str">
        <f>IF(初始录入!$E121=初始录入!$K$2,达成度!L129,"")</f>
        <v/>
      </c>
      <c r="ALC116" s="327" t="str">
        <f>IF(初始录入!$E121=初始录入!$K$3,达成度!L129,"")</f>
        <v/>
      </c>
      <c r="ALD116" s="216" t="str">
        <f>IF(初始录入!$E121=初始录入!$K$4,达成度!L129,"")</f>
        <v/>
      </c>
      <c r="ALE116" s="216" t="str">
        <f>IF(初始录入!$E121=初始录入!$K$5,达成度!L129,"")</f>
        <v/>
      </c>
      <c r="ALF116" s="327" t="str">
        <f>IF(初始录入!$E121=初始录入!$K$2,达成度!M129,"")</f>
        <v/>
      </c>
      <c r="ALG116" s="327" t="str">
        <f>IF(初始录入!$E121=初始录入!$K$3,达成度!M129,"")</f>
        <v/>
      </c>
      <c r="ALH116" s="216" t="str">
        <f>IF(初始录入!$E121=初始录入!$K$4,达成度!M129,"")</f>
        <v/>
      </c>
      <c r="ALI116" s="216" t="str">
        <f>IF(初始录入!$E121=初始录入!$K$5,达成度!M129,"")</f>
        <v/>
      </c>
      <c r="ALJ116" s="327" t="str">
        <f>IF(初始录入!$E121=初始录入!$K$2,达成度!N129,"")</f>
        <v/>
      </c>
      <c r="ALK116" s="327" t="str">
        <f>IF(初始录入!$E121=初始录入!$K$3,达成度!N129,"")</f>
        <v/>
      </c>
      <c r="ALL116" s="216" t="str">
        <f>IF(初始录入!$E121=初始录入!$K$4,达成度!N129,"")</f>
        <v/>
      </c>
      <c r="ALM116" s="216" t="str">
        <f>IF(初始录入!$E121=初始录入!$K$5,达成度!N129,"")</f>
        <v/>
      </c>
      <c r="ALN116" s="327" t="str">
        <f>IF(初始录入!$E121=初始录入!$K$2,达成度!P129,"")</f>
        <v/>
      </c>
      <c r="ALO116" s="327" t="str">
        <f>IF(初始录入!$E121=初始录入!$K$3,达成度!P129,"")</f>
        <v/>
      </c>
      <c r="ALP116" s="216" t="str">
        <f>IF(初始录入!$E121=初始录入!$K$4,达成度!P129,"")</f>
        <v/>
      </c>
      <c r="ALQ116" s="216" t="str">
        <f>IF(初始录入!$E121=初始录入!$K$5,达成度!P129,"")</f>
        <v/>
      </c>
      <c r="ALR116" s="327" t="str">
        <f>IF(初始录入!$E121=初始录入!$K$2,达成度!Q129,"")</f>
        <v/>
      </c>
      <c r="ALS116" s="327" t="str">
        <f>IF(初始录入!$E121=初始录入!$K$3,达成度!Q129,"")</f>
        <v/>
      </c>
      <c r="ALT116" s="216" t="str">
        <f>IF(初始录入!$E121=初始录入!$K$4,达成度!Q129,"")</f>
        <v/>
      </c>
      <c r="ALU116" s="216" t="str">
        <f>IF(初始录入!$E121=初始录入!$K$5,达成度!Q129,"")</f>
        <v/>
      </c>
      <c r="ALV116" s="327" t="str">
        <f>IF(初始录入!$E121=初始录入!$K$2,达成度!R129,"")</f>
        <v/>
      </c>
      <c r="ALW116" s="327" t="str">
        <f>IF(初始录入!$E121=初始录入!$K$3,达成度!R129,"")</f>
        <v/>
      </c>
      <c r="ALX116" s="216" t="str">
        <f>IF(初始录入!$E121=初始录入!$K$4,达成度!R129,"")</f>
        <v/>
      </c>
      <c r="ALY116" s="216"/>
      <c r="ALZ116" s="327" t="str">
        <f>IF(初始录入!$E121=初始录入!$K$2,达成度!T129,"")</f>
        <v/>
      </c>
      <c r="AMA116" s="327" t="str">
        <f>IF(初始录入!$E121=初始录入!$K$3,达成度!T129,"")</f>
        <v/>
      </c>
      <c r="AMB116" s="216" t="str">
        <f>IF(初始录入!$E121=初始录入!$K$4,达成度!T129,"")</f>
        <v/>
      </c>
      <c r="AMC116" s="216" t="str">
        <f>IF(初始录入!$E121=初始录入!$K$5,达成度!T129,"")</f>
        <v/>
      </c>
      <c r="AMD116" s="327" t="str">
        <f>IF(初始录入!$E121=初始录入!$K$2,达成度!U129,"")</f>
        <v/>
      </c>
      <c r="AME116" s="327" t="str">
        <f>IF(初始录入!$E121=初始录入!$K$3,达成度!U129,"")</f>
        <v/>
      </c>
      <c r="AMF116" s="216" t="str">
        <f>IF(初始录入!$E121=初始录入!$K$4,达成度!U129,"")</f>
        <v/>
      </c>
      <c r="AMG116" s="216" t="str">
        <f>IF(初始录入!$E121=初始录入!$K$5,达成度!U129,"")</f>
        <v/>
      </c>
      <c r="AMH116" s="327" t="str">
        <f>IF(初始录入!$E121=初始录入!$K$2,达成度!V129,"")</f>
        <v/>
      </c>
      <c r="AMI116" s="327" t="str">
        <f>IF(初始录入!$E121=初始录入!$K$3,达成度!V129,"")</f>
        <v/>
      </c>
      <c r="AMJ116" s="216" t="str">
        <f>IF(初始录入!$E121=初始录入!$K$4,达成度!W129,"")</f>
        <v/>
      </c>
      <c r="AMK116" s="216" t="str">
        <f>IF(初始录入!$E121=初始录入!$K$5,达成度!W129,"")</f>
        <v/>
      </c>
      <c r="AMM116" s="270">
        <f t="shared" si="270"/>
        <v>109</v>
      </c>
      <c r="AMN116" s="222" t="str">
        <f t="shared" si="266"/>
        <v/>
      </c>
      <c r="AMO116" s="325" t="str">
        <f>IF($AMM116&lt;=$H$7,INDEX(达成度!$G$21:$G$170,$AMM116,1),"")</f>
        <v/>
      </c>
      <c r="AMP116" s="325" t="str">
        <f>IF($AMM116&lt;=$H$7,INDEX(达成度!$K$21:$K$170,$AMM116,1),"")</f>
        <v/>
      </c>
      <c r="AMQ116" s="325" t="str">
        <f>IF($AMM116&lt;=$H$7,INDEX(达成度!$O$21:$O$170,$AMM116,1),"")</f>
        <v/>
      </c>
      <c r="AMR116" s="325" t="str">
        <f>IF($AMM116&lt;=$H$7,INDEX(达成度!$S$21:$S$170,$AMM116,1),"")</f>
        <v/>
      </c>
      <c r="AMS116" s="326" t="str">
        <f>IF($AMM116&lt;=$H$7,INDEX(达成度!$W$21:$W$170,$AMM116,1),"")</f>
        <v/>
      </c>
      <c r="AMU116" s="407"/>
      <c r="AMV116" s="222" t="str">
        <f t="shared" si="267"/>
        <v/>
      </c>
      <c r="AMW116" s="325" t="str">
        <f>IF($AMM116&lt;=$I$7,INDEX(达成度!$G$21:$G$170,$AMM116+$H$7,1),"")</f>
        <v/>
      </c>
      <c r="AMX116" s="325" t="str">
        <f>IF($AMM116&lt;=$I$7,INDEX(达成度!$K$21:$K$170,$AMM116+$H$7,1),"")</f>
        <v/>
      </c>
      <c r="AMY116" s="325" t="str">
        <f>IF($AMM116&lt;=$I$7,INDEX(达成度!$O$21:$O$170,$AMM116+$H$7,1),"")</f>
        <v/>
      </c>
      <c r="AMZ116" s="325" t="str">
        <f>IF($AMM116&lt;=$I$7,INDEX(达成度!$S$21:$S$170,$AMM116+$H$7,1),"")</f>
        <v/>
      </c>
      <c r="ANA116" s="326" t="str">
        <f>IF($AMM116&lt;=$I$7,INDEX(达成度!$W$21:$W$170,$AMM116+$H$7,1),"")</f>
        <v/>
      </c>
      <c r="ANC116" s="270"/>
      <c r="AND116" s="216" t="str">
        <f t="shared" si="268"/>
        <v/>
      </c>
      <c r="ANE116" s="325" t="str">
        <f>IF($AMM116&lt;=$J$7,INDEX(达成度!$G$21:$G$170,$AMM116+$H$7+$I$7,1),"")</f>
        <v/>
      </c>
      <c r="ANF116" s="325" t="str">
        <f>IF($AMM116&lt;=$J$7,INDEX(达成度!$K$21:$K$170,$AMM116+$H$7+$I$7,1),"")</f>
        <v/>
      </c>
      <c r="ANG116" s="325" t="str">
        <f>IF($AMM116&lt;=$J$7,INDEX(达成度!$O$21:$O$170,$AMM116+$H$7+$I$7,1),"")</f>
        <v/>
      </c>
      <c r="ANH116" s="325" t="str">
        <f>IF($AMM116&lt;=$J$7,INDEX(达成度!$S$21:$S$170,$AMM116+$H$7+$I$7,1),"")</f>
        <v/>
      </c>
      <c r="ANI116" s="326" t="str">
        <f>IF($AMM116&lt;=$J$7,INDEX(达成度!$W$21:$W$170,$AMM116+$H$7+$I$7,1),"")</f>
        <v/>
      </c>
      <c r="ANK116" s="270"/>
      <c r="ANL116" s="216" t="str">
        <f t="shared" si="269"/>
        <v/>
      </c>
      <c r="ANM116" s="325" t="str">
        <f>IF($AMM116&lt;=$K$7,INDEX(达成度!$G$21:$G$170,$AMM116+$H$7+$I$7+$J$7,1),"")</f>
        <v/>
      </c>
      <c r="ANN116" s="325" t="str">
        <f>IF($AMM116&lt;=$K$7,INDEX(达成度!$K$21:$K$170,$AMM116+$H$7+$I$7+$J$7,1),"")</f>
        <v/>
      </c>
      <c r="ANO116" s="325" t="str">
        <f>IF($AMM116&lt;=$K$7,INDEX(达成度!$O$21:$O$170,$AMM116+$H$7+$I$7+$J$7,1),"")</f>
        <v/>
      </c>
      <c r="ANP116" s="325" t="str">
        <f>IF($AMM116&lt;=$K$7,INDEX(达成度!$S$21:$S$170,$AMM116+$H$7+$I$7+$J$7,1),"")</f>
        <v/>
      </c>
      <c r="ANQ116" s="326" t="str">
        <f>IF($AMM116&lt;=$K$7,INDEX(达成度!$W$21:$W$170,$AMM116+$H$7+$I$7+$J$7,1),"")</f>
        <v/>
      </c>
    </row>
    <row r="117" ht="18" customHeight="1" spans="1:1024 1025:1057">
      <c r="A117" s="215" t="str">
        <f>初始录入!A122</f>
        <v/>
      </c>
      <c r="B117" s="216" t="str">
        <f>IF(初始录入!B122&lt;&gt;"",初始录入!B122,"")</f>
        <v/>
      </c>
      <c r="C117" s="216" t="str">
        <f>IF(初始录入!C122&lt;&gt;"",初始录入!C122,"")</f>
        <v/>
      </c>
      <c r="D117" s="216" t="str">
        <f>IF(初始录入!D122&lt;&gt;"",初始录入!D122,"")</f>
        <v/>
      </c>
      <c r="E117" s="218" t="str">
        <f>IF(初始录入!E122&lt;&gt;"",初始录入!E122,"")</f>
        <v/>
      </c>
      <c r="G117" s="330"/>
      <c r="H117" s="295">
        <f>IF(初始录入!E122=H$6,1,0)</f>
        <v>0</v>
      </c>
      <c r="I117" s="295">
        <f>IF(初始录入!E122=I$6,1,0)</f>
        <v>0</v>
      </c>
      <c r="J117" s="295">
        <f>IF(初始录入!E122=J$6,1,0)</f>
        <v>0</v>
      </c>
      <c r="K117" s="321">
        <f>IF(初始录入!E122=K$6,1,0)</f>
        <v>0</v>
      </c>
      <c r="Y117" s="294">
        <v>100</v>
      </c>
      <c r="Z117" s="295">
        <f>成绩录入!$F$7</f>
        <v>0</v>
      </c>
      <c r="AA117" s="295">
        <f>成绩录入!F120</f>
        <v>0</v>
      </c>
      <c r="AB117" s="296">
        <f>IF(初始录入!$M$7&lt;&gt;"",IF(成绩录入!$F$7&lt;&gt;"",IF(初始录入!$P$7="次数",AA117/Z117*Y117,成绩录入!F120),0),0)</f>
        <v>0</v>
      </c>
      <c r="AC117" s="297">
        <f t="shared" si="278"/>
        <v>0</v>
      </c>
      <c r="AD117" s="297">
        <f t="shared" si="279"/>
        <v>0</v>
      </c>
      <c r="AE117" s="297">
        <f t="shared" si="280"/>
        <v>0</v>
      </c>
      <c r="AF117" s="297">
        <f t="shared" si="281"/>
        <v>0</v>
      </c>
      <c r="AG117" s="297">
        <f t="shared" si="282"/>
        <v>0</v>
      </c>
      <c r="AH117" s="298">
        <f t="shared" si="283"/>
        <v>0</v>
      </c>
      <c r="AJ117" s="260">
        <f>成绩录入!I120</f>
        <v>0</v>
      </c>
      <c r="AK117" s="248">
        <f>成绩录入!J120</f>
        <v>0</v>
      </c>
      <c r="AL117" s="248">
        <f>成绩录入!K120</f>
        <v>0</v>
      </c>
      <c r="AM117" s="248">
        <f>成绩录入!L120</f>
        <v>0</v>
      </c>
      <c r="AN117" s="248">
        <f>成绩录入!M120</f>
        <v>0</v>
      </c>
      <c r="AO117" s="298">
        <f t="shared" si="284"/>
        <v>0</v>
      </c>
      <c r="AQ117" s="260">
        <f>成绩录入!I120</f>
        <v>0</v>
      </c>
      <c r="AR117" s="248">
        <f>成绩录入!J120</f>
        <v>0</v>
      </c>
      <c r="AS117" s="248">
        <f>成绩录入!K120</f>
        <v>0</v>
      </c>
      <c r="AT117" s="248">
        <f>成绩录入!L120</f>
        <v>0</v>
      </c>
      <c r="AU117" s="248">
        <f>成绩录入!M120</f>
        <v>0</v>
      </c>
      <c r="AV117" s="298">
        <f t="shared" si="285"/>
        <v>0</v>
      </c>
      <c r="AX117" s="260">
        <f>成绩录入!I120</f>
        <v>0</v>
      </c>
      <c r="AY117" s="248">
        <f>成绩录入!J120</f>
        <v>0</v>
      </c>
      <c r="AZ117" s="248">
        <f>成绩录入!K120</f>
        <v>0</v>
      </c>
      <c r="BA117" s="248">
        <f>成绩录入!L120</f>
        <v>0</v>
      </c>
      <c r="BB117" s="248">
        <f>成绩录入!M120</f>
        <v>0</v>
      </c>
      <c r="BC117" s="298">
        <f t="shared" si="286"/>
        <v>0</v>
      </c>
      <c r="BE117" s="260">
        <f>成绩录入!I120</f>
        <v>0</v>
      </c>
      <c r="BF117" s="248">
        <f>成绩录入!J120</f>
        <v>0</v>
      </c>
      <c r="BG117" s="248">
        <f>成绩录入!K120</f>
        <v>0</v>
      </c>
      <c r="BH117" s="248">
        <f>成绩录入!L120</f>
        <v>0</v>
      </c>
      <c r="BI117" s="248">
        <f>成绩录入!M120</f>
        <v>0</v>
      </c>
      <c r="BJ117" s="298">
        <f t="shared" si="287"/>
        <v>0</v>
      </c>
      <c r="BL117" s="260">
        <f>成绩录入!I120</f>
        <v>0</v>
      </c>
      <c r="BM117" s="248">
        <f>成绩录入!J120</f>
        <v>0</v>
      </c>
      <c r="BN117" s="248">
        <f>成绩录入!K120</f>
        <v>0</v>
      </c>
      <c r="BO117" s="248">
        <f>成绩录入!L120</f>
        <v>0</v>
      </c>
      <c r="BP117" s="248">
        <f>成绩录入!M120</f>
        <v>0</v>
      </c>
      <c r="BQ117" s="298">
        <f t="shared" si="288"/>
        <v>0</v>
      </c>
      <c r="BS117" s="260">
        <f>成绩录入!P120</f>
        <v>0</v>
      </c>
      <c r="BT117" s="248">
        <f>成绩录入!Q120</f>
        <v>0</v>
      </c>
      <c r="BU117" s="248">
        <f>成绩录入!R120</f>
        <v>0</v>
      </c>
      <c r="BV117" s="248">
        <f>成绩录入!S120</f>
        <v>0</v>
      </c>
      <c r="BW117" s="248">
        <f>成绩录入!T120</f>
        <v>0</v>
      </c>
      <c r="BX117" s="248">
        <f>成绩录入!U120</f>
        <v>0</v>
      </c>
      <c r="BY117" s="248">
        <f>成绩录入!V120</f>
        <v>0</v>
      </c>
      <c r="BZ117" s="248">
        <f>成绩录入!W120</f>
        <v>0</v>
      </c>
      <c r="CA117" s="248">
        <f>成绩录入!X120</f>
        <v>0</v>
      </c>
      <c r="CB117" s="248">
        <f>成绩录入!Y120</f>
        <v>0</v>
      </c>
      <c r="CC117" s="298">
        <f t="shared" si="289"/>
        <v>0</v>
      </c>
      <c r="CE117" s="260">
        <f>成绩录入!P120</f>
        <v>0</v>
      </c>
      <c r="CF117" s="248">
        <f>成绩录入!Q120</f>
        <v>0</v>
      </c>
      <c r="CG117" s="248">
        <f>成绩录入!R120</f>
        <v>0</v>
      </c>
      <c r="CH117" s="248">
        <f>成绩录入!S120</f>
        <v>0</v>
      </c>
      <c r="CI117" s="248">
        <f>成绩录入!T120</f>
        <v>0</v>
      </c>
      <c r="CJ117" s="248">
        <f>成绩录入!U120</f>
        <v>0</v>
      </c>
      <c r="CK117" s="248">
        <f>成绩录入!V120</f>
        <v>0</v>
      </c>
      <c r="CL117" s="248">
        <f>成绩录入!W120</f>
        <v>0</v>
      </c>
      <c r="CM117" s="248">
        <f>成绩录入!X120</f>
        <v>0</v>
      </c>
      <c r="CN117" s="248">
        <f>成绩录入!Y120</f>
        <v>0</v>
      </c>
      <c r="CO117" s="298">
        <f t="shared" si="290"/>
        <v>0</v>
      </c>
      <c r="CQ117" s="260">
        <f>成绩录入!P120</f>
        <v>0</v>
      </c>
      <c r="CR117" s="248">
        <f>成绩录入!Q120</f>
        <v>0</v>
      </c>
      <c r="CS117" s="248">
        <f>成绩录入!R120</f>
        <v>0</v>
      </c>
      <c r="CT117" s="248">
        <f>成绩录入!S120</f>
        <v>0</v>
      </c>
      <c r="CU117" s="248">
        <f>成绩录入!T120</f>
        <v>0</v>
      </c>
      <c r="CV117" s="248">
        <f>成绩录入!U120</f>
        <v>0</v>
      </c>
      <c r="CW117" s="248">
        <f>成绩录入!V120</f>
        <v>0</v>
      </c>
      <c r="CX117" s="248">
        <f>成绩录入!W120</f>
        <v>0</v>
      </c>
      <c r="CY117" s="248">
        <f>成绩录入!X120</f>
        <v>0</v>
      </c>
      <c r="CZ117" s="248">
        <f>成绩录入!Y120</f>
        <v>0</v>
      </c>
      <c r="DA117" s="298">
        <f t="shared" si="291"/>
        <v>0</v>
      </c>
      <c r="DC117" s="260">
        <f>成绩录入!P120</f>
        <v>0</v>
      </c>
      <c r="DD117" s="248">
        <f>成绩录入!Q120</f>
        <v>0</v>
      </c>
      <c r="DE117" s="248">
        <f>成绩录入!R120</f>
        <v>0</v>
      </c>
      <c r="DF117" s="248">
        <f>成绩录入!S120</f>
        <v>0</v>
      </c>
      <c r="DG117" s="248">
        <f>成绩录入!T120</f>
        <v>0</v>
      </c>
      <c r="DH117" s="248">
        <f>成绩录入!U120</f>
        <v>0</v>
      </c>
      <c r="DI117" s="248">
        <f>成绩录入!V120</f>
        <v>0</v>
      </c>
      <c r="DJ117" s="248">
        <f>成绩录入!W120</f>
        <v>0</v>
      </c>
      <c r="DK117" s="248">
        <f>成绩录入!X120</f>
        <v>0</v>
      </c>
      <c r="DL117" s="248">
        <f>成绩录入!Y120</f>
        <v>0</v>
      </c>
      <c r="DM117" s="298">
        <f t="shared" si="351"/>
        <v>0</v>
      </c>
      <c r="DN117" s="299"/>
      <c r="DO117" s="260">
        <f>成绩录入!P120</f>
        <v>0</v>
      </c>
      <c r="DP117" s="248">
        <f>成绩录入!Q120</f>
        <v>0</v>
      </c>
      <c r="DQ117" s="248">
        <f>成绩录入!R120</f>
        <v>0</v>
      </c>
      <c r="DR117" s="248">
        <f>成绩录入!S120</f>
        <v>0</v>
      </c>
      <c r="DS117" s="248">
        <f>成绩录入!T120</f>
        <v>0</v>
      </c>
      <c r="DT117" s="248">
        <f>成绩录入!U120</f>
        <v>0</v>
      </c>
      <c r="DU117" s="248">
        <f>成绩录入!V120</f>
        <v>0</v>
      </c>
      <c r="DV117" s="248">
        <f>成绩录入!W120</f>
        <v>0</v>
      </c>
      <c r="DW117" s="248">
        <f>成绩录入!X120</f>
        <v>0</v>
      </c>
      <c r="DX117" s="248">
        <f>成绩录入!Y120</f>
        <v>0</v>
      </c>
      <c r="DY117" s="298">
        <f t="shared" si="352"/>
        <v>0</v>
      </c>
      <c r="EA117" s="301" t="e">
        <f t="shared" si="294"/>
        <v>#DIV/0!</v>
      </c>
      <c r="EB117" s="297" t="e">
        <f t="shared" si="295"/>
        <v>#DIV/0!</v>
      </c>
      <c r="EC117" s="297" t="e">
        <f t="shared" si="296"/>
        <v>#DIV/0!</v>
      </c>
      <c r="ED117" s="297" t="e">
        <f t="shared" si="297"/>
        <v>#DIV/0!</v>
      </c>
      <c r="EE117" s="297" t="e">
        <f t="shared" si="298"/>
        <v>#DIV/0!</v>
      </c>
      <c r="EF117" s="302" t="e">
        <f t="shared" si="299"/>
        <v>#DIV/0!</v>
      </c>
      <c r="EG117" s="303"/>
      <c r="EH117" s="304">
        <f t="shared" si="300"/>
        <v>0</v>
      </c>
      <c r="EI117" s="397">
        <f>成绩录入!I120</f>
        <v>0</v>
      </c>
      <c r="EJ117" s="397">
        <f>成绩录入!J120</f>
        <v>0</v>
      </c>
      <c r="EK117" s="397">
        <f>成绩录入!K120</f>
        <v>0</v>
      </c>
      <c r="EL117" s="397">
        <f>成绩录入!L120</f>
        <v>0</v>
      </c>
      <c r="EM117" s="397">
        <f>成绩录入!M120</f>
        <v>0</v>
      </c>
      <c r="EN117" s="397">
        <f>成绩录入!P120</f>
        <v>0</v>
      </c>
      <c r="EO117" s="397">
        <f>成绩录入!Q120</f>
        <v>0</v>
      </c>
      <c r="EP117" s="397">
        <f>成绩录入!R120</f>
        <v>0</v>
      </c>
      <c r="EQ117" s="397">
        <f>成绩录入!S120</f>
        <v>0</v>
      </c>
      <c r="ER117" s="397">
        <f>成绩录入!T120</f>
        <v>0</v>
      </c>
      <c r="ES117" s="397">
        <f>成绩录入!U120</f>
        <v>0</v>
      </c>
      <c r="ET117" s="397">
        <f>成绩录入!V120</f>
        <v>0</v>
      </c>
      <c r="EU117" s="397">
        <f>成绩录入!W120</f>
        <v>0</v>
      </c>
      <c r="EV117" s="397">
        <f>成绩录入!X120</f>
        <v>0</v>
      </c>
      <c r="EW117" s="398">
        <f>成绩录入!Y120</f>
        <v>0</v>
      </c>
      <c r="EY117" s="304" t="str">
        <f t="shared" si="272"/>
        <v/>
      </c>
      <c r="EZ117" s="296" t="str">
        <f t="shared" si="272"/>
        <v/>
      </c>
      <c r="FA117" s="296" t="str">
        <f t="shared" si="272"/>
        <v/>
      </c>
      <c r="FB117" s="296" t="str">
        <f t="shared" si="272"/>
        <v/>
      </c>
      <c r="FC117" s="302">
        <f>成绩录入!AB120</f>
        <v>0</v>
      </c>
      <c r="FD117" s="303"/>
      <c r="FE117" s="399" t="str">
        <f t="shared" si="301"/>
        <v>√</v>
      </c>
      <c r="FF117" s="397" t="str">
        <f t="shared" si="302"/>
        <v>√</v>
      </c>
      <c r="FG117" s="397" t="str">
        <f t="shared" si="303"/>
        <v>√</v>
      </c>
      <c r="FH117" s="397" t="str">
        <f t="shared" si="304"/>
        <v>√</v>
      </c>
      <c r="FI117" s="398" t="str">
        <f t="shared" si="305"/>
        <v>√</v>
      </c>
      <c r="FJ117" s="299"/>
      <c r="FK117" s="260">
        <f>成绩录入!AB120</f>
        <v>0</v>
      </c>
      <c r="FL117" s="248">
        <f>成绩录入!AC120</f>
        <v>0</v>
      </c>
      <c r="FM117" s="248">
        <f>成绩录入!AD120</f>
        <v>0</v>
      </c>
      <c r="FN117" s="248">
        <f>成绩录入!AE120</f>
        <v>0</v>
      </c>
      <c r="FO117" s="248">
        <f>成绩录入!AF120</f>
        <v>0</v>
      </c>
      <c r="FP117" s="248">
        <f>成绩录入!AG120</f>
        <v>0</v>
      </c>
      <c r="FQ117" s="298">
        <f t="shared" si="306"/>
        <v>0</v>
      </c>
      <c r="FR117" s="299"/>
      <c r="FS117" s="260">
        <f>成绩录入!AB120</f>
        <v>0</v>
      </c>
      <c r="FT117" s="248">
        <f>成绩录入!AC120</f>
        <v>0</v>
      </c>
      <c r="FU117" s="248">
        <f>成绩录入!AD120</f>
        <v>0</v>
      </c>
      <c r="FV117" s="248">
        <f>成绩录入!AE120</f>
        <v>0</v>
      </c>
      <c r="FW117" s="248">
        <f>成绩录入!AF120</f>
        <v>0</v>
      </c>
      <c r="FX117" s="333">
        <f>成绩录入!AG120</f>
        <v>0</v>
      </c>
      <c r="FY117" s="298">
        <f t="shared" si="307"/>
        <v>0</v>
      </c>
      <c r="FZ117" s="299"/>
      <c r="GA117" s="260">
        <f>成绩录入!AB120</f>
        <v>0</v>
      </c>
      <c r="GB117" s="248">
        <f>成绩录入!AC120</f>
        <v>0</v>
      </c>
      <c r="GC117" s="248">
        <f>成绩录入!AD120</f>
        <v>0</v>
      </c>
      <c r="GD117" s="248">
        <f>成绩录入!AE120</f>
        <v>0</v>
      </c>
      <c r="GE117" s="248">
        <f>成绩录入!AF120</f>
        <v>0</v>
      </c>
      <c r="GF117" s="248">
        <f>成绩录入!AG120</f>
        <v>0</v>
      </c>
      <c r="GG117" s="298">
        <f t="shared" si="308"/>
        <v>0</v>
      </c>
      <c r="GI117" s="260">
        <f>成绩录入!AB120</f>
        <v>0</v>
      </c>
      <c r="GJ117" s="248">
        <f>成绩录入!AC120</f>
        <v>0</v>
      </c>
      <c r="GK117" s="248">
        <f>成绩录入!AD120</f>
        <v>0</v>
      </c>
      <c r="GL117" s="248">
        <f>成绩录入!AE120</f>
        <v>0</v>
      </c>
      <c r="GM117" s="248">
        <f>成绩录入!AF120</f>
        <v>0</v>
      </c>
      <c r="GN117" s="248">
        <f>成绩录入!AG120</f>
        <v>0</v>
      </c>
      <c r="GO117" s="298">
        <f t="shared" si="309"/>
        <v>0</v>
      </c>
      <c r="GP117" s="299"/>
      <c r="GQ117" s="260">
        <f>成绩录入!AB120</f>
        <v>0</v>
      </c>
      <c r="GR117" s="248">
        <f>成绩录入!AC120</f>
        <v>0</v>
      </c>
      <c r="GS117" s="248">
        <f>成绩录入!AD120</f>
        <v>0</v>
      </c>
      <c r="GT117" s="248">
        <f>成绩录入!AE120</f>
        <v>0</v>
      </c>
      <c r="GU117" s="248">
        <f>成绩录入!AF120</f>
        <v>0</v>
      </c>
      <c r="GV117" s="248">
        <f>成绩录入!AG120</f>
        <v>0</v>
      </c>
      <c r="GW117" s="298">
        <f t="shared" si="310"/>
        <v>0</v>
      </c>
      <c r="GX117" s="299"/>
      <c r="GY117" s="273">
        <f>成绩录入!AJ120</f>
        <v>0</v>
      </c>
      <c r="GZ117" s="274">
        <f>成绩录入!AK120</f>
        <v>0</v>
      </c>
      <c r="HA117" s="274">
        <f>成绩录入!AL120</f>
        <v>0</v>
      </c>
      <c r="HB117" s="274">
        <f>成绩录入!AM120</f>
        <v>0</v>
      </c>
      <c r="HC117" s="274">
        <f>成绩录入!AN120</f>
        <v>0</v>
      </c>
      <c r="HD117" s="274">
        <f>成绩录入!AO120</f>
        <v>0</v>
      </c>
      <c r="HE117" s="310">
        <f t="shared" si="273"/>
        <v>0</v>
      </c>
      <c r="HF117" s="299"/>
      <c r="HG117" s="273">
        <f>成绩录入!AJ120</f>
        <v>0</v>
      </c>
      <c r="HH117" s="274">
        <f>成绩录入!AK120</f>
        <v>0</v>
      </c>
      <c r="HI117" s="274">
        <f>成绩录入!AL120</f>
        <v>0</v>
      </c>
      <c r="HJ117" s="274">
        <f>成绩录入!AM120</f>
        <v>0</v>
      </c>
      <c r="HK117" s="274">
        <f>成绩录入!AN120</f>
        <v>0</v>
      </c>
      <c r="HL117" s="274">
        <f>成绩录入!AO120</f>
        <v>0</v>
      </c>
      <c r="HM117" s="310">
        <f t="shared" si="274"/>
        <v>0</v>
      </c>
      <c r="HO117" s="273">
        <f>成绩录入!AJ120</f>
        <v>0</v>
      </c>
      <c r="HP117" s="274">
        <f>成绩录入!AK120</f>
        <v>0</v>
      </c>
      <c r="HQ117" s="274">
        <f>成绩录入!AL120</f>
        <v>0</v>
      </c>
      <c r="HR117" s="274">
        <f>成绩录入!AM120</f>
        <v>0</v>
      </c>
      <c r="HS117" s="274">
        <f>成绩录入!AN120</f>
        <v>0</v>
      </c>
      <c r="HT117" s="274">
        <f>成绩录入!AO120</f>
        <v>0</v>
      </c>
      <c r="HU117" s="310">
        <f t="shared" si="275"/>
        <v>0</v>
      </c>
      <c r="HV117" s="299"/>
      <c r="HW117" s="273">
        <f>成绩录入!AJ120</f>
        <v>0</v>
      </c>
      <c r="HX117" s="274">
        <f>成绩录入!AK120</f>
        <v>0</v>
      </c>
      <c r="HY117" s="274">
        <f>成绩录入!AL120</f>
        <v>0</v>
      </c>
      <c r="HZ117" s="274">
        <f>成绩录入!AM120</f>
        <v>0</v>
      </c>
      <c r="IA117" s="274">
        <f>成绩录入!AN120</f>
        <v>0</v>
      </c>
      <c r="IB117" s="274">
        <f>成绩录入!AO120</f>
        <v>0</v>
      </c>
      <c r="IC117" s="310">
        <f t="shared" si="276"/>
        <v>0</v>
      </c>
      <c r="ID117" s="299"/>
      <c r="IE117" s="273">
        <f>成绩录入!AJ120</f>
        <v>0</v>
      </c>
      <c r="IF117" s="274">
        <f>成绩录入!AK120</f>
        <v>0</v>
      </c>
      <c r="IG117" s="274">
        <f>成绩录入!AL120</f>
        <v>0</v>
      </c>
      <c r="IH117" s="274">
        <f>成绩录入!AM120</f>
        <v>0</v>
      </c>
      <c r="II117" s="274">
        <f>成绩录入!AN120</f>
        <v>0</v>
      </c>
      <c r="IJ117" s="274">
        <f>成绩录入!AO120</f>
        <v>0</v>
      </c>
      <c r="IK117" s="310">
        <f t="shared" si="277"/>
        <v>0</v>
      </c>
      <c r="IL117" s="299"/>
      <c r="IM117" s="313" t="e">
        <f t="shared" si="311"/>
        <v>#DIV/0!</v>
      </c>
      <c r="IN117" s="314" t="e">
        <f t="shared" si="312"/>
        <v>#DIV/0!</v>
      </c>
      <c r="IO117" s="314" t="e">
        <f t="shared" si="313"/>
        <v>#DIV/0!</v>
      </c>
      <c r="IP117" s="314" t="e">
        <f t="shared" si="314"/>
        <v>#DIV/0!</v>
      </c>
      <c r="IQ117" s="314" t="e">
        <f t="shared" si="315"/>
        <v>#DIV/0!</v>
      </c>
      <c r="IR117" s="400" t="e">
        <f t="shared" si="316"/>
        <v>#DIV/0!</v>
      </c>
      <c r="IT117" s="214">
        <f>成绩录入!AR120</f>
        <v>0</v>
      </c>
      <c r="IU117" s="216">
        <f>成绩录入!AS120</f>
        <v>0</v>
      </c>
      <c r="IV117" s="216">
        <f>成绩录入!AT120</f>
        <v>0</v>
      </c>
      <c r="IW117" s="216">
        <f>成绩录入!AU120</f>
        <v>0</v>
      </c>
      <c r="IX117" s="216">
        <f>成绩录入!AV120</f>
        <v>0</v>
      </c>
      <c r="IY117" s="216">
        <f>成绩录入!AW120</f>
        <v>0</v>
      </c>
      <c r="IZ117" s="298">
        <f t="shared" si="317"/>
        <v>0</v>
      </c>
      <c r="JA117" s="299"/>
      <c r="JB117" s="317">
        <f>成绩录入!AR120</f>
        <v>0</v>
      </c>
      <c r="JC117" s="216">
        <f>成绩录入!AS120</f>
        <v>0</v>
      </c>
      <c r="JD117" s="216">
        <f>成绩录入!AT120</f>
        <v>0</v>
      </c>
      <c r="JE117" s="216">
        <f>成绩录入!AU120</f>
        <v>0</v>
      </c>
      <c r="JF117" s="216">
        <f>成绩录入!AV120</f>
        <v>0</v>
      </c>
      <c r="JG117" s="216">
        <f>成绩录入!AW120</f>
        <v>0</v>
      </c>
      <c r="JH117" s="298">
        <f t="shared" si="318"/>
        <v>0</v>
      </c>
      <c r="JI117" s="299"/>
      <c r="JJ117" s="248">
        <f>成绩录入!AR120</f>
        <v>0</v>
      </c>
      <c r="JK117" s="248">
        <f>成绩录入!AS120</f>
        <v>0</v>
      </c>
      <c r="JL117" s="248">
        <f>成绩录入!AT120</f>
        <v>0</v>
      </c>
      <c r="JM117" s="248">
        <f>成绩录入!AU120</f>
        <v>0</v>
      </c>
      <c r="JN117" s="248">
        <f>成绩录入!AV120</f>
        <v>0</v>
      </c>
      <c r="JO117" s="248">
        <f>成绩录入!AW120</f>
        <v>0</v>
      </c>
      <c r="JP117" s="298">
        <f t="shared" si="319"/>
        <v>0</v>
      </c>
      <c r="JQ117" s="299"/>
      <c r="JR117" s="308">
        <f>成绩录入!AR120</f>
        <v>0</v>
      </c>
      <c r="JS117" s="248">
        <f>成绩录入!AS120</f>
        <v>0</v>
      </c>
      <c r="JT117" s="248">
        <f>成绩录入!AT120</f>
        <v>0</v>
      </c>
      <c r="JU117" s="248">
        <f>成绩录入!AU120</f>
        <v>0</v>
      </c>
      <c r="JV117" s="248">
        <f>成绩录入!AV120</f>
        <v>0</v>
      </c>
      <c r="JW117" s="248">
        <f>成绩录入!AW120</f>
        <v>0</v>
      </c>
      <c r="JX117" s="298">
        <f t="shared" si="320"/>
        <v>0</v>
      </c>
      <c r="JY117" s="299"/>
      <c r="JZ117" s="308">
        <f>成绩录入!AR120</f>
        <v>0</v>
      </c>
      <c r="KA117" s="248">
        <f>成绩录入!AS120</f>
        <v>0</v>
      </c>
      <c r="KB117" s="248">
        <f>成绩录入!AT120</f>
        <v>0</v>
      </c>
      <c r="KC117" s="248">
        <f>成绩录入!AU120</f>
        <v>0</v>
      </c>
      <c r="KD117" s="248">
        <f>成绩录入!AV120</f>
        <v>0</v>
      </c>
      <c r="KE117" s="248">
        <f>成绩录入!AW120</f>
        <v>0</v>
      </c>
      <c r="KF117" s="298">
        <f t="shared" si="321"/>
        <v>0</v>
      </c>
      <c r="KH117" s="401">
        <f t="shared" si="322"/>
        <v>0</v>
      </c>
      <c r="KI117" s="314">
        <f t="shared" si="323"/>
        <v>0</v>
      </c>
      <c r="KJ117" s="314">
        <f t="shared" si="324"/>
        <v>0</v>
      </c>
      <c r="KK117" s="314">
        <f t="shared" si="325"/>
        <v>0</v>
      </c>
      <c r="KL117" s="314">
        <f t="shared" si="326"/>
        <v>0</v>
      </c>
      <c r="KM117" s="400">
        <f t="shared" si="327"/>
        <v>0</v>
      </c>
      <c r="KN117" s="90"/>
      <c r="KO117" s="294">
        <f>IF(总评!G115&lt;60,1,0)</f>
        <v>0</v>
      </c>
      <c r="KP117" s="355">
        <f t="shared" si="328"/>
        <v>0</v>
      </c>
      <c r="KQ117" s="355">
        <f t="shared" si="329"/>
        <v>0</v>
      </c>
      <c r="KR117" s="356">
        <f t="shared" si="330"/>
        <v>0</v>
      </c>
      <c r="KS117" s="321">
        <f t="shared" si="245"/>
        <v>0</v>
      </c>
      <c r="OT117" s="273">
        <f>IF(OT$6=$OS$5,成绩录入!BC120,0)</f>
        <v>0</v>
      </c>
      <c r="OU117" s="274">
        <f>IF(OU$6=$OS$5,成绩录入!BD120,0)</f>
        <v>0</v>
      </c>
      <c r="OV117" s="274">
        <f>IF(OV$6=$OS$5,成绩录入!BE120,0)</f>
        <v>0</v>
      </c>
      <c r="OW117" s="274">
        <f>IF(OW$6=$OS$5,成绩录入!BF120,0)</f>
        <v>0</v>
      </c>
      <c r="OX117" s="274">
        <f>IF(OX$6=$OS$5,成绩录入!BG120,0)</f>
        <v>0</v>
      </c>
      <c r="OY117" s="274">
        <f>IF(OY$6=$OS$5,成绩录入!BH120,0)</f>
        <v>0</v>
      </c>
      <c r="OZ117" s="274">
        <f>IF(OZ$6=$OS$5,成绩录入!BI120,0)</f>
        <v>0</v>
      </c>
      <c r="PA117" s="274">
        <f>IF(PA$6=$OS$5,成绩录入!BJ120,0)</f>
        <v>0</v>
      </c>
      <c r="PB117" s="274">
        <f>IF(PB$6=$OS$5,成绩录入!BK120,0)</f>
        <v>0</v>
      </c>
      <c r="PC117" s="274">
        <f>IF(PC$6=$OS$5,成绩录入!BL120,0)</f>
        <v>0</v>
      </c>
      <c r="PD117" s="274">
        <f>IF(PD$6=$OS$5,成绩录入!BM120,0)</f>
        <v>0</v>
      </c>
      <c r="PE117" s="274">
        <f>IF(PE$6=$OS$5,成绩录入!BN120,0)</f>
        <v>0</v>
      </c>
      <c r="PF117" s="274">
        <f>IF(PF$6=$OS$5,成绩录入!BO120,0)</f>
        <v>0</v>
      </c>
      <c r="PG117" s="274">
        <f>IF(PG$6=$OS$5,成绩录入!BP120,0)</f>
        <v>0</v>
      </c>
      <c r="PH117" s="274">
        <f>IF(PH$6=$OS$5,成绩录入!BQ120,0)</f>
        <v>0</v>
      </c>
      <c r="PI117" s="274">
        <f>IF(PI$6=$OS$5,成绩录入!BR120,0)</f>
        <v>0</v>
      </c>
      <c r="PJ117" s="274">
        <f>IF(PJ$6=$OS$5,成绩录入!BS120,0)</f>
        <v>0</v>
      </c>
      <c r="PK117" s="274">
        <f>IF(PK$6=$OS$5,成绩录入!BT120,0)</f>
        <v>0</v>
      </c>
      <c r="PL117" s="274">
        <f>IF(PL$6=$OS$5,成绩录入!BU120,0)</f>
        <v>0</v>
      </c>
      <c r="PM117" s="274">
        <f>IF(PM$6=$OS$5,成绩录入!BV120,0)</f>
        <v>0</v>
      </c>
      <c r="PN117" s="274">
        <f>IF(PN$6=$OS$5,成绩录入!BW120,0)</f>
        <v>0</v>
      </c>
      <c r="PO117" s="274">
        <f>IF(PO$6=$OS$5,成绩录入!BX120,0)</f>
        <v>0</v>
      </c>
      <c r="PP117" s="274">
        <f>IF(PP$6=$OS$5,成绩录入!BY120,0)</f>
        <v>0</v>
      </c>
      <c r="PQ117" s="274">
        <f>IF(PQ$6=$OS$5,成绩录入!BZ120,0)</f>
        <v>0</v>
      </c>
      <c r="PR117" s="274">
        <f>IF(PR$6=$OS$5,成绩录入!CA120,0)</f>
        <v>0</v>
      </c>
      <c r="PS117" s="274">
        <f>IF(PS$6=$OS$5,成绩录入!CB120,0)</f>
        <v>0</v>
      </c>
      <c r="PT117" s="274">
        <f>IF(PT$6=$OS$5,成绩录入!CC120,0)</f>
        <v>0</v>
      </c>
      <c r="PU117" s="274">
        <f>IF(PU$6=$OS$5,成绩录入!CD120,0)</f>
        <v>0</v>
      </c>
      <c r="PV117" s="274">
        <f>IF(PV$6=$OS$5,成绩录入!CE120,0)</f>
        <v>0</v>
      </c>
      <c r="PW117" s="274">
        <f>IF(PW$6=$OS$5,成绩录入!CF120,0)</f>
        <v>0</v>
      </c>
      <c r="PX117" s="274">
        <f>IF(PX$6=$OS$5,成绩录入!CG120,0)</f>
        <v>0</v>
      </c>
      <c r="PY117" s="274">
        <f>IF(PY$6=$OS$5,成绩录入!CH120,0)</f>
        <v>0</v>
      </c>
      <c r="PZ117" s="274">
        <f>IF(PZ$6=$OS$5,成绩录入!CI120,0)</f>
        <v>0</v>
      </c>
      <c r="QA117" s="274">
        <f>IF(QA$6=$OS$5,成绩录入!CJ120,0)</f>
        <v>0</v>
      </c>
      <c r="QB117" s="274">
        <f>IF(QB$6=$OS$5,成绩录入!CK120,0)</f>
        <v>0</v>
      </c>
      <c r="QC117" s="274">
        <f>IF(QC$6=$OS$5,成绩录入!CL120,0)</f>
        <v>0</v>
      </c>
      <c r="QD117" s="274">
        <f>IF(QD$6=$OS$5,成绩录入!CM120,0)</f>
        <v>0</v>
      </c>
      <c r="QE117" s="274">
        <f>IF(QE$6=$OS$5,成绩录入!CN120,0)</f>
        <v>0</v>
      </c>
      <c r="QF117" s="274">
        <f>IF(QF$6=$OS$5,成绩录入!CO120,0)</f>
        <v>0</v>
      </c>
      <c r="QG117" s="274">
        <f>IF(QG$6=$OS$5,成绩录入!CP120,0)</f>
        <v>0</v>
      </c>
      <c r="QH117" s="274">
        <f>IF(QH$6=$OS$5,成绩录入!CQ120,0)</f>
        <v>0</v>
      </c>
      <c r="QI117" s="274">
        <f>IF(QI$6=$OS$5,成绩录入!CR120,0)</f>
        <v>0</v>
      </c>
      <c r="QJ117" s="274">
        <f>IF(QJ$6=$OS$5,成绩录入!CS120,0)</f>
        <v>0</v>
      </c>
      <c r="QK117" s="274">
        <f>IF(QK$6=$OS$5,成绩录入!CT120,0)</f>
        <v>0</v>
      </c>
      <c r="QL117" s="274">
        <f>IF(QL$6=$OS$5,成绩录入!CU120,0)</f>
        <v>0</v>
      </c>
      <c r="QM117" s="274">
        <f>IF(QM$6=$OS$5,成绩录入!CV120,0)</f>
        <v>0</v>
      </c>
      <c r="QN117" s="274">
        <f>IF(QN$6=$OS$5,成绩录入!CW120,0)</f>
        <v>0</v>
      </c>
      <c r="QO117" s="274">
        <f>IF(QO$6=$OS$5,成绩录入!CX120,0)</f>
        <v>0</v>
      </c>
      <c r="QP117" s="274">
        <f>IF(QP$6=$OS$5,成绩录入!CY120,0)</f>
        <v>0</v>
      </c>
      <c r="QQ117" s="274">
        <f>IF(QQ$6=$OS$5,成绩录入!CZ120,0)</f>
        <v>0</v>
      </c>
      <c r="QR117" s="274">
        <f>IF(QR$6=$OS$5,成绩录入!DA120,0)</f>
        <v>0</v>
      </c>
      <c r="QS117" s="274">
        <f>IF(QS$6=$OS$5,成绩录入!DB120,0)</f>
        <v>0</v>
      </c>
      <c r="QT117" s="274">
        <f>IF(QT$6=$OS$5,成绩录入!DC120,0)</f>
        <v>0</v>
      </c>
      <c r="QU117" s="274">
        <f>IF(QU$6=$OS$5,成绩录入!DD120,0)</f>
        <v>0</v>
      </c>
      <c r="QV117" s="274">
        <f>IF(QV$6=$OS$5,成绩录入!DE120,0)</f>
        <v>0</v>
      </c>
      <c r="QW117" s="274">
        <f>IF(QW$6=$OS$5,成绩录入!DF120,0)</f>
        <v>0</v>
      </c>
      <c r="QX117" s="274">
        <f>IF(QX$6=$OS$5,成绩录入!DG120,0)</f>
        <v>0</v>
      </c>
      <c r="QY117" s="274">
        <f>IF(QY$6=$OS$5,成绩录入!DH120,0)</f>
        <v>0</v>
      </c>
      <c r="QZ117" s="274">
        <f>IF(QZ$6=$OS$5,成绩录入!DI120,0)</f>
        <v>0</v>
      </c>
      <c r="RA117" s="274">
        <f>IF(RA$6=$OS$5,成绩录入!DJ120,0)</f>
        <v>0</v>
      </c>
      <c r="RB117" s="248">
        <f>IF(RB$6=$OS$5,成绩录入!DK120,0)</f>
        <v>0</v>
      </c>
      <c r="RC117" s="248">
        <f>IF(RC$6=$OS$5,成绩录入!DL120,0)</f>
        <v>0</v>
      </c>
      <c r="RD117" s="248">
        <f>IF(RD$6=$OS$5,成绩录入!DM120,0)</f>
        <v>0</v>
      </c>
      <c r="RE117" s="248">
        <f>IF(RE$6=$OS$5,成绩录入!DN120,0)</f>
        <v>0</v>
      </c>
      <c r="RF117" s="248">
        <f>IF(RF$6=$OS$5,成绩录入!DO120,0)</f>
        <v>0</v>
      </c>
      <c r="RG117" s="248">
        <f>IF(RG$6=$OS$5,成绩录入!DP120,0)</f>
        <v>0</v>
      </c>
      <c r="RH117" s="248">
        <f>IF(RH$6=$OS$5,成绩录入!DQ120,0)</f>
        <v>0</v>
      </c>
      <c r="RI117" s="248">
        <f>IF(RI$6=$OS$5,成绩录入!DR120,0)</f>
        <v>0</v>
      </c>
      <c r="RJ117" s="248">
        <f>IF(RJ$6=$OS$5,成绩录入!DS120,0)</f>
        <v>0</v>
      </c>
      <c r="RK117" s="248">
        <f>IF(RK$6=$OS$5,成绩录入!DT120,0)</f>
        <v>0</v>
      </c>
      <c r="RL117" s="248">
        <f>IF(RL$6=$OS$5,成绩录入!DU120,0)</f>
        <v>0</v>
      </c>
      <c r="RM117" s="248">
        <f>IF(RM$6=$OS$5,成绩录入!DV120,0)</f>
        <v>0</v>
      </c>
      <c r="RN117" s="248">
        <f>IF(RN$6=$OS$5,成绩录入!DW120,0)</f>
        <v>0</v>
      </c>
      <c r="RO117" s="248">
        <f>IF(RO$6=$OS$5,成绩录入!DX120,0)</f>
        <v>0</v>
      </c>
      <c r="RP117" s="248">
        <f>IF(RP$6=$OS$5,成绩录入!DY120,0)</f>
        <v>0</v>
      </c>
      <c r="RQ117" s="248">
        <f>IF(RQ$6=$OS$5,成绩录入!DZ120,0)</f>
        <v>0</v>
      </c>
      <c r="RR117" s="248">
        <f>IF(RR$6=$OS$5,成绩录入!EA120,0)</f>
        <v>0</v>
      </c>
      <c r="RS117" s="248">
        <f>IF(RS$6=$OS$5,成绩录入!EB120,0)</f>
        <v>0</v>
      </c>
      <c r="RT117" s="248">
        <f>IF(RT$6=$OS$5,成绩录入!EC120,0)</f>
        <v>0</v>
      </c>
      <c r="RU117" s="248">
        <f>IF(RU$6=$OS$5,成绩录入!ED120,0)</f>
        <v>0</v>
      </c>
      <c r="RV117" s="248">
        <f>IF(RV$6=$OS$5,成绩录入!EE120,0)</f>
        <v>0</v>
      </c>
      <c r="RW117" s="248">
        <f>IF(RW$6=$OS$5,成绩录入!EF120,0)</f>
        <v>0</v>
      </c>
      <c r="RX117" s="248">
        <f>IF(RX$6=$OS$5,成绩录入!EG120,0)</f>
        <v>0</v>
      </c>
      <c r="RY117" s="248">
        <f>IF(RY$6=$OS$5,成绩录入!EH120,0)</f>
        <v>0</v>
      </c>
      <c r="RZ117" s="248">
        <f>IF(RZ$6=$OS$5,成绩录入!EI120,0)</f>
        <v>0</v>
      </c>
      <c r="SA117" s="248">
        <f>IF(SA$6=$OS$5,成绩录入!EJ120,0)</f>
        <v>0</v>
      </c>
      <c r="SB117" s="248">
        <f>IF(SB$6=$OS$5,成绩录入!EK120,0)</f>
        <v>0</v>
      </c>
      <c r="SC117" s="248">
        <f>IF(SC$6=$OS$5,成绩录入!EL120,0)</f>
        <v>0</v>
      </c>
      <c r="SD117" s="248">
        <f>IF(SD$6=$OS$5,成绩录入!EM120,0)</f>
        <v>0</v>
      </c>
      <c r="SE117" s="248">
        <f>IF(SE$6=$OS$5,成绩录入!EN120,0)</f>
        <v>0</v>
      </c>
      <c r="SF117" s="248">
        <f>IF(SF$6=$OS$5,成绩录入!EO120,0)</f>
        <v>0</v>
      </c>
      <c r="SG117" s="248">
        <f>IF(SG$6=$OS$5,成绩录入!EP120,0)</f>
        <v>0</v>
      </c>
      <c r="SH117" s="248">
        <f>IF(SH$6=$OS$5,成绩录入!EQ120,0)</f>
        <v>0</v>
      </c>
      <c r="SI117" s="248">
        <f>IF(SI$6=$OS$5,成绩录入!ER120,0)</f>
        <v>0</v>
      </c>
      <c r="SJ117" s="248">
        <f>IF(SJ$6=$OS$5,成绩录入!ES120,0)</f>
        <v>0</v>
      </c>
      <c r="SK117" s="248">
        <f>IF(SK$6=$OS$5,成绩录入!ET120,0)</f>
        <v>0</v>
      </c>
      <c r="SL117" s="248">
        <f>IF(SL$6=$OS$5,成绩录入!EU120,0)</f>
        <v>0</v>
      </c>
      <c r="SM117" s="248">
        <f>IF(SM$6=$OS$5,成绩录入!EV120,0)</f>
        <v>0</v>
      </c>
      <c r="SN117" s="248">
        <f>IF(SN$6=$OS$5,成绩录入!EW120,0)</f>
        <v>0</v>
      </c>
      <c r="SO117" s="248">
        <f>IF(SO$6=$OS$5,成绩录入!EX120,0)</f>
        <v>0</v>
      </c>
      <c r="SP117" s="218">
        <f t="shared" si="190"/>
        <v>0</v>
      </c>
      <c r="SQ117" s="166"/>
      <c r="SR117" s="166"/>
      <c r="SS117" s="273">
        <f>IF(SS$6=$SR$5,成绩录入!BC120,0)</f>
        <v>0</v>
      </c>
      <c r="ST117" s="274">
        <f>IF(ST$6=$SR$5,成绩录入!BD120,0)</f>
        <v>0</v>
      </c>
      <c r="SU117" s="274">
        <f>IF(SU$6=$SR$5,成绩录入!BE120,0)</f>
        <v>0</v>
      </c>
      <c r="SV117" s="274">
        <f>IF(SV$6=$SR$5,成绩录入!BF120,0)</f>
        <v>0</v>
      </c>
      <c r="SW117" s="274">
        <f>IF(SW$6=$SR$5,成绩录入!BG120,0)</f>
        <v>0</v>
      </c>
      <c r="SX117" s="274">
        <f>IF(SX$6=$SR$5,成绩录入!BH120,0)</f>
        <v>0</v>
      </c>
      <c r="SY117" s="274">
        <f>IF(SY$6=$SR$5,成绩录入!BI120,0)</f>
        <v>0</v>
      </c>
      <c r="SZ117" s="274">
        <f>IF(SZ$6=$SR$5,成绩录入!BJ120,0)</f>
        <v>0</v>
      </c>
      <c r="TA117" s="274">
        <f>IF(TA$6=$SR$5,成绩录入!BK120,0)</f>
        <v>0</v>
      </c>
      <c r="TB117" s="274">
        <f>IF(TB$6=$SR$5,成绩录入!BL120,0)</f>
        <v>0</v>
      </c>
      <c r="TC117" s="274">
        <f>IF(TC$6=$SR$5,成绩录入!BM120,0)</f>
        <v>0</v>
      </c>
      <c r="TD117" s="274">
        <f>IF(TD$6=$SR$5,成绩录入!BN120,0)</f>
        <v>0</v>
      </c>
      <c r="TE117" s="274">
        <f>IF(TE$6=$SR$5,成绩录入!BO120,0)</f>
        <v>0</v>
      </c>
      <c r="TF117" s="274">
        <f>IF(TF$6=$SR$5,成绩录入!BP120,0)</f>
        <v>0</v>
      </c>
      <c r="TG117" s="274">
        <f>IF(TG$6=$SR$5,成绩录入!BQ120,0)</f>
        <v>0</v>
      </c>
      <c r="TH117" s="274">
        <f>IF(TH$6=$SR$5,成绩录入!BR120,0)</f>
        <v>0</v>
      </c>
      <c r="TI117" s="274">
        <f>IF(TI$6=$SR$5,成绩录入!BS120,0)</f>
        <v>0</v>
      </c>
      <c r="TJ117" s="274">
        <f>IF(TJ$6=$SR$5,成绩录入!BT120,0)</f>
        <v>0</v>
      </c>
      <c r="TK117" s="274">
        <f>IF(TK$6=$SR$5,成绩录入!BU120,0)</f>
        <v>0</v>
      </c>
      <c r="TL117" s="274">
        <f>IF(TL$6=$SR$5,成绩录入!BV120,0)</f>
        <v>0</v>
      </c>
      <c r="TM117" s="274">
        <f>IF(TM$6=$SR$5,成绩录入!BW120,0)</f>
        <v>0</v>
      </c>
      <c r="TN117" s="274">
        <f>IF(TN$6=$SR$5,成绩录入!BX120,0)</f>
        <v>0</v>
      </c>
      <c r="TO117" s="274">
        <f>IF(TO$6=$SR$5,成绩录入!BY120,0)</f>
        <v>0</v>
      </c>
      <c r="TP117" s="274">
        <f>IF(TP$6=$SR$5,成绩录入!BZ120,0)</f>
        <v>0</v>
      </c>
      <c r="TQ117" s="274">
        <f>IF(TQ$6=$SR$5,成绩录入!CA120,0)</f>
        <v>0</v>
      </c>
      <c r="TR117" s="274">
        <f>IF(TR$6=$SR$5,成绩录入!CB120,0)</f>
        <v>0</v>
      </c>
      <c r="TS117" s="274">
        <f>IF(TS$6=$SR$5,成绩录入!CC120,0)</f>
        <v>0</v>
      </c>
      <c r="TT117" s="274">
        <f>IF(TT$6=$SR$5,成绩录入!CD120,0)</f>
        <v>0</v>
      </c>
      <c r="TU117" s="274">
        <f>IF(TU$6=$SR$5,成绩录入!CE120,0)</f>
        <v>0</v>
      </c>
      <c r="TV117" s="274">
        <f>IF(TV$6=$SR$5,成绩录入!CF120,0)</f>
        <v>0</v>
      </c>
      <c r="TW117" s="274">
        <f>IF(TW$6=$SR$5,成绩录入!CG120,0)</f>
        <v>0</v>
      </c>
      <c r="TX117" s="274">
        <f>IF(TX$6=$SR$5,成绩录入!CH120,0)</f>
        <v>0</v>
      </c>
      <c r="TY117" s="274">
        <f>IF(TY$6=$SR$5,成绩录入!CI120,0)</f>
        <v>0</v>
      </c>
      <c r="TZ117" s="274">
        <f>IF(TZ$6=$SR$5,成绩录入!CJ120,0)</f>
        <v>0</v>
      </c>
      <c r="UA117" s="274">
        <f>IF(UA$6=$SR$5,成绩录入!CK120,0)</f>
        <v>0</v>
      </c>
      <c r="UB117" s="274">
        <f>IF(UB$6=$SR$5,成绩录入!CL120,0)</f>
        <v>0</v>
      </c>
      <c r="UC117" s="274">
        <f>IF(UC$6=$SR$5,成绩录入!CM120,0)</f>
        <v>0</v>
      </c>
      <c r="UD117" s="274">
        <f>IF(UD$6=$SR$5,成绩录入!CN120,0)</f>
        <v>0</v>
      </c>
      <c r="UE117" s="274">
        <f>IF(UE$6=$SR$5,成绩录入!CO120,0)</f>
        <v>0</v>
      </c>
      <c r="UF117" s="274">
        <f>IF(UF$6=$SR$5,成绩录入!CP120,0)</f>
        <v>0</v>
      </c>
      <c r="UG117" s="274">
        <f>IF(UG$6=$SR$5,成绩录入!CQ120,0)</f>
        <v>0</v>
      </c>
      <c r="UH117" s="274">
        <f>IF(UH$6=$SR$5,成绩录入!CR120,0)</f>
        <v>0</v>
      </c>
      <c r="UI117" s="274">
        <f>IF(UI$6=$SR$5,成绩录入!CS120,0)</f>
        <v>0</v>
      </c>
      <c r="UJ117" s="274">
        <f>IF(UJ$6=$SR$5,成绩录入!CT120,0)</f>
        <v>0</v>
      </c>
      <c r="UK117" s="274">
        <f>IF(UK$6=$SR$5,成绩录入!CU120,0)</f>
        <v>0</v>
      </c>
      <c r="UL117" s="274">
        <f>IF(UL$6=$SR$5,成绩录入!CV120,0)</f>
        <v>0</v>
      </c>
      <c r="UM117" s="274">
        <f>IF(UM$6=$SR$5,成绩录入!CW120,0)</f>
        <v>0</v>
      </c>
      <c r="UN117" s="274">
        <f>IF(UN$6=$SR$5,成绩录入!CX120,0)</f>
        <v>0</v>
      </c>
      <c r="UO117" s="274">
        <f>IF(UO$6=$SR$5,成绩录入!CY120,0)</f>
        <v>0</v>
      </c>
      <c r="UP117" s="274">
        <f>IF(UP$6=$SR$5,成绩录入!CZ120,0)</f>
        <v>0</v>
      </c>
      <c r="UQ117" s="274">
        <f>IF(UQ$6=$SR$5,成绩录入!DA120,0)</f>
        <v>0</v>
      </c>
      <c r="UR117" s="274">
        <f>IF(UR$6=$SR$5,成绩录入!DB120,0)</f>
        <v>0</v>
      </c>
      <c r="US117" s="274">
        <f>IF(US$6=$SR$5,成绩录入!DC120,0)</f>
        <v>0</v>
      </c>
      <c r="UT117" s="274">
        <f>IF(UT$6=$SR$5,成绩录入!DD120,0)</f>
        <v>0</v>
      </c>
      <c r="UU117" s="274">
        <f>IF(UU$6=$SR$5,成绩录入!DE120,0)</f>
        <v>0</v>
      </c>
      <c r="UV117" s="274">
        <f>IF(UV$6=$SR$5,成绩录入!DF120,0)</f>
        <v>0</v>
      </c>
      <c r="UW117" s="274">
        <f>IF(UW$6=$SR$5,成绩录入!DG120,0)</f>
        <v>0</v>
      </c>
      <c r="UX117" s="274">
        <f>IF(UX$6=$SR$5,成绩录入!DH120,0)</f>
        <v>0</v>
      </c>
      <c r="UY117" s="274">
        <f>IF(UY$6=$SR$5,成绩录入!DI120,0)</f>
        <v>0</v>
      </c>
      <c r="UZ117" s="274">
        <f>IF(UZ$6=$SR$5,成绩录入!DJ120,0)</f>
        <v>0</v>
      </c>
      <c r="VA117" s="248">
        <f>IF(VA$6=$SR$5,成绩录入!DK120,0)</f>
        <v>0</v>
      </c>
      <c r="VB117" s="248">
        <f>IF(VB$6=$SR$5,成绩录入!DL120,0)</f>
        <v>0</v>
      </c>
      <c r="VC117" s="248">
        <f>IF(VC$6=$SR$5,成绩录入!DM120,0)</f>
        <v>0</v>
      </c>
      <c r="VD117" s="248">
        <f>IF(VD$6=$SR$5,成绩录入!DN120,0)</f>
        <v>0</v>
      </c>
      <c r="VE117" s="248">
        <f>IF(VE$6=$SR$5,成绩录入!DO120,0)</f>
        <v>0</v>
      </c>
      <c r="VF117" s="248">
        <f>IF(VF$6=$SR$5,成绩录入!DP120,0)</f>
        <v>0</v>
      </c>
      <c r="VG117" s="248">
        <f>IF(VG$6=$SR$5,成绩录入!DQ120,0)</f>
        <v>0</v>
      </c>
      <c r="VH117" s="248">
        <f>IF(VH$6=$SR$5,成绩录入!DR120,0)</f>
        <v>0</v>
      </c>
      <c r="VI117" s="248">
        <f>IF(VI$6=$SR$5,成绩录入!DS120,0)</f>
        <v>0</v>
      </c>
      <c r="VJ117" s="248">
        <f>IF(VJ$6=$SR$5,成绩录入!DT120,0)</f>
        <v>0</v>
      </c>
      <c r="VK117" s="248">
        <f>IF(VK$6=$SR$5,成绩录入!DU120,0)</f>
        <v>0</v>
      </c>
      <c r="VL117" s="248">
        <f>IF(VL$6=$SR$5,成绩录入!DV120,0)</f>
        <v>0</v>
      </c>
      <c r="VM117" s="248">
        <f>IF(VM$6=$SR$5,成绩录入!DW120,0)</f>
        <v>0</v>
      </c>
      <c r="VN117" s="248">
        <f>IF(VN$6=$SR$5,成绩录入!DX120,0)</f>
        <v>0</v>
      </c>
      <c r="VO117" s="248">
        <f>IF(VO$6=$SR$5,成绩录入!DY120,0)</f>
        <v>0</v>
      </c>
      <c r="VP117" s="248">
        <f>IF(VP$6=$SR$5,成绩录入!DZ120,0)</f>
        <v>0</v>
      </c>
      <c r="VQ117" s="248">
        <f>IF(VQ$6=$SR$5,成绩录入!EA120,0)</f>
        <v>0</v>
      </c>
      <c r="VR117" s="248">
        <f>IF(VR$6=$SR$5,成绩录入!EB120,0)</f>
        <v>0</v>
      </c>
      <c r="VS117" s="248">
        <f>IF(VS$6=$SR$5,成绩录入!EC120,0)</f>
        <v>0</v>
      </c>
      <c r="VT117" s="248">
        <f>IF(VT$6=$SR$5,成绩录入!ED120,0)</f>
        <v>0</v>
      </c>
      <c r="VU117" s="248">
        <f>IF(VU$6=$SR$5,成绩录入!EE120,0)</f>
        <v>0</v>
      </c>
      <c r="VV117" s="248">
        <f>IF(VV$6=$SR$5,成绩录入!EF120,0)</f>
        <v>0</v>
      </c>
      <c r="VW117" s="248">
        <f>IF(VW$6=$SR$5,成绩录入!EG120,0)</f>
        <v>0</v>
      </c>
      <c r="VX117" s="248">
        <f>IF(VX$6=$SR$5,成绩录入!EH120,0)</f>
        <v>0</v>
      </c>
      <c r="VY117" s="248">
        <f>IF(VY$6=$SR$5,成绩录入!EI120,0)</f>
        <v>0</v>
      </c>
      <c r="VZ117" s="248">
        <f>IF(VZ$6=$SR$5,成绩录入!EJ120,0)</f>
        <v>0</v>
      </c>
      <c r="WA117" s="248">
        <f>IF(WA$6=$SR$5,成绩录入!EK120,0)</f>
        <v>0</v>
      </c>
      <c r="WB117" s="248">
        <f>IF(WB$6=$SR$5,成绩录入!EL120,0)</f>
        <v>0</v>
      </c>
      <c r="WC117" s="248">
        <f>IF(WC$6=$SR$5,成绩录入!EM120,0)</f>
        <v>0</v>
      </c>
      <c r="WD117" s="248">
        <f>IF(WD$6=$SR$5,成绩录入!EN120,0)</f>
        <v>0</v>
      </c>
      <c r="WE117" s="248">
        <f>IF(WE$6=$SR$5,成绩录入!EO120,0)</f>
        <v>0</v>
      </c>
      <c r="WF117" s="248">
        <f>IF(WF$6=$SR$5,成绩录入!EP120,0)</f>
        <v>0</v>
      </c>
      <c r="WG117" s="248">
        <f>IF(WG$6=$SR$5,成绩录入!EQ120,0)</f>
        <v>0</v>
      </c>
      <c r="WH117" s="248">
        <f>IF(WH$6=$SR$5,成绩录入!ER120,0)</f>
        <v>0</v>
      </c>
      <c r="WI117" s="248">
        <f>IF(WI$6=$SR$5,成绩录入!ES120,0)</f>
        <v>0</v>
      </c>
      <c r="WJ117" s="248">
        <f>IF(WJ$6=$SR$5,成绩录入!ET120,0)</f>
        <v>0</v>
      </c>
      <c r="WK117" s="248">
        <f>IF(WK$6=$SR$5,成绩录入!EU120,0)</f>
        <v>0</v>
      </c>
      <c r="WL117" s="248">
        <f>IF(WL$6=$SR$5,成绩录入!EV120,0)</f>
        <v>0</v>
      </c>
      <c r="WM117" s="248">
        <f>IF(WM$6=$SR$5,成绩录入!EW120,0)</f>
        <v>0</v>
      </c>
      <c r="WN117" s="248">
        <f>IF(WN$6=$SR$5,成绩录入!EX120,0)</f>
        <v>0</v>
      </c>
      <c r="WO117" s="218">
        <f t="shared" si="191"/>
        <v>0</v>
      </c>
      <c r="WP117" s="166"/>
      <c r="WQ117" s="166"/>
      <c r="WR117" s="273">
        <f>IF(WR$6=$WQ$5,成绩录入!BC120,0)</f>
        <v>0</v>
      </c>
      <c r="WS117" s="274">
        <f>IF(WS$6=$WQ$5,成绩录入!BD120,0)</f>
        <v>0</v>
      </c>
      <c r="WT117" s="274">
        <f>IF(WT$6=$WQ$5,成绩录入!BE120,0)</f>
        <v>0</v>
      </c>
      <c r="WU117" s="274">
        <f>IF(WU$6=$WQ$5,成绩录入!BF120,0)</f>
        <v>0</v>
      </c>
      <c r="WV117" s="274">
        <f>IF(WV$6=$WQ$5,成绩录入!BG120,0)</f>
        <v>0</v>
      </c>
      <c r="WW117" s="274">
        <f>IF(WW$6=$WQ$5,成绩录入!BH120,0)</f>
        <v>0</v>
      </c>
      <c r="WX117" s="274">
        <f>IF(WX$6=$WQ$5,成绩录入!BI120,0)</f>
        <v>0</v>
      </c>
      <c r="WY117" s="274">
        <f>IF(WY$6=$WQ$5,成绩录入!BJ120,0)</f>
        <v>0</v>
      </c>
      <c r="WZ117" s="274">
        <f>IF(WZ$6=$WQ$5,成绩录入!BK120,0)</f>
        <v>0</v>
      </c>
      <c r="XA117" s="274">
        <f>IF(XA$6=$WQ$5,成绩录入!BL120,0)</f>
        <v>0</v>
      </c>
      <c r="XB117" s="274">
        <f>IF(XB$6=$WQ$5,成绩录入!BM120,0)</f>
        <v>0</v>
      </c>
      <c r="XC117" s="274">
        <f>IF(XC$6=$WQ$5,成绩录入!BN120,0)</f>
        <v>0</v>
      </c>
      <c r="XD117" s="274">
        <f>IF(XD$6=$WQ$5,成绩录入!BO120,0)</f>
        <v>0</v>
      </c>
      <c r="XE117" s="274">
        <f>IF(XE$6=$WQ$5,成绩录入!BP120,0)</f>
        <v>0</v>
      </c>
      <c r="XF117" s="274">
        <f>IF(XF$6=$WQ$5,成绩录入!BQ120,0)</f>
        <v>0</v>
      </c>
      <c r="XG117" s="274">
        <f>IF(XG$6=$WQ$5,成绩录入!BR120,0)</f>
        <v>0</v>
      </c>
      <c r="XH117" s="274">
        <f>IF(XH$6=$WQ$5,成绩录入!BS120,0)</f>
        <v>0</v>
      </c>
      <c r="XI117" s="274">
        <f>IF(XI$6=$WQ$5,成绩录入!BT120,0)</f>
        <v>0</v>
      </c>
      <c r="XJ117" s="274">
        <f>IF(XJ$6=$WQ$5,成绩录入!BU120,0)</f>
        <v>0</v>
      </c>
      <c r="XK117" s="274">
        <f>IF(XK$6=$WQ$5,成绩录入!BV120,0)</f>
        <v>0</v>
      </c>
      <c r="XL117" s="274">
        <f>IF(XL$6=$WQ$5,成绩录入!BW120,0)</f>
        <v>0</v>
      </c>
      <c r="XM117" s="274">
        <f>IF(XM$6=$WQ$5,成绩录入!BX120,0)</f>
        <v>0</v>
      </c>
      <c r="XN117" s="274">
        <f>IF(XN$6=$WQ$5,成绩录入!BY120,0)</f>
        <v>0</v>
      </c>
      <c r="XO117" s="274">
        <f>IF(XO$6=$WQ$5,成绩录入!BZ120,0)</f>
        <v>0</v>
      </c>
      <c r="XP117" s="274">
        <f>IF(XP$6=$WQ$5,成绩录入!CA120,0)</f>
        <v>0</v>
      </c>
      <c r="XQ117" s="274">
        <f>IF(XQ$6=$WQ$5,成绩录入!CB120,0)</f>
        <v>0</v>
      </c>
      <c r="XR117" s="274">
        <f>IF(XR$6=$WQ$5,成绩录入!CC120,0)</f>
        <v>0</v>
      </c>
      <c r="XS117" s="274">
        <f>IF(XS$6=$WQ$5,成绩录入!CD120,0)</f>
        <v>0</v>
      </c>
      <c r="XT117" s="274">
        <f>IF(XT$6=$WQ$5,成绩录入!CE120,0)</f>
        <v>0</v>
      </c>
      <c r="XU117" s="274">
        <f>IF(XU$6=$WQ$5,成绩录入!CF120,0)</f>
        <v>0</v>
      </c>
      <c r="XV117" s="274">
        <f>IF(XV$6=$WQ$5,成绩录入!CG120,0)</f>
        <v>0</v>
      </c>
      <c r="XW117" s="274">
        <f>IF(XW$6=$WQ$5,成绩录入!CH120,0)</f>
        <v>0</v>
      </c>
      <c r="XX117" s="274">
        <f>IF(XX$6=$WQ$5,成绩录入!CI120,0)</f>
        <v>0</v>
      </c>
      <c r="XY117" s="274">
        <f>IF(XY$6=$WQ$5,成绩录入!CJ120,0)</f>
        <v>0</v>
      </c>
      <c r="XZ117" s="274">
        <f>IF(XZ$6=$WQ$5,成绩录入!CK120,0)</f>
        <v>0</v>
      </c>
      <c r="YA117" s="274">
        <f>IF(YA$6=$WQ$5,成绩录入!CL120,0)</f>
        <v>0</v>
      </c>
      <c r="YB117" s="274">
        <f>IF(YB$6=$WQ$5,成绩录入!CM120,0)</f>
        <v>0</v>
      </c>
      <c r="YC117" s="274">
        <f>IF(YC$6=$WQ$5,成绩录入!CN120,0)</f>
        <v>0</v>
      </c>
      <c r="YD117" s="274">
        <f>IF(YD$6=$WQ$5,成绩录入!CO120,0)</f>
        <v>0</v>
      </c>
      <c r="YE117" s="274">
        <f>IF(YE$6=$WQ$5,成绩录入!CP120,0)</f>
        <v>0</v>
      </c>
      <c r="YF117" s="274">
        <f>IF(YF$6=$WQ$5,成绩录入!CQ120,0)</f>
        <v>0</v>
      </c>
      <c r="YG117" s="274">
        <f>IF(YG$6=$WQ$5,成绩录入!CR120,0)</f>
        <v>0</v>
      </c>
      <c r="YH117" s="274">
        <f>IF(YH$6=$WQ$5,成绩录入!CS120,0)</f>
        <v>0</v>
      </c>
      <c r="YI117" s="274">
        <f>IF(YI$6=$WQ$5,成绩录入!CT120,0)</f>
        <v>0</v>
      </c>
      <c r="YJ117" s="274">
        <f>IF(YJ$6=$WQ$5,成绩录入!CU120,0)</f>
        <v>0</v>
      </c>
      <c r="YK117" s="274">
        <f>IF(YK$6=$WQ$5,成绩录入!CV120,0)</f>
        <v>0</v>
      </c>
      <c r="YL117" s="274">
        <f>IF(YL$6=$WQ$5,成绩录入!CW120,0)</f>
        <v>0</v>
      </c>
      <c r="YM117" s="274">
        <f>IF(YM$6=$WQ$5,成绩录入!CX120,0)</f>
        <v>0</v>
      </c>
      <c r="YN117" s="274">
        <f>IF(YN$6=$WQ$5,成绩录入!CY120,0)</f>
        <v>0</v>
      </c>
      <c r="YO117" s="274">
        <f>IF(YO$6=$WQ$5,成绩录入!CZ120,0)</f>
        <v>0</v>
      </c>
      <c r="YP117" s="274">
        <f>IF(YP$6=$WQ$5,成绩录入!DA120,0)</f>
        <v>0</v>
      </c>
      <c r="YQ117" s="274">
        <f>IF(YQ$6=$WQ$5,成绩录入!DB120,0)</f>
        <v>0</v>
      </c>
      <c r="YR117" s="274">
        <f>IF(YR$6=$WQ$5,成绩录入!DC120,0)</f>
        <v>0</v>
      </c>
      <c r="YS117" s="274">
        <f>IF(YS$6=$WQ$5,成绩录入!DD120,0)</f>
        <v>0</v>
      </c>
      <c r="YT117" s="274">
        <f>IF(YT$6=$WQ$5,成绩录入!DE120,0)</f>
        <v>0</v>
      </c>
      <c r="YU117" s="274">
        <f>IF(YU$6=$WQ$5,成绩录入!DF120,0)</f>
        <v>0</v>
      </c>
      <c r="YV117" s="274">
        <f>IF(YV$6=$WQ$5,成绩录入!DG120,0)</f>
        <v>0</v>
      </c>
      <c r="YW117" s="274">
        <f>IF(YW$6=$WQ$5,成绩录入!DH120,0)</f>
        <v>0</v>
      </c>
      <c r="YX117" s="274">
        <f>IF(YX$6=$WQ$5,成绩录入!DI120,0)</f>
        <v>0</v>
      </c>
      <c r="YY117" s="274">
        <f>IF(YY$6=$WQ$5,成绩录入!DJ120,0)</f>
        <v>0</v>
      </c>
      <c r="YZ117" s="248">
        <f>IF(YZ$6=$WQ$5,成绩录入!DK120,0)</f>
        <v>0</v>
      </c>
      <c r="ZA117" s="248">
        <f>IF(ZA$6=$WQ$5,成绩录入!DL120,0)</f>
        <v>0</v>
      </c>
      <c r="ZB117" s="248">
        <f>IF(ZB$6=$WQ$5,成绩录入!DM120,0)</f>
        <v>0</v>
      </c>
      <c r="ZC117" s="248">
        <f>IF(ZC$6=$WQ$5,成绩录入!DN120,0)</f>
        <v>0</v>
      </c>
      <c r="ZD117" s="248">
        <f>IF(ZD$6=$WQ$5,成绩录入!DO120,0)</f>
        <v>0</v>
      </c>
      <c r="ZE117" s="248">
        <f>IF(ZE$6=$WQ$5,成绩录入!DP120,0)</f>
        <v>0</v>
      </c>
      <c r="ZF117" s="248">
        <f>IF(ZF$6=$WQ$5,成绩录入!DQ120,0)</f>
        <v>0</v>
      </c>
      <c r="ZG117" s="248">
        <f>IF(ZG$6=$WQ$5,成绩录入!DR120,0)</f>
        <v>0</v>
      </c>
      <c r="ZH117" s="248">
        <f>IF(ZH$6=$WQ$5,成绩录入!DS120,0)</f>
        <v>0</v>
      </c>
      <c r="ZI117" s="248">
        <f>IF(ZI$6=$WQ$5,成绩录入!DT120,0)</f>
        <v>0</v>
      </c>
      <c r="ZJ117" s="248">
        <f>IF(ZJ$6=$WQ$5,成绩录入!DU120,0)</f>
        <v>0</v>
      </c>
      <c r="ZK117" s="248">
        <f>IF(ZK$6=$WQ$5,成绩录入!DV120,0)</f>
        <v>0</v>
      </c>
      <c r="ZL117" s="248">
        <f>IF(ZL$6=$WQ$5,成绩录入!DW120,0)</f>
        <v>0</v>
      </c>
      <c r="ZM117" s="248">
        <f>IF(ZM$6=$WQ$5,成绩录入!DX120,0)</f>
        <v>0</v>
      </c>
      <c r="ZN117" s="248">
        <f>IF(ZN$6=$WQ$5,成绩录入!DY120,0)</f>
        <v>0</v>
      </c>
      <c r="ZO117" s="248">
        <f>IF(ZO$6=$WQ$5,成绩录入!DZ120,0)</f>
        <v>0</v>
      </c>
      <c r="ZP117" s="248">
        <f>IF(ZP$6=$WQ$5,成绩录入!EA120,0)</f>
        <v>0</v>
      </c>
      <c r="ZQ117" s="248">
        <f>IF(ZQ$6=$WQ$5,成绩录入!EB120,0)</f>
        <v>0</v>
      </c>
      <c r="ZR117" s="248">
        <f>IF(ZR$6=$WQ$5,成绩录入!EC120,0)</f>
        <v>0</v>
      </c>
      <c r="ZS117" s="248">
        <f>IF(ZS$6=$WQ$5,成绩录入!ED120,0)</f>
        <v>0</v>
      </c>
      <c r="ZT117" s="248">
        <f>IF(ZT$6=$WQ$5,成绩录入!EE120,0)</f>
        <v>0</v>
      </c>
      <c r="ZU117" s="248">
        <f>IF(ZU$6=$WQ$5,成绩录入!EF120,0)</f>
        <v>0</v>
      </c>
      <c r="ZV117" s="248">
        <f>IF(ZV$6=$WQ$5,成绩录入!EG120,0)</f>
        <v>0</v>
      </c>
      <c r="ZW117" s="248">
        <f>IF(ZW$6=$WQ$5,成绩录入!EH120,0)</f>
        <v>0</v>
      </c>
      <c r="ZX117" s="248">
        <f>IF(ZX$6=$WQ$5,成绩录入!EI120,0)</f>
        <v>0</v>
      </c>
      <c r="ZY117" s="248">
        <f>IF(ZY$6=$WQ$5,成绩录入!EJ120,0)</f>
        <v>0</v>
      </c>
      <c r="ZZ117" s="248">
        <f>IF(ZZ$6=$WQ$5,成绩录入!EK120,0)</f>
        <v>0</v>
      </c>
      <c r="AAA117" s="248">
        <f>IF(AAA$6=$WQ$5,成绩录入!EL120,0)</f>
        <v>0</v>
      </c>
      <c r="AAB117" s="248">
        <f>IF(AAB$6=$WQ$5,成绩录入!EM120,0)</f>
        <v>0</v>
      </c>
      <c r="AAC117" s="248">
        <f>IF(AAC$6=$WQ$5,成绩录入!EN120,0)</f>
        <v>0</v>
      </c>
      <c r="AAD117" s="248">
        <f>IF(AAD$6=$WQ$5,成绩录入!EO120,0)</f>
        <v>0</v>
      </c>
      <c r="AAE117" s="248">
        <f>IF(AAE$6=$WQ$5,成绩录入!EP120,0)</f>
        <v>0</v>
      </c>
      <c r="AAF117" s="248">
        <f>IF(AAF$6=$WQ$5,成绩录入!EQ120,0)</f>
        <v>0</v>
      </c>
      <c r="AAG117" s="248">
        <f>IF(AAG$6=$WQ$5,成绩录入!ER120,0)</f>
        <v>0</v>
      </c>
      <c r="AAH117" s="248">
        <f>IF(AAH$6=$WQ$5,成绩录入!ES120,0)</f>
        <v>0</v>
      </c>
      <c r="AAI117" s="248">
        <f>IF(AAI$6=$WQ$5,成绩录入!ET120,0)</f>
        <v>0</v>
      </c>
      <c r="AAJ117" s="248">
        <f>IF(AAJ$6=$WQ$5,成绩录入!EU120,0)</f>
        <v>0</v>
      </c>
      <c r="AAK117" s="248">
        <f>IF(AAK$6=$WQ$5,成绩录入!EV120,0)</f>
        <v>0</v>
      </c>
      <c r="AAL117" s="248">
        <f>IF(AAL$6=$WQ$5,成绩录入!EW120,0)</f>
        <v>0</v>
      </c>
      <c r="AAM117" s="248">
        <f>IF(AAM$6=$WQ$5,成绩录入!EX120,0)</f>
        <v>0</v>
      </c>
      <c r="AAN117" s="218">
        <f t="shared" si="192"/>
        <v>0</v>
      </c>
      <c r="AAO117" s="206"/>
      <c r="AAQ117" s="273">
        <f>IF(AAQ$6=$AAP$5,成绩录入!BC120,0)</f>
        <v>0</v>
      </c>
      <c r="AAR117" s="274">
        <f>IF(AAR$6=$AAP$5,成绩录入!BD120,0)</f>
        <v>0</v>
      </c>
      <c r="AAS117" s="274">
        <f>IF(AAS$6=$AAP$5,成绩录入!BE120,0)</f>
        <v>0</v>
      </c>
      <c r="AAT117" s="274">
        <f>IF(AAT$6=$AAP$5,成绩录入!BF120,0)</f>
        <v>0</v>
      </c>
      <c r="AAU117" s="274">
        <f>IF(AAU$6=$AAP$5,成绩录入!BG120,0)</f>
        <v>0</v>
      </c>
      <c r="AAV117" s="274">
        <f>IF(AAV$6=$AAP$5,成绩录入!BH120,0)</f>
        <v>0</v>
      </c>
      <c r="AAW117" s="274">
        <f>IF(AAW$6=$AAP$5,成绩录入!BI120,0)</f>
        <v>0</v>
      </c>
      <c r="AAX117" s="274">
        <f>IF(AAX$6=$AAP$5,成绩录入!BJ120,0)</f>
        <v>0</v>
      </c>
      <c r="AAY117" s="274">
        <f>IF(AAY$6=$AAP$5,成绩录入!BK120,0)</f>
        <v>0</v>
      </c>
      <c r="AAZ117" s="274">
        <f>IF(AAZ$6=$AAP$5,成绩录入!BL120,0)</f>
        <v>0</v>
      </c>
      <c r="ABA117" s="274">
        <f>IF(ABA$6=$AAP$5,成绩录入!BM120,0)</f>
        <v>0</v>
      </c>
      <c r="ABB117" s="274">
        <f>IF(ABB$6=$AAP$5,成绩录入!BN120,0)</f>
        <v>0</v>
      </c>
      <c r="ABC117" s="274">
        <f>IF(ABC$6=$AAP$5,成绩录入!BO120,0)</f>
        <v>0</v>
      </c>
      <c r="ABD117" s="274">
        <f>IF(ABD$6=$AAP$5,成绩录入!BP120,0)</f>
        <v>0</v>
      </c>
      <c r="ABE117" s="274">
        <f>IF(ABE$6=$AAP$5,成绩录入!BQ120,0)</f>
        <v>0</v>
      </c>
      <c r="ABF117" s="274">
        <f>IF(ABF$6=$AAP$5,成绩录入!BR120,0)</f>
        <v>0</v>
      </c>
      <c r="ABG117" s="274">
        <f>IF(ABG$6=$AAP$5,成绩录入!BS120,0)</f>
        <v>0</v>
      </c>
      <c r="ABH117" s="274">
        <f>IF(ABH$6=$AAP$5,成绩录入!BT120,0)</f>
        <v>0</v>
      </c>
      <c r="ABI117" s="274">
        <f>IF(ABI$6=$AAP$5,成绩录入!BU120,0)</f>
        <v>0</v>
      </c>
      <c r="ABJ117" s="274">
        <f>IF(ABJ$6=$AAP$5,成绩录入!BV120,0)</f>
        <v>0</v>
      </c>
      <c r="ABK117" s="274">
        <f>IF(ABK$6=$AAP$5,成绩录入!BW120,0)</f>
        <v>0</v>
      </c>
      <c r="ABL117" s="274">
        <f>IF(ABL$6=$AAP$5,成绩录入!BX120,0)</f>
        <v>0</v>
      </c>
      <c r="ABM117" s="274">
        <f>IF(ABM$6=$AAP$5,成绩录入!BY120,0)</f>
        <v>0</v>
      </c>
      <c r="ABN117" s="274">
        <f>IF(ABN$6=$AAP$5,成绩录入!BZ120,0)</f>
        <v>0</v>
      </c>
      <c r="ABO117" s="274">
        <f>IF(ABO$6=$AAP$5,成绩录入!CA120,0)</f>
        <v>0</v>
      </c>
      <c r="ABP117" s="274">
        <f>IF(ABP$6=$AAP$5,成绩录入!CB120,0)</f>
        <v>0</v>
      </c>
      <c r="ABQ117" s="274">
        <f>IF(ABQ$6=$AAP$5,成绩录入!CC120,0)</f>
        <v>0</v>
      </c>
      <c r="ABR117" s="274">
        <f>IF(ABR$6=$AAP$5,成绩录入!CD120,0)</f>
        <v>0</v>
      </c>
      <c r="ABS117" s="274">
        <f>IF(ABS$6=$AAP$5,成绩录入!CE120,0)</f>
        <v>0</v>
      </c>
      <c r="ABT117" s="274">
        <f>IF(ABT$6=$AAP$5,成绩录入!CF120,0)</f>
        <v>0</v>
      </c>
      <c r="ABU117" s="274">
        <f>IF(ABU$6=$AAP$5,成绩录入!CG120,0)</f>
        <v>0</v>
      </c>
      <c r="ABV117" s="274">
        <f>IF(ABV$6=$AAP$5,成绩录入!CH120,0)</f>
        <v>0</v>
      </c>
      <c r="ABW117" s="274">
        <f>IF(ABW$6=$AAP$5,成绩录入!CI120,0)</f>
        <v>0</v>
      </c>
      <c r="ABX117" s="274">
        <f>IF(ABX$6=$AAP$5,成绩录入!CJ120,0)</f>
        <v>0</v>
      </c>
      <c r="ABY117" s="274">
        <f>IF(ABY$6=$AAP$5,成绩录入!CK120,0)</f>
        <v>0</v>
      </c>
      <c r="ABZ117" s="274">
        <f>IF(ABZ$6=$AAP$5,成绩录入!CL120,0)</f>
        <v>0</v>
      </c>
      <c r="ACA117" s="274">
        <f>IF(ACA$6=$AAP$5,成绩录入!CM120,0)</f>
        <v>0</v>
      </c>
      <c r="ACB117" s="274">
        <f>IF(ACB$6=$AAP$5,成绩录入!CN120,0)</f>
        <v>0</v>
      </c>
      <c r="ACC117" s="274">
        <f>IF(ACC$6=$AAP$5,成绩录入!CO120,0)</f>
        <v>0</v>
      </c>
      <c r="ACD117" s="274">
        <f>IF(ACD$6=$AAP$5,成绩录入!CP120,0)</f>
        <v>0</v>
      </c>
      <c r="ACE117" s="274">
        <f>IF(ACE$6=$AAP$5,成绩录入!CQ120,0)</f>
        <v>0</v>
      </c>
      <c r="ACF117" s="274">
        <f>IF(ACF$6=$AAP$5,成绩录入!CR120,0)</f>
        <v>0</v>
      </c>
      <c r="ACG117" s="274">
        <f>IF(ACG$6=$AAP$5,成绩录入!CS120,0)</f>
        <v>0</v>
      </c>
      <c r="ACH117" s="274">
        <f>IF(ACH$6=$AAP$5,成绩录入!CT120,0)</f>
        <v>0</v>
      </c>
      <c r="ACI117" s="274">
        <f>IF(ACI$6=$AAP$5,成绩录入!CU120,0)</f>
        <v>0</v>
      </c>
      <c r="ACJ117" s="274">
        <f>IF(ACJ$6=$AAP$5,成绩录入!CV120,0)</f>
        <v>0</v>
      </c>
      <c r="ACK117" s="274">
        <f>IF(ACK$6=$AAP$5,成绩录入!CW120,0)</f>
        <v>0</v>
      </c>
      <c r="ACL117" s="274">
        <f>IF(ACL$6=$AAP$5,成绩录入!CX120,0)</f>
        <v>0</v>
      </c>
      <c r="ACM117" s="274">
        <f>IF(ACM$6=$AAP$5,成绩录入!CY120,0)</f>
        <v>0</v>
      </c>
      <c r="ACN117" s="274">
        <f>IF(ACN$6=$AAP$5,成绩录入!CZ120,0)</f>
        <v>0</v>
      </c>
      <c r="ACO117" s="274">
        <f>IF(ACO$6=$AAP$5,成绩录入!DA120,0)</f>
        <v>0</v>
      </c>
      <c r="ACP117" s="274">
        <f>IF(ACP$6=$AAP$5,成绩录入!DB120,0)</f>
        <v>0</v>
      </c>
      <c r="ACQ117" s="274">
        <f>IF(ACQ$6=$AAP$5,成绩录入!DC120,0)</f>
        <v>0</v>
      </c>
      <c r="ACR117" s="274">
        <f>IF(ACR$6=$AAP$5,成绩录入!DD120,0)</f>
        <v>0</v>
      </c>
      <c r="ACS117" s="274">
        <f>IF(ACS$6=$AAP$5,成绩录入!DE120,0)</f>
        <v>0</v>
      </c>
      <c r="ACT117" s="274">
        <f>IF(ACT$6=$AAP$5,成绩录入!DF120,0)</f>
        <v>0</v>
      </c>
      <c r="ACU117" s="274">
        <f>IF(ACU$6=$AAP$5,成绩录入!DG120,0)</f>
        <v>0</v>
      </c>
      <c r="ACV117" s="274">
        <f>IF(ACV$6=$AAP$5,成绩录入!DH120,0)</f>
        <v>0</v>
      </c>
      <c r="ACW117" s="274">
        <f>IF(ACW$6=$AAP$5,成绩录入!DI120,0)</f>
        <v>0</v>
      </c>
      <c r="ACX117" s="274">
        <f>IF(ACX$6=$AAP$5,成绩录入!DJ120,0)</f>
        <v>0</v>
      </c>
      <c r="ACY117" s="248">
        <f>IF(ACY$6=$AAP$5,成绩录入!DK120,0)</f>
        <v>0</v>
      </c>
      <c r="ACZ117" s="248">
        <f>IF(ACZ$6=$AAP$5,成绩录入!DL120,0)</f>
        <v>0</v>
      </c>
      <c r="ADA117" s="248">
        <f>IF(ADA$6=$AAP$5,成绩录入!DM120,0)</f>
        <v>0</v>
      </c>
      <c r="ADB117" s="248">
        <f>IF(ADB$6=$AAP$5,成绩录入!DN120,0)</f>
        <v>0</v>
      </c>
      <c r="ADC117" s="248">
        <f>IF(ADC$6=$AAP$5,成绩录入!DO120,0)</f>
        <v>0</v>
      </c>
      <c r="ADD117" s="248">
        <f>IF(ADD$6=$AAP$5,成绩录入!DP120,0)</f>
        <v>0</v>
      </c>
      <c r="ADE117" s="248">
        <f>IF(ADE$6=$AAP$5,成绩录入!DQ120,0)</f>
        <v>0</v>
      </c>
      <c r="ADF117" s="248">
        <f>IF(ADF$6=$AAP$5,成绩录入!DR120,0)</f>
        <v>0</v>
      </c>
      <c r="ADG117" s="248">
        <f>IF(ADG$6=$AAP$5,成绩录入!DS120,0)</f>
        <v>0</v>
      </c>
      <c r="ADH117" s="248">
        <f>IF(ADH$6=$AAP$5,成绩录入!DT120,0)</f>
        <v>0</v>
      </c>
      <c r="ADI117" s="248">
        <f>IF(ADI$6=$AAP$5,成绩录入!DU120,0)</f>
        <v>0</v>
      </c>
      <c r="ADJ117" s="248">
        <f>IF(ADJ$6=$AAP$5,成绩录入!DV120,0)</f>
        <v>0</v>
      </c>
      <c r="ADK117" s="248">
        <f>IF(ADK$6=$AAP$5,成绩录入!DW120,0)</f>
        <v>0</v>
      </c>
      <c r="ADL117" s="248">
        <f>IF(ADL$6=$AAP$5,成绩录入!DX120,0)</f>
        <v>0</v>
      </c>
      <c r="ADM117" s="248">
        <f>IF(ADM$6=$AAP$5,成绩录入!DY120,0)</f>
        <v>0</v>
      </c>
      <c r="ADN117" s="248">
        <f>IF(ADN$6=$AAP$5,成绩录入!DZ120,0)</f>
        <v>0</v>
      </c>
      <c r="ADO117" s="248">
        <f>IF(ADO$6=$AAP$5,成绩录入!EA120,0)</f>
        <v>0</v>
      </c>
      <c r="ADP117" s="248">
        <f>IF(ADP$6=$AAP$5,成绩录入!EB120,0)</f>
        <v>0</v>
      </c>
      <c r="ADQ117" s="248">
        <f>IF(ADQ$6=$AAP$5,成绩录入!EC120,0)</f>
        <v>0</v>
      </c>
      <c r="ADR117" s="248">
        <f>IF(ADR$6=$AAP$5,成绩录入!ED120,0)</f>
        <v>0</v>
      </c>
      <c r="ADS117" s="248">
        <f>IF(ADS$6=$AAP$5,成绩录入!EE120,0)</f>
        <v>0</v>
      </c>
      <c r="ADT117" s="248">
        <f>IF(ADT$6=$AAP$5,成绩录入!EF120,0)</f>
        <v>0</v>
      </c>
      <c r="ADU117" s="248">
        <f>IF(ADU$6=$AAP$5,成绩录入!EG120,0)</f>
        <v>0</v>
      </c>
      <c r="ADV117" s="248">
        <f>IF(ADV$6=$AAP$5,成绩录入!EH120,0)</f>
        <v>0</v>
      </c>
      <c r="ADW117" s="248">
        <f>IF(ADW$6=$AAP$5,成绩录入!EI120,0)</f>
        <v>0</v>
      </c>
      <c r="ADX117" s="248">
        <f>IF(ADX$6=$AAP$5,成绩录入!EJ120,0)</f>
        <v>0</v>
      </c>
      <c r="ADY117" s="248">
        <f>IF(ADY$6=$AAP$5,成绩录入!EK120,0)</f>
        <v>0</v>
      </c>
      <c r="ADZ117" s="248">
        <f>IF(ADZ$6=$AAP$5,成绩录入!EL120,0)</f>
        <v>0</v>
      </c>
      <c r="AEA117" s="248">
        <f>IF(AEA$6=$AAP$5,成绩录入!EM120,0)</f>
        <v>0</v>
      </c>
      <c r="AEB117" s="248">
        <f>IF(AEB$6=$AAP$5,成绩录入!EN120,0)</f>
        <v>0</v>
      </c>
      <c r="AEC117" s="248">
        <f>IF(AEC$6=$AAP$5,成绩录入!EO120,0)</f>
        <v>0</v>
      </c>
      <c r="AED117" s="248">
        <f>IF(AED$6=$AAP$5,成绩录入!EP120,0)</f>
        <v>0</v>
      </c>
      <c r="AEE117" s="248">
        <f>IF(AEE$6=$AAP$5,成绩录入!EQ120,0)</f>
        <v>0</v>
      </c>
      <c r="AEF117" s="248">
        <f>IF(AEF$6=$AAP$5,成绩录入!ER120,0)</f>
        <v>0</v>
      </c>
      <c r="AEG117" s="248">
        <f>IF(AEG$6=$AAP$5,成绩录入!ES120,0)</f>
        <v>0</v>
      </c>
      <c r="AEH117" s="248">
        <f>IF(AEH$6=$AAP$5,成绩录入!ET120,0)</f>
        <v>0</v>
      </c>
      <c r="AEI117" s="248">
        <f>IF(AEI$6=$AAP$5,成绩录入!EU120,0)</f>
        <v>0</v>
      </c>
      <c r="AEJ117" s="248">
        <f>IF(AEJ$6=$AAP$5,成绩录入!EV120,0)</f>
        <v>0</v>
      </c>
      <c r="AEK117" s="248">
        <f>IF(AEK$6=$AAP$5,成绩录入!EW120,0)</f>
        <v>0</v>
      </c>
      <c r="AEL117" s="248">
        <f>IF(AEL$6=$AAP$5,成绩录入!EX120,0)</f>
        <v>0</v>
      </c>
      <c r="AEM117" s="218">
        <f t="shared" si="193"/>
        <v>0</v>
      </c>
      <c r="AEN117" s="166"/>
      <c r="AEO117" s="166"/>
      <c r="AEP117" s="273">
        <f>IF(AEP$6=$AEO$5,成绩录入!BC120,0)</f>
        <v>0</v>
      </c>
      <c r="AEQ117" s="274">
        <f>IF(AEQ$6=$AEO$5,成绩录入!BD120,0)</f>
        <v>0</v>
      </c>
      <c r="AER117" s="274">
        <f>IF(AER$6=$AEO$5,成绩录入!BE120,0)</f>
        <v>0</v>
      </c>
      <c r="AES117" s="274">
        <f>IF(AES$6=$AEO$5,成绩录入!BF120,0)</f>
        <v>0</v>
      </c>
      <c r="AET117" s="274">
        <f>IF(AET$6=$AEO$5,成绩录入!BG120,0)</f>
        <v>0</v>
      </c>
      <c r="AEU117" s="274">
        <f>IF(AEU$6=$AEO$5,成绩录入!BH120,0)</f>
        <v>0</v>
      </c>
      <c r="AEV117" s="274">
        <f>IF(AEV$6=$AEO$5,成绩录入!BI120,0)</f>
        <v>0</v>
      </c>
      <c r="AEW117" s="274">
        <f>IF(AEW$6=$AEO$5,成绩录入!BJ120,0)</f>
        <v>0</v>
      </c>
      <c r="AEX117" s="274">
        <f>IF(AEX$6=$AEO$5,成绩录入!BK120,0)</f>
        <v>0</v>
      </c>
      <c r="AEY117" s="274">
        <f>IF(AEY$6=$AEO$5,成绩录入!BL120,0)</f>
        <v>0</v>
      </c>
      <c r="AEZ117" s="274">
        <f>IF(AEZ$6=$AEO$5,成绩录入!BM120,0)</f>
        <v>0</v>
      </c>
      <c r="AFA117" s="274">
        <f>IF(AFA$6=$AEO$5,成绩录入!BN120,0)</f>
        <v>0</v>
      </c>
      <c r="AFB117" s="274">
        <f>IF(AFB$6=$AEO$5,成绩录入!BO120,0)</f>
        <v>0</v>
      </c>
      <c r="AFC117" s="274">
        <f>IF(AFC$6=$AEO$5,成绩录入!BP120,0)</f>
        <v>0</v>
      </c>
      <c r="AFD117" s="274">
        <f>IF(AFD$6=$AEO$5,成绩录入!BQ120,0)</f>
        <v>0</v>
      </c>
      <c r="AFE117" s="274">
        <f>IF(AFE$6=$AEO$5,成绩录入!BR120,0)</f>
        <v>0</v>
      </c>
      <c r="AFF117" s="274">
        <f>IF(AFF$6=$AEO$5,成绩录入!BS120,0)</f>
        <v>0</v>
      </c>
      <c r="AFG117" s="274">
        <f>IF(AFG$6=$AEO$5,成绩录入!BT120,0)</f>
        <v>0</v>
      </c>
      <c r="AFH117" s="274">
        <f>IF(AFH$6=$AEO$5,成绩录入!BU120,0)</f>
        <v>0</v>
      </c>
      <c r="AFI117" s="274">
        <f>IF(AFI$6=$AEO$5,成绩录入!BV120,0)</f>
        <v>0</v>
      </c>
      <c r="AFJ117" s="274">
        <f>IF(AFJ$6=$AEO$5,成绩录入!BW120,0)</f>
        <v>0</v>
      </c>
      <c r="AFK117" s="274">
        <f>IF(AFK$6=$AEO$5,成绩录入!BX120,0)</f>
        <v>0</v>
      </c>
      <c r="AFL117" s="274">
        <f>IF(AFL$6=$AEO$5,成绩录入!BY120,0)</f>
        <v>0</v>
      </c>
      <c r="AFM117" s="274">
        <f>IF(AFM$6=$AEO$5,成绩录入!BZ120,0)</f>
        <v>0</v>
      </c>
      <c r="AFN117" s="274">
        <f>IF(AFN$6=$AEO$5,成绩录入!CA120,0)</f>
        <v>0</v>
      </c>
      <c r="AFO117" s="274">
        <f>IF(AFO$6=$AEO$5,成绩录入!CB120,0)</f>
        <v>0</v>
      </c>
      <c r="AFP117" s="274">
        <f>IF(AFP$6=$AEO$5,成绩录入!CC120,0)</f>
        <v>0</v>
      </c>
      <c r="AFQ117" s="274">
        <f>IF(AFQ$6=$AEO$5,成绩录入!CD120,0)</f>
        <v>0</v>
      </c>
      <c r="AFR117" s="274">
        <f>IF(AFR$6=$AEO$5,成绩录入!CE120,0)</f>
        <v>0</v>
      </c>
      <c r="AFS117" s="274">
        <f>IF(AFS$6=$AEO$5,成绩录入!CF120,0)</f>
        <v>0</v>
      </c>
      <c r="AFT117" s="274">
        <f>IF(AFT$6=$AEO$5,成绩录入!CG120,0)</f>
        <v>0</v>
      </c>
      <c r="AFU117" s="274">
        <f>IF(AFU$6=$AEO$5,成绩录入!CH120,0)</f>
        <v>0</v>
      </c>
      <c r="AFV117" s="274">
        <f>IF(AFV$6=$AEO$5,成绩录入!CI120,0)</f>
        <v>0</v>
      </c>
      <c r="AFW117" s="274">
        <f>IF(AFW$6=$AEO$5,成绩录入!CJ120,0)</f>
        <v>0</v>
      </c>
      <c r="AFX117" s="274">
        <f>IF(AFX$6=$AEO$5,成绩录入!CK120,0)</f>
        <v>0</v>
      </c>
      <c r="AFY117" s="274">
        <f>IF(AFY$6=$AEO$5,成绩录入!CL120,0)</f>
        <v>0</v>
      </c>
      <c r="AFZ117" s="274">
        <f>IF(AFZ$6=$AEO$5,成绩录入!CM120,0)</f>
        <v>0</v>
      </c>
      <c r="AGA117" s="274">
        <f>IF(AGA$6=$AEO$5,成绩录入!CN120,0)</f>
        <v>0</v>
      </c>
      <c r="AGB117" s="274">
        <f>IF(AGB$6=$AEO$5,成绩录入!CO120,0)</f>
        <v>0</v>
      </c>
      <c r="AGC117" s="274">
        <f>IF(AGC$6=$AEO$5,成绩录入!CP120,0)</f>
        <v>0</v>
      </c>
      <c r="AGD117" s="274">
        <f>IF(AGD$6=$AEO$5,成绩录入!CQ120,0)</f>
        <v>0</v>
      </c>
      <c r="AGE117" s="274">
        <f>IF(AGE$6=$AEO$5,成绩录入!CR120,0)</f>
        <v>0</v>
      </c>
      <c r="AGF117" s="274">
        <f>IF(AGF$6=$AEO$5,成绩录入!CS120,0)</f>
        <v>0</v>
      </c>
      <c r="AGG117" s="274">
        <f>IF(AGG$6=$AEO$5,成绩录入!CT120,0)</f>
        <v>0</v>
      </c>
      <c r="AGH117" s="274">
        <f>IF(AGH$6=$AEO$5,成绩录入!CU120,0)</f>
        <v>0</v>
      </c>
      <c r="AGI117" s="274">
        <f>IF(AGI$6=$AEO$5,成绩录入!CV120,0)</f>
        <v>0</v>
      </c>
      <c r="AGJ117" s="274">
        <f>IF(AGJ$6=$AEO$5,成绩录入!CW120,0)</f>
        <v>0</v>
      </c>
      <c r="AGK117" s="274">
        <f>IF(AGK$6=$AEO$5,成绩录入!CX120,0)</f>
        <v>0</v>
      </c>
      <c r="AGL117" s="274">
        <f>IF(AGL$6=$AEO$5,成绩录入!CY120,0)</f>
        <v>0</v>
      </c>
      <c r="AGM117" s="274">
        <f>IF(AGM$6=$AEO$5,成绩录入!CZ120,0)</f>
        <v>0</v>
      </c>
      <c r="AGN117" s="274">
        <f>IF(AGN$6=$AEO$5,成绩录入!DA120,0)</f>
        <v>0</v>
      </c>
      <c r="AGO117" s="274">
        <f>IF(AGO$6=$AEO$5,成绩录入!DB120,0)</f>
        <v>0</v>
      </c>
      <c r="AGP117" s="274">
        <f>IF(AGP$6=$AEO$5,成绩录入!DC120,0)</f>
        <v>0</v>
      </c>
      <c r="AGQ117" s="274">
        <f>IF(AGQ$6=$AEO$5,成绩录入!DD120,0)</f>
        <v>0</v>
      </c>
      <c r="AGR117" s="274">
        <f>IF(AGR$6=$AEO$5,成绩录入!DE120,0)</f>
        <v>0</v>
      </c>
      <c r="AGS117" s="274">
        <f>IF(AGS$6=$AEO$5,成绩录入!DF120,0)</f>
        <v>0</v>
      </c>
      <c r="AGT117" s="274">
        <f>IF(AGT$6=$AEO$5,成绩录入!DG120,0)</f>
        <v>0</v>
      </c>
      <c r="AGU117" s="274">
        <f>IF(AGU$6=$AEO$5,成绩录入!DH120,0)</f>
        <v>0</v>
      </c>
      <c r="AGV117" s="274">
        <f>IF(AGV$6=$AEO$5,成绩录入!DI120,0)</f>
        <v>0</v>
      </c>
      <c r="AGW117" s="274">
        <f>IF(AGW$6=$AEO$5,成绩录入!DJ120,0)</f>
        <v>0</v>
      </c>
      <c r="AGX117" s="248">
        <f>IF(AGX$6=$AEO$5,成绩录入!DK120,0)</f>
        <v>0</v>
      </c>
      <c r="AGY117" s="248">
        <f>IF(AGY$6=$AEO$5,成绩录入!DL120,0)</f>
        <v>0</v>
      </c>
      <c r="AGZ117" s="248">
        <f>IF(AGZ$6=$AEO$5,成绩录入!DM120,0)</f>
        <v>0</v>
      </c>
      <c r="AHA117" s="248">
        <f>IF(AHA$6=$AEO$5,成绩录入!DN120,0)</f>
        <v>0</v>
      </c>
      <c r="AHB117" s="248">
        <f>IF(AHB$6=$AEO$5,成绩录入!DO120,0)</f>
        <v>0</v>
      </c>
      <c r="AHC117" s="248">
        <f>IF(AHC$6=$AEO$5,成绩录入!DP120,0)</f>
        <v>0</v>
      </c>
      <c r="AHD117" s="248">
        <f>IF(AHD$6=$AEO$5,成绩录入!DQ120,0)</f>
        <v>0</v>
      </c>
      <c r="AHE117" s="248">
        <f>IF(AHE$6=$AEO$5,成绩录入!DR120,0)</f>
        <v>0</v>
      </c>
      <c r="AHF117" s="248">
        <f>IF(AHF$6=$AEO$5,成绩录入!DS120,0)</f>
        <v>0</v>
      </c>
      <c r="AHG117" s="248">
        <f>IF(AHG$6=$AEO$5,成绩录入!DT120,0)</f>
        <v>0</v>
      </c>
      <c r="AHH117" s="248">
        <f>IF(AHH$6=$AEO$5,成绩录入!DU120,0)</f>
        <v>0</v>
      </c>
      <c r="AHI117" s="248">
        <f>IF(AHI$6=$AEO$5,成绩录入!DV120,0)</f>
        <v>0</v>
      </c>
      <c r="AHJ117" s="248">
        <f>IF(AHJ$6=$AEO$5,成绩录入!DW120,0)</f>
        <v>0</v>
      </c>
      <c r="AHK117" s="248">
        <f>IF(AHK$6=$AEO$5,成绩录入!DX120,0)</f>
        <v>0</v>
      </c>
      <c r="AHL117" s="248">
        <f>IF(AHL$6=$AEO$5,成绩录入!DY120,0)</f>
        <v>0</v>
      </c>
      <c r="AHM117" s="248">
        <f>IF(AHM$6=$AEO$5,成绩录入!DZ120,0)</f>
        <v>0</v>
      </c>
      <c r="AHN117" s="248">
        <f>IF(AHN$6=$AEO$5,成绩录入!EA120,0)</f>
        <v>0</v>
      </c>
      <c r="AHO117" s="248">
        <f>IF(AHO$6=$AEO$5,成绩录入!EB120,0)</f>
        <v>0</v>
      </c>
      <c r="AHP117" s="248">
        <f>IF(AHP$6=$AEO$5,成绩录入!EC120,0)</f>
        <v>0</v>
      </c>
      <c r="AHQ117" s="248">
        <f>IF(AHQ$6=$AEO$5,成绩录入!ED120,0)</f>
        <v>0</v>
      </c>
      <c r="AHR117" s="248">
        <f>IF(AHR$6=$AEO$5,成绩录入!EE120,0)</f>
        <v>0</v>
      </c>
      <c r="AHS117" s="248">
        <f>IF(AHS$6=$AEO$5,成绩录入!EF120,0)</f>
        <v>0</v>
      </c>
      <c r="AHT117" s="248">
        <f>IF(AHT$6=$AEO$5,成绩录入!EG120,0)</f>
        <v>0</v>
      </c>
      <c r="AHU117" s="248">
        <f>IF(AHU$6=$AEO$5,成绩录入!EH120,0)</f>
        <v>0</v>
      </c>
      <c r="AHV117" s="248">
        <f>IF(AHV$6=$AEO$5,成绩录入!EI120,0)</f>
        <v>0</v>
      </c>
      <c r="AHW117" s="248">
        <f>IF(AHW$6=$AEO$5,成绩录入!EJ120,0)</f>
        <v>0</v>
      </c>
      <c r="AHX117" s="248">
        <f>IF(AHX$6=$AEO$5,成绩录入!EK120,0)</f>
        <v>0</v>
      </c>
      <c r="AHY117" s="248">
        <f>IF(AHY$6=$AEO$5,成绩录入!EL120,0)</f>
        <v>0</v>
      </c>
      <c r="AHZ117" s="248">
        <f>IF(AHZ$6=$AEO$5,成绩录入!EM120,0)</f>
        <v>0</v>
      </c>
      <c r="AIA117" s="248">
        <f>IF(AIA$6=$AEO$5,成绩录入!EN120,0)</f>
        <v>0</v>
      </c>
      <c r="AIB117" s="248">
        <f>IF(AIB$6=$AEO$5,成绩录入!EO120,0)</f>
        <v>0</v>
      </c>
      <c r="AIC117" s="248">
        <f>IF(AIC$6=$AEO$5,成绩录入!EP120,0)</f>
        <v>0</v>
      </c>
      <c r="AID117" s="248">
        <f>IF(AID$6=$AEO$5,成绩录入!EQ120,0)</f>
        <v>0</v>
      </c>
      <c r="AIE117" s="248">
        <f>IF(AIE$6=$AEO$5,成绩录入!ER120,0)</f>
        <v>0</v>
      </c>
      <c r="AIF117" s="248">
        <f>IF(AIF$6=$AEO$5,成绩录入!ES120,0)</f>
        <v>0</v>
      </c>
      <c r="AIG117" s="248">
        <f>IF(AIG$6=$AEO$5,成绩录入!ET120,0)</f>
        <v>0</v>
      </c>
      <c r="AIH117" s="248">
        <f>IF(AIH$6=$AEO$5,成绩录入!EU120,0)</f>
        <v>0</v>
      </c>
      <c r="AII117" s="248">
        <f>IF(AII$6=$AEO$5,成绩录入!EV120,0)</f>
        <v>0</v>
      </c>
      <c r="AIJ117" s="248">
        <f>IF(AIJ$6=$AEO$5,成绩录入!EW120,0)</f>
        <v>0</v>
      </c>
      <c r="AIK117" s="248">
        <f>IF(AIK$6=$AEO$5,成绩录入!EX120,0)</f>
        <v>0</v>
      </c>
      <c r="AIL117" s="218">
        <f t="shared" si="194"/>
        <v>0</v>
      </c>
      <c r="AIN117" s="402" t="str">
        <f>初始录入!A122</f>
        <v/>
      </c>
      <c r="AIO117" s="270">
        <f>初始录入!B122</f>
        <v>0</v>
      </c>
      <c r="AIP117" s="271">
        <f>初始录入!C122</f>
        <v>0</v>
      </c>
      <c r="AIQ117" s="403">
        <f>IF(平时!D115&lt;&gt;"",平时!D115,0)</f>
        <v>0</v>
      </c>
      <c r="AIR117" s="404" t="str">
        <f t="shared" si="331"/>
        <v/>
      </c>
      <c r="AIS117" s="403">
        <f>IF(过程!D115&lt;&gt;"",过程!D115,0)</f>
        <v>0</v>
      </c>
      <c r="AIT117" s="404" t="str">
        <f t="shared" si="332"/>
        <v/>
      </c>
      <c r="AIU117" s="216">
        <f>IF(期末!D115&lt;&gt;"",期末!D115,0)</f>
        <v>0</v>
      </c>
      <c r="AIV117" s="404" t="str">
        <f t="shared" si="333"/>
        <v/>
      </c>
      <c r="AIW117" s="405">
        <f t="shared" si="334"/>
        <v>0</v>
      </c>
      <c r="AIX117" s="403">
        <f>IF(平时!E115&lt;&gt;"",平时!E115,0)</f>
        <v>0</v>
      </c>
      <c r="AIY117" s="404" t="str">
        <f t="shared" si="335"/>
        <v/>
      </c>
      <c r="AIZ117" s="403">
        <f>IF(过程!E115&lt;&gt;"",过程!E115,0)</f>
        <v>0</v>
      </c>
      <c r="AJA117" s="404" t="str">
        <f t="shared" si="336"/>
        <v/>
      </c>
      <c r="AJB117" s="216">
        <f>IF(期末!E115&lt;&gt;"",期末!E115,0)</f>
        <v>0</v>
      </c>
      <c r="AJC117" s="404" t="str">
        <f t="shared" si="337"/>
        <v/>
      </c>
      <c r="AJD117" s="405">
        <f t="shared" si="338"/>
        <v>0</v>
      </c>
      <c r="AJE117" s="403">
        <f>IF(平时!F115&lt;&gt;"",平时!F115,0)</f>
        <v>0</v>
      </c>
      <c r="AJF117" s="404" t="str">
        <f t="shared" si="339"/>
        <v/>
      </c>
      <c r="AJG117" s="403">
        <f>IF(过程!F115&lt;&gt;"",过程!F115,0)</f>
        <v>0</v>
      </c>
      <c r="AJH117" s="404" t="str">
        <f t="shared" si="340"/>
        <v/>
      </c>
      <c r="AJI117" s="216">
        <f>IF(期末!F115&lt;&gt;"",期末!F115,0)</f>
        <v>0</v>
      </c>
      <c r="AJJ117" s="404" t="str">
        <f t="shared" si="341"/>
        <v/>
      </c>
      <c r="AJK117" s="405">
        <f t="shared" si="342"/>
        <v>0</v>
      </c>
      <c r="AJL117" s="403">
        <f>IF(平时!G115&lt;&gt;"",平时!G115,0)</f>
        <v>0</v>
      </c>
      <c r="AJM117" s="404" t="str">
        <f t="shared" si="343"/>
        <v/>
      </c>
      <c r="AJN117" s="403">
        <f>IF(过程!G115&lt;&gt;"",过程!G115,0)</f>
        <v>0</v>
      </c>
      <c r="AJO117" s="404" t="str">
        <f t="shared" si="344"/>
        <v/>
      </c>
      <c r="AJP117" s="216">
        <f>IF(期末!G115&lt;&gt;"",期末!G115,0)</f>
        <v>0</v>
      </c>
      <c r="AJQ117" s="404" t="str">
        <f t="shared" si="345"/>
        <v/>
      </c>
      <c r="AJR117" s="405">
        <f t="shared" si="346"/>
        <v>0</v>
      </c>
      <c r="AJS117" s="403">
        <f>IF(平时!H115&lt;&gt;"",平时!H115,0)</f>
        <v>0</v>
      </c>
      <c r="AJT117" s="404" t="str">
        <f t="shared" si="347"/>
        <v/>
      </c>
      <c r="AJU117" s="403">
        <f>IF(过程!H115&lt;&gt;"",过程!H115,0)</f>
        <v>0</v>
      </c>
      <c r="AJV117" s="404" t="str">
        <f t="shared" si="348"/>
        <v/>
      </c>
      <c r="AJW117" s="216">
        <f>IF(期末!H115&lt;&gt;"",期末!H115,0)</f>
        <v>0</v>
      </c>
      <c r="AJX117" s="404" t="str">
        <f t="shared" si="349"/>
        <v/>
      </c>
      <c r="AJY117" s="406">
        <f t="shared" si="350"/>
        <v>0</v>
      </c>
      <c r="AKA117" s="216" t="str">
        <f>初始录入!A122</f>
        <v/>
      </c>
      <c r="AKB117" s="216">
        <f>初始录入!B122</f>
        <v>0</v>
      </c>
      <c r="AKC117" s="216">
        <f>初始录入!C122</f>
        <v>0</v>
      </c>
      <c r="AKD117" s="327" t="str">
        <f>IF(初始录入!$E122=初始录入!$K$2,达成度!$D130,"")</f>
        <v/>
      </c>
      <c r="AKE117" s="327" t="str">
        <f>IF(初始录入!$E122=初始录入!$K$3,达成度!D130,"")</f>
        <v/>
      </c>
      <c r="AKF117" s="216" t="str">
        <f>IF(初始录入!$E122=初始录入!$K$4,达成度!D130,"")</f>
        <v/>
      </c>
      <c r="AKG117" s="216" t="str">
        <f>IF(初始录入!$E122=初始录入!$K$5,达成度!D130,"")</f>
        <v/>
      </c>
      <c r="AKH117" s="327" t="str">
        <f>IF(初始录入!$E122=初始录入!$K$2,达成度!E130,"")</f>
        <v/>
      </c>
      <c r="AKI117" s="327" t="str">
        <f>IF(初始录入!$E122=初始录入!$K$3,达成度!E130,"")</f>
        <v/>
      </c>
      <c r="AKJ117" s="216" t="str">
        <f>IF(初始录入!$E122=初始录入!$K$4,达成度!E130,"")</f>
        <v/>
      </c>
      <c r="AKK117" s="216" t="str">
        <f>IF(初始录入!$E122=初始录入!$K$5,达成度!E130,"")</f>
        <v/>
      </c>
      <c r="AKL117" s="327" t="str">
        <f>IF(初始录入!$E122=初始录入!$K$2,达成度!F130,"")</f>
        <v/>
      </c>
      <c r="AKM117" s="327" t="str">
        <f>IF(初始录入!$E122=初始录入!$K$3,达成度!F130,"")</f>
        <v/>
      </c>
      <c r="AKN117" s="216" t="str">
        <f>IF(初始录入!$E122=初始录入!$K$4,达成度!F130,"")</f>
        <v/>
      </c>
      <c r="AKO117" s="216" t="str">
        <f>IF(初始录入!$E122=初始录入!$K$5,达成度!F130,"")</f>
        <v/>
      </c>
      <c r="AKP117" s="327" t="str">
        <f>IF(初始录入!$E122=初始录入!$K$2,达成度!H130,"")</f>
        <v/>
      </c>
      <c r="AKQ117" s="327" t="str">
        <f>IF(初始录入!$E122=初始录入!$K$3,达成度!H130,"")</f>
        <v/>
      </c>
      <c r="AKR117" s="216" t="str">
        <f>IF(初始录入!$E122=初始录入!$K$4,达成度!H130,"")</f>
        <v/>
      </c>
      <c r="AKS117" s="216" t="str">
        <f>IF(初始录入!$E122=初始录入!$K$5,达成度!H130,"")</f>
        <v/>
      </c>
      <c r="AKT117" s="327" t="str">
        <f>IF(初始录入!$E122=初始录入!$K$2,达成度!I130,"")</f>
        <v/>
      </c>
      <c r="AKU117" s="327" t="str">
        <f>IF(初始录入!$E122=初始录入!$K$3,达成度!I130,"")</f>
        <v/>
      </c>
      <c r="AKV117" s="216" t="str">
        <f>IF(初始录入!$E122=初始录入!$K$4,达成度!I130,"")</f>
        <v/>
      </c>
      <c r="AKW117" s="216" t="str">
        <f>IF(初始录入!$E122=初始录入!$K$5,达成度!I130,"")</f>
        <v/>
      </c>
      <c r="AKX117" s="327" t="str">
        <f>IF(初始录入!$E122=初始录入!$K$2,达成度!J130,"")</f>
        <v/>
      </c>
      <c r="AKY117" s="327" t="str">
        <f>IF(初始录入!$E122=初始录入!$K$3,达成度!J130,"")</f>
        <v/>
      </c>
      <c r="AKZ117" s="216" t="str">
        <f>IF(初始录入!$E122=初始录入!$K$4,达成度!J130,"")</f>
        <v/>
      </c>
      <c r="ALA117" s="216" t="str">
        <f>IF(初始录入!$E122=初始录入!$K$5,达成度!J130,"")</f>
        <v/>
      </c>
      <c r="ALB117" s="327" t="str">
        <f>IF(初始录入!$E122=初始录入!$K$2,达成度!L130,"")</f>
        <v/>
      </c>
      <c r="ALC117" s="327" t="str">
        <f>IF(初始录入!$E122=初始录入!$K$3,达成度!L130,"")</f>
        <v/>
      </c>
      <c r="ALD117" s="216" t="str">
        <f>IF(初始录入!$E122=初始录入!$K$4,达成度!L130,"")</f>
        <v/>
      </c>
      <c r="ALE117" s="216" t="str">
        <f>IF(初始录入!$E122=初始录入!$K$5,达成度!L130,"")</f>
        <v/>
      </c>
      <c r="ALF117" s="327" t="str">
        <f>IF(初始录入!$E122=初始录入!$K$2,达成度!M130,"")</f>
        <v/>
      </c>
      <c r="ALG117" s="327" t="str">
        <f>IF(初始录入!$E122=初始录入!$K$3,达成度!M130,"")</f>
        <v/>
      </c>
      <c r="ALH117" s="216" t="str">
        <f>IF(初始录入!$E122=初始录入!$K$4,达成度!M130,"")</f>
        <v/>
      </c>
      <c r="ALI117" s="216" t="str">
        <f>IF(初始录入!$E122=初始录入!$K$5,达成度!M130,"")</f>
        <v/>
      </c>
      <c r="ALJ117" s="327" t="str">
        <f>IF(初始录入!$E122=初始录入!$K$2,达成度!N130,"")</f>
        <v/>
      </c>
      <c r="ALK117" s="327" t="str">
        <f>IF(初始录入!$E122=初始录入!$K$3,达成度!N130,"")</f>
        <v/>
      </c>
      <c r="ALL117" s="216" t="str">
        <f>IF(初始录入!$E122=初始录入!$K$4,达成度!N130,"")</f>
        <v/>
      </c>
      <c r="ALM117" s="216" t="str">
        <f>IF(初始录入!$E122=初始录入!$K$5,达成度!N130,"")</f>
        <v/>
      </c>
      <c r="ALN117" s="327" t="str">
        <f>IF(初始录入!$E122=初始录入!$K$2,达成度!P130,"")</f>
        <v/>
      </c>
      <c r="ALO117" s="327" t="str">
        <f>IF(初始录入!$E122=初始录入!$K$3,达成度!P130,"")</f>
        <v/>
      </c>
      <c r="ALP117" s="216" t="str">
        <f>IF(初始录入!$E122=初始录入!$K$4,达成度!P130,"")</f>
        <v/>
      </c>
      <c r="ALQ117" s="216" t="str">
        <f>IF(初始录入!$E122=初始录入!$K$5,达成度!P130,"")</f>
        <v/>
      </c>
      <c r="ALR117" s="327" t="str">
        <f>IF(初始录入!$E122=初始录入!$K$2,达成度!Q130,"")</f>
        <v/>
      </c>
      <c r="ALS117" s="327" t="str">
        <f>IF(初始录入!$E122=初始录入!$K$3,达成度!Q130,"")</f>
        <v/>
      </c>
      <c r="ALT117" s="216" t="str">
        <f>IF(初始录入!$E122=初始录入!$K$4,达成度!Q130,"")</f>
        <v/>
      </c>
      <c r="ALU117" s="216" t="str">
        <f>IF(初始录入!$E122=初始录入!$K$5,达成度!Q130,"")</f>
        <v/>
      </c>
      <c r="ALV117" s="327" t="str">
        <f>IF(初始录入!$E122=初始录入!$K$2,达成度!R130,"")</f>
        <v/>
      </c>
      <c r="ALW117" s="327" t="str">
        <f>IF(初始录入!$E122=初始录入!$K$3,达成度!R130,"")</f>
        <v/>
      </c>
      <c r="ALX117" s="216" t="str">
        <f>IF(初始录入!$E122=初始录入!$K$4,达成度!R130,"")</f>
        <v/>
      </c>
      <c r="ALY117" s="216"/>
      <c r="ALZ117" s="327" t="str">
        <f>IF(初始录入!$E122=初始录入!$K$2,达成度!T130,"")</f>
        <v/>
      </c>
      <c r="AMA117" s="327" t="str">
        <f>IF(初始录入!$E122=初始录入!$K$3,达成度!T130,"")</f>
        <v/>
      </c>
      <c r="AMB117" s="216" t="str">
        <f>IF(初始录入!$E122=初始录入!$K$4,达成度!T130,"")</f>
        <v/>
      </c>
      <c r="AMC117" s="216" t="str">
        <f>IF(初始录入!$E122=初始录入!$K$5,达成度!T130,"")</f>
        <v/>
      </c>
      <c r="AMD117" s="327" t="str">
        <f>IF(初始录入!$E122=初始录入!$K$2,达成度!U130,"")</f>
        <v/>
      </c>
      <c r="AME117" s="327" t="str">
        <f>IF(初始录入!$E122=初始录入!$K$3,达成度!U130,"")</f>
        <v/>
      </c>
      <c r="AMF117" s="216" t="str">
        <f>IF(初始录入!$E122=初始录入!$K$4,达成度!U130,"")</f>
        <v/>
      </c>
      <c r="AMG117" s="216" t="str">
        <f>IF(初始录入!$E122=初始录入!$K$5,达成度!U130,"")</f>
        <v/>
      </c>
      <c r="AMH117" s="327" t="str">
        <f>IF(初始录入!$E122=初始录入!$K$2,达成度!V130,"")</f>
        <v/>
      </c>
      <c r="AMI117" s="327" t="str">
        <f>IF(初始录入!$E122=初始录入!$K$3,达成度!V130,"")</f>
        <v/>
      </c>
      <c r="AMJ117" s="216" t="str">
        <f>IF(初始录入!$E122=初始录入!$K$4,达成度!W130,"")</f>
        <v/>
      </c>
      <c r="AMK117" s="216" t="str">
        <f>IF(初始录入!$E122=初始录入!$K$5,达成度!W130,"")</f>
        <v/>
      </c>
      <c r="AMM117" s="270">
        <f t="shared" si="270"/>
        <v>110</v>
      </c>
      <c r="AMN117" s="222" t="str">
        <f t="shared" si="266"/>
        <v/>
      </c>
      <c r="AMO117" s="325" t="str">
        <f>IF($AMM117&lt;=$H$7,INDEX(达成度!$G$21:$G$170,$AMM117,1),"")</f>
        <v/>
      </c>
      <c r="AMP117" s="325" t="str">
        <f>IF($AMM117&lt;=$H$7,INDEX(达成度!$K$21:$K$170,$AMM117,1),"")</f>
        <v/>
      </c>
      <c r="AMQ117" s="325" t="str">
        <f>IF($AMM117&lt;=$H$7,INDEX(达成度!$O$21:$O$170,$AMM117,1),"")</f>
        <v/>
      </c>
      <c r="AMR117" s="325" t="str">
        <f>IF($AMM117&lt;=$H$7,INDEX(达成度!$S$21:$S$170,$AMM117,1),"")</f>
        <v/>
      </c>
      <c r="AMS117" s="326" t="str">
        <f>IF($AMM117&lt;=$H$7,INDEX(达成度!$W$21:$W$170,$AMM117,1),"")</f>
        <v/>
      </c>
      <c r="AMU117" s="407"/>
      <c r="AMV117" s="222" t="str">
        <f t="shared" si="267"/>
        <v/>
      </c>
      <c r="AMW117" s="325" t="str">
        <f>IF($AMM117&lt;=$I$7,INDEX(达成度!$G$21:$G$170,$AMM117+$H$7,1),"")</f>
        <v/>
      </c>
      <c r="AMX117" s="325" t="str">
        <f>IF($AMM117&lt;=$I$7,INDEX(达成度!$K$21:$K$170,$AMM117+$H$7,1),"")</f>
        <v/>
      </c>
      <c r="AMY117" s="325" t="str">
        <f>IF($AMM117&lt;=$I$7,INDEX(达成度!$O$21:$O$170,$AMM117+$H$7,1),"")</f>
        <v/>
      </c>
      <c r="AMZ117" s="325" t="str">
        <f>IF($AMM117&lt;=$I$7,INDEX(达成度!$S$21:$S$170,$AMM117+$H$7,1),"")</f>
        <v/>
      </c>
      <c r="ANA117" s="326" t="str">
        <f>IF($AMM117&lt;=$I$7,INDEX(达成度!$W$21:$W$170,$AMM117+$H$7,1),"")</f>
        <v/>
      </c>
      <c r="ANC117" s="270"/>
      <c r="AND117" s="216" t="str">
        <f t="shared" si="268"/>
        <v/>
      </c>
      <c r="ANE117" s="325" t="str">
        <f>IF($AMM117&lt;=$J$7,INDEX(达成度!$G$21:$G$170,$AMM117+$H$7+$I$7,1),"")</f>
        <v/>
      </c>
      <c r="ANF117" s="325" t="str">
        <f>IF($AMM117&lt;=$J$7,INDEX(达成度!$K$21:$K$170,$AMM117+$H$7+$I$7,1),"")</f>
        <v/>
      </c>
      <c r="ANG117" s="325" t="str">
        <f>IF($AMM117&lt;=$J$7,INDEX(达成度!$O$21:$O$170,$AMM117+$H$7+$I$7,1),"")</f>
        <v/>
      </c>
      <c r="ANH117" s="325" t="str">
        <f>IF($AMM117&lt;=$J$7,INDEX(达成度!$S$21:$S$170,$AMM117+$H$7+$I$7,1),"")</f>
        <v/>
      </c>
      <c r="ANI117" s="326" t="str">
        <f>IF($AMM117&lt;=$J$7,INDEX(达成度!$W$21:$W$170,$AMM117+$H$7+$I$7,1),"")</f>
        <v/>
      </c>
      <c r="ANK117" s="270"/>
      <c r="ANL117" s="216" t="str">
        <f t="shared" si="269"/>
        <v/>
      </c>
      <c r="ANM117" s="325" t="str">
        <f>IF($AMM117&lt;=$K$7,INDEX(达成度!$G$21:$G$170,$AMM117+$H$7+$I$7+$J$7,1),"")</f>
        <v/>
      </c>
      <c r="ANN117" s="325" t="str">
        <f>IF($AMM117&lt;=$K$7,INDEX(达成度!$K$21:$K$170,$AMM117+$H$7+$I$7+$J$7,1),"")</f>
        <v/>
      </c>
      <c r="ANO117" s="325" t="str">
        <f>IF($AMM117&lt;=$K$7,INDEX(达成度!$O$21:$O$170,$AMM117+$H$7+$I$7+$J$7,1),"")</f>
        <v/>
      </c>
      <c r="ANP117" s="325" t="str">
        <f>IF($AMM117&lt;=$K$7,INDEX(达成度!$S$21:$S$170,$AMM117+$H$7+$I$7+$J$7,1),"")</f>
        <v/>
      </c>
      <c r="ANQ117" s="326" t="str">
        <f>IF($AMM117&lt;=$K$7,INDEX(达成度!$W$21:$W$170,$AMM117+$H$7+$I$7+$J$7,1),"")</f>
        <v/>
      </c>
    </row>
    <row r="118" ht="18" customHeight="1" spans="1:1024 1025:1057">
      <c r="A118" s="215" t="str">
        <f>初始录入!A123</f>
        <v/>
      </c>
      <c r="B118" s="216" t="str">
        <f>IF(初始录入!B123&lt;&gt;"",初始录入!B123,"")</f>
        <v/>
      </c>
      <c r="C118" s="216" t="str">
        <f>IF(初始录入!C123&lt;&gt;"",初始录入!C123,"")</f>
        <v/>
      </c>
      <c r="D118" s="216" t="str">
        <f>IF(初始录入!D123&lt;&gt;"",初始录入!D123,"")</f>
        <v/>
      </c>
      <c r="E118" s="218" t="str">
        <f>IF(初始录入!E123&lt;&gt;"",初始录入!E123,"")</f>
        <v/>
      </c>
      <c r="G118" s="330"/>
      <c r="H118" s="295">
        <f>IF(初始录入!E123=H$6,1,0)</f>
        <v>0</v>
      </c>
      <c r="I118" s="295">
        <f>IF(初始录入!E123=I$6,1,0)</f>
        <v>0</v>
      </c>
      <c r="J118" s="295">
        <f>IF(初始录入!E123=J$6,1,0)</f>
        <v>0</v>
      </c>
      <c r="K118" s="321">
        <f>IF(初始录入!E123=K$6,1,0)</f>
        <v>0</v>
      </c>
      <c r="Y118" s="294">
        <v>100</v>
      </c>
      <c r="Z118" s="295">
        <f>成绩录入!$F$7</f>
        <v>0</v>
      </c>
      <c r="AA118" s="295">
        <f>成绩录入!F121</f>
        <v>0</v>
      </c>
      <c r="AB118" s="296">
        <f>IF(初始录入!$M$7&lt;&gt;"",IF(成绩录入!$F$7&lt;&gt;"",IF(初始录入!$P$7="次数",AA118/Z118*Y118,成绩录入!F121),0),0)</f>
        <v>0</v>
      </c>
      <c r="AC118" s="297">
        <f t="shared" si="278"/>
        <v>0</v>
      </c>
      <c r="AD118" s="297">
        <f t="shared" si="279"/>
        <v>0</v>
      </c>
      <c r="AE118" s="297">
        <f t="shared" si="280"/>
        <v>0</v>
      </c>
      <c r="AF118" s="297">
        <f t="shared" si="281"/>
        <v>0</v>
      </c>
      <c r="AG118" s="297">
        <f t="shared" si="282"/>
        <v>0</v>
      </c>
      <c r="AH118" s="298">
        <f t="shared" si="283"/>
        <v>0</v>
      </c>
      <c r="AJ118" s="260">
        <f>成绩录入!I121</f>
        <v>0</v>
      </c>
      <c r="AK118" s="248">
        <f>成绩录入!J121</f>
        <v>0</v>
      </c>
      <c r="AL118" s="248">
        <f>成绩录入!K121</f>
        <v>0</v>
      </c>
      <c r="AM118" s="248">
        <f>成绩录入!L121</f>
        <v>0</v>
      </c>
      <c r="AN118" s="248">
        <f>成绩录入!M121</f>
        <v>0</v>
      </c>
      <c r="AO118" s="298">
        <f t="shared" si="284"/>
        <v>0</v>
      </c>
      <c r="AQ118" s="260">
        <f>成绩录入!I121</f>
        <v>0</v>
      </c>
      <c r="AR118" s="248">
        <f>成绩录入!J121</f>
        <v>0</v>
      </c>
      <c r="AS118" s="248">
        <f>成绩录入!K121</f>
        <v>0</v>
      </c>
      <c r="AT118" s="248">
        <f>成绩录入!L121</f>
        <v>0</v>
      </c>
      <c r="AU118" s="248">
        <f>成绩录入!M121</f>
        <v>0</v>
      </c>
      <c r="AV118" s="298">
        <f t="shared" si="285"/>
        <v>0</v>
      </c>
      <c r="AX118" s="260">
        <f>成绩录入!I121</f>
        <v>0</v>
      </c>
      <c r="AY118" s="248">
        <f>成绩录入!J121</f>
        <v>0</v>
      </c>
      <c r="AZ118" s="248">
        <f>成绩录入!K121</f>
        <v>0</v>
      </c>
      <c r="BA118" s="248">
        <f>成绩录入!L121</f>
        <v>0</v>
      </c>
      <c r="BB118" s="248">
        <f>成绩录入!M121</f>
        <v>0</v>
      </c>
      <c r="BC118" s="298">
        <f t="shared" si="286"/>
        <v>0</v>
      </c>
      <c r="BE118" s="260">
        <f>成绩录入!I121</f>
        <v>0</v>
      </c>
      <c r="BF118" s="248">
        <f>成绩录入!J121</f>
        <v>0</v>
      </c>
      <c r="BG118" s="248">
        <f>成绩录入!K121</f>
        <v>0</v>
      </c>
      <c r="BH118" s="248">
        <f>成绩录入!L121</f>
        <v>0</v>
      </c>
      <c r="BI118" s="248">
        <f>成绩录入!M121</f>
        <v>0</v>
      </c>
      <c r="BJ118" s="298">
        <f t="shared" si="287"/>
        <v>0</v>
      </c>
      <c r="BL118" s="260">
        <f>成绩录入!I121</f>
        <v>0</v>
      </c>
      <c r="BM118" s="248">
        <f>成绩录入!J121</f>
        <v>0</v>
      </c>
      <c r="BN118" s="248">
        <f>成绩录入!K121</f>
        <v>0</v>
      </c>
      <c r="BO118" s="248">
        <f>成绩录入!L121</f>
        <v>0</v>
      </c>
      <c r="BP118" s="248">
        <f>成绩录入!M121</f>
        <v>0</v>
      </c>
      <c r="BQ118" s="298">
        <f t="shared" si="288"/>
        <v>0</v>
      </c>
      <c r="BS118" s="260">
        <f>成绩录入!P121</f>
        <v>0</v>
      </c>
      <c r="BT118" s="248">
        <f>成绩录入!Q121</f>
        <v>0</v>
      </c>
      <c r="BU118" s="248">
        <f>成绩录入!R121</f>
        <v>0</v>
      </c>
      <c r="BV118" s="248">
        <f>成绩录入!S121</f>
        <v>0</v>
      </c>
      <c r="BW118" s="248">
        <f>成绩录入!T121</f>
        <v>0</v>
      </c>
      <c r="BX118" s="248">
        <f>成绩录入!U121</f>
        <v>0</v>
      </c>
      <c r="BY118" s="248">
        <f>成绩录入!V121</f>
        <v>0</v>
      </c>
      <c r="BZ118" s="248">
        <f>成绩录入!W121</f>
        <v>0</v>
      </c>
      <c r="CA118" s="248">
        <f>成绩录入!X121</f>
        <v>0</v>
      </c>
      <c r="CB118" s="248">
        <f>成绩录入!Y121</f>
        <v>0</v>
      </c>
      <c r="CC118" s="298">
        <f t="shared" si="289"/>
        <v>0</v>
      </c>
      <c r="CE118" s="260">
        <f>成绩录入!P121</f>
        <v>0</v>
      </c>
      <c r="CF118" s="248">
        <f>成绩录入!Q121</f>
        <v>0</v>
      </c>
      <c r="CG118" s="248">
        <f>成绩录入!R121</f>
        <v>0</v>
      </c>
      <c r="CH118" s="248">
        <f>成绩录入!S121</f>
        <v>0</v>
      </c>
      <c r="CI118" s="248">
        <f>成绩录入!T121</f>
        <v>0</v>
      </c>
      <c r="CJ118" s="248">
        <f>成绩录入!U121</f>
        <v>0</v>
      </c>
      <c r="CK118" s="248">
        <f>成绩录入!V121</f>
        <v>0</v>
      </c>
      <c r="CL118" s="248">
        <f>成绩录入!W121</f>
        <v>0</v>
      </c>
      <c r="CM118" s="248">
        <f>成绩录入!X121</f>
        <v>0</v>
      </c>
      <c r="CN118" s="248">
        <f>成绩录入!Y121</f>
        <v>0</v>
      </c>
      <c r="CO118" s="298">
        <f t="shared" si="290"/>
        <v>0</v>
      </c>
      <c r="CQ118" s="260">
        <f>成绩录入!P121</f>
        <v>0</v>
      </c>
      <c r="CR118" s="248">
        <f>成绩录入!Q121</f>
        <v>0</v>
      </c>
      <c r="CS118" s="248">
        <f>成绩录入!R121</f>
        <v>0</v>
      </c>
      <c r="CT118" s="248">
        <f>成绩录入!S121</f>
        <v>0</v>
      </c>
      <c r="CU118" s="248">
        <f>成绩录入!T121</f>
        <v>0</v>
      </c>
      <c r="CV118" s="248">
        <f>成绩录入!U121</f>
        <v>0</v>
      </c>
      <c r="CW118" s="248">
        <f>成绩录入!V121</f>
        <v>0</v>
      </c>
      <c r="CX118" s="248">
        <f>成绩录入!W121</f>
        <v>0</v>
      </c>
      <c r="CY118" s="248">
        <f>成绩录入!X121</f>
        <v>0</v>
      </c>
      <c r="CZ118" s="248">
        <f>成绩录入!Y121</f>
        <v>0</v>
      </c>
      <c r="DA118" s="298">
        <f t="shared" si="291"/>
        <v>0</v>
      </c>
      <c r="DC118" s="260">
        <f>成绩录入!P121</f>
        <v>0</v>
      </c>
      <c r="DD118" s="248">
        <f>成绩录入!Q121</f>
        <v>0</v>
      </c>
      <c r="DE118" s="248">
        <f>成绩录入!R121</f>
        <v>0</v>
      </c>
      <c r="DF118" s="248">
        <f>成绩录入!S121</f>
        <v>0</v>
      </c>
      <c r="DG118" s="248">
        <f>成绩录入!T121</f>
        <v>0</v>
      </c>
      <c r="DH118" s="248">
        <f>成绩录入!U121</f>
        <v>0</v>
      </c>
      <c r="DI118" s="248">
        <f>成绩录入!V121</f>
        <v>0</v>
      </c>
      <c r="DJ118" s="248">
        <f>成绩录入!W121</f>
        <v>0</v>
      </c>
      <c r="DK118" s="248">
        <f>成绩录入!X121</f>
        <v>0</v>
      </c>
      <c r="DL118" s="248">
        <f>成绩录入!Y121</f>
        <v>0</v>
      </c>
      <c r="DM118" s="298">
        <f t="shared" si="351"/>
        <v>0</v>
      </c>
      <c r="DN118" s="299"/>
      <c r="DO118" s="260">
        <f>成绩录入!P121</f>
        <v>0</v>
      </c>
      <c r="DP118" s="248">
        <f>成绩录入!Q121</f>
        <v>0</v>
      </c>
      <c r="DQ118" s="248">
        <f>成绩录入!R121</f>
        <v>0</v>
      </c>
      <c r="DR118" s="248">
        <f>成绩录入!S121</f>
        <v>0</v>
      </c>
      <c r="DS118" s="248">
        <f>成绩录入!T121</f>
        <v>0</v>
      </c>
      <c r="DT118" s="248">
        <f>成绩录入!U121</f>
        <v>0</v>
      </c>
      <c r="DU118" s="248">
        <f>成绩录入!V121</f>
        <v>0</v>
      </c>
      <c r="DV118" s="248">
        <f>成绩录入!W121</f>
        <v>0</v>
      </c>
      <c r="DW118" s="248">
        <f>成绩录入!X121</f>
        <v>0</v>
      </c>
      <c r="DX118" s="248">
        <f>成绩录入!Y121</f>
        <v>0</v>
      </c>
      <c r="DY118" s="298">
        <f t="shared" si="352"/>
        <v>0</v>
      </c>
      <c r="EA118" s="301" t="e">
        <f t="shared" si="294"/>
        <v>#DIV/0!</v>
      </c>
      <c r="EB118" s="297" t="e">
        <f t="shared" si="295"/>
        <v>#DIV/0!</v>
      </c>
      <c r="EC118" s="297" t="e">
        <f t="shared" si="296"/>
        <v>#DIV/0!</v>
      </c>
      <c r="ED118" s="297" t="e">
        <f t="shared" si="297"/>
        <v>#DIV/0!</v>
      </c>
      <c r="EE118" s="297" t="e">
        <f t="shared" si="298"/>
        <v>#DIV/0!</v>
      </c>
      <c r="EF118" s="302" t="e">
        <f t="shared" si="299"/>
        <v>#DIV/0!</v>
      </c>
      <c r="EG118" s="303"/>
      <c r="EH118" s="304">
        <f t="shared" si="300"/>
        <v>0</v>
      </c>
      <c r="EI118" s="397">
        <f>成绩录入!I121</f>
        <v>0</v>
      </c>
      <c r="EJ118" s="397">
        <f>成绩录入!J121</f>
        <v>0</v>
      </c>
      <c r="EK118" s="397">
        <f>成绩录入!K121</f>
        <v>0</v>
      </c>
      <c r="EL118" s="397">
        <f>成绩录入!L121</f>
        <v>0</v>
      </c>
      <c r="EM118" s="397">
        <f>成绩录入!M121</f>
        <v>0</v>
      </c>
      <c r="EN118" s="397">
        <f>成绩录入!P121</f>
        <v>0</v>
      </c>
      <c r="EO118" s="397">
        <f>成绩录入!Q121</f>
        <v>0</v>
      </c>
      <c r="EP118" s="397">
        <f>成绩录入!R121</f>
        <v>0</v>
      </c>
      <c r="EQ118" s="397">
        <f>成绩录入!S121</f>
        <v>0</v>
      </c>
      <c r="ER118" s="397">
        <f>成绩录入!T121</f>
        <v>0</v>
      </c>
      <c r="ES118" s="397">
        <f>成绩录入!U121</f>
        <v>0</v>
      </c>
      <c r="ET118" s="397">
        <f>成绩录入!V121</f>
        <v>0</v>
      </c>
      <c r="EU118" s="397">
        <f>成绩录入!W121</f>
        <v>0</v>
      </c>
      <c r="EV118" s="397">
        <f>成绩录入!X121</f>
        <v>0</v>
      </c>
      <c r="EW118" s="398">
        <f>成绩录入!Y121</f>
        <v>0</v>
      </c>
      <c r="EY118" s="304" t="str">
        <f t="shared" si="272"/>
        <v/>
      </c>
      <c r="EZ118" s="296" t="str">
        <f t="shared" si="272"/>
        <v/>
      </c>
      <c r="FA118" s="296" t="str">
        <f t="shared" si="272"/>
        <v/>
      </c>
      <c r="FB118" s="296" t="str">
        <f t="shared" si="272"/>
        <v/>
      </c>
      <c r="FC118" s="302">
        <f>成绩录入!AB121</f>
        <v>0</v>
      </c>
      <c r="FD118" s="303"/>
      <c r="FE118" s="399" t="str">
        <f t="shared" si="301"/>
        <v>√</v>
      </c>
      <c r="FF118" s="397" t="str">
        <f t="shared" si="302"/>
        <v>√</v>
      </c>
      <c r="FG118" s="397" t="str">
        <f t="shared" si="303"/>
        <v>√</v>
      </c>
      <c r="FH118" s="397" t="str">
        <f t="shared" si="304"/>
        <v>√</v>
      </c>
      <c r="FI118" s="398" t="str">
        <f t="shared" si="305"/>
        <v>√</v>
      </c>
      <c r="FJ118" s="299"/>
      <c r="FK118" s="260">
        <f>成绩录入!AB121</f>
        <v>0</v>
      </c>
      <c r="FL118" s="248">
        <f>成绩录入!AC121</f>
        <v>0</v>
      </c>
      <c r="FM118" s="248">
        <f>成绩录入!AD121</f>
        <v>0</v>
      </c>
      <c r="FN118" s="248">
        <f>成绩录入!AE121</f>
        <v>0</v>
      </c>
      <c r="FO118" s="248">
        <f>成绩录入!AF121</f>
        <v>0</v>
      </c>
      <c r="FP118" s="248">
        <f>成绩录入!AG121</f>
        <v>0</v>
      </c>
      <c r="FQ118" s="298">
        <f t="shared" si="306"/>
        <v>0</v>
      </c>
      <c r="FR118" s="299"/>
      <c r="FS118" s="260">
        <f>成绩录入!AB121</f>
        <v>0</v>
      </c>
      <c r="FT118" s="248">
        <f>成绩录入!AC121</f>
        <v>0</v>
      </c>
      <c r="FU118" s="248">
        <f>成绩录入!AD121</f>
        <v>0</v>
      </c>
      <c r="FV118" s="248">
        <f>成绩录入!AE121</f>
        <v>0</v>
      </c>
      <c r="FW118" s="248">
        <f>成绩录入!AF121</f>
        <v>0</v>
      </c>
      <c r="FX118" s="333">
        <f>成绩录入!AG121</f>
        <v>0</v>
      </c>
      <c r="FY118" s="298">
        <f t="shared" si="307"/>
        <v>0</v>
      </c>
      <c r="FZ118" s="299"/>
      <c r="GA118" s="260">
        <f>成绩录入!AB121</f>
        <v>0</v>
      </c>
      <c r="GB118" s="248">
        <f>成绩录入!AC121</f>
        <v>0</v>
      </c>
      <c r="GC118" s="248">
        <f>成绩录入!AD121</f>
        <v>0</v>
      </c>
      <c r="GD118" s="248">
        <f>成绩录入!AE121</f>
        <v>0</v>
      </c>
      <c r="GE118" s="248">
        <f>成绩录入!AF121</f>
        <v>0</v>
      </c>
      <c r="GF118" s="248">
        <f>成绩录入!AG121</f>
        <v>0</v>
      </c>
      <c r="GG118" s="298">
        <f t="shared" si="308"/>
        <v>0</v>
      </c>
      <c r="GI118" s="260">
        <f>成绩录入!AB121</f>
        <v>0</v>
      </c>
      <c r="GJ118" s="248">
        <f>成绩录入!AC121</f>
        <v>0</v>
      </c>
      <c r="GK118" s="248">
        <f>成绩录入!AD121</f>
        <v>0</v>
      </c>
      <c r="GL118" s="248">
        <f>成绩录入!AE121</f>
        <v>0</v>
      </c>
      <c r="GM118" s="248">
        <f>成绩录入!AF121</f>
        <v>0</v>
      </c>
      <c r="GN118" s="248">
        <f>成绩录入!AG121</f>
        <v>0</v>
      </c>
      <c r="GO118" s="298">
        <f t="shared" si="309"/>
        <v>0</v>
      </c>
      <c r="GP118" s="299"/>
      <c r="GQ118" s="260">
        <f>成绩录入!AB121</f>
        <v>0</v>
      </c>
      <c r="GR118" s="248">
        <f>成绩录入!AC121</f>
        <v>0</v>
      </c>
      <c r="GS118" s="248">
        <f>成绩录入!AD121</f>
        <v>0</v>
      </c>
      <c r="GT118" s="248">
        <f>成绩录入!AE121</f>
        <v>0</v>
      </c>
      <c r="GU118" s="248">
        <f>成绩录入!AF121</f>
        <v>0</v>
      </c>
      <c r="GV118" s="248">
        <f>成绩录入!AG121</f>
        <v>0</v>
      </c>
      <c r="GW118" s="298">
        <f t="shared" si="310"/>
        <v>0</v>
      </c>
      <c r="GX118" s="299"/>
      <c r="GY118" s="273">
        <f>成绩录入!AJ121</f>
        <v>0</v>
      </c>
      <c r="GZ118" s="274">
        <f>成绩录入!AK121</f>
        <v>0</v>
      </c>
      <c r="HA118" s="274">
        <f>成绩录入!AL121</f>
        <v>0</v>
      </c>
      <c r="HB118" s="274">
        <f>成绩录入!AM121</f>
        <v>0</v>
      </c>
      <c r="HC118" s="274">
        <f>成绩录入!AN121</f>
        <v>0</v>
      </c>
      <c r="HD118" s="274">
        <f>成绩录入!AO121</f>
        <v>0</v>
      </c>
      <c r="HE118" s="310">
        <f t="shared" si="273"/>
        <v>0</v>
      </c>
      <c r="HF118" s="299"/>
      <c r="HG118" s="273">
        <f>成绩录入!AJ121</f>
        <v>0</v>
      </c>
      <c r="HH118" s="274">
        <f>成绩录入!AK121</f>
        <v>0</v>
      </c>
      <c r="HI118" s="274">
        <f>成绩录入!AL121</f>
        <v>0</v>
      </c>
      <c r="HJ118" s="274">
        <f>成绩录入!AM121</f>
        <v>0</v>
      </c>
      <c r="HK118" s="274">
        <f>成绩录入!AN121</f>
        <v>0</v>
      </c>
      <c r="HL118" s="274">
        <f>成绩录入!AO121</f>
        <v>0</v>
      </c>
      <c r="HM118" s="310">
        <f t="shared" si="274"/>
        <v>0</v>
      </c>
      <c r="HO118" s="273">
        <f>成绩录入!AJ121</f>
        <v>0</v>
      </c>
      <c r="HP118" s="274">
        <f>成绩录入!AK121</f>
        <v>0</v>
      </c>
      <c r="HQ118" s="274">
        <f>成绩录入!AL121</f>
        <v>0</v>
      </c>
      <c r="HR118" s="274">
        <f>成绩录入!AM121</f>
        <v>0</v>
      </c>
      <c r="HS118" s="274">
        <f>成绩录入!AN121</f>
        <v>0</v>
      </c>
      <c r="HT118" s="274">
        <f>成绩录入!AO121</f>
        <v>0</v>
      </c>
      <c r="HU118" s="310">
        <f t="shared" si="275"/>
        <v>0</v>
      </c>
      <c r="HV118" s="299"/>
      <c r="HW118" s="273">
        <f>成绩录入!AJ121</f>
        <v>0</v>
      </c>
      <c r="HX118" s="274">
        <f>成绩录入!AK121</f>
        <v>0</v>
      </c>
      <c r="HY118" s="274">
        <f>成绩录入!AL121</f>
        <v>0</v>
      </c>
      <c r="HZ118" s="274">
        <f>成绩录入!AM121</f>
        <v>0</v>
      </c>
      <c r="IA118" s="274">
        <f>成绩录入!AN121</f>
        <v>0</v>
      </c>
      <c r="IB118" s="274">
        <f>成绩录入!AO121</f>
        <v>0</v>
      </c>
      <c r="IC118" s="310">
        <f t="shared" si="276"/>
        <v>0</v>
      </c>
      <c r="ID118" s="299"/>
      <c r="IE118" s="273">
        <f>成绩录入!AJ121</f>
        <v>0</v>
      </c>
      <c r="IF118" s="274">
        <f>成绩录入!AK121</f>
        <v>0</v>
      </c>
      <c r="IG118" s="274">
        <f>成绩录入!AL121</f>
        <v>0</v>
      </c>
      <c r="IH118" s="274">
        <f>成绩录入!AM121</f>
        <v>0</v>
      </c>
      <c r="II118" s="274">
        <f>成绩录入!AN121</f>
        <v>0</v>
      </c>
      <c r="IJ118" s="274">
        <f>成绩录入!AO121</f>
        <v>0</v>
      </c>
      <c r="IK118" s="310">
        <f t="shared" si="277"/>
        <v>0</v>
      </c>
      <c r="IL118" s="299"/>
      <c r="IM118" s="313" t="e">
        <f t="shared" si="311"/>
        <v>#DIV/0!</v>
      </c>
      <c r="IN118" s="314" t="e">
        <f t="shared" si="312"/>
        <v>#DIV/0!</v>
      </c>
      <c r="IO118" s="314" t="e">
        <f t="shared" si="313"/>
        <v>#DIV/0!</v>
      </c>
      <c r="IP118" s="314" t="e">
        <f t="shared" si="314"/>
        <v>#DIV/0!</v>
      </c>
      <c r="IQ118" s="314" t="e">
        <f t="shared" si="315"/>
        <v>#DIV/0!</v>
      </c>
      <c r="IR118" s="400" t="e">
        <f t="shared" si="316"/>
        <v>#DIV/0!</v>
      </c>
      <c r="IT118" s="214">
        <f>成绩录入!AR121</f>
        <v>0</v>
      </c>
      <c r="IU118" s="216">
        <f>成绩录入!AS121</f>
        <v>0</v>
      </c>
      <c r="IV118" s="216">
        <f>成绩录入!AT121</f>
        <v>0</v>
      </c>
      <c r="IW118" s="216">
        <f>成绩录入!AU121</f>
        <v>0</v>
      </c>
      <c r="IX118" s="216">
        <f>成绩录入!AV121</f>
        <v>0</v>
      </c>
      <c r="IY118" s="216">
        <f>成绩录入!AW121</f>
        <v>0</v>
      </c>
      <c r="IZ118" s="298">
        <f t="shared" si="317"/>
        <v>0</v>
      </c>
      <c r="JA118" s="299"/>
      <c r="JB118" s="317">
        <f>成绩录入!AR121</f>
        <v>0</v>
      </c>
      <c r="JC118" s="216">
        <f>成绩录入!AS121</f>
        <v>0</v>
      </c>
      <c r="JD118" s="216">
        <f>成绩录入!AT121</f>
        <v>0</v>
      </c>
      <c r="JE118" s="216">
        <f>成绩录入!AU121</f>
        <v>0</v>
      </c>
      <c r="JF118" s="216">
        <f>成绩录入!AV121</f>
        <v>0</v>
      </c>
      <c r="JG118" s="216">
        <f>成绩录入!AW121</f>
        <v>0</v>
      </c>
      <c r="JH118" s="298">
        <f t="shared" si="318"/>
        <v>0</v>
      </c>
      <c r="JI118" s="299"/>
      <c r="JJ118" s="248">
        <f>成绩录入!AR121</f>
        <v>0</v>
      </c>
      <c r="JK118" s="248">
        <f>成绩录入!AS121</f>
        <v>0</v>
      </c>
      <c r="JL118" s="248">
        <f>成绩录入!AT121</f>
        <v>0</v>
      </c>
      <c r="JM118" s="248">
        <f>成绩录入!AU121</f>
        <v>0</v>
      </c>
      <c r="JN118" s="248">
        <f>成绩录入!AV121</f>
        <v>0</v>
      </c>
      <c r="JO118" s="248">
        <f>成绩录入!AW121</f>
        <v>0</v>
      </c>
      <c r="JP118" s="298">
        <f t="shared" si="319"/>
        <v>0</v>
      </c>
      <c r="JQ118" s="299"/>
      <c r="JR118" s="308">
        <f>成绩录入!AR121</f>
        <v>0</v>
      </c>
      <c r="JS118" s="248">
        <f>成绩录入!AS121</f>
        <v>0</v>
      </c>
      <c r="JT118" s="248">
        <f>成绩录入!AT121</f>
        <v>0</v>
      </c>
      <c r="JU118" s="248">
        <f>成绩录入!AU121</f>
        <v>0</v>
      </c>
      <c r="JV118" s="248">
        <f>成绩录入!AV121</f>
        <v>0</v>
      </c>
      <c r="JW118" s="248">
        <f>成绩录入!AW121</f>
        <v>0</v>
      </c>
      <c r="JX118" s="298">
        <f t="shared" si="320"/>
        <v>0</v>
      </c>
      <c r="JY118" s="299"/>
      <c r="JZ118" s="308">
        <f>成绩录入!AR121</f>
        <v>0</v>
      </c>
      <c r="KA118" s="248">
        <f>成绩录入!AS121</f>
        <v>0</v>
      </c>
      <c r="KB118" s="248">
        <f>成绩录入!AT121</f>
        <v>0</v>
      </c>
      <c r="KC118" s="248">
        <f>成绩录入!AU121</f>
        <v>0</v>
      </c>
      <c r="KD118" s="248">
        <f>成绩录入!AV121</f>
        <v>0</v>
      </c>
      <c r="KE118" s="248">
        <f>成绩录入!AW121</f>
        <v>0</v>
      </c>
      <c r="KF118" s="298">
        <f t="shared" si="321"/>
        <v>0</v>
      </c>
      <c r="KH118" s="401">
        <f t="shared" si="322"/>
        <v>0</v>
      </c>
      <c r="KI118" s="314">
        <f t="shared" si="323"/>
        <v>0</v>
      </c>
      <c r="KJ118" s="314">
        <f t="shared" si="324"/>
        <v>0</v>
      </c>
      <c r="KK118" s="314">
        <f t="shared" si="325"/>
        <v>0</v>
      </c>
      <c r="KL118" s="314">
        <f t="shared" si="326"/>
        <v>0</v>
      </c>
      <c r="KM118" s="400">
        <f t="shared" si="327"/>
        <v>0</v>
      </c>
      <c r="KN118" s="90"/>
      <c r="KO118" s="294">
        <f>IF(总评!G116&lt;60,1,0)</f>
        <v>0</v>
      </c>
      <c r="KP118" s="355">
        <f t="shared" si="328"/>
        <v>0</v>
      </c>
      <c r="KQ118" s="355">
        <f t="shared" si="329"/>
        <v>0</v>
      </c>
      <c r="KR118" s="356">
        <f t="shared" si="330"/>
        <v>0</v>
      </c>
      <c r="KS118" s="321">
        <f t="shared" si="245"/>
        <v>0</v>
      </c>
      <c r="OT118" s="273">
        <f>IF(OT$6=$OS$5,成绩录入!BC121,0)</f>
        <v>0</v>
      </c>
      <c r="OU118" s="274">
        <f>IF(OU$6=$OS$5,成绩录入!BD121,0)</f>
        <v>0</v>
      </c>
      <c r="OV118" s="274">
        <f>IF(OV$6=$OS$5,成绩录入!BE121,0)</f>
        <v>0</v>
      </c>
      <c r="OW118" s="274">
        <f>IF(OW$6=$OS$5,成绩录入!BF121,0)</f>
        <v>0</v>
      </c>
      <c r="OX118" s="274">
        <f>IF(OX$6=$OS$5,成绩录入!BG121,0)</f>
        <v>0</v>
      </c>
      <c r="OY118" s="274">
        <f>IF(OY$6=$OS$5,成绩录入!BH121,0)</f>
        <v>0</v>
      </c>
      <c r="OZ118" s="274">
        <f>IF(OZ$6=$OS$5,成绩录入!BI121,0)</f>
        <v>0</v>
      </c>
      <c r="PA118" s="274">
        <f>IF(PA$6=$OS$5,成绩录入!BJ121,0)</f>
        <v>0</v>
      </c>
      <c r="PB118" s="274">
        <f>IF(PB$6=$OS$5,成绩录入!BK121,0)</f>
        <v>0</v>
      </c>
      <c r="PC118" s="274">
        <f>IF(PC$6=$OS$5,成绩录入!BL121,0)</f>
        <v>0</v>
      </c>
      <c r="PD118" s="274">
        <f>IF(PD$6=$OS$5,成绩录入!BM121,0)</f>
        <v>0</v>
      </c>
      <c r="PE118" s="274">
        <f>IF(PE$6=$OS$5,成绩录入!BN121,0)</f>
        <v>0</v>
      </c>
      <c r="PF118" s="274">
        <f>IF(PF$6=$OS$5,成绩录入!BO121,0)</f>
        <v>0</v>
      </c>
      <c r="PG118" s="274">
        <f>IF(PG$6=$OS$5,成绩录入!BP121,0)</f>
        <v>0</v>
      </c>
      <c r="PH118" s="274">
        <f>IF(PH$6=$OS$5,成绩录入!BQ121,0)</f>
        <v>0</v>
      </c>
      <c r="PI118" s="274">
        <f>IF(PI$6=$OS$5,成绩录入!BR121,0)</f>
        <v>0</v>
      </c>
      <c r="PJ118" s="274">
        <f>IF(PJ$6=$OS$5,成绩录入!BS121,0)</f>
        <v>0</v>
      </c>
      <c r="PK118" s="274">
        <f>IF(PK$6=$OS$5,成绩录入!BT121,0)</f>
        <v>0</v>
      </c>
      <c r="PL118" s="274">
        <f>IF(PL$6=$OS$5,成绩录入!BU121,0)</f>
        <v>0</v>
      </c>
      <c r="PM118" s="274">
        <f>IF(PM$6=$OS$5,成绩录入!BV121,0)</f>
        <v>0</v>
      </c>
      <c r="PN118" s="274">
        <f>IF(PN$6=$OS$5,成绩录入!BW121,0)</f>
        <v>0</v>
      </c>
      <c r="PO118" s="274">
        <f>IF(PO$6=$OS$5,成绩录入!BX121,0)</f>
        <v>0</v>
      </c>
      <c r="PP118" s="274">
        <f>IF(PP$6=$OS$5,成绩录入!BY121,0)</f>
        <v>0</v>
      </c>
      <c r="PQ118" s="274">
        <f>IF(PQ$6=$OS$5,成绩录入!BZ121,0)</f>
        <v>0</v>
      </c>
      <c r="PR118" s="274">
        <f>IF(PR$6=$OS$5,成绩录入!CA121,0)</f>
        <v>0</v>
      </c>
      <c r="PS118" s="274">
        <f>IF(PS$6=$OS$5,成绩录入!CB121,0)</f>
        <v>0</v>
      </c>
      <c r="PT118" s="274">
        <f>IF(PT$6=$OS$5,成绩录入!CC121,0)</f>
        <v>0</v>
      </c>
      <c r="PU118" s="274">
        <f>IF(PU$6=$OS$5,成绩录入!CD121,0)</f>
        <v>0</v>
      </c>
      <c r="PV118" s="274">
        <f>IF(PV$6=$OS$5,成绩录入!CE121,0)</f>
        <v>0</v>
      </c>
      <c r="PW118" s="274">
        <f>IF(PW$6=$OS$5,成绩录入!CF121,0)</f>
        <v>0</v>
      </c>
      <c r="PX118" s="274">
        <f>IF(PX$6=$OS$5,成绩录入!CG121,0)</f>
        <v>0</v>
      </c>
      <c r="PY118" s="274">
        <f>IF(PY$6=$OS$5,成绩录入!CH121,0)</f>
        <v>0</v>
      </c>
      <c r="PZ118" s="274">
        <f>IF(PZ$6=$OS$5,成绩录入!CI121,0)</f>
        <v>0</v>
      </c>
      <c r="QA118" s="274">
        <f>IF(QA$6=$OS$5,成绩录入!CJ121,0)</f>
        <v>0</v>
      </c>
      <c r="QB118" s="274">
        <f>IF(QB$6=$OS$5,成绩录入!CK121,0)</f>
        <v>0</v>
      </c>
      <c r="QC118" s="274">
        <f>IF(QC$6=$OS$5,成绩录入!CL121,0)</f>
        <v>0</v>
      </c>
      <c r="QD118" s="274">
        <f>IF(QD$6=$OS$5,成绩录入!CM121,0)</f>
        <v>0</v>
      </c>
      <c r="QE118" s="274">
        <f>IF(QE$6=$OS$5,成绩录入!CN121,0)</f>
        <v>0</v>
      </c>
      <c r="QF118" s="274">
        <f>IF(QF$6=$OS$5,成绩录入!CO121,0)</f>
        <v>0</v>
      </c>
      <c r="QG118" s="274">
        <f>IF(QG$6=$OS$5,成绩录入!CP121,0)</f>
        <v>0</v>
      </c>
      <c r="QH118" s="274">
        <f>IF(QH$6=$OS$5,成绩录入!CQ121,0)</f>
        <v>0</v>
      </c>
      <c r="QI118" s="274">
        <f>IF(QI$6=$OS$5,成绩录入!CR121,0)</f>
        <v>0</v>
      </c>
      <c r="QJ118" s="274">
        <f>IF(QJ$6=$OS$5,成绩录入!CS121,0)</f>
        <v>0</v>
      </c>
      <c r="QK118" s="274">
        <f>IF(QK$6=$OS$5,成绩录入!CT121,0)</f>
        <v>0</v>
      </c>
      <c r="QL118" s="274">
        <f>IF(QL$6=$OS$5,成绩录入!CU121,0)</f>
        <v>0</v>
      </c>
      <c r="QM118" s="274">
        <f>IF(QM$6=$OS$5,成绩录入!CV121,0)</f>
        <v>0</v>
      </c>
      <c r="QN118" s="274">
        <f>IF(QN$6=$OS$5,成绩录入!CW121,0)</f>
        <v>0</v>
      </c>
      <c r="QO118" s="274">
        <f>IF(QO$6=$OS$5,成绩录入!CX121,0)</f>
        <v>0</v>
      </c>
      <c r="QP118" s="274">
        <f>IF(QP$6=$OS$5,成绩录入!CY121,0)</f>
        <v>0</v>
      </c>
      <c r="QQ118" s="274">
        <f>IF(QQ$6=$OS$5,成绩录入!CZ121,0)</f>
        <v>0</v>
      </c>
      <c r="QR118" s="274">
        <f>IF(QR$6=$OS$5,成绩录入!DA121,0)</f>
        <v>0</v>
      </c>
      <c r="QS118" s="274">
        <f>IF(QS$6=$OS$5,成绩录入!DB121,0)</f>
        <v>0</v>
      </c>
      <c r="QT118" s="274">
        <f>IF(QT$6=$OS$5,成绩录入!DC121,0)</f>
        <v>0</v>
      </c>
      <c r="QU118" s="274">
        <f>IF(QU$6=$OS$5,成绩录入!DD121,0)</f>
        <v>0</v>
      </c>
      <c r="QV118" s="274">
        <f>IF(QV$6=$OS$5,成绩录入!DE121,0)</f>
        <v>0</v>
      </c>
      <c r="QW118" s="274">
        <f>IF(QW$6=$OS$5,成绩录入!DF121,0)</f>
        <v>0</v>
      </c>
      <c r="QX118" s="274">
        <f>IF(QX$6=$OS$5,成绩录入!DG121,0)</f>
        <v>0</v>
      </c>
      <c r="QY118" s="274">
        <f>IF(QY$6=$OS$5,成绩录入!DH121,0)</f>
        <v>0</v>
      </c>
      <c r="QZ118" s="274">
        <f>IF(QZ$6=$OS$5,成绩录入!DI121,0)</f>
        <v>0</v>
      </c>
      <c r="RA118" s="274">
        <f>IF(RA$6=$OS$5,成绩录入!DJ121,0)</f>
        <v>0</v>
      </c>
      <c r="RB118" s="248">
        <f>IF(RB$6=$OS$5,成绩录入!DK121,0)</f>
        <v>0</v>
      </c>
      <c r="RC118" s="248">
        <f>IF(RC$6=$OS$5,成绩录入!DL121,0)</f>
        <v>0</v>
      </c>
      <c r="RD118" s="248">
        <f>IF(RD$6=$OS$5,成绩录入!DM121,0)</f>
        <v>0</v>
      </c>
      <c r="RE118" s="248">
        <f>IF(RE$6=$OS$5,成绩录入!DN121,0)</f>
        <v>0</v>
      </c>
      <c r="RF118" s="248">
        <f>IF(RF$6=$OS$5,成绩录入!DO121,0)</f>
        <v>0</v>
      </c>
      <c r="RG118" s="248">
        <f>IF(RG$6=$OS$5,成绩录入!DP121,0)</f>
        <v>0</v>
      </c>
      <c r="RH118" s="248">
        <f>IF(RH$6=$OS$5,成绩录入!DQ121,0)</f>
        <v>0</v>
      </c>
      <c r="RI118" s="248">
        <f>IF(RI$6=$OS$5,成绩录入!DR121,0)</f>
        <v>0</v>
      </c>
      <c r="RJ118" s="248">
        <f>IF(RJ$6=$OS$5,成绩录入!DS121,0)</f>
        <v>0</v>
      </c>
      <c r="RK118" s="248">
        <f>IF(RK$6=$OS$5,成绩录入!DT121,0)</f>
        <v>0</v>
      </c>
      <c r="RL118" s="248">
        <f>IF(RL$6=$OS$5,成绩录入!DU121,0)</f>
        <v>0</v>
      </c>
      <c r="RM118" s="248">
        <f>IF(RM$6=$OS$5,成绩录入!DV121,0)</f>
        <v>0</v>
      </c>
      <c r="RN118" s="248">
        <f>IF(RN$6=$OS$5,成绩录入!DW121,0)</f>
        <v>0</v>
      </c>
      <c r="RO118" s="248">
        <f>IF(RO$6=$OS$5,成绩录入!DX121,0)</f>
        <v>0</v>
      </c>
      <c r="RP118" s="248">
        <f>IF(RP$6=$OS$5,成绩录入!DY121,0)</f>
        <v>0</v>
      </c>
      <c r="RQ118" s="248">
        <f>IF(RQ$6=$OS$5,成绩录入!DZ121,0)</f>
        <v>0</v>
      </c>
      <c r="RR118" s="248">
        <f>IF(RR$6=$OS$5,成绩录入!EA121,0)</f>
        <v>0</v>
      </c>
      <c r="RS118" s="248">
        <f>IF(RS$6=$OS$5,成绩录入!EB121,0)</f>
        <v>0</v>
      </c>
      <c r="RT118" s="248">
        <f>IF(RT$6=$OS$5,成绩录入!EC121,0)</f>
        <v>0</v>
      </c>
      <c r="RU118" s="248">
        <f>IF(RU$6=$OS$5,成绩录入!ED121,0)</f>
        <v>0</v>
      </c>
      <c r="RV118" s="248">
        <f>IF(RV$6=$OS$5,成绩录入!EE121,0)</f>
        <v>0</v>
      </c>
      <c r="RW118" s="248">
        <f>IF(RW$6=$OS$5,成绩录入!EF121,0)</f>
        <v>0</v>
      </c>
      <c r="RX118" s="248">
        <f>IF(RX$6=$OS$5,成绩录入!EG121,0)</f>
        <v>0</v>
      </c>
      <c r="RY118" s="248">
        <f>IF(RY$6=$OS$5,成绩录入!EH121,0)</f>
        <v>0</v>
      </c>
      <c r="RZ118" s="248">
        <f>IF(RZ$6=$OS$5,成绩录入!EI121,0)</f>
        <v>0</v>
      </c>
      <c r="SA118" s="248">
        <f>IF(SA$6=$OS$5,成绩录入!EJ121,0)</f>
        <v>0</v>
      </c>
      <c r="SB118" s="248">
        <f>IF(SB$6=$OS$5,成绩录入!EK121,0)</f>
        <v>0</v>
      </c>
      <c r="SC118" s="248">
        <f>IF(SC$6=$OS$5,成绩录入!EL121,0)</f>
        <v>0</v>
      </c>
      <c r="SD118" s="248">
        <f>IF(SD$6=$OS$5,成绩录入!EM121,0)</f>
        <v>0</v>
      </c>
      <c r="SE118" s="248">
        <f>IF(SE$6=$OS$5,成绩录入!EN121,0)</f>
        <v>0</v>
      </c>
      <c r="SF118" s="248">
        <f>IF(SF$6=$OS$5,成绩录入!EO121,0)</f>
        <v>0</v>
      </c>
      <c r="SG118" s="248">
        <f>IF(SG$6=$OS$5,成绩录入!EP121,0)</f>
        <v>0</v>
      </c>
      <c r="SH118" s="248">
        <f>IF(SH$6=$OS$5,成绩录入!EQ121,0)</f>
        <v>0</v>
      </c>
      <c r="SI118" s="248">
        <f>IF(SI$6=$OS$5,成绩录入!ER121,0)</f>
        <v>0</v>
      </c>
      <c r="SJ118" s="248">
        <f>IF(SJ$6=$OS$5,成绩录入!ES121,0)</f>
        <v>0</v>
      </c>
      <c r="SK118" s="248">
        <f>IF(SK$6=$OS$5,成绩录入!ET121,0)</f>
        <v>0</v>
      </c>
      <c r="SL118" s="248">
        <f>IF(SL$6=$OS$5,成绩录入!EU121,0)</f>
        <v>0</v>
      </c>
      <c r="SM118" s="248">
        <f>IF(SM$6=$OS$5,成绩录入!EV121,0)</f>
        <v>0</v>
      </c>
      <c r="SN118" s="248">
        <f>IF(SN$6=$OS$5,成绩录入!EW121,0)</f>
        <v>0</v>
      </c>
      <c r="SO118" s="248">
        <f>IF(SO$6=$OS$5,成绩录入!EX121,0)</f>
        <v>0</v>
      </c>
      <c r="SP118" s="218">
        <f t="shared" si="190"/>
        <v>0</v>
      </c>
      <c r="SQ118" s="166"/>
      <c r="SR118" s="166"/>
      <c r="SS118" s="273">
        <f>IF(SS$6=$SR$5,成绩录入!BC121,0)</f>
        <v>0</v>
      </c>
      <c r="ST118" s="274">
        <f>IF(ST$6=$SR$5,成绩录入!BD121,0)</f>
        <v>0</v>
      </c>
      <c r="SU118" s="274">
        <f>IF(SU$6=$SR$5,成绩录入!BE121,0)</f>
        <v>0</v>
      </c>
      <c r="SV118" s="274">
        <f>IF(SV$6=$SR$5,成绩录入!BF121,0)</f>
        <v>0</v>
      </c>
      <c r="SW118" s="274">
        <f>IF(SW$6=$SR$5,成绩录入!BG121,0)</f>
        <v>0</v>
      </c>
      <c r="SX118" s="274">
        <f>IF(SX$6=$SR$5,成绩录入!BH121,0)</f>
        <v>0</v>
      </c>
      <c r="SY118" s="274">
        <f>IF(SY$6=$SR$5,成绩录入!BI121,0)</f>
        <v>0</v>
      </c>
      <c r="SZ118" s="274">
        <f>IF(SZ$6=$SR$5,成绩录入!BJ121,0)</f>
        <v>0</v>
      </c>
      <c r="TA118" s="274">
        <f>IF(TA$6=$SR$5,成绩录入!BK121,0)</f>
        <v>0</v>
      </c>
      <c r="TB118" s="274">
        <f>IF(TB$6=$SR$5,成绩录入!BL121,0)</f>
        <v>0</v>
      </c>
      <c r="TC118" s="274">
        <f>IF(TC$6=$SR$5,成绩录入!BM121,0)</f>
        <v>0</v>
      </c>
      <c r="TD118" s="274">
        <f>IF(TD$6=$SR$5,成绩录入!BN121,0)</f>
        <v>0</v>
      </c>
      <c r="TE118" s="274">
        <f>IF(TE$6=$SR$5,成绩录入!BO121,0)</f>
        <v>0</v>
      </c>
      <c r="TF118" s="274">
        <f>IF(TF$6=$SR$5,成绩录入!BP121,0)</f>
        <v>0</v>
      </c>
      <c r="TG118" s="274">
        <f>IF(TG$6=$SR$5,成绩录入!BQ121,0)</f>
        <v>0</v>
      </c>
      <c r="TH118" s="274">
        <f>IF(TH$6=$SR$5,成绩录入!BR121,0)</f>
        <v>0</v>
      </c>
      <c r="TI118" s="274">
        <f>IF(TI$6=$SR$5,成绩录入!BS121,0)</f>
        <v>0</v>
      </c>
      <c r="TJ118" s="274">
        <f>IF(TJ$6=$SR$5,成绩录入!BT121,0)</f>
        <v>0</v>
      </c>
      <c r="TK118" s="274">
        <f>IF(TK$6=$SR$5,成绩录入!BU121,0)</f>
        <v>0</v>
      </c>
      <c r="TL118" s="274">
        <f>IF(TL$6=$SR$5,成绩录入!BV121,0)</f>
        <v>0</v>
      </c>
      <c r="TM118" s="274">
        <f>IF(TM$6=$SR$5,成绩录入!BW121,0)</f>
        <v>0</v>
      </c>
      <c r="TN118" s="274">
        <f>IF(TN$6=$SR$5,成绩录入!BX121,0)</f>
        <v>0</v>
      </c>
      <c r="TO118" s="274">
        <f>IF(TO$6=$SR$5,成绩录入!BY121,0)</f>
        <v>0</v>
      </c>
      <c r="TP118" s="274">
        <f>IF(TP$6=$SR$5,成绩录入!BZ121,0)</f>
        <v>0</v>
      </c>
      <c r="TQ118" s="274">
        <f>IF(TQ$6=$SR$5,成绩录入!CA121,0)</f>
        <v>0</v>
      </c>
      <c r="TR118" s="274">
        <f>IF(TR$6=$SR$5,成绩录入!CB121,0)</f>
        <v>0</v>
      </c>
      <c r="TS118" s="274">
        <f>IF(TS$6=$SR$5,成绩录入!CC121,0)</f>
        <v>0</v>
      </c>
      <c r="TT118" s="274">
        <f>IF(TT$6=$SR$5,成绩录入!CD121,0)</f>
        <v>0</v>
      </c>
      <c r="TU118" s="274">
        <f>IF(TU$6=$SR$5,成绩录入!CE121,0)</f>
        <v>0</v>
      </c>
      <c r="TV118" s="274">
        <f>IF(TV$6=$SR$5,成绩录入!CF121,0)</f>
        <v>0</v>
      </c>
      <c r="TW118" s="274">
        <f>IF(TW$6=$SR$5,成绩录入!CG121,0)</f>
        <v>0</v>
      </c>
      <c r="TX118" s="274">
        <f>IF(TX$6=$SR$5,成绩录入!CH121,0)</f>
        <v>0</v>
      </c>
      <c r="TY118" s="274">
        <f>IF(TY$6=$SR$5,成绩录入!CI121,0)</f>
        <v>0</v>
      </c>
      <c r="TZ118" s="274">
        <f>IF(TZ$6=$SR$5,成绩录入!CJ121,0)</f>
        <v>0</v>
      </c>
      <c r="UA118" s="274">
        <f>IF(UA$6=$SR$5,成绩录入!CK121,0)</f>
        <v>0</v>
      </c>
      <c r="UB118" s="274">
        <f>IF(UB$6=$SR$5,成绩录入!CL121,0)</f>
        <v>0</v>
      </c>
      <c r="UC118" s="274">
        <f>IF(UC$6=$SR$5,成绩录入!CM121,0)</f>
        <v>0</v>
      </c>
      <c r="UD118" s="274">
        <f>IF(UD$6=$SR$5,成绩录入!CN121,0)</f>
        <v>0</v>
      </c>
      <c r="UE118" s="274">
        <f>IF(UE$6=$SR$5,成绩录入!CO121,0)</f>
        <v>0</v>
      </c>
      <c r="UF118" s="274">
        <f>IF(UF$6=$SR$5,成绩录入!CP121,0)</f>
        <v>0</v>
      </c>
      <c r="UG118" s="274">
        <f>IF(UG$6=$SR$5,成绩录入!CQ121,0)</f>
        <v>0</v>
      </c>
      <c r="UH118" s="274">
        <f>IF(UH$6=$SR$5,成绩录入!CR121,0)</f>
        <v>0</v>
      </c>
      <c r="UI118" s="274">
        <f>IF(UI$6=$SR$5,成绩录入!CS121,0)</f>
        <v>0</v>
      </c>
      <c r="UJ118" s="274">
        <f>IF(UJ$6=$SR$5,成绩录入!CT121,0)</f>
        <v>0</v>
      </c>
      <c r="UK118" s="274">
        <f>IF(UK$6=$SR$5,成绩录入!CU121,0)</f>
        <v>0</v>
      </c>
      <c r="UL118" s="274">
        <f>IF(UL$6=$SR$5,成绩录入!CV121,0)</f>
        <v>0</v>
      </c>
      <c r="UM118" s="274">
        <f>IF(UM$6=$SR$5,成绩录入!CW121,0)</f>
        <v>0</v>
      </c>
      <c r="UN118" s="274">
        <f>IF(UN$6=$SR$5,成绩录入!CX121,0)</f>
        <v>0</v>
      </c>
      <c r="UO118" s="274">
        <f>IF(UO$6=$SR$5,成绩录入!CY121,0)</f>
        <v>0</v>
      </c>
      <c r="UP118" s="274">
        <f>IF(UP$6=$SR$5,成绩录入!CZ121,0)</f>
        <v>0</v>
      </c>
      <c r="UQ118" s="274">
        <f>IF(UQ$6=$SR$5,成绩录入!DA121,0)</f>
        <v>0</v>
      </c>
      <c r="UR118" s="274">
        <f>IF(UR$6=$SR$5,成绩录入!DB121,0)</f>
        <v>0</v>
      </c>
      <c r="US118" s="274">
        <f>IF(US$6=$SR$5,成绩录入!DC121,0)</f>
        <v>0</v>
      </c>
      <c r="UT118" s="274">
        <f>IF(UT$6=$SR$5,成绩录入!DD121,0)</f>
        <v>0</v>
      </c>
      <c r="UU118" s="274">
        <f>IF(UU$6=$SR$5,成绩录入!DE121,0)</f>
        <v>0</v>
      </c>
      <c r="UV118" s="274">
        <f>IF(UV$6=$SR$5,成绩录入!DF121,0)</f>
        <v>0</v>
      </c>
      <c r="UW118" s="274">
        <f>IF(UW$6=$SR$5,成绩录入!DG121,0)</f>
        <v>0</v>
      </c>
      <c r="UX118" s="274">
        <f>IF(UX$6=$SR$5,成绩录入!DH121,0)</f>
        <v>0</v>
      </c>
      <c r="UY118" s="274">
        <f>IF(UY$6=$SR$5,成绩录入!DI121,0)</f>
        <v>0</v>
      </c>
      <c r="UZ118" s="274">
        <f>IF(UZ$6=$SR$5,成绩录入!DJ121,0)</f>
        <v>0</v>
      </c>
      <c r="VA118" s="248">
        <f>IF(VA$6=$SR$5,成绩录入!DK121,0)</f>
        <v>0</v>
      </c>
      <c r="VB118" s="248">
        <f>IF(VB$6=$SR$5,成绩录入!DL121,0)</f>
        <v>0</v>
      </c>
      <c r="VC118" s="248">
        <f>IF(VC$6=$SR$5,成绩录入!DM121,0)</f>
        <v>0</v>
      </c>
      <c r="VD118" s="248">
        <f>IF(VD$6=$SR$5,成绩录入!DN121,0)</f>
        <v>0</v>
      </c>
      <c r="VE118" s="248">
        <f>IF(VE$6=$SR$5,成绩录入!DO121,0)</f>
        <v>0</v>
      </c>
      <c r="VF118" s="248">
        <f>IF(VF$6=$SR$5,成绩录入!DP121,0)</f>
        <v>0</v>
      </c>
      <c r="VG118" s="248">
        <f>IF(VG$6=$SR$5,成绩录入!DQ121,0)</f>
        <v>0</v>
      </c>
      <c r="VH118" s="248">
        <f>IF(VH$6=$SR$5,成绩录入!DR121,0)</f>
        <v>0</v>
      </c>
      <c r="VI118" s="248">
        <f>IF(VI$6=$SR$5,成绩录入!DS121,0)</f>
        <v>0</v>
      </c>
      <c r="VJ118" s="248">
        <f>IF(VJ$6=$SR$5,成绩录入!DT121,0)</f>
        <v>0</v>
      </c>
      <c r="VK118" s="248">
        <f>IF(VK$6=$SR$5,成绩录入!DU121,0)</f>
        <v>0</v>
      </c>
      <c r="VL118" s="248">
        <f>IF(VL$6=$SR$5,成绩录入!DV121,0)</f>
        <v>0</v>
      </c>
      <c r="VM118" s="248">
        <f>IF(VM$6=$SR$5,成绩录入!DW121,0)</f>
        <v>0</v>
      </c>
      <c r="VN118" s="248">
        <f>IF(VN$6=$SR$5,成绩录入!DX121,0)</f>
        <v>0</v>
      </c>
      <c r="VO118" s="248">
        <f>IF(VO$6=$SR$5,成绩录入!DY121,0)</f>
        <v>0</v>
      </c>
      <c r="VP118" s="248">
        <f>IF(VP$6=$SR$5,成绩录入!DZ121,0)</f>
        <v>0</v>
      </c>
      <c r="VQ118" s="248">
        <f>IF(VQ$6=$SR$5,成绩录入!EA121,0)</f>
        <v>0</v>
      </c>
      <c r="VR118" s="248">
        <f>IF(VR$6=$SR$5,成绩录入!EB121,0)</f>
        <v>0</v>
      </c>
      <c r="VS118" s="248">
        <f>IF(VS$6=$SR$5,成绩录入!EC121,0)</f>
        <v>0</v>
      </c>
      <c r="VT118" s="248">
        <f>IF(VT$6=$SR$5,成绩录入!ED121,0)</f>
        <v>0</v>
      </c>
      <c r="VU118" s="248">
        <f>IF(VU$6=$SR$5,成绩录入!EE121,0)</f>
        <v>0</v>
      </c>
      <c r="VV118" s="248">
        <f>IF(VV$6=$SR$5,成绩录入!EF121,0)</f>
        <v>0</v>
      </c>
      <c r="VW118" s="248">
        <f>IF(VW$6=$SR$5,成绩录入!EG121,0)</f>
        <v>0</v>
      </c>
      <c r="VX118" s="248">
        <f>IF(VX$6=$SR$5,成绩录入!EH121,0)</f>
        <v>0</v>
      </c>
      <c r="VY118" s="248">
        <f>IF(VY$6=$SR$5,成绩录入!EI121,0)</f>
        <v>0</v>
      </c>
      <c r="VZ118" s="248">
        <f>IF(VZ$6=$SR$5,成绩录入!EJ121,0)</f>
        <v>0</v>
      </c>
      <c r="WA118" s="248">
        <f>IF(WA$6=$SR$5,成绩录入!EK121,0)</f>
        <v>0</v>
      </c>
      <c r="WB118" s="248">
        <f>IF(WB$6=$SR$5,成绩录入!EL121,0)</f>
        <v>0</v>
      </c>
      <c r="WC118" s="248">
        <f>IF(WC$6=$SR$5,成绩录入!EM121,0)</f>
        <v>0</v>
      </c>
      <c r="WD118" s="248">
        <f>IF(WD$6=$SR$5,成绩录入!EN121,0)</f>
        <v>0</v>
      </c>
      <c r="WE118" s="248">
        <f>IF(WE$6=$SR$5,成绩录入!EO121,0)</f>
        <v>0</v>
      </c>
      <c r="WF118" s="248">
        <f>IF(WF$6=$SR$5,成绩录入!EP121,0)</f>
        <v>0</v>
      </c>
      <c r="WG118" s="248">
        <f>IF(WG$6=$SR$5,成绩录入!EQ121,0)</f>
        <v>0</v>
      </c>
      <c r="WH118" s="248">
        <f>IF(WH$6=$SR$5,成绩录入!ER121,0)</f>
        <v>0</v>
      </c>
      <c r="WI118" s="248">
        <f>IF(WI$6=$SR$5,成绩录入!ES121,0)</f>
        <v>0</v>
      </c>
      <c r="WJ118" s="248">
        <f>IF(WJ$6=$SR$5,成绩录入!ET121,0)</f>
        <v>0</v>
      </c>
      <c r="WK118" s="248">
        <f>IF(WK$6=$SR$5,成绩录入!EU121,0)</f>
        <v>0</v>
      </c>
      <c r="WL118" s="248">
        <f>IF(WL$6=$SR$5,成绩录入!EV121,0)</f>
        <v>0</v>
      </c>
      <c r="WM118" s="248">
        <f>IF(WM$6=$SR$5,成绩录入!EW121,0)</f>
        <v>0</v>
      </c>
      <c r="WN118" s="248">
        <f>IF(WN$6=$SR$5,成绩录入!EX121,0)</f>
        <v>0</v>
      </c>
      <c r="WO118" s="218">
        <f t="shared" si="191"/>
        <v>0</v>
      </c>
      <c r="WP118" s="166"/>
      <c r="WQ118" s="166"/>
      <c r="WR118" s="273">
        <f>IF(WR$6=$WQ$5,成绩录入!BC121,0)</f>
        <v>0</v>
      </c>
      <c r="WS118" s="274">
        <f>IF(WS$6=$WQ$5,成绩录入!BD121,0)</f>
        <v>0</v>
      </c>
      <c r="WT118" s="274">
        <f>IF(WT$6=$WQ$5,成绩录入!BE121,0)</f>
        <v>0</v>
      </c>
      <c r="WU118" s="274">
        <f>IF(WU$6=$WQ$5,成绩录入!BF121,0)</f>
        <v>0</v>
      </c>
      <c r="WV118" s="274">
        <f>IF(WV$6=$WQ$5,成绩录入!BG121,0)</f>
        <v>0</v>
      </c>
      <c r="WW118" s="274">
        <f>IF(WW$6=$WQ$5,成绩录入!BH121,0)</f>
        <v>0</v>
      </c>
      <c r="WX118" s="274">
        <f>IF(WX$6=$WQ$5,成绩录入!BI121,0)</f>
        <v>0</v>
      </c>
      <c r="WY118" s="274">
        <f>IF(WY$6=$WQ$5,成绩录入!BJ121,0)</f>
        <v>0</v>
      </c>
      <c r="WZ118" s="274">
        <f>IF(WZ$6=$WQ$5,成绩录入!BK121,0)</f>
        <v>0</v>
      </c>
      <c r="XA118" s="274">
        <f>IF(XA$6=$WQ$5,成绩录入!BL121,0)</f>
        <v>0</v>
      </c>
      <c r="XB118" s="274">
        <f>IF(XB$6=$WQ$5,成绩录入!BM121,0)</f>
        <v>0</v>
      </c>
      <c r="XC118" s="274">
        <f>IF(XC$6=$WQ$5,成绩录入!BN121,0)</f>
        <v>0</v>
      </c>
      <c r="XD118" s="274">
        <f>IF(XD$6=$WQ$5,成绩录入!BO121,0)</f>
        <v>0</v>
      </c>
      <c r="XE118" s="274">
        <f>IF(XE$6=$WQ$5,成绩录入!BP121,0)</f>
        <v>0</v>
      </c>
      <c r="XF118" s="274">
        <f>IF(XF$6=$WQ$5,成绩录入!BQ121,0)</f>
        <v>0</v>
      </c>
      <c r="XG118" s="274">
        <f>IF(XG$6=$WQ$5,成绩录入!BR121,0)</f>
        <v>0</v>
      </c>
      <c r="XH118" s="274">
        <f>IF(XH$6=$WQ$5,成绩录入!BS121,0)</f>
        <v>0</v>
      </c>
      <c r="XI118" s="274">
        <f>IF(XI$6=$WQ$5,成绩录入!BT121,0)</f>
        <v>0</v>
      </c>
      <c r="XJ118" s="274">
        <f>IF(XJ$6=$WQ$5,成绩录入!BU121,0)</f>
        <v>0</v>
      </c>
      <c r="XK118" s="274">
        <f>IF(XK$6=$WQ$5,成绩录入!BV121,0)</f>
        <v>0</v>
      </c>
      <c r="XL118" s="274">
        <f>IF(XL$6=$WQ$5,成绩录入!BW121,0)</f>
        <v>0</v>
      </c>
      <c r="XM118" s="274">
        <f>IF(XM$6=$WQ$5,成绩录入!BX121,0)</f>
        <v>0</v>
      </c>
      <c r="XN118" s="274">
        <f>IF(XN$6=$WQ$5,成绩录入!BY121,0)</f>
        <v>0</v>
      </c>
      <c r="XO118" s="274">
        <f>IF(XO$6=$WQ$5,成绩录入!BZ121,0)</f>
        <v>0</v>
      </c>
      <c r="XP118" s="274">
        <f>IF(XP$6=$WQ$5,成绩录入!CA121,0)</f>
        <v>0</v>
      </c>
      <c r="XQ118" s="274">
        <f>IF(XQ$6=$WQ$5,成绩录入!CB121,0)</f>
        <v>0</v>
      </c>
      <c r="XR118" s="274">
        <f>IF(XR$6=$WQ$5,成绩录入!CC121,0)</f>
        <v>0</v>
      </c>
      <c r="XS118" s="274">
        <f>IF(XS$6=$WQ$5,成绩录入!CD121,0)</f>
        <v>0</v>
      </c>
      <c r="XT118" s="274">
        <f>IF(XT$6=$WQ$5,成绩录入!CE121,0)</f>
        <v>0</v>
      </c>
      <c r="XU118" s="274">
        <f>IF(XU$6=$WQ$5,成绩录入!CF121,0)</f>
        <v>0</v>
      </c>
      <c r="XV118" s="274">
        <f>IF(XV$6=$WQ$5,成绩录入!CG121,0)</f>
        <v>0</v>
      </c>
      <c r="XW118" s="274">
        <f>IF(XW$6=$WQ$5,成绩录入!CH121,0)</f>
        <v>0</v>
      </c>
      <c r="XX118" s="274">
        <f>IF(XX$6=$WQ$5,成绩录入!CI121,0)</f>
        <v>0</v>
      </c>
      <c r="XY118" s="274">
        <f>IF(XY$6=$WQ$5,成绩录入!CJ121,0)</f>
        <v>0</v>
      </c>
      <c r="XZ118" s="274">
        <f>IF(XZ$6=$WQ$5,成绩录入!CK121,0)</f>
        <v>0</v>
      </c>
      <c r="YA118" s="274">
        <f>IF(YA$6=$WQ$5,成绩录入!CL121,0)</f>
        <v>0</v>
      </c>
      <c r="YB118" s="274">
        <f>IF(YB$6=$WQ$5,成绩录入!CM121,0)</f>
        <v>0</v>
      </c>
      <c r="YC118" s="274">
        <f>IF(YC$6=$WQ$5,成绩录入!CN121,0)</f>
        <v>0</v>
      </c>
      <c r="YD118" s="274">
        <f>IF(YD$6=$WQ$5,成绩录入!CO121,0)</f>
        <v>0</v>
      </c>
      <c r="YE118" s="274">
        <f>IF(YE$6=$WQ$5,成绩录入!CP121,0)</f>
        <v>0</v>
      </c>
      <c r="YF118" s="274">
        <f>IF(YF$6=$WQ$5,成绩录入!CQ121,0)</f>
        <v>0</v>
      </c>
      <c r="YG118" s="274">
        <f>IF(YG$6=$WQ$5,成绩录入!CR121,0)</f>
        <v>0</v>
      </c>
      <c r="YH118" s="274">
        <f>IF(YH$6=$WQ$5,成绩录入!CS121,0)</f>
        <v>0</v>
      </c>
      <c r="YI118" s="274">
        <f>IF(YI$6=$WQ$5,成绩录入!CT121,0)</f>
        <v>0</v>
      </c>
      <c r="YJ118" s="274">
        <f>IF(YJ$6=$WQ$5,成绩录入!CU121,0)</f>
        <v>0</v>
      </c>
      <c r="YK118" s="274">
        <f>IF(YK$6=$WQ$5,成绩录入!CV121,0)</f>
        <v>0</v>
      </c>
      <c r="YL118" s="274">
        <f>IF(YL$6=$WQ$5,成绩录入!CW121,0)</f>
        <v>0</v>
      </c>
      <c r="YM118" s="274">
        <f>IF(YM$6=$WQ$5,成绩录入!CX121,0)</f>
        <v>0</v>
      </c>
      <c r="YN118" s="274">
        <f>IF(YN$6=$WQ$5,成绩录入!CY121,0)</f>
        <v>0</v>
      </c>
      <c r="YO118" s="274">
        <f>IF(YO$6=$WQ$5,成绩录入!CZ121,0)</f>
        <v>0</v>
      </c>
      <c r="YP118" s="274">
        <f>IF(YP$6=$WQ$5,成绩录入!DA121,0)</f>
        <v>0</v>
      </c>
      <c r="YQ118" s="274">
        <f>IF(YQ$6=$WQ$5,成绩录入!DB121,0)</f>
        <v>0</v>
      </c>
      <c r="YR118" s="274">
        <f>IF(YR$6=$WQ$5,成绩录入!DC121,0)</f>
        <v>0</v>
      </c>
      <c r="YS118" s="274">
        <f>IF(YS$6=$WQ$5,成绩录入!DD121,0)</f>
        <v>0</v>
      </c>
      <c r="YT118" s="274">
        <f>IF(YT$6=$WQ$5,成绩录入!DE121,0)</f>
        <v>0</v>
      </c>
      <c r="YU118" s="274">
        <f>IF(YU$6=$WQ$5,成绩录入!DF121,0)</f>
        <v>0</v>
      </c>
      <c r="YV118" s="274">
        <f>IF(YV$6=$WQ$5,成绩录入!DG121,0)</f>
        <v>0</v>
      </c>
      <c r="YW118" s="274">
        <f>IF(YW$6=$WQ$5,成绩录入!DH121,0)</f>
        <v>0</v>
      </c>
      <c r="YX118" s="274">
        <f>IF(YX$6=$WQ$5,成绩录入!DI121,0)</f>
        <v>0</v>
      </c>
      <c r="YY118" s="274">
        <f>IF(YY$6=$WQ$5,成绩录入!DJ121,0)</f>
        <v>0</v>
      </c>
      <c r="YZ118" s="248">
        <f>IF(YZ$6=$WQ$5,成绩录入!DK121,0)</f>
        <v>0</v>
      </c>
      <c r="ZA118" s="248">
        <f>IF(ZA$6=$WQ$5,成绩录入!DL121,0)</f>
        <v>0</v>
      </c>
      <c r="ZB118" s="248">
        <f>IF(ZB$6=$WQ$5,成绩录入!DM121,0)</f>
        <v>0</v>
      </c>
      <c r="ZC118" s="248">
        <f>IF(ZC$6=$WQ$5,成绩录入!DN121,0)</f>
        <v>0</v>
      </c>
      <c r="ZD118" s="248">
        <f>IF(ZD$6=$WQ$5,成绩录入!DO121,0)</f>
        <v>0</v>
      </c>
      <c r="ZE118" s="248">
        <f>IF(ZE$6=$WQ$5,成绩录入!DP121,0)</f>
        <v>0</v>
      </c>
      <c r="ZF118" s="248">
        <f>IF(ZF$6=$WQ$5,成绩录入!DQ121,0)</f>
        <v>0</v>
      </c>
      <c r="ZG118" s="248">
        <f>IF(ZG$6=$WQ$5,成绩录入!DR121,0)</f>
        <v>0</v>
      </c>
      <c r="ZH118" s="248">
        <f>IF(ZH$6=$WQ$5,成绩录入!DS121,0)</f>
        <v>0</v>
      </c>
      <c r="ZI118" s="248">
        <f>IF(ZI$6=$WQ$5,成绩录入!DT121,0)</f>
        <v>0</v>
      </c>
      <c r="ZJ118" s="248">
        <f>IF(ZJ$6=$WQ$5,成绩录入!DU121,0)</f>
        <v>0</v>
      </c>
      <c r="ZK118" s="248">
        <f>IF(ZK$6=$WQ$5,成绩录入!DV121,0)</f>
        <v>0</v>
      </c>
      <c r="ZL118" s="248">
        <f>IF(ZL$6=$WQ$5,成绩录入!DW121,0)</f>
        <v>0</v>
      </c>
      <c r="ZM118" s="248">
        <f>IF(ZM$6=$WQ$5,成绩录入!DX121,0)</f>
        <v>0</v>
      </c>
      <c r="ZN118" s="248">
        <f>IF(ZN$6=$WQ$5,成绩录入!DY121,0)</f>
        <v>0</v>
      </c>
      <c r="ZO118" s="248">
        <f>IF(ZO$6=$WQ$5,成绩录入!DZ121,0)</f>
        <v>0</v>
      </c>
      <c r="ZP118" s="248">
        <f>IF(ZP$6=$WQ$5,成绩录入!EA121,0)</f>
        <v>0</v>
      </c>
      <c r="ZQ118" s="248">
        <f>IF(ZQ$6=$WQ$5,成绩录入!EB121,0)</f>
        <v>0</v>
      </c>
      <c r="ZR118" s="248">
        <f>IF(ZR$6=$WQ$5,成绩录入!EC121,0)</f>
        <v>0</v>
      </c>
      <c r="ZS118" s="248">
        <f>IF(ZS$6=$WQ$5,成绩录入!ED121,0)</f>
        <v>0</v>
      </c>
      <c r="ZT118" s="248">
        <f>IF(ZT$6=$WQ$5,成绩录入!EE121,0)</f>
        <v>0</v>
      </c>
      <c r="ZU118" s="248">
        <f>IF(ZU$6=$WQ$5,成绩录入!EF121,0)</f>
        <v>0</v>
      </c>
      <c r="ZV118" s="248">
        <f>IF(ZV$6=$WQ$5,成绩录入!EG121,0)</f>
        <v>0</v>
      </c>
      <c r="ZW118" s="248">
        <f>IF(ZW$6=$WQ$5,成绩录入!EH121,0)</f>
        <v>0</v>
      </c>
      <c r="ZX118" s="248">
        <f>IF(ZX$6=$WQ$5,成绩录入!EI121,0)</f>
        <v>0</v>
      </c>
      <c r="ZY118" s="248">
        <f>IF(ZY$6=$WQ$5,成绩录入!EJ121,0)</f>
        <v>0</v>
      </c>
      <c r="ZZ118" s="248">
        <f>IF(ZZ$6=$WQ$5,成绩录入!EK121,0)</f>
        <v>0</v>
      </c>
      <c r="AAA118" s="248">
        <f>IF(AAA$6=$WQ$5,成绩录入!EL121,0)</f>
        <v>0</v>
      </c>
      <c r="AAB118" s="248">
        <f>IF(AAB$6=$WQ$5,成绩录入!EM121,0)</f>
        <v>0</v>
      </c>
      <c r="AAC118" s="248">
        <f>IF(AAC$6=$WQ$5,成绩录入!EN121,0)</f>
        <v>0</v>
      </c>
      <c r="AAD118" s="248">
        <f>IF(AAD$6=$WQ$5,成绩录入!EO121,0)</f>
        <v>0</v>
      </c>
      <c r="AAE118" s="248">
        <f>IF(AAE$6=$WQ$5,成绩录入!EP121,0)</f>
        <v>0</v>
      </c>
      <c r="AAF118" s="248">
        <f>IF(AAF$6=$WQ$5,成绩录入!EQ121,0)</f>
        <v>0</v>
      </c>
      <c r="AAG118" s="248">
        <f>IF(AAG$6=$WQ$5,成绩录入!ER121,0)</f>
        <v>0</v>
      </c>
      <c r="AAH118" s="248">
        <f>IF(AAH$6=$WQ$5,成绩录入!ES121,0)</f>
        <v>0</v>
      </c>
      <c r="AAI118" s="248">
        <f>IF(AAI$6=$WQ$5,成绩录入!ET121,0)</f>
        <v>0</v>
      </c>
      <c r="AAJ118" s="248">
        <f>IF(AAJ$6=$WQ$5,成绩录入!EU121,0)</f>
        <v>0</v>
      </c>
      <c r="AAK118" s="248">
        <f>IF(AAK$6=$WQ$5,成绩录入!EV121,0)</f>
        <v>0</v>
      </c>
      <c r="AAL118" s="248">
        <f>IF(AAL$6=$WQ$5,成绩录入!EW121,0)</f>
        <v>0</v>
      </c>
      <c r="AAM118" s="248">
        <f>IF(AAM$6=$WQ$5,成绩录入!EX121,0)</f>
        <v>0</v>
      </c>
      <c r="AAN118" s="218">
        <f t="shared" si="192"/>
        <v>0</v>
      </c>
      <c r="AAO118" s="206"/>
      <c r="AAQ118" s="273">
        <f>IF(AAQ$6=$AAP$5,成绩录入!BC121,0)</f>
        <v>0</v>
      </c>
      <c r="AAR118" s="274">
        <f>IF(AAR$6=$AAP$5,成绩录入!BD121,0)</f>
        <v>0</v>
      </c>
      <c r="AAS118" s="274">
        <f>IF(AAS$6=$AAP$5,成绩录入!BE121,0)</f>
        <v>0</v>
      </c>
      <c r="AAT118" s="274">
        <f>IF(AAT$6=$AAP$5,成绩录入!BF121,0)</f>
        <v>0</v>
      </c>
      <c r="AAU118" s="274">
        <f>IF(AAU$6=$AAP$5,成绩录入!BG121,0)</f>
        <v>0</v>
      </c>
      <c r="AAV118" s="274">
        <f>IF(AAV$6=$AAP$5,成绩录入!BH121,0)</f>
        <v>0</v>
      </c>
      <c r="AAW118" s="274">
        <f>IF(AAW$6=$AAP$5,成绩录入!BI121,0)</f>
        <v>0</v>
      </c>
      <c r="AAX118" s="274">
        <f>IF(AAX$6=$AAP$5,成绩录入!BJ121,0)</f>
        <v>0</v>
      </c>
      <c r="AAY118" s="274">
        <f>IF(AAY$6=$AAP$5,成绩录入!BK121,0)</f>
        <v>0</v>
      </c>
      <c r="AAZ118" s="274">
        <f>IF(AAZ$6=$AAP$5,成绩录入!BL121,0)</f>
        <v>0</v>
      </c>
      <c r="ABA118" s="274">
        <f>IF(ABA$6=$AAP$5,成绩录入!BM121,0)</f>
        <v>0</v>
      </c>
      <c r="ABB118" s="274">
        <f>IF(ABB$6=$AAP$5,成绩录入!BN121,0)</f>
        <v>0</v>
      </c>
      <c r="ABC118" s="274">
        <f>IF(ABC$6=$AAP$5,成绩录入!BO121,0)</f>
        <v>0</v>
      </c>
      <c r="ABD118" s="274">
        <f>IF(ABD$6=$AAP$5,成绩录入!BP121,0)</f>
        <v>0</v>
      </c>
      <c r="ABE118" s="274">
        <f>IF(ABE$6=$AAP$5,成绩录入!BQ121,0)</f>
        <v>0</v>
      </c>
      <c r="ABF118" s="274">
        <f>IF(ABF$6=$AAP$5,成绩录入!BR121,0)</f>
        <v>0</v>
      </c>
      <c r="ABG118" s="274">
        <f>IF(ABG$6=$AAP$5,成绩录入!BS121,0)</f>
        <v>0</v>
      </c>
      <c r="ABH118" s="274">
        <f>IF(ABH$6=$AAP$5,成绩录入!BT121,0)</f>
        <v>0</v>
      </c>
      <c r="ABI118" s="274">
        <f>IF(ABI$6=$AAP$5,成绩录入!BU121,0)</f>
        <v>0</v>
      </c>
      <c r="ABJ118" s="274">
        <f>IF(ABJ$6=$AAP$5,成绩录入!BV121,0)</f>
        <v>0</v>
      </c>
      <c r="ABK118" s="274">
        <f>IF(ABK$6=$AAP$5,成绩录入!BW121,0)</f>
        <v>0</v>
      </c>
      <c r="ABL118" s="274">
        <f>IF(ABL$6=$AAP$5,成绩录入!BX121,0)</f>
        <v>0</v>
      </c>
      <c r="ABM118" s="274">
        <f>IF(ABM$6=$AAP$5,成绩录入!BY121,0)</f>
        <v>0</v>
      </c>
      <c r="ABN118" s="274">
        <f>IF(ABN$6=$AAP$5,成绩录入!BZ121,0)</f>
        <v>0</v>
      </c>
      <c r="ABO118" s="274">
        <f>IF(ABO$6=$AAP$5,成绩录入!CA121,0)</f>
        <v>0</v>
      </c>
      <c r="ABP118" s="274">
        <f>IF(ABP$6=$AAP$5,成绩录入!CB121,0)</f>
        <v>0</v>
      </c>
      <c r="ABQ118" s="274">
        <f>IF(ABQ$6=$AAP$5,成绩录入!CC121,0)</f>
        <v>0</v>
      </c>
      <c r="ABR118" s="274">
        <f>IF(ABR$6=$AAP$5,成绩录入!CD121,0)</f>
        <v>0</v>
      </c>
      <c r="ABS118" s="274">
        <f>IF(ABS$6=$AAP$5,成绩录入!CE121,0)</f>
        <v>0</v>
      </c>
      <c r="ABT118" s="274">
        <f>IF(ABT$6=$AAP$5,成绩录入!CF121,0)</f>
        <v>0</v>
      </c>
      <c r="ABU118" s="274">
        <f>IF(ABU$6=$AAP$5,成绩录入!CG121,0)</f>
        <v>0</v>
      </c>
      <c r="ABV118" s="274">
        <f>IF(ABV$6=$AAP$5,成绩录入!CH121,0)</f>
        <v>0</v>
      </c>
      <c r="ABW118" s="274">
        <f>IF(ABW$6=$AAP$5,成绩录入!CI121,0)</f>
        <v>0</v>
      </c>
      <c r="ABX118" s="274">
        <f>IF(ABX$6=$AAP$5,成绩录入!CJ121,0)</f>
        <v>0</v>
      </c>
      <c r="ABY118" s="274">
        <f>IF(ABY$6=$AAP$5,成绩录入!CK121,0)</f>
        <v>0</v>
      </c>
      <c r="ABZ118" s="274">
        <f>IF(ABZ$6=$AAP$5,成绩录入!CL121,0)</f>
        <v>0</v>
      </c>
      <c r="ACA118" s="274">
        <f>IF(ACA$6=$AAP$5,成绩录入!CM121,0)</f>
        <v>0</v>
      </c>
      <c r="ACB118" s="274">
        <f>IF(ACB$6=$AAP$5,成绩录入!CN121,0)</f>
        <v>0</v>
      </c>
      <c r="ACC118" s="274">
        <f>IF(ACC$6=$AAP$5,成绩录入!CO121,0)</f>
        <v>0</v>
      </c>
      <c r="ACD118" s="274">
        <f>IF(ACD$6=$AAP$5,成绩录入!CP121,0)</f>
        <v>0</v>
      </c>
      <c r="ACE118" s="274">
        <f>IF(ACE$6=$AAP$5,成绩录入!CQ121,0)</f>
        <v>0</v>
      </c>
      <c r="ACF118" s="274">
        <f>IF(ACF$6=$AAP$5,成绩录入!CR121,0)</f>
        <v>0</v>
      </c>
      <c r="ACG118" s="274">
        <f>IF(ACG$6=$AAP$5,成绩录入!CS121,0)</f>
        <v>0</v>
      </c>
      <c r="ACH118" s="274">
        <f>IF(ACH$6=$AAP$5,成绩录入!CT121,0)</f>
        <v>0</v>
      </c>
      <c r="ACI118" s="274">
        <f>IF(ACI$6=$AAP$5,成绩录入!CU121,0)</f>
        <v>0</v>
      </c>
      <c r="ACJ118" s="274">
        <f>IF(ACJ$6=$AAP$5,成绩录入!CV121,0)</f>
        <v>0</v>
      </c>
      <c r="ACK118" s="274">
        <f>IF(ACK$6=$AAP$5,成绩录入!CW121,0)</f>
        <v>0</v>
      </c>
      <c r="ACL118" s="274">
        <f>IF(ACL$6=$AAP$5,成绩录入!CX121,0)</f>
        <v>0</v>
      </c>
      <c r="ACM118" s="274">
        <f>IF(ACM$6=$AAP$5,成绩录入!CY121,0)</f>
        <v>0</v>
      </c>
      <c r="ACN118" s="274">
        <f>IF(ACN$6=$AAP$5,成绩录入!CZ121,0)</f>
        <v>0</v>
      </c>
      <c r="ACO118" s="274">
        <f>IF(ACO$6=$AAP$5,成绩录入!DA121,0)</f>
        <v>0</v>
      </c>
      <c r="ACP118" s="274">
        <f>IF(ACP$6=$AAP$5,成绩录入!DB121,0)</f>
        <v>0</v>
      </c>
      <c r="ACQ118" s="274">
        <f>IF(ACQ$6=$AAP$5,成绩录入!DC121,0)</f>
        <v>0</v>
      </c>
      <c r="ACR118" s="274">
        <f>IF(ACR$6=$AAP$5,成绩录入!DD121,0)</f>
        <v>0</v>
      </c>
      <c r="ACS118" s="274">
        <f>IF(ACS$6=$AAP$5,成绩录入!DE121,0)</f>
        <v>0</v>
      </c>
      <c r="ACT118" s="274">
        <f>IF(ACT$6=$AAP$5,成绩录入!DF121,0)</f>
        <v>0</v>
      </c>
      <c r="ACU118" s="274">
        <f>IF(ACU$6=$AAP$5,成绩录入!DG121,0)</f>
        <v>0</v>
      </c>
      <c r="ACV118" s="274">
        <f>IF(ACV$6=$AAP$5,成绩录入!DH121,0)</f>
        <v>0</v>
      </c>
      <c r="ACW118" s="274">
        <f>IF(ACW$6=$AAP$5,成绩录入!DI121,0)</f>
        <v>0</v>
      </c>
      <c r="ACX118" s="274">
        <f>IF(ACX$6=$AAP$5,成绩录入!DJ121,0)</f>
        <v>0</v>
      </c>
      <c r="ACY118" s="248">
        <f>IF(ACY$6=$AAP$5,成绩录入!DK121,0)</f>
        <v>0</v>
      </c>
      <c r="ACZ118" s="248">
        <f>IF(ACZ$6=$AAP$5,成绩录入!DL121,0)</f>
        <v>0</v>
      </c>
      <c r="ADA118" s="248">
        <f>IF(ADA$6=$AAP$5,成绩录入!DM121,0)</f>
        <v>0</v>
      </c>
      <c r="ADB118" s="248">
        <f>IF(ADB$6=$AAP$5,成绩录入!DN121,0)</f>
        <v>0</v>
      </c>
      <c r="ADC118" s="248">
        <f>IF(ADC$6=$AAP$5,成绩录入!DO121,0)</f>
        <v>0</v>
      </c>
      <c r="ADD118" s="248">
        <f>IF(ADD$6=$AAP$5,成绩录入!DP121,0)</f>
        <v>0</v>
      </c>
      <c r="ADE118" s="248">
        <f>IF(ADE$6=$AAP$5,成绩录入!DQ121,0)</f>
        <v>0</v>
      </c>
      <c r="ADF118" s="248">
        <f>IF(ADF$6=$AAP$5,成绩录入!DR121,0)</f>
        <v>0</v>
      </c>
      <c r="ADG118" s="248">
        <f>IF(ADG$6=$AAP$5,成绩录入!DS121,0)</f>
        <v>0</v>
      </c>
      <c r="ADH118" s="248">
        <f>IF(ADH$6=$AAP$5,成绩录入!DT121,0)</f>
        <v>0</v>
      </c>
      <c r="ADI118" s="248">
        <f>IF(ADI$6=$AAP$5,成绩录入!DU121,0)</f>
        <v>0</v>
      </c>
      <c r="ADJ118" s="248">
        <f>IF(ADJ$6=$AAP$5,成绩录入!DV121,0)</f>
        <v>0</v>
      </c>
      <c r="ADK118" s="248">
        <f>IF(ADK$6=$AAP$5,成绩录入!DW121,0)</f>
        <v>0</v>
      </c>
      <c r="ADL118" s="248">
        <f>IF(ADL$6=$AAP$5,成绩录入!DX121,0)</f>
        <v>0</v>
      </c>
      <c r="ADM118" s="248">
        <f>IF(ADM$6=$AAP$5,成绩录入!DY121,0)</f>
        <v>0</v>
      </c>
      <c r="ADN118" s="248">
        <f>IF(ADN$6=$AAP$5,成绩录入!DZ121,0)</f>
        <v>0</v>
      </c>
      <c r="ADO118" s="248">
        <f>IF(ADO$6=$AAP$5,成绩录入!EA121,0)</f>
        <v>0</v>
      </c>
      <c r="ADP118" s="248">
        <f>IF(ADP$6=$AAP$5,成绩录入!EB121,0)</f>
        <v>0</v>
      </c>
      <c r="ADQ118" s="248">
        <f>IF(ADQ$6=$AAP$5,成绩录入!EC121,0)</f>
        <v>0</v>
      </c>
      <c r="ADR118" s="248">
        <f>IF(ADR$6=$AAP$5,成绩录入!ED121,0)</f>
        <v>0</v>
      </c>
      <c r="ADS118" s="248">
        <f>IF(ADS$6=$AAP$5,成绩录入!EE121,0)</f>
        <v>0</v>
      </c>
      <c r="ADT118" s="248">
        <f>IF(ADT$6=$AAP$5,成绩录入!EF121,0)</f>
        <v>0</v>
      </c>
      <c r="ADU118" s="248">
        <f>IF(ADU$6=$AAP$5,成绩录入!EG121,0)</f>
        <v>0</v>
      </c>
      <c r="ADV118" s="248">
        <f>IF(ADV$6=$AAP$5,成绩录入!EH121,0)</f>
        <v>0</v>
      </c>
      <c r="ADW118" s="248">
        <f>IF(ADW$6=$AAP$5,成绩录入!EI121,0)</f>
        <v>0</v>
      </c>
      <c r="ADX118" s="248">
        <f>IF(ADX$6=$AAP$5,成绩录入!EJ121,0)</f>
        <v>0</v>
      </c>
      <c r="ADY118" s="248">
        <f>IF(ADY$6=$AAP$5,成绩录入!EK121,0)</f>
        <v>0</v>
      </c>
      <c r="ADZ118" s="248">
        <f>IF(ADZ$6=$AAP$5,成绩录入!EL121,0)</f>
        <v>0</v>
      </c>
      <c r="AEA118" s="248">
        <f>IF(AEA$6=$AAP$5,成绩录入!EM121,0)</f>
        <v>0</v>
      </c>
      <c r="AEB118" s="248">
        <f>IF(AEB$6=$AAP$5,成绩录入!EN121,0)</f>
        <v>0</v>
      </c>
      <c r="AEC118" s="248">
        <f>IF(AEC$6=$AAP$5,成绩录入!EO121,0)</f>
        <v>0</v>
      </c>
      <c r="AED118" s="248">
        <f>IF(AED$6=$AAP$5,成绩录入!EP121,0)</f>
        <v>0</v>
      </c>
      <c r="AEE118" s="248">
        <f>IF(AEE$6=$AAP$5,成绩录入!EQ121,0)</f>
        <v>0</v>
      </c>
      <c r="AEF118" s="248">
        <f>IF(AEF$6=$AAP$5,成绩录入!ER121,0)</f>
        <v>0</v>
      </c>
      <c r="AEG118" s="248">
        <f>IF(AEG$6=$AAP$5,成绩录入!ES121,0)</f>
        <v>0</v>
      </c>
      <c r="AEH118" s="248">
        <f>IF(AEH$6=$AAP$5,成绩录入!ET121,0)</f>
        <v>0</v>
      </c>
      <c r="AEI118" s="248">
        <f>IF(AEI$6=$AAP$5,成绩录入!EU121,0)</f>
        <v>0</v>
      </c>
      <c r="AEJ118" s="248">
        <f>IF(AEJ$6=$AAP$5,成绩录入!EV121,0)</f>
        <v>0</v>
      </c>
      <c r="AEK118" s="248">
        <f>IF(AEK$6=$AAP$5,成绩录入!EW121,0)</f>
        <v>0</v>
      </c>
      <c r="AEL118" s="248">
        <f>IF(AEL$6=$AAP$5,成绩录入!EX121,0)</f>
        <v>0</v>
      </c>
      <c r="AEM118" s="218">
        <f t="shared" si="193"/>
        <v>0</v>
      </c>
      <c r="AEN118" s="166"/>
      <c r="AEO118" s="166"/>
      <c r="AEP118" s="273">
        <f>IF(AEP$6=$AEO$5,成绩录入!BC121,0)</f>
        <v>0</v>
      </c>
      <c r="AEQ118" s="274">
        <f>IF(AEQ$6=$AEO$5,成绩录入!BD121,0)</f>
        <v>0</v>
      </c>
      <c r="AER118" s="274">
        <f>IF(AER$6=$AEO$5,成绩录入!BE121,0)</f>
        <v>0</v>
      </c>
      <c r="AES118" s="274">
        <f>IF(AES$6=$AEO$5,成绩录入!BF121,0)</f>
        <v>0</v>
      </c>
      <c r="AET118" s="274">
        <f>IF(AET$6=$AEO$5,成绩录入!BG121,0)</f>
        <v>0</v>
      </c>
      <c r="AEU118" s="274">
        <f>IF(AEU$6=$AEO$5,成绩录入!BH121,0)</f>
        <v>0</v>
      </c>
      <c r="AEV118" s="274">
        <f>IF(AEV$6=$AEO$5,成绩录入!BI121,0)</f>
        <v>0</v>
      </c>
      <c r="AEW118" s="274">
        <f>IF(AEW$6=$AEO$5,成绩录入!BJ121,0)</f>
        <v>0</v>
      </c>
      <c r="AEX118" s="274">
        <f>IF(AEX$6=$AEO$5,成绩录入!BK121,0)</f>
        <v>0</v>
      </c>
      <c r="AEY118" s="274">
        <f>IF(AEY$6=$AEO$5,成绩录入!BL121,0)</f>
        <v>0</v>
      </c>
      <c r="AEZ118" s="274">
        <f>IF(AEZ$6=$AEO$5,成绩录入!BM121,0)</f>
        <v>0</v>
      </c>
      <c r="AFA118" s="274">
        <f>IF(AFA$6=$AEO$5,成绩录入!BN121,0)</f>
        <v>0</v>
      </c>
      <c r="AFB118" s="274">
        <f>IF(AFB$6=$AEO$5,成绩录入!BO121,0)</f>
        <v>0</v>
      </c>
      <c r="AFC118" s="274">
        <f>IF(AFC$6=$AEO$5,成绩录入!BP121,0)</f>
        <v>0</v>
      </c>
      <c r="AFD118" s="274">
        <f>IF(AFD$6=$AEO$5,成绩录入!BQ121,0)</f>
        <v>0</v>
      </c>
      <c r="AFE118" s="274">
        <f>IF(AFE$6=$AEO$5,成绩录入!BR121,0)</f>
        <v>0</v>
      </c>
      <c r="AFF118" s="274">
        <f>IF(AFF$6=$AEO$5,成绩录入!BS121,0)</f>
        <v>0</v>
      </c>
      <c r="AFG118" s="274">
        <f>IF(AFG$6=$AEO$5,成绩录入!BT121,0)</f>
        <v>0</v>
      </c>
      <c r="AFH118" s="274">
        <f>IF(AFH$6=$AEO$5,成绩录入!BU121,0)</f>
        <v>0</v>
      </c>
      <c r="AFI118" s="274">
        <f>IF(AFI$6=$AEO$5,成绩录入!BV121,0)</f>
        <v>0</v>
      </c>
      <c r="AFJ118" s="274">
        <f>IF(AFJ$6=$AEO$5,成绩录入!BW121,0)</f>
        <v>0</v>
      </c>
      <c r="AFK118" s="274">
        <f>IF(AFK$6=$AEO$5,成绩录入!BX121,0)</f>
        <v>0</v>
      </c>
      <c r="AFL118" s="274">
        <f>IF(AFL$6=$AEO$5,成绩录入!BY121,0)</f>
        <v>0</v>
      </c>
      <c r="AFM118" s="274">
        <f>IF(AFM$6=$AEO$5,成绩录入!BZ121,0)</f>
        <v>0</v>
      </c>
      <c r="AFN118" s="274">
        <f>IF(AFN$6=$AEO$5,成绩录入!CA121,0)</f>
        <v>0</v>
      </c>
      <c r="AFO118" s="274">
        <f>IF(AFO$6=$AEO$5,成绩录入!CB121,0)</f>
        <v>0</v>
      </c>
      <c r="AFP118" s="274">
        <f>IF(AFP$6=$AEO$5,成绩录入!CC121,0)</f>
        <v>0</v>
      </c>
      <c r="AFQ118" s="274">
        <f>IF(AFQ$6=$AEO$5,成绩录入!CD121,0)</f>
        <v>0</v>
      </c>
      <c r="AFR118" s="274">
        <f>IF(AFR$6=$AEO$5,成绩录入!CE121,0)</f>
        <v>0</v>
      </c>
      <c r="AFS118" s="274">
        <f>IF(AFS$6=$AEO$5,成绩录入!CF121,0)</f>
        <v>0</v>
      </c>
      <c r="AFT118" s="274">
        <f>IF(AFT$6=$AEO$5,成绩录入!CG121,0)</f>
        <v>0</v>
      </c>
      <c r="AFU118" s="274">
        <f>IF(AFU$6=$AEO$5,成绩录入!CH121,0)</f>
        <v>0</v>
      </c>
      <c r="AFV118" s="274">
        <f>IF(AFV$6=$AEO$5,成绩录入!CI121,0)</f>
        <v>0</v>
      </c>
      <c r="AFW118" s="274">
        <f>IF(AFW$6=$AEO$5,成绩录入!CJ121,0)</f>
        <v>0</v>
      </c>
      <c r="AFX118" s="274">
        <f>IF(AFX$6=$AEO$5,成绩录入!CK121,0)</f>
        <v>0</v>
      </c>
      <c r="AFY118" s="274">
        <f>IF(AFY$6=$AEO$5,成绩录入!CL121,0)</f>
        <v>0</v>
      </c>
      <c r="AFZ118" s="274">
        <f>IF(AFZ$6=$AEO$5,成绩录入!CM121,0)</f>
        <v>0</v>
      </c>
      <c r="AGA118" s="274">
        <f>IF(AGA$6=$AEO$5,成绩录入!CN121,0)</f>
        <v>0</v>
      </c>
      <c r="AGB118" s="274">
        <f>IF(AGB$6=$AEO$5,成绩录入!CO121,0)</f>
        <v>0</v>
      </c>
      <c r="AGC118" s="274">
        <f>IF(AGC$6=$AEO$5,成绩录入!CP121,0)</f>
        <v>0</v>
      </c>
      <c r="AGD118" s="274">
        <f>IF(AGD$6=$AEO$5,成绩录入!CQ121,0)</f>
        <v>0</v>
      </c>
      <c r="AGE118" s="274">
        <f>IF(AGE$6=$AEO$5,成绩录入!CR121,0)</f>
        <v>0</v>
      </c>
      <c r="AGF118" s="274">
        <f>IF(AGF$6=$AEO$5,成绩录入!CS121,0)</f>
        <v>0</v>
      </c>
      <c r="AGG118" s="274">
        <f>IF(AGG$6=$AEO$5,成绩录入!CT121,0)</f>
        <v>0</v>
      </c>
      <c r="AGH118" s="274">
        <f>IF(AGH$6=$AEO$5,成绩录入!CU121,0)</f>
        <v>0</v>
      </c>
      <c r="AGI118" s="274">
        <f>IF(AGI$6=$AEO$5,成绩录入!CV121,0)</f>
        <v>0</v>
      </c>
      <c r="AGJ118" s="274">
        <f>IF(AGJ$6=$AEO$5,成绩录入!CW121,0)</f>
        <v>0</v>
      </c>
      <c r="AGK118" s="274">
        <f>IF(AGK$6=$AEO$5,成绩录入!CX121,0)</f>
        <v>0</v>
      </c>
      <c r="AGL118" s="274">
        <f>IF(AGL$6=$AEO$5,成绩录入!CY121,0)</f>
        <v>0</v>
      </c>
      <c r="AGM118" s="274">
        <f>IF(AGM$6=$AEO$5,成绩录入!CZ121,0)</f>
        <v>0</v>
      </c>
      <c r="AGN118" s="274">
        <f>IF(AGN$6=$AEO$5,成绩录入!DA121,0)</f>
        <v>0</v>
      </c>
      <c r="AGO118" s="274">
        <f>IF(AGO$6=$AEO$5,成绩录入!DB121,0)</f>
        <v>0</v>
      </c>
      <c r="AGP118" s="274">
        <f>IF(AGP$6=$AEO$5,成绩录入!DC121,0)</f>
        <v>0</v>
      </c>
      <c r="AGQ118" s="274">
        <f>IF(AGQ$6=$AEO$5,成绩录入!DD121,0)</f>
        <v>0</v>
      </c>
      <c r="AGR118" s="274">
        <f>IF(AGR$6=$AEO$5,成绩录入!DE121,0)</f>
        <v>0</v>
      </c>
      <c r="AGS118" s="274">
        <f>IF(AGS$6=$AEO$5,成绩录入!DF121,0)</f>
        <v>0</v>
      </c>
      <c r="AGT118" s="274">
        <f>IF(AGT$6=$AEO$5,成绩录入!DG121,0)</f>
        <v>0</v>
      </c>
      <c r="AGU118" s="274">
        <f>IF(AGU$6=$AEO$5,成绩录入!DH121,0)</f>
        <v>0</v>
      </c>
      <c r="AGV118" s="274">
        <f>IF(AGV$6=$AEO$5,成绩录入!DI121,0)</f>
        <v>0</v>
      </c>
      <c r="AGW118" s="274">
        <f>IF(AGW$6=$AEO$5,成绩录入!DJ121,0)</f>
        <v>0</v>
      </c>
      <c r="AGX118" s="248">
        <f>IF(AGX$6=$AEO$5,成绩录入!DK121,0)</f>
        <v>0</v>
      </c>
      <c r="AGY118" s="248">
        <f>IF(AGY$6=$AEO$5,成绩录入!DL121,0)</f>
        <v>0</v>
      </c>
      <c r="AGZ118" s="248">
        <f>IF(AGZ$6=$AEO$5,成绩录入!DM121,0)</f>
        <v>0</v>
      </c>
      <c r="AHA118" s="248">
        <f>IF(AHA$6=$AEO$5,成绩录入!DN121,0)</f>
        <v>0</v>
      </c>
      <c r="AHB118" s="248">
        <f>IF(AHB$6=$AEO$5,成绩录入!DO121,0)</f>
        <v>0</v>
      </c>
      <c r="AHC118" s="248">
        <f>IF(AHC$6=$AEO$5,成绩录入!DP121,0)</f>
        <v>0</v>
      </c>
      <c r="AHD118" s="248">
        <f>IF(AHD$6=$AEO$5,成绩录入!DQ121,0)</f>
        <v>0</v>
      </c>
      <c r="AHE118" s="248">
        <f>IF(AHE$6=$AEO$5,成绩录入!DR121,0)</f>
        <v>0</v>
      </c>
      <c r="AHF118" s="248">
        <f>IF(AHF$6=$AEO$5,成绩录入!DS121,0)</f>
        <v>0</v>
      </c>
      <c r="AHG118" s="248">
        <f>IF(AHG$6=$AEO$5,成绩录入!DT121,0)</f>
        <v>0</v>
      </c>
      <c r="AHH118" s="248">
        <f>IF(AHH$6=$AEO$5,成绩录入!DU121,0)</f>
        <v>0</v>
      </c>
      <c r="AHI118" s="248">
        <f>IF(AHI$6=$AEO$5,成绩录入!DV121,0)</f>
        <v>0</v>
      </c>
      <c r="AHJ118" s="248">
        <f>IF(AHJ$6=$AEO$5,成绩录入!DW121,0)</f>
        <v>0</v>
      </c>
      <c r="AHK118" s="248">
        <f>IF(AHK$6=$AEO$5,成绩录入!DX121,0)</f>
        <v>0</v>
      </c>
      <c r="AHL118" s="248">
        <f>IF(AHL$6=$AEO$5,成绩录入!DY121,0)</f>
        <v>0</v>
      </c>
      <c r="AHM118" s="248">
        <f>IF(AHM$6=$AEO$5,成绩录入!DZ121,0)</f>
        <v>0</v>
      </c>
      <c r="AHN118" s="248">
        <f>IF(AHN$6=$AEO$5,成绩录入!EA121,0)</f>
        <v>0</v>
      </c>
      <c r="AHO118" s="248">
        <f>IF(AHO$6=$AEO$5,成绩录入!EB121,0)</f>
        <v>0</v>
      </c>
      <c r="AHP118" s="248">
        <f>IF(AHP$6=$AEO$5,成绩录入!EC121,0)</f>
        <v>0</v>
      </c>
      <c r="AHQ118" s="248">
        <f>IF(AHQ$6=$AEO$5,成绩录入!ED121,0)</f>
        <v>0</v>
      </c>
      <c r="AHR118" s="248">
        <f>IF(AHR$6=$AEO$5,成绩录入!EE121,0)</f>
        <v>0</v>
      </c>
      <c r="AHS118" s="248">
        <f>IF(AHS$6=$AEO$5,成绩录入!EF121,0)</f>
        <v>0</v>
      </c>
      <c r="AHT118" s="248">
        <f>IF(AHT$6=$AEO$5,成绩录入!EG121,0)</f>
        <v>0</v>
      </c>
      <c r="AHU118" s="248">
        <f>IF(AHU$6=$AEO$5,成绩录入!EH121,0)</f>
        <v>0</v>
      </c>
      <c r="AHV118" s="248">
        <f>IF(AHV$6=$AEO$5,成绩录入!EI121,0)</f>
        <v>0</v>
      </c>
      <c r="AHW118" s="248">
        <f>IF(AHW$6=$AEO$5,成绩录入!EJ121,0)</f>
        <v>0</v>
      </c>
      <c r="AHX118" s="248">
        <f>IF(AHX$6=$AEO$5,成绩录入!EK121,0)</f>
        <v>0</v>
      </c>
      <c r="AHY118" s="248">
        <f>IF(AHY$6=$AEO$5,成绩录入!EL121,0)</f>
        <v>0</v>
      </c>
      <c r="AHZ118" s="248">
        <f>IF(AHZ$6=$AEO$5,成绩录入!EM121,0)</f>
        <v>0</v>
      </c>
      <c r="AIA118" s="248">
        <f>IF(AIA$6=$AEO$5,成绩录入!EN121,0)</f>
        <v>0</v>
      </c>
      <c r="AIB118" s="248">
        <f>IF(AIB$6=$AEO$5,成绩录入!EO121,0)</f>
        <v>0</v>
      </c>
      <c r="AIC118" s="248">
        <f>IF(AIC$6=$AEO$5,成绩录入!EP121,0)</f>
        <v>0</v>
      </c>
      <c r="AID118" s="248">
        <f>IF(AID$6=$AEO$5,成绩录入!EQ121,0)</f>
        <v>0</v>
      </c>
      <c r="AIE118" s="248">
        <f>IF(AIE$6=$AEO$5,成绩录入!ER121,0)</f>
        <v>0</v>
      </c>
      <c r="AIF118" s="248">
        <f>IF(AIF$6=$AEO$5,成绩录入!ES121,0)</f>
        <v>0</v>
      </c>
      <c r="AIG118" s="248">
        <f>IF(AIG$6=$AEO$5,成绩录入!ET121,0)</f>
        <v>0</v>
      </c>
      <c r="AIH118" s="248">
        <f>IF(AIH$6=$AEO$5,成绩录入!EU121,0)</f>
        <v>0</v>
      </c>
      <c r="AII118" s="248">
        <f>IF(AII$6=$AEO$5,成绩录入!EV121,0)</f>
        <v>0</v>
      </c>
      <c r="AIJ118" s="248">
        <f>IF(AIJ$6=$AEO$5,成绩录入!EW121,0)</f>
        <v>0</v>
      </c>
      <c r="AIK118" s="248">
        <f>IF(AIK$6=$AEO$5,成绩录入!EX121,0)</f>
        <v>0</v>
      </c>
      <c r="AIL118" s="218">
        <f t="shared" si="194"/>
        <v>0</v>
      </c>
      <c r="AIN118" s="402" t="str">
        <f>初始录入!A123</f>
        <v/>
      </c>
      <c r="AIO118" s="270">
        <f>初始录入!B123</f>
        <v>0</v>
      </c>
      <c r="AIP118" s="271">
        <f>初始录入!C123</f>
        <v>0</v>
      </c>
      <c r="AIQ118" s="403">
        <f>IF(平时!D116&lt;&gt;"",平时!D116,0)</f>
        <v>0</v>
      </c>
      <c r="AIR118" s="404" t="str">
        <f t="shared" si="331"/>
        <v/>
      </c>
      <c r="AIS118" s="403">
        <f>IF(过程!D116&lt;&gt;"",过程!D116,0)</f>
        <v>0</v>
      </c>
      <c r="AIT118" s="404" t="str">
        <f t="shared" si="332"/>
        <v/>
      </c>
      <c r="AIU118" s="216">
        <f>IF(期末!D116&lt;&gt;"",期末!D116,0)</f>
        <v>0</v>
      </c>
      <c r="AIV118" s="404" t="str">
        <f t="shared" si="333"/>
        <v/>
      </c>
      <c r="AIW118" s="405">
        <f t="shared" si="334"/>
        <v>0</v>
      </c>
      <c r="AIX118" s="403">
        <f>IF(平时!E116&lt;&gt;"",平时!E116,0)</f>
        <v>0</v>
      </c>
      <c r="AIY118" s="404" t="str">
        <f t="shared" si="335"/>
        <v/>
      </c>
      <c r="AIZ118" s="403">
        <f>IF(过程!E116&lt;&gt;"",过程!E116,0)</f>
        <v>0</v>
      </c>
      <c r="AJA118" s="404" t="str">
        <f t="shared" si="336"/>
        <v/>
      </c>
      <c r="AJB118" s="216">
        <f>IF(期末!E116&lt;&gt;"",期末!E116,0)</f>
        <v>0</v>
      </c>
      <c r="AJC118" s="404" t="str">
        <f t="shared" si="337"/>
        <v/>
      </c>
      <c r="AJD118" s="405">
        <f t="shared" si="338"/>
        <v>0</v>
      </c>
      <c r="AJE118" s="403">
        <f>IF(平时!F116&lt;&gt;"",平时!F116,0)</f>
        <v>0</v>
      </c>
      <c r="AJF118" s="404" t="str">
        <f t="shared" si="339"/>
        <v/>
      </c>
      <c r="AJG118" s="403">
        <f>IF(过程!F116&lt;&gt;"",过程!F116,0)</f>
        <v>0</v>
      </c>
      <c r="AJH118" s="404" t="str">
        <f t="shared" si="340"/>
        <v/>
      </c>
      <c r="AJI118" s="216">
        <f>IF(期末!F116&lt;&gt;"",期末!F116,0)</f>
        <v>0</v>
      </c>
      <c r="AJJ118" s="404" t="str">
        <f t="shared" si="341"/>
        <v/>
      </c>
      <c r="AJK118" s="405">
        <f t="shared" si="342"/>
        <v>0</v>
      </c>
      <c r="AJL118" s="403">
        <f>IF(平时!G116&lt;&gt;"",平时!G116,0)</f>
        <v>0</v>
      </c>
      <c r="AJM118" s="404" t="str">
        <f t="shared" si="343"/>
        <v/>
      </c>
      <c r="AJN118" s="403">
        <f>IF(过程!G116&lt;&gt;"",过程!G116,0)</f>
        <v>0</v>
      </c>
      <c r="AJO118" s="404" t="str">
        <f t="shared" si="344"/>
        <v/>
      </c>
      <c r="AJP118" s="216">
        <f>IF(期末!G116&lt;&gt;"",期末!G116,0)</f>
        <v>0</v>
      </c>
      <c r="AJQ118" s="404" t="str">
        <f t="shared" si="345"/>
        <v/>
      </c>
      <c r="AJR118" s="405">
        <f t="shared" si="346"/>
        <v>0</v>
      </c>
      <c r="AJS118" s="403">
        <f>IF(平时!H116&lt;&gt;"",平时!H116,0)</f>
        <v>0</v>
      </c>
      <c r="AJT118" s="404" t="str">
        <f t="shared" si="347"/>
        <v/>
      </c>
      <c r="AJU118" s="403">
        <f>IF(过程!H116&lt;&gt;"",过程!H116,0)</f>
        <v>0</v>
      </c>
      <c r="AJV118" s="404" t="str">
        <f t="shared" si="348"/>
        <v/>
      </c>
      <c r="AJW118" s="216">
        <f>IF(期末!H116&lt;&gt;"",期末!H116,0)</f>
        <v>0</v>
      </c>
      <c r="AJX118" s="404" t="str">
        <f t="shared" si="349"/>
        <v/>
      </c>
      <c r="AJY118" s="406">
        <f t="shared" si="350"/>
        <v>0</v>
      </c>
      <c r="AKA118" s="216" t="str">
        <f>初始录入!A123</f>
        <v/>
      </c>
      <c r="AKB118" s="216">
        <f>初始录入!B123</f>
        <v>0</v>
      </c>
      <c r="AKC118" s="216">
        <f>初始录入!C123</f>
        <v>0</v>
      </c>
      <c r="AKD118" s="327" t="str">
        <f>IF(初始录入!$E123=初始录入!$K$2,达成度!$D131,"")</f>
        <v/>
      </c>
      <c r="AKE118" s="327" t="str">
        <f>IF(初始录入!$E123=初始录入!$K$3,达成度!D131,"")</f>
        <v/>
      </c>
      <c r="AKF118" s="216" t="str">
        <f>IF(初始录入!$E123=初始录入!$K$4,达成度!D131,"")</f>
        <v/>
      </c>
      <c r="AKG118" s="216" t="str">
        <f>IF(初始录入!$E123=初始录入!$K$5,达成度!D131,"")</f>
        <v/>
      </c>
      <c r="AKH118" s="327" t="str">
        <f>IF(初始录入!$E123=初始录入!$K$2,达成度!E131,"")</f>
        <v/>
      </c>
      <c r="AKI118" s="327" t="str">
        <f>IF(初始录入!$E123=初始录入!$K$3,达成度!E131,"")</f>
        <v/>
      </c>
      <c r="AKJ118" s="216" t="str">
        <f>IF(初始录入!$E123=初始录入!$K$4,达成度!E131,"")</f>
        <v/>
      </c>
      <c r="AKK118" s="216" t="str">
        <f>IF(初始录入!$E123=初始录入!$K$5,达成度!E131,"")</f>
        <v/>
      </c>
      <c r="AKL118" s="327" t="str">
        <f>IF(初始录入!$E123=初始录入!$K$2,达成度!F131,"")</f>
        <v/>
      </c>
      <c r="AKM118" s="327" t="str">
        <f>IF(初始录入!$E123=初始录入!$K$3,达成度!F131,"")</f>
        <v/>
      </c>
      <c r="AKN118" s="216" t="str">
        <f>IF(初始录入!$E123=初始录入!$K$4,达成度!F131,"")</f>
        <v/>
      </c>
      <c r="AKO118" s="216" t="str">
        <f>IF(初始录入!$E123=初始录入!$K$5,达成度!F131,"")</f>
        <v/>
      </c>
      <c r="AKP118" s="327" t="str">
        <f>IF(初始录入!$E123=初始录入!$K$2,达成度!H131,"")</f>
        <v/>
      </c>
      <c r="AKQ118" s="327" t="str">
        <f>IF(初始录入!$E123=初始录入!$K$3,达成度!H131,"")</f>
        <v/>
      </c>
      <c r="AKR118" s="216" t="str">
        <f>IF(初始录入!$E123=初始录入!$K$4,达成度!H131,"")</f>
        <v/>
      </c>
      <c r="AKS118" s="216" t="str">
        <f>IF(初始录入!$E123=初始录入!$K$5,达成度!H131,"")</f>
        <v/>
      </c>
      <c r="AKT118" s="327" t="str">
        <f>IF(初始录入!$E123=初始录入!$K$2,达成度!I131,"")</f>
        <v/>
      </c>
      <c r="AKU118" s="327" t="str">
        <f>IF(初始录入!$E123=初始录入!$K$3,达成度!I131,"")</f>
        <v/>
      </c>
      <c r="AKV118" s="216" t="str">
        <f>IF(初始录入!$E123=初始录入!$K$4,达成度!I131,"")</f>
        <v/>
      </c>
      <c r="AKW118" s="216" t="str">
        <f>IF(初始录入!$E123=初始录入!$K$5,达成度!I131,"")</f>
        <v/>
      </c>
      <c r="AKX118" s="327" t="str">
        <f>IF(初始录入!$E123=初始录入!$K$2,达成度!J131,"")</f>
        <v/>
      </c>
      <c r="AKY118" s="327" t="str">
        <f>IF(初始录入!$E123=初始录入!$K$3,达成度!J131,"")</f>
        <v/>
      </c>
      <c r="AKZ118" s="216" t="str">
        <f>IF(初始录入!$E123=初始录入!$K$4,达成度!J131,"")</f>
        <v/>
      </c>
      <c r="ALA118" s="216" t="str">
        <f>IF(初始录入!$E123=初始录入!$K$5,达成度!J131,"")</f>
        <v/>
      </c>
      <c r="ALB118" s="327" t="str">
        <f>IF(初始录入!$E123=初始录入!$K$2,达成度!L131,"")</f>
        <v/>
      </c>
      <c r="ALC118" s="327" t="str">
        <f>IF(初始录入!$E123=初始录入!$K$3,达成度!L131,"")</f>
        <v/>
      </c>
      <c r="ALD118" s="216" t="str">
        <f>IF(初始录入!$E123=初始录入!$K$4,达成度!L131,"")</f>
        <v/>
      </c>
      <c r="ALE118" s="216" t="str">
        <f>IF(初始录入!$E123=初始录入!$K$5,达成度!L131,"")</f>
        <v/>
      </c>
      <c r="ALF118" s="327" t="str">
        <f>IF(初始录入!$E123=初始录入!$K$2,达成度!M131,"")</f>
        <v/>
      </c>
      <c r="ALG118" s="327" t="str">
        <f>IF(初始录入!$E123=初始录入!$K$3,达成度!M131,"")</f>
        <v/>
      </c>
      <c r="ALH118" s="216" t="str">
        <f>IF(初始录入!$E123=初始录入!$K$4,达成度!M131,"")</f>
        <v/>
      </c>
      <c r="ALI118" s="216" t="str">
        <f>IF(初始录入!$E123=初始录入!$K$5,达成度!M131,"")</f>
        <v/>
      </c>
      <c r="ALJ118" s="327" t="str">
        <f>IF(初始录入!$E123=初始录入!$K$2,达成度!N131,"")</f>
        <v/>
      </c>
      <c r="ALK118" s="327" t="str">
        <f>IF(初始录入!$E123=初始录入!$K$3,达成度!N131,"")</f>
        <v/>
      </c>
      <c r="ALL118" s="216" t="str">
        <f>IF(初始录入!$E123=初始录入!$K$4,达成度!N131,"")</f>
        <v/>
      </c>
      <c r="ALM118" s="216" t="str">
        <f>IF(初始录入!$E123=初始录入!$K$5,达成度!N131,"")</f>
        <v/>
      </c>
      <c r="ALN118" s="327" t="str">
        <f>IF(初始录入!$E123=初始录入!$K$2,达成度!P131,"")</f>
        <v/>
      </c>
      <c r="ALO118" s="327" t="str">
        <f>IF(初始录入!$E123=初始录入!$K$3,达成度!P131,"")</f>
        <v/>
      </c>
      <c r="ALP118" s="216" t="str">
        <f>IF(初始录入!$E123=初始录入!$K$4,达成度!P131,"")</f>
        <v/>
      </c>
      <c r="ALQ118" s="216" t="str">
        <f>IF(初始录入!$E123=初始录入!$K$5,达成度!P131,"")</f>
        <v/>
      </c>
      <c r="ALR118" s="327" t="str">
        <f>IF(初始录入!$E123=初始录入!$K$2,达成度!Q131,"")</f>
        <v/>
      </c>
      <c r="ALS118" s="327" t="str">
        <f>IF(初始录入!$E123=初始录入!$K$3,达成度!Q131,"")</f>
        <v/>
      </c>
      <c r="ALT118" s="216" t="str">
        <f>IF(初始录入!$E123=初始录入!$K$4,达成度!Q131,"")</f>
        <v/>
      </c>
      <c r="ALU118" s="216" t="str">
        <f>IF(初始录入!$E123=初始录入!$K$5,达成度!Q131,"")</f>
        <v/>
      </c>
      <c r="ALV118" s="327" t="str">
        <f>IF(初始录入!$E123=初始录入!$K$2,达成度!R131,"")</f>
        <v/>
      </c>
      <c r="ALW118" s="327" t="str">
        <f>IF(初始录入!$E123=初始录入!$K$3,达成度!R131,"")</f>
        <v/>
      </c>
      <c r="ALX118" s="216" t="str">
        <f>IF(初始录入!$E123=初始录入!$K$4,达成度!R131,"")</f>
        <v/>
      </c>
      <c r="ALY118" s="216"/>
      <c r="ALZ118" s="327" t="str">
        <f>IF(初始录入!$E123=初始录入!$K$2,达成度!T131,"")</f>
        <v/>
      </c>
      <c r="AMA118" s="327" t="str">
        <f>IF(初始录入!$E123=初始录入!$K$3,达成度!T131,"")</f>
        <v/>
      </c>
      <c r="AMB118" s="216" t="str">
        <f>IF(初始录入!$E123=初始录入!$K$4,达成度!T131,"")</f>
        <v/>
      </c>
      <c r="AMC118" s="216" t="str">
        <f>IF(初始录入!$E123=初始录入!$K$5,达成度!T131,"")</f>
        <v/>
      </c>
      <c r="AMD118" s="327" t="str">
        <f>IF(初始录入!$E123=初始录入!$K$2,达成度!U131,"")</f>
        <v/>
      </c>
      <c r="AME118" s="327" t="str">
        <f>IF(初始录入!$E123=初始录入!$K$3,达成度!U131,"")</f>
        <v/>
      </c>
      <c r="AMF118" s="216" t="str">
        <f>IF(初始录入!$E123=初始录入!$K$4,达成度!U131,"")</f>
        <v/>
      </c>
      <c r="AMG118" s="216" t="str">
        <f>IF(初始录入!$E123=初始录入!$K$5,达成度!U131,"")</f>
        <v/>
      </c>
      <c r="AMH118" s="327" t="str">
        <f>IF(初始录入!$E123=初始录入!$K$2,达成度!V131,"")</f>
        <v/>
      </c>
      <c r="AMI118" s="327" t="str">
        <f>IF(初始录入!$E123=初始录入!$K$3,达成度!V131,"")</f>
        <v/>
      </c>
      <c r="AMJ118" s="216" t="str">
        <f>IF(初始录入!$E123=初始录入!$K$4,达成度!W131,"")</f>
        <v/>
      </c>
      <c r="AMK118" s="216" t="str">
        <f>IF(初始录入!$E123=初始录入!$K$5,达成度!W131,"")</f>
        <v/>
      </c>
      <c r="AMM118" s="270">
        <f t="shared" si="270"/>
        <v>111</v>
      </c>
      <c r="AMN118" s="222" t="str">
        <f t="shared" si="266"/>
        <v/>
      </c>
      <c r="AMO118" s="325" t="str">
        <f>IF($AMM118&lt;=$H$7,INDEX(达成度!$G$21:$G$170,$AMM118,1),"")</f>
        <v/>
      </c>
      <c r="AMP118" s="325" t="str">
        <f>IF($AMM118&lt;=$H$7,INDEX(达成度!$K$21:$K$170,$AMM118,1),"")</f>
        <v/>
      </c>
      <c r="AMQ118" s="325" t="str">
        <f>IF($AMM118&lt;=$H$7,INDEX(达成度!$O$21:$O$170,$AMM118,1),"")</f>
        <v/>
      </c>
      <c r="AMR118" s="325" t="str">
        <f>IF($AMM118&lt;=$H$7,INDEX(达成度!$S$21:$S$170,$AMM118,1),"")</f>
        <v/>
      </c>
      <c r="AMS118" s="326" t="str">
        <f>IF($AMM118&lt;=$H$7,INDEX(达成度!$W$21:$W$170,$AMM118,1),"")</f>
        <v/>
      </c>
      <c r="AMU118" s="407"/>
      <c r="AMV118" s="222" t="str">
        <f t="shared" si="267"/>
        <v/>
      </c>
      <c r="AMW118" s="325" t="str">
        <f>IF($AMM118&lt;=$I$7,INDEX(达成度!$G$21:$G$170,$AMM118+$H$7,1),"")</f>
        <v/>
      </c>
      <c r="AMX118" s="325" t="str">
        <f>IF($AMM118&lt;=$I$7,INDEX(达成度!$K$21:$K$170,$AMM118+$H$7,1),"")</f>
        <v/>
      </c>
      <c r="AMY118" s="325" t="str">
        <f>IF($AMM118&lt;=$I$7,INDEX(达成度!$O$21:$O$170,$AMM118+$H$7,1),"")</f>
        <v/>
      </c>
      <c r="AMZ118" s="325" t="str">
        <f>IF($AMM118&lt;=$I$7,INDEX(达成度!$S$21:$S$170,$AMM118+$H$7,1),"")</f>
        <v/>
      </c>
      <c r="ANA118" s="326" t="str">
        <f>IF($AMM118&lt;=$I$7,INDEX(达成度!$W$21:$W$170,$AMM118+$H$7,1),"")</f>
        <v/>
      </c>
      <c r="ANC118" s="270"/>
      <c r="AND118" s="216" t="str">
        <f t="shared" si="268"/>
        <v/>
      </c>
      <c r="ANE118" s="325" t="str">
        <f>IF($AMM118&lt;=$J$7,INDEX(达成度!$G$21:$G$170,$AMM118+$H$7+$I$7,1),"")</f>
        <v/>
      </c>
      <c r="ANF118" s="325" t="str">
        <f>IF($AMM118&lt;=$J$7,INDEX(达成度!$K$21:$K$170,$AMM118+$H$7+$I$7,1),"")</f>
        <v/>
      </c>
      <c r="ANG118" s="325" t="str">
        <f>IF($AMM118&lt;=$J$7,INDEX(达成度!$O$21:$O$170,$AMM118+$H$7+$I$7,1),"")</f>
        <v/>
      </c>
      <c r="ANH118" s="325" t="str">
        <f>IF($AMM118&lt;=$J$7,INDEX(达成度!$S$21:$S$170,$AMM118+$H$7+$I$7,1),"")</f>
        <v/>
      </c>
      <c r="ANI118" s="326" t="str">
        <f>IF($AMM118&lt;=$J$7,INDEX(达成度!$W$21:$W$170,$AMM118+$H$7+$I$7,1),"")</f>
        <v/>
      </c>
      <c r="ANK118" s="270"/>
      <c r="ANL118" s="216" t="str">
        <f t="shared" si="269"/>
        <v/>
      </c>
      <c r="ANM118" s="325" t="str">
        <f>IF($AMM118&lt;=$K$7,INDEX(达成度!$G$21:$G$170,$AMM118+$H$7+$I$7+$J$7,1),"")</f>
        <v/>
      </c>
      <c r="ANN118" s="325" t="str">
        <f>IF($AMM118&lt;=$K$7,INDEX(达成度!$K$21:$K$170,$AMM118+$H$7+$I$7+$J$7,1),"")</f>
        <v/>
      </c>
      <c r="ANO118" s="325" t="str">
        <f>IF($AMM118&lt;=$K$7,INDEX(达成度!$O$21:$O$170,$AMM118+$H$7+$I$7+$J$7,1),"")</f>
        <v/>
      </c>
      <c r="ANP118" s="325" t="str">
        <f>IF($AMM118&lt;=$K$7,INDEX(达成度!$S$21:$S$170,$AMM118+$H$7+$I$7+$J$7,1),"")</f>
        <v/>
      </c>
      <c r="ANQ118" s="326" t="str">
        <f>IF($AMM118&lt;=$K$7,INDEX(达成度!$W$21:$W$170,$AMM118+$H$7+$I$7+$J$7,1),"")</f>
        <v/>
      </c>
    </row>
    <row r="119" ht="18" customHeight="1" spans="1:1024 1025:1057">
      <c r="A119" s="215" t="str">
        <f>初始录入!A124</f>
        <v/>
      </c>
      <c r="B119" s="216" t="str">
        <f>IF(初始录入!B124&lt;&gt;"",初始录入!B124,"")</f>
        <v/>
      </c>
      <c r="C119" s="216" t="str">
        <f>IF(初始录入!C124&lt;&gt;"",初始录入!C124,"")</f>
        <v/>
      </c>
      <c r="D119" s="216" t="str">
        <f>IF(初始录入!D124&lt;&gt;"",初始录入!D124,"")</f>
        <v/>
      </c>
      <c r="E119" s="218" t="str">
        <f>IF(初始录入!E124&lt;&gt;"",初始录入!E124,"")</f>
        <v/>
      </c>
      <c r="G119" s="330"/>
      <c r="H119" s="295">
        <f>IF(初始录入!E124=H$6,1,0)</f>
        <v>0</v>
      </c>
      <c r="I119" s="295">
        <f>IF(初始录入!E124=I$6,1,0)</f>
        <v>0</v>
      </c>
      <c r="J119" s="295">
        <f>IF(初始录入!E124=J$6,1,0)</f>
        <v>0</v>
      </c>
      <c r="K119" s="321">
        <f>IF(初始录入!E124=K$6,1,0)</f>
        <v>0</v>
      </c>
      <c r="Y119" s="294">
        <v>100</v>
      </c>
      <c r="Z119" s="295">
        <f>成绩录入!$F$7</f>
        <v>0</v>
      </c>
      <c r="AA119" s="295">
        <f>成绩录入!F122</f>
        <v>0</v>
      </c>
      <c r="AB119" s="296">
        <f>IF(初始录入!$M$7&lt;&gt;"",IF(成绩录入!$F$7&lt;&gt;"",IF(初始录入!$P$7="次数",AA119/Z119*Y119,成绩录入!F122),0),0)</f>
        <v>0</v>
      </c>
      <c r="AC119" s="297">
        <f t="shared" si="278"/>
        <v>0</v>
      </c>
      <c r="AD119" s="297">
        <f t="shared" si="279"/>
        <v>0</v>
      </c>
      <c r="AE119" s="297">
        <f t="shared" si="280"/>
        <v>0</v>
      </c>
      <c r="AF119" s="297">
        <f t="shared" si="281"/>
        <v>0</v>
      </c>
      <c r="AG119" s="297">
        <f t="shared" si="282"/>
        <v>0</v>
      </c>
      <c r="AH119" s="298">
        <f t="shared" si="283"/>
        <v>0</v>
      </c>
      <c r="AJ119" s="260">
        <f>成绩录入!I122</f>
        <v>0</v>
      </c>
      <c r="AK119" s="248">
        <f>成绩录入!J122</f>
        <v>0</v>
      </c>
      <c r="AL119" s="248">
        <f>成绩录入!K122</f>
        <v>0</v>
      </c>
      <c r="AM119" s="248">
        <f>成绩录入!L122</f>
        <v>0</v>
      </c>
      <c r="AN119" s="248">
        <f>成绩录入!M122</f>
        <v>0</v>
      </c>
      <c r="AO119" s="298">
        <f t="shared" si="284"/>
        <v>0</v>
      </c>
      <c r="AQ119" s="260">
        <f>成绩录入!I122</f>
        <v>0</v>
      </c>
      <c r="AR119" s="248">
        <f>成绩录入!J122</f>
        <v>0</v>
      </c>
      <c r="AS119" s="248">
        <f>成绩录入!K122</f>
        <v>0</v>
      </c>
      <c r="AT119" s="248">
        <f>成绩录入!L122</f>
        <v>0</v>
      </c>
      <c r="AU119" s="248">
        <f>成绩录入!M122</f>
        <v>0</v>
      </c>
      <c r="AV119" s="298">
        <f t="shared" si="285"/>
        <v>0</v>
      </c>
      <c r="AX119" s="260">
        <f>成绩录入!I122</f>
        <v>0</v>
      </c>
      <c r="AY119" s="248">
        <f>成绩录入!J122</f>
        <v>0</v>
      </c>
      <c r="AZ119" s="248">
        <f>成绩录入!K122</f>
        <v>0</v>
      </c>
      <c r="BA119" s="248">
        <f>成绩录入!L122</f>
        <v>0</v>
      </c>
      <c r="BB119" s="248">
        <f>成绩录入!M122</f>
        <v>0</v>
      </c>
      <c r="BC119" s="298">
        <f t="shared" si="286"/>
        <v>0</v>
      </c>
      <c r="BE119" s="260">
        <f>成绩录入!I122</f>
        <v>0</v>
      </c>
      <c r="BF119" s="248">
        <f>成绩录入!J122</f>
        <v>0</v>
      </c>
      <c r="BG119" s="248">
        <f>成绩录入!K122</f>
        <v>0</v>
      </c>
      <c r="BH119" s="248">
        <f>成绩录入!L122</f>
        <v>0</v>
      </c>
      <c r="BI119" s="248">
        <f>成绩录入!M122</f>
        <v>0</v>
      </c>
      <c r="BJ119" s="298">
        <f t="shared" si="287"/>
        <v>0</v>
      </c>
      <c r="BL119" s="260">
        <f>成绩录入!I122</f>
        <v>0</v>
      </c>
      <c r="BM119" s="248">
        <f>成绩录入!J122</f>
        <v>0</v>
      </c>
      <c r="BN119" s="248">
        <f>成绩录入!K122</f>
        <v>0</v>
      </c>
      <c r="BO119" s="248">
        <f>成绩录入!L122</f>
        <v>0</v>
      </c>
      <c r="BP119" s="248">
        <f>成绩录入!M122</f>
        <v>0</v>
      </c>
      <c r="BQ119" s="298">
        <f t="shared" si="288"/>
        <v>0</v>
      </c>
      <c r="BS119" s="260">
        <f>成绩录入!P122</f>
        <v>0</v>
      </c>
      <c r="BT119" s="248">
        <f>成绩录入!Q122</f>
        <v>0</v>
      </c>
      <c r="BU119" s="248">
        <f>成绩录入!R122</f>
        <v>0</v>
      </c>
      <c r="BV119" s="248">
        <f>成绩录入!S122</f>
        <v>0</v>
      </c>
      <c r="BW119" s="248">
        <f>成绩录入!T122</f>
        <v>0</v>
      </c>
      <c r="BX119" s="248">
        <f>成绩录入!U122</f>
        <v>0</v>
      </c>
      <c r="BY119" s="248">
        <f>成绩录入!V122</f>
        <v>0</v>
      </c>
      <c r="BZ119" s="248">
        <f>成绩录入!W122</f>
        <v>0</v>
      </c>
      <c r="CA119" s="248">
        <f>成绩录入!X122</f>
        <v>0</v>
      </c>
      <c r="CB119" s="248">
        <f>成绩录入!Y122</f>
        <v>0</v>
      </c>
      <c r="CC119" s="298">
        <f t="shared" si="289"/>
        <v>0</v>
      </c>
      <c r="CE119" s="260">
        <f>成绩录入!P122</f>
        <v>0</v>
      </c>
      <c r="CF119" s="248">
        <f>成绩录入!Q122</f>
        <v>0</v>
      </c>
      <c r="CG119" s="248">
        <f>成绩录入!R122</f>
        <v>0</v>
      </c>
      <c r="CH119" s="248">
        <f>成绩录入!S122</f>
        <v>0</v>
      </c>
      <c r="CI119" s="248">
        <f>成绩录入!T122</f>
        <v>0</v>
      </c>
      <c r="CJ119" s="248">
        <f>成绩录入!U122</f>
        <v>0</v>
      </c>
      <c r="CK119" s="248">
        <f>成绩录入!V122</f>
        <v>0</v>
      </c>
      <c r="CL119" s="248">
        <f>成绩录入!W122</f>
        <v>0</v>
      </c>
      <c r="CM119" s="248">
        <f>成绩录入!X122</f>
        <v>0</v>
      </c>
      <c r="CN119" s="248">
        <f>成绩录入!Y122</f>
        <v>0</v>
      </c>
      <c r="CO119" s="298">
        <f t="shared" si="290"/>
        <v>0</v>
      </c>
      <c r="CQ119" s="260">
        <f>成绩录入!P122</f>
        <v>0</v>
      </c>
      <c r="CR119" s="248">
        <f>成绩录入!Q122</f>
        <v>0</v>
      </c>
      <c r="CS119" s="248">
        <f>成绩录入!R122</f>
        <v>0</v>
      </c>
      <c r="CT119" s="248">
        <f>成绩录入!S122</f>
        <v>0</v>
      </c>
      <c r="CU119" s="248">
        <f>成绩录入!T122</f>
        <v>0</v>
      </c>
      <c r="CV119" s="248">
        <f>成绩录入!U122</f>
        <v>0</v>
      </c>
      <c r="CW119" s="248">
        <f>成绩录入!V122</f>
        <v>0</v>
      </c>
      <c r="CX119" s="248">
        <f>成绩录入!W122</f>
        <v>0</v>
      </c>
      <c r="CY119" s="248">
        <f>成绩录入!X122</f>
        <v>0</v>
      </c>
      <c r="CZ119" s="248">
        <f>成绩录入!Y122</f>
        <v>0</v>
      </c>
      <c r="DA119" s="298">
        <f t="shared" si="291"/>
        <v>0</v>
      </c>
      <c r="DC119" s="260">
        <f>成绩录入!P122</f>
        <v>0</v>
      </c>
      <c r="DD119" s="248">
        <f>成绩录入!Q122</f>
        <v>0</v>
      </c>
      <c r="DE119" s="248">
        <f>成绩录入!R122</f>
        <v>0</v>
      </c>
      <c r="DF119" s="248">
        <f>成绩录入!S122</f>
        <v>0</v>
      </c>
      <c r="DG119" s="248">
        <f>成绩录入!T122</f>
        <v>0</v>
      </c>
      <c r="DH119" s="248">
        <f>成绩录入!U122</f>
        <v>0</v>
      </c>
      <c r="DI119" s="248">
        <f>成绩录入!V122</f>
        <v>0</v>
      </c>
      <c r="DJ119" s="248">
        <f>成绩录入!W122</f>
        <v>0</v>
      </c>
      <c r="DK119" s="248">
        <f>成绩录入!X122</f>
        <v>0</v>
      </c>
      <c r="DL119" s="248">
        <f>成绩录入!Y122</f>
        <v>0</v>
      </c>
      <c r="DM119" s="298">
        <f t="shared" si="351"/>
        <v>0</v>
      </c>
      <c r="DN119" s="299"/>
      <c r="DO119" s="260">
        <f>成绩录入!P122</f>
        <v>0</v>
      </c>
      <c r="DP119" s="248">
        <f>成绩录入!Q122</f>
        <v>0</v>
      </c>
      <c r="DQ119" s="248">
        <f>成绩录入!R122</f>
        <v>0</v>
      </c>
      <c r="DR119" s="248">
        <f>成绩录入!S122</f>
        <v>0</v>
      </c>
      <c r="DS119" s="248">
        <f>成绩录入!T122</f>
        <v>0</v>
      </c>
      <c r="DT119" s="248">
        <f>成绩录入!U122</f>
        <v>0</v>
      </c>
      <c r="DU119" s="248">
        <f>成绩录入!V122</f>
        <v>0</v>
      </c>
      <c r="DV119" s="248">
        <f>成绩录入!W122</f>
        <v>0</v>
      </c>
      <c r="DW119" s="248">
        <f>成绩录入!X122</f>
        <v>0</v>
      </c>
      <c r="DX119" s="248">
        <f>成绩录入!Y122</f>
        <v>0</v>
      </c>
      <c r="DY119" s="298">
        <f t="shared" si="352"/>
        <v>0</v>
      </c>
      <c r="EA119" s="301" t="e">
        <f t="shared" si="294"/>
        <v>#DIV/0!</v>
      </c>
      <c r="EB119" s="297" t="e">
        <f t="shared" si="295"/>
        <v>#DIV/0!</v>
      </c>
      <c r="EC119" s="297" t="e">
        <f t="shared" si="296"/>
        <v>#DIV/0!</v>
      </c>
      <c r="ED119" s="297" t="e">
        <f t="shared" si="297"/>
        <v>#DIV/0!</v>
      </c>
      <c r="EE119" s="297" t="e">
        <f t="shared" si="298"/>
        <v>#DIV/0!</v>
      </c>
      <c r="EF119" s="302" t="e">
        <f t="shared" si="299"/>
        <v>#DIV/0!</v>
      </c>
      <c r="EG119" s="303"/>
      <c r="EH119" s="304">
        <f t="shared" si="300"/>
        <v>0</v>
      </c>
      <c r="EI119" s="397">
        <f>成绩录入!I122</f>
        <v>0</v>
      </c>
      <c r="EJ119" s="397">
        <f>成绩录入!J122</f>
        <v>0</v>
      </c>
      <c r="EK119" s="397">
        <f>成绩录入!K122</f>
        <v>0</v>
      </c>
      <c r="EL119" s="397">
        <f>成绩录入!L122</f>
        <v>0</v>
      </c>
      <c r="EM119" s="397">
        <f>成绩录入!M122</f>
        <v>0</v>
      </c>
      <c r="EN119" s="397">
        <f>成绩录入!P122</f>
        <v>0</v>
      </c>
      <c r="EO119" s="397">
        <f>成绩录入!Q122</f>
        <v>0</v>
      </c>
      <c r="EP119" s="397">
        <f>成绩录入!R122</f>
        <v>0</v>
      </c>
      <c r="EQ119" s="397">
        <f>成绩录入!S122</f>
        <v>0</v>
      </c>
      <c r="ER119" s="397">
        <f>成绩录入!T122</f>
        <v>0</v>
      </c>
      <c r="ES119" s="397">
        <f>成绩录入!U122</f>
        <v>0</v>
      </c>
      <c r="ET119" s="397">
        <f>成绩录入!V122</f>
        <v>0</v>
      </c>
      <c r="EU119" s="397">
        <f>成绩录入!W122</f>
        <v>0</v>
      </c>
      <c r="EV119" s="397">
        <f>成绩录入!X122</f>
        <v>0</v>
      </c>
      <c r="EW119" s="398">
        <f>成绩录入!Y122</f>
        <v>0</v>
      </c>
      <c r="EY119" s="304" t="str">
        <f t="shared" si="272"/>
        <v/>
      </c>
      <c r="EZ119" s="296" t="str">
        <f t="shared" si="272"/>
        <v/>
      </c>
      <c r="FA119" s="296" t="str">
        <f t="shared" si="272"/>
        <v/>
      </c>
      <c r="FB119" s="296" t="str">
        <f t="shared" si="272"/>
        <v/>
      </c>
      <c r="FC119" s="302">
        <f>成绩录入!AB122</f>
        <v>0</v>
      </c>
      <c r="FD119" s="303"/>
      <c r="FE119" s="399" t="str">
        <f t="shared" si="301"/>
        <v>√</v>
      </c>
      <c r="FF119" s="397" t="str">
        <f t="shared" si="302"/>
        <v>√</v>
      </c>
      <c r="FG119" s="397" t="str">
        <f t="shared" si="303"/>
        <v>√</v>
      </c>
      <c r="FH119" s="397" t="str">
        <f t="shared" si="304"/>
        <v>√</v>
      </c>
      <c r="FI119" s="398" t="str">
        <f t="shared" si="305"/>
        <v>√</v>
      </c>
      <c r="FJ119" s="299"/>
      <c r="FK119" s="260">
        <f>成绩录入!AB122</f>
        <v>0</v>
      </c>
      <c r="FL119" s="248">
        <f>成绩录入!AC122</f>
        <v>0</v>
      </c>
      <c r="FM119" s="248">
        <f>成绩录入!AD122</f>
        <v>0</v>
      </c>
      <c r="FN119" s="248">
        <f>成绩录入!AE122</f>
        <v>0</v>
      </c>
      <c r="FO119" s="248">
        <f>成绩录入!AF122</f>
        <v>0</v>
      </c>
      <c r="FP119" s="248">
        <f>成绩录入!AG122</f>
        <v>0</v>
      </c>
      <c r="FQ119" s="298">
        <f t="shared" si="306"/>
        <v>0</v>
      </c>
      <c r="FR119" s="299"/>
      <c r="FS119" s="260">
        <f>成绩录入!AB122</f>
        <v>0</v>
      </c>
      <c r="FT119" s="248">
        <f>成绩录入!AC122</f>
        <v>0</v>
      </c>
      <c r="FU119" s="248">
        <f>成绩录入!AD122</f>
        <v>0</v>
      </c>
      <c r="FV119" s="248">
        <f>成绩录入!AE122</f>
        <v>0</v>
      </c>
      <c r="FW119" s="248">
        <f>成绩录入!AF122</f>
        <v>0</v>
      </c>
      <c r="FX119" s="333">
        <f>成绩录入!AG122</f>
        <v>0</v>
      </c>
      <c r="FY119" s="298">
        <f t="shared" si="307"/>
        <v>0</v>
      </c>
      <c r="FZ119" s="299"/>
      <c r="GA119" s="260">
        <f>成绩录入!AB122</f>
        <v>0</v>
      </c>
      <c r="GB119" s="248">
        <f>成绩录入!AC122</f>
        <v>0</v>
      </c>
      <c r="GC119" s="248">
        <f>成绩录入!AD122</f>
        <v>0</v>
      </c>
      <c r="GD119" s="248">
        <f>成绩录入!AE122</f>
        <v>0</v>
      </c>
      <c r="GE119" s="248">
        <f>成绩录入!AF122</f>
        <v>0</v>
      </c>
      <c r="GF119" s="248">
        <f>成绩录入!AG122</f>
        <v>0</v>
      </c>
      <c r="GG119" s="298">
        <f t="shared" si="308"/>
        <v>0</v>
      </c>
      <c r="GI119" s="260">
        <f>成绩录入!AB122</f>
        <v>0</v>
      </c>
      <c r="GJ119" s="248">
        <f>成绩录入!AC122</f>
        <v>0</v>
      </c>
      <c r="GK119" s="248">
        <f>成绩录入!AD122</f>
        <v>0</v>
      </c>
      <c r="GL119" s="248">
        <f>成绩录入!AE122</f>
        <v>0</v>
      </c>
      <c r="GM119" s="248">
        <f>成绩录入!AF122</f>
        <v>0</v>
      </c>
      <c r="GN119" s="248">
        <f>成绩录入!AG122</f>
        <v>0</v>
      </c>
      <c r="GO119" s="298">
        <f t="shared" si="309"/>
        <v>0</v>
      </c>
      <c r="GP119" s="299"/>
      <c r="GQ119" s="260">
        <f>成绩录入!AB122</f>
        <v>0</v>
      </c>
      <c r="GR119" s="248">
        <f>成绩录入!AC122</f>
        <v>0</v>
      </c>
      <c r="GS119" s="248">
        <f>成绩录入!AD122</f>
        <v>0</v>
      </c>
      <c r="GT119" s="248">
        <f>成绩录入!AE122</f>
        <v>0</v>
      </c>
      <c r="GU119" s="248">
        <f>成绩录入!AF122</f>
        <v>0</v>
      </c>
      <c r="GV119" s="248">
        <f>成绩录入!AG122</f>
        <v>0</v>
      </c>
      <c r="GW119" s="298">
        <f t="shared" si="310"/>
        <v>0</v>
      </c>
      <c r="GX119" s="299"/>
      <c r="GY119" s="273">
        <f>成绩录入!AJ122</f>
        <v>0</v>
      </c>
      <c r="GZ119" s="274">
        <f>成绩录入!AK122</f>
        <v>0</v>
      </c>
      <c r="HA119" s="274">
        <f>成绩录入!AL122</f>
        <v>0</v>
      </c>
      <c r="HB119" s="274">
        <f>成绩录入!AM122</f>
        <v>0</v>
      </c>
      <c r="HC119" s="274">
        <f>成绩录入!AN122</f>
        <v>0</v>
      </c>
      <c r="HD119" s="274">
        <f>成绩录入!AO122</f>
        <v>0</v>
      </c>
      <c r="HE119" s="310">
        <f t="shared" si="273"/>
        <v>0</v>
      </c>
      <c r="HF119" s="299"/>
      <c r="HG119" s="273">
        <f>成绩录入!AJ122</f>
        <v>0</v>
      </c>
      <c r="HH119" s="274">
        <f>成绩录入!AK122</f>
        <v>0</v>
      </c>
      <c r="HI119" s="274">
        <f>成绩录入!AL122</f>
        <v>0</v>
      </c>
      <c r="HJ119" s="274">
        <f>成绩录入!AM122</f>
        <v>0</v>
      </c>
      <c r="HK119" s="274">
        <f>成绩录入!AN122</f>
        <v>0</v>
      </c>
      <c r="HL119" s="274">
        <f>成绩录入!AO122</f>
        <v>0</v>
      </c>
      <c r="HM119" s="310">
        <f t="shared" si="274"/>
        <v>0</v>
      </c>
      <c r="HO119" s="273">
        <f>成绩录入!AJ122</f>
        <v>0</v>
      </c>
      <c r="HP119" s="274">
        <f>成绩录入!AK122</f>
        <v>0</v>
      </c>
      <c r="HQ119" s="274">
        <f>成绩录入!AL122</f>
        <v>0</v>
      </c>
      <c r="HR119" s="274">
        <f>成绩录入!AM122</f>
        <v>0</v>
      </c>
      <c r="HS119" s="274">
        <f>成绩录入!AN122</f>
        <v>0</v>
      </c>
      <c r="HT119" s="274">
        <f>成绩录入!AO122</f>
        <v>0</v>
      </c>
      <c r="HU119" s="310">
        <f t="shared" si="275"/>
        <v>0</v>
      </c>
      <c r="HV119" s="299"/>
      <c r="HW119" s="273">
        <f>成绩录入!AJ122</f>
        <v>0</v>
      </c>
      <c r="HX119" s="274">
        <f>成绩录入!AK122</f>
        <v>0</v>
      </c>
      <c r="HY119" s="274">
        <f>成绩录入!AL122</f>
        <v>0</v>
      </c>
      <c r="HZ119" s="274">
        <f>成绩录入!AM122</f>
        <v>0</v>
      </c>
      <c r="IA119" s="274">
        <f>成绩录入!AN122</f>
        <v>0</v>
      </c>
      <c r="IB119" s="274">
        <f>成绩录入!AO122</f>
        <v>0</v>
      </c>
      <c r="IC119" s="310">
        <f t="shared" si="276"/>
        <v>0</v>
      </c>
      <c r="ID119" s="299"/>
      <c r="IE119" s="273">
        <f>成绩录入!AJ122</f>
        <v>0</v>
      </c>
      <c r="IF119" s="274">
        <f>成绩录入!AK122</f>
        <v>0</v>
      </c>
      <c r="IG119" s="274">
        <f>成绩录入!AL122</f>
        <v>0</v>
      </c>
      <c r="IH119" s="274">
        <f>成绩录入!AM122</f>
        <v>0</v>
      </c>
      <c r="II119" s="274">
        <f>成绩录入!AN122</f>
        <v>0</v>
      </c>
      <c r="IJ119" s="274">
        <f>成绩录入!AO122</f>
        <v>0</v>
      </c>
      <c r="IK119" s="310">
        <f t="shared" si="277"/>
        <v>0</v>
      </c>
      <c r="IL119" s="299"/>
      <c r="IM119" s="313" t="e">
        <f t="shared" si="311"/>
        <v>#DIV/0!</v>
      </c>
      <c r="IN119" s="314" t="e">
        <f t="shared" si="312"/>
        <v>#DIV/0!</v>
      </c>
      <c r="IO119" s="314" t="e">
        <f t="shared" si="313"/>
        <v>#DIV/0!</v>
      </c>
      <c r="IP119" s="314" t="e">
        <f t="shared" si="314"/>
        <v>#DIV/0!</v>
      </c>
      <c r="IQ119" s="314" t="e">
        <f t="shared" si="315"/>
        <v>#DIV/0!</v>
      </c>
      <c r="IR119" s="400" t="e">
        <f t="shared" si="316"/>
        <v>#DIV/0!</v>
      </c>
      <c r="IT119" s="214">
        <f>成绩录入!AR122</f>
        <v>0</v>
      </c>
      <c r="IU119" s="216">
        <f>成绩录入!AS122</f>
        <v>0</v>
      </c>
      <c r="IV119" s="216">
        <f>成绩录入!AT122</f>
        <v>0</v>
      </c>
      <c r="IW119" s="216">
        <f>成绩录入!AU122</f>
        <v>0</v>
      </c>
      <c r="IX119" s="216">
        <f>成绩录入!AV122</f>
        <v>0</v>
      </c>
      <c r="IY119" s="216">
        <f>成绩录入!AW122</f>
        <v>0</v>
      </c>
      <c r="IZ119" s="298">
        <f t="shared" si="317"/>
        <v>0</v>
      </c>
      <c r="JA119" s="299"/>
      <c r="JB119" s="317">
        <f>成绩录入!AR122</f>
        <v>0</v>
      </c>
      <c r="JC119" s="216">
        <f>成绩录入!AS122</f>
        <v>0</v>
      </c>
      <c r="JD119" s="216">
        <f>成绩录入!AT122</f>
        <v>0</v>
      </c>
      <c r="JE119" s="216">
        <f>成绩录入!AU122</f>
        <v>0</v>
      </c>
      <c r="JF119" s="216">
        <f>成绩录入!AV122</f>
        <v>0</v>
      </c>
      <c r="JG119" s="216">
        <f>成绩录入!AW122</f>
        <v>0</v>
      </c>
      <c r="JH119" s="298">
        <f t="shared" si="318"/>
        <v>0</v>
      </c>
      <c r="JI119" s="299"/>
      <c r="JJ119" s="248">
        <f>成绩录入!AR122</f>
        <v>0</v>
      </c>
      <c r="JK119" s="248">
        <f>成绩录入!AS122</f>
        <v>0</v>
      </c>
      <c r="JL119" s="248">
        <f>成绩录入!AT122</f>
        <v>0</v>
      </c>
      <c r="JM119" s="248">
        <f>成绩录入!AU122</f>
        <v>0</v>
      </c>
      <c r="JN119" s="248">
        <f>成绩录入!AV122</f>
        <v>0</v>
      </c>
      <c r="JO119" s="248">
        <f>成绩录入!AW122</f>
        <v>0</v>
      </c>
      <c r="JP119" s="298">
        <f t="shared" si="319"/>
        <v>0</v>
      </c>
      <c r="JQ119" s="299"/>
      <c r="JR119" s="308">
        <f>成绩录入!AR122</f>
        <v>0</v>
      </c>
      <c r="JS119" s="248">
        <f>成绩录入!AS122</f>
        <v>0</v>
      </c>
      <c r="JT119" s="248">
        <f>成绩录入!AT122</f>
        <v>0</v>
      </c>
      <c r="JU119" s="248">
        <f>成绩录入!AU122</f>
        <v>0</v>
      </c>
      <c r="JV119" s="248">
        <f>成绩录入!AV122</f>
        <v>0</v>
      </c>
      <c r="JW119" s="248">
        <f>成绩录入!AW122</f>
        <v>0</v>
      </c>
      <c r="JX119" s="298">
        <f t="shared" si="320"/>
        <v>0</v>
      </c>
      <c r="JY119" s="299"/>
      <c r="JZ119" s="308">
        <f>成绩录入!AR122</f>
        <v>0</v>
      </c>
      <c r="KA119" s="248">
        <f>成绩录入!AS122</f>
        <v>0</v>
      </c>
      <c r="KB119" s="248">
        <f>成绩录入!AT122</f>
        <v>0</v>
      </c>
      <c r="KC119" s="248">
        <f>成绩录入!AU122</f>
        <v>0</v>
      </c>
      <c r="KD119" s="248">
        <f>成绩录入!AV122</f>
        <v>0</v>
      </c>
      <c r="KE119" s="248">
        <f>成绩录入!AW122</f>
        <v>0</v>
      </c>
      <c r="KF119" s="298">
        <f t="shared" si="321"/>
        <v>0</v>
      </c>
      <c r="KH119" s="401">
        <f t="shared" si="322"/>
        <v>0</v>
      </c>
      <c r="KI119" s="314">
        <f t="shared" si="323"/>
        <v>0</v>
      </c>
      <c r="KJ119" s="314">
        <f t="shared" si="324"/>
        <v>0</v>
      </c>
      <c r="KK119" s="314">
        <f t="shared" si="325"/>
        <v>0</v>
      </c>
      <c r="KL119" s="314">
        <f t="shared" si="326"/>
        <v>0</v>
      </c>
      <c r="KM119" s="400">
        <f t="shared" si="327"/>
        <v>0</v>
      </c>
      <c r="KN119" s="90"/>
      <c r="KO119" s="294">
        <f>IF(总评!G117&lt;60,1,0)</f>
        <v>0</v>
      </c>
      <c r="KP119" s="355">
        <f t="shared" si="328"/>
        <v>0</v>
      </c>
      <c r="KQ119" s="355">
        <f t="shared" si="329"/>
        <v>0</v>
      </c>
      <c r="KR119" s="356">
        <f t="shared" si="330"/>
        <v>0</v>
      </c>
      <c r="KS119" s="321">
        <f t="shared" si="245"/>
        <v>0</v>
      </c>
      <c r="OT119" s="273">
        <f>IF(OT$6=$OS$5,成绩录入!BC122,0)</f>
        <v>0</v>
      </c>
      <c r="OU119" s="274">
        <f>IF(OU$6=$OS$5,成绩录入!BD122,0)</f>
        <v>0</v>
      </c>
      <c r="OV119" s="274">
        <f>IF(OV$6=$OS$5,成绩录入!BE122,0)</f>
        <v>0</v>
      </c>
      <c r="OW119" s="274">
        <f>IF(OW$6=$OS$5,成绩录入!BF122,0)</f>
        <v>0</v>
      </c>
      <c r="OX119" s="274">
        <f>IF(OX$6=$OS$5,成绩录入!BG122,0)</f>
        <v>0</v>
      </c>
      <c r="OY119" s="274">
        <f>IF(OY$6=$OS$5,成绩录入!BH122,0)</f>
        <v>0</v>
      </c>
      <c r="OZ119" s="274">
        <f>IF(OZ$6=$OS$5,成绩录入!BI122,0)</f>
        <v>0</v>
      </c>
      <c r="PA119" s="274">
        <f>IF(PA$6=$OS$5,成绩录入!BJ122,0)</f>
        <v>0</v>
      </c>
      <c r="PB119" s="274">
        <f>IF(PB$6=$OS$5,成绩录入!BK122,0)</f>
        <v>0</v>
      </c>
      <c r="PC119" s="274">
        <f>IF(PC$6=$OS$5,成绩录入!BL122,0)</f>
        <v>0</v>
      </c>
      <c r="PD119" s="274">
        <f>IF(PD$6=$OS$5,成绩录入!BM122,0)</f>
        <v>0</v>
      </c>
      <c r="PE119" s="274">
        <f>IF(PE$6=$OS$5,成绩录入!BN122,0)</f>
        <v>0</v>
      </c>
      <c r="PF119" s="274">
        <f>IF(PF$6=$OS$5,成绩录入!BO122,0)</f>
        <v>0</v>
      </c>
      <c r="PG119" s="274">
        <f>IF(PG$6=$OS$5,成绩录入!BP122,0)</f>
        <v>0</v>
      </c>
      <c r="PH119" s="274">
        <f>IF(PH$6=$OS$5,成绩录入!BQ122,0)</f>
        <v>0</v>
      </c>
      <c r="PI119" s="274">
        <f>IF(PI$6=$OS$5,成绩录入!BR122,0)</f>
        <v>0</v>
      </c>
      <c r="PJ119" s="274">
        <f>IF(PJ$6=$OS$5,成绩录入!BS122,0)</f>
        <v>0</v>
      </c>
      <c r="PK119" s="274">
        <f>IF(PK$6=$OS$5,成绩录入!BT122,0)</f>
        <v>0</v>
      </c>
      <c r="PL119" s="274">
        <f>IF(PL$6=$OS$5,成绩录入!BU122,0)</f>
        <v>0</v>
      </c>
      <c r="PM119" s="274">
        <f>IF(PM$6=$OS$5,成绩录入!BV122,0)</f>
        <v>0</v>
      </c>
      <c r="PN119" s="274">
        <f>IF(PN$6=$OS$5,成绩录入!BW122,0)</f>
        <v>0</v>
      </c>
      <c r="PO119" s="274">
        <f>IF(PO$6=$OS$5,成绩录入!BX122,0)</f>
        <v>0</v>
      </c>
      <c r="PP119" s="274">
        <f>IF(PP$6=$OS$5,成绩录入!BY122,0)</f>
        <v>0</v>
      </c>
      <c r="PQ119" s="274">
        <f>IF(PQ$6=$OS$5,成绩录入!BZ122,0)</f>
        <v>0</v>
      </c>
      <c r="PR119" s="274">
        <f>IF(PR$6=$OS$5,成绩录入!CA122,0)</f>
        <v>0</v>
      </c>
      <c r="PS119" s="274">
        <f>IF(PS$6=$OS$5,成绩录入!CB122,0)</f>
        <v>0</v>
      </c>
      <c r="PT119" s="274">
        <f>IF(PT$6=$OS$5,成绩录入!CC122,0)</f>
        <v>0</v>
      </c>
      <c r="PU119" s="274">
        <f>IF(PU$6=$OS$5,成绩录入!CD122,0)</f>
        <v>0</v>
      </c>
      <c r="PV119" s="274">
        <f>IF(PV$6=$OS$5,成绩录入!CE122,0)</f>
        <v>0</v>
      </c>
      <c r="PW119" s="274">
        <f>IF(PW$6=$OS$5,成绩录入!CF122,0)</f>
        <v>0</v>
      </c>
      <c r="PX119" s="274">
        <f>IF(PX$6=$OS$5,成绩录入!CG122,0)</f>
        <v>0</v>
      </c>
      <c r="PY119" s="274">
        <f>IF(PY$6=$OS$5,成绩录入!CH122,0)</f>
        <v>0</v>
      </c>
      <c r="PZ119" s="274">
        <f>IF(PZ$6=$OS$5,成绩录入!CI122,0)</f>
        <v>0</v>
      </c>
      <c r="QA119" s="274">
        <f>IF(QA$6=$OS$5,成绩录入!CJ122,0)</f>
        <v>0</v>
      </c>
      <c r="QB119" s="274">
        <f>IF(QB$6=$OS$5,成绩录入!CK122,0)</f>
        <v>0</v>
      </c>
      <c r="QC119" s="274">
        <f>IF(QC$6=$OS$5,成绩录入!CL122,0)</f>
        <v>0</v>
      </c>
      <c r="QD119" s="274">
        <f>IF(QD$6=$OS$5,成绩录入!CM122,0)</f>
        <v>0</v>
      </c>
      <c r="QE119" s="274">
        <f>IF(QE$6=$OS$5,成绩录入!CN122,0)</f>
        <v>0</v>
      </c>
      <c r="QF119" s="274">
        <f>IF(QF$6=$OS$5,成绩录入!CO122,0)</f>
        <v>0</v>
      </c>
      <c r="QG119" s="274">
        <f>IF(QG$6=$OS$5,成绩录入!CP122,0)</f>
        <v>0</v>
      </c>
      <c r="QH119" s="274">
        <f>IF(QH$6=$OS$5,成绩录入!CQ122,0)</f>
        <v>0</v>
      </c>
      <c r="QI119" s="274">
        <f>IF(QI$6=$OS$5,成绩录入!CR122,0)</f>
        <v>0</v>
      </c>
      <c r="QJ119" s="274">
        <f>IF(QJ$6=$OS$5,成绩录入!CS122,0)</f>
        <v>0</v>
      </c>
      <c r="QK119" s="274">
        <f>IF(QK$6=$OS$5,成绩录入!CT122,0)</f>
        <v>0</v>
      </c>
      <c r="QL119" s="274">
        <f>IF(QL$6=$OS$5,成绩录入!CU122,0)</f>
        <v>0</v>
      </c>
      <c r="QM119" s="274">
        <f>IF(QM$6=$OS$5,成绩录入!CV122,0)</f>
        <v>0</v>
      </c>
      <c r="QN119" s="274">
        <f>IF(QN$6=$OS$5,成绩录入!CW122,0)</f>
        <v>0</v>
      </c>
      <c r="QO119" s="274">
        <f>IF(QO$6=$OS$5,成绩录入!CX122,0)</f>
        <v>0</v>
      </c>
      <c r="QP119" s="274">
        <f>IF(QP$6=$OS$5,成绩录入!CY122,0)</f>
        <v>0</v>
      </c>
      <c r="QQ119" s="274">
        <f>IF(QQ$6=$OS$5,成绩录入!CZ122,0)</f>
        <v>0</v>
      </c>
      <c r="QR119" s="274">
        <f>IF(QR$6=$OS$5,成绩录入!DA122,0)</f>
        <v>0</v>
      </c>
      <c r="QS119" s="274">
        <f>IF(QS$6=$OS$5,成绩录入!DB122,0)</f>
        <v>0</v>
      </c>
      <c r="QT119" s="274">
        <f>IF(QT$6=$OS$5,成绩录入!DC122,0)</f>
        <v>0</v>
      </c>
      <c r="QU119" s="274">
        <f>IF(QU$6=$OS$5,成绩录入!DD122,0)</f>
        <v>0</v>
      </c>
      <c r="QV119" s="274">
        <f>IF(QV$6=$OS$5,成绩录入!DE122,0)</f>
        <v>0</v>
      </c>
      <c r="QW119" s="274">
        <f>IF(QW$6=$OS$5,成绩录入!DF122,0)</f>
        <v>0</v>
      </c>
      <c r="QX119" s="274">
        <f>IF(QX$6=$OS$5,成绩录入!DG122,0)</f>
        <v>0</v>
      </c>
      <c r="QY119" s="274">
        <f>IF(QY$6=$OS$5,成绩录入!DH122,0)</f>
        <v>0</v>
      </c>
      <c r="QZ119" s="274">
        <f>IF(QZ$6=$OS$5,成绩录入!DI122,0)</f>
        <v>0</v>
      </c>
      <c r="RA119" s="274">
        <f>IF(RA$6=$OS$5,成绩录入!DJ122,0)</f>
        <v>0</v>
      </c>
      <c r="RB119" s="248">
        <f>IF(RB$6=$OS$5,成绩录入!DK122,0)</f>
        <v>0</v>
      </c>
      <c r="RC119" s="248">
        <f>IF(RC$6=$OS$5,成绩录入!DL122,0)</f>
        <v>0</v>
      </c>
      <c r="RD119" s="248">
        <f>IF(RD$6=$OS$5,成绩录入!DM122,0)</f>
        <v>0</v>
      </c>
      <c r="RE119" s="248">
        <f>IF(RE$6=$OS$5,成绩录入!DN122,0)</f>
        <v>0</v>
      </c>
      <c r="RF119" s="248">
        <f>IF(RF$6=$OS$5,成绩录入!DO122,0)</f>
        <v>0</v>
      </c>
      <c r="RG119" s="248">
        <f>IF(RG$6=$OS$5,成绩录入!DP122,0)</f>
        <v>0</v>
      </c>
      <c r="RH119" s="248">
        <f>IF(RH$6=$OS$5,成绩录入!DQ122,0)</f>
        <v>0</v>
      </c>
      <c r="RI119" s="248">
        <f>IF(RI$6=$OS$5,成绩录入!DR122,0)</f>
        <v>0</v>
      </c>
      <c r="RJ119" s="248">
        <f>IF(RJ$6=$OS$5,成绩录入!DS122,0)</f>
        <v>0</v>
      </c>
      <c r="RK119" s="248">
        <f>IF(RK$6=$OS$5,成绩录入!DT122,0)</f>
        <v>0</v>
      </c>
      <c r="RL119" s="248">
        <f>IF(RL$6=$OS$5,成绩录入!DU122,0)</f>
        <v>0</v>
      </c>
      <c r="RM119" s="248">
        <f>IF(RM$6=$OS$5,成绩录入!DV122,0)</f>
        <v>0</v>
      </c>
      <c r="RN119" s="248">
        <f>IF(RN$6=$OS$5,成绩录入!DW122,0)</f>
        <v>0</v>
      </c>
      <c r="RO119" s="248">
        <f>IF(RO$6=$OS$5,成绩录入!DX122,0)</f>
        <v>0</v>
      </c>
      <c r="RP119" s="248">
        <f>IF(RP$6=$OS$5,成绩录入!DY122,0)</f>
        <v>0</v>
      </c>
      <c r="RQ119" s="248">
        <f>IF(RQ$6=$OS$5,成绩录入!DZ122,0)</f>
        <v>0</v>
      </c>
      <c r="RR119" s="248">
        <f>IF(RR$6=$OS$5,成绩录入!EA122,0)</f>
        <v>0</v>
      </c>
      <c r="RS119" s="248">
        <f>IF(RS$6=$OS$5,成绩录入!EB122,0)</f>
        <v>0</v>
      </c>
      <c r="RT119" s="248">
        <f>IF(RT$6=$OS$5,成绩录入!EC122,0)</f>
        <v>0</v>
      </c>
      <c r="RU119" s="248">
        <f>IF(RU$6=$OS$5,成绩录入!ED122,0)</f>
        <v>0</v>
      </c>
      <c r="RV119" s="248">
        <f>IF(RV$6=$OS$5,成绩录入!EE122,0)</f>
        <v>0</v>
      </c>
      <c r="RW119" s="248">
        <f>IF(RW$6=$OS$5,成绩录入!EF122,0)</f>
        <v>0</v>
      </c>
      <c r="RX119" s="248">
        <f>IF(RX$6=$OS$5,成绩录入!EG122,0)</f>
        <v>0</v>
      </c>
      <c r="RY119" s="248">
        <f>IF(RY$6=$OS$5,成绩录入!EH122,0)</f>
        <v>0</v>
      </c>
      <c r="RZ119" s="248">
        <f>IF(RZ$6=$OS$5,成绩录入!EI122,0)</f>
        <v>0</v>
      </c>
      <c r="SA119" s="248">
        <f>IF(SA$6=$OS$5,成绩录入!EJ122,0)</f>
        <v>0</v>
      </c>
      <c r="SB119" s="248">
        <f>IF(SB$6=$OS$5,成绩录入!EK122,0)</f>
        <v>0</v>
      </c>
      <c r="SC119" s="248">
        <f>IF(SC$6=$OS$5,成绩录入!EL122,0)</f>
        <v>0</v>
      </c>
      <c r="SD119" s="248">
        <f>IF(SD$6=$OS$5,成绩录入!EM122,0)</f>
        <v>0</v>
      </c>
      <c r="SE119" s="248">
        <f>IF(SE$6=$OS$5,成绩录入!EN122,0)</f>
        <v>0</v>
      </c>
      <c r="SF119" s="248">
        <f>IF(SF$6=$OS$5,成绩录入!EO122,0)</f>
        <v>0</v>
      </c>
      <c r="SG119" s="248">
        <f>IF(SG$6=$OS$5,成绩录入!EP122,0)</f>
        <v>0</v>
      </c>
      <c r="SH119" s="248">
        <f>IF(SH$6=$OS$5,成绩录入!EQ122,0)</f>
        <v>0</v>
      </c>
      <c r="SI119" s="248">
        <f>IF(SI$6=$OS$5,成绩录入!ER122,0)</f>
        <v>0</v>
      </c>
      <c r="SJ119" s="248">
        <f>IF(SJ$6=$OS$5,成绩录入!ES122,0)</f>
        <v>0</v>
      </c>
      <c r="SK119" s="248">
        <f>IF(SK$6=$OS$5,成绩录入!ET122,0)</f>
        <v>0</v>
      </c>
      <c r="SL119" s="248">
        <f>IF(SL$6=$OS$5,成绩录入!EU122,0)</f>
        <v>0</v>
      </c>
      <c r="SM119" s="248">
        <f>IF(SM$6=$OS$5,成绩录入!EV122,0)</f>
        <v>0</v>
      </c>
      <c r="SN119" s="248">
        <f>IF(SN$6=$OS$5,成绩录入!EW122,0)</f>
        <v>0</v>
      </c>
      <c r="SO119" s="248">
        <f>IF(SO$6=$OS$5,成绩录入!EX122,0)</f>
        <v>0</v>
      </c>
      <c r="SP119" s="218">
        <f t="shared" si="190"/>
        <v>0</v>
      </c>
      <c r="SQ119" s="166"/>
      <c r="SR119" s="166"/>
      <c r="SS119" s="273">
        <f>IF(SS$6=$SR$5,成绩录入!BC122,0)</f>
        <v>0</v>
      </c>
      <c r="ST119" s="274">
        <f>IF(ST$6=$SR$5,成绩录入!BD122,0)</f>
        <v>0</v>
      </c>
      <c r="SU119" s="274">
        <f>IF(SU$6=$SR$5,成绩录入!BE122,0)</f>
        <v>0</v>
      </c>
      <c r="SV119" s="274">
        <f>IF(SV$6=$SR$5,成绩录入!BF122,0)</f>
        <v>0</v>
      </c>
      <c r="SW119" s="274">
        <f>IF(SW$6=$SR$5,成绩录入!BG122,0)</f>
        <v>0</v>
      </c>
      <c r="SX119" s="274">
        <f>IF(SX$6=$SR$5,成绩录入!BH122,0)</f>
        <v>0</v>
      </c>
      <c r="SY119" s="274">
        <f>IF(SY$6=$SR$5,成绩录入!BI122,0)</f>
        <v>0</v>
      </c>
      <c r="SZ119" s="274">
        <f>IF(SZ$6=$SR$5,成绩录入!BJ122,0)</f>
        <v>0</v>
      </c>
      <c r="TA119" s="274">
        <f>IF(TA$6=$SR$5,成绩录入!BK122,0)</f>
        <v>0</v>
      </c>
      <c r="TB119" s="274">
        <f>IF(TB$6=$SR$5,成绩录入!BL122,0)</f>
        <v>0</v>
      </c>
      <c r="TC119" s="274">
        <f>IF(TC$6=$SR$5,成绩录入!BM122,0)</f>
        <v>0</v>
      </c>
      <c r="TD119" s="274">
        <f>IF(TD$6=$SR$5,成绩录入!BN122,0)</f>
        <v>0</v>
      </c>
      <c r="TE119" s="274">
        <f>IF(TE$6=$SR$5,成绩录入!BO122,0)</f>
        <v>0</v>
      </c>
      <c r="TF119" s="274">
        <f>IF(TF$6=$SR$5,成绩录入!BP122,0)</f>
        <v>0</v>
      </c>
      <c r="TG119" s="274">
        <f>IF(TG$6=$SR$5,成绩录入!BQ122,0)</f>
        <v>0</v>
      </c>
      <c r="TH119" s="274">
        <f>IF(TH$6=$SR$5,成绩录入!BR122,0)</f>
        <v>0</v>
      </c>
      <c r="TI119" s="274">
        <f>IF(TI$6=$SR$5,成绩录入!BS122,0)</f>
        <v>0</v>
      </c>
      <c r="TJ119" s="274">
        <f>IF(TJ$6=$SR$5,成绩录入!BT122,0)</f>
        <v>0</v>
      </c>
      <c r="TK119" s="274">
        <f>IF(TK$6=$SR$5,成绩录入!BU122,0)</f>
        <v>0</v>
      </c>
      <c r="TL119" s="274">
        <f>IF(TL$6=$SR$5,成绩录入!BV122,0)</f>
        <v>0</v>
      </c>
      <c r="TM119" s="274">
        <f>IF(TM$6=$SR$5,成绩录入!BW122,0)</f>
        <v>0</v>
      </c>
      <c r="TN119" s="274">
        <f>IF(TN$6=$SR$5,成绩录入!BX122,0)</f>
        <v>0</v>
      </c>
      <c r="TO119" s="274">
        <f>IF(TO$6=$SR$5,成绩录入!BY122,0)</f>
        <v>0</v>
      </c>
      <c r="TP119" s="274">
        <f>IF(TP$6=$SR$5,成绩录入!BZ122,0)</f>
        <v>0</v>
      </c>
      <c r="TQ119" s="274">
        <f>IF(TQ$6=$SR$5,成绩录入!CA122,0)</f>
        <v>0</v>
      </c>
      <c r="TR119" s="274">
        <f>IF(TR$6=$SR$5,成绩录入!CB122,0)</f>
        <v>0</v>
      </c>
      <c r="TS119" s="274">
        <f>IF(TS$6=$SR$5,成绩录入!CC122,0)</f>
        <v>0</v>
      </c>
      <c r="TT119" s="274">
        <f>IF(TT$6=$SR$5,成绩录入!CD122,0)</f>
        <v>0</v>
      </c>
      <c r="TU119" s="274">
        <f>IF(TU$6=$SR$5,成绩录入!CE122,0)</f>
        <v>0</v>
      </c>
      <c r="TV119" s="274">
        <f>IF(TV$6=$SR$5,成绩录入!CF122,0)</f>
        <v>0</v>
      </c>
      <c r="TW119" s="274">
        <f>IF(TW$6=$SR$5,成绩录入!CG122,0)</f>
        <v>0</v>
      </c>
      <c r="TX119" s="274">
        <f>IF(TX$6=$SR$5,成绩录入!CH122,0)</f>
        <v>0</v>
      </c>
      <c r="TY119" s="274">
        <f>IF(TY$6=$SR$5,成绩录入!CI122,0)</f>
        <v>0</v>
      </c>
      <c r="TZ119" s="274">
        <f>IF(TZ$6=$SR$5,成绩录入!CJ122,0)</f>
        <v>0</v>
      </c>
      <c r="UA119" s="274">
        <f>IF(UA$6=$SR$5,成绩录入!CK122,0)</f>
        <v>0</v>
      </c>
      <c r="UB119" s="274">
        <f>IF(UB$6=$SR$5,成绩录入!CL122,0)</f>
        <v>0</v>
      </c>
      <c r="UC119" s="274">
        <f>IF(UC$6=$SR$5,成绩录入!CM122,0)</f>
        <v>0</v>
      </c>
      <c r="UD119" s="274">
        <f>IF(UD$6=$SR$5,成绩录入!CN122,0)</f>
        <v>0</v>
      </c>
      <c r="UE119" s="274">
        <f>IF(UE$6=$SR$5,成绩录入!CO122,0)</f>
        <v>0</v>
      </c>
      <c r="UF119" s="274">
        <f>IF(UF$6=$SR$5,成绩录入!CP122,0)</f>
        <v>0</v>
      </c>
      <c r="UG119" s="274">
        <f>IF(UG$6=$SR$5,成绩录入!CQ122,0)</f>
        <v>0</v>
      </c>
      <c r="UH119" s="274">
        <f>IF(UH$6=$SR$5,成绩录入!CR122,0)</f>
        <v>0</v>
      </c>
      <c r="UI119" s="274">
        <f>IF(UI$6=$SR$5,成绩录入!CS122,0)</f>
        <v>0</v>
      </c>
      <c r="UJ119" s="274">
        <f>IF(UJ$6=$SR$5,成绩录入!CT122,0)</f>
        <v>0</v>
      </c>
      <c r="UK119" s="274">
        <f>IF(UK$6=$SR$5,成绩录入!CU122,0)</f>
        <v>0</v>
      </c>
      <c r="UL119" s="274">
        <f>IF(UL$6=$SR$5,成绩录入!CV122,0)</f>
        <v>0</v>
      </c>
      <c r="UM119" s="274">
        <f>IF(UM$6=$SR$5,成绩录入!CW122,0)</f>
        <v>0</v>
      </c>
      <c r="UN119" s="274">
        <f>IF(UN$6=$SR$5,成绩录入!CX122,0)</f>
        <v>0</v>
      </c>
      <c r="UO119" s="274">
        <f>IF(UO$6=$SR$5,成绩录入!CY122,0)</f>
        <v>0</v>
      </c>
      <c r="UP119" s="274">
        <f>IF(UP$6=$SR$5,成绩录入!CZ122,0)</f>
        <v>0</v>
      </c>
      <c r="UQ119" s="274">
        <f>IF(UQ$6=$SR$5,成绩录入!DA122,0)</f>
        <v>0</v>
      </c>
      <c r="UR119" s="274">
        <f>IF(UR$6=$SR$5,成绩录入!DB122,0)</f>
        <v>0</v>
      </c>
      <c r="US119" s="274">
        <f>IF(US$6=$SR$5,成绩录入!DC122,0)</f>
        <v>0</v>
      </c>
      <c r="UT119" s="274">
        <f>IF(UT$6=$SR$5,成绩录入!DD122,0)</f>
        <v>0</v>
      </c>
      <c r="UU119" s="274">
        <f>IF(UU$6=$SR$5,成绩录入!DE122,0)</f>
        <v>0</v>
      </c>
      <c r="UV119" s="274">
        <f>IF(UV$6=$SR$5,成绩录入!DF122,0)</f>
        <v>0</v>
      </c>
      <c r="UW119" s="274">
        <f>IF(UW$6=$SR$5,成绩录入!DG122,0)</f>
        <v>0</v>
      </c>
      <c r="UX119" s="274">
        <f>IF(UX$6=$SR$5,成绩录入!DH122,0)</f>
        <v>0</v>
      </c>
      <c r="UY119" s="274">
        <f>IF(UY$6=$SR$5,成绩录入!DI122,0)</f>
        <v>0</v>
      </c>
      <c r="UZ119" s="274">
        <f>IF(UZ$6=$SR$5,成绩录入!DJ122,0)</f>
        <v>0</v>
      </c>
      <c r="VA119" s="248">
        <f>IF(VA$6=$SR$5,成绩录入!DK122,0)</f>
        <v>0</v>
      </c>
      <c r="VB119" s="248">
        <f>IF(VB$6=$SR$5,成绩录入!DL122,0)</f>
        <v>0</v>
      </c>
      <c r="VC119" s="248">
        <f>IF(VC$6=$SR$5,成绩录入!DM122,0)</f>
        <v>0</v>
      </c>
      <c r="VD119" s="248">
        <f>IF(VD$6=$SR$5,成绩录入!DN122,0)</f>
        <v>0</v>
      </c>
      <c r="VE119" s="248">
        <f>IF(VE$6=$SR$5,成绩录入!DO122,0)</f>
        <v>0</v>
      </c>
      <c r="VF119" s="248">
        <f>IF(VF$6=$SR$5,成绩录入!DP122,0)</f>
        <v>0</v>
      </c>
      <c r="VG119" s="248">
        <f>IF(VG$6=$SR$5,成绩录入!DQ122,0)</f>
        <v>0</v>
      </c>
      <c r="VH119" s="248">
        <f>IF(VH$6=$SR$5,成绩录入!DR122,0)</f>
        <v>0</v>
      </c>
      <c r="VI119" s="248">
        <f>IF(VI$6=$SR$5,成绩录入!DS122,0)</f>
        <v>0</v>
      </c>
      <c r="VJ119" s="248">
        <f>IF(VJ$6=$SR$5,成绩录入!DT122,0)</f>
        <v>0</v>
      </c>
      <c r="VK119" s="248">
        <f>IF(VK$6=$SR$5,成绩录入!DU122,0)</f>
        <v>0</v>
      </c>
      <c r="VL119" s="248">
        <f>IF(VL$6=$SR$5,成绩录入!DV122,0)</f>
        <v>0</v>
      </c>
      <c r="VM119" s="248">
        <f>IF(VM$6=$SR$5,成绩录入!DW122,0)</f>
        <v>0</v>
      </c>
      <c r="VN119" s="248">
        <f>IF(VN$6=$SR$5,成绩录入!DX122,0)</f>
        <v>0</v>
      </c>
      <c r="VO119" s="248">
        <f>IF(VO$6=$SR$5,成绩录入!DY122,0)</f>
        <v>0</v>
      </c>
      <c r="VP119" s="248">
        <f>IF(VP$6=$SR$5,成绩录入!DZ122,0)</f>
        <v>0</v>
      </c>
      <c r="VQ119" s="248">
        <f>IF(VQ$6=$SR$5,成绩录入!EA122,0)</f>
        <v>0</v>
      </c>
      <c r="VR119" s="248">
        <f>IF(VR$6=$SR$5,成绩录入!EB122,0)</f>
        <v>0</v>
      </c>
      <c r="VS119" s="248">
        <f>IF(VS$6=$SR$5,成绩录入!EC122,0)</f>
        <v>0</v>
      </c>
      <c r="VT119" s="248">
        <f>IF(VT$6=$SR$5,成绩录入!ED122,0)</f>
        <v>0</v>
      </c>
      <c r="VU119" s="248">
        <f>IF(VU$6=$SR$5,成绩录入!EE122,0)</f>
        <v>0</v>
      </c>
      <c r="VV119" s="248">
        <f>IF(VV$6=$SR$5,成绩录入!EF122,0)</f>
        <v>0</v>
      </c>
      <c r="VW119" s="248">
        <f>IF(VW$6=$SR$5,成绩录入!EG122,0)</f>
        <v>0</v>
      </c>
      <c r="VX119" s="248">
        <f>IF(VX$6=$SR$5,成绩录入!EH122,0)</f>
        <v>0</v>
      </c>
      <c r="VY119" s="248">
        <f>IF(VY$6=$SR$5,成绩录入!EI122,0)</f>
        <v>0</v>
      </c>
      <c r="VZ119" s="248">
        <f>IF(VZ$6=$SR$5,成绩录入!EJ122,0)</f>
        <v>0</v>
      </c>
      <c r="WA119" s="248">
        <f>IF(WA$6=$SR$5,成绩录入!EK122,0)</f>
        <v>0</v>
      </c>
      <c r="WB119" s="248">
        <f>IF(WB$6=$SR$5,成绩录入!EL122,0)</f>
        <v>0</v>
      </c>
      <c r="WC119" s="248">
        <f>IF(WC$6=$SR$5,成绩录入!EM122,0)</f>
        <v>0</v>
      </c>
      <c r="WD119" s="248">
        <f>IF(WD$6=$SR$5,成绩录入!EN122,0)</f>
        <v>0</v>
      </c>
      <c r="WE119" s="248">
        <f>IF(WE$6=$SR$5,成绩录入!EO122,0)</f>
        <v>0</v>
      </c>
      <c r="WF119" s="248">
        <f>IF(WF$6=$SR$5,成绩录入!EP122,0)</f>
        <v>0</v>
      </c>
      <c r="WG119" s="248">
        <f>IF(WG$6=$SR$5,成绩录入!EQ122,0)</f>
        <v>0</v>
      </c>
      <c r="WH119" s="248">
        <f>IF(WH$6=$SR$5,成绩录入!ER122,0)</f>
        <v>0</v>
      </c>
      <c r="WI119" s="248">
        <f>IF(WI$6=$SR$5,成绩录入!ES122,0)</f>
        <v>0</v>
      </c>
      <c r="WJ119" s="248">
        <f>IF(WJ$6=$SR$5,成绩录入!ET122,0)</f>
        <v>0</v>
      </c>
      <c r="WK119" s="248">
        <f>IF(WK$6=$SR$5,成绩录入!EU122,0)</f>
        <v>0</v>
      </c>
      <c r="WL119" s="248">
        <f>IF(WL$6=$SR$5,成绩录入!EV122,0)</f>
        <v>0</v>
      </c>
      <c r="WM119" s="248">
        <f>IF(WM$6=$SR$5,成绩录入!EW122,0)</f>
        <v>0</v>
      </c>
      <c r="WN119" s="248">
        <f>IF(WN$6=$SR$5,成绩录入!EX122,0)</f>
        <v>0</v>
      </c>
      <c r="WO119" s="218">
        <f t="shared" si="191"/>
        <v>0</v>
      </c>
      <c r="WP119" s="166"/>
      <c r="WQ119" s="166"/>
      <c r="WR119" s="273">
        <f>IF(WR$6=$WQ$5,成绩录入!BC122,0)</f>
        <v>0</v>
      </c>
      <c r="WS119" s="274">
        <f>IF(WS$6=$WQ$5,成绩录入!BD122,0)</f>
        <v>0</v>
      </c>
      <c r="WT119" s="274">
        <f>IF(WT$6=$WQ$5,成绩录入!BE122,0)</f>
        <v>0</v>
      </c>
      <c r="WU119" s="274">
        <f>IF(WU$6=$WQ$5,成绩录入!BF122,0)</f>
        <v>0</v>
      </c>
      <c r="WV119" s="274">
        <f>IF(WV$6=$WQ$5,成绩录入!BG122,0)</f>
        <v>0</v>
      </c>
      <c r="WW119" s="274">
        <f>IF(WW$6=$WQ$5,成绩录入!BH122,0)</f>
        <v>0</v>
      </c>
      <c r="WX119" s="274">
        <f>IF(WX$6=$WQ$5,成绩录入!BI122,0)</f>
        <v>0</v>
      </c>
      <c r="WY119" s="274">
        <f>IF(WY$6=$WQ$5,成绩录入!BJ122,0)</f>
        <v>0</v>
      </c>
      <c r="WZ119" s="274">
        <f>IF(WZ$6=$WQ$5,成绩录入!BK122,0)</f>
        <v>0</v>
      </c>
      <c r="XA119" s="274">
        <f>IF(XA$6=$WQ$5,成绩录入!BL122,0)</f>
        <v>0</v>
      </c>
      <c r="XB119" s="274">
        <f>IF(XB$6=$WQ$5,成绩录入!BM122,0)</f>
        <v>0</v>
      </c>
      <c r="XC119" s="274">
        <f>IF(XC$6=$WQ$5,成绩录入!BN122,0)</f>
        <v>0</v>
      </c>
      <c r="XD119" s="274">
        <f>IF(XD$6=$WQ$5,成绩录入!BO122,0)</f>
        <v>0</v>
      </c>
      <c r="XE119" s="274">
        <f>IF(XE$6=$WQ$5,成绩录入!BP122,0)</f>
        <v>0</v>
      </c>
      <c r="XF119" s="274">
        <f>IF(XF$6=$WQ$5,成绩录入!BQ122,0)</f>
        <v>0</v>
      </c>
      <c r="XG119" s="274">
        <f>IF(XG$6=$WQ$5,成绩录入!BR122,0)</f>
        <v>0</v>
      </c>
      <c r="XH119" s="274">
        <f>IF(XH$6=$WQ$5,成绩录入!BS122,0)</f>
        <v>0</v>
      </c>
      <c r="XI119" s="274">
        <f>IF(XI$6=$WQ$5,成绩录入!BT122,0)</f>
        <v>0</v>
      </c>
      <c r="XJ119" s="274">
        <f>IF(XJ$6=$WQ$5,成绩录入!BU122,0)</f>
        <v>0</v>
      </c>
      <c r="XK119" s="274">
        <f>IF(XK$6=$WQ$5,成绩录入!BV122,0)</f>
        <v>0</v>
      </c>
      <c r="XL119" s="274">
        <f>IF(XL$6=$WQ$5,成绩录入!BW122,0)</f>
        <v>0</v>
      </c>
      <c r="XM119" s="274">
        <f>IF(XM$6=$WQ$5,成绩录入!BX122,0)</f>
        <v>0</v>
      </c>
      <c r="XN119" s="274">
        <f>IF(XN$6=$WQ$5,成绩录入!BY122,0)</f>
        <v>0</v>
      </c>
      <c r="XO119" s="274">
        <f>IF(XO$6=$WQ$5,成绩录入!BZ122,0)</f>
        <v>0</v>
      </c>
      <c r="XP119" s="274">
        <f>IF(XP$6=$WQ$5,成绩录入!CA122,0)</f>
        <v>0</v>
      </c>
      <c r="XQ119" s="274">
        <f>IF(XQ$6=$WQ$5,成绩录入!CB122,0)</f>
        <v>0</v>
      </c>
      <c r="XR119" s="274">
        <f>IF(XR$6=$WQ$5,成绩录入!CC122,0)</f>
        <v>0</v>
      </c>
      <c r="XS119" s="274">
        <f>IF(XS$6=$WQ$5,成绩录入!CD122,0)</f>
        <v>0</v>
      </c>
      <c r="XT119" s="274">
        <f>IF(XT$6=$WQ$5,成绩录入!CE122,0)</f>
        <v>0</v>
      </c>
      <c r="XU119" s="274">
        <f>IF(XU$6=$WQ$5,成绩录入!CF122,0)</f>
        <v>0</v>
      </c>
      <c r="XV119" s="274">
        <f>IF(XV$6=$WQ$5,成绩录入!CG122,0)</f>
        <v>0</v>
      </c>
      <c r="XW119" s="274">
        <f>IF(XW$6=$WQ$5,成绩录入!CH122,0)</f>
        <v>0</v>
      </c>
      <c r="XX119" s="274">
        <f>IF(XX$6=$WQ$5,成绩录入!CI122,0)</f>
        <v>0</v>
      </c>
      <c r="XY119" s="274">
        <f>IF(XY$6=$WQ$5,成绩录入!CJ122,0)</f>
        <v>0</v>
      </c>
      <c r="XZ119" s="274">
        <f>IF(XZ$6=$WQ$5,成绩录入!CK122,0)</f>
        <v>0</v>
      </c>
      <c r="YA119" s="274">
        <f>IF(YA$6=$WQ$5,成绩录入!CL122,0)</f>
        <v>0</v>
      </c>
      <c r="YB119" s="274">
        <f>IF(YB$6=$WQ$5,成绩录入!CM122,0)</f>
        <v>0</v>
      </c>
      <c r="YC119" s="274">
        <f>IF(YC$6=$WQ$5,成绩录入!CN122,0)</f>
        <v>0</v>
      </c>
      <c r="YD119" s="274">
        <f>IF(YD$6=$WQ$5,成绩录入!CO122,0)</f>
        <v>0</v>
      </c>
      <c r="YE119" s="274">
        <f>IF(YE$6=$WQ$5,成绩录入!CP122,0)</f>
        <v>0</v>
      </c>
      <c r="YF119" s="274">
        <f>IF(YF$6=$WQ$5,成绩录入!CQ122,0)</f>
        <v>0</v>
      </c>
      <c r="YG119" s="274">
        <f>IF(YG$6=$WQ$5,成绩录入!CR122,0)</f>
        <v>0</v>
      </c>
      <c r="YH119" s="274">
        <f>IF(YH$6=$WQ$5,成绩录入!CS122,0)</f>
        <v>0</v>
      </c>
      <c r="YI119" s="274">
        <f>IF(YI$6=$WQ$5,成绩录入!CT122,0)</f>
        <v>0</v>
      </c>
      <c r="YJ119" s="274">
        <f>IF(YJ$6=$WQ$5,成绩录入!CU122,0)</f>
        <v>0</v>
      </c>
      <c r="YK119" s="274">
        <f>IF(YK$6=$WQ$5,成绩录入!CV122,0)</f>
        <v>0</v>
      </c>
      <c r="YL119" s="274">
        <f>IF(YL$6=$WQ$5,成绩录入!CW122,0)</f>
        <v>0</v>
      </c>
      <c r="YM119" s="274">
        <f>IF(YM$6=$WQ$5,成绩录入!CX122,0)</f>
        <v>0</v>
      </c>
      <c r="YN119" s="274">
        <f>IF(YN$6=$WQ$5,成绩录入!CY122,0)</f>
        <v>0</v>
      </c>
      <c r="YO119" s="274">
        <f>IF(YO$6=$WQ$5,成绩录入!CZ122,0)</f>
        <v>0</v>
      </c>
      <c r="YP119" s="274">
        <f>IF(YP$6=$WQ$5,成绩录入!DA122,0)</f>
        <v>0</v>
      </c>
      <c r="YQ119" s="274">
        <f>IF(YQ$6=$WQ$5,成绩录入!DB122,0)</f>
        <v>0</v>
      </c>
      <c r="YR119" s="274">
        <f>IF(YR$6=$WQ$5,成绩录入!DC122,0)</f>
        <v>0</v>
      </c>
      <c r="YS119" s="274">
        <f>IF(YS$6=$WQ$5,成绩录入!DD122,0)</f>
        <v>0</v>
      </c>
      <c r="YT119" s="274">
        <f>IF(YT$6=$WQ$5,成绩录入!DE122,0)</f>
        <v>0</v>
      </c>
      <c r="YU119" s="274">
        <f>IF(YU$6=$WQ$5,成绩录入!DF122,0)</f>
        <v>0</v>
      </c>
      <c r="YV119" s="274">
        <f>IF(YV$6=$WQ$5,成绩录入!DG122,0)</f>
        <v>0</v>
      </c>
      <c r="YW119" s="274">
        <f>IF(YW$6=$WQ$5,成绩录入!DH122,0)</f>
        <v>0</v>
      </c>
      <c r="YX119" s="274">
        <f>IF(YX$6=$WQ$5,成绩录入!DI122,0)</f>
        <v>0</v>
      </c>
      <c r="YY119" s="274">
        <f>IF(YY$6=$WQ$5,成绩录入!DJ122,0)</f>
        <v>0</v>
      </c>
      <c r="YZ119" s="248">
        <f>IF(YZ$6=$WQ$5,成绩录入!DK122,0)</f>
        <v>0</v>
      </c>
      <c r="ZA119" s="248">
        <f>IF(ZA$6=$WQ$5,成绩录入!DL122,0)</f>
        <v>0</v>
      </c>
      <c r="ZB119" s="248">
        <f>IF(ZB$6=$WQ$5,成绩录入!DM122,0)</f>
        <v>0</v>
      </c>
      <c r="ZC119" s="248">
        <f>IF(ZC$6=$WQ$5,成绩录入!DN122,0)</f>
        <v>0</v>
      </c>
      <c r="ZD119" s="248">
        <f>IF(ZD$6=$WQ$5,成绩录入!DO122,0)</f>
        <v>0</v>
      </c>
      <c r="ZE119" s="248">
        <f>IF(ZE$6=$WQ$5,成绩录入!DP122,0)</f>
        <v>0</v>
      </c>
      <c r="ZF119" s="248">
        <f>IF(ZF$6=$WQ$5,成绩录入!DQ122,0)</f>
        <v>0</v>
      </c>
      <c r="ZG119" s="248">
        <f>IF(ZG$6=$WQ$5,成绩录入!DR122,0)</f>
        <v>0</v>
      </c>
      <c r="ZH119" s="248">
        <f>IF(ZH$6=$WQ$5,成绩录入!DS122,0)</f>
        <v>0</v>
      </c>
      <c r="ZI119" s="248">
        <f>IF(ZI$6=$WQ$5,成绩录入!DT122,0)</f>
        <v>0</v>
      </c>
      <c r="ZJ119" s="248">
        <f>IF(ZJ$6=$WQ$5,成绩录入!DU122,0)</f>
        <v>0</v>
      </c>
      <c r="ZK119" s="248">
        <f>IF(ZK$6=$WQ$5,成绩录入!DV122,0)</f>
        <v>0</v>
      </c>
      <c r="ZL119" s="248">
        <f>IF(ZL$6=$WQ$5,成绩录入!DW122,0)</f>
        <v>0</v>
      </c>
      <c r="ZM119" s="248">
        <f>IF(ZM$6=$WQ$5,成绩录入!DX122,0)</f>
        <v>0</v>
      </c>
      <c r="ZN119" s="248">
        <f>IF(ZN$6=$WQ$5,成绩录入!DY122,0)</f>
        <v>0</v>
      </c>
      <c r="ZO119" s="248">
        <f>IF(ZO$6=$WQ$5,成绩录入!DZ122,0)</f>
        <v>0</v>
      </c>
      <c r="ZP119" s="248">
        <f>IF(ZP$6=$WQ$5,成绩录入!EA122,0)</f>
        <v>0</v>
      </c>
      <c r="ZQ119" s="248">
        <f>IF(ZQ$6=$WQ$5,成绩录入!EB122,0)</f>
        <v>0</v>
      </c>
      <c r="ZR119" s="248">
        <f>IF(ZR$6=$WQ$5,成绩录入!EC122,0)</f>
        <v>0</v>
      </c>
      <c r="ZS119" s="248">
        <f>IF(ZS$6=$WQ$5,成绩录入!ED122,0)</f>
        <v>0</v>
      </c>
      <c r="ZT119" s="248">
        <f>IF(ZT$6=$WQ$5,成绩录入!EE122,0)</f>
        <v>0</v>
      </c>
      <c r="ZU119" s="248">
        <f>IF(ZU$6=$WQ$5,成绩录入!EF122,0)</f>
        <v>0</v>
      </c>
      <c r="ZV119" s="248">
        <f>IF(ZV$6=$WQ$5,成绩录入!EG122,0)</f>
        <v>0</v>
      </c>
      <c r="ZW119" s="248">
        <f>IF(ZW$6=$WQ$5,成绩录入!EH122,0)</f>
        <v>0</v>
      </c>
      <c r="ZX119" s="248">
        <f>IF(ZX$6=$WQ$5,成绩录入!EI122,0)</f>
        <v>0</v>
      </c>
      <c r="ZY119" s="248">
        <f>IF(ZY$6=$WQ$5,成绩录入!EJ122,0)</f>
        <v>0</v>
      </c>
      <c r="ZZ119" s="248">
        <f>IF(ZZ$6=$WQ$5,成绩录入!EK122,0)</f>
        <v>0</v>
      </c>
      <c r="AAA119" s="248">
        <f>IF(AAA$6=$WQ$5,成绩录入!EL122,0)</f>
        <v>0</v>
      </c>
      <c r="AAB119" s="248">
        <f>IF(AAB$6=$WQ$5,成绩录入!EM122,0)</f>
        <v>0</v>
      </c>
      <c r="AAC119" s="248">
        <f>IF(AAC$6=$WQ$5,成绩录入!EN122,0)</f>
        <v>0</v>
      </c>
      <c r="AAD119" s="248">
        <f>IF(AAD$6=$WQ$5,成绩录入!EO122,0)</f>
        <v>0</v>
      </c>
      <c r="AAE119" s="248">
        <f>IF(AAE$6=$WQ$5,成绩录入!EP122,0)</f>
        <v>0</v>
      </c>
      <c r="AAF119" s="248">
        <f>IF(AAF$6=$WQ$5,成绩录入!EQ122,0)</f>
        <v>0</v>
      </c>
      <c r="AAG119" s="248">
        <f>IF(AAG$6=$WQ$5,成绩录入!ER122,0)</f>
        <v>0</v>
      </c>
      <c r="AAH119" s="248">
        <f>IF(AAH$6=$WQ$5,成绩录入!ES122,0)</f>
        <v>0</v>
      </c>
      <c r="AAI119" s="248">
        <f>IF(AAI$6=$WQ$5,成绩录入!ET122,0)</f>
        <v>0</v>
      </c>
      <c r="AAJ119" s="248">
        <f>IF(AAJ$6=$WQ$5,成绩录入!EU122,0)</f>
        <v>0</v>
      </c>
      <c r="AAK119" s="248">
        <f>IF(AAK$6=$WQ$5,成绩录入!EV122,0)</f>
        <v>0</v>
      </c>
      <c r="AAL119" s="248">
        <f>IF(AAL$6=$WQ$5,成绩录入!EW122,0)</f>
        <v>0</v>
      </c>
      <c r="AAM119" s="248">
        <f>IF(AAM$6=$WQ$5,成绩录入!EX122,0)</f>
        <v>0</v>
      </c>
      <c r="AAN119" s="218">
        <f t="shared" si="192"/>
        <v>0</v>
      </c>
      <c r="AAO119" s="206"/>
      <c r="AAQ119" s="273">
        <f>IF(AAQ$6=$AAP$5,成绩录入!BC122,0)</f>
        <v>0</v>
      </c>
      <c r="AAR119" s="274">
        <f>IF(AAR$6=$AAP$5,成绩录入!BD122,0)</f>
        <v>0</v>
      </c>
      <c r="AAS119" s="274">
        <f>IF(AAS$6=$AAP$5,成绩录入!BE122,0)</f>
        <v>0</v>
      </c>
      <c r="AAT119" s="274">
        <f>IF(AAT$6=$AAP$5,成绩录入!BF122,0)</f>
        <v>0</v>
      </c>
      <c r="AAU119" s="274">
        <f>IF(AAU$6=$AAP$5,成绩录入!BG122,0)</f>
        <v>0</v>
      </c>
      <c r="AAV119" s="274">
        <f>IF(AAV$6=$AAP$5,成绩录入!BH122,0)</f>
        <v>0</v>
      </c>
      <c r="AAW119" s="274">
        <f>IF(AAW$6=$AAP$5,成绩录入!BI122,0)</f>
        <v>0</v>
      </c>
      <c r="AAX119" s="274">
        <f>IF(AAX$6=$AAP$5,成绩录入!BJ122,0)</f>
        <v>0</v>
      </c>
      <c r="AAY119" s="274">
        <f>IF(AAY$6=$AAP$5,成绩录入!BK122,0)</f>
        <v>0</v>
      </c>
      <c r="AAZ119" s="274">
        <f>IF(AAZ$6=$AAP$5,成绩录入!BL122,0)</f>
        <v>0</v>
      </c>
      <c r="ABA119" s="274">
        <f>IF(ABA$6=$AAP$5,成绩录入!BM122,0)</f>
        <v>0</v>
      </c>
      <c r="ABB119" s="274">
        <f>IF(ABB$6=$AAP$5,成绩录入!BN122,0)</f>
        <v>0</v>
      </c>
      <c r="ABC119" s="274">
        <f>IF(ABC$6=$AAP$5,成绩录入!BO122,0)</f>
        <v>0</v>
      </c>
      <c r="ABD119" s="274">
        <f>IF(ABD$6=$AAP$5,成绩录入!BP122,0)</f>
        <v>0</v>
      </c>
      <c r="ABE119" s="274">
        <f>IF(ABE$6=$AAP$5,成绩录入!BQ122,0)</f>
        <v>0</v>
      </c>
      <c r="ABF119" s="274">
        <f>IF(ABF$6=$AAP$5,成绩录入!BR122,0)</f>
        <v>0</v>
      </c>
      <c r="ABG119" s="274">
        <f>IF(ABG$6=$AAP$5,成绩录入!BS122,0)</f>
        <v>0</v>
      </c>
      <c r="ABH119" s="274">
        <f>IF(ABH$6=$AAP$5,成绩录入!BT122,0)</f>
        <v>0</v>
      </c>
      <c r="ABI119" s="274">
        <f>IF(ABI$6=$AAP$5,成绩录入!BU122,0)</f>
        <v>0</v>
      </c>
      <c r="ABJ119" s="274">
        <f>IF(ABJ$6=$AAP$5,成绩录入!BV122,0)</f>
        <v>0</v>
      </c>
      <c r="ABK119" s="274">
        <f>IF(ABK$6=$AAP$5,成绩录入!BW122,0)</f>
        <v>0</v>
      </c>
      <c r="ABL119" s="274">
        <f>IF(ABL$6=$AAP$5,成绩录入!BX122,0)</f>
        <v>0</v>
      </c>
      <c r="ABM119" s="274">
        <f>IF(ABM$6=$AAP$5,成绩录入!BY122,0)</f>
        <v>0</v>
      </c>
      <c r="ABN119" s="274">
        <f>IF(ABN$6=$AAP$5,成绩录入!BZ122,0)</f>
        <v>0</v>
      </c>
      <c r="ABO119" s="274">
        <f>IF(ABO$6=$AAP$5,成绩录入!CA122,0)</f>
        <v>0</v>
      </c>
      <c r="ABP119" s="274">
        <f>IF(ABP$6=$AAP$5,成绩录入!CB122,0)</f>
        <v>0</v>
      </c>
      <c r="ABQ119" s="274">
        <f>IF(ABQ$6=$AAP$5,成绩录入!CC122,0)</f>
        <v>0</v>
      </c>
      <c r="ABR119" s="274">
        <f>IF(ABR$6=$AAP$5,成绩录入!CD122,0)</f>
        <v>0</v>
      </c>
      <c r="ABS119" s="274">
        <f>IF(ABS$6=$AAP$5,成绩录入!CE122,0)</f>
        <v>0</v>
      </c>
      <c r="ABT119" s="274">
        <f>IF(ABT$6=$AAP$5,成绩录入!CF122,0)</f>
        <v>0</v>
      </c>
      <c r="ABU119" s="274">
        <f>IF(ABU$6=$AAP$5,成绩录入!CG122,0)</f>
        <v>0</v>
      </c>
      <c r="ABV119" s="274">
        <f>IF(ABV$6=$AAP$5,成绩录入!CH122,0)</f>
        <v>0</v>
      </c>
      <c r="ABW119" s="274">
        <f>IF(ABW$6=$AAP$5,成绩录入!CI122,0)</f>
        <v>0</v>
      </c>
      <c r="ABX119" s="274">
        <f>IF(ABX$6=$AAP$5,成绩录入!CJ122,0)</f>
        <v>0</v>
      </c>
      <c r="ABY119" s="274">
        <f>IF(ABY$6=$AAP$5,成绩录入!CK122,0)</f>
        <v>0</v>
      </c>
      <c r="ABZ119" s="274">
        <f>IF(ABZ$6=$AAP$5,成绩录入!CL122,0)</f>
        <v>0</v>
      </c>
      <c r="ACA119" s="274">
        <f>IF(ACA$6=$AAP$5,成绩录入!CM122,0)</f>
        <v>0</v>
      </c>
      <c r="ACB119" s="274">
        <f>IF(ACB$6=$AAP$5,成绩录入!CN122,0)</f>
        <v>0</v>
      </c>
      <c r="ACC119" s="274">
        <f>IF(ACC$6=$AAP$5,成绩录入!CO122,0)</f>
        <v>0</v>
      </c>
      <c r="ACD119" s="274">
        <f>IF(ACD$6=$AAP$5,成绩录入!CP122,0)</f>
        <v>0</v>
      </c>
      <c r="ACE119" s="274">
        <f>IF(ACE$6=$AAP$5,成绩录入!CQ122,0)</f>
        <v>0</v>
      </c>
      <c r="ACF119" s="274">
        <f>IF(ACF$6=$AAP$5,成绩录入!CR122,0)</f>
        <v>0</v>
      </c>
      <c r="ACG119" s="274">
        <f>IF(ACG$6=$AAP$5,成绩录入!CS122,0)</f>
        <v>0</v>
      </c>
      <c r="ACH119" s="274">
        <f>IF(ACH$6=$AAP$5,成绩录入!CT122,0)</f>
        <v>0</v>
      </c>
      <c r="ACI119" s="274">
        <f>IF(ACI$6=$AAP$5,成绩录入!CU122,0)</f>
        <v>0</v>
      </c>
      <c r="ACJ119" s="274">
        <f>IF(ACJ$6=$AAP$5,成绩录入!CV122,0)</f>
        <v>0</v>
      </c>
      <c r="ACK119" s="274">
        <f>IF(ACK$6=$AAP$5,成绩录入!CW122,0)</f>
        <v>0</v>
      </c>
      <c r="ACL119" s="274">
        <f>IF(ACL$6=$AAP$5,成绩录入!CX122,0)</f>
        <v>0</v>
      </c>
      <c r="ACM119" s="274">
        <f>IF(ACM$6=$AAP$5,成绩录入!CY122,0)</f>
        <v>0</v>
      </c>
      <c r="ACN119" s="274">
        <f>IF(ACN$6=$AAP$5,成绩录入!CZ122,0)</f>
        <v>0</v>
      </c>
      <c r="ACO119" s="274">
        <f>IF(ACO$6=$AAP$5,成绩录入!DA122,0)</f>
        <v>0</v>
      </c>
      <c r="ACP119" s="274">
        <f>IF(ACP$6=$AAP$5,成绩录入!DB122,0)</f>
        <v>0</v>
      </c>
      <c r="ACQ119" s="274">
        <f>IF(ACQ$6=$AAP$5,成绩录入!DC122,0)</f>
        <v>0</v>
      </c>
      <c r="ACR119" s="274">
        <f>IF(ACR$6=$AAP$5,成绩录入!DD122,0)</f>
        <v>0</v>
      </c>
      <c r="ACS119" s="274">
        <f>IF(ACS$6=$AAP$5,成绩录入!DE122,0)</f>
        <v>0</v>
      </c>
      <c r="ACT119" s="274">
        <f>IF(ACT$6=$AAP$5,成绩录入!DF122,0)</f>
        <v>0</v>
      </c>
      <c r="ACU119" s="274">
        <f>IF(ACU$6=$AAP$5,成绩录入!DG122,0)</f>
        <v>0</v>
      </c>
      <c r="ACV119" s="274">
        <f>IF(ACV$6=$AAP$5,成绩录入!DH122,0)</f>
        <v>0</v>
      </c>
      <c r="ACW119" s="274">
        <f>IF(ACW$6=$AAP$5,成绩录入!DI122,0)</f>
        <v>0</v>
      </c>
      <c r="ACX119" s="274">
        <f>IF(ACX$6=$AAP$5,成绩录入!DJ122,0)</f>
        <v>0</v>
      </c>
      <c r="ACY119" s="248">
        <f>IF(ACY$6=$AAP$5,成绩录入!DK122,0)</f>
        <v>0</v>
      </c>
      <c r="ACZ119" s="248">
        <f>IF(ACZ$6=$AAP$5,成绩录入!DL122,0)</f>
        <v>0</v>
      </c>
      <c r="ADA119" s="248">
        <f>IF(ADA$6=$AAP$5,成绩录入!DM122,0)</f>
        <v>0</v>
      </c>
      <c r="ADB119" s="248">
        <f>IF(ADB$6=$AAP$5,成绩录入!DN122,0)</f>
        <v>0</v>
      </c>
      <c r="ADC119" s="248">
        <f>IF(ADC$6=$AAP$5,成绩录入!DO122,0)</f>
        <v>0</v>
      </c>
      <c r="ADD119" s="248">
        <f>IF(ADD$6=$AAP$5,成绩录入!DP122,0)</f>
        <v>0</v>
      </c>
      <c r="ADE119" s="248">
        <f>IF(ADE$6=$AAP$5,成绩录入!DQ122,0)</f>
        <v>0</v>
      </c>
      <c r="ADF119" s="248">
        <f>IF(ADF$6=$AAP$5,成绩录入!DR122,0)</f>
        <v>0</v>
      </c>
      <c r="ADG119" s="248">
        <f>IF(ADG$6=$AAP$5,成绩录入!DS122,0)</f>
        <v>0</v>
      </c>
      <c r="ADH119" s="248">
        <f>IF(ADH$6=$AAP$5,成绩录入!DT122,0)</f>
        <v>0</v>
      </c>
      <c r="ADI119" s="248">
        <f>IF(ADI$6=$AAP$5,成绩录入!DU122,0)</f>
        <v>0</v>
      </c>
      <c r="ADJ119" s="248">
        <f>IF(ADJ$6=$AAP$5,成绩录入!DV122,0)</f>
        <v>0</v>
      </c>
      <c r="ADK119" s="248">
        <f>IF(ADK$6=$AAP$5,成绩录入!DW122,0)</f>
        <v>0</v>
      </c>
      <c r="ADL119" s="248">
        <f>IF(ADL$6=$AAP$5,成绩录入!DX122,0)</f>
        <v>0</v>
      </c>
      <c r="ADM119" s="248">
        <f>IF(ADM$6=$AAP$5,成绩录入!DY122,0)</f>
        <v>0</v>
      </c>
      <c r="ADN119" s="248">
        <f>IF(ADN$6=$AAP$5,成绩录入!DZ122,0)</f>
        <v>0</v>
      </c>
      <c r="ADO119" s="248">
        <f>IF(ADO$6=$AAP$5,成绩录入!EA122,0)</f>
        <v>0</v>
      </c>
      <c r="ADP119" s="248">
        <f>IF(ADP$6=$AAP$5,成绩录入!EB122,0)</f>
        <v>0</v>
      </c>
      <c r="ADQ119" s="248">
        <f>IF(ADQ$6=$AAP$5,成绩录入!EC122,0)</f>
        <v>0</v>
      </c>
      <c r="ADR119" s="248">
        <f>IF(ADR$6=$AAP$5,成绩录入!ED122,0)</f>
        <v>0</v>
      </c>
      <c r="ADS119" s="248">
        <f>IF(ADS$6=$AAP$5,成绩录入!EE122,0)</f>
        <v>0</v>
      </c>
      <c r="ADT119" s="248">
        <f>IF(ADT$6=$AAP$5,成绩录入!EF122,0)</f>
        <v>0</v>
      </c>
      <c r="ADU119" s="248">
        <f>IF(ADU$6=$AAP$5,成绩录入!EG122,0)</f>
        <v>0</v>
      </c>
      <c r="ADV119" s="248">
        <f>IF(ADV$6=$AAP$5,成绩录入!EH122,0)</f>
        <v>0</v>
      </c>
      <c r="ADW119" s="248">
        <f>IF(ADW$6=$AAP$5,成绩录入!EI122,0)</f>
        <v>0</v>
      </c>
      <c r="ADX119" s="248">
        <f>IF(ADX$6=$AAP$5,成绩录入!EJ122,0)</f>
        <v>0</v>
      </c>
      <c r="ADY119" s="248">
        <f>IF(ADY$6=$AAP$5,成绩录入!EK122,0)</f>
        <v>0</v>
      </c>
      <c r="ADZ119" s="248">
        <f>IF(ADZ$6=$AAP$5,成绩录入!EL122,0)</f>
        <v>0</v>
      </c>
      <c r="AEA119" s="248">
        <f>IF(AEA$6=$AAP$5,成绩录入!EM122,0)</f>
        <v>0</v>
      </c>
      <c r="AEB119" s="248">
        <f>IF(AEB$6=$AAP$5,成绩录入!EN122,0)</f>
        <v>0</v>
      </c>
      <c r="AEC119" s="248">
        <f>IF(AEC$6=$AAP$5,成绩录入!EO122,0)</f>
        <v>0</v>
      </c>
      <c r="AED119" s="248">
        <f>IF(AED$6=$AAP$5,成绩录入!EP122,0)</f>
        <v>0</v>
      </c>
      <c r="AEE119" s="248">
        <f>IF(AEE$6=$AAP$5,成绩录入!EQ122,0)</f>
        <v>0</v>
      </c>
      <c r="AEF119" s="248">
        <f>IF(AEF$6=$AAP$5,成绩录入!ER122,0)</f>
        <v>0</v>
      </c>
      <c r="AEG119" s="248">
        <f>IF(AEG$6=$AAP$5,成绩录入!ES122,0)</f>
        <v>0</v>
      </c>
      <c r="AEH119" s="248">
        <f>IF(AEH$6=$AAP$5,成绩录入!ET122,0)</f>
        <v>0</v>
      </c>
      <c r="AEI119" s="248">
        <f>IF(AEI$6=$AAP$5,成绩录入!EU122,0)</f>
        <v>0</v>
      </c>
      <c r="AEJ119" s="248">
        <f>IF(AEJ$6=$AAP$5,成绩录入!EV122,0)</f>
        <v>0</v>
      </c>
      <c r="AEK119" s="248">
        <f>IF(AEK$6=$AAP$5,成绩录入!EW122,0)</f>
        <v>0</v>
      </c>
      <c r="AEL119" s="248">
        <f>IF(AEL$6=$AAP$5,成绩录入!EX122,0)</f>
        <v>0</v>
      </c>
      <c r="AEM119" s="218">
        <f t="shared" si="193"/>
        <v>0</v>
      </c>
      <c r="AEN119" s="166"/>
      <c r="AEO119" s="166"/>
      <c r="AEP119" s="273">
        <f>IF(AEP$6=$AEO$5,成绩录入!BC122,0)</f>
        <v>0</v>
      </c>
      <c r="AEQ119" s="274">
        <f>IF(AEQ$6=$AEO$5,成绩录入!BD122,0)</f>
        <v>0</v>
      </c>
      <c r="AER119" s="274">
        <f>IF(AER$6=$AEO$5,成绩录入!BE122,0)</f>
        <v>0</v>
      </c>
      <c r="AES119" s="274">
        <f>IF(AES$6=$AEO$5,成绩录入!BF122,0)</f>
        <v>0</v>
      </c>
      <c r="AET119" s="274">
        <f>IF(AET$6=$AEO$5,成绩录入!BG122,0)</f>
        <v>0</v>
      </c>
      <c r="AEU119" s="274">
        <f>IF(AEU$6=$AEO$5,成绩录入!BH122,0)</f>
        <v>0</v>
      </c>
      <c r="AEV119" s="274">
        <f>IF(AEV$6=$AEO$5,成绩录入!BI122,0)</f>
        <v>0</v>
      </c>
      <c r="AEW119" s="274">
        <f>IF(AEW$6=$AEO$5,成绩录入!BJ122,0)</f>
        <v>0</v>
      </c>
      <c r="AEX119" s="274">
        <f>IF(AEX$6=$AEO$5,成绩录入!BK122,0)</f>
        <v>0</v>
      </c>
      <c r="AEY119" s="274">
        <f>IF(AEY$6=$AEO$5,成绩录入!BL122,0)</f>
        <v>0</v>
      </c>
      <c r="AEZ119" s="274">
        <f>IF(AEZ$6=$AEO$5,成绩录入!BM122,0)</f>
        <v>0</v>
      </c>
      <c r="AFA119" s="274">
        <f>IF(AFA$6=$AEO$5,成绩录入!BN122,0)</f>
        <v>0</v>
      </c>
      <c r="AFB119" s="274">
        <f>IF(AFB$6=$AEO$5,成绩录入!BO122,0)</f>
        <v>0</v>
      </c>
      <c r="AFC119" s="274">
        <f>IF(AFC$6=$AEO$5,成绩录入!BP122,0)</f>
        <v>0</v>
      </c>
      <c r="AFD119" s="274">
        <f>IF(AFD$6=$AEO$5,成绩录入!BQ122,0)</f>
        <v>0</v>
      </c>
      <c r="AFE119" s="274">
        <f>IF(AFE$6=$AEO$5,成绩录入!BR122,0)</f>
        <v>0</v>
      </c>
      <c r="AFF119" s="274">
        <f>IF(AFF$6=$AEO$5,成绩录入!BS122,0)</f>
        <v>0</v>
      </c>
      <c r="AFG119" s="274">
        <f>IF(AFG$6=$AEO$5,成绩录入!BT122,0)</f>
        <v>0</v>
      </c>
      <c r="AFH119" s="274">
        <f>IF(AFH$6=$AEO$5,成绩录入!BU122,0)</f>
        <v>0</v>
      </c>
      <c r="AFI119" s="274">
        <f>IF(AFI$6=$AEO$5,成绩录入!BV122,0)</f>
        <v>0</v>
      </c>
      <c r="AFJ119" s="274">
        <f>IF(AFJ$6=$AEO$5,成绩录入!BW122,0)</f>
        <v>0</v>
      </c>
      <c r="AFK119" s="274">
        <f>IF(AFK$6=$AEO$5,成绩录入!BX122,0)</f>
        <v>0</v>
      </c>
      <c r="AFL119" s="274">
        <f>IF(AFL$6=$AEO$5,成绩录入!BY122,0)</f>
        <v>0</v>
      </c>
      <c r="AFM119" s="274">
        <f>IF(AFM$6=$AEO$5,成绩录入!BZ122,0)</f>
        <v>0</v>
      </c>
      <c r="AFN119" s="274">
        <f>IF(AFN$6=$AEO$5,成绩录入!CA122,0)</f>
        <v>0</v>
      </c>
      <c r="AFO119" s="274">
        <f>IF(AFO$6=$AEO$5,成绩录入!CB122,0)</f>
        <v>0</v>
      </c>
      <c r="AFP119" s="274">
        <f>IF(AFP$6=$AEO$5,成绩录入!CC122,0)</f>
        <v>0</v>
      </c>
      <c r="AFQ119" s="274">
        <f>IF(AFQ$6=$AEO$5,成绩录入!CD122,0)</f>
        <v>0</v>
      </c>
      <c r="AFR119" s="274">
        <f>IF(AFR$6=$AEO$5,成绩录入!CE122,0)</f>
        <v>0</v>
      </c>
      <c r="AFS119" s="274">
        <f>IF(AFS$6=$AEO$5,成绩录入!CF122,0)</f>
        <v>0</v>
      </c>
      <c r="AFT119" s="274">
        <f>IF(AFT$6=$AEO$5,成绩录入!CG122,0)</f>
        <v>0</v>
      </c>
      <c r="AFU119" s="274">
        <f>IF(AFU$6=$AEO$5,成绩录入!CH122,0)</f>
        <v>0</v>
      </c>
      <c r="AFV119" s="274">
        <f>IF(AFV$6=$AEO$5,成绩录入!CI122,0)</f>
        <v>0</v>
      </c>
      <c r="AFW119" s="274">
        <f>IF(AFW$6=$AEO$5,成绩录入!CJ122,0)</f>
        <v>0</v>
      </c>
      <c r="AFX119" s="274">
        <f>IF(AFX$6=$AEO$5,成绩录入!CK122,0)</f>
        <v>0</v>
      </c>
      <c r="AFY119" s="274">
        <f>IF(AFY$6=$AEO$5,成绩录入!CL122,0)</f>
        <v>0</v>
      </c>
      <c r="AFZ119" s="274">
        <f>IF(AFZ$6=$AEO$5,成绩录入!CM122,0)</f>
        <v>0</v>
      </c>
      <c r="AGA119" s="274">
        <f>IF(AGA$6=$AEO$5,成绩录入!CN122,0)</f>
        <v>0</v>
      </c>
      <c r="AGB119" s="274">
        <f>IF(AGB$6=$AEO$5,成绩录入!CO122,0)</f>
        <v>0</v>
      </c>
      <c r="AGC119" s="274">
        <f>IF(AGC$6=$AEO$5,成绩录入!CP122,0)</f>
        <v>0</v>
      </c>
      <c r="AGD119" s="274">
        <f>IF(AGD$6=$AEO$5,成绩录入!CQ122,0)</f>
        <v>0</v>
      </c>
      <c r="AGE119" s="274">
        <f>IF(AGE$6=$AEO$5,成绩录入!CR122,0)</f>
        <v>0</v>
      </c>
      <c r="AGF119" s="274">
        <f>IF(AGF$6=$AEO$5,成绩录入!CS122,0)</f>
        <v>0</v>
      </c>
      <c r="AGG119" s="274">
        <f>IF(AGG$6=$AEO$5,成绩录入!CT122,0)</f>
        <v>0</v>
      </c>
      <c r="AGH119" s="274">
        <f>IF(AGH$6=$AEO$5,成绩录入!CU122,0)</f>
        <v>0</v>
      </c>
      <c r="AGI119" s="274">
        <f>IF(AGI$6=$AEO$5,成绩录入!CV122,0)</f>
        <v>0</v>
      </c>
      <c r="AGJ119" s="274">
        <f>IF(AGJ$6=$AEO$5,成绩录入!CW122,0)</f>
        <v>0</v>
      </c>
      <c r="AGK119" s="274">
        <f>IF(AGK$6=$AEO$5,成绩录入!CX122,0)</f>
        <v>0</v>
      </c>
      <c r="AGL119" s="274">
        <f>IF(AGL$6=$AEO$5,成绩录入!CY122,0)</f>
        <v>0</v>
      </c>
      <c r="AGM119" s="274">
        <f>IF(AGM$6=$AEO$5,成绩录入!CZ122,0)</f>
        <v>0</v>
      </c>
      <c r="AGN119" s="274">
        <f>IF(AGN$6=$AEO$5,成绩录入!DA122,0)</f>
        <v>0</v>
      </c>
      <c r="AGO119" s="274">
        <f>IF(AGO$6=$AEO$5,成绩录入!DB122,0)</f>
        <v>0</v>
      </c>
      <c r="AGP119" s="274">
        <f>IF(AGP$6=$AEO$5,成绩录入!DC122,0)</f>
        <v>0</v>
      </c>
      <c r="AGQ119" s="274">
        <f>IF(AGQ$6=$AEO$5,成绩录入!DD122,0)</f>
        <v>0</v>
      </c>
      <c r="AGR119" s="274">
        <f>IF(AGR$6=$AEO$5,成绩录入!DE122,0)</f>
        <v>0</v>
      </c>
      <c r="AGS119" s="274">
        <f>IF(AGS$6=$AEO$5,成绩录入!DF122,0)</f>
        <v>0</v>
      </c>
      <c r="AGT119" s="274">
        <f>IF(AGT$6=$AEO$5,成绩录入!DG122,0)</f>
        <v>0</v>
      </c>
      <c r="AGU119" s="274">
        <f>IF(AGU$6=$AEO$5,成绩录入!DH122,0)</f>
        <v>0</v>
      </c>
      <c r="AGV119" s="274">
        <f>IF(AGV$6=$AEO$5,成绩录入!DI122,0)</f>
        <v>0</v>
      </c>
      <c r="AGW119" s="274">
        <f>IF(AGW$6=$AEO$5,成绩录入!DJ122,0)</f>
        <v>0</v>
      </c>
      <c r="AGX119" s="248">
        <f>IF(AGX$6=$AEO$5,成绩录入!DK122,0)</f>
        <v>0</v>
      </c>
      <c r="AGY119" s="248">
        <f>IF(AGY$6=$AEO$5,成绩录入!DL122,0)</f>
        <v>0</v>
      </c>
      <c r="AGZ119" s="248">
        <f>IF(AGZ$6=$AEO$5,成绩录入!DM122,0)</f>
        <v>0</v>
      </c>
      <c r="AHA119" s="248">
        <f>IF(AHA$6=$AEO$5,成绩录入!DN122,0)</f>
        <v>0</v>
      </c>
      <c r="AHB119" s="248">
        <f>IF(AHB$6=$AEO$5,成绩录入!DO122,0)</f>
        <v>0</v>
      </c>
      <c r="AHC119" s="248">
        <f>IF(AHC$6=$AEO$5,成绩录入!DP122,0)</f>
        <v>0</v>
      </c>
      <c r="AHD119" s="248">
        <f>IF(AHD$6=$AEO$5,成绩录入!DQ122,0)</f>
        <v>0</v>
      </c>
      <c r="AHE119" s="248">
        <f>IF(AHE$6=$AEO$5,成绩录入!DR122,0)</f>
        <v>0</v>
      </c>
      <c r="AHF119" s="248">
        <f>IF(AHF$6=$AEO$5,成绩录入!DS122,0)</f>
        <v>0</v>
      </c>
      <c r="AHG119" s="248">
        <f>IF(AHG$6=$AEO$5,成绩录入!DT122,0)</f>
        <v>0</v>
      </c>
      <c r="AHH119" s="248">
        <f>IF(AHH$6=$AEO$5,成绩录入!DU122,0)</f>
        <v>0</v>
      </c>
      <c r="AHI119" s="248">
        <f>IF(AHI$6=$AEO$5,成绩录入!DV122,0)</f>
        <v>0</v>
      </c>
      <c r="AHJ119" s="248">
        <f>IF(AHJ$6=$AEO$5,成绩录入!DW122,0)</f>
        <v>0</v>
      </c>
      <c r="AHK119" s="248">
        <f>IF(AHK$6=$AEO$5,成绩录入!DX122,0)</f>
        <v>0</v>
      </c>
      <c r="AHL119" s="248">
        <f>IF(AHL$6=$AEO$5,成绩录入!DY122,0)</f>
        <v>0</v>
      </c>
      <c r="AHM119" s="248">
        <f>IF(AHM$6=$AEO$5,成绩录入!DZ122,0)</f>
        <v>0</v>
      </c>
      <c r="AHN119" s="248">
        <f>IF(AHN$6=$AEO$5,成绩录入!EA122,0)</f>
        <v>0</v>
      </c>
      <c r="AHO119" s="248">
        <f>IF(AHO$6=$AEO$5,成绩录入!EB122,0)</f>
        <v>0</v>
      </c>
      <c r="AHP119" s="248">
        <f>IF(AHP$6=$AEO$5,成绩录入!EC122,0)</f>
        <v>0</v>
      </c>
      <c r="AHQ119" s="248">
        <f>IF(AHQ$6=$AEO$5,成绩录入!ED122,0)</f>
        <v>0</v>
      </c>
      <c r="AHR119" s="248">
        <f>IF(AHR$6=$AEO$5,成绩录入!EE122,0)</f>
        <v>0</v>
      </c>
      <c r="AHS119" s="248">
        <f>IF(AHS$6=$AEO$5,成绩录入!EF122,0)</f>
        <v>0</v>
      </c>
      <c r="AHT119" s="248">
        <f>IF(AHT$6=$AEO$5,成绩录入!EG122,0)</f>
        <v>0</v>
      </c>
      <c r="AHU119" s="248">
        <f>IF(AHU$6=$AEO$5,成绩录入!EH122,0)</f>
        <v>0</v>
      </c>
      <c r="AHV119" s="248">
        <f>IF(AHV$6=$AEO$5,成绩录入!EI122,0)</f>
        <v>0</v>
      </c>
      <c r="AHW119" s="248">
        <f>IF(AHW$6=$AEO$5,成绩录入!EJ122,0)</f>
        <v>0</v>
      </c>
      <c r="AHX119" s="248">
        <f>IF(AHX$6=$AEO$5,成绩录入!EK122,0)</f>
        <v>0</v>
      </c>
      <c r="AHY119" s="248">
        <f>IF(AHY$6=$AEO$5,成绩录入!EL122,0)</f>
        <v>0</v>
      </c>
      <c r="AHZ119" s="248">
        <f>IF(AHZ$6=$AEO$5,成绩录入!EM122,0)</f>
        <v>0</v>
      </c>
      <c r="AIA119" s="248">
        <f>IF(AIA$6=$AEO$5,成绩录入!EN122,0)</f>
        <v>0</v>
      </c>
      <c r="AIB119" s="248">
        <f>IF(AIB$6=$AEO$5,成绩录入!EO122,0)</f>
        <v>0</v>
      </c>
      <c r="AIC119" s="248">
        <f>IF(AIC$6=$AEO$5,成绩录入!EP122,0)</f>
        <v>0</v>
      </c>
      <c r="AID119" s="248">
        <f>IF(AID$6=$AEO$5,成绩录入!EQ122,0)</f>
        <v>0</v>
      </c>
      <c r="AIE119" s="248">
        <f>IF(AIE$6=$AEO$5,成绩录入!ER122,0)</f>
        <v>0</v>
      </c>
      <c r="AIF119" s="248">
        <f>IF(AIF$6=$AEO$5,成绩录入!ES122,0)</f>
        <v>0</v>
      </c>
      <c r="AIG119" s="248">
        <f>IF(AIG$6=$AEO$5,成绩录入!ET122,0)</f>
        <v>0</v>
      </c>
      <c r="AIH119" s="248">
        <f>IF(AIH$6=$AEO$5,成绩录入!EU122,0)</f>
        <v>0</v>
      </c>
      <c r="AII119" s="248">
        <f>IF(AII$6=$AEO$5,成绩录入!EV122,0)</f>
        <v>0</v>
      </c>
      <c r="AIJ119" s="248">
        <f>IF(AIJ$6=$AEO$5,成绩录入!EW122,0)</f>
        <v>0</v>
      </c>
      <c r="AIK119" s="248">
        <f>IF(AIK$6=$AEO$5,成绩录入!EX122,0)</f>
        <v>0</v>
      </c>
      <c r="AIL119" s="218">
        <f t="shared" si="194"/>
        <v>0</v>
      </c>
      <c r="AIN119" s="402" t="str">
        <f>初始录入!A124</f>
        <v/>
      </c>
      <c r="AIO119" s="270">
        <f>初始录入!B124</f>
        <v>0</v>
      </c>
      <c r="AIP119" s="271">
        <f>初始录入!C124</f>
        <v>0</v>
      </c>
      <c r="AIQ119" s="403">
        <f>IF(平时!D117&lt;&gt;"",平时!D117,0)</f>
        <v>0</v>
      </c>
      <c r="AIR119" s="404" t="str">
        <f t="shared" si="331"/>
        <v/>
      </c>
      <c r="AIS119" s="403">
        <f>IF(过程!D117&lt;&gt;"",过程!D117,0)</f>
        <v>0</v>
      </c>
      <c r="AIT119" s="404" t="str">
        <f t="shared" si="332"/>
        <v/>
      </c>
      <c r="AIU119" s="216">
        <f>IF(期末!D117&lt;&gt;"",期末!D117,0)</f>
        <v>0</v>
      </c>
      <c r="AIV119" s="404" t="str">
        <f t="shared" si="333"/>
        <v/>
      </c>
      <c r="AIW119" s="405">
        <f t="shared" si="334"/>
        <v>0</v>
      </c>
      <c r="AIX119" s="403">
        <f>IF(平时!E117&lt;&gt;"",平时!E117,0)</f>
        <v>0</v>
      </c>
      <c r="AIY119" s="404" t="str">
        <f t="shared" si="335"/>
        <v/>
      </c>
      <c r="AIZ119" s="403">
        <f>IF(过程!E117&lt;&gt;"",过程!E117,0)</f>
        <v>0</v>
      </c>
      <c r="AJA119" s="404" t="str">
        <f t="shared" si="336"/>
        <v/>
      </c>
      <c r="AJB119" s="216">
        <f>IF(期末!E117&lt;&gt;"",期末!E117,0)</f>
        <v>0</v>
      </c>
      <c r="AJC119" s="404" t="str">
        <f t="shared" si="337"/>
        <v/>
      </c>
      <c r="AJD119" s="405">
        <f t="shared" si="338"/>
        <v>0</v>
      </c>
      <c r="AJE119" s="403">
        <f>IF(平时!F117&lt;&gt;"",平时!F117,0)</f>
        <v>0</v>
      </c>
      <c r="AJF119" s="404" t="str">
        <f t="shared" si="339"/>
        <v/>
      </c>
      <c r="AJG119" s="403">
        <f>IF(过程!F117&lt;&gt;"",过程!F117,0)</f>
        <v>0</v>
      </c>
      <c r="AJH119" s="404" t="str">
        <f t="shared" si="340"/>
        <v/>
      </c>
      <c r="AJI119" s="216">
        <f>IF(期末!F117&lt;&gt;"",期末!F117,0)</f>
        <v>0</v>
      </c>
      <c r="AJJ119" s="404" t="str">
        <f t="shared" si="341"/>
        <v/>
      </c>
      <c r="AJK119" s="405">
        <f t="shared" si="342"/>
        <v>0</v>
      </c>
      <c r="AJL119" s="403">
        <f>IF(平时!G117&lt;&gt;"",平时!G117,0)</f>
        <v>0</v>
      </c>
      <c r="AJM119" s="404" t="str">
        <f t="shared" si="343"/>
        <v/>
      </c>
      <c r="AJN119" s="403">
        <f>IF(过程!G117&lt;&gt;"",过程!G117,0)</f>
        <v>0</v>
      </c>
      <c r="AJO119" s="404" t="str">
        <f t="shared" si="344"/>
        <v/>
      </c>
      <c r="AJP119" s="216">
        <f>IF(期末!G117&lt;&gt;"",期末!G117,0)</f>
        <v>0</v>
      </c>
      <c r="AJQ119" s="404" t="str">
        <f t="shared" si="345"/>
        <v/>
      </c>
      <c r="AJR119" s="405">
        <f t="shared" si="346"/>
        <v>0</v>
      </c>
      <c r="AJS119" s="403">
        <f>IF(平时!H117&lt;&gt;"",平时!H117,0)</f>
        <v>0</v>
      </c>
      <c r="AJT119" s="404" t="str">
        <f t="shared" si="347"/>
        <v/>
      </c>
      <c r="AJU119" s="403">
        <f>IF(过程!H117&lt;&gt;"",过程!H117,0)</f>
        <v>0</v>
      </c>
      <c r="AJV119" s="404" t="str">
        <f t="shared" si="348"/>
        <v/>
      </c>
      <c r="AJW119" s="216">
        <f>IF(期末!H117&lt;&gt;"",期末!H117,0)</f>
        <v>0</v>
      </c>
      <c r="AJX119" s="404" t="str">
        <f t="shared" si="349"/>
        <v/>
      </c>
      <c r="AJY119" s="406">
        <f t="shared" si="350"/>
        <v>0</v>
      </c>
      <c r="AKA119" s="216" t="str">
        <f>初始录入!A124</f>
        <v/>
      </c>
      <c r="AKB119" s="216">
        <f>初始录入!B124</f>
        <v>0</v>
      </c>
      <c r="AKC119" s="216">
        <f>初始录入!C124</f>
        <v>0</v>
      </c>
      <c r="AKD119" s="327" t="str">
        <f>IF(初始录入!$E124=初始录入!$K$2,达成度!$D132,"")</f>
        <v/>
      </c>
      <c r="AKE119" s="327" t="str">
        <f>IF(初始录入!$E124=初始录入!$K$3,达成度!D132,"")</f>
        <v/>
      </c>
      <c r="AKF119" s="216" t="str">
        <f>IF(初始录入!$E124=初始录入!$K$4,达成度!D132,"")</f>
        <v/>
      </c>
      <c r="AKG119" s="216" t="str">
        <f>IF(初始录入!$E124=初始录入!$K$5,达成度!D132,"")</f>
        <v/>
      </c>
      <c r="AKH119" s="327" t="str">
        <f>IF(初始录入!$E124=初始录入!$K$2,达成度!E132,"")</f>
        <v/>
      </c>
      <c r="AKI119" s="327" t="str">
        <f>IF(初始录入!$E124=初始录入!$K$3,达成度!E132,"")</f>
        <v/>
      </c>
      <c r="AKJ119" s="216" t="str">
        <f>IF(初始录入!$E124=初始录入!$K$4,达成度!E132,"")</f>
        <v/>
      </c>
      <c r="AKK119" s="216" t="str">
        <f>IF(初始录入!$E124=初始录入!$K$5,达成度!E132,"")</f>
        <v/>
      </c>
      <c r="AKL119" s="327" t="str">
        <f>IF(初始录入!$E124=初始录入!$K$2,达成度!F132,"")</f>
        <v/>
      </c>
      <c r="AKM119" s="327" t="str">
        <f>IF(初始录入!$E124=初始录入!$K$3,达成度!F132,"")</f>
        <v/>
      </c>
      <c r="AKN119" s="216" t="str">
        <f>IF(初始录入!$E124=初始录入!$K$4,达成度!F132,"")</f>
        <v/>
      </c>
      <c r="AKO119" s="216" t="str">
        <f>IF(初始录入!$E124=初始录入!$K$5,达成度!F132,"")</f>
        <v/>
      </c>
      <c r="AKP119" s="327" t="str">
        <f>IF(初始录入!$E124=初始录入!$K$2,达成度!H132,"")</f>
        <v/>
      </c>
      <c r="AKQ119" s="327" t="str">
        <f>IF(初始录入!$E124=初始录入!$K$3,达成度!H132,"")</f>
        <v/>
      </c>
      <c r="AKR119" s="216" t="str">
        <f>IF(初始录入!$E124=初始录入!$K$4,达成度!H132,"")</f>
        <v/>
      </c>
      <c r="AKS119" s="216" t="str">
        <f>IF(初始录入!$E124=初始录入!$K$5,达成度!H132,"")</f>
        <v/>
      </c>
      <c r="AKT119" s="327" t="str">
        <f>IF(初始录入!$E124=初始录入!$K$2,达成度!I132,"")</f>
        <v/>
      </c>
      <c r="AKU119" s="327" t="str">
        <f>IF(初始录入!$E124=初始录入!$K$3,达成度!I132,"")</f>
        <v/>
      </c>
      <c r="AKV119" s="216" t="str">
        <f>IF(初始录入!$E124=初始录入!$K$4,达成度!I132,"")</f>
        <v/>
      </c>
      <c r="AKW119" s="216" t="str">
        <f>IF(初始录入!$E124=初始录入!$K$5,达成度!I132,"")</f>
        <v/>
      </c>
      <c r="AKX119" s="327" t="str">
        <f>IF(初始录入!$E124=初始录入!$K$2,达成度!J132,"")</f>
        <v/>
      </c>
      <c r="AKY119" s="327" t="str">
        <f>IF(初始录入!$E124=初始录入!$K$3,达成度!J132,"")</f>
        <v/>
      </c>
      <c r="AKZ119" s="216" t="str">
        <f>IF(初始录入!$E124=初始录入!$K$4,达成度!J132,"")</f>
        <v/>
      </c>
      <c r="ALA119" s="216" t="str">
        <f>IF(初始录入!$E124=初始录入!$K$5,达成度!J132,"")</f>
        <v/>
      </c>
      <c r="ALB119" s="327" t="str">
        <f>IF(初始录入!$E124=初始录入!$K$2,达成度!L132,"")</f>
        <v/>
      </c>
      <c r="ALC119" s="327" t="str">
        <f>IF(初始录入!$E124=初始录入!$K$3,达成度!L132,"")</f>
        <v/>
      </c>
      <c r="ALD119" s="216" t="str">
        <f>IF(初始录入!$E124=初始录入!$K$4,达成度!L132,"")</f>
        <v/>
      </c>
      <c r="ALE119" s="216" t="str">
        <f>IF(初始录入!$E124=初始录入!$K$5,达成度!L132,"")</f>
        <v/>
      </c>
      <c r="ALF119" s="327" t="str">
        <f>IF(初始录入!$E124=初始录入!$K$2,达成度!M132,"")</f>
        <v/>
      </c>
      <c r="ALG119" s="327" t="str">
        <f>IF(初始录入!$E124=初始录入!$K$3,达成度!M132,"")</f>
        <v/>
      </c>
      <c r="ALH119" s="216" t="str">
        <f>IF(初始录入!$E124=初始录入!$K$4,达成度!M132,"")</f>
        <v/>
      </c>
      <c r="ALI119" s="216" t="str">
        <f>IF(初始录入!$E124=初始录入!$K$5,达成度!M132,"")</f>
        <v/>
      </c>
      <c r="ALJ119" s="327" t="str">
        <f>IF(初始录入!$E124=初始录入!$K$2,达成度!N132,"")</f>
        <v/>
      </c>
      <c r="ALK119" s="327" t="str">
        <f>IF(初始录入!$E124=初始录入!$K$3,达成度!N132,"")</f>
        <v/>
      </c>
      <c r="ALL119" s="216" t="str">
        <f>IF(初始录入!$E124=初始录入!$K$4,达成度!N132,"")</f>
        <v/>
      </c>
      <c r="ALM119" s="216" t="str">
        <f>IF(初始录入!$E124=初始录入!$K$5,达成度!N132,"")</f>
        <v/>
      </c>
      <c r="ALN119" s="327" t="str">
        <f>IF(初始录入!$E124=初始录入!$K$2,达成度!P132,"")</f>
        <v/>
      </c>
      <c r="ALO119" s="327" t="str">
        <f>IF(初始录入!$E124=初始录入!$K$3,达成度!P132,"")</f>
        <v/>
      </c>
      <c r="ALP119" s="216" t="str">
        <f>IF(初始录入!$E124=初始录入!$K$4,达成度!P132,"")</f>
        <v/>
      </c>
      <c r="ALQ119" s="216" t="str">
        <f>IF(初始录入!$E124=初始录入!$K$5,达成度!P132,"")</f>
        <v/>
      </c>
      <c r="ALR119" s="327" t="str">
        <f>IF(初始录入!$E124=初始录入!$K$2,达成度!Q132,"")</f>
        <v/>
      </c>
      <c r="ALS119" s="327" t="str">
        <f>IF(初始录入!$E124=初始录入!$K$3,达成度!Q132,"")</f>
        <v/>
      </c>
      <c r="ALT119" s="216" t="str">
        <f>IF(初始录入!$E124=初始录入!$K$4,达成度!Q132,"")</f>
        <v/>
      </c>
      <c r="ALU119" s="216" t="str">
        <f>IF(初始录入!$E124=初始录入!$K$5,达成度!Q132,"")</f>
        <v/>
      </c>
      <c r="ALV119" s="327" t="str">
        <f>IF(初始录入!$E124=初始录入!$K$2,达成度!R132,"")</f>
        <v/>
      </c>
      <c r="ALW119" s="327" t="str">
        <f>IF(初始录入!$E124=初始录入!$K$3,达成度!R132,"")</f>
        <v/>
      </c>
      <c r="ALX119" s="216" t="str">
        <f>IF(初始录入!$E124=初始录入!$K$4,达成度!R132,"")</f>
        <v/>
      </c>
      <c r="ALY119" s="216"/>
      <c r="ALZ119" s="327" t="str">
        <f>IF(初始录入!$E124=初始录入!$K$2,达成度!T132,"")</f>
        <v/>
      </c>
      <c r="AMA119" s="327" t="str">
        <f>IF(初始录入!$E124=初始录入!$K$3,达成度!T132,"")</f>
        <v/>
      </c>
      <c r="AMB119" s="216" t="str">
        <f>IF(初始录入!$E124=初始录入!$K$4,达成度!T132,"")</f>
        <v/>
      </c>
      <c r="AMC119" s="216" t="str">
        <f>IF(初始录入!$E124=初始录入!$K$5,达成度!T132,"")</f>
        <v/>
      </c>
      <c r="AMD119" s="327" t="str">
        <f>IF(初始录入!$E124=初始录入!$K$2,达成度!U132,"")</f>
        <v/>
      </c>
      <c r="AME119" s="327" t="str">
        <f>IF(初始录入!$E124=初始录入!$K$3,达成度!U132,"")</f>
        <v/>
      </c>
      <c r="AMF119" s="216" t="str">
        <f>IF(初始录入!$E124=初始录入!$K$4,达成度!U132,"")</f>
        <v/>
      </c>
      <c r="AMG119" s="216" t="str">
        <f>IF(初始录入!$E124=初始录入!$K$5,达成度!U132,"")</f>
        <v/>
      </c>
      <c r="AMH119" s="327" t="str">
        <f>IF(初始录入!$E124=初始录入!$K$2,达成度!V132,"")</f>
        <v/>
      </c>
      <c r="AMI119" s="327" t="str">
        <f>IF(初始录入!$E124=初始录入!$K$3,达成度!V132,"")</f>
        <v/>
      </c>
      <c r="AMJ119" s="216" t="str">
        <f>IF(初始录入!$E124=初始录入!$K$4,达成度!W132,"")</f>
        <v/>
      </c>
      <c r="AMK119" s="216" t="str">
        <f>IF(初始录入!$E124=初始录入!$K$5,达成度!W132,"")</f>
        <v/>
      </c>
      <c r="AMM119" s="270">
        <f t="shared" si="270"/>
        <v>112</v>
      </c>
      <c r="AMN119" s="222" t="str">
        <f t="shared" si="266"/>
        <v/>
      </c>
      <c r="AMO119" s="325" t="str">
        <f>IF($AMM119&lt;=$H$7,INDEX(达成度!$G$21:$G$170,$AMM119,1),"")</f>
        <v/>
      </c>
      <c r="AMP119" s="325" t="str">
        <f>IF($AMM119&lt;=$H$7,INDEX(达成度!$K$21:$K$170,$AMM119,1),"")</f>
        <v/>
      </c>
      <c r="AMQ119" s="325" t="str">
        <f>IF($AMM119&lt;=$H$7,INDEX(达成度!$O$21:$O$170,$AMM119,1),"")</f>
        <v/>
      </c>
      <c r="AMR119" s="325" t="str">
        <f>IF($AMM119&lt;=$H$7,INDEX(达成度!$S$21:$S$170,$AMM119,1),"")</f>
        <v/>
      </c>
      <c r="AMS119" s="326" t="str">
        <f>IF($AMM119&lt;=$H$7,INDEX(达成度!$W$21:$W$170,$AMM119,1),"")</f>
        <v/>
      </c>
      <c r="AMU119" s="407"/>
      <c r="AMV119" s="222" t="str">
        <f t="shared" si="267"/>
        <v/>
      </c>
      <c r="AMW119" s="325" t="str">
        <f>IF($AMM119&lt;=$I$7,INDEX(达成度!$G$21:$G$170,$AMM119+$H$7,1),"")</f>
        <v/>
      </c>
      <c r="AMX119" s="325" t="str">
        <f>IF($AMM119&lt;=$I$7,INDEX(达成度!$K$21:$K$170,$AMM119+$H$7,1),"")</f>
        <v/>
      </c>
      <c r="AMY119" s="325" t="str">
        <f>IF($AMM119&lt;=$I$7,INDEX(达成度!$O$21:$O$170,$AMM119+$H$7,1),"")</f>
        <v/>
      </c>
      <c r="AMZ119" s="325" t="str">
        <f>IF($AMM119&lt;=$I$7,INDEX(达成度!$S$21:$S$170,$AMM119+$H$7,1),"")</f>
        <v/>
      </c>
      <c r="ANA119" s="326" t="str">
        <f>IF($AMM119&lt;=$I$7,INDEX(达成度!$W$21:$W$170,$AMM119+$H$7,1),"")</f>
        <v/>
      </c>
      <c r="ANC119" s="270"/>
      <c r="AND119" s="216" t="str">
        <f t="shared" si="268"/>
        <v/>
      </c>
      <c r="ANE119" s="325" t="str">
        <f>IF($AMM119&lt;=$J$7,INDEX(达成度!$G$21:$G$170,$AMM119+$H$7+$I$7,1),"")</f>
        <v/>
      </c>
      <c r="ANF119" s="325" t="str">
        <f>IF($AMM119&lt;=$J$7,INDEX(达成度!$K$21:$K$170,$AMM119+$H$7+$I$7,1),"")</f>
        <v/>
      </c>
      <c r="ANG119" s="325" t="str">
        <f>IF($AMM119&lt;=$J$7,INDEX(达成度!$O$21:$O$170,$AMM119+$H$7+$I$7,1),"")</f>
        <v/>
      </c>
      <c r="ANH119" s="325" t="str">
        <f>IF($AMM119&lt;=$J$7,INDEX(达成度!$S$21:$S$170,$AMM119+$H$7+$I$7,1),"")</f>
        <v/>
      </c>
      <c r="ANI119" s="326" t="str">
        <f>IF($AMM119&lt;=$J$7,INDEX(达成度!$W$21:$W$170,$AMM119+$H$7+$I$7,1),"")</f>
        <v/>
      </c>
      <c r="ANK119" s="270"/>
      <c r="ANL119" s="216" t="str">
        <f t="shared" si="269"/>
        <v/>
      </c>
      <c r="ANM119" s="325" t="str">
        <f>IF($AMM119&lt;=$K$7,INDEX(达成度!$G$21:$G$170,$AMM119+$H$7+$I$7+$J$7,1),"")</f>
        <v/>
      </c>
      <c r="ANN119" s="325" t="str">
        <f>IF($AMM119&lt;=$K$7,INDEX(达成度!$K$21:$K$170,$AMM119+$H$7+$I$7+$J$7,1),"")</f>
        <v/>
      </c>
      <c r="ANO119" s="325" t="str">
        <f>IF($AMM119&lt;=$K$7,INDEX(达成度!$O$21:$O$170,$AMM119+$H$7+$I$7+$J$7,1),"")</f>
        <v/>
      </c>
      <c r="ANP119" s="325" t="str">
        <f>IF($AMM119&lt;=$K$7,INDEX(达成度!$S$21:$S$170,$AMM119+$H$7+$I$7+$J$7,1),"")</f>
        <v/>
      </c>
      <c r="ANQ119" s="326" t="str">
        <f>IF($AMM119&lt;=$K$7,INDEX(达成度!$W$21:$W$170,$AMM119+$H$7+$I$7+$J$7,1),"")</f>
        <v/>
      </c>
    </row>
    <row r="120" ht="18" customHeight="1" spans="1:1024 1025:1057">
      <c r="A120" s="215" t="str">
        <f>初始录入!A125</f>
        <v/>
      </c>
      <c r="B120" s="216" t="str">
        <f>IF(初始录入!B125&lt;&gt;"",初始录入!B125,"")</f>
        <v/>
      </c>
      <c r="C120" s="216" t="str">
        <f>IF(初始录入!C125&lt;&gt;"",初始录入!C125,"")</f>
        <v/>
      </c>
      <c r="D120" s="216" t="str">
        <f>IF(初始录入!D125&lt;&gt;"",初始录入!D125,"")</f>
        <v/>
      </c>
      <c r="E120" s="218" t="str">
        <f>IF(初始录入!E125&lt;&gt;"",初始录入!E125,"")</f>
        <v/>
      </c>
      <c r="G120" s="330"/>
      <c r="H120" s="295">
        <f>IF(初始录入!E125=H$6,1,0)</f>
        <v>0</v>
      </c>
      <c r="I120" s="295">
        <f>IF(初始录入!E125=I$6,1,0)</f>
        <v>0</v>
      </c>
      <c r="J120" s="295">
        <f>IF(初始录入!E125=J$6,1,0)</f>
        <v>0</v>
      </c>
      <c r="K120" s="321">
        <f>IF(初始录入!E125=K$6,1,0)</f>
        <v>0</v>
      </c>
      <c r="Y120" s="294">
        <v>100</v>
      </c>
      <c r="Z120" s="295">
        <f>成绩录入!$F$7</f>
        <v>0</v>
      </c>
      <c r="AA120" s="295">
        <f>成绩录入!F123</f>
        <v>0</v>
      </c>
      <c r="AB120" s="296">
        <f>IF(初始录入!$M$7&lt;&gt;"",IF(成绩录入!$F$7&lt;&gt;"",IF(初始录入!$P$7="次数",AA120/Z120*Y120,成绩录入!F123),0),0)</f>
        <v>0</v>
      </c>
      <c r="AC120" s="297">
        <f t="shared" si="278"/>
        <v>0</v>
      </c>
      <c r="AD120" s="297">
        <f t="shared" si="279"/>
        <v>0</v>
      </c>
      <c r="AE120" s="297">
        <f t="shared" si="280"/>
        <v>0</v>
      </c>
      <c r="AF120" s="297">
        <f t="shared" si="281"/>
        <v>0</v>
      </c>
      <c r="AG120" s="297">
        <f t="shared" si="282"/>
        <v>0</v>
      </c>
      <c r="AH120" s="298">
        <f t="shared" si="283"/>
        <v>0</v>
      </c>
      <c r="AJ120" s="260">
        <f>成绩录入!I123</f>
        <v>0</v>
      </c>
      <c r="AK120" s="248">
        <f>成绩录入!J123</f>
        <v>0</v>
      </c>
      <c r="AL120" s="248">
        <f>成绩录入!K123</f>
        <v>0</v>
      </c>
      <c r="AM120" s="248">
        <f>成绩录入!L123</f>
        <v>0</v>
      </c>
      <c r="AN120" s="248">
        <f>成绩录入!M123</f>
        <v>0</v>
      </c>
      <c r="AO120" s="298">
        <f t="shared" si="284"/>
        <v>0</v>
      </c>
      <c r="AQ120" s="260">
        <f>成绩录入!I123</f>
        <v>0</v>
      </c>
      <c r="AR120" s="248">
        <f>成绩录入!J123</f>
        <v>0</v>
      </c>
      <c r="AS120" s="248">
        <f>成绩录入!K123</f>
        <v>0</v>
      </c>
      <c r="AT120" s="248">
        <f>成绩录入!L123</f>
        <v>0</v>
      </c>
      <c r="AU120" s="248">
        <f>成绩录入!M123</f>
        <v>0</v>
      </c>
      <c r="AV120" s="298">
        <f t="shared" si="285"/>
        <v>0</v>
      </c>
      <c r="AX120" s="260">
        <f>成绩录入!I123</f>
        <v>0</v>
      </c>
      <c r="AY120" s="248">
        <f>成绩录入!J123</f>
        <v>0</v>
      </c>
      <c r="AZ120" s="248">
        <f>成绩录入!K123</f>
        <v>0</v>
      </c>
      <c r="BA120" s="248">
        <f>成绩录入!L123</f>
        <v>0</v>
      </c>
      <c r="BB120" s="248">
        <f>成绩录入!M123</f>
        <v>0</v>
      </c>
      <c r="BC120" s="298">
        <f t="shared" si="286"/>
        <v>0</v>
      </c>
      <c r="BE120" s="260">
        <f>成绩录入!I123</f>
        <v>0</v>
      </c>
      <c r="BF120" s="248">
        <f>成绩录入!J123</f>
        <v>0</v>
      </c>
      <c r="BG120" s="248">
        <f>成绩录入!K123</f>
        <v>0</v>
      </c>
      <c r="BH120" s="248">
        <f>成绩录入!L123</f>
        <v>0</v>
      </c>
      <c r="BI120" s="248">
        <f>成绩录入!M123</f>
        <v>0</v>
      </c>
      <c r="BJ120" s="298">
        <f t="shared" si="287"/>
        <v>0</v>
      </c>
      <c r="BL120" s="260">
        <f>成绩录入!I123</f>
        <v>0</v>
      </c>
      <c r="BM120" s="248">
        <f>成绩录入!J123</f>
        <v>0</v>
      </c>
      <c r="BN120" s="248">
        <f>成绩录入!K123</f>
        <v>0</v>
      </c>
      <c r="BO120" s="248">
        <f>成绩录入!L123</f>
        <v>0</v>
      </c>
      <c r="BP120" s="248">
        <f>成绩录入!M123</f>
        <v>0</v>
      </c>
      <c r="BQ120" s="298">
        <f t="shared" si="288"/>
        <v>0</v>
      </c>
      <c r="BS120" s="260">
        <f>成绩录入!P123</f>
        <v>0</v>
      </c>
      <c r="BT120" s="248">
        <f>成绩录入!Q123</f>
        <v>0</v>
      </c>
      <c r="BU120" s="248">
        <f>成绩录入!R123</f>
        <v>0</v>
      </c>
      <c r="BV120" s="248">
        <f>成绩录入!S123</f>
        <v>0</v>
      </c>
      <c r="BW120" s="248">
        <f>成绩录入!T123</f>
        <v>0</v>
      </c>
      <c r="BX120" s="248">
        <f>成绩录入!U123</f>
        <v>0</v>
      </c>
      <c r="BY120" s="248">
        <f>成绩录入!V123</f>
        <v>0</v>
      </c>
      <c r="BZ120" s="248">
        <f>成绩录入!W123</f>
        <v>0</v>
      </c>
      <c r="CA120" s="248">
        <f>成绩录入!X123</f>
        <v>0</v>
      </c>
      <c r="CB120" s="248">
        <f>成绩录入!Y123</f>
        <v>0</v>
      </c>
      <c r="CC120" s="298">
        <f t="shared" si="289"/>
        <v>0</v>
      </c>
      <c r="CE120" s="260">
        <f>成绩录入!P123</f>
        <v>0</v>
      </c>
      <c r="CF120" s="248">
        <f>成绩录入!Q123</f>
        <v>0</v>
      </c>
      <c r="CG120" s="248">
        <f>成绩录入!R123</f>
        <v>0</v>
      </c>
      <c r="CH120" s="248">
        <f>成绩录入!S123</f>
        <v>0</v>
      </c>
      <c r="CI120" s="248">
        <f>成绩录入!T123</f>
        <v>0</v>
      </c>
      <c r="CJ120" s="248">
        <f>成绩录入!U123</f>
        <v>0</v>
      </c>
      <c r="CK120" s="248">
        <f>成绩录入!V123</f>
        <v>0</v>
      </c>
      <c r="CL120" s="248">
        <f>成绩录入!W123</f>
        <v>0</v>
      </c>
      <c r="CM120" s="248">
        <f>成绩录入!X123</f>
        <v>0</v>
      </c>
      <c r="CN120" s="248">
        <f>成绩录入!Y123</f>
        <v>0</v>
      </c>
      <c r="CO120" s="298">
        <f t="shared" si="290"/>
        <v>0</v>
      </c>
      <c r="CQ120" s="260">
        <f>成绩录入!P123</f>
        <v>0</v>
      </c>
      <c r="CR120" s="248">
        <f>成绩录入!Q123</f>
        <v>0</v>
      </c>
      <c r="CS120" s="248">
        <f>成绩录入!R123</f>
        <v>0</v>
      </c>
      <c r="CT120" s="248">
        <f>成绩录入!S123</f>
        <v>0</v>
      </c>
      <c r="CU120" s="248">
        <f>成绩录入!T123</f>
        <v>0</v>
      </c>
      <c r="CV120" s="248">
        <f>成绩录入!U123</f>
        <v>0</v>
      </c>
      <c r="CW120" s="248">
        <f>成绩录入!V123</f>
        <v>0</v>
      </c>
      <c r="CX120" s="248">
        <f>成绩录入!W123</f>
        <v>0</v>
      </c>
      <c r="CY120" s="248">
        <f>成绩录入!X123</f>
        <v>0</v>
      </c>
      <c r="CZ120" s="248">
        <f>成绩录入!Y123</f>
        <v>0</v>
      </c>
      <c r="DA120" s="298">
        <f t="shared" si="291"/>
        <v>0</v>
      </c>
      <c r="DC120" s="260">
        <f>成绩录入!P123</f>
        <v>0</v>
      </c>
      <c r="DD120" s="248">
        <f>成绩录入!Q123</f>
        <v>0</v>
      </c>
      <c r="DE120" s="248">
        <f>成绩录入!R123</f>
        <v>0</v>
      </c>
      <c r="DF120" s="248">
        <f>成绩录入!S123</f>
        <v>0</v>
      </c>
      <c r="DG120" s="248">
        <f>成绩录入!T123</f>
        <v>0</v>
      </c>
      <c r="DH120" s="248">
        <f>成绩录入!U123</f>
        <v>0</v>
      </c>
      <c r="DI120" s="248">
        <f>成绩录入!V123</f>
        <v>0</v>
      </c>
      <c r="DJ120" s="248">
        <f>成绩录入!W123</f>
        <v>0</v>
      </c>
      <c r="DK120" s="248">
        <f>成绩录入!X123</f>
        <v>0</v>
      </c>
      <c r="DL120" s="248">
        <f>成绩录入!Y123</f>
        <v>0</v>
      </c>
      <c r="DM120" s="298">
        <f t="shared" si="351"/>
        <v>0</v>
      </c>
      <c r="DN120" s="299"/>
      <c r="DO120" s="260">
        <f>成绩录入!P123</f>
        <v>0</v>
      </c>
      <c r="DP120" s="248">
        <f>成绩录入!Q123</f>
        <v>0</v>
      </c>
      <c r="DQ120" s="248">
        <f>成绩录入!R123</f>
        <v>0</v>
      </c>
      <c r="DR120" s="248">
        <f>成绩录入!S123</f>
        <v>0</v>
      </c>
      <c r="DS120" s="248">
        <f>成绩录入!T123</f>
        <v>0</v>
      </c>
      <c r="DT120" s="248">
        <f>成绩录入!U123</f>
        <v>0</v>
      </c>
      <c r="DU120" s="248">
        <f>成绩录入!V123</f>
        <v>0</v>
      </c>
      <c r="DV120" s="248">
        <f>成绩录入!W123</f>
        <v>0</v>
      </c>
      <c r="DW120" s="248">
        <f>成绩录入!X123</f>
        <v>0</v>
      </c>
      <c r="DX120" s="248">
        <f>成绩录入!Y123</f>
        <v>0</v>
      </c>
      <c r="DY120" s="298">
        <f t="shared" si="352"/>
        <v>0</v>
      </c>
      <c r="EA120" s="301" t="e">
        <f t="shared" si="294"/>
        <v>#DIV/0!</v>
      </c>
      <c r="EB120" s="297" t="e">
        <f t="shared" si="295"/>
        <v>#DIV/0!</v>
      </c>
      <c r="EC120" s="297" t="e">
        <f t="shared" si="296"/>
        <v>#DIV/0!</v>
      </c>
      <c r="ED120" s="297" t="e">
        <f t="shared" si="297"/>
        <v>#DIV/0!</v>
      </c>
      <c r="EE120" s="297" t="e">
        <f t="shared" si="298"/>
        <v>#DIV/0!</v>
      </c>
      <c r="EF120" s="302" t="e">
        <f t="shared" si="299"/>
        <v>#DIV/0!</v>
      </c>
      <c r="EG120" s="303"/>
      <c r="EH120" s="304">
        <f t="shared" si="300"/>
        <v>0</v>
      </c>
      <c r="EI120" s="397">
        <f>成绩录入!I123</f>
        <v>0</v>
      </c>
      <c r="EJ120" s="397">
        <f>成绩录入!J123</f>
        <v>0</v>
      </c>
      <c r="EK120" s="397">
        <f>成绩录入!K123</f>
        <v>0</v>
      </c>
      <c r="EL120" s="397">
        <f>成绩录入!L123</f>
        <v>0</v>
      </c>
      <c r="EM120" s="397">
        <f>成绩录入!M123</f>
        <v>0</v>
      </c>
      <c r="EN120" s="397">
        <f>成绩录入!P123</f>
        <v>0</v>
      </c>
      <c r="EO120" s="397">
        <f>成绩录入!Q123</f>
        <v>0</v>
      </c>
      <c r="EP120" s="397">
        <f>成绩录入!R123</f>
        <v>0</v>
      </c>
      <c r="EQ120" s="397">
        <f>成绩录入!S123</f>
        <v>0</v>
      </c>
      <c r="ER120" s="397">
        <f>成绩录入!T123</f>
        <v>0</v>
      </c>
      <c r="ES120" s="397">
        <f>成绩录入!U123</f>
        <v>0</v>
      </c>
      <c r="ET120" s="397">
        <f>成绩录入!V123</f>
        <v>0</v>
      </c>
      <c r="EU120" s="397">
        <f>成绩录入!W123</f>
        <v>0</v>
      </c>
      <c r="EV120" s="397">
        <f>成绩录入!X123</f>
        <v>0</v>
      </c>
      <c r="EW120" s="398">
        <f>成绩录入!Y123</f>
        <v>0</v>
      </c>
      <c r="EY120" s="304" t="str">
        <f t="shared" si="272"/>
        <v/>
      </c>
      <c r="EZ120" s="296" t="str">
        <f t="shared" si="272"/>
        <v/>
      </c>
      <c r="FA120" s="296" t="str">
        <f t="shared" si="272"/>
        <v/>
      </c>
      <c r="FB120" s="296" t="str">
        <f t="shared" si="272"/>
        <v/>
      </c>
      <c r="FC120" s="302">
        <f>成绩录入!AB123</f>
        <v>0</v>
      </c>
      <c r="FD120" s="303"/>
      <c r="FE120" s="399" t="str">
        <f t="shared" si="301"/>
        <v>√</v>
      </c>
      <c r="FF120" s="397" t="str">
        <f t="shared" si="302"/>
        <v>√</v>
      </c>
      <c r="FG120" s="397" t="str">
        <f t="shared" si="303"/>
        <v>√</v>
      </c>
      <c r="FH120" s="397" t="str">
        <f t="shared" si="304"/>
        <v>√</v>
      </c>
      <c r="FI120" s="398" t="str">
        <f t="shared" si="305"/>
        <v>√</v>
      </c>
      <c r="FJ120" s="299"/>
      <c r="FK120" s="260">
        <f>成绩录入!AB123</f>
        <v>0</v>
      </c>
      <c r="FL120" s="248">
        <f>成绩录入!AC123</f>
        <v>0</v>
      </c>
      <c r="FM120" s="248">
        <f>成绩录入!AD123</f>
        <v>0</v>
      </c>
      <c r="FN120" s="248">
        <f>成绩录入!AE123</f>
        <v>0</v>
      </c>
      <c r="FO120" s="248">
        <f>成绩录入!AF123</f>
        <v>0</v>
      </c>
      <c r="FP120" s="248">
        <f>成绩录入!AG123</f>
        <v>0</v>
      </c>
      <c r="FQ120" s="298">
        <f t="shared" si="306"/>
        <v>0</v>
      </c>
      <c r="FR120" s="299"/>
      <c r="FS120" s="260">
        <f>成绩录入!AB123</f>
        <v>0</v>
      </c>
      <c r="FT120" s="248">
        <f>成绩录入!AC123</f>
        <v>0</v>
      </c>
      <c r="FU120" s="248">
        <f>成绩录入!AD123</f>
        <v>0</v>
      </c>
      <c r="FV120" s="248">
        <f>成绩录入!AE123</f>
        <v>0</v>
      </c>
      <c r="FW120" s="248">
        <f>成绩录入!AF123</f>
        <v>0</v>
      </c>
      <c r="FX120" s="333">
        <f>成绩录入!AG123</f>
        <v>0</v>
      </c>
      <c r="FY120" s="298">
        <f t="shared" si="307"/>
        <v>0</v>
      </c>
      <c r="FZ120" s="299"/>
      <c r="GA120" s="260">
        <f>成绩录入!AB123</f>
        <v>0</v>
      </c>
      <c r="GB120" s="248">
        <f>成绩录入!AC123</f>
        <v>0</v>
      </c>
      <c r="GC120" s="248">
        <f>成绩录入!AD123</f>
        <v>0</v>
      </c>
      <c r="GD120" s="248">
        <f>成绩录入!AE123</f>
        <v>0</v>
      </c>
      <c r="GE120" s="248">
        <f>成绩录入!AF123</f>
        <v>0</v>
      </c>
      <c r="GF120" s="248">
        <f>成绩录入!AG123</f>
        <v>0</v>
      </c>
      <c r="GG120" s="298">
        <f t="shared" si="308"/>
        <v>0</v>
      </c>
      <c r="GI120" s="260">
        <f>成绩录入!AB123</f>
        <v>0</v>
      </c>
      <c r="GJ120" s="248">
        <f>成绩录入!AC123</f>
        <v>0</v>
      </c>
      <c r="GK120" s="248">
        <f>成绩录入!AD123</f>
        <v>0</v>
      </c>
      <c r="GL120" s="248">
        <f>成绩录入!AE123</f>
        <v>0</v>
      </c>
      <c r="GM120" s="248">
        <f>成绩录入!AF123</f>
        <v>0</v>
      </c>
      <c r="GN120" s="248">
        <f>成绩录入!AG123</f>
        <v>0</v>
      </c>
      <c r="GO120" s="298">
        <f t="shared" si="309"/>
        <v>0</v>
      </c>
      <c r="GP120" s="299"/>
      <c r="GQ120" s="260">
        <f>成绩录入!AB123</f>
        <v>0</v>
      </c>
      <c r="GR120" s="248">
        <f>成绩录入!AC123</f>
        <v>0</v>
      </c>
      <c r="GS120" s="248">
        <f>成绩录入!AD123</f>
        <v>0</v>
      </c>
      <c r="GT120" s="248">
        <f>成绩录入!AE123</f>
        <v>0</v>
      </c>
      <c r="GU120" s="248">
        <f>成绩录入!AF123</f>
        <v>0</v>
      </c>
      <c r="GV120" s="248">
        <f>成绩录入!AG123</f>
        <v>0</v>
      </c>
      <c r="GW120" s="298">
        <f t="shared" si="310"/>
        <v>0</v>
      </c>
      <c r="GX120" s="299"/>
      <c r="GY120" s="273">
        <f>成绩录入!AJ123</f>
        <v>0</v>
      </c>
      <c r="GZ120" s="274">
        <f>成绩录入!AK123</f>
        <v>0</v>
      </c>
      <c r="HA120" s="274">
        <f>成绩录入!AL123</f>
        <v>0</v>
      </c>
      <c r="HB120" s="274">
        <f>成绩录入!AM123</f>
        <v>0</v>
      </c>
      <c r="HC120" s="274">
        <f>成绩录入!AN123</f>
        <v>0</v>
      </c>
      <c r="HD120" s="274">
        <f>成绩录入!AO123</f>
        <v>0</v>
      </c>
      <c r="HE120" s="310">
        <f t="shared" si="273"/>
        <v>0</v>
      </c>
      <c r="HF120" s="299"/>
      <c r="HG120" s="273">
        <f>成绩录入!AJ123</f>
        <v>0</v>
      </c>
      <c r="HH120" s="274">
        <f>成绩录入!AK123</f>
        <v>0</v>
      </c>
      <c r="HI120" s="274">
        <f>成绩录入!AL123</f>
        <v>0</v>
      </c>
      <c r="HJ120" s="274">
        <f>成绩录入!AM123</f>
        <v>0</v>
      </c>
      <c r="HK120" s="274">
        <f>成绩录入!AN123</f>
        <v>0</v>
      </c>
      <c r="HL120" s="274">
        <f>成绩录入!AO123</f>
        <v>0</v>
      </c>
      <c r="HM120" s="310">
        <f t="shared" si="274"/>
        <v>0</v>
      </c>
      <c r="HO120" s="273">
        <f>成绩录入!AJ123</f>
        <v>0</v>
      </c>
      <c r="HP120" s="274">
        <f>成绩录入!AK123</f>
        <v>0</v>
      </c>
      <c r="HQ120" s="274">
        <f>成绩录入!AL123</f>
        <v>0</v>
      </c>
      <c r="HR120" s="274">
        <f>成绩录入!AM123</f>
        <v>0</v>
      </c>
      <c r="HS120" s="274">
        <f>成绩录入!AN123</f>
        <v>0</v>
      </c>
      <c r="HT120" s="274">
        <f>成绩录入!AO123</f>
        <v>0</v>
      </c>
      <c r="HU120" s="310">
        <f t="shared" si="275"/>
        <v>0</v>
      </c>
      <c r="HV120" s="299"/>
      <c r="HW120" s="273">
        <f>成绩录入!AJ123</f>
        <v>0</v>
      </c>
      <c r="HX120" s="274">
        <f>成绩录入!AK123</f>
        <v>0</v>
      </c>
      <c r="HY120" s="274">
        <f>成绩录入!AL123</f>
        <v>0</v>
      </c>
      <c r="HZ120" s="274">
        <f>成绩录入!AM123</f>
        <v>0</v>
      </c>
      <c r="IA120" s="274">
        <f>成绩录入!AN123</f>
        <v>0</v>
      </c>
      <c r="IB120" s="274">
        <f>成绩录入!AO123</f>
        <v>0</v>
      </c>
      <c r="IC120" s="310">
        <f t="shared" si="276"/>
        <v>0</v>
      </c>
      <c r="ID120" s="299"/>
      <c r="IE120" s="273">
        <f>成绩录入!AJ123</f>
        <v>0</v>
      </c>
      <c r="IF120" s="274">
        <f>成绩录入!AK123</f>
        <v>0</v>
      </c>
      <c r="IG120" s="274">
        <f>成绩录入!AL123</f>
        <v>0</v>
      </c>
      <c r="IH120" s="274">
        <f>成绩录入!AM123</f>
        <v>0</v>
      </c>
      <c r="II120" s="274">
        <f>成绩录入!AN123</f>
        <v>0</v>
      </c>
      <c r="IJ120" s="274">
        <f>成绩录入!AO123</f>
        <v>0</v>
      </c>
      <c r="IK120" s="310">
        <f t="shared" si="277"/>
        <v>0</v>
      </c>
      <c r="IL120" s="299"/>
      <c r="IM120" s="313" t="e">
        <f t="shared" si="311"/>
        <v>#DIV/0!</v>
      </c>
      <c r="IN120" s="314" t="e">
        <f t="shared" si="312"/>
        <v>#DIV/0!</v>
      </c>
      <c r="IO120" s="314" t="e">
        <f t="shared" si="313"/>
        <v>#DIV/0!</v>
      </c>
      <c r="IP120" s="314" t="e">
        <f t="shared" si="314"/>
        <v>#DIV/0!</v>
      </c>
      <c r="IQ120" s="314" t="e">
        <f t="shared" si="315"/>
        <v>#DIV/0!</v>
      </c>
      <c r="IR120" s="400" t="e">
        <f t="shared" si="316"/>
        <v>#DIV/0!</v>
      </c>
      <c r="IT120" s="214">
        <f>成绩录入!AR123</f>
        <v>0</v>
      </c>
      <c r="IU120" s="216">
        <f>成绩录入!AS123</f>
        <v>0</v>
      </c>
      <c r="IV120" s="216">
        <f>成绩录入!AT123</f>
        <v>0</v>
      </c>
      <c r="IW120" s="216">
        <f>成绩录入!AU123</f>
        <v>0</v>
      </c>
      <c r="IX120" s="216">
        <f>成绩录入!AV123</f>
        <v>0</v>
      </c>
      <c r="IY120" s="216">
        <f>成绩录入!AW123</f>
        <v>0</v>
      </c>
      <c r="IZ120" s="298">
        <f t="shared" si="317"/>
        <v>0</v>
      </c>
      <c r="JA120" s="299"/>
      <c r="JB120" s="317">
        <f>成绩录入!AR123</f>
        <v>0</v>
      </c>
      <c r="JC120" s="216">
        <f>成绩录入!AS123</f>
        <v>0</v>
      </c>
      <c r="JD120" s="216">
        <f>成绩录入!AT123</f>
        <v>0</v>
      </c>
      <c r="JE120" s="216">
        <f>成绩录入!AU123</f>
        <v>0</v>
      </c>
      <c r="JF120" s="216">
        <f>成绩录入!AV123</f>
        <v>0</v>
      </c>
      <c r="JG120" s="216">
        <f>成绩录入!AW123</f>
        <v>0</v>
      </c>
      <c r="JH120" s="298">
        <f t="shared" si="318"/>
        <v>0</v>
      </c>
      <c r="JI120" s="299"/>
      <c r="JJ120" s="248">
        <f>成绩录入!AR123</f>
        <v>0</v>
      </c>
      <c r="JK120" s="248">
        <f>成绩录入!AS123</f>
        <v>0</v>
      </c>
      <c r="JL120" s="248">
        <f>成绩录入!AT123</f>
        <v>0</v>
      </c>
      <c r="JM120" s="248">
        <f>成绩录入!AU123</f>
        <v>0</v>
      </c>
      <c r="JN120" s="248">
        <f>成绩录入!AV123</f>
        <v>0</v>
      </c>
      <c r="JO120" s="248">
        <f>成绩录入!AW123</f>
        <v>0</v>
      </c>
      <c r="JP120" s="298">
        <f t="shared" si="319"/>
        <v>0</v>
      </c>
      <c r="JQ120" s="299"/>
      <c r="JR120" s="308">
        <f>成绩录入!AR123</f>
        <v>0</v>
      </c>
      <c r="JS120" s="248">
        <f>成绩录入!AS123</f>
        <v>0</v>
      </c>
      <c r="JT120" s="248">
        <f>成绩录入!AT123</f>
        <v>0</v>
      </c>
      <c r="JU120" s="248">
        <f>成绩录入!AU123</f>
        <v>0</v>
      </c>
      <c r="JV120" s="248">
        <f>成绩录入!AV123</f>
        <v>0</v>
      </c>
      <c r="JW120" s="248">
        <f>成绩录入!AW123</f>
        <v>0</v>
      </c>
      <c r="JX120" s="298">
        <f t="shared" si="320"/>
        <v>0</v>
      </c>
      <c r="JY120" s="299"/>
      <c r="JZ120" s="308">
        <f>成绩录入!AR123</f>
        <v>0</v>
      </c>
      <c r="KA120" s="248">
        <f>成绩录入!AS123</f>
        <v>0</v>
      </c>
      <c r="KB120" s="248">
        <f>成绩录入!AT123</f>
        <v>0</v>
      </c>
      <c r="KC120" s="248">
        <f>成绩录入!AU123</f>
        <v>0</v>
      </c>
      <c r="KD120" s="248">
        <f>成绩录入!AV123</f>
        <v>0</v>
      </c>
      <c r="KE120" s="248">
        <f>成绩录入!AW123</f>
        <v>0</v>
      </c>
      <c r="KF120" s="298">
        <f t="shared" si="321"/>
        <v>0</v>
      </c>
      <c r="KH120" s="401">
        <f t="shared" si="322"/>
        <v>0</v>
      </c>
      <c r="KI120" s="314">
        <f t="shared" si="323"/>
        <v>0</v>
      </c>
      <c r="KJ120" s="314">
        <f t="shared" si="324"/>
        <v>0</v>
      </c>
      <c r="KK120" s="314">
        <f t="shared" si="325"/>
        <v>0</v>
      </c>
      <c r="KL120" s="314">
        <f t="shared" si="326"/>
        <v>0</v>
      </c>
      <c r="KM120" s="400">
        <f t="shared" si="327"/>
        <v>0</v>
      </c>
      <c r="KN120" s="90"/>
      <c r="KO120" s="294">
        <f>IF(总评!G118&lt;60,1,0)</f>
        <v>0</v>
      </c>
      <c r="KP120" s="355">
        <f t="shared" si="328"/>
        <v>0</v>
      </c>
      <c r="KQ120" s="355">
        <f t="shared" si="329"/>
        <v>0</v>
      </c>
      <c r="KR120" s="356">
        <f t="shared" si="330"/>
        <v>0</v>
      </c>
      <c r="KS120" s="321">
        <f t="shared" si="245"/>
        <v>0</v>
      </c>
      <c r="OT120" s="273">
        <f>IF(OT$6=$OS$5,成绩录入!BC123,0)</f>
        <v>0</v>
      </c>
      <c r="OU120" s="274">
        <f>IF(OU$6=$OS$5,成绩录入!BD123,0)</f>
        <v>0</v>
      </c>
      <c r="OV120" s="274">
        <f>IF(OV$6=$OS$5,成绩录入!BE123,0)</f>
        <v>0</v>
      </c>
      <c r="OW120" s="274">
        <f>IF(OW$6=$OS$5,成绩录入!BF123,0)</f>
        <v>0</v>
      </c>
      <c r="OX120" s="274">
        <f>IF(OX$6=$OS$5,成绩录入!BG123,0)</f>
        <v>0</v>
      </c>
      <c r="OY120" s="274">
        <f>IF(OY$6=$OS$5,成绩录入!BH123,0)</f>
        <v>0</v>
      </c>
      <c r="OZ120" s="274">
        <f>IF(OZ$6=$OS$5,成绩录入!BI123,0)</f>
        <v>0</v>
      </c>
      <c r="PA120" s="274">
        <f>IF(PA$6=$OS$5,成绩录入!BJ123,0)</f>
        <v>0</v>
      </c>
      <c r="PB120" s="274">
        <f>IF(PB$6=$OS$5,成绩录入!BK123,0)</f>
        <v>0</v>
      </c>
      <c r="PC120" s="274">
        <f>IF(PC$6=$OS$5,成绩录入!BL123,0)</f>
        <v>0</v>
      </c>
      <c r="PD120" s="274">
        <f>IF(PD$6=$OS$5,成绩录入!BM123,0)</f>
        <v>0</v>
      </c>
      <c r="PE120" s="274">
        <f>IF(PE$6=$OS$5,成绩录入!BN123,0)</f>
        <v>0</v>
      </c>
      <c r="PF120" s="274">
        <f>IF(PF$6=$OS$5,成绩录入!BO123,0)</f>
        <v>0</v>
      </c>
      <c r="PG120" s="274">
        <f>IF(PG$6=$OS$5,成绩录入!BP123,0)</f>
        <v>0</v>
      </c>
      <c r="PH120" s="274">
        <f>IF(PH$6=$OS$5,成绩录入!BQ123,0)</f>
        <v>0</v>
      </c>
      <c r="PI120" s="274">
        <f>IF(PI$6=$OS$5,成绩录入!BR123,0)</f>
        <v>0</v>
      </c>
      <c r="PJ120" s="274">
        <f>IF(PJ$6=$OS$5,成绩录入!BS123,0)</f>
        <v>0</v>
      </c>
      <c r="PK120" s="274">
        <f>IF(PK$6=$OS$5,成绩录入!BT123,0)</f>
        <v>0</v>
      </c>
      <c r="PL120" s="274">
        <f>IF(PL$6=$OS$5,成绩录入!BU123,0)</f>
        <v>0</v>
      </c>
      <c r="PM120" s="274">
        <f>IF(PM$6=$OS$5,成绩录入!BV123,0)</f>
        <v>0</v>
      </c>
      <c r="PN120" s="274">
        <f>IF(PN$6=$OS$5,成绩录入!BW123,0)</f>
        <v>0</v>
      </c>
      <c r="PO120" s="274">
        <f>IF(PO$6=$OS$5,成绩录入!BX123,0)</f>
        <v>0</v>
      </c>
      <c r="PP120" s="274">
        <f>IF(PP$6=$OS$5,成绩录入!BY123,0)</f>
        <v>0</v>
      </c>
      <c r="PQ120" s="274">
        <f>IF(PQ$6=$OS$5,成绩录入!BZ123,0)</f>
        <v>0</v>
      </c>
      <c r="PR120" s="274">
        <f>IF(PR$6=$OS$5,成绩录入!CA123,0)</f>
        <v>0</v>
      </c>
      <c r="PS120" s="274">
        <f>IF(PS$6=$OS$5,成绩录入!CB123,0)</f>
        <v>0</v>
      </c>
      <c r="PT120" s="274">
        <f>IF(PT$6=$OS$5,成绩录入!CC123,0)</f>
        <v>0</v>
      </c>
      <c r="PU120" s="274">
        <f>IF(PU$6=$OS$5,成绩录入!CD123,0)</f>
        <v>0</v>
      </c>
      <c r="PV120" s="274">
        <f>IF(PV$6=$OS$5,成绩录入!CE123,0)</f>
        <v>0</v>
      </c>
      <c r="PW120" s="274">
        <f>IF(PW$6=$OS$5,成绩录入!CF123,0)</f>
        <v>0</v>
      </c>
      <c r="PX120" s="274">
        <f>IF(PX$6=$OS$5,成绩录入!CG123,0)</f>
        <v>0</v>
      </c>
      <c r="PY120" s="274">
        <f>IF(PY$6=$OS$5,成绩录入!CH123,0)</f>
        <v>0</v>
      </c>
      <c r="PZ120" s="274">
        <f>IF(PZ$6=$OS$5,成绩录入!CI123,0)</f>
        <v>0</v>
      </c>
      <c r="QA120" s="274">
        <f>IF(QA$6=$OS$5,成绩录入!CJ123,0)</f>
        <v>0</v>
      </c>
      <c r="QB120" s="274">
        <f>IF(QB$6=$OS$5,成绩录入!CK123,0)</f>
        <v>0</v>
      </c>
      <c r="QC120" s="274">
        <f>IF(QC$6=$OS$5,成绩录入!CL123,0)</f>
        <v>0</v>
      </c>
      <c r="QD120" s="274">
        <f>IF(QD$6=$OS$5,成绩录入!CM123,0)</f>
        <v>0</v>
      </c>
      <c r="QE120" s="274">
        <f>IF(QE$6=$OS$5,成绩录入!CN123,0)</f>
        <v>0</v>
      </c>
      <c r="QF120" s="274">
        <f>IF(QF$6=$OS$5,成绩录入!CO123,0)</f>
        <v>0</v>
      </c>
      <c r="QG120" s="274">
        <f>IF(QG$6=$OS$5,成绩录入!CP123,0)</f>
        <v>0</v>
      </c>
      <c r="QH120" s="274">
        <f>IF(QH$6=$OS$5,成绩录入!CQ123,0)</f>
        <v>0</v>
      </c>
      <c r="QI120" s="274">
        <f>IF(QI$6=$OS$5,成绩录入!CR123,0)</f>
        <v>0</v>
      </c>
      <c r="QJ120" s="274">
        <f>IF(QJ$6=$OS$5,成绩录入!CS123,0)</f>
        <v>0</v>
      </c>
      <c r="QK120" s="274">
        <f>IF(QK$6=$OS$5,成绩录入!CT123,0)</f>
        <v>0</v>
      </c>
      <c r="QL120" s="274">
        <f>IF(QL$6=$OS$5,成绩录入!CU123,0)</f>
        <v>0</v>
      </c>
      <c r="QM120" s="274">
        <f>IF(QM$6=$OS$5,成绩录入!CV123,0)</f>
        <v>0</v>
      </c>
      <c r="QN120" s="274">
        <f>IF(QN$6=$OS$5,成绩录入!CW123,0)</f>
        <v>0</v>
      </c>
      <c r="QO120" s="274">
        <f>IF(QO$6=$OS$5,成绩录入!CX123,0)</f>
        <v>0</v>
      </c>
      <c r="QP120" s="274">
        <f>IF(QP$6=$OS$5,成绩录入!CY123,0)</f>
        <v>0</v>
      </c>
      <c r="QQ120" s="274">
        <f>IF(QQ$6=$OS$5,成绩录入!CZ123,0)</f>
        <v>0</v>
      </c>
      <c r="QR120" s="274">
        <f>IF(QR$6=$OS$5,成绩录入!DA123,0)</f>
        <v>0</v>
      </c>
      <c r="QS120" s="274">
        <f>IF(QS$6=$OS$5,成绩录入!DB123,0)</f>
        <v>0</v>
      </c>
      <c r="QT120" s="274">
        <f>IF(QT$6=$OS$5,成绩录入!DC123,0)</f>
        <v>0</v>
      </c>
      <c r="QU120" s="274">
        <f>IF(QU$6=$OS$5,成绩录入!DD123,0)</f>
        <v>0</v>
      </c>
      <c r="QV120" s="274">
        <f>IF(QV$6=$OS$5,成绩录入!DE123,0)</f>
        <v>0</v>
      </c>
      <c r="QW120" s="274">
        <f>IF(QW$6=$OS$5,成绩录入!DF123,0)</f>
        <v>0</v>
      </c>
      <c r="QX120" s="274">
        <f>IF(QX$6=$OS$5,成绩录入!DG123,0)</f>
        <v>0</v>
      </c>
      <c r="QY120" s="274">
        <f>IF(QY$6=$OS$5,成绩录入!DH123,0)</f>
        <v>0</v>
      </c>
      <c r="QZ120" s="274">
        <f>IF(QZ$6=$OS$5,成绩录入!DI123,0)</f>
        <v>0</v>
      </c>
      <c r="RA120" s="274">
        <f>IF(RA$6=$OS$5,成绩录入!DJ123,0)</f>
        <v>0</v>
      </c>
      <c r="RB120" s="248">
        <f>IF(RB$6=$OS$5,成绩录入!DK123,0)</f>
        <v>0</v>
      </c>
      <c r="RC120" s="248">
        <f>IF(RC$6=$OS$5,成绩录入!DL123,0)</f>
        <v>0</v>
      </c>
      <c r="RD120" s="248">
        <f>IF(RD$6=$OS$5,成绩录入!DM123,0)</f>
        <v>0</v>
      </c>
      <c r="RE120" s="248">
        <f>IF(RE$6=$OS$5,成绩录入!DN123,0)</f>
        <v>0</v>
      </c>
      <c r="RF120" s="248">
        <f>IF(RF$6=$OS$5,成绩录入!DO123,0)</f>
        <v>0</v>
      </c>
      <c r="RG120" s="248">
        <f>IF(RG$6=$OS$5,成绩录入!DP123,0)</f>
        <v>0</v>
      </c>
      <c r="RH120" s="248">
        <f>IF(RH$6=$OS$5,成绩录入!DQ123,0)</f>
        <v>0</v>
      </c>
      <c r="RI120" s="248">
        <f>IF(RI$6=$OS$5,成绩录入!DR123,0)</f>
        <v>0</v>
      </c>
      <c r="RJ120" s="248">
        <f>IF(RJ$6=$OS$5,成绩录入!DS123,0)</f>
        <v>0</v>
      </c>
      <c r="RK120" s="248">
        <f>IF(RK$6=$OS$5,成绩录入!DT123,0)</f>
        <v>0</v>
      </c>
      <c r="RL120" s="248">
        <f>IF(RL$6=$OS$5,成绩录入!DU123,0)</f>
        <v>0</v>
      </c>
      <c r="RM120" s="248">
        <f>IF(RM$6=$OS$5,成绩录入!DV123,0)</f>
        <v>0</v>
      </c>
      <c r="RN120" s="248">
        <f>IF(RN$6=$OS$5,成绩录入!DW123,0)</f>
        <v>0</v>
      </c>
      <c r="RO120" s="248">
        <f>IF(RO$6=$OS$5,成绩录入!DX123,0)</f>
        <v>0</v>
      </c>
      <c r="RP120" s="248">
        <f>IF(RP$6=$OS$5,成绩录入!DY123,0)</f>
        <v>0</v>
      </c>
      <c r="RQ120" s="248">
        <f>IF(RQ$6=$OS$5,成绩录入!DZ123,0)</f>
        <v>0</v>
      </c>
      <c r="RR120" s="248">
        <f>IF(RR$6=$OS$5,成绩录入!EA123,0)</f>
        <v>0</v>
      </c>
      <c r="RS120" s="248">
        <f>IF(RS$6=$OS$5,成绩录入!EB123,0)</f>
        <v>0</v>
      </c>
      <c r="RT120" s="248">
        <f>IF(RT$6=$OS$5,成绩录入!EC123,0)</f>
        <v>0</v>
      </c>
      <c r="RU120" s="248">
        <f>IF(RU$6=$OS$5,成绩录入!ED123,0)</f>
        <v>0</v>
      </c>
      <c r="RV120" s="248">
        <f>IF(RV$6=$OS$5,成绩录入!EE123,0)</f>
        <v>0</v>
      </c>
      <c r="RW120" s="248">
        <f>IF(RW$6=$OS$5,成绩录入!EF123,0)</f>
        <v>0</v>
      </c>
      <c r="RX120" s="248">
        <f>IF(RX$6=$OS$5,成绩录入!EG123,0)</f>
        <v>0</v>
      </c>
      <c r="RY120" s="248">
        <f>IF(RY$6=$OS$5,成绩录入!EH123,0)</f>
        <v>0</v>
      </c>
      <c r="RZ120" s="248">
        <f>IF(RZ$6=$OS$5,成绩录入!EI123,0)</f>
        <v>0</v>
      </c>
      <c r="SA120" s="248">
        <f>IF(SA$6=$OS$5,成绩录入!EJ123,0)</f>
        <v>0</v>
      </c>
      <c r="SB120" s="248">
        <f>IF(SB$6=$OS$5,成绩录入!EK123,0)</f>
        <v>0</v>
      </c>
      <c r="SC120" s="248">
        <f>IF(SC$6=$OS$5,成绩录入!EL123,0)</f>
        <v>0</v>
      </c>
      <c r="SD120" s="248">
        <f>IF(SD$6=$OS$5,成绩录入!EM123,0)</f>
        <v>0</v>
      </c>
      <c r="SE120" s="248">
        <f>IF(SE$6=$OS$5,成绩录入!EN123,0)</f>
        <v>0</v>
      </c>
      <c r="SF120" s="248">
        <f>IF(SF$6=$OS$5,成绩录入!EO123,0)</f>
        <v>0</v>
      </c>
      <c r="SG120" s="248">
        <f>IF(SG$6=$OS$5,成绩录入!EP123,0)</f>
        <v>0</v>
      </c>
      <c r="SH120" s="248">
        <f>IF(SH$6=$OS$5,成绩录入!EQ123,0)</f>
        <v>0</v>
      </c>
      <c r="SI120" s="248">
        <f>IF(SI$6=$OS$5,成绩录入!ER123,0)</f>
        <v>0</v>
      </c>
      <c r="SJ120" s="248">
        <f>IF(SJ$6=$OS$5,成绩录入!ES123,0)</f>
        <v>0</v>
      </c>
      <c r="SK120" s="248">
        <f>IF(SK$6=$OS$5,成绩录入!ET123,0)</f>
        <v>0</v>
      </c>
      <c r="SL120" s="248">
        <f>IF(SL$6=$OS$5,成绩录入!EU123,0)</f>
        <v>0</v>
      </c>
      <c r="SM120" s="248">
        <f>IF(SM$6=$OS$5,成绩录入!EV123,0)</f>
        <v>0</v>
      </c>
      <c r="SN120" s="248">
        <f>IF(SN$6=$OS$5,成绩录入!EW123,0)</f>
        <v>0</v>
      </c>
      <c r="SO120" s="248">
        <f>IF(SO$6=$OS$5,成绩录入!EX123,0)</f>
        <v>0</v>
      </c>
      <c r="SP120" s="218">
        <f t="shared" si="190"/>
        <v>0</v>
      </c>
      <c r="SQ120" s="166"/>
      <c r="SR120" s="166"/>
      <c r="SS120" s="273">
        <f>IF(SS$6=$SR$5,成绩录入!BC123,0)</f>
        <v>0</v>
      </c>
      <c r="ST120" s="274">
        <f>IF(ST$6=$SR$5,成绩录入!BD123,0)</f>
        <v>0</v>
      </c>
      <c r="SU120" s="274">
        <f>IF(SU$6=$SR$5,成绩录入!BE123,0)</f>
        <v>0</v>
      </c>
      <c r="SV120" s="274">
        <f>IF(SV$6=$SR$5,成绩录入!BF123,0)</f>
        <v>0</v>
      </c>
      <c r="SW120" s="274">
        <f>IF(SW$6=$SR$5,成绩录入!BG123,0)</f>
        <v>0</v>
      </c>
      <c r="SX120" s="274">
        <f>IF(SX$6=$SR$5,成绩录入!BH123,0)</f>
        <v>0</v>
      </c>
      <c r="SY120" s="274">
        <f>IF(SY$6=$SR$5,成绩录入!BI123,0)</f>
        <v>0</v>
      </c>
      <c r="SZ120" s="274">
        <f>IF(SZ$6=$SR$5,成绩录入!BJ123,0)</f>
        <v>0</v>
      </c>
      <c r="TA120" s="274">
        <f>IF(TA$6=$SR$5,成绩录入!BK123,0)</f>
        <v>0</v>
      </c>
      <c r="TB120" s="274">
        <f>IF(TB$6=$SR$5,成绩录入!BL123,0)</f>
        <v>0</v>
      </c>
      <c r="TC120" s="274">
        <f>IF(TC$6=$SR$5,成绩录入!BM123,0)</f>
        <v>0</v>
      </c>
      <c r="TD120" s="274">
        <f>IF(TD$6=$SR$5,成绩录入!BN123,0)</f>
        <v>0</v>
      </c>
      <c r="TE120" s="274">
        <f>IF(TE$6=$SR$5,成绩录入!BO123,0)</f>
        <v>0</v>
      </c>
      <c r="TF120" s="274">
        <f>IF(TF$6=$SR$5,成绩录入!BP123,0)</f>
        <v>0</v>
      </c>
      <c r="TG120" s="274">
        <f>IF(TG$6=$SR$5,成绩录入!BQ123,0)</f>
        <v>0</v>
      </c>
      <c r="TH120" s="274">
        <f>IF(TH$6=$SR$5,成绩录入!BR123,0)</f>
        <v>0</v>
      </c>
      <c r="TI120" s="274">
        <f>IF(TI$6=$SR$5,成绩录入!BS123,0)</f>
        <v>0</v>
      </c>
      <c r="TJ120" s="274">
        <f>IF(TJ$6=$SR$5,成绩录入!BT123,0)</f>
        <v>0</v>
      </c>
      <c r="TK120" s="274">
        <f>IF(TK$6=$SR$5,成绩录入!BU123,0)</f>
        <v>0</v>
      </c>
      <c r="TL120" s="274">
        <f>IF(TL$6=$SR$5,成绩录入!BV123,0)</f>
        <v>0</v>
      </c>
      <c r="TM120" s="274">
        <f>IF(TM$6=$SR$5,成绩录入!BW123,0)</f>
        <v>0</v>
      </c>
      <c r="TN120" s="274">
        <f>IF(TN$6=$SR$5,成绩录入!BX123,0)</f>
        <v>0</v>
      </c>
      <c r="TO120" s="274">
        <f>IF(TO$6=$SR$5,成绩录入!BY123,0)</f>
        <v>0</v>
      </c>
      <c r="TP120" s="274">
        <f>IF(TP$6=$SR$5,成绩录入!BZ123,0)</f>
        <v>0</v>
      </c>
      <c r="TQ120" s="274">
        <f>IF(TQ$6=$SR$5,成绩录入!CA123,0)</f>
        <v>0</v>
      </c>
      <c r="TR120" s="274">
        <f>IF(TR$6=$SR$5,成绩录入!CB123,0)</f>
        <v>0</v>
      </c>
      <c r="TS120" s="274">
        <f>IF(TS$6=$SR$5,成绩录入!CC123,0)</f>
        <v>0</v>
      </c>
      <c r="TT120" s="274">
        <f>IF(TT$6=$SR$5,成绩录入!CD123,0)</f>
        <v>0</v>
      </c>
      <c r="TU120" s="274">
        <f>IF(TU$6=$SR$5,成绩录入!CE123,0)</f>
        <v>0</v>
      </c>
      <c r="TV120" s="274">
        <f>IF(TV$6=$SR$5,成绩录入!CF123,0)</f>
        <v>0</v>
      </c>
      <c r="TW120" s="274">
        <f>IF(TW$6=$SR$5,成绩录入!CG123,0)</f>
        <v>0</v>
      </c>
      <c r="TX120" s="274">
        <f>IF(TX$6=$SR$5,成绩录入!CH123,0)</f>
        <v>0</v>
      </c>
      <c r="TY120" s="274">
        <f>IF(TY$6=$SR$5,成绩录入!CI123,0)</f>
        <v>0</v>
      </c>
      <c r="TZ120" s="274">
        <f>IF(TZ$6=$SR$5,成绩录入!CJ123,0)</f>
        <v>0</v>
      </c>
      <c r="UA120" s="274">
        <f>IF(UA$6=$SR$5,成绩录入!CK123,0)</f>
        <v>0</v>
      </c>
      <c r="UB120" s="274">
        <f>IF(UB$6=$SR$5,成绩录入!CL123,0)</f>
        <v>0</v>
      </c>
      <c r="UC120" s="274">
        <f>IF(UC$6=$SR$5,成绩录入!CM123,0)</f>
        <v>0</v>
      </c>
      <c r="UD120" s="274">
        <f>IF(UD$6=$SR$5,成绩录入!CN123,0)</f>
        <v>0</v>
      </c>
      <c r="UE120" s="274">
        <f>IF(UE$6=$SR$5,成绩录入!CO123,0)</f>
        <v>0</v>
      </c>
      <c r="UF120" s="274">
        <f>IF(UF$6=$SR$5,成绩录入!CP123,0)</f>
        <v>0</v>
      </c>
      <c r="UG120" s="274">
        <f>IF(UG$6=$SR$5,成绩录入!CQ123,0)</f>
        <v>0</v>
      </c>
      <c r="UH120" s="274">
        <f>IF(UH$6=$SR$5,成绩录入!CR123,0)</f>
        <v>0</v>
      </c>
      <c r="UI120" s="274">
        <f>IF(UI$6=$SR$5,成绩录入!CS123,0)</f>
        <v>0</v>
      </c>
      <c r="UJ120" s="274">
        <f>IF(UJ$6=$SR$5,成绩录入!CT123,0)</f>
        <v>0</v>
      </c>
      <c r="UK120" s="274">
        <f>IF(UK$6=$SR$5,成绩录入!CU123,0)</f>
        <v>0</v>
      </c>
      <c r="UL120" s="274">
        <f>IF(UL$6=$SR$5,成绩录入!CV123,0)</f>
        <v>0</v>
      </c>
      <c r="UM120" s="274">
        <f>IF(UM$6=$SR$5,成绩录入!CW123,0)</f>
        <v>0</v>
      </c>
      <c r="UN120" s="274">
        <f>IF(UN$6=$SR$5,成绩录入!CX123,0)</f>
        <v>0</v>
      </c>
      <c r="UO120" s="274">
        <f>IF(UO$6=$SR$5,成绩录入!CY123,0)</f>
        <v>0</v>
      </c>
      <c r="UP120" s="274">
        <f>IF(UP$6=$SR$5,成绩录入!CZ123,0)</f>
        <v>0</v>
      </c>
      <c r="UQ120" s="274">
        <f>IF(UQ$6=$SR$5,成绩录入!DA123,0)</f>
        <v>0</v>
      </c>
      <c r="UR120" s="274">
        <f>IF(UR$6=$SR$5,成绩录入!DB123,0)</f>
        <v>0</v>
      </c>
      <c r="US120" s="274">
        <f>IF(US$6=$SR$5,成绩录入!DC123,0)</f>
        <v>0</v>
      </c>
      <c r="UT120" s="274">
        <f>IF(UT$6=$SR$5,成绩录入!DD123,0)</f>
        <v>0</v>
      </c>
      <c r="UU120" s="274">
        <f>IF(UU$6=$SR$5,成绩录入!DE123,0)</f>
        <v>0</v>
      </c>
      <c r="UV120" s="274">
        <f>IF(UV$6=$SR$5,成绩录入!DF123,0)</f>
        <v>0</v>
      </c>
      <c r="UW120" s="274">
        <f>IF(UW$6=$SR$5,成绩录入!DG123,0)</f>
        <v>0</v>
      </c>
      <c r="UX120" s="274">
        <f>IF(UX$6=$SR$5,成绩录入!DH123,0)</f>
        <v>0</v>
      </c>
      <c r="UY120" s="274">
        <f>IF(UY$6=$SR$5,成绩录入!DI123,0)</f>
        <v>0</v>
      </c>
      <c r="UZ120" s="274">
        <f>IF(UZ$6=$SR$5,成绩录入!DJ123,0)</f>
        <v>0</v>
      </c>
      <c r="VA120" s="248">
        <f>IF(VA$6=$SR$5,成绩录入!DK123,0)</f>
        <v>0</v>
      </c>
      <c r="VB120" s="248">
        <f>IF(VB$6=$SR$5,成绩录入!DL123,0)</f>
        <v>0</v>
      </c>
      <c r="VC120" s="248">
        <f>IF(VC$6=$SR$5,成绩录入!DM123,0)</f>
        <v>0</v>
      </c>
      <c r="VD120" s="248">
        <f>IF(VD$6=$SR$5,成绩录入!DN123,0)</f>
        <v>0</v>
      </c>
      <c r="VE120" s="248">
        <f>IF(VE$6=$SR$5,成绩录入!DO123,0)</f>
        <v>0</v>
      </c>
      <c r="VF120" s="248">
        <f>IF(VF$6=$SR$5,成绩录入!DP123,0)</f>
        <v>0</v>
      </c>
      <c r="VG120" s="248">
        <f>IF(VG$6=$SR$5,成绩录入!DQ123,0)</f>
        <v>0</v>
      </c>
      <c r="VH120" s="248">
        <f>IF(VH$6=$SR$5,成绩录入!DR123,0)</f>
        <v>0</v>
      </c>
      <c r="VI120" s="248">
        <f>IF(VI$6=$SR$5,成绩录入!DS123,0)</f>
        <v>0</v>
      </c>
      <c r="VJ120" s="248">
        <f>IF(VJ$6=$SR$5,成绩录入!DT123,0)</f>
        <v>0</v>
      </c>
      <c r="VK120" s="248">
        <f>IF(VK$6=$SR$5,成绩录入!DU123,0)</f>
        <v>0</v>
      </c>
      <c r="VL120" s="248">
        <f>IF(VL$6=$SR$5,成绩录入!DV123,0)</f>
        <v>0</v>
      </c>
      <c r="VM120" s="248">
        <f>IF(VM$6=$SR$5,成绩录入!DW123,0)</f>
        <v>0</v>
      </c>
      <c r="VN120" s="248">
        <f>IF(VN$6=$SR$5,成绩录入!DX123,0)</f>
        <v>0</v>
      </c>
      <c r="VO120" s="248">
        <f>IF(VO$6=$SR$5,成绩录入!DY123,0)</f>
        <v>0</v>
      </c>
      <c r="VP120" s="248">
        <f>IF(VP$6=$SR$5,成绩录入!DZ123,0)</f>
        <v>0</v>
      </c>
      <c r="VQ120" s="248">
        <f>IF(VQ$6=$SR$5,成绩录入!EA123,0)</f>
        <v>0</v>
      </c>
      <c r="VR120" s="248">
        <f>IF(VR$6=$SR$5,成绩录入!EB123,0)</f>
        <v>0</v>
      </c>
      <c r="VS120" s="248">
        <f>IF(VS$6=$SR$5,成绩录入!EC123,0)</f>
        <v>0</v>
      </c>
      <c r="VT120" s="248">
        <f>IF(VT$6=$SR$5,成绩录入!ED123,0)</f>
        <v>0</v>
      </c>
      <c r="VU120" s="248">
        <f>IF(VU$6=$SR$5,成绩录入!EE123,0)</f>
        <v>0</v>
      </c>
      <c r="VV120" s="248">
        <f>IF(VV$6=$SR$5,成绩录入!EF123,0)</f>
        <v>0</v>
      </c>
      <c r="VW120" s="248">
        <f>IF(VW$6=$SR$5,成绩录入!EG123,0)</f>
        <v>0</v>
      </c>
      <c r="VX120" s="248">
        <f>IF(VX$6=$SR$5,成绩录入!EH123,0)</f>
        <v>0</v>
      </c>
      <c r="VY120" s="248">
        <f>IF(VY$6=$SR$5,成绩录入!EI123,0)</f>
        <v>0</v>
      </c>
      <c r="VZ120" s="248">
        <f>IF(VZ$6=$SR$5,成绩录入!EJ123,0)</f>
        <v>0</v>
      </c>
      <c r="WA120" s="248">
        <f>IF(WA$6=$SR$5,成绩录入!EK123,0)</f>
        <v>0</v>
      </c>
      <c r="WB120" s="248">
        <f>IF(WB$6=$SR$5,成绩录入!EL123,0)</f>
        <v>0</v>
      </c>
      <c r="WC120" s="248">
        <f>IF(WC$6=$SR$5,成绩录入!EM123,0)</f>
        <v>0</v>
      </c>
      <c r="WD120" s="248">
        <f>IF(WD$6=$SR$5,成绩录入!EN123,0)</f>
        <v>0</v>
      </c>
      <c r="WE120" s="248">
        <f>IF(WE$6=$SR$5,成绩录入!EO123,0)</f>
        <v>0</v>
      </c>
      <c r="WF120" s="248">
        <f>IF(WF$6=$SR$5,成绩录入!EP123,0)</f>
        <v>0</v>
      </c>
      <c r="WG120" s="248">
        <f>IF(WG$6=$SR$5,成绩录入!EQ123,0)</f>
        <v>0</v>
      </c>
      <c r="WH120" s="248">
        <f>IF(WH$6=$SR$5,成绩录入!ER123,0)</f>
        <v>0</v>
      </c>
      <c r="WI120" s="248">
        <f>IF(WI$6=$SR$5,成绩录入!ES123,0)</f>
        <v>0</v>
      </c>
      <c r="WJ120" s="248">
        <f>IF(WJ$6=$SR$5,成绩录入!ET123,0)</f>
        <v>0</v>
      </c>
      <c r="WK120" s="248">
        <f>IF(WK$6=$SR$5,成绩录入!EU123,0)</f>
        <v>0</v>
      </c>
      <c r="WL120" s="248">
        <f>IF(WL$6=$SR$5,成绩录入!EV123,0)</f>
        <v>0</v>
      </c>
      <c r="WM120" s="248">
        <f>IF(WM$6=$SR$5,成绩录入!EW123,0)</f>
        <v>0</v>
      </c>
      <c r="WN120" s="248">
        <f>IF(WN$6=$SR$5,成绩录入!EX123,0)</f>
        <v>0</v>
      </c>
      <c r="WO120" s="218">
        <f t="shared" si="191"/>
        <v>0</v>
      </c>
      <c r="WP120" s="166"/>
      <c r="WQ120" s="166"/>
      <c r="WR120" s="273">
        <f>IF(WR$6=$WQ$5,成绩录入!BC123,0)</f>
        <v>0</v>
      </c>
      <c r="WS120" s="274">
        <f>IF(WS$6=$WQ$5,成绩录入!BD123,0)</f>
        <v>0</v>
      </c>
      <c r="WT120" s="274">
        <f>IF(WT$6=$WQ$5,成绩录入!BE123,0)</f>
        <v>0</v>
      </c>
      <c r="WU120" s="274">
        <f>IF(WU$6=$WQ$5,成绩录入!BF123,0)</f>
        <v>0</v>
      </c>
      <c r="WV120" s="274">
        <f>IF(WV$6=$WQ$5,成绩录入!BG123,0)</f>
        <v>0</v>
      </c>
      <c r="WW120" s="274">
        <f>IF(WW$6=$WQ$5,成绩录入!BH123,0)</f>
        <v>0</v>
      </c>
      <c r="WX120" s="274">
        <f>IF(WX$6=$WQ$5,成绩录入!BI123,0)</f>
        <v>0</v>
      </c>
      <c r="WY120" s="274">
        <f>IF(WY$6=$WQ$5,成绩录入!BJ123,0)</f>
        <v>0</v>
      </c>
      <c r="WZ120" s="274">
        <f>IF(WZ$6=$WQ$5,成绩录入!BK123,0)</f>
        <v>0</v>
      </c>
      <c r="XA120" s="274">
        <f>IF(XA$6=$WQ$5,成绩录入!BL123,0)</f>
        <v>0</v>
      </c>
      <c r="XB120" s="274">
        <f>IF(XB$6=$WQ$5,成绩录入!BM123,0)</f>
        <v>0</v>
      </c>
      <c r="XC120" s="274">
        <f>IF(XC$6=$WQ$5,成绩录入!BN123,0)</f>
        <v>0</v>
      </c>
      <c r="XD120" s="274">
        <f>IF(XD$6=$WQ$5,成绩录入!BO123,0)</f>
        <v>0</v>
      </c>
      <c r="XE120" s="274">
        <f>IF(XE$6=$WQ$5,成绩录入!BP123,0)</f>
        <v>0</v>
      </c>
      <c r="XF120" s="274">
        <f>IF(XF$6=$WQ$5,成绩录入!BQ123,0)</f>
        <v>0</v>
      </c>
      <c r="XG120" s="274">
        <f>IF(XG$6=$WQ$5,成绩录入!BR123,0)</f>
        <v>0</v>
      </c>
      <c r="XH120" s="274">
        <f>IF(XH$6=$WQ$5,成绩录入!BS123,0)</f>
        <v>0</v>
      </c>
      <c r="XI120" s="274">
        <f>IF(XI$6=$WQ$5,成绩录入!BT123,0)</f>
        <v>0</v>
      </c>
      <c r="XJ120" s="274">
        <f>IF(XJ$6=$WQ$5,成绩录入!BU123,0)</f>
        <v>0</v>
      </c>
      <c r="XK120" s="274">
        <f>IF(XK$6=$WQ$5,成绩录入!BV123,0)</f>
        <v>0</v>
      </c>
      <c r="XL120" s="274">
        <f>IF(XL$6=$WQ$5,成绩录入!BW123,0)</f>
        <v>0</v>
      </c>
      <c r="XM120" s="274">
        <f>IF(XM$6=$WQ$5,成绩录入!BX123,0)</f>
        <v>0</v>
      </c>
      <c r="XN120" s="274">
        <f>IF(XN$6=$WQ$5,成绩录入!BY123,0)</f>
        <v>0</v>
      </c>
      <c r="XO120" s="274">
        <f>IF(XO$6=$WQ$5,成绩录入!BZ123,0)</f>
        <v>0</v>
      </c>
      <c r="XP120" s="274">
        <f>IF(XP$6=$WQ$5,成绩录入!CA123,0)</f>
        <v>0</v>
      </c>
      <c r="XQ120" s="274">
        <f>IF(XQ$6=$WQ$5,成绩录入!CB123,0)</f>
        <v>0</v>
      </c>
      <c r="XR120" s="274">
        <f>IF(XR$6=$WQ$5,成绩录入!CC123,0)</f>
        <v>0</v>
      </c>
      <c r="XS120" s="274">
        <f>IF(XS$6=$WQ$5,成绩录入!CD123,0)</f>
        <v>0</v>
      </c>
      <c r="XT120" s="274">
        <f>IF(XT$6=$WQ$5,成绩录入!CE123,0)</f>
        <v>0</v>
      </c>
      <c r="XU120" s="274">
        <f>IF(XU$6=$WQ$5,成绩录入!CF123,0)</f>
        <v>0</v>
      </c>
      <c r="XV120" s="274">
        <f>IF(XV$6=$WQ$5,成绩录入!CG123,0)</f>
        <v>0</v>
      </c>
      <c r="XW120" s="274">
        <f>IF(XW$6=$WQ$5,成绩录入!CH123,0)</f>
        <v>0</v>
      </c>
      <c r="XX120" s="274">
        <f>IF(XX$6=$WQ$5,成绩录入!CI123,0)</f>
        <v>0</v>
      </c>
      <c r="XY120" s="274">
        <f>IF(XY$6=$WQ$5,成绩录入!CJ123,0)</f>
        <v>0</v>
      </c>
      <c r="XZ120" s="274">
        <f>IF(XZ$6=$WQ$5,成绩录入!CK123,0)</f>
        <v>0</v>
      </c>
      <c r="YA120" s="274">
        <f>IF(YA$6=$WQ$5,成绩录入!CL123,0)</f>
        <v>0</v>
      </c>
      <c r="YB120" s="274">
        <f>IF(YB$6=$WQ$5,成绩录入!CM123,0)</f>
        <v>0</v>
      </c>
      <c r="YC120" s="274">
        <f>IF(YC$6=$WQ$5,成绩录入!CN123,0)</f>
        <v>0</v>
      </c>
      <c r="YD120" s="274">
        <f>IF(YD$6=$WQ$5,成绩录入!CO123,0)</f>
        <v>0</v>
      </c>
      <c r="YE120" s="274">
        <f>IF(YE$6=$WQ$5,成绩录入!CP123,0)</f>
        <v>0</v>
      </c>
      <c r="YF120" s="274">
        <f>IF(YF$6=$WQ$5,成绩录入!CQ123,0)</f>
        <v>0</v>
      </c>
      <c r="YG120" s="274">
        <f>IF(YG$6=$WQ$5,成绩录入!CR123,0)</f>
        <v>0</v>
      </c>
      <c r="YH120" s="274">
        <f>IF(YH$6=$WQ$5,成绩录入!CS123,0)</f>
        <v>0</v>
      </c>
      <c r="YI120" s="274">
        <f>IF(YI$6=$WQ$5,成绩录入!CT123,0)</f>
        <v>0</v>
      </c>
      <c r="YJ120" s="274">
        <f>IF(YJ$6=$WQ$5,成绩录入!CU123,0)</f>
        <v>0</v>
      </c>
      <c r="YK120" s="274">
        <f>IF(YK$6=$WQ$5,成绩录入!CV123,0)</f>
        <v>0</v>
      </c>
      <c r="YL120" s="274">
        <f>IF(YL$6=$WQ$5,成绩录入!CW123,0)</f>
        <v>0</v>
      </c>
      <c r="YM120" s="274">
        <f>IF(YM$6=$WQ$5,成绩录入!CX123,0)</f>
        <v>0</v>
      </c>
      <c r="YN120" s="274">
        <f>IF(YN$6=$WQ$5,成绩录入!CY123,0)</f>
        <v>0</v>
      </c>
      <c r="YO120" s="274">
        <f>IF(YO$6=$WQ$5,成绩录入!CZ123,0)</f>
        <v>0</v>
      </c>
      <c r="YP120" s="274">
        <f>IF(YP$6=$WQ$5,成绩录入!DA123,0)</f>
        <v>0</v>
      </c>
      <c r="YQ120" s="274">
        <f>IF(YQ$6=$WQ$5,成绩录入!DB123,0)</f>
        <v>0</v>
      </c>
      <c r="YR120" s="274">
        <f>IF(YR$6=$WQ$5,成绩录入!DC123,0)</f>
        <v>0</v>
      </c>
      <c r="YS120" s="274">
        <f>IF(YS$6=$WQ$5,成绩录入!DD123,0)</f>
        <v>0</v>
      </c>
      <c r="YT120" s="274">
        <f>IF(YT$6=$WQ$5,成绩录入!DE123,0)</f>
        <v>0</v>
      </c>
      <c r="YU120" s="274">
        <f>IF(YU$6=$WQ$5,成绩录入!DF123,0)</f>
        <v>0</v>
      </c>
      <c r="YV120" s="274">
        <f>IF(YV$6=$WQ$5,成绩录入!DG123,0)</f>
        <v>0</v>
      </c>
      <c r="YW120" s="274">
        <f>IF(YW$6=$WQ$5,成绩录入!DH123,0)</f>
        <v>0</v>
      </c>
      <c r="YX120" s="274">
        <f>IF(YX$6=$WQ$5,成绩录入!DI123,0)</f>
        <v>0</v>
      </c>
      <c r="YY120" s="274">
        <f>IF(YY$6=$WQ$5,成绩录入!DJ123,0)</f>
        <v>0</v>
      </c>
      <c r="YZ120" s="248">
        <f>IF(YZ$6=$WQ$5,成绩录入!DK123,0)</f>
        <v>0</v>
      </c>
      <c r="ZA120" s="248">
        <f>IF(ZA$6=$WQ$5,成绩录入!DL123,0)</f>
        <v>0</v>
      </c>
      <c r="ZB120" s="248">
        <f>IF(ZB$6=$WQ$5,成绩录入!DM123,0)</f>
        <v>0</v>
      </c>
      <c r="ZC120" s="248">
        <f>IF(ZC$6=$WQ$5,成绩录入!DN123,0)</f>
        <v>0</v>
      </c>
      <c r="ZD120" s="248">
        <f>IF(ZD$6=$WQ$5,成绩录入!DO123,0)</f>
        <v>0</v>
      </c>
      <c r="ZE120" s="248">
        <f>IF(ZE$6=$WQ$5,成绩录入!DP123,0)</f>
        <v>0</v>
      </c>
      <c r="ZF120" s="248">
        <f>IF(ZF$6=$WQ$5,成绩录入!DQ123,0)</f>
        <v>0</v>
      </c>
      <c r="ZG120" s="248">
        <f>IF(ZG$6=$WQ$5,成绩录入!DR123,0)</f>
        <v>0</v>
      </c>
      <c r="ZH120" s="248">
        <f>IF(ZH$6=$WQ$5,成绩录入!DS123,0)</f>
        <v>0</v>
      </c>
      <c r="ZI120" s="248">
        <f>IF(ZI$6=$WQ$5,成绩录入!DT123,0)</f>
        <v>0</v>
      </c>
      <c r="ZJ120" s="248">
        <f>IF(ZJ$6=$WQ$5,成绩录入!DU123,0)</f>
        <v>0</v>
      </c>
      <c r="ZK120" s="248">
        <f>IF(ZK$6=$WQ$5,成绩录入!DV123,0)</f>
        <v>0</v>
      </c>
      <c r="ZL120" s="248">
        <f>IF(ZL$6=$WQ$5,成绩录入!DW123,0)</f>
        <v>0</v>
      </c>
      <c r="ZM120" s="248">
        <f>IF(ZM$6=$WQ$5,成绩录入!DX123,0)</f>
        <v>0</v>
      </c>
      <c r="ZN120" s="248">
        <f>IF(ZN$6=$WQ$5,成绩录入!DY123,0)</f>
        <v>0</v>
      </c>
      <c r="ZO120" s="248">
        <f>IF(ZO$6=$WQ$5,成绩录入!DZ123,0)</f>
        <v>0</v>
      </c>
      <c r="ZP120" s="248">
        <f>IF(ZP$6=$WQ$5,成绩录入!EA123,0)</f>
        <v>0</v>
      </c>
      <c r="ZQ120" s="248">
        <f>IF(ZQ$6=$WQ$5,成绩录入!EB123,0)</f>
        <v>0</v>
      </c>
      <c r="ZR120" s="248">
        <f>IF(ZR$6=$WQ$5,成绩录入!EC123,0)</f>
        <v>0</v>
      </c>
      <c r="ZS120" s="248">
        <f>IF(ZS$6=$WQ$5,成绩录入!ED123,0)</f>
        <v>0</v>
      </c>
      <c r="ZT120" s="248">
        <f>IF(ZT$6=$WQ$5,成绩录入!EE123,0)</f>
        <v>0</v>
      </c>
      <c r="ZU120" s="248">
        <f>IF(ZU$6=$WQ$5,成绩录入!EF123,0)</f>
        <v>0</v>
      </c>
      <c r="ZV120" s="248">
        <f>IF(ZV$6=$WQ$5,成绩录入!EG123,0)</f>
        <v>0</v>
      </c>
      <c r="ZW120" s="248">
        <f>IF(ZW$6=$WQ$5,成绩录入!EH123,0)</f>
        <v>0</v>
      </c>
      <c r="ZX120" s="248">
        <f>IF(ZX$6=$WQ$5,成绩录入!EI123,0)</f>
        <v>0</v>
      </c>
      <c r="ZY120" s="248">
        <f>IF(ZY$6=$WQ$5,成绩录入!EJ123,0)</f>
        <v>0</v>
      </c>
      <c r="ZZ120" s="248">
        <f>IF(ZZ$6=$WQ$5,成绩录入!EK123,0)</f>
        <v>0</v>
      </c>
      <c r="AAA120" s="248">
        <f>IF(AAA$6=$WQ$5,成绩录入!EL123,0)</f>
        <v>0</v>
      </c>
      <c r="AAB120" s="248">
        <f>IF(AAB$6=$WQ$5,成绩录入!EM123,0)</f>
        <v>0</v>
      </c>
      <c r="AAC120" s="248">
        <f>IF(AAC$6=$WQ$5,成绩录入!EN123,0)</f>
        <v>0</v>
      </c>
      <c r="AAD120" s="248">
        <f>IF(AAD$6=$WQ$5,成绩录入!EO123,0)</f>
        <v>0</v>
      </c>
      <c r="AAE120" s="248">
        <f>IF(AAE$6=$WQ$5,成绩录入!EP123,0)</f>
        <v>0</v>
      </c>
      <c r="AAF120" s="248">
        <f>IF(AAF$6=$WQ$5,成绩录入!EQ123,0)</f>
        <v>0</v>
      </c>
      <c r="AAG120" s="248">
        <f>IF(AAG$6=$WQ$5,成绩录入!ER123,0)</f>
        <v>0</v>
      </c>
      <c r="AAH120" s="248">
        <f>IF(AAH$6=$WQ$5,成绩录入!ES123,0)</f>
        <v>0</v>
      </c>
      <c r="AAI120" s="248">
        <f>IF(AAI$6=$WQ$5,成绩录入!ET123,0)</f>
        <v>0</v>
      </c>
      <c r="AAJ120" s="248">
        <f>IF(AAJ$6=$WQ$5,成绩录入!EU123,0)</f>
        <v>0</v>
      </c>
      <c r="AAK120" s="248">
        <f>IF(AAK$6=$WQ$5,成绩录入!EV123,0)</f>
        <v>0</v>
      </c>
      <c r="AAL120" s="248">
        <f>IF(AAL$6=$WQ$5,成绩录入!EW123,0)</f>
        <v>0</v>
      </c>
      <c r="AAM120" s="248">
        <f>IF(AAM$6=$WQ$5,成绩录入!EX123,0)</f>
        <v>0</v>
      </c>
      <c r="AAN120" s="218">
        <f t="shared" si="192"/>
        <v>0</v>
      </c>
      <c r="AAO120" s="206"/>
      <c r="AAQ120" s="273">
        <f>IF(AAQ$6=$AAP$5,成绩录入!BC123,0)</f>
        <v>0</v>
      </c>
      <c r="AAR120" s="274">
        <f>IF(AAR$6=$AAP$5,成绩录入!BD123,0)</f>
        <v>0</v>
      </c>
      <c r="AAS120" s="274">
        <f>IF(AAS$6=$AAP$5,成绩录入!BE123,0)</f>
        <v>0</v>
      </c>
      <c r="AAT120" s="274">
        <f>IF(AAT$6=$AAP$5,成绩录入!BF123,0)</f>
        <v>0</v>
      </c>
      <c r="AAU120" s="274">
        <f>IF(AAU$6=$AAP$5,成绩录入!BG123,0)</f>
        <v>0</v>
      </c>
      <c r="AAV120" s="274">
        <f>IF(AAV$6=$AAP$5,成绩录入!BH123,0)</f>
        <v>0</v>
      </c>
      <c r="AAW120" s="274">
        <f>IF(AAW$6=$AAP$5,成绩录入!BI123,0)</f>
        <v>0</v>
      </c>
      <c r="AAX120" s="274">
        <f>IF(AAX$6=$AAP$5,成绩录入!BJ123,0)</f>
        <v>0</v>
      </c>
      <c r="AAY120" s="274">
        <f>IF(AAY$6=$AAP$5,成绩录入!BK123,0)</f>
        <v>0</v>
      </c>
      <c r="AAZ120" s="274">
        <f>IF(AAZ$6=$AAP$5,成绩录入!BL123,0)</f>
        <v>0</v>
      </c>
      <c r="ABA120" s="274">
        <f>IF(ABA$6=$AAP$5,成绩录入!BM123,0)</f>
        <v>0</v>
      </c>
      <c r="ABB120" s="274">
        <f>IF(ABB$6=$AAP$5,成绩录入!BN123,0)</f>
        <v>0</v>
      </c>
      <c r="ABC120" s="274">
        <f>IF(ABC$6=$AAP$5,成绩录入!BO123,0)</f>
        <v>0</v>
      </c>
      <c r="ABD120" s="274">
        <f>IF(ABD$6=$AAP$5,成绩录入!BP123,0)</f>
        <v>0</v>
      </c>
      <c r="ABE120" s="274">
        <f>IF(ABE$6=$AAP$5,成绩录入!BQ123,0)</f>
        <v>0</v>
      </c>
      <c r="ABF120" s="274">
        <f>IF(ABF$6=$AAP$5,成绩录入!BR123,0)</f>
        <v>0</v>
      </c>
      <c r="ABG120" s="274">
        <f>IF(ABG$6=$AAP$5,成绩录入!BS123,0)</f>
        <v>0</v>
      </c>
      <c r="ABH120" s="274">
        <f>IF(ABH$6=$AAP$5,成绩录入!BT123,0)</f>
        <v>0</v>
      </c>
      <c r="ABI120" s="274">
        <f>IF(ABI$6=$AAP$5,成绩录入!BU123,0)</f>
        <v>0</v>
      </c>
      <c r="ABJ120" s="274">
        <f>IF(ABJ$6=$AAP$5,成绩录入!BV123,0)</f>
        <v>0</v>
      </c>
      <c r="ABK120" s="274">
        <f>IF(ABK$6=$AAP$5,成绩录入!BW123,0)</f>
        <v>0</v>
      </c>
      <c r="ABL120" s="274">
        <f>IF(ABL$6=$AAP$5,成绩录入!BX123,0)</f>
        <v>0</v>
      </c>
      <c r="ABM120" s="274">
        <f>IF(ABM$6=$AAP$5,成绩录入!BY123,0)</f>
        <v>0</v>
      </c>
      <c r="ABN120" s="274">
        <f>IF(ABN$6=$AAP$5,成绩录入!BZ123,0)</f>
        <v>0</v>
      </c>
      <c r="ABO120" s="274">
        <f>IF(ABO$6=$AAP$5,成绩录入!CA123,0)</f>
        <v>0</v>
      </c>
      <c r="ABP120" s="274">
        <f>IF(ABP$6=$AAP$5,成绩录入!CB123,0)</f>
        <v>0</v>
      </c>
      <c r="ABQ120" s="274">
        <f>IF(ABQ$6=$AAP$5,成绩录入!CC123,0)</f>
        <v>0</v>
      </c>
      <c r="ABR120" s="274">
        <f>IF(ABR$6=$AAP$5,成绩录入!CD123,0)</f>
        <v>0</v>
      </c>
      <c r="ABS120" s="274">
        <f>IF(ABS$6=$AAP$5,成绩录入!CE123,0)</f>
        <v>0</v>
      </c>
      <c r="ABT120" s="274">
        <f>IF(ABT$6=$AAP$5,成绩录入!CF123,0)</f>
        <v>0</v>
      </c>
      <c r="ABU120" s="274">
        <f>IF(ABU$6=$AAP$5,成绩录入!CG123,0)</f>
        <v>0</v>
      </c>
      <c r="ABV120" s="274">
        <f>IF(ABV$6=$AAP$5,成绩录入!CH123,0)</f>
        <v>0</v>
      </c>
      <c r="ABW120" s="274">
        <f>IF(ABW$6=$AAP$5,成绩录入!CI123,0)</f>
        <v>0</v>
      </c>
      <c r="ABX120" s="274">
        <f>IF(ABX$6=$AAP$5,成绩录入!CJ123,0)</f>
        <v>0</v>
      </c>
      <c r="ABY120" s="274">
        <f>IF(ABY$6=$AAP$5,成绩录入!CK123,0)</f>
        <v>0</v>
      </c>
      <c r="ABZ120" s="274">
        <f>IF(ABZ$6=$AAP$5,成绩录入!CL123,0)</f>
        <v>0</v>
      </c>
      <c r="ACA120" s="274">
        <f>IF(ACA$6=$AAP$5,成绩录入!CM123,0)</f>
        <v>0</v>
      </c>
      <c r="ACB120" s="274">
        <f>IF(ACB$6=$AAP$5,成绩录入!CN123,0)</f>
        <v>0</v>
      </c>
      <c r="ACC120" s="274">
        <f>IF(ACC$6=$AAP$5,成绩录入!CO123,0)</f>
        <v>0</v>
      </c>
      <c r="ACD120" s="274">
        <f>IF(ACD$6=$AAP$5,成绩录入!CP123,0)</f>
        <v>0</v>
      </c>
      <c r="ACE120" s="274">
        <f>IF(ACE$6=$AAP$5,成绩录入!CQ123,0)</f>
        <v>0</v>
      </c>
      <c r="ACF120" s="274">
        <f>IF(ACF$6=$AAP$5,成绩录入!CR123,0)</f>
        <v>0</v>
      </c>
      <c r="ACG120" s="274">
        <f>IF(ACG$6=$AAP$5,成绩录入!CS123,0)</f>
        <v>0</v>
      </c>
      <c r="ACH120" s="274">
        <f>IF(ACH$6=$AAP$5,成绩录入!CT123,0)</f>
        <v>0</v>
      </c>
      <c r="ACI120" s="274">
        <f>IF(ACI$6=$AAP$5,成绩录入!CU123,0)</f>
        <v>0</v>
      </c>
      <c r="ACJ120" s="274">
        <f>IF(ACJ$6=$AAP$5,成绩录入!CV123,0)</f>
        <v>0</v>
      </c>
      <c r="ACK120" s="274">
        <f>IF(ACK$6=$AAP$5,成绩录入!CW123,0)</f>
        <v>0</v>
      </c>
      <c r="ACL120" s="274">
        <f>IF(ACL$6=$AAP$5,成绩录入!CX123,0)</f>
        <v>0</v>
      </c>
      <c r="ACM120" s="274">
        <f>IF(ACM$6=$AAP$5,成绩录入!CY123,0)</f>
        <v>0</v>
      </c>
      <c r="ACN120" s="274">
        <f>IF(ACN$6=$AAP$5,成绩录入!CZ123,0)</f>
        <v>0</v>
      </c>
      <c r="ACO120" s="274">
        <f>IF(ACO$6=$AAP$5,成绩录入!DA123,0)</f>
        <v>0</v>
      </c>
      <c r="ACP120" s="274">
        <f>IF(ACP$6=$AAP$5,成绩录入!DB123,0)</f>
        <v>0</v>
      </c>
      <c r="ACQ120" s="274">
        <f>IF(ACQ$6=$AAP$5,成绩录入!DC123,0)</f>
        <v>0</v>
      </c>
      <c r="ACR120" s="274">
        <f>IF(ACR$6=$AAP$5,成绩录入!DD123,0)</f>
        <v>0</v>
      </c>
      <c r="ACS120" s="274">
        <f>IF(ACS$6=$AAP$5,成绩录入!DE123,0)</f>
        <v>0</v>
      </c>
      <c r="ACT120" s="274">
        <f>IF(ACT$6=$AAP$5,成绩录入!DF123,0)</f>
        <v>0</v>
      </c>
      <c r="ACU120" s="274">
        <f>IF(ACU$6=$AAP$5,成绩录入!DG123,0)</f>
        <v>0</v>
      </c>
      <c r="ACV120" s="274">
        <f>IF(ACV$6=$AAP$5,成绩录入!DH123,0)</f>
        <v>0</v>
      </c>
      <c r="ACW120" s="274">
        <f>IF(ACW$6=$AAP$5,成绩录入!DI123,0)</f>
        <v>0</v>
      </c>
      <c r="ACX120" s="274">
        <f>IF(ACX$6=$AAP$5,成绩录入!DJ123,0)</f>
        <v>0</v>
      </c>
      <c r="ACY120" s="248">
        <f>IF(ACY$6=$AAP$5,成绩录入!DK123,0)</f>
        <v>0</v>
      </c>
      <c r="ACZ120" s="248">
        <f>IF(ACZ$6=$AAP$5,成绩录入!DL123,0)</f>
        <v>0</v>
      </c>
      <c r="ADA120" s="248">
        <f>IF(ADA$6=$AAP$5,成绩录入!DM123,0)</f>
        <v>0</v>
      </c>
      <c r="ADB120" s="248">
        <f>IF(ADB$6=$AAP$5,成绩录入!DN123,0)</f>
        <v>0</v>
      </c>
      <c r="ADC120" s="248">
        <f>IF(ADC$6=$AAP$5,成绩录入!DO123,0)</f>
        <v>0</v>
      </c>
      <c r="ADD120" s="248">
        <f>IF(ADD$6=$AAP$5,成绩录入!DP123,0)</f>
        <v>0</v>
      </c>
      <c r="ADE120" s="248">
        <f>IF(ADE$6=$AAP$5,成绩录入!DQ123,0)</f>
        <v>0</v>
      </c>
      <c r="ADF120" s="248">
        <f>IF(ADF$6=$AAP$5,成绩录入!DR123,0)</f>
        <v>0</v>
      </c>
      <c r="ADG120" s="248">
        <f>IF(ADG$6=$AAP$5,成绩录入!DS123,0)</f>
        <v>0</v>
      </c>
      <c r="ADH120" s="248">
        <f>IF(ADH$6=$AAP$5,成绩录入!DT123,0)</f>
        <v>0</v>
      </c>
      <c r="ADI120" s="248">
        <f>IF(ADI$6=$AAP$5,成绩录入!DU123,0)</f>
        <v>0</v>
      </c>
      <c r="ADJ120" s="248">
        <f>IF(ADJ$6=$AAP$5,成绩录入!DV123,0)</f>
        <v>0</v>
      </c>
      <c r="ADK120" s="248">
        <f>IF(ADK$6=$AAP$5,成绩录入!DW123,0)</f>
        <v>0</v>
      </c>
      <c r="ADL120" s="248">
        <f>IF(ADL$6=$AAP$5,成绩录入!DX123,0)</f>
        <v>0</v>
      </c>
      <c r="ADM120" s="248">
        <f>IF(ADM$6=$AAP$5,成绩录入!DY123,0)</f>
        <v>0</v>
      </c>
      <c r="ADN120" s="248">
        <f>IF(ADN$6=$AAP$5,成绩录入!DZ123,0)</f>
        <v>0</v>
      </c>
      <c r="ADO120" s="248">
        <f>IF(ADO$6=$AAP$5,成绩录入!EA123,0)</f>
        <v>0</v>
      </c>
      <c r="ADP120" s="248">
        <f>IF(ADP$6=$AAP$5,成绩录入!EB123,0)</f>
        <v>0</v>
      </c>
      <c r="ADQ120" s="248">
        <f>IF(ADQ$6=$AAP$5,成绩录入!EC123,0)</f>
        <v>0</v>
      </c>
      <c r="ADR120" s="248">
        <f>IF(ADR$6=$AAP$5,成绩录入!ED123,0)</f>
        <v>0</v>
      </c>
      <c r="ADS120" s="248">
        <f>IF(ADS$6=$AAP$5,成绩录入!EE123,0)</f>
        <v>0</v>
      </c>
      <c r="ADT120" s="248">
        <f>IF(ADT$6=$AAP$5,成绩录入!EF123,0)</f>
        <v>0</v>
      </c>
      <c r="ADU120" s="248">
        <f>IF(ADU$6=$AAP$5,成绩录入!EG123,0)</f>
        <v>0</v>
      </c>
      <c r="ADV120" s="248">
        <f>IF(ADV$6=$AAP$5,成绩录入!EH123,0)</f>
        <v>0</v>
      </c>
      <c r="ADW120" s="248">
        <f>IF(ADW$6=$AAP$5,成绩录入!EI123,0)</f>
        <v>0</v>
      </c>
      <c r="ADX120" s="248">
        <f>IF(ADX$6=$AAP$5,成绩录入!EJ123,0)</f>
        <v>0</v>
      </c>
      <c r="ADY120" s="248">
        <f>IF(ADY$6=$AAP$5,成绩录入!EK123,0)</f>
        <v>0</v>
      </c>
      <c r="ADZ120" s="248">
        <f>IF(ADZ$6=$AAP$5,成绩录入!EL123,0)</f>
        <v>0</v>
      </c>
      <c r="AEA120" s="248">
        <f>IF(AEA$6=$AAP$5,成绩录入!EM123,0)</f>
        <v>0</v>
      </c>
      <c r="AEB120" s="248">
        <f>IF(AEB$6=$AAP$5,成绩录入!EN123,0)</f>
        <v>0</v>
      </c>
      <c r="AEC120" s="248">
        <f>IF(AEC$6=$AAP$5,成绩录入!EO123,0)</f>
        <v>0</v>
      </c>
      <c r="AED120" s="248">
        <f>IF(AED$6=$AAP$5,成绩录入!EP123,0)</f>
        <v>0</v>
      </c>
      <c r="AEE120" s="248">
        <f>IF(AEE$6=$AAP$5,成绩录入!EQ123,0)</f>
        <v>0</v>
      </c>
      <c r="AEF120" s="248">
        <f>IF(AEF$6=$AAP$5,成绩录入!ER123,0)</f>
        <v>0</v>
      </c>
      <c r="AEG120" s="248">
        <f>IF(AEG$6=$AAP$5,成绩录入!ES123,0)</f>
        <v>0</v>
      </c>
      <c r="AEH120" s="248">
        <f>IF(AEH$6=$AAP$5,成绩录入!ET123,0)</f>
        <v>0</v>
      </c>
      <c r="AEI120" s="248">
        <f>IF(AEI$6=$AAP$5,成绩录入!EU123,0)</f>
        <v>0</v>
      </c>
      <c r="AEJ120" s="248">
        <f>IF(AEJ$6=$AAP$5,成绩录入!EV123,0)</f>
        <v>0</v>
      </c>
      <c r="AEK120" s="248">
        <f>IF(AEK$6=$AAP$5,成绩录入!EW123,0)</f>
        <v>0</v>
      </c>
      <c r="AEL120" s="248">
        <f>IF(AEL$6=$AAP$5,成绩录入!EX123,0)</f>
        <v>0</v>
      </c>
      <c r="AEM120" s="218">
        <f t="shared" si="193"/>
        <v>0</v>
      </c>
      <c r="AEN120" s="166"/>
      <c r="AEO120" s="166"/>
      <c r="AEP120" s="273">
        <f>IF(AEP$6=$AEO$5,成绩录入!BC123,0)</f>
        <v>0</v>
      </c>
      <c r="AEQ120" s="274">
        <f>IF(AEQ$6=$AEO$5,成绩录入!BD123,0)</f>
        <v>0</v>
      </c>
      <c r="AER120" s="274">
        <f>IF(AER$6=$AEO$5,成绩录入!BE123,0)</f>
        <v>0</v>
      </c>
      <c r="AES120" s="274">
        <f>IF(AES$6=$AEO$5,成绩录入!BF123,0)</f>
        <v>0</v>
      </c>
      <c r="AET120" s="274">
        <f>IF(AET$6=$AEO$5,成绩录入!BG123,0)</f>
        <v>0</v>
      </c>
      <c r="AEU120" s="274">
        <f>IF(AEU$6=$AEO$5,成绩录入!BH123,0)</f>
        <v>0</v>
      </c>
      <c r="AEV120" s="274">
        <f>IF(AEV$6=$AEO$5,成绩录入!BI123,0)</f>
        <v>0</v>
      </c>
      <c r="AEW120" s="274">
        <f>IF(AEW$6=$AEO$5,成绩录入!BJ123,0)</f>
        <v>0</v>
      </c>
      <c r="AEX120" s="274">
        <f>IF(AEX$6=$AEO$5,成绩录入!BK123,0)</f>
        <v>0</v>
      </c>
      <c r="AEY120" s="274">
        <f>IF(AEY$6=$AEO$5,成绩录入!BL123,0)</f>
        <v>0</v>
      </c>
      <c r="AEZ120" s="274">
        <f>IF(AEZ$6=$AEO$5,成绩录入!BM123,0)</f>
        <v>0</v>
      </c>
      <c r="AFA120" s="274">
        <f>IF(AFA$6=$AEO$5,成绩录入!BN123,0)</f>
        <v>0</v>
      </c>
      <c r="AFB120" s="274">
        <f>IF(AFB$6=$AEO$5,成绩录入!BO123,0)</f>
        <v>0</v>
      </c>
      <c r="AFC120" s="274">
        <f>IF(AFC$6=$AEO$5,成绩录入!BP123,0)</f>
        <v>0</v>
      </c>
      <c r="AFD120" s="274">
        <f>IF(AFD$6=$AEO$5,成绩录入!BQ123,0)</f>
        <v>0</v>
      </c>
      <c r="AFE120" s="274">
        <f>IF(AFE$6=$AEO$5,成绩录入!BR123,0)</f>
        <v>0</v>
      </c>
      <c r="AFF120" s="274">
        <f>IF(AFF$6=$AEO$5,成绩录入!BS123,0)</f>
        <v>0</v>
      </c>
      <c r="AFG120" s="274">
        <f>IF(AFG$6=$AEO$5,成绩录入!BT123,0)</f>
        <v>0</v>
      </c>
      <c r="AFH120" s="274">
        <f>IF(AFH$6=$AEO$5,成绩录入!BU123,0)</f>
        <v>0</v>
      </c>
      <c r="AFI120" s="274">
        <f>IF(AFI$6=$AEO$5,成绩录入!BV123,0)</f>
        <v>0</v>
      </c>
      <c r="AFJ120" s="274">
        <f>IF(AFJ$6=$AEO$5,成绩录入!BW123,0)</f>
        <v>0</v>
      </c>
      <c r="AFK120" s="274">
        <f>IF(AFK$6=$AEO$5,成绩录入!BX123,0)</f>
        <v>0</v>
      </c>
      <c r="AFL120" s="274">
        <f>IF(AFL$6=$AEO$5,成绩录入!BY123,0)</f>
        <v>0</v>
      </c>
      <c r="AFM120" s="274">
        <f>IF(AFM$6=$AEO$5,成绩录入!BZ123,0)</f>
        <v>0</v>
      </c>
      <c r="AFN120" s="274">
        <f>IF(AFN$6=$AEO$5,成绩录入!CA123,0)</f>
        <v>0</v>
      </c>
      <c r="AFO120" s="274">
        <f>IF(AFO$6=$AEO$5,成绩录入!CB123,0)</f>
        <v>0</v>
      </c>
      <c r="AFP120" s="274">
        <f>IF(AFP$6=$AEO$5,成绩录入!CC123,0)</f>
        <v>0</v>
      </c>
      <c r="AFQ120" s="274">
        <f>IF(AFQ$6=$AEO$5,成绩录入!CD123,0)</f>
        <v>0</v>
      </c>
      <c r="AFR120" s="274">
        <f>IF(AFR$6=$AEO$5,成绩录入!CE123,0)</f>
        <v>0</v>
      </c>
      <c r="AFS120" s="274">
        <f>IF(AFS$6=$AEO$5,成绩录入!CF123,0)</f>
        <v>0</v>
      </c>
      <c r="AFT120" s="274">
        <f>IF(AFT$6=$AEO$5,成绩录入!CG123,0)</f>
        <v>0</v>
      </c>
      <c r="AFU120" s="274">
        <f>IF(AFU$6=$AEO$5,成绩录入!CH123,0)</f>
        <v>0</v>
      </c>
      <c r="AFV120" s="274">
        <f>IF(AFV$6=$AEO$5,成绩录入!CI123,0)</f>
        <v>0</v>
      </c>
      <c r="AFW120" s="274">
        <f>IF(AFW$6=$AEO$5,成绩录入!CJ123,0)</f>
        <v>0</v>
      </c>
      <c r="AFX120" s="274">
        <f>IF(AFX$6=$AEO$5,成绩录入!CK123,0)</f>
        <v>0</v>
      </c>
      <c r="AFY120" s="274">
        <f>IF(AFY$6=$AEO$5,成绩录入!CL123,0)</f>
        <v>0</v>
      </c>
      <c r="AFZ120" s="274">
        <f>IF(AFZ$6=$AEO$5,成绩录入!CM123,0)</f>
        <v>0</v>
      </c>
      <c r="AGA120" s="274">
        <f>IF(AGA$6=$AEO$5,成绩录入!CN123,0)</f>
        <v>0</v>
      </c>
      <c r="AGB120" s="274">
        <f>IF(AGB$6=$AEO$5,成绩录入!CO123,0)</f>
        <v>0</v>
      </c>
      <c r="AGC120" s="274">
        <f>IF(AGC$6=$AEO$5,成绩录入!CP123,0)</f>
        <v>0</v>
      </c>
      <c r="AGD120" s="274">
        <f>IF(AGD$6=$AEO$5,成绩录入!CQ123,0)</f>
        <v>0</v>
      </c>
      <c r="AGE120" s="274">
        <f>IF(AGE$6=$AEO$5,成绩录入!CR123,0)</f>
        <v>0</v>
      </c>
      <c r="AGF120" s="274">
        <f>IF(AGF$6=$AEO$5,成绩录入!CS123,0)</f>
        <v>0</v>
      </c>
      <c r="AGG120" s="274">
        <f>IF(AGG$6=$AEO$5,成绩录入!CT123,0)</f>
        <v>0</v>
      </c>
      <c r="AGH120" s="274">
        <f>IF(AGH$6=$AEO$5,成绩录入!CU123,0)</f>
        <v>0</v>
      </c>
      <c r="AGI120" s="274">
        <f>IF(AGI$6=$AEO$5,成绩录入!CV123,0)</f>
        <v>0</v>
      </c>
      <c r="AGJ120" s="274">
        <f>IF(AGJ$6=$AEO$5,成绩录入!CW123,0)</f>
        <v>0</v>
      </c>
      <c r="AGK120" s="274">
        <f>IF(AGK$6=$AEO$5,成绩录入!CX123,0)</f>
        <v>0</v>
      </c>
      <c r="AGL120" s="274">
        <f>IF(AGL$6=$AEO$5,成绩录入!CY123,0)</f>
        <v>0</v>
      </c>
      <c r="AGM120" s="274">
        <f>IF(AGM$6=$AEO$5,成绩录入!CZ123,0)</f>
        <v>0</v>
      </c>
      <c r="AGN120" s="274">
        <f>IF(AGN$6=$AEO$5,成绩录入!DA123,0)</f>
        <v>0</v>
      </c>
      <c r="AGO120" s="274">
        <f>IF(AGO$6=$AEO$5,成绩录入!DB123,0)</f>
        <v>0</v>
      </c>
      <c r="AGP120" s="274">
        <f>IF(AGP$6=$AEO$5,成绩录入!DC123,0)</f>
        <v>0</v>
      </c>
      <c r="AGQ120" s="274">
        <f>IF(AGQ$6=$AEO$5,成绩录入!DD123,0)</f>
        <v>0</v>
      </c>
      <c r="AGR120" s="274">
        <f>IF(AGR$6=$AEO$5,成绩录入!DE123,0)</f>
        <v>0</v>
      </c>
      <c r="AGS120" s="274">
        <f>IF(AGS$6=$AEO$5,成绩录入!DF123,0)</f>
        <v>0</v>
      </c>
      <c r="AGT120" s="274">
        <f>IF(AGT$6=$AEO$5,成绩录入!DG123,0)</f>
        <v>0</v>
      </c>
      <c r="AGU120" s="274">
        <f>IF(AGU$6=$AEO$5,成绩录入!DH123,0)</f>
        <v>0</v>
      </c>
      <c r="AGV120" s="274">
        <f>IF(AGV$6=$AEO$5,成绩录入!DI123,0)</f>
        <v>0</v>
      </c>
      <c r="AGW120" s="274">
        <f>IF(AGW$6=$AEO$5,成绩录入!DJ123,0)</f>
        <v>0</v>
      </c>
      <c r="AGX120" s="248">
        <f>IF(AGX$6=$AEO$5,成绩录入!DK123,0)</f>
        <v>0</v>
      </c>
      <c r="AGY120" s="248">
        <f>IF(AGY$6=$AEO$5,成绩录入!DL123,0)</f>
        <v>0</v>
      </c>
      <c r="AGZ120" s="248">
        <f>IF(AGZ$6=$AEO$5,成绩录入!DM123,0)</f>
        <v>0</v>
      </c>
      <c r="AHA120" s="248">
        <f>IF(AHA$6=$AEO$5,成绩录入!DN123,0)</f>
        <v>0</v>
      </c>
      <c r="AHB120" s="248">
        <f>IF(AHB$6=$AEO$5,成绩录入!DO123,0)</f>
        <v>0</v>
      </c>
      <c r="AHC120" s="248">
        <f>IF(AHC$6=$AEO$5,成绩录入!DP123,0)</f>
        <v>0</v>
      </c>
      <c r="AHD120" s="248">
        <f>IF(AHD$6=$AEO$5,成绩录入!DQ123,0)</f>
        <v>0</v>
      </c>
      <c r="AHE120" s="248">
        <f>IF(AHE$6=$AEO$5,成绩录入!DR123,0)</f>
        <v>0</v>
      </c>
      <c r="AHF120" s="248">
        <f>IF(AHF$6=$AEO$5,成绩录入!DS123,0)</f>
        <v>0</v>
      </c>
      <c r="AHG120" s="248">
        <f>IF(AHG$6=$AEO$5,成绩录入!DT123,0)</f>
        <v>0</v>
      </c>
      <c r="AHH120" s="248">
        <f>IF(AHH$6=$AEO$5,成绩录入!DU123,0)</f>
        <v>0</v>
      </c>
      <c r="AHI120" s="248">
        <f>IF(AHI$6=$AEO$5,成绩录入!DV123,0)</f>
        <v>0</v>
      </c>
      <c r="AHJ120" s="248">
        <f>IF(AHJ$6=$AEO$5,成绩录入!DW123,0)</f>
        <v>0</v>
      </c>
      <c r="AHK120" s="248">
        <f>IF(AHK$6=$AEO$5,成绩录入!DX123,0)</f>
        <v>0</v>
      </c>
      <c r="AHL120" s="248">
        <f>IF(AHL$6=$AEO$5,成绩录入!DY123,0)</f>
        <v>0</v>
      </c>
      <c r="AHM120" s="248">
        <f>IF(AHM$6=$AEO$5,成绩录入!DZ123,0)</f>
        <v>0</v>
      </c>
      <c r="AHN120" s="248">
        <f>IF(AHN$6=$AEO$5,成绩录入!EA123,0)</f>
        <v>0</v>
      </c>
      <c r="AHO120" s="248">
        <f>IF(AHO$6=$AEO$5,成绩录入!EB123,0)</f>
        <v>0</v>
      </c>
      <c r="AHP120" s="248">
        <f>IF(AHP$6=$AEO$5,成绩录入!EC123,0)</f>
        <v>0</v>
      </c>
      <c r="AHQ120" s="248">
        <f>IF(AHQ$6=$AEO$5,成绩录入!ED123,0)</f>
        <v>0</v>
      </c>
      <c r="AHR120" s="248">
        <f>IF(AHR$6=$AEO$5,成绩录入!EE123,0)</f>
        <v>0</v>
      </c>
      <c r="AHS120" s="248">
        <f>IF(AHS$6=$AEO$5,成绩录入!EF123,0)</f>
        <v>0</v>
      </c>
      <c r="AHT120" s="248">
        <f>IF(AHT$6=$AEO$5,成绩录入!EG123,0)</f>
        <v>0</v>
      </c>
      <c r="AHU120" s="248">
        <f>IF(AHU$6=$AEO$5,成绩录入!EH123,0)</f>
        <v>0</v>
      </c>
      <c r="AHV120" s="248">
        <f>IF(AHV$6=$AEO$5,成绩录入!EI123,0)</f>
        <v>0</v>
      </c>
      <c r="AHW120" s="248">
        <f>IF(AHW$6=$AEO$5,成绩录入!EJ123,0)</f>
        <v>0</v>
      </c>
      <c r="AHX120" s="248">
        <f>IF(AHX$6=$AEO$5,成绩录入!EK123,0)</f>
        <v>0</v>
      </c>
      <c r="AHY120" s="248">
        <f>IF(AHY$6=$AEO$5,成绩录入!EL123,0)</f>
        <v>0</v>
      </c>
      <c r="AHZ120" s="248">
        <f>IF(AHZ$6=$AEO$5,成绩录入!EM123,0)</f>
        <v>0</v>
      </c>
      <c r="AIA120" s="248">
        <f>IF(AIA$6=$AEO$5,成绩录入!EN123,0)</f>
        <v>0</v>
      </c>
      <c r="AIB120" s="248">
        <f>IF(AIB$6=$AEO$5,成绩录入!EO123,0)</f>
        <v>0</v>
      </c>
      <c r="AIC120" s="248">
        <f>IF(AIC$6=$AEO$5,成绩录入!EP123,0)</f>
        <v>0</v>
      </c>
      <c r="AID120" s="248">
        <f>IF(AID$6=$AEO$5,成绩录入!EQ123,0)</f>
        <v>0</v>
      </c>
      <c r="AIE120" s="248">
        <f>IF(AIE$6=$AEO$5,成绩录入!ER123,0)</f>
        <v>0</v>
      </c>
      <c r="AIF120" s="248">
        <f>IF(AIF$6=$AEO$5,成绩录入!ES123,0)</f>
        <v>0</v>
      </c>
      <c r="AIG120" s="248">
        <f>IF(AIG$6=$AEO$5,成绩录入!ET123,0)</f>
        <v>0</v>
      </c>
      <c r="AIH120" s="248">
        <f>IF(AIH$6=$AEO$5,成绩录入!EU123,0)</f>
        <v>0</v>
      </c>
      <c r="AII120" s="248">
        <f>IF(AII$6=$AEO$5,成绩录入!EV123,0)</f>
        <v>0</v>
      </c>
      <c r="AIJ120" s="248">
        <f>IF(AIJ$6=$AEO$5,成绩录入!EW123,0)</f>
        <v>0</v>
      </c>
      <c r="AIK120" s="248">
        <f>IF(AIK$6=$AEO$5,成绩录入!EX123,0)</f>
        <v>0</v>
      </c>
      <c r="AIL120" s="218">
        <f t="shared" si="194"/>
        <v>0</v>
      </c>
      <c r="AIN120" s="402" t="str">
        <f>初始录入!A125</f>
        <v/>
      </c>
      <c r="AIO120" s="270">
        <f>初始录入!B125</f>
        <v>0</v>
      </c>
      <c r="AIP120" s="271">
        <f>初始录入!C125</f>
        <v>0</v>
      </c>
      <c r="AIQ120" s="403">
        <f>IF(平时!D118&lt;&gt;"",平时!D118,0)</f>
        <v>0</v>
      </c>
      <c r="AIR120" s="404" t="str">
        <f t="shared" si="331"/>
        <v/>
      </c>
      <c r="AIS120" s="403">
        <f>IF(过程!D118&lt;&gt;"",过程!D118,0)</f>
        <v>0</v>
      </c>
      <c r="AIT120" s="404" t="str">
        <f t="shared" si="332"/>
        <v/>
      </c>
      <c r="AIU120" s="216">
        <f>IF(期末!D118&lt;&gt;"",期末!D118,0)</f>
        <v>0</v>
      </c>
      <c r="AIV120" s="404" t="str">
        <f t="shared" si="333"/>
        <v/>
      </c>
      <c r="AIW120" s="405">
        <f t="shared" si="334"/>
        <v>0</v>
      </c>
      <c r="AIX120" s="403">
        <f>IF(平时!E118&lt;&gt;"",平时!E118,0)</f>
        <v>0</v>
      </c>
      <c r="AIY120" s="404" t="str">
        <f t="shared" si="335"/>
        <v/>
      </c>
      <c r="AIZ120" s="403">
        <f>IF(过程!E118&lt;&gt;"",过程!E118,0)</f>
        <v>0</v>
      </c>
      <c r="AJA120" s="404" t="str">
        <f t="shared" si="336"/>
        <v/>
      </c>
      <c r="AJB120" s="216">
        <f>IF(期末!E118&lt;&gt;"",期末!E118,0)</f>
        <v>0</v>
      </c>
      <c r="AJC120" s="404" t="str">
        <f t="shared" si="337"/>
        <v/>
      </c>
      <c r="AJD120" s="405">
        <f t="shared" si="338"/>
        <v>0</v>
      </c>
      <c r="AJE120" s="403">
        <f>IF(平时!F118&lt;&gt;"",平时!F118,0)</f>
        <v>0</v>
      </c>
      <c r="AJF120" s="404" t="str">
        <f t="shared" si="339"/>
        <v/>
      </c>
      <c r="AJG120" s="403">
        <f>IF(过程!F118&lt;&gt;"",过程!F118,0)</f>
        <v>0</v>
      </c>
      <c r="AJH120" s="404" t="str">
        <f t="shared" si="340"/>
        <v/>
      </c>
      <c r="AJI120" s="216">
        <f>IF(期末!F118&lt;&gt;"",期末!F118,0)</f>
        <v>0</v>
      </c>
      <c r="AJJ120" s="404" t="str">
        <f t="shared" si="341"/>
        <v/>
      </c>
      <c r="AJK120" s="405">
        <f t="shared" si="342"/>
        <v>0</v>
      </c>
      <c r="AJL120" s="403">
        <f>IF(平时!G118&lt;&gt;"",平时!G118,0)</f>
        <v>0</v>
      </c>
      <c r="AJM120" s="404" t="str">
        <f t="shared" si="343"/>
        <v/>
      </c>
      <c r="AJN120" s="403">
        <f>IF(过程!G118&lt;&gt;"",过程!G118,0)</f>
        <v>0</v>
      </c>
      <c r="AJO120" s="404" t="str">
        <f t="shared" si="344"/>
        <v/>
      </c>
      <c r="AJP120" s="216">
        <f>IF(期末!G118&lt;&gt;"",期末!G118,0)</f>
        <v>0</v>
      </c>
      <c r="AJQ120" s="404" t="str">
        <f t="shared" si="345"/>
        <v/>
      </c>
      <c r="AJR120" s="405">
        <f t="shared" si="346"/>
        <v>0</v>
      </c>
      <c r="AJS120" s="403">
        <f>IF(平时!H118&lt;&gt;"",平时!H118,0)</f>
        <v>0</v>
      </c>
      <c r="AJT120" s="404" t="str">
        <f t="shared" si="347"/>
        <v/>
      </c>
      <c r="AJU120" s="403">
        <f>IF(过程!H118&lt;&gt;"",过程!H118,0)</f>
        <v>0</v>
      </c>
      <c r="AJV120" s="404" t="str">
        <f t="shared" si="348"/>
        <v/>
      </c>
      <c r="AJW120" s="216">
        <f>IF(期末!H118&lt;&gt;"",期末!H118,0)</f>
        <v>0</v>
      </c>
      <c r="AJX120" s="404" t="str">
        <f t="shared" si="349"/>
        <v/>
      </c>
      <c r="AJY120" s="406">
        <f t="shared" si="350"/>
        <v>0</v>
      </c>
      <c r="AKA120" s="216" t="str">
        <f>初始录入!A125</f>
        <v/>
      </c>
      <c r="AKB120" s="216">
        <f>初始录入!B125</f>
        <v>0</v>
      </c>
      <c r="AKC120" s="216">
        <f>初始录入!C125</f>
        <v>0</v>
      </c>
      <c r="AKD120" s="327" t="str">
        <f>IF(初始录入!$E125=初始录入!$K$2,达成度!$D133,"")</f>
        <v/>
      </c>
      <c r="AKE120" s="327" t="str">
        <f>IF(初始录入!$E125=初始录入!$K$3,达成度!D133,"")</f>
        <v/>
      </c>
      <c r="AKF120" s="216" t="str">
        <f>IF(初始录入!$E125=初始录入!$K$4,达成度!D133,"")</f>
        <v/>
      </c>
      <c r="AKG120" s="216" t="str">
        <f>IF(初始录入!$E125=初始录入!$K$5,达成度!D133,"")</f>
        <v/>
      </c>
      <c r="AKH120" s="327" t="str">
        <f>IF(初始录入!$E125=初始录入!$K$2,达成度!E133,"")</f>
        <v/>
      </c>
      <c r="AKI120" s="327" t="str">
        <f>IF(初始录入!$E125=初始录入!$K$3,达成度!E133,"")</f>
        <v/>
      </c>
      <c r="AKJ120" s="216" t="str">
        <f>IF(初始录入!$E125=初始录入!$K$4,达成度!E133,"")</f>
        <v/>
      </c>
      <c r="AKK120" s="216" t="str">
        <f>IF(初始录入!$E125=初始录入!$K$5,达成度!E133,"")</f>
        <v/>
      </c>
      <c r="AKL120" s="327" t="str">
        <f>IF(初始录入!$E125=初始录入!$K$2,达成度!F133,"")</f>
        <v/>
      </c>
      <c r="AKM120" s="327" t="str">
        <f>IF(初始录入!$E125=初始录入!$K$3,达成度!F133,"")</f>
        <v/>
      </c>
      <c r="AKN120" s="216" t="str">
        <f>IF(初始录入!$E125=初始录入!$K$4,达成度!F133,"")</f>
        <v/>
      </c>
      <c r="AKO120" s="216" t="str">
        <f>IF(初始录入!$E125=初始录入!$K$5,达成度!F133,"")</f>
        <v/>
      </c>
      <c r="AKP120" s="327" t="str">
        <f>IF(初始录入!$E125=初始录入!$K$2,达成度!H133,"")</f>
        <v/>
      </c>
      <c r="AKQ120" s="327" t="str">
        <f>IF(初始录入!$E125=初始录入!$K$3,达成度!H133,"")</f>
        <v/>
      </c>
      <c r="AKR120" s="216" t="str">
        <f>IF(初始录入!$E125=初始录入!$K$4,达成度!H133,"")</f>
        <v/>
      </c>
      <c r="AKS120" s="216" t="str">
        <f>IF(初始录入!$E125=初始录入!$K$5,达成度!H133,"")</f>
        <v/>
      </c>
      <c r="AKT120" s="327" t="str">
        <f>IF(初始录入!$E125=初始录入!$K$2,达成度!I133,"")</f>
        <v/>
      </c>
      <c r="AKU120" s="327" t="str">
        <f>IF(初始录入!$E125=初始录入!$K$3,达成度!I133,"")</f>
        <v/>
      </c>
      <c r="AKV120" s="216" t="str">
        <f>IF(初始录入!$E125=初始录入!$K$4,达成度!I133,"")</f>
        <v/>
      </c>
      <c r="AKW120" s="216" t="str">
        <f>IF(初始录入!$E125=初始录入!$K$5,达成度!I133,"")</f>
        <v/>
      </c>
      <c r="AKX120" s="327" t="str">
        <f>IF(初始录入!$E125=初始录入!$K$2,达成度!J133,"")</f>
        <v/>
      </c>
      <c r="AKY120" s="327" t="str">
        <f>IF(初始录入!$E125=初始录入!$K$3,达成度!J133,"")</f>
        <v/>
      </c>
      <c r="AKZ120" s="216" t="str">
        <f>IF(初始录入!$E125=初始录入!$K$4,达成度!J133,"")</f>
        <v/>
      </c>
      <c r="ALA120" s="216" t="str">
        <f>IF(初始录入!$E125=初始录入!$K$5,达成度!J133,"")</f>
        <v/>
      </c>
      <c r="ALB120" s="327" t="str">
        <f>IF(初始录入!$E125=初始录入!$K$2,达成度!L133,"")</f>
        <v/>
      </c>
      <c r="ALC120" s="327" t="str">
        <f>IF(初始录入!$E125=初始录入!$K$3,达成度!L133,"")</f>
        <v/>
      </c>
      <c r="ALD120" s="216" t="str">
        <f>IF(初始录入!$E125=初始录入!$K$4,达成度!L133,"")</f>
        <v/>
      </c>
      <c r="ALE120" s="216" t="str">
        <f>IF(初始录入!$E125=初始录入!$K$5,达成度!L133,"")</f>
        <v/>
      </c>
      <c r="ALF120" s="327" t="str">
        <f>IF(初始录入!$E125=初始录入!$K$2,达成度!M133,"")</f>
        <v/>
      </c>
      <c r="ALG120" s="327" t="str">
        <f>IF(初始录入!$E125=初始录入!$K$3,达成度!M133,"")</f>
        <v/>
      </c>
      <c r="ALH120" s="216" t="str">
        <f>IF(初始录入!$E125=初始录入!$K$4,达成度!M133,"")</f>
        <v/>
      </c>
      <c r="ALI120" s="216" t="str">
        <f>IF(初始录入!$E125=初始录入!$K$5,达成度!M133,"")</f>
        <v/>
      </c>
      <c r="ALJ120" s="327" t="str">
        <f>IF(初始录入!$E125=初始录入!$K$2,达成度!N133,"")</f>
        <v/>
      </c>
      <c r="ALK120" s="327" t="str">
        <f>IF(初始录入!$E125=初始录入!$K$3,达成度!N133,"")</f>
        <v/>
      </c>
      <c r="ALL120" s="216" t="str">
        <f>IF(初始录入!$E125=初始录入!$K$4,达成度!N133,"")</f>
        <v/>
      </c>
      <c r="ALM120" s="216" t="str">
        <f>IF(初始录入!$E125=初始录入!$K$5,达成度!N133,"")</f>
        <v/>
      </c>
      <c r="ALN120" s="327" t="str">
        <f>IF(初始录入!$E125=初始录入!$K$2,达成度!P133,"")</f>
        <v/>
      </c>
      <c r="ALO120" s="327" t="str">
        <f>IF(初始录入!$E125=初始录入!$K$3,达成度!P133,"")</f>
        <v/>
      </c>
      <c r="ALP120" s="216" t="str">
        <f>IF(初始录入!$E125=初始录入!$K$4,达成度!P133,"")</f>
        <v/>
      </c>
      <c r="ALQ120" s="216" t="str">
        <f>IF(初始录入!$E125=初始录入!$K$5,达成度!P133,"")</f>
        <v/>
      </c>
      <c r="ALR120" s="327" t="str">
        <f>IF(初始录入!$E125=初始录入!$K$2,达成度!Q133,"")</f>
        <v/>
      </c>
      <c r="ALS120" s="327" t="str">
        <f>IF(初始录入!$E125=初始录入!$K$3,达成度!Q133,"")</f>
        <v/>
      </c>
      <c r="ALT120" s="216" t="str">
        <f>IF(初始录入!$E125=初始录入!$K$4,达成度!Q133,"")</f>
        <v/>
      </c>
      <c r="ALU120" s="216" t="str">
        <f>IF(初始录入!$E125=初始录入!$K$5,达成度!Q133,"")</f>
        <v/>
      </c>
      <c r="ALV120" s="327" t="str">
        <f>IF(初始录入!$E125=初始录入!$K$2,达成度!R133,"")</f>
        <v/>
      </c>
      <c r="ALW120" s="327" t="str">
        <f>IF(初始录入!$E125=初始录入!$K$3,达成度!R133,"")</f>
        <v/>
      </c>
      <c r="ALX120" s="216" t="str">
        <f>IF(初始录入!$E125=初始录入!$K$4,达成度!R133,"")</f>
        <v/>
      </c>
      <c r="ALY120" s="216"/>
      <c r="ALZ120" s="327" t="str">
        <f>IF(初始录入!$E125=初始录入!$K$2,达成度!T133,"")</f>
        <v/>
      </c>
      <c r="AMA120" s="327" t="str">
        <f>IF(初始录入!$E125=初始录入!$K$3,达成度!T133,"")</f>
        <v/>
      </c>
      <c r="AMB120" s="216" t="str">
        <f>IF(初始录入!$E125=初始录入!$K$4,达成度!T133,"")</f>
        <v/>
      </c>
      <c r="AMC120" s="216" t="str">
        <f>IF(初始录入!$E125=初始录入!$K$5,达成度!T133,"")</f>
        <v/>
      </c>
      <c r="AMD120" s="327" t="str">
        <f>IF(初始录入!$E125=初始录入!$K$2,达成度!U133,"")</f>
        <v/>
      </c>
      <c r="AME120" s="327" t="str">
        <f>IF(初始录入!$E125=初始录入!$K$3,达成度!U133,"")</f>
        <v/>
      </c>
      <c r="AMF120" s="216" t="str">
        <f>IF(初始录入!$E125=初始录入!$K$4,达成度!U133,"")</f>
        <v/>
      </c>
      <c r="AMG120" s="216" t="str">
        <f>IF(初始录入!$E125=初始录入!$K$5,达成度!U133,"")</f>
        <v/>
      </c>
      <c r="AMH120" s="327" t="str">
        <f>IF(初始录入!$E125=初始录入!$K$2,达成度!V133,"")</f>
        <v/>
      </c>
      <c r="AMI120" s="327" t="str">
        <f>IF(初始录入!$E125=初始录入!$K$3,达成度!V133,"")</f>
        <v/>
      </c>
      <c r="AMJ120" s="216" t="str">
        <f>IF(初始录入!$E125=初始录入!$K$4,达成度!W133,"")</f>
        <v/>
      </c>
      <c r="AMK120" s="216" t="str">
        <f>IF(初始录入!$E125=初始录入!$K$5,达成度!W133,"")</f>
        <v/>
      </c>
      <c r="AMM120" s="270">
        <f t="shared" si="270"/>
        <v>113</v>
      </c>
      <c r="AMN120" s="222" t="str">
        <f t="shared" si="266"/>
        <v/>
      </c>
      <c r="AMO120" s="325" t="str">
        <f>IF($AMM120&lt;=$H$7,INDEX(达成度!$G$21:$G$170,$AMM120,1),"")</f>
        <v/>
      </c>
      <c r="AMP120" s="325" t="str">
        <f>IF($AMM120&lt;=$H$7,INDEX(达成度!$K$21:$K$170,$AMM120,1),"")</f>
        <v/>
      </c>
      <c r="AMQ120" s="325" t="str">
        <f>IF($AMM120&lt;=$H$7,INDEX(达成度!$O$21:$O$170,$AMM120,1),"")</f>
        <v/>
      </c>
      <c r="AMR120" s="325" t="str">
        <f>IF($AMM120&lt;=$H$7,INDEX(达成度!$S$21:$S$170,$AMM120,1),"")</f>
        <v/>
      </c>
      <c r="AMS120" s="326" t="str">
        <f>IF($AMM120&lt;=$H$7,INDEX(达成度!$W$21:$W$170,$AMM120,1),"")</f>
        <v/>
      </c>
      <c r="AMU120" s="407"/>
      <c r="AMV120" s="222" t="str">
        <f t="shared" si="267"/>
        <v/>
      </c>
      <c r="AMW120" s="325" t="str">
        <f>IF($AMM120&lt;=$I$7,INDEX(达成度!$G$21:$G$170,$AMM120+$H$7,1),"")</f>
        <v/>
      </c>
      <c r="AMX120" s="325" t="str">
        <f>IF($AMM120&lt;=$I$7,INDEX(达成度!$K$21:$K$170,$AMM120+$H$7,1),"")</f>
        <v/>
      </c>
      <c r="AMY120" s="325" t="str">
        <f>IF($AMM120&lt;=$I$7,INDEX(达成度!$O$21:$O$170,$AMM120+$H$7,1),"")</f>
        <v/>
      </c>
      <c r="AMZ120" s="325" t="str">
        <f>IF($AMM120&lt;=$I$7,INDEX(达成度!$S$21:$S$170,$AMM120+$H$7,1),"")</f>
        <v/>
      </c>
      <c r="ANA120" s="326" t="str">
        <f>IF($AMM120&lt;=$I$7,INDEX(达成度!$W$21:$W$170,$AMM120+$H$7,1),"")</f>
        <v/>
      </c>
      <c r="ANC120" s="270"/>
      <c r="AND120" s="216" t="str">
        <f t="shared" si="268"/>
        <v/>
      </c>
      <c r="ANE120" s="325" t="str">
        <f>IF($AMM120&lt;=$J$7,INDEX(达成度!$G$21:$G$170,$AMM120+$H$7+$I$7,1),"")</f>
        <v/>
      </c>
      <c r="ANF120" s="325" t="str">
        <f>IF($AMM120&lt;=$J$7,INDEX(达成度!$K$21:$K$170,$AMM120+$H$7+$I$7,1),"")</f>
        <v/>
      </c>
      <c r="ANG120" s="325" t="str">
        <f>IF($AMM120&lt;=$J$7,INDEX(达成度!$O$21:$O$170,$AMM120+$H$7+$I$7,1),"")</f>
        <v/>
      </c>
      <c r="ANH120" s="325" t="str">
        <f>IF($AMM120&lt;=$J$7,INDEX(达成度!$S$21:$S$170,$AMM120+$H$7+$I$7,1),"")</f>
        <v/>
      </c>
      <c r="ANI120" s="326" t="str">
        <f>IF($AMM120&lt;=$J$7,INDEX(达成度!$W$21:$W$170,$AMM120+$H$7+$I$7,1),"")</f>
        <v/>
      </c>
      <c r="ANK120" s="270"/>
      <c r="ANL120" s="216" t="str">
        <f t="shared" si="269"/>
        <v/>
      </c>
      <c r="ANM120" s="325" t="str">
        <f>IF($AMM120&lt;=$K$7,INDEX(达成度!$G$21:$G$170,$AMM120+$H$7+$I$7+$J$7,1),"")</f>
        <v/>
      </c>
      <c r="ANN120" s="325" t="str">
        <f>IF($AMM120&lt;=$K$7,INDEX(达成度!$K$21:$K$170,$AMM120+$H$7+$I$7+$J$7,1),"")</f>
        <v/>
      </c>
      <c r="ANO120" s="325" t="str">
        <f>IF($AMM120&lt;=$K$7,INDEX(达成度!$O$21:$O$170,$AMM120+$H$7+$I$7+$J$7,1),"")</f>
        <v/>
      </c>
      <c r="ANP120" s="325" t="str">
        <f>IF($AMM120&lt;=$K$7,INDEX(达成度!$S$21:$S$170,$AMM120+$H$7+$I$7+$J$7,1),"")</f>
        <v/>
      </c>
      <c r="ANQ120" s="326" t="str">
        <f>IF($AMM120&lt;=$K$7,INDEX(达成度!$W$21:$W$170,$AMM120+$H$7+$I$7+$J$7,1),"")</f>
        <v/>
      </c>
    </row>
    <row r="121" ht="18" customHeight="1" spans="1:1024 1025:1057">
      <c r="A121" s="215" t="str">
        <f>初始录入!A126</f>
        <v/>
      </c>
      <c r="B121" s="216" t="str">
        <f>IF(初始录入!B126&lt;&gt;"",初始录入!B126,"")</f>
        <v/>
      </c>
      <c r="C121" s="216" t="str">
        <f>IF(初始录入!C126&lt;&gt;"",初始录入!C126,"")</f>
        <v/>
      </c>
      <c r="D121" s="216" t="str">
        <f>IF(初始录入!D126&lt;&gt;"",初始录入!D126,"")</f>
        <v/>
      </c>
      <c r="E121" s="218" t="str">
        <f>IF(初始录入!E126&lt;&gt;"",初始录入!E126,"")</f>
        <v/>
      </c>
      <c r="G121" s="330"/>
      <c r="H121" s="295">
        <f>IF(初始录入!E126=H$6,1,0)</f>
        <v>0</v>
      </c>
      <c r="I121" s="295">
        <f>IF(初始录入!E126=I$6,1,0)</f>
        <v>0</v>
      </c>
      <c r="J121" s="295">
        <f>IF(初始录入!E126=J$6,1,0)</f>
        <v>0</v>
      </c>
      <c r="K121" s="321">
        <f>IF(初始录入!E126=K$6,1,0)</f>
        <v>0</v>
      </c>
      <c r="Y121" s="294">
        <v>100</v>
      </c>
      <c r="Z121" s="295">
        <f>成绩录入!$F$7</f>
        <v>0</v>
      </c>
      <c r="AA121" s="295">
        <f>成绩录入!F124</f>
        <v>0</v>
      </c>
      <c r="AB121" s="296">
        <f>IF(初始录入!$M$7&lt;&gt;"",IF(成绩录入!$F$7&lt;&gt;"",IF(初始录入!$P$7="次数",AA121/Z121*Y121,成绩录入!F124),0),0)</f>
        <v>0</v>
      </c>
      <c r="AC121" s="297">
        <f t="shared" si="278"/>
        <v>0</v>
      </c>
      <c r="AD121" s="297">
        <f t="shared" si="279"/>
        <v>0</v>
      </c>
      <c r="AE121" s="297">
        <f t="shared" si="280"/>
        <v>0</v>
      </c>
      <c r="AF121" s="297">
        <f t="shared" si="281"/>
        <v>0</v>
      </c>
      <c r="AG121" s="297">
        <f t="shared" si="282"/>
        <v>0</v>
      </c>
      <c r="AH121" s="298">
        <f t="shared" si="283"/>
        <v>0</v>
      </c>
      <c r="AJ121" s="260">
        <f>成绩录入!I124</f>
        <v>0</v>
      </c>
      <c r="AK121" s="248">
        <f>成绩录入!J124</f>
        <v>0</v>
      </c>
      <c r="AL121" s="248">
        <f>成绩录入!K124</f>
        <v>0</v>
      </c>
      <c r="AM121" s="248">
        <f>成绩录入!L124</f>
        <v>0</v>
      </c>
      <c r="AN121" s="248">
        <f>成绩录入!M124</f>
        <v>0</v>
      </c>
      <c r="AO121" s="298">
        <f t="shared" si="284"/>
        <v>0</v>
      </c>
      <c r="AQ121" s="260">
        <f>成绩录入!I124</f>
        <v>0</v>
      </c>
      <c r="AR121" s="248">
        <f>成绩录入!J124</f>
        <v>0</v>
      </c>
      <c r="AS121" s="248">
        <f>成绩录入!K124</f>
        <v>0</v>
      </c>
      <c r="AT121" s="248">
        <f>成绩录入!L124</f>
        <v>0</v>
      </c>
      <c r="AU121" s="248">
        <f>成绩录入!M124</f>
        <v>0</v>
      </c>
      <c r="AV121" s="298">
        <f t="shared" si="285"/>
        <v>0</v>
      </c>
      <c r="AX121" s="260">
        <f>成绩录入!I124</f>
        <v>0</v>
      </c>
      <c r="AY121" s="248">
        <f>成绩录入!J124</f>
        <v>0</v>
      </c>
      <c r="AZ121" s="248">
        <f>成绩录入!K124</f>
        <v>0</v>
      </c>
      <c r="BA121" s="248">
        <f>成绩录入!L124</f>
        <v>0</v>
      </c>
      <c r="BB121" s="248">
        <f>成绩录入!M124</f>
        <v>0</v>
      </c>
      <c r="BC121" s="298">
        <f t="shared" si="286"/>
        <v>0</v>
      </c>
      <c r="BE121" s="260">
        <f>成绩录入!I124</f>
        <v>0</v>
      </c>
      <c r="BF121" s="248">
        <f>成绩录入!J124</f>
        <v>0</v>
      </c>
      <c r="BG121" s="248">
        <f>成绩录入!K124</f>
        <v>0</v>
      </c>
      <c r="BH121" s="248">
        <f>成绩录入!L124</f>
        <v>0</v>
      </c>
      <c r="BI121" s="248">
        <f>成绩录入!M124</f>
        <v>0</v>
      </c>
      <c r="BJ121" s="298">
        <f t="shared" si="287"/>
        <v>0</v>
      </c>
      <c r="BL121" s="260">
        <f>成绩录入!I124</f>
        <v>0</v>
      </c>
      <c r="BM121" s="248">
        <f>成绩录入!J124</f>
        <v>0</v>
      </c>
      <c r="BN121" s="248">
        <f>成绩录入!K124</f>
        <v>0</v>
      </c>
      <c r="BO121" s="248">
        <f>成绩录入!L124</f>
        <v>0</v>
      </c>
      <c r="BP121" s="248">
        <f>成绩录入!M124</f>
        <v>0</v>
      </c>
      <c r="BQ121" s="298">
        <f t="shared" si="288"/>
        <v>0</v>
      </c>
      <c r="BS121" s="260">
        <f>成绩录入!P124</f>
        <v>0</v>
      </c>
      <c r="BT121" s="248">
        <f>成绩录入!Q124</f>
        <v>0</v>
      </c>
      <c r="BU121" s="248">
        <f>成绩录入!R124</f>
        <v>0</v>
      </c>
      <c r="BV121" s="248">
        <f>成绩录入!S124</f>
        <v>0</v>
      </c>
      <c r="BW121" s="248">
        <f>成绩录入!T124</f>
        <v>0</v>
      </c>
      <c r="BX121" s="248">
        <f>成绩录入!U124</f>
        <v>0</v>
      </c>
      <c r="BY121" s="248">
        <f>成绩录入!V124</f>
        <v>0</v>
      </c>
      <c r="BZ121" s="248">
        <f>成绩录入!W124</f>
        <v>0</v>
      </c>
      <c r="CA121" s="248">
        <f>成绩录入!X124</f>
        <v>0</v>
      </c>
      <c r="CB121" s="248">
        <f>成绩录入!Y124</f>
        <v>0</v>
      </c>
      <c r="CC121" s="298">
        <f t="shared" si="289"/>
        <v>0</v>
      </c>
      <c r="CE121" s="260">
        <f>成绩录入!P124</f>
        <v>0</v>
      </c>
      <c r="CF121" s="248">
        <f>成绩录入!Q124</f>
        <v>0</v>
      </c>
      <c r="CG121" s="248">
        <f>成绩录入!R124</f>
        <v>0</v>
      </c>
      <c r="CH121" s="248">
        <f>成绩录入!S124</f>
        <v>0</v>
      </c>
      <c r="CI121" s="248">
        <f>成绩录入!T124</f>
        <v>0</v>
      </c>
      <c r="CJ121" s="248">
        <f>成绩录入!U124</f>
        <v>0</v>
      </c>
      <c r="CK121" s="248">
        <f>成绩录入!V124</f>
        <v>0</v>
      </c>
      <c r="CL121" s="248">
        <f>成绩录入!W124</f>
        <v>0</v>
      </c>
      <c r="CM121" s="248">
        <f>成绩录入!X124</f>
        <v>0</v>
      </c>
      <c r="CN121" s="248">
        <f>成绩录入!Y124</f>
        <v>0</v>
      </c>
      <c r="CO121" s="298">
        <f t="shared" si="290"/>
        <v>0</v>
      </c>
      <c r="CQ121" s="260">
        <f>成绩录入!P124</f>
        <v>0</v>
      </c>
      <c r="CR121" s="248">
        <f>成绩录入!Q124</f>
        <v>0</v>
      </c>
      <c r="CS121" s="248">
        <f>成绩录入!R124</f>
        <v>0</v>
      </c>
      <c r="CT121" s="248">
        <f>成绩录入!S124</f>
        <v>0</v>
      </c>
      <c r="CU121" s="248">
        <f>成绩录入!T124</f>
        <v>0</v>
      </c>
      <c r="CV121" s="248">
        <f>成绩录入!U124</f>
        <v>0</v>
      </c>
      <c r="CW121" s="248">
        <f>成绩录入!V124</f>
        <v>0</v>
      </c>
      <c r="CX121" s="248">
        <f>成绩录入!W124</f>
        <v>0</v>
      </c>
      <c r="CY121" s="248">
        <f>成绩录入!X124</f>
        <v>0</v>
      </c>
      <c r="CZ121" s="248">
        <f>成绩录入!Y124</f>
        <v>0</v>
      </c>
      <c r="DA121" s="298">
        <f t="shared" si="291"/>
        <v>0</v>
      </c>
      <c r="DC121" s="260">
        <f>成绩录入!P124</f>
        <v>0</v>
      </c>
      <c r="DD121" s="248">
        <f>成绩录入!Q124</f>
        <v>0</v>
      </c>
      <c r="DE121" s="248">
        <f>成绩录入!R124</f>
        <v>0</v>
      </c>
      <c r="DF121" s="248">
        <f>成绩录入!S124</f>
        <v>0</v>
      </c>
      <c r="DG121" s="248">
        <f>成绩录入!T124</f>
        <v>0</v>
      </c>
      <c r="DH121" s="248">
        <f>成绩录入!U124</f>
        <v>0</v>
      </c>
      <c r="DI121" s="248">
        <f>成绩录入!V124</f>
        <v>0</v>
      </c>
      <c r="DJ121" s="248">
        <f>成绩录入!W124</f>
        <v>0</v>
      </c>
      <c r="DK121" s="248">
        <f>成绩录入!X124</f>
        <v>0</v>
      </c>
      <c r="DL121" s="248">
        <f>成绩录入!Y124</f>
        <v>0</v>
      </c>
      <c r="DM121" s="298">
        <f t="shared" si="351"/>
        <v>0</v>
      </c>
      <c r="DN121" s="299"/>
      <c r="DO121" s="260">
        <f>成绩录入!P124</f>
        <v>0</v>
      </c>
      <c r="DP121" s="248">
        <f>成绩录入!Q124</f>
        <v>0</v>
      </c>
      <c r="DQ121" s="248">
        <f>成绩录入!R124</f>
        <v>0</v>
      </c>
      <c r="DR121" s="248">
        <f>成绩录入!S124</f>
        <v>0</v>
      </c>
      <c r="DS121" s="248">
        <f>成绩录入!T124</f>
        <v>0</v>
      </c>
      <c r="DT121" s="248">
        <f>成绩录入!U124</f>
        <v>0</v>
      </c>
      <c r="DU121" s="248">
        <f>成绩录入!V124</f>
        <v>0</v>
      </c>
      <c r="DV121" s="248">
        <f>成绩录入!W124</f>
        <v>0</v>
      </c>
      <c r="DW121" s="248">
        <f>成绩录入!X124</f>
        <v>0</v>
      </c>
      <c r="DX121" s="248">
        <f>成绩录入!Y124</f>
        <v>0</v>
      </c>
      <c r="DY121" s="298">
        <f t="shared" si="352"/>
        <v>0</v>
      </c>
      <c r="EA121" s="301" t="e">
        <f t="shared" si="294"/>
        <v>#DIV/0!</v>
      </c>
      <c r="EB121" s="297" t="e">
        <f t="shared" si="295"/>
        <v>#DIV/0!</v>
      </c>
      <c r="EC121" s="297" t="e">
        <f t="shared" si="296"/>
        <v>#DIV/0!</v>
      </c>
      <c r="ED121" s="297" t="e">
        <f t="shared" si="297"/>
        <v>#DIV/0!</v>
      </c>
      <c r="EE121" s="297" t="e">
        <f t="shared" si="298"/>
        <v>#DIV/0!</v>
      </c>
      <c r="EF121" s="302" t="e">
        <f t="shared" si="299"/>
        <v>#DIV/0!</v>
      </c>
      <c r="EG121" s="303"/>
      <c r="EH121" s="304">
        <f t="shared" si="300"/>
        <v>0</v>
      </c>
      <c r="EI121" s="397">
        <f>成绩录入!I124</f>
        <v>0</v>
      </c>
      <c r="EJ121" s="397">
        <f>成绩录入!J124</f>
        <v>0</v>
      </c>
      <c r="EK121" s="397">
        <f>成绩录入!K124</f>
        <v>0</v>
      </c>
      <c r="EL121" s="397">
        <f>成绩录入!L124</f>
        <v>0</v>
      </c>
      <c r="EM121" s="397">
        <f>成绩录入!M124</f>
        <v>0</v>
      </c>
      <c r="EN121" s="397">
        <f>成绩录入!P124</f>
        <v>0</v>
      </c>
      <c r="EO121" s="397">
        <f>成绩录入!Q124</f>
        <v>0</v>
      </c>
      <c r="EP121" s="397">
        <f>成绩录入!R124</f>
        <v>0</v>
      </c>
      <c r="EQ121" s="397">
        <f>成绩录入!S124</f>
        <v>0</v>
      </c>
      <c r="ER121" s="397">
        <f>成绩录入!T124</f>
        <v>0</v>
      </c>
      <c r="ES121" s="397">
        <f>成绩录入!U124</f>
        <v>0</v>
      </c>
      <c r="ET121" s="397">
        <f>成绩录入!V124</f>
        <v>0</v>
      </c>
      <c r="EU121" s="397">
        <f>成绩录入!W124</f>
        <v>0</v>
      </c>
      <c r="EV121" s="397">
        <f>成绩录入!X124</f>
        <v>0</v>
      </c>
      <c r="EW121" s="398">
        <f>成绩录入!Y124</f>
        <v>0</v>
      </c>
      <c r="EY121" s="304" t="str">
        <f t="shared" si="272"/>
        <v/>
      </c>
      <c r="EZ121" s="296" t="str">
        <f t="shared" si="272"/>
        <v/>
      </c>
      <c r="FA121" s="296" t="str">
        <f t="shared" si="272"/>
        <v/>
      </c>
      <c r="FB121" s="296" t="str">
        <f t="shared" si="272"/>
        <v/>
      </c>
      <c r="FC121" s="302">
        <f>成绩录入!AB124</f>
        <v>0</v>
      </c>
      <c r="FD121" s="303"/>
      <c r="FE121" s="399" t="str">
        <f t="shared" si="301"/>
        <v>√</v>
      </c>
      <c r="FF121" s="397" t="str">
        <f t="shared" si="302"/>
        <v>√</v>
      </c>
      <c r="FG121" s="397" t="str">
        <f t="shared" si="303"/>
        <v>√</v>
      </c>
      <c r="FH121" s="397" t="str">
        <f t="shared" si="304"/>
        <v>√</v>
      </c>
      <c r="FI121" s="398" t="str">
        <f t="shared" si="305"/>
        <v>√</v>
      </c>
      <c r="FJ121" s="299"/>
      <c r="FK121" s="260">
        <f>成绩录入!AB124</f>
        <v>0</v>
      </c>
      <c r="FL121" s="248">
        <f>成绩录入!AC124</f>
        <v>0</v>
      </c>
      <c r="FM121" s="248">
        <f>成绩录入!AD124</f>
        <v>0</v>
      </c>
      <c r="FN121" s="248">
        <f>成绩录入!AE124</f>
        <v>0</v>
      </c>
      <c r="FO121" s="248">
        <f>成绩录入!AF124</f>
        <v>0</v>
      </c>
      <c r="FP121" s="248">
        <f>成绩录入!AG124</f>
        <v>0</v>
      </c>
      <c r="FQ121" s="298">
        <f t="shared" si="306"/>
        <v>0</v>
      </c>
      <c r="FR121" s="299"/>
      <c r="FS121" s="260">
        <f>成绩录入!AB124</f>
        <v>0</v>
      </c>
      <c r="FT121" s="248">
        <f>成绩录入!AC124</f>
        <v>0</v>
      </c>
      <c r="FU121" s="248">
        <f>成绩录入!AD124</f>
        <v>0</v>
      </c>
      <c r="FV121" s="248">
        <f>成绩录入!AE124</f>
        <v>0</v>
      </c>
      <c r="FW121" s="248">
        <f>成绩录入!AF124</f>
        <v>0</v>
      </c>
      <c r="FX121" s="333">
        <f>成绩录入!AG124</f>
        <v>0</v>
      </c>
      <c r="FY121" s="298">
        <f t="shared" si="307"/>
        <v>0</v>
      </c>
      <c r="FZ121" s="299"/>
      <c r="GA121" s="260">
        <f>成绩录入!AB124</f>
        <v>0</v>
      </c>
      <c r="GB121" s="248">
        <f>成绩录入!AC124</f>
        <v>0</v>
      </c>
      <c r="GC121" s="248">
        <f>成绩录入!AD124</f>
        <v>0</v>
      </c>
      <c r="GD121" s="248">
        <f>成绩录入!AE124</f>
        <v>0</v>
      </c>
      <c r="GE121" s="248">
        <f>成绩录入!AF124</f>
        <v>0</v>
      </c>
      <c r="GF121" s="248">
        <f>成绩录入!AG124</f>
        <v>0</v>
      </c>
      <c r="GG121" s="298">
        <f t="shared" si="308"/>
        <v>0</v>
      </c>
      <c r="GI121" s="260">
        <f>成绩录入!AB124</f>
        <v>0</v>
      </c>
      <c r="GJ121" s="248">
        <f>成绩录入!AC124</f>
        <v>0</v>
      </c>
      <c r="GK121" s="248">
        <f>成绩录入!AD124</f>
        <v>0</v>
      </c>
      <c r="GL121" s="248">
        <f>成绩录入!AE124</f>
        <v>0</v>
      </c>
      <c r="GM121" s="248">
        <f>成绩录入!AF124</f>
        <v>0</v>
      </c>
      <c r="GN121" s="248">
        <f>成绩录入!AG124</f>
        <v>0</v>
      </c>
      <c r="GO121" s="298">
        <f t="shared" si="309"/>
        <v>0</v>
      </c>
      <c r="GP121" s="299"/>
      <c r="GQ121" s="260">
        <f>成绩录入!AB124</f>
        <v>0</v>
      </c>
      <c r="GR121" s="248">
        <f>成绩录入!AC124</f>
        <v>0</v>
      </c>
      <c r="GS121" s="248">
        <f>成绩录入!AD124</f>
        <v>0</v>
      </c>
      <c r="GT121" s="248">
        <f>成绩录入!AE124</f>
        <v>0</v>
      </c>
      <c r="GU121" s="248">
        <f>成绩录入!AF124</f>
        <v>0</v>
      </c>
      <c r="GV121" s="248">
        <f>成绩录入!AG124</f>
        <v>0</v>
      </c>
      <c r="GW121" s="298">
        <f t="shared" si="310"/>
        <v>0</v>
      </c>
      <c r="GX121" s="299"/>
      <c r="GY121" s="273">
        <f>成绩录入!AJ124</f>
        <v>0</v>
      </c>
      <c r="GZ121" s="274">
        <f>成绩录入!AK124</f>
        <v>0</v>
      </c>
      <c r="HA121" s="274">
        <f>成绩录入!AL124</f>
        <v>0</v>
      </c>
      <c r="HB121" s="274">
        <f>成绩录入!AM124</f>
        <v>0</v>
      </c>
      <c r="HC121" s="274">
        <f>成绩录入!AN124</f>
        <v>0</v>
      </c>
      <c r="HD121" s="274">
        <f>成绩录入!AO124</f>
        <v>0</v>
      </c>
      <c r="HE121" s="310">
        <f t="shared" si="273"/>
        <v>0</v>
      </c>
      <c r="HF121" s="299"/>
      <c r="HG121" s="273">
        <f>成绩录入!AJ124</f>
        <v>0</v>
      </c>
      <c r="HH121" s="274">
        <f>成绩录入!AK124</f>
        <v>0</v>
      </c>
      <c r="HI121" s="274">
        <f>成绩录入!AL124</f>
        <v>0</v>
      </c>
      <c r="HJ121" s="274">
        <f>成绩录入!AM124</f>
        <v>0</v>
      </c>
      <c r="HK121" s="274">
        <f>成绩录入!AN124</f>
        <v>0</v>
      </c>
      <c r="HL121" s="274">
        <f>成绩录入!AO124</f>
        <v>0</v>
      </c>
      <c r="HM121" s="310">
        <f t="shared" si="274"/>
        <v>0</v>
      </c>
      <c r="HO121" s="273">
        <f>成绩录入!AJ124</f>
        <v>0</v>
      </c>
      <c r="HP121" s="274">
        <f>成绩录入!AK124</f>
        <v>0</v>
      </c>
      <c r="HQ121" s="274">
        <f>成绩录入!AL124</f>
        <v>0</v>
      </c>
      <c r="HR121" s="274">
        <f>成绩录入!AM124</f>
        <v>0</v>
      </c>
      <c r="HS121" s="274">
        <f>成绩录入!AN124</f>
        <v>0</v>
      </c>
      <c r="HT121" s="274">
        <f>成绩录入!AO124</f>
        <v>0</v>
      </c>
      <c r="HU121" s="310">
        <f t="shared" si="275"/>
        <v>0</v>
      </c>
      <c r="HV121" s="299"/>
      <c r="HW121" s="273">
        <f>成绩录入!AJ124</f>
        <v>0</v>
      </c>
      <c r="HX121" s="274">
        <f>成绩录入!AK124</f>
        <v>0</v>
      </c>
      <c r="HY121" s="274">
        <f>成绩录入!AL124</f>
        <v>0</v>
      </c>
      <c r="HZ121" s="274">
        <f>成绩录入!AM124</f>
        <v>0</v>
      </c>
      <c r="IA121" s="274">
        <f>成绩录入!AN124</f>
        <v>0</v>
      </c>
      <c r="IB121" s="274">
        <f>成绩录入!AO124</f>
        <v>0</v>
      </c>
      <c r="IC121" s="310">
        <f t="shared" si="276"/>
        <v>0</v>
      </c>
      <c r="ID121" s="299"/>
      <c r="IE121" s="273">
        <f>成绩录入!AJ124</f>
        <v>0</v>
      </c>
      <c r="IF121" s="274">
        <f>成绩录入!AK124</f>
        <v>0</v>
      </c>
      <c r="IG121" s="274">
        <f>成绩录入!AL124</f>
        <v>0</v>
      </c>
      <c r="IH121" s="274">
        <f>成绩录入!AM124</f>
        <v>0</v>
      </c>
      <c r="II121" s="274">
        <f>成绩录入!AN124</f>
        <v>0</v>
      </c>
      <c r="IJ121" s="274">
        <f>成绩录入!AO124</f>
        <v>0</v>
      </c>
      <c r="IK121" s="310">
        <f t="shared" si="277"/>
        <v>0</v>
      </c>
      <c r="IL121" s="299"/>
      <c r="IM121" s="313" t="e">
        <f t="shared" si="311"/>
        <v>#DIV/0!</v>
      </c>
      <c r="IN121" s="314" t="e">
        <f t="shared" si="312"/>
        <v>#DIV/0!</v>
      </c>
      <c r="IO121" s="314" t="e">
        <f t="shared" si="313"/>
        <v>#DIV/0!</v>
      </c>
      <c r="IP121" s="314" t="e">
        <f t="shared" si="314"/>
        <v>#DIV/0!</v>
      </c>
      <c r="IQ121" s="314" t="e">
        <f t="shared" si="315"/>
        <v>#DIV/0!</v>
      </c>
      <c r="IR121" s="400" t="e">
        <f t="shared" si="316"/>
        <v>#DIV/0!</v>
      </c>
      <c r="IT121" s="214">
        <f>成绩录入!AR124</f>
        <v>0</v>
      </c>
      <c r="IU121" s="216">
        <f>成绩录入!AS124</f>
        <v>0</v>
      </c>
      <c r="IV121" s="216">
        <f>成绩录入!AT124</f>
        <v>0</v>
      </c>
      <c r="IW121" s="216">
        <f>成绩录入!AU124</f>
        <v>0</v>
      </c>
      <c r="IX121" s="216">
        <f>成绩录入!AV124</f>
        <v>0</v>
      </c>
      <c r="IY121" s="216">
        <f>成绩录入!AW124</f>
        <v>0</v>
      </c>
      <c r="IZ121" s="298">
        <f t="shared" si="317"/>
        <v>0</v>
      </c>
      <c r="JA121" s="299"/>
      <c r="JB121" s="317">
        <f>成绩录入!AR124</f>
        <v>0</v>
      </c>
      <c r="JC121" s="216">
        <f>成绩录入!AS124</f>
        <v>0</v>
      </c>
      <c r="JD121" s="216">
        <f>成绩录入!AT124</f>
        <v>0</v>
      </c>
      <c r="JE121" s="216">
        <f>成绩录入!AU124</f>
        <v>0</v>
      </c>
      <c r="JF121" s="216">
        <f>成绩录入!AV124</f>
        <v>0</v>
      </c>
      <c r="JG121" s="216">
        <f>成绩录入!AW124</f>
        <v>0</v>
      </c>
      <c r="JH121" s="298">
        <f t="shared" si="318"/>
        <v>0</v>
      </c>
      <c r="JI121" s="299"/>
      <c r="JJ121" s="248">
        <f>成绩录入!AR124</f>
        <v>0</v>
      </c>
      <c r="JK121" s="248">
        <f>成绩录入!AS124</f>
        <v>0</v>
      </c>
      <c r="JL121" s="248">
        <f>成绩录入!AT124</f>
        <v>0</v>
      </c>
      <c r="JM121" s="248">
        <f>成绩录入!AU124</f>
        <v>0</v>
      </c>
      <c r="JN121" s="248">
        <f>成绩录入!AV124</f>
        <v>0</v>
      </c>
      <c r="JO121" s="248">
        <f>成绩录入!AW124</f>
        <v>0</v>
      </c>
      <c r="JP121" s="298">
        <f t="shared" si="319"/>
        <v>0</v>
      </c>
      <c r="JQ121" s="299"/>
      <c r="JR121" s="308">
        <f>成绩录入!AR124</f>
        <v>0</v>
      </c>
      <c r="JS121" s="248">
        <f>成绩录入!AS124</f>
        <v>0</v>
      </c>
      <c r="JT121" s="248">
        <f>成绩录入!AT124</f>
        <v>0</v>
      </c>
      <c r="JU121" s="248">
        <f>成绩录入!AU124</f>
        <v>0</v>
      </c>
      <c r="JV121" s="248">
        <f>成绩录入!AV124</f>
        <v>0</v>
      </c>
      <c r="JW121" s="248">
        <f>成绩录入!AW124</f>
        <v>0</v>
      </c>
      <c r="JX121" s="298">
        <f t="shared" si="320"/>
        <v>0</v>
      </c>
      <c r="JY121" s="299"/>
      <c r="JZ121" s="308">
        <f>成绩录入!AR124</f>
        <v>0</v>
      </c>
      <c r="KA121" s="248">
        <f>成绩录入!AS124</f>
        <v>0</v>
      </c>
      <c r="KB121" s="248">
        <f>成绩录入!AT124</f>
        <v>0</v>
      </c>
      <c r="KC121" s="248">
        <f>成绩录入!AU124</f>
        <v>0</v>
      </c>
      <c r="KD121" s="248">
        <f>成绩录入!AV124</f>
        <v>0</v>
      </c>
      <c r="KE121" s="248">
        <f>成绩录入!AW124</f>
        <v>0</v>
      </c>
      <c r="KF121" s="298">
        <f t="shared" si="321"/>
        <v>0</v>
      </c>
      <c r="KH121" s="401">
        <f t="shared" si="322"/>
        <v>0</v>
      </c>
      <c r="KI121" s="314">
        <f t="shared" si="323"/>
        <v>0</v>
      </c>
      <c r="KJ121" s="314">
        <f t="shared" si="324"/>
        <v>0</v>
      </c>
      <c r="KK121" s="314">
        <f t="shared" si="325"/>
        <v>0</v>
      </c>
      <c r="KL121" s="314">
        <f t="shared" si="326"/>
        <v>0</v>
      </c>
      <c r="KM121" s="400">
        <f t="shared" si="327"/>
        <v>0</v>
      </c>
      <c r="KN121" s="90"/>
      <c r="KO121" s="294">
        <f>IF(总评!G119&lt;60,1,0)</f>
        <v>0</v>
      </c>
      <c r="KP121" s="355">
        <f t="shared" si="328"/>
        <v>0</v>
      </c>
      <c r="KQ121" s="355">
        <f t="shared" si="329"/>
        <v>0</v>
      </c>
      <c r="KR121" s="356">
        <f t="shared" si="330"/>
        <v>0</v>
      </c>
      <c r="KS121" s="321">
        <f t="shared" si="245"/>
        <v>0</v>
      </c>
      <c r="OT121" s="273">
        <f>IF(OT$6=$OS$5,成绩录入!BC124,0)</f>
        <v>0</v>
      </c>
      <c r="OU121" s="274">
        <f>IF(OU$6=$OS$5,成绩录入!BD124,0)</f>
        <v>0</v>
      </c>
      <c r="OV121" s="274">
        <f>IF(OV$6=$OS$5,成绩录入!BE124,0)</f>
        <v>0</v>
      </c>
      <c r="OW121" s="274">
        <f>IF(OW$6=$OS$5,成绩录入!BF124,0)</f>
        <v>0</v>
      </c>
      <c r="OX121" s="274">
        <f>IF(OX$6=$OS$5,成绩录入!BG124,0)</f>
        <v>0</v>
      </c>
      <c r="OY121" s="274">
        <f>IF(OY$6=$OS$5,成绩录入!BH124,0)</f>
        <v>0</v>
      </c>
      <c r="OZ121" s="274">
        <f>IF(OZ$6=$OS$5,成绩录入!BI124,0)</f>
        <v>0</v>
      </c>
      <c r="PA121" s="274">
        <f>IF(PA$6=$OS$5,成绩录入!BJ124,0)</f>
        <v>0</v>
      </c>
      <c r="PB121" s="274">
        <f>IF(PB$6=$OS$5,成绩录入!BK124,0)</f>
        <v>0</v>
      </c>
      <c r="PC121" s="274">
        <f>IF(PC$6=$OS$5,成绩录入!BL124,0)</f>
        <v>0</v>
      </c>
      <c r="PD121" s="274">
        <f>IF(PD$6=$OS$5,成绩录入!BM124,0)</f>
        <v>0</v>
      </c>
      <c r="PE121" s="274">
        <f>IF(PE$6=$OS$5,成绩录入!BN124,0)</f>
        <v>0</v>
      </c>
      <c r="PF121" s="274">
        <f>IF(PF$6=$OS$5,成绩录入!BO124,0)</f>
        <v>0</v>
      </c>
      <c r="PG121" s="274">
        <f>IF(PG$6=$OS$5,成绩录入!BP124,0)</f>
        <v>0</v>
      </c>
      <c r="PH121" s="274">
        <f>IF(PH$6=$OS$5,成绩录入!BQ124,0)</f>
        <v>0</v>
      </c>
      <c r="PI121" s="274">
        <f>IF(PI$6=$OS$5,成绩录入!BR124,0)</f>
        <v>0</v>
      </c>
      <c r="PJ121" s="274">
        <f>IF(PJ$6=$OS$5,成绩录入!BS124,0)</f>
        <v>0</v>
      </c>
      <c r="PK121" s="274">
        <f>IF(PK$6=$OS$5,成绩录入!BT124,0)</f>
        <v>0</v>
      </c>
      <c r="PL121" s="274">
        <f>IF(PL$6=$OS$5,成绩录入!BU124,0)</f>
        <v>0</v>
      </c>
      <c r="PM121" s="274">
        <f>IF(PM$6=$OS$5,成绩录入!BV124,0)</f>
        <v>0</v>
      </c>
      <c r="PN121" s="274">
        <f>IF(PN$6=$OS$5,成绩录入!BW124,0)</f>
        <v>0</v>
      </c>
      <c r="PO121" s="274">
        <f>IF(PO$6=$OS$5,成绩录入!BX124,0)</f>
        <v>0</v>
      </c>
      <c r="PP121" s="274">
        <f>IF(PP$6=$OS$5,成绩录入!BY124,0)</f>
        <v>0</v>
      </c>
      <c r="PQ121" s="274">
        <f>IF(PQ$6=$OS$5,成绩录入!BZ124,0)</f>
        <v>0</v>
      </c>
      <c r="PR121" s="274">
        <f>IF(PR$6=$OS$5,成绩录入!CA124,0)</f>
        <v>0</v>
      </c>
      <c r="PS121" s="274">
        <f>IF(PS$6=$OS$5,成绩录入!CB124,0)</f>
        <v>0</v>
      </c>
      <c r="PT121" s="274">
        <f>IF(PT$6=$OS$5,成绩录入!CC124,0)</f>
        <v>0</v>
      </c>
      <c r="PU121" s="274">
        <f>IF(PU$6=$OS$5,成绩录入!CD124,0)</f>
        <v>0</v>
      </c>
      <c r="PV121" s="274">
        <f>IF(PV$6=$OS$5,成绩录入!CE124,0)</f>
        <v>0</v>
      </c>
      <c r="PW121" s="274">
        <f>IF(PW$6=$OS$5,成绩录入!CF124,0)</f>
        <v>0</v>
      </c>
      <c r="PX121" s="274">
        <f>IF(PX$6=$OS$5,成绩录入!CG124,0)</f>
        <v>0</v>
      </c>
      <c r="PY121" s="274">
        <f>IF(PY$6=$OS$5,成绩录入!CH124,0)</f>
        <v>0</v>
      </c>
      <c r="PZ121" s="274">
        <f>IF(PZ$6=$OS$5,成绩录入!CI124,0)</f>
        <v>0</v>
      </c>
      <c r="QA121" s="274">
        <f>IF(QA$6=$OS$5,成绩录入!CJ124,0)</f>
        <v>0</v>
      </c>
      <c r="QB121" s="274">
        <f>IF(QB$6=$OS$5,成绩录入!CK124,0)</f>
        <v>0</v>
      </c>
      <c r="QC121" s="274">
        <f>IF(QC$6=$OS$5,成绩录入!CL124,0)</f>
        <v>0</v>
      </c>
      <c r="QD121" s="274">
        <f>IF(QD$6=$OS$5,成绩录入!CM124,0)</f>
        <v>0</v>
      </c>
      <c r="QE121" s="274">
        <f>IF(QE$6=$OS$5,成绩录入!CN124,0)</f>
        <v>0</v>
      </c>
      <c r="QF121" s="274">
        <f>IF(QF$6=$OS$5,成绩录入!CO124,0)</f>
        <v>0</v>
      </c>
      <c r="QG121" s="274">
        <f>IF(QG$6=$OS$5,成绩录入!CP124,0)</f>
        <v>0</v>
      </c>
      <c r="QH121" s="274">
        <f>IF(QH$6=$OS$5,成绩录入!CQ124,0)</f>
        <v>0</v>
      </c>
      <c r="QI121" s="274">
        <f>IF(QI$6=$OS$5,成绩录入!CR124,0)</f>
        <v>0</v>
      </c>
      <c r="QJ121" s="274">
        <f>IF(QJ$6=$OS$5,成绩录入!CS124,0)</f>
        <v>0</v>
      </c>
      <c r="QK121" s="274">
        <f>IF(QK$6=$OS$5,成绩录入!CT124,0)</f>
        <v>0</v>
      </c>
      <c r="QL121" s="274">
        <f>IF(QL$6=$OS$5,成绩录入!CU124,0)</f>
        <v>0</v>
      </c>
      <c r="QM121" s="274">
        <f>IF(QM$6=$OS$5,成绩录入!CV124,0)</f>
        <v>0</v>
      </c>
      <c r="QN121" s="274">
        <f>IF(QN$6=$OS$5,成绩录入!CW124,0)</f>
        <v>0</v>
      </c>
      <c r="QO121" s="274">
        <f>IF(QO$6=$OS$5,成绩录入!CX124,0)</f>
        <v>0</v>
      </c>
      <c r="QP121" s="274">
        <f>IF(QP$6=$OS$5,成绩录入!CY124,0)</f>
        <v>0</v>
      </c>
      <c r="QQ121" s="274">
        <f>IF(QQ$6=$OS$5,成绩录入!CZ124,0)</f>
        <v>0</v>
      </c>
      <c r="QR121" s="274">
        <f>IF(QR$6=$OS$5,成绩录入!DA124,0)</f>
        <v>0</v>
      </c>
      <c r="QS121" s="274">
        <f>IF(QS$6=$OS$5,成绩录入!DB124,0)</f>
        <v>0</v>
      </c>
      <c r="QT121" s="274">
        <f>IF(QT$6=$OS$5,成绩录入!DC124,0)</f>
        <v>0</v>
      </c>
      <c r="QU121" s="274">
        <f>IF(QU$6=$OS$5,成绩录入!DD124,0)</f>
        <v>0</v>
      </c>
      <c r="QV121" s="274">
        <f>IF(QV$6=$OS$5,成绩录入!DE124,0)</f>
        <v>0</v>
      </c>
      <c r="QW121" s="274">
        <f>IF(QW$6=$OS$5,成绩录入!DF124,0)</f>
        <v>0</v>
      </c>
      <c r="QX121" s="274">
        <f>IF(QX$6=$OS$5,成绩录入!DG124,0)</f>
        <v>0</v>
      </c>
      <c r="QY121" s="274">
        <f>IF(QY$6=$OS$5,成绩录入!DH124,0)</f>
        <v>0</v>
      </c>
      <c r="QZ121" s="274">
        <f>IF(QZ$6=$OS$5,成绩录入!DI124,0)</f>
        <v>0</v>
      </c>
      <c r="RA121" s="274">
        <f>IF(RA$6=$OS$5,成绩录入!DJ124,0)</f>
        <v>0</v>
      </c>
      <c r="RB121" s="248">
        <f>IF(RB$6=$OS$5,成绩录入!DK124,0)</f>
        <v>0</v>
      </c>
      <c r="RC121" s="248">
        <f>IF(RC$6=$OS$5,成绩录入!DL124,0)</f>
        <v>0</v>
      </c>
      <c r="RD121" s="248">
        <f>IF(RD$6=$OS$5,成绩录入!DM124,0)</f>
        <v>0</v>
      </c>
      <c r="RE121" s="248">
        <f>IF(RE$6=$OS$5,成绩录入!DN124,0)</f>
        <v>0</v>
      </c>
      <c r="RF121" s="248">
        <f>IF(RF$6=$OS$5,成绩录入!DO124,0)</f>
        <v>0</v>
      </c>
      <c r="RG121" s="248">
        <f>IF(RG$6=$OS$5,成绩录入!DP124,0)</f>
        <v>0</v>
      </c>
      <c r="RH121" s="248">
        <f>IF(RH$6=$OS$5,成绩录入!DQ124,0)</f>
        <v>0</v>
      </c>
      <c r="RI121" s="248">
        <f>IF(RI$6=$OS$5,成绩录入!DR124,0)</f>
        <v>0</v>
      </c>
      <c r="RJ121" s="248">
        <f>IF(RJ$6=$OS$5,成绩录入!DS124,0)</f>
        <v>0</v>
      </c>
      <c r="RK121" s="248">
        <f>IF(RK$6=$OS$5,成绩录入!DT124,0)</f>
        <v>0</v>
      </c>
      <c r="RL121" s="248">
        <f>IF(RL$6=$OS$5,成绩录入!DU124,0)</f>
        <v>0</v>
      </c>
      <c r="RM121" s="248">
        <f>IF(RM$6=$OS$5,成绩录入!DV124,0)</f>
        <v>0</v>
      </c>
      <c r="RN121" s="248">
        <f>IF(RN$6=$OS$5,成绩录入!DW124,0)</f>
        <v>0</v>
      </c>
      <c r="RO121" s="248">
        <f>IF(RO$6=$OS$5,成绩录入!DX124,0)</f>
        <v>0</v>
      </c>
      <c r="RP121" s="248">
        <f>IF(RP$6=$OS$5,成绩录入!DY124,0)</f>
        <v>0</v>
      </c>
      <c r="RQ121" s="248">
        <f>IF(RQ$6=$OS$5,成绩录入!DZ124,0)</f>
        <v>0</v>
      </c>
      <c r="RR121" s="248">
        <f>IF(RR$6=$OS$5,成绩录入!EA124,0)</f>
        <v>0</v>
      </c>
      <c r="RS121" s="248">
        <f>IF(RS$6=$OS$5,成绩录入!EB124,0)</f>
        <v>0</v>
      </c>
      <c r="RT121" s="248">
        <f>IF(RT$6=$OS$5,成绩录入!EC124,0)</f>
        <v>0</v>
      </c>
      <c r="RU121" s="248">
        <f>IF(RU$6=$OS$5,成绩录入!ED124,0)</f>
        <v>0</v>
      </c>
      <c r="RV121" s="248">
        <f>IF(RV$6=$OS$5,成绩录入!EE124,0)</f>
        <v>0</v>
      </c>
      <c r="RW121" s="248">
        <f>IF(RW$6=$OS$5,成绩录入!EF124,0)</f>
        <v>0</v>
      </c>
      <c r="RX121" s="248">
        <f>IF(RX$6=$OS$5,成绩录入!EG124,0)</f>
        <v>0</v>
      </c>
      <c r="RY121" s="248">
        <f>IF(RY$6=$OS$5,成绩录入!EH124,0)</f>
        <v>0</v>
      </c>
      <c r="RZ121" s="248">
        <f>IF(RZ$6=$OS$5,成绩录入!EI124,0)</f>
        <v>0</v>
      </c>
      <c r="SA121" s="248">
        <f>IF(SA$6=$OS$5,成绩录入!EJ124,0)</f>
        <v>0</v>
      </c>
      <c r="SB121" s="248">
        <f>IF(SB$6=$OS$5,成绩录入!EK124,0)</f>
        <v>0</v>
      </c>
      <c r="SC121" s="248">
        <f>IF(SC$6=$OS$5,成绩录入!EL124,0)</f>
        <v>0</v>
      </c>
      <c r="SD121" s="248">
        <f>IF(SD$6=$OS$5,成绩录入!EM124,0)</f>
        <v>0</v>
      </c>
      <c r="SE121" s="248">
        <f>IF(SE$6=$OS$5,成绩录入!EN124,0)</f>
        <v>0</v>
      </c>
      <c r="SF121" s="248">
        <f>IF(SF$6=$OS$5,成绩录入!EO124,0)</f>
        <v>0</v>
      </c>
      <c r="SG121" s="248">
        <f>IF(SG$6=$OS$5,成绩录入!EP124,0)</f>
        <v>0</v>
      </c>
      <c r="SH121" s="248">
        <f>IF(SH$6=$OS$5,成绩录入!EQ124,0)</f>
        <v>0</v>
      </c>
      <c r="SI121" s="248">
        <f>IF(SI$6=$OS$5,成绩录入!ER124,0)</f>
        <v>0</v>
      </c>
      <c r="SJ121" s="248">
        <f>IF(SJ$6=$OS$5,成绩录入!ES124,0)</f>
        <v>0</v>
      </c>
      <c r="SK121" s="248">
        <f>IF(SK$6=$OS$5,成绩录入!ET124,0)</f>
        <v>0</v>
      </c>
      <c r="SL121" s="248">
        <f>IF(SL$6=$OS$5,成绩录入!EU124,0)</f>
        <v>0</v>
      </c>
      <c r="SM121" s="248">
        <f>IF(SM$6=$OS$5,成绩录入!EV124,0)</f>
        <v>0</v>
      </c>
      <c r="SN121" s="248">
        <f>IF(SN$6=$OS$5,成绩录入!EW124,0)</f>
        <v>0</v>
      </c>
      <c r="SO121" s="248">
        <f>IF(SO$6=$OS$5,成绩录入!EX124,0)</f>
        <v>0</v>
      </c>
      <c r="SP121" s="218">
        <f t="shared" si="190"/>
        <v>0</v>
      </c>
      <c r="SQ121" s="166"/>
      <c r="SR121" s="166"/>
      <c r="SS121" s="273">
        <f>IF(SS$6=$SR$5,成绩录入!BC124,0)</f>
        <v>0</v>
      </c>
      <c r="ST121" s="274">
        <f>IF(ST$6=$SR$5,成绩录入!BD124,0)</f>
        <v>0</v>
      </c>
      <c r="SU121" s="274">
        <f>IF(SU$6=$SR$5,成绩录入!BE124,0)</f>
        <v>0</v>
      </c>
      <c r="SV121" s="274">
        <f>IF(SV$6=$SR$5,成绩录入!BF124,0)</f>
        <v>0</v>
      </c>
      <c r="SW121" s="274">
        <f>IF(SW$6=$SR$5,成绩录入!BG124,0)</f>
        <v>0</v>
      </c>
      <c r="SX121" s="274">
        <f>IF(SX$6=$SR$5,成绩录入!BH124,0)</f>
        <v>0</v>
      </c>
      <c r="SY121" s="274">
        <f>IF(SY$6=$SR$5,成绩录入!BI124,0)</f>
        <v>0</v>
      </c>
      <c r="SZ121" s="274">
        <f>IF(SZ$6=$SR$5,成绩录入!BJ124,0)</f>
        <v>0</v>
      </c>
      <c r="TA121" s="274">
        <f>IF(TA$6=$SR$5,成绩录入!BK124,0)</f>
        <v>0</v>
      </c>
      <c r="TB121" s="274">
        <f>IF(TB$6=$SR$5,成绩录入!BL124,0)</f>
        <v>0</v>
      </c>
      <c r="TC121" s="274">
        <f>IF(TC$6=$SR$5,成绩录入!BM124,0)</f>
        <v>0</v>
      </c>
      <c r="TD121" s="274">
        <f>IF(TD$6=$SR$5,成绩录入!BN124,0)</f>
        <v>0</v>
      </c>
      <c r="TE121" s="274">
        <f>IF(TE$6=$SR$5,成绩录入!BO124,0)</f>
        <v>0</v>
      </c>
      <c r="TF121" s="274">
        <f>IF(TF$6=$SR$5,成绩录入!BP124,0)</f>
        <v>0</v>
      </c>
      <c r="TG121" s="274">
        <f>IF(TG$6=$SR$5,成绩录入!BQ124,0)</f>
        <v>0</v>
      </c>
      <c r="TH121" s="274">
        <f>IF(TH$6=$SR$5,成绩录入!BR124,0)</f>
        <v>0</v>
      </c>
      <c r="TI121" s="274">
        <f>IF(TI$6=$SR$5,成绩录入!BS124,0)</f>
        <v>0</v>
      </c>
      <c r="TJ121" s="274">
        <f>IF(TJ$6=$SR$5,成绩录入!BT124,0)</f>
        <v>0</v>
      </c>
      <c r="TK121" s="274">
        <f>IF(TK$6=$SR$5,成绩录入!BU124,0)</f>
        <v>0</v>
      </c>
      <c r="TL121" s="274">
        <f>IF(TL$6=$SR$5,成绩录入!BV124,0)</f>
        <v>0</v>
      </c>
      <c r="TM121" s="274">
        <f>IF(TM$6=$SR$5,成绩录入!BW124,0)</f>
        <v>0</v>
      </c>
      <c r="TN121" s="274">
        <f>IF(TN$6=$SR$5,成绩录入!BX124,0)</f>
        <v>0</v>
      </c>
      <c r="TO121" s="274">
        <f>IF(TO$6=$SR$5,成绩录入!BY124,0)</f>
        <v>0</v>
      </c>
      <c r="TP121" s="274">
        <f>IF(TP$6=$SR$5,成绩录入!BZ124,0)</f>
        <v>0</v>
      </c>
      <c r="TQ121" s="274">
        <f>IF(TQ$6=$SR$5,成绩录入!CA124,0)</f>
        <v>0</v>
      </c>
      <c r="TR121" s="274">
        <f>IF(TR$6=$SR$5,成绩录入!CB124,0)</f>
        <v>0</v>
      </c>
      <c r="TS121" s="274">
        <f>IF(TS$6=$SR$5,成绩录入!CC124,0)</f>
        <v>0</v>
      </c>
      <c r="TT121" s="274">
        <f>IF(TT$6=$SR$5,成绩录入!CD124,0)</f>
        <v>0</v>
      </c>
      <c r="TU121" s="274">
        <f>IF(TU$6=$SR$5,成绩录入!CE124,0)</f>
        <v>0</v>
      </c>
      <c r="TV121" s="274">
        <f>IF(TV$6=$SR$5,成绩录入!CF124,0)</f>
        <v>0</v>
      </c>
      <c r="TW121" s="274">
        <f>IF(TW$6=$SR$5,成绩录入!CG124,0)</f>
        <v>0</v>
      </c>
      <c r="TX121" s="274">
        <f>IF(TX$6=$SR$5,成绩录入!CH124,0)</f>
        <v>0</v>
      </c>
      <c r="TY121" s="274">
        <f>IF(TY$6=$SR$5,成绩录入!CI124,0)</f>
        <v>0</v>
      </c>
      <c r="TZ121" s="274">
        <f>IF(TZ$6=$SR$5,成绩录入!CJ124,0)</f>
        <v>0</v>
      </c>
      <c r="UA121" s="274">
        <f>IF(UA$6=$SR$5,成绩录入!CK124,0)</f>
        <v>0</v>
      </c>
      <c r="UB121" s="274">
        <f>IF(UB$6=$SR$5,成绩录入!CL124,0)</f>
        <v>0</v>
      </c>
      <c r="UC121" s="274">
        <f>IF(UC$6=$SR$5,成绩录入!CM124,0)</f>
        <v>0</v>
      </c>
      <c r="UD121" s="274">
        <f>IF(UD$6=$SR$5,成绩录入!CN124,0)</f>
        <v>0</v>
      </c>
      <c r="UE121" s="274">
        <f>IF(UE$6=$SR$5,成绩录入!CO124,0)</f>
        <v>0</v>
      </c>
      <c r="UF121" s="274">
        <f>IF(UF$6=$SR$5,成绩录入!CP124,0)</f>
        <v>0</v>
      </c>
      <c r="UG121" s="274">
        <f>IF(UG$6=$SR$5,成绩录入!CQ124,0)</f>
        <v>0</v>
      </c>
      <c r="UH121" s="274">
        <f>IF(UH$6=$SR$5,成绩录入!CR124,0)</f>
        <v>0</v>
      </c>
      <c r="UI121" s="274">
        <f>IF(UI$6=$SR$5,成绩录入!CS124,0)</f>
        <v>0</v>
      </c>
      <c r="UJ121" s="274">
        <f>IF(UJ$6=$SR$5,成绩录入!CT124,0)</f>
        <v>0</v>
      </c>
      <c r="UK121" s="274">
        <f>IF(UK$6=$SR$5,成绩录入!CU124,0)</f>
        <v>0</v>
      </c>
      <c r="UL121" s="274">
        <f>IF(UL$6=$SR$5,成绩录入!CV124,0)</f>
        <v>0</v>
      </c>
      <c r="UM121" s="274">
        <f>IF(UM$6=$SR$5,成绩录入!CW124,0)</f>
        <v>0</v>
      </c>
      <c r="UN121" s="274">
        <f>IF(UN$6=$SR$5,成绩录入!CX124,0)</f>
        <v>0</v>
      </c>
      <c r="UO121" s="274">
        <f>IF(UO$6=$SR$5,成绩录入!CY124,0)</f>
        <v>0</v>
      </c>
      <c r="UP121" s="274">
        <f>IF(UP$6=$SR$5,成绩录入!CZ124,0)</f>
        <v>0</v>
      </c>
      <c r="UQ121" s="274">
        <f>IF(UQ$6=$SR$5,成绩录入!DA124,0)</f>
        <v>0</v>
      </c>
      <c r="UR121" s="274">
        <f>IF(UR$6=$SR$5,成绩录入!DB124,0)</f>
        <v>0</v>
      </c>
      <c r="US121" s="274">
        <f>IF(US$6=$SR$5,成绩录入!DC124,0)</f>
        <v>0</v>
      </c>
      <c r="UT121" s="274">
        <f>IF(UT$6=$SR$5,成绩录入!DD124,0)</f>
        <v>0</v>
      </c>
      <c r="UU121" s="274">
        <f>IF(UU$6=$SR$5,成绩录入!DE124,0)</f>
        <v>0</v>
      </c>
      <c r="UV121" s="274">
        <f>IF(UV$6=$SR$5,成绩录入!DF124,0)</f>
        <v>0</v>
      </c>
      <c r="UW121" s="274">
        <f>IF(UW$6=$SR$5,成绩录入!DG124,0)</f>
        <v>0</v>
      </c>
      <c r="UX121" s="274">
        <f>IF(UX$6=$SR$5,成绩录入!DH124,0)</f>
        <v>0</v>
      </c>
      <c r="UY121" s="274">
        <f>IF(UY$6=$SR$5,成绩录入!DI124,0)</f>
        <v>0</v>
      </c>
      <c r="UZ121" s="274">
        <f>IF(UZ$6=$SR$5,成绩录入!DJ124,0)</f>
        <v>0</v>
      </c>
      <c r="VA121" s="248">
        <f>IF(VA$6=$SR$5,成绩录入!DK124,0)</f>
        <v>0</v>
      </c>
      <c r="VB121" s="248">
        <f>IF(VB$6=$SR$5,成绩录入!DL124,0)</f>
        <v>0</v>
      </c>
      <c r="VC121" s="248">
        <f>IF(VC$6=$SR$5,成绩录入!DM124,0)</f>
        <v>0</v>
      </c>
      <c r="VD121" s="248">
        <f>IF(VD$6=$SR$5,成绩录入!DN124,0)</f>
        <v>0</v>
      </c>
      <c r="VE121" s="248">
        <f>IF(VE$6=$SR$5,成绩录入!DO124,0)</f>
        <v>0</v>
      </c>
      <c r="VF121" s="248">
        <f>IF(VF$6=$SR$5,成绩录入!DP124,0)</f>
        <v>0</v>
      </c>
      <c r="VG121" s="248">
        <f>IF(VG$6=$SR$5,成绩录入!DQ124,0)</f>
        <v>0</v>
      </c>
      <c r="VH121" s="248">
        <f>IF(VH$6=$SR$5,成绩录入!DR124,0)</f>
        <v>0</v>
      </c>
      <c r="VI121" s="248">
        <f>IF(VI$6=$SR$5,成绩录入!DS124,0)</f>
        <v>0</v>
      </c>
      <c r="VJ121" s="248">
        <f>IF(VJ$6=$SR$5,成绩录入!DT124,0)</f>
        <v>0</v>
      </c>
      <c r="VK121" s="248">
        <f>IF(VK$6=$SR$5,成绩录入!DU124,0)</f>
        <v>0</v>
      </c>
      <c r="VL121" s="248">
        <f>IF(VL$6=$SR$5,成绩录入!DV124,0)</f>
        <v>0</v>
      </c>
      <c r="VM121" s="248">
        <f>IF(VM$6=$SR$5,成绩录入!DW124,0)</f>
        <v>0</v>
      </c>
      <c r="VN121" s="248">
        <f>IF(VN$6=$SR$5,成绩录入!DX124,0)</f>
        <v>0</v>
      </c>
      <c r="VO121" s="248">
        <f>IF(VO$6=$SR$5,成绩录入!DY124,0)</f>
        <v>0</v>
      </c>
      <c r="VP121" s="248">
        <f>IF(VP$6=$SR$5,成绩录入!DZ124,0)</f>
        <v>0</v>
      </c>
      <c r="VQ121" s="248">
        <f>IF(VQ$6=$SR$5,成绩录入!EA124,0)</f>
        <v>0</v>
      </c>
      <c r="VR121" s="248">
        <f>IF(VR$6=$SR$5,成绩录入!EB124,0)</f>
        <v>0</v>
      </c>
      <c r="VS121" s="248">
        <f>IF(VS$6=$SR$5,成绩录入!EC124,0)</f>
        <v>0</v>
      </c>
      <c r="VT121" s="248">
        <f>IF(VT$6=$SR$5,成绩录入!ED124,0)</f>
        <v>0</v>
      </c>
      <c r="VU121" s="248">
        <f>IF(VU$6=$SR$5,成绩录入!EE124,0)</f>
        <v>0</v>
      </c>
      <c r="VV121" s="248">
        <f>IF(VV$6=$SR$5,成绩录入!EF124,0)</f>
        <v>0</v>
      </c>
      <c r="VW121" s="248">
        <f>IF(VW$6=$SR$5,成绩录入!EG124,0)</f>
        <v>0</v>
      </c>
      <c r="VX121" s="248">
        <f>IF(VX$6=$SR$5,成绩录入!EH124,0)</f>
        <v>0</v>
      </c>
      <c r="VY121" s="248">
        <f>IF(VY$6=$SR$5,成绩录入!EI124,0)</f>
        <v>0</v>
      </c>
      <c r="VZ121" s="248">
        <f>IF(VZ$6=$SR$5,成绩录入!EJ124,0)</f>
        <v>0</v>
      </c>
      <c r="WA121" s="248">
        <f>IF(WA$6=$SR$5,成绩录入!EK124,0)</f>
        <v>0</v>
      </c>
      <c r="WB121" s="248">
        <f>IF(WB$6=$SR$5,成绩录入!EL124,0)</f>
        <v>0</v>
      </c>
      <c r="WC121" s="248">
        <f>IF(WC$6=$SR$5,成绩录入!EM124,0)</f>
        <v>0</v>
      </c>
      <c r="WD121" s="248">
        <f>IF(WD$6=$SR$5,成绩录入!EN124,0)</f>
        <v>0</v>
      </c>
      <c r="WE121" s="248">
        <f>IF(WE$6=$SR$5,成绩录入!EO124,0)</f>
        <v>0</v>
      </c>
      <c r="WF121" s="248">
        <f>IF(WF$6=$SR$5,成绩录入!EP124,0)</f>
        <v>0</v>
      </c>
      <c r="WG121" s="248">
        <f>IF(WG$6=$SR$5,成绩录入!EQ124,0)</f>
        <v>0</v>
      </c>
      <c r="WH121" s="248">
        <f>IF(WH$6=$SR$5,成绩录入!ER124,0)</f>
        <v>0</v>
      </c>
      <c r="WI121" s="248">
        <f>IF(WI$6=$SR$5,成绩录入!ES124,0)</f>
        <v>0</v>
      </c>
      <c r="WJ121" s="248">
        <f>IF(WJ$6=$SR$5,成绩录入!ET124,0)</f>
        <v>0</v>
      </c>
      <c r="WK121" s="248">
        <f>IF(WK$6=$SR$5,成绩录入!EU124,0)</f>
        <v>0</v>
      </c>
      <c r="WL121" s="248">
        <f>IF(WL$6=$SR$5,成绩录入!EV124,0)</f>
        <v>0</v>
      </c>
      <c r="WM121" s="248">
        <f>IF(WM$6=$SR$5,成绩录入!EW124,0)</f>
        <v>0</v>
      </c>
      <c r="WN121" s="248">
        <f>IF(WN$6=$SR$5,成绩录入!EX124,0)</f>
        <v>0</v>
      </c>
      <c r="WO121" s="218">
        <f t="shared" si="191"/>
        <v>0</v>
      </c>
      <c r="WP121" s="166"/>
      <c r="WQ121" s="166"/>
      <c r="WR121" s="273">
        <f>IF(WR$6=$WQ$5,成绩录入!BC124,0)</f>
        <v>0</v>
      </c>
      <c r="WS121" s="274">
        <f>IF(WS$6=$WQ$5,成绩录入!BD124,0)</f>
        <v>0</v>
      </c>
      <c r="WT121" s="274">
        <f>IF(WT$6=$WQ$5,成绩录入!BE124,0)</f>
        <v>0</v>
      </c>
      <c r="WU121" s="274">
        <f>IF(WU$6=$WQ$5,成绩录入!BF124,0)</f>
        <v>0</v>
      </c>
      <c r="WV121" s="274">
        <f>IF(WV$6=$WQ$5,成绩录入!BG124,0)</f>
        <v>0</v>
      </c>
      <c r="WW121" s="274">
        <f>IF(WW$6=$WQ$5,成绩录入!BH124,0)</f>
        <v>0</v>
      </c>
      <c r="WX121" s="274">
        <f>IF(WX$6=$WQ$5,成绩录入!BI124,0)</f>
        <v>0</v>
      </c>
      <c r="WY121" s="274">
        <f>IF(WY$6=$WQ$5,成绩录入!BJ124,0)</f>
        <v>0</v>
      </c>
      <c r="WZ121" s="274">
        <f>IF(WZ$6=$WQ$5,成绩录入!BK124,0)</f>
        <v>0</v>
      </c>
      <c r="XA121" s="274">
        <f>IF(XA$6=$WQ$5,成绩录入!BL124,0)</f>
        <v>0</v>
      </c>
      <c r="XB121" s="274">
        <f>IF(XB$6=$WQ$5,成绩录入!BM124,0)</f>
        <v>0</v>
      </c>
      <c r="XC121" s="274">
        <f>IF(XC$6=$WQ$5,成绩录入!BN124,0)</f>
        <v>0</v>
      </c>
      <c r="XD121" s="274">
        <f>IF(XD$6=$WQ$5,成绩录入!BO124,0)</f>
        <v>0</v>
      </c>
      <c r="XE121" s="274">
        <f>IF(XE$6=$WQ$5,成绩录入!BP124,0)</f>
        <v>0</v>
      </c>
      <c r="XF121" s="274">
        <f>IF(XF$6=$WQ$5,成绩录入!BQ124,0)</f>
        <v>0</v>
      </c>
      <c r="XG121" s="274">
        <f>IF(XG$6=$WQ$5,成绩录入!BR124,0)</f>
        <v>0</v>
      </c>
      <c r="XH121" s="274">
        <f>IF(XH$6=$WQ$5,成绩录入!BS124,0)</f>
        <v>0</v>
      </c>
      <c r="XI121" s="274">
        <f>IF(XI$6=$WQ$5,成绩录入!BT124,0)</f>
        <v>0</v>
      </c>
      <c r="XJ121" s="274">
        <f>IF(XJ$6=$WQ$5,成绩录入!BU124,0)</f>
        <v>0</v>
      </c>
      <c r="XK121" s="274">
        <f>IF(XK$6=$WQ$5,成绩录入!BV124,0)</f>
        <v>0</v>
      </c>
      <c r="XL121" s="274">
        <f>IF(XL$6=$WQ$5,成绩录入!BW124,0)</f>
        <v>0</v>
      </c>
      <c r="XM121" s="274">
        <f>IF(XM$6=$WQ$5,成绩录入!BX124,0)</f>
        <v>0</v>
      </c>
      <c r="XN121" s="274">
        <f>IF(XN$6=$WQ$5,成绩录入!BY124,0)</f>
        <v>0</v>
      </c>
      <c r="XO121" s="274">
        <f>IF(XO$6=$WQ$5,成绩录入!BZ124,0)</f>
        <v>0</v>
      </c>
      <c r="XP121" s="274">
        <f>IF(XP$6=$WQ$5,成绩录入!CA124,0)</f>
        <v>0</v>
      </c>
      <c r="XQ121" s="274">
        <f>IF(XQ$6=$WQ$5,成绩录入!CB124,0)</f>
        <v>0</v>
      </c>
      <c r="XR121" s="274">
        <f>IF(XR$6=$WQ$5,成绩录入!CC124,0)</f>
        <v>0</v>
      </c>
      <c r="XS121" s="274">
        <f>IF(XS$6=$WQ$5,成绩录入!CD124,0)</f>
        <v>0</v>
      </c>
      <c r="XT121" s="274">
        <f>IF(XT$6=$WQ$5,成绩录入!CE124,0)</f>
        <v>0</v>
      </c>
      <c r="XU121" s="274">
        <f>IF(XU$6=$WQ$5,成绩录入!CF124,0)</f>
        <v>0</v>
      </c>
      <c r="XV121" s="274">
        <f>IF(XV$6=$WQ$5,成绩录入!CG124,0)</f>
        <v>0</v>
      </c>
      <c r="XW121" s="274">
        <f>IF(XW$6=$WQ$5,成绩录入!CH124,0)</f>
        <v>0</v>
      </c>
      <c r="XX121" s="274">
        <f>IF(XX$6=$WQ$5,成绩录入!CI124,0)</f>
        <v>0</v>
      </c>
      <c r="XY121" s="274">
        <f>IF(XY$6=$WQ$5,成绩录入!CJ124,0)</f>
        <v>0</v>
      </c>
      <c r="XZ121" s="274">
        <f>IF(XZ$6=$WQ$5,成绩录入!CK124,0)</f>
        <v>0</v>
      </c>
      <c r="YA121" s="274">
        <f>IF(YA$6=$WQ$5,成绩录入!CL124,0)</f>
        <v>0</v>
      </c>
      <c r="YB121" s="274">
        <f>IF(YB$6=$WQ$5,成绩录入!CM124,0)</f>
        <v>0</v>
      </c>
      <c r="YC121" s="274">
        <f>IF(YC$6=$WQ$5,成绩录入!CN124,0)</f>
        <v>0</v>
      </c>
      <c r="YD121" s="274">
        <f>IF(YD$6=$WQ$5,成绩录入!CO124,0)</f>
        <v>0</v>
      </c>
      <c r="YE121" s="274">
        <f>IF(YE$6=$WQ$5,成绩录入!CP124,0)</f>
        <v>0</v>
      </c>
      <c r="YF121" s="274">
        <f>IF(YF$6=$WQ$5,成绩录入!CQ124,0)</f>
        <v>0</v>
      </c>
      <c r="YG121" s="274">
        <f>IF(YG$6=$WQ$5,成绩录入!CR124,0)</f>
        <v>0</v>
      </c>
      <c r="YH121" s="274">
        <f>IF(YH$6=$WQ$5,成绩录入!CS124,0)</f>
        <v>0</v>
      </c>
      <c r="YI121" s="274">
        <f>IF(YI$6=$WQ$5,成绩录入!CT124,0)</f>
        <v>0</v>
      </c>
      <c r="YJ121" s="274">
        <f>IF(YJ$6=$WQ$5,成绩录入!CU124,0)</f>
        <v>0</v>
      </c>
      <c r="YK121" s="274">
        <f>IF(YK$6=$WQ$5,成绩录入!CV124,0)</f>
        <v>0</v>
      </c>
      <c r="YL121" s="274">
        <f>IF(YL$6=$WQ$5,成绩录入!CW124,0)</f>
        <v>0</v>
      </c>
      <c r="YM121" s="274">
        <f>IF(YM$6=$WQ$5,成绩录入!CX124,0)</f>
        <v>0</v>
      </c>
      <c r="YN121" s="274">
        <f>IF(YN$6=$WQ$5,成绩录入!CY124,0)</f>
        <v>0</v>
      </c>
      <c r="YO121" s="274">
        <f>IF(YO$6=$WQ$5,成绩录入!CZ124,0)</f>
        <v>0</v>
      </c>
      <c r="YP121" s="274">
        <f>IF(YP$6=$WQ$5,成绩录入!DA124,0)</f>
        <v>0</v>
      </c>
      <c r="YQ121" s="274">
        <f>IF(YQ$6=$WQ$5,成绩录入!DB124,0)</f>
        <v>0</v>
      </c>
      <c r="YR121" s="274">
        <f>IF(YR$6=$WQ$5,成绩录入!DC124,0)</f>
        <v>0</v>
      </c>
      <c r="YS121" s="274">
        <f>IF(YS$6=$WQ$5,成绩录入!DD124,0)</f>
        <v>0</v>
      </c>
      <c r="YT121" s="274">
        <f>IF(YT$6=$WQ$5,成绩录入!DE124,0)</f>
        <v>0</v>
      </c>
      <c r="YU121" s="274">
        <f>IF(YU$6=$WQ$5,成绩录入!DF124,0)</f>
        <v>0</v>
      </c>
      <c r="YV121" s="274">
        <f>IF(YV$6=$WQ$5,成绩录入!DG124,0)</f>
        <v>0</v>
      </c>
      <c r="YW121" s="274">
        <f>IF(YW$6=$WQ$5,成绩录入!DH124,0)</f>
        <v>0</v>
      </c>
      <c r="YX121" s="274">
        <f>IF(YX$6=$WQ$5,成绩录入!DI124,0)</f>
        <v>0</v>
      </c>
      <c r="YY121" s="274">
        <f>IF(YY$6=$WQ$5,成绩录入!DJ124,0)</f>
        <v>0</v>
      </c>
      <c r="YZ121" s="248">
        <f>IF(YZ$6=$WQ$5,成绩录入!DK124,0)</f>
        <v>0</v>
      </c>
      <c r="ZA121" s="248">
        <f>IF(ZA$6=$WQ$5,成绩录入!DL124,0)</f>
        <v>0</v>
      </c>
      <c r="ZB121" s="248">
        <f>IF(ZB$6=$WQ$5,成绩录入!DM124,0)</f>
        <v>0</v>
      </c>
      <c r="ZC121" s="248">
        <f>IF(ZC$6=$WQ$5,成绩录入!DN124,0)</f>
        <v>0</v>
      </c>
      <c r="ZD121" s="248">
        <f>IF(ZD$6=$WQ$5,成绩录入!DO124,0)</f>
        <v>0</v>
      </c>
      <c r="ZE121" s="248">
        <f>IF(ZE$6=$WQ$5,成绩录入!DP124,0)</f>
        <v>0</v>
      </c>
      <c r="ZF121" s="248">
        <f>IF(ZF$6=$WQ$5,成绩录入!DQ124,0)</f>
        <v>0</v>
      </c>
      <c r="ZG121" s="248">
        <f>IF(ZG$6=$WQ$5,成绩录入!DR124,0)</f>
        <v>0</v>
      </c>
      <c r="ZH121" s="248">
        <f>IF(ZH$6=$WQ$5,成绩录入!DS124,0)</f>
        <v>0</v>
      </c>
      <c r="ZI121" s="248">
        <f>IF(ZI$6=$WQ$5,成绩录入!DT124,0)</f>
        <v>0</v>
      </c>
      <c r="ZJ121" s="248">
        <f>IF(ZJ$6=$WQ$5,成绩录入!DU124,0)</f>
        <v>0</v>
      </c>
      <c r="ZK121" s="248">
        <f>IF(ZK$6=$WQ$5,成绩录入!DV124,0)</f>
        <v>0</v>
      </c>
      <c r="ZL121" s="248">
        <f>IF(ZL$6=$WQ$5,成绩录入!DW124,0)</f>
        <v>0</v>
      </c>
      <c r="ZM121" s="248">
        <f>IF(ZM$6=$WQ$5,成绩录入!DX124,0)</f>
        <v>0</v>
      </c>
      <c r="ZN121" s="248">
        <f>IF(ZN$6=$WQ$5,成绩录入!DY124,0)</f>
        <v>0</v>
      </c>
      <c r="ZO121" s="248">
        <f>IF(ZO$6=$WQ$5,成绩录入!DZ124,0)</f>
        <v>0</v>
      </c>
      <c r="ZP121" s="248">
        <f>IF(ZP$6=$WQ$5,成绩录入!EA124,0)</f>
        <v>0</v>
      </c>
      <c r="ZQ121" s="248">
        <f>IF(ZQ$6=$WQ$5,成绩录入!EB124,0)</f>
        <v>0</v>
      </c>
      <c r="ZR121" s="248">
        <f>IF(ZR$6=$WQ$5,成绩录入!EC124,0)</f>
        <v>0</v>
      </c>
      <c r="ZS121" s="248">
        <f>IF(ZS$6=$WQ$5,成绩录入!ED124,0)</f>
        <v>0</v>
      </c>
      <c r="ZT121" s="248">
        <f>IF(ZT$6=$WQ$5,成绩录入!EE124,0)</f>
        <v>0</v>
      </c>
      <c r="ZU121" s="248">
        <f>IF(ZU$6=$WQ$5,成绩录入!EF124,0)</f>
        <v>0</v>
      </c>
      <c r="ZV121" s="248">
        <f>IF(ZV$6=$WQ$5,成绩录入!EG124,0)</f>
        <v>0</v>
      </c>
      <c r="ZW121" s="248">
        <f>IF(ZW$6=$WQ$5,成绩录入!EH124,0)</f>
        <v>0</v>
      </c>
      <c r="ZX121" s="248">
        <f>IF(ZX$6=$WQ$5,成绩录入!EI124,0)</f>
        <v>0</v>
      </c>
      <c r="ZY121" s="248">
        <f>IF(ZY$6=$WQ$5,成绩录入!EJ124,0)</f>
        <v>0</v>
      </c>
      <c r="ZZ121" s="248">
        <f>IF(ZZ$6=$WQ$5,成绩录入!EK124,0)</f>
        <v>0</v>
      </c>
      <c r="AAA121" s="248">
        <f>IF(AAA$6=$WQ$5,成绩录入!EL124,0)</f>
        <v>0</v>
      </c>
      <c r="AAB121" s="248">
        <f>IF(AAB$6=$WQ$5,成绩录入!EM124,0)</f>
        <v>0</v>
      </c>
      <c r="AAC121" s="248">
        <f>IF(AAC$6=$WQ$5,成绩录入!EN124,0)</f>
        <v>0</v>
      </c>
      <c r="AAD121" s="248">
        <f>IF(AAD$6=$WQ$5,成绩录入!EO124,0)</f>
        <v>0</v>
      </c>
      <c r="AAE121" s="248">
        <f>IF(AAE$6=$WQ$5,成绩录入!EP124,0)</f>
        <v>0</v>
      </c>
      <c r="AAF121" s="248">
        <f>IF(AAF$6=$WQ$5,成绩录入!EQ124,0)</f>
        <v>0</v>
      </c>
      <c r="AAG121" s="248">
        <f>IF(AAG$6=$WQ$5,成绩录入!ER124,0)</f>
        <v>0</v>
      </c>
      <c r="AAH121" s="248">
        <f>IF(AAH$6=$WQ$5,成绩录入!ES124,0)</f>
        <v>0</v>
      </c>
      <c r="AAI121" s="248">
        <f>IF(AAI$6=$WQ$5,成绩录入!ET124,0)</f>
        <v>0</v>
      </c>
      <c r="AAJ121" s="248">
        <f>IF(AAJ$6=$WQ$5,成绩录入!EU124,0)</f>
        <v>0</v>
      </c>
      <c r="AAK121" s="248">
        <f>IF(AAK$6=$WQ$5,成绩录入!EV124,0)</f>
        <v>0</v>
      </c>
      <c r="AAL121" s="248">
        <f>IF(AAL$6=$WQ$5,成绩录入!EW124,0)</f>
        <v>0</v>
      </c>
      <c r="AAM121" s="248">
        <f>IF(AAM$6=$WQ$5,成绩录入!EX124,0)</f>
        <v>0</v>
      </c>
      <c r="AAN121" s="218">
        <f t="shared" si="192"/>
        <v>0</v>
      </c>
      <c r="AAO121" s="206"/>
      <c r="AAQ121" s="273">
        <f>IF(AAQ$6=$AAP$5,成绩录入!BC124,0)</f>
        <v>0</v>
      </c>
      <c r="AAR121" s="274">
        <f>IF(AAR$6=$AAP$5,成绩录入!BD124,0)</f>
        <v>0</v>
      </c>
      <c r="AAS121" s="274">
        <f>IF(AAS$6=$AAP$5,成绩录入!BE124,0)</f>
        <v>0</v>
      </c>
      <c r="AAT121" s="274">
        <f>IF(AAT$6=$AAP$5,成绩录入!BF124,0)</f>
        <v>0</v>
      </c>
      <c r="AAU121" s="274">
        <f>IF(AAU$6=$AAP$5,成绩录入!BG124,0)</f>
        <v>0</v>
      </c>
      <c r="AAV121" s="274">
        <f>IF(AAV$6=$AAP$5,成绩录入!BH124,0)</f>
        <v>0</v>
      </c>
      <c r="AAW121" s="274">
        <f>IF(AAW$6=$AAP$5,成绩录入!BI124,0)</f>
        <v>0</v>
      </c>
      <c r="AAX121" s="274">
        <f>IF(AAX$6=$AAP$5,成绩录入!BJ124,0)</f>
        <v>0</v>
      </c>
      <c r="AAY121" s="274">
        <f>IF(AAY$6=$AAP$5,成绩录入!BK124,0)</f>
        <v>0</v>
      </c>
      <c r="AAZ121" s="274">
        <f>IF(AAZ$6=$AAP$5,成绩录入!BL124,0)</f>
        <v>0</v>
      </c>
      <c r="ABA121" s="274">
        <f>IF(ABA$6=$AAP$5,成绩录入!BM124,0)</f>
        <v>0</v>
      </c>
      <c r="ABB121" s="274">
        <f>IF(ABB$6=$AAP$5,成绩录入!BN124,0)</f>
        <v>0</v>
      </c>
      <c r="ABC121" s="274">
        <f>IF(ABC$6=$AAP$5,成绩录入!BO124,0)</f>
        <v>0</v>
      </c>
      <c r="ABD121" s="274">
        <f>IF(ABD$6=$AAP$5,成绩录入!BP124,0)</f>
        <v>0</v>
      </c>
      <c r="ABE121" s="274">
        <f>IF(ABE$6=$AAP$5,成绩录入!BQ124,0)</f>
        <v>0</v>
      </c>
      <c r="ABF121" s="274">
        <f>IF(ABF$6=$AAP$5,成绩录入!BR124,0)</f>
        <v>0</v>
      </c>
      <c r="ABG121" s="274">
        <f>IF(ABG$6=$AAP$5,成绩录入!BS124,0)</f>
        <v>0</v>
      </c>
      <c r="ABH121" s="274">
        <f>IF(ABH$6=$AAP$5,成绩录入!BT124,0)</f>
        <v>0</v>
      </c>
      <c r="ABI121" s="274">
        <f>IF(ABI$6=$AAP$5,成绩录入!BU124,0)</f>
        <v>0</v>
      </c>
      <c r="ABJ121" s="274">
        <f>IF(ABJ$6=$AAP$5,成绩录入!BV124,0)</f>
        <v>0</v>
      </c>
      <c r="ABK121" s="274">
        <f>IF(ABK$6=$AAP$5,成绩录入!BW124,0)</f>
        <v>0</v>
      </c>
      <c r="ABL121" s="274">
        <f>IF(ABL$6=$AAP$5,成绩录入!BX124,0)</f>
        <v>0</v>
      </c>
      <c r="ABM121" s="274">
        <f>IF(ABM$6=$AAP$5,成绩录入!BY124,0)</f>
        <v>0</v>
      </c>
      <c r="ABN121" s="274">
        <f>IF(ABN$6=$AAP$5,成绩录入!BZ124,0)</f>
        <v>0</v>
      </c>
      <c r="ABO121" s="274">
        <f>IF(ABO$6=$AAP$5,成绩录入!CA124,0)</f>
        <v>0</v>
      </c>
      <c r="ABP121" s="274">
        <f>IF(ABP$6=$AAP$5,成绩录入!CB124,0)</f>
        <v>0</v>
      </c>
      <c r="ABQ121" s="274">
        <f>IF(ABQ$6=$AAP$5,成绩录入!CC124,0)</f>
        <v>0</v>
      </c>
      <c r="ABR121" s="274">
        <f>IF(ABR$6=$AAP$5,成绩录入!CD124,0)</f>
        <v>0</v>
      </c>
      <c r="ABS121" s="274">
        <f>IF(ABS$6=$AAP$5,成绩录入!CE124,0)</f>
        <v>0</v>
      </c>
      <c r="ABT121" s="274">
        <f>IF(ABT$6=$AAP$5,成绩录入!CF124,0)</f>
        <v>0</v>
      </c>
      <c r="ABU121" s="274">
        <f>IF(ABU$6=$AAP$5,成绩录入!CG124,0)</f>
        <v>0</v>
      </c>
      <c r="ABV121" s="274">
        <f>IF(ABV$6=$AAP$5,成绩录入!CH124,0)</f>
        <v>0</v>
      </c>
      <c r="ABW121" s="274">
        <f>IF(ABW$6=$AAP$5,成绩录入!CI124,0)</f>
        <v>0</v>
      </c>
      <c r="ABX121" s="274">
        <f>IF(ABX$6=$AAP$5,成绩录入!CJ124,0)</f>
        <v>0</v>
      </c>
      <c r="ABY121" s="274">
        <f>IF(ABY$6=$AAP$5,成绩录入!CK124,0)</f>
        <v>0</v>
      </c>
      <c r="ABZ121" s="274">
        <f>IF(ABZ$6=$AAP$5,成绩录入!CL124,0)</f>
        <v>0</v>
      </c>
      <c r="ACA121" s="274">
        <f>IF(ACA$6=$AAP$5,成绩录入!CM124,0)</f>
        <v>0</v>
      </c>
      <c r="ACB121" s="274">
        <f>IF(ACB$6=$AAP$5,成绩录入!CN124,0)</f>
        <v>0</v>
      </c>
      <c r="ACC121" s="274">
        <f>IF(ACC$6=$AAP$5,成绩录入!CO124,0)</f>
        <v>0</v>
      </c>
      <c r="ACD121" s="274">
        <f>IF(ACD$6=$AAP$5,成绩录入!CP124,0)</f>
        <v>0</v>
      </c>
      <c r="ACE121" s="274">
        <f>IF(ACE$6=$AAP$5,成绩录入!CQ124,0)</f>
        <v>0</v>
      </c>
      <c r="ACF121" s="274">
        <f>IF(ACF$6=$AAP$5,成绩录入!CR124,0)</f>
        <v>0</v>
      </c>
      <c r="ACG121" s="274">
        <f>IF(ACG$6=$AAP$5,成绩录入!CS124,0)</f>
        <v>0</v>
      </c>
      <c r="ACH121" s="274">
        <f>IF(ACH$6=$AAP$5,成绩录入!CT124,0)</f>
        <v>0</v>
      </c>
      <c r="ACI121" s="274">
        <f>IF(ACI$6=$AAP$5,成绩录入!CU124,0)</f>
        <v>0</v>
      </c>
      <c r="ACJ121" s="274">
        <f>IF(ACJ$6=$AAP$5,成绩录入!CV124,0)</f>
        <v>0</v>
      </c>
      <c r="ACK121" s="274">
        <f>IF(ACK$6=$AAP$5,成绩录入!CW124,0)</f>
        <v>0</v>
      </c>
      <c r="ACL121" s="274">
        <f>IF(ACL$6=$AAP$5,成绩录入!CX124,0)</f>
        <v>0</v>
      </c>
      <c r="ACM121" s="274">
        <f>IF(ACM$6=$AAP$5,成绩录入!CY124,0)</f>
        <v>0</v>
      </c>
      <c r="ACN121" s="274">
        <f>IF(ACN$6=$AAP$5,成绩录入!CZ124,0)</f>
        <v>0</v>
      </c>
      <c r="ACO121" s="274">
        <f>IF(ACO$6=$AAP$5,成绩录入!DA124,0)</f>
        <v>0</v>
      </c>
      <c r="ACP121" s="274">
        <f>IF(ACP$6=$AAP$5,成绩录入!DB124,0)</f>
        <v>0</v>
      </c>
      <c r="ACQ121" s="274">
        <f>IF(ACQ$6=$AAP$5,成绩录入!DC124,0)</f>
        <v>0</v>
      </c>
      <c r="ACR121" s="274">
        <f>IF(ACR$6=$AAP$5,成绩录入!DD124,0)</f>
        <v>0</v>
      </c>
      <c r="ACS121" s="274">
        <f>IF(ACS$6=$AAP$5,成绩录入!DE124,0)</f>
        <v>0</v>
      </c>
      <c r="ACT121" s="274">
        <f>IF(ACT$6=$AAP$5,成绩录入!DF124,0)</f>
        <v>0</v>
      </c>
      <c r="ACU121" s="274">
        <f>IF(ACU$6=$AAP$5,成绩录入!DG124,0)</f>
        <v>0</v>
      </c>
      <c r="ACV121" s="274">
        <f>IF(ACV$6=$AAP$5,成绩录入!DH124,0)</f>
        <v>0</v>
      </c>
      <c r="ACW121" s="274">
        <f>IF(ACW$6=$AAP$5,成绩录入!DI124,0)</f>
        <v>0</v>
      </c>
      <c r="ACX121" s="274">
        <f>IF(ACX$6=$AAP$5,成绩录入!DJ124,0)</f>
        <v>0</v>
      </c>
      <c r="ACY121" s="248">
        <f>IF(ACY$6=$AAP$5,成绩录入!DK124,0)</f>
        <v>0</v>
      </c>
      <c r="ACZ121" s="248">
        <f>IF(ACZ$6=$AAP$5,成绩录入!DL124,0)</f>
        <v>0</v>
      </c>
      <c r="ADA121" s="248">
        <f>IF(ADA$6=$AAP$5,成绩录入!DM124,0)</f>
        <v>0</v>
      </c>
      <c r="ADB121" s="248">
        <f>IF(ADB$6=$AAP$5,成绩录入!DN124,0)</f>
        <v>0</v>
      </c>
      <c r="ADC121" s="248">
        <f>IF(ADC$6=$AAP$5,成绩录入!DO124,0)</f>
        <v>0</v>
      </c>
      <c r="ADD121" s="248">
        <f>IF(ADD$6=$AAP$5,成绩录入!DP124,0)</f>
        <v>0</v>
      </c>
      <c r="ADE121" s="248">
        <f>IF(ADE$6=$AAP$5,成绩录入!DQ124,0)</f>
        <v>0</v>
      </c>
      <c r="ADF121" s="248">
        <f>IF(ADF$6=$AAP$5,成绩录入!DR124,0)</f>
        <v>0</v>
      </c>
      <c r="ADG121" s="248">
        <f>IF(ADG$6=$AAP$5,成绩录入!DS124,0)</f>
        <v>0</v>
      </c>
      <c r="ADH121" s="248">
        <f>IF(ADH$6=$AAP$5,成绩录入!DT124,0)</f>
        <v>0</v>
      </c>
      <c r="ADI121" s="248">
        <f>IF(ADI$6=$AAP$5,成绩录入!DU124,0)</f>
        <v>0</v>
      </c>
      <c r="ADJ121" s="248">
        <f>IF(ADJ$6=$AAP$5,成绩录入!DV124,0)</f>
        <v>0</v>
      </c>
      <c r="ADK121" s="248">
        <f>IF(ADK$6=$AAP$5,成绩录入!DW124,0)</f>
        <v>0</v>
      </c>
      <c r="ADL121" s="248">
        <f>IF(ADL$6=$AAP$5,成绩录入!DX124,0)</f>
        <v>0</v>
      </c>
      <c r="ADM121" s="248">
        <f>IF(ADM$6=$AAP$5,成绩录入!DY124,0)</f>
        <v>0</v>
      </c>
      <c r="ADN121" s="248">
        <f>IF(ADN$6=$AAP$5,成绩录入!DZ124,0)</f>
        <v>0</v>
      </c>
      <c r="ADO121" s="248">
        <f>IF(ADO$6=$AAP$5,成绩录入!EA124,0)</f>
        <v>0</v>
      </c>
      <c r="ADP121" s="248">
        <f>IF(ADP$6=$AAP$5,成绩录入!EB124,0)</f>
        <v>0</v>
      </c>
      <c r="ADQ121" s="248">
        <f>IF(ADQ$6=$AAP$5,成绩录入!EC124,0)</f>
        <v>0</v>
      </c>
      <c r="ADR121" s="248">
        <f>IF(ADR$6=$AAP$5,成绩录入!ED124,0)</f>
        <v>0</v>
      </c>
      <c r="ADS121" s="248">
        <f>IF(ADS$6=$AAP$5,成绩录入!EE124,0)</f>
        <v>0</v>
      </c>
      <c r="ADT121" s="248">
        <f>IF(ADT$6=$AAP$5,成绩录入!EF124,0)</f>
        <v>0</v>
      </c>
      <c r="ADU121" s="248">
        <f>IF(ADU$6=$AAP$5,成绩录入!EG124,0)</f>
        <v>0</v>
      </c>
      <c r="ADV121" s="248">
        <f>IF(ADV$6=$AAP$5,成绩录入!EH124,0)</f>
        <v>0</v>
      </c>
      <c r="ADW121" s="248">
        <f>IF(ADW$6=$AAP$5,成绩录入!EI124,0)</f>
        <v>0</v>
      </c>
      <c r="ADX121" s="248">
        <f>IF(ADX$6=$AAP$5,成绩录入!EJ124,0)</f>
        <v>0</v>
      </c>
      <c r="ADY121" s="248">
        <f>IF(ADY$6=$AAP$5,成绩录入!EK124,0)</f>
        <v>0</v>
      </c>
      <c r="ADZ121" s="248">
        <f>IF(ADZ$6=$AAP$5,成绩录入!EL124,0)</f>
        <v>0</v>
      </c>
      <c r="AEA121" s="248">
        <f>IF(AEA$6=$AAP$5,成绩录入!EM124,0)</f>
        <v>0</v>
      </c>
      <c r="AEB121" s="248">
        <f>IF(AEB$6=$AAP$5,成绩录入!EN124,0)</f>
        <v>0</v>
      </c>
      <c r="AEC121" s="248">
        <f>IF(AEC$6=$AAP$5,成绩录入!EO124,0)</f>
        <v>0</v>
      </c>
      <c r="AED121" s="248">
        <f>IF(AED$6=$AAP$5,成绩录入!EP124,0)</f>
        <v>0</v>
      </c>
      <c r="AEE121" s="248">
        <f>IF(AEE$6=$AAP$5,成绩录入!EQ124,0)</f>
        <v>0</v>
      </c>
      <c r="AEF121" s="248">
        <f>IF(AEF$6=$AAP$5,成绩录入!ER124,0)</f>
        <v>0</v>
      </c>
      <c r="AEG121" s="248">
        <f>IF(AEG$6=$AAP$5,成绩录入!ES124,0)</f>
        <v>0</v>
      </c>
      <c r="AEH121" s="248">
        <f>IF(AEH$6=$AAP$5,成绩录入!ET124,0)</f>
        <v>0</v>
      </c>
      <c r="AEI121" s="248">
        <f>IF(AEI$6=$AAP$5,成绩录入!EU124,0)</f>
        <v>0</v>
      </c>
      <c r="AEJ121" s="248">
        <f>IF(AEJ$6=$AAP$5,成绩录入!EV124,0)</f>
        <v>0</v>
      </c>
      <c r="AEK121" s="248">
        <f>IF(AEK$6=$AAP$5,成绩录入!EW124,0)</f>
        <v>0</v>
      </c>
      <c r="AEL121" s="248">
        <f>IF(AEL$6=$AAP$5,成绩录入!EX124,0)</f>
        <v>0</v>
      </c>
      <c r="AEM121" s="218">
        <f t="shared" si="193"/>
        <v>0</v>
      </c>
      <c r="AEN121" s="166"/>
      <c r="AEO121" s="166"/>
      <c r="AEP121" s="273">
        <f>IF(AEP$6=$AEO$5,成绩录入!BC124,0)</f>
        <v>0</v>
      </c>
      <c r="AEQ121" s="274">
        <f>IF(AEQ$6=$AEO$5,成绩录入!BD124,0)</f>
        <v>0</v>
      </c>
      <c r="AER121" s="274">
        <f>IF(AER$6=$AEO$5,成绩录入!BE124,0)</f>
        <v>0</v>
      </c>
      <c r="AES121" s="274">
        <f>IF(AES$6=$AEO$5,成绩录入!BF124,0)</f>
        <v>0</v>
      </c>
      <c r="AET121" s="274">
        <f>IF(AET$6=$AEO$5,成绩录入!BG124,0)</f>
        <v>0</v>
      </c>
      <c r="AEU121" s="274">
        <f>IF(AEU$6=$AEO$5,成绩录入!BH124,0)</f>
        <v>0</v>
      </c>
      <c r="AEV121" s="274">
        <f>IF(AEV$6=$AEO$5,成绩录入!BI124,0)</f>
        <v>0</v>
      </c>
      <c r="AEW121" s="274">
        <f>IF(AEW$6=$AEO$5,成绩录入!BJ124,0)</f>
        <v>0</v>
      </c>
      <c r="AEX121" s="274">
        <f>IF(AEX$6=$AEO$5,成绩录入!BK124,0)</f>
        <v>0</v>
      </c>
      <c r="AEY121" s="274">
        <f>IF(AEY$6=$AEO$5,成绩录入!BL124,0)</f>
        <v>0</v>
      </c>
      <c r="AEZ121" s="274">
        <f>IF(AEZ$6=$AEO$5,成绩录入!BM124,0)</f>
        <v>0</v>
      </c>
      <c r="AFA121" s="274">
        <f>IF(AFA$6=$AEO$5,成绩录入!BN124,0)</f>
        <v>0</v>
      </c>
      <c r="AFB121" s="274">
        <f>IF(AFB$6=$AEO$5,成绩录入!BO124,0)</f>
        <v>0</v>
      </c>
      <c r="AFC121" s="274">
        <f>IF(AFC$6=$AEO$5,成绩录入!BP124,0)</f>
        <v>0</v>
      </c>
      <c r="AFD121" s="274">
        <f>IF(AFD$6=$AEO$5,成绩录入!BQ124,0)</f>
        <v>0</v>
      </c>
      <c r="AFE121" s="274">
        <f>IF(AFE$6=$AEO$5,成绩录入!BR124,0)</f>
        <v>0</v>
      </c>
      <c r="AFF121" s="274">
        <f>IF(AFF$6=$AEO$5,成绩录入!BS124,0)</f>
        <v>0</v>
      </c>
      <c r="AFG121" s="274">
        <f>IF(AFG$6=$AEO$5,成绩录入!BT124,0)</f>
        <v>0</v>
      </c>
      <c r="AFH121" s="274">
        <f>IF(AFH$6=$AEO$5,成绩录入!BU124,0)</f>
        <v>0</v>
      </c>
      <c r="AFI121" s="274">
        <f>IF(AFI$6=$AEO$5,成绩录入!BV124,0)</f>
        <v>0</v>
      </c>
      <c r="AFJ121" s="274">
        <f>IF(AFJ$6=$AEO$5,成绩录入!BW124,0)</f>
        <v>0</v>
      </c>
      <c r="AFK121" s="274">
        <f>IF(AFK$6=$AEO$5,成绩录入!BX124,0)</f>
        <v>0</v>
      </c>
      <c r="AFL121" s="274">
        <f>IF(AFL$6=$AEO$5,成绩录入!BY124,0)</f>
        <v>0</v>
      </c>
      <c r="AFM121" s="274">
        <f>IF(AFM$6=$AEO$5,成绩录入!BZ124,0)</f>
        <v>0</v>
      </c>
      <c r="AFN121" s="274">
        <f>IF(AFN$6=$AEO$5,成绩录入!CA124,0)</f>
        <v>0</v>
      </c>
      <c r="AFO121" s="274">
        <f>IF(AFO$6=$AEO$5,成绩录入!CB124,0)</f>
        <v>0</v>
      </c>
      <c r="AFP121" s="274">
        <f>IF(AFP$6=$AEO$5,成绩录入!CC124,0)</f>
        <v>0</v>
      </c>
      <c r="AFQ121" s="274">
        <f>IF(AFQ$6=$AEO$5,成绩录入!CD124,0)</f>
        <v>0</v>
      </c>
      <c r="AFR121" s="274">
        <f>IF(AFR$6=$AEO$5,成绩录入!CE124,0)</f>
        <v>0</v>
      </c>
      <c r="AFS121" s="274">
        <f>IF(AFS$6=$AEO$5,成绩录入!CF124,0)</f>
        <v>0</v>
      </c>
      <c r="AFT121" s="274">
        <f>IF(AFT$6=$AEO$5,成绩录入!CG124,0)</f>
        <v>0</v>
      </c>
      <c r="AFU121" s="274">
        <f>IF(AFU$6=$AEO$5,成绩录入!CH124,0)</f>
        <v>0</v>
      </c>
      <c r="AFV121" s="274">
        <f>IF(AFV$6=$AEO$5,成绩录入!CI124,0)</f>
        <v>0</v>
      </c>
      <c r="AFW121" s="274">
        <f>IF(AFW$6=$AEO$5,成绩录入!CJ124,0)</f>
        <v>0</v>
      </c>
      <c r="AFX121" s="274">
        <f>IF(AFX$6=$AEO$5,成绩录入!CK124,0)</f>
        <v>0</v>
      </c>
      <c r="AFY121" s="274">
        <f>IF(AFY$6=$AEO$5,成绩录入!CL124,0)</f>
        <v>0</v>
      </c>
      <c r="AFZ121" s="274">
        <f>IF(AFZ$6=$AEO$5,成绩录入!CM124,0)</f>
        <v>0</v>
      </c>
      <c r="AGA121" s="274">
        <f>IF(AGA$6=$AEO$5,成绩录入!CN124,0)</f>
        <v>0</v>
      </c>
      <c r="AGB121" s="274">
        <f>IF(AGB$6=$AEO$5,成绩录入!CO124,0)</f>
        <v>0</v>
      </c>
      <c r="AGC121" s="274">
        <f>IF(AGC$6=$AEO$5,成绩录入!CP124,0)</f>
        <v>0</v>
      </c>
      <c r="AGD121" s="274">
        <f>IF(AGD$6=$AEO$5,成绩录入!CQ124,0)</f>
        <v>0</v>
      </c>
      <c r="AGE121" s="274">
        <f>IF(AGE$6=$AEO$5,成绩录入!CR124,0)</f>
        <v>0</v>
      </c>
      <c r="AGF121" s="274">
        <f>IF(AGF$6=$AEO$5,成绩录入!CS124,0)</f>
        <v>0</v>
      </c>
      <c r="AGG121" s="274">
        <f>IF(AGG$6=$AEO$5,成绩录入!CT124,0)</f>
        <v>0</v>
      </c>
      <c r="AGH121" s="274">
        <f>IF(AGH$6=$AEO$5,成绩录入!CU124,0)</f>
        <v>0</v>
      </c>
      <c r="AGI121" s="274">
        <f>IF(AGI$6=$AEO$5,成绩录入!CV124,0)</f>
        <v>0</v>
      </c>
      <c r="AGJ121" s="274">
        <f>IF(AGJ$6=$AEO$5,成绩录入!CW124,0)</f>
        <v>0</v>
      </c>
      <c r="AGK121" s="274">
        <f>IF(AGK$6=$AEO$5,成绩录入!CX124,0)</f>
        <v>0</v>
      </c>
      <c r="AGL121" s="274">
        <f>IF(AGL$6=$AEO$5,成绩录入!CY124,0)</f>
        <v>0</v>
      </c>
      <c r="AGM121" s="274">
        <f>IF(AGM$6=$AEO$5,成绩录入!CZ124,0)</f>
        <v>0</v>
      </c>
      <c r="AGN121" s="274">
        <f>IF(AGN$6=$AEO$5,成绩录入!DA124,0)</f>
        <v>0</v>
      </c>
      <c r="AGO121" s="274">
        <f>IF(AGO$6=$AEO$5,成绩录入!DB124,0)</f>
        <v>0</v>
      </c>
      <c r="AGP121" s="274">
        <f>IF(AGP$6=$AEO$5,成绩录入!DC124,0)</f>
        <v>0</v>
      </c>
      <c r="AGQ121" s="274">
        <f>IF(AGQ$6=$AEO$5,成绩录入!DD124,0)</f>
        <v>0</v>
      </c>
      <c r="AGR121" s="274">
        <f>IF(AGR$6=$AEO$5,成绩录入!DE124,0)</f>
        <v>0</v>
      </c>
      <c r="AGS121" s="274">
        <f>IF(AGS$6=$AEO$5,成绩录入!DF124,0)</f>
        <v>0</v>
      </c>
      <c r="AGT121" s="274">
        <f>IF(AGT$6=$AEO$5,成绩录入!DG124,0)</f>
        <v>0</v>
      </c>
      <c r="AGU121" s="274">
        <f>IF(AGU$6=$AEO$5,成绩录入!DH124,0)</f>
        <v>0</v>
      </c>
      <c r="AGV121" s="274">
        <f>IF(AGV$6=$AEO$5,成绩录入!DI124,0)</f>
        <v>0</v>
      </c>
      <c r="AGW121" s="274">
        <f>IF(AGW$6=$AEO$5,成绩录入!DJ124,0)</f>
        <v>0</v>
      </c>
      <c r="AGX121" s="248">
        <f>IF(AGX$6=$AEO$5,成绩录入!DK124,0)</f>
        <v>0</v>
      </c>
      <c r="AGY121" s="248">
        <f>IF(AGY$6=$AEO$5,成绩录入!DL124,0)</f>
        <v>0</v>
      </c>
      <c r="AGZ121" s="248">
        <f>IF(AGZ$6=$AEO$5,成绩录入!DM124,0)</f>
        <v>0</v>
      </c>
      <c r="AHA121" s="248">
        <f>IF(AHA$6=$AEO$5,成绩录入!DN124,0)</f>
        <v>0</v>
      </c>
      <c r="AHB121" s="248">
        <f>IF(AHB$6=$AEO$5,成绩录入!DO124,0)</f>
        <v>0</v>
      </c>
      <c r="AHC121" s="248">
        <f>IF(AHC$6=$AEO$5,成绩录入!DP124,0)</f>
        <v>0</v>
      </c>
      <c r="AHD121" s="248">
        <f>IF(AHD$6=$AEO$5,成绩录入!DQ124,0)</f>
        <v>0</v>
      </c>
      <c r="AHE121" s="248">
        <f>IF(AHE$6=$AEO$5,成绩录入!DR124,0)</f>
        <v>0</v>
      </c>
      <c r="AHF121" s="248">
        <f>IF(AHF$6=$AEO$5,成绩录入!DS124,0)</f>
        <v>0</v>
      </c>
      <c r="AHG121" s="248">
        <f>IF(AHG$6=$AEO$5,成绩录入!DT124,0)</f>
        <v>0</v>
      </c>
      <c r="AHH121" s="248">
        <f>IF(AHH$6=$AEO$5,成绩录入!DU124,0)</f>
        <v>0</v>
      </c>
      <c r="AHI121" s="248">
        <f>IF(AHI$6=$AEO$5,成绩录入!DV124,0)</f>
        <v>0</v>
      </c>
      <c r="AHJ121" s="248">
        <f>IF(AHJ$6=$AEO$5,成绩录入!DW124,0)</f>
        <v>0</v>
      </c>
      <c r="AHK121" s="248">
        <f>IF(AHK$6=$AEO$5,成绩录入!DX124,0)</f>
        <v>0</v>
      </c>
      <c r="AHL121" s="248">
        <f>IF(AHL$6=$AEO$5,成绩录入!DY124,0)</f>
        <v>0</v>
      </c>
      <c r="AHM121" s="248">
        <f>IF(AHM$6=$AEO$5,成绩录入!DZ124,0)</f>
        <v>0</v>
      </c>
      <c r="AHN121" s="248">
        <f>IF(AHN$6=$AEO$5,成绩录入!EA124,0)</f>
        <v>0</v>
      </c>
      <c r="AHO121" s="248">
        <f>IF(AHO$6=$AEO$5,成绩录入!EB124,0)</f>
        <v>0</v>
      </c>
      <c r="AHP121" s="248">
        <f>IF(AHP$6=$AEO$5,成绩录入!EC124,0)</f>
        <v>0</v>
      </c>
      <c r="AHQ121" s="248">
        <f>IF(AHQ$6=$AEO$5,成绩录入!ED124,0)</f>
        <v>0</v>
      </c>
      <c r="AHR121" s="248">
        <f>IF(AHR$6=$AEO$5,成绩录入!EE124,0)</f>
        <v>0</v>
      </c>
      <c r="AHS121" s="248">
        <f>IF(AHS$6=$AEO$5,成绩录入!EF124,0)</f>
        <v>0</v>
      </c>
      <c r="AHT121" s="248">
        <f>IF(AHT$6=$AEO$5,成绩录入!EG124,0)</f>
        <v>0</v>
      </c>
      <c r="AHU121" s="248">
        <f>IF(AHU$6=$AEO$5,成绩录入!EH124,0)</f>
        <v>0</v>
      </c>
      <c r="AHV121" s="248">
        <f>IF(AHV$6=$AEO$5,成绩录入!EI124,0)</f>
        <v>0</v>
      </c>
      <c r="AHW121" s="248">
        <f>IF(AHW$6=$AEO$5,成绩录入!EJ124,0)</f>
        <v>0</v>
      </c>
      <c r="AHX121" s="248">
        <f>IF(AHX$6=$AEO$5,成绩录入!EK124,0)</f>
        <v>0</v>
      </c>
      <c r="AHY121" s="248">
        <f>IF(AHY$6=$AEO$5,成绩录入!EL124,0)</f>
        <v>0</v>
      </c>
      <c r="AHZ121" s="248">
        <f>IF(AHZ$6=$AEO$5,成绩录入!EM124,0)</f>
        <v>0</v>
      </c>
      <c r="AIA121" s="248">
        <f>IF(AIA$6=$AEO$5,成绩录入!EN124,0)</f>
        <v>0</v>
      </c>
      <c r="AIB121" s="248">
        <f>IF(AIB$6=$AEO$5,成绩录入!EO124,0)</f>
        <v>0</v>
      </c>
      <c r="AIC121" s="248">
        <f>IF(AIC$6=$AEO$5,成绩录入!EP124,0)</f>
        <v>0</v>
      </c>
      <c r="AID121" s="248">
        <f>IF(AID$6=$AEO$5,成绩录入!EQ124,0)</f>
        <v>0</v>
      </c>
      <c r="AIE121" s="248">
        <f>IF(AIE$6=$AEO$5,成绩录入!ER124,0)</f>
        <v>0</v>
      </c>
      <c r="AIF121" s="248">
        <f>IF(AIF$6=$AEO$5,成绩录入!ES124,0)</f>
        <v>0</v>
      </c>
      <c r="AIG121" s="248">
        <f>IF(AIG$6=$AEO$5,成绩录入!ET124,0)</f>
        <v>0</v>
      </c>
      <c r="AIH121" s="248">
        <f>IF(AIH$6=$AEO$5,成绩录入!EU124,0)</f>
        <v>0</v>
      </c>
      <c r="AII121" s="248">
        <f>IF(AII$6=$AEO$5,成绩录入!EV124,0)</f>
        <v>0</v>
      </c>
      <c r="AIJ121" s="248">
        <f>IF(AIJ$6=$AEO$5,成绩录入!EW124,0)</f>
        <v>0</v>
      </c>
      <c r="AIK121" s="248">
        <f>IF(AIK$6=$AEO$5,成绩录入!EX124,0)</f>
        <v>0</v>
      </c>
      <c r="AIL121" s="218">
        <f t="shared" si="194"/>
        <v>0</v>
      </c>
      <c r="AIN121" s="402" t="str">
        <f>初始录入!A126</f>
        <v/>
      </c>
      <c r="AIO121" s="270">
        <f>初始录入!B126</f>
        <v>0</v>
      </c>
      <c r="AIP121" s="271">
        <f>初始录入!C126</f>
        <v>0</v>
      </c>
      <c r="AIQ121" s="403">
        <f>IF(平时!D119&lt;&gt;"",平时!D119,0)</f>
        <v>0</v>
      </c>
      <c r="AIR121" s="404" t="str">
        <f t="shared" si="331"/>
        <v/>
      </c>
      <c r="AIS121" s="403">
        <f>IF(过程!D119&lt;&gt;"",过程!D119,0)</f>
        <v>0</v>
      </c>
      <c r="AIT121" s="404" t="str">
        <f t="shared" si="332"/>
        <v/>
      </c>
      <c r="AIU121" s="216">
        <f>IF(期末!D119&lt;&gt;"",期末!D119,0)</f>
        <v>0</v>
      </c>
      <c r="AIV121" s="404" t="str">
        <f t="shared" si="333"/>
        <v/>
      </c>
      <c r="AIW121" s="405">
        <f t="shared" si="334"/>
        <v>0</v>
      </c>
      <c r="AIX121" s="403">
        <f>IF(平时!E119&lt;&gt;"",平时!E119,0)</f>
        <v>0</v>
      </c>
      <c r="AIY121" s="404" t="str">
        <f t="shared" si="335"/>
        <v/>
      </c>
      <c r="AIZ121" s="403">
        <f>IF(过程!E119&lt;&gt;"",过程!E119,0)</f>
        <v>0</v>
      </c>
      <c r="AJA121" s="404" t="str">
        <f t="shared" si="336"/>
        <v/>
      </c>
      <c r="AJB121" s="216">
        <f>IF(期末!E119&lt;&gt;"",期末!E119,0)</f>
        <v>0</v>
      </c>
      <c r="AJC121" s="404" t="str">
        <f t="shared" si="337"/>
        <v/>
      </c>
      <c r="AJD121" s="405">
        <f t="shared" si="338"/>
        <v>0</v>
      </c>
      <c r="AJE121" s="403">
        <f>IF(平时!F119&lt;&gt;"",平时!F119,0)</f>
        <v>0</v>
      </c>
      <c r="AJF121" s="404" t="str">
        <f t="shared" si="339"/>
        <v/>
      </c>
      <c r="AJG121" s="403">
        <f>IF(过程!F119&lt;&gt;"",过程!F119,0)</f>
        <v>0</v>
      </c>
      <c r="AJH121" s="404" t="str">
        <f t="shared" si="340"/>
        <v/>
      </c>
      <c r="AJI121" s="216">
        <f>IF(期末!F119&lt;&gt;"",期末!F119,0)</f>
        <v>0</v>
      </c>
      <c r="AJJ121" s="404" t="str">
        <f t="shared" si="341"/>
        <v/>
      </c>
      <c r="AJK121" s="405">
        <f t="shared" si="342"/>
        <v>0</v>
      </c>
      <c r="AJL121" s="403">
        <f>IF(平时!G119&lt;&gt;"",平时!G119,0)</f>
        <v>0</v>
      </c>
      <c r="AJM121" s="404" t="str">
        <f t="shared" si="343"/>
        <v/>
      </c>
      <c r="AJN121" s="403">
        <f>IF(过程!G119&lt;&gt;"",过程!G119,0)</f>
        <v>0</v>
      </c>
      <c r="AJO121" s="404" t="str">
        <f t="shared" si="344"/>
        <v/>
      </c>
      <c r="AJP121" s="216">
        <f>IF(期末!G119&lt;&gt;"",期末!G119,0)</f>
        <v>0</v>
      </c>
      <c r="AJQ121" s="404" t="str">
        <f t="shared" si="345"/>
        <v/>
      </c>
      <c r="AJR121" s="405">
        <f t="shared" si="346"/>
        <v>0</v>
      </c>
      <c r="AJS121" s="403">
        <f>IF(平时!H119&lt;&gt;"",平时!H119,0)</f>
        <v>0</v>
      </c>
      <c r="AJT121" s="404" t="str">
        <f t="shared" si="347"/>
        <v/>
      </c>
      <c r="AJU121" s="403">
        <f>IF(过程!H119&lt;&gt;"",过程!H119,0)</f>
        <v>0</v>
      </c>
      <c r="AJV121" s="404" t="str">
        <f t="shared" si="348"/>
        <v/>
      </c>
      <c r="AJW121" s="216">
        <f>IF(期末!H119&lt;&gt;"",期末!H119,0)</f>
        <v>0</v>
      </c>
      <c r="AJX121" s="404" t="str">
        <f t="shared" si="349"/>
        <v/>
      </c>
      <c r="AJY121" s="406">
        <f t="shared" si="350"/>
        <v>0</v>
      </c>
      <c r="AKA121" s="216" t="str">
        <f>初始录入!A126</f>
        <v/>
      </c>
      <c r="AKB121" s="216">
        <f>初始录入!B126</f>
        <v>0</v>
      </c>
      <c r="AKC121" s="216">
        <f>初始录入!C126</f>
        <v>0</v>
      </c>
      <c r="AKD121" s="327" t="str">
        <f>IF(初始录入!$E126=初始录入!$K$2,达成度!$D134,"")</f>
        <v/>
      </c>
      <c r="AKE121" s="327" t="str">
        <f>IF(初始录入!$E126=初始录入!$K$3,达成度!D134,"")</f>
        <v/>
      </c>
      <c r="AKF121" s="216" t="str">
        <f>IF(初始录入!$E126=初始录入!$K$4,达成度!D134,"")</f>
        <v/>
      </c>
      <c r="AKG121" s="216" t="str">
        <f>IF(初始录入!$E126=初始录入!$K$5,达成度!D134,"")</f>
        <v/>
      </c>
      <c r="AKH121" s="327" t="str">
        <f>IF(初始录入!$E126=初始录入!$K$2,达成度!E134,"")</f>
        <v/>
      </c>
      <c r="AKI121" s="327" t="str">
        <f>IF(初始录入!$E126=初始录入!$K$3,达成度!E134,"")</f>
        <v/>
      </c>
      <c r="AKJ121" s="216" t="str">
        <f>IF(初始录入!$E126=初始录入!$K$4,达成度!E134,"")</f>
        <v/>
      </c>
      <c r="AKK121" s="216" t="str">
        <f>IF(初始录入!$E126=初始录入!$K$5,达成度!E134,"")</f>
        <v/>
      </c>
      <c r="AKL121" s="327" t="str">
        <f>IF(初始录入!$E126=初始录入!$K$2,达成度!F134,"")</f>
        <v/>
      </c>
      <c r="AKM121" s="327" t="str">
        <f>IF(初始录入!$E126=初始录入!$K$3,达成度!F134,"")</f>
        <v/>
      </c>
      <c r="AKN121" s="216" t="str">
        <f>IF(初始录入!$E126=初始录入!$K$4,达成度!F134,"")</f>
        <v/>
      </c>
      <c r="AKO121" s="216" t="str">
        <f>IF(初始录入!$E126=初始录入!$K$5,达成度!F134,"")</f>
        <v/>
      </c>
      <c r="AKP121" s="327" t="str">
        <f>IF(初始录入!$E126=初始录入!$K$2,达成度!H134,"")</f>
        <v/>
      </c>
      <c r="AKQ121" s="327" t="str">
        <f>IF(初始录入!$E126=初始录入!$K$3,达成度!H134,"")</f>
        <v/>
      </c>
      <c r="AKR121" s="216" t="str">
        <f>IF(初始录入!$E126=初始录入!$K$4,达成度!H134,"")</f>
        <v/>
      </c>
      <c r="AKS121" s="216" t="str">
        <f>IF(初始录入!$E126=初始录入!$K$5,达成度!H134,"")</f>
        <v/>
      </c>
      <c r="AKT121" s="327" t="str">
        <f>IF(初始录入!$E126=初始录入!$K$2,达成度!I134,"")</f>
        <v/>
      </c>
      <c r="AKU121" s="327" t="str">
        <f>IF(初始录入!$E126=初始录入!$K$3,达成度!I134,"")</f>
        <v/>
      </c>
      <c r="AKV121" s="216" t="str">
        <f>IF(初始录入!$E126=初始录入!$K$4,达成度!I134,"")</f>
        <v/>
      </c>
      <c r="AKW121" s="216" t="str">
        <f>IF(初始录入!$E126=初始录入!$K$5,达成度!I134,"")</f>
        <v/>
      </c>
      <c r="AKX121" s="327" t="str">
        <f>IF(初始录入!$E126=初始录入!$K$2,达成度!J134,"")</f>
        <v/>
      </c>
      <c r="AKY121" s="327" t="str">
        <f>IF(初始录入!$E126=初始录入!$K$3,达成度!J134,"")</f>
        <v/>
      </c>
      <c r="AKZ121" s="216" t="str">
        <f>IF(初始录入!$E126=初始录入!$K$4,达成度!J134,"")</f>
        <v/>
      </c>
      <c r="ALA121" s="216" t="str">
        <f>IF(初始录入!$E126=初始录入!$K$5,达成度!J134,"")</f>
        <v/>
      </c>
      <c r="ALB121" s="327" t="str">
        <f>IF(初始录入!$E126=初始录入!$K$2,达成度!L134,"")</f>
        <v/>
      </c>
      <c r="ALC121" s="327" t="str">
        <f>IF(初始录入!$E126=初始录入!$K$3,达成度!L134,"")</f>
        <v/>
      </c>
      <c r="ALD121" s="216" t="str">
        <f>IF(初始录入!$E126=初始录入!$K$4,达成度!L134,"")</f>
        <v/>
      </c>
      <c r="ALE121" s="216" t="str">
        <f>IF(初始录入!$E126=初始录入!$K$5,达成度!L134,"")</f>
        <v/>
      </c>
      <c r="ALF121" s="327" t="str">
        <f>IF(初始录入!$E126=初始录入!$K$2,达成度!M134,"")</f>
        <v/>
      </c>
      <c r="ALG121" s="327" t="str">
        <f>IF(初始录入!$E126=初始录入!$K$3,达成度!M134,"")</f>
        <v/>
      </c>
      <c r="ALH121" s="216" t="str">
        <f>IF(初始录入!$E126=初始录入!$K$4,达成度!M134,"")</f>
        <v/>
      </c>
      <c r="ALI121" s="216" t="str">
        <f>IF(初始录入!$E126=初始录入!$K$5,达成度!M134,"")</f>
        <v/>
      </c>
      <c r="ALJ121" s="327" t="str">
        <f>IF(初始录入!$E126=初始录入!$K$2,达成度!N134,"")</f>
        <v/>
      </c>
      <c r="ALK121" s="327" t="str">
        <f>IF(初始录入!$E126=初始录入!$K$3,达成度!N134,"")</f>
        <v/>
      </c>
      <c r="ALL121" s="216" t="str">
        <f>IF(初始录入!$E126=初始录入!$K$4,达成度!N134,"")</f>
        <v/>
      </c>
      <c r="ALM121" s="216" t="str">
        <f>IF(初始录入!$E126=初始录入!$K$5,达成度!N134,"")</f>
        <v/>
      </c>
      <c r="ALN121" s="327" t="str">
        <f>IF(初始录入!$E126=初始录入!$K$2,达成度!P134,"")</f>
        <v/>
      </c>
      <c r="ALO121" s="327" t="str">
        <f>IF(初始录入!$E126=初始录入!$K$3,达成度!P134,"")</f>
        <v/>
      </c>
      <c r="ALP121" s="216" t="str">
        <f>IF(初始录入!$E126=初始录入!$K$4,达成度!P134,"")</f>
        <v/>
      </c>
      <c r="ALQ121" s="216" t="str">
        <f>IF(初始录入!$E126=初始录入!$K$5,达成度!P134,"")</f>
        <v/>
      </c>
      <c r="ALR121" s="327" t="str">
        <f>IF(初始录入!$E126=初始录入!$K$2,达成度!Q134,"")</f>
        <v/>
      </c>
      <c r="ALS121" s="327" t="str">
        <f>IF(初始录入!$E126=初始录入!$K$3,达成度!Q134,"")</f>
        <v/>
      </c>
      <c r="ALT121" s="216" t="str">
        <f>IF(初始录入!$E126=初始录入!$K$4,达成度!Q134,"")</f>
        <v/>
      </c>
      <c r="ALU121" s="216" t="str">
        <f>IF(初始录入!$E126=初始录入!$K$5,达成度!Q134,"")</f>
        <v/>
      </c>
      <c r="ALV121" s="327" t="str">
        <f>IF(初始录入!$E126=初始录入!$K$2,达成度!R134,"")</f>
        <v/>
      </c>
      <c r="ALW121" s="327" t="str">
        <f>IF(初始录入!$E126=初始录入!$K$3,达成度!R134,"")</f>
        <v/>
      </c>
      <c r="ALX121" s="216" t="str">
        <f>IF(初始录入!$E126=初始录入!$K$4,达成度!R134,"")</f>
        <v/>
      </c>
      <c r="ALY121" s="216"/>
      <c r="ALZ121" s="327" t="str">
        <f>IF(初始录入!$E126=初始录入!$K$2,达成度!T134,"")</f>
        <v/>
      </c>
      <c r="AMA121" s="327" t="str">
        <f>IF(初始录入!$E126=初始录入!$K$3,达成度!T134,"")</f>
        <v/>
      </c>
      <c r="AMB121" s="216" t="str">
        <f>IF(初始录入!$E126=初始录入!$K$4,达成度!T134,"")</f>
        <v/>
      </c>
      <c r="AMC121" s="216" t="str">
        <f>IF(初始录入!$E126=初始录入!$K$5,达成度!T134,"")</f>
        <v/>
      </c>
      <c r="AMD121" s="327" t="str">
        <f>IF(初始录入!$E126=初始录入!$K$2,达成度!U134,"")</f>
        <v/>
      </c>
      <c r="AME121" s="327" t="str">
        <f>IF(初始录入!$E126=初始录入!$K$3,达成度!U134,"")</f>
        <v/>
      </c>
      <c r="AMF121" s="216" t="str">
        <f>IF(初始录入!$E126=初始录入!$K$4,达成度!U134,"")</f>
        <v/>
      </c>
      <c r="AMG121" s="216" t="str">
        <f>IF(初始录入!$E126=初始录入!$K$5,达成度!U134,"")</f>
        <v/>
      </c>
      <c r="AMH121" s="327" t="str">
        <f>IF(初始录入!$E126=初始录入!$K$2,达成度!V134,"")</f>
        <v/>
      </c>
      <c r="AMI121" s="327" t="str">
        <f>IF(初始录入!$E126=初始录入!$K$3,达成度!V134,"")</f>
        <v/>
      </c>
      <c r="AMJ121" s="216" t="str">
        <f>IF(初始录入!$E126=初始录入!$K$4,达成度!W134,"")</f>
        <v/>
      </c>
      <c r="AMK121" s="216" t="str">
        <f>IF(初始录入!$E126=初始录入!$K$5,达成度!W134,"")</f>
        <v/>
      </c>
      <c r="AMM121" s="270">
        <f t="shared" si="270"/>
        <v>114</v>
      </c>
      <c r="AMN121" s="222" t="str">
        <f t="shared" si="266"/>
        <v/>
      </c>
      <c r="AMO121" s="325" t="str">
        <f>IF($AMM121&lt;=$H$7,INDEX(达成度!$G$21:$G$170,$AMM121,1),"")</f>
        <v/>
      </c>
      <c r="AMP121" s="325" t="str">
        <f>IF($AMM121&lt;=$H$7,INDEX(达成度!$K$21:$K$170,$AMM121,1),"")</f>
        <v/>
      </c>
      <c r="AMQ121" s="325" t="str">
        <f>IF($AMM121&lt;=$H$7,INDEX(达成度!$O$21:$O$170,$AMM121,1),"")</f>
        <v/>
      </c>
      <c r="AMR121" s="325" t="str">
        <f>IF($AMM121&lt;=$H$7,INDEX(达成度!$S$21:$S$170,$AMM121,1),"")</f>
        <v/>
      </c>
      <c r="AMS121" s="326" t="str">
        <f>IF($AMM121&lt;=$H$7,INDEX(达成度!$W$21:$W$170,$AMM121,1),"")</f>
        <v/>
      </c>
      <c r="AMU121" s="407"/>
      <c r="AMV121" s="222" t="str">
        <f t="shared" si="267"/>
        <v/>
      </c>
      <c r="AMW121" s="325" t="str">
        <f>IF($AMM121&lt;=$I$7,INDEX(达成度!$G$21:$G$170,$AMM121+$H$7,1),"")</f>
        <v/>
      </c>
      <c r="AMX121" s="325" t="str">
        <f>IF($AMM121&lt;=$I$7,INDEX(达成度!$K$21:$K$170,$AMM121+$H$7,1),"")</f>
        <v/>
      </c>
      <c r="AMY121" s="325" t="str">
        <f>IF($AMM121&lt;=$I$7,INDEX(达成度!$O$21:$O$170,$AMM121+$H$7,1),"")</f>
        <v/>
      </c>
      <c r="AMZ121" s="325" t="str">
        <f>IF($AMM121&lt;=$I$7,INDEX(达成度!$S$21:$S$170,$AMM121+$H$7,1),"")</f>
        <v/>
      </c>
      <c r="ANA121" s="326" t="str">
        <f>IF($AMM121&lt;=$I$7,INDEX(达成度!$W$21:$W$170,$AMM121+$H$7,1),"")</f>
        <v/>
      </c>
      <c r="ANC121" s="270"/>
      <c r="AND121" s="216" t="str">
        <f t="shared" si="268"/>
        <v/>
      </c>
      <c r="ANE121" s="325" t="str">
        <f>IF($AMM121&lt;=$J$7,INDEX(达成度!$G$21:$G$170,$AMM121+$H$7+$I$7,1),"")</f>
        <v/>
      </c>
      <c r="ANF121" s="325" t="str">
        <f>IF($AMM121&lt;=$J$7,INDEX(达成度!$K$21:$K$170,$AMM121+$H$7+$I$7,1),"")</f>
        <v/>
      </c>
      <c r="ANG121" s="325" t="str">
        <f>IF($AMM121&lt;=$J$7,INDEX(达成度!$O$21:$O$170,$AMM121+$H$7+$I$7,1),"")</f>
        <v/>
      </c>
      <c r="ANH121" s="325" t="str">
        <f>IF($AMM121&lt;=$J$7,INDEX(达成度!$S$21:$S$170,$AMM121+$H$7+$I$7,1),"")</f>
        <v/>
      </c>
      <c r="ANI121" s="326" t="str">
        <f>IF($AMM121&lt;=$J$7,INDEX(达成度!$W$21:$W$170,$AMM121+$H$7+$I$7,1),"")</f>
        <v/>
      </c>
      <c r="ANK121" s="270"/>
      <c r="ANL121" s="216" t="str">
        <f t="shared" si="269"/>
        <v/>
      </c>
      <c r="ANM121" s="325" t="str">
        <f>IF($AMM121&lt;=$K$7,INDEX(达成度!$G$21:$G$170,$AMM121+$H$7+$I$7+$J$7,1),"")</f>
        <v/>
      </c>
      <c r="ANN121" s="325" t="str">
        <f>IF($AMM121&lt;=$K$7,INDEX(达成度!$K$21:$K$170,$AMM121+$H$7+$I$7+$J$7,1),"")</f>
        <v/>
      </c>
      <c r="ANO121" s="325" t="str">
        <f>IF($AMM121&lt;=$K$7,INDEX(达成度!$O$21:$O$170,$AMM121+$H$7+$I$7+$J$7,1),"")</f>
        <v/>
      </c>
      <c r="ANP121" s="325" t="str">
        <f>IF($AMM121&lt;=$K$7,INDEX(达成度!$S$21:$S$170,$AMM121+$H$7+$I$7+$J$7,1),"")</f>
        <v/>
      </c>
      <c r="ANQ121" s="326" t="str">
        <f>IF($AMM121&lt;=$K$7,INDEX(达成度!$W$21:$W$170,$AMM121+$H$7+$I$7+$J$7,1),"")</f>
        <v/>
      </c>
    </row>
    <row r="122" ht="18" customHeight="1" spans="1:1024 1025:1057">
      <c r="A122" s="215" t="str">
        <f>初始录入!A127</f>
        <v/>
      </c>
      <c r="B122" s="216" t="str">
        <f>IF(初始录入!B127&lt;&gt;"",初始录入!B127,"")</f>
        <v/>
      </c>
      <c r="C122" s="216" t="str">
        <f>IF(初始录入!C127&lt;&gt;"",初始录入!C127,"")</f>
        <v/>
      </c>
      <c r="D122" s="216" t="str">
        <f>IF(初始录入!D127&lt;&gt;"",初始录入!D127,"")</f>
        <v/>
      </c>
      <c r="E122" s="218" t="str">
        <f>IF(初始录入!E127&lt;&gt;"",初始录入!E127,"")</f>
        <v/>
      </c>
      <c r="G122" s="330"/>
      <c r="H122" s="295">
        <f>IF(初始录入!E127=H$6,1,0)</f>
        <v>0</v>
      </c>
      <c r="I122" s="295">
        <f>IF(初始录入!E127=I$6,1,0)</f>
        <v>0</v>
      </c>
      <c r="J122" s="295">
        <f>IF(初始录入!E127=J$6,1,0)</f>
        <v>0</v>
      </c>
      <c r="K122" s="321">
        <f>IF(初始录入!E127=K$6,1,0)</f>
        <v>0</v>
      </c>
      <c r="Y122" s="294">
        <v>100</v>
      </c>
      <c r="Z122" s="295">
        <f>成绩录入!$F$7</f>
        <v>0</v>
      </c>
      <c r="AA122" s="295">
        <f>成绩录入!F125</f>
        <v>0</v>
      </c>
      <c r="AB122" s="296">
        <f>IF(初始录入!$M$7&lt;&gt;"",IF(成绩录入!$F$7&lt;&gt;"",IF(初始录入!$P$7="次数",AA122/Z122*Y122,成绩录入!F125),0),0)</f>
        <v>0</v>
      </c>
      <c r="AC122" s="297">
        <f t="shared" si="278"/>
        <v>0</v>
      </c>
      <c r="AD122" s="297">
        <f t="shared" si="279"/>
        <v>0</v>
      </c>
      <c r="AE122" s="297">
        <f t="shared" si="280"/>
        <v>0</v>
      </c>
      <c r="AF122" s="297">
        <f t="shared" si="281"/>
        <v>0</v>
      </c>
      <c r="AG122" s="297">
        <f t="shared" si="282"/>
        <v>0</v>
      </c>
      <c r="AH122" s="298">
        <f t="shared" si="283"/>
        <v>0</v>
      </c>
      <c r="AJ122" s="260">
        <f>成绩录入!I125</f>
        <v>0</v>
      </c>
      <c r="AK122" s="248">
        <f>成绩录入!J125</f>
        <v>0</v>
      </c>
      <c r="AL122" s="248">
        <f>成绩录入!K125</f>
        <v>0</v>
      </c>
      <c r="AM122" s="248">
        <f>成绩录入!L125</f>
        <v>0</v>
      </c>
      <c r="AN122" s="248">
        <f>成绩录入!M125</f>
        <v>0</v>
      </c>
      <c r="AO122" s="298">
        <f t="shared" si="284"/>
        <v>0</v>
      </c>
      <c r="AQ122" s="260">
        <f>成绩录入!I125</f>
        <v>0</v>
      </c>
      <c r="AR122" s="248">
        <f>成绩录入!J125</f>
        <v>0</v>
      </c>
      <c r="AS122" s="248">
        <f>成绩录入!K125</f>
        <v>0</v>
      </c>
      <c r="AT122" s="248">
        <f>成绩录入!L125</f>
        <v>0</v>
      </c>
      <c r="AU122" s="248">
        <f>成绩录入!M125</f>
        <v>0</v>
      </c>
      <c r="AV122" s="298">
        <f t="shared" si="285"/>
        <v>0</v>
      </c>
      <c r="AX122" s="260">
        <f>成绩录入!I125</f>
        <v>0</v>
      </c>
      <c r="AY122" s="248">
        <f>成绩录入!J125</f>
        <v>0</v>
      </c>
      <c r="AZ122" s="248">
        <f>成绩录入!K125</f>
        <v>0</v>
      </c>
      <c r="BA122" s="248">
        <f>成绩录入!L125</f>
        <v>0</v>
      </c>
      <c r="BB122" s="248">
        <f>成绩录入!M125</f>
        <v>0</v>
      </c>
      <c r="BC122" s="298">
        <f t="shared" si="286"/>
        <v>0</v>
      </c>
      <c r="BE122" s="260">
        <f>成绩录入!I125</f>
        <v>0</v>
      </c>
      <c r="BF122" s="248">
        <f>成绩录入!J125</f>
        <v>0</v>
      </c>
      <c r="BG122" s="248">
        <f>成绩录入!K125</f>
        <v>0</v>
      </c>
      <c r="BH122" s="248">
        <f>成绩录入!L125</f>
        <v>0</v>
      </c>
      <c r="BI122" s="248">
        <f>成绩录入!M125</f>
        <v>0</v>
      </c>
      <c r="BJ122" s="298">
        <f t="shared" si="287"/>
        <v>0</v>
      </c>
      <c r="BL122" s="260">
        <f>成绩录入!I125</f>
        <v>0</v>
      </c>
      <c r="BM122" s="248">
        <f>成绩录入!J125</f>
        <v>0</v>
      </c>
      <c r="BN122" s="248">
        <f>成绩录入!K125</f>
        <v>0</v>
      </c>
      <c r="BO122" s="248">
        <f>成绩录入!L125</f>
        <v>0</v>
      </c>
      <c r="BP122" s="248">
        <f>成绩录入!M125</f>
        <v>0</v>
      </c>
      <c r="BQ122" s="298">
        <f t="shared" si="288"/>
        <v>0</v>
      </c>
      <c r="BS122" s="260">
        <f>成绩录入!P125</f>
        <v>0</v>
      </c>
      <c r="BT122" s="248">
        <f>成绩录入!Q125</f>
        <v>0</v>
      </c>
      <c r="BU122" s="248">
        <f>成绩录入!R125</f>
        <v>0</v>
      </c>
      <c r="BV122" s="248">
        <f>成绩录入!S125</f>
        <v>0</v>
      </c>
      <c r="BW122" s="248">
        <f>成绩录入!T125</f>
        <v>0</v>
      </c>
      <c r="BX122" s="248">
        <f>成绩录入!U125</f>
        <v>0</v>
      </c>
      <c r="BY122" s="248">
        <f>成绩录入!V125</f>
        <v>0</v>
      </c>
      <c r="BZ122" s="248">
        <f>成绩录入!W125</f>
        <v>0</v>
      </c>
      <c r="CA122" s="248">
        <f>成绩录入!X125</f>
        <v>0</v>
      </c>
      <c r="CB122" s="248">
        <f>成绩录入!Y125</f>
        <v>0</v>
      </c>
      <c r="CC122" s="298">
        <f t="shared" si="289"/>
        <v>0</v>
      </c>
      <c r="CE122" s="260">
        <f>成绩录入!P125</f>
        <v>0</v>
      </c>
      <c r="CF122" s="248">
        <f>成绩录入!Q125</f>
        <v>0</v>
      </c>
      <c r="CG122" s="248">
        <f>成绩录入!R125</f>
        <v>0</v>
      </c>
      <c r="CH122" s="248">
        <f>成绩录入!S125</f>
        <v>0</v>
      </c>
      <c r="CI122" s="248">
        <f>成绩录入!T125</f>
        <v>0</v>
      </c>
      <c r="CJ122" s="248">
        <f>成绩录入!U125</f>
        <v>0</v>
      </c>
      <c r="CK122" s="248">
        <f>成绩录入!V125</f>
        <v>0</v>
      </c>
      <c r="CL122" s="248">
        <f>成绩录入!W125</f>
        <v>0</v>
      </c>
      <c r="CM122" s="248">
        <f>成绩录入!X125</f>
        <v>0</v>
      </c>
      <c r="CN122" s="248">
        <f>成绩录入!Y125</f>
        <v>0</v>
      </c>
      <c r="CO122" s="298">
        <f t="shared" si="290"/>
        <v>0</v>
      </c>
      <c r="CQ122" s="260">
        <f>成绩录入!P125</f>
        <v>0</v>
      </c>
      <c r="CR122" s="248">
        <f>成绩录入!Q125</f>
        <v>0</v>
      </c>
      <c r="CS122" s="248">
        <f>成绩录入!R125</f>
        <v>0</v>
      </c>
      <c r="CT122" s="248">
        <f>成绩录入!S125</f>
        <v>0</v>
      </c>
      <c r="CU122" s="248">
        <f>成绩录入!T125</f>
        <v>0</v>
      </c>
      <c r="CV122" s="248">
        <f>成绩录入!U125</f>
        <v>0</v>
      </c>
      <c r="CW122" s="248">
        <f>成绩录入!V125</f>
        <v>0</v>
      </c>
      <c r="CX122" s="248">
        <f>成绩录入!W125</f>
        <v>0</v>
      </c>
      <c r="CY122" s="248">
        <f>成绩录入!X125</f>
        <v>0</v>
      </c>
      <c r="CZ122" s="248">
        <f>成绩录入!Y125</f>
        <v>0</v>
      </c>
      <c r="DA122" s="298">
        <f t="shared" si="291"/>
        <v>0</v>
      </c>
      <c r="DC122" s="260">
        <f>成绩录入!P125</f>
        <v>0</v>
      </c>
      <c r="DD122" s="248">
        <f>成绩录入!Q125</f>
        <v>0</v>
      </c>
      <c r="DE122" s="248">
        <f>成绩录入!R125</f>
        <v>0</v>
      </c>
      <c r="DF122" s="248">
        <f>成绩录入!S125</f>
        <v>0</v>
      </c>
      <c r="DG122" s="248">
        <f>成绩录入!T125</f>
        <v>0</v>
      </c>
      <c r="DH122" s="248">
        <f>成绩录入!U125</f>
        <v>0</v>
      </c>
      <c r="DI122" s="248">
        <f>成绩录入!V125</f>
        <v>0</v>
      </c>
      <c r="DJ122" s="248">
        <f>成绩录入!W125</f>
        <v>0</v>
      </c>
      <c r="DK122" s="248">
        <f>成绩录入!X125</f>
        <v>0</v>
      </c>
      <c r="DL122" s="248">
        <f>成绩录入!Y125</f>
        <v>0</v>
      </c>
      <c r="DM122" s="298">
        <f t="shared" si="351"/>
        <v>0</v>
      </c>
      <c r="DN122" s="299"/>
      <c r="DO122" s="260">
        <f>成绩录入!P125</f>
        <v>0</v>
      </c>
      <c r="DP122" s="248">
        <f>成绩录入!Q125</f>
        <v>0</v>
      </c>
      <c r="DQ122" s="248">
        <f>成绩录入!R125</f>
        <v>0</v>
      </c>
      <c r="DR122" s="248">
        <f>成绩录入!S125</f>
        <v>0</v>
      </c>
      <c r="DS122" s="248">
        <f>成绩录入!T125</f>
        <v>0</v>
      </c>
      <c r="DT122" s="248">
        <f>成绩录入!U125</f>
        <v>0</v>
      </c>
      <c r="DU122" s="248">
        <f>成绩录入!V125</f>
        <v>0</v>
      </c>
      <c r="DV122" s="248">
        <f>成绩录入!W125</f>
        <v>0</v>
      </c>
      <c r="DW122" s="248">
        <f>成绩录入!X125</f>
        <v>0</v>
      </c>
      <c r="DX122" s="248">
        <f>成绩录入!Y125</f>
        <v>0</v>
      </c>
      <c r="DY122" s="298">
        <f t="shared" si="352"/>
        <v>0</v>
      </c>
      <c r="EA122" s="301" t="e">
        <f t="shared" si="294"/>
        <v>#DIV/0!</v>
      </c>
      <c r="EB122" s="297" t="e">
        <f t="shared" si="295"/>
        <v>#DIV/0!</v>
      </c>
      <c r="EC122" s="297" t="e">
        <f t="shared" si="296"/>
        <v>#DIV/0!</v>
      </c>
      <c r="ED122" s="297" t="e">
        <f t="shared" si="297"/>
        <v>#DIV/0!</v>
      </c>
      <c r="EE122" s="297" t="e">
        <f t="shared" si="298"/>
        <v>#DIV/0!</v>
      </c>
      <c r="EF122" s="302" t="e">
        <f t="shared" si="299"/>
        <v>#DIV/0!</v>
      </c>
      <c r="EG122" s="303"/>
      <c r="EH122" s="304">
        <f t="shared" si="300"/>
        <v>0</v>
      </c>
      <c r="EI122" s="397">
        <f>成绩录入!I125</f>
        <v>0</v>
      </c>
      <c r="EJ122" s="397">
        <f>成绩录入!J125</f>
        <v>0</v>
      </c>
      <c r="EK122" s="397">
        <f>成绩录入!K125</f>
        <v>0</v>
      </c>
      <c r="EL122" s="397">
        <f>成绩录入!L125</f>
        <v>0</v>
      </c>
      <c r="EM122" s="397">
        <f>成绩录入!M125</f>
        <v>0</v>
      </c>
      <c r="EN122" s="397">
        <f>成绩录入!P125</f>
        <v>0</v>
      </c>
      <c r="EO122" s="397">
        <f>成绩录入!Q125</f>
        <v>0</v>
      </c>
      <c r="EP122" s="397">
        <f>成绩录入!R125</f>
        <v>0</v>
      </c>
      <c r="EQ122" s="397">
        <f>成绩录入!S125</f>
        <v>0</v>
      </c>
      <c r="ER122" s="397">
        <f>成绩录入!T125</f>
        <v>0</v>
      </c>
      <c r="ES122" s="397">
        <f>成绩录入!U125</f>
        <v>0</v>
      </c>
      <c r="ET122" s="397">
        <f>成绩录入!V125</f>
        <v>0</v>
      </c>
      <c r="EU122" s="397">
        <f>成绩录入!W125</f>
        <v>0</v>
      </c>
      <c r="EV122" s="397">
        <f>成绩录入!X125</f>
        <v>0</v>
      </c>
      <c r="EW122" s="398">
        <f>成绩录入!Y125</f>
        <v>0</v>
      </c>
      <c r="EY122" s="304" t="str">
        <f t="shared" si="272"/>
        <v/>
      </c>
      <c r="EZ122" s="296" t="str">
        <f t="shared" si="272"/>
        <v/>
      </c>
      <c r="FA122" s="296" t="str">
        <f t="shared" si="272"/>
        <v/>
      </c>
      <c r="FB122" s="296" t="str">
        <f t="shared" si="272"/>
        <v/>
      </c>
      <c r="FC122" s="302">
        <f>成绩录入!AB125</f>
        <v>0</v>
      </c>
      <c r="FD122" s="303"/>
      <c r="FE122" s="399" t="str">
        <f t="shared" si="301"/>
        <v>√</v>
      </c>
      <c r="FF122" s="397" t="str">
        <f t="shared" si="302"/>
        <v>√</v>
      </c>
      <c r="FG122" s="397" t="str">
        <f t="shared" si="303"/>
        <v>√</v>
      </c>
      <c r="FH122" s="397" t="str">
        <f t="shared" si="304"/>
        <v>√</v>
      </c>
      <c r="FI122" s="398" t="str">
        <f t="shared" si="305"/>
        <v>√</v>
      </c>
      <c r="FJ122" s="299"/>
      <c r="FK122" s="260">
        <f>成绩录入!AB125</f>
        <v>0</v>
      </c>
      <c r="FL122" s="248">
        <f>成绩录入!AC125</f>
        <v>0</v>
      </c>
      <c r="FM122" s="248">
        <f>成绩录入!AD125</f>
        <v>0</v>
      </c>
      <c r="FN122" s="248">
        <f>成绩录入!AE125</f>
        <v>0</v>
      </c>
      <c r="FO122" s="248">
        <f>成绩录入!AF125</f>
        <v>0</v>
      </c>
      <c r="FP122" s="248">
        <f>成绩录入!AG125</f>
        <v>0</v>
      </c>
      <c r="FQ122" s="298">
        <f t="shared" si="306"/>
        <v>0</v>
      </c>
      <c r="FR122" s="299"/>
      <c r="FS122" s="260">
        <f>成绩录入!AB125</f>
        <v>0</v>
      </c>
      <c r="FT122" s="248">
        <f>成绩录入!AC125</f>
        <v>0</v>
      </c>
      <c r="FU122" s="248">
        <f>成绩录入!AD125</f>
        <v>0</v>
      </c>
      <c r="FV122" s="248">
        <f>成绩录入!AE125</f>
        <v>0</v>
      </c>
      <c r="FW122" s="248">
        <f>成绩录入!AF125</f>
        <v>0</v>
      </c>
      <c r="FX122" s="333">
        <f>成绩录入!AG125</f>
        <v>0</v>
      </c>
      <c r="FY122" s="298">
        <f t="shared" si="307"/>
        <v>0</v>
      </c>
      <c r="FZ122" s="299"/>
      <c r="GA122" s="260">
        <f>成绩录入!AB125</f>
        <v>0</v>
      </c>
      <c r="GB122" s="248">
        <f>成绩录入!AC125</f>
        <v>0</v>
      </c>
      <c r="GC122" s="248">
        <f>成绩录入!AD125</f>
        <v>0</v>
      </c>
      <c r="GD122" s="248">
        <f>成绩录入!AE125</f>
        <v>0</v>
      </c>
      <c r="GE122" s="248">
        <f>成绩录入!AF125</f>
        <v>0</v>
      </c>
      <c r="GF122" s="248">
        <f>成绩录入!AG125</f>
        <v>0</v>
      </c>
      <c r="GG122" s="298">
        <f t="shared" si="308"/>
        <v>0</v>
      </c>
      <c r="GI122" s="260">
        <f>成绩录入!AB125</f>
        <v>0</v>
      </c>
      <c r="GJ122" s="248">
        <f>成绩录入!AC125</f>
        <v>0</v>
      </c>
      <c r="GK122" s="248">
        <f>成绩录入!AD125</f>
        <v>0</v>
      </c>
      <c r="GL122" s="248">
        <f>成绩录入!AE125</f>
        <v>0</v>
      </c>
      <c r="GM122" s="248">
        <f>成绩录入!AF125</f>
        <v>0</v>
      </c>
      <c r="GN122" s="248">
        <f>成绩录入!AG125</f>
        <v>0</v>
      </c>
      <c r="GO122" s="298">
        <f t="shared" si="309"/>
        <v>0</v>
      </c>
      <c r="GP122" s="299"/>
      <c r="GQ122" s="260">
        <f>成绩录入!AB125</f>
        <v>0</v>
      </c>
      <c r="GR122" s="248">
        <f>成绩录入!AC125</f>
        <v>0</v>
      </c>
      <c r="GS122" s="248">
        <f>成绩录入!AD125</f>
        <v>0</v>
      </c>
      <c r="GT122" s="248">
        <f>成绩录入!AE125</f>
        <v>0</v>
      </c>
      <c r="GU122" s="248">
        <f>成绩录入!AF125</f>
        <v>0</v>
      </c>
      <c r="GV122" s="248">
        <f>成绩录入!AG125</f>
        <v>0</v>
      </c>
      <c r="GW122" s="298">
        <f t="shared" si="310"/>
        <v>0</v>
      </c>
      <c r="GX122" s="299"/>
      <c r="GY122" s="273">
        <f>成绩录入!AJ125</f>
        <v>0</v>
      </c>
      <c r="GZ122" s="274">
        <f>成绩录入!AK125</f>
        <v>0</v>
      </c>
      <c r="HA122" s="274">
        <f>成绩录入!AL125</f>
        <v>0</v>
      </c>
      <c r="HB122" s="274">
        <f>成绩录入!AM125</f>
        <v>0</v>
      </c>
      <c r="HC122" s="274">
        <f>成绩录入!AN125</f>
        <v>0</v>
      </c>
      <c r="HD122" s="274">
        <f>成绩录入!AO125</f>
        <v>0</v>
      </c>
      <c r="HE122" s="310">
        <f t="shared" si="273"/>
        <v>0</v>
      </c>
      <c r="HF122" s="299"/>
      <c r="HG122" s="273">
        <f>成绩录入!AJ125</f>
        <v>0</v>
      </c>
      <c r="HH122" s="274">
        <f>成绩录入!AK125</f>
        <v>0</v>
      </c>
      <c r="HI122" s="274">
        <f>成绩录入!AL125</f>
        <v>0</v>
      </c>
      <c r="HJ122" s="274">
        <f>成绩录入!AM125</f>
        <v>0</v>
      </c>
      <c r="HK122" s="274">
        <f>成绩录入!AN125</f>
        <v>0</v>
      </c>
      <c r="HL122" s="274">
        <f>成绩录入!AO125</f>
        <v>0</v>
      </c>
      <c r="HM122" s="310">
        <f t="shared" si="274"/>
        <v>0</v>
      </c>
      <c r="HO122" s="273">
        <f>成绩录入!AJ125</f>
        <v>0</v>
      </c>
      <c r="HP122" s="274">
        <f>成绩录入!AK125</f>
        <v>0</v>
      </c>
      <c r="HQ122" s="274">
        <f>成绩录入!AL125</f>
        <v>0</v>
      </c>
      <c r="HR122" s="274">
        <f>成绩录入!AM125</f>
        <v>0</v>
      </c>
      <c r="HS122" s="274">
        <f>成绩录入!AN125</f>
        <v>0</v>
      </c>
      <c r="HT122" s="274">
        <f>成绩录入!AO125</f>
        <v>0</v>
      </c>
      <c r="HU122" s="310">
        <f t="shared" si="275"/>
        <v>0</v>
      </c>
      <c r="HV122" s="299"/>
      <c r="HW122" s="273">
        <f>成绩录入!AJ125</f>
        <v>0</v>
      </c>
      <c r="HX122" s="274">
        <f>成绩录入!AK125</f>
        <v>0</v>
      </c>
      <c r="HY122" s="274">
        <f>成绩录入!AL125</f>
        <v>0</v>
      </c>
      <c r="HZ122" s="274">
        <f>成绩录入!AM125</f>
        <v>0</v>
      </c>
      <c r="IA122" s="274">
        <f>成绩录入!AN125</f>
        <v>0</v>
      </c>
      <c r="IB122" s="274">
        <f>成绩录入!AO125</f>
        <v>0</v>
      </c>
      <c r="IC122" s="310">
        <f t="shared" si="276"/>
        <v>0</v>
      </c>
      <c r="ID122" s="299"/>
      <c r="IE122" s="273">
        <f>成绩录入!AJ125</f>
        <v>0</v>
      </c>
      <c r="IF122" s="274">
        <f>成绩录入!AK125</f>
        <v>0</v>
      </c>
      <c r="IG122" s="274">
        <f>成绩录入!AL125</f>
        <v>0</v>
      </c>
      <c r="IH122" s="274">
        <f>成绩录入!AM125</f>
        <v>0</v>
      </c>
      <c r="II122" s="274">
        <f>成绩录入!AN125</f>
        <v>0</v>
      </c>
      <c r="IJ122" s="274">
        <f>成绩录入!AO125</f>
        <v>0</v>
      </c>
      <c r="IK122" s="310">
        <f t="shared" si="277"/>
        <v>0</v>
      </c>
      <c r="IL122" s="299"/>
      <c r="IM122" s="313" t="e">
        <f t="shared" si="311"/>
        <v>#DIV/0!</v>
      </c>
      <c r="IN122" s="314" t="e">
        <f t="shared" si="312"/>
        <v>#DIV/0!</v>
      </c>
      <c r="IO122" s="314" t="e">
        <f t="shared" si="313"/>
        <v>#DIV/0!</v>
      </c>
      <c r="IP122" s="314" t="e">
        <f t="shared" si="314"/>
        <v>#DIV/0!</v>
      </c>
      <c r="IQ122" s="314" t="e">
        <f t="shared" si="315"/>
        <v>#DIV/0!</v>
      </c>
      <c r="IR122" s="400" t="e">
        <f t="shared" si="316"/>
        <v>#DIV/0!</v>
      </c>
      <c r="IT122" s="214">
        <f>成绩录入!AR125</f>
        <v>0</v>
      </c>
      <c r="IU122" s="216">
        <f>成绩录入!AS125</f>
        <v>0</v>
      </c>
      <c r="IV122" s="216">
        <f>成绩录入!AT125</f>
        <v>0</v>
      </c>
      <c r="IW122" s="216">
        <f>成绩录入!AU125</f>
        <v>0</v>
      </c>
      <c r="IX122" s="216">
        <f>成绩录入!AV125</f>
        <v>0</v>
      </c>
      <c r="IY122" s="216">
        <f>成绩录入!AW125</f>
        <v>0</v>
      </c>
      <c r="IZ122" s="298">
        <f t="shared" si="317"/>
        <v>0</v>
      </c>
      <c r="JA122" s="299"/>
      <c r="JB122" s="317">
        <f>成绩录入!AR125</f>
        <v>0</v>
      </c>
      <c r="JC122" s="216">
        <f>成绩录入!AS125</f>
        <v>0</v>
      </c>
      <c r="JD122" s="216">
        <f>成绩录入!AT125</f>
        <v>0</v>
      </c>
      <c r="JE122" s="216">
        <f>成绩录入!AU125</f>
        <v>0</v>
      </c>
      <c r="JF122" s="216">
        <f>成绩录入!AV125</f>
        <v>0</v>
      </c>
      <c r="JG122" s="216">
        <f>成绩录入!AW125</f>
        <v>0</v>
      </c>
      <c r="JH122" s="298">
        <f t="shared" si="318"/>
        <v>0</v>
      </c>
      <c r="JI122" s="299"/>
      <c r="JJ122" s="248">
        <f>成绩录入!AR125</f>
        <v>0</v>
      </c>
      <c r="JK122" s="248">
        <f>成绩录入!AS125</f>
        <v>0</v>
      </c>
      <c r="JL122" s="248">
        <f>成绩录入!AT125</f>
        <v>0</v>
      </c>
      <c r="JM122" s="248">
        <f>成绩录入!AU125</f>
        <v>0</v>
      </c>
      <c r="JN122" s="248">
        <f>成绩录入!AV125</f>
        <v>0</v>
      </c>
      <c r="JO122" s="248">
        <f>成绩录入!AW125</f>
        <v>0</v>
      </c>
      <c r="JP122" s="298">
        <f t="shared" si="319"/>
        <v>0</v>
      </c>
      <c r="JQ122" s="299"/>
      <c r="JR122" s="308">
        <f>成绩录入!AR125</f>
        <v>0</v>
      </c>
      <c r="JS122" s="248">
        <f>成绩录入!AS125</f>
        <v>0</v>
      </c>
      <c r="JT122" s="248">
        <f>成绩录入!AT125</f>
        <v>0</v>
      </c>
      <c r="JU122" s="248">
        <f>成绩录入!AU125</f>
        <v>0</v>
      </c>
      <c r="JV122" s="248">
        <f>成绩录入!AV125</f>
        <v>0</v>
      </c>
      <c r="JW122" s="248">
        <f>成绩录入!AW125</f>
        <v>0</v>
      </c>
      <c r="JX122" s="298">
        <f t="shared" si="320"/>
        <v>0</v>
      </c>
      <c r="JY122" s="299"/>
      <c r="JZ122" s="308">
        <f>成绩录入!AR125</f>
        <v>0</v>
      </c>
      <c r="KA122" s="248">
        <f>成绩录入!AS125</f>
        <v>0</v>
      </c>
      <c r="KB122" s="248">
        <f>成绩录入!AT125</f>
        <v>0</v>
      </c>
      <c r="KC122" s="248">
        <f>成绩录入!AU125</f>
        <v>0</v>
      </c>
      <c r="KD122" s="248">
        <f>成绩录入!AV125</f>
        <v>0</v>
      </c>
      <c r="KE122" s="248">
        <f>成绩录入!AW125</f>
        <v>0</v>
      </c>
      <c r="KF122" s="298">
        <f t="shared" si="321"/>
        <v>0</v>
      </c>
      <c r="KH122" s="401">
        <f t="shared" si="322"/>
        <v>0</v>
      </c>
      <c r="KI122" s="314">
        <f t="shared" si="323"/>
        <v>0</v>
      </c>
      <c r="KJ122" s="314">
        <f t="shared" si="324"/>
        <v>0</v>
      </c>
      <c r="KK122" s="314">
        <f t="shared" si="325"/>
        <v>0</v>
      </c>
      <c r="KL122" s="314">
        <f t="shared" si="326"/>
        <v>0</v>
      </c>
      <c r="KM122" s="400">
        <f t="shared" si="327"/>
        <v>0</v>
      </c>
      <c r="KN122" s="90"/>
      <c r="KO122" s="294">
        <f>IF(总评!G120&lt;60,1,0)</f>
        <v>0</v>
      </c>
      <c r="KP122" s="355">
        <f t="shared" si="328"/>
        <v>0</v>
      </c>
      <c r="KQ122" s="355">
        <f t="shared" si="329"/>
        <v>0</v>
      </c>
      <c r="KR122" s="356">
        <f t="shared" si="330"/>
        <v>0</v>
      </c>
      <c r="KS122" s="321">
        <f t="shared" si="245"/>
        <v>0</v>
      </c>
      <c r="OT122" s="273">
        <f>IF(OT$6=$OS$5,成绩录入!BC125,0)</f>
        <v>0</v>
      </c>
      <c r="OU122" s="274">
        <f>IF(OU$6=$OS$5,成绩录入!BD125,0)</f>
        <v>0</v>
      </c>
      <c r="OV122" s="274">
        <f>IF(OV$6=$OS$5,成绩录入!BE125,0)</f>
        <v>0</v>
      </c>
      <c r="OW122" s="274">
        <f>IF(OW$6=$OS$5,成绩录入!BF125,0)</f>
        <v>0</v>
      </c>
      <c r="OX122" s="274">
        <f>IF(OX$6=$OS$5,成绩录入!BG125,0)</f>
        <v>0</v>
      </c>
      <c r="OY122" s="274">
        <f>IF(OY$6=$OS$5,成绩录入!BH125,0)</f>
        <v>0</v>
      </c>
      <c r="OZ122" s="274">
        <f>IF(OZ$6=$OS$5,成绩录入!BI125,0)</f>
        <v>0</v>
      </c>
      <c r="PA122" s="274">
        <f>IF(PA$6=$OS$5,成绩录入!BJ125,0)</f>
        <v>0</v>
      </c>
      <c r="PB122" s="274">
        <f>IF(PB$6=$OS$5,成绩录入!BK125,0)</f>
        <v>0</v>
      </c>
      <c r="PC122" s="274">
        <f>IF(PC$6=$OS$5,成绩录入!BL125,0)</f>
        <v>0</v>
      </c>
      <c r="PD122" s="274">
        <f>IF(PD$6=$OS$5,成绩录入!BM125,0)</f>
        <v>0</v>
      </c>
      <c r="PE122" s="274">
        <f>IF(PE$6=$OS$5,成绩录入!BN125,0)</f>
        <v>0</v>
      </c>
      <c r="PF122" s="274">
        <f>IF(PF$6=$OS$5,成绩录入!BO125,0)</f>
        <v>0</v>
      </c>
      <c r="PG122" s="274">
        <f>IF(PG$6=$OS$5,成绩录入!BP125,0)</f>
        <v>0</v>
      </c>
      <c r="PH122" s="274">
        <f>IF(PH$6=$OS$5,成绩录入!BQ125,0)</f>
        <v>0</v>
      </c>
      <c r="PI122" s="274">
        <f>IF(PI$6=$OS$5,成绩录入!BR125,0)</f>
        <v>0</v>
      </c>
      <c r="PJ122" s="274">
        <f>IF(PJ$6=$OS$5,成绩录入!BS125,0)</f>
        <v>0</v>
      </c>
      <c r="PK122" s="274">
        <f>IF(PK$6=$OS$5,成绩录入!BT125,0)</f>
        <v>0</v>
      </c>
      <c r="PL122" s="274">
        <f>IF(PL$6=$OS$5,成绩录入!BU125,0)</f>
        <v>0</v>
      </c>
      <c r="PM122" s="274">
        <f>IF(PM$6=$OS$5,成绩录入!BV125,0)</f>
        <v>0</v>
      </c>
      <c r="PN122" s="274">
        <f>IF(PN$6=$OS$5,成绩录入!BW125,0)</f>
        <v>0</v>
      </c>
      <c r="PO122" s="274">
        <f>IF(PO$6=$OS$5,成绩录入!BX125,0)</f>
        <v>0</v>
      </c>
      <c r="PP122" s="274">
        <f>IF(PP$6=$OS$5,成绩录入!BY125,0)</f>
        <v>0</v>
      </c>
      <c r="PQ122" s="274">
        <f>IF(PQ$6=$OS$5,成绩录入!BZ125,0)</f>
        <v>0</v>
      </c>
      <c r="PR122" s="274">
        <f>IF(PR$6=$OS$5,成绩录入!CA125,0)</f>
        <v>0</v>
      </c>
      <c r="PS122" s="274">
        <f>IF(PS$6=$OS$5,成绩录入!CB125,0)</f>
        <v>0</v>
      </c>
      <c r="PT122" s="274">
        <f>IF(PT$6=$OS$5,成绩录入!CC125,0)</f>
        <v>0</v>
      </c>
      <c r="PU122" s="274">
        <f>IF(PU$6=$OS$5,成绩录入!CD125,0)</f>
        <v>0</v>
      </c>
      <c r="PV122" s="274">
        <f>IF(PV$6=$OS$5,成绩录入!CE125,0)</f>
        <v>0</v>
      </c>
      <c r="PW122" s="274">
        <f>IF(PW$6=$OS$5,成绩录入!CF125,0)</f>
        <v>0</v>
      </c>
      <c r="PX122" s="274">
        <f>IF(PX$6=$OS$5,成绩录入!CG125,0)</f>
        <v>0</v>
      </c>
      <c r="PY122" s="274">
        <f>IF(PY$6=$OS$5,成绩录入!CH125,0)</f>
        <v>0</v>
      </c>
      <c r="PZ122" s="274">
        <f>IF(PZ$6=$OS$5,成绩录入!CI125,0)</f>
        <v>0</v>
      </c>
      <c r="QA122" s="274">
        <f>IF(QA$6=$OS$5,成绩录入!CJ125,0)</f>
        <v>0</v>
      </c>
      <c r="QB122" s="274">
        <f>IF(QB$6=$OS$5,成绩录入!CK125,0)</f>
        <v>0</v>
      </c>
      <c r="QC122" s="274">
        <f>IF(QC$6=$OS$5,成绩录入!CL125,0)</f>
        <v>0</v>
      </c>
      <c r="QD122" s="274">
        <f>IF(QD$6=$OS$5,成绩录入!CM125,0)</f>
        <v>0</v>
      </c>
      <c r="QE122" s="274">
        <f>IF(QE$6=$OS$5,成绩录入!CN125,0)</f>
        <v>0</v>
      </c>
      <c r="QF122" s="274">
        <f>IF(QF$6=$OS$5,成绩录入!CO125,0)</f>
        <v>0</v>
      </c>
      <c r="QG122" s="274">
        <f>IF(QG$6=$OS$5,成绩录入!CP125,0)</f>
        <v>0</v>
      </c>
      <c r="QH122" s="274">
        <f>IF(QH$6=$OS$5,成绩录入!CQ125,0)</f>
        <v>0</v>
      </c>
      <c r="QI122" s="274">
        <f>IF(QI$6=$OS$5,成绩录入!CR125,0)</f>
        <v>0</v>
      </c>
      <c r="QJ122" s="274">
        <f>IF(QJ$6=$OS$5,成绩录入!CS125,0)</f>
        <v>0</v>
      </c>
      <c r="QK122" s="274">
        <f>IF(QK$6=$OS$5,成绩录入!CT125,0)</f>
        <v>0</v>
      </c>
      <c r="QL122" s="274">
        <f>IF(QL$6=$OS$5,成绩录入!CU125,0)</f>
        <v>0</v>
      </c>
      <c r="QM122" s="274">
        <f>IF(QM$6=$OS$5,成绩录入!CV125,0)</f>
        <v>0</v>
      </c>
      <c r="QN122" s="274">
        <f>IF(QN$6=$OS$5,成绩录入!CW125,0)</f>
        <v>0</v>
      </c>
      <c r="QO122" s="274">
        <f>IF(QO$6=$OS$5,成绩录入!CX125,0)</f>
        <v>0</v>
      </c>
      <c r="QP122" s="274">
        <f>IF(QP$6=$OS$5,成绩录入!CY125,0)</f>
        <v>0</v>
      </c>
      <c r="QQ122" s="274">
        <f>IF(QQ$6=$OS$5,成绩录入!CZ125,0)</f>
        <v>0</v>
      </c>
      <c r="QR122" s="274">
        <f>IF(QR$6=$OS$5,成绩录入!DA125,0)</f>
        <v>0</v>
      </c>
      <c r="QS122" s="274">
        <f>IF(QS$6=$OS$5,成绩录入!DB125,0)</f>
        <v>0</v>
      </c>
      <c r="QT122" s="274">
        <f>IF(QT$6=$OS$5,成绩录入!DC125,0)</f>
        <v>0</v>
      </c>
      <c r="QU122" s="274">
        <f>IF(QU$6=$OS$5,成绩录入!DD125,0)</f>
        <v>0</v>
      </c>
      <c r="QV122" s="274">
        <f>IF(QV$6=$OS$5,成绩录入!DE125,0)</f>
        <v>0</v>
      </c>
      <c r="QW122" s="274">
        <f>IF(QW$6=$OS$5,成绩录入!DF125,0)</f>
        <v>0</v>
      </c>
      <c r="QX122" s="274">
        <f>IF(QX$6=$OS$5,成绩录入!DG125,0)</f>
        <v>0</v>
      </c>
      <c r="QY122" s="274">
        <f>IF(QY$6=$OS$5,成绩录入!DH125,0)</f>
        <v>0</v>
      </c>
      <c r="QZ122" s="274">
        <f>IF(QZ$6=$OS$5,成绩录入!DI125,0)</f>
        <v>0</v>
      </c>
      <c r="RA122" s="274">
        <f>IF(RA$6=$OS$5,成绩录入!DJ125,0)</f>
        <v>0</v>
      </c>
      <c r="RB122" s="248">
        <f>IF(RB$6=$OS$5,成绩录入!DK125,0)</f>
        <v>0</v>
      </c>
      <c r="RC122" s="248">
        <f>IF(RC$6=$OS$5,成绩录入!DL125,0)</f>
        <v>0</v>
      </c>
      <c r="RD122" s="248">
        <f>IF(RD$6=$OS$5,成绩录入!DM125,0)</f>
        <v>0</v>
      </c>
      <c r="RE122" s="248">
        <f>IF(RE$6=$OS$5,成绩录入!DN125,0)</f>
        <v>0</v>
      </c>
      <c r="RF122" s="248">
        <f>IF(RF$6=$OS$5,成绩录入!DO125,0)</f>
        <v>0</v>
      </c>
      <c r="RG122" s="248">
        <f>IF(RG$6=$OS$5,成绩录入!DP125,0)</f>
        <v>0</v>
      </c>
      <c r="RH122" s="248">
        <f>IF(RH$6=$OS$5,成绩录入!DQ125,0)</f>
        <v>0</v>
      </c>
      <c r="RI122" s="248">
        <f>IF(RI$6=$OS$5,成绩录入!DR125,0)</f>
        <v>0</v>
      </c>
      <c r="RJ122" s="248">
        <f>IF(RJ$6=$OS$5,成绩录入!DS125,0)</f>
        <v>0</v>
      </c>
      <c r="RK122" s="248">
        <f>IF(RK$6=$OS$5,成绩录入!DT125,0)</f>
        <v>0</v>
      </c>
      <c r="RL122" s="248">
        <f>IF(RL$6=$OS$5,成绩录入!DU125,0)</f>
        <v>0</v>
      </c>
      <c r="RM122" s="248">
        <f>IF(RM$6=$OS$5,成绩录入!DV125,0)</f>
        <v>0</v>
      </c>
      <c r="RN122" s="248">
        <f>IF(RN$6=$OS$5,成绩录入!DW125,0)</f>
        <v>0</v>
      </c>
      <c r="RO122" s="248">
        <f>IF(RO$6=$OS$5,成绩录入!DX125,0)</f>
        <v>0</v>
      </c>
      <c r="RP122" s="248">
        <f>IF(RP$6=$OS$5,成绩录入!DY125,0)</f>
        <v>0</v>
      </c>
      <c r="RQ122" s="248">
        <f>IF(RQ$6=$OS$5,成绩录入!DZ125,0)</f>
        <v>0</v>
      </c>
      <c r="RR122" s="248">
        <f>IF(RR$6=$OS$5,成绩录入!EA125,0)</f>
        <v>0</v>
      </c>
      <c r="RS122" s="248">
        <f>IF(RS$6=$OS$5,成绩录入!EB125,0)</f>
        <v>0</v>
      </c>
      <c r="RT122" s="248">
        <f>IF(RT$6=$OS$5,成绩录入!EC125,0)</f>
        <v>0</v>
      </c>
      <c r="RU122" s="248">
        <f>IF(RU$6=$OS$5,成绩录入!ED125,0)</f>
        <v>0</v>
      </c>
      <c r="RV122" s="248">
        <f>IF(RV$6=$OS$5,成绩录入!EE125,0)</f>
        <v>0</v>
      </c>
      <c r="RW122" s="248">
        <f>IF(RW$6=$OS$5,成绩录入!EF125,0)</f>
        <v>0</v>
      </c>
      <c r="RX122" s="248">
        <f>IF(RX$6=$OS$5,成绩录入!EG125,0)</f>
        <v>0</v>
      </c>
      <c r="RY122" s="248">
        <f>IF(RY$6=$OS$5,成绩录入!EH125,0)</f>
        <v>0</v>
      </c>
      <c r="RZ122" s="248">
        <f>IF(RZ$6=$OS$5,成绩录入!EI125,0)</f>
        <v>0</v>
      </c>
      <c r="SA122" s="248">
        <f>IF(SA$6=$OS$5,成绩录入!EJ125,0)</f>
        <v>0</v>
      </c>
      <c r="SB122" s="248">
        <f>IF(SB$6=$OS$5,成绩录入!EK125,0)</f>
        <v>0</v>
      </c>
      <c r="SC122" s="248">
        <f>IF(SC$6=$OS$5,成绩录入!EL125,0)</f>
        <v>0</v>
      </c>
      <c r="SD122" s="248">
        <f>IF(SD$6=$OS$5,成绩录入!EM125,0)</f>
        <v>0</v>
      </c>
      <c r="SE122" s="248">
        <f>IF(SE$6=$OS$5,成绩录入!EN125,0)</f>
        <v>0</v>
      </c>
      <c r="SF122" s="248">
        <f>IF(SF$6=$OS$5,成绩录入!EO125,0)</f>
        <v>0</v>
      </c>
      <c r="SG122" s="248">
        <f>IF(SG$6=$OS$5,成绩录入!EP125,0)</f>
        <v>0</v>
      </c>
      <c r="SH122" s="248">
        <f>IF(SH$6=$OS$5,成绩录入!EQ125,0)</f>
        <v>0</v>
      </c>
      <c r="SI122" s="248">
        <f>IF(SI$6=$OS$5,成绩录入!ER125,0)</f>
        <v>0</v>
      </c>
      <c r="SJ122" s="248">
        <f>IF(SJ$6=$OS$5,成绩录入!ES125,0)</f>
        <v>0</v>
      </c>
      <c r="SK122" s="248">
        <f>IF(SK$6=$OS$5,成绩录入!ET125,0)</f>
        <v>0</v>
      </c>
      <c r="SL122" s="248">
        <f>IF(SL$6=$OS$5,成绩录入!EU125,0)</f>
        <v>0</v>
      </c>
      <c r="SM122" s="248">
        <f>IF(SM$6=$OS$5,成绩录入!EV125,0)</f>
        <v>0</v>
      </c>
      <c r="SN122" s="248">
        <f>IF(SN$6=$OS$5,成绩录入!EW125,0)</f>
        <v>0</v>
      </c>
      <c r="SO122" s="248">
        <f>IF(SO$6=$OS$5,成绩录入!EX125,0)</f>
        <v>0</v>
      </c>
      <c r="SP122" s="218">
        <f t="shared" si="190"/>
        <v>0</v>
      </c>
      <c r="SQ122" s="166"/>
      <c r="SR122" s="166"/>
      <c r="SS122" s="273">
        <f>IF(SS$6=$SR$5,成绩录入!BC125,0)</f>
        <v>0</v>
      </c>
      <c r="ST122" s="274">
        <f>IF(ST$6=$SR$5,成绩录入!BD125,0)</f>
        <v>0</v>
      </c>
      <c r="SU122" s="274">
        <f>IF(SU$6=$SR$5,成绩录入!BE125,0)</f>
        <v>0</v>
      </c>
      <c r="SV122" s="274">
        <f>IF(SV$6=$SR$5,成绩录入!BF125,0)</f>
        <v>0</v>
      </c>
      <c r="SW122" s="274">
        <f>IF(SW$6=$SR$5,成绩录入!BG125,0)</f>
        <v>0</v>
      </c>
      <c r="SX122" s="274">
        <f>IF(SX$6=$SR$5,成绩录入!BH125,0)</f>
        <v>0</v>
      </c>
      <c r="SY122" s="274">
        <f>IF(SY$6=$SR$5,成绩录入!BI125,0)</f>
        <v>0</v>
      </c>
      <c r="SZ122" s="274">
        <f>IF(SZ$6=$SR$5,成绩录入!BJ125,0)</f>
        <v>0</v>
      </c>
      <c r="TA122" s="274">
        <f>IF(TA$6=$SR$5,成绩录入!BK125,0)</f>
        <v>0</v>
      </c>
      <c r="TB122" s="274">
        <f>IF(TB$6=$SR$5,成绩录入!BL125,0)</f>
        <v>0</v>
      </c>
      <c r="TC122" s="274">
        <f>IF(TC$6=$SR$5,成绩录入!BM125,0)</f>
        <v>0</v>
      </c>
      <c r="TD122" s="274">
        <f>IF(TD$6=$SR$5,成绩录入!BN125,0)</f>
        <v>0</v>
      </c>
      <c r="TE122" s="274">
        <f>IF(TE$6=$SR$5,成绩录入!BO125,0)</f>
        <v>0</v>
      </c>
      <c r="TF122" s="274">
        <f>IF(TF$6=$SR$5,成绩录入!BP125,0)</f>
        <v>0</v>
      </c>
      <c r="TG122" s="274">
        <f>IF(TG$6=$SR$5,成绩录入!BQ125,0)</f>
        <v>0</v>
      </c>
      <c r="TH122" s="274">
        <f>IF(TH$6=$SR$5,成绩录入!BR125,0)</f>
        <v>0</v>
      </c>
      <c r="TI122" s="274">
        <f>IF(TI$6=$SR$5,成绩录入!BS125,0)</f>
        <v>0</v>
      </c>
      <c r="TJ122" s="274">
        <f>IF(TJ$6=$SR$5,成绩录入!BT125,0)</f>
        <v>0</v>
      </c>
      <c r="TK122" s="274">
        <f>IF(TK$6=$SR$5,成绩录入!BU125,0)</f>
        <v>0</v>
      </c>
      <c r="TL122" s="274">
        <f>IF(TL$6=$SR$5,成绩录入!BV125,0)</f>
        <v>0</v>
      </c>
      <c r="TM122" s="274">
        <f>IF(TM$6=$SR$5,成绩录入!BW125,0)</f>
        <v>0</v>
      </c>
      <c r="TN122" s="274">
        <f>IF(TN$6=$SR$5,成绩录入!BX125,0)</f>
        <v>0</v>
      </c>
      <c r="TO122" s="274">
        <f>IF(TO$6=$SR$5,成绩录入!BY125,0)</f>
        <v>0</v>
      </c>
      <c r="TP122" s="274">
        <f>IF(TP$6=$SR$5,成绩录入!BZ125,0)</f>
        <v>0</v>
      </c>
      <c r="TQ122" s="274">
        <f>IF(TQ$6=$SR$5,成绩录入!CA125,0)</f>
        <v>0</v>
      </c>
      <c r="TR122" s="274">
        <f>IF(TR$6=$SR$5,成绩录入!CB125,0)</f>
        <v>0</v>
      </c>
      <c r="TS122" s="274">
        <f>IF(TS$6=$SR$5,成绩录入!CC125,0)</f>
        <v>0</v>
      </c>
      <c r="TT122" s="274">
        <f>IF(TT$6=$SR$5,成绩录入!CD125,0)</f>
        <v>0</v>
      </c>
      <c r="TU122" s="274">
        <f>IF(TU$6=$SR$5,成绩录入!CE125,0)</f>
        <v>0</v>
      </c>
      <c r="TV122" s="274">
        <f>IF(TV$6=$SR$5,成绩录入!CF125,0)</f>
        <v>0</v>
      </c>
      <c r="TW122" s="274">
        <f>IF(TW$6=$SR$5,成绩录入!CG125,0)</f>
        <v>0</v>
      </c>
      <c r="TX122" s="274">
        <f>IF(TX$6=$SR$5,成绩录入!CH125,0)</f>
        <v>0</v>
      </c>
      <c r="TY122" s="274">
        <f>IF(TY$6=$SR$5,成绩录入!CI125,0)</f>
        <v>0</v>
      </c>
      <c r="TZ122" s="274">
        <f>IF(TZ$6=$SR$5,成绩录入!CJ125,0)</f>
        <v>0</v>
      </c>
      <c r="UA122" s="274">
        <f>IF(UA$6=$SR$5,成绩录入!CK125,0)</f>
        <v>0</v>
      </c>
      <c r="UB122" s="274">
        <f>IF(UB$6=$SR$5,成绩录入!CL125,0)</f>
        <v>0</v>
      </c>
      <c r="UC122" s="274">
        <f>IF(UC$6=$SR$5,成绩录入!CM125,0)</f>
        <v>0</v>
      </c>
      <c r="UD122" s="274">
        <f>IF(UD$6=$SR$5,成绩录入!CN125,0)</f>
        <v>0</v>
      </c>
      <c r="UE122" s="274">
        <f>IF(UE$6=$SR$5,成绩录入!CO125,0)</f>
        <v>0</v>
      </c>
      <c r="UF122" s="274">
        <f>IF(UF$6=$SR$5,成绩录入!CP125,0)</f>
        <v>0</v>
      </c>
      <c r="UG122" s="274">
        <f>IF(UG$6=$SR$5,成绩录入!CQ125,0)</f>
        <v>0</v>
      </c>
      <c r="UH122" s="274">
        <f>IF(UH$6=$SR$5,成绩录入!CR125,0)</f>
        <v>0</v>
      </c>
      <c r="UI122" s="274">
        <f>IF(UI$6=$SR$5,成绩录入!CS125,0)</f>
        <v>0</v>
      </c>
      <c r="UJ122" s="274">
        <f>IF(UJ$6=$SR$5,成绩录入!CT125,0)</f>
        <v>0</v>
      </c>
      <c r="UK122" s="274">
        <f>IF(UK$6=$SR$5,成绩录入!CU125,0)</f>
        <v>0</v>
      </c>
      <c r="UL122" s="274">
        <f>IF(UL$6=$SR$5,成绩录入!CV125,0)</f>
        <v>0</v>
      </c>
      <c r="UM122" s="274">
        <f>IF(UM$6=$SR$5,成绩录入!CW125,0)</f>
        <v>0</v>
      </c>
      <c r="UN122" s="274">
        <f>IF(UN$6=$SR$5,成绩录入!CX125,0)</f>
        <v>0</v>
      </c>
      <c r="UO122" s="274">
        <f>IF(UO$6=$SR$5,成绩录入!CY125,0)</f>
        <v>0</v>
      </c>
      <c r="UP122" s="274">
        <f>IF(UP$6=$SR$5,成绩录入!CZ125,0)</f>
        <v>0</v>
      </c>
      <c r="UQ122" s="274">
        <f>IF(UQ$6=$SR$5,成绩录入!DA125,0)</f>
        <v>0</v>
      </c>
      <c r="UR122" s="274">
        <f>IF(UR$6=$SR$5,成绩录入!DB125,0)</f>
        <v>0</v>
      </c>
      <c r="US122" s="274">
        <f>IF(US$6=$SR$5,成绩录入!DC125,0)</f>
        <v>0</v>
      </c>
      <c r="UT122" s="274">
        <f>IF(UT$6=$SR$5,成绩录入!DD125,0)</f>
        <v>0</v>
      </c>
      <c r="UU122" s="274">
        <f>IF(UU$6=$SR$5,成绩录入!DE125,0)</f>
        <v>0</v>
      </c>
      <c r="UV122" s="274">
        <f>IF(UV$6=$SR$5,成绩录入!DF125,0)</f>
        <v>0</v>
      </c>
      <c r="UW122" s="274">
        <f>IF(UW$6=$SR$5,成绩录入!DG125,0)</f>
        <v>0</v>
      </c>
      <c r="UX122" s="274">
        <f>IF(UX$6=$SR$5,成绩录入!DH125,0)</f>
        <v>0</v>
      </c>
      <c r="UY122" s="274">
        <f>IF(UY$6=$SR$5,成绩录入!DI125,0)</f>
        <v>0</v>
      </c>
      <c r="UZ122" s="274">
        <f>IF(UZ$6=$SR$5,成绩录入!DJ125,0)</f>
        <v>0</v>
      </c>
      <c r="VA122" s="248">
        <f>IF(VA$6=$SR$5,成绩录入!DK125,0)</f>
        <v>0</v>
      </c>
      <c r="VB122" s="248">
        <f>IF(VB$6=$SR$5,成绩录入!DL125,0)</f>
        <v>0</v>
      </c>
      <c r="VC122" s="248">
        <f>IF(VC$6=$SR$5,成绩录入!DM125,0)</f>
        <v>0</v>
      </c>
      <c r="VD122" s="248">
        <f>IF(VD$6=$SR$5,成绩录入!DN125,0)</f>
        <v>0</v>
      </c>
      <c r="VE122" s="248">
        <f>IF(VE$6=$SR$5,成绩录入!DO125,0)</f>
        <v>0</v>
      </c>
      <c r="VF122" s="248">
        <f>IF(VF$6=$SR$5,成绩录入!DP125,0)</f>
        <v>0</v>
      </c>
      <c r="VG122" s="248">
        <f>IF(VG$6=$SR$5,成绩录入!DQ125,0)</f>
        <v>0</v>
      </c>
      <c r="VH122" s="248">
        <f>IF(VH$6=$SR$5,成绩录入!DR125,0)</f>
        <v>0</v>
      </c>
      <c r="VI122" s="248">
        <f>IF(VI$6=$SR$5,成绩录入!DS125,0)</f>
        <v>0</v>
      </c>
      <c r="VJ122" s="248">
        <f>IF(VJ$6=$SR$5,成绩录入!DT125,0)</f>
        <v>0</v>
      </c>
      <c r="VK122" s="248">
        <f>IF(VK$6=$SR$5,成绩录入!DU125,0)</f>
        <v>0</v>
      </c>
      <c r="VL122" s="248">
        <f>IF(VL$6=$SR$5,成绩录入!DV125,0)</f>
        <v>0</v>
      </c>
      <c r="VM122" s="248">
        <f>IF(VM$6=$SR$5,成绩录入!DW125,0)</f>
        <v>0</v>
      </c>
      <c r="VN122" s="248">
        <f>IF(VN$6=$SR$5,成绩录入!DX125,0)</f>
        <v>0</v>
      </c>
      <c r="VO122" s="248">
        <f>IF(VO$6=$SR$5,成绩录入!DY125,0)</f>
        <v>0</v>
      </c>
      <c r="VP122" s="248">
        <f>IF(VP$6=$SR$5,成绩录入!DZ125,0)</f>
        <v>0</v>
      </c>
      <c r="VQ122" s="248">
        <f>IF(VQ$6=$SR$5,成绩录入!EA125,0)</f>
        <v>0</v>
      </c>
      <c r="VR122" s="248">
        <f>IF(VR$6=$SR$5,成绩录入!EB125,0)</f>
        <v>0</v>
      </c>
      <c r="VS122" s="248">
        <f>IF(VS$6=$SR$5,成绩录入!EC125,0)</f>
        <v>0</v>
      </c>
      <c r="VT122" s="248">
        <f>IF(VT$6=$SR$5,成绩录入!ED125,0)</f>
        <v>0</v>
      </c>
      <c r="VU122" s="248">
        <f>IF(VU$6=$SR$5,成绩录入!EE125,0)</f>
        <v>0</v>
      </c>
      <c r="VV122" s="248">
        <f>IF(VV$6=$SR$5,成绩录入!EF125,0)</f>
        <v>0</v>
      </c>
      <c r="VW122" s="248">
        <f>IF(VW$6=$SR$5,成绩录入!EG125,0)</f>
        <v>0</v>
      </c>
      <c r="VX122" s="248">
        <f>IF(VX$6=$SR$5,成绩录入!EH125,0)</f>
        <v>0</v>
      </c>
      <c r="VY122" s="248">
        <f>IF(VY$6=$SR$5,成绩录入!EI125,0)</f>
        <v>0</v>
      </c>
      <c r="VZ122" s="248">
        <f>IF(VZ$6=$SR$5,成绩录入!EJ125,0)</f>
        <v>0</v>
      </c>
      <c r="WA122" s="248">
        <f>IF(WA$6=$SR$5,成绩录入!EK125,0)</f>
        <v>0</v>
      </c>
      <c r="WB122" s="248">
        <f>IF(WB$6=$SR$5,成绩录入!EL125,0)</f>
        <v>0</v>
      </c>
      <c r="WC122" s="248">
        <f>IF(WC$6=$SR$5,成绩录入!EM125,0)</f>
        <v>0</v>
      </c>
      <c r="WD122" s="248">
        <f>IF(WD$6=$SR$5,成绩录入!EN125,0)</f>
        <v>0</v>
      </c>
      <c r="WE122" s="248">
        <f>IF(WE$6=$SR$5,成绩录入!EO125,0)</f>
        <v>0</v>
      </c>
      <c r="WF122" s="248">
        <f>IF(WF$6=$SR$5,成绩录入!EP125,0)</f>
        <v>0</v>
      </c>
      <c r="WG122" s="248">
        <f>IF(WG$6=$SR$5,成绩录入!EQ125,0)</f>
        <v>0</v>
      </c>
      <c r="WH122" s="248">
        <f>IF(WH$6=$SR$5,成绩录入!ER125,0)</f>
        <v>0</v>
      </c>
      <c r="WI122" s="248">
        <f>IF(WI$6=$SR$5,成绩录入!ES125,0)</f>
        <v>0</v>
      </c>
      <c r="WJ122" s="248">
        <f>IF(WJ$6=$SR$5,成绩录入!ET125,0)</f>
        <v>0</v>
      </c>
      <c r="WK122" s="248">
        <f>IF(WK$6=$SR$5,成绩录入!EU125,0)</f>
        <v>0</v>
      </c>
      <c r="WL122" s="248">
        <f>IF(WL$6=$SR$5,成绩录入!EV125,0)</f>
        <v>0</v>
      </c>
      <c r="WM122" s="248">
        <f>IF(WM$6=$SR$5,成绩录入!EW125,0)</f>
        <v>0</v>
      </c>
      <c r="WN122" s="248">
        <f>IF(WN$6=$SR$5,成绩录入!EX125,0)</f>
        <v>0</v>
      </c>
      <c r="WO122" s="218">
        <f t="shared" si="191"/>
        <v>0</v>
      </c>
      <c r="WP122" s="166"/>
      <c r="WQ122" s="166"/>
      <c r="WR122" s="273">
        <f>IF(WR$6=$WQ$5,成绩录入!BC125,0)</f>
        <v>0</v>
      </c>
      <c r="WS122" s="274">
        <f>IF(WS$6=$WQ$5,成绩录入!BD125,0)</f>
        <v>0</v>
      </c>
      <c r="WT122" s="274">
        <f>IF(WT$6=$WQ$5,成绩录入!BE125,0)</f>
        <v>0</v>
      </c>
      <c r="WU122" s="274">
        <f>IF(WU$6=$WQ$5,成绩录入!BF125,0)</f>
        <v>0</v>
      </c>
      <c r="WV122" s="274">
        <f>IF(WV$6=$WQ$5,成绩录入!BG125,0)</f>
        <v>0</v>
      </c>
      <c r="WW122" s="274">
        <f>IF(WW$6=$WQ$5,成绩录入!BH125,0)</f>
        <v>0</v>
      </c>
      <c r="WX122" s="274">
        <f>IF(WX$6=$WQ$5,成绩录入!BI125,0)</f>
        <v>0</v>
      </c>
      <c r="WY122" s="274">
        <f>IF(WY$6=$WQ$5,成绩录入!BJ125,0)</f>
        <v>0</v>
      </c>
      <c r="WZ122" s="274">
        <f>IF(WZ$6=$WQ$5,成绩录入!BK125,0)</f>
        <v>0</v>
      </c>
      <c r="XA122" s="274">
        <f>IF(XA$6=$WQ$5,成绩录入!BL125,0)</f>
        <v>0</v>
      </c>
      <c r="XB122" s="274">
        <f>IF(XB$6=$WQ$5,成绩录入!BM125,0)</f>
        <v>0</v>
      </c>
      <c r="XC122" s="274">
        <f>IF(XC$6=$WQ$5,成绩录入!BN125,0)</f>
        <v>0</v>
      </c>
      <c r="XD122" s="274">
        <f>IF(XD$6=$WQ$5,成绩录入!BO125,0)</f>
        <v>0</v>
      </c>
      <c r="XE122" s="274">
        <f>IF(XE$6=$WQ$5,成绩录入!BP125,0)</f>
        <v>0</v>
      </c>
      <c r="XF122" s="274">
        <f>IF(XF$6=$WQ$5,成绩录入!BQ125,0)</f>
        <v>0</v>
      </c>
      <c r="XG122" s="274">
        <f>IF(XG$6=$WQ$5,成绩录入!BR125,0)</f>
        <v>0</v>
      </c>
      <c r="XH122" s="274">
        <f>IF(XH$6=$WQ$5,成绩录入!BS125,0)</f>
        <v>0</v>
      </c>
      <c r="XI122" s="274">
        <f>IF(XI$6=$WQ$5,成绩录入!BT125,0)</f>
        <v>0</v>
      </c>
      <c r="XJ122" s="274">
        <f>IF(XJ$6=$WQ$5,成绩录入!BU125,0)</f>
        <v>0</v>
      </c>
      <c r="XK122" s="274">
        <f>IF(XK$6=$WQ$5,成绩录入!BV125,0)</f>
        <v>0</v>
      </c>
      <c r="XL122" s="274">
        <f>IF(XL$6=$WQ$5,成绩录入!BW125,0)</f>
        <v>0</v>
      </c>
      <c r="XM122" s="274">
        <f>IF(XM$6=$WQ$5,成绩录入!BX125,0)</f>
        <v>0</v>
      </c>
      <c r="XN122" s="274">
        <f>IF(XN$6=$WQ$5,成绩录入!BY125,0)</f>
        <v>0</v>
      </c>
      <c r="XO122" s="274">
        <f>IF(XO$6=$WQ$5,成绩录入!BZ125,0)</f>
        <v>0</v>
      </c>
      <c r="XP122" s="274">
        <f>IF(XP$6=$WQ$5,成绩录入!CA125,0)</f>
        <v>0</v>
      </c>
      <c r="XQ122" s="274">
        <f>IF(XQ$6=$WQ$5,成绩录入!CB125,0)</f>
        <v>0</v>
      </c>
      <c r="XR122" s="274">
        <f>IF(XR$6=$WQ$5,成绩录入!CC125,0)</f>
        <v>0</v>
      </c>
      <c r="XS122" s="274">
        <f>IF(XS$6=$WQ$5,成绩录入!CD125,0)</f>
        <v>0</v>
      </c>
      <c r="XT122" s="274">
        <f>IF(XT$6=$WQ$5,成绩录入!CE125,0)</f>
        <v>0</v>
      </c>
      <c r="XU122" s="274">
        <f>IF(XU$6=$WQ$5,成绩录入!CF125,0)</f>
        <v>0</v>
      </c>
      <c r="XV122" s="274">
        <f>IF(XV$6=$WQ$5,成绩录入!CG125,0)</f>
        <v>0</v>
      </c>
      <c r="XW122" s="274">
        <f>IF(XW$6=$WQ$5,成绩录入!CH125,0)</f>
        <v>0</v>
      </c>
      <c r="XX122" s="274">
        <f>IF(XX$6=$WQ$5,成绩录入!CI125,0)</f>
        <v>0</v>
      </c>
      <c r="XY122" s="274">
        <f>IF(XY$6=$WQ$5,成绩录入!CJ125,0)</f>
        <v>0</v>
      </c>
      <c r="XZ122" s="274">
        <f>IF(XZ$6=$WQ$5,成绩录入!CK125,0)</f>
        <v>0</v>
      </c>
      <c r="YA122" s="274">
        <f>IF(YA$6=$WQ$5,成绩录入!CL125,0)</f>
        <v>0</v>
      </c>
      <c r="YB122" s="274">
        <f>IF(YB$6=$WQ$5,成绩录入!CM125,0)</f>
        <v>0</v>
      </c>
      <c r="YC122" s="274">
        <f>IF(YC$6=$WQ$5,成绩录入!CN125,0)</f>
        <v>0</v>
      </c>
      <c r="YD122" s="274">
        <f>IF(YD$6=$WQ$5,成绩录入!CO125,0)</f>
        <v>0</v>
      </c>
      <c r="YE122" s="274">
        <f>IF(YE$6=$WQ$5,成绩录入!CP125,0)</f>
        <v>0</v>
      </c>
      <c r="YF122" s="274">
        <f>IF(YF$6=$WQ$5,成绩录入!CQ125,0)</f>
        <v>0</v>
      </c>
      <c r="YG122" s="274">
        <f>IF(YG$6=$WQ$5,成绩录入!CR125,0)</f>
        <v>0</v>
      </c>
      <c r="YH122" s="274">
        <f>IF(YH$6=$WQ$5,成绩录入!CS125,0)</f>
        <v>0</v>
      </c>
      <c r="YI122" s="274">
        <f>IF(YI$6=$WQ$5,成绩录入!CT125,0)</f>
        <v>0</v>
      </c>
      <c r="YJ122" s="274">
        <f>IF(YJ$6=$WQ$5,成绩录入!CU125,0)</f>
        <v>0</v>
      </c>
      <c r="YK122" s="274">
        <f>IF(YK$6=$WQ$5,成绩录入!CV125,0)</f>
        <v>0</v>
      </c>
      <c r="YL122" s="274">
        <f>IF(YL$6=$WQ$5,成绩录入!CW125,0)</f>
        <v>0</v>
      </c>
      <c r="YM122" s="274">
        <f>IF(YM$6=$WQ$5,成绩录入!CX125,0)</f>
        <v>0</v>
      </c>
      <c r="YN122" s="274">
        <f>IF(YN$6=$WQ$5,成绩录入!CY125,0)</f>
        <v>0</v>
      </c>
      <c r="YO122" s="274">
        <f>IF(YO$6=$WQ$5,成绩录入!CZ125,0)</f>
        <v>0</v>
      </c>
      <c r="YP122" s="274">
        <f>IF(YP$6=$WQ$5,成绩录入!DA125,0)</f>
        <v>0</v>
      </c>
      <c r="YQ122" s="274">
        <f>IF(YQ$6=$WQ$5,成绩录入!DB125,0)</f>
        <v>0</v>
      </c>
      <c r="YR122" s="274">
        <f>IF(YR$6=$WQ$5,成绩录入!DC125,0)</f>
        <v>0</v>
      </c>
      <c r="YS122" s="274">
        <f>IF(YS$6=$WQ$5,成绩录入!DD125,0)</f>
        <v>0</v>
      </c>
      <c r="YT122" s="274">
        <f>IF(YT$6=$WQ$5,成绩录入!DE125,0)</f>
        <v>0</v>
      </c>
      <c r="YU122" s="274">
        <f>IF(YU$6=$WQ$5,成绩录入!DF125,0)</f>
        <v>0</v>
      </c>
      <c r="YV122" s="274">
        <f>IF(YV$6=$WQ$5,成绩录入!DG125,0)</f>
        <v>0</v>
      </c>
      <c r="YW122" s="274">
        <f>IF(YW$6=$WQ$5,成绩录入!DH125,0)</f>
        <v>0</v>
      </c>
      <c r="YX122" s="274">
        <f>IF(YX$6=$WQ$5,成绩录入!DI125,0)</f>
        <v>0</v>
      </c>
      <c r="YY122" s="274">
        <f>IF(YY$6=$WQ$5,成绩录入!DJ125,0)</f>
        <v>0</v>
      </c>
      <c r="YZ122" s="248">
        <f>IF(YZ$6=$WQ$5,成绩录入!DK125,0)</f>
        <v>0</v>
      </c>
      <c r="ZA122" s="248">
        <f>IF(ZA$6=$WQ$5,成绩录入!DL125,0)</f>
        <v>0</v>
      </c>
      <c r="ZB122" s="248">
        <f>IF(ZB$6=$WQ$5,成绩录入!DM125,0)</f>
        <v>0</v>
      </c>
      <c r="ZC122" s="248">
        <f>IF(ZC$6=$WQ$5,成绩录入!DN125,0)</f>
        <v>0</v>
      </c>
      <c r="ZD122" s="248">
        <f>IF(ZD$6=$WQ$5,成绩录入!DO125,0)</f>
        <v>0</v>
      </c>
      <c r="ZE122" s="248">
        <f>IF(ZE$6=$WQ$5,成绩录入!DP125,0)</f>
        <v>0</v>
      </c>
      <c r="ZF122" s="248">
        <f>IF(ZF$6=$WQ$5,成绩录入!DQ125,0)</f>
        <v>0</v>
      </c>
      <c r="ZG122" s="248">
        <f>IF(ZG$6=$WQ$5,成绩录入!DR125,0)</f>
        <v>0</v>
      </c>
      <c r="ZH122" s="248">
        <f>IF(ZH$6=$WQ$5,成绩录入!DS125,0)</f>
        <v>0</v>
      </c>
      <c r="ZI122" s="248">
        <f>IF(ZI$6=$WQ$5,成绩录入!DT125,0)</f>
        <v>0</v>
      </c>
      <c r="ZJ122" s="248">
        <f>IF(ZJ$6=$WQ$5,成绩录入!DU125,0)</f>
        <v>0</v>
      </c>
      <c r="ZK122" s="248">
        <f>IF(ZK$6=$WQ$5,成绩录入!DV125,0)</f>
        <v>0</v>
      </c>
      <c r="ZL122" s="248">
        <f>IF(ZL$6=$WQ$5,成绩录入!DW125,0)</f>
        <v>0</v>
      </c>
      <c r="ZM122" s="248">
        <f>IF(ZM$6=$WQ$5,成绩录入!DX125,0)</f>
        <v>0</v>
      </c>
      <c r="ZN122" s="248">
        <f>IF(ZN$6=$WQ$5,成绩录入!DY125,0)</f>
        <v>0</v>
      </c>
      <c r="ZO122" s="248">
        <f>IF(ZO$6=$WQ$5,成绩录入!DZ125,0)</f>
        <v>0</v>
      </c>
      <c r="ZP122" s="248">
        <f>IF(ZP$6=$WQ$5,成绩录入!EA125,0)</f>
        <v>0</v>
      </c>
      <c r="ZQ122" s="248">
        <f>IF(ZQ$6=$WQ$5,成绩录入!EB125,0)</f>
        <v>0</v>
      </c>
      <c r="ZR122" s="248">
        <f>IF(ZR$6=$WQ$5,成绩录入!EC125,0)</f>
        <v>0</v>
      </c>
      <c r="ZS122" s="248">
        <f>IF(ZS$6=$WQ$5,成绩录入!ED125,0)</f>
        <v>0</v>
      </c>
      <c r="ZT122" s="248">
        <f>IF(ZT$6=$WQ$5,成绩录入!EE125,0)</f>
        <v>0</v>
      </c>
      <c r="ZU122" s="248">
        <f>IF(ZU$6=$WQ$5,成绩录入!EF125,0)</f>
        <v>0</v>
      </c>
      <c r="ZV122" s="248">
        <f>IF(ZV$6=$WQ$5,成绩录入!EG125,0)</f>
        <v>0</v>
      </c>
      <c r="ZW122" s="248">
        <f>IF(ZW$6=$WQ$5,成绩录入!EH125,0)</f>
        <v>0</v>
      </c>
      <c r="ZX122" s="248">
        <f>IF(ZX$6=$WQ$5,成绩录入!EI125,0)</f>
        <v>0</v>
      </c>
      <c r="ZY122" s="248">
        <f>IF(ZY$6=$WQ$5,成绩录入!EJ125,0)</f>
        <v>0</v>
      </c>
      <c r="ZZ122" s="248">
        <f>IF(ZZ$6=$WQ$5,成绩录入!EK125,0)</f>
        <v>0</v>
      </c>
      <c r="AAA122" s="248">
        <f>IF(AAA$6=$WQ$5,成绩录入!EL125,0)</f>
        <v>0</v>
      </c>
      <c r="AAB122" s="248">
        <f>IF(AAB$6=$WQ$5,成绩录入!EM125,0)</f>
        <v>0</v>
      </c>
      <c r="AAC122" s="248">
        <f>IF(AAC$6=$WQ$5,成绩录入!EN125,0)</f>
        <v>0</v>
      </c>
      <c r="AAD122" s="248">
        <f>IF(AAD$6=$WQ$5,成绩录入!EO125,0)</f>
        <v>0</v>
      </c>
      <c r="AAE122" s="248">
        <f>IF(AAE$6=$WQ$5,成绩录入!EP125,0)</f>
        <v>0</v>
      </c>
      <c r="AAF122" s="248">
        <f>IF(AAF$6=$WQ$5,成绩录入!EQ125,0)</f>
        <v>0</v>
      </c>
      <c r="AAG122" s="248">
        <f>IF(AAG$6=$WQ$5,成绩录入!ER125,0)</f>
        <v>0</v>
      </c>
      <c r="AAH122" s="248">
        <f>IF(AAH$6=$WQ$5,成绩录入!ES125,0)</f>
        <v>0</v>
      </c>
      <c r="AAI122" s="248">
        <f>IF(AAI$6=$WQ$5,成绩录入!ET125,0)</f>
        <v>0</v>
      </c>
      <c r="AAJ122" s="248">
        <f>IF(AAJ$6=$WQ$5,成绩录入!EU125,0)</f>
        <v>0</v>
      </c>
      <c r="AAK122" s="248">
        <f>IF(AAK$6=$WQ$5,成绩录入!EV125,0)</f>
        <v>0</v>
      </c>
      <c r="AAL122" s="248">
        <f>IF(AAL$6=$WQ$5,成绩录入!EW125,0)</f>
        <v>0</v>
      </c>
      <c r="AAM122" s="248">
        <f>IF(AAM$6=$WQ$5,成绩录入!EX125,0)</f>
        <v>0</v>
      </c>
      <c r="AAN122" s="218">
        <f t="shared" si="192"/>
        <v>0</v>
      </c>
      <c r="AAO122" s="206"/>
      <c r="AAQ122" s="273">
        <f>IF(AAQ$6=$AAP$5,成绩录入!BC125,0)</f>
        <v>0</v>
      </c>
      <c r="AAR122" s="274">
        <f>IF(AAR$6=$AAP$5,成绩录入!BD125,0)</f>
        <v>0</v>
      </c>
      <c r="AAS122" s="274">
        <f>IF(AAS$6=$AAP$5,成绩录入!BE125,0)</f>
        <v>0</v>
      </c>
      <c r="AAT122" s="274">
        <f>IF(AAT$6=$AAP$5,成绩录入!BF125,0)</f>
        <v>0</v>
      </c>
      <c r="AAU122" s="274">
        <f>IF(AAU$6=$AAP$5,成绩录入!BG125,0)</f>
        <v>0</v>
      </c>
      <c r="AAV122" s="274">
        <f>IF(AAV$6=$AAP$5,成绩录入!BH125,0)</f>
        <v>0</v>
      </c>
      <c r="AAW122" s="274">
        <f>IF(AAW$6=$AAP$5,成绩录入!BI125,0)</f>
        <v>0</v>
      </c>
      <c r="AAX122" s="274">
        <f>IF(AAX$6=$AAP$5,成绩录入!BJ125,0)</f>
        <v>0</v>
      </c>
      <c r="AAY122" s="274">
        <f>IF(AAY$6=$AAP$5,成绩录入!BK125,0)</f>
        <v>0</v>
      </c>
      <c r="AAZ122" s="274">
        <f>IF(AAZ$6=$AAP$5,成绩录入!BL125,0)</f>
        <v>0</v>
      </c>
      <c r="ABA122" s="274">
        <f>IF(ABA$6=$AAP$5,成绩录入!BM125,0)</f>
        <v>0</v>
      </c>
      <c r="ABB122" s="274">
        <f>IF(ABB$6=$AAP$5,成绩录入!BN125,0)</f>
        <v>0</v>
      </c>
      <c r="ABC122" s="274">
        <f>IF(ABC$6=$AAP$5,成绩录入!BO125,0)</f>
        <v>0</v>
      </c>
      <c r="ABD122" s="274">
        <f>IF(ABD$6=$AAP$5,成绩录入!BP125,0)</f>
        <v>0</v>
      </c>
      <c r="ABE122" s="274">
        <f>IF(ABE$6=$AAP$5,成绩录入!BQ125,0)</f>
        <v>0</v>
      </c>
      <c r="ABF122" s="274">
        <f>IF(ABF$6=$AAP$5,成绩录入!BR125,0)</f>
        <v>0</v>
      </c>
      <c r="ABG122" s="274">
        <f>IF(ABG$6=$AAP$5,成绩录入!BS125,0)</f>
        <v>0</v>
      </c>
      <c r="ABH122" s="274">
        <f>IF(ABH$6=$AAP$5,成绩录入!BT125,0)</f>
        <v>0</v>
      </c>
      <c r="ABI122" s="274">
        <f>IF(ABI$6=$AAP$5,成绩录入!BU125,0)</f>
        <v>0</v>
      </c>
      <c r="ABJ122" s="274">
        <f>IF(ABJ$6=$AAP$5,成绩录入!BV125,0)</f>
        <v>0</v>
      </c>
      <c r="ABK122" s="274">
        <f>IF(ABK$6=$AAP$5,成绩录入!BW125,0)</f>
        <v>0</v>
      </c>
      <c r="ABL122" s="274">
        <f>IF(ABL$6=$AAP$5,成绩录入!BX125,0)</f>
        <v>0</v>
      </c>
      <c r="ABM122" s="274">
        <f>IF(ABM$6=$AAP$5,成绩录入!BY125,0)</f>
        <v>0</v>
      </c>
      <c r="ABN122" s="274">
        <f>IF(ABN$6=$AAP$5,成绩录入!BZ125,0)</f>
        <v>0</v>
      </c>
      <c r="ABO122" s="274">
        <f>IF(ABO$6=$AAP$5,成绩录入!CA125,0)</f>
        <v>0</v>
      </c>
      <c r="ABP122" s="274">
        <f>IF(ABP$6=$AAP$5,成绩录入!CB125,0)</f>
        <v>0</v>
      </c>
      <c r="ABQ122" s="274">
        <f>IF(ABQ$6=$AAP$5,成绩录入!CC125,0)</f>
        <v>0</v>
      </c>
      <c r="ABR122" s="274">
        <f>IF(ABR$6=$AAP$5,成绩录入!CD125,0)</f>
        <v>0</v>
      </c>
      <c r="ABS122" s="274">
        <f>IF(ABS$6=$AAP$5,成绩录入!CE125,0)</f>
        <v>0</v>
      </c>
      <c r="ABT122" s="274">
        <f>IF(ABT$6=$AAP$5,成绩录入!CF125,0)</f>
        <v>0</v>
      </c>
      <c r="ABU122" s="274">
        <f>IF(ABU$6=$AAP$5,成绩录入!CG125,0)</f>
        <v>0</v>
      </c>
      <c r="ABV122" s="274">
        <f>IF(ABV$6=$AAP$5,成绩录入!CH125,0)</f>
        <v>0</v>
      </c>
      <c r="ABW122" s="274">
        <f>IF(ABW$6=$AAP$5,成绩录入!CI125,0)</f>
        <v>0</v>
      </c>
      <c r="ABX122" s="274">
        <f>IF(ABX$6=$AAP$5,成绩录入!CJ125,0)</f>
        <v>0</v>
      </c>
      <c r="ABY122" s="274">
        <f>IF(ABY$6=$AAP$5,成绩录入!CK125,0)</f>
        <v>0</v>
      </c>
      <c r="ABZ122" s="274">
        <f>IF(ABZ$6=$AAP$5,成绩录入!CL125,0)</f>
        <v>0</v>
      </c>
      <c r="ACA122" s="274">
        <f>IF(ACA$6=$AAP$5,成绩录入!CM125,0)</f>
        <v>0</v>
      </c>
      <c r="ACB122" s="274">
        <f>IF(ACB$6=$AAP$5,成绩录入!CN125,0)</f>
        <v>0</v>
      </c>
      <c r="ACC122" s="274">
        <f>IF(ACC$6=$AAP$5,成绩录入!CO125,0)</f>
        <v>0</v>
      </c>
      <c r="ACD122" s="274">
        <f>IF(ACD$6=$AAP$5,成绩录入!CP125,0)</f>
        <v>0</v>
      </c>
      <c r="ACE122" s="274">
        <f>IF(ACE$6=$AAP$5,成绩录入!CQ125,0)</f>
        <v>0</v>
      </c>
      <c r="ACF122" s="274">
        <f>IF(ACF$6=$AAP$5,成绩录入!CR125,0)</f>
        <v>0</v>
      </c>
      <c r="ACG122" s="274">
        <f>IF(ACG$6=$AAP$5,成绩录入!CS125,0)</f>
        <v>0</v>
      </c>
      <c r="ACH122" s="274">
        <f>IF(ACH$6=$AAP$5,成绩录入!CT125,0)</f>
        <v>0</v>
      </c>
      <c r="ACI122" s="274">
        <f>IF(ACI$6=$AAP$5,成绩录入!CU125,0)</f>
        <v>0</v>
      </c>
      <c r="ACJ122" s="274">
        <f>IF(ACJ$6=$AAP$5,成绩录入!CV125,0)</f>
        <v>0</v>
      </c>
      <c r="ACK122" s="274">
        <f>IF(ACK$6=$AAP$5,成绩录入!CW125,0)</f>
        <v>0</v>
      </c>
      <c r="ACL122" s="274">
        <f>IF(ACL$6=$AAP$5,成绩录入!CX125,0)</f>
        <v>0</v>
      </c>
      <c r="ACM122" s="274">
        <f>IF(ACM$6=$AAP$5,成绩录入!CY125,0)</f>
        <v>0</v>
      </c>
      <c r="ACN122" s="274">
        <f>IF(ACN$6=$AAP$5,成绩录入!CZ125,0)</f>
        <v>0</v>
      </c>
      <c r="ACO122" s="274">
        <f>IF(ACO$6=$AAP$5,成绩录入!DA125,0)</f>
        <v>0</v>
      </c>
      <c r="ACP122" s="274">
        <f>IF(ACP$6=$AAP$5,成绩录入!DB125,0)</f>
        <v>0</v>
      </c>
      <c r="ACQ122" s="274">
        <f>IF(ACQ$6=$AAP$5,成绩录入!DC125,0)</f>
        <v>0</v>
      </c>
      <c r="ACR122" s="274">
        <f>IF(ACR$6=$AAP$5,成绩录入!DD125,0)</f>
        <v>0</v>
      </c>
      <c r="ACS122" s="274">
        <f>IF(ACS$6=$AAP$5,成绩录入!DE125,0)</f>
        <v>0</v>
      </c>
      <c r="ACT122" s="274">
        <f>IF(ACT$6=$AAP$5,成绩录入!DF125,0)</f>
        <v>0</v>
      </c>
      <c r="ACU122" s="274">
        <f>IF(ACU$6=$AAP$5,成绩录入!DG125,0)</f>
        <v>0</v>
      </c>
      <c r="ACV122" s="274">
        <f>IF(ACV$6=$AAP$5,成绩录入!DH125,0)</f>
        <v>0</v>
      </c>
      <c r="ACW122" s="274">
        <f>IF(ACW$6=$AAP$5,成绩录入!DI125,0)</f>
        <v>0</v>
      </c>
      <c r="ACX122" s="274">
        <f>IF(ACX$6=$AAP$5,成绩录入!DJ125,0)</f>
        <v>0</v>
      </c>
      <c r="ACY122" s="248">
        <f>IF(ACY$6=$AAP$5,成绩录入!DK125,0)</f>
        <v>0</v>
      </c>
      <c r="ACZ122" s="248">
        <f>IF(ACZ$6=$AAP$5,成绩录入!DL125,0)</f>
        <v>0</v>
      </c>
      <c r="ADA122" s="248">
        <f>IF(ADA$6=$AAP$5,成绩录入!DM125,0)</f>
        <v>0</v>
      </c>
      <c r="ADB122" s="248">
        <f>IF(ADB$6=$AAP$5,成绩录入!DN125,0)</f>
        <v>0</v>
      </c>
      <c r="ADC122" s="248">
        <f>IF(ADC$6=$AAP$5,成绩录入!DO125,0)</f>
        <v>0</v>
      </c>
      <c r="ADD122" s="248">
        <f>IF(ADD$6=$AAP$5,成绩录入!DP125,0)</f>
        <v>0</v>
      </c>
      <c r="ADE122" s="248">
        <f>IF(ADE$6=$AAP$5,成绩录入!DQ125,0)</f>
        <v>0</v>
      </c>
      <c r="ADF122" s="248">
        <f>IF(ADF$6=$AAP$5,成绩录入!DR125,0)</f>
        <v>0</v>
      </c>
      <c r="ADG122" s="248">
        <f>IF(ADG$6=$AAP$5,成绩录入!DS125,0)</f>
        <v>0</v>
      </c>
      <c r="ADH122" s="248">
        <f>IF(ADH$6=$AAP$5,成绩录入!DT125,0)</f>
        <v>0</v>
      </c>
      <c r="ADI122" s="248">
        <f>IF(ADI$6=$AAP$5,成绩录入!DU125,0)</f>
        <v>0</v>
      </c>
      <c r="ADJ122" s="248">
        <f>IF(ADJ$6=$AAP$5,成绩录入!DV125,0)</f>
        <v>0</v>
      </c>
      <c r="ADK122" s="248">
        <f>IF(ADK$6=$AAP$5,成绩录入!DW125,0)</f>
        <v>0</v>
      </c>
      <c r="ADL122" s="248">
        <f>IF(ADL$6=$AAP$5,成绩录入!DX125,0)</f>
        <v>0</v>
      </c>
      <c r="ADM122" s="248">
        <f>IF(ADM$6=$AAP$5,成绩录入!DY125,0)</f>
        <v>0</v>
      </c>
      <c r="ADN122" s="248">
        <f>IF(ADN$6=$AAP$5,成绩录入!DZ125,0)</f>
        <v>0</v>
      </c>
      <c r="ADO122" s="248">
        <f>IF(ADO$6=$AAP$5,成绩录入!EA125,0)</f>
        <v>0</v>
      </c>
      <c r="ADP122" s="248">
        <f>IF(ADP$6=$AAP$5,成绩录入!EB125,0)</f>
        <v>0</v>
      </c>
      <c r="ADQ122" s="248">
        <f>IF(ADQ$6=$AAP$5,成绩录入!EC125,0)</f>
        <v>0</v>
      </c>
      <c r="ADR122" s="248">
        <f>IF(ADR$6=$AAP$5,成绩录入!ED125,0)</f>
        <v>0</v>
      </c>
      <c r="ADS122" s="248">
        <f>IF(ADS$6=$AAP$5,成绩录入!EE125,0)</f>
        <v>0</v>
      </c>
      <c r="ADT122" s="248">
        <f>IF(ADT$6=$AAP$5,成绩录入!EF125,0)</f>
        <v>0</v>
      </c>
      <c r="ADU122" s="248">
        <f>IF(ADU$6=$AAP$5,成绩录入!EG125,0)</f>
        <v>0</v>
      </c>
      <c r="ADV122" s="248">
        <f>IF(ADV$6=$AAP$5,成绩录入!EH125,0)</f>
        <v>0</v>
      </c>
      <c r="ADW122" s="248">
        <f>IF(ADW$6=$AAP$5,成绩录入!EI125,0)</f>
        <v>0</v>
      </c>
      <c r="ADX122" s="248">
        <f>IF(ADX$6=$AAP$5,成绩录入!EJ125,0)</f>
        <v>0</v>
      </c>
      <c r="ADY122" s="248">
        <f>IF(ADY$6=$AAP$5,成绩录入!EK125,0)</f>
        <v>0</v>
      </c>
      <c r="ADZ122" s="248">
        <f>IF(ADZ$6=$AAP$5,成绩录入!EL125,0)</f>
        <v>0</v>
      </c>
      <c r="AEA122" s="248">
        <f>IF(AEA$6=$AAP$5,成绩录入!EM125,0)</f>
        <v>0</v>
      </c>
      <c r="AEB122" s="248">
        <f>IF(AEB$6=$AAP$5,成绩录入!EN125,0)</f>
        <v>0</v>
      </c>
      <c r="AEC122" s="248">
        <f>IF(AEC$6=$AAP$5,成绩录入!EO125,0)</f>
        <v>0</v>
      </c>
      <c r="AED122" s="248">
        <f>IF(AED$6=$AAP$5,成绩录入!EP125,0)</f>
        <v>0</v>
      </c>
      <c r="AEE122" s="248">
        <f>IF(AEE$6=$AAP$5,成绩录入!EQ125,0)</f>
        <v>0</v>
      </c>
      <c r="AEF122" s="248">
        <f>IF(AEF$6=$AAP$5,成绩录入!ER125,0)</f>
        <v>0</v>
      </c>
      <c r="AEG122" s="248">
        <f>IF(AEG$6=$AAP$5,成绩录入!ES125,0)</f>
        <v>0</v>
      </c>
      <c r="AEH122" s="248">
        <f>IF(AEH$6=$AAP$5,成绩录入!ET125,0)</f>
        <v>0</v>
      </c>
      <c r="AEI122" s="248">
        <f>IF(AEI$6=$AAP$5,成绩录入!EU125,0)</f>
        <v>0</v>
      </c>
      <c r="AEJ122" s="248">
        <f>IF(AEJ$6=$AAP$5,成绩录入!EV125,0)</f>
        <v>0</v>
      </c>
      <c r="AEK122" s="248">
        <f>IF(AEK$6=$AAP$5,成绩录入!EW125,0)</f>
        <v>0</v>
      </c>
      <c r="AEL122" s="248">
        <f>IF(AEL$6=$AAP$5,成绩录入!EX125,0)</f>
        <v>0</v>
      </c>
      <c r="AEM122" s="218">
        <f t="shared" si="193"/>
        <v>0</v>
      </c>
      <c r="AEN122" s="166"/>
      <c r="AEO122" s="166"/>
      <c r="AEP122" s="273">
        <f>IF(AEP$6=$AEO$5,成绩录入!BC125,0)</f>
        <v>0</v>
      </c>
      <c r="AEQ122" s="274">
        <f>IF(AEQ$6=$AEO$5,成绩录入!BD125,0)</f>
        <v>0</v>
      </c>
      <c r="AER122" s="274">
        <f>IF(AER$6=$AEO$5,成绩录入!BE125,0)</f>
        <v>0</v>
      </c>
      <c r="AES122" s="274">
        <f>IF(AES$6=$AEO$5,成绩录入!BF125,0)</f>
        <v>0</v>
      </c>
      <c r="AET122" s="274">
        <f>IF(AET$6=$AEO$5,成绩录入!BG125,0)</f>
        <v>0</v>
      </c>
      <c r="AEU122" s="274">
        <f>IF(AEU$6=$AEO$5,成绩录入!BH125,0)</f>
        <v>0</v>
      </c>
      <c r="AEV122" s="274">
        <f>IF(AEV$6=$AEO$5,成绩录入!BI125,0)</f>
        <v>0</v>
      </c>
      <c r="AEW122" s="274">
        <f>IF(AEW$6=$AEO$5,成绩录入!BJ125,0)</f>
        <v>0</v>
      </c>
      <c r="AEX122" s="274">
        <f>IF(AEX$6=$AEO$5,成绩录入!BK125,0)</f>
        <v>0</v>
      </c>
      <c r="AEY122" s="274">
        <f>IF(AEY$6=$AEO$5,成绩录入!BL125,0)</f>
        <v>0</v>
      </c>
      <c r="AEZ122" s="274">
        <f>IF(AEZ$6=$AEO$5,成绩录入!BM125,0)</f>
        <v>0</v>
      </c>
      <c r="AFA122" s="274">
        <f>IF(AFA$6=$AEO$5,成绩录入!BN125,0)</f>
        <v>0</v>
      </c>
      <c r="AFB122" s="274">
        <f>IF(AFB$6=$AEO$5,成绩录入!BO125,0)</f>
        <v>0</v>
      </c>
      <c r="AFC122" s="274">
        <f>IF(AFC$6=$AEO$5,成绩录入!BP125,0)</f>
        <v>0</v>
      </c>
      <c r="AFD122" s="274">
        <f>IF(AFD$6=$AEO$5,成绩录入!BQ125,0)</f>
        <v>0</v>
      </c>
      <c r="AFE122" s="274">
        <f>IF(AFE$6=$AEO$5,成绩录入!BR125,0)</f>
        <v>0</v>
      </c>
      <c r="AFF122" s="274">
        <f>IF(AFF$6=$AEO$5,成绩录入!BS125,0)</f>
        <v>0</v>
      </c>
      <c r="AFG122" s="274">
        <f>IF(AFG$6=$AEO$5,成绩录入!BT125,0)</f>
        <v>0</v>
      </c>
      <c r="AFH122" s="274">
        <f>IF(AFH$6=$AEO$5,成绩录入!BU125,0)</f>
        <v>0</v>
      </c>
      <c r="AFI122" s="274">
        <f>IF(AFI$6=$AEO$5,成绩录入!BV125,0)</f>
        <v>0</v>
      </c>
      <c r="AFJ122" s="274">
        <f>IF(AFJ$6=$AEO$5,成绩录入!BW125,0)</f>
        <v>0</v>
      </c>
      <c r="AFK122" s="274">
        <f>IF(AFK$6=$AEO$5,成绩录入!BX125,0)</f>
        <v>0</v>
      </c>
      <c r="AFL122" s="274">
        <f>IF(AFL$6=$AEO$5,成绩录入!BY125,0)</f>
        <v>0</v>
      </c>
      <c r="AFM122" s="274">
        <f>IF(AFM$6=$AEO$5,成绩录入!BZ125,0)</f>
        <v>0</v>
      </c>
      <c r="AFN122" s="274">
        <f>IF(AFN$6=$AEO$5,成绩录入!CA125,0)</f>
        <v>0</v>
      </c>
      <c r="AFO122" s="274">
        <f>IF(AFO$6=$AEO$5,成绩录入!CB125,0)</f>
        <v>0</v>
      </c>
      <c r="AFP122" s="274">
        <f>IF(AFP$6=$AEO$5,成绩录入!CC125,0)</f>
        <v>0</v>
      </c>
      <c r="AFQ122" s="274">
        <f>IF(AFQ$6=$AEO$5,成绩录入!CD125,0)</f>
        <v>0</v>
      </c>
      <c r="AFR122" s="274">
        <f>IF(AFR$6=$AEO$5,成绩录入!CE125,0)</f>
        <v>0</v>
      </c>
      <c r="AFS122" s="274">
        <f>IF(AFS$6=$AEO$5,成绩录入!CF125,0)</f>
        <v>0</v>
      </c>
      <c r="AFT122" s="274">
        <f>IF(AFT$6=$AEO$5,成绩录入!CG125,0)</f>
        <v>0</v>
      </c>
      <c r="AFU122" s="274">
        <f>IF(AFU$6=$AEO$5,成绩录入!CH125,0)</f>
        <v>0</v>
      </c>
      <c r="AFV122" s="274">
        <f>IF(AFV$6=$AEO$5,成绩录入!CI125,0)</f>
        <v>0</v>
      </c>
      <c r="AFW122" s="274">
        <f>IF(AFW$6=$AEO$5,成绩录入!CJ125,0)</f>
        <v>0</v>
      </c>
      <c r="AFX122" s="274">
        <f>IF(AFX$6=$AEO$5,成绩录入!CK125,0)</f>
        <v>0</v>
      </c>
      <c r="AFY122" s="274">
        <f>IF(AFY$6=$AEO$5,成绩录入!CL125,0)</f>
        <v>0</v>
      </c>
      <c r="AFZ122" s="274">
        <f>IF(AFZ$6=$AEO$5,成绩录入!CM125,0)</f>
        <v>0</v>
      </c>
      <c r="AGA122" s="274">
        <f>IF(AGA$6=$AEO$5,成绩录入!CN125,0)</f>
        <v>0</v>
      </c>
      <c r="AGB122" s="274">
        <f>IF(AGB$6=$AEO$5,成绩录入!CO125,0)</f>
        <v>0</v>
      </c>
      <c r="AGC122" s="274">
        <f>IF(AGC$6=$AEO$5,成绩录入!CP125,0)</f>
        <v>0</v>
      </c>
      <c r="AGD122" s="274">
        <f>IF(AGD$6=$AEO$5,成绩录入!CQ125,0)</f>
        <v>0</v>
      </c>
      <c r="AGE122" s="274">
        <f>IF(AGE$6=$AEO$5,成绩录入!CR125,0)</f>
        <v>0</v>
      </c>
      <c r="AGF122" s="274">
        <f>IF(AGF$6=$AEO$5,成绩录入!CS125,0)</f>
        <v>0</v>
      </c>
      <c r="AGG122" s="274">
        <f>IF(AGG$6=$AEO$5,成绩录入!CT125,0)</f>
        <v>0</v>
      </c>
      <c r="AGH122" s="274">
        <f>IF(AGH$6=$AEO$5,成绩录入!CU125,0)</f>
        <v>0</v>
      </c>
      <c r="AGI122" s="274">
        <f>IF(AGI$6=$AEO$5,成绩录入!CV125,0)</f>
        <v>0</v>
      </c>
      <c r="AGJ122" s="274">
        <f>IF(AGJ$6=$AEO$5,成绩录入!CW125,0)</f>
        <v>0</v>
      </c>
      <c r="AGK122" s="274">
        <f>IF(AGK$6=$AEO$5,成绩录入!CX125,0)</f>
        <v>0</v>
      </c>
      <c r="AGL122" s="274">
        <f>IF(AGL$6=$AEO$5,成绩录入!CY125,0)</f>
        <v>0</v>
      </c>
      <c r="AGM122" s="274">
        <f>IF(AGM$6=$AEO$5,成绩录入!CZ125,0)</f>
        <v>0</v>
      </c>
      <c r="AGN122" s="274">
        <f>IF(AGN$6=$AEO$5,成绩录入!DA125,0)</f>
        <v>0</v>
      </c>
      <c r="AGO122" s="274">
        <f>IF(AGO$6=$AEO$5,成绩录入!DB125,0)</f>
        <v>0</v>
      </c>
      <c r="AGP122" s="274">
        <f>IF(AGP$6=$AEO$5,成绩录入!DC125,0)</f>
        <v>0</v>
      </c>
      <c r="AGQ122" s="274">
        <f>IF(AGQ$6=$AEO$5,成绩录入!DD125,0)</f>
        <v>0</v>
      </c>
      <c r="AGR122" s="274">
        <f>IF(AGR$6=$AEO$5,成绩录入!DE125,0)</f>
        <v>0</v>
      </c>
      <c r="AGS122" s="274">
        <f>IF(AGS$6=$AEO$5,成绩录入!DF125,0)</f>
        <v>0</v>
      </c>
      <c r="AGT122" s="274">
        <f>IF(AGT$6=$AEO$5,成绩录入!DG125,0)</f>
        <v>0</v>
      </c>
      <c r="AGU122" s="274">
        <f>IF(AGU$6=$AEO$5,成绩录入!DH125,0)</f>
        <v>0</v>
      </c>
      <c r="AGV122" s="274">
        <f>IF(AGV$6=$AEO$5,成绩录入!DI125,0)</f>
        <v>0</v>
      </c>
      <c r="AGW122" s="274">
        <f>IF(AGW$6=$AEO$5,成绩录入!DJ125,0)</f>
        <v>0</v>
      </c>
      <c r="AGX122" s="248">
        <f>IF(AGX$6=$AEO$5,成绩录入!DK125,0)</f>
        <v>0</v>
      </c>
      <c r="AGY122" s="248">
        <f>IF(AGY$6=$AEO$5,成绩录入!DL125,0)</f>
        <v>0</v>
      </c>
      <c r="AGZ122" s="248">
        <f>IF(AGZ$6=$AEO$5,成绩录入!DM125,0)</f>
        <v>0</v>
      </c>
      <c r="AHA122" s="248">
        <f>IF(AHA$6=$AEO$5,成绩录入!DN125,0)</f>
        <v>0</v>
      </c>
      <c r="AHB122" s="248">
        <f>IF(AHB$6=$AEO$5,成绩录入!DO125,0)</f>
        <v>0</v>
      </c>
      <c r="AHC122" s="248">
        <f>IF(AHC$6=$AEO$5,成绩录入!DP125,0)</f>
        <v>0</v>
      </c>
      <c r="AHD122" s="248">
        <f>IF(AHD$6=$AEO$5,成绩录入!DQ125,0)</f>
        <v>0</v>
      </c>
      <c r="AHE122" s="248">
        <f>IF(AHE$6=$AEO$5,成绩录入!DR125,0)</f>
        <v>0</v>
      </c>
      <c r="AHF122" s="248">
        <f>IF(AHF$6=$AEO$5,成绩录入!DS125,0)</f>
        <v>0</v>
      </c>
      <c r="AHG122" s="248">
        <f>IF(AHG$6=$AEO$5,成绩录入!DT125,0)</f>
        <v>0</v>
      </c>
      <c r="AHH122" s="248">
        <f>IF(AHH$6=$AEO$5,成绩录入!DU125,0)</f>
        <v>0</v>
      </c>
      <c r="AHI122" s="248">
        <f>IF(AHI$6=$AEO$5,成绩录入!DV125,0)</f>
        <v>0</v>
      </c>
      <c r="AHJ122" s="248">
        <f>IF(AHJ$6=$AEO$5,成绩录入!DW125,0)</f>
        <v>0</v>
      </c>
      <c r="AHK122" s="248">
        <f>IF(AHK$6=$AEO$5,成绩录入!DX125,0)</f>
        <v>0</v>
      </c>
      <c r="AHL122" s="248">
        <f>IF(AHL$6=$AEO$5,成绩录入!DY125,0)</f>
        <v>0</v>
      </c>
      <c r="AHM122" s="248">
        <f>IF(AHM$6=$AEO$5,成绩录入!DZ125,0)</f>
        <v>0</v>
      </c>
      <c r="AHN122" s="248">
        <f>IF(AHN$6=$AEO$5,成绩录入!EA125,0)</f>
        <v>0</v>
      </c>
      <c r="AHO122" s="248">
        <f>IF(AHO$6=$AEO$5,成绩录入!EB125,0)</f>
        <v>0</v>
      </c>
      <c r="AHP122" s="248">
        <f>IF(AHP$6=$AEO$5,成绩录入!EC125,0)</f>
        <v>0</v>
      </c>
      <c r="AHQ122" s="248">
        <f>IF(AHQ$6=$AEO$5,成绩录入!ED125,0)</f>
        <v>0</v>
      </c>
      <c r="AHR122" s="248">
        <f>IF(AHR$6=$AEO$5,成绩录入!EE125,0)</f>
        <v>0</v>
      </c>
      <c r="AHS122" s="248">
        <f>IF(AHS$6=$AEO$5,成绩录入!EF125,0)</f>
        <v>0</v>
      </c>
      <c r="AHT122" s="248">
        <f>IF(AHT$6=$AEO$5,成绩录入!EG125,0)</f>
        <v>0</v>
      </c>
      <c r="AHU122" s="248">
        <f>IF(AHU$6=$AEO$5,成绩录入!EH125,0)</f>
        <v>0</v>
      </c>
      <c r="AHV122" s="248">
        <f>IF(AHV$6=$AEO$5,成绩录入!EI125,0)</f>
        <v>0</v>
      </c>
      <c r="AHW122" s="248">
        <f>IF(AHW$6=$AEO$5,成绩录入!EJ125,0)</f>
        <v>0</v>
      </c>
      <c r="AHX122" s="248">
        <f>IF(AHX$6=$AEO$5,成绩录入!EK125,0)</f>
        <v>0</v>
      </c>
      <c r="AHY122" s="248">
        <f>IF(AHY$6=$AEO$5,成绩录入!EL125,0)</f>
        <v>0</v>
      </c>
      <c r="AHZ122" s="248">
        <f>IF(AHZ$6=$AEO$5,成绩录入!EM125,0)</f>
        <v>0</v>
      </c>
      <c r="AIA122" s="248">
        <f>IF(AIA$6=$AEO$5,成绩录入!EN125,0)</f>
        <v>0</v>
      </c>
      <c r="AIB122" s="248">
        <f>IF(AIB$6=$AEO$5,成绩录入!EO125,0)</f>
        <v>0</v>
      </c>
      <c r="AIC122" s="248">
        <f>IF(AIC$6=$AEO$5,成绩录入!EP125,0)</f>
        <v>0</v>
      </c>
      <c r="AID122" s="248">
        <f>IF(AID$6=$AEO$5,成绩录入!EQ125,0)</f>
        <v>0</v>
      </c>
      <c r="AIE122" s="248">
        <f>IF(AIE$6=$AEO$5,成绩录入!ER125,0)</f>
        <v>0</v>
      </c>
      <c r="AIF122" s="248">
        <f>IF(AIF$6=$AEO$5,成绩录入!ES125,0)</f>
        <v>0</v>
      </c>
      <c r="AIG122" s="248">
        <f>IF(AIG$6=$AEO$5,成绩录入!ET125,0)</f>
        <v>0</v>
      </c>
      <c r="AIH122" s="248">
        <f>IF(AIH$6=$AEO$5,成绩录入!EU125,0)</f>
        <v>0</v>
      </c>
      <c r="AII122" s="248">
        <f>IF(AII$6=$AEO$5,成绩录入!EV125,0)</f>
        <v>0</v>
      </c>
      <c r="AIJ122" s="248">
        <f>IF(AIJ$6=$AEO$5,成绩录入!EW125,0)</f>
        <v>0</v>
      </c>
      <c r="AIK122" s="248">
        <f>IF(AIK$6=$AEO$5,成绩录入!EX125,0)</f>
        <v>0</v>
      </c>
      <c r="AIL122" s="218">
        <f t="shared" si="194"/>
        <v>0</v>
      </c>
      <c r="AIN122" s="402" t="str">
        <f>初始录入!A127</f>
        <v/>
      </c>
      <c r="AIO122" s="270">
        <f>初始录入!B127</f>
        <v>0</v>
      </c>
      <c r="AIP122" s="271">
        <f>初始录入!C127</f>
        <v>0</v>
      </c>
      <c r="AIQ122" s="403">
        <f>IF(平时!D120&lt;&gt;"",平时!D120,0)</f>
        <v>0</v>
      </c>
      <c r="AIR122" s="404" t="str">
        <f t="shared" si="331"/>
        <v/>
      </c>
      <c r="AIS122" s="403">
        <f>IF(过程!D120&lt;&gt;"",过程!D120,0)</f>
        <v>0</v>
      </c>
      <c r="AIT122" s="404" t="str">
        <f t="shared" si="332"/>
        <v/>
      </c>
      <c r="AIU122" s="216">
        <f>IF(期末!D120&lt;&gt;"",期末!D120,0)</f>
        <v>0</v>
      </c>
      <c r="AIV122" s="404" t="str">
        <f t="shared" si="333"/>
        <v/>
      </c>
      <c r="AIW122" s="405">
        <f t="shared" si="334"/>
        <v>0</v>
      </c>
      <c r="AIX122" s="403">
        <f>IF(平时!E120&lt;&gt;"",平时!E120,0)</f>
        <v>0</v>
      </c>
      <c r="AIY122" s="404" t="str">
        <f t="shared" si="335"/>
        <v/>
      </c>
      <c r="AIZ122" s="403">
        <f>IF(过程!E120&lt;&gt;"",过程!E120,0)</f>
        <v>0</v>
      </c>
      <c r="AJA122" s="404" t="str">
        <f t="shared" si="336"/>
        <v/>
      </c>
      <c r="AJB122" s="216">
        <f>IF(期末!E120&lt;&gt;"",期末!E120,0)</f>
        <v>0</v>
      </c>
      <c r="AJC122" s="404" t="str">
        <f t="shared" si="337"/>
        <v/>
      </c>
      <c r="AJD122" s="405">
        <f t="shared" si="338"/>
        <v>0</v>
      </c>
      <c r="AJE122" s="403">
        <f>IF(平时!F120&lt;&gt;"",平时!F120,0)</f>
        <v>0</v>
      </c>
      <c r="AJF122" s="404" t="str">
        <f t="shared" si="339"/>
        <v/>
      </c>
      <c r="AJG122" s="403">
        <f>IF(过程!F120&lt;&gt;"",过程!F120,0)</f>
        <v>0</v>
      </c>
      <c r="AJH122" s="404" t="str">
        <f t="shared" si="340"/>
        <v/>
      </c>
      <c r="AJI122" s="216">
        <f>IF(期末!F120&lt;&gt;"",期末!F120,0)</f>
        <v>0</v>
      </c>
      <c r="AJJ122" s="404" t="str">
        <f t="shared" si="341"/>
        <v/>
      </c>
      <c r="AJK122" s="405">
        <f t="shared" si="342"/>
        <v>0</v>
      </c>
      <c r="AJL122" s="403">
        <f>IF(平时!G120&lt;&gt;"",平时!G120,0)</f>
        <v>0</v>
      </c>
      <c r="AJM122" s="404" t="str">
        <f t="shared" si="343"/>
        <v/>
      </c>
      <c r="AJN122" s="403">
        <f>IF(过程!G120&lt;&gt;"",过程!G120,0)</f>
        <v>0</v>
      </c>
      <c r="AJO122" s="404" t="str">
        <f t="shared" si="344"/>
        <v/>
      </c>
      <c r="AJP122" s="216">
        <f>IF(期末!G120&lt;&gt;"",期末!G120,0)</f>
        <v>0</v>
      </c>
      <c r="AJQ122" s="404" t="str">
        <f t="shared" si="345"/>
        <v/>
      </c>
      <c r="AJR122" s="405">
        <f t="shared" si="346"/>
        <v>0</v>
      </c>
      <c r="AJS122" s="403">
        <f>IF(平时!H120&lt;&gt;"",平时!H120,0)</f>
        <v>0</v>
      </c>
      <c r="AJT122" s="404" t="str">
        <f t="shared" si="347"/>
        <v/>
      </c>
      <c r="AJU122" s="403">
        <f>IF(过程!H120&lt;&gt;"",过程!H120,0)</f>
        <v>0</v>
      </c>
      <c r="AJV122" s="404" t="str">
        <f t="shared" si="348"/>
        <v/>
      </c>
      <c r="AJW122" s="216">
        <f>IF(期末!H120&lt;&gt;"",期末!H120,0)</f>
        <v>0</v>
      </c>
      <c r="AJX122" s="404" t="str">
        <f t="shared" si="349"/>
        <v/>
      </c>
      <c r="AJY122" s="406">
        <f t="shared" si="350"/>
        <v>0</v>
      </c>
      <c r="AKA122" s="216" t="str">
        <f>初始录入!A127</f>
        <v/>
      </c>
      <c r="AKB122" s="216">
        <f>初始录入!B127</f>
        <v>0</v>
      </c>
      <c r="AKC122" s="216">
        <f>初始录入!C127</f>
        <v>0</v>
      </c>
      <c r="AKD122" s="327" t="str">
        <f>IF(初始录入!$E127=初始录入!$K$2,达成度!$D135,"")</f>
        <v/>
      </c>
      <c r="AKE122" s="327" t="str">
        <f>IF(初始录入!$E127=初始录入!$K$3,达成度!D135,"")</f>
        <v/>
      </c>
      <c r="AKF122" s="216" t="str">
        <f>IF(初始录入!$E127=初始录入!$K$4,达成度!D135,"")</f>
        <v/>
      </c>
      <c r="AKG122" s="216" t="str">
        <f>IF(初始录入!$E127=初始录入!$K$5,达成度!D135,"")</f>
        <v/>
      </c>
      <c r="AKH122" s="327" t="str">
        <f>IF(初始录入!$E127=初始录入!$K$2,达成度!E135,"")</f>
        <v/>
      </c>
      <c r="AKI122" s="327" t="str">
        <f>IF(初始录入!$E127=初始录入!$K$3,达成度!E135,"")</f>
        <v/>
      </c>
      <c r="AKJ122" s="216" t="str">
        <f>IF(初始录入!$E127=初始录入!$K$4,达成度!E135,"")</f>
        <v/>
      </c>
      <c r="AKK122" s="216" t="str">
        <f>IF(初始录入!$E127=初始录入!$K$5,达成度!E135,"")</f>
        <v/>
      </c>
      <c r="AKL122" s="327" t="str">
        <f>IF(初始录入!$E127=初始录入!$K$2,达成度!F135,"")</f>
        <v/>
      </c>
      <c r="AKM122" s="327" t="str">
        <f>IF(初始录入!$E127=初始录入!$K$3,达成度!F135,"")</f>
        <v/>
      </c>
      <c r="AKN122" s="216" t="str">
        <f>IF(初始录入!$E127=初始录入!$K$4,达成度!F135,"")</f>
        <v/>
      </c>
      <c r="AKO122" s="216" t="str">
        <f>IF(初始录入!$E127=初始录入!$K$5,达成度!F135,"")</f>
        <v/>
      </c>
      <c r="AKP122" s="327" t="str">
        <f>IF(初始录入!$E127=初始录入!$K$2,达成度!H135,"")</f>
        <v/>
      </c>
      <c r="AKQ122" s="327" t="str">
        <f>IF(初始录入!$E127=初始录入!$K$3,达成度!H135,"")</f>
        <v/>
      </c>
      <c r="AKR122" s="216" t="str">
        <f>IF(初始录入!$E127=初始录入!$K$4,达成度!H135,"")</f>
        <v/>
      </c>
      <c r="AKS122" s="216" t="str">
        <f>IF(初始录入!$E127=初始录入!$K$5,达成度!H135,"")</f>
        <v/>
      </c>
      <c r="AKT122" s="327" t="str">
        <f>IF(初始录入!$E127=初始录入!$K$2,达成度!I135,"")</f>
        <v/>
      </c>
      <c r="AKU122" s="327" t="str">
        <f>IF(初始录入!$E127=初始录入!$K$3,达成度!I135,"")</f>
        <v/>
      </c>
      <c r="AKV122" s="216" t="str">
        <f>IF(初始录入!$E127=初始录入!$K$4,达成度!I135,"")</f>
        <v/>
      </c>
      <c r="AKW122" s="216" t="str">
        <f>IF(初始录入!$E127=初始录入!$K$5,达成度!I135,"")</f>
        <v/>
      </c>
      <c r="AKX122" s="327" t="str">
        <f>IF(初始录入!$E127=初始录入!$K$2,达成度!J135,"")</f>
        <v/>
      </c>
      <c r="AKY122" s="327" t="str">
        <f>IF(初始录入!$E127=初始录入!$K$3,达成度!J135,"")</f>
        <v/>
      </c>
      <c r="AKZ122" s="216" t="str">
        <f>IF(初始录入!$E127=初始录入!$K$4,达成度!J135,"")</f>
        <v/>
      </c>
      <c r="ALA122" s="216" t="str">
        <f>IF(初始录入!$E127=初始录入!$K$5,达成度!J135,"")</f>
        <v/>
      </c>
      <c r="ALB122" s="327" t="str">
        <f>IF(初始录入!$E127=初始录入!$K$2,达成度!L135,"")</f>
        <v/>
      </c>
      <c r="ALC122" s="327" t="str">
        <f>IF(初始录入!$E127=初始录入!$K$3,达成度!L135,"")</f>
        <v/>
      </c>
      <c r="ALD122" s="216" t="str">
        <f>IF(初始录入!$E127=初始录入!$K$4,达成度!L135,"")</f>
        <v/>
      </c>
      <c r="ALE122" s="216" t="str">
        <f>IF(初始录入!$E127=初始录入!$K$5,达成度!L135,"")</f>
        <v/>
      </c>
      <c r="ALF122" s="327" t="str">
        <f>IF(初始录入!$E127=初始录入!$K$2,达成度!M135,"")</f>
        <v/>
      </c>
      <c r="ALG122" s="327" t="str">
        <f>IF(初始录入!$E127=初始录入!$K$3,达成度!M135,"")</f>
        <v/>
      </c>
      <c r="ALH122" s="216" t="str">
        <f>IF(初始录入!$E127=初始录入!$K$4,达成度!M135,"")</f>
        <v/>
      </c>
      <c r="ALI122" s="216" t="str">
        <f>IF(初始录入!$E127=初始录入!$K$5,达成度!M135,"")</f>
        <v/>
      </c>
      <c r="ALJ122" s="327" t="str">
        <f>IF(初始录入!$E127=初始录入!$K$2,达成度!N135,"")</f>
        <v/>
      </c>
      <c r="ALK122" s="327" t="str">
        <f>IF(初始录入!$E127=初始录入!$K$3,达成度!N135,"")</f>
        <v/>
      </c>
      <c r="ALL122" s="216" t="str">
        <f>IF(初始录入!$E127=初始录入!$K$4,达成度!N135,"")</f>
        <v/>
      </c>
      <c r="ALM122" s="216" t="str">
        <f>IF(初始录入!$E127=初始录入!$K$5,达成度!N135,"")</f>
        <v/>
      </c>
      <c r="ALN122" s="327" t="str">
        <f>IF(初始录入!$E127=初始录入!$K$2,达成度!P135,"")</f>
        <v/>
      </c>
      <c r="ALO122" s="327" t="str">
        <f>IF(初始录入!$E127=初始录入!$K$3,达成度!P135,"")</f>
        <v/>
      </c>
      <c r="ALP122" s="216" t="str">
        <f>IF(初始录入!$E127=初始录入!$K$4,达成度!P135,"")</f>
        <v/>
      </c>
      <c r="ALQ122" s="216" t="str">
        <f>IF(初始录入!$E127=初始录入!$K$5,达成度!P135,"")</f>
        <v/>
      </c>
      <c r="ALR122" s="327" t="str">
        <f>IF(初始录入!$E127=初始录入!$K$2,达成度!Q135,"")</f>
        <v/>
      </c>
      <c r="ALS122" s="327" t="str">
        <f>IF(初始录入!$E127=初始录入!$K$3,达成度!Q135,"")</f>
        <v/>
      </c>
      <c r="ALT122" s="216" t="str">
        <f>IF(初始录入!$E127=初始录入!$K$4,达成度!Q135,"")</f>
        <v/>
      </c>
      <c r="ALU122" s="216" t="str">
        <f>IF(初始录入!$E127=初始录入!$K$5,达成度!Q135,"")</f>
        <v/>
      </c>
      <c r="ALV122" s="327" t="str">
        <f>IF(初始录入!$E127=初始录入!$K$2,达成度!R135,"")</f>
        <v/>
      </c>
      <c r="ALW122" s="327" t="str">
        <f>IF(初始录入!$E127=初始录入!$K$3,达成度!R135,"")</f>
        <v/>
      </c>
      <c r="ALX122" s="216" t="str">
        <f>IF(初始录入!$E127=初始录入!$K$4,达成度!R135,"")</f>
        <v/>
      </c>
      <c r="ALY122" s="216"/>
      <c r="ALZ122" s="327" t="str">
        <f>IF(初始录入!$E127=初始录入!$K$2,达成度!T135,"")</f>
        <v/>
      </c>
      <c r="AMA122" s="327" t="str">
        <f>IF(初始录入!$E127=初始录入!$K$3,达成度!T135,"")</f>
        <v/>
      </c>
      <c r="AMB122" s="216" t="str">
        <f>IF(初始录入!$E127=初始录入!$K$4,达成度!T135,"")</f>
        <v/>
      </c>
      <c r="AMC122" s="216" t="str">
        <f>IF(初始录入!$E127=初始录入!$K$5,达成度!T135,"")</f>
        <v/>
      </c>
      <c r="AMD122" s="327" t="str">
        <f>IF(初始录入!$E127=初始录入!$K$2,达成度!U135,"")</f>
        <v/>
      </c>
      <c r="AME122" s="327" t="str">
        <f>IF(初始录入!$E127=初始录入!$K$3,达成度!U135,"")</f>
        <v/>
      </c>
      <c r="AMF122" s="216" t="str">
        <f>IF(初始录入!$E127=初始录入!$K$4,达成度!U135,"")</f>
        <v/>
      </c>
      <c r="AMG122" s="216" t="str">
        <f>IF(初始录入!$E127=初始录入!$K$5,达成度!U135,"")</f>
        <v/>
      </c>
      <c r="AMH122" s="327" t="str">
        <f>IF(初始录入!$E127=初始录入!$K$2,达成度!V135,"")</f>
        <v/>
      </c>
      <c r="AMI122" s="327" t="str">
        <f>IF(初始录入!$E127=初始录入!$K$3,达成度!V135,"")</f>
        <v/>
      </c>
      <c r="AMJ122" s="216" t="str">
        <f>IF(初始录入!$E127=初始录入!$K$4,达成度!W135,"")</f>
        <v/>
      </c>
      <c r="AMK122" s="216" t="str">
        <f>IF(初始录入!$E127=初始录入!$K$5,达成度!W135,"")</f>
        <v/>
      </c>
      <c r="AMM122" s="270">
        <f t="shared" si="270"/>
        <v>115</v>
      </c>
      <c r="AMN122" s="222" t="str">
        <f t="shared" si="266"/>
        <v/>
      </c>
      <c r="AMO122" s="325" t="str">
        <f>IF($AMM122&lt;=$H$7,INDEX(达成度!$G$21:$G$170,$AMM122,1),"")</f>
        <v/>
      </c>
      <c r="AMP122" s="325" t="str">
        <f>IF($AMM122&lt;=$H$7,INDEX(达成度!$K$21:$K$170,$AMM122,1),"")</f>
        <v/>
      </c>
      <c r="AMQ122" s="325" t="str">
        <f>IF($AMM122&lt;=$H$7,INDEX(达成度!$O$21:$O$170,$AMM122,1),"")</f>
        <v/>
      </c>
      <c r="AMR122" s="325" t="str">
        <f>IF($AMM122&lt;=$H$7,INDEX(达成度!$S$21:$S$170,$AMM122,1),"")</f>
        <v/>
      </c>
      <c r="AMS122" s="326" t="str">
        <f>IF($AMM122&lt;=$H$7,INDEX(达成度!$W$21:$W$170,$AMM122,1),"")</f>
        <v/>
      </c>
      <c r="AMU122" s="407"/>
      <c r="AMV122" s="222" t="str">
        <f t="shared" si="267"/>
        <v/>
      </c>
      <c r="AMW122" s="325" t="str">
        <f>IF($AMM122&lt;=$I$7,INDEX(达成度!$G$21:$G$170,$AMM122+$H$7,1),"")</f>
        <v/>
      </c>
      <c r="AMX122" s="325" t="str">
        <f>IF($AMM122&lt;=$I$7,INDEX(达成度!$K$21:$K$170,$AMM122+$H$7,1),"")</f>
        <v/>
      </c>
      <c r="AMY122" s="325" t="str">
        <f>IF($AMM122&lt;=$I$7,INDEX(达成度!$O$21:$O$170,$AMM122+$H$7,1),"")</f>
        <v/>
      </c>
      <c r="AMZ122" s="325" t="str">
        <f>IF($AMM122&lt;=$I$7,INDEX(达成度!$S$21:$S$170,$AMM122+$H$7,1),"")</f>
        <v/>
      </c>
      <c r="ANA122" s="326" t="str">
        <f>IF($AMM122&lt;=$I$7,INDEX(达成度!$W$21:$W$170,$AMM122+$H$7,1),"")</f>
        <v/>
      </c>
      <c r="ANC122" s="270"/>
      <c r="AND122" s="216" t="str">
        <f t="shared" si="268"/>
        <v/>
      </c>
      <c r="ANE122" s="325" t="str">
        <f>IF($AMM122&lt;=$J$7,INDEX(达成度!$G$21:$G$170,$AMM122+$H$7+$I$7,1),"")</f>
        <v/>
      </c>
      <c r="ANF122" s="325" t="str">
        <f>IF($AMM122&lt;=$J$7,INDEX(达成度!$K$21:$K$170,$AMM122+$H$7+$I$7,1),"")</f>
        <v/>
      </c>
      <c r="ANG122" s="325" t="str">
        <f>IF($AMM122&lt;=$J$7,INDEX(达成度!$O$21:$O$170,$AMM122+$H$7+$I$7,1),"")</f>
        <v/>
      </c>
      <c r="ANH122" s="325" t="str">
        <f>IF($AMM122&lt;=$J$7,INDEX(达成度!$S$21:$S$170,$AMM122+$H$7+$I$7,1),"")</f>
        <v/>
      </c>
      <c r="ANI122" s="326" t="str">
        <f>IF($AMM122&lt;=$J$7,INDEX(达成度!$W$21:$W$170,$AMM122+$H$7+$I$7,1),"")</f>
        <v/>
      </c>
      <c r="ANK122" s="270"/>
      <c r="ANL122" s="216" t="str">
        <f t="shared" si="269"/>
        <v/>
      </c>
      <c r="ANM122" s="325" t="str">
        <f>IF($AMM122&lt;=$K$7,INDEX(达成度!$G$21:$G$170,$AMM122+$H$7+$I$7+$J$7,1),"")</f>
        <v/>
      </c>
      <c r="ANN122" s="325" t="str">
        <f>IF($AMM122&lt;=$K$7,INDEX(达成度!$K$21:$K$170,$AMM122+$H$7+$I$7+$J$7,1),"")</f>
        <v/>
      </c>
      <c r="ANO122" s="325" t="str">
        <f>IF($AMM122&lt;=$K$7,INDEX(达成度!$O$21:$O$170,$AMM122+$H$7+$I$7+$J$7,1),"")</f>
        <v/>
      </c>
      <c r="ANP122" s="325" t="str">
        <f>IF($AMM122&lt;=$K$7,INDEX(达成度!$S$21:$S$170,$AMM122+$H$7+$I$7+$J$7,1),"")</f>
        <v/>
      </c>
      <c r="ANQ122" s="326" t="str">
        <f>IF($AMM122&lt;=$K$7,INDEX(达成度!$W$21:$W$170,$AMM122+$H$7+$I$7+$J$7,1),"")</f>
        <v/>
      </c>
    </row>
    <row r="123" ht="18" customHeight="1" spans="1:1024 1025:1057">
      <c r="A123" s="215" t="str">
        <f>初始录入!A128</f>
        <v/>
      </c>
      <c r="B123" s="216" t="str">
        <f>IF(初始录入!B128&lt;&gt;"",初始录入!B128,"")</f>
        <v/>
      </c>
      <c r="C123" s="216" t="str">
        <f>IF(初始录入!C128&lt;&gt;"",初始录入!C128,"")</f>
        <v/>
      </c>
      <c r="D123" s="216" t="str">
        <f>IF(初始录入!D128&lt;&gt;"",初始录入!D128,"")</f>
        <v/>
      </c>
      <c r="E123" s="218" t="str">
        <f>IF(初始录入!E128&lt;&gt;"",初始录入!E128,"")</f>
        <v/>
      </c>
      <c r="G123" s="330"/>
      <c r="H123" s="295">
        <f>IF(初始录入!E128=H$6,1,0)</f>
        <v>0</v>
      </c>
      <c r="I123" s="295">
        <f>IF(初始录入!E128=I$6,1,0)</f>
        <v>0</v>
      </c>
      <c r="J123" s="295">
        <f>IF(初始录入!E128=J$6,1,0)</f>
        <v>0</v>
      </c>
      <c r="K123" s="321">
        <f>IF(初始录入!E128=K$6,1,0)</f>
        <v>0</v>
      </c>
      <c r="Y123" s="294">
        <v>100</v>
      </c>
      <c r="Z123" s="295">
        <f>成绩录入!$F$7</f>
        <v>0</v>
      </c>
      <c r="AA123" s="295">
        <f>成绩录入!F126</f>
        <v>0</v>
      </c>
      <c r="AB123" s="296">
        <f>IF(初始录入!$M$7&lt;&gt;"",IF(成绩录入!$F$7&lt;&gt;"",IF(初始录入!$P$7="次数",AA123/Z123*Y123,成绩录入!F126),0),0)</f>
        <v>0</v>
      </c>
      <c r="AC123" s="297">
        <f t="shared" si="278"/>
        <v>0</v>
      </c>
      <c r="AD123" s="297">
        <f t="shared" si="279"/>
        <v>0</v>
      </c>
      <c r="AE123" s="297">
        <f t="shared" si="280"/>
        <v>0</v>
      </c>
      <c r="AF123" s="297">
        <f t="shared" si="281"/>
        <v>0</v>
      </c>
      <c r="AG123" s="297">
        <f t="shared" si="282"/>
        <v>0</v>
      </c>
      <c r="AH123" s="298">
        <f t="shared" si="283"/>
        <v>0</v>
      </c>
      <c r="AJ123" s="260">
        <f>成绩录入!I126</f>
        <v>0</v>
      </c>
      <c r="AK123" s="248">
        <f>成绩录入!J126</f>
        <v>0</v>
      </c>
      <c r="AL123" s="248">
        <f>成绩录入!K126</f>
        <v>0</v>
      </c>
      <c r="AM123" s="248">
        <f>成绩录入!L126</f>
        <v>0</v>
      </c>
      <c r="AN123" s="248">
        <f>成绩录入!M126</f>
        <v>0</v>
      </c>
      <c r="AO123" s="298">
        <f t="shared" si="284"/>
        <v>0</v>
      </c>
      <c r="AQ123" s="260">
        <f>成绩录入!I126</f>
        <v>0</v>
      </c>
      <c r="AR123" s="248">
        <f>成绩录入!J126</f>
        <v>0</v>
      </c>
      <c r="AS123" s="248">
        <f>成绩录入!K126</f>
        <v>0</v>
      </c>
      <c r="AT123" s="248">
        <f>成绩录入!L126</f>
        <v>0</v>
      </c>
      <c r="AU123" s="248">
        <f>成绩录入!M126</f>
        <v>0</v>
      </c>
      <c r="AV123" s="298">
        <f t="shared" si="285"/>
        <v>0</v>
      </c>
      <c r="AX123" s="260">
        <f>成绩录入!I126</f>
        <v>0</v>
      </c>
      <c r="AY123" s="248">
        <f>成绩录入!J126</f>
        <v>0</v>
      </c>
      <c r="AZ123" s="248">
        <f>成绩录入!K126</f>
        <v>0</v>
      </c>
      <c r="BA123" s="248">
        <f>成绩录入!L126</f>
        <v>0</v>
      </c>
      <c r="BB123" s="248">
        <f>成绩录入!M126</f>
        <v>0</v>
      </c>
      <c r="BC123" s="298">
        <f t="shared" si="286"/>
        <v>0</v>
      </c>
      <c r="BE123" s="260">
        <f>成绩录入!I126</f>
        <v>0</v>
      </c>
      <c r="BF123" s="248">
        <f>成绩录入!J126</f>
        <v>0</v>
      </c>
      <c r="BG123" s="248">
        <f>成绩录入!K126</f>
        <v>0</v>
      </c>
      <c r="BH123" s="248">
        <f>成绩录入!L126</f>
        <v>0</v>
      </c>
      <c r="BI123" s="248">
        <f>成绩录入!M126</f>
        <v>0</v>
      </c>
      <c r="BJ123" s="298">
        <f t="shared" si="287"/>
        <v>0</v>
      </c>
      <c r="BL123" s="260">
        <f>成绩录入!I126</f>
        <v>0</v>
      </c>
      <c r="BM123" s="248">
        <f>成绩录入!J126</f>
        <v>0</v>
      </c>
      <c r="BN123" s="248">
        <f>成绩录入!K126</f>
        <v>0</v>
      </c>
      <c r="BO123" s="248">
        <f>成绩录入!L126</f>
        <v>0</v>
      </c>
      <c r="BP123" s="248">
        <f>成绩录入!M126</f>
        <v>0</v>
      </c>
      <c r="BQ123" s="298">
        <f t="shared" si="288"/>
        <v>0</v>
      </c>
      <c r="BS123" s="260">
        <f>成绩录入!P126</f>
        <v>0</v>
      </c>
      <c r="BT123" s="248">
        <f>成绩录入!Q126</f>
        <v>0</v>
      </c>
      <c r="BU123" s="248">
        <f>成绩录入!R126</f>
        <v>0</v>
      </c>
      <c r="BV123" s="248">
        <f>成绩录入!S126</f>
        <v>0</v>
      </c>
      <c r="BW123" s="248">
        <f>成绩录入!T126</f>
        <v>0</v>
      </c>
      <c r="BX123" s="248">
        <f>成绩录入!U126</f>
        <v>0</v>
      </c>
      <c r="BY123" s="248">
        <f>成绩录入!V126</f>
        <v>0</v>
      </c>
      <c r="BZ123" s="248">
        <f>成绩录入!W126</f>
        <v>0</v>
      </c>
      <c r="CA123" s="248">
        <f>成绩录入!X126</f>
        <v>0</v>
      </c>
      <c r="CB123" s="248">
        <f>成绩录入!Y126</f>
        <v>0</v>
      </c>
      <c r="CC123" s="298">
        <f t="shared" si="289"/>
        <v>0</v>
      </c>
      <c r="CE123" s="260">
        <f>成绩录入!P126</f>
        <v>0</v>
      </c>
      <c r="CF123" s="248">
        <f>成绩录入!Q126</f>
        <v>0</v>
      </c>
      <c r="CG123" s="248">
        <f>成绩录入!R126</f>
        <v>0</v>
      </c>
      <c r="CH123" s="248">
        <f>成绩录入!S126</f>
        <v>0</v>
      </c>
      <c r="CI123" s="248">
        <f>成绩录入!T126</f>
        <v>0</v>
      </c>
      <c r="CJ123" s="248">
        <f>成绩录入!U126</f>
        <v>0</v>
      </c>
      <c r="CK123" s="248">
        <f>成绩录入!V126</f>
        <v>0</v>
      </c>
      <c r="CL123" s="248">
        <f>成绩录入!W126</f>
        <v>0</v>
      </c>
      <c r="CM123" s="248">
        <f>成绩录入!X126</f>
        <v>0</v>
      </c>
      <c r="CN123" s="248">
        <f>成绩录入!Y126</f>
        <v>0</v>
      </c>
      <c r="CO123" s="298">
        <f t="shared" si="290"/>
        <v>0</v>
      </c>
      <c r="CQ123" s="260">
        <f>成绩录入!P126</f>
        <v>0</v>
      </c>
      <c r="CR123" s="248">
        <f>成绩录入!Q126</f>
        <v>0</v>
      </c>
      <c r="CS123" s="248">
        <f>成绩录入!R126</f>
        <v>0</v>
      </c>
      <c r="CT123" s="248">
        <f>成绩录入!S126</f>
        <v>0</v>
      </c>
      <c r="CU123" s="248">
        <f>成绩录入!T126</f>
        <v>0</v>
      </c>
      <c r="CV123" s="248">
        <f>成绩录入!U126</f>
        <v>0</v>
      </c>
      <c r="CW123" s="248">
        <f>成绩录入!V126</f>
        <v>0</v>
      </c>
      <c r="CX123" s="248">
        <f>成绩录入!W126</f>
        <v>0</v>
      </c>
      <c r="CY123" s="248">
        <f>成绩录入!X126</f>
        <v>0</v>
      </c>
      <c r="CZ123" s="248">
        <f>成绩录入!Y126</f>
        <v>0</v>
      </c>
      <c r="DA123" s="298">
        <f t="shared" si="291"/>
        <v>0</v>
      </c>
      <c r="DC123" s="260">
        <f>成绩录入!P126</f>
        <v>0</v>
      </c>
      <c r="DD123" s="248">
        <f>成绩录入!Q126</f>
        <v>0</v>
      </c>
      <c r="DE123" s="248">
        <f>成绩录入!R126</f>
        <v>0</v>
      </c>
      <c r="DF123" s="248">
        <f>成绩录入!S126</f>
        <v>0</v>
      </c>
      <c r="DG123" s="248">
        <f>成绩录入!T126</f>
        <v>0</v>
      </c>
      <c r="DH123" s="248">
        <f>成绩录入!U126</f>
        <v>0</v>
      </c>
      <c r="DI123" s="248">
        <f>成绩录入!V126</f>
        <v>0</v>
      </c>
      <c r="DJ123" s="248">
        <f>成绩录入!W126</f>
        <v>0</v>
      </c>
      <c r="DK123" s="248">
        <f>成绩录入!X126</f>
        <v>0</v>
      </c>
      <c r="DL123" s="248">
        <f>成绩录入!Y126</f>
        <v>0</v>
      </c>
      <c r="DM123" s="298">
        <f t="shared" si="351"/>
        <v>0</v>
      </c>
      <c r="DN123" s="299"/>
      <c r="DO123" s="260">
        <f>成绩录入!P126</f>
        <v>0</v>
      </c>
      <c r="DP123" s="248">
        <f>成绩录入!Q126</f>
        <v>0</v>
      </c>
      <c r="DQ123" s="248">
        <f>成绩录入!R126</f>
        <v>0</v>
      </c>
      <c r="DR123" s="248">
        <f>成绩录入!S126</f>
        <v>0</v>
      </c>
      <c r="DS123" s="248">
        <f>成绩录入!T126</f>
        <v>0</v>
      </c>
      <c r="DT123" s="248">
        <f>成绩录入!U126</f>
        <v>0</v>
      </c>
      <c r="DU123" s="248">
        <f>成绩录入!V126</f>
        <v>0</v>
      </c>
      <c r="DV123" s="248">
        <f>成绩录入!W126</f>
        <v>0</v>
      </c>
      <c r="DW123" s="248">
        <f>成绩录入!X126</f>
        <v>0</v>
      </c>
      <c r="DX123" s="248">
        <f>成绩录入!Y126</f>
        <v>0</v>
      </c>
      <c r="DY123" s="298">
        <f t="shared" si="352"/>
        <v>0</v>
      </c>
      <c r="EA123" s="301" t="e">
        <f t="shared" si="294"/>
        <v>#DIV/0!</v>
      </c>
      <c r="EB123" s="297" t="e">
        <f t="shared" si="295"/>
        <v>#DIV/0!</v>
      </c>
      <c r="EC123" s="297" t="e">
        <f t="shared" si="296"/>
        <v>#DIV/0!</v>
      </c>
      <c r="ED123" s="297" t="e">
        <f t="shared" si="297"/>
        <v>#DIV/0!</v>
      </c>
      <c r="EE123" s="297" t="e">
        <f t="shared" si="298"/>
        <v>#DIV/0!</v>
      </c>
      <c r="EF123" s="302" t="e">
        <f t="shared" si="299"/>
        <v>#DIV/0!</v>
      </c>
      <c r="EG123" s="303"/>
      <c r="EH123" s="304">
        <f t="shared" si="300"/>
        <v>0</v>
      </c>
      <c r="EI123" s="397">
        <f>成绩录入!I126</f>
        <v>0</v>
      </c>
      <c r="EJ123" s="397">
        <f>成绩录入!J126</f>
        <v>0</v>
      </c>
      <c r="EK123" s="397">
        <f>成绩录入!K126</f>
        <v>0</v>
      </c>
      <c r="EL123" s="397">
        <f>成绩录入!L126</f>
        <v>0</v>
      </c>
      <c r="EM123" s="397">
        <f>成绩录入!M126</f>
        <v>0</v>
      </c>
      <c r="EN123" s="397">
        <f>成绩录入!P126</f>
        <v>0</v>
      </c>
      <c r="EO123" s="397">
        <f>成绩录入!Q126</f>
        <v>0</v>
      </c>
      <c r="EP123" s="397">
        <f>成绩录入!R126</f>
        <v>0</v>
      </c>
      <c r="EQ123" s="397">
        <f>成绩录入!S126</f>
        <v>0</v>
      </c>
      <c r="ER123" s="397">
        <f>成绩录入!T126</f>
        <v>0</v>
      </c>
      <c r="ES123" s="397">
        <f>成绩录入!U126</f>
        <v>0</v>
      </c>
      <c r="ET123" s="397">
        <f>成绩录入!V126</f>
        <v>0</v>
      </c>
      <c r="EU123" s="397">
        <f>成绩录入!W126</f>
        <v>0</v>
      </c>
      <c r="EV123" s="397">
        <f>成绩录入!X126</f>
        <v>0</v>
      </c>
      <c r="EW123" s="398">
        <f>成绩录入!Y126</f>
        <v>0</v>
      </c>
      <c r="EY123" s="304" t="str">
        <f t="shared" si="272"/>
        <v/>
      </c>
      <c r="EZ123" s="296" t="str">
        <f t="shared" si="272"/>
        <v/>
      </c>
      <c r="FA123" s="296" t="str">
        <f t="shared" si="272"/>
        <v/>
      </c>
      <c r="FB123" s="296" t="str">
        <f t="shared" si="272"/>
        <v/>
      </c>
      <c r="FC123" s="302">
        <f>成绩录入!AB126</f>
        <v>0</v>
      </c>
      <c r="FD123" s="303"/>
      <c r="FE123" s="399" t="str">
        <f t="shared" si="301"/>
        <v>√</v>
      </c>
      <c r="FF123" s="397" t="str">
        <f t="shared" si="302"/>
        <v>√</v>
      </c>
      <c r="FG123" s="397" t="str">
        <f t="shared" si="303"/>
        <v>√</v>
      </c>
      <c r="FH123" s="397" t="str">
        <f t="shared" si="304"/>
        <v>√</v>
      </c>
      <c r="FI123" s="398" t="str">
        <f t="shared" si="305"/>
        <v>√</v>
      </c>
      <c r="FJ123" s="299"/>
      <c r="FK123" s="260">
        <f>成绩录入!AB126</f>
        <v>0</v>
      </c>
      <c r="FL123" s="248">
        <f>成绩录入!AC126</f>
        <v>0</v>
      </c>
      <c r="FM123" s="248">
        <f>成绩录入!AD126</f>
        <v>0</v>
      </c>
      <c r="FN123" s="248">
        <f>成绩录入!AE126</f>
        <v>0</v>
      </c>
      <c r="FO123" s="248">
        <f>成绩录入!AF126</f>
        <v>0</v>
      </c>
      <c r="FP123" s="248">
        <f>成绩录入!AG126</f>
        <v>0</v>
      </c>
      <c r="FQ123" s="298">
        <f t="shared" si="306"/>
        <v>0</v>
      </c>
      <c r="FR123" s="299"/>
      <c r="FS123" s="260">
        <f>成绩录入!AB126</f>
        <v>0</v>
      </c>
      <c r="FT123" s="248">
        <f>成绩录入!AC126</f>
        <v>0</v>
      </c>
      <c r="FU123" s="248">
        <f>成绩录入!AD126</f>
        <v>0</v>
      </c>
      <c r="FV123" s="248">
        <f>成绩录入!AE126</f>
        <v>0</v>
      </c>
      <c r="FW123" s="248">
        <f>成绩录入!AF126</f>
        <v>0</v>
      </c>
      <c r="FX123" s="333">
        <f>成绩录入!AG126</f>
        <v>0</v>
      </c>
      <c r="FY123" s="298">
        <f t="shared" si="307"/>
        <v>0</v>
      </c>
      <c r="FZ123" s="299"/>
      <c r="GA123" s="260">
        <f>成绩录入!AB126</f>
        <v>0</v>
      </c>
      <c r="GB123" s="248">
        <f>成绩录入!AC126</f>
        <v>0</v>
      </c>
      <c r="GC123" s="248">
        <f>成绩录入!AD126</f>
        <v>0</v>
      </c>
      <c r="GD123" s="248">
        <f>成绩录入!AE126</f>
        <v>0</v>
      </c>
      <c r="GE123" s="248">
        <f>成绩录入!AF126</f>
        <v>0</v>
      </c>
      <c r="GF123" s="248">
        <f>成绩录入!AG126</f>
        <v>0</v>
      </c>
      <c r="GG123" s="298">
        <f t="shared" si="308"/>
        <v>0</v>
      </c>
      <c r="GI123" s="260">
        <f>成绩录入!AB126</f>
        <v>0</v>
      </c>
      <c r="GJ123" s="248">
        <f>成绩录入!AC126</f>
        <v>0</v>
      </c>
      <c r="GK123" s="248">
        <f>成绩录入!AD126</f>
        <v>0</v>
      </c>
      <c r="GL123" s="248">
        <f>成绩录入!AE126</f>
        <v>0</v>
      </c>
      <c r="GM123" s="248">
        <f>成绩录入!AF126</f>
        <v>0</v>
      </c>
      <c r="GN123" s="248">
        <f>成绩录入!AG126</f>
        <v>0</v>
      </c>
      <c r="GO123" s="298">
        <f t="shared" si="309"/>
        <v>0</v>
      </c>
      <c r="GP123" s="299"/>
      <c r="GQ123" s="260">
        <f>成绩录入!AB126</f>
        <v>0</v>
      </c>
      <c r="GR123" s="248">
        <f>成绩录入!AC126</f>
        <v>0</v>
      </c>
      <c r="GS123" s="248">
        <f>成绩录入!AD126</f>
        <v>0</v>
      </c>
      <c r="GT123" s="248">
        <f>成绩录入!AE126</f>
        <v>0</v>
      </c>
      <c r="GU123" s="248">
        <f>成绩录入!AF126</f>
        <v>0</v>
      </c>
      <c r="GV123" s="248">
        <f>成绩录入!AG126</f>
        <v>0</v>
      </c>
      <c r="GW123" s="298">
        <f t="shared" si="310"/>
        <v>0</v>
      </c>
      <c r="GX123" s="299"/>
      <c r="GY123" s="273">
        <f>成绩录入!AJ126</f>
        <v>0</v>
      </c>
      <c r="GZ123" s="274">
        <f>成绩录入!AK126</f>
        <v>0</v>
      </c>
      <c r="HA123" s="274">
        <f>成绩录入!AL126</f>
        <v>0</v>
      </c>
      <c r="HB123" s="274">
        <f>成绩录入!AM126</f>
        <v>0</v>
      </c>
      <c r="HC123" s="274">
        <f>成绩录入!AN126</f>
        <v>0</v>
      </c>
      <c r="HD123" s="274">
        <f>成绩录入!AO126</f>
        <v>0</v>
      </c>
      <c r="HE123" s="310">
        <f t="shared" si="273"/>
        <v>0</v>
      </c>
      <c r="HF123" s="299"/>
      <c r="HG123" s="273">
        <f>成绩录入!AJ126</f>
        <v>0</v>
      </c>
      <c r="HH123" s="274">
        <f>成绩录入!AK126</f>
        <v>0</v>
      </c>
      <c r="HI123" s="274">
        <f>成绩录入!AL126</f>
        <v>0</v>
      </c>
      <c r="HJ123" s="274">
        <f>成绩录入!AM126</f>
        <v>0</v>
      </c>
      <c r="HK123" s="274">
        <f>成绩录入!AN126</f>
        <v>0</v>
      </c>
      <c r="HL123" s="274">
        <f>成绩录入!AO126</f>
        <v>0</v>
      </c>
      <c r="HM123" s="310">
        <f t="shared" si="274"/>
        <v>0</v>
      </c>
      <c r="HO123" s="273">
        <f>成绩录入!AJ126</f>
        <v>0</v>
      </c>
      <c r="HP123" s="274">
        <f>成绩录入!AK126</f>
        <v>0</v>
      </c>
      <c r="HQ123" s="274">
        <f>成绩录入!AL126</f>
        <v>0</v>
      </c>
      <c r="HR123" s="274">
        <f>成绩录入!AM126</f>
        <v>0</v>
      </c>
      <c r="HS123" s="274">
        <f>成绩录入!AN126</f>
        <v>0</v>
      </c>
      <c r="HT123" s="274">
        <f>成绩录入!AO126</f>
        <v>0</v>
      </c>
      <c r="HU123" s="310">
        <f t="shared" si="275"/>
        <v>0</v>
      </c>
      <c r="HV123" s="299"/>
      <c r="HW123" s="273">
        <f>成绩录入!AJ126</f>
        <v>0</v>
      </c>
      <c r="HX123" s="274">
        <f>成绩录入!AK126</f>
        <v>0</v>
      </c>
      <c r="HY123" s="274">
        <f>成绩录入!AL126</f>
        <v>0</v>
      </c>
      <c r="HZ123" s="274">
        <f>成绩录入!AM126</f>
        <v>0</v>
      </c>
      <c r="IA123" s="274">
        <f>成绩录入!AN126</f>
        <v>0</v>
      </c>
      <c r="IB123" s="274">
        <f>成绩录入!AO126</f>
        <v>0</v>
      </c>
      <c r="IC123" s="310">
        <f t="shared" si="276"/>
        <v>0</v>
      </c>
      <c r="ID123" s="299"/>
      <c r="IE123" s="273">
        <f>成绩录入!AJ126</f>
        <v>0</v>
      </c>
      <c r="IF123" s="274">
        <f>成绩录入!AK126</f>
        <v>0</v>
      </c>
      <c r="IG123" s="274">
        <f>成绩录入!AL126</f>
        <v>0</v>
      </c>
      <c r="IH123" s="274">
        <f>成绩录入!AM126</f>
        <v>0</v>
      </c>
      <c r="II123" s="274">
        <f>成绩录入!AN126</f>
        <v>0</v>
      </c>
      <c r="IJ123" s="274">
        <f>成绩录入!AO126</f>
        <v>0</v>
      </c>
      <c r="IK123" s="310">
        <f t="shared" si="277"/>
        <v>0</v>
      </c>
      <c r="IL123" s="299"/>
      <c r="IM123" s="313" t="e">
        <f t="shared" si="311"/>
        <v>#DIV/0!</v>
      </c>
      <c r="IN123" s="314" t="e">
        <f t="shared" si="312"/>
        <v>#DIV/0!</v>
      </c>
      <c r="IO123" s="314" t="e">
        <f t="shared" si="313"/>
        <v>#DIV/0!</v>
      </c>
      <c r="IP123" s="314" t="e">
        <f t="shared" si="314"/>
        <v>#DIV/0!</v>
      </c>
      <c r="IQ123" s="314" t="e">
        <f t="shared" si="315"/>
        <v>#DIV/0!</v>
      </c>
      <c r="IR123" s="400" t="e">
        <f t="shared" si="316"/>
        <v>#DIV/0!</v>
      </c>
      <c r="IT123" s="214">
        <f>成绩录入!AR126</f>
        <v>0</v>
      </c>
      <c r="IU123" s="216">
        <f>成绩录入!AS126</f>
        <v>0</v>
      </c>
      <c r="IV123" s="216">
        <f>成绩录入!AT126</f>
        <v>0</v>
      </c>
      <c r="IW123" s="216">
        <f>成绩录入!AU126</f>
        <v>0</v>
      </c>
      <c r="IX123" s="216">
        <f>成绩录入!AV126</f>
        <v>0</v>
      </c>
      <c r="IY123" s="216">
        <f>成绩录入!AW126</f>
        <v>0</v>
      </c>
      <c r="IZ123" s="298">
        <f t="shared" si="317"/>
        <v>0</v>
      </c>
      <c r="JA123" s="299"/>
      <c r="JB123" s="317">
        <f>成绩录入!AR126</f>
        <v>0</v>
      </c>
      <c r="JC123" s="216">
        <f>成绩录入!AS126</f>
        <v>0</v>
      </c>
      <c r="JD123" s="216">
        <f>成绩录入!AT126</f>
        <v>0</v>
      </c>
      <c r="JE123" s="216">
        <f>成绩录入!AU126</f>
        <v>0</v>
      </c>
      <c r="JF123" s="216">
        <f>成绩录入!AV126</f>
        <v>0</v>
      </c>
      <c r="JG123" s="216">
        <f>成绩录入!AW126</f>
        <v>0</v>
      </c>
      <c r="JH123" s="298">
        <f t="shared" si="318"/>
        <v>0</v>
      </c>
      <c r="JI123" s="299"/>
      <c r="JJ123" s="248">
        <f>成绩录入!AR126</f>
        <v>0</v>
      </c>
      <c r="JK123" s="248">
        <f>成绩录入!AS126</f>
        <v>0</v>
      </c>
      <c r="JL123" s="248">
        <f>成绩录入!AT126</f>
        <v>0</v>
      </c>
      <c r="JM123" s="248">
        <f>成绩录入!AU126</f>
        <v>0</v>
      </c>
      <c r="JN123" s="248">
        <f>成绩录入!AV126</f>
        <v>0</v>
      </c>
      <c r="JO123" s="248">
        <f>成绩录入!AW126</f>
        <v>0</v>
      </c>
      <c r="JP123" s="298">
        <f t="shared" si="319"/>
        <v>0</v>
      </c>
      <c r="JQ123" s="299"/>
      <c r="JR123" s="308">
        <f>成绩录入!AR126</f>
        <v>0</v>
      </c>
      <c r="JS123" s="248">
        <f>成绩录入!AS126</f>
        <v>0</v>
      </c>
      <c r="JT123" s="248">
        <f>成绩录入!AT126</f>
        <v>0</v>
      </c>
      <c r="JU123" s="248">
        <f>成绩录入!AU126</f>
        <v>0</v>
      </c>
      <c r="JV123" s="248">
        <f>成绩录入!AV126</f>
        <v>0</v>
      </c>
      <c r="JW123" s="248">
        <f>成绩录入!AW126</f>
        <v>0</v>
      </c>
      <c r="JX123" s="298">
        <f t="shared" si="320"/>
        <v>0</v>
      </c>
      <c r="JY123" s="299"/>
      <c r="JZ123" s="308">
        <f>成绩录入!AR126</f>
        <v>0</v>
      </c>
      <c r="KA123" s="248">
        <f>成绩录入!AS126</f>
        <v>0</v>
      </c>
      <c r="KB123" s="248">
        <f>成绩录入!AT126</f>
        <v>0</v>
      </c>
      <c r="KC123" s="248">
        <f>成绩录入!AU126</f>
        <v>0</v>
      </c>
      <c r="KD123" s="248">
        <f>成绩录入!AV126</f>
        <v>0</v>
      </c>
      <c r="KE123" s="248">
        <f>成绩录入!AW126</f>
        <v>0</v>
      </c>
      <c r="KF123" s="298">
        <f t="shared" si="321"/>
        <v>0</v>
      </c>
      <c r="KH123" s="401">
        <f t="shared" si="322"/>
        <v>0</v>
      </c>
      <c r="KI123" s="314">
        <f t="shared" si="323"/>
        <v>0</v>
      </c>
      <c r="KJ123" s="314">
        <f t="shared" si="324"/>
        <v>0</v>
      </c>
      <c r="KK123" s="314">
        <f t="shared" si="325"/>
        <v>0</v>
      </c>
      <c r="KL123" s="314">
        <f t="shared" si="326"/>
        <v>0</v>
      </c>
      <c r="KM123" s="400">
        <f t="shared" si="327"/>
        <v>0</v>
      </c>
      <c r="KN123" s="90"/>
      <c r="KO123" s="294">
        <f>IF(总评!G121&lt;60,1,0)</f>
        <v>0</v>
      </c>
      <c r="KP123" s="355">
        <f t="shared" si="328"/>
        <v>0</v>
      </c>
      <c r="KQ123" s="355">
        <f t="shared" si="329"/>
        <v>0</v>
      </c>
      <c r="KR123" s="356">
        <f t="shared" si="330"/>
        <v>0</v>
      </c>
      <c r="KS123" s="321">
        <f t="shared" si="245"/>
        <v>0</v>
      </c>
      <c r="OT123" s="273">
        <f>IF(OT$6=$OS$5,成绩录入!BC126,0)</f>
        <v>0</v>
      </c>
      <c r="OU123" s="274">
        <f>IF(OU$6=$OS$5,成绩录入!BD126,0)</f>
        <v>0</v>
      </c>
      <c r="OV123" s="274">
        <f>IF(OV$6=$OS$5,成绩录入!BE126,0)</f>
        <v>0</v>
      </c>
      <c r="OW123" s="274">
        <f>IF(OW$6=$OS$5,成绩录入!BF126,0)</f>
        <v>0</v>
      </c>
      <c r="OX123" s="274">
        <f>IF(OX$6=$OS$5,成绩录入!BG126,0)</f>
        <v>0</v>
      </c>
      <c r="OY123" s="274">
        <f>IF(OY$6=$OS$5,成绩录入!BH126,0)</f>
        <v>0</v>
      </c>
      <c r="OZ123" s="274">
        <f>IF(OZ$6=$OS$5,成绩录入!BI126,0)</f>
        <v>0</v>
      </c>
      <c r="PA123" s="274">
        <f>IF(PA$6=$OS$5,成绩录入!BJ126,0)</f>
        <v>0</v>
      </c>
      <c r="PB123" s="274">
        <f>IF(PB$6=$OS$5,成绩录入!BK126,0)</f>
        <v>0</v>
      </c>
      <c r="PC123" s="274">
        <f>IF(PC$6=$OS$5,成绩录入!BL126,0)</f>
        <v>0</v>
      </c>
      <c r="PD123" s="274">
        <f>IF(PD$6=$OS$5,成绩录入!BM126,0)</f>
        <v>0</v>
      </c>
      <c r="PE123" s="274">
        <f>IF(PE$6=$OS$5,成绩录入!BN126,0)</f>
        <v>0</v>
      </c>
      <c r="PF123" s="274">
        <f>IF(PF$6=$OS$5,成绩录入!BO126,0)</f>
        <v>0</v>
      </c>
      <c r="PG123" s="274">
        <f>IF(PG$6=$OS$5,成绩录入!BP126,0)</f>
        <v>0</v>
      </c>
      <c r="PH123" s="274">
        <f>IF(PH$6=$OS$5,成绩录入!BQ126,0)</f>
        <v>0</v>
      </c>
      <c r="PI123" s="274">
        <f>IF(PI$6=$OS$5,成绩录入!BR126,0)</f>
        <v>0</v>
      </c>
      <c r="PJ123" s="274">
        <f>IF(PJ$6=$OS$5,成绩录入!BS126,0)</f>
        <v>0</v>
      </c>
      <c r="PK123" s="274">
        <f>IF(PK$6=$OS$5,成绩录入!BT126,0)</f>
        <v>0</v>
      </c>
      <c r="PL123" s="274">
        <f>IF(PL$6=$OS$5,成绩录入!BU126,0)</f>
        <v>0</v>
      </c>
      <c r="PM123" s="274">
        <f>IF(PM$6=$OS$5,成绩录入!BV126,0)</f>
        <v>0</v>
      </c>
      <c r="PN123" s="274">
        <f>IF(PN$6=$OS$5,成绩录入!BW126,0)</f>
        <v>0</v>
      </c>
      <c r="PO123" s="274">
        <f>IF(PO$6=$OS$5,成绩录入!BX126,0)</f>
        <v>0</v>
      </c>
      <c r="PP123" s="274">
        <f>IF(PP$6=$OS$5,成绩录入!BY126,0)</f>
        <v>0</v>
      </c>
      <c r="PQ123" s="274">
        <f>IF(PQ$6=$OS$5,成绩录入!BZ126,0)</f>
        <v>0</v>
      </c>
      <c r="PR123" s="274">
        <f>IF(PR$6=$OS$5,成绩录入!CA126,0)</f>
        <v>0</v>
      </c>
      <c r="PS123" s="274">
        <f>IF(PS$6=$OS$5,成绩录入!CB126,0)</f>
        <v>0</v>
      </c>
      <c r="PT123" s="274">
        <f>IF(PT$6=$OS$5,成绩录入!CC126,0)</f>
        <v>0</v>
      </c>
      <c r="PU123" s="274">
        <f>IF(PU$6=$OS$5,成绩录入!CD126,0)</f>
        <v>0</v>
      </c>
      <c r="PV123" s="274">
        <f>IF(PV$6=$OS$5,成绩录入!CE126,0)</f>
        <v>0</v>
      </c>
      <c r="PW123" s="274">
        <f>IF(PW$6=$OS$5,成绩录入!CF126,0)</f>
        <v>0</v>
      </c>
      <c r="PX123" s="274">
        <f>IF(PX$6=$OS$5,成绩录入!CG126,0)</f>
        <v>0</v>
      </c>
      <c r="PY123" s="274">
        <f>IF(PY$6=$OS$5,成绩录入!CH126,0)</f>
        <v>0</v>
      </c>
      <c r="PZ123" s="274">
        <f>IF(PZ$6=$OS$5,成绩录入!CI126,0)</f>
        <v>0</v>
      </c>
      <c r="QA123" s="274">
        <f>IF(QA$6=$OS$5,成绩录入!CJ126,0)</f>
        <v>0</v>
      </c>
      <c r="QB123" s="274">
        <f>IF(QB$6=$OS$5,成绩录入!CK126,0)</f>
        <v>0</v>
      </c>
      <c r="QC123" s="274">
        <f>IF(QC$6=$OS$5,成绩录入!CL126,0)</f>
        <v>0</v>
      </c>
      <c r="QD123" s="274">
        <f>IF(QD$6=$OS$5,成绩录入!CM126,0)</f>
        <v>0</v>
      </c>
      <c r="QE123" s="274">
        <f>IF(QE$6=$OS$5,成绩录入!CN126,0)</f>
        <v>0</v>
      </c>
      <c r="QF123" s="274">
        <f>IF(QF$6=$OS$5,成绩录入!CO126,0)</f>
        <v>0</v>
      </c>
      <c r="QG123" s="274">
        <f>IF(QG$6=$OS$5,成绩录入!CP126,0)</f>
        <v>0</v>
      </c>
      <c r="QH123" s="274">
        <f>IF(QH$6=$OS$5,成绩录入!CQ126,0)</f>
        <v>0</v>
      </c>
      <c r="QI123" s="274">
        <f>IF(QI$6=$OS$5,成绩录入!CR126,0)</f>
        <v>0</v>
      </c>
      <c r="QJ123" s="274">
        <f>IF(QJ$6=$OS$5,成绩录入!CS126,0)</f>
        <v>0</v>
      </c>
      <c r="QK123" s="274">
        <f>IF(QK$6=$OS$5,成绩录入!CT126,0)</f>
        <v>0</v>
      </c>
      <c r="QL123" s="274">
        <f>IF(QL$6=$OS$5,成绩录入!CU126,0)</f>
        <v>0</v>
      </c>
      <c r="QM123" s="274">
        <f>IF(QM$6=$OS$5,成绩录入!CV126,0)</f>
        <v>0</v>
      </c>
      <c r="QN123" s="274">
        <f>IF(QN$6=$OS$5,成绩录入!CW126,0)</f>
        <v>0</v>
      </c>
      <c r="QO123" s="274">
        <f>IF(QO$6=$OS$5,成绩录入!CX126,0)</f>
        <v>0</v>
      </c>
      <c r="QP123" s="274">
        <f>IF(QP$6=$OS$5,成绩录入!CY126,0)</f>
        <v>0</v>
      </c>
      <c r="QQ123" s="274">
        <f>IF(QQ$6=$OS$5,成绩录入!CZ126,0)</f>
        <v>0</v>
      </c>
      <c r="QR123" s="274">
        <f>IF(QR$6=$OS$5,成绩录入!DA126,0)</f>
        <v>0</v>
      </c>
      <c r="QS123" s="274">
        <f>IF(QS$6=$OS$5,成绩录入!DB126,0)</f>
        <v>0</v>
      </c>
      <c r="QT123" s="274">
        <f>IF(QT$6=$OS$5,成绩录入!DC126,0)</f>
        <v>0</v>
      </c>
      <c r="QU123" s="274">
        <f>IF(QU$6=$OS$5,成绩录入!DD126,0)</f>
        <v>0</v>
      </c>
      <c r="QV123" s="274">
        <f>IF(QV$6=$OS$5,成绩录入!DE126,0)</f>
        <v>0</v>
      </c>
      <c r="QW123" s="274">
        <f>IF(QW$6=$OS$5,成绩录入!DF126,0)</f>
        <v>0</v>
      </c>
      <c r="QX123" s="274">
        <f>IF(QX$6=$OS$5,成绩录入!DG126,0)</f>
        <v>0</v>
      </c>
      <c r="QY123" s="274">
        <f>IF(QY$6=$OS$5,成绩录入!DH126,0)</f>
        <v>0</v>
      </c>
      <c r="QZ123" s="274">
        <f>IF(QZ$6=$OS$5,成绩录入!DI126,0)</f>
        <v>0</v>
      </c>
      <c r="RA123" s="274">
        <f>IF(RA$6=$OS$5,成绩录入!DJ126,0)</f>
        <v>0</v>
      </c>
      <c r="RB123" s="248">
        <f>IF(RB$6=$OS$5,成绩录入!DK126,0)</f>
        <v>0</v>
      </c>
      <c r="RC123" s="248">
        <f>IF(RC$6=$OS$5,成绩录入!DL126,0)</f>
        <v>0</v>
      </c>
      <c r="RD123" s="248">
        <f>IF(RD$6=$OS$5,成绩录入!DM126,0)</f>
        <v>0</v>
      </c>
      <c r="RE123" s="248">
        <f>IF(RE$6=$OS$5,成绩录入!DN126,0)</f>
        <v>0</v>
      </c>
      <c r="RF123" s="248">
        <f>IF(RF$6=$OS$5,成绩录入!DO126,0)</f>
        <v>0</v>
      </c>
      <c r="RG123" s="248">
        <f>IF(RG$6=$OS$5,成绩录入!DP126,0)</f>
        <v>0</v>
      </c>
      <c r="RH123" s="248">
        <f>IF(RH$6=$OS$5,成绩录入!DQ126,0)</f>
        <v>0</v>
      </c>
      <c r="RI123" s="248">
        <f>IF(RI$6=$OS$5,成绩录入!DR126,0)</f>
        <v>0</v>
      </c>
      <c r="RJ123" s="248">
        <f>IF(RJ$6=$OS$5,成绩录入!DS126,0)</f>
        <v>0</v>
      </c>
      <c r="RK123" s="248">
        <f>IF(RK$6=$OS$5,成绩录入!DT126,0)</f>
        <v>0</v>
      </c>
      <c r="RL123" s="248">
        <f>IF(RL$6=$OS$5,成绩录入!DU126,0)</f>
        <v>0</v>
      </c>
      <c r="RM123" s="248">
        <f>IF(RM$6=$OS$5,成绩录入!DV126,0)</f>
        <v>0</v>
      </c>
      <c r="RN123" s="248">
        <f>IF(RN$6=$OS$5,成绩录入!DW126,0)</f>
        <v>0</v>
      </c>
      <c r="RO123" s="248">
        <f>IF(RO$6=$OS$5,成绩录入!DX126,0)</f>
        <v>0</v>
      </c>
      <c r="RP123" s="248">
        <f>IF(RP$6=$OS$5,成绩录入!DY126,0)</f>
        <v>0</v>
      </c>
      <c r="RQ123" s="248">
        <f>IF(RQ$6=$OS$5,成绩录入!DZ126,0)</f>
        <v>0</v>
      </c>
      <c r="RR123" s="248">
        <f>IF(RR$6=$OS$5,成绩录入!EA126,0)</f>
        <v>0</v>
      </c>
      <c r="RS123" s="248">
        <f>IF(RS$6=$OS$5,成绩录入!EB126,0)</f>
        <v>0</v>
      </c>
      <c r="RT123" s="248">
        <f>IF(RT$6=$OS$5,成绩录入!EC126,0)</f>
        <v>0</v>
      </c>
      <c r="RU123" s="248">
        <f>IF(RU$6=$OS$5,成绩录入!ED126,0)</f>
        <v>0</v>
      </c>
      <c r="RV123" s="248">
        <f>IF(RV$6=$OS$5,成绩录入!EE126,0)</f>
        <v>0</v>
      </c>
      <c r="RW123" s="248">
        <f>IF(RW$6=$OS$5,成绩录入!EF126,0)</f>
        <v>0</v>
      </c>
      <c r="RX123" s="248">
        <f>IF(RX$6=$OS$5,成绩录入!EG126,0)</f>
        <v>0</v>
      </c>
      <c r="RY123" s="248">
        <f>IF(RY$6=$OS$5,成绩录入!EH126,0)</f>
        <v>0</v>
      </c>
      <c r="RZ123" s="248">
        <f>IF(RZ$6=$OS$5,成绩录入!EI126,0)</f>
        <v>0</v>
      </c>
      <c r="SA123" s="248">
        <f>IF(SA$6=$OS$5,成绩录入!EJ126,0)</f>
        <v>0</v>
      </c>
      <c r="SB123" s="248">
        <f>IF(SB$6=$OS$5,成绩录入!EK126,0)</f>
        <v>0</v>
      </c>
      <c r="SC123" s="248">
        <f>IF(SC$6=$OS$5,成绩录入!EL126,0)</f>
        <v>0</v>
      </c>
      <c r="SD123" s="248">
        <f>IF(SD$6=$OS$5,成绩录入!EM126,0)</f>
        <v>0</v>
      </c>
      <c r="SE123" s="248">
        <f>IF(SE$6=$OS$5,成绩录入!EN126,0)</f>
        <v>0</v>
      </c>
      <c r="SF123" s="248">
        <f>IF(SF$6=$OS$5,成绩录入!EO126,0)</f>
        <v>0</v>
      </c>
      <c r="SG123" s="248">
        <f>IF(SG$6=$OS$5,成绩录入!EP126,0)</f>
        <v>0</v>
      </c>
      <c r="SH123" s="248">
        <f>IF(SH$6=$OS$5,成绩录入!EQ126,0)</f>
        <v>0</v>
      </c>
      <c r="SI123" s="248">
        <f>IF(SI$6=$OS$5,成绩录入!ER126,0)</f>
        <v>0</v>
      </c>
      <c r="SJ123" s="248">
        <f>IF(SJ$6=$OS$5,成绩录入!ES126,0)</f>
        <v>0</v>
      </c>
      <c r="SK123" s="248">
        <f>IF(SK$6=$OS$5,成绩录入!ET126,0)</f>
        <v>0</v>
      </c>
      <c r="SL123" s="248">
        <f>IF(SL$6=$OS$5,成绩录入!EU126,0)</f>
        <v>0</v>
      </c>
      <c r="SM123" s="248">
        <f>IF(SM$6=$OS$5,成绩录入!EV126,0)</f>
        <v>0</v>
      </c>
      <c r="SN123" s="248">
        <f>IF(SN$6=$OS$5,成绩录入!EW126,0)</f>
        <v>0</v>
      </c>
      <c r="SO123" s="248">
        <f>IF(SO$6=$OS$5,成绩录入!EX126,0)</f>
        <v>0</v>
      </c>
      <c r="SP123" s="218">
        <f t="shared" si="190"/>
        <v>0</v>
      </c>
      <c r="SQ123" s="166"/>
      <c r="SR123" s="166"/>
      <c r="SS123" s="273">
        <f>IF(SS$6=$SR$5,成绩录入!BC126,0)</f>
        <v>0</v>
      </c>
      <c r="ST123" s="274">
        <f>IF(ST$6=$SR$5,成绩录入!BD126,0)</f>
        <v>0</v>
      </c>
      <c r="SU123" s="274">
        <f>IF(SU$6=$SR$5,成绩录入!BE126,0)</f>
        <v>0</v>
      </c>
      <c r="SV123" s="274">
        <f>IF(SV$6=$SR$5,成绩录入!BF126,0)</f>
        <v>0</v>
      </c>
      <c r="SW123" s="274">
        <f>IF(SW$6=$SR$5,成绩录入!BG126,0)</f>
        <v>0</v>
      </c>
      <c r="SX123" s="274">
        <f>IF(SX$6=$SR$5,成绩录入!BH126,0)</f>
        <v>0</v>
      </c>
      <c r="SY123" s="274">
        <f>IF(SY$6=$SR$5,成绩录入!BI126,0)</f>
        <v>0</v>
      </c>
      <c r="SZ123" s="274">
        <f>IF(SZ$6=$SR$5,成绩录入!BJ126,0)</f>
        <v>0</v>
      </c>
      <c r="TA123" s="274">
        <f>IF(TA$6=$SR$5,成绩录入!BK126,0)</f>
        <v>0</v>
      </c>
      <c r="TB123" s="274">
        <f>IF(TB$6=$SR$5,成绩录入!BL126,0)</f>
        <v>0</v>
      </c>
      <c r="TC123" s="274">
        <f>IF(TC$6=$SR$5,成绩录入!BM126,0)</f>
        <v>0</v>
      </c>
      <c r="TD123" s="274">
        <f>IF(TD$6=$SR$5,成绩录入!BN126,0)</f>
        <v>0</v>
      </c>
      <c r="TE123" s="274">
        <f>IF(TE$6=$SR$5,成绩录入!BO126,0)</f>
        <v>0</v>
      </c>
      <c r="TF123" s="274">
        <f>IF(TF$6=$SR$5,成绩录入!BP126,0)</f>
        <v>0</v>
      </c>
      <c r="TG123" s="274">
        <f>IF(TG$6=$SR$5,成绩录入!BQ126,0)</f>
        <v>0</v>
      </c>
      <c r="TH123" s="274">
        <f>IF(TH$6=$SR$5,成绩录入!BR126,0)</f>
        <v>0</v>
      </c>
      <c r="TI123" s="274">
        <f>IF(TI$6=$SR$5,成绩录入!BS126,0)</f>
        <v>0</v>
      </c>
      <c r="TJ123" s="274">
        <f>IF(TJ$6=$SR$5,成绩录入!BT126,0)</f>
        <v>0</v>
      </c>
      <c r="TK123" s="274">
        <f>IF(TK$6=$SR$5,成绩录入!BU126,0)</f>
        <v>0</v>
      </c>
      <c r="TL123" s="274">
        <f>IF(TL$6=$SR$5,成绩录入!BV126,0)</f>
        <v>0</v>
      </c>
      <c r="TM123" s="274">
        <f>IF(TM$6=$SR$5,成绩录入!BW126,0)</f>
        <v>0</v>
      </c>
      <c r="TN123" s="274">
        <f>IF(TN$6=$SR$5,成绩录入!BX126,0)</f>
        <v>0</v>
      </c>
      <c r="TO123" s="274">
        <f>IF(TO$6=$SR$5,成绩录入!BY126,0)</f>
        <v>0</v>
      </c>
      <c r="TP123" s="274">
        <f>IF(TP$6=$SR$5,成绩录入!BZ126,0)</f>
        <v>0</v>
      </c>
      <c r="TQ123" s="274">
        <f>IF(TQ$6=$SR$5,成绩录入!CA126,0)</f>
        <v>0</v>
      </c>
      <c r="TR123" s="274">
        <f>IF(TR$6=$SR$5,成绩录入!CB126,0)</f>
        <v>0</v>
      </c>
      <c r="TS123" s="274">
        <f>IF(TS$6=$SR$5,成绩录入!CC126,0)</f>
        <v>0</v>
      </c>
      <c r="TT123" s="274">
        <f>IF(TT$6=$SR$5,成绩录入!CD126,0)</f>
        <v>0</v>
      </c>
      <c r="TU123" s="274">
        <f>IF(TU$6=$SR$5,成绩录入!CE126,0)</f>
        <v>0</v>
      </c>
      <c r="TV123" s="274">
        <f>IF(TV$6=$SR$5,成绩录入!CF126,0)</f>
        <v>0</v>
      </c>
      <c r="TW123" s="274">
        <f>IF(TW$6=$SR$5,成绩录入!CG126,0)</f>
        <v>0</v>
      </c>
      <c r="TX123" s="274">
        <f>IF(TX$6=$SR$5,成绩录入!CH126,0)</f>
        <v>0</v>
      </c>
      <c r="TY123" s="274">
        <f>IF(TY$6=$SR$5,成绩录入!CI126,0)</f>
        <v>0</v>
      </c>
      <c r="TZ123" s="274">
        <f>IF(TZ$6=$SR$5,成绩录入!CJ126,0)</f>
        <v>0</v>
      </c>
      <c r="UA123" s="274">
        <f>IF(UA$6=$SR$5,成绩录入!CK126,0)</f>
        <v>0</v>
      </c>
      <c r="UB123" s="274">
        <f>IF(UB$6=$SR$5,成绩录入!CL126,0)</f>
        <v>0</v>
      </c>
      <c r="UC123" s="274">
        <f>IF(UC$6=$SR$5,成绩录入!CM126,0)</f>
        <v>0</v>
      </c>
      <c r="UD123" s="274">
        <f>IF(UD$6=$SR$5,成绩录入!CN126,0)</f>
        <v>0</v>
      </c>
      <c r="UE123" s="274">
        <f>IF(UE$6=$SR$5,成绩录入!CO126,0)</f>
        <v>0</v>
      </c>
      <c r="UF123" s="274">
        <f>IF(UF$6=$SR$5,成绩录入!CP126,0)</f>
        <v>0</v>
      </c>
      <c r="UG123" s="274">
        <f>IF(UG$6=$SR$5,成绩录入!CQ126,0)</f>
        <v>0</v>
      </c>
      <c r="UH123" s="274">
        <f>IF(UH$6=$SR$5,成绩录入!CR126,0)</f>
        <v>0</v>
      </c>
      <c r="UI123" s="274">
        <f>IF(UI$6=$SR$5,成绩录入!CS126,0)</f>
        <v>0</v>
      </c>
      <c r="UJ123" s="274">
        <f>IF(UJ$6=$SR$5,成绩录入!CT126,0)</f>
        <v>0</v>
      </c>
      <c r="UK123" s="274">
        <f>IF(UK$6=$SR$5,成绩录入!CU126,0)</f>
        <v>0</v>
      </c>
      <c r="UL123" s="274">
        <f>IF(UL$6=$SR$5,成绩录入!CV126,0)</f>
        <v>0</v>
      </c>
      <c r="UM123" s="274">
        <f>IF(UM$6=$SR$5,成绩录入!CW126,0)</f>
        <v>0</v>
      </c>
      <c r="UN123" s="274">
        <f>IF(UN$6=$SR$5,成绩录入!CX126,0)</f>
        <v>0</v>
      </c>
      <c r="UO123" s="274">
        <f>IF(UO$6=$SR$5,成绩录入!CY126,0)</f>
        <v>0</v>
      </c>
      <c r="UP123" s="274">
        <f>IF(UP$6=$SR$5,成绩录入!CZ126,0)</f>
        <v>0</v>
      </c>
      <c r="UQ123" s="274">
        <f>IF(UQ$6=$SR$5,成绩录入!DA126,0)</f>
        <v>0</v>
      </c>
      <c r="UR123" s="274">
        <f>IF(UR$6=$SR$5,成绩录入!DB126,0)</f>
        <v>0</v>
      </c>
      <c r="US123" s="274">
        <f>IF(US$6=$SR$5,成绩录入!DC126,0)</f>
        <v>0</v>
      </c>
      <c r="UT123" s="274">
        <f>IF(UT$6=$SR$5,成绩录入!DD126,0)</f>
        <v>0</v>
      </c>
      <c r="UU123" s="274">
        <f>IF(UU$6=$SR$5,成绩录入!DE126,0)</f>
        <v>0</v>
      </c>
      <c r="UV123" s="274">
        <f>IF(UV$6=$SR$5,成绩录入!DF126,0)</f>
        <v>0</v>
      </c>
      <c r="UW123" s="274">
        <f>IF(UW$6=$SR$5,成绩录入!DG126,0)</f>
        <v>0</v>
      </c>
      <c r="UX123" s="274">
        <f>IF(UX$6=$SR$5,成绩录入!DH126,0)</f>
        <v>0</v>
      </c>
      <c r="UY123" s="274">
        <f>IF(UY$6=$SR$5,成绩录入!DI126,0)</f>
        <v>0</v>
      </c>
      <c r="UZ123" s="274">
        <f>IF(UZ$6=$SR$5,成绩录入!DJ126,0)</f>
        <v>0</v>
      </c>
      <c r="VA123" s="248">
        <f>IF(VA$6=$SR$5,成绩录入!DK126,0)</f>
        <v>0</v>
      </c>
      <c r="VB123" s="248">
        <f>IF(VB$6=$SR$5,成绩录入!DL126,0)</f>
        <v>0</v>
      </c>
      <c r="VC123" s="248">
        <f>IF(VC$6=$SR$5,成绩录入!DM126,0)</f>
        <v>0</v>
      </c>
      <c r="VD123" s="248">
        <f>IF(VD$6=$SR$5,成绩录入!DN126,0)</f>
        <v>0</v>
      </c>
      <c r="VE123" s="248">
        <f>IF(VE$6=$SR$5,成绩录入!DO126,0)</f>
        <v>0</v>
      </c>
      <c r="VF123" s="248">
        <f>IF(VF$6=$SR$5,成绩录入!DP126,0)</f>
        <v>0</v>
      </c>
      <c r="VG123" s="248">
        <f>IF(VG$6=$SR$5,成绩录入!DQ126,0)</f>
        <v>0</v>
      </c>
      <c r="VH123" s="248">
        <f>IF(VH$6=$SR$5,成绩录入!DR126,0)</f>
        <v>0</v>
      </c>
      <c r="VI123" s="248">
        <f>IF(VI$6=$SR$5,成绩录入!DS126,0)</f>
        <v>0</v>
      </c>
      <c r="VJ123" s="248">
        <f>IF(VJ$6=$SR$5,成绩录入!DT126,0)</f>
        <v>0</v>
      </c>
      <c r="VK123" s="248">
        <f>IF(VK$6=$SR$5,成绩录入!DU126,0)</f>
        <v>0</v>
      </c>
      <c r="VL123" s="248">
        <f>IF(VL$6=$SR$5,成绩录入!DV126,0)</f>
        <v>0</v>
      </c>
      <c r="VM123" s="248">
        <f>IF(VM$6=$SR$5,成绩录入!DW126,0)</f>
        <v>0</v>
      </c>
      <c r="VN123" s="248">
        <f>IF(VN$6=$SR$5,成绩录入!DX126,0)</f>
        <v>0</v>
      </c>
      <c r="VO123" s="248">
        <f>IF(VO$6=$SR$5,成绩录入!DY126,0)</f>
        <v>0</v>
      </c>
      <c r="VP123" s="248">
        <f>IF(VP$6=$SR$5,成绩录入!DZ126,0)</f>
        <v>0</v>
      </c>
      <c r="VQ123" s="248">
        <f>IF(VQ$6=$SR$5,成绩录入!EA126,0)</f>
        <v>0</v>
      </c>
      <c r="VR123" s="248">
        <f>IF(VR$6=$SR$5,成绩录入!EB126,0)</f>
        <v>0</v>
      </c>
      <c r="VS123" s="248">
        <f>IF(VS$6=$SR$5,成绩录入!EC126,0)</f>
        <v>0</v>
      </c>
      <c r="VT123" s="248">
        <f>IF(VT$6=$SR$5,成绩录入!ED126,0)</f>
        <v>0</v>
      </c>
      <c r="VU123" s="248">
        <f>IF(VU$6=$SR$5,成绩录入!EE126,0)</f>
        <v>0</v>
      </c>
      <c r="VV123" s="248">
        <f>IF(VV$6=$SR$5,成绩录入!EF126,0)</f>
        <v>0</v>
      </c>
      <c r="VW123" s="248">
        <f>IF(VW$6=$SR$5,成绩录入!EG126,0)</f>
        <v>0</v>
      </c>
      <c r="VX123" s="248">
        <f>IF(VX$6=$SR$5,成绩录入!EH126,0)</f>
        <v>0</v>
      </c>
      <c r="VY123" s="248">
        <f>IF(VY$6=$SR$5,成绩录入!EI126,0)</f>
        <v>0</v>
      </c>
      <c r="VZ123" s="248">
        <f>IF(VZ$6=$SR$5,成绩录入!EJ126,0)</f>
        <v>0</v>
      </c>
      <c r="WA123" s="248">
        <f>IF(WA$6=$SR$5,成绩录入!EK126,0)</f>
        <v>0</v>
      </c>
      <c r="WB123" s="248">
        <f>IF(WB$6=$SR$5,成绩录入!EL126,0)</f>
        <v>0</v>
      </c>
      <c r="WC123" s="248">
        <f>IF(WC$6=$SR$5,成绩录入!EM126,0)</f>
        <v>0</v>
      </c>
      <c r="WD123" s="248">
        <f>IF(WD$6=$SR$5,成绩录入!EN126,0)</f>
        <v>0</v>
      </c>
      <c r="WE123" s="248">
        <f>IF(WE$6=$SR$5,成绩录入!EO126,0)</f>
        <v>0</v>
      </c>
      <c r="WF123" s="248">
        <f>IF(WF$6=$SR$5,成绩录入!EP126,0)</f>
        <v>0</v>
      </c>
      <c r="WG123" s="248">
        <f>IF(WG$6=$SR$5,成绩录入!EQ126,0)</f>
        <v>0</v>
      </c>
      <c r="WH123" s="248">
        <f>IF(WH$6=$SR$5,成绩录入!ER126,0)</f>
        <v>0</v>
      </c>
      <c r="WI123" s="248">
        <f>IF(WI$6=$SR$5,成绩录入!ES126,0)</f>
        <v>0</v>
      </c>
      <c r="WJ123" s="248">
        <f>IF(WJ$6=$SR$5,成绩录入!ET126,0)</f>
        <v>0</v>
      </c>
      <c r="WK123" s="248">
        <f>IF(WK$6=$SR$5,成绩录入!EU126,0)</f>
        <v>0</v>
      </c>
      <c r="WL123" s="248">
        <f>IF(WL$6=$SR$5,成绩录入!EV126,0)</f>
        <v>0</v>
      </c>
      <c r="WM123" s="248">
        <f>IF(WM$6=$SR$5,成绩录入!EW126,0)</f>
        <v>0</v>
      </c>
      <c r="WN123" s="248">
        <f>IF(WN$6=$SR$5,成绩录入!EX126,0)</f>
        <v>0</v>
      </c>
      <c r="WO123" s="218">
        <f t="shared" si="191"/>
        <v>0</v>
      </c>
      <c r="WP123" s="166"/>
      <c r="WQ123" s="166"/>
      <c r="WR123" s="273">
        <f>IF(WR$6=$WQ$5,成绩录入!BC126,0)</f>
        <v>0</v>
      </c>
      <c r="WS123" s="274">
        <f>IF(WS$6=$WQ$5,成绩录入!BD126,0)</f>
        <v>0</v>
      </c>
      <c r="WT123" s="274">
        <f>IF(WT$6=$WQ$5,成绩录入!BE126,0)</f>
        <v>0</v>
      </c>
      <c r="WU123" s="274">
        <f>IF(WU$6=$WQ$5,成绩录入!BF126,0)</f>
        <v>0</v>
      </c>
      <c r="WV123" s="274">
        <f>IF(WV$6=$WQ$5,成绩录入!BG126,0)</f>
        <v>0</v>
      </c>
      <c r="WW123" s="274">
        <f>IF(WW$6=$WQ$5,成绩录入!BH126,0)</f>
        <v>0</v>
      </c>
      <c r="WX123" s="274">
        <f>IF(WX$6=$WQ$5,成绩录入!BI126,0)</f>
        <v>0</v>
      </c>
      <c r="WY123" s="274">
        <f>IF(WY$6=$WQ$5,成绩录入!BJ126,0)</f>
        <v>0</v>
      </c>
      <c r="WZ123" s="274">
        <f>IF(WZ$6=$WQ$5,成绩录入!BK126,0)</f>
        <v>0</v>
      </c>
      <c r="XA123" s="274">
        <f>IF(XA$6=$WQ$5,成绩录入!BL126,0)</f>
        <v>0</v>
      </c>
      <c r="XB123" s="274">
        <f>IF(XB$6=$WQ$5,成绩录入!BM126,0)</f>
        <v>0</v>
      </c>
      <c r="XC123" s="274">
        <f>IF(XC$6=$WQ$5,成绩录入!BN126,0)</f>
        <v>0</v>
      </c>
      <c r="XD123" s="274">
        <f>IF(XD$6=$WQ$5,成绩录入!BO126,0)</f>
        <v>0</v>
      </c>
      <c r="XE123" s="274">
        <f>IF(XE$6=$WQ$5,成绩录入!BP126,0)</f>
        <v>0</v>
      </c>
      <c r="XF123" s="274">
        <f>IF(XF$6=$WQ$5,成绩录入!BQ126,0)</f>
        <v>0</v>
      </c>
      <c r="XG123" s="274">
        <f>IF(XG$6=$WQ$5,成绩录入!BR126,0)</f>
        <v>0</v>
      </c>
      <c r="XH123" s="274">
        <f>IF(XH$6=$WQ$5,成绩录入!BS126,0)</f>
        <v>0</v>
      </c>
      <c r="XI123" s="274">
        <f>IF(XI$6=$WQ$5,成绩录入!BT126,0)</f>
        <v>0</v>
      </c>
      <c r="XJ123" s="274">
        <f>IF(XJ$6=$WQ$5,成绩录入!BU126,0)</f>
        <v>0</v>
      </c>
      <c r="XK123" s="274">
        <f>IF(XK$6=$WQ$5,成绩录入!BV126,0)</f>
        <v>0</v>
      </c>
      <c r="XL123" s="274">
        <f>IF(XL$6=$WQ$5,成绩录入!BW126,0)</f>
        <v>0</v>
      </c>
      <c r="XM123" s="274">
        <f>IF(XM$6=$WQ$5,成绩录入!BX126,0)</f>
        <v>0</v>
      </c>
      <c r="XN123" s="274">
        <f>IF(XN$6=$WQ$5,成绩录入!BY126,0)</f>
        <v>0</v>
      </c>
      <c r="XO123" s="274">
        <f>IF(XO$6=$WQ$5,成绩录入!BZ126,0)</f>
        <v>0</v>
      </c>
      <c r="XP123" s="274">
        <f>IF(XP$6=$WQ$5,成绩录入!CA126,0)</f>
        <v>0</v>
      </c>
      <c r="XQ123" s="274">
        <f>IF(XQ$6=$WQ$5,成绩录入!CB126,0)</f>
        <v>0</v>
      </c>
      <c r="XR123" s="274">
        <f>IF(XR$6=$WQ$5,成绩录入!CC126,0)</f>
        <v>0</v>
      </c>
      <c r="XS123" s="274">
        <f>IF(XS$6=$WQ$5,成绩录入!CD126,0)</f>
        <v>0</v>
      </c>
      <c r="XT123" s="274">
        <f>IF(XT$6=$WQ$5,成绩录入!CE126,0)</f>
        <v>0</v>
      </c>
      <c r="XU123" s="274">
        <f>IF(XU$6=$WQ$5,成绩录入!CF126,0)</f>
        <v>0</v>
      </c>
      <c r="XV123" s="274">
        <f>IF(XV$6=$WQ$5,成绩录入!CG126,0)</f>
        <v>0</v>
      </c>
      <c r="XW123" s="274">
        <f>IF(XW$6=$WQ$5,成绩录入!CH126,0)</f>
        <v>0</v>
      </c>
      <c r="XX123" s="274">
        <f>IF(XX$6=$WQ$5,成绩录入!CI126,0)</f>
        <v>0</v>
      </c>
      <c r="XY123" s="274">
        <f>IF(XY$6=$WQ$5,成绩录入!CJ126,0)</f>
        <v>0</v>
      </c>
      <c r="XZ123" s="274">
        <f>IF(XZ$6=$WQ$5,成绩录入!CK126,0)</f>
        <v>0</v>
      </c>
      <c r="YA123" s="274">
        <f>IF(YA$6=$WQ$5,成绩录入!CL126,0)</f>
        <v>0</v>
      </c>
      <c r="YB123" s="274">
        <f>IF(YB$6=$WQ$5,成绩录入!CM126,0)</f>
        <v>0</v>
      </c>
      <c r="YC123" s="274">
        <f>IF(YC$6=$WQ$5,成绩录入!CN126,0)</f>
        <v>0</v>
      </c>
      <c r="YD123" s="274">
        <f>IF(YD$6=$WQ$5,成绩录入!CO126,0)</f>
        <v>0</v>
      </c>
      <c r="YE123" s="274">
        <f>IF(YE$6=$WQ$5,成绩录入!CP126,0)</f>
        <v>0</v>
      </c>
      <c r="YF123" s="274">
        <f>IF(YF$6=$WQ$5,成绩录入!CQ126,0)</f>
        <v>0</v>
      </c>
      <c r="YG123" s="274">
        <f>IF(YG$6=$WQ$5,成绩录入!CR126,0)</f>
        <v>0</v>
      </c>
      <c r="YH123" s="274">
        <f>IF(YH$6=$WQ$5,成绩录入!CS126,0)</f>
        <v>0</v>
      </c>
      <c r="YI123" s="274">
        <f>IF(YI$6=$WQ$5,成绩录入!CT126,0)</f>
        <v>0</v>
      </c>
      <c r="YJ123" s="274">
        <f>IF(YJ$6=$WQ$5,成绩录入!CU126,0)</f>
        <v>0</v>
      </c>
      <c r="YK123" s="274">
        <f>IF(YK$6=$WQ$5,成绩录入!CV126,0)</f>
        <v>0</v>
      </c>
      <c r="YL123" s="274">
        <f>IF(YL$6=$WQ$5,成绩录入!CW126,0)</f>
        <v>0</v>
      </c>
      <c r="YM123" s="274">
        <f>IF(YM$6=$WQ$5,成绩录入!CX126,0)</f>
        <v>0</v>
      </c>
      <c r="YN123" s="274">
        <f>IF(YN$6=$WQ$5,成绩录入!CY126,0)</f>
        <v>0</v>
      </c>
      <c r="YO123" s="274">
        <f>IF(YO$6=$WQ$5,成绩录入!CZ126,0)</f>
        <v>0</v>
      </c>
      <c r="YP123" s="274">
        <f>IF(YP$6=$WQ$5,成绩录入!DA126,0)</f>
        <v>0</v>
      </c>
      <c r="YQ123" s="274">
        <f>IF(YQ$6=$WQ$5,成绩录入!DB126,0)</f>
        <v>0</v>
      </c>
      <c r="YR123" s="274">
        <f>IF(YR$6=$WQ$5,成绩录入!DC126,0)</f>
        <v>0</v>
      </c>
      <c r="YS123" s="274">
        <f>IF(YS$6=$WQ$5,成绩录入!DD126,0)</f>
        <v>0</v>
      </c>
      <c r="YT123" s="274">
        <f>IF(YT$6=$WQ$5,成绩录入!DE126,0)</f>
        <v>0</v>
      </c>
      <c r="YU123" s="274">
        <f>IF(YU$6=$WQ$5,成绩录入!DF126,0)</f>
        <v>0</v>
      </c>
      <c r="YV123" s="274">
        <f>IF(YV$6=$WQ$5,成绩录入!DG126,0)</f>
        <v>0</v>
      </c>
      <c r="YW123" s="274">
        <f>IF(YW$6=$WQ$5,成绩录入!DH126,0)</f>
        <v>0</v>
      </c>
      <c r="YX123" s="274">
        <f>IF(YX$6=$WQ$5,成绩录入!DI126,0)</f>
        <v>0</v>
      </c>
      <c r="YY123" s="274">
        <f>IF(YY$6=$WQ$5,成绩录入!DJ126,0)</f>
        <v>0</v>
      </c>
      <c r="YZ123" s="248">
        <f>IF(YZ$6=$WQ$5,成绩录入!DK126,0)</f>
        <v>0</v>
      </c>
      <c r="ZA123" s="248">
        <f>IF(ZA$6=$WQ$5,成绩录入!DL126,0)</f>
        <v>0</v>
      </c>
      <c r="ZB123" s="248">
        <f>IF(ZB$6=$WQ$5,成绩录入!DM126,0)</f>
        <v>0</v>
      </c>
      <c r="ZC123" s="248">
        <f>IF(ZC$6=$WQ$5,成绩录入!DN126,0)</f>
        <v>0</v>
      </c>
      <c r="ZD123" s="248">
        <f>IF(ZD$6=$WQ$5,成绩录入!DO126,0)</f>
        <v>0</v>
      </c>
      <c r="ZE123" s="248">
        <f>IF(ZE$6=$WQ$5,成绩录入!DP126,0)</f>
        <v>0</v>
      </c>
      <c r="ZF123" s="248">
        <f>IF(ZF$6=$WQ$5,成绩录入!DQ126,0)</f>
        <v>0</v>
      </c>
      <c r="ZG123" s="248">
        <f>IF(ZG$6=$WQ$5,成绩录入!DR126,0)</f>
        <v>0</v>
      </c>
      <c r="ZH123" s="248">
        <f>IF(ZH$6=$WQ$5,成绩录入!DS126,0)</f>
        <v>0</v>
      </c>
      <c r="ZI123" s="248">
        <f>IF(ZI$6=$WQ$5,成绩录入!DT126,0)</f>
        <v>0</v>
      </c>
      <c r="ZJ123" s="248">
        <f>IF(ZJ$6=$WQ$5,成绩录入!DU126,0)</f>
        <v>0</v>
      </c>
      <c r="ZK123" s="248">
        <f>IF(ZK$6=$WQ$5,成绩录入!DV126,0)</f>
        <v>0</v>
      </c>
      <c r="ZL123" s="248">
        <f>IF(ZL$6=$WQ$5,成绩录入!DW126,0)</f>
        <v>0</v>
      </c>
      <c r="ZM123" s="248">
        <f>IF(ZM$6=$WQ$5,成绩录入!DX126,0)</f>
        <v>0</v>
      </c>
      <c r="ZN123" s="248">
        <f>IF(ZN$6=$WQ$5,成绩录入!DY126,0)</f>
        <v>0</v>
      </c>
      <c r="ZO123" s="248">
        <f>IF(ZO$6=$WQ$5,成绩录入!DZ126,0)</f>
        <v>0</v>
      </c>
      <c r="ZP123" s="248">
        <f>IF(ZP$6=$WQ$5,成绩录入!EA126,0)</f>
        <v>0</v>
      </c>
      <c r="ZQ123" s="248">
        <f>IF(ZQ$6=$WQ$5,成绩录入!EB126,0)</f>
        <v>0</v>
      </c>
      <c r="ZR123" s="248">
        <f>IF(ZR$6=$WQ$5,成绩录入!EC126,0)</f>
        <v>0</v>
      </c>
      <c r="ZS123" s="248">
        <f>IF(ZS$6=$WQ$5,成绩录入!ED126,0)</f>
        <v>0</v>
      </c>
      <c r="ZT123" s="248">
        <f>IF(ZT$6=$WQ$5,成绩录入!EE126,0)</f>
        <v>0</v>
      </c>
      <c r="ZU123" s="248">
        <f>IF(ZU$6=$WQ$5,成绩录入!EF126,0)</f>
        <v>0</v>
      </c>
      <c r="ZV123" s="248">
        <f>IF(ZV$6=$WQ$5,成绩录入!EG126,0)</f>
        <v>0</v>
      </c>
      <c r="ZW123" s="248">
        <f>IF(ZW$6=$WQ$5,成绩录入!EH126,0)</f>
        <v>0</v>
      </c>
      <c r="ZX123" s="248">
        <f>IF(ZX$6=$WQ$5,成绩录入!EI126,0)</f>
        <v>0</v>
      </c>
      <c r="ZY123" s="248">
        <f>IF(ZY$6=$WQ$5,成绩录入!EJ126,0)</f>
        <v>0</v>
      </c>
      <c r="ZZ123" s="248">
        <f>IF(ZZ$6=$WQ$5,成绩录入!EK126,0)</f>
        <v>0</v>
      </c>
      <c r="AAA123" s="248">
        <f>IF(AAA$6=$WQ$5,成绩录入!EL126,0)</f>
        <v>0</v>
      </c>
      <c r="AAB123" s="248">
        <f>IF(AAB$6=$WQ$5,成绩录入!EM126,0)</f>
        <v>0</v>
      </c>
      <c r="AAC123" s="248">
        <f>IF(AAC$6=$WQ$5,成绩录入!EN126,0)</f>
        <v>0</v>
      </c>
      <c r="AAD123" s="248">
        <f>IF(AAD$6=$WQ$5,成绩录入!EO126,0)</f>
        <v>0</v>
      </c>
      <c r="AAE123" s="248">
        <f>IF(AAE$6=$WQ$5,成绩录入!EP126,0)</f>
        <v>0</v>
      </c>
      <c r="AAF123" s="248">
        <f>IF(AAF$6=$WQ$5,成绩录入!EQ126,0)</f>
        <v>0</v>
      </c>
      <c r="AAG123" s="248">
        <f>IF(AAG$6=$WQ$5,成绩录入!ER126,0)</f>
        <v>0</v>
      </c>
      <c r="AAH123" s="248">
        <f>IF(AAH$6=$WQ$5,成绩录入!ES126,0)</f>
        <v>0</v>
      </c>
      <c r="AAI123" s="248">
        <f>IF(AAI$6=$WQ$5,成绩录入!ET126,0)</f>
        <v>0</v>
      </c>
      <c r="AAJ123" s="248">
        <f>IF(AAJ$6=$WQ$5,成绩录入!EU126,0)</f>
        <v>0</v>
      </c>
      <c r="AAK123" s="248">
        <f>IF(AAK$6=$WQ$5,成绩录入!EV126,0)</f>
        <v>0</v>
      </c>
      <c r="AAL123" s="248">
        <f>IF(AAL$6=$WQ$5,成绩录入!EW126,0)</f>
        <v>0</v>
      </c>
      <c r="AAM123" s="248">
        <f>IF(AAM$6=$WQ$5,成绩录入!EX126,0)</f>
        <v>0</v>
      </c>
      <c r="AAN123" s="218">
        <f t="shared" si="192"/>
        <v>0</v>
      </c>
      <c r="AAO123" s="206"/>
      <c r="AAQ123" s="273">
        <f>IF(AAQ$6=$AAP$5,成绩录入!BC126,0)</f>
        <v>0</v>
      </c>
      <c r="AAR123" s="274">
        <f>IF(AAR$6=$AAP$5,成绩录入!BD126,0)</f>
        <v>0</v>
      </c>
      <c r="AAS123" s="274">
        <f>IF(AAS$6=$AAP$5,成绩录入!BE126,0)</f>
        <v>0</v>
      </c>
      <c r="AAT123" s="274">
        <f>IF(AAT$6=$AAP$5,成绩录入!BF126,0)</f>
        <v>0</v>
      </c>
      <c r="AAU123" s="274">
        <f>IF(AAU$6=$AAP$5,成绩录入!BG126,0)</f>
        <v>0</v>
      </c>
      <c r="AAV123" s="274">
        <f>IF(AAV$6=$AAP$5,成绩录入!BH126,0)</f>
        <v>0</v>
      </c>
      <c r="AAW123" s="274">
        <f>IF(AAW$6=$AAP$5,成绩录入!BI126,0)</f>
        <v>0</v>
      </c>
      <c r="AAX123" s="274">
        <f>IF(AAX$6=$AAP$5,成绩录入!BJ126,0)</f>
        <v>0</v>
      </c>
      <c r="AAY123" s="274">
        <f>IF(AAY$6=$AAP$5,成绩录入!BK126,0)</f>
        <v>0</v>
      </c>
      <c r="AAZ123" s="274">
        <f>IF(AAZ$6=$AAP$5,成绩录入!BL126,0)</f>
        <v>0</v>
      </c>
      <c r="ABA123" s="274">
        <f>IF(ABA$6=$AAP$5,成绩录入!BM126,0)</f>
        <v>0</v>
      </c>
      <c r="ABB123" s="274">
        <f>IF(ABB$6=$AAP$5,成绩录入!BN126,0)</f>
        <v>0</v>
      </c>
      <c r="ABC123" s="274">
        <f>IF(ABC$6=$AAP$5,成绩录入!BO126,0)</f>
        <v>0</v>
      </c>
      <c r="ABD123" s="274">
        <f>IF(ABD$6=$AAP$5,成绩录入!BP126,0)</f>
        <v>0</v>
      </c>
      <c r="ABE123" s="274">
        <f>IF(ABE$6=$AAP$5,成绩录入!BQ126,0)</f>
        <v>0</v>
      </c>
      <c r="ABF123" s="274">
        <f>IF(ABF$6=$AAP$5,成绩录入!BR126,0)</f>
        <v>0</v>
      </c>
      <c r="ABG123" s="274">
        <f>IF(ABG$6=$AAP$5,成绩录入!BS126,0)</f>
        <v>0</v>
      </c>
      <c r="ABH123" s="274">
        <f>IF(ABH$6=$AAP$5,成绩录入!BT126,0)</f>
        <v>0</v>
      </c>
      <c r="ABI123" s="274">
        <f>IF(ABI$6=$AAP$5,成绩录入!BU126,0)</f>
        <v>0</v>
      </c>
      <c r="ABJ123" s="274">
        <f>IF(ABJ$6=$AAP$5,成绩录入!BV126,0)</f>
        <v>0</v>
      </c>
      <c r="ABK123" s="274">
        <f>IF(ABK$6=$AAP$5,成绩录入!BW126,0)</f>
        <v>0</v>
      </c>
      <c r="ABL123" s="274">
        <f>IF(ABL$6=$AAP$5,成绩录入!BX126,0)</f>
        <v>0</v>
      </c>
      <c r="ABM123" s="274">
        <f>IF(ABM$6=$AAP$5,成绩录入!BY126,0)</f>
        <v>0</v>
      </c>
      <c r="ABN123" s="274">
        <f>IF(ABN$6=$AAP$5,成绩录入!BZ126,0)</f>
        <v>0</v>
      </c>
      <c r="ABO123" s="274">
        <f>IF(ABO$6=$AAP$5,成绩录入!CA126,0)</f>
        <v>0</v>
      </c>
      <c r="ABP123" s="274">
        <f>IF(ABP$6=$AAP$5,成绩录入!CB126,0)</f>
        <v>0</v>
      </c>
      <c r="ABQ123" s="274">
        <f>IF(ABQ$6=$AAP$5,成绩录入!CC126,0)</f>
        <v>0</v>
      </c>
      <c r="ABR123" s="274">
        <f>IF(ABR$6=$AAP$5,成绩录入!CD126,0)</f>
        <v>0</v>
      </c>
      <c r="ABS123" s="274">
        <f>IF(ABS$6=$AAP$5,成绩录入!CE126,0)</f>
        <v>0</v>
      </c>
      <c r="ABT123" s="274">
        <f>IF(ABT$6=$AAP$5,成绩录入!CF126,0)</f>
        <v>0</v>
      </c>
      <c r="ABU123" s="274">
        <f>IF(ABU$6=$AAP$5,成绩录入!CG126,0)</f>
        <v>0</v>
      </c>
      <c r="ABV123" s="274">
        <f>IF(ABV$6=$AAP$5,成绩录入!CH126,0)</f>
        <v>0</v>
      </c>
      <c r="ABW123" s="274">
        <f>IF(ABW$6=$AAP$5,成绩录入!CI126,0)</f>
        <v>0</v>
      </c>
      <c r="ABX123" s="274">
        <f>IF(ABX$6=$AAP$5,成绩录入!CJ126,0)</f>
        <v>0</v>
      </c>
      <c r="ABY123" s="274">
        <f>IF(ABY$6=$AAP$5,成绩录入!CK126,0)</f>
        <v>0</v>
      </c>
      <c r="ABZ123" s="274">
        <f>IF(ABZ$6=$AAP$5,成绩录入!CL126,0)</f>
        <v>0</v>
      </c>
      <c r="ACA123" s="274">
        <f>IF(ACA$6=$AAP$5,成绩录入!CM126,0)</f>
        <v>0</v>
      </c>
      <c r="ACB123" s="274">
        <f>IF(ACB$6=$AAP$5,成绩录入!CN126,0)</f>
        <v>0</v>
      </c>
      <c r="ACC123" s="274">
        <f>IF(ACC$6=$AAP$5,成绩录入!CO126,0)</f>
        <v>0</v>
      </c>
      <c r="ACD123" s="274">
        <f>IF(ACD$6=$AAP$5,成绩录入!CP126,0)</f>
        <v>0</v>
      </c>
      <c r="ACE123" s="274">
        <f>IF(ACE$6=$AAP$5,成绩录入!CQ126,0)</f>
        <v>0</v>
      </c>
      <c r="ACF123" s="274">
        <f>IF(ACF$6=$AAP$5,成绩录入!CR126,0)</f>
        <v>0</v>
      </c>
      <c r="ACG123" s="274">
        <f>IF(ACG$6=$AAP$5,成绩录入!CS126,0)</f>
        <v>0</v>
      </c>
      <c r="ACH123" s="274">
        <f>IF(ACH$6=$AAP$5,成绩录入!CT126,0)</f>
        <v>0</v>
      </c>
      <c r="ACI123" s="274">
        <f>IF(ACI$6=$AAP$5,成绩录入!CU126,0)</f>
        <v>0</v>
      </c>
      <c r="ACJ123" s="274">
        <f>IF(ACJ$6=$AAP$5,成绩录入!CV126,0)</f>
        <v>0</v>
      </c>
      <c r="ACK123" s="274">
        <f>IF(ACK$6=$AAP$5,成绩录入!CW126,0)</f>
        <v>0</v>
      </c>
      <c r="ACL123" s="274">
        <f>IF(ACL$6=$AAP$5,成绩录入!CX126,0)</f>
        <v>0</v>
      </c>
      <c r="ACM123" s="274">
        <f>IF(ACM$6=$AAP$5,成绩录入!CY126,0)</f>
        <v>0</v>
      </c>
      <c r="ACN123" s="274">
        <f>IF(ACN$6=$AAP$5,成绩录入!CZ126,0)</f>
        <v>0</v>
      </c>
      <c r="ACO123" s="274">
        <f>IF(ACO$6=$AAP$5,成绩录入!DA126,0)</f>
        <v>0</v>
      </c>
      <c r="ACP123" s="274">
        <f>IF(ACP$6=$AAP$5,成绩录入!DB126,0)</f>
        <v>0</v>
      </c>
      <c r="ACQ123" s="274">
        <f>IF(ACQ$6=$AAP$5,成绩录入!DC126,0)</f>
        <v>0</v>
      </c>
      <c r="ACR123" s="274">
        <f>IF(ACR$6=$AAP$5,成绩录入!DD126,0)</f>
        <v>0</v>
      </c>
      <c r="ACS123" s="274">
        <f>IF(ACS$6=$AAP$5,成绩录入!DE126,0)</f>
        <v>0</v>
      </c>
      <c r="ACT123" s="274">
        <f>IF(ACT$6=$AAP$5,成绩录入!DF126,0)</f>
        <v>0</v>
      </c>
      <c r="ACU123" s="274">
        <f>IF(ACU$6=$AAP$5,成绩录入!DG126,0)</f>
        <v>0</v>
      </c>
      <c r="ACV123" s="274">
        <f>IF(ACV$6=$AAP$5,成绩录入!DH126,0)</f>
        <v>0</v>
      </c>
      <c r="ACW123" s="274">
        <f>IF(ACW$6=$AAP$5,成绩录入!DI126,0)</f>
        <v>0</v>
      </c>
      <c r="ACX123" s="274">
        <f>IF(ACX$6=$AAP$5,成绩录入!DJ126,0)</f>
        <v>0</v>
      </c>
      <c r="ACY123" s="248">
        <f>IF(ACY$6=$AAP$5,成绩录入!DK126,0)</f>
        <v>0</v>
      </c>
      <c r="ACZ123" s="248">
        <f>IF(ACZ$6=$AAP$5,成绩录入!DL126,0)</f>
        <v>0</v>
      </c>
      <c r="ADA123" s="248">
        <f>IF(ADA$6=$AAP$5,成绩录入!DM126,0)</f>
        <v>0</v>
      </c>
      <c r="ADB123" s="248">
        <f>IF(ADB$6=$AAP$5,成绩录入!DN126,0)</f>
        <v>0</v>
      </c>
      <c r="ADC123" s="248">
        <f>IF(ADC$6=$AAP$5,成绩录入!DO126,0)</f>
        <v>0</v>
      </c>
      <c r="ADD123" s="248">
        <f>IF(ADD$6=$AAP$5,成绩录入!DP126,0)</f>
        <v>0</v>
      </c>
      <c r="ADE123" s="248">
        <f>IF(ADE$6=$AAP$5,成绩录入!DQ126,0)</f>
        <v>0</v>
      </c>
      <c r="ADF123" s="248">
        <f>IF(ADF$6=$AAP$5,成绩录入!DR126,0)</f>
        <v>0</v>
      </c>
      <c r="ADG123" s="248">
        <f>IF(ADG$6=$AAP$5,成绩录入!DS126,0)</f>
        <v>0</v>
      </c>
      <c r="ADH123" s="248">
        <f>IF(ADH$6=$AAP$5,成绩录入!DT126,0)</f>
        <v>0</v>
      </c>
      <c r="ADI123" s="248">
        <f>IF(ADI$6=$AAP$5,成绩录入!DU126,0)</f>
        <v>0</v>
      </c>
      <c r="ADJ123" s="248">
        <f>IF(ADJ$6=$AAP$5,成绩录入!DV126,0)</f>
        <v>0</v>
      </c>
      <c r="ADK123" s="248">
        <f>IF(ADK$6=$AAP$5,成绩录入!DW126,0)</f>
        <v>0</v>
      </c>
      <c r="ADL123" s="248">
        <f>IF(ADL$6=$AAP$5,成绩录入!DX126,0)</f>
        <v>0</v>
      </c>
      <c r="ADM123" s="248">
        <f>IF(ADM$6=$AAP$5,成绩录入!DY126,0)</f>
        <v>0</v>
      </c>
      <c r="ADN123" s="248">
        <f>IF(ADN$6=$AAP$5,成绩录入!DZ126,0)</f>
        <v>0</v>
      </c>
      <c r="ADO123" s="248">
        <f>IF(ADO$6=$AAP$5,成绩录入!EA126,0)</f>
        <v>0</v>
      </c>
      <c r="ADP123" s="248">
        <f>IF(ADP$6=$AAP$5,成绩录入!EB126,0)</f>
        <v>0</v>
      </c>
      <c r="ADQ123" s="248">
        <f>IF(ADQ$6=$AAP$5,成绩录入!EC126,0)</f>
        <v>0</v>
      </c>
      <c r="ADR123" s="248">
        <f>IF(ADR$6=$AAP$5,成绩录入!ED126,0)</f>
        <v>0</v>
      </c>
      <c r="ADS123" s="248">
        <f>IF(ADS$6=$AAP$5,成绩录入!EE126,0)</f>
        <v>0</v>
      </c>
      <c r="ADT123" s="248">
        <f>IF(ADT$6=$AAP$5,成绩录入!EF126,0)</f>
        <v>0</v>
      </c>
      <c r="ADU123" s="248">
        <f>IF(ADU$6=$AAP$5,成绩录入!EG126,0)</f>
        <v>0</v>
      </c>
      <c r="ADV123" s="248">
        <f>IF(ADV$6=$AAP$5,成绩录入!EH126,0)</f>
        <v>0</v>
      </c>
      <c r="ADW123" s="248">
        <f>IF(ADW$6=$AAP$5,成绩录入!EI126,0)</f>
        <v>0</v>
      </c>
      <c r="ADX123" s="248">
        <f>IF(ADX$6=$AAP$5,成绩录入!EJ126,0)</f>
        <v>0</v>
      </c>
      <c r="ADY123" s="248">
        <f>IF(ADY$6=$AAP$5,成绩录入!EK126,0)</f>
        <v>0</v>
      </c>
      <c r="ADZ123" s="248">
        <f>IF(ADZ$6=$AAP$5,成绩录入!EL126,0)</f>
        <v>0</v>
      </c>
      <c r="AEA123" s="248">
        <f>IF(AEA$6=$AAP$5,成绩录入!EM126,0)</f>
        <v>0</v>
      </c>
      <c r="AEB123" s="248">
        <f>IF(AEB$6=$AAP$5,成绩录入!EN126,0)</f>
        <v>0</v>
      </c>
      <c r="AEC123" s="248">
        <f>IF(AEC$6=$AAP$5,成绩录入!EO126,0)</f>
        <v>0</v>
      </c>
      <c r="AED123" s="248">
        <f>IF(AED$6=$AAP$5,成绩录入!EP126,0)</f>
        <v>0</v>
      </c>
      <c r="AEE123" s="248">
        <f>IF(AEE$6=$AAP$5,成绩录入!EQ126,0)</f>
        <v>0</v>
      </c>
      <c r="AEF123" s="248">
        <f>IF(AEF$6=$AAP$5,成绩录入!ER126,0)</f>
        <v>0</v>
      </c>
      <c r="AEG123" s="248">
        <f>IF(AEG$6=$AAP$5,成绩录入!ES126,0)</f>
        <v>0</v>
      </c>
      <c r="AEH123" s="248">
        <f>IF(AEH$6=$AAP$5,成绩录入!ET126,0)</f>
        <v>0</v>
      </c>
      <c r="AEI123" s="248">
        <f>IF(AEI$6=$AAP$5,成绩录入!EU126,0)</f>
        <v>0</v>
      </c>
      <c r="AEJ123" s="248">
        <f>IF(AEJ$6=$AAP$5,成绩录入!EV126,0)</f>
        <v>0</v>
      </c>
      <c r="AEK123" s="248">
        <f>IF(AEK$6=$AAP$5,成绩录入!EW126,0)</f>
        <v>0</v>
      </c>
      <c r="AEL123" s="248">
        <f>IF(AEL$6=$AAP$5,成绩录入!EX126,0)</f>
        <v>0</v>
      </c>
      <c r="AEM123" s="218">
        <f t="shared" si="193"/>
        <v>0</v>
      </c>
      <c r="AEN123" s="166"/>
      <c r="AEO123" s="166"/>
      <c r="AEP123" s="273">
        <f>IF(AEP$6=$AEO$5,成绩录入!BC126,0)</f>
        <v>0</v>
      </c>
      <c r="AEQ123" s="274">
        <f>IF(AEQ$6=$AEO$5,成绩录入!BD126,0)</f>
        <v>0</v>
      </c>
      <c r="AER123" s="274">
        <f>IF(AER$6=$AEO$5,成绩录入!BE126,0)</f>
        <v>0</v>
      </c>
      <c r="AES123" s="274">
        <f>IF(AES$6=$AEO$5,成绩录入!BF126,0)</f>
        <v>0</v>
      </c>
      <c r="AET123" s="274">
        <f>IF(AET$6=$AEO$5,成绩录入!BG126,0)</f>
        <v>0</v>
      </c>
      <c r="AEU123" s="274">
        <f>IF(AEU$6=$AEO$5,成绩录入!BH126,0)</f>
        <v>0</v>
      </c>
      <c r="AEV123" s="274">
        <f>IF(AEV$6=$AEO$5,成绩录入!BI126,0)</f>
        <v>0</v>
      </c>
      <c r="AEW123" s="274">
        <f>IF(AEW$6=$AEO$5,成绩录入!BJ126,0)</f>
        <v>0</v>
      </c>
      <c r="AEX123" s="274">
        <f>IF(AEX$6=$AEO$5,成绩录入!BK126,0)</f>
        <v>0</v>
      </c>
      <c r="AEY123" s="274">
        <f>IF(AEY$6=$AEO$5,成绩录入!BL126,0)</f>
        <v>0</v>
      </c>
      <c r="AEZ123" s="274">
        <f>IF(AEZ$6=$AEO$5,成绩录入!BM126,0)</f>
        <v>0</v>
      </c>
      <c r="AFA123" s="274">
        <f>IF(AFA$6=$AEO$5,成绩录入!BN126,0)</f>
        <v>0</v>
      </c>
      <c r="AFB123" s="274">
        <f>IF(AFB$6=$AEO$5,成绩录入!BO126,0)</f>
        <v>0</v>
      </c>
      <c r="AFC123" s="274">
        <f>IF(AFC$6=$AEO$5,成绩录入!BP126,0)</f>
        <v>0</v>
      </c>
      <c r="AFD123" s="274">
        <f>IF(AFD$6=$AEO$5,成绩录入!BQ126,0)</f>
        <v>0</v>
      </c>
      <c r="AFE123" s="274">
        <f>IF(AFE$6=$AEO$5,成绩录入!BR126,0)</f>
        <v>0</v>
      </c>
      <c r="AFF123" s="274">
        <f>IF(AFF$6=$AEO$5,成绩录入!BS126,0)</f>
        <v>0</v>
      </c>
      <c r="AFG123" s="274">
        <f>IF(AFG$6=$AEO$5,成绩录入!BT126,0)</f>
        <v>0</v>
      </c>
      <c r="AFH123" s="274">
        <f>IF(AFH$6=$AEO$5,成绩录入!BU126,0)</f>
        <v>0</v>
      </c>
      <c r="AFI123" s="274">
        <f>IF(AFI$6=$AEO$5,成绩录入!BV126,0)</f>
        <v>0</v>
      </c>
      <c r="AFJ123" s="274">
        <f>IF(AFJ$6=$AEO$5,成绩录入!BW126,0)</f>
        <v>0</v>
      </c>
      <c r="AFK123" s="274">
        <f>IF(AFK$6=$AEO$5,成绩录入!BX126,0)</f>
        <v>0</v>
      </c>
      <c r="AFL123" s="274">
        <f>IF(AFL$6=$AEO$5,成绩录入!BY126,0)</f>
        <v>0</v>
      </c>
      <c r="AFM123" s="274">
        <f>IF(AFM$6=$AEO$5,成绩录入!BZ126,0)</f>
        <v>0</v>
      </c>
      <c r="AFN123" s="274">
        <f>IF(AFN$6=$AEO$5,成绩录入!CA126,0)</f>
        <v>0</v>
      </c>
      <c r="AFO123" s="274">
        <f>IF(AFO$6=$AEO$5,成绩录入!CB126,0)</f>
        <v>0</v>
      </c>
      <c r="AFP123" s="274">
        <f>IF(AFP$6=$AEO$5,成绩录入!CC126,0)</f>
        <v>0</v>
      </c>
      <c r="AFQ123" s="274">
        <f>IF(AFQ$6=$AEO$5,成绩录入!CD126,0)</f>
        <v>0</v>
      </c>
      <c r="AFR123" s="274">
        <f>IF(AFR$6=$AEO$5,成绩录入!CE126,0)</f>
        <v>0</v>
      </c>
      <c r="AFS123" s="274">
        <f>IF(AFS$6=$AEO$5,成绩录入!CF126,0)</f>
        <v>0</v>
      </c>
      <c r="AFT123" s="274">
        <f>IF(AFT$6=$AEO$5,成绩录入!CG126,0)</f>
        <v>0</v>
      </c>
      <c r="AFU123" s="274">
        <f>IF(AFU$6=$AEO$5,成绩录入!CH126,0)</f>
        <v>0</v>
      </c>
      <c r="AFV123" s="274">
        <f>IF(AFV$6=$AEO$5,成绩录入!CI126,0)</f>
        <v>0</v>
      </c>
      <c r="AFW123" s="274">
        <f>IF(AFW$6=$AEO$5,成绩录入!CJ126,0)</f>
        <v>0</v>
      </c>
      <c r="AFX123" s="274">
        <f>IF(AFX$6=$AEO$5,成绩录入!CK126,0)</f>
        <v>0</v>
      </c>
      <c r="AFY123" s="274">
        <f>IF(AFY$6=$AEO$5,成绩录入!CL126,0)</f>
        <v>0</v>
      </c>
      <c r="AFZ123" s="274">
        <f>IF(AFZ$6=$AEO$5,成绩录入!CM126,0)</f>
        <v>0</v>
      </c>
      <c r="AGA123" s="274">
        <f>IF(AGA$6=$AEO$5,成绩录入!CN126,0)</f>
        <v>0</v>
      </c>
      <c r="AGB123" s="274">
        <f>IF(AGB$6=$AEO$5,成绩录入!CO126,0)</f>
        <v>0</v>
      </c>
      <c r="AGC123" s="274">
        <f>IF(AGC$6=$AEO$5,成绩录入!CP126,0)</f>
        <v>0</v>
      </c>
      <c r="AGD123" s="274">
        <f>IF(AGD$6=$AEO$5,成绩录入!CQ126,0)</f>
        <v>0</v>
      </c>
      <c r="AGE123" s="274">
        <f>IF(AGE$6=$AEO$5,成绩录入!CR126,0)</f>
        <v>0</v>
      </c>
      <c r="AGF123" s="274">
        <f>IF(AGF$6=$AEO$5,成绩录入!CS126,0)</f>
        <v>0</v>
      </c>
      <c r="AGG123" s="274">
        <f>IF(AGG$6=$AEO$5,成绩录入!CT126,0)</f>
        <v>0</v>
      </c>
      <c r="AGH123" s="274">
        <f>IF(AGH$6=$AEO$5,成绩录入!CU126,0)</f>
        <v>0</v>
      </c>
      <c r="AGI123" s="274">
        <f>IF(AGI$6=$AEO$5,成绩录入!CV126,0)</f>
        <v>0</v>
      </c>
      <c r="AGJ123" s="274">
        <f>IF(AGJ$6=$AEO$5,成绩录入!CW126,0)</f>
        <v>0</v>
      </c>
      <c r="AGK123" s="274">
        <f>IF(AGK$6=$AEO$5,成绩录入!CX126,0)</f>
        <v>0</v>
      </c>
      <c r="AGL123" s="274">
        <f>IF(AGL$6=$AEO$5,成绩录入!CY126,0)</f>
        <v>0</v>
      </c>
      <c r="AGM123" s="274">
        <f>IF(AGM$6=$AEO$5,成绩录入!CZ126,0)</f>
        <v>0</v>
      </c>
      <c r="AGN123" s="274">
        <f>IF(AGN$6=$AEO$5,成绩录入!DA126,0)</f>
        <v>0</v>
      </c>
      <c r="AGO123" s="274">
        <f>IF(AGO$6=$AEO$5,成绩录入!DB126,0)</f>
        <v>0</v>
      </c>
      <c r="AGP123" s="274">
        <f>IF(AGP$6=$AEO$5,成绩录入!DC126,0)</f>
        <v>0</v>
      </c>
      <c r="AGQ123" s="274">
        <f>IF(AGQ$6=$AEO$5,成绩录入!DD126,0)</f>
        <v>0</v>
      </c>
      <c r="AGR123" s="274">
        <f>IF(AGR$6=$AEO$5,成绩录入!DE126,0)</f>
        <v>0</v>
      </c>
      <c r="AGS123" s="274">
        <f>IF(AGS$6=$AEO$5,成绩录入!DF126,0)</f>
        <v>0</v>
      </c>
      <c r="AGT123" s="274">
        <f>IF(AGT$6=$AEO$5,成绩录入!DG126,0)</f>
        <v>0</v>
      </c>
      <c r="AGU123" s="274">
        <f>IF(AGU$6=$AEO$5,成绩录入!DH126,0)</f>
        <v>0</v>
      </c>
      <c r="AGV123" s="274">
        <f>IF(AGV$6=$AEO$5,成绩录入!DI126,0)</f>
        <v>0</v>
      </c>
      <c r="AGW123" s="274">
        <f>IF(AGW$6=$AEO$5,成绩录入!DJ126,0)</f>
        <v>0</v>
      </c>
      <c r="AGX123" s="248">
        <f>IF(AGX$6=$AEO$5,成绩录入!DK126,0)</f>
        <v>0</v>
      </c>
      <c r="AGY123" s="248">
        <f>IF(AGY$6=$AEO$5,成绩录入!DL126,0)</f>
        <v>0</v>
      </c>
      <c r="AGZ123" s="248">
        <f>IF(AGZ$6=$AEO$5,成绩录入!DM126,0)</f>
        <v>0</v>
      </c>
      <c r="AHA123" s="248">
        <f>IF(AHA$6=$AEO$5,成绩录入!DN126,0)</f>
        <v>0</v>
      </c>
      <c r="AHB123" s="248">
        <f>IF(AHB$6=$AEO$5,成绩录入!DO126,0)</f>
        <v>0</v>
      </c>
      <c r="AHC123" s="248">
        <f>IF(AHC$6=$AEO$5,成绩录入!DP126,0)</f>
        <v>0</v>
      </c>
      <c r="AHD123" s="248">
        <f>IF(AHD$6=$AEO$5,成绩录入!DQ126,0)</f>
        <v>0</v>
      </c>
      <c r="AHE123" s="248">
        <f>IF(AHE$6=$AEO$5,成绩录入!DR126,0)</f>
        <v>0</v>
      </c>
      <c r="AHF123" s="248">
        <f>IF(AHF$6=$AEO$5,成绩录入!DS126,0)</f>
        <v>0</v>
      </c>
      <c r="AHG123" s="248">
        <f>IF(AHG$6=$AEO$5,成绩录入!DT126,0)</f>
        <v>0</v>
      </c>
      <c r="AHH123" s="248">
        <f>IF(AHH$6=$AEO$5,成绩录入!DU126,0)</f>
        <v>0</v>
      </c>
      <c r="AHI123" s="248">
        <f>IF(AHI$6=$AEO$5,成绩录入!DV126,0)</f>
        <v>0</v>
      </c>
      <c r="AHJ123" s="248">
        <f>IF(AHJ$6=$AEO$5,成绩录入!DW126,0)</f>
        <v>0</v>
      </c>
      <c r="AHK123" s="248">
        <f>IF(AHK$6=$AEO$5,成绩录入!DX126,0)</f>
        <v>0</v>
      </c>
      <c r="AHL123" s="248">
        <f>IF(AHL$6=$AEO$5,成绩录入!DY126,0)</f>
        <v>0</v>
      </c>
      <c r="AHM123" s="248">
        <f>IF(AHM$6=$AEO$5,成绩录入!DZ126,0)</f>
        <v>0</v>
      </c>
      <c r="AHN123" s="248">
        <f>IF(AHN$6=$AEO$5,成绩录入!EA126,0)</f>
        <v>0</v>
      </c>
      <c r="AHO123" s="248">
        <f>IF(AHO$6=$AEO$5,成绩录入!EB126,0)</f>
        <v>0</v>
      </c>
      <c r="AHP123" s="248">
        <f>IF(AHP$6=$AEO$5,成绩录入!EC126,0)</f>
        <v>0</v>
      </c>
      <c r="AHQ123" s="248">
        <f>IF(AHQ$6=$AEO$5,成绩录入!ED126,0)</f>
        <v>0</v>
      </c>
      <c r="AHR123" s="248">
        <f>IF(AHR$6=$AEO$5,成绩录入!EE126,0)</f>
        <v>0</v>
      </c>
      <c r="AHS123" s="248">
        <f>IF(AHS$6=$AEO$5,成绩录入!EF126,0)</f>
        <v>0</v>
      </c>
      <c r="AHT123" s="248">
        <f>IF(AHT$6=$AEO$5,成绩录入!EG126,0)</f>
        <v>0</v>
      </c>
      <c r="AHU123" s="248">
        <f>IF(AHU$6=$AEO$5,成绩录入!EH126,0)</f>
        <v>0</v>
      </c>
      <c r="AHV123" s="248">
        <f>IF(AHV$6=$AEO$5,成绩录入!EI126,0)</f>
        <v>0</v>
      </c>
      <c r="AHW123" s="248">
        <f>IF(AHW$6=$AEO$5,成绩录入!EJ126,0)</f>
        <v>0</v>
      </c>
      <c r="AHX123" s="248">
        <f>IF(AHX$6=$AEO$5,成绩录入!EK126,0)</f>
        <v>0</v>
      </c>
      <c r="AHY123" s="248">
        <f>IF(AHY$6=$AEO$5,成绩录入!EL126,0)</f>
        <v>0</v>
      </c>
      <c r="AHZ123" s="248">
        <f>IF(AHZ$6=$AEO$5,成绩录入!EM126,0)</f>
        <v>0</v>
      </c>
      <c r="AIA123" s="248">
        <f>IF(AIA$6=$AEO$5,成绩录入!EN126,0)</f>
        <v>0</v>
      </c>
      <c r="AIB123" s="248">
        <f>IF(AIB$6=$AEO$5,成绩录入!EO126,0)</f>
        <v>0</v>
      </c>
      <c r="AIC123" s="248">
        <f>IF(AIC$6=$AEO$5,成绩录入!EP126,0)</f>
        <v>0</v>
      </c>
      <c r="AID123" s="248">
        <f>IF(AID$6=$AEO$5,成绩录入!EQ126,0)</f>
        <v>0</v>
      </c>
      <c r="AIE123" s="248">
        <f>IF(AIE$6=$AEO$5,成绩录入!ER126,0)</f>
        <v>0</v>
      </c>
      <c r="AIF123" s="248">
        <f>IF(AIF$6=$AEO$5,成绩录入!ES126,0)</f>
        <v>0</v>
      </c>
      <c r="AIG123" s="248">
        <f>IF(AIG$6=$AEO$5,成绩录入!ET126,0)</f>
        <v>0</v>
      </c>
      <c r="AIH123" s="248">
        <f>IF(AIH$6=$AEO$5,成绩录入!EU126,0)</f>
        <v>0</v>
      </c>
      <c r="AII123" s="248">
        <f>IF(AII$6=$AEO$5,成绩录入!EV126,0)</f>
        <v>0</v>
      </c>
      <c r="AIJ123" s="248">
        <f>IF(AIJ$6=$AEO$5,成绩录入!EW126,0)</f>
        <v>0</v>
      </c>
      <c r="AIK123" s="248">
        <f>IF(AIK$6=$AEO$5,成绩录入!EX126,0)</f>
        <v>0</v>
      </c>
      <c r="AIL123" s="218">
        <f t="shared" si="194"/>
        <v>0</v>
      </c>
      <c r="AIN123" s="402" t="str">
        <f>初始录入!A128</f>
        <v/>
      </c>
      <c r="AIO123" s="270">
        <f>初始录入!B128</f>
        <v>0</v>
      </c>
      <c r="AIP123" s="271">
        <f>初始录入!C128</f>
        <v>0</v>
      </c>
      <c r="AIQ123" s="403">
        <f>IF(平时!D121&lt;&gt;"",平时!D121,0)</f>
        <v>0</v>
      </c>
      <c r="AIR123" s="404" t="str">
        <f t="shared" si="331"/>
        <v/>
      </c>
      <c r="AIS123" s="403">
        <f>IF(过程!D121&lt;&gt;"",过程!D121,0)</f>
        <v>0</v>
      </c>
      <c r="AIT123" s="404" t="str">
        <f t="shared" si="332"/>
        <v/>
      </c>
      <c r="AIU123" s="216">
        <f>IF(期末!D121&lt;&gt;"",期末!D121,0)</f>
        <v>0</v>
      </c>
      <c r="AIV123" s="404" t="str">
        <f t="shared" si="333"/>
        <v/>
      </c>
      <c r="AIW123" s="405">
        <f t="shared" si="334"/>
        <v>0</v>
      </c>
      <c r="AIX123" s="403">
        <f>IF(平时!E121&lt;&gt;"",平时!E121,0)</f>
        <v>0</v>
      </c>
      <c r="AIY123" s="404" t="str">
        <f t="shared" si="335"/>
        <v/>
      </c>
      <c r="AIZ123" s="403">
        <f>IF(过程!E121&lt;&gt;"",过程!E121,0)</f>
        <v>0</v>
      </c>
      <c r="AJA123" s="404" t="str">
        <f t="shared" si="336"/>
        <v/>
      </c>
      <c r="AJB123" s="216">
        <f>IF(期末!E121&lt;&gt;"",期末!E121,0)</f>
        <v>0</v>
      </c>
      <c r="AJC123" s="404" t="str">
        <f t="shared" si="337"/>
        <v/>
      </c>
      <c r="AJD123" s="405">
        <f t="shared" si="338"/>
        <v>0</v>
      </c>
      <c r="AJE123" s="403">
        <f>IF(平时!F121&lt;&gt;"",平时!F121,0)</f>
        <v>0</v>
      </c>
      <c r="AJF123" s="404" t="str">
        <f t="shared" si="339"/>
        <v/>
      </c>
      <c r="AJG123" s="403">
        <f>IF(过程!F121&lt;&gt;"",过程!F121,0)</f>
        <v>0</v>
      </c>
      <c r="AJH123" s="404" t="str">
        <f t="shared" si="340"/>
        <v/>
      </c>
      <c r="AJI123" s="216">
        <f>IF(期末!F121&lt;&gt;"",期末!F121,0)</f>
        <v>0</v>
      </c>
      <c r="AJJ123" s="404" t="str">
        <f t="shared" si="341"/>
        <v/>
      </c>
      <c r="AJK123" s="405">
        <f t="shared" si="342"/>
        <v>0</v>
      </c>
      <c r="AJL123" s="403">
        <f>IF(平时!G121&lt;&gt;"",平时!G121,0)</f>
        <v>0</v>
      </c>
      <c r="AJM123" s="404" t="str">
        <f t="shared" si="343"/>
        <v/>
      </c>
      <c r="AJN123" s="403">
        <f>IF(过程!G121&lt;&gt;"",过程!G121,0)</f>
        <v>0</v>
      </c>
      <c r="AJO123" s="404" t="str">
        <f t="shared" si="344"/>
        <v/>
      </c>
      <c r="AJP123" s="216">
        <f>IF(期末!G121&lt;&gt;"",期末!G121,0)</f>
        <v>0</v>
      </c>
      <c r="AJQ123" s="404" t="str">
        <f t="shared" si="345"/>
        <v/>
      </c>
      <c r="AJR123" s="405">
        <f t="shared" si="346"/>
        <v>0</v>
      </c>
      <c r="AJS123" s="403">
        <f>IF(平时!H121&lt;&gt;"",平时!H121,0)</f>
        <v>0</v>
      </c>
      <c r="AJT123" s="404" t="str">
        <f t="shared" si="347"/>
        <v/>
      </c>
      <c r="AJU123" s="403">
        <f>IF(过程!H121&lt;&gt;"",过程!H121,0)</f>
        <v>0</v>
      </c>
      <c r="AJV123" s="404" t="str">
        <f t="shared" si="348"/>
        <v/>
      </c>
      <c r="AJW123" s="216">
        <f>IF(期末!H121&lt;&gt;"",期末!H121,0)</f>
        <v>0</v>
      </c>
      <c r="AJX123" s="404" t="str">
        <f t="shared" si="349"/>
        <v/>
      </c>
      <c r="AJY123" s="406">
        <f t="shared" si="350"/>
        <v>0</v>
      </c>
      <c r="AKA123" s="216" t="str">
        <f>初始录入!A128</f>
        <v/>
      </c>
      <c r="AKB123" s="216">
        <f>初始录入!B128</f>
        <v>0</v>
      </c>
      <c r="AKC123" s="216">
        <f>初始录入!C128</f>
        <v>0</v>
      </c>
      <c r="AKD123" s="327" t="str">
        <f>IF(初始录入!$E128=初始录入!$K$2,达成度!$D136,"")</f>
        <v/>
      </c>
      <c r="AKE123" s="327" t="str">
        <f>IF(初始录入!$E128=初始录入!$K$3,达成度!D136,"")</f>
        <v/>
      </c>
      <c r="AKF123" s="216" t="str">
        <f>IF(初始录入!$E128=初始录入!$K$4,达成度!D136,"")</f>
        <v/>
      </c>
      <c r="AKG123" s="216" t="str">
        <f>IF(初始录入!$E128=初始录入!$K$5,达成度!D136,"")</f>
        <v/>
      </c>
      <c r="AKH123" s="327" t="str">
        <f>IF(初始录入!$E128=初始录入!$K$2,达成度!E136,"")</f>
        <v/>
      </c>
      <c r="AKI123" s="327" t="str">
        <f>IF(初始录入!$E128=初始录入!$K$3,达成度!E136,"")</f>
        <v/>
      </c>
      <c r="AKJ123" s="216" t="str">
        <f>IF(初始录入!$E128=初始录入!$K$4,达成度!E136,"")</f>
        <v/>
      </c>
      <c r="AKK123" s="216" t="str">
        <f>IF(初始录入!$E128=初始录入!$K$5,达成度!E136,"")</f>
        <v/>
      </c>
      <c r="AKL123" s="327" t="str">
        <f>IF(初始录入!$E128=初始录入!$K$2,达成度!F136,"")</f>
        <v/>
      </c>
      <c r="AKM123" s="327" t="str">
        <f>IF(初始录入!$E128=初始录入!$K$3,达成度!F136,"")</f>
        <v/>
      </c>
      <c r="AKN123" s="216" t="str">
        <f>IF(初始录入!$E128=初始录入!$K$4,达成度!F136,"")</f>
        <v/>
      </c>
      <c r="AKO123" s="216" t="str">
        <f>IF(初始录入!$E128=初始录入!$K$5,达成度!F136,"")</f>
        <v/>
      </c>
      <c r="AKP123" s="327" t="str">
        <f>IF(初始录入!$E128=初始录入!$K$2,达成度!H136,"")</f>
        <v/>
      </c>
      <c r="AKQ123" s="327" t="str">
        <f>IF(初始录入!$E128=初始录入!$K$3,达成度!H136,"")</f>
        <v/>
      </c>
      <c r="AKR123" s="216" t="str">
        <f>IF(初始录入!$E128=初始录入!$K$4,达成度!H136,"")</f>
        <v/>
      </c>
      <c r="AKS123" s="216" t="str">
        <f>IF(初始录入!$E128=初始录入!$K$5,达成度!H136,"")</f>
        <v/>
      </c>
      <c r="AKT123" s="327" t="str">
        <f>IF(初始录入!$E128=初始录入!$K$2,达成度!I136,"")</f>
        <v/>
      </c>
      <c r="AKU123" s="327" t="str">
        <f>IF(初始录入!$E128=初始录入!$K$3,达成度!I136,"")</f>
        <v/>
      </c>
      <c r="AKV123" s="216" t="str">
        <f>IF(初始录入!$E128=初始录入!$K$4,达成度!I136,"")</f>
        <v/>
      </c>
      <c r="AKW123" s="216" t="str">
        <f>IF(初始录入!$E128=初始录入!$K$5,达成度!I136,"")</f>
        <v/>
      </c>
      <c r="AKX123" s="327" t="str">
        <f>IF(初始录入!$E128=初始录入!$K$2,达成度!J136,"")</f>
        <v/>
      </c>
      <c r="AKY123" s="327" t="str">
        <f>IF(初始录入!$E128=初始录入!$K$3,达成度!J136,"")</f>
        <v/>
      </c>
      <c r="AKZ123" s="216" t="str">
        <f>IF(初始录入!$E128=初始录入!$K$4,达成度!J136,"")</f>
        <v/>
      </c>
      <c r="ALA123" s="216" t="str">
        <f>IF(初始录入!$E128=初始录入!$K$5,达成度!J136,"")</f>
        <v/>
      </c>
      <c r="ALB123" s="327" t="str">
        <f>IF(初始录入!$E128=初始录入!$K$2,达成度!L136,"")</f>
        <v/>
      </c>
      <c r="ALC123" s="327" t="str">
        <f>IF(初始录入!$E128=初始录入!$K$3,达成度!L136,"")</f>
        <v/>
      </c>
      <c r="ALD123" s="216" t="str">
        <f>IF(初始录入!$E128=初始录入!$K$4,达成度!L136,"")</f>
        <v/>
      </c>
      <c r="ALE123" s="216" t="str">
        <f>IF(初始录入!$E128=初始录入!$K$5,达成度!L136,"")</f>
        <v/>
      </c>
      <c r="ALF123" s="327" t="str">
        <f>IF(初始录入!$E128=初始录入!$K$2,达成度!M136,"")</f>
        <v/>
      </c>
      <c r="ALG123" s="327" t="str">
        <f>IF(初始录入!$E128=初始录入!$K$3,达成度!M136,"")</f>
        <v/>
      </c>
      <c r="ALH123" s="216" t="str">
        <f>IF(初始录入!$E128=初始录入!$K$4,达成度!M136,"")</f>
        <v/>
      </c>
      <c r="ALI123" s="216" t="str">
        <f>IF(初始录入!$E128=初始录入!$K$5,达成度!M136,"")</f>
        <v/>
      </c>
      <c r="ALJ123" s="327" t="str">
        <f>IF(初始录入!$E128=初始录入!$K$2,达成度!N136,"")</f>
        <v/>
      </c>
      <c r="ALK123" s="327" t="str">
        <f>IF(初始录入!$E128=初始录入!$K$3,达成度!N136,"")</f>
        <v/>
      </c>
      <c r="ALL123" s="216" t="str">
        <f>IF(初始录入!$E128=初始录入!$K$4,达成度!N136,"")</f>
        <v/>
      </c>
      <c r="ALM123" s="216" t="str">
        <f>IF(初始录入!$E128=初始录入!$K$5,达成度!N136,"")</f>
        <v/>
      </c>
      <c r="ALN123" s="327" t="str">
        <f>IF(初始录入!$E128=初始录入!$K$2,达成度!P136,"")</f>
        <v/>
      </c>
      <c r="ALO123" s="327" t="str">
        <f>IF(初始录入!$E128=初始录入!$K$3,达成度!P136,"")</f>
        <v/>
      </c>
      <c r="ALP123" s="216" t="str">
        <f>IF(初始录入!$E128=初始录入!$K$4,达成度!P136,"")</f>
        <v/>
      </c>
      <c r="ALQ123" s="216" t="str">
        <f>IF(初始录入!$E128=初始录入!$K$5,达成度!P136,"")</f>
        <v/>
      </c>
      <c r="ALR123" s="327" t="str">
        <f>IF(初始录入!$E128=初始录入!$K$2,达成度!Q136,"")</f>
        <v/>
      </c>
      <c r="ALS123" s="327" t="str">
        <f>IF(初始录入!$E128=初始录入!$K$3,达成度!Q136,"")</f>
        <v/>
      </c>
      <c r="ALT123" s="216" t="str">
        <f>IF(初始录入!$E128=初始录入!$K$4,达成度!Q136,"")</f>
        <v/>
      </c>
      <c r="ALU123" s="216" t="str">
        <f>IF(初始录入!$E128=初始录入!$K$5,达成度!Q136,"")</f>
        <v/>
      </c>
      <c r="ALV123" s="327" t="str">
        <f>IF(初始录入!$E128=初始录入!$K$2,达成度!R136,"")</f>
        <v/>
      </c>
      <c r="ALW123" s="327" t="str">
        <f>IF(初始录入!$E128=初始录入!$K$3,达成度!R136,"")</f>
        <v/>
      </c>
      <c r="ALX123" s="216" t="str">
        <f>IF(初始录入!$E128=初始录入!$K$4,达成度!R136,"")</f>
        <v/>
      </c>
      <c r="ALY123" s="216"/>
      <c r="ALZ123" s="327" t="str">
        <f>IF(初始录入!$E128=初始录入!$K$2,达成度!T136,"")</f>
        <v/>
      </c>
      <c r="AMA123" s="327" t="str">
        <f>IF(初始录入!$E128=初始录入!$K$3,达成度!T136,"")</f>
        <v/>
      </c>
      <c r="AMB123" s="216" t="str">
        <f>IF(初始录入!$E128=初始录入!$K$4,达成度!T136,"")</f>
        <v/>
      </c>
      <c r="AMC123" s="216" t="str">
        <f>IF(初始录入!$E128=初始录入!$K$5,达成度!T136,"")</f>
        <v/>
      </c>
      <c r="AMD123" s="327" t="str">
        <f>IF(初始录入!$E128=初始录入!$K$2,达成度!U136,"")</f>
        <v/>
      </c>
      <c r="AME123" s="327" t="str">
        <f>IF(初始录入!$E128=初始录入!$K$3,达成度!U136,"")</f>
        <v/>
      </c>
      <c r="AMF123" s="216" t="str">
        <f>IF(初始录入!$E128=初始录入!$K$4,达成度!U136,"")</f>
        <v/>
      </c>
      <c r="AMG123" s="216" t="str">
        <f>IF(初始录入!$E128=初始录入!$K$5,达成度!U136,"")</f>
        <v/>
      </c>
      <c r="AMH123" s="327" t="str">
        <f>IF(初始录入!$E128=初始录入!$K$2,达成度!V136,"")</f>
        <v/>
      </c>
      <c r="AMI123" s="327" t="str">
        <f>IF(初始录入!$E128=初始录入!$K$3,达成度!V136,"")</f>
        <v/>
      </c>
      <c r="AMJ123" s="216" t="str">
        <f>IF(初始录入!$E128=初始录入!$K$4,达成度!W136,"")</f>
        <v/>
      </c>
      <c r="AMK123" s="216" t="str">
        <f>IF(初始录入!$E128=初始录入!$K$5,达成度!W136,"")</f>
        <v/>
      </c>
      <c r="AMM123" s="270">
        <f t="shared" si="270"/>
        <v>116</v>
      </c>
      <c r="AMN123" s="222" t="str">
        <f t="shared" si="266"/>
        <v/>
      </c>
      <c r="AMO123" s="325" t="str">
        <f>IF($AMM123&lt;=$H$7,INDEX(达成度!$G$21:$G$170,$AMM123,1),"")</f>
        <v/>
      </c>
      <c r="AMP123" s="325" t="str">
        <f>IF($AMM123&lt;=$H$7,INDEX(达成度!$K$21:$K$170,$AMM123,1),"")</f>
        <v/>
      </c>
      <c r="AMQ123" s="325" t="str">
        <f>IF($AMM123&lt;=$H$7,INDEX(达成度!$O$21:$O$170,$AMM123,1),"")</f>
        <v/>
      </c>
      <c r="AMR123" s="325" t="str">
        <f>IF($AMM123&lt;=$H$7,INDEX(达成度!$S$21:$S$170,$AMM123,1),"")</f>
        <v/>
      </c>
      <c r="AMS123" s="326" t="str">
        <f>IF($AMM123&lt;=$H$7,INDEX(达成度!$W$21:$W$170,$AMM123,1),"")</f>
        <v/>
      </c>
      <c r="AMU123" s="407"/>
      <c r="AMV123" s="222" t="str">
        <f t="shared" si="267"/>
        <v/>
      </c>
      <c r="AMW123" s="325" t="str">
        <f>IF($AMM123&lt;=$I$7,INDEX(达成度!$G$21:$G$170,$AMM123+$H$7,1),"")</f>
        <v/>
      </c>
      <c r="AMX123" s="325" t="str">
        <f>IF($AMM123&lt;=$I$7,INDEX(达成度!$K$21:$K$170,$AMM123+$H$7,1),"")</f>
        <v/>
      </c>
      <c r="AMY123" s="325" t="str">
        <f>IF($AMM123&lt;=$I$7,INDEX(达成度!$O$21:$O$170,$AMM123+$H$7,1),"")</f>
        <v/>
      </c>
      <c r="AMZ123" s="325" t="str">
        <f>IF($AMM123&lt;=$I$7,INDEX(达成度!$S$21:$S$170,$AMM123+$H$7,1),"")</f>
        <v/>
      </c>
      <c r="ANA123" s="326" t="str">
        <f>IF($AMM123&lt;=$I$7,INDEX(达成度!$W$21:$W$170,$AMM123+$H$7,1),"")</f>
        <v/>
      </c>
      <c r="ANC123" s="270"/>
      <c r="AND123" s="216" t="str">
        <f t="shared" si="268"/>
        <v/>
      </c>
      <c r="ANE123" s="325" t="str">
        <f>IF($AMM123&lt;=$J$7,INDEX(达成度!$G$21:$G$170,$AMM123+$H$7+$I$7,1),"")</f>
        <v/>
      </c>
      <c r="ANF123" s="325" t="str">
        <f>IF($AMM123&lt;=$J$7,INDEX(达成度!$K$21:$K$170,$AMM123+$H$7+$I$7,1),"")</f>
        <v/>
      </c>
      <c r="ANG123" s="325" t="str">
        <f>IF($AMM123&lt;=$J$7,INDEX(达成度!$O$21:$O$170,$AMM123+$H$7+$I$7,1),"")</f>
        <v/>
      </c>
      <c r="ANH123" s="325" t="str">
        <f>IF($AMM123&lt;=$J$7,INDEX(达成度!$S$21:$S$170,$AMM123+$H$7+$I$7,1),"")</f>
        <v/>
      </c>
      <c r="ANI123" s="326" t="str">
        <f>IF($AMM123&lt;=$J$7,INDEX(达成度!$W$21:$W$170,$AMM123+$H$7+$I$7,1),"")</f>
        <v/>
      </c>
      <c r="ANK123" s="270"/>
      <c r="ANL123" s="216" t="str">
        <f t="shared" si="269"/>
        <v/>
      </c>
      <c r="ANM123" s="325" t="str">
        <f>IF($AMM123&lt;=$K$7,INDEX(达成度!$G$21:$G$170,$AMM123+$H$7+$I$7+$J$7,1),"")</f>
        <v/>
      </c>
      <c r="ANN123" s="325" t="str">
        <f>IF($AMM123&lt;=$K$7,INDEX(达成度!$K$21:$K$170,$AMM123+$H$7+$I$7+$J$7,1),"")</f>
        <v/>
      </c>
      <c r="ANO123" s="325" t="str">
        <f>IF($AMM123&lt;=$K$7,INDEX(达成度!$O$21:$O$170,$AMM123+$H$7+$I$7+$J$7,1),"")</f>
        <v/>
      </c>
      <c r="ANP123" s="325" t="str">
        <f>IF($AMM123&lt;=$K$7,INDEX(达成度!$S$21:$S$170,$AMM123+$H$7+$I$7+$J$7,1),"")</f>
        <v/>
      </c>
      <c r="ANQ123" s="326" t="str">
        <f>IF($AMM123&lt;=$K$7,INDEX(达成度!$W$21:$W$170,$AMM123+$H$7+$I$7+$J$7,1),"")</f>
        <v/>
      </c>
    </row>
    <row r="124" ht="18" customHeight="1" spans="1:1024 1025:1057">
      <c r="A124" s="215" t="str">
        <f>初始录入!A129</f>
        <v/>
      </c>
      <c r="B124" s="216" t="str">
        <f>IF(初始录入!B129&lt;&gt;"",初始录入!B129,"")</f>
        <v/>
      </c>
      <c r="C124" s="216" t="str">
        <f>IF(初始录入!C129&lt;&gt;"",初始录入!C129,"")</f>
        <v/>
      </c>
      <c r="D124" s="216" t="str">
        <f>IF(初始录入!D129&lt;&gt;"",初始录入!D129,"")</f>
        <v/>
      </c>
      <c r="E124" s="218" t="str">
        <f>IF(初始录入!E129&lt;&gt;"",初始录入!E129,"")</f>
        <v/>
      </c>
      <c r="G124" s="330"/>
      <c r="H124" s="295">
        <f>IF(初始录入!E129=H$6,1,0)</f>
        <v>0</v>
      </c>
      <c r="I124" s="295">
        <f>IF(初始录入!E129=I$6,1,0)</f>
        <v>0</v>
      </c>
      <c r="J124" s="295">
        <f>IF(初始录入!E129=J$6,1,0)</f>
        <v>0</v>
      </c>
      <c r="K124" s="321">
        <f>IF(初始录入!E129=K$6,1,0)</f>
        <v>0</v>
      </c>
      <c r="Y124" s="294">
        <v>100</v>
      </c>
      <c r="Z124" s="295">
        <f>成绩录入!$F$7</f>
        <v>0</v>
      </c>
      <c r="AA124" s="295">
        <f>成绩录入!F127</f>
        <v>0</v>
      </c>
      <c r="AB124" s="296">
        <f>IF(初始录入!$M$7&lt;&gt;"",IF(成绩录入!$F$7&lt;&gt;"",IF(初始录入!$P$7="次数",AA124/Z124*Y124,成绩录入!F127),0),0)</f>
        <v>0</v>
      </c>
      <c r="AC124" s="297">
        <f t="shared" si="278"/>
        <v>0</v>
      </c>
      <c r="AD124" s="297">
        <f t="shared" si="279"/>
        <v>0</v>
      </c>
      <c r="AE124" s="297">
        <f t="shared" si="280"/>
        <v>0</v>
      </c>
      <c r="AF124" s="297">
        <f t="shared" si="281"/>
        <v>0</v>
      </c>
      <c r="AG124" s="297">
        <f t="shared" si="282"/>
        <v>0</v>
      </c>
      <c r="AH124" s="298">
        <f t="shared" si="283"/>
        <v>0</v>
      </c>
      <c r="AJ124" s="260">
        <f>成绩录入!I127</f>
        <v>0</v>
      </c>
      <c r="AK124" s="248">
        <f>成绩录入!J127</f>
        <v>0</v>
      </c>
      <c r="AL124" s="248">
        <f>成绩录入!K127</f>
        <v>0</v>
      </c>
      <c r="AM124" s="248">
        <f>成绩录入!L127</f>
        <v>0</v>
      </c>
      <c r="AN124" s="248">
        <f>成绩录入!M127</f>
        <v>0</v>
      </c>
      <c r="AO124" s="298">
        <f t="shared" si="284"/>
        <v>0</v>
      </c>
      <c r="AQ124" s="260">
        <f>成绩录入!I127</f>
        <v>0</v>
      </c>
      <c r="AR124" s="248">
        <f>成绩录入!J127</f>
        <v>0</v>
      </c>
      <c r="AS124" s="248">
        <f>成绩录入!K127</f>
        <v>0</v>
      </c>
      <c r="AT124" s="248">
        <f>成绩录入!L127</f>
        <v>0</v>
      </c>
      <c r="AU124" s="248">
        <f>成绩录入!M127</f>
        <v>0</v>
      </c>
      <c r="AV124" s="298">
        <f t="shared" si="285"/>
        <v>0</v>
      </c>
      <c r="AX124" s="260">
        <f>成绩录入!I127</f>
        <v>0</v>
      </c>
      <c r="AY124" s="248">
        <f>成绩录入!J127</f>
        <v>0</v>
      </c>
      <c r="AZ124" s="248">
        <f>成绩录入!K127</f>
        <v>0</v>
      </c>
      <c r="BA124" s="248">
        <f>成绩录入!L127</f>
        <v>0</v>
      </c>
      <c r="BB124" s="248">
        <f>成绩录入!M127</f>
        <v>0</v>
      </c>
      <c r="BC124" s="298">
        <f t="shared" si="286"/>
        <v>0</v>
      </c>
      <c r="BE124" s="260">
        <f>成绩录入!I127</f>
        <v>0</v>
      </c>
      <c r="BF124" s="248">
        <f>成绩录入!J127</f>
        <v>0</v>
      </c>
      <c r="BG124" s="248">
        <f>成绩录入!K127</f>
        <v>0</v>
      </c>
      <c r="BH124" s="248">
        <f>成绩录入!L127</f>
        <v>0</v>
      </c>
      <c r="BI124" s="248">
        <f>成绩录入!M127</f>
        <v>0</v>
      </c>
      <c r="BJ124" s="298">
        <f t="shared" si="287"/>
        <v>0</v>
      </c>
      <c r="BL124" s="260">
        <f>成绩录入!I127</f>
        <v>0</v>
      </c>
      <c r="BM124" s="248">
        <f>成绩录入!J127</f>
        <v>0</v>
      </c>
      <c r="BN124" s="248">
        <f>成绩录入!K127</f>
        <v>0</v>
      </c>
      <c r="BO124" s="248">
        <f>成绩录入!L127</f>
        <v>0</v>
      </c>
      <c r="BP124" s="248">
        <f>成绩录入!M127</f>
        <v>0</v>
      </c>
      <c r="BQ124" s="298">
        <f t="shared" si="288"/>
        <v>0</v>
      </c>
      <c r="BS124" s="260">
        <f>成绩录入!P127</f>
        <v>0</v>
      </c>
      <c r="BT124" s="248">
        <f>成绩录入!Q127</f>
        <v>0</v>
      </c>
      <c r="BU124" s="248">
        <f>成绩录入!R127</f>
        <v>0</v>
      </c>
      <c r="BV124" s="248">
        <f>成绩录入!S127</f>
        <v>0</v>
      </c>
      <c r="BW124" s="248">
        <f>成绩录入!T127</f>
        <v>0</v>
      </c>
      <c r="BX124" s="248">
        <f>成绩录入!U127</f>
        <v>0</v>
      </c>
      <c r="BY124" s="248">
        <f>成绩录入!V127</f>
        <v>0</v>
      </c>
      <c r="BZ124" s="248">
        <f>成绩录入!W127</f>
        <v>0</v>
      </c>
      <c r="CA124" s="248">
        <f>成绩录入!X127</f>
        <v>0</v>
      </c>
      <c r="CB124" s="248">
        <f>成绩录入!Y127</f>
        <v>0</v>
      </c>
      <c r="CC124" s="298">
        <f t="shared" si="289"/>
        <v>0</v>
      </c>
      <c r="CE124" s="260">
        <f>成绩录入!P127</f>
        <v>0</v>
      </c>
      <c r="CF124" s="248">
        <f>成绩录入!Q127</f>
        <v>0</v>
      </c>
      <c r="CG124" s="248">
        <f>成绩录入!R127</f>
        <v>0</v>
      </c>
      <c r="CH124" s="248">
        <f>成绩录入!S127</f>
        <v>0</v>
      </c>
      <c r="CI124" s="248">
        <f>成绩录入!T127</f>
        <v>0</v>
      </c>
      <c r="CJ124" s="248">
        <f>成绩录入!U127</f>
        <v>0</v>
      </c>
      <c r="CK124" s="248">
        <f>成绩录入!V127</f>
        <v>0</v>
      </c>
      <c r="CL124" s="248">
        <f>成绩录入!W127</f>
        <v>0</v>
      </c>
      <c r="CM124" s="248">
        <f>成绩录入!X127</f>
        <v>0</v>
      </c>
      <c r="CN124" s="248">
        <f>成绩录入!Y127</f>
        <v>0</v>
      </c>
      <c r="CO124" s="298">
        <f t="shared" si="290"/>
        <v>0</v>
      </c>
      <c r="CQ124" s="260">
        <f>成绩录入!P127</f>
        <v>0</v>
      </c>
      <c r="CR124" s="248">
        <f>成绩录入!Q127</f>
        <v>0</v>
      </c>
      <c r="CS124" s="248">
        <f>成绩录入!R127</f>
        <v>0</v>
      </c>
      <c r="CT124" s="248">
        <f>成绩录入!S127</f>
        <v>0</v>
      </c>
      <c r="CU124" s="248">
        <f>成绩录入!T127</f>
        <v>0</v>
      </c>
      <c r="CV124" s="248">
        <f>成绩录入!U127</f>
        <v>0</v>
      </c>
      <c r="CW124" s="248">
        <f>成绩录入!V127</f>
        <v>0</v>
      </c>
      <c r="CX124" s="248">
        <f>成绩录入!W127</f>
        <v>0</v>
      </c>
      <c r="CY124" s="248">
        <f>成绩录入!X127</f>
        <v>0</v>
      </c>
      <c r="CZ124" s="248">
        <f>成绩录入!Y127</f>
        <v>0</v>
      </c>
      <c r="DA124" s="298">
        <f t="shared" si="291"/>
        <v>0</v>
      </c>
      <c r="DC124" s="260">
        <f>成绩录入!P127</f>
        <v>0</v>
      </c>
      <c r="DD124" s="248">
        <f>成绩录入!Q127</f>
        <v>0</v>
      </c>
      <c r="DE124" s="248">
        <f>成绩录入!R127</f>
        <v>0</v>
      </c>
      <c r="DF124" s="248">
        <f>成绩录入!S127</f>
        <v>0</v>
      </c>
      <c r="DG124" s="248">
        <f>成绩录入!T127</f>
        <v>0</v>
      </c>
      <c r="DH124" s="248">
        <f>成绩录入!U127</f>
        <v>0</v>
      </c>
      <c r="DI124" s="248">
        <f>成绩录入!V127</f>
        <v>0</v>
      </c>
      <c r="DJ124" s="248">
        <f>成绩录入!W127</f>
        <v>0</v>
      </c>
      <c r="DK124" s="248">
        <f>成绩录入!X127</f>
        <v>0</v>
      </c>
      <c r="DL124" s="248">
        <f>成绩录入!Y127</f>
        <v>0</v>
      </c>
      <c r="DM124" s="298">
        <f t="shared" si="351"/>
        <v>0</v>
      </c>
      <c r="DN124" s="299"/>
      <c r="DO124" s="260">
        <f>成绩录入!P127</f>
        <v>0</v>
      </c>
      <c r="DP124" s="248">
        <f>成绩录入!Q127</f>
        <v>0</v>
      </c>
      <c r="DQ124" s="248">
        <f>成绩录入!R127</f>
        <v>0</v>
      </c>
      <c r="DR124" s="248">
        <f>成绩录入!S127</f>
        <v>0</v>
      </c>
      <c r="DS124" s="248">
        <f>成绩录入!T127</f>
        <v>0</v>
      </c>
      <c r="DT124" s="248">
        <f>成绩录入!U127</f>
        <v>0</v>
      </c>
      <c r="DU124" s="248">
        <f>成绩录入!V127</f>
        <v>0</v>
      </c>
      <c r="DV124" s="248">
        <f>成绩录入!W127</f>
        <v>0</v>
      </c>
      <c r="DW124" s="248">
        <f>成绩录入!X127</f>
        <v>0</v>
      </c>
      <c r="DX124" s="248">
        <f>成绩录入!Y127</f>
        <v>0</v>
      </c>
      <c r="DY124" s="298">
        <f t="shared" si="352"/>
        <v>0</v>
      </c>
      <c r="EA124" s="301" t="e">
        <f t="shared" si="294"/>
        <v>#DIV/0!</v>
      </c>
      <c r="EB124" s="297" t="e">
        <f t="shared" si="295"/>
        <v>#DIV/0!</v>
      </c>
      <c r="EC124" s="297" t="e">
        <f t="shared" si="296"/>
        <v>#DIV/0!</v>
      </c>
      <c r="ED124" s="297" t="e">
        <f t="shared" si="297"/>
        <v>#DIV/0!</v>
      </c>
      <c r="EE124" s="297" t="e">
        <f t="shared" si="298"/>
        <v>#DIV/0!</v>
      </c>
      <c r="EF124" s="302" t="e">
        <f t="shared" si="299"/>
        <v>#DIV/0!</v>
      </c>
      <c r="EG124" s="303"/>
      <c r="EH124" s="304">
        <f t="shared" si="300"/>
        <v>0</v>
      </c>
      <c r="EI124" s="397">
        <f>成绩录入!I127</f>
        <v>0</v>
      </c>
      <c r="EJ124" s="397">
        <f>成绩录入!J127</f>
        <v>0</v>
      </c>
      <c r="EK124" s="397">
        <f>成绩录入!K127</f>
        <v>0</v>
      </c>
      <c r="EL124" s="397">
        <f>成绩录入!L127</f>
        <v>0</v>
      </c>
      <c r="EM124" s="397">
        <f>成绩录入!M127</f>
        <v>0</v>
      </c>
      <c r="EN124" s="397">
        <f>成绩录入!P127</f>
        <v>0</v>
      </c>
      <c r="EO124" s="397">
        <f>成绩录入!Q127</f>
        <v>0</v>
      </c>
      <c r="EP124" s="397">
        <f>成绩录入!R127</f>
        <v>0</v>
      </c>
      <c r="EQ124" s="397">
        <f>成绩录入!S127</f>
        <v>0</v>
      </c>
      <c r="ER124" s="397">
        <f>成绩录入!T127</f>
        <v>0</v>
      </c>
      <c r="ES124" s="397">
        <f>成绩录入!U127</f>
        <v>0</v>
      </c>
      <c r="ET124" s="397">
        <f>成绩录入!V127</f>
        <v>0</v>
      </c>
      <c r="EU124" s="397">
        <f>成绩录入!W127</f>
        <v>0</v>
      </c>
      <c r="EV124" s="397">
        <f>成绩录入!X127</f>
        <v>0</v>
      </c>
      <c r="EW124" s="398">
        <f>成绩录入!Y127</f>
        <v>0</v>
      </c>
      <c r="EY124" s="304" t="str">
        <f t="shared" si="272"/>
        <v/>
      </c>
      <c r="EZ124" s="296" t="str">
        <f t="shared" si="272"/>
        <v/>
      </c>
      <c r="FA124" s="296" t="str">
        <f t="shared" si="272"/>
        <v/>
      </c>
      <c r="FB124" s="296" t="str">
        <f t="shared" si="272"/>
        <v/>
      </c>
      <c r="FC124" s="302">
        <f>成绩录入!AB127</f>
        <v>0</v>
      </c>
      <c r="FD124" s="303"/>
      <c r="FE124" s="399" t="str">
        <f t="shared" si="301"/>
        <v>√</v>
      </c>
      <c r="FF124" s="397" t="str">
        <f t="shared" si="302"/>
        <v>√</v>
      </c>
      <c r="FG124" s="397" t="str">
        <f t="shared" si="303"/>
        <v>√</v>
      </c>
      <c r="FH124" s="397" t="str">
        <f t="shared" si="304"/>
        <v>√</v>
      </c>
      <c r="FI124" s="398" t="str">
        <f t="shared" si="305"/>
        <v>√</v>
      </c>
      <c r="FJ124" s="299"/>
      <c r="FK124" s="260">
        <f>成绩录入!AB127</f>
        <v>0</v>
      </c>
      <c r="FL124" s="248">
        <f>成绩录入!AC127</f>
        <v>0</v>
      </c>
      <c r="FM124" s="248">
        <f>成绩录入!AD127</f>
        <v>0</v>
      </c>
      <c r="FN124" s="248">
        <f>成绩录入!AE127</f>
        <v>0</v>
      </c>
      <c r="FO124" s="248">
        <f>成绩录入!AF127</f>
        <v>0</v>
      </c>
      <c r="FP124" s="248">
        <f>成绩录入!AG127</f>
        <v>0</v>
      </c>
      <c r="FQ124" s="298">
        <f t="shared" si="306"/>
        <v>0</v>
      </c>
      <c r="FR124" s="299"/>
      <c r="FS124" s="260">
        <f>成绩录入!AB127</f>
        <v>0</v>
      </c>
      <c r="FT124" s="248">
        <f>成绩录入!AC127</f>
        <v>0</v>
      </c>
      <c r="FU124" s="248">
        <f>成绩录入!AD127</f>
        <v>0</v>
      </c>
      <c r="FV124" s="248">
        <f>成绩录入!AE127</f>
        <v>0</v>
      </c>
      <c r="FW124" s="248">
        <f>成绩录入!AF127</f>
        <v>0</v>
      </c>
      <c r="FX124" s="333">
        <f>成绩录入!AG127</f>
        <v>0</v>
      </c>
      <c r="FY124" s="298">
        <f t="shared" si="307"/>
        <v>0</v>
      </c>
      <c r="FZ124" s="299"/>
      <c r="GA124" s="260">
        <f>成绩录入!AB127</f>
        <v>0</v>
      </c>
      <c r="GB124" s="248">
        <f>成绩录入!AC127</f>
        <v>0</v>
      </c>
      <c r="GC124" s="248">
        <f>成绩录入!AD127</f>
        <v>0</v>
      </c>
      <c r="GD124" s="248">
        <f>成绩录入!AE127</f>
        <v>0</v>
      </c>
      <c r="GE124" s="248">
        <f>成绩录入!AF127</f>
        <v>0</v>
      </c>
      <c r="GF124" s="248">
        <f>成绩录入!AG127</f>
        <v>0</v>
      </c>
      <c r="GG124" s="298">
        <f t="shared" si="308"/>
        <v>0</v>
      </c>
      <c r="GI124" s="260">
        <f>成绩录入!AB127</f>
        <v>0</v>
      </c>
      <c r="GJ124" s="248">
        <f>成绩录入!AC127</f>
        <v>0</v>
      </c>
      <c r="GK124" s="248">
        <f>成绩录入!AD127</f>
        <v>0</v>
      </c>
      <c r="GL124" s="248">
        <f>成绩录入!AE127</f>
        <v>0</v>
      </c>
      <c r="GM124" s="248">
        <f>成绩录入!AF127</f>
        <v>0</v>
      </c>
      <c r="GN124" s="248">
        <f>成绩录入!AG127</f>
        <v>0</v>
      </c>
      <c r="GO124" s="298">
        <f t="shared" si="309"/>
        <v>0</v>
      </c>
      <c r="GP124" s="299"/>
      <c r="GQ124" s="260">
        <f>成绩录入!AB127</f>
        <v>0</v>
      </c>
      <c r="GR124" s="248">
        <f>成绩录入!AC127</f>
        <v>0</v>
      </c>
      <c r="GS124" s="248">
        <f>成绩录入!AD127</f>
        <v>0</v>
      </c>
      <c r="GT124" s="248">
        <f>成绩录入!AE127</f>
        <v>0</v>
      </c>
      <c r="GU124" s="248">
        <f>成绩录入!AF127</f>
        <v>0</v>
      </c>
      <c r="GV124" s="248">
        <f>成绩录入!AG127</f>
        <v>0</v>
      </c>
      <c r="GW124" s="298">
        <f t="shared" si="310"/>
        <v>0</v>
      </c>
      <c r="GX124" s="299"/>
      <c r="GY124" s="273">
        <f>成绩录入!AJ127</f>
        <v>0</v>
      </c>
      <c r="GZ124" s="274">
        <f>成绩录入!AK127</f>
        <v>0</v>
      </c>
      <c r="HA124" s="274">
        <f>成绩录入!AL127</f>
        <v>0</v>
      </c>
      <c r="HB124" s="274">
        <f>成绩录入!AM127</f>
        <v>0</v>
      </c>
      <c r="HC124" s="274">
        <f>成绩录入!AN127</f>
        <v>0</v>
      </c>
      <c r="HD124" s="274">
        <f>成绩录入!AO127</f>
        <v>0</v>
      </c>
      <c r="HE124" s="310">
        <f t="shared" si="273"/>
        <v>0</v>
      </c>
      <c r="HF124" s="299"/>
      <c r="HG124" s="273">
        <f>成绩录入!AJ127</f>
        <v>0</v>
      </c>
      <c r="HH124" s="274">
        <f>成绩录入!AK127</f>
        <v>0</v>
      </c>
      <c r="HI124" s="274">
        <f>成绩录入!AL127</f>
        <v>0</v>
      </c>
      <c r="HJ124" s="274">
        <f>成绩录入!AM127</f>
        <v>0</v>
      </c>
      <c r="HK124" s="274">
        <f>成绩录入!AN127</f>
        <v>0</v>
      </c>
      <c r="HL124" s="274">
        <f>成绩录入!AO127</f>
        <v>0</v>
      </c>
      <c r="HM124" s="310">
        <f t="shared" si="274"/>
        <v>0</v>
      </c>
      <c r="HO124" s="273">
        <f>成绩录入!AJ127</f>
        <v>0</v>
      </c>
      <c r="HP124" s="274">
        <f>成绩录入!AK127</f>
        <v>0</v>
      </c>
      <c r="HQ124" s="274">
        <f>成绩录入!AL127</f>
        <v>0</v>
      </c>
      <c r="HR124" s="274">
        <f>成绩录入!AM127</f>
        <v>0</v>
      </c>
      <c r="HS124" s="274">
        <f>成绩录入!AN127</f>
        <v>0</v>
      </c>
      <c r="HT124" s="274">
        <f>成绩录入!AO127</f>
        <v>0</v>
      </c>
      <c r="HU124" s="310">
        <f t="shared" si="275"/>
        <v>0</v>
      </c>
      <c r="HV124" s="299"/>
      <c r="HW124" s="273">
        <f>成绩录入!AJ127</f>
        <v>0</v>
      </c>
      <c r="HX124" s="274">
        <f>成绩录入!AK127</f>
        <v>0</v>
      </c>
      <c r="HY124" s="274">
        <f>成绩录入!AL127</f>
        <v>0</v>
      </c>
      <c r="HZ124" s="274">
        <f>成绩录入!AM127</f>
        <v>0</v>
      </c>
      <c r="IA124" s="274">
        <f>成绩录入!AN127</f>
        <v>0</v>
      </c>
      <c r="IB124" s="274">
        <f>成绩录入!AO127</f>
        <v>0</v>
      </c>
      <c r="IC124" s="310">
        <f t="shared" si="276"/>
        <v>0</v>
      </c>
      <c r="ID124" s="299"/>
      <c r="IE124" s="273">
        <f>成绩录入!AJ127</f>
        <v>0</v>
      </c>
      <c r="IF124" s="274">
        <f>成绩录入!AK127</f>
        <v>0</v>
      </c>
      <c r="IG124" s="274">
        <f>成绩录入!AL127</f>
        <v>0</v>
      </c>
      <c r="IH124" s="274">
        <f>成绩录入!AM127</f>
        <v>0</v>
      </c>
      <c r="II124" s="274">
        <f>成绩录入!AN127</f>
        <v>0</v>
      </c>
      <c r="IJ124" s="274">
        <f>成绩录入!AO127</f>
        <v>0</v>
      </c>
      <c r="IK124" s="310">
        <f t="shared" si="277"/>
        <v>0</v>
      </c>
      <c r="IL124" s="299"/>
      <c r="IM124" s="313" t="e">
        <f t="shared" si="311"/>
        <v>#DIV/0!</v>
      </c>
      <c r="IN124" s="314" t="e">
        <f t="shared" si="312"/>
        <v>#DIV/0!</v>
      </c>
      <c r="IO124" s="314" t="e">
        <f t="shared" si="313"/>
        <v>#DIV/0!</v>
      </c>
      <c r="IP124" s="314" t="e">
        <f t="shared" si="314"/>
        <v>#DIV/0!</v>
      </c>
      <c r="IQ124" s="314" t="e">
        <f t="shared" si="315"/>
        <v>#DIV/0!</v>
      </c>
      <c r="IR124" s="400" t="e">
        <f t="shared" si="316"/>
        <v>#DIV/0!</v>
      </c>
      <c r="IT124" s="214">
        <f>成绩录入!AR127</f>
        <v>0</v>
      </c>
      <c r="IU124" s="216">
        <f>成绩录入!AS127</f>
        <v>0</v>
      </c>
      <c r="IV124" s="216">
        <f>成绩录入!AT127</f>
        <v>0</v>
      </c>
      <c r="IW124" s="216">
        <f>成绩录入!AU127</f>
        <v>0</v>
      </c>
      <c r="IX124" s="216">
        <f>成绩录入!AV127</f>
        <v>0</v>
      </c>
      <c r="IY124" s="216">
        <f>成绩录入!AW127</f>
        <v>0</v>
      </c>
      <c r="IZ124" s="298">
        <f t="shared" si="317"/>
        <v>0</v>
      </c>
      <c r="JA124" s="299"/>
      <c r="JB124" s="317">
        <f>成绩录入!AR127</f>
        <v>0</v>
      </c>
      <c r="JC124" s="216">
        <f>成绩录入!AS127</f>
        <v>0</v>
      </c>
      <c r="JD124" s="216">
        <f>成绩录入!AT127</f>
        <v>0</v>
      </c>
      <c r="JE124" s="216">
        <f>成绩录入!AU127</f>
        <v>0</v>
      </c>
      <c r="JF124" s="216">
        <f>成绩录入!AV127</f>
        <v>0</v>
      </c>
      <c r="JG124" s="216">
        <f>成绩录入!AW127</f>
        <v>0</v>
      </c>
      <c r="JH124" s="298">
        <f t="shared" si="318"/>
        <v>0</v>
      </c>
      <c r="JI124" s="299"/>
      <c r="JJ124" s="248">
        <f>成绩录入!AR127</f>
        <v>0</v>
      </c>
      <c r="JK124" s="248">
        <f>成绩录入!AS127</f>
        <v>0</v>
      </c>
      <c r="JL124" s="248">
        <f>成绩录入!AT127</f>
        <v>0</v>
      </c>
      <c r="JM124" s="248">
        <f>成绩录入!AU127</f>
        <v>0</v>
      </c>
      <c r="JN124" s="248">
        <f>成绩录入!AV127</f>
        <v>0</v>
      </c>
      <c r="JO124" s="248">
        <f>成绩录入!AW127</f>
        <v>0</v>
      </c>
      <c r="JP124" s="298">
        <f t="shared" si="319"/>
        <v>0</v>
      </c>
      <c r="JQ124" s="299"/>
      <c r="JR124" s="308">
        <f>成绩录入!AR127</f>
        <v>0</v>
      </c>
      <c r="JS124" s="248">
        <f>成绩录入!AS127</f>
        <v>0</v>
      </c>
      <c r="JT124" s="248">
        <f>成绩录入!AT127</f>
        <v>0</v>
      </c>
      <c r="JU124" s="248">
        <f>成绩录入!AU127</f>
        <v>0</v>
      </c>
      <c r="JV124" s="248">
        <f>成绩录入!AV127</f>
        <v>0</v>
      </c>
      <c r="JW124" s="248">
        <f>成绩录入!AW127</f>
        <v>0</v>
      </c>
      <c r="JX124" s="298">
        <f t="shared" si="320"/>
        <v>0</v>
      </c>
      <c r="JY124" s="299"/>
      <c r="JZ124" s="308">
        <f>成绩录入!AR127</f>
        <v>0</v>
      </c>
      <c r="KA124" s="248">
        <f>成绩录入!AS127</f>
        <v>0</v>
      </c>
      <c r="KB124" s="248">
        <f>成绩录入!AT127</f>
        <v>0</v>
      </c>
      <c r="KC124" s="248">
        <f>成绩录入!AU127</f>
        <v>0</v>
      </c>
      <c r="KD124" s="248">
        <f>成绩录入!AV127</f>
        <v>0</v>
      </c>
      <c r="KE124" s="248">
        <f>成绩录入!AW127</f>
        <v>0</v>
      </c>
      <c r="KF124" s="298">
        <f t="shared" si="321"/>
        <v>0</v>
      </c>
      <c r="KH124" s="401">
        <f t="shared" si="322"/>
        <v>0</v>
      </c>
      <c r="KI124" s="314">
        <f t="shared" si="323"/>
        <v>0</v>
      </c>
      <c r="KJ124" s="314">
        <f t="shared" si="324"/>
        <v>0</v>
      </c>
      <c r="KK124" s="314">
        <f t="shared" si="325"/>
        <v>0</v>
      </c>
      <c r="KL124" s="314">
        <f t="shared" si="326"/>
        <v>0</v>
      </c>
      <c r="KM124" s="400">
        <f t="shared" si="327"/>
        <v>0</v>
      </c>
      <c r="KN124" s="90"/>
      <c r="KO124" s="294">
        <f>IF(总评!G122&lt;60,1,0)</f>
        <v>0</v>
      </c>
      <c r="KP124" s="355">
        <f t="shared" si="328"/>
        <v>0</v>
      </c>
      <c r="KQ124" s="355">
        <f t="shared" si="329"/>
        <v>0</v>
      </c>
      <c r="KR124" s="356">
        <f t="shared" si="330"/>
        <v>0</v>
      </c>
      <c r="KS124" s="321">
        <f t="shared" si="245"/>
        <v>0</v>
      </c>
      <c r="OT124" s="273">
        <f>IF(OT$6=$OS$5,成绩录入!BC127,0)</f>
        <v>0</v>
      </c>
      <c r="OU124" s="274">
        <f>IF(OU$6=$OS$5,成绩录入!BD127,0)</f>
        <v>0</v>
      </c>
      <c r="OV124" s="274">
        <f>IF(OV$6=$OS$5,成绩录入!BE127,0)</f>
        <v>0</v>
      </c>
      <c r="OW124" s="274">
        <f>IF(OW$6=$OS$5,成绩录入!BF127,0)</f>
        <v>0</v>
      </c>
      <c r="OX124" s="274">
        <f>IF(OX$6=$OS$5,成绩录入!BG127,0)</f>
        <v>0</v>
      </c>
      <c r="OY124" s="274">
        <f>IF(OY$6=$OS$5,成绩录入!BH127,0)</f>
        <v>0</v>
      </c>
      <c r="OZ124" s="274">
        <f>IF(OZ$6=$OS$5,成绩录入!BI127,0)</f>
        <v>0</v>
      </c>
      <c r="PA124" s="274">
        <f>IF(PA$6=$OS$5,成绩录入!BJ127,0)</f>
        <v>0</v>
      </c>
      <c r="PB124" s="274">
        <f>IF(PB$6=$OS$5,成绩录入!BK127,0)</f>
        <v>0</v>
      </c>
      <c r="PC124" s="274">
        <f>IF(PC$6=$OS$5,成绩录入!BL127,0)</f>
        <v>0</v>
      </c>
      <c r="PD124" s="274">
        <f>IF(PD$6=$OS$5,成绩录入!BM127,0)</f>
        <v>0</v>
      </c>
      <c r="PE124" s="274">
        <f>IF(PE$6=$OS$5,成绩录入!BN127,0)</f>
        <v>0</v>
      </c>
      <c r="PF124" s="274">
        <f>IF(PF$6=$OS$5,成绩录入!BO127,0)</f>
        <v>0</v>
      </c>
      <c r="PG124" s="274">
        <f>IF(PG$6=$OS$5,成绩录入!BP127,0)</f>
        <v>0</v>
      </c>
      <c r="PH124" s="274">
        <f>IF(PH$6=$OS$5,成绩录入!BQ127,0)</f>
        <v>0</v>
      </c>
      <c r="PI124" s="274">
        <f>IF(PI$6=$OS$5,成绩录入!BR127,0)</f>
        <v>0</v>
      </c>
      <c r="PJ124" s="274">
        <f>IF(PJ$6=$OS$5,成绩录入!BS127,0)</f>
        <v>0</v>
      </c>
      <c r="PK124" s="274">
        <f>IF(PK$6=$OS$5,成绩录入!BT127,0)</f>
        <v>0</v>
      </c>
      <c r="PL124" s="274">
        <f>IF(PL$6=$OS$5,成绩录入!BU127,0)</f>
        <v>0</v>
      </c>
      <c r="PM124" s="274">
        <f>IF(PM$6=$OS$5,成绩录入!BV127,0)</f>
        <v>0</v>
      </c>
      <c r="PN124" s="274">
        <f>IF(PN$6=$OS$5,成绩录入!BW127,0)</f>
        <v>0</v>
      </c>
      <c r="PO124" s="274">
        <f>IF(PO$6=$OS$5,成绩录入!BX127,0)</f>
        <v>0</v>
      </c>
      <c r="PP124" s="274">
        <f>IF(PP$6=$OS$5,成绩录入!BY127,0)</f>
        <v>0</v>
      </c>
      <c r="PQ124" s="274">
        <f>IF(PQ$6=$OS$5,成绩录入!BZ127,0)</f>
        <v>0</v>
      </c>
      <c r="PR124" s="274">
        <f>IF(PR$6=$OS$5,成绩录入!CA127,0)</f>
        <v>0</v>
      </c>
      <c r="PS124" s="274">
        <f>IF(PS$6=$OS$5,成绩录入!CB127,0)</f>
        <v>0</v>
      </c>
      <c r="PT124" s="274">
        <f>IF(PT$6=$OS$5,成绩录入!CC127,0)</f>
        <v>0</v>
      </c>
      <c r="PU124" s="274">
        <f>IF(PU$6=$OS$5,成绩录入!CD127,0)</f>
        <v>0</v>
      </c>
      <c r="PV124" s="274">
        <f>IF(PV$6=$OS$5,成绩录入!CE127,0)</f>
        <v>0</v>
      </c>
      <c r="PW124" s="274">
        <f>IF(PW$6=$OS$5,成绩录入!CF127,0)</f>
        <v>0</v>
      </c>
      <c r="PX124" s="274">
        <f>IF(PX$6=$OS$5,成绩录入!CG127,0)</f>
        <v>0</v>
      </c>
      <c r="PY124" s="274">
        <f>IF(PY$6=$OS$5,成绩录入!CH127,0)</f>
        <v>0</v>
      </c>
      <c r="PZ124" s="274">
        <f>IF(PZ$6=$OS$5,成绩录入!CI127,0)</f>
        <v>0</v>
      </c>
      <c r="QA124" s="274">
        <f>IF(QA$6=$OS$5,成绩录入!CJ127,0)</f>
        <v>0</v>
      </c>
      <c r="QB124" s="274">
        <f>IF(QB$6=$OS$5,成绩录入!CK127,0)</f>
        <v>0</v>
      </c>
      <c r="QC124" s="274">
        <f>IF(QC$6=$OS$5,成绩录入!CL127,0)</f>
        <v>0</v>
      </c>
      <c r="QD124" s="274">
        <f>IF(QD$6=$OS$5,成绩录入!CM127,0)</f>
        <v>0</v>
      </c>
      <c r="QE124" s="274">
        <f>IF(QE$6=$OS$5,成绩录入!CN127,0)</f>
        <v>0</v>
      </c>
      <c r="QF124" s="274">
        <f>IF(QF$6=$OS$5,成绩录入!CO127,0)</f>
        <v>0</v>
      </c>
      <c r="QG124" s="274">
        <f>IF(QG$6=$OS$5,成绩录入!CP127,0)</f>
        <v>0</v>
      </c>
      <c r="QH124" s="274">
        <f>IF(QH$6=$OS$5,成绩录入!CQ127,0)</f>
        <v>0</v>
      </c>
      <c r="QI124" s="274">
        <f>IF(QI$6=$OS$5,成绩录入!CR127,0)</f>
        <v>0</v>
      </c>
      <c r="QJ124" s="274">
        <f>IF(QJ$6=$OS$5,成绩录入!CS127,0)</f>
        <v>0</v>
      </c>
      <c r="QK124" s="274">
        <f>IF(QK$6=$OS$5,成绩录入!CT127,0)</f>
        <v>0</v>
      </c>
      <c r="QL124" s="274">
        <f>IF(QL$6=$OS$5,成绩录入!CU127,0)</f>
        <v>0</v>
      </c>
      <c r="QM124" s="274">
        <f>IF(QM$6=$OS$5,成绩录入!CV127,0)</f>
        <v>0</v>
      </c>
      <c r="QN124" s="274">
        <f>IF(QN$6=$OS$5,成绩录入!CW127,0)</f>
        <v>0</v>
      </c>
      <c r="QO124" s="274">
        <f>IF(QO$6=$OS$5,成绩录入!CX127,0)</f>
        <v>0</v>
      </c>
      <c r="QP124" s="274">
        <f>IF(QP$6=$OS$5,成绩录入!CY127,0)</f>
        <v>0</v>
      </c>
      <c r="QQ124" s="274">
        <f>IF(QQ$6=$OS$5,成绩录入!CZ127,0)</f>
        <v>0</v>
      </c>
      <c r="QR124" s="274">
        <f>IF(QR$6=$OS$5,成绩录入!DA127,0)</f>
        <v>0</v>
      </c>
      <c r="QS124" s="274">
        <f>IF(QS$6=$OS$5,成绩录入!DB127,0)</f>
        <v>0</v>
      </c>
      <c r="QT124" s="274">
        <f>IF(QT$6=$OS$5,成绩录入!DC127,0)</f>
        <v>0</v>
      </c>
      <c r="QU124" s="274">
        <f>IF(QU$6=$OS$5,成绩录入!DD127,0)</f>
        <v>0</v>
      </c>
      <c r="QV124" s="274">
        <f>IF(QV$6=$OS$5,成绩录入!DE127,0)</f>
        <v>0</v>
      </c>
      <c r="QW124" s="274">
        <f>IF(QW$6=$OS$5,成绩录入!DF127,0)</f>
        <v>0</v>
      </c>
      <c r="QX124" s="274">
        <f>IF(QX$6=$OS$5,成绩录入!DG127,0)</f>
        <v>0</v>
      </c>
      <c r="QY124" s="274">
        <f>IF(QY$6=$OS$5,成绩录入!DH127,0)</f>
        <v>0</v>
      </c>
      <c r="QZ124" s="274">
        <f>IF(QZ$6=$OS$5,成绩录入!DI127,0)</f>
        <v>0</v>
      </c>
      <c r="RA124" s="274">
        <f>IF(RA$6=$OS$5,成绩录入!DJ127,0)</f>
        <v>0</v>
      </c>
      <c r="RB124" s="248">
        <f>IF(RB$6=$OS$5,成绩录入!DK127,0)</f>
        <v>0</v>
      </c>
      <c r="RC124" s="248">
        <f>IF(RC$6=$OS$5,成绩录入!DL127,0)</f>
        <v>0</v>
      </c>
      <c r="RD124" s="248">
        <f>IF(RD$6=$OS$5,成绩录入!DM127,0)</f>
        <v>0</v>
      </c>
      <c r="RE124" s="248">
        <f>IF(RE$6=$OS$5,成绩录入!DN127,0)</f>
        <v>0</v>
      </c>
      <c r="RF124" s="248">
        <f>IF(RF$6=$OS$5,成绩录入!DO127,0)</f>
        <v>0</v>
      </c>
      <c r="RG124" s="248">
        <f>IF(RG$6=$OS$5,成绩录入!DP127,0)</f>
        <v>0</v>
      </c>
      <c r="RH124" s="248">
        <f>IF(RH$6=$OS$5,成绩录入!DQ127,0)</f>
        <v>0</v>
      </c>
      <c r="RI124" s="248">
        <f>IF(RI$6=$OS$5,成绩录入!DR127,0)</f>
        <v>0</v>
      </c>
      <c r="RJ124" s="248">
        <f>IF(RJ$6=$OS$5,成绩录入!DS127,0)</f>
        <v>0</v>
      </c>
      <c r="RK124" s="248">
        <f>IF(RK$6=$OS$5,成绩录入!DT127,0)</f>
        <v>0</v>
      </c>
      <c r="RL124" s="248">
        <f>IF(RL$6=$OS$5,成绩录入!DU127,0)</f>
        <v>0</v>
      </c>
      <c r="RM124" s="248">
        <f>IF(RM$6=$OS$5,成绩录入!DV127,0)</f>
        <v>0</v>
      </c>
      <c r="RN124" s="248">
        <f>IF(RN$6=$OS$5,成绩录入!DW127,0)</f>
        <v>0</v>
      </c>
      <c r="RO124" s="248">
        <f>IF(RO$6=$OS$5,成绩录入!DX127,0)</f>
        <v>0</v>
      </c>
      <c r="RP124" s="248">
        <f>IF(RP$6=$OS$5,成绩录入!DY127,0)</f>
        <v>0</v>
      </c>
      <c r="RQ124" s="248">
        <f>IF(RQ$6=$OS$5,成绩录入!DZ127,0)</f>
        <v>0</v>
      </c>
      <c r="RR124" s="248">
        <f>IF(RR$6=$OS$5,成绩录入!EA127,0)</f>
        <v>0</v>
      </c>
      <c r="RS124" s="248">
        <f>IF(RS$6=$OS$5,成绩录入!EB127,0)</f>
        <v>0</v>
      </c>
      <c r="RT124" s="248">
        <f>IF(RT$6=$OS$5,成绩录入!EC127,0)</f>
        <v>0</v>
      </c>
      <c r="RU124" s="248">
        <f>IF(RU$6=$OS$5,成绩录入!ED127,0)</f>
        <v>0</v>
      </c>
      <c r="RV124" s="248">
        <f>IF(RV$6=$OS$5,成绩录入!EE127,0)</f>
        <v>0</v>
      </c>
      <c r="RW124" s="248">
        <f>IF(RW$6=$OS$5,成绩录入!EF127,0)</f>
        <v>0</v>
      </c>
      <c r="RX124" s="248">
        <f>IF(RX$6=$OS$5,成绩录入!EG127,0)</f>
        <v>0</v>
      </c>
      <c r="RY124" s="248">
        <f>IF(RY$6=$OS$5,成绩录入!EH127,0)</f>
        <v>0</v>
      </c>
      <c r="RZ124" s="248">
        <f>IF(RZ$6=$OS$5,成绩录入!EI127,0)</f>
        <v>0</v>
      </c>
      <c r="SA124" s="248">
        <f>IF(SA$6=$OS$5,成绩录入!EJ127,0)</f>
        <v>0</v>
      </c>
      <c r="SB124" s="248">
        <f>IF(SB$6=$OS$5,成绩录入!EK127,0)</f>
        <v>0</v>
      </c>
      <c r="SC124" s="248">
        <f>IF(SC$6=$OS$5,成绩录入!EL127,0)</f>
        <v>0</v>
      </c>
      <c r="SD124" s="248">
        <f>IF(SD$6=$OS$5,成绩录入!EM127,0)</f>
        <v>0</v>
      </c>
      <c r="SE124" s="248">
        <f>IF(SE$6=$OS$5,成绩录入!EN127,0)</f>
        <v>0</v>
      </c>
      <c r="SF124" s="248">
        <f>IF(SF$6=$OS$5,成绩录入!EO127,0)</f>
        <v>0</v>
      </c>
      <c r="SG124" s="248">
        <f>IF(SG$6=$OS$5,成绩录入!EP127,0)</f>
        <v>0</v>
      </c>
      <c r="SH124" s="248">
        <f>IF(SH$6=$OS$5,成绩录入!EQ127,0)</f>
        <v>0</v>
      </c>
      <c r="SI124" s="248">
        <f>IF(SI$6=$OS$5,成绩录入!ER127,0)</f>
        <v>0</v>
      </c>
      <c r="SJ124" s="248">
        <f>IF(SJ$6=$OS$5,成绩录入!ES127,0)</f>
        <v>0</v>
      </c>
      <c r="SK124" s="248">
        <f>IF(SK$6=$OS$5,成绩录入!ET127,0)</f>
        <v>0</v>
      </c>
      <c r="SL124" s="248">
        <f>IF(SL$6=$OS$5,成绩录入!EU127,0)</f>
        <v>0</v>
      </c>
      <c r="SM124" s="248">
        <f>IF(SM$6=$OS$5,成绩录入!EV127,0)</f>
        <v>0</v>
      </c>
      <c r="SN124" s="248">
        <f>IF(SN$6=$OS$5,成绩录入!EW127,0)</f>
        <v>0</v>
      </c>
      <c r="SO124" s="248">
        <f>IF(SO$6=$OS$5,成绩录入!EX127,0)</f>
        <v>0</v>
      </c>
      <c r="SP124" s="218">
        <f t="shared" si="190"/>
        <v>0</v>
      </c>
      <c r="SQ124" s="166"/>
      <c r="SR124" s="166"/>
      <c r="SS124" s="273">
        <f>IF(SS$6=$SR$5,成绩录入!BC127,0)</f>
        <v>0</v>
      </c>
      <c r="ST124" s="274">
        <f>IF(ST$6=$SR$5,成绩录入!BD127,0)</f>
        <v>0</v>
      </c>
      <c r="SU124" s="274">
        <f>IF(SU$6=$SR$5,成绩录入!BE127,0)</f>
        <v>0</v>
      </c>
      <c r="SV124" s="274">
        <f>IF(SV$6=$SR$5,成绩录入!BF127,0)</f>
        <v>0</v>
      </c>
      <c r="SW124" s="274">
        <f>IF(SW$6=$SR$5,成绩录入!BG127,0)</f>
        <v>0</v>
      </c>
      <c r="SX124" s="274">
        <f>IF(SX$6=$SR$5,成绩录入!BH127,0)</f>
        <v>0</v>
      </c>
      <c r="SY124" s="274">
        <f>IF(SY$6=$SR$5,成绩录入!BI127,0)</f>
        <v>0</v>
      </c>
      <c r="SZ124" s="274">
        <f>IF(SZ$6=$SR$5,成绩录入!BJ127,0)</f>
        <v>0</v>
      </c>
      <c r="TA124" s="274">
        <f>IF(TA$6=$SR$5,成绩录入!BK127,0)</f>
        <v>0</v>
      </c>
      <c r="TB124" s="274">
        <f>IF(TB$6=$SR$5,成绩录入!BL127,0)</f>
        <v>0</v>
      </c>
      <c r="TC124" s="274">
        <f>IF(TC$6=$SR$5,成绩录入!BM127,0)</f>
        <v>0</v>
      </c>
      <c r="TD124" s="274">
        <f>IF(TD$6=$SR$5,成绩录入!BN127,0)</f>
        <v>0</v>
      </c>
      <c r="TE124" s="274">
        <f>IF(TE$6=$SR$5,成绩录入!BO127,0)</f>
        <v>0</v>
      </c>
      <c r="TF124" s="274">
        <f>IF(TF$6=$SR$5,成绩录入!BP127,0)</f>
        <v>0</v>
      </c>
      <c r="TG124" s="274">
        <f>IF(TG$6=$SR$5,成绩录入!BQ127,0)</f>
        <v>0</v>
      </c>
      <c r="TH124" s="274">
        <f>IF(TH$6=$SR$5,成绩录入!BR127,0)</f>
        <v>0</v>
      </c>
      <c r="TI124" s="274">
        <f>IF(TI$6=$SR$5,成绩录入!BS127,0)</f>
        <v>0</v>
      </c>
      <c r="TJ124" s="274">
        <f>IF(TJ$6=$SR$5,成绩录入!BT127,0)</f>
        <v>0</v>
      </c>
      <c r="TK124" s="274">
        <f>IF(TK$6=$SR$5,成绩录入!BU127,0)</f>
        <v>0</v>
      </c>
      <c r="TL124" s="274">
        <f>IF(TL$6=$SR$5,成绩录入!BV127,0)</f>
        <v>0</v>
      </c>
      <c r="TM124" s="274">
        <f>IF(TM$6=$SR$5,成绩录入!BW127,0)</f>
        <v>0</v>
      </c>
      <c r="TN124" s="274">
        <f>IF(TN$6=$SR$5,成绩录入!BX127,0)</f>
        <v>0</v>
      </c>
      <c r="TO124" s="274">
        <f>IF(TO$6=$SR$5,成绩录入!BY127,0)</f>
        <v>0</v>
      </c>
      <c r="TP124" s="274">
        <f>IF(TP$6=$SR$5,成绩录入!BZ127,0)</f>
        <v>0</v>
      </c>
      <c r="TQ124" s="274">
        <f>IF(TQ$6=$SR$5,成绩录入!CA127,0)</f>
        <v>0</v>
      </c>
      <c r="TR124" s="274">
        <f>IF(TR$6=$SR$5,成绩录入!CB127,0)</f>
        <v>0</v>
      </c>
      <c r="TS124" s="274">
        <f>IF(TS$6=$SR$5,成绩录入!CC127,0)</f>
        <v>0</v>
      </c>
      <c r="TT124" s="274">
        <f>IF(TT$6=$SR$5,成绩录入!CD127,0)</f>
        <v>0</v>
      </c>
      <c r="TU124" s="274">
        <f>IF(TU$6=$SR$5,成绩录入!CE127,0)</f>
        <v>0</v>
      </c>
      <c r="TV124" s="274">
        <f>IF(TV$6=$SR$5,成绩录入!CF127,0)</f>
        <v>0</v>
      </c>
      <c r="TW124" s="274">
        <f>IF(TW$6=$SR$5,成绩录入!CG127,0)</f>
        <v>0</v>
      </c>
      <c r="TX124" s="274">
        <f>IF(TX$6=$SR$5,成绩录入!CH127,0)</f>
        <v>0</v>
      </c>
      <c r="TY124" s="274">
        <f>IF(TY$6=$SR$5,成绩录入!CI127,0)</f>
        <v>0</v>
      </c>
      <c r="TZ124" s="274">
        <f>IF(TZ$6=$SR$5,成绩录入!CJ127,0)</f>
        <v>0</v>
      </c>
      <c r="UA124" s="274">
        <f>IF(UA$6=$SR$5,成绩录入!CK127,0)</f>
        <v>0</v>
      </c>
      <c r="UB124" s="274">
        <f>IF(UB$6=$SR$5,成绩录入!CL127,0)</f>
        <v>0</v>
      </c>
      <c r="UC124" s="274">
        <f>IF(UC$6=$SR$5,成绩录入!CM127,0)</f>
        <v>0</v>
      </c>
      <c r="UD124" s="274">
        <f>IF(UD$6=$SR$5,成绩录入!CN127,0)</f>
        <v>0</v>
      </c>
      <c r="UE124" s="274">
        <f>IF(UE$6=$SR$5,成绩录入!CO127,0)</f>
        <v>0</v>
      </c>
      <c r="UF124" s="274">
        <f>IF(UF$6=$SR$5,成绩录入!CP127,0)</f>
        <v>0</v>
      </c>
      <c r="UG124" s="274">
        <f>IF(UG$6=$SR$5,成绩录入!CQ127,0)</f>
        <v>0</v>
      </c>
      <c r="UH124" s="274">
        <f>IF(UH$6=$SR$5,成绩录入!CR127,0)</f>
        <v>0</v>
      </c>
      <c r="UI124" s="274">
        <f>IF(UI$6=$SR$5,成绩录入!CS127,0)</f>
        <v>0</v>
      </c>
      <c r="UJ124" s="274">
        <f>IF(UJ$6=$SR$5,成绩录入!CT127,0)</f>
        <v>0</v>
      </c>
      <c r="UK124" s="274">
        <f>IF(UK$6=$SR$5,成绩录入!CU127,0)</f>
        <v>0</v>
      </c>
      <c r="UL124" s="274">
        <f>IF(UL$6=$SR$5,成绩录入!CV127,0)</f>
        <v>0</v>
      </c>
      <c r="UM124" s="274">
        <f>IF(UM$6=$SR$5,成绩录入!CW127,0)</f>
        <v>0</v>
      </c>
      <c r="UN124" s="274">
        <f>IF(UN$6=$SR$5,成绩录入!CX127,0)</f>
        <v>0</v>
      </c>
      <c r="UO124" s="274">
        <f>IF(UO$6=$SR$5,成绩录入!CY127,0)</f>
        <v>0</v>
      </c>
      <c r="UP124" s="274">
        <f>IF(UP$6=$SR$5,成绩录入!CZ127,0)</f>
        <v>0</v>
      </c>
      <c r="UQ124" s="274">
        <f>IF(UQ$6=$SR$5,成绩录入!DA127,0)</f>
        <v>0</v>
      </c>
      <c r="UR124" s="274">
        <f>IF(UR$6=$SR$5,成绩录入!DB127,0)</f>
        <v>0</v>
      </c>
      <c r="US124" s="274">
        <f>IF(US$6=$SR$5,成绩录入!DC127,0)</f>
        <v>0</v>
      </c>
      <c r="UT124" s="274">
        <f>IF(UT$6=$SR$5,成绩录入!DD127,0)</f>
        <v>0</v>
      </c>
      <c r="UU124" s="274">
        <f>IF(UU$6=$SR$5,成绩录入!DE127,0)</f>
        <v>0</v>
      </c>
      <c r="UV124" s="274">
        <f>IF(UV$6=$SR$5,成绩录入!DF127,0)</f>
        <v>0</v>
      </c>
      <c r="UW124" s="274">
        <f>IF(UW$6=$SR$5,成绩录入!DG127,0)</f>
        <v>0</v>
      </c>
      <c r="UX124" s="274">
        <f>IF(UX$6=$SR$5,成绩录入!DH127,0)</f>
        <v>0</v>
      </c>
      <c r="UY124" s="274">
        <f>IF(UY$6=$SR$5,成绩录入!DI127,0)</f>
        <v>0</v>
      </c>
      <c r="UZ124" s="274">
        <f>IF(UZ$6=$SR$5,成绩录入!DJ127,0)</f>
        <v>0</v>
      </c>
      <c r="VA124" s="248">
        <f>IF(VA$6=$SR$5,成绩录入!DK127,0)</f>
        <v>0</v>
      </c>
      <c r="VB124" s="248">
        <f>IF(VB$6=$SR$5,成绩录入!DL127,0)</f>
        <v>0</v>
      </c>
      <c r="VC124" s="248">
        <f>IF(VC$6=$SR$5,成绩录入!DM127,0)</f>
        <v>0</v>
      </c>
      <c r="VD124" s="248">
        <f>IF(VD$6=$SR$5,成绩录入!DN127,0)</f>
        <v>0</v>
      </c>
      <c r="VE124" s="248">
        <f>IF(VE$6=$SR$5,成绩录入!DO127,0)</f>
        <v>0</v>
      </c>
      <c r="VF124" s="248">
        <f>IF(VF$6=$SR$5,成绩录入!DP127,0)</f>
        <v>0</v>
      </c>
      <c r="VG124" s="248">
        <f>IF(VG$6=$SR$5,成绩录入!DQ127,0)</f>
        <v>0</v>
      </c>
      <c r="VH124" s="248">
        <f>IF(VH$6=$SR$5,成绩录入!DR127,0)</f>
        <v>0</v>
      </c>
      <c r="VI124" s="248">
        <f>IF(VI$6=$SR$5,成绩录入!DS127,0)</f>
        <v>0</v>
      </c>
      <c r="VJ124" s="248">
        <f>IF(VJ$6=$SR$5,成绩录入!DT127,0)</f>
        <v>0</v>
      </c>
      <c r="VK124" s="248">
        <f>IF(VK$6=$SR$5,成绩录入!DU127,0)</f>
        <v>0</v>
      </c>
      <c r="VL124" s="248">
        <f>IF(VL$6=$SR$5,成绩录入!DV127,0)</f>
        <v>0</v>
      </c>
      <c r="VM124" s="248">
        <f>IF(VM$6=$SR$5,成绩录入!DW127,0)</f>
        <v>0</v>
      </c>
      <c r="VN124" s="248">
        <f>IF(VN$6=$SR$5,成绩录入!DX127,0)</f>
        <v>0</v>
      </c>
      <c r="VO124" s="248">
        <f>IF(VO$6=$SR$5,成绩录入!DY127,0)</f>
        <v>0</v>
      </c>
      <c r="VP124" s="248">
        <f>IF(VP$6=$SR$5,成绩录入!DZ127,0)</f>
        <v>0</v>
      </c>
      <c r="VQ124" s="248">
        <f>IF(VQ$6=$SR$5,成绩录入!EA127,0)</f>
        <v>0</v>
      </c>
      <c r="VR124" s="248">
        <f>IF(VR$6=$SR$5,成绩录入!EB127,0)</f>
        <v>0</v>
      </c>
      <c r="VS124" s="248">
        <f>IF(VS$6=$SR$5,成绩录入!EC127,0)</f>
        <v>0</v>
      </c>
      <c r="VT124" s="248">
        <f>IF(VT$6=$SR$5,成绩录入!ED127,0)</f>
        <v>0</v>
      </c>
      <c r="VU124" s="248">
        <f>IF(VU$6=$SR$5,成绩录入!EE127,0)</f>
        <v>0</v>
      </c>
      <c r="VV124" s="248">
        <f>IF(VV$6=$SR$5,成绩录入!EF127,0)</f>
        <v>0</v>
      </c>
      <c r="VW124" s="248">
        <f>IF(VW$6=$SR$5,成绩录入!EG127,0)</f>
        <v>0</v>
      </c>
      <c r="VX124" s="248">
        <f>IF(VX$6=$SR$5,成绩录入!EH127,0)</f>
        <v>0</v>
      </c>
      <c r="VY124" s="248">
        <f>IF(VY$6=$SR$5,成绩录入!EI127,0)</f>
        <v>0</v>
      </c>
      <c r="VZ124" s="248">
        <f>IF(VZ$6=$SR$5,成绩录入!EJ127,0)</f>
        <v>0</v>
      </c>
      <c r="WA124" s="248">
        <f>IF(WA$6=$SR$5,成绩录入!EK127,0)</f>
        <v>0</v>
      </c>
      <c r="WB124" s="248">
        <f>IF(WB$6=$SR$5,成绩录入!EL127,0)</f>
        <v>0</v>
      </c>
      <c r="WC124" s="248">
        <f>IF(WC$6=$SR$5,成绩录入!EM127,0)</f>
        <v>0</v>
      </c>
      <c r="WD124" s="248">
        <f>IF(WD$6=$SR$5,成绩录入!EN127,0)</f>
        <v>0</v>
      </c>
      <c r="WE124" s="248">
        <f>IF(WE$6=$SR$5,成绩录入!EO127,0)</f>
        <v>0</v>
      </c>
      <c r="WF124" s="248">
        <f>IF(WF$6=$SR$5,成绩录入!EP127,0)</f>
        <v>0</v>
      </c>
      <c r="WG124" s="248">
        <f>IF(WG$6=$SR$5,成绩录入!EQ127,0)</f>
        <v>0</v>
      </c>
      <c r="WH124" s="248">
        <f>IF(WH$6=$SR$5,成绩录入!ER127,0)</f>
        <v>0</v>
      </c>
      <c r="WI124" s="248">
        <f>IF(WI$6=$SR$5,成绩录入!ES127,0)</f>
        <v>0</v>
      </c>
      <c r="WJ124" s="248">
        <f>IF(WJ$6=$SR$5,成绩录入!ET127,0)</f>
        <v>0</v>
      </c>
      <c r="WK124" s="248">
        <f>IF(WK$6=$SR$5,成绩录入!EU127,0)</f>
        <v>0</v>
      </c>
      <c r="WL124" s="248">
        <f>IF(WL$6=$SR$5,成绩录入!EV127,0)</f>
        <v>0</v>
      </c>
      <c r="WM124" s="248">
        <f>IF(WM$6=$SR$5,成绩录入!EW127,0)</f>
        <v>0</v>
      </c>
      <c r="WN124" s="248">
        <f>IF(WN$6=$SR$5,成绩录入!EX127,0)</f>
        <v>0</v>
      </c>
      <c r="WO124" s="218">
        <f t="shared" si="191"/>
        <v>0</v>
      </c>
      <c r="WP124" s="166"/>
      <c r="WQ124" s="166"/>
      <c r="WR124" s="273">
        <f>IF(WR$6=$WQ$5,成绩录入!BC127,0)</f>
        <v>0</v>
      </c>
      <c r="WS124" s="274">
        <f>IF(WS$6=$WQ$5,成绩录入!BD127,0)</f>
        <v>0</v>
      </c>
      <c r="WT124" s="274">
        <f>IF(WT$6=$WQ$5,成绩录入!BE127,0)</f>
        <v>0</v>
      </c>
      <c r="WU124" s="274">
        <f>IF(WU$6=$WQ$5,成绩录入!BF127,0)</f>
        <v>0</v>
      </c>
      <c r="WV124" s="274">
        <f>IF(WV$6=$WQ$5,成绩录入!BG127,0)</f>
        <v>0</v>
      </c>
      <c r="WW124" s="274">
        <f>IF(WW$6=$WQ$5,成绩录入!BH127,0)</f>
        <v>0</v>
      </c>
      <c r="WX124" s="274">
        <f>IF(WX$6=$WQ$5,成绩录入!BI127,0)</f>
        <v>0</v>
      </c>
      <c r="WY124" s="274">
        <f>IF(WY$6=$WQ$5,成绩录入!BJ127,0)</f>
        <v>0</v>
      </c>
      <c r="WZ124" s="274">
        <f>IF(WZ$6=$WQ$5,成绩录入!BK127,0)</f>
        <v>0</v>
      </c>
      <c r="XA124" s="274">
        <f>IF(XA$6=$WQ$5,成绩录入!BL127,0)</f>
        <v>0</v>
      </c>
      <c r="XB124" s="274">
        <f>IF(XB$6=$WQ$5,成绩录入!BM127,0)</f>
        <v>0</v>
      </c>
      <c r="XC124" s="274">
        <f>IF(XC$6=$WQ$5,成绩录入!BN127,0)</f>
        <v>0</v>
      </c>
      <c r="XD124" s="274">
        <f>IF(XD$6=$WQ$5,成绩录入!BO127,0)</f>
        <v>0</v>
      </c>
      <c r="XE124" s="274">
        <f>IF(XE$6=$WQ$5,成绩录入!BP127,0)</f>
        <v>0</v>
      </c>
      <c r="XF124" s="274">
        <f>IF(XF$6=$WQ$5,成绩录入!BQ127,0)</f>
        <v>0</v>
      </c>
      <c r="XG124" s="274">
        <f>IF(XG$6=$WQ$5,成绩录入!BR127,0)</f>
        <v>0</v>
      </c>
      <c r="XH124" s="274">
        <f>IF(XH$6=$WQ$5,成绩录入!BS127,0)</f>
        <v>0</v>
      </c>
      <c r="XI124" s="274">
        <f>IF(XI$6=$WQ$5,成绩录入!BT127,0)</f>
        <v>0</v>
      </c>
      <c r="XJ124" s="274">
        <f>IF(XJ$6=$WQ$5,成绩录入!BU127,0)</f>
        <v>0</v>
      </c>
      <c r="XK124" s="274">
        <f>IF(XK$6=$WQ$5,成绩录入!BV127,0)</f>
        <v>0</v>
      </c>
      <c r="XL124" s="274">
        <f>IF(XL$6=$WQ$5,成绩录入!BW127,0)</f>
        <v>0</v>
      </c>
      <c r="XM124" s="274">
        <f>IF(XM$6=$WQ$5,成绩录入!BX127,0)</f>
        <v>0</v>
      </c>
      <c r="XN124" s="274">
        <f>IF(XN$6=$WQ$5,成绩录入!BY127,0)</f>
        <v>0</v>
      </c>
      <c r="XO124" s="274">
        <f>IF(XO$6=$WQ$5,成绩录入!BZ127,0)</f>
        <v>0</v>
      </c>
      <c r="XP124" s="274">
        <f>IF(XP$6=$WQ$5,成绩录入!CA127,0)</f>
        <v>0</v>
      </c>
      <c r="XQ124" s="274">
        <f>IF(XQ$6=$WQ$5,成绩录入!CB127,0)</f>
        <v>0</v>
      </c>
      <c r="XR124" s="274">
        <f>IF(XR$6=$WQ$5,成绩录入!CC127,0)</f>
        <v>0</v>
      </c>
      <c r="XS124" s="274">
        <f>IF(XS$6=$WQ$5,成绩录入!CD127,0)</f>
        <v>0</v>
      </c>
      <c r="XT124" s="274">
        <f>IF(XT$6=$WQ$5,成绩录入!CE127,0)</f>
        <v>0</v>
      </c>
      <c r="XU124" s="274">
        <f>IF(XU$6=$WQ$5,成绩录入!CF127,0)</f>
        <v>0</v>
      </c>
      <c r="XV124" s="274">
        <f>IF(XV$6=$WQ$5,成绩录入!CG127,0)</f>
        <v>0</v>
      </c>
      <c r="XW124" s="274">
        <f>IF(XW$6=$WQ$5,成绩录入!CH127,0)</f>
        <v>0</v>
      </c>
      <c r="XX124" s="274">
        <f>IF(XX$6=$WQ$5,成绩录入!CI127,0)</f>
        <v>0</v>
      </c>
      <c r="XY124" s="274">
        <f>IF(XY$6=$WQ$5,成绩录入!CJ127,0)</f>
        <v>0</v>
      </c>
      <c r="XZ124" s="274">
        <f>IF(XZ$6=$WQ$5,成绩录入!CK127,0)</f>
        <v>0</v>
      </c>
      <c r="YA124" s="274">
        <f>IF(YA$6=$WQ$5,成绩录入!CL127,0)</f>
        <v>0</v>
      </c>
      <c r="YB124" s="274">
        <f>IF(YB$6=$WQ$5,成绩录入!CM127,0)</f>
        <v>0</v>
      </c>
      <c r="YC124" s="274">
        <f>IF(YC$6=$WQ$5,成绩录入!CN127,0)</f>
        <v>0</v>
      </c>
      <c r="YD124" s="274">
        <f>IF(YD$6=$WQ$5,成绩录入!CO127,0)</f>
        <v>0</v>
      </c>
      <c r="YE124" s="274">
        <f>IF(YE$6=$WQ$5,成绩录入!CP127,0)</f>
        <v>0</v>
      </c>
      <c r="YF124" s="274">
        <f>IF(YF$6=$WQ$5,成绩录入!CQ127,0)</f>
        <v>0</v>
      </c>
      <c r="YG124" s="274">
        <f>IF(YG$6=$WQ$5,成绩录入!CR127,0)</f>
        <v>0</v>
      </c>
      <c r="YH124" s="274">
        <f>IF(YH$6=$WQ$5,成绩录入!CS127,0)</f>
        <v>0</v>
      </c>
      <c r="YI124" s="274">
        <f>IF(YI$6=$WQ$5,成绩录入!CT127,0)</f>
        <v>0</v>
      </c>
      <c r="YJ124" s="274">
        <f>IF(YJ$6=$WQ$5,成绩录入!CU127,0)</f>
        <v>0</v>
      </c>
      <c r="YK124" s="274">
        <f>IF(YK$6=$WQ$5,成绩录入!CV127,0)</f>
        <v>0</v>
      </c>
      <c r="YL124" s="274">
        <f>IF(YL$6=$WQ$5,成绩录入!CW127,0)</f>
        <v>0</v>
      </c>
      <c r="YM124" s="274">
        <f>IF(YM$6=$WQ$5,成绩录入!CX127,0)</f>
        <v>0</v>
      </c>
      <c r="YN124" s="274">
        <f>IF(YN$6=$WQ$5,成绩录入!CY127,0)</f>
        <v>0</v>
      </c>
      <c r="YO124" s="274">
        <f>IF(YO$6=$WQ$5,成绩录入!CZ127,0)</f>
        <v>0</v>
      </c>
      <c r="YP124" s="274">
        <f>IF(YP$6=$WQ$5,成绩录入!DA127,0)</f>
        <v>0</v>
      </c>
      <c r="YQ124" s="274">
        <f>IF(YQ$6=$WQ$5,成绩录入!DB127,0)</f>
        <v>0</v>
      </c>
      <c r="YR124" s="274">
        <f>IF(YR$6=$WQ$5,成绩录入!DC127,0)</f>
        <v>0</v>
      </c>
      <c r="YS124" s="274">
        <f>IF(YS$6=$WQ$5,成绩录入!DD127,0)</f>
        <v>0</v>
      </c>
      <c r="YT124" s="274">
        <f>IF(YT$6=$WQ$5,成绩录入!DE127,0)</f>
        <v>0</v>
      </c>
      <c r="YU124" s="274">
        <f>IF(YU$6=$WQ$5,成绩录入!DF127,0)</f>
        <v>0</v>
      </c>
      <c r="YV124" s="274">
        <f>IF(YV$6=$WQ$5,成绩录入!DG127,0)</f>
        <v>0</v>
      </c>
      <c r="YW124" s="274">
        <f>IF(YW$6=$WQ$5,成绩录入!DH127,0)</f>
        <v>0</v>
      </c>
      <c r="YX124" s="274">
        <f>IF(YX$6=$WQ$5,成绩录入!DI127,0)</f>
        <v>0</v>
      </c>
      <c r="YY124" s="274">
        <f>IF(YY$6=$WQ$5,成绩录入!DJ127,0)</f>
        <v>0</v>
      </c>
      <c r="YZ124" s="248">
        <f>IF(YZ$6=$WQ$5,成绩录入!DK127,0)</f>
        <v>0</v>
      </c>
      <c r="ZA124" s="248">
        <f>IF(ZA$6=$WQ$5,成绩录入!DL127,0)</f>
        <v>0</v>
      </c>
      <c r="ZB124" s="248">
        <f>IF(ZB$6=$WQ$5,成绩录入!DM127,0)</f>
        <v>0</v>
      </c>
      <c r="ZC124" s="248">
        <f>IF(ZC$6=$WQ$5,成绩录入!DN127,0)</f>
        <v>0</v>
      </c>
      <c r="ZD124" s="248">
        <f>IF(ZD$6=$WQ$5,成绩录入!DO127,0)</f>
        <v>0</v>
      </c>
      <c r="ZE124" s="248">
        <f>IF(ZE$6=$WQ$5,成绩录入!DP127,0)</f>
        <v>0</v>
      </c>
      <c r="ZF124" s="248">
        <f>IF(ZF$6=$WQ$5,成绩录入!DQ127,0)</f>
        <v>0</v>
      </c>
      <c r="ZG124" s="248">
        <f>IF(ZG$6=$WQ$5,成绩录入!DR127,0)</f>
        <v>0</v>
      </c>
      <c r="ZH124" s="248">
        <f>IF(ZH$6=$WQ$5,成绩录入!DS127,0)</f>
        <v>0</v>
      </c>
      <c r="ZI124" s="248">
        <f>IF(ZI$6=$WQ$5,成绩录入!DT127,0)</f>
        <v>0</v>
      </c>
      <c r="ZJ124" s="248">
        <f>IF(ZJ$6=$WQ$5,成绩录入!DU127,0)</f>
        <v>0</v>
      </c>
      <c r="ZK124" s="248">
        <f>IF(ZK$6=$WQ$5,成绩录入!DV127,0)</f>
        <v>0</v>
      </c>
      <c r="ZL124" s="248">
        <f>IF(ZL$6=$WQ$5,成绩录入!DW127,0)</f>
        <v>0</v>
      </c>
      <c r="ZM124" s="248">
        <f>IF(ZM$6=$WQ$5,成绩录入!DX127,0)</f>
        <v>0</v>
      </c>
      <c r="ZN124" s="248">
        <f>IF(ZN$6=$WQ$5,成绩录入!DY127,0)</f>
        <v>0</v>
      </c>
      <c r="ZO124" s="248">
        <f>IF(ZO$6=$WQ$5,成绩录入!DZ127,0)</f>
        <v>0</v>
      </c>
      <c r="ZP124" s="248">
        <f>IF(ZP$6=$WQ$5,成绩录入!EA127,0)</f>
        <v>0</v>
      </c>
      <c r="ZQ124" s="248">
        <f>IF(ZQ$6=$WQ$5,成绩录入!EB127,0)</f>
        <v>0</v>
      </c>
      <c r="ZR124" s="248">
        <f>IF(ZR$6=$WQ$5,成绩录入!EC127,0)</f>
        <v>0</v>
      </c>
      <c r="ZS124" s="248">
        <f>IF(ZS$6=$WQ$5,成绩录入!ED127,0)</f>
        <v>0</v>
      </c>
      <c r="ZT124" s="248">
        <f>IF(ZT$6=$WQ$5,成绩录入!EE127,0)</f>
        <v>0</v>
      </c>
      <c r="ZU124" s="248">
        <f>IF(ZU$6=$WQ$5,成绩录入!EF127,0)</f>
        <v>0</v>
      </c>
      <c r="ZV124" s="248">
        <f>IF(ZV$6=$WQ$5,成绩录入!EG127,0)</f>
        <v>0</v>
      </c>
      <c r="ZW124" s="248">
        <f>IF(ZW$6=$WQ$5,成绩录入!EH127,0)</f>
        <v>0</v>
      </c>
      <c r="ZX124" s="248">
        <f>IF(ZX$6=$WQ$5,成绩录入!EI127,0)</f>
        <v>0</v>
      </c>
      <c r="ZY124" s="248">
        <f>IF(ZY$6=$WQ$5,成绩录入!EJ127,0)</f>
        <v>0</v>
      </c>
      <c r="ZZ124" s="248">
        <f>IF(ZZ$6=$WQ$5,成绩录入!EK127,0)</f>
        <v>0</v>
      </c>
      <c r="AAA124" s="248">
        <f>IF(AAA$6=$WQ$5,成绩录入!EL127,0)</f>
        <v>0</v>
      </c>
      <c r="AAB124" s="248">
        <f>IF(AAB$6=$WQ$5,成绩录入!EM127,0)</f>
        <v>0</v>
      </c>
      <c r="AAC124" s="248">
        <f>IF(AAC$6=$WQ$5,成绩录入!EN127,0)</f>
        <v>0</v>
      </c>
      <c r="AAD124" s="248">
        <f>IF(AAD$6=$WQ$5,成绩录入!EO127,0)</f>
        <v>0</v>
      </c>
      <c r="AAE124" s="248">
        <f>IF(AAE$6=$WQ$5,成绩录入!EP127,0)</f>
        <v>0</v>
      </c>
      <c r="AAF124" s="248">
        <f>IF(AAF$6=$WQ$5,成绩录入!EQ127,0)</f>
        <v>0</v>
      </c>
      <c r="AAG124" s="248">
        <f>IF(AAG$6=$WQ$5,成绩录入!ER127,0)</f>
        <v>0</v>
      </c>
      <c r="AAH124" s="248">
        <f>IF(AAH$6=$WQ$5,成绩录入!ES127,0)</f>
        <v>0</v>
      </c>
      <c r="AAI124" s="248">
        <f>IF(AAI$6=$WQ$5,成绩录入!ET127,0)</f>
        <v>0</v>
      </c>
      <c r="AAJ124" s="248">
        <f>IF(AAJ$6=$WQ$5,成绩录入!EU127,0)</f>
        <v>0</v>
      </c>
      <c r="AAK124" s="248">
        <f>IF(AAK$6=$WQ$5,成绩录入!EV127,0)</f>
        <v>0</v>
      </c>
      <c r="AAL124" s="248">
        <f>IF(AAL$6=$WQ$5,成绩录入!EW127,0)</f>
        <v>0</v>
      </c>
      <c r="AAM124" s="248">
        <f>IF(AAM$6=$WQ$5,成绩录入!EX127,0)</f>
        <v>0</v>
      </c>
      <c r="AAN124" s="218">
        <f t="shared" si="192"/>
        <v>0</v>
      </c>
      <c r="AAO124" s="206"/>
      <c r="AAQ124" s="273">
        <f>IF(AAQ$6=$AAP$5,成绩录入!BC127,0)</f>
        <v>0</v>
      </c>
      <c r="AAR124" s="274">
        <f>IF(AAR$6=$AAP$5,成绩录入!BD127,0)</f>
        <v>0</v>
      </c>
      <c r="AAS124" s="274">
        <f>IF(AAS$6=$AAP$5,成绩录入!BE127,0)</f>
        <v>0</v>
      </c>
      <c r="AAT124" s="274">
        <f>IF(AAT$6=$AAP$5,成绩录入!BF127,0)</f>
        <v>0</v>
      </c>
      <c r="AAU124" s="274">
        <f>IF(AAU$6=$AAP$5,成绩录入!BG127,0)</f>
        <v>0</v>
      </c>
      <c r="AAV124" s="274">
        <f>IF(AAV$6=$AAP$5,成绩录入!BH127,0)</f>
        <v>0</v>
      </c>
      <c r="AAW124" s="274">
        <f>IF(AAW$6=$AAP$5,成绩录入!BI127,0)</f>
        <v>0</v>
      </c>
      <c r="AAX124" s="274">
        <f>IF(AAX$6=$AAP$5,成绩录入!BJ127,0)</f>
        <v>0</v>
      </c>
      <c r="AAY124" s="274">
        <f>IF(AAY$6=$AAP$5,成绩录入!BK127,0)</f>
        <v>0</v>
      </c>
      <c r="AAZ124" s="274">
        <f>IF(AAZ$6=$AAP$5,成绩录入!BL127,0)</f>
        <v>0</v>
      </c>
      <c r="ABA124" s="274">
        <f>IF(ABA$6=$AAP$5,成绩录入!BM127,0)</f>
        <v>0</v>
      </c>
      <c r="ABB124" s="274">
        <f>IF(ABB$6=$AAP$5,成绩录入!BN127,0)</f>
        <v>0</v>
      </c>
      <c r="ABC124" s="274">
        <f>IF(ABC$6=$AAP$5,成绩录入!BO127,0)</f>
        <v>0</v>
      </c>
      <c r="ABD124" s="274">
        <f>IF(ABD$6=$AAP$5,成绩录入!BP127,0)</f>
        <v>0</v>
      </c>
      <c r="ABE124" s="274">
        <f>IF(ABE$6=$AAP$5,成绩录入!BQ127,0)</f>
        <v>0</v>
      </c>
      <c r="ABF124" s="274">
        <f>IF(ABF$6=$AAP$5,成绩录入!BR127,0)</f>
        <v>0</v>
      </c>
      <c r="ABG124" s="274">
        <f>IF(ABG$6=$AAP$5,成绩录入!BS127,0)</f>
        <v>0</v>
      </c>
      <c r="ABH124" s="274">
        <f>IF(ABH$6=$AAP$5,成绩录入!BT127,0)</f>
        <v>0</v>
      </c>
      <c r="ABI124" s="274">
        <f>IF(ABI$6=$AAP$5,成绩录入!BU127,0)</f>
        <v>0</v>
      </c>
      <c r="ABJ124" s="274">
        <f>IF(ABJ$6=$AAP$5,成绩录入!BV127,0)</f>
        <v>0</v>
      </c>
      <c r="ABK124" s="274">
        <f>IF(ABK$6=$AAP$5,成绩录入!BW127,0)</f>
        <v>0</v>
      </c>
      <c r="ABL124" s="274">
        <f>IF(ABL$6=$AAP$5,成绩录入!BX127,0)</f>
        <v>0</v>
      </c>
      <c r="ABM124" s="274">
        <f>IF(ABM$6=$AAP$5,成绩录入!BY127,0)</f>
        <v>0</v>
      </c>
      <c r="ABN124" s="274">
        <f>IF(ABN$6=$AAP$5,成绩录入!BZ127,0)</f>
        <v>0</v>
      </c>
      <c r="ABO124" s="274">
        <f>IF(ABO$6=$AAP$5,成绩录入!CA127,0)</f>
        <v>0</v>
      </c>
      <c r="ABP124" s="274">
        <f>IF(ABP$6=$AAP$5,成绩录入!CB127,0)</f>
        <v>0</v>
      </c>
      <c r="ABQ124" s="274">
        <f>IF(ABQ$6=$AAP$5,成绩录入!CC127,0)</f>
        <v>0</v>
      </c>
      <c r="ABR124" s="274">
        <f>IF(ABR$6=$AAP$5,成绩录入!CD127,0)</f>
        <v>0</v>
      </c>
      <c r="ABS124" s="274">
        <f>IF(ABS$6=$AAP$5,成绩录入!CE127,0)</f>
        <v>0</v>
      </c>
      <c r="ABT124" s="274">
        <f>IF(ABT$6=$AAP$5,成绩录入!CF127,0)</f>
        <v>0</v>
      </c>
      <c r="ABU124" s="274">
        <f>IF(ABU$6=$AAP$5,成绩录入!CG127,0)</f>
        <v>0</v>
      </c>
      <c r="ABV124" s="274">
        <f>IF(ABV$6=$AAP$5,成绩录入!CH127,0)</f>
        <v>0</v>
      </c>
      <c r="ABW124" s="274">
        <f>IF(ABW$6=$AAP$5,成绩录入!CI127,0)</f>
        <v>0</v>
      </c>
      <c r="ABX124" s="274">
        <f>IF(ABX$6=$AAP$5,成绩录入!CJ127,0)</f>
        <v>0</v>
      </c>
      <c r="ABY124" s="274">
        <f>IF(ABY$6=$AAP$5,成绩录入!CK127,0)</f>
        <v>0</v>
      </c>
      <c r="ABZ124" s="274">
        <f>IF(ABZ$6=$AAP$5,成绩录入!CL127,0)</f>
        <v>0</v>
      </c>
      <c r="ACA124" s="274">
        <f>IF(ACA$6=$AAP$5,成绩录入!CM127,0)</f>
        <v>0</v>
      </c>
      <c r="ACB124" s="274">
        <f>IF(ACB$6=$AAP$5,成绩录入!CN127,0)</f>
        <v>0</v>
      </c>
      <c r="ACC124" s="274">
        <f>IF(ACC$6=$AAP$5,成绩录入!CO127,0)</f>
        <v>0</v>
      </c>
      <c r="ACD124" s="274">
        <f>IF(ACD$6=$AAP$5,成绩录入!CP127,0)</f>
        <v>0</v>
      </c>
      <c r="ACE124" s="274">
        <f>IF(ACE$6=$AAP$5,成绩录入!CQ127,0)</f>
        <v>0</v>
      </c>
      <c r="ACF124" s="274">
        <f>IF(ACF$6=$AAP$5,成绩录入!CR127,0)</f>
        <v>0</v>
      </c>
      <c r="ACG124" s="274">
        <f>IF(ACG$6=$AAP$5,成绩录入!CS127,0)</f>
        <v>0</v>
      </c>
      <c r="ACH124" s="274">
        <f>IF(ACH$6=$AAP$5,成绩录入!CT127,0)</f>
        <v>0</v>
      </c>
      <c r="ACI124" s="274">
        <f>IF(ACI$6=$AAP$5,成绩录入!CU127,0)</f>
        <v>0</v>
      </c>
      <c r="ACJ124" s="274">
        <f>IF(ACJ$6=$AAP$5,成绩录入!CV127,0)</f>
        <v>0</v>
      </c>
      <c r="ACK124" s="274">
        <f>IF(ACK$6=$AAP$5,成绩录入!CW127,0)</f>
        <v>0</v>
      </c>
      <c r="ACL124" s="274">
        <f>IF(ACL$6=$AAP$5,成绩录入!CX127,0)</f>
        <v>0</v>
      </c>
      <c r="ACM124" s="274">
        <f>IF(ACM$6=$AAP$5,成绩录入!CY127,0)</f>
        <v>0</v>
      </c>
      <c r="ACN124" s="274">
        <f>IF(ACN$6=$AAP$5,成绩录入!CZ127,0)</f>
        <v>0</v>
      </c>
      <c r="ACO124" s="274">
        <f>IF(ACO$6=$AAP$5,成绩录入!DA127,0)</f>
        <v>0</v>
      </c>
      <c r="ACP124" s="274">
        <f>IF(ACP$6=$AAP$5,成绩录入!DB127,0)</f>
        <v>0</v>
      </c>
      <c r="ACQ124" s="274">
        <f>IF(ACQ$6=$AAP$5,成绩录入!DC127,0)</f>
        <v>0</v>
      </c>
      <c r="ACR124" s="274">
        <f>IF(ACR$6=$AAP$5,成绩录入!DD127,0)</f>
        <v>0</v>
      </c>
      <c r="ACS124" s="274">
        <f>IF(ACS$6=$AAP$5,成绩录入!DE127,0)</f>
        <v>0</v>
      </c>
      <c r="ACT124" s="274">
        <f>IF(ACT$6=$AAP$5,成绩录入!DF127,0)</f>
        <v>0</v>
      </c>
      <c r="ACU124" s="274">
        <f>IF(ACU$6=$AAP$5,成绩录入!DG127,0)</f>
        <v>0</v>
      </c>
      <c r="ACV124" s="274">
        <f>IF(ACV$6=$AAP$5,成绩录入!DH127,0)</f>
        <v>0</v>
      </c>
      <c r="ACW124" s="274">
        <f>IF(ACW$6=$AAP$5,成绩录入!DI127,0)</f>
        <v>0</v>
      </c>
      <c r="ACX124" s="274">
        <f>IF(ACX$6=$AAP$5,成绩录入!DJ127,0)</f>
        <v>0</v>
      </c>
      <c r="ACY124" s="248">
        <f>IF(ACY$6=$AAP$5,成绩录入!DK127,0)</f>
        <v>0</v>
      </c>
      <c r="ACZ124" s="248">
        <f>IF(ACZ$6=$AAP$5,成绩录入!DL127,0)</f>
        <v>0</v>
      </c>
      <c r="ADA124" s="248">
        <f>IF(ADA$6=$AAP$5,成绩录入!DM127,0)</f>
        <v>0</v>
      </c>
      <c r="ADB124" s="248">
        <f>IF(ADB$6=$AAP$5,成绩录入!DN127,0)</f>
        <v>0</v>
      </c>
      <c r="ADC124" s="248">
        <f>IF(ADC$6=$AAP$5,成绩录入!DO127,0)</f>
        <v>0</v>
      </c>
      <c r="ADD124" s="248">
        <f>IF(ADD$6=$AAP$5,成绩录入!DP127,0)</f>
        <v>0</v>
      </c>
      <c r="ADE124" s="248">
        <f>IF(ADE$6=$AAP$5,成绩录入!DQ127,0)</f>
        <v>0</v>
      </c>
      <c r="ADF124" s="248">
        <f>IF(ADF$6=$AAP$5,成绩录入!DR127,0)</f>
        <v>0</v>
      </c>
      <c r="ADG124" s="248">
        <f>IF(ADG$6=$AAP$5,成绩录入!DS127,0)</f>
        <v>0</v>
      </c>
      <c r="ADH124" s="248">
        <f>IF(ADH$6=$AAP$5,成绩录入!DT127,0)</f>
        <v>0</v>
      </c>
      <c r="ADI124" s="248">
        <f>IF(ADI$6=$AAP$5,成绩录入!DU127,0)</f>
        <v>0</v>
      </c>
      <c r="ADJ124" s="248">
        <f>IF(ADJ$6=$AAP$5,成绩录入!DV127,0)</f>
        <v>0</v>
      </c>
      <c r="ADK124" s="248">
        <f>IF(ADK$6=$AAP$5,成绩录入!DW127,0)</f>
        <v>0</v>
      </c>
      <c r="ADL124" s="248">
        <f>IF(ADL$6=$AAP$5,成绩录入!DX127,0)</f>
        <v>0</v>
      </c>
      <c r="ADM124" s="248">
        <f>IF(ADM$6=$AAP$5,成绩录入!DY127,0)</f>
        <v>0</v>
      </c>
      <c r="ADN124" s="248">
        <f>IF(ADN$6=$AAP$5,成绩录入!DZ127,0)</f>
        <v>0</v>
      </c>
      <c r="ADO124" s="248">
        <f>IF(ADO$6=$AAP$5,成绩录入!EA127,0)</f>
        <v>0</v>
      </c>
      <c r="ADP124" s="248">
        <f>IF(ADP$6=$AAP$5,成绩录入!EB127,0)</f>
        <v>0</v>
      </c>
      <c r="ADQ124" s="248">
        <f>IF(ADQ$6=$AAP$5,成绩录入!EC127,0)</f>
        <v>0</v>
      </c>
      <c r="ADR124" s="248">
        <f>IF(ADR$6=$AAP$5,成绩录入!ED127,0)</f>
        <v>0</v>
      </c>
      <c r="ADS124" s="248">
        <f>IF(ADS$6=$AAP$5,成绩录入!EE127,0)</f>
        <v>0</v>
      </c>
      <c r="ADT124" s="248">
        <f>IF(ADT$6=$AAP$5,成绩录入!EF127,0)</f>
        <v>0</v>
      </c>
      <c r="ADU124" s="248">
        <f>IF(ADU$6=$AAP$5,成绩录入!EG127,0)</f>
        <v>0</v>
      </c>
      <c r="ADV124" s="248">
        <f>IF(ADV$6=$AAP$5,成绩录入!EH127,0)</f>
        <v>0</v>
      </c>
      <c r="ADW124" s="248">
        <f>IF(ADW$6=$AAP$5,成绩录入!EI127,0)</f>
        <v>0</v>
      </c>
      <c r="ADX124" s="248">
        <f>IF(ADX$6=$AAP$5,成绩录入!EJ127,0)</f>
        <v>0</v>
      </c>
      <c r="ADY124" s="248">
        <f>IF(ADY$6=$AAP$5,成绩录入!EK127,0)</f>
        <v>0</v>
      </c>
      <c r="ADZ124" s="248">
        <f>IF(ADZ$6=$AAP$5,成绩录入!EL127,0)</f>
        <v>0</v>
      </c>
      <c r="AEA124" s="248">
        <f>IF(AEA$6=$AAP$5,成绩录入!EM127,0)</f>
        <v>0</v>
      </c>
      <c r="AEB124" s="248">
        <f>IF(AEB$6=$AAP$5,成绩录入!EN127,0)</f>
        <v>0</v>
      </c>
      <c r="AEC124" s="248">
        <f>IF(AEC$6=$AAP$5,成绩录入!EO127,0)</f>
        <v>0</v>
      </c>
      <c r="AED124" s="248">
        <f>IF(AED$6=$AAP$5,成绩录入!EP127,0)</f>
        <v>0</v>
      </c>
      <c r="AEE124" s="248">
        <f>IF(AEE$6=$AAP$5,成绩录入!EQ127,0)</f>
        <v>0</v>
      </c>
      <c r="AEF124" s="248">
        <f>IF(AEF$6=$AAP$5,成绩录入!ER127,0)</f>
        <v>0</v>
      </c>
      <c r="AEG124" s="248">
        <f>IF(AEG$6=$AAP$5,成绩录入!ES127,0)</f>
        <v>0</v>
      </c>
      <c r="AEH124" s="248">
        <f>IF(AEH$6=$AAP$5,成绩录入!ET127,0)</f>
        <v>0</v>
      </c>
      <c r="AEI124" s="248">
        <f>IF(AEI$6=$AAP$5,成绩录入!EU127,0)</f>
        <v>0</v>
      </c>
      <c r="AEJ124" s="248">
        <f>IF(AEJ$6=$AAP$5,成绩录入!EV127,0)</f>
        <v>0</v>
      </c>
      <c r="AEK124" s="248">
        <f>IF(AEK$6=$AAP$5,成绩录入!EW127,0)</f>
        <v>0</v>
      </c>
      <c r="AEL124" s="248">
        <f>IF(AEL$6=$AAP$5,成绩录入!EX127,0)</f>
        <v>0</v>
      </c>
      <c r="AEM124" s="218">
        <f t="shared" si="193"/>
        <v>0</v>
      </c>
      <c r="AEN124" s="166"/>
      <c r="AEO124" s="166"/>
      <c r="AEP124" s="273">
        <f>IF(AEP$6=$AEO$5,成绩录入!BC127,0)</f>
        <v>0</v>
      </c>
      <c r="AEQ124" s="274">
        <f>IF(AEQ$6=$AEO$5,成绩录入!BD127,0)</f>
        <v>0</v>
      </c>
      <c r="AER124" s="274">
        <f>IF(AER$6=$AEO$5,成绩录入!BE127,0)</f>
        <v>0</v>
      </c>
      <c r="AES124" s="274">
        <f>IF(AES$6=$AEO$5,成绩录入!BF127,0)</f>
        <v>0</v>
      </c>
      <c r="AET124" s="274">
        <f>IF(AET$6=$AEO$5,成绩录入!BG127,0)</f>
        <v>0</v>
      </c>
      <c r="AEU124" s="274">
        <f>IF(AEU$6=$AEO$5,成绩录入!BH127,0)</f>
        <v>0</v>
      </c>
      <c r="AEV124" s="274">
        <f>IF(AEV$6=$AEO$5,成绩录入!BI127,0)</f>
        <v>0</v>
      </c>
      <c r="AEW124" s="274">
        <f>IF(AEW$6=$AEO$5,成绩录入!BJ127,0)</f>
        <v>0</v>
      </c>
      <c r="AEX124" s="274">
        <f>IF(AEX$6=$AEO$5,成绩录入!BK127,0)</f>
        <v>0</v>
      </c>
      <c r="AEY124" s="274">
        <f>IF(AEY$6=$AEO$5,成绩录入!BL127,0)</f>
        <v>0</v>
      </c>
      <c r="AEZ124" s="274">
        <f>IF(AEZ$6=$AEO$5,成绩录入!BM127,0)</f>
        <v>0</v>
      </c>
      <c r="AFA124" s="274">
        <f>IF(AFA$6=$AEO$5,成绩录入!BN127,0)</f>
        <v>0</v>
      </c>
      <c r="AFB124" s="274">
        <f>IF(AFB$6=$AEO$5,成绩录入!BO127,0)</f>
        <v>0</v>
      </c>
      <c r="AFC124" s="274">
        <f>IF(AFC$6=$AEO$5,成绩录入!BP127,0)</f>
        <v>0</v>
      </c>
      <c r="AFD124" s="274">
        <f>IF(AFD$6=$AEO$5,成绩录入!BQ127,0)</f>
        <v>0</v>
      </c>
      <c r="AFE124" s="274">
        <f>IF(AFE$6=$AEO$5,成绩录入!BR127,0)</f>
        <v>0</v>
      </c>
      <c r="AFF124" s="274">
        <f>IF(AFF$6=$AEO$5,成绩录入!BS127,0)</f>
        <v>0</v>
      </c>
      <c r="AFG124" s="274">
        <f>IF(AFG$6=$AEO$5,成绩录入!BT127,0)</f>
        <v>0</v>
      </c>
      <c r="AFH124" s="274">
        <f>IF(AFH$6=$AEO$5,成绩录入!BU127,0)</f>
        <v>0</v>
      </c>
      <c r="AFI124" s="274">
        <f>IF(AFI$6=$AEO$5,成绩录入!BV127,0)</f>
        <v>0</v>
      </c>
      <c r="AFJ124" s="274">
        <f>IF(AFJ$6=$AEO$5,成绩录入!BW127,0)</f>
        <v>0</v>
      </c>
      <c r="AFK124" s="274">
        <f>IF(AFK$6=$AEO$5,成绩录入!BX127,0)</f>
        <v>0</v>
      </c>
      <c r="AFL124" s="274">
        <f>IF(AFL$6=$AEO$5,成绩录入!BY127,0)</f>
        <v>0</v>
      </c>
      <c r="AFM124" s="274">
        <f>IF(AFM$6=$AEO$5,成绩录入!BZ127,0)</f>
        <v>0</v>
      </c>
      <c r="AFN124" s="274">
        <f>IF(AFN$6=$AEO$5,成绩录入!CA127,0)</f>
        <v>0</v>
      </c>
      <c r="AFO124" s="274">
        <f>IF(AFO$6=$AEO$5,成绩录入!CB127,0)</f>
        <v>0</v>
      </c>
      <c r="AFP124" s="274">
        <f>IF(AFP$6=$AEO$5,成绩录入!CC127,0)</f>
        <v>0</v>
      </c>
      <c r="AFQ124" s="274">
        <f>IF(AFQ$6=$AEO$5,成绩录入!CD127,0)</f>
        <v>0</v>
      </c>
      <c r="AFR124" s="274">
        <f>IF(AFR$6=$AEO$5,成绩录入!CE127,0)</f>
        <v>0</v>
      </c>
      <c r="AFS124" s="274">
        <f>IF(AFS$6=$AEO$5,成绩录入!CF127,0)</f>
        <v>0</v>
      </c>
      <c r="AFT124" s="274">
        <f>IF(AFT$6=$AEO$5,成绩录入!CG127,0)</f>
        <v>0</v>
      </c>
      <c r="AFU124" s="274">
        <f>IF(AFU$6=$AEO$5,成绩录入!CH127,0)</f>
        <v>0</v>
      </c>
      <c r="AFV124" s="274">
        <f>IF(AFV$6=$AEO$5,成绩录入!CI127,0)</f>
        <v>0</v>
      </c>
      <c r="AFW124" s="274">
        <f>IF(AFW$6=$AEO$5,成绩录入!CJ127,0)</f>
        <v>0</v>
      </c>
      <c r="AFX124" s="274">
        <f>IF(AFX$6=$AEO$5,成绩录入!CK127,0)</f>
        <v>0</v>
      </c>
      <c r="AFY124" s="274">
        <f>IF(AFY$6=$AEO$5,成绩录入!CL127,0)</f>
        <v>0</v>
      </c>
      <c r="AFZ124" s="274">
        <f>IF(AFZ$6=$AEO$5,成绩录入!CM127,0)</f>
        <v>0</v>
      </c>
      <c r="AGA124" s="274">
        <f>IF(AGA$6=$AEO$5,成绩录入!CN127,0)</f>
        <v>0</v>
      </c>
      <c r="AGB124" s="274">
        <f>IF(AGB$6=$AEO$5,成绩录入!CO127,0)</f>
        <v>0</v>
      </c>
      <c r="AGC124" s="274">
        <f>IF(AGC$6=$AEO$5,成绩录入!CP127,0)</f>
        <v>0</v>
      </c>
      <c r="AGD124" s="274">
        <f>IF(AGD$6=$AEO$5,成绩录入!CQ127,0)</f>
        <v>0</v>
      </c>
      <c r="AGE124" s="274">
        <f>IF(AGE$6=$AEO$5,成绩录入!CR127,0)</f>
        <v>0</v>
      </c>
      <c r="AGF124" s="274">
        <f>IF(AGF$6=$AEO$5,成绩录入!CS127,0)</f>
        <v>0</v>
      </c>
      <c r="AGG124" s="274">
        <f>IF(AGG$6=$AEO$5,成绩录入!CT127,0)</f>
        <v>0</v>
      </c>
      <c r="AGH124" s="274">
        <f>IF(AGH$6=$AEO$5,成绩录入!CU127,0)</f>
        <v>0</v>
      </c>
      <c r="AGI124" s="274">
        <f>IF(AGI$6=$AEO$5,成绩录入!CV127,0)</f>
        <v>0</v>
      </c>
      <c r="AGJ124" s="274">
        <f>IF(AGJ$6=$AEO$5,成绩录入!CW127,0)</f>
        <v>0</v>
      </c>
      <c r="AGK124" s="274">
        <f>IF(AGK$6=$AEO$5,成绩录入!CX127,0)</f>
        <v>0</v>
      </c>
      <c r="AGL124" s="274">
        <f>IF(AGL$6=$AEO$5,成绩录入!CY127,0)</f>
        <v>0</v>
      </c>
      <c r="AGM124" s="274">
        <f>IF(AGM$6=$AEO$5,成绩录入!CZ127,0)</f>
        <v>0</v>
      </c>
      <c r="AGN124" s="274">
        <f>IF(AGN$6=$AEO$5,成绩录入!DA127,0)</f>
        <v>0</v>
      </c>
      <c r="AGO124" s="274">
        <f>IF(AGO$6=$AEO$5,成绩录入!DB127,0)</f>
        <v>0</v>
      </c>
      <c r="AGP124" s="274">
        <f>IF(AGP$6=$AEO$5,成绩录入!DC127,0)</f>
        <v>0</v>
      </c>
      <c r="AGQ124" s="274">
        <f>IF(AGQ$6=$AEO$5,成绩录入!DD127,0)</f>
        <v>0</v>
      </c>
      <c r="AGR124" s="274">
        <f>IF(AGR$6=$AEO$5,成绩录入!DE127,0)</f>
        <v>0</v>
      </c>
      <c r="AGS124" s="274">
        <f>IF(AGS$6=$AEO$5,成绩录入!DF127,0)</f>
        <v>0</v>
      </c>
      <c r="AGT124" s="274">
        <f>IF(AGT$6=$AEO$5,成绩录入!DG127,0)</f>
        <v>0</v>
      </c>
      <c r="AGU124" s="274">
        <f>IF(AGU$6=$AEO$5,成绩录入!DH127,0)</f>
        <v>0</v>
      </c>
      <c r="AGV124" s="274">
        <f>IF(AGV$6=$AEO$5,成绩录入!DI127,0)</f>
        <v>0</v>
      </c>
      <c r="AGW124" s="274">
        <f>IF(AGW$6=$AEO$5,成绩录入!DJ127,0)</f>
        <v>0</v>
      </c>
      <c r="AGX124" s="248">
        <f>IF(AGX$6=$AEO$5,成绩录入!DK127,0)</f>
        <v>0</v>
      </c>
      <c r="AGY124" s="248">
        <f>IF(AGY$6=$AEO$5,成绩录入!DL127,0)</f>
        <v>0</v>
      </c>
      <c r="AGZ124" s="248">
        <f>IF(AGZ$6=$AEO$5,成绩录入!DM127,0)</f>
        <v>0</v>
      </c>
      <c r="AHA124" s="248">
        <f>IF(AHA$6=$AEO$5,成绩录入!DN127,0)</f>
        <v>0</v>
      </c>
      <c r="AHB124" s="248">
        <f>IF(AHB$6=$AEO$5,成绩录入!DO127,0)</f>
        <v>0</v>
      </c>
      <c r="AHC124" s="248">
        <f>IF(AHC$6=$AEO$5,成绩录入!DP127,0)</f>
        <v>0</v>
      </c>
      <c r="AHD124" s="248">
        <f>IF(AHD$6=$AEO$5,成绩录入!DQ127,0)</f>
        <v>0</v>
      </c>
      <c r="AHE124" s="248">
        <f>IF(AHE$6=$AEO$5,成绩录入!DR127,0)</f>
        <v>0</v>
      </c>
      <c r="AHF124" s="248">
        <f>IF(AHF$6=$AEO$5,成绩录入!DS127,0)</f>
        <v>0</v>
      </c>
      <c r="AHG124" s="248">
        <f>IF(AHG$6=$AEO$5,成绩录入!DT127,0)</f>
        <v>0</v>
      </c>
      <c r="AHH124" s="248">
        <f>IF(AHH$6=$AEO$5,成绩录入!DU127,0)</f>
        <v>0</v>
      </c>
      <c r="AHI124" s="248">
        <f>IF(AHI$6=$AEO$5,成绩录入!DV127,0)</f>
        <v>0</v>
      </c>
      <c r="AHJ124" s="248">
        <f>IF(AHJ$6=$AEO$5,成绩录入!DW127,0)</f>
        <v>0</v>
      </c>
      <c r="AHK124" s="248">
        <f>IF(AHK$6=$AEO$5,成绩录入!DX127,0)</f>
        <v>0</v>
      </c>
      <c r="AHL124" s="248">
        <f>IF(AHL$6=$AEO$5,成绩录入!DY127,0)</f>
        <v>0</v>
      </c>
      <c r="AHM124" s="248">
        <f>IF(AHM$6=$AEO$5,成绩录入!DZ127,0)</f>
        <v>0</v>
      </c>
      <c r="AHN124" s="248">
        <f>IF(AHN$6=$AEO$5,成绩录入!EA127,0)</f>
        <v>0</v>
      </c>
      <c r="AHO124" s="248">
        <f>IF(AHO$6=$AEO$5,成绩录入!EB127,0)</f>
        <v>0</v>
      </c>
      <c r="AHP124" s="248">
        <f>IF(AHP$6=$AEO$5,成绩录入!EC127,0)</f>
        <v>0</v>
      </c>
      <c r="AHQ124" s="248">
        <f>IF(AHQ$6=$AEO$5,成绩录入!ED127,0)</f>
        <v>0</v>
      </c>
      <c r="AHR124" s="248">
        <f>IF(AHR$6=$AEO$5,成绩录入!EE127,0)</f>
        <v>0</v>
      </c>
      <c r="AHS124" s="248">
        <f>IF(AHS$6=$AEO$5,成绩录入!EF127,0)</f>
        <v>0</v>
      </c>
      <c r="AHT124" s="248">
        <f>IF(AHT$6=$AEO$5,成绩录入!EG127,0)</f>
        <v>0</v>
      </c>
      <c r="AHU124" s="248">
        <f>IF(AHU$6=$AEO$5,成绩录入!EH127,0)</f>
        <v>0</v>
      </c>
      <c r="AHV124" s="248">
        <f>IF(AHV$6=$AEO$5,成绩录入!EI127,0)</f>
        <v>0</v>
      </c>
      <c r="AHW124" s="248">
        <f>IF(AHW$6=$AEO$5,成绩录入!EJ127,0)</f>
        <v>0</v>
      </c>
      <c r="AHX124" s="248">
        <f>IF(AHX$6=$AEO$5,成绩录入!EK127,0)</f>
        <v>0</v>
      </c>
      <c r="AHY124" s="248">
        <f>IF(AHY$6=$AEO$5,成绩录入!EL127,0)</f>
        <v>0</v>
      </c>
      <c r="AHZ124" s="248">
        <f>IF(AHZ$6=$AEO$5,成绩录入!EM127,0)</f>
        <v>0</v>
      </c>
      <c r="AIA124" s="248">
        <f>IF(AIA$6=$AEO$5,成绩录入!EN127,0)</f>
        <v>0</v>
      </c>
      <c r="AIB124" s="248">
        <f>IF(AIB$6=$AEO$5,成绩录入!EO127,0)</f>
        <v>0</v>
      </c>
      <c r="AIC124" s="248">
        <f>IF(AIC$6=$AEO$5,成绩录入!EP127,0)</f>
        <v>0</v>
      </c>
      <c r="AID124" s="248">
        <f>IF(AID$6=$AEO$5,成绩录入!EQ127,0)</f>
        <v>0</v>
      </c>
      <c r="AIE124" s="248">
        <f>IF(AIE$6=$AEO$5,成绩录入!ER127,0)</f>
        <v>0</v>
      </c>
      <c r="AIF124" s="248">
        <f>IF(AIF$6=$AEO$5,成绩录入!ES127,0)</f>
        <v>0</v>
      </c>
      <c r="AIG124" s="248">
        <f>IF(AIG$6=$AEO$5,成绩录入!ET127,0)</f>
        <v>0</v>
      </c>
      <c r="AIH124" s="248">
        <f>IF(AIH$6=$AEO$5,成绩录入!EU127,0)</f>
        <v>0</v>
      </c>
      <c r="AII124" s="248">
        <f>IF(AII$6=$AEO$5,成绩录入!EV127,0)</f>
        <v>0</v>
      </c>
      <c r="AIJ124" s="248">
        <f>IF(AIJ$6=$AEO$5,成绩录入!EW127,0)</f>
        <v>0</v>
      </c>
      <c r="AIK124" s="248">
        <f>IF(AIK$6=$AEO$5,成绩录入!EX127,0)</f>
        <v>0</v>
      </c>
      <c r="AIL124" s="218">
        <f t="shared" si="194"/>
        <v>0</v>
      </c>
      <c r="AIN124" s="402" t="str">
        <f>初始录入!A129</f>
        <v/>
      </c>
      <c r="AIO124" s="270">
        <f>初始录入!B129</f>
        <v>0</v>
      </c>
      <c r="AIP124" s="271">
        <f>初始录入!C129</f>
        <v>0</v>
      </c>
      <c r="AIQ124" s="403">
        <f>IF(平时!D122&lt;&gt;"",平时!D122,0)</f>
        <v>0</v>
      </c>
      <c r="AIR124" s="404" t="str">
        <f t="shared" si="331"/>
        <v/>
      </c>
      <c r="AIS124" s="403">
        <f>IF(过程!D122&lt;&gt;"",过程!D122,0)</f>
        <v>0</v>
      </c>
      <c r="AIT124" s="404" t="str">
        <f t="shared" si="332"/>
        <v/>
      </c>
      <c r="AIU124" s="216">
        <f>IF(期末!D122&lt;&gt;"",期末!D122,0)</f>
        <v>0</v>
      </c>
      <c r="AIV124" s="404" t="str">
        <f t="shared" si="333"/>
        <v/>
      </c>
      <c r="AIW124" s="405">
        <f t="shared" si="334"/>
        <v>0</v>
      </c>
      <c r="AIX124" s="403">
        <f>IF(平时!E122&lt;&gt;"",平时!E122,0)</f>
        <v>0</v>
      </c>
      <c r="AIY124" s="404" t="str">
        <f t="shared" si="335"/>
        <v/>
      </c>
      <c r="AIZ124" s="403">
        <f>IF(过程!E122&lt;&gt;"",过程!E122,0)</f>
        <v>0</v>
      </c>
      <c r="AJA124" s="404" t="str">
        <f t="shared" si="336"/>
        <v/>
      </c>
      <c r="AJB124" s="216">
        <f>IF(期末!E122&lt;&gt;"",期末!E122,0)</f>
        <v>0</v>
      </c>
      <c r="AJC124" s="404" t="str">
        <f t="shared" si="337"/>
        <v/>
      </c>
      <c r="AJD124" s="405">
        <f t="shared" si="338"/>
        <v>0</v>
      </c>
      <c r="AJE124" s="403">
        <f>IF(平时!F122&lt;&gt;"",平时!F122,0)</f>
        <v>0</v>
      </c>
      <c r="AJF124" s="404" t="str">
        <f t="shared" si="339"/>
        <v/>
      </c>
      <c r="AJG124" s="403">
        <f>IF(过程!F122&lt;&gt;"",过程!F122,0)</f>
        <v>0</v>
      </c>
      <c r="AJH124" s="404" t="str">
        <f t="shared" si="340"/>
        <v/>
      </c>
      <c r="AJI124" s="216">
        <f>IF(期末!F122&lt;&gt;"",期末!F122,0)</f>
        <v>0</v>
      </c>
      <c r="AJJ124" s="404" t="str">
        <f t="shared" si="341"/>
        <v/>
      </c>
      <c r="AJK124" s="405">
        <f t="shared" si="342"/>
        <v>0</v>
      </c>
      <c r="AJL124" s="403">
        <f>IF(平时!G122&lt;&gt;"",平时!G122,0)</f>
        <v>0</v>
      </c>
      <c r="AJM124" s="404" t="str">
        <f t="shared" si="343"/>
        <v/>
      </c>
      <c r="AJN124" s="403">
        <f>IF(过程!G122&lt;&gt;"",过程!G122,0)</f>
        <v>0</v>
      </c>
      <c r="AJO124" s="404" t="str">
        <f t="shared" si="344"/>
        <v/>
      </c>
      <c r="AJP124" s="216">
        <f>IF(期末!G122&lt;&gt;"",期末!G122,0)</f>
        <v>0</v>
      </c>
      <c r="AJQ124" s="404" t="str">
        <f t="shared" si="345"/>
        <v/>
      </c>
      <c r="AJR124" s="405">
        <f t="shared" si="346"/>
        <v>0</v>
      </c>
      <c r="AJS124" s="403">
        <f>IF(平时!H122&lt;&gt;"",平时!H122,0)</f>
        <v>0</v>
      </c>
      <c r="AJT124" s="404" t="str">
        <f t="shared" si="347"/>
        <v/>
      </c>
      <c r="AJU124" s="403">
        <f>IF(过程!H122&lt;&gt;"",过程!H122,0)</f>
        <v>0</v>
      </c>
      <c r="AJV124" s="404" t="str">
        <f t="shared" si="348"/>
        <v/>
      </c>
      <c r="AJW124" s="216">
        <f>IF(期末!H122&lt;&gt;"",期末!H122,0)</f>
        <v>0</v>
      </c>
      <c r="AJX124" s="404" t="str">
        <f t="shared" si="349"/>
        <v/>
      </c>
      <c r="AJY124" s="406">
        <f t="shared" si="350"/>
        <v>0</v>
      </c>
      <c r="AKA124" s="216" t="str">
        <f>初始录入!A129</f>
        <v/>
      </c>
      <c r="AKB124" s="216">
        <f>初始录入!B129</f>
        <v>0</v>
      </c>
      <c r="AKC124" s="216">
        <f>初始录入!C129</f>
        <v>0</v>
      </c>
      <c r="AKD124" s="327" t="str">
        <f>IF(初始录入!$E129=初始录入!$K$2,达成度!$D137,"")</f>
        <v/>
      </c>
      <c r="AKE124" s="327" t="str">
        <f>IF(初始录入!$E129=初始录入!$K$3,达成度!D137,"")</f>
        <v/>
      </c>
      <c r="AKF124" s="216" t="str">
        <f>IF(初始录入!$E129=初始录入!$K$4,达成度!D137,"")</f>
        <v/>
      </c>
      <c r="AKG124" s="216" t="str">
        <f>IF(初始录入!$E129=初始录入!$K$5,达成度!D137,"")</f>
        <v/>
      </c>
      <c r="AKH124" s="327" t="str">
        <f>IF(初始录入!$E129=初始录入!$K$2,达成度!E137,"")</f>
        <v/>
      </c>
      <c r="AKI124" s="327" t="str">
        <f>IF(初始录入!$E129=初始录入!$K$3,达成度!E137,"")</f>
        <v/>
      </c>
      <c r="AKJ124" s="216" t="str">
        <f>IF(初始录入!$E129=初始录入!$K$4,达成度!E137,"")</f>
        <v/>
      </c>
      <c r="AKK124" s="216" t="str">
        <f>IF(初始录入!$E129=初始录入!$K$5,达成度!E137,"")</f>
        <v/>
      </c>
      <c r="AKL124" s="327" t="str">
        <f>IF(初始录入!$E129=初始录入!$K$2,达成度!F137,"")</f>
        <v/>
      </c>
      <c r="AKM124" s="327" t="str">
        <f>IF(初始录入!$E129=初始录入!$K$3,达成度!F137,"")</f>
        <v/>
      </c>
      <c r="AKN124" s="216" t="str">
        <f>IF(初始录入!$E129=初始录入!$K$4,达成度!F137,"")</f>
        <v/>
      </c>
      <c r="AKO124" s="216" t="str">
        <f>IF(初始录入!$E129=初始录入!$K$5,达成度!F137,"")</f>
        <v/>
      </c>
      <c r="AKP124" s="327" t="str">
        <f>IF(初始录入!$E129=初始录入!$K$2,达成度!H137,"")</f>
        <v/>
      </c>
      <c r="AKQ124" s="327" t="str">
        <f>IF(初始录入!$E129=初始录入!$K$3,达成度!H137,"")</f>
        <v/>
      </c>
      <c r="AKR124" s="216" t="str">
        <f>IF(初始录入!$E129=初始录入!$K$4,达成度!H137,"")</f>
        <v/>
      </c>
      <c r="AKS124" s="216" t="str">
        <f>IF(初始录入!$E129=初始录入!$K$5,达成度!H137,"")</f>
        <v/>
      </c>
      <c r="AKT124" s="327" t="str">
        <f>IF(初始录入!$E129=初始录入!$K$2,达成度!I137,"")</f>
        <v/>
      </c>
      <c r="AKU124" s="327" t="str">
        <f>IF(初始录入!$E129=初始录入!$K$3,达成度!I137,"")</f>
        <v/>
      </c>
      <c r="AKV124" s="216" t="str">
        <f>IF(初始录入!$E129=初始录入!$K$4,达成度!I137,"")</f>
        <v/>
      </c>
      <c r="AKW124" s="216" t="str">
        <f>IF(初始录入!$E129=初始录入!$K$5,达成度!I137,"")</f>
        <v/>
      </c>
      <c r="AKX124" s="327" t="str">
        <f>IF(初始录入!$E129=初始录入!$K$2,达成度!J137,"")</f>
        <v/>
      </c>
      <c r="AKY124" s="327" t="str">
        <f>IF(初始录入!$E129=初始录入!$K$3,达成度!J137,"")</f>
        <v/>
      </c>
      <c r="AKZ124" s="216" t="str">
        <f>IF(初始录入!$E129=初始录入!$K$4,达成度!J137,"")</f>
        <v/>
      </c>
      <c r="ALA124" s="216" t="str">
        <f>IF(初始录入!$E129=初始录入!$K$5,达成度!J137,"")</f>
        <v/>
      </c>
      <c r="ALB124" s="327" t="str">
        <f>IF(初始录入!$E129=初始录入!$K$2,达成度!L137,"")</f>
        <v/>
      </c>
      <c r="ALC124" s="327" t="str">
        <f>IF(初始录入!$E129=初始录入!$K$3,达成度!L137,"")</f>
        <v/>
      </c>
      <c r="ALD124" s="216" t="str">
        <f>IF(初始录入!$E129=初始录入!$K$4,达成度!L137,"")</f>
        <v/>
      </c>
      <c r="ALE124" s="216" t="str">
        <f>IF(初始录入!$E129=初始录入!$K$5,达成度!L137,"")</f>
        <v/>
      </c>
      <c r="ALF124" s="327" t="str">
        <f>IF(初始录入!$E129=初始录入!$K$2,达成度!M137,"")</f>
        <v/>
      </c>
      <c r="ALG124" s="327" t="str">
        <f>IF(初始录入!$E129=初始录入!$K$3,达成度!M137,"")</f>
        <v/>
      </c>
      <c r="ALH124" s="216" t="str">
        <f>IF(初始录入!$E129=初始录入!$K$4,达成度!M137,"")</f>
        <v/>
      </c>
      <c r="ALI124" s="216" t="str">
        <f>IF(初始录入!$E129=初始录入!$K$5,达成度!M137,"")</f>
        <v/>
      </c>
      <c r="ALJ124" s="327" t="str">
        <f>IF(初始录入!$E129=初始录入!$K$2,达成度!N137,"")</f>
        <v/>
      </c>
      <c r="ALK124" s="327" t="str">
        <f>IF(初始录入!$E129=初始录入!$K$3,达成度!N137,"")</f>
        <v/>
      </c>
      <c r="ALL124" s="216" t="str">
        <f>IF(初始录入!$E129=初始录入!$K$4,达成度!N137,"")</f>
        <v/>
      </c>
      <c r="ALM124" s="216" t="str">
        <f>IF(初始录入!$E129=初始录入!$K$5,达成度!N137,"")</f>
        <v/>
      </c>
      <c r="ALN124" s="327" t="str">
        <f>IF(初始录入!$E129=初始录入!$K$2,达成度!P137,"")</f>
        <v/>
      </c>
      <c r="ALO124" s="327" t="str">
        <f>IF(初始录入!$E129=初始录入!$K$3,达成度!P137,"")</f>
        <v/>
      </c>
      <c r="ALP124" s="216" t="str">
        <f>IF(初始录入!$E129=初始录入!$K$4,达成度!P137,"")</f>
        <v/>
      </c>
      <c r="ALQ124" s="216" t="str">
        <f>IF(初始录入!$E129=初始录入!$K$5,达成度!P137,"")</f>
        <v/>
      </c>
      <c r="ALR124" s="327" t="str">
        <f>IF(初始录入!$E129=初始录入!$K$2,达成度!Q137,"")</f>
        <v/>
      </c>
      <c r="ALS124" s="327" t="str">
        <f>IF(初始录入!$E129=初始录入!$K$3,达成度!Q137,"")</f>
        <v/>
      </c>
      <c r="ALT124" s="216" t="str">
        <f>IF(初始录入!$E129=初始录入!$K$4,达成度!Q137,"")</f>
        <v/>
      </c>
      <c r="ALU124" s="216" t="str">
        <f>IF(初始录入!$E129=初始录入!$K$5,达成度!Q137,"")</f>
        <v/>
      </c>
      <c r="ALV124" s="327" t="str">
        <f>IF(初始录入!$E129=初始录入!$K$2,达成度!R137,"")</f>
        <v/>
      </c>
      <c r="ALW124" s="327" t="str">
        <f>IF(初始录入!$E129=初始录入!$K$3,达成度!R137,"")</f>
        <v/>
      </c>
      <c r="ALX124" s="216" t="str">
        <f>IF(初始录入!$E129=初始录入!$K$4,达成度!R137,"")</f>
        <v/>
      </c>
      <c r="ALY124" s="216"/>
      <c r="ALZ124" s="327" t="str">
        <f>IF(初始录入!$E129=初始录入!$K$2,达成度!T137,"")</f>
        <v/>
      </c>
      <c r="AMA124" s="327" t="str">
        <f>IF(初始录入!$E129=初始录入!$K$3,达成度!T137,"")</f>
        <v/>
      </c>
      <c r="AMB124" s="216" t="str">
        <f>IF(初始录入!$E129=初始录入!$K$4,达成度!T137,"")</f>
        <v/>
      </c>
      <c r="AMC124" s="216" t="str">
        <f>IF(初始录入!$E129=初始录入!$K$5,达成度!T137,"")</f>
        <v/>
      </c>
      <c r="AMD124" s="327" t="str">
        <f>IF(初始录入!$E129=初始录入!$K$2,达成度!U137,"")</f>
        <v/>
      </c>
      <c r="AME124" s="327" t="str">
        <f>IF(初始录入!$E129=初始录入!$K$3,达成度!U137,"")</f>
        <v/>
      </c>
      <c r="AMF124" s="216" t="str">
        <f>IF(初始录入!$E129=初始录入!$K$4,达成度!U137,"")</f>
        <v/>
      </c>
      <c r="AMG124" s="216" t="str">
        <f>IF(初始录入!$E129=初始录入!$K$5,达成度!U137,"")</f>
        <v/>
      </c>
      <c r="AMH124" s="327" t="str">
        <f>IF(初始录入!$E129=初始录入!$K$2,达成度!V137,"")</f>
        <v/>
      </c>
      <c r="AMI124" s="327" t="str">
        <f>IF(初始录入!$E129=初始录入!$K$3,达成度!V137,"")</f>
        <v/>
      </c>
      <c r="AMJ124" s="216" t="str">
        <f>IF(初始录入!$E129=初始录入!$K$4,达成度!W137,"")</f>
        <v/>
      </c>
      <c r="AMK124" s="216" t="str">
        <f>IF(初始录入!$E129=初始录入!$K$5,达成度!W137,"")</f>
        <v/>
      </c>
      <c r="AMM124" s="270">
        <f t="shared" si="270"/>
        <v>117</v>
      </c>
      <c r="AMN124" s="222" t="str">
        <f t="shared" si="266"/>
        <v/>
      </c>
      <c r="AMO124" s="325" t="str">
        <f>IF($AMM124&lt;=$H$7,INDEX(达成度!$G$21:$G$170,$AMM124,1),"")</f>
        <v/>
      </c>
      <c r="AMP124" s="325" t="str">
        <f>IF($AMM124&lt;=$H$7,INDEX(达成度!$K$21:$K$170,$AMM124,1),"")</f>
        <v/>
      </c>
      <c r="AMQ124" s="325" t="str">
        <f>IF($AMM124&lt;=$H$7,INDEX(达成度!$O$21:$O$170,$AMM124,1),"")</f>
        <v/>
      </c>
      <c r="AMR124" s="325" t="str">
        <f>IF($AMM124&lt;=$H$7,INDEX(达成度!$S$21:$S$170,$AMM124,1),"")</f>
        <v/>
      </c>
      <c r="AMS124" s="326" t="str">
        <f>IF($AMM124&lt;=$H$7,INDEX(达成度!$W$21:$W$170,$AMM124,1),"")</f>
        <v/>
      </c>
      <c r="AMU124" s="407"/>
      <c r="AMV124" s="222" t="str">
        <f t="shared" si="267"/>
        <v/>
      </c>
      <c r="AMW124" s="325" t="str">
        <f>IF($AMM124&lt;=$I$7,INDEX(达成度!$G$21:$G$170,$AMM124+$H$7,1),"")</f>
        <v/>
      </c>
      <c r="AMX124" s="325" t="str">
        <f>IF($AMM124&lt;=$I$7,INDEX(达成度!$K$21:$K$170,$AMM124+$H$7,1),"")</f>
        <v/>
      </c>
      <c r="AMY124" s="325" t="str">
        <f>IF($AMM124&lt;=$I$7,INDEX(达成度!$O$21:$O$170,$AMM124+$H$7,1),"")</f>
        <v/>
      </c>
      <c r="AMZ124" s="325" t="str">
        <f>IF($AMM124&lt;=$I$7,INDEX(达成度!$S$21:$S$170,$AMM124+$H$7,1),"")</f>
        <v/>
      </c>
      <c r="ANA124" s="326" t="str">
        <f>IF($AMM124&lt;=$I$7,INDEX(达成度!$W$21:$W$170,$AMM124+$H$7,1),"")</f>
        <v/>
      </c>
      <c r="ANC124" s="270"/>
      <c r="AND124" s="216" t="str">
        <f t="shared" si="268"/>
        <v/>
      </c>
      <c r="ANE124" s="325" t="str">
        <f>IF($AMM124&lt;=$J$7,INDEX(达成度!$G$21:$G$170,$AMM124+$H$7+$I$7,1),"")</f>
        <v/>
      </c>
      <c r="ANF124" s="325" t="str">
        <f>IF($AMM124&lt;=$J$7,INDEX(达成度!$K$21:$K$170,$AMM124+$H$7+$I$7,1),"")</f>
        <v/>
      </c>
      <c r="ANG124" s="325" t="str">
        <f>IF($AMM124&lt;=$J$7,INDEX(达成度!$O$21:$O$170,$AMM124+$H$7+$I$7,1),"")</f>
        <v/>
      </c>
      <c r="ANH124" s="325" t="str">
        <f>IF($AMM124&lt;=$J$7,INDEX(达成度!$S$21:$S$170,$AMM124+$H$7+$I$7,1),"")</f>
        <v/>
      </c>
      <c r="ANI124" s="326" t="str">
        <f>IF($AMM124&lt;=$J$7,INDEX(达成度!$W$21:$W$170,$AMM124+$H$7+$I$7,1),"")</f>
        <v/>
      </c>
      <c r="ANK124" s="270"/>
      <c r="ANL124" s="216" t="str">
        <f t="shared" si="269"/>
        <v/>
      </c>
      <c r="ANM124" s="325" t="str">
        <f>IF($AMM124&lt;=$K$7,INDEX(达成度!$G$21:$G$170,$AMM124+$H$7+$I$7+$J$7,1),"")</f>
        <v/>
      </c>
      <c r="ANN124" s="325" t="str">
        <f>IF($AMM124&lt;=$K$7,INDEX(达成度!$K$21:$K$170,$AMM124+$H$7+$I$7+$J$7,1),"")</f>
        <v/>
      </c>
      <c r="ANO124" s="325" t="str">
        <f>IF($AMM124&lt;=$K$7,INDEX(达成度!$O$21:$O$170,$AMM124+$H$7+$I$7+$J$7,1),"")</f>
        <v/>
      </c>
      <c r="ANP124" s="325" t="str">
        <f>IF($AMM124&lt;=$K$7,INDEX(达成度!$S$21:$S$170,$AMM124+$H$7+$I$7+$J$7,1),"")</f>
        <v/>
      </c>
      <c r="ANQ124" s="326" t="str">
        <f>IF($AMM124&lt;=$K$7,INDEX(达成度!$W$21:$W$170,$AMM124+$H$7+$I$7+$J$7,1),"")</f>
        <v/>
      </c>
    </row>
    <row r="125" ht="18" customHeight="1" spans="1:1024 1025:1057">
      <c r="A125" s="215" t="str">
        <f>初始录入!A130</f>
        <v/>
      </c>
      <c r="B125" s="216" t="str">
        <f>IF(初始录入!B130&lt;&gt;"",初始录入!B130,"")</f>
        <v/>
      </c>
      <c r="C125" s="216" t="str">
        <f>IF(初始录入!C130&lt;&gt;"",初始录入!C130,"")</f>
        <v/>
      </c>
      <c r="D125" s="216" t="str">
        <f>IF(初始录入!D130&lt;&gt;"",初始录入!D130,"")</f>
        <v/>
      </c>
      <c r="E125" s="218" t="str">
        <f>IF(初始录入!E130&lt;&gt;"",初始录入!E130,"")</f>
        <v/>
      </c>
      <c r="G125" s="330"/>
      <c r="H125" s="295">
        <f>IF(初始录入!E130=H$6,1,0)</f>
        <v>0</v>
      </c>
      <c r="I125" s="295">
        <f>IF(初始录入!E130=I$6,1,0)</f>
        <v>0</v>
      </c>
      <c r="J125" s="295">
        <f>IF(初始录入!E130=J$6,1,0)</f>
        <v>0</v>
      </c>
      <c r="K125" s="321">
        <f>IF(初始录入!E130=K$6,1,0)</f>
        <v>0</v>
      </c>
      <c r="Y125" s="294">
        <v>100</v>
      </c>
      <c r="Z125" s="295">
        <f>成绩录入!$F$7</f>
        <v>0</v>
      </c>
      <c r="AA125" s="295">
        <f>成绩录入!F128</f>
        <v>0</v>
      </c>
      <c r="AB125" s="296">
        <f>IF(初始录入!$M$7&lt;&gt;"",IF(成绩录入!$F$7&lt;&gt;"",IF(初始录入!$P$7="次数",AA125/Z125*Y125,成绩录入!F128),0),0)</f>
        <v>0</v>
      </c>
      <c r="AC125" s="297">
        <f t="shared" si="278"/>
        <v>0</v>
      </c>
      <c r="AD125" s="297">
        <f t="shared" si="279"/>
        <v>0</v>
      </c>
      <c r="AE125" s="297">
        <f t="shared" si="280"/>
        <v>0</v>
      </c>
      <c r="AF125" s="297">
        <f t="shared" si="281"/>
        <v>0</v>
      </c>
      <c r="AG125" s="297">
        <f t="shared" si="282"/>
        <v>0</v>
      </c>
      <c r="AH125" s="298">
        <f t="shared" si="283"/>
        <v>0</v>
      </c>
      <c r="AJ125" s="260">
        <f>成绩录入!I128</f>
        <v>0</v>
      </c>
      <c r="AK125" s="248">
        <f>成绩录入!J128</f>
        <v>0</v>
      </c>
      <c r="AL125" s="248">
        <f>成绩录入!K128</f>
        <v>0</v>
      </c>
      <c r="AM125" s="248">
        <f>成绩录入!L128</f>
        <v>0</v>
      </c>
      <c r="AN125" s="248">
        <f>成绩录入!M128</f>
        <v>0</v>
      </c>
      <c r="AO125" s="298">
        <f t="shared" si="284"/>
        <v>0</v>
      </c>
      <c r="AQ125" s="260">
        <f>成绩录入!I128</f>
        <v>0</v>
      </c>
      <c r="AR125" s="248">
        <f>成绩录入!J128</f>
        <v>0</v>
      </c>
      <c r="AS125" s="248">
        <f>成绩录入!K128</f>
        <v>0</v>
      </c>
      <c r="AT125" s="248">
        <f>成绩录入!L128</f>
        <v>0</v>
      </c>
      <c r="AU125" s="248">
        <f>成绩录入!M128</f>
        <v>0</v>
      </c>
      <c r="AV125" s="298">
        <f t="shared" si="285"/>
        <v>0</v>
      </c>
      <c r="AX125" s="260">
        <f>成绩录入!I128</f>
        <v>0</v>
      </c>
      <c r="AY125" s="248">
        <f>成绩录入!J128</f>
        <v>0</v>
      </c>
      <c r="AZ125" s="248">
        <f>成绩录入!K128</f>
        <v>0</v>
      </c>
      <c r="BA125" s="248">
        <f>成绩录入!L128</f>
        <v>0</v>
      </c>
      <c r="BB125" s="248">
        <f>成绩录入!M128</f>
        <v>0</v>
      </c>
      <c r="BC125" s="298">
        <f t="shared" si="286"/>
        <v>0</v>
      </c>
      <c r="BE125" s="260">
        <f>成绩录入!I128</f>
        <v>0</v>
      </c>
      <c r="BF125" s="248">
        <f>成绩录入!J128</f>
        <v>0</v>
      </c>
      <c r="BG125" s="248">
        <f>成绩录入!K128</f>
        <v>0</v>
      </c>
      <c r="BH125" s="248">
        <f>成绩录入!L128</f>
        <v>0</v>
      </c>
      <c r="BI125" s="248">
        <f>成绩录入!M128</f>
        <v>0</v>
      </c>
      <c r="BJ125" s="298">
        <f t="shared" si="287"/>
        <v>0</v>
      </c>
      <c r="BL125" s="260">
        <f>成绩录入!I128</f>
        <v>0</v>
      </c>
      <c r="BM125" s="248">
        <f>成绩录入!J128</f>
        <v>0</v>
      </c>
      <c r="BN125" s="248">
        <f>成绩录入!K128</f>
        <v>0</v>
      </c>
      <c r="BO125" s="248">
        <f>成绩录入!L128</f>
        <v>0</v>
      </c>
      <c r="BP125" s="248">
        <f>成绩录入!M128</f>
        <v>0</v>
      </c>
      <c r="BQ125" s="298">
        <f t="shared" si="288"/>
        <v>0</v>
      </c>
      <c r="BS125" s="260">
        <f>成绩录入!P128</f>
        <v>0</v>
      </c>
      <c r="BT125" s="248">
        <f>成绩录入!Q128</f>
        <v>0</v>
      </c>
      <c r="BU125" s="248">
        <f>成绩录入!R128</f>
        <v>0</v>
      </c>
      <c r="BV125" s="248">
        <f>成绩录入!S128</f>
        <v>0</v>
      </c>
      <c r="BW125" s="248">
        <f>成绩录入!T128</f>
        <v>0</v>
      </c>
      <c r="BX125" s="248">
        <f>成绩录入!U128</f>
        <v>0</v>
      </c>
      <c r="BY125" s="248">
        <f>成绩录入!V128</f>
        <v>0</v>
      </c>
      <c r="BZ125" s="248">
        <f>成绩录入!W128</f>
        <v>0</v>
      </c>
      <c r="CA125" s="248">
        <f>成绩录入!X128</f>
        <v>0</v>
      </c>
      <c r="CB125" s="248">
        <f>成绩录入!Y128</f>
        <v>0</v>
      </c>
      <c r="CC125" s="298">
        <f t="shared" si="289"/>
        <v>0</v>
      </c>
      <c r="CE125" s="260">
        <f>成绩录入!P128</f>
        <v>0</v>
      </c>
      <c r="CF125" s="248">
        <f>成绩录入!Q128</f>
        <v>0</v>
      </c>
      <c r="CG125" s="248">
        <f>成绩录入!R128</f>
        <v>0</v>
      </c>
      <c r="CH125" s="248">
        <f>成绩录入!S128</f>
        <v>0</v>
      </c>
      <c r="CI125" s="248">
        <f>成绩录入!T128</f>
        <v>0</v>
      </c>
      <c r="CJ125" s="248">
        <f>成绩录入!U128</f>
        <v>0</v>
      </c>
      <c r="CK125" s="248">
        <f>成绩录入!V128</f>
        <v>0</v>
      </c>
      <c r="CL125" s="248">
        <f>成绩录入!W128</f>
        <v>0</v>
      </c>
      <c r="CM125" s="248">
        <f>成绩录入!X128</f>
        <v>0</v>
      </c>
      <c r="CN125" s="248">
        <f>成绩录入!Y128</f>
        <v>0</v>
      </c>
      <c r="CO125" s="298">
        <f t="shared" si="290"/>
        <v>0</v>
      </c>
      <c r="CQ125" s="260">
        <f>成绩录入!P128</f>
        <v>0</v>
      </c>
      <c r="CR125" s="248">
        <f>成绩录入!Q128</f>
        <v>0</v>
      </c>
      <c r="CS125" s="248">
        <f>成绩录入!R128</f>
        <v>0</v>
      </c>
      <c r="CT125" s="248">
        <f>成绩录入!S128</f>
        <v>0</v>
      </c>
      <c r="CU125" s="248">
        <f>成绩录入!T128</f>
        <v>0</v>
      </c>
      <c r="CV125" s="248">
        <f>成绩录入!U128</f>
        <v>0</v>
      </c>
      <c r="CW125" s="248">
        <f>成绩录入!V128</f>
        <v>0</v>
      </c>
      <c r="CX125" s="248">
        <f>成绩录入!W128</f>
        <v>0</v>
      </c>
      <c r="CY125" s="248">
        <f>成绩录入!X128</f>
        <v>0</v>
      </c>
      <c r="CZ125" s="248">
        <f>成绩录入!Y128</f>
        <v>0</v>
      </c>
      <c r="DA125" s="298">
        <f t="shared" si="291"/>
        <v>0</v>
      </c>
      <c r="DC125" s="260">
        <f>成绩录入!P128</f>
        <v>0</v>
      </c>
      <c r="DD125" s="248">
        <f>成绩录入!Q128</f>
        <v>0</v>
      </c>
      <c r="DE125" s="248">
        <f>成绩录入!R128</f>
        <v>0</v>
      </c>
      <c r="DF125" s="248">
        <f>成绩录入!S128</f>
        <v>0</v>
      </c>
      <c r="DG125" s="248">
        <f>成绩录入!T128</f>
        <v>0</v>
      </c>
      <c r="DH125" s="248">
        <f>成绩录入!U128</f>
        <v>0</v>
      </c>
      <c r="DI125" s="248">
        <f>成绩录入!V128</f>
        <v>0</v>
      </c>
      <c r="DJ125" s="248">
        <f>成绩录入!W128</f>
        <v>0</v>
      </c>
      <c r="DK125" s="248">
        <f>成绩录入!X128</f>
        <v>0</v>
      </c>
      <c r="DL125" s="248">
        <f>成绩录入!Y128</f>
        <v>0</v>
      </c>
      <c r="DM125" s="298">
        <f t="shared" si="351"/>
        <v>0</v>
      </c>
      <c r="DN125" s="299"/>
      <c r="DO125" s="260">
        <f>成绩录入!P128</f>
        <v>0</v>
      </c>
      <c r="DP125" s="248">
        <f>成绩录入!Q128</f>
        <v>0</v>
      </c>
      <c r="DQ125" s="248">
        <f>成绩录入!R128</f>
        <v>0</v>
      </c>
      <c r="DR125" s="248">
        <f>成绩录入!S128</f>
        <v>0</v>
      </c>
      <c r="DS125" s="248">
        <f>成绩录入!T128</f>
        <v>0</v>
      </c>
      <c r="DT125" s="248">
        <f>成绩录入!U128</f>
        <v>0</v>
      </c>
      <c r="DU125" s="248">
        <f>成绩录入!V128</f>
        <v>0</v>
      </c>
      <c r="DV125" s="248">
        <f>成绩录入!W128</f>
        <v>0</v>
      </c>
      <c r="DW125" s="248">
        <f>成绩录入!X128</f>
        <v>0</v>
      </c>
      <c r="DX125" s="248">
        <f>成绩录入!Y128</f>
        <v>0</v>
      </c>
      <c r="DY125" s="298">
        <f t="shared" si="352"/>
        <v>0</v>
      </c>
      <c r="EA125" s="301" t="e">
        <f t="shared" si="294"/>
        <v>#DIV/0!</v>
      </c>
      <c r="EB125" s="297" t="e">
        <f t="shared" si="295"/>
        <v>#DIV/0!</v>
      </c>
      <c r="EC125" s="297" t="e">
        <f t="shared" si="296"/>
        <v>#DIV/0!</v>
      </c>
      <c r="ED125" s="297" t="e">
        <f t="shared" si="297"/>
        <v>#DIV/0!</v>
      </c>
      <c r="EE125" s="297" t="e">
        <f t="shared" si="298"/>
        <v>#DIV/0!</v>
      </c>
      <c r="EF125" s="302" t="e">
        <f t="shared" si="299"/>
        <v>#DIV/0!</v>
      </c>
      <c r="EG125" s="303"/>
      <c r="EH125" s="304">
        <f t="shared" si="300"/>
        <v>0</v>
      </c>
      <c r="EI125" s="397">
        <f>成绩录入!I128</f>
        <v>0</v>
      </c>
      <c r="EJ125" s="397">
        <f>成绩录入!J128</f>
        <v>0</v>
      </c>
      <c r="EK125" s="397">
        <f>成绩录入!K128</f>
        <v>0</v>
      </c>
      <c r="EL125" s="397">
        <f>成绩录入!L128</f>
        <v>0</v>
      </c>
      <c r="EM125" s="397">
        <f>成绩录入!M128</f>
        <v>0</v>
      </c>
      <c r="EN125" s="397">
        <f>成绩录入!P128</f>
        <v>0</v>
      </c>
      <c r="EO125" s="397">
        <f>成绩录入!Q128</f>
        <v>0</v>
      </c>
      <c r="EP125" s="397">
        <f>成绩录入!R128</f>
        <v>0</v>
      </c>
      <c r="EQ125" s="397">
        <f>成绩录入!S128</f>
        <v>0</v>
      </c>
      <c r="ER125" s="397">
        <f>成绩录入!T128</f>
        <v>0</v>
      </c>
      <c r="ES125" s="397">
        <f>成绩录入!U128</f>
        <v>0</v>
      </c>
      <c r="ET125" s="397">
        <f>成绩录入!V128</f>
        <v>0</v>
      </c>
      <c r="EU125" s="397">
        <f>成绩录入!W128</f>
        <v>0</v>
      </c>
      <c r="EV125" s="397">
        <f>成绩录入!X128</f>
        <v>0</v>
      </c>
      <c r="EW125" s="398">
        <f>成绩录入!Y128</f>
        <v>0</v>
      </c>
      <c r="EY125" s="304" t="str">
        <f t="shared" si="272"/>
        <v/>
      </c>
      <c r="EZ125" s="296" t="str">
        <f t="shared" si="272"/>
        <v/>
      </c>
      <c r="FA125" s="296" t="str">
        <f t="shared" si="272"/>
        <v/>
      </c>
      <c r="FB125" s="296" t="str">
        <f t="shared" si="272"/>
        <v/>
      </c>
      <c r="FC125" s="302">
        <f>成绩录入!AB128</f>
        <v>0</v>
      </c>
      <c r="FD125" s="303"/>
      <c r="FE125" s="399" t="str">
        <f t="shared" si="301"/>
        <v>√</v>
      </c>
      <c r="FF125" s="397" t="str">
        <f t="shared" si="302"/>
        <v>√</v>
      </c>
      <c r="FG125" s="397" t="str">
        <f t="shared" si="303"/>
        <v>√</v>
      </c>
      <c r="FH125" s="397" t="str">
        <f t="shared" si="304"/>
        <v>√</v>
      </c>
      <c r="FI125" s="398" t="str">
        <f t="shared" si="305"/>
        <v>√</v>
      </c>
      <c r="FJ125" s="299"/>
      <c r="FK125" s="260">
        <f>成绩录入!AB128</f>
        <v>0</v>
      </c>
      <c r="FL125" s="248">
        <f>成绩录入!AC128</f>
        <v>0</v>
      </c>
      <c r="FM125" s="248">
        <f>成绩录入!AD128</f>
        <v>0</v>
      </c>
      <c r="FN125" s="248">
        <f>成绩录入!AE128</f>
        <v>0</v>
      </c>
      <c r="FO125" s="248">
        <f>成绩录入!AF128</f>
        <v>0</v>
      </c>
      <c r="FP125" s="248">
        <f>成绩录入!AG128</f>
        <v>0</v>
      </c>
      <c r="FQ125" s="298">
        <f t="shared" si="306"/>
        <v>0</v>
      </c>
      <c r="FR125" s="299"/>
      <c r="FS125" s="260">
        <f>成绩录入!AB128</f>
        <v>0</v>
      </c>
      <c r="FT125" s="248">
        <f>成绩录入!AC128</f>
        <v>0</v>
      </c>
      <c r="FU125" s="248">
        <f>成绩录入!AD128</f>
        <v>0</v>
      </c>
      <c r="FV125" s="248">
        <f>成绩录入!AE128</f>
        <v>0</v>
      </c>
      <c r="FW125" s="248">
        <f>成绩录入!AF128</f>
        <v>0</v>
      </c>
      <c r="FX125" s="333">
        <f>成绩录入!AG128</f>
        <v>0</v>
      </c>
      <c r="FY125" s="298">
        <f t="shared" si="307"/>
        <v>0</v>
      </c>
      <c r="FZ125" s="299"/>
      <c r="GA125" s="260">
        <f>成绩录入!AB128</f>
        <v>0</v>
      </c>
      <c r="GB125" s="248">
        <f>成绩录入!AC128</f>
        <v>0</v>
      </c>
      <c r="GC125" s="248">
        <f>成绩录入!AD128</f>
        <v>0</v>
      </c>
      <c r="GD125" s="248">
        <f>成绩录入!AE128</f>
        <v>0</v>
      </c>
      <c r="GE125" s="248">
        <f>成绩录入!AF128</f>
        <v>0</v>
      </c>
      <c r="GF125" s="248">
        <f>成绩录入!AG128</f>
        <v>0</v>
      </c>
      <c r="GG125" s="298">
        <f t="shared" si="308"/>
        <v>0</v>
      </c>
      <c r="GI125" s="260">
        <f>成绩录入!AB128</f>
        <v>0</v>
      </c>
      <c r="GJ125" s="248">
        <f>成绩录入!AC128</f>
        <v>0</v>
      </c>
      <c r="GK125" s="248">
        <f>成绩录入!AD128</f>
        <v>0</v>
      </c>
      <c r="GL125" s="248">
        <f>成绩录入!AE128</f>
        <v>0</v>
      </c>
      <c r="GM125" s="248">
        <f>成绩录入!AF128</f>
        <v>0</v>
      </c>
      <c r="GN125" s="248">
        <f>成绩录入!AG128</f>
        <v>0</v>
      </c>
      <c r="GO125" s="298">
        <f t="shared" si="309"/>
        <v>0</v>
      </c>
      <c r="GP125" s="299"/>
      <c r="GQ125" s="260">
        <f>成绩录入!AB128</f>
        <v>0</v>
      </c>
      <c r="GR125" s="248">
        <f>成绩录入!AC128</f>
        <v>0</v>
      </c>
      <c r="GS125" s="248">
        <f>成绩录入!AD128</f>
        <v>0</v>
      </c>
      <c r="GT125" s="248">
        <f>成绩录入!AE128</f>
        <v>0</v>
      </c>
      <c r="GU125" s="248">
        <f>成绩录入!AF128</f>
        <v>0</v>
      </c>
      <c r="GV125" s="248">
        <f>成绩录入!AG128</f>
        <v>0</v>
      </c>
      <c r="GW125" s="298">
        <f t="shared" si="310"/>
        <v>0</v>
      </c>
      <c r="GX125" s="299"/>
      <c r="GY125" s="273">
        <f>成绩录入!AJ128</f>
        <v>0</v>
      </c>
      <c r="GZ125" s="274">
        <f>成绩录入!AK128</f>
        <v>0</v>
      </c>
      <c r="HA125" s="274">
        <f>成绩录入!AL128</f>
        <v>0</v>
      </c>
      <c r="HB125" s="274">
        <f>成绩录入!AM128</f>
        <v>0</v>
      </c>
      <c r="HC125" s="274">
        <f>成绩录入!AN128</f>
        <v>0</v>
      </c>
      <c r="HD125" s="274">
        <f>成绩录入!AO128</f>
        <v>0</v>
      </c>
      <c r="HE125" s="310">
        <f t="shared" si="273"/>
        <v>0</v>
      </c>
      <c r="HF125" s="299"/>
      <c r="HG125" s="273">
        <f>成绩录入!AJ128</f>
        <v>0</v>
      </c>
      <c r="HH125" s="274">
        <f>成绩录入!AK128</f>
        <v>0</v>
      </c>
      <c r="HI125" s="274">
        <f>成绩录入!AL128</f>
        <v>0</v>
      </c>
      <c r="HJ125" s="274">
        <f>成绩录入!AM128</f>
        <v>0</v>
      </c>
      <c r="HK125" s="274">
        <f>成绩录入!AN128</f>
        <v>0</v>
      </c>
      <c r="HL125" s="274">
        <f>成绩录入!AO128</f>
        <v>0</v>
      </c>
      <c r="HM125" s="310">
        <f t="shared" si="274"/>
        <v>0</v>
      </c>
      <c r="HO125" s="273">
        <f>成绩录入!AJ128</f>
        <v>0</v>
      </c>
      <c r="HP125" s="274">
        <f>成绩录入!AK128</f>
        <v>0</v>
      </c>
      <c r="HQ125" s="274">
        <f>成绩录入!AL128</f>
        <v>0</v>
      </c>
      <c r="HR125" s="274">
        <f>成绩录入!AM128</f>
        <v>0</v>
      </c>
      <c r="HS125" s="274">
        <f>成绩录入!AN128</f>
        <v>0</v>
      </c>
      <c r="HT125" s="274">
        <f>成绩录入!AO128</f>
        <v>0</v>
      </c>
      <c r="HU125" s="310">
        <f t="shared" si="275"/>
        <v>0</v>
      </c>
      <c r="HV125" s="299"/>
      <c r="HW125" s="273">
        <f>成绩录入!AJ128</f>
        <v>0</v>
      </c>
      <c r="HX125" s="274">
        <f>成绩录入!AK128</f>
        <v>0</v>
      </c>
      <c r="HY125" s="274">
        <f>成绩录入!AL128</f>
        <v>0</v>
      </c>
      <c r="HZ125" s="274">
        <f>成绩录入!AM128</f>
        <v>0</v>
      </c>
      <c r="IA125" s="274">
        <f>成绩录入!AN128</f>
        <v>0</v>
      </c>
      <c r="IB125" s="274">
        <f>成绩录入!AO128</f>
        <v>0</v>
      </c>
      <c r="IC125" s="310">
        <f t="shared" si="276"/>
        <v>0</v>
      </c>
      <c r="ID125" s="299"/>
      <c r="IE125" s="273">
        <f>成绩录入!AJ128</f>
        <v>0</v>
      </c>
      <c r="IF125" s="274">
        <f>成绩录入!AK128</f>
        <v>0</v>
      </c>
      <c r="IG125" s="274">
        <f>成绩录入!AL128</f>
        <v>0</v>
      </c>
      <c r="IH125" s="274">
        <f>成绩录入!AM128</f>
        <v>0</v>
      </c>
      <c r="II125" s="274">
        <f>成绩录入!AN128</f>
        <v>0</v>
      </c>
      <c r="IJ125" s="274">
        <f>成绩录入!AO128</f>
        <v>0</v>
      </c>
      <c r="IK125" s="310">
        <f t="shared" si="277"/>
        <v>0</v>
      </c>
      <c r="IL125" s="299"/>
      <c r="IM125" s="313" t="e">
        <f t="shared" si="311"/>
        <v>#DIV/0!</v>
      </c>
      <c r="IN125" s="314" t="e">
        <f t="shared" si="312"/>
        <v>#DIV/0!</v>
      </c>
      <c r="IO125" s="314" t="e">
        <f t="shared" si="313"/>
        <v>#DIV/0!</v>
      </c>
      <c r="IP125" s="314" t="e">
        <f t="shared" si="314"/>
        <v>#DIV/0!</v>
      </c>
      <c r="IQ125" s="314" t="e">
        <f t="shared" si="315"/>
        <v>#DIV/0!</v>
      </c>
      <c r="IR125" s="400" t="e">
        <f t="shared" si="316"/>
        <v>#DIV/0!</v>
      </c>
      <c r="IT125" s="214">
        <f>成绩录入!AR128</f>
        <v>0</v>
      </c>
      <c r="IU125" s="216">
        <f>成绩录入!AS128</f>
        <v>0</v>
      </c>
      <c r="IV125" s="216">
        <f>成绩录入!AT128</f>
        <v>0</v>
      </c>
      <c r="IW125" s="216">
        <f>成绩录入!AU128</f>
        <v>0</v>
      </c>
      <c r="IX125" s="216">
        <f>成绩录入!AV128</f>
        <v>0</v>
      </c>
      <c r="IY125" s="216">
        <f>成绩录入!AW128</f>
        <v>0</v>
      </c>
      <c r="IZ125" s="298">
        <f t="shared" si="317"/>
        <v>0</v>
      </c>
      <c r="JA125" s="299"/>
      <c r="JB125" s="317">
        <f>成绩录入!AR128</f>
        <v>0</v>
      </c>
      <c r="JC125" s="216">
        <f>成绩录入!AS128</f>
        <v>0</v>
      </c>
      <c r="JD125" s="216">
        <f>成绩录入!AT128</f>
        <v>0</v>
      </c>
      <c r="JE125" s="216">
        <f>成绩录入!AU128</f>
        <v>0</v>
      </c>
      <c r="JF125" s="216">
        <f>成绩录入!AV128</f>
        <v>0</v>
      </c>
      <c r="JG125" s="216">
        <f>成绩录入!AW128</f>
        <v>0</v>
      </c>
      <c r="JH125" s="298">
        <f t="shared" si="318"/>
        <v>0</v>
      </c>
      <c r="JI125" s="299"/>
      <c r="JJ125" s="248">
        <f>成绩录入!AR128</f>
        <v>0</v>
      </c>
      <c r="JK125" s="248">
        <f>成绩录入!AS128</f>
        <v>0</v>
      </c>
      <c r="JL125" s="248">
        <f>成绩录入!AT128</f>
        <v>0</v>
      </c>
      <c r="JM125" s="248">
        <f>成绩录入!AU128</f>
        <v>0</v>
      </c>
      <c r="JN125" s="248">
        <f>成绩录入!AV128</f>
        <v>0</v>
      </c>
      <c r="JO125" s="248">
        <f>成绩录入!AW128</f>
        <v>0</v>
      </c>
      <c r="JP125" s="298">
        <f t="shared" si="319"/>
        <v>0</v>
      </c>
      <c r="JQ125" s="299"/>
      <c r="JR125" s="308">
        <f>成绩录入!AR128</f>
        <v>0</v>
      </c>
      <c r="JS125" s="248">
        <f>成绩录入!AS128</f>
        <v>0</v>
      </c>
      <c r="JT125" s="248">
        <f>成绩录入!AT128</f>
        <v>0</v>
      </c>
      <c r="JU125" s="248">
        <f>成绩录入!AU128</f>
        <v>0</v>
      </c>
      <c r="JV125" s="248">
        <f>成绩录入!AV128</f>
        <v>0</v>
      </c>
      <c r="JW125" s="248">
        <f>成绩录入!AW128</f>
        <v>0</v>
      </c>
      <c r="JX125" s="298">
        <f t="shared" si="320"/>
        <v>0</v>
      </c>
      <c r="JY125" s="299"/>
      <c r="JZ125" s="308">
        <f>成绩录入!AR128</f>
        <v>0</v>
      </c>
      <c r="KA125" s="248">
        <f>成绩录入!AS128</f>
        <v>0</v>
      </c>
      <c r="KB125" s="248">
        <f>成绩录入!AT128</f>
        <v>0</v>
      </c>
      <c r="KC125" s="248">
        <f>成绩录入!AU128</f>
        <v>0</v>
      </c>
      <c r="KD125" s="248">
        <f>成绩录入!AV128</f>
        <v>0</v>
      </c>
      <c r="KE125" s="248">
        <f>成绩录入!AW128</f>
        <v>0</v>
      </c>
      <c r="KF125" s="298">
        <f t="shared" si="321"/>
        <v>0</v>
      </c>
      <c r="KH125" s="401">
        <f t="shared" si="322"/>
        <v>0</v>
      </c>
      <c r="KI125" s="314">
        <f t="shared" si="323"/>
        <v>0</v>
      </c>
      <c r="KJ125" s="314">
        <f t="shared" si="324"/>
        <v>0</v>
      </c>
      <c r="KK125" s="314">
        <f t="shared" si="325"/>
        <v>0</v>
      </c>
      <c r="KL125" s="314">
        <f t="shared" si="326"/>
        <v>0</v>
      </c>
      <c r="KM125" s="400">
        <f t="shared" si="327"/>
        <v>0</v>
      </c>
      <c r="KN125" s="90"/>
      <c r="KO125" s="294">
        <f>IF(总评!G123&lt;60,1,0)</f>
        <v>0</v>
      </c>
      <c r="KP125" s="355">
        <f t="shared" si="328"/>
        <v>0</v>
      </c>
      <c r="KQ125" s="355">
        <f t="shared" si="329"/>
        <v>0</v>
      </c>
      <c r="KR125" s="356">
        <f t="shared" si="330"/>
        <v>0</v>
      </c>
      <c r="KS125" s="321">
        <f t="shared" si="245"/>
        <v>0</v>
      </c>
      <c r="OT125" s="273">
        <f>IF(OT$6=$OS$5,成绩录入!BC128,0)</f>
        <v>0</v>
      </c>
      <c r="OU125" s="274">
        <f>IF(OU$6=$OS$5,成绩录入!BD128,0)</f>
        <v>0</v>
      </c>
      <c r="OV125" s="274">
        <f>IF(OV$6=$OS$5,成绩录入!BE128,0)</f>
        <v>0</v>
      </c>
      <c r="OW125" s="274">
        <f>IF(OW$6=$OS$5,成绩录入!BF128,0)</f>
        <v>0</v>
      </c>
      <c r="OX125" s="274">
        <f>IF(OX$6=$OS$5,成绩录入!BG128,0)</f>
        <v>0</v>
      </c>
      <c r="OY125" s="274">
        <f>IF(OY$6=$OS$5,成绩录入!BH128,0)</f>
        <v>0</v>
      </c>
      <c r="OZ125" s="274">
        <f>IF(OZ$6=$OS$5,成绩录入!BI128,0)</f>
        <v>0</v>
      </c>
      <c r="PA125" s="274">
        <f>IF(PA$6=$OS$5,成绩录入!BJ128,0)</f>
        <v>0</v>
      </c>
      <c r="PB125" s="274">
        <f>IF(PB$6=$OS$5,成绩录入!BK128,0)</f>
        <v>0</v>
      </c>
      <c r="PC125" s="274">
        <f>IF(PC$6=$OS$5,成绩录入!BL128,0)</f>
        <v>0</v>
      </c>
      <c r="PD125" s="274">
        <f>IF(PD$6=$OS$5,成绩录入!BM128,0)</f>
        <v>0</v>
      </c>
      <c r="PE125" s="274">
        <f>IF(PE$6=$OS$5,成绩录入!BN128,0)</f>
        <v>0</v>
      </c>
      <c r="PF125" s="274">
        <f>IF(PF$6=$OS$5,成绩录入!BO128,0)</f>
        <v>0</v>
      </c>
      <c r="PG125" s="274">
        <f>IF(PG$6=$OS$5,成绩录入!BP128,0)</f>
        <v>0</v>
      </c>
      <c r="PH125" s="274">
        <f>IF(PH$6=$OS$5,成绩录入!BQ128,0)</f>
        <v>0</v>
      </c>
      <c r="PI125" s="274">
        <f>IF(PI$6=$OS$5,成绩录入!BR128,0)</f>
        <v>0</v>
      </c>
      <c r="PJ125" s="274">
        <f>IF(PJ$6=$OS$5,成绩录入!BS128,0)</f>
        <v>0</v>
      </c>
      <c r="PK125" s="274">
        <f>IF(PK$6=$OS$5,成绩录入!BT128,0)</f>
        <v>0</v>
      </c>
      <c r="PL125" s="274">
        <f>IF(PL$6=$OS$5,成绩录入!BU128,0)</f>
        <v>0</v>
      </c>
      <c r="PM125" s="274">
        <f>IF(PM$6=$OS$5,成绩录入!BV128,0)</f>
        <v>0</v>
      </c>
      <c r="PN125" s="274">
        <f>IF(PN$6=$OS$5,成绩录入!BW128,0)</f>
        <v>0</v>
      </c>
      <c r="PO125" s="274">
        <f>IF(PO$6=$OS$5,成绩录入!BX128,0)</f>
        <v>0</v>
      </c>
      <c r="PP125" s="274">
        <f>IF(PP$6=$OS$5,成绩录入!BY128,0)</f>
        <v>0</v>
      </c>
      <c r="PQ125" s="274">
        <f>IF(PQ$6=$OS$5,成绩录入!BZ128,0)</f>
        <v>0</v>
      </c>
      <c r="PR125" s="274">
        <f>IF(PR$6=$OS$5,成绩录入!CA128,0)</f>
        <v>0</v>
      </c>
      <c r="PS125" s="274">
        <f>IF(PS$6=$OS$5,成绩录入!CB128,0)</f>
        <v>0</v>
      </c>
      <c r="PT125" s="274">
        <f>IF(PT$6=$OS$5,成绩录入!CC128,0)</f>
        <v>0</v>
      </c>
      <c r="PU125" s="274">
        <f>IF(PU$6=$OS$5,成绩录入!CD128,0)</f>
        <v>0</v>
      </c>
      <c r="PV125" s="274">
        <f>IF(PV$6=$OS$5,成绩录入!CE128,0)</f>
        <v>0</v>
      </c>
      <c r="PW125" s="274">
        <f>IF(PW$6=$OS$5,成绩录入!CF128,0)</f>
        <v>0</v>
      </c>
      <c r="PX125" s="274">
        <f>IF(PX$6=$OS$5,成绩录入!CG128,0)</f>
        <v>0</v>
      </c>
      <c r="PY125" s="274">
        <f>IF(PY$6=$OS$5,成绩录入!CH128,0)</f>
        <v>0</v>
      </c>
      <c r="PZ125" s="274">
        <f>IF(PZ$6=$OS$5,成绩录入!CI128,0)</f>
        <v>0</v>
      </c>
      <c r="QA125" s="274">
        <f>IF(QA$6=$OS$5,成绩录入!CJ128,0)</f>
        <v>0</v>
      </c>
      <c r="QB125" s="274">
        <f>IF(QB$6=$OS$5,成绩录入!CK128,0)</f>
        <v>0</v>
      </c>
      <c r="QC125" s="274">
        <f>IF(QC$6=$OS$5,成绩录入!CL128,0)</f>
        <v>0</v>
      </c>
      <c r="QD125" s="274">
        <f>IF(QD$6=$OS$5,成绩录入!CM128,0)</f>
        <v>0</v>
      </c>
      <c r="QE125" s="274">
        <f>IF(QE$6=$OS$5,成绩录入!CN128,0)</f>
        <v>0</v>
      </c>
      <c r="QF125" s="274">
        <f>IF(QF$6=$OS$5,成绩录入!CO128,0)</f>
        <v>0</v>
      </c>
      <c r="QG125" s="274">
        <f>IF(QG$6=$OS$5,成绩录入!CP128,0)</f>
        <v>0</v>
      </c>
      <c r="QH125" s="274">
        <f>IF(QH$6=$OS$5,成绩录入!CQ128,0)</f>
        <v>0</v>
      </c>
      <c r="QI125" s="274">
        <f>IF(QI$6=$OS$5,成绩录入!CR128,0)</f>
        <v>0</v>
      </c>
      <c r="QJ125" s="274">
        <f>IF(QJ$6=$OS$5,成绩录入!CS128,0)</f>
        <v>0</v>
      </c>
      <c r="QK125" s="274">
        <f>IF(QK$6=$OS$5,成绩录入!CT128,0)</f>
        <v>0</v>
      </c>
      <c r="QL125" s="274">
        <f>IF(QL$6=$OS$5,成绩录入!CU128,0)</f>
        <v>0</v>
      </c>
      <c r="QM125" s="274">
        <f>IF(QM$6=$OS$5,成绩录入!CV128,0)</f>
        <v>0</v>
      </c>
      <c r="QN125" s="274">
        <f>IF(QN$6=$OS$5,成绩录入!CW128,0)</f>
        <v>0</v>
      </c>
      <c r="QO125" s="274">
        <f>IF(QO$6=$OS$5,成绩录入!CX128,0)</f>
        <v>0</v>
      </c>
      <c r="QP125" s="274">
        <f>IF(QP$6=$OS$5,成绩录入!CY128,0)</f>
        <v>0</v>
      </c>
      <c r="QQ125" s="274">
        <f>IF(QQ$6=$OS$5,成绩录入!CZ128,0)</f>
        <v>0</v>
      </c>
      <c r="QR125" s="274">
        <f>IF(QR$6=$OS$5,成绩录入!DA128,0)</f>
        <v>0</v>
      </c>
      <c r="QS125" s="274">
        <f>IF(QS$6=$OS$5,成绩录入!DB128,0)</f>
        <v>0</v>
      </c>
      <c r="QT125" s="274">
        <f>IF(QT$6=$OS$5,成绩录入!DC128,0)</f>
        <v>0</v>
      </c>
      <c r="QU125" s="274">
        <f>IF(QU$6=$OS$5,成绩录入!DD128,0)</f>
        <v>0</v>
      </c>
      <c r="QV125" s="274">
        <f>IF(QV$6=$OS$5,成绩录入!DE128,0)</f>
        <v>0</v>
      </c>
      <c r="QW125" s="274">
        <f>IF(QW$6=$OS$5,成绩录入!DF128,0)</f>
        <v>0</v>
      </c>
      <c r="QX125" s="274">
        <f>IF(QX$6=$OS$5,成绩录入!DG128,0)</f>
        <v>0</v>
      </c>
      <c r="QY125" s="274">
        <f>IF(QY$6=$OS$5,成绩录入!DH128,0)</f>
        <v>0</v>
      </c>
      <c r="QZ125" s="274">
        <f>IF(QZ$6=$OS$5,成绩录入!DI128,0)</f>
        <v>0</v>
      </c>
      <c r="RA125" s="274">
        <f>IF(RA$6=$OS$5,成绩录入!DJ128,0)</f>
        <v>0</v>
      </c>
      <c r="RB125" s="248">
        <f>IF(RB$6=$OS$5,成绩录入!DK128,0)</f>
        <v>0</v>
      </c>
      <c r="RC125" s="248">
        <f>IF(RC$6=$OS$5,成绩录入!DL128,0)</f>
        <v>0</v>
      </c>
      <c r="RD125" s="248">
        <f>IF(RD$6=$OS$5,成绩录入!DM128,0)</f>
        <v>0</v>
      </c>
      <c r="RE125" s="248">
        <f>IF(RE$6=$OS$5,成绩录入!DN128,0)</f>
        <v>0</v>
      </c>
      <c r="RF125" s="248">
        <f>IF(RF$6=$OS$5,成绩录入!DO128,0)</f>
        <v>0</v>
      </c>
      <c r="RG125" s="248">
        <f>IF(RG$6=$OS$5,成绩录入!DP128,0)</f>
        <v>0</v>
      </c>
      <c r="RH125" s="248">
        <f>IF(RH$6=$OS$5,成绩录入!DQ128,0)</f>
        <v>0</v>
      </c>
      <c r="RI125" s="248">
        <f>IF(RI$6=$OS$5,成绩录入!DR128,0)</f>
        <v>0</v>
      </c>
      <c r="RJ125" s="248">
        <f>IF(RJ$6=$OS$5,成绩录入!DS128,0)</f>
        <v>0</v>
      </c>
      <c r="RK125" s="248">
        <f>IF(RK$6=$OS$5,成绩录入!DT128,0)</f>
        <v>0</v>
      </c>
      <c r="RL125" s="248">
        <f>IF(RL$6=$OS$5,成绩录入!DU128,0)</f>
        <v>0</v>
      </c>
      <c r="RM125" s="248">
        <f>IF(RM$6=$OS$5,成绩录入!DV128,0)</f>
        <v>0</v>
      </c>
      <c r="RN125" s="248">
        <f>IF(RN$6=$OS$5,成绩录入!DW128,0)</f>
        <v>0</v>
      </c>
      <c r="RO125" s="248">
        <f>IF(RO$6=$OS$5,成绩录入!DX128,0)</f>
        <v>0</v>
      </c>
      <c r="RP125" s="248">
        <f>IF(RP$6=$OS$5,成绩录入!DY128,0)</f>
        <v>0</v>
      </c>
      <c r="RQ125" s="248">
        <f>IF(RQ$6=$OS$5,成绩录入!DZ128,0)</f>
        <v>0</v>
      </c>
      <c r="RR125" s="248">
        <f>IF(RR$6=$OS$5,成绩录入!EA128,0)</f>
        <v>0</v>
      </c>
      <c r="RS125" s="248">
        <f>IF(RS$6=$OS$5,成绩录入!EB128,0)</f>
        <v>0</v>
      </c>
      <c r="RT125" s="248">
        <f>IF(RT$6=$OS$5,成绩录入!EC128,0)</f>
        <v>0</v>
      </c>
      <c r="RU125" s="248">
        <f>IF(RU$6=$OS$5,成绩录入!ED128,0)</f>
        <v>0</v>
      </c>
      <c r="RV125" s="248">
        <f>IF(RV$6=$OS$5,成绩录入!EE128,0)</f>
        <v>0</v>
      </c>
      <c r="RW125" s="248">
        <f>IF(RW$6=$OS$5,成绩录入!EF128,0)</f>
        <v>0</v>
      </c>
      <c r="RX125" s="248">
        <f>IF(RX$6=$OS$5,成绩录入!EG128,0)</f>
        <v>0</v>
      </c>
      <c r="RY125" s="248">
        <f>IF(RY$6=$OS$5,成绩录入!EH128,0)</f>
        <v>0</v>
      </c>
      <c r="RZ125" s="248">
        <f>IF(RZ$6=$OS$5,成绩录入!EI128,0)</f>
        <v>0</v>
      </c>
      <c r="SA125" s="248">
        <f>IF(SA$6=$OS$5,成绩录入!EJ128,0)</f>
        <v>0</v>
      </c>
      <c r="SB125" s="248">
        <f>IF(SB$6=$OS$5,成绩录入!EK128,0)</f>
        <v>0</v>
      </c>
      <c r="SC125" s="248">
        <f>IF(SC$6=$OS$5,成绩录入!EL128,0)</f>
        <v>0</v>
      </c>
      <c r="SD125" s="248">
        <f>IF(SD$6=$OS$5,成绩录入!EM128,0)</f>
        <v>0</v>
      </c>
      <c r="SE125" s="248">
        <f>IF(SE$6=$OS$5,成绩录入!EN128,0)</f>
        <v>0</v>
      </c>
      <c r="SF125" s="248">
        <f>IF(SF$6=$OS$5,成绩录入!EO128,0)</f>
        <v>0</v>
      </c>
      <c r="SG125" s="248">
        <f>IF(SG$6=$OS$5,成绩录入!EP128,0)</f>
        <v>0</v>
      </c>
      <c r="SH125" s="248">
        <f>IF(SH$6=$OS$5,成绩录入!EQ128,0)</f>
        <v>0</v>
      </c>
      <c r="SI125" s="248">
        <f>IF(SI$6=$OS$5,成绩录入!ER128,0)</f>
        <v>0</v>
      </c>
      <c r="SJ125" s="248">
        <f>IF(SJ$6=$OS$5,成绩录入!ES128,0)</f>
        <v>0</v>
      </c>
      <c r="SK125" s="248">
        <f>IF(SK$6=$OS$5,成绩录入!ET128,0)</f>
        <v>0</v>
      </c>
      <c r="SL125" s="248">
        <f>IF(SL$6=$OS$5,成绩录入!EU128,0)</f>
        <v>0</v>
      </c>
      <c r="SM125" s="248">
        <f>IF(SM$6=$OS$5,成绩录入!EV128,0)</f>
        <v>0</v>
      </c>
      <c r="SN125" s="248">
        <f>IF(SN$6=$OS$5,成绩录入!EW128,0)</f>
        <v>0</v>
      </c>
      <c r="SO125" s="248">
        <f>IF(SO$6=$OS$5,成绩录入!EX128,0)</f>
        <v>0</v>
      </c>
      <c r="SP125" s="218">
        <f t="shared" si="190"/>
        <v>0</v>
      </c>
      <c r="SQ125" s="166"/>
      <c r="SR125" s="166"/>
      <c r="SS125" s="273">
        <f>IF(SS$6=$SR$5,成绩录入!BC128,0)</f>
        <v>0</v>
      </c>
      <c r="ST125" s="274">
        <f>IF(ST$6=$SR$5,成绩录入!BD128,0)</f>
        <v>0</v>
      </c>
      <c r="SU125" s="274">
        <f>IF(SU$6=$SR$5,成绩录入!BE128,0)</f>
        <v>0</v>
      </c>
      <c r="SV125" s="274">
        <f>IF(SV$6=$SR$5,成绩录入!BF128,0)</f>
        <v>0</v>
      </c>
      <c r="SW125" s="274">
        <f>IF(SW$6=$SR$5,成绩录入!BG128,0)</f>
        <v>0</v>
      </c>
      <c r="SX125" s="274">
        <f>IF(SX$6=$SR$5,成绩录入!BH128,0)</f>
        <v>0</v>
      </c>
      <c r="SY125" s="274">
        <f>IF(SY$6=$SR$5,成绩录入!BI128,0)</f>
        <v>0</v>
      </c>
      <c r="SZ125" s="274">
        <f>IF(SZ$6=$SR$5,成绩录入!BJ128,0)</f>
        <v>0</v>
      </c>
      <c r="TA125" s="274">
        <f>IF(TA$6=$SR$5,成绩录入!BK128,0)</f>
        <v>0</v>
      </c>
      <c r="TB125" s="274">
        <f>IF(TB$6=$SR$5,成绩录入!BL128,0)</f>
        <v>0</v>
      </c>
      <c r="TC125" s="274">
        <f>IF(TC$6=$SR$5,成绩录入!BM128,0)</f>
        <v>0</v>
      </c>
      <c r="TD125" s="274">
        <f>IF(TD$6=$SR$5,成绩录入!BN128,0)</f>
        <v>0</v>
      </c>
      <c r="TE125" s="274">
        <f>IF(TE$6=$SR$5,成绩录入!BO128,0)</f>
        <v>0</v>
      </c>
      <c r="TF125" s="274">
        <f>IF(TF$6=$SR$5,成绩录入!BP128,0)</f>
        <v>0</v>
      </c>
      <c r="TG125" s="274">
        <f>IF(TG$6=$SR$5,成绩录入!BQ128,0)</f>
        <v>0</v>
      </c>
      <c r="TH125" s="274">
        <f>IF(TH$6=$SR$5,成绩录入!BR128,0)</f>
        <v>0</v>
      </c>
      <c r="TI125" s="274">
        <f>IF(TI$6=$SR$5,成绩录入!BS128,0)</f>
        <v>0</v>
      </c>
      <c r="TJ125" s="274">
        <f>IF(TJ$6=$SR$5,成绩录入!BT128,0)</f>
        <v>0</v>
      </c>
      <c r="TK125" s="274">
        <f>IF(TK$6=$SR$5,成绩录入!BU128,0)</f>
        <v>0</v>
      </c>
      <c r="TL125" s="274">
        <f>IF(TL$6=$SR$5,成绩录入!BV128,0)</f>
        <v>0</v>
      </c>
      <c r="TM125" s="274">
        <f>IF(TM$6=$SR$5,成绩录入!BW128,0)</f>
        <v>0</v>
      </c>
      <c r="TN125" s="274">
        <f>IF(TN$6=$SR$5,成绩录入!BX128,0)</f>
        <v>0</v>
      </c>
      <c r="TO125" s="274">
        <f>IF(TO$6=$SR$5,成绩录入!BY128,0)</f>
        <v>0</v>
      </c>
      <c r="TP125" s="274">
        <f>IF(TP$6=$SR$5,成绩录入!BZ128,0)</f>
        <v>0</v>
      </c>
      <c r="TQ125" s="274">
        <f>IF(TQ$6=$SR$5,成绩录入!CA128,0)</f>
        <v>0</v>
      </c>
      <c r="TR125" s="274">
        <f>IF(TR$6=$SR$5,成绩录入!CB128,0)</f>
        <v>0</v>
      </c>
      <c r="TS125" s="274">
        <f>IF(TS$6=$SR$5,成绩录入!CC128,0)</f>
        <v>0</v>
      </c>
      <c r="TT125" s="274">
        <f>IF(TT$6=$SR$5,成绩录入!CD128,0)</f>
        <v>0</v>
      </c>
      <c r="TU125" s="274">
        <f>IF(TU$6=$SR$5,成绩录入!CE128,0)</f>
        <v>0</v>
      </c>
      <c r="TV125" s="274">
        <f>IF(TV$6=$SR$5,成绩录入!CF128,0)</f>
        <v>0</v>
      </c>
      <c r="TW125" s="274">
        <f>IF(TW$6=$SR$5,成绩录入!CG128,0)</f>
        <v>0</v>
      </c>
      <c r="TX125" s="274">
        <f>IF(TX$6=$SR$5,成绩录入!CH128,0)</f>
        <v>0</v>
      </c>
      <c r="TY125" s="274">
        <f>IF(TY$6=$SR$5,成绩录入!CI128,0)</f>
        <v>0</v>
      </c>
      <c r="TZ125" s="274">
        <f>IF(TZ$6=$SR$5,成绩录入!CJ128,0)</f>
        <v>0</v>
      </c>
      <c r="UA125" s="274">
        <f>IF(UA$6=$SR$5,成绩录入!CK128,0)</f>
        <v>0</v>
      </c>
      <c r="UB125" s="274">
        <f>IF(UB$6=$SR$5,成绩录入!CL128,0)</f>
        <v>0</v>
      </c>
      <c r="UC125" s="274">
        <f>IF(UC$6=$SR$5,成绩录入!CM128,0)</f>
        <v>0</v>
      </c>
      <c r="UD125" s="274">
        <f>IF(UD$6=$SR$5,成绩录入!CN128,0)</f>
        <v>0</v>
      </c>
      <c r="UE125" s="274">
        <f>IF(UE$6=$SR$5,成绩录入!CO128,0)</f>
        <v>0</v>
      </c>
      <c r="UF125" s="274">
        <f>IF(UF$6=$SR$5,成绩录入!CP128,0)</f>
        <v>0</v>
      </c>
      <c r="UG125" s="274">
        <f>IF(UG$6=$SR$5,成绩录入!CQ128,0)</f>
        <v>0</v>
      </c>
      <c r="UH125" s="274">
        <f>IF(UH$6=$SR$5,成绩录入!CR128,0)</f>
        <v>0</v>
      </c>
      <c r="UI125" s="274">
        <f>IF(UI$6=$SR$5,成绩录入!CS128,0)</f>
        <v>0</v>
      </c>
      <c r="UJ125" s="274">
        <f>IF(UJ$6=$SR$5,成绩录入!CT128,0)</f>
        <v>0</v>
      </c>
      <c r="UK125" s="274">
        <f>IF(UK$6=$SR$5,成绩录入!CU128,0)</f>
        <v>0</v>
      </c>
      <c r="UL125" s="274">
        <f>IF(UL$6=$SR$5,成绩录入!CV128,0)</f>
        <v>0</v>
      </c>
      <c r="UM125" s="274">
        <f>IF(UM$6=$SR$5,成绩录入!CW128,0)</f>
        <v>0</v>
      </c>
      <c r="UN125" s="274">
        <f>IF(UN$6=$SR$5,成绩录入!CX128,0)</f>
        <v>0</v>
      </c>
      <c r="UO125" s="274">
        <f>IF(UO$6=$SR$5,成绩录入!CY128,0)</f>
        <v>0</v>
      </c>
      <c r="UP125" s="274">
        <f>IF(UP$6=$SR$5,成绩录入!CZ128,0)</f>
        <v>0</v>
      </c>
      <c r="UQ125" s="274">
        <f>IF(UQ$6=$SR$5,成绩录入!DA128,0)</f>
        <v>0</v>
      </c>
      <c r="UR125" s="274">
        <f>IF(UR$6=$SR$5,成绩录入!DB128,0)</f>
        <v>0</v>
      </c>
      <c r="US125" s="274">
        <f>IF(US$6=$SR$5,成绩录入!DC128,0)</f>
        <v>0</v>
      </c>
      <c r="UT125" s="274">
        <f>IF(UT$6=$SR$5,成绩录入!DD128,0)</f>
        <v>0</v>
      </c>
      <c r="UU125" s="274">
        <f>IF(UU$6=$SR$5,成绩录入!DE128,0)</f>
        <v>0</v>
      </c>
      <c r="UV125" s="274">
        <f>IF(UV$6=$SR$5,成绩录入!DF128,0)</f>
        <v>0</v>
      </c>
      <c r="UW125" s="274">
        <f>IF(UW$6=$SR$5,成绩录入!DG128,0)</f>
        <v>0</v>
      </c>
      <c r="UX125" s="274">
        <f>IF(UX$6=$SR$5,成绩录入!DH128,0)</f>
        <v>0</v>
      </c>
      <c r="UY125" s="274">
        <f>IF(UY$6=$SR$5,成绩录入!DI128,0)</f>
        <v>0</v>
      </c>
      <c r="UZ125" s="274">
        <f>IF(UZ$6=$SR$5,成绩录入!DJ128,0)</f>
        <v>0</v>
      </c>
      <c r="VA125" s="248">
        <f>IF(VA$6=$SR$5,成绩录入!DK128,0)</f>
        <v>0</v>
      </c>
      <c r="VB125" s="248">
        <f>IF(VB$6=$SR$5,成绩录入!DL128,0)</f>
        <v>0</v>
      </c>
      <c r="VC125" s="248">
        <f>IF(VC$6=$SR$5,成绩录入!DM128,0)</f>
        <v>0</v>
      </c>
      <c r="VD125" s="248">
        <f>IF(VD$6=$SR$5,成绩录入!DN128,0)</f>
        <v>0</v>
      </c>
      <c r="VE125" s="248">
        <f>IF(VE$6=$SR$5,成绩录入!DO128,0)</f>
        <v>0</v>
      </c>
      <c r="VF125" s="248">
        <f>IF(VF$6=$SR$5,成绩录入!DP128,0)</f>
        <v>0</v>
      </c>
      <c r="VG125" s="248">
        <f>IF(VG$6=$SR$5,成绩录入!DQ128,0)</f>
        <v>0</v>
      </c>
      <c r="VH125" s="248">
        <f>IF(VH$6=$SR$5,成绩录入!DR128,0)</f>
        <v>0</v>
      </c>
      <c r="VI125" s="248">
        <f>IF(VI$6=$SR$5,成绩录入!DS128,0)</f>
        <v>0</v>
      </c>
      <c r="VJ125" s="248">
        <f>IF(VJ$6=$SR$5,成绩录入!DT128,0)</f>
        <v>0</v>
      </c>
      <c r="VK125" s="248">
        <f>IF(VK$6=$SR$5,成绩录入!DU128,0)</f>
        <v>0</v>
      </c>
      <c r="VL125" s="248">
        <f>IF(VL$6=$SR$5,成绩录入!DV128,0)</f>
        <v>0</v>
      </c>
      <c r="VM125" s="248">
        <f>IF(VM$6=$SR$5,成绩录入!DW128,0)</f>
        <v>0</v>
      </c>
      <c r="VN125" s="248">
        <f>IF(VN$6=$SR$5,成绩录入!DX128,0)</f>
        <v>0</v>
      </c>
      <c r="VO125" s="248">
        <f>IF(VO$6=$SR$5,成绩录入!DY128,0)</f>
        <v>0</v>
      </c>
      <c r="VP125" s="248">
        <f>IF(VP$6=$SR$5,成绩录入!DZ128,0)</f>
        <v>0</v>
      </c>
      <c r="VQ125" s="248">
        <f>IF(VQ$6=$SR$5,成绩录入!EA128,0)</f>
        <v>0</v>
      </c>
      <c r="VR125" s="248">
        <f>IF(VR$6=$SR$5,成绩录入!EB128,0)</f>
        <v>0</v>
      </c>
      <c r="VS125" s="248">
        <f>IF(VS$6=$SR$5,成绩录入!EC128,0)</f>
        <v>0</v>
      </c>
      <c r="VT125" s="248">
        <f>IF(VT$6=$SR$5,成绩录入!ED128,0)</f>
        <v>0</v>
      </c>
      <c r="VU125" s="248">
        <f>IF(VU$6=$SR$5,成绩录入!EE128,0)</f>
        <v>0</v>
      </c>
      <c r="VV125" s="248">
        <f>IF(VV$6=$SR$5,成绩录入!EF128,0)</f>
        <v>0</v>
      </c>
      <c r="VW125" s="248">
        <f>IF(VW$6=$SR$5,成绩录入!EG128,0)</f>
        <v>0</v>
      </c>
      <c r="VX125" s="248">
        <f>IF(VX$6=$SR$5,成绩录入!EH128,0)</f>
        <v>0</v>
      </c>
      <c r="VY125" s="248">
        <f>IF(VY$6=$SR$5,成绩录入!EI128,0)</f>
        <v>0</v>
      </c>
      <c r="VZ125" s="248">
        <f>IF(VZ$6=$SR$5,成绩录入!EJ128,0)</f>
        <v>0</v>
      </c>
      <c r="WA125" s="248">
        <f>IF(WA$6=$SR$5,成绩录入!EK128,0)</f>
        <v>0</v>
      </c>
      <c r="WB125" s="248">
        <f>IF(WB$6=$SR$5,成绩录入!EL128,0)</f>
        <v>0</v>
      </c>
      <c r="WC125" s="248">
        <f>IF(WC$6=$SR$5,成绩录入!EM128,0)</f>
        <v>0</v>
      </c>
      <c r="WD125" s="248">
        <f>IF(WD$6=$SR$5,成绩录入!EN128,0)</f>
        <v>0</v>
      </c>
      <c r="WE125" s="248">
        <f>IF(WE$6=$SR$5,成绩录入!EO128,0)</f>
        <v>0</v>
      </c>
      <c r="WF125" s="248">
        <f>IF(WF$6=$SR$5,成绩录入!EP128,0)</f>
        <v>0</v>
      </c>
      <c r="WG125" s="248">
        <f>IF(WG$6=$SR$5,成绩录入!EQ128,0)</f>
        <v>0</v>
      </c>
      <c r="WH125" s="248">
        <f>IF(WH$6=$SR$5,成绩录入!ER128,0)</f>
        <v>0</v>
      </c>
      <c r="WI125" s="248">
        <f>IF(WI$6=$SR$5,成绩录入!ES128,0)</f>
        <v>0</v>
      </c>
      <c r="WJ125" s="248">
        <f>IF(WJ$6=$SR$5,成绩录入!ET128,0)</f>
        <v>0</v>
      </c>
      <c r="WK125" s="248">
        <f>IF(WK$6=$SR$5,成绩录入!EU128,0)</f>
        <v>0</v>
      </c>
      <c r="WL125" s="248">
        <f>IF(WL$6=$SR$5,成绩录入!EV128,0)</f>
        <v>0</v>
      </c>
      <c r="WM125" s="248">
        <f>IF(WM$6=$SR$5,成绩录入!EW128,0)</f>
        <v>0</v>
      </c>
      <c r="WN125" s="248">
        <f>IF(WN$6=$SR$5,成绩录入!EX128,0)</f>
        <v>0</v>
      </c>
      <c r="WO125" s="218">
        <f t="shared" si="191"/>
        <v>0</v>
      </c>
      <c r="WP125" s="166"/>
      <c r="WQ125" s="166"/>
      <c r="WR125" s="273">
        <f>IF(WR$6=$WQ$5,成绩录入!BC128,0)</f>
        <v>0</v>
      </c>
      <c r="WS125" s="274">
        <f>IF(WS$6=$WQ$5,成绩录入!BD128,0)</f>
        <v>0</v>
      </c>
      <c r="WT125" s="274">
        <f>IF(WT$6=$WQ$5,成绩录入!BE128,0)</f>
        <v>0</v>
      </c>
      <c r="WU125" s="274">
        <f>IF(WU$6=$WQ$5,成绩录入!BF128,0)</f>
        <v>0</v>
      </c>
      <c r="WV125" s="274">
        <f>IF(WV$6=$WQ$5,成绩录入!BG128,0)</f>
        <v>0</v>
      </c>
      <c r="WW125" s="274">
        <f>IF(WW$6=$WQ$5,成绩录入!BH128,0)</f>
        <v>0</v>
      </c>
      <c r="WX125" s="274">
        <f>IF(WX$6=$WQ$5,成绩录入!BI128,0)</f>
        <v>0</v>
      </c>
      <c r="WY125" s="274">
        <f>IF(WY$6=$WQ$5,成绩录入!BJ128,0)</f>
        <v>0</v>
      </c>
      <c r="WZ125" s="274">
        <f>IF(WZ$6=$WQ$5,成绩录入!BK128,0)</f>
        <v>0</v>
      </c>
      <c r="XA125" s="274">
        <f>IF(XA$6=$WQ$5,成绩录入!BL128,0)</f>
        <v>0</v>
      </c>
      <c r="XB125" s="274">
        <f>IF(XB$6=$WQ$5,成绩录入!BM128,0)</f>
        <v>0</v>
      </c>
      <c r="XC125" s="274">
        <f>IF(XC$6=$WQ$5,成绩录入!BN128,0)</f>
        <v>0</v>
      </c>
      <c r="XD125" s="274">
        <f>IF(XD$6=$WQ$5,成绩录入!BO128,0)</f>
        <v>0</v>
      </c>
      <c r="XE125" s="274">
        <f>IF(XE$6=$WQ$5,成绩录入!BP128,0)</f>
        <v>0</v>
      </c>
      <c r="XF125" s="274">
        <f>IF(XF$6=$WQ$5,成绩录入!BQ128,0)</f>
        <v>0</v>
      </c>
      <c r="XG125" s="274">
        <f>IF(XG$6=$WQ$5,成绩录入!BR128,0)</f>
        <v>0</v>
      </c>
      <c r="XH125" s="274">
        <f>IF(XH$6=$WQ$5,成绩录入!BS128,0)</f>
        <v>0</v>
      </c>
      <c r="XI125" s="274">
        <f>IF(XI$6=$WQ$5,成绩录入!BT128,0)</f>
        <v>0</v>
      </c>
      <c r="XJ125" s="274">
        <f>IF(XJ$6=$WQ$5,成绩录入!BU128,0)</f>
        <v>0</v>
      </c>
      <c r="XK125" s="274">
        <f>IF(XK$6=$WQ$5,成绩录入!BV128,0)</f>
        <v>0</v>
      </c>
      <c r="XL125" s="274">
        <f>IF(XL$6=$WQ$5,成绩录入!BW128,0)</f>
        <v>0</v>
      </c>
      <c r="XM125" s="274">
        <f>IF(XM$6=$WQ$5,成绩录入!BX128,0)</f>
        <v>0</v>
      </c>
      <c r="XN125" s="274">
        <f>IF(XN$6=$WQ$5,成绩录入!BY128,0)</f>
        <v>0</v>
      </c>
      <c r="XO125" s="274">
        <f>IF(XO$6=$WQ$5,成绩录入!BZ128,0)</f>
        <v>0</v>
      </c>
      <c r="XP125" s="274">
        <f>IF(XP$6=$WQ$5,成绩录入!CA128,0)</f>
        <v>0</v>
      </c>
      <c r="XQ125" s="274">
        <f>IF(XQ$6=$WQ$5,成绩录入!CB128,0)</f>
        <v>0</v>
      </c>
      <c r="XR125" s="274">
        <f>IF(XR$6=$WQ$5,成绩录入!CC128,0)</f>
        <v>0</v>
      </c>
      <c r="XS125" s="274">
        <f>IF(XS$6=$WQ$5,成绩录入!CD128,0)</f>
        <v>0</v>
      </c>
      <c r="XT125" s="274">
        <f>IF(XT$6=$WQ$5,成绩录入!CE128,0)</f>
        <v>0</v>
      </c>
      <c r="XU125" s="274">
        <f>IF(XU$6=$WQ$5,成绩录入!CF128,0)</f>
        <v>0</v>
      </c>
      <c r="XV125" s="274">
        <f>IF(XV$6=$WQ$5,成绩录入!CG128,0)</f>
        <v>0</v>
      </c>
      <c r="XW125" s="274">
        <f>IF(XW$6=$WQ$5,成绩录入!CH128,0)</f>
        <v>0</v>
      </c>
      <c r="XX125" s="274">
        <f>IF(XX$6=$WQ$5,成绩录入!CI128,0)</f>
        <v>0</v>
      </c>
      <c r="XY125" s="274">
        <f>IF(XY$6=$WQ$5,成绩录入!CJ128,0)</f>
        <v>0</v>
      </c>
      <c r="XZ125" s="274">
        <f>IF(XZ$6=$WQ$5,成绩录入!CK128,0)</f>
        <v>0</v>
      </c>
      <c r="YA125" s="274">
        <f>IF(YA$6=$WQ$5,成绩录入!CL128,0)</f>
        <v>0</v>
      </c>
      <c r="YB125" s="274">
        <f>IF(YB$6=$WQ$5,成绩录入!CM128,0)</f>
        <v>0</v>
      </c>
      <c r="YC125" s="274">
        <f>IF(YC$6=$WQ$5,成绩录入!CN128,0)</f>
        <v>0</v>
      </c>
      <c r="YD125" s="274">
        <f>IF(YD$6=$WQ$5,成绩录入!CO128,0)</f>
        <v>0</v>
      </c>
      <c r="YE125" s="274">
        <f>IF(YE$6=$WQ$5,成绩录入!CP128,0)</f>
        <v>0</v>
      </c>
      <c r="YF125" s="274">
        <f>IF(YF$6=$WQ$5,成绩录入!CQ128,0)</f>
        <v>0</v>
      </c>
      <c r="YG125" s="274">
        <f>IF(YG$6=$WQ$5,成绩录入!CR128,0)</f>
        <v>0</v>
      </c>
      <c r="YH125" s="274">
        <f>IF(YH$6=$WQ$5,成绩录入!CS128,0)</f>
        <v>0</v>
      </c>
      <c r="YI125" s="274">
        <f>IF(YI$6=$WQ$5,成绩录入!CT128,0)</f>
        <v>0</v>
      </c>
      <c r="YJ125" s="274">
        <f>IF(YJ$6=$WQ$5,成绩录入!CU128,0)</f>
        <v>0</v>
      </c>
      <c r="YK125" s="274">
        <f>IF(YK$6=$WQ$5,成绩录入!CV128,0)</f>
        <v>0</v>
      </c>
      <c r="YL125" s="274">
        <f>IF(YL$6=$WQ$5,成绩录入!CW128,0)</f>
        <v>0</v>
      </c>
      <c r="YM125" s="274">
        <f>IF(YM$6=$WQ$5,成绩录入!CX128,0)</f>
        <v>0</v>
      </c>
      <c r="YN125" s="274">
        <f>IF(YN$6=$WQ$5,成绩录入!CY128,0)</f>
        <v>0</v>
      </c>
      <c r="YO125" s="274">
        <f>IF(YO$6=$WQ$5,成绩录入!CZ128,0)</f>
        <v>0</v>
      </c>
      <c r="YP125" s="274">
        <f>IF(YP$6=$WQ$5,成绩录入!DA128,0)</f>
        <v>0</v>
      </c>
      <c r="YQ125" s="274">
        <f>IF(YQ$6=$WQ$5,成绩录入!DB128,0)</f>
        <v>0</v>
      </c>
      <c r="YR125" s="274">
        <f>IF(YR$6=$WQ$5,成绩录入!DC128,0)</f>
        <v>0</v>
      </c>
      <c r="YS125" s="274">
        <f>IF(YS$6=$WQ$5,成绩录入!DD128,0)</f>
        <v>0</v>
      </c>
      <c r="YT125" s="274">
        <f>IF(YT$6=$WQ$5,成绩录入!DE128,0)</f>
        <v>0</v>
      </c>
      <c r="YU125" s="274">
        <f>IF(YU$6=$WQ$5,成绩录入!DF128,0)</f>
        <v>0</v>
      </c>
      <c r="YV125" s="274">
        <f>IF(YV$6=$WQ$5,成绩录入!DG128,0)</f>
        <v>0</v>
      </c>
      <c r="YW125" s="274">
        <f>IF(YW$6=$WQ$5,成绩录入!DH128,0)</f>
        <v>0</v>
      </c>
      <c r="YX125" s="274">
        <f>IF(YX$6=$WQ$5,成绩录入!DI128,0)</f>
        <v>0</v>
      </c>
      <c r="YY125" s="274">
        <f>IF(YY$6=$WQ$5,成绩录入!DJ128,0)</f>
        <v>0</v>
      </c>
      <c r="YZ125" s="248">
        <f>IF(YZ$6=$WQ$5,成绩录入!DK128,0)</f>
        <v>0</v>
      </c>
      <c r="ZA125" s="248">
        <f>IF(ZA$6=$WQ$5,成绩录入!DL128,0)</f>
        <v>0</v>
      </c>
      <c r="ZB125" s="248">
        <f>IF(ZB$6=$WQ$5,成绩录入!DM128,0)</f>
        <v>0</v>
      </c>
      <c r="ZC125" s="248">
        <f>IF(ZC$6=$WQ$5,成绩录入!DN128,0)</f>
        <v>0</v>
      </c>
      <c r="ZD125" s="248">
        <f>IF(ZD$6=$WQ$5,成绩录入!DO128,0)</f>
        <v>0</v>
      </c>
      <c r="ZE125" s="248">
        <f>IF(ZE$6=$WQ$5,成绩录入!DP128,0)</f>
        <v>0</v>
      </c>
      <c r="ZF125" s="248">
        <f>IF(ZF$6=$WQ$5,成绩录入!DQ128,0)</f>
        <v>0</v>
      </c>
      <c r="ZG125" s="248">
        <f>IF(ZG$6=$WQ$5,成绩录入!DR128,0)</f>
        <v>0</v>
      </c>
      <c r="ZH125" s="248">
        <f>IF(ZH$6=$WQ$5,成绩录入!DS128,0)</f>
        <v>0</v>
      </c>
      <c r="ZI125" s="248">
        <f>IF(ZI$6=$WQ$5,成绩录入!DT128,0)</f>
        <v>0</v>
      </c>
      <c r="ZJ125" s="248">
        <f>IF(ZJ$6=$WQ$5,成绩录入!DU128,0)</f>
        <v>0</v>
      </c>
      <c r="ZK125" s="248">
        <f>IF(ZK$6=$WQ$5,成绩录入!DV128,0)</f>
        <v>0</v>
      </c>
      <c r="ZL125" s="248">
        <f>IF(ZL$6=$WQ$5,成绩录入!DW128,0)</f>
        <v>0</v>
      </c>
      <c r="ZM125" s="248">
        <f>IF(ZM$6=$WQ$5,成绩录入!DX128,0)</f>
        <v>0</v>
      </c>
      <c r="ZN125" s="248">
        <f>IF(ZN$6=$WQ$5,成绩录入!DY128,0)</f>
        <v>0</v>
      </c>
      <c r="ZO125" s="248">
        <f>IF(ZO$6=$WQ$5,成绩录入!DZ128,0)</f>
        <v>0</v>
      </c>
      <c r="ZP125" s="248">
        <f>IF(ZP$6=$WQ$5,成绩录入!EA128,0)</f>
        <v>0</v>
      </c>
      <c r="ZQ125" s="248">
        <f>IF(ZQ$6=$WQ$5,成绩录入!EB128,0)</f>
        <v>0</v>
      </c>
      <c r="ZR125" s="248">
        <f>IF(ZR$6=$WQ$5,成绩录入!EC128,0)</f>
        <v>0</v>
      </c>
      <c r="ZS125" s="248">
        <f>IF(ZS$6=$WQ$5,成绩录入!ED128,0)</f>
        <v>0</v>
      </c>
      <c r="ZT125" s="248">
        <f>IF(ZT$6=$WQ$5,成绩录入!EE128,0)</f>
        <v>0</v>
      </c>
      <c r="ZU125" s="248">
        <f>IF(ZU$6=$WQ$5,成绩录入!EF128,0)</f>
        <v>0</v>
      </c>
      <c r="ZV125" s="248">
        <f>IF(ZV$6=$WQ$5,成绩录入!EG128,0)</f>
        <v>0</v>
      </c>
      <c r="ZW125" s="248">
        <f>IF(ZW$6=$WQ$5,成绩录入!EH128,0)</f>
        <v>0</v>
      </c>
      <c r="ZX125" s="248">
        <f>IF(ZX$6=$WQ$5,成绩录入!EI128,0)</f>
        <v>0</v>
      </c>
      <c r="ZY125" s="248">
        <f>IF(ZY$6=$WQ$5,成绩录入!EJ128,0)</f>
        <v>0</v>
      </c>
      <c r="ZZ125" s="248">
        <f>IF(ZZ$6=$WQ$5,成绩录入!EK128,0)</f>
        <v>0</v>
      </c>
      <c r="AAA125" s="248">
        <f>IF(AAA$6=$WQ$5,成绩录入!EL128,0)</f>
        <v>0</v>
      </c>
      <c r="AAB125" s="248">
        <f>IF(AAB$6=$WQ$5,成绩录入!EM128,0)</f>
        <v>0</v>
      </c>
      <c r="AAC125" s="248">
        <f>IF(AAC$6=$WQ$5,成绩录入!EN128,0)</f>
        <v>0</v>
      </c>
      <c r="AAD125" s="248">
        <f>IF(AAD$6=$WQ$5,成绩录入!EO128,0)</f>
        <v>0</v>
      </c>
      <c r="AAE125" s="248">
        <f>IF(AAE$6=$WQ$5,成绩录入!EP128,0)</f>
        <v>0</v>
      </c>
      <c r="AAF125" s="248">
        <f>IF(AAF$6=$WQ$5,成绩录入!EQ128,0)</f>
        <v>0</v>
      </c>
      <c r="AAG125" s="248">
        <f>IF(AAG$6=$WQ$5,成绩录入!ER128,0)</f>
        <v>0</v>
      </c>
      <c r="AAH125" s="248">
        <f>IF(AAH$6=$WQ$5,成绩录入!ES128,0)</f>
        <v>0</v>
      </c>
      <c r="AAI125" s="248">
        <f>IF(AAI$6=$WQ$5,成绩录入!ET128,0)</f>
        <v>0</v>
      </c>
      <c r="AAJ125" s="248">
        <f>IF(AAJ$6=$WQ$5,成绩录入!EU128,0)</f>
        <v>0</v>
      </c>
      <c r="AAK125" s="248">
        <f>IF(AAK$6=$WQ$5,成绩录入!EV128,0)</f>
        <v>0</v>
      </c>
      <c r="AAL125" s="248">
        <f>IF(AAL$6=$WQ$5,成绩录入!EW128,0)</f>
        <v>0</v>
      </c>
      <c r="AAM125" s="248">
        <f>IF(AAM$6=$WQ$5,成绩录入!EX128,0)</f>
        <v>0</v>
      </c>
      <c r="AAN125" s="218">
        <f t="shared" si="192"/>
        <v>0</v>
      </c>
      <c r="AAO125" s="206"/>
      <c r="AAQ125" s="273">
        <f>IF(AAQ$6=$AAP$5,成绩录入!BC128,0)</f>
        <v>0</v>
      </c>
      <c r="AAR125" s="274">
        <f>IF(AAR$6=$AAP$5,成绩录入!BD128,0)</f>
        <v>0</v>
      </c>
      <c r="AAS125" s="274">
        <f>IF(AAS$6=$AAP$5,成绩录入!BE128,0)</f>
        <v>0</v>
      </c>
      <c r="AAT125" s="274">
        <f>IF(AAT$6=$AAP$5,成绩录入!BF128,0)</f>
        <v>0</v>
      </c>
      <c r="AAU125" s="274">
        <f>IF(AAU$6=$AAP$5,成绩录入!BG128,0)</f>
        <v>0</v>
      </c>
      <c r="AAV125" s="274">
        <f>IF(AAV$6=$AAP$5,成绩录入!BH128,0)</f>
        <v>0</v>
      </c>
      <c r="AAW125" s="274">
        <f>IF(AAW$6=$AAP$5,成绩录入!BI128,0)</f>
        <v>0</v>
      </c>
      <c r="AAX125" s="274">
        <f>IF(AAX$6=$AAP$5,成绩录入!BJ128,0)</f>
        <v>0</v>
      </c>
      <c r="AAY125" s="274">
        <f>IF(AAY$6=$AAP$5,成绩录入!BK128,0)</f>
        <v>0</v>
      </c>
      <c r="AAZ125" s="274">
        <f>IF(AAZ$6=$AAP$5,成绩录入!BL128,0)</f>
        <v>0</v>
      </c>
      <c r="ABA125" s="274">
        <f>IF(ABA$6=$AAP$5,成绩录入!BM128,0)</f>
        <v>0</v>
      </c>
      <c r="ABB125" s="274">
        <f>IF(ABB$6=$AAP$5,成绩录入!BN128,0)</f>
        <v>0</v>
      </c>
      <c r="ABC125" s="274">
        <f>IF(ABC$6=$AAP$5,成绩录入!BO128,0)</f>
        <v>0</v>
      </c>
      <c r="ABD125" s="274">
        <f>IF(ABD$6=$AAP$5,成绩录入!BP128,0)</f>
        <v>0</v>
      </c>
      <c r="ABE125" s="274">
        <f>IF(ABE$6=$AAP$5,成绩录入!BQ128,0)</f>
        <v>0</v>
      </c>
      <c r="ABF125" s="274">
        <f>IF(ABF$6=$AAP$5,成绩录入!BR128,0)</f>
        <v>0</v>
      </c>
      <c r="ABG125" s="274">
        <f>IF(ABG$6=$AAP$5,成绩录入!BS128,0)</f>
        <v>0</v>
      </c>
      <c r="ABH125" s="274">
        <f>IF(ABH$6=$AAP$5,成绩录入!BT128,0)</f>
        <v>0</v>
      </c>
      <c r="ABI125" s="274">
        <f>IF(ABI$6=$AAP$5,成绩录入!BU128,0)</f>
        <v>0</v>
      </c>
      <c r="ABJ125" s="274">
        <f>IF(ABJ$6=$AAP$5,成绩录入!BV128,0)</f>
        <v>0</v>
      </c>
      <c r="ABK125" s="274">
        <f>IF(ABK$6=$AAP$5,成绩录入!BW128,0)</f>
        <v>0</v>
      </c>
      <c r="ABL125" s="274">
        <f>IF(ABL$6=$AAP$5,成绩录入!BX128,0)</f>
        <v>0</v>
      </c>
      <c r="ABM125" s="274">
        <f>IF(ABM$6=$AAP$5,成绩录入!BY128,0)</f>
        <v>0</v>
      </c>
      <c r="ABN125" s="274">
        <f>IF(ABN$6=$AAP$5,成绩录入!BZ128,0)</f>
        <v>0</v>
      </c>
      <c r="ABO125" s="274">
        <f>IF(ABO$6=$AAP$5,成绩录入!CA128,0)</f>
        <v>0</v>
      </c>
      <c r="ABP125" s="274">
        <f>IF(ABP$6=$AAP$5,成绩录入!CB128,0)</f>
        <v>0</v>
      </c>
      <c r="ABQ125" s="274">
        <f>IF(ABQ$6=$AAP$5,成绩录入!CC128,0)</f>
        <v>0</v>
      </c>
      <c r="ABR125" s="274">
        <f>IF(ABR$6=$AAP$5,成绩录入!CD128,0)</f>
        <v>0</v>
      </c>
      <c r="ABS125" s="274">
        <f>IF(ABS$6=$AAP$5,成绩录入!CE128,0)</f>
        <v>0</v>
      </c>
      <c r="ABT125" s="274">
        <f>IF(ABT$6=$AAP$5,成绩录入!CF128,0)</f>
        <v>0</v>
      </c>
      <c r="ABU125" s="274">
        <f>IF(ABU$6=$AAP$5,成绩录入!CG128,0)</f>
        <v>0</v>
      </c>
      <c r="ABV125" s="274">
        <f>IF(ABV$6=$AAP$5,成绩录入!CH128,0)</f>
        <v>0</v>
      </c>
      <c r="ABW125" s="274">
        <f>IF(ABW$6=$AAP$5,成绩录入!CI128,0)</f>
        <v>0</v>
      </c>
      <c r="ABX125" s="274">
        <f>IF(ABX$6=$AAP$5,成绩录入!CJ128,0)</f>
        <v>0</v>
      </c>
      <c r="ABY125" s="274">
        <f>IF(ABY$6=$AAP$5,成绩录入!CK128,0)</f>
        <v>0</v>
      </c>
      <c r="ABZ125" s="274">
        <f>IF(ABZ$6=$AAP$5,成绩录入!CL128,0)</f>
        <v>0</v>
      </c>
      <c r="ACA125" s="274">
        <f>IF(ACA$6=$AAP$5,成绩录入!CM128,0)</f>
        <v>0</v>
      </c>
      <c r="ACB125" s="274">
        <f>IF(ACB$6=$AAP$5,成绩录入!CN128,0)</f>
        <v>0</v>
      </c>
      <c r="ACC125" s="274">
        <f>IF(ACC$6=$AAP$5,成绩录入!CO128,0)</f>
        <v>0</v>
      </c>
      <c r="ACD125" s="274">
        <f>IF(ACD$6=$AAP$5,成绩录入!CP128,0)</f>
        <v>0</v>
      </c>
      <c r="ACE125" s="274">
        <f>IF(ACE$6=$AAP$5,成绩录入!CQ128,0)</f>
        <v>0</v>
      </c>
      <c r="ACF125" s="274">
        <f>IF(ACF$6=$AAP$5,成绩录入!CR128,0)</f>
        <v>0</v>
      </c>
      <c r="ACG125" s="274">
        <f>IF(ACG$6=$AAP$5,成绩录入!CS128,0)</f>
        <v>0</v>
      </c>
      <c r="ACH125" s="274">
        <f>IF(ACH$6=$AAP$5,成绩录入!CT128,0)</f>
        <v>0</v>
      </c>
      <c r="ACI125" s="274">
        <f>IF(ACI$6=$AAP$5,成绩录入!CU128,0)</f>
        <v>0</v>
      </c>
      <c r="ACJ125" s="274">
        <f>IF(ACJ$6=$AAP$5,成绩录入!CV128,0)</f>
        <v>0</v>
      </c>
      <c r="ACK125" s="274">
        <f>IF(ACK$6=$AAP$5,成绩录入!CW128,0)</f>
        <v>0</v>
      </c>
      <c r="ACL125" s="274">
        <f>IF(ACL$6=$AAP$5,成绩录入!CX128,0)</f>
        <v>0</v>
      </c>
      <c r="ACM125" s="274">
        <f>IF(ACM$6=$AAP$5,成绩录入!CY128,0)</f>
        <v>0</v>
      </c>
      <c r="ACN125" s="274">
        <f>IF(ACN$6=$AAP$5,成绩录入!CZ128,0)</f>
        <v>0</v>
      </c>
      <c r="ACO125" s="274">
        <f>IF(ACO$6=$AAP$5,成绩录入!DA128,0)</f>
        <v>0</v>
      </c>
      <c r="ACP125" s="274">
        <f>IF(ACP$6=$AAP$5,成绩录入!DB128,0)</f>
        <v>0</v>
      </c>
      <c r="ACQ125" s="274">
        <f>IF(ACQ$6=$AAP$5,成绩录入!DC128,0)</f>
        <v>0</v>
      </c>
      <c r="ACR125" s="274">
        <f>IF(ACR$6=$AAP$5,成绩录入!DD128,0)</f>
        <v>0</v>
      </c>
      <c r="ACS125" s="274">
        <f>IF(ACS$6=$AAP$5,成绩录入!DE128,0)</f>
        <v>0</v>
      </c>
      <c r="ACT125" s="274">
        <f>IF(ACT$6=$AAP$5,成绩录入!DF128,0)</f>
        <v>0</v>
      </c>
      <c r="ACU125" s="274">
        <f>IF(ACU$6=$AAP$5,成绩录入!DG128,0)</f>
        <v>0</v>
      </c>
      <c r="ACV125" s="274">
        <f>IF(ACV$6=$AAP$5,成绩录入!DH128,0)</f>
        <v>0</v>
      </c>
      <c r="ACW125" s="274">
        <f>IF(ACW$6=$AAP$5,成绩录入!DI128,0)</f>
        <v>0</v>
      </c>
      <c r="ACX125" s="274">
        <f>IF(ACX$6=$AAP$5,成绩录入!DJ128,0)</f>
        <v>0</v>
      </c>
      <c r="ACY125" s="248">
        <f>IF(ACY$6=$AAP$5,成绩录入!DK128,0)</f>
        <v>0</v>
      </c>
      <c r="ACZ125" s="248">
        <f>IF(ACZ$6=$AAP$5,成绩录入!DL128,0)</f>
        <v>0</v>
      </c>
      <c r="ADA125" s="248">
        <f>IF(ADA$6=$AAP$5,成绩录入!DM128,0)</f>
        <v>0</v>
      </c>
      <c r="ADB125" s="248">
        <f>IF(ADB$6=$AAP$5,成绩录入!DN128,0)</f>
        <v>0</v>
      </c>
      <c r="ADC125" s="248">
        <f>IF(ADC$6=$AAP$5,成绩录入!DO128,0)</f>
        <v>0</v>
      </c>
      <c r="ADD125" s="248">
        <f>IF(ADD$6=$AAP$5,成绩录入!DP128,0)</f>
        <v>0</v>
      </c>
      <c r="ADE125" s="248">
        <f>IF(ADE$6=$AAP$5,成绩录入!DQ128,0)</f>
        <v>0</v>
      </c>
      <c r="ADF125" s="248">
        <f>IF(ADF$6=$AAP$5,成绩录入!DR128,0)</f>
        <v>0</v>
      </c>
      <c r="ADG125" s="248">
        <f>IF(ADG$6=$AAP$5,成绩录入!DS128,0)</f>
        <v>0</v>
      </c>
      <c r="ADH125" s="248">
        <f>IF(ADH$6=$AAP$5,成绩录入!DT128,0)</f>
        <v>0</v>
      </c>
      <c r="ADI125" s="248">
        <f>IF(ADI$6=$AAP$5,成绩录入!DU128,0)</f>
        <v>0</v>
      </c>
      <c r="ADJ125" s="248">
        <f>IF(ADJ$6=$AAP$5,成绩录入!DV128,0)</f>
        <v>0</v>
      </c>
      <c r="ADK125" s="248">
        <f>IF(ADK$6=$AAP$5,成绩录入!DW128,0)</f>
        <v>0</v>
      </c>
      <c r="ADL125" s="248">
        <f>IF(ADL$6=$AAP$5,成绩录入!DX128,0)</f>
        <v>0</v>
      </c>
      <c r="ADM125" s="248">
        <f>IF(ADM$6=$AAP$5,成绩录入!DY128,0)</f>
        <v>0</v>
      </c>
      <c r="ADN125" s="248">
        <f>IF(ADN$6=$AAP$5,成绩录入!DZ128,0)</f>
        <v>0</v>
      </c>
      <c r="ADO125" s="248">
        <f>IF(ADO$6=$AAP$5,成绩录入!EA128,0)</f>
        <v>0</v>
      </c>
      <c r="ADP125" s="248">
        <f>IF(ADP$6=$AAP$5,成绩录入!EB128,0)</f>
        <v>0</v>
      </c>
      <c r="ADQ125" s="248">
        <f>IF(ADQ$6=$AAP$5,成绩录入!EC128,0)</f>
        <v>0</v>
      </c>
      <c r="ADR125" s="248">
        <f>IF(ADR$6=$AAP$5,成绩录入!ED128,0)</f>
        <v>0</v>
      </c>
      <c r="ADS125" s="248">
        <f>IF(ADS$6=$AAP$5,成绩录入!EE128,0)</f>
        <v>0</v>
      </c>
      <c r="ADT125" s="248">
        <f>IF(ADT$6=$AAP$5,成绩录入!EF128,0)</f>
        <v>0</v>
      </c>
      <c r="ADU125" s="248">
        <f>IF(ADU$6=$AAP$5,成绩录入!EG128,0)</f>
        <v>0</v>
      </c>
      <c r="ADV125" s="248">
        <f>IF(ADV$6=$AAP$5,成绩录入!EH128,0)</f>
        <v>0</v>
      </c>
      <c r="ADW125" s="248">
        <f>IF(ADW$6=$AAP$5,成绩录入!EI128,0)</f>
        <v>0</v>
      </c>
      <c r="ADX125" s="248">
        <f>IF(ADX$6=$AAP$5,成绩录入!EJ128,0)</f>
        <v>0</v>
      </c>
      <c r="ADY125" s="248">
        <f>IF(ADY$6=$AAP$5,成绩录入!EK128,0)</f>
        <v>0</v>
      </c>
      <c r="ADZ125" s="248">
        <f>IF(ADZ$6=$AAP$5,成绩录入!EL128,0)</f>
        <v>0</v>
      </c>
      <c r="AEA125" s="248">
        <f>IF(AEA$6=$AAP$5,成绩录入!EM128,0)</f>
        <v>0</v>
      </c>
      <c r="AEB125" s="248">
        <f>IF(AEB$6=$AAP$5,成绩录入!EN128,0)</f>
        <v>0</v>
      </c>
      <c r="AEC125" s="248">
        <f>IF(AEC$6=$AAP$5,成绩录入!EO128,0)</f>
        <v>0</v>
      </c>
      <c r="AED125" s="248">
        <f>IF(AED$6=$AAP$5,成绩录入!EP128,0)</f>
        <v>0</v>
      </c>
      <c r="AEE125" s="248">
        <f>IF(AEE$6=$AAP$5,成绩录入!EQ128,0)</f>
        <v>0</v>
      </c>
      <c r="AEF125" s="248">
        <f>IF(AEF$6=$AAP$5,成绩录入!ER128,0)</f>
        <v>0</v>
      </c>
      <c r="AEG125" s="248">
        <f>IF(AEG$6=$AAP$5,成绩录入!ES128,0)</f>
        <v>0</v>
      </c>
      <c r="AEH125" s="248">
        <f>IF(AEH$6=$AAP$5,成绩录入!ET128,0)</f>
        <v>0</v>
      </c>
      <c r="AEI125" s="248">
        <f>IF(AEI$6=$AAP$5,成绩录入!EU128,0)</f>
        <v>0</v>
      </c>
      <c r="AEJ125" s="248">
        <f>IF(AEJ$6=$AAP$5,成绩录入!EV128,0)</f>
        <v>0</v>
      </c>
      <c r="AEK125" s="248">
        <f>IF(AEK$6=$AAP$5,成绩录入!EW128,0)</f>
        <v>0</v>
      </c>
      <c r="AEL125" s="248">
        <f>IF(AEL$6=$AAP$5,成绩录入!EX128,0)</f>
        <v>0</v>
      </c>
      <c r="AEM125" s="218">
        <f t="shared" si="193"/>
        <v>0</v>
      </c>
      <c r="AEN125" s="166"/>
      <c r="AEO125" s="166"/>
      <c r="AEP125" s="273">
        <f>IF(AEP$6=$AEO$5,成绩录入!BC128,0)</f>
        <v>0</v>
      </c>
      <c r="AEQ125" s="274">
        <f>IF(AEQ$6=$AEO$5,成绩录入!BD128,0)</f>
        <v>0</v>
      </c>
      <c r="AER125" s="274">
        <f>IF(AER$6=$AEO$5,成绩录入!BE128,0)</f>
        <v>0</v>
      </c>
      <c r="AES125" s="274">
        <f>IF(AES$6=$AEO$5,成绩录入!BF128,0)</f>
        <v>0</v>
      </c>
      <c r="AET125" s="274">
        <f>IF(AET$6=$AEO$5,成绩录入!BG128,0)</f>
        <v>0</v>
      </c>
      <c r="AEU125" s="274">
        <f>IF(AEU$6=$AEO$5,成绩录入!BH128,0)</f>
        <v>0</v>
      </c>
      <c r="AEV125" s="274">
        <f>IF(AEV$6=$AEO$5,成绩录入!BI128,0)</f>
        <v>0</v>
      </c>
      <c r="AEW125" s="274">
        <f>IF(AEW$6=$AEO$5,成绩录入!BJ128,0)</f>
        <v>0</v>
      </c>
      <c r="AEX125" s="274">
        <f>IF(AEX$6=$AEO$5,成绩录入!BK128,0)</f>
        <v>0</v>
      </c>
      <c r="AEY125" s="274">
        <f>IF(AEY$6=$AEO$5,成绩录入!BL128,0)</f>
        <v>0</v>
      </c>
      <c r="AEZ125" s="274">
        <f>IF(AEZ$6=$AEO$5,成绩录入!BM128,0)</f>
        <v>0</v>
      </c>
      <c r="AFA125" s="274">
        <f>IF(AFA$6=$AEO$5,成绩录入!BN128,0)</f>
        <v>0</v>
      </c>
      <c r="AFB125" s="274">
        <f>IF(AFB$6=$AEO$5,成绩录入!BO128,0)</f>
        <v>0</v>
      </c>
      <c r="AFC125" s="274">
        <f>IF(AFC$6=$AEO$5,成绩录入!BP128,0)</f>
        <v>0</v>
      </c>
      <c r="AFD125" s="274">
        <f>IF(AFD$6=$AEO$5,成绩录入!BQ128,0)</f>
        <v>0</v>
      </c>
      <c r="AFE125" s="274">
        <f>IF(AFE$6=$AEO$5,成绩录入!BR128,0)</f>
        <v>0</v>
      </c>
      <c r="AFF125" s="274">
        <f>IF(AFF$6=$AEO$5,成绩录入!BS128,0)</f>
        <v>0</v>
      </c>
      <c r="AFG125" s="274">
        <f>IF(AFG$6=$AEO$5,成绩录入!BT128,0)</f>
        <v>0</v>
      </c>
      <c r="AFH125" s="274">
        <f>IF(AFH$6=$AEO$5,成绩录入!BU128,0)</f>
        <v>0</v>
      </c>
      <c r="AFI125" s="274">
        <f>IF(AFI$6=$AEO$5,成绩录入!BV128,0)</f>
        <v>0</v>
      </c>
      <c r="AFJ125" s="274">
        <f>IF(AFJ$6=$AEO$5,成绩录入!BW128,0)</f>
        <v>0</v>
      </c>
      <c r="AFK125" s="274">
        <f>IF(AFK$6=$AEO$5,成绩录入!BX128,0)</f>
        <v>0</v>
      </c>
      <c r="AFL125" s="274">
        <f>IF(AFL$6=$AEO$5,成绩录入!BY128,0)</f>
        <v>0</v>
      </c>
      <c r="AFM125" s="274">
        <f>IF(AFM$6=$AEO$5,成绩录入!BZ128,0)</f>
        <v>0</v>
      </c>
      <c r="AFN125" s="274">
        <f>IF(AFN$6=$AEO$5,成绩录入!CA128,0)</f>
        <v>0</v>
      </c>
      <c r="AFO125" s="274">
        <f>IF(AFO$6=$AEO$5,成绩录入!CB128,0)</f>
        <v>0</v>
      </c>
      <c r="AFP125" s="274">
        <f>IF(AFP$6=$AEO$5,成绩录入!CC128,0)</f>
        <v>0</v>
      </c>
      <c r="AFQ125" s="274">
        <f>IF(AFQ$6=$AEO$5,成绩录入!CD128,0)</f>
        <v>0</v>
      </c>
      <c r="AFR125" s="274">
        <f>IF(AFR$6=$AEO$5,成绩录入!CE128,0)</f>
        <v>0</v>
      </c>
      <c r="AFS125" s="274">
        <f>IF(AFS$6=$AEO$5,成绩录入!CF128,0)</f>
        <v>0</v>
      </c>
      <c r="AFT125" s="274">
        <f>IF(AFT$6=$AEO$5,成绩录入!CG128,0)</f>
        <v>0</v>
      </c>
      <c r="AFU125" s="274">
        <f>IF(AFU$6=$AEO$5,成绩录入!CH128,0)</f>
        <v>0</v>
      </c>
      <c r="AFV125" s="274">
        <f>IF(AFV$6=$AEO$5,成绩录入!CI128,0)</f>
        <v>0</v>
      </c>
      <c r="AFW125" s="274">
        <f>IF(AFW$6=$AEO$5,成绩录入!CJ128,0)</f>
        <v>0</v>
      </c>
      <c r="AFX125" s="274">
        <f>IF(AFX$6=$AEO$5,成绩录入!CK128,0)</f>
        <v>0</v>
      </c>
      <c r="AFY125" s="274">
        <f>IF(AFY$6=$AEO$5,成绩录入!CL128,0)</f>
        <v>0</v>
      </c>
      <c r="AFZ125" s="274">
        <f>IF(AFZ$6=$AEO$5,成绩录入!CM128,0)</f>
        <v>0</v>
      </c>
      <c r="AGA125" s="274">
        <f>IF(AGA$6=$AEO$5,成绩录入!CN128,0)</f>
        <v>0</v>
      </c>
      <c r="AGB125" s="274">
        <f>IF(AGB$6=$AEO$5,成绩录入!CO128,0)</f>
        <v>0</v>
      </c>
      <c r="AGC125" s="274">
        <f>IF(AGC$6=$AEO$5,成绩录入!CP128,0)</f>
        <v>0</v>
      </c>
      <c r="AGD125" s="274">
        <f>IF(AGD$6=$AEO$5,成绩录入!CQ128,0)</f>
        <v>0</v>
      </c>
      <c r="AGE125" s="274">
        <f>IF(AGE$6=$AEO$5,成绩录入!CR128,0)</f>
        <v>0</v>
      </c>
      <c r="AGF125" s="274">
        <f>IF(AGF$6=$AEO$5,成绩录入!CS128,0)</f>
        <v>0</v>
      </c>
      <c r="AGG125" s="274">
        <f>IF(AGG$6=$AEO$5,成绩录入!CT128,0)</f>
        <v>0</v>
      </c>
      <c r="AGH125" s="274">
        <f>IF(AGH$6=$AEO$5,成绩录入!CU128,0)</f>
        <v>0</v>
      </c>
      <c r="AGI125" s="274">
        <f>IF(AGI$6=$AEO$5,成绩录入!CV128,0)</f>
        <v>0</v>
      </c>
      <c r="AGJ125" s="274">
        <f>IF(AGJ$6=$AEO$5,成绩录入!CW128,0)</f>
        <v>0</v>
      </c>
      <c r="AGK125" s="274">
        <f>IF(AGK$6=$AEO$5,成绩录入!CX128,0)</f>
        <v>0</v>
      </c>
      <c r="AGL125" s="274">
        <f>IF(AGL$6=$AEO$5,成绩录入!CY128,0)</f>
        <v>0</v>
      </c>
      <c r="AGM125" s="274">
        <f>IF(AGM$6=$AEO$5,成绩录入!CZ128,0)</f>
        <v>0</v>
      </c>
      <c r="AGN125" s="274">
        <f>IF(AGN$6=$AEO$5,成绩录入!DA128,0)</f>
        <v>0</v>
      </c>
      <c r="AGO125" s="274">
        <f>IF(AGO$6=$AEO$5,成绩录入!DB128,0)</f>
        <v>0</v>
      </c>
      <c r="AGP125" s="274">
        <f>IF(AGP$6=$AEO$5,成绩录入!DC128,0)</f>
        <v>0</v>
      </c>
      <c r="AGQ125" s="274">
        <f>IF(AGQ$6=$AEO$5,成绩录入!DD128,0)</f>
        <v>0</v>
      </c>
      <c r="AGR125" s="274">
        <f>IF(AGR$6=$AEO$5,成绩录入!DE128,0)</f>
        <v>0</v>
      </c>
      <c r="AGS125" s="274">
        <f>IF(AGS$6=$AEO$5,成绩录入!DF128,0)</f>
        <v>0</v>
      </c>
      <c r="AGT125" s="274">
        <f>IF(AGT$6=$AEO$5,成绩录入!DG128,0)</f>
        <v>0</v>
      </c>
      <c r="AGU125" s="274">
        <f>IF(AGU$6=$AEO$5,成绩录入!DH128,0)</f>
        <v>0</v>
      </c>
      <c r="AGV125" s="274">
        <f>IF(AGV$6=$AEO$5,成绩录入!DI128,0)</f>
        <v>0</v>
      </c>
      <c r="AGW125" s="274">
        <f>IF(AGW$6=$AEO$5,成绩录入!DJ128,0)</f>
        <v>0</v>
      </c>
      <c r="AGX125" s="248">
        <f>IF(AGX$6=$AEO$5,成绩录入!DK128,0)</f>
        <v>0</v>
      </c>
      <c r="AGY125" s="248">
        <f>IF(AGY$6=$AEO$5,成绩录入!DL128,0)</f>
        <v>0</v>
      </c>
      <c r="AGZ125" s="248">
        <f>IF(AGZ$6=$AEO$5,成绩录入!DM128,0)</f>
        <v>0</v>
      </c>
      <c r="AHA125" s="248">
        <f>IF(AHA$6=$AEO$5,成绩录入!DN128,0)</f>
        <v>0</v>
      </c>
      <c r="AHB125" s="248">
        <f>IF(AHB$6=$AEO$5,成绩录入!DO128,0)</f>
        <v>0</v>
      </c>
      <c r="AHC125" s="248">
        <f>IF(AHC$6=$AEO$5,成绩录入!DP128,0)</f>
        <v>0</v>
      </c>
      <c r="AHD125" s="248">
        <f>IF(AHD$6=$AEO$5,成绩录入!DQ128,0)</f>
        <v>0</v>
      </c>
      <c r="AHE125" s="248">
        <f>IF(AHE$6=$AEO$5,成绩录入!DR128,0)</f>
        <v>0</v>
      </c>
      <c r="AHF125" s="248">
        <f>IF(AHF$6=$AEO$5,成绩录入!DS128,0)</f>
        <v>0</v>
      </c>
      <c r="AHG125" s="248">
        <f>IF(AHG$6=$AEO$5,成绩录入!DT128,0)</f>
        <v>0</v>
      </c>
      <c r="AHH125" s="248">
        <f>IF(AHH$6=$AEO$5,成绩录入!DU128,0)</f>
        <v>0</v>
      </c>
      <c r="AHI125" s="248">
        <f>IF(AHI$6=$AEO$5,成绩录入!DV128,0)</f>
        <v>0</v>
      </c>
      <c r="AHJ125" s="248">
        <f>IF(AHJ$6=$AEO$5,成绩录入!DW128,0)</f>
        <v>0</v>
      </c>
      <c r="AHK125" s="248">
        <f>IF(AHK$6=$AEO$5,成绩录入!DX128,0)</f>
        <v>0</v>
      </c>
      <c r="AHL125" s="248">
        <f>IF(AHL$6=$AEO$5,成绩录入!DY128,0)</f>
        <v>0</v>
      </c>
      <c r="AHM125" s="248">
        <f>IF(AHM$6=$AEO$5,成绩录入!DZ128,0)</f>
        <v>0</v>
      </c>
      <c r="AHN125" s="248">
        <f>IF(AHN$6=$AEO$5,成绩录入!EA128,0)</f>
        <v>0</v>
      </c>
      <c r="AHO125" s="248">
        <f>IF(AHO$6=$AEO$5,成绩录入!EB128,0)</f>
        <v>0</v>
      </c>
      <c r="AHP125" s="248">
        <f>IF(AHP$6=$AEO$5,成绩录入!EC128,0)</f>
        <v>0</v>
      </c>
      <c r="AHQ125" s="248">
        <f>IF(AHQ$6=$AEO$5,成绩录入!ED128,0)</f>
        <v>0</v>
      </c>
      <c r="AHR125" s="248">
        <f>IF(AHR$6=$AEO$5,成绩录入!EE128,0)</f>
        <v>0</v>
      </c>
      <c r="AHS125" s="248">
        <f>IF(AHS$6=$AEO$5,成绩录入!EF128,0)</f>
        <v>0</v>
      </c>
      <c r="AHT125" s="248">
        <f>IF(AHT$6=$AEO$5,成绩录入!EG128,0)</f>
        <v>0</v>
      </c>
      <c r="AHU125" s="248">
        <f>IF(AHU$6=$AEO$5,成绩录入!EH128,0)</f>
        <v>0</v>
      </c>
      <c r="AHV125" s="248">
        <f>IF(AHV$6=$AEO$5,成绩录入!EI128,0)</f>
        <v>0</v>
      </c>
      <c r="AHW125" s="248">
        <f>IF(AHW$6=$AEO$5,成绩录入!EJ128,0)</f>
        <v>0</v>
      </c>
      <c r="AHX125" s="248">
        <f>IF(AHX$6=$AEO$5,成绩录入!EK128,0)</f>
        <v>0</v>
      </c>
      <c r="AHY125" s="248">
        <f>IF(AHY$6=$AEO$5,成绩录入!EL128,0)</f>
        <v>0</v>
      </c>
      <c r="AHZ125" s="248">
        <f>IF(AHZ$6=$AEO$5,成绩录入!EM128,0)</f>
        <v>0</v>
      </c>
      <c r="AIA125" s="248">
        <f>IF(AIA$6=$AEO$5,成绩录入!EN128,0)</f>
        <v>0</v>
      </c>
      <c r="AIB125" s="248">
        <f>IF(AIB$6=$AEO$5,成绩录入!EO128,0)</f>
        <v>0</v>
      </c>
      <c r="AIC125" s="248">
        <f>IF(AIC$6=$AEO$5,成绩录入!EP128,0)</f>
        <v>0</v>
      </c>
      <c r="AID125" s="248">
        <f>IF(AID$6=$AEO$5,成绩录入!EQ128,0)</f>
        <v>0</v>
      </c>
      <c r="AIE125" s="248">
        <f>IF(AIE$6=$AEO$5,成绩录入!ER128,0)</f>
        <v>0</v>
      </c>
      <c r="AIF125" s="248">
        <f>IF(AIF$6=$AEO$5,成绩录入!ES128,0)</f>
        <v>0</v>
      </c>
      <c r="AIG125" s="248">
        <f>IF(AIG$6=$AEO$5,成绩录入!ET128,0)</f>
        <v>0</v>
      </c>
      <c r="AIH125" s="248">
        <f>IF(AIH$6=$AEO$5,成绩录入!EU128,0)</f>
        <v>0</v>
      </c>
      <c r="AII125" s="248">
        <f>IF(AII$6=$AEO$5,成绩录入!EV128,0)</f>
        <v>0</v>
      </c>
      <c r="AIJ125" s="248">
        <f>IF(AIJ$6=$AEO$5,成绩录入!EW128,0)</f>
        <v>0</v>
      </c>
      <c r="AIK125" s="248">
        <f>IF(AIK$6=$AEO$5,成绩录入!EX128,0)</f>
        <v>0</v>
      </c>
      <c r="AIL125" s="218">
        <f t="shared" si="194"/>
        <v>0</v>
      </c>
      <c r="AIN125" s="402" t="str">
        <f>初始录入!A130</f>
        <v/>
      </c>
      <c r="AIO125" s="270">
        <f>初始录入!B130</f>
        <v>0</v>
      </c>
      <c r="AIP125" s="271">
        <f>初始录入!C130</f>
        <v>0</v>
      </c>
      <c r="AIQ125" s="403">
        <f>IF(平时!D123&lt;&gt;"",平时!D123,0)</f>
        <v>0</v>
      </c>
      <c r="AIR125" s="404" t="str">
        <f t="shared" si="331"/>
        <v/>
      </c>
      <c r="AIS125" s="403">
        <f>IF(过程!D123&lt;&gt;"",过程!D123,0)</f>
        <v>0</v>
      </c>
      <c r="AIT125" s="404" t="str">
        <f t="shared" si="332"/>
        <v/>
      </c>
      <c r="AIU125" s="216">
        <f>IF(期末!D123&lt;&gt;"",期末!D123,0)</f>
        <v>0</v>
      </c>
      <c r="AIV125" s="404" t="str">
        <f t="shared" si="333"/>
        <v/>
      </c>
      <c r="AIW125" s="405">
        <f t="shared" si="334"/>
        <v>0</v>
      </c>
      <c r="AIX125" s="403">
        <f>IF(平时!E123&lt;&gt;"",平时!E123,0)</f>
        <v>0</v>
      </c>
      <c r="AIY125" s="404" t="str">
        <f t="shared" si="335"/>
        <v/>
      </c>
      <c r="AIZ125" s="403">
        <f>IF(过程!E123&lt;&gt;"",过程!E123,0)</f>
        <v>0</v>
      </c>
      <c r="AJA125" s="404" t="str">
        <f t="shared" si="336"/>
        <v/>
      </c>
      <c r="AJB125" s="216">
        <f>IF(期末!E123&lt;&gt;"",期末!E123,0)</f>
        <v>0</v>
      </c>
      <c r="AJC125" s="404" t="str">
        <f t="shared" si="337"/>
        <v/>
      </c>
      <c r="AJD125" s="405">
        <f t="shared" si="338"/>
        <v>0</v>
      </c>
      <c r="AJE125" s="403">
        <f>IF(平时!F123&lt;&gt;"",平时!F123,0)</f>
        <v>0</v>
      </c>
      <c r="AJF125" s="404" t="str">
        <f t="shared" si="339"/>
        <v/>
      </c>
      <c r="AJG125" s="403">
        <f>IF(过程!F123&lt;&gt;"",过程!F123,0)</f>
        <v>0</v>
      </c>
      <c r="AJH125" s="404" t="str">
        <f t="shared" si="340"/>
        <v/>
      </c>
      <c r="AJI125" s="216">
        <f>IF(期末!F123&lt;&gt;"",期末!F123,0)</f>
        <v>0</v>
      </c>
      <c r="AJJ125" s="404" t="str">
        <f t="shared" si="341"/>
        <v/>
      </c>
      <c r="AJK125" s="405">
        <f t="shared" si="342"/>
        <v>0</v>
      </c>
      <c r="AJL125" s="403">
        <f>IF(平时!G123&lt;&gt;"",平时!G123,0)</f>
        <v>0</v>
      </c>
      <c r="AJM125" s="404" t="str">
        <f t="shared" si="343"/>
        <v/>
      </c>
      <c r="AJN125" s="403">
        <f>IF(过程!G123&lt;&gt;"",过程!G123,0)</f>
        <v>0</v>
      </c>
      <c r="AJO125" s="404" t="str">
        <f t="shared" si="344"/>
        <v/>
      </c>
      <c r="AJP125" s="216">
        <f>IF(期末!G123&lt;&gt;"",期末!G123,0)</f>
        <v>0</v>
      </c>
      <c r="AJQ125" s="404" t="str">
        <f t="shared" si="345"/>
        <v/>
      </c>
      <c r="AJR125" s="405">
        <f t="shared" si="346"/>
        <v>0</v>
      </c>
      <c r="AJS125" s="403">
        <f>IF(平时!H123&lt;&gt;"",平时!H123,0)</f>
        <v>0</v>
      </c>
      <c r="AJT125" s="404" t="str">
        <f t="shared" si="347"/>
        <v/>
      </c>
      <c r="AJU125" s="403">
        <f>IF(过程!H123&lt;&gt;"",过程!H123,0)</f>
        <v>0</v>
      </c>
      <c r="AJV125" s="404" t="str">
        <f t="shared" si="348"/>
        <v/>
      </c>
      <c r="AJW125" s="216">
        <f>IF(期末!H123&lt;&gt;"",期末!H123,0)</f>
        <v>0</v>
      </c>
      <c r="AJX125" s="404" t="str">
        <f t="shared" si="349"/>
        <v/>
      </c>
      <c r="AJY125" s="406">
        <f t="shared" si="350"/>
        <v>0</v>
      </c>
      <c r="AKA125" s="216" t="str">
        <f>初始录入!A130</f>
        <v/>
      </c>
      <c r="AKB125" s="216">
        <f>初始录入!B130</f>
        <v>0</v>
      </c>
      <c r="AKC125" s="216">
        <f>初始录入!C130</f>
        <v>0</v>
      </c>
      <c r="AKD125" s="327" t="str">
        <f>IF(初始录入!$E130=初始录入!$K$2,达成度!$D138,"")</f>
        <v/>
      </c>
      <c r="AKE125" s="327" t="str">
        <f>IF(初始录入!$E130=初始录入!$K$3,达成度!D138,"")</f>
        <v/>
      </c>
      <c r="AKF125" s="216" t="str">
        <f>IF(初始录入!$E130=初始录入!$K$4,达成度!D138,"")</f>
        <v/>
      </c>
      <c r="AKG125" s="216" t="str">
        <f>IF(初始录入!$E130=初始录入!$K$5,达成度!D138,"")</f>
        <v/>
      </c>
      <c r="AKH125" s="327" t="str">
        <f>IF(初始录入!$E130=初始录入!$K$2,达成度!E138,"")</f>
        <v/>
      </c>
      <c r="AKI125" s="327" t="str">
        <f>IF(初始录入!$E130=初始录入!$K$3,达成度!E138,"")</f>
        <v/>
      </c>
      <c r="AKJ125" s="216" t="str">
        <f>IF(初始录入!$E130=初始录入!$K$4,达成度!E138,"")</f>
        <v/>
      </c>
      <c r="AKK125" s="216" t="str">
        <f>IF(初始录入!$E130=初始录入!$K$5,达成度!E138,"")</f>
        <v/>
      </c>
      <c r="AKL125" s="327" t="str">
        <f>IF(初始录入!$E130=初始录入!$K$2,达成度!F138,"")</f>
        <v/>
      </c>
      <c r="AKM125" s="327" t="str">
        <f>IF(初始录入!$E130=初始录入!$K$3,达成度!F138,"")</f>
        <v/>
      </c>
      <c r="AKN125" s="216" t="str">
        <f>IF(初始录入!$E130=初始录入!$K$4,达成度!F138,"")</f>
        <v/>
      </c>
      <c r="AKO125" s="216" t="str">
        <f>IF(初始录入!$E130=初始录入!$K$5,达成度!F138,"")</f>
        <v/>
      </c>
      <c r="AKP125" s="327" t="str">
        <f>IF(初始录入!$E130=初始录入!$K$2,达成度!H138,"")</f>
        <v/>
      </c>
      <c r="AKQ125" s="327" t="str">
        <f>IF(初始录入!$E130=初始录入!$K$3,达成度!H138,"")</f>
        <v/>
      </c>
      <c r="AKR125" s="216" t="str">
        <f>IF(初始录入!$E130=初始录入!$K$4,达成度!H138,"")</f>
        <v/>
      </c>
      <c r="AKS125" s="216" t="str">
        <f>IF(初始录入!$E130=初始录入!$K$5,达成度!H138,"")</f>
        <v/>
      </c>
      <c r="AKT125" s="327" t="str">
        <f>IF(初始录入!$E130=初始录入!$K$2,达成度!I138,"")</f>
        <v/>
      </c>
      <c r="AKU125" s="327" t="str">
        <f>IF(初始录入!$E130=初始录入!$K$3,达成度!I138,"")</f>
        <v/>
      </c>
      <c r="AKV125" s="216" t="str">
        <f>IF(初始录入!$E130=初始录入!$K$4,达成度!I138,"")</f>
        <v/>
      </c>
      <c r="AKW125" s="216" t="str">
        <f>IF(初始录入!$E130=初始录入!$K$5,达成度!I138,"")</f>
        <v/>
      </c>
      <c r="AKX125" s="327" t="str">
        <f>IF(初始录入!$E130=初始录入!$K$2,达成度!J138,"")</f>
        <v/>
      </c>
      <c r="AKY125" s="327" t="str">
        <f>IF(初始录入!$E130=初始录入!$K$3,达成度!J138,"")</f>
        <v/>
      </c>
      <c r="AKZ125" s="216" t="str">
        <f>IF(初始录入!$E130=初始录入!$K$4,达成度!J138,"")</f>
        <v/>
      </c>
      <c r="ALA125" s="216" t="str">
        <f>IF(初始录入!$E130=初始录入!$K$5,达成度!J138,"")</f>
        <v/>
      </c>
      <c r="ALB125" s="327" t="str">
        <f>IF(初始录入!$E130=初始录入!$K$2,达成度!L138,"")</f>
        <v/>
      </c>
      <c r="ALC125" s="327" t="str">
        <f>IF(初始录入!$E130=初始录入!$K$3,达成度!L138,"")</f>
        <v/>
      </c>
      <c r="ALD125" s="216" t="str">
        <f>IF(初始录入!$E130=初始录入!$K$4,达成度!L138,"")</f>
        <v/>
      </c>
      <c r="ALE125" s="216" t="str">
        <f>IF(初始录入!$E130=初始录入!$K$5,达成度!L138,"")</f>
        <v/>
      </c>
      <c r="ALF125" s="327" t="str">
        <f>IF(初始录入!$E130=初始录入!$K$2,达成度!M138,"")</f>
        <v/>
      </c>
      <c r="ALG125" s="327" t="str">
        <f>IF(初始录入!$E130=初始录入!$K$3,达成度!M138,"")</f>
        <v/>
      </c>
      <c r="ALH125" s="216" t="str">
        <f>IF(初始录入!$E130=初始录入!$K$4,达成度!M138,"")</f>
        <v/>
      </c>
      <c r="ALI125" s="216" t="str">
        <f>IF(初始录入!$E130=初始录入!$K$5,达成度!M138,"")</f>
        <v/>
      </c>
      <c r="ALJ125" s="327" t="str">
        <f>IF(初始录入!$E130=初始录入!$K$2,达成度!N138,"")</f>
        <v/>
      </c>
      <c r="ALK125" s="327" t="str">
        <f>IF(初始录入!$E130=初始录入!$K$3,达成度!N138,"")</f>
        <v/>
      </c>
      <c r="ALL125" s="216" t="str">
        <f>IF(初始录入!$E130=初始录入!$K$4,达成度!N138,"")</f>
        <v/>
      </c>
      <c r="ALM125" s="216" t="str">
        <f>IF(初始录入!$E130=初始录入!$K$5,达成度!N138,"")</f>
        <v/>
      </c>
      <c r="ALN125" s="327" t="str">
        <f>IF(初始录入!$E130=初始录入!$K$2,达成度!P138,"")</f>
        <v/>
      </c>
      <c r="ALO125" s="327" t="str">
        <f>IF(初始录入!$E130=初始录入!$K$3,达成度!P138,"")</f>
        <v/>
      </c>
      <c r="ALP125" s="216" t="str">
        <f>IF(初始录入!$E130=初始录入!$K$4,达成度!P138,"")</f>
        <v/>
      </c>
      <c r="ALQ125" s="216" t="str">
        <f>IF(初始录入!$E130=初始录入!$K$5,达成度!P138,"")</f>
        <v/>
      </c>
      <c r="ALR125" s="327" t="str">
        <f>IF(初始录入!$E130=初始录入!$K$2,达成度!Q138,"")</f>
        <v/>
      </c>
      <c r="ALS125" s="327" t="str">
        <f>IF(初始录入!$E130=初始录入!$K$3,达成度!Q138,"")</f>
        <v/>
      </c>
      <c r="ALT125" s="216" t="str">
        <f>IF(初始录入!$E130=初始录入!$K$4,达成度!Q138,"")</f>
        <v/>
      </c>
      <c r="ALU125" s="216" t="str">
        <f>IF(初始录入!$E130=初始录入!$K$5,达成度!Q138,"")</f>
        <v/>
      </c>
      <c r="ALV125" s="327" t="str">
        <f>IF(初始录入!$E130=初始录入!$K$2,达成度!R138,"")</f>
        <v/>
      </c>
      <c r="ALW125" s="327" t="str">
        <f>IF(初始录入!$E130=初始录入!$K$3,达成度!R138,"")</f>
        <v/>
      </c>
      <c r="ALX125" s="216" t="str">
        <f>IF(初始录入!$E130=初始录入!$K$4,达成度!R138,"")</f>
        <v/>
      </c>
      <c r="ALY125" s="216"/>
      <c r="ALZ125" s="327" t="str">
        <f>IF(初始录入!$E130=初始录入!$K$2,达成度!T138,"")</f>
        <v/>
      </c>
      <c r="AMA125" s="327" t="str">
        <f>IF(初始录入!$E130=初始录入!$K$3,达成度!T138,"")</f>
        <v/>
      </c>
      <c r="AMB125" s="216" t="str">
        <f>IF(初始录入!$E130=初始录入!$K$4,达成度!T138,"")</f>
        <v/>
      </c>
      <c r="AMC125" s="216" t="str">
        <f>IF(初始录入!$E130=初始录入!$K$5,达成度!T138,"")</f>
        <v/>
      </c>
      <c r="AMD125" s="327" t="str">
        <f>IF(初始录入!$E130=初始录入!$K$2,达成度!U138,"")</f>
        <v/>
      </c>
      <c r="AME125" s="327" t="str">
        <f>IF(初始录入!$E130=初始录入!$K$3,达成度!U138,"")</f>
        <v/>
      </c>
      <c r="AMF125" s="216" t="str">
        <f>IF(初始录入!$E130=初始录入!$K$4,达成度!U138,"")</f>
        <v/>
      </c>
      <c r="AMG125" s="216" t="str">
        <f>IF(初始录入!$E130=初始录入!$K$5,达成度!U138,"")</f>
        <v/>
      </c>
      <c r="AMH125" s="327" t="str">
        <f>IF(初始录入!$E130=初始录入!$K$2,达成度!V138,"")</f>
        <v/>
      </c>
      <c r="AMI125" s="327" t="str">
        <f>IF(初始录入!$E130=初始录入!$K$3,达成度!V138,"")</f>
        <v/>
      </c>
      <c r="AMJ125" s="216" t="str">
        <f>IF(初始录入!$E130=初始录入!$K$4,达成度!W138,"")</f>
        <v/>
      </c>
      <c r="AMK125" s="216" t="str">
        <f>IF(初始录入!$E130=初始录入!$K$5,达成度!W138,"")</f>
        <v/>
      </c>
      <c r="AMM125" s="270">
        <f t="shared" si="270"/>
        <v>118</v>
      </c>
      <c r="AMN125" s="222" t="str">
        <f t="shared" si="266"/>
        <v/>
      </c>
      <c r="AMO125" s="325" t="str">
        <f>IF($AMM125&lt;=$H$7,INDEX(达成度!$G$21:$G$170,$AMM125,1),"")</f>
        <v/>
      </c>
      <c r="AMP125" s="325" t="str">
        <f>IF($AMM125&lt;=$H$7,INDEX(达成度!$K$21:$K$170,$AMM125,1),"")</f>
        <v/>
      </c>
      <c r="AMQ125" s="325" t="str">
        <f>IF($AMM125&lt;=$H$7,INDEX(达成度!$O$21:$O$170,$AMM125,1),"")</f>
        <v/>
      </c>
      <c r="AMR125" s="325" t="str">
        <f>IF($AMM125&lt;=$H$7,INDEX(达成度!$S$21:$S$170,$AMM125,1),"")</f>
        <v/>
      </c>
      <c r="AMS125" s="326" t="str">
        <f>IF($AMM125&lt;=$H$7,INDEX(达成度!$W$21:$W$170,$AMM125,1),"")</f>
        <v/>
      </c>
      <c r="AMU125" s="407"/>
      <c r="AMV125" s="222" t="str">
        <f t="shared" si="267"/>
        <v/>
      </c>
      <c r="AMW125" s="325" t="str">
        <f>IF($AMM125&lt;=$I$7,INDEX(达成度!$G$21:$G$170,$AMM125+$H$7,1),"")</f>
        <v/>
      </c>
      <c r="AMX125" s="325" t="str">
        <f>IF($AMM125&lt;=$I$7,INDEX(达成度!$K$21:$K$170,$AMM125+$H$7,1),"")</f>
        <v/>
      </c>
      <c r="AMY125" s="325" t="str">
        <f>IF($AMM125&lt;=$I$7,INDEX(达成度!$O$21:$O$170,$AMM125+$H$7,1),"")</f>
        <v/>
      </c>
      <c r="AMZ125" s="325" t="str">
        <f>IF($AMM125&lt;=$I$7,INDEX(达成度!$S$21:$S$170,$AMM125+$H$7,1),"")</f>
        <v/>
      </c>
      <c r="ANA125" s="326" t="str">
        <f>IF($AMM125&lt;=$I$7,INDEX(达成度!$W$21:$W$170,$AMM125+$H$7,1),"")</f>
        <v/>
      </c>
      <c r="ANC125" s="270"/>
      <c r="AND125" s="216" t="str">
        <f t="shared" si="268"/>
        <v/>
      </c>
      <c r="ANE125" s="325" t="str">
        <f>IF($AMM125&lt;=$J$7,INDEX(达成度!$G$21:$G$170,$AMM125+$H$7+$I$7,1),"")</f>
        <v/>
      </c>
      <c r="ANF125" s="325" t="str">
        <f>IF($AMM125&lt;=$J$7,INDEX(达成度!$K$21:$K$170,$AMM125+$H$7+$I$7,1),"")</f>
        <v/>
      </c>
      <c r="ANG125" s="325" t="str">
        <f>IF($AMM125&lt;=$J$7,INDEX(达成度!$O$21:$O$170,$AMM125+$H$7+$I$7,1),"")</f>
        <v/>
      </c>
      <c r="ANH125" s="325" t="str">
        <f>IF($AMM125&lt;=$J$7,INDEX(达成度!$S$21:$S$170,$AMM125+$H$7+$I$7,1),"")</f>
        <v/>
      </c>
      <c r="ANI125" s="326" t="str">
        <f>IF($AMM125&lt;=$J$7,INDEX(达成度!$W$21:$W$170,$AMM125+$H$7+$I$7,1),"")</f>
        <v/>
      </c>
      <c r="ANK125" s="270"/>
      <c r="ANL125" s="216" t="str">
        <f t="shared" si="269"/>
        <v/>
      </c>
      <c r="ANM125" s="325" t="str">
        <f>IF($AMM125&lt;=$K$7,INDEX(达成度!$G$21:$G$170,$AMM125+$H$7+$I$7+$J$7,1),"")</f>
        <v/>
      </c>
      <c r="ANN125" s="325" t="str">
        <f>IF($AMM125&lt;=$K$7,INDEX(达成度!$K$21:$K$170,$AMM125+$H$7+$I$7+$J$7,1),"")</f>
        <v/>
      </c>
      <c r="ANO125" s="325" t="str">
        <f>IF($AMM125&lt;=$K$7,INDEX(达成度!$O$21:$O$170,$AMM125+$H$7+$I$7+$J$7,1),"")</f>
        <v/>
      </c>
      <c r="ANP125" s="325" t="str">
        <f>IF($AMM125&lt;=$K$7,INDEX(达成度!$S$21:$S$170,$AMM125+$H$7+$I$7+$J$7,1),"")</f>
        <v/>
      </c>
      <c r="ANQ125" s="326" t="str">
        <f>IF($AMM125&lt;=$K$7,INDEX(达成度!$W$21:$W$170,$AMM125+$H$7+$I$7+$J$7,1),"")</f>
        <v/>
      </c>
    </row>
    <row r="126" ht="18" customHeight="1" spans="1:1024 1025:1057">
      <c r="A126" s="215" t="str">
        <f>初始录入!A131</f>
        <v/>
      </c>
      <c r="B126" s="216" t="str">
        <f>IF(初始录入!B131&lt;&gt;"",初始录入!B131,"")</f>
        <v/>
      </c>
      <c r="C126" s="216" t="str">
        <f>IF(初始录入!C131&lt;&gt;"",初始录入!C131,"")</f>
        <v/>
      </c>
      <c r="D126" s="216" t="str">
        <f>IF(初始录入!D131&lt;&gt;"",初始录入!D131,"")</f>
        <v/>
      </c>
      <c r="E126" s="218" t="str">
        <f>IF(初始录入!E131&lt;&gt;"",初始录入!E131,"")</f>
        <v/>
      </c>
      <c r="G126" s="330"/>
      <c r="H126" s="295">
        <f>IF(初始录入!E131=H$6,1,0)</f>
        <v>0</v>
      </c>
      <c r="I126" s="295">
        <f>IF(初始录入!E131=I$6,1,0)</f>
        <v>0</v>
      </c>
      <c r="J126" s="295">
        <f>IF(初始录入!E131=J$6,1,0)</f>
        <v>0</v>
      </c>
      <c r="K126" s="321">
        <f>IF(初始录入!E131=K$6,1,0)</f>
        <v>0</v>
      </c>
      <c r="Y126" s="294">
        <v>100</v>
      </c>
      <c r="Z126" s="295">
        <f>成绩录入!$F$7</f>
        <v>0</v>
      </c>
      <c r="AA126" s="295">
        <f>成绩录入!F129</f>
        <v>0</v>
      </c>
      <c r="AB126" s="296">
        <f>IF(初始录入!$M$7&lt;&gt;"",IF(成绩录入!$F$7&lt;&gt;"",IF(初始录入!$P$7="次数",AA126/Z126*Y126,成绩录入!F129),0),0)</f>
        <v>0</v>
      </c>
      <c r="AC126" s="297">
        <f t="shared" si="278"/>
        <v>0</v>
      </c>
      <c r="AD126" s="297">
        <f t="shared" si="279"/>
        <v>0</v>
      </c>
      <c r="AE126" s="297">
        <f t="shared" si="280"/>
        <v>0</v>
      </c>
      <c r="AF126" s="297">
        <f t="shared" si="281"/>
        <v>0</v>
      </c>
      <c r="AG126" s="297">
        <f t="shared" si="282"/>
        <v>0</v>
      </c>
      <c r="AH126" s="298">
        <f t="shared" si="283"/>
        <v>0</v>
      </c>
      <c r="AJ126" s="260">
        <f>成绩录入!I129</f>
        <v>0</v>
      </c>
      <c r="AK126" s="248">
        <f>成绩录入!J129</f>
        <v>0</v>
      </c>
      <c r="AL126" s="248">
        <f>成绩录入!K129</f>
        <v>0</v>
      </c>
      <c r="AM126" s="248">
        <f>成绩录入!L129</f>
        <v>0</v>
      </c>
      <c r="AN126" s="248">
        <f>成绩录入!M129</f>
        <v>0</v>
      </c>
      <c r="AO126" s="298">
        <f t="shared" si="284"/>
        <v>0</v>
      </c>
      <c r="AQ126" s="260">
        <f>成绩录入!I129</f>
        <v>0</v>
      </c>
      <c r="AR126" s="248">
        <f>成绩录入!J129</f>
        <v>0</v>
      </c>
      <c r="AS126" s="248">
        <f>成绩录入!K129</f>
        <v>0</v>
      </c>
      <c r="AT126" s="248">
        <f>成绩录入!L129</f>
        <v>0</v>
      </c>
      <c r="AU126" s="248">
        <f>成绩录入!M129</f>
        <v>0</v>
      </c>
      <c r="AV126" s="298">
        <f t="shared" si="285"/>
        <v>0</v>
      </c>
      <c r="AX126" s="260">
        <f>成绩录入!I129</f>
        <v>0</v>
      </c>
      <c r="AY126" s="248">
        <f>成绩录入!J129</f>
        <v>0</v>
      </c>
      <c r="AZ126" s="248">
        <f>成绩录入!K129</f>
        <v>0</v>
      </c>
      <c r="BA126" s="248">
        <f>成绩录入!L129</f>
        <v>0</v>
      </c>
      <c r="BB126" s="248">
        <f>成绩录入!M129</f>
        <v>0</v>
      </c>
      <c r="BC126" s="298">
        <f t="shared" si="286"/>
        <v>0</v>
      </c>
      <c r="BE126" s="260">
        <f>成绩录入!I129</f>
        <v>0</v>
      </c>
      <c r="BF126" s="248">
        <f>成绩录入!J129</f>
        <v>0</v>
      </c>
      <c r="BG126" s="248">
        <f>成绩录入!K129</f>
        <v>0</v>
      </c>
      <c r="BH126" s="248">
        <f>成绩录入!L129</f>
        <v>0</v>
      </c>
      <c r="BI126" s="248">
        <f>成绩录入!M129</f>
        <v>0</v>
      </c>
      <c r="BJ126" s="298">
        <f t="shared" si="287"/>
        <v>0</v>
      </c>
      <c r="BL126" s="260">
        <f>成绩录入!I129</f>
        <v>0</v>
      </c>
      <c r="BM126" s="248">
        <f>成绩录入!J129</f>
        <v>0</v>
      </c>
      <c r="BN126" s="248">
        <f>成绩录入!K129</f>
        <v>0</v>
      </c>
      <c r="BO126" s="248">
        <f>成绩录入!L129</f>
        <v>0</v>
      </c>
      <c r="BP126" s="248">
        <f>成绩录入!M129</f>
        <v>0</v>
      </c>
      <c r="BQ126" s="298">
        <f t="shared" si="288"/>
        <v>0</v>
      </c>
      <c r="BS126" s="260">
        <f>成绩录入!P129</f>
        <v>0</v>
      </c>
      <c r="BT126" s="248">
        <f>成绩录入!Q129</f>
        <v>0</v>
      </c>
      <c r="BU126" s="248">
        <f>成绩录入!R129</f>
        <v>0</v>
      </c>
      <c r="BV126" s="248">
        <f>成绩录入!S129</f>
        <v>0</v>
      </c>
      <c r="BW126" s="248">
        <f>成绩录入!T129</f>
        <v>0</v>
      </c>
      <c r="BX126" s="248">
        <f>成绩录入!U129</f>
        <v>0</v>
      </c>
      <c r="BY126" s="248">
        <f>成绩录入!V129</f>
        <v>0</v>
      </c>
      <c r="BZ126" s="248">
        <f>成绩录入!W129</f>
        <v>0</v>
      </c>
      <c r="CA126" s="248">
        <f>成绩录入!X129</f>
        <v>0</v>
      </c>
      <c r="CB126" s="248">
        <f>成绩录入!Y129</f>
        <v>0</v>
      </c>
      <c r="CC126" s="298">
        <f t="shared" si="289"/>
        <v>0</v>
      </c>
      <c r="CE126" s="260">
        <f>成绩录入!P129</f>
        <v>0</v>
      </c>
      <c r="CF126" s="248">
        <f>成绩录入!Q129</f>
        <v>0</v>
      </c>
      <c r="CG126" s="248">
        <f>成绩录入!R129</f>
        <v>0</v>
      </c>
      <c r="CH126" s="248">
        <f>成绩录入!S129</f>
        <v>0</v>
      </c>
      <c r="CI126" s="248">
        <f>成绩录入!T129</f>
        <v>0</v>
      </c>
      <c r="CJ126" s="248">
        <f>成绩录入!U129</f>
        <v>0</v>
      </c>
      <c r="CK126" s="248">
        <f>成绩录入!V129</f>
        <v>0</v>
      </c>
      <c r="CL126" s="248">
        <f>成绩录入!W129</f>
        <v>0</v>
      </c>
      <c r="CM126" s="248">
        <f>成绩录入!X129</f>
        <v>0</v>
      </c>
      <c r="CN126" s="248">
        <f>成绩录入!Y129</f>
        <v>0</v>
      </c>
      <c r="CO126" s="298">
        <f t="shared" si="290"/>
        <v>0</v>
      </c>
      <c r="CQ126" s="260">
        <f>成绩录入!P129</f>
        <v>0</v>
      </c>
      <c r="CR126" s="248">
        <f>成绩录入!Q129</f>
        <v>0</v>
      </c>
      <c r="CS126" s="248">
        <f>成绩录入!R129</f>
        <v>0</v>
      </c>
      <c r="CT126" s="248">
        <f>成绩录入!S129</f>
        <v>0</v>
      </c>
      <c r="CU126" s="248">
        <f>成绩录入!T129</f>
        <v>0</v>
      </c>
      <c r="CV126" s="248">
        <f>成绩录入!U129</f>
        <v>0</v>
      </c>
      <c r="CW126" s="248">
        <f>成绩录入!V129</f>
        <v>0</v>
      </c>
      <c r="CX126" s="248">
        <f>成绩录入!W129</f>
        <v>0</v>
      </c>
      <c r="CY126" s="248">
        <f>成绩录入!X129</f>
        <v>0</v>
      </c>
      <c r="CZ126" s="248">
        <f>成绩录入!Y129</f>
        <v>0</v>
      </c>
      <c r="DA126" s="298">
        <f t="shared" si="291"/>
        <v>0</v>
      </c>
      <c r="DC126" s="260">
        <f>成绩录入!P129</f>
        <v>0</v>
      </c>
      <c r="DD126" s="248">
        <f>成绩录入!Q129</f>
        <v>0</v>
      </c>
      <c r="DE126" s="248">
        <f>成绩录入!R129</f>
        <v>0</v>
      </c>
      <c r="DF126" s="248">
        <f>成绩录入!S129</f>
        <v>0</v>
      </c>
      <c r="DG126" s="248">
        <f>成绩录入!T129</f>
        <v>0</v>
      </c>
      <c r="DH126" s="248">
        <f>成绩录入!U129</f>
        <v>0</v>
      </c>
      <c r="DI126" s="248">
        <f>成绩录入!V129</f>
        <v>0</v>
      </c>
      <c r="DJ126" s="248">
        <f>成绩录入!W129</f>
        <v>0</v>
      </c>
      <c r="DK126" s="248">
        <f>成绩录入!X129</f>
        <v>0</v>
      </c>
      <c r="DL126" s="248">
        <f>成绩录入!Y129</f>
        <v>0</v>
      </c>
      <c r="DM126" s="298">
        <f t="shared" si="351"/>
        <v>0</v>
      </c>
      <c r="DN126" s="299"/>
      <c r="DO126" s="260">
        <f>成绩录入!P129</f>
        <v>0</v>
      </c>
      <c r="DP126" s="248">
        <f>成绩录入!Q129</f>
        <v>0</v>
      </c>
      <c r="DQ126" s="248">
        <f>成绩录入!R129</f>
        <v>0</v>
      </c>
      <c r="DR126" s="248">
        <f>成绩录入!S129</f>
        <v>0</v>
      </c>
      <c r="DS126" s="248">
        <f>成绩录入!T129</f>
        <v>0</v>
      </c>
      <c r="DT126" s="248">
        <f>成绩录入!U129</f>
        <v>0</v>
      </c>
      <c r="DU126" s="248">
        <f>成绩录入!V129</f>
        <v>0</v>
      </c>
      <c r="DV126" s="248">
        <f>成绩录入!W129</f>
        <v>0</v>
      </c>
      <c r="DW126" s="248">
        <f>成绩录入!X129</f>
        <v>0</v>
      </c>
      <c r="DX126" s="248">
        <f>成绩录入!Y129</f>
        <v>0</v>
      </c>
      <c r="DY126" s="298">
        <f t="shared" si="352"/>
        <v>0</v>
      </c>
      <c r="EA126" s="301" t="e">
        <f t="shared" si="294"/>
        <v>#DIV/0!</v>
      </c>
      <c r="EB126" s="297" t="e">
        <f t="shared" si="295"/>
        <v>#DIV/0!</v>
      </c>
      <c r="EC126" s="297" t="e">
        <f t="shared" si="296"/>
        <v>#DIV/0!</v>
      </c>
      <c r="ED126" s="297" t="e">
        <f t="shared" si="297"/>
        <v>#DIV/0!</v>
      </c>
      <c r="EE126" s="297" t="e">
        <f t="shared" si="298"/>
        <v>#DIV/0!</v>
      </c>
      <c r="EF126" s="302" t="e">
        <f t="shared" si="299"/>
        <v>#DIV/0!</v>
      </c>
      <c r="EG126" s="303"/>
      <c r="EH126" s="304">
        <f t="shared" si="300"/>
        <v>0</v>
      </c>
      <c r="EI126" s="397">
        <f>成绩录入!I129</f>
        <v>0</v>
      </c>
      <c r="EJ126" s="397">
        <f>成绩录入!J129</f>
        <v>0</v>
      </c>
      <c r="EK126" s="397">
        <f>成绩录入!K129</f>
        <v>0</v>
      </c>
      <c r="EL126" s="397">
        <f>成绩录入!L129</f>
        <v>0</v>
      </c>
      <c r="EM126" s="397">
        <f>成绩录入!M129</f>
        <v>0</v>
      </c>
      <c r="EN126" s="397">
        <f>成绩录入!P129</f>
        <v>0</v>
      </c>
      <c r="EO126" s="397">
        <f>成绩录入!Q129</f>
        <v>0</v>
      </c>
      <c r="EP126" s="397">
        <f>成绩录入!R129</f>
        <v>0</v>
      </c>
      <c r="EQ126" s="397">
        <f>成绩录入!S129</f>
        <v>0</v>
      </c>
      <c r="ER126" s="397">
        <f>成绩录入!T129</f>
        <v>0</v>
      </c>
      <c r="ES126" s="397">
        <f>成绩录入!U129</f>
        <v>0</v>
      </c>
      <c r="ET126" s="397">
        <f>成绩录入!V129</f>
        <v>0</v>
      </c>
      <c r="EU126" s="397">
        <f>成绩录入!W129</f>
        <v>0</v>
      </c>
      <c r="EV126" s="397">
        <f>成绩录入!X129</f>
        <v>0</v>
      </c>
      <c r="EW126" s="398">
        <f>成绩录入!Y129</f>
        <v>0</v>
      </c>
      <c r="EY126" s="304" t="str">
        <f t="shared" si="272"/>
        <v/>
      </c>
      <c r="EZ126" s="296" t="str">
        <f t="shared" si="272"/>
        <v/>
      </c>
      <c r="FA126" s="296" t="str">
        <f t="shared" si="272"/>
        <v/>
      </c>
      <c r="FB126" s="296" t="str">
        <f t="shared" si="272"/>
        <v/>
      </c>
      <c r="FC126" s="302">
        <f>成绩录入!AB129</f>
        <v>0</v>
      </c>
      <c r="FD126" s="303"/>
      <c r="FE126" s="399" t="str">
        <f t="shared" si="301"/>
        <v>√</v>
      </c>
      <c r="FF126" s="397" t="str">
        <f t="shared" si="302"/>
        <v>√</v>
      </c>
      <c r="FG126" s="397" t="str">
        <f t="shared" si="303"/>
        <v>√</v>
      </c>
      <c r="FH126" s="397" t="str">
        <f t="shared" si="304"/>
        <v>√</v>
      </c>
      <c r="FI126" s="398" t="str">
        <f t="shared" si="305"/>
        <v>√</v>
      </c>
      <c r="FJ126" s="299"/>
      <c r="FK126" s="260">
        <f>成绩录入!AB129</f>
        <v>0</v>
      </c>
      <c r="FL126" s="248">
        <f>成绩录入!AC129</f>
        <v>0</v>
      </c>
      <c r="FM126" s="248">
        <f>成绩录入!AD129</f>
        <v>0</v>
      </c>
      <c r="FN126" s="248">
        <f>成绩录入!AE129</f>
        <v>0</v>
      </c>
      <c r="FO126" s="248">
        <f>成绩录入!AF129</f>
        <v>0</v>
      </c>
      <c r="FP126" s="248">
        <f>成绩录入!AG129</f>
        <v>0</v>
      </c>
      <c r="FQ126" s="298">
        <f t="shared" si="306"/>
        <v>0</v>
      </c>
      <c r="FR126" s="299"/>
      <c r="FS126" s="260">
        <f>成绩录入!AB129</f>
        <v>0</v>
      </c>
      <c r="FT126" s="248">
        <f>成绩录入!AC129</f>
        <v>0</v>
      </c>
      <c r="FU126" s="248">
        <f>成绩录入!AD129</f>
        <v>0</v>
      </c>
      <c r="FV126" s="248">
        <f>成绩录入!AE129</f>
        <v>0</v>
      </c>
      <c r="FW126" s="248">
        <f>成绩录入!AF129</f>
        <v>0</v>
      </c>
      <c r="FX126" s="333">
        <f>成绩录入!AG129</f>
        <v>0</v>
      </c>
      <c r="FY126" s="298">
        <f t="shared" si="307"/>
        <v>0</v>
      </c>
      <c r="FZ126" s="299"/>
      <c r="GA126" s="260">
        <f>成绩录入!AB129</f>
        <v>0</v>
      </c>
      <c r="GB126" s="248">
        <f>成绩录入!AC129</f>
        <v>0</v>
      </c>
      <c r="GC126" s="248">
        <f>成绩录入!AD129</f>
        <v>0</v>
      </c>
      <c r="GD126" s="248">
        <f>成绩录入!AE129</f>
        <v>0</v>
      </c>
      <c r="GE126" s="248">
        <f>成绩录入!AF129</f>
        <v>0</v>
      </c>
      <c r="GF126" s="248">
        <f>成绩录入!AG129</f>
        <v>0</v>
      </c>
      <c r="GG126" s="298">
        <f t="shared" si="308"/>
        <v>0</v>
      </c>
      <c r="GI126" s="260">
        <f>成绩录入!AB129</f>
        <v>0</v>
      </c>
      <c r="GJ126" s="248">
        <f>成绩录入!AC129</f>
        <v>0</v>
      </c>
      <c r="GK126" s="248">
        <f>成绩录入!AD129</f>
        <v>0</v>
      </c>
      <c r="GL126" s="248">
        <f>成绩录入!AE129</f>
        <v>0</v>
      </c>
      <c r="GM126" s="248">
        <f>成绩录入!AF129</f>
        <v>0</v>
      </c>
      <c r="GN126" s="248">
        <f>成绩录入!AG129</f>
        <v>0</v>
      </c>
      <c r="GO126" s="298">
        <f t="shared" si="309"/>
        <v>0</v>
      </c>
      <c r="GP126" s="299"/>
      <c r="GQ126" s="260">
        <f>成绩录入!AB129</f>
        <v>0</v>
      </c>
      <c r="GR126" s="248">
        <f>成绩录入!AC129</f>
        <v>0</v>
      </c>
      <c r="GS126" s="248">
        <f>成绩录入!AD129</f>
        <v>0</v>
      </c>
      <c r="GT126" s="248">
        <f>成绩录入!AE129</f>
        <v>0</v>
      </c>
      <c r="GU126" s="248">
        <f>成绩录入!AF129</f>
        <v>0</v>
      </c>
      <c r="GV126" s="248">
        <f>成绩录入!AG129</f>
        <v>0</v>
      </c>
      <c r="GW126" s="298">
        <f t="shared" si="310"/>
        <v>0</v>
      </c>
      <c r="GX126" s="299"/>
      <c r="GY126" s="273">
        <f>成绩录入!AJ129</f>
        <v>0</v>
      </c>
      <c r="GZ126" s="274">
        <f>成绩录入!AK129</f>
        <v>0</v>
      </c>
      <c r="HA126" s="274">
        <f>成绩录入!AL129</f>
        <v>0</v>
      </c>
      <c r="HB126" s="274">
        <f>成绩录入!AM129</f>
        <v>0</v>
      </c>
      <c r="HC126" s="274">
        <f>成绩录入!AN129</f>
        <v>0</v>
      </c>
      <c r="HD126" s="274">
        <f>成绩录入!AO129</f>
        <v>0</v>
      </c>
      <c r="HE126" s="310">
        <f t="shared" si="273"/>
        <v>0</v>
      </c>
      <c r="HF126" s="299"/>
      <c r="HG126" s="273">
        <f>成绩录入!AJ129</f>
        <v>0</v>
      </c>
      <c r="HH126" s="274">
        <f>成绩录入!AK129</f>
        <v>0</v>
      </c>
      <c r="HI126" s="274">
        <f>成绩录入!AL129</f>
        <v>0</v>
      </c>
      <c r="HJ126" s="274">
        <f>成绩录入!AM129</f>
        <v>0</v>
      </c>
      <c r="HK126" s="274">
        <f>成绩录入!AN129</f>
        <v>0</v>
      </c>
      <c r="HL126" s="274">
        <f>成绩录入!AO129</f>
        <v>0</v>
      </c>
      <c r="HM126" s="310">
        <f t="shared" si="274"/>
        <v>0</v>
      </c>
      <c r="HO126" s="273">
        <f>成绩录入!AJ129</f>
        <v>0</v>
      </c>
      <c r="HP126" s="274">
        <f>成绩录入!AK129</f>
        <v>0</v>
      </c>
      <c r="HQ126" s="274">
        <f>成绩录入!AL129</f>
        <v>0</v>
      </c>
      <c r="HR126" s="274">
        <f>成绩录入!AM129</f>
        <v>0</v>
      </c>
      <c r="HS126" s="274">
        <f>成绩录入!AN129</f>
        <v>0</v>
      </c>
      <c r="HT126" s="274">
        <f>成绩录入!AO129</f>
        <v>0</v>
      </c>
      <c r="HU126" s="310">
        <f t="shared" si="275"/>
        <v>0</v>
      </c>
      <c r="HV126" s="299"/>
      <c r="HW126" s="273">
        <f>成绩录入!AJ129</f>
        <v>0</v>
      </c>
      <c r="HX126" s="274">
        <f>成绩录入!AK129</f>
        <v>0</v>
      </c>
      <c r="HY126" s="274">
        <f>成绩录入!AL129</f>
        <v>0</v>
      </c>
      <c r="HZ126" s="274">
        <f>成绩录入!AM129</f>
        <v>0</v>
      </c>
      <c r="IA126" s="274">
        <f>成绩录入!AN129</f>
        <v>0</v>
      </c>
      <c r="IB126" s="274">
        <f>成绩录入!AO129</f>
        <v>0</v>
      </c>
      <c r="IC126" s="310">
        <f t="shared" si="276"/>
        <v>0</v>
      </c>
      <c r="ID126" s="299"/>
      <c r="IE126" s="273">
        <f>成绩录入!AJ129</f>
        <v>0</v>
      </c>
      <c r="IF126" s="274">
        <f>成绩录入!AK129</f>
        <v>0</v>
      </c>
      <c r="IG126" s="274">
        <f>成绩录入!AL129</f>
        <v>0</v>
      </c>
      <c r="IH126" s="274">
        <f>成绩录入!AM129</f>
        <v>0</v>
      </c>
      <c r="II126" s="274">
        <f>成绩录入!AN129</f>
        <v>0</v>
      </c>
      <c r="IJ126" s="274">
        <f>成绩录入!AO129</f>
        <v>0</v>
      </c>
      <c r="IK126" s="310">
        <f t="shared" si="277"/>
        <v>0</v>
      </c>
      <c r="IL126" s="299"/>
      <c r="IM126" s="313" t="e">
        <f t="shared" si="311"/>
        <v>#DIV/0!</v>
      </c>
      <c r="IN126" s="314" t="e">
        <f t="shared" si="312"/>
        <v>#DIV/0!</v>
      </c>
      <c r="IO126" s="314" t="e">
        <f t="shared" si="313"/>
        <v>#DIV/0!</v>
      </c>
      <c r="IP126" s="314" t="e">
        <f t="shared" si="314"/>
        <v>#DIV/0!</v>
      </c>
      <c r="IQ126" s="314" t="e">
        <f t="shared" si="315"/>
        <v>#DIV/0!</v>
      </c>
      <c r="IR126" s="400" t="e">
        <f t="shared" si="316"/>
        <v>#DIV/0!</v>
      </c>
      <c r="IT126" s="214">
        <f>成绩录入!AR129</f>
        <v>0</v>
      </c>
      <c r="IU126" s="216">
        <f>成绩录入!AS129</f>
        <v>0</v>
      </c>
      <c r="IV126" s="216">
        <f>成绩录入!AT129</f>
        <v>0</v>
      </c>
      <c r="IW126" s="216">
        <f>成绩录入!AU129</f>
        <v>0</v>
      </c>
      <c r="IX126" s="216">
        <f>成绩录入!AV129</f>
        <v>0</v>
      </c>
      <c r="IY126" s="216">
        <f>成绩录入!AW129</f>
        <v>0</v>
      </c>
      <c r="IZ126" s="298">
        <f t="shared" si="317"/>
        <v>0</v>
      </c>
      <c r="JA126" s="299"/>
      <c r="JB126" s="317">
        <f>成绩录入!AR129</f>
        <v>0</v>
      </c>
      <c r="JC126" s="216">
        <f>成绩录入!AS129</f>
        <v>0</v>
      </c>
      <c r="JD126" s="216">
        <f>成绩录入!AT129</f>
        <v>0</v>
      </c>
      <c r="JE126" s="216">
        <f>成绩录入!AU129</f>
        <v>0</v>
      </c>
      <c r="JF126" s="216">
        <f>成绩录入!AV129</f>
        <v>0</v>
      </c>
      <c r="JG126" s="216">
        <f>成绩录入!AW129</f>
        <v>0</v>
      </c>
      <c r="JH126" s="298">
        <f t="shared" si="318"/>
        <v>0</v>
      </c>
      <c r="JI126" s="299"/>
      <c r="JJ126" s="248">
        <f>成绩录入!AR129</f>
        <v>0</v>
      </c>
      <c r="JK126" s="248">
        <f>成绩录入!AS129</f>
        <v>0</v>
      </c>
      <c r="JL126" s="248">
        <f>成绩录入!AT129</f>
        <v>0</v>
      </c>
      <c r="JM126" s="248">
        <f>成绩录入!AU129</f>
        <v>0</v>
      </c>
      <c r="JN126" s="248">
        <f>成绩录入!AV129</f>
        <v>0</v>
      </c>
      <c r="JO126" s="248">
        <f>成绩录入!AW129</f>
        <v>0</v>
      </c>
      <c r="JP126" s="298">
        <f t="shared" si="319"/>
        <v>0</v>
      </c>
      <c r="JQ126" s="299"/>
      <c r="JR126" s="308">
        <f>成绩录入!AR129</f>
        <v>0</v>
      </c>
      <c r="JS126" s="248">
        <f>成绩录入!AS129</f>
        <v>0</v>
      </c>
      <c r="JT126" s="248">
        <f>成绩录入!AT129</f>
        <v>0</v>
      </c>
      <c r="JU126" s="248">
        <f>成绩录入!AU129</f>
        <v>0</v>
      </c>
      <c r="JV126" s="248">
        <f>成绩录入!AV129</f>
        <v>0</v>
      </c>
      <c r="JW126" s="248">
        <f>成绩录入!AW129</f>
        <v>0</v>
      </c>
      <c r="JX126" s="298">
        <f t="shared" si="320"/>
        <v>0</v>
      </c>
      <c r="JY126" s="299"/>
      <c r="JZ126" s="308">
        <f>成绩录入!AR129</f>
        <v>0</v>
      </c>
      <c r="KA126" s="248">
        <f>成绩录入!AS129</f>
        <v>0</v>
      </c>
      <c r="KB126" s="248">
        <f>成绩录入!AT129</f>
        <v>0</v>
      </c>
      <c r="KC126" s="248">
        <f>成绩录入!AU129</f>
        <v>0</v>
      </c>
      <c r="KD126" s="248">
        <f>成绩录入!AV129</f>
        <v>0</v>
      </c>
      <c r="KE126" s="248">
        <f>成绩录入!AW129</f>
        <v>0</v>
      </c>
      <c r="KF126" s="298">
        <f t="shared" si="321"/>
        <v>0</v>
      </c>
      <c r="KH126" s="401">
        <f t="shared" si="322"/>
        <v>0</v>
      </c>
      <c r="KI126" s="314">
        <f t="shared" si="323"/>
        <v>0</v>
      </c>
      <c r="KJ126" s="314">
        <f t="shared" si="324"/>
        <v>0</v>
      </c>
      <c r="KK126" s="314">
        <f t="shared" si="325"/>
        <v>0</v>
      </c>
      <c r="KL126" s="314">
        <f t="shared" si="326"/>
        <v>0</v>
      </c>
      <c r="KM126" s="400">
        <f t="shared" si="327"/>
        <v>0</v>
      </c>
      <c r="KN126" s="90"/>
      <c r="KO126" s="294">
        <f>IF(总评!G124&lt;60,1,0)</f>
        <v>0</v>
      </c>
      <c r="KP126" s="355">
        <f t="shared" si="328"/>
        <v>0</v>
      </c>
      <c r="KQ126" s="355">
        <f t="shared" si="329"/>
        <v>0</v>
      </c>
      <c r="KR126" s="356">
        <f t="shared" si="330"/>
        <v>0</v>
      </c>
      <c r="KS126" s="321">
        <f t="shared" si="245"/>
        <v>0</v>
      </c>
      <c r="OT126" s="273">
        <f>IF(OT$6=$OS$5,成绩录入!BC129,0)</f>
        <v>0</v>
      </c>
      <c r="OU126" s="274">
        <f>IF(OU$6=$OS$5,成绩录入!BD129,0)</f>
        <v>0</v>
      </c>
      <c r="OV126" s="274">
        <f>IF(OV$6=$OS$5,成绩录入!BE129,0)</f>
        <v>0</v>
      </c>
      <c r="OW126" s="274">
        <f>IF(OW$6=$OS$5,成绩录入!BF129,0)</f>
        <v>0</v>
      </c>
      <c r="OX126" s="274">
        <f>IF(OX$6=$OS$5,成绩录入!BG129,0)</f>
        <v>0</v>
      </c>
      <c r="OY126" s="274">
        <f>IF(OY$6=$OS$5,成绩录入!BH129,0)</f>
        <v>0</v>
      </c>
      <c r="OZ126" s="274">
        <f>IF(OZ$6=$OS$5,成绩录入!BI129,0)</f>
        <v>0</v>
      </c>
      <c r="PA126" s="274">
        <f>IF(PA$6=$OS$5,成绩录入!BJ129,0)</f>
        <v>0</v>
      </c>
      <c r="PB126" s="274">
        <f>IF(PB$6=$OS$5,成绩录入!BK129,0)</f>
        <v>0</v>
      </c>
      <c r="PC126" s="274">
        <f>IF(PC$6=$OS$5,成绩录入!BL129,0)</f>
        <v>0</v>
      </c>
      <c r="PD126" s="274">
        <f>IF(PD$6=$OS$5,成绩录入!BM129,0)</f>
        <v>0</v>
      </c>
      <c r="PE126" s="274">
        <f>IF(PE$6=$OS$5,成绩录入!BN129,0)</f>
        <v>0</v>
      </c>
      <c r="PF126" s="274">
        <f>IF(PF$6=$OS$5,成绩录入!BO129,0)</f>
        <v>0</v>
      </c>
      <c r="PG126" s="274">
        <f>IF(PG$6=$OS$5,成绩录入!BP129,0)</f>
        <v>0</v>
      </c>
      <c r="PH126" s="274">
        <f>IF(PH$6=$OS$5,成绩录入!BQ129,0)</f>
        <v>0</v>
      </c>
      <c r="PI126" s="274">
        <f>IF(PI$6=$OS$5,成绩录入!BR129,0)</f>
        <v>0</v>
      </c>
      <c r="PJ126" s="274">
        <f>IF(PJ$6=$OS$5,成绩录入!BS129,0)</f>
        <v>0</v>
      </c>
      <c r="PK126" s="274">
        <f>IF(PK$6=$OS$5,成绩录入!BT129,0)</f>
        <v>0</v>
      </c>
      <c r="PL126" s="274">
        <f>IF(PL$6=$OS$5,成绩录入!BU129,0)</f>
        <v>0</v>
      </c>
      <c r="PM126" s="274">
        <f>IF(PM$6=$OS$5,成绩录入!BV129,0)</f>
        <v>0</v>
      </c>
      <c r="PN126" s="274">
        <f>IF(PN$6=$OS$5,成绩录入!BW129,0)</f>
        <v>0</v>
      </c>
      <c r="PO126" s="274">
        <f>IF(PO$6=$OS$5,成绩录入!BX129,0)</f>
        <v>0</v>
      </c>
      <c r="PP126" s="274">
        <f>IF(PP$6=$OS$5,成绩录入!BY129,0)</f>
        <v>0</v>
      </c>
      <c r="PQ126" s="274">
        <f>IF(PQ$6=$OS$5,成绩录入!BZ129,0)</f>
        <v>0</v>
      </c>
      <c r="PR126" s="274">
        <f>IF(PR$6=$OS$5,成绩录入!CA129,0)</f>
        <v>0</v>
      </c>
      <c r="PS126" s="274">
        <f>IF(PS$6=$OS$5,成绩录入!CB129,0)</f>
        <v>0</v>
      </c>
      <c r="PT126" s="274">
        <f>IF(PT$6=$OS$5,成绩录入!CC129,0)</f>
        <v>0</v>
      </c>
      <c r="PU126" s="274">
        <f>IF(PU$6=$OS$5,成绩录入!CD129,0)</f>
        <v>0</v>
      </c>
      <c r="PV126" s="274">
        <f>IF(PV$6=$OS$5,成绩录入!CE129,0)</f>
        <v>0</v>
      </c>
      <c r="PW126" s="274">
        <f>IF(PW$6=$OS$5,成绩录入!CF129,0)</f>
        <v>0</v>
      </c>
      <c r="PX126" s="274">
        <f>IF(PX$6=$OS$5,成绩录入!CG129,0)</f>
        <v>0</v>
      </c>
      <c r="PY126" s="274">
        <f>IF(PY$6=$OS$5,成绩录入!CH129,0)</f>
        <v>0</v>
      </c>
      <c r="PZ126" s="274">
        <f>IF(PZ$6=$OS$5,成绩录入!CI129,0)</f>
        <v>0</v>
      </c>
      <c r="QA126" s="274">
        <f>IF(QA$6=$OS$5,成绩录入!CJ129,0)</f>
        <v>0</v>
      </c>
      <c r="QB126" s="274">
        <f>IF(QB$6=$OS$5,成绩录入!CK129,0)</f>
        <v>0</v>
      </c>
      <c r="QC126" s="274">
        <f>IF(QC$6=$OS$5,成绩录入!CL129,0)</f>
        <v>0</v>
      </c>
      <c r="QD126" s="274">
        <f>IF(QD$6=$OS$5,成绩录入!CM129,0)</f>
        <v>0</v>
      </c>
      <c r="QE126" s="274">
        <f>IF(QE$6=$OS$5,成绩录入!CN129,0)</f>
        <v>0</v>
      </c>
      <c r="QF126" s="274">
        <f>IF(QF$6=$OS$5,成绩录入!CO129,0)</f>
        <v>0</v>
      </c>
      <c r="QG126" s="274">
        <f>IF(QG$6=$OS$5,成绩录入!CP129,0)</f>
        <v>0</v>
      </c>
      <c r="QH126" s="274">
        <f>IF(QH$6=$OS$5,成绩录入!CQ129,0)</f>
        <v>0</v>
      </c>
      <c r="QI126" s="274">
        <f>IF(QI$6=$OS$5,成绩录入!CR129,0)</f>
        <v>0</v>
      </c>
      <c r="QJ126" s="274">
        <f>IF(QJ$6=$OS$5,成绩录入!CS129,0)</f>
        <v>0</v>
      </c>
      <c r="QK126" s="274">
        <f>IF(QK$6=$OS$5,成绩录入!CT129,0)</f>
        <v>0</v>
      </c>
      <c r="QL126" s="274">
        <f>IF(QL$6=$OS$5,成绩录入!CU129,0)</f>
        <v>0</v>
      </c>
      <c r="QM126" s="274">
        <f>IF(QM$6=$OS$5,成绩录入!CV129,0)</f>
        <v>0</v>
      </c>
      <c r="QN126" s="274">
        <f>IF(QN$6=$OS$5,成绩录入!CW129,0)</f>
        <v>0</v>
      </c>
      <c r="QO126" s="274">
        <f>IF(QO$6=$OS$5,成绩录入!CX129,0)</f>
        <v>0</v>
      </c>
      <c r="QP126" s="274">
        <f>IF(QP$6=$OS$5,成绩录入!CY129,0)</f>
        <v>0</v>
      </c>
      <c r="QQ126" s="274">
        <f>IF(QQ$6=$OS$5,成绩录入!CZ129,0)</f>
        <v>0</v>
      </c>
      <c r="QR126" s="274">
        <f>IF(QR$6=$OS$5,成绩录入!DA129,0)</f>
        <v>0</v>
      </c>
      <c r="QS126" s="274">
        <f>IF(QS$6=$OS$5,成绩录入!DB129,0)</f>
        <v>0</v>
      </c>
      <c r="QT126" s="274">
        <f>IF(QT$6=$OS$5,成绩录入!DC129,0)</f>
        <v>0</v>
      </c>
      <c r="QU126" s="274">
        <f>IF(QU$6=$OS$5,成绩录入!DD129,0)</f>
        <v>0</v>
      </c>
      <c r="QV126" s="274">
        <f>IF(QV$6=$OS$5,成绩录入!DE129,0)</f>
        <v>0</v>
      </c>
      <c r="QW126" s="274">
        <f>IF(QW$6=$OS$5,成绩录入!DF129,0)</f>
        <v>0</v>
      </c>
      <c r="QX126" s="274">
        <f>IF(QX$6=$OS$5,成绩录入!DG129,0)</f>
        <v>0</v>
      </c>
      <c r="QY126" s="274">
        <f>IF(QY$6=$OS$5,成绩录入!DH129,0)</f>
        <v>0</v>
      </c>
      <c r="QZ126" s="274">
        <f>IF(QZ$6=$OS$5,成绩录入!DI129,0)</f>
        <v>0</v>
      </c>
      <c r="RA126" s="274">
        <f>IF(RA$6=$OS$5,成绩录入!DJ129,0)</f>
        <v>0</v>
      </c>
      <c r="RB126" s="248">
        <f>IF(RB$6=$OS$5,成绩录入!DK129,0)</f>
        <v>0</v>
      </c>
      <c r="RC126" s="248">
        <f>IF(RC$6=$OS$5,成绩录入!DL129,0)</f>
        <v>0</v>
      </c>
      <c r="RD126" s="248">
        <f>IF(RD$6=$OS$5,成绩录入!DM129,0)</f>
        <v>0</v>
      </c>
      <c r="RE126" s="248">
        <f>IF(RE$6=$OS$5,成绩录入!DN129,0)</f>
        <v>0</v>
      </c>
      <c r="RF126" s="248">
        <f>IF(RF$6=$OS$5,成绩录入!DO129,0)</f>
        <v>0</v>
      </c>
      <c r="RG126" s="248">
        <f>IF(RG$6=$OS$5,成绩录入!DP129,0)</f>
        <v>0</v>
      </c>
      <c r="RH126" s="248">
        <f>IF(RH$6=$OS$5,成绩录入!DQ129,0)</f>
        <v>0</v>
      </c>
      <c r="RI126" s="248">
        <f>IF(RI$6=$OS$5,成绩录入!DR129,0)</f>
        <v>0</v>
      </c>
      <c r="RJ126" s="248">
        <f>IF(RJ$6=$OS$5,成绩录入!DS129,0)</f>
        <v>0</v>
      </c>
      <c r="RK126" s="248">
        <f>IF(RK$6=$OS$5,成绩录入!DT129,0)</f>
        <v>0</v>
      </c>
      <c r="RL126" s="248">
        <f>IF(RL$6=$OS$5,成绩录入!DU129,0)</f>
        <v>0</v>
      </c>
      <c r="RM126" s="248">
        <f>IF(RM$6=$OS$5,成绩录入!DV129,0)</f>
        <v>0</v>
      </c>
      <c r="RN126" s="248">
        <f>IF(RN$6=$OS$5,成绩录入!DW129,0)</f>
        <v>0</v>
      </c>
      <c r="RO126" s="248">
        <f>IF(RO$6=$OS$5,成绩录入!DX129,0)</f>
        <v>0</v>
      </c>
      <c r="RP126" s="248">
        <f>IF(RP$6=$OS$5,成绩录入!DY129,0)</f>
        <v>0</v>
      </c>
      <c r="RQ126" s="248">
        <f>IF(RQ$6=$OS$5,成绩录入!DZ129,0)</f>
        <v>0</v>
      </c>
      <c r="RR126" s="248">
        <f>IF(RR$6=$OS$5,成绩录入!EA129,0)</f>
        <v>0</v>
      </c>
      <c r="RS126" s="248">
        <f>IF(RS$6=$OS$5,成绩录入!EB129,0)</f>
        <v>0</v>
      </c>
      <c r="RT126" s="248">
        <f>IF(RT$6=$OS$5,成绩录入!EC129,0)</f>
        <v>0</v>
      </c>
      <c r="RU126" s="248">
        <f>IF(RU$6=$OS$5,成绩录入!ED129,0)</f>
        <v>0</v>
      </c>
      <c r="RV126" s="248">
        <f>IF(RV$6=$OS$5,成绩录入!EE129,0)</f>
        <v>0</v>
      </c>
      <c r="RW126" s="248">
        <f>IF(RW$6=$OS$5,成绩录入!EF129,0)</f>
        <v>0</v>
      </c>
      <c r="RX126" s="248">
        <f>IF(RX$6=$OS$5,成绩录入!EG129,0)</f>
        <v>0</v>
      </c>
      <c r="RY126" s="248">
        <f>IF(RY$6=$OS$5,成绩录入!EH129,0)</f>
        <v>0</v>
      </c>
      <c r="RZ126" s="248">
        <f>IF(RZ$6=$OS$5,成绩录入!EI129,0)</f>
        <v>0</v>
      </c>
      <c r="SA126" s="248">
        <f>IF(SA$6=$OS$5,成绩录入!EJ129,0)</f>
        <v>0</v>
      </c>
      <c r="SB126" s="248">
        <f>IF(SB$6=$OS$5,成绩录入!EK129,0)</f>
        <v>0</v>
      </c>
      <c r="SC126" s="248">
        <f>IF(SC$6=$OS$5,成绩录入!EL129,0)</f>
        <v>0</v>
      </c>
      <c r="SD126" s="248">
        <f>IF(SD$6=$OS$5,成绩录入!EM129,0)</f>
        <v>0</v>
      </c>
      <c r="SE126" s="248">
        <f>IF(SE$6=$OS$5,成绩录入!EN129,0)</f>
        <v>0</v>
      </c>
      <c r="SF126" s="248">
        <f>IF(SF$6=$OS$5,成绩录入!EO129,0)</f>
        <v>0</v>
      </c>
      <c r="SG126" s="248">
        <f>IF(SG$6=$OS$5,成绩录入!EP129,0)</f>
        <v>0</v>
      </c>
      <c r="SH126" s="248">
        <f>IF(SH$6=$OS$5,成绩录入!EQ129,0)</f>
        <v>0</v>
      </c>
      <c r="SI126" s="248">
        <f>IF(SI$6=$OS$5,成绩录入!ER129,0)</f>
        <v>0</v>
      </c>
      <c r="SJ126" s="248">
        <f>IF(SJ$6=$OS$5,成绩录入!ES129,0)</f>
        <v>0</v>
      </c>
      <c r="SK126" s="248">
        <f>IF(SK$6=$OS$5,成绩录入!ET129,0)</f>
        <v>0</v>
      </c>
      <c r="SL126" s="248">
        <f>IF(SL$6=$OS$5,成绩录入!EU129,0)</f>
        <v>0</v>
      </c>
      <c r="SM126" s="248">
        <f>IF(SM$6=$OS$5,成绩录入!EV129,0)</f>
        <v>0</v>
      </c>
      <c r="SN126" s="248">
        <f>IF(SN$6=$OS$5,成绩录入!EW129,0)</f>
        <v>0</v>
      </c>
      <c r="SO126" s="248">
        <f>IF(SO$6=$OS$5,成绩录入!EX129,0)</f>
        <v>0</v>
      </c>
      <c r="SP126" s="218">
        <f t="shared" si="190"/>
        <v>0</v>
      </c>
      <c r="SQ126" s="166"/>
      <c r="SR126" s="166"/>
      <c r="SS126" s="273">
        <f>IF(SS$6=$SR$5,成绩录入!BC129,0)</f>
        <v>0</v>
      </c>
      <c r="ST126" s="274">
        <f>IF(ST$6=$SR$5,成绩录入!BD129,0)</f>
        <v>0</v>
      </c>
      <c r="SU126" s="274">
        <f>IF(SU$6=$SR$5,成绩录入!BE129,0)</f>
        <v>0</v>
      </c>
      <c r="SV126" s="274">
        <f>IF(SV$6=$SR$5,成绩录入!BF129,0)</f>
        <v>0</v>
      </c>
      <c r="SW126" s="274">
        <f>IF(SW$6=$SR$5,成绩录入!BG129,0)</f>
        <v>0</v>
      </c>
      <c r="SX126" s="274">
        <f>IF(SX$6=$SR$5,成绩录入!BH129,0)</f>
        <v>0</v>
      </c>
      <c r="SY126" s="274">
        <f>IF(SY$6=$SR$5,成绩录入!BI129,0)</f>
        <v>0</v>
      </c>
      <c r="SZ126" s="274">
        <f>IF(SZ$6=$SR$5,成绩录入!BJ129,0)</f>
        <v>0</v>
      </c>
      <c r="TA126" s="274">
        <f>IF(TA$6=$SR$5,成绩录入!BK129,0)</f>
        <v>0</v>
      </c>
      <c r="TB126" s="274">
        <f>IF(TB$6=$SR$5,成绩录入!BL129,0)</f>
        <v>0</v>
      </c>
      <c r="TC126" s="274">
        <f>IF(TC$6=$SR$5,成绩录入!BM129,0)</f>
        <v>0</v>
      </c>
      <c r="TD126" s="274">
        <f>IF(TD$6=$SR$5,成绩录入!BN129,0)</f>
        <v>0</v>
      </c>
      <c r="TE126" s="274">
        <f>IF(TE$6=$SR$5,成绩录入!BO129,0)</f>
        <v>0</v>
      </c>
      <c r="TF126" s="274">
        <f>IF(TF$6=$SR$5,成绩录入!BP129,0)</f>
        <v>0</v>
      </c>
      <c r="TG126" s="274">
        <f>IF(TG$6=$SR$5,成绩录入!BQ129,0)</f>
        <v>0</v>
      </c>
      <c r="TH126" s="274">
        <f>IF(TH$6=$SR$5,成绩录入!BR129,0)</f>
        <v>0</v>
      </c>
      <c r="TI126" s="274">
        <f>IF(TI$6=$SR$5,成绩录入!BS129,0)</f>
        <v>0</v>
      </c>
      <c r="TJ126" s="274">
        <f>IF(TJ$6=$SR$5,成绩录入!BT129,0)</f>
        <v>0</v>
      </c>
      <c r="TK126" s="274">
        <f>IF(TK$6=$SR$5,成绩录入!BU129,0)</f>
        <v>0</v>
      </c>
      <c r="TL126" s="274">
        <f>IF(TL$6=$SR$5,成绩录入!BV129,0)</f>
        <v>0</v>
      </c>
      <c r="TM126" s="274">
        <f>IF(TM$6=$SR$5,成绩录入!BW129,0)</f>
        <v>0</v>
      </c>
      <c r="TN126" s="274">
        <f>IF(TN$6=$SR$5,成绩录入!BX129,0)</f>
        <v>0</v>
      </c>
      <c r="TO126" s="274">
        <f>IF(TO$6=$SR$5,成绩录入!BY129,0)</f>
        <v>0</v>
      </c>
      <c r="TP126" s="274">
        <f>IF(TP$6=$SR$5,成绩录入!BZ129,0)</f>
        <v>0</v>
      </c>
      <c r="TQ126" s="274">
        <f>IF(TQ$6=$SR$5,成绩录入!CA129,0)</f>
        <v>0</v>
      </c>
      <c r="TR126" s="274">
        <f>IF(TR$6=$SR$5,成绩录入!CB129,0)</f>
        <v>0</v>
      </c>
      <c r="TS126" s="274">
        <f>IF(TS$6=$SR$5,成绩录入!CC129,0)</f>
        <v>0</v>
      </c>
      <c r="TT126" s="274">
        <f>IF(TT$6=$SR$5,成绩录入!CD129,0)</f>
        <v>0</v>
      </c>
      <c r="TU126" s="274">
        <f>IF(TU$6=$SR$5,成绩录入!CE129,0)</f>
        <v>0</v>
      </c>
      <c r="TV126" s="274">
        <f>IF(TV$6=$SR$5,成绩录入!CF129,0)</f>
        <v>0</v>
      </c>
      <c r="TW126" s="274">
        <f>IF(TW$6=$SR$5,成绩录入!CG129,0)</f>
        <v>0</v>
      </c>
      <c r="TX126" s="274">
        <f>IF(TX$6=$SR$5,成绩录入!CH129,0)</f>
        <v>0</v>
      </c>
      <c r="TY126" s="274">
        <f>IF(TY$6=$SR$5,成绩录入!CI129,0)</f>
        <v>0</v>
      </c>
      <c r="TZ126" s="274">
        <f>IF(TZ$6=$SR$5,成绩录入!CJ129,0)</f>
        <v>0</v>
      </c>
      <c r="UA126" s="274">
        <f>IF(UA$6=$SR$5,成绩录入!CK129,0)</f>
        <v>0</v>
      </c>
      <c r="UB126" s="274">
        <f>IF(UB$6=$SR$5,成绩录入!CL129,0)</f>
        <v>0</v>
      </c>
      <c r="UC126" s="274">
        <f>IF(UC$6=$SR$5,成绩录入!CM129,0)</f>
        <v>0</v>
      </c>
      <c r="UD126" s="274">
        <f>IF(UD$6=$SR$5,成绩录入!CN129,0)</f>
        <v>0</v>
      </c>
      <c r="UE126" s="274">
        <f>IF(UE$6=$SR$5,成绩录入!CO129,0)</f>
        <v>0</v>
      </c>
      <c r="UF126" s="274">
        <f>IF(UF$6=$SR$5,成绩录入!CP129,0)</f>
        <v>0</v>
      </c>
      <c r="UG126" s="274">
        <f>IF(UG$6=$SR$5,成绩录入!CQ129,0)</f>
        <v>0</v>
      </c>
      <c r="UH126" s="274">
        <f>IF(UH$6=$SR$5,成绩录入!CR129,0)</f>
        <v>0</v>
      </c>
      <c r="UI126" s="274">
        <f>IF(UI$6=$SR$5,成绩录入!CS129,0)</f>
        <v>0</v>
      </c>
      <c r="UJ126" s="274">
        <f>IF(UJ$6=$SR$5,成绩录入!CT129,0)</f>
        <v>0</v>
      </c>
      <c r="UK126" s="274">
        <f>IF(UK$6=$SR$5,成绩录入!CU129,0)</f>
        <v>0</v>
      </c>
      <c r="UL126" s="274">
        <f>IF(UL$6=$SR$5,成绩录入!CV129,0)</f>
        <v>0</v>
      </c>
      <c r="UM126" s="274">
        <f>IF(UM$6=$SR$5,成绩录入!CW129,0)</f>
        <v>0</v>
      </c>
      <c r="UN126" s="274">
        <f>IF(UN$6=$SR$5,成绩录入!CX129,0)</f>
        <v>0</v>
      </c>
      <c r="UO126" s="274">
        <f>IF(UO$6=$SR$5,成绩录入!CY129,0)</f>
        <v>0</v>
      </c>
      <c r="UP126" s="274">
        <f>IF(UP$6=$SR$5,成绩录入!CZ129,0)</f>
        <v>0</v>
      </c>
      <c r="UQ126" s="274">
        <f>IF(UQ$6=$SR$5,成绩录入!DA129,0)</f>
        <v>0</v>
      </c>
      <c r="UR126" s="274">
        <f>IF(UR$6=$SR$5,成绩录入!DB129,0)</f>
        <v>0</v>
      </c>
      <c r="US126" s="274">
        <f>IF(US$6=$SR$5,成绩录入!DC129,0)</f>
        <v>0</v>
      </c>
      <c r="UT126" s="274">
        <f>IF(UT$6=$SR$5,成绩录入!DD129,0)</f>
        <v>0</v>
      </c>
      <c r="UU126" s="274">
        <f>IF(UU$6=$SR$5,成绩录入!DE129,0)</f>
        <v>0</v>
      </c>
      <c r="UV126" s="274">
        <f>IF(UV$6=$SR$5,成绩录入!DF129,0)</f>
        <v>0</v>
      </c>
      <c r="UW126" s="274">
        <f>IF(UW$6=$SR$5,成绩录入!DG129,0)</f>
        <v>0</v>
      </c>
      <c r="UX126" s="274">
        <f>IF(UX$6=$SR$5,成绩录入!DH129,0)</f>
        <v>0</v>
      </c>
      <c r="UY126" s="274">
        <f>IF(UY$6=$SR$5,成绩录入!DI129,0)</f>
        <v>0</v>
      </c>
      <c r="UZ126" s="274">
        <f>IF(UZ$6=$SR$5,成绩录入!DJ129,0)</f>
        <v>0</v>
      </c>
      <c r="VA126" s="248">
        <f>IF(VA$6=$SR$5,成绩录入!DK129,0)</f>
        <v>0</v>
      </c>
      <c r="VB126" s="248">
        <f>IF(VB$6=$SR$5,成绩录入!DL129,0)</f>
        <v>0</v>
      </c>
      <c r="VC126" s="248">
        <f>IF(VC$6=$SR$5,成绩录入!DM129,0)</f>
        <v>0</v>
      </c>
      <c r="VD126" s="248">
        <f>IF(VD$6=$SR$5,成绩录入!DN129,0)</f>
        <v>0</v>
      </c>
      <c r="VE126" s="248">
        <f>IF(VE$6=$SR$5,成绩录入!DO129,0)</f>
        <v>0</v>
      </c>
      <c r="VF126" s="248">
        <f>IF(VF$6=$SR$5,成绩录入!DP129,0)</f>
        <v>0</v>
      </c>
      <c r="VG126" s="248">
        <f>IF(VG$6=$SR$5,成绩录入!DQ129,0)</f>
        <v>0</v>
      </c>
      <c r="VH126" s="248">
        <f>IF(VH$6=$SR$5,成绩录入!DR129,0)</f>
        <v>0</v>
      </c>
      <c r="VI126" s="248">
        <f>IF(VI$6=$SR$5,成绩录入!DS129,0)</f>
        <v>0</v>
      </c>
      <c r="VJ126" s="248">
        <f>IF(VJ$6=$SR$5,成绩录入!DT129,0)</f>
        <v>0</v>
      </c>
      <c r="VK126" s="248">
        <f>IF(VK$6=$SR$5,成绩录入!DU129,0)</f>
        <v>0</v>
      </c>
      <c r="VL126" s="248">
        <f>IF(VL$6=$SR$5,成绩录入!DV129,0)</f>
        <v>0</v>
      </c>
      <c r="VM126" s="248">
        <f>IF(VM$6=$SR$5,成绩录入!DW129,0)</f>
        <v>0</v>
      </c>
      <c r="VN126" s="248">
        <f>IF(VN$6=$SR$5,成绩录入!DX129,0)</f>
        <v>0</v>
      </c>
      <c r="VO126" s="248">
        <f>IF(VO$6=$SR$5,成绩录入!DY129,0)</f>
        <v>0</v>
      </c>
      <c r="VP126" s="248">
        <f>IF(VP$6=$SR$5,成绩录入!DZ129,0)</f>
        <v>0</v>
      </c>
      <c r="VQ126" s="248">
        <f>IF(VQ$6=$SR$5,成绩录入!EA129,0)</f>
        <v>0</v>
      </c>
      <c r="VR126" s="248">
        <f>IF(VR$6=$SR$5,成绩录入!EB129,0)</f>
        <v>0</v>
      </c>
      <c r="VS126" s="248">
        <f>IF(VS$6=$SR$5,成绩录入!EC129,0)</f>
        <v>0</v>
      </c>
      <c r="VT126" s="248">
        <f>IF(VT$6=$SR$5,成绩录入!ED129,0)</f>
        <v>0</v>
      </c>
      <c r="VU126" s="248">
        <f>IF(VU$6=$SR$5,成绩录入!EE129,0)</f>
        <v>0</v>
      </c>
      <c r="VV126" s="248">
        <f>IF(VV$6=$SR$5,成绩录入!EF129,0)</f>
        <v>0</v>
      </c>
      <c r="VW126" s="248">
        <f>IF(VW$6=$SR$5,成绩录入!EG129,0)</f>
        <v>0</v>
      </c>
      <c r="VX126" s="248">
        <f>IF(VX$6=$SR$5,成绩录入!EH129,0)</f>
        <v>0</v>
      </c>
      <c r="VY126" s="248">
        <f>IF(VY$6=$SR$5,成绩录入!EI129,0)</f>
        <v>0</v>
      </c>
      <c r="VZ126" s="248">
        <f>IF(VZ$6=$SR$5,成绩录入!EJ129,0)</f>
        <v>0</v>
      </c>
      <c r="WA126" s="248">
        <f>IF(WA$6=$SR$5,成绩录入!EK129,0)</f>
        <v>0</v>
      </c>
      <c r="WB126" s="248">
        <f>IF(WB$6=$SR$5,成绩录入!EL129,0)</f>
        <v>0</v>
      </c>
      <c r="WC126" s="248">
        <f>IF(WC$6=$SR$5,成绩录入!EM129,0)</f>
        <v>0</v>
      </c>
      <c r="WD126" s="248">
        <f>IF(WD$6=$SR$5,成绩录入!EN129,0)</f>
        <v>0</v>
      </c>
      <c r="WE126" s="248">
        <f>IF(WE$6=$SR$5,成绩录入!EO129,0)</f>
        <v>0</v>
      </c>
      <c r="WF126" s="248">
        <f>IF(WF$6=$SR$5,成绩录入!EP129,0)</f>
        <v>0</v>
      </c>
      <c r="WG126" s="248">
        <f>IF(WG$6=$SR$5,成绩录入!EQ129,0)</f>
        <v>0</v>
      </c>
      <c r="WH126" s="248">
        <f>IF(WH$6=$SR$5,成绩录入!ER129,0)</f>
        <v>0</v>
      </c>
      <c r="WI126" s="248">
        <f>IF(WI$6=$SR$5,成绩录入!ES129,0)</f>
        <v>0</v>
      </c>
      <c r="WJ126" s="248">
        <f>IF(WJ$6=$SR$5,成绩录入!ET129,0)</f>
        <v>0</v>
      </c>
      <c r="WK126" s="248">
        <f>IF(WK$6=$SR$5,成绩录入!EU129,0)</f>
        <v>0</v>
      </c>
      <c r="WL126" s="248">
        <f>IF(WL$6=$SR$5,成绩录入!EV129,0)</f>
        <v>0</v>
      </c>
      <c r="WM126" s="248">
        <f>IF(WM$6=$SR$5,成绩录入!EW129,0)</f>
        <v>0</v>
      </c>
      <c r="WN126" s="248">
        <f>IF(WN$6=$SR$5,成绩录入!EX129,0)</f>
        <v>0</v>
      </c>
      <c r="WO126" s="218">
        <f t="shared" si="191"/>
        <v>0</v>
      </c>
      <c r="WP126" s="166"/>
      <c r="WQ126" s="166"/>
      <c r="WR126" s="273">
        <f>IF(WR$6=$WQ$5,成绩录入!BC129,0)</f>
        <v>0</v>
      </c>
      <c r="WS126" s="274">
        <f>IF(WS$6=$WQ$5,成绩录入!BD129,0)</f>
        <v>0</v>
      </c>
      <c r="WT126" s="274">
        <f>IF(WT$6=$WQ$5,成绩录入!BE129,0)</f>
        <v>0</v>
      </c>
      <c r="WU126" s="274">
        <f>IF(WU$6=$WQ$5,成绩录入!BF129,0)</f>
        <v>0</v>
      </c>
      <c r="WV126" s="274">
        <f>IF(WV$6=$WQ$5,成绩录入!BG129,0)</f>
        <v>0</v>
      </c>
      <c r="WW126" s="274">
        <f>IF(WW$6=$WQ$5,成绩录入!BH129,0)</f>
        <v>0</v>
      </c>
      <c r="WX126" s="274">
        <f>IF(WX$6=$WQ$5,成绩录入!BI129,0)</f>
        <v>0</v>
      </c>
      <c r="WY126" s="274">
        <f>IF(WY$6=$WQ$5,成绩录入!BJ129,0)</f>
        <v>0</v>
      </c>
      <c r="WZ126" s="274">
        <f>IF(WZ$6=$WQ$5,成绩录入!BK129,0)</f>
        <v>0</v>
      </c>
      <c r="XA126" s="274">
        <f>IF(XA$6=$WQ$5,成绩录入!BL129,0)</f>
        <v>0</v>
      </c>
      <c r="XB126" s="274">
        <f>IF(XB$6=$WQ$5,成绩录入!BM129,0)</f>
        <v>0</v>
      </c>
      <c r="XC126" s="274">
        <f>IF(XC$6=$WQ$5,成绩录入!BN129,0)</f>
        <v>0</v>
      </c>
      <c r="XD126" s="274">
        <f>IF(XD$6=$WQ$5,成绩录入!BO129,0)</f>
        <v>0</v>
      </c>
      <c r="XE126" s="274">
        <f>IF(XE$6=$WQ$5,成绩录入!BP129,0)</f>
        <v>0</v>
      </c>
      <c r="XF126" s="274">
        <f>IF(XF$6=$WQ$5,成绩录入!BQ129,0)</f>
        <v>0</v>
      </c>
      <c r="XG126" s="274">
        <f>IF(XG$6=$WQ$5,成绩录入!BR129,0)</f>
        <v>0</v>
      </c>
      <c r="XH126" s="274">
        <f>IF(XH$6=$WQ$5,成绩录入!BS129,0)</f>
        <v>0</v>
      </c>
      <c r="XI126" s="274">
        <f>IF(XI$6=$WQ$5,成绩录入!BT129,0)</f>
        <v>0</v>
      </c>
      <c r="XJ126" s="274">
        <f>IF(XJ$6=$WQ$5,成绩录入!BU129,0)</f>
        <v>0</v>
      </c>
      <c r="XK126" s="274">
        <f>IF(XK$6=$WQ$5,成绩录入!BV129,0)</f>
        <v>0</v>
      </c>
      <c r="XL126" s="274">
        <f>IF(XL$6=$WQ$5,成绩录入!BW129,0)</f>
        <v>0</v>
      </c>
      <c r="XM126" s="274">
        <f>IF(XM$6=$WQ$5,成绩录入!BX129,0)</f>
        <v>0</v>
      </c>
      <c r="XN126" s="274">
        <f>IF(XN$6=$WQ$5,成绩录入!BY129,0)</f>
        <v>0</v>
      </c>
      <c r="XO126" s="274">
        <f>IF(XO$6=$WQ$5,成绩录入!BZ129,0)</f>
        <v>0</v>
      </c>
      <c r="XP126" s="274">
        <f>IF(XP$6=$WQ$5,成绩录入!CA129,0)</f>
        <v>0</v>
      </c>
      <c r="XQ126" s="274">
        <f>IF(XQ$6=$WQ$5,成绩录入!CB129,0)</f>
        <v>0</v>
      </c>
      <c r="XR126" s="274">
        <f>IF(XR$6=$WQ$5,成绩录入!CC129,0)</f>
        <v>0</v>
      </c>
      <c r="XS126" s="274">
        <f>IF(XS$6=$WQ$5,成绩录入!CD129,0)</f>
        <v>0</v>
      </c>
      <c r="XT126" s="274">
        <f>IF(XT$6=$WQ$5,成绩录入!CE129,0)</f>
        <v>0</v>
      </c>
      <c r="XU126" s="274">
        <f>IF(XU$6=$WQ$5,成绩录入!CF129,0)</f>
        <v>0</v>
      </c>
      <c r="XV126" s="274">
        <f>IF(XV$6=$WQ$5,成绩录入!CG129,0)</f>
        <v>0</v>
      </c>
      <c r="XW126" s="274">
        <f>IF(XW$6=$WQ$5,成绩录入!CH129,0)</f>
        <v>0</v>
      </c>
      <c r="XX126" s="274">
        <f>IF(XX$6=$WQ$5,成绩录入!CI129,0)</f>
        <v>0</v>
      </c>
      <c r="XY126" s="274">
        <f>IF(XY$6=$WQ$5,成绩录入!CJ129,0)</f>
        <v>0</v>
      </c>
      <c r="XZ126" s="274">
        <f>IF(XZ$6=$WQ$5,成绩录入!CK129,0)</f>
        <v>0</v>
      </c>
      <c r="YA126" s="274">
        <f>IF(YA$6=$WQ$5,成绩录入!CL129,0)</f>
        <v>0</v>
      </c>
      <c r="YB126" s="274">
        <f>IF(YB$6=$WQ$5,成绩录入!CM129,0)</f>
        <v>0</v>
      </c>
      <c r="YC126" s="274">
        <f>IF(YC$6=$WQ$5,成绩录入!CN129,0)</f>
        <v>0</v>
      </c>
      <c r="YD126" s="274">
        <f>IF(YD$6=$WQ$5,成绩录入!CO129,0)</f>
        <v>0</v>
      </c>
      <c r="YE126" s="274">
        <f>IF(YE$6=$WQ$5,成绩录入!CP129,0)</f>
        <v>0</v>
      </c>
      <c r="YF126" s="274">
        <f>IF(YF$6=$WQ$5,成绩录入!CQ129,0)</f>
        <v>0</v>
      </c>
      <c r="YG126" s="274">
        <f>IF(YG$6=$WQ$5,成绩录入!CR129,0)</f>
        <v>0</v>
      </c>
      <c r="YH126" s="274">
        <f>IF(YH$6=$WQ$5,成绩录入!CS129,0)</f>
        <v>0</v>
      </c>
      <c r="YI126" s="274">
        <f>IF(YI$6=$WQ$5,成绩录入!CT129,0)</f>
        <v>0</v>
      </c>
      <c r="YJ126" s="274">
        <f>IF(YJ$6=$WQ$5,成绩录入!CU129,0)</f>
        <v>0</v>
      </c>
      <c r="YK126" s="274">
        <f>IF(YK$6=$WQ$5,成绩录入!CV129,0)</f>
        <v>0</v>
      </c>
      <c r="YL126" s="274">
        <f>IF(YL$6=$WQ$5,成绩录入!CW129,0)</f>
        <v>0</v>
      </c>
      <c r="YM126" s="274">
        <f>IF(YM$6=$WQ$5,成绩录入!CX129,0)</f>
        <v>0</v>
      </c>
      <c r="YN126" s="274">
        <f>IF(YN$6=$WQ$5,成绩录入!CY129,0)</f>
        <v>0</v>
      </c>
      <c r="YO126" s="274">
        <f>IF(YO$6=$WQ$5,成绩录入!CZ129,0)</f>
        <v>0</v>
      </c>
      <c r="YP126" s="274">
        <f>IF(YP$6=$WQ$5,成绩录入!DA129,0)</f>
        <v>0</v>
      </c>
      <c r="YQ126" s="274">
        <f>IF(YQ$6=$WQ$5,成绩录入!DB129,0)</f>
        <v>0</v>
      </c>
      <c r="YR126" s="274">
        <f>IF(YR$6=$WQ$5,成绩录入!DC129,0)</f>
        <v>0</v>
      </c>
      <c r="YS126" s="274">
        <f>IF(YS$6=$WQ$5,成绩录入!DD129,0)</f>
        <v>0</v>
      </c>
      <c r="YT126" s="274">
        <f>IF(YT$6=$WQ$5,成绩录入!DE129,0)</f>
        <v>0</v>
      </c>
      <c r="YU126" s="274">
        <f>IF(YU$6=$WQ$5,成绩录入!DF129,0)</f>
        <v>0</v>
      </c>
      <c r="YV126" s="274">
        <f>IF(YV$6=$WQ$5,成绩录入!DG129,0)</f>
        <v>0</v>
      </c>
      <c r="YW126" s="274">
        <f>IF(YW$6=$WQ$5,成绩录入!DH129,0)</f>
        <v>0</v>
      </c>
      <c r="YX126" s="274">
        <f>IF(YX$6=$WQ$5,成绩录入!DI129,0)</f>
        <v>0</v>
      </c>
      <c r="YY126" s="274">
        <f>IF(YY$6=$WQ$5,成绩录入!DJ129,0)</f>
        <v>0</v>
      </c>
      <c r="YZ126" s="248">
        <f>IF(YZ$6=$WQ$5,成绩录入!DK129,0)</f>
        <v>0</v>
      </c>
      <c r="ZA126" s="248">
        <f>IF(ZA$6=$WQ$5,成绩录入!DL129,0)</f>
        <v>0</v>
      </c>
      <c r="ZB126" s="248">
        <f>IF(ZB$6=$WQ$5,成绩录入!DM129,0)</f>
        <v>0</v>
      </c>
      <c r="ZC126" s="248">
        <f>IF(ZC$6=$WQ$5,成绩录入!DN129,0)</f>
        <v>0</v>
      </c>
      <c r="ZD126" s="248">
        <f>IF(ZD$6=$WQ$5,成绩录入!DO129,0)</f>
        <v>0</v>
      </c>
      <c r="ZE126" s="248">
        <f>IF(ZE$6=$WQ$5,成绩录入!DP129,0)</f>
        <v>0</v>
      </c>
      <c r="ZF126" s="248">
        <f>IF(ZF$6=$WQ$5,成绩录入!DQ129,0)</f>
        <v>0</v>
      </c>
      <c r="ZG126" s="248">
        <f>IF(ZG$6=$WQ$5,成绩录入!DR129,0)</f>
        <v>0</v>
      </c>
      <c r="ZH126" s="248">
        <f>IF(ZH$6=$WQ$5,成绩录入!DS129,0)</f>
        <v>0</v>
      </c>
      <c r="ZI126" s="248">
        <f>IF(ZI$6=$WQ$5,成绩录入!DT129,0)</f>
        <v>0</v>
      </c>
      <c r="ZJ126" s="248">
        <f>IF(ZJ$6=$WQ$5,成绩录入!DU129,0)</f>
        <v>0</v>
      </c>
      <c r="ZK126" s="248">
        <f>IF(ZK$6=$WQ$5,成绩录入!DV129,0)</f>
        <v>0</v>
      </c>
      <c r="ZL126" s="248">
        <f>IF(ZL$6=$WQ$5,成绩录入!DW129,0)</f>
        <v>0</v>
      </c>
      <c r="ZM126" s="248">
        <f>IF(ZM$6=$WQ$5,成绩录入!DX129,0)</f>
        <v>0</v>
      </c>
      <c r="ZN126" s="248">
        <f>IF(ZN$6=$WQ$5,成绩录入!DY129,0)</f>
        <v>0</v>
      </c>
      <c r="ZO126" s="248">
        <f>IF(ZO$6=$WQ$5,成绩录入!DZ129,0)</f>
        <v>0</v>
      </c>
      <c r="ZP126" s="248">
        <f>IF(ZP$6=$WQ$5,成绩录入!EA129,0)</f>
        <v>0</v>
      </c>
      <c r="ZQ126" s="248">
        <f>IF(ZQ$6=$WQ$5,成绩录入!EB129,0)</f>
        <v>0</v>
      </c>
      <c r="ZR126" s="248">
        <f>IF(ZR$6=$WQ$5,成绩录入!EC129,0)</f>
        <v>0</v>
      </c>
      <c r="ZS126" s="248">
        <f>IF(ZS$6=$WQ$5,成绩录入!ED129,0)</f>
        <v>0</v>
      </c>
      <c r="ZT126" s="248">
        <f>IF(ZT$6=$WQ$5,成绩录入!EE129,0)</f>
        <v>0</v>
      </c>
      <c r="ZU126" s="248">
        <f>IF(ZU$6=$WQ$5,成绩录入!EF129,0)</f>
        <v>0</v>
      </c>
      <c r="ZV126" s="248">
        <f>IF(ZV$6=$WQ$5,成绩录入!EG129,0)</f>
        <v>0</v>
      </c>
      <c r="ZW126" s="248">
        <f>IF(ZW$6=$WQ$5,成绩录入!EH129,0)</f>
        <v>0</v>
      </c>
      <c r="ZX126" s="248">
        <f>IF(ZX$6=$WQ$5,成绩录入!EI129,0)</f>
        <v>0</v>
      </c>
      <c r="ZY126" s="248">
        <f>IF(ZY$6=$WQ$5,成绩录入!EJ129,0)</f>
        <v>0</v>
      </c>
      <c r="ZZ126" s="248">
        <f>IF(ZZ$6=$WQ$5,成绩录入!EK129,0)</f>
        <v>0</v>
      </c>
      <c r="AAA126" s="248">
        <f>IF(AAA$6=$WQ$5,成绩录入!EL129,0)</f>
        <v>0</v>
      </c>
      <c r="AAB126" s="248">
        <f>IF(AAB$6=$WQ$5,成绩录入!EM129,0)</f>
        <v>0</v>
      </c>
      <c r="AAC126" s="248">
        <f>IF(AAC$6=$WQ$5,成绩录入!EN129,0)</f>
        <v>0</v>
      </c>
      <c r="AAD126" s="248">
        <f>IF(AAD$6=$WQ$5,成绩录入!EO129,0)</f>
        <v>0</v>
      </c>
      <c r="AAE126" s="248">
        <f>IF(AAE$6=$WQ$5,成绩录入!EP129,0)</f>
        <v>0</v>
      </c>
      <c r="AAF126" s="248">
        <f>IF(AAF$6=$WQ$5,成绩录入!EQ129,0)</f>
        <v>0</v>
      </c>
      <c r="AAG126" s="248">
        <f>IF(AAG$6=$WQ$5,成绩录入!ER129,0)</f>
        <v>0</v>
      </c>
      <c r="AAH126" s="248">
        <f>IF(AAH$6=$WQ$5,成绩录入!ES129,0)</f>
        <v>0</v>
      </c>
      <c r="AAI126" s="248">
        <f>IF(AAI$6=$WQ$5,成绩录入!ET129,0)</f>
        <v>0</v>
      </c>
      <c r="AAJ126" s="248">
        <f>IF(AAJ$6=$WQ$5,成绩录入!EU129,0)</f>
        <v>0</v>
      </c>
      <c r="AAK126" s="248">
        <f>IF(AAK$6=$WQ$5,成绩录入!EV129,0)</f>
        <v>0</v>
      </c>
      <c r="AAL126" s="248">
        <f>IF(AAL$6=$WQ$5,成绩录入!EW129,0)</f>
        <v>0</v>
      </c>
      <c r="AAM126" s="248">
        <f>IF(AAM$6=$WQ$5,成绩录入!EX129,0)</f>
        <v>0</v>
      </c>
      <c r="AAN126" s="218">
        <f t="shared" si="192"/>
        <v>0</v>
      </c>
      <c r="AAO126" s="206"/>
      <c r="AAQ126" s="273">
        <f>IF(AAQ$6=$AAP$5,成绩录入!BC129,0)</f>
        <v>0</v>
      </c>
      <c r="AAR126" s="274">
        <f>IF(AAR$6=$AAP$5,成绩录入!BD129,0)</f>
        <v>0</v>
      </c>
      <c r="AAS126" s="274">
        <f>IF(AAS$6=$AAP$5,成绩录入!BE129,0)</f>
        <v>0</v>
      </c>
      <c r="AAT126" s="274">
        <f>IF(AAT$6=$AAP$5,成绩录入!BF129,0)</f>
        <v>0</v>
      </c>
      <c r="AAU126" s="274">
        <f>IF(AAU$6=$AAP$5,成绩录入!BG129,0)</f>
        <v>0</v>
      </c>
      <c r="AAV126" s="274">
        <f>IF(AAV$6=$AAP$5,成绩录入!BH129,0)</f>
        <v>0</v>
      </c>
      <c r="AAW126" s="274">
        <f>IF(AAW$6=$AAP$5,成绩录入!BI129,0)</f>
        <v>0</v>
      </c>
      <c r="AAX126" s="274">
        <f>IF(AAX$6=$AAP$5,成绩录入!BJ129,0)</f>
        <v>0</v>
      </c>
      <c r="AAY126" s="274">
        <f>IF(AAY$6=$AAP$5,成绩录入!BK129,0)</f>
        <v>0</v>
      </c>
      <c r="AAZ126" s="274">
        <f>IF(AAZ$6=$AAP$5,成绩录入!BL129,0)</f>
        <v>0</v>
      </c>
      <c r="ABA126" s="274">
        <f>IF(ABA$6=$AAP$5,成绩录入!BM129,0)</f>
        <v>0</v>
      </c>
      <c r="ABB126" s="274">
        <f>IF(ABB$6=$AAP$5,成绩录入!BN129,0)</f>
        <v>0</v>
      </c>
      <c r="ABC126" s="274">
        <f>IF(ABC$6=$AAP$5,成绩录入!BO129,0)</f>
        <v>0</v>
      </c>
      <c r="ABD126" s="274">
        <f>IF(ABD$6=$AAP$5,成绩录入!BP129,0)</f>
        <v>0</v>
      </c>
      <c r="ABE126" s="274">
        <f>IF(ABE$6=$AAP$5,成绩录入!BQ129,0)</f>
        <v>0</v>
      </c>
      <c r="ABF126" s="274">
        <f>IF(ABF$6=$AAP$5,成绩录入!BR129,0)</f>
        <v>0</v>
      </c>
      <c r="ABG126" s="274">
        <f>IF(ABG$6=$AAP$5,成绩录入!BS129,0)</f>
        <v>0</v>
      </c>
      <c r="ABH126" s="274">
        <f>IF(ABH$6=$AAP$5,成绩录入!BT129,0)</f>
        <v>0</v>
      </c>
      <c r="ABI126" s="274">
        <f>IF(ABI$6=$AAP$5,成绩录入!BU129,0)</f>
        <v>0</v>
      </c>
      <c r="ABJ126" s="274">
        <f>IF(ABJ$6=$AAP$5,成绩录入!BV129,0)</f>
        <v>0</v>
      </c>
      <c r="ABK126" s="274">
        <f>IF(ABK$6=$AAP$5,成绩录入!BW129,0)</f>
        <v>0</v>
      </c>
      <c r="ABL126" s="274">
        <f>IF(ABL$6=$AAP$5,成绩录入!BX129,0)</f>
        <v>0</v>
      </c>
      <c r="ABM126" s="274">
        <f>IF(ABM$6=$AAP$5,成绩录入!BY129,0)</f>
        <v>0</v>
      </c>
      <c r="ABN126" s="274">
        <f>IF(ABN$6=$AAP$5,成绩录入!BZ129,0)</f>
        <v>0</v>
      </c>
      <c r="ABO126" s="274">
        <f>IF(ABO$6=$AAP$5,成绩录入!CA129,0)</f>
        <v>0</v>
      </c>
      <c r="ABP126" s="274">
        <f>IF(ABP$6=$AAP$5,成绩录入!CB129,0)</f>
        <v>0</v>
      </c>
      <c r="ABQ126" s="274">
        <f>IF(ABQ$6=$AAP$5,成绩录入!CC129,0)</f>
        <v>0</v>
      </c>
      <c r="ABR126" s="274">
        <f>IF(ABR$6=$AAP$5,成绩录入!CD129,0)</f>
        <v>0</v>
      </c>
      <c r="ABS126" s="274">
        <f>IF(ABS$6=$AAP$5,成绩录入!CE129,0)</f>
        <v>0</v>
      </c>
      <c r="ABT126" s="274">
        <f>IF(ABT$6=$AAP$5,成绩录入!CF129,0)</f>
        <v>0</v>
      </c>
      <c r="ABU126" s="274">
        <f>IF(ABU$6=$AAP$5,成绩录入!CG129,0)</f>
        <v>0</v>
      </c>
      <c r="ABV126" s="274">
        <f>IF(ABV$6=$AAP$5,成绩录入!CH129,0)</f>
        <v>0</v>
      </c>
      <c r="ABW126" s="274">
        <f>IF(ABW$6=$AAP$5,成绩录入!CI129,0)</f>
        <v>0</v>
      </c>
      <c r="ABX126" s="274">
        <f>IF(ABX$6=$AAP$5,成绩录入!CJ129,0)</f>
        <v>0</v>
      </c>
      <c r="ABY126" s="274">
        <f>IF(ABY$6=$AAP$5,成绩录入!CK129,0)</f>
        <v>0</v>
      </c>
      <c r="ABZ126" s="274">
        <f>IF(ABZ$6=$AAP$5,成绩录入!CL129,0)</f>
        <v>0</v>
      </c>
      <c r="ACA126" s="274">
        <f>IF(ACA$6=$AAP$5,成绩录入!CM129,0)</f>
        <v>0</v>
      </c>
      <c r="ACB126" s="274">
        <f>IF(ACB$6=$AAP$5,成绩录入!CN129,0)</f>
        <v>0</v>
      </c>
      <c r="ACC126" s="274">
        <f>IF(ACC$6=$AAP$5,成绩录入!CO129,0)</f>
        <v>0</v>
      </c>
      <c r="ACD126" s="274">
        <f>IF(ACD$6=$AAP$5,成绩录入!CP129,0)</f>
        <v>0</v>
      </c>
      <c r="ACE126" s="274">
        <f>IF(ACE$6=$AAP$5,成绩录入!CQ129,0)</f>
        <v>0</v>
      </c>
      <c r="ACF126" s="274">
        <f>IF(ACF$6=$AAP$5,成绩录入!CR129,0)</f>
        <v>0</v>
      </c>
      <c r="ACG126" s="274">
        <f>IF(ACG$6=$AAP$5,成绩录入!CS129,0)</f>
        <v>0</v>
      </c>
      <c r="ACH126" s="274">
        <f>IF(ACH$6=$AAP$5,成绩录入!CT129,0)</f>
        <v>0</v>
      </c>
      <c r="ACI126" s="274">
        <f>IF(ACI$6=$AAP$5,成绩录入!CU129,0)</f>
        <v>0</v>
      </c>
      <c r="ACJ126" s="274">
        <f>IF(ACJ$6=$AAP$5,成绩录入!CV129,0)</f>
        <v>0</v>
      </c>
      <c r="ACK126" s="274">
        <f>IF(ACK$6=$AAP$5,成绩录入!CW129,0)</f>
        <v>0</v>
      </c>
      <c r="ACL126" s="274">
        <f>IF(ACL$6=$AAP$5,成绩录入!CX129,0)</f>
        <v>0</v>
      </c>
      <c r="ACM126" s="274">
        <f>IF(ACM$6=$AAP$5,成绩录入!CY129,0)</f>
        <v>0</v>
      </c>
      <c r="ACN126" s="274">
        <f>IF(ACN$6=$AAP$5,成绩录入!CZ129,0)</f>
        <v>0</v>
      </c>
      <c r="ACO126" s="274">
        <f>IF(ACO$6=$AAP$5,成绩录入!DA129,0)</f>
        <v>0</v>
      </c>
      <c r="ACP126" s="274">
        <f>IF(ACP$6=$AAP$5,成绩录入!DB129,0)</f>
        <v>0</v>
      </c>
      <c r="ACQ126" s="274">
        <f>IF(ACQ$6=$AAP$5,成绩录入!DC129,0)</f>
        <v>0</v>
      </c>
      <c r="ACR126" s="274">
        <f>IF(ACR$6=$AAP$5,成绩录入!DD129,0)</f>
        <v>0</v>
      </c>
      <c r="ACS126" s="274">
        <f>IF(ACS$6=$AAP$5,成绩录入!DE129,0)</f>
        <v>0</v>
      </c>
      <c r="ACT126" s="274">
        <f>IF(ACT$6=$AAP$5,成绩录入!DF129,0)</f>
        <v>0</v>
      </c>
      <c r="ACU126" s="274">
        <f>IF(ACU$6=$AAP$5,成绩录入!DG129,0)</f>
        <v>0</v>
      </c>
      <c r="ACV126" s="274">
        <f>IF(ACV$6=$AAP$5,成绩录入!DH129,0)</f>
        <v>0</v>
      </c>
      <c r="ACW126" s="274">
        <f>IF(ACW$6=$AAP$5,成绩录入!DI129,0)</f>
        <v>0</v>
      </c>
      <c r="ACX126" s="274">
        <f>IF(ACX$6=$AAP$5,成绩录入!DJ129,0)</f>
        <v>0</v>
      </c>
      <c r="ACY126" s="248">
        <f>IF(ACY$6=$AAP$5,成绩录入!DK129,0)</f>
        <v>0</v>
      </c>
      <c r="ACZ126" s="248">
        <f>IF(ACZ$6=$AAP$5,成绩录入!DL129,0)</f>
        <v>0</v>
      </c>
      <c r="ADA126" s="248">
        <f>IF(ADA$6=$AAP$5,成绩录入!DM129,0)</f>
        <v>0</v>
      </c>
      <c r="ADB126" s="248">
        <f>IF(ADB$6=$AAP$5,成绩录入!DN129,0)</f>
        <v>0</v>
      </c>
      <c r="ADC126" s="248">
        <f>IF(ADC$6=$AAP$5,成绩录入!DO129,0)</f>
        <v>0</v>
      </c>
      <c r="ADD126" s="248">
        <f>IF(ADD$6=$AAP$5,成绩录入!DP129,0)</f>
        <v>0</v>
      </c>
      <c r="ADE126" s="248">
        <f>IF(ADE$6=$AAP$5,成绩录入!DQ129,0)</f>
        <v>0</v>
      </c>
      <c r="ADF126" s="248">
        <f>IF(ADF$6=$AAP$5,成绩录入!DR129,0)</f>
        <v>0</v>
      </c>
      <c r="ADG126" s="248">
        <f>IF(ADG$6=$AAP$5,成绩录入!DS129,0)</f>
        <v>0</v>
      </c>
      <c r="ADH126" s="248">
        <f>IF(ADH$6=$AAP$5,成绩录入!DT129,0)</f>
        <v>0</v>
      </c>
      <c r="ADI126" s="248">
        <f>IF(ADI$6=$AAP$5,成绩录入!DU129,0)</f>
        <v>0</v>
      </c>
      <c r="ADJ126" s="248">
        <f>IF(ADJ$6=$AAP$5,成绩录入!DV129,0)</f>
        <v>0</v>
      </c>
      <c r="ADK126" s="248">
        <f>IF(ADK$6=$AAP$5,成绩录入!DW129,0)</f>
        <v>0</v>
      </c>
      <c r="ADL126" s="248">
        <f>IF(ADL$6=$AAP$5,成绩录入!DX129,0)</f>
        <v>0</v>
      </c>
      <c r="ADM126" s="248">
        <f>IF(ADM$6=$AAP$5,成绩录入!DY129,0)</f>
        <v>0</v>
      </c>
      <c r="ADN126" s="248">
        <f>IF(ADN$6=$AAP$5,成绩录入!DZ129,0)</f>
        <v>0</v>
      </c>
      <c r="ADO126" s="248">
        <f>IF(ADO$6=$AAP$5,成绩录入!EA129,0)</f>
        <v>0</v>
      </c>
      <c r="ADP126" s="248">
        <f>IF(ADP$6=$AAP$5,成绩录入!EB129,0)</f>
        <v>0</v>
      </c>
      <c r="ADQ126" s="248">
        <f>IF(ADQ$6=$AAP$5,成绩录入!EC129,0)</f>
        <v>0</v>
      </c>
      <c r="ADR126" s="248">
        <f>IF(ADR$6=$AAP$5,成绩录入!ED129,0)</f>
        <v>0</v>
      </c>
      <c r="ADS126" s="248">
        <f>IF(ADS$6=$AAP$5,成绩录入!EE129,0)</f>
        <v>0</v>
      </c>
      <c r="ADT126" s="248">
        <f>IF(ADT$6=$AAP$5,成绩录入!EF129,0)</f>
        <v>0</v>
      </c>
      <c r="ADU126" s="248">
        <f>IF(ADU$6=$AAP$5,成绩录入!EG129,0)</f>
        <v>0</v>
      </c>
      <c r="ADV126" s="248">
        <f>IF(ADV$6=$AAP$5,成绩录入!EH129,0)</f>
        <v>0</v>
      </c>
      <c r="ADW126" s="248">
        <f>IF(ADW$6=$AAP$5,成绩录入!EI129,0)</f>
        <v>0</v>
      </c>
      <c r="ADX126" s="248">
        <f>IF(ADX$6=$AAP$5,成绩录入!EJ129,0)</f>
        <v>0</v>
      </c>
      <c r="ADY126" s="248">
        <f>IF(ADY$6=$AAP$5,成绩录入!EK129,0)</f>
        <v>0</v>
      </c>
      <c r="ADZ126" s="248">
        <f>IF(ADZ$6=$AAP$5,成绩录入!EL129,0)</f>
        <v>0</v>
      </c>
      <c r="AEA126" s="248">
        <f>IF(AEA$6=$AAP$5,成绩录入!EM129,0)</f>
        <v>0</v>
      </c>
      <c r="AEB126" s="248">
        <f>IF(AEB$6=$AAP$5,成绩录入!EN129,0)</f>
        <v>0</v>
      </c>
      <c r="AEC126" s="248">
        <f>IF(AEC$6=$AAP$5,成绩录入!EO129,0)</f>
        <v>0</v>
      </c>
      <c r="AED126" s="248">
        <f>IF(AED$6=$AAP$5,成绩录入!EP129,0)</f>
        <v>0</v>
      </c>
      <c r="AEE126" s="248">
        <f>IF(AEE$6=$AAP$5,成绩录入!EQ129,0)</f>
        <v>0</v>
      </c>
      <c r="AEF126" s="248">
        <f>IF(AEF$6=$AAP$5,成绩录入!ER129,0)</f>
        <v>0</v>
      </c>
      <c r="AEG126" s="248">
        <f>IF(AEG$6=$AAP$5,成绩录入!ES129,0)</f>
        <v>0</v>
      </c>
      <c r="AEH126" s="248">
        <f>IF(AEH$6=$AAP$5,成绩录入!ET129,0)</f>
        <v>0</v>
      </c>
      <c r="AEI126" s="248">
        <f>IF(AEI$6=$AAP$5,成绩录入!EU129,0)</f>
        <v>0</v>
      </c>
      <c r="AEJ126" s="248">
        <f>IF(AEJ$6=$AAP$5,成绩录入!EV129,0)</f>
        <v>0</v>
      </c>
      <c r="AEK126" s="248">
        <f>IF(AEK$6=$AAP$5,成绩录入!EW129,0)</f>
        <v>0</v>
      </c>
      <c r="AEL126" s="248">
        <f>IF(AEL$6=$AAP$5,成绩录入!EX129,0)</f>
        <v>0</v>
      </c>
      <c r="AEM126" s="218">
        <f t="shared" si="193"/>
        <v>0</v>
      </c>
      <c r="AEN126" s="166"/>
      <c r="AEO126" s="166"/>
      <c r="AEP126" s="273">
        <f>IF(AEP$6=$AEO$5,成绩录入!BC129,0)</f>
        <v>0</v>
      </c>
      <c r="AEQ126" s="274">
        <f>IF(AEQ$6=$AEO$5,成绩录入!BD129,0)</f>
        <v>0</v>
      </c>
      <c r="AER126" s="274">
        <f>IF(AER$6=$AEO$5,成绩录入!BE129,0)</f>
        <v>0</v>
      </c>
      <c r="AES126" s="274">
        <f>IF(AES$6=$AEO$5,成绩录入!BF129,0)</f>
        <v>0</v>
      </c>
      <c r="AET126" s="274">
        <f>IF(AET$6=$AEO$5,成绩录入!BG129,0)</f>
        <v>0</v>
      </c>
      <c r="AEU126" s="274">
        <f>IF(AEU$6=$AEO$5,成绩录入!BH129,0)</f>
        <v>0</v>
      </c>
      <c r="AEV126" s="274">
        <f>IF(AEV$6=$AEO$5,成绩录入!BI129,0)</f>
        <v>0</v>
      </c>
      <c r="AEW126" s="274">
        <f>IF(AEW$6=$AEO$5,成绩录入!BJ129,0)</f>
        <v>0</v>
      </c>
      <c r="AEX126" s="274">
        <f>IF(AEX$6=$AEO$5,成绩录入!BK129,0)</f>
        <v>0</v>
      </c>
      <c r="AEY126" s="274">
        <f>IF(AEY$6=$AEO$5,成绩录入!BL129,0)</f>
        <v>0</v>
      </c>
      <c r="AEZ126" s="274">
        <f>IF(AEZ$6=$AEO$5,成绩录入!BM129,0)</f>
        <v>0</v>
      </c>
      <c r="AFA126" s="274">
        <f>IF(AFA$6=$AEO$5,成绩录入!BN129,0)</f>
        <v>0</v>
      </c>
      <c r="AFB126" s="274">
        <f>IF(AFB$6=$AEO$5,成绩录入!BO129,0)</f>
        <v>0</v>
      </c>
      <c r="AFC126" s="274">
        <f>IF(AFC$6=$AEO$5,成绩录入!BP129,0)</f>
        <v>0</v>
      </c>
      <c r="AFD126" s="274">
        <f>IF(AFD$6=$AEO$5,成绩录入!BQ129,0)</f>
        <v>0</v>
      </c>
      <c r="AFE126" s="274">
        <f>IF(AFE$6=$AEO$5,成绩录入!BR129,0)</f>
        <v>0</v>
      </c>
      <c r="AFF126" s="274">
        <f>IF(AFF$6=$AEO$5,成绩录入!BS129,0)</f>
        <v>0</v>
      </c>
      <c r="AFG126" s="274">
        <f>IF(AFG$6=$AEO$5,成绩录入!BT129,0)</f>
        <v>0</v>
      </c>
      <c r="AFH126" s="274">
        <f>IF(AFH$6=$AEO$5,成绩录入!BU129,0)</f>
        <v>0</v>
      </c>
      <c r="AFI126" s="274">
        <f>IF(AFI$6=$AEO$5,成绩录入!BV129,0)</f>
        <v>0</v>
      </c>
      <c r="AFJ126" s="274">
        <f>IF(AFJ$6=$AEO$5,成绩录入!BW129,0)</f>
        <v>0</v>
      </c>
      <c r="AFK126" s="274">
        <f>IF(AFK$6=$AEO$5,成绩录入!BX129,0)</f>
        <v>0</v>
      </c>
      <c r="AFL126" s="274">
        <f>IF(AFL$6=$AEO$5,成绩录入!BY129,0)</f>
        <v>0</v>
      </c>
      <c r="AFM126" s="274">
        <f>IF(AFM$6=$AEO$5,成绩录入!BZ129,0)</f>
        <v>0</v>
      </c>
      <c r="AFN126" s="274">
        <f>IF(AFN$6=$AEO$5,成绩录入!CA129,0)</f>
        <v>0</v>
      </c>
      <c r="AFO126" s="274">
        <f>IF(AFO$6=$AEO$5,成绩录入!CB129,0)</f>
        <v>0</v>
      </c>
      <c r="AFP126" s="274">
        <f>IF(AFP$6=$AEO$5,成绩录入!CC129,0)</f>
        <v>0</v>
      </c>
      <c r="AFQ126" s="274">
        <f>IF(AFQ$6=$AEO$5,成绩录入!CD129,0)</f>
        <v>0</v>
      </c>
      <c r="AFR126" s="274">
        <f>IF(AFR$6=$AEO$5,成绩录入!CE129,0)</f>
        <v>0</v>
      </c>
      <c r="AFS126" s="274">
        <f>IF(AFS$6=$AEO$5,成绩录入!CF129,0)</f>
        <v>0</v>
      </c>
      <c r="AFT126" s="274">
        <f>IF(AFT$6=$AEO$5,成绩录入!CG129,0)</f>
        <v>0</v>
      </c>
      <c r="AFU126" s="274">
        <f>IF(AFU$6=$AEO$5,成绩录入!CH129,0)</f>
        <v>0</v>
      </c>
      <c r="AFV126" s="274">
        <f>IF(AFV$6=$AEO$5,成绩录入!CI129,0)</f>
        <v>0</v>
      </c>
      <c r="AFW126" s="274">
        <f>IF(AFW$6=$AEO$5,成绩录入!CJ129,0)</f>
        <v>0</v>
      </c>
      <c r="AFX126" s="274">
        <f>IF(AFX$6=$AEO$5,成绩录入!CK129,0)</f>
        <v>0</v>
      </c>
      <c r="AFY126" s="274">
        <f>IF(AFY$6=$AEO$5,成绩录入!CL129,0)</f>
        <v>0</v>
      </c>
      <c r="AFZ126" s="274">
        <f>IF(AFZ$6=$AEO$5,成绩录入!CM129,0)</f>
        <v>0</v>
      </c>
      <c r="AGA126" s="274">
        <f>IF(AGA$6=$AEO$5,成绩录入!CN129,0)</f>
        <v>0</v>
      </c>
      <c r="AGB126" s="274">
        <f>IF(AGB$6=$AEO$5,成绩录入!CO129,0)</f>
        <v>0</v>
      </c>
      <c r="AGC126" s="274">
        <f>IF(AGC$6=$AEO$5,成绩录入!CP129,0)</f>
        <v>0</v>
      </c>
      <c r="AGD126" s="274">
        <f>IF(AGD$6=$AEO$5,成绩录入!CQ129,0)</f>
        <v>0</v>
      </c>
      <c r="AGE126" s="274">
        <f>IF(AGE$6=$AEO$5,成绩录入!CR129,0)</f>
        <v>0</v>
      </c>
      <c r="AGF126" s="274">
        <f>IF(AGF$6=$AEO$5,成绩录入!CS129,0)</f>
        <v>0</v>
      </c>
      <c r="AGG126" s="274">
        <f>IF(AGG$6=$AEO$5,成绩录入!CT129,0)</f>
        <v>0</v>
      </c>
      <c r="AGH126" s="274">
        <f>IF(AGH$6=$AEO$5,成绩录入!CU129,0)</f>
        <v>0</v>
      </c>
      <c r="AGI126" s="274">
        <f>IF(AGI$6=$AEO$5,成绩录入!CV129,0)</f>
        <v>0</v>
      </c>
      <c r="AGJ126" s="274">
        <f>IF(AGJ$6=$AEO$5,成绩录入!CW129,0)</f>
        <v>0</v>
      </c>
      <c r="AGK126" s="274">
        <f>IF(AGK$6=$AEO$5,成绩录入!CX129,0)</f>
        <v>0</v>
      </c>
      <c r="AGL126" s="274">
        <f>IF(AGL$6=$AEO$5,成绩录入!CY129,0)</f>
        <v>0</v>
      </c>
      <c r="AGM126" s="274">
        <f>IF(AGM$6=$AEO$5,成绩录入!CZ129,0)</f>
        <v>0</v>
      </c>
      <c r="AGN126" s="274">
        <f>IF(AGN$6=$AEO$5,成绩录入!DA129,0)</f>
        <v>0</v>
      </c>
      <c r="AGO126" s="274">
        <f>IF(AGO$6=$AEO$5,成绩录入!DB129,0)</f>
        <v>0</v>
      </c>
      <c r="AGP126" s="274">
        <f>IF(AGP$6=$AEO$5,成绩录入!DC129,0)</f>
        <v>0</v>
      </c>
      <c r="AGQ126" s="274">
        <f>IF(AGQ$6=$AEO$5,成绩录入!DD129,0)</f>
        <v>0</v>
      </c>
      <c r="AGR126" s="274">
        <f>IF(AGR$6=$AEO$5,成绩录入!DE129,0)</f>
        <v>0</v>
      </c>
      <c r="AGS126" s="274">
        <f>IF(AGS$6=$AEO$5,成绩录入!DF129,0)</f>
        <v>0</v>
      </c>
      <c r="AGT126" s="274">
        <f>IF(AGT$6=$AEO$5,成绩录入!DG129,0)</f>
        <v>0</v>
      </c>
      <c r="AGU126" s="274">
        <f>IF(AGU$6=$AEO$5,成绩录入!DH129,0)</f>
        <v>0</v>
      </c>
      <c r="AGV126" s="274">
        <f>IF(AGV$6=$AEO$5,成绩录入!DI129,0)</f>
        <v>0</v>
      </c>
      <c r="AGW126" s="274">
        <f>IF(AGW$6=$AEO$5,成绩录入!DJ129,0)</f>
        <v>0</v>
      </c>
      <c r="AGX126" s="248">
        <f>IF(AGX$6=$AEO$5,成绩录入!DK129,0)</f>
        <v>0</v>
      </c>
      <c r="AGY126" s="248">
        <f>IF(AGY$6=$AEO$5,成绩录入!DL129,0)</f>
        <v>0</v>
      </c>
      <c r="AGZ126" s="248">
        <f>IF(AGZ$6=$AEO$5,成绩录入!DM129,0)</f>
        <v>0</v>
      </c>
      <c r="AHA126" s="248">
        <f>IF(AHA$6=$AEO$5,成绩录入!DN129,0)</f>
        <v>0</v>
      </c>
      <c r="AHB126" s="248">
        <f>IF(AHB$6=$AEO$5,成绩录入!DO129,0)</f>
        <v>0</v>
      </c>
      <c r="AHC126" s="248">
        <f>IF(AHC$6=$AEO$5,成绩录入!DP129,0)</f>
        <v>0</v>
      </c>
      <c r="AHD126" s="248">
        <f>IF(AHD$6=$AEO$5,成绩录入!DQ129,0)</f>
        <v>0</v>
      </c>
      <c r="AHE126" s="248">
        <f>IF(AHE$6=$AEO$5,成绩录入!DR129,0)</f>
        <v>0</v>
      </c>
      <c r="AHF126" s="248">
        <f>IF(AHF$6=$AEO$5,成绩录入!DS129,0)</f>
        <v>0</v>
      </c>
      <c r="AHG126" s="248">
        <f>IF(AHG$6=$AEO$5,成绩录入!DT129,0)</f>
        <v>0</v>
      </c>
      <c r="AHH126" s="248">
        <f>IF(AHH$6=$AEO$5,成绩录入!DU129,0)</f>
        <v>0</v>
      </c>
      <c r="AHI126" s="248">
        <f>IF(AHI$6=$AEO$5,成绩录入!DV129,0)</f>
        <v>0</v>
      </c>
      <c r="AHJ126" s="248">
        <f>IF(AHJ$6=$AEO$5,成绩录入!DW129,0)</f>
        <v>0</v>
      </c>
      <c r="AHK126" s="248">
        <f>IF(AHK$6=$AEO$5,成绩录入!DX129,0)</f>
        <v>0</v>
      </c>
      <c r="AHL126" s="248">
        <f>IF(AHL$6=$AEO$5,成绩录入!DY129,0)</f>
        <v>0</v>
      </c>
      <c r="AHM126" s="248">
        <f>IF(AHM$6=$AEO$5,成绩录入!DZ129,0)</f>
        <v>0</v>
      </c>
      <c r="AHN126" s="248">
        <f>IF(AHN$6=$AEO$5,成绩录入!EA129,0)</f>
        <v>0</v>
      </c>
      <c r="AHO126" s="248">
        <f>IF(AHO$6=$AEO$5,成绩录入!EB129,0)</f>
        <v>0</v>
      </c>
      <c r="AHP126" s="248">
        <f>IF(AHP$6=$AEO$5,成绩录入!EC129,0)</f>
        <v>0</v>
      </c>
      <c r="AHQ126" s="248">
        <f>IF(AHQ$6=$AEO$5,成绩录入!ED129,0)</f>
        <v>0</v>
      </c>
      <c r="AHR126" s="248">
        <f>IF(AHR$6=$AEO$5,成绩录入!EE129,0)</f>
        <v>0</v>
      </c>
      <c r="AHS126" s="248">
        <f>IF(AHS$6=$AEO$5,成绩录入!EF129,0)</f>
        <v>0</v>
      </c>
      <c r="AHT126" s="248">
        <f>IF(AHT$6=$AEO$5,成绩录入!EG129,0)</f>
        <v>0</v>
      </c>
      <c r="AHU126" s="248">
        <f>IF(AHU$6=$AEO$5,成绩录入!EH129,0)</f>
        <v>0</v>
      </c>
      <c r="AHV126" s="248">
        <f>IF(AHV$6=$AEO$5,成绩录入!EI129,0)</f>
        <v>0</v>
      </c>
      <c r="AHW126" s="248">
        <f>IF(AHW$6=$AEO$5,成绩录入!EJ129,0)</f>
        <v>0</v>
      </c>
      <c r="AHX126" s="248">
        <f>IF(AHX$6=$AEO$5,成绩录入!EK129,0)</f>
        <v>0</v>
      </c>
      <c r="AHY126" s="248">
        <f>IF(AHY$6=$AEO$5,成绩录入!EL129,0)</f>
        <v>0</v>
      </c>
      <c r="AHZ126" s="248">
        <f>IF(AHZ$6=$AEO$5,成绩录入!EM129,0)</f>
        <v>0</v>
      </c>
      <c r="AIA126" s="248">
        <f>IF(AIA$6=$AEO$5,成绩录入!EN129,0)</f>
        <v>0</v>
      </c>
      <c r="AIB126" s="248">
        <f>IF(AIB$6=$AEO$5,成绩录入!EO129,0)</f>
        <v>0</v>
      </c>
      <c r="AIC126" s="248">
        <f>IF(AIC$6=$AEO$5,成绩录入!EP129,0)</f>
        <v>0</v>
      </c>
      <c r="AID126" s="248">
        <f>IF(AID$6=$AEO$5,成绩录入!EQ129,0)</f>
        <v>0</v>
      </c>
      <c r="AIE126" s="248">
        <f>IF(AIE$6=$AEO$5,成绩录入!ER129,0)</f>
        <v>0</v>
      </c>
      <c r="AIF126" s="248">
        <f>IF(AIF$6=$AEO$5,成绩录入!ES129,0)</f>
        <v>0</v>
      </c>
      <c r="AIG126" s="248">
        <f>IF(AIG$6=$AEO$5,成绩录入!ET129,0)</f>
        <v>0</v>
      </c>
      <c r="AIH126" s="248">
        <f>IF(AIH$6=$AEO$5,成绩录入!EU129,0)</f>
        <v>0</v>
      </c>
      <c r="AII126" s="248">
        <f>IF(AII$6=$AEO$5,成绩录入!EV129,0)</f>
        <v>0</v>
      </c>
      <c r="AIJ126" s="248">
        <f>IF(AIJ$6=$AEO$5,成绩录入!EW129,0)</f>
        <v>0</v>
      </c>
      <c r="AIK126" s="248">
        <f>IF(AIK$6=$AEO$5,成绩录入!EX129,0)</f>
        <v>0</v>
      </c>
      <c r="AIL126" s="218">
        <f t="shared" si="194"/>
        <v>0</v>
      </c>
      <c r="AIN126" s="402" t="str">
        <f>初始录入!A131</f>
        <v/>
      </c>
      <c r="AIO126" s="270">
        <f>初始录入!B131</f>
        <v>0</v>
      </c>
      <c r="AIP126" s="271">
        <f>初始录入!C131</f>
        <v>0</v>
      </c>
      <c r="AIQ126" s="403">
        <f>IF(平时!D124&lt;&gt;"",平时!D124,0)</f>
        <v>0</v>
      </c>
      <c r="AIR126" s="404" t="str">
        <f t="shared" si="331"/>
        <v/>
      </c>
      <c r="AIS126" s="403">
        <f>IF(过程!D124&lt;&gt;"",过程!D124,0)</f>
        <v>0</v>
      </c>
      <c r="AIT126" s="404" t="str">
        <f t="shared" si="332"/>
        <v/>
      </c>
      <c r="AIU126" s="216">
        <f>IF(期末!D124&lt;&gt;"",期末!D124,0)</f>
        <v>0</v>
      </c>
      <c r="AIV126" s="404" t="str">
        <f t="shared" si="333"/>
        <v/>
      </c>
      <c r="AIW126" s="405">
        <f t="shared" si="334"/>
        <v>0</v>
      </c>
      <c r="AIX126" s="403">
        <f>IF(平时!E124&lt;&gt;"",平时!E124,0)</f>
        <v>0</v>
      </c>
      <c r="AIY126" s="404" t="str">
        <f t="shared" si="335"/>
        <v/>
      </c>
      <c r="AIZ126" s="403">
        <f>IF(过程!E124&lt;&gt;"",过程!E124,0)</f>
        <v>0</v>
      </c>
      <c r="AJA126" s="404" t="str">
        <f t="shared" si="336"/>
        <v/>
      </c>
      <c r="AJB126" s="216">
        <f>IF(期末!E124&lt;&gt;"",期末!E124,0)</f>
        <v>0</v>
      </c>
      <c r="AJC126" s="404" t="str">
        <f t="shared" si="337"/>
        <v/>
      </c>
      <c r="AJD126" s="405">
        <f t="shared" si="338"/>
        <v>0</v>
      </c>
      <c r="AJE126" s="403">
        <f>IF(平时!F124&lt;&gt;"",平时!F124,0)</f>
        <v>0</v>
      </c>
      <c r="AJF126" s="404" t="str">
        <f t="shared" si="339"/>
        <v/>
      </c>
      <c r="AJG126" s="403">
        <f>IF(过程!F124&lt;&gt;"",过程!F124,0)</f>
        <v>0</v>
      </c>
      <c r="AJH126" s="404" t="str">
        <f t="shared" si="340"/>
        <v/>
      </c>
      <c r="AJI126" s="216">
        <f>IF(期末!F124&lt;&gt;"",期末!F124,0)</f>
        <v>0</v>
      </c>
      <c r="AJJ126" s="404" t="str">
        <f t="shared" si="341"/>
        <v/>
      </c>
      <c r="AJK126" s="405">
        <f t="shared" si="342"/>
        <v>0</v>
      </c>
      <c r="AJL126" s="403">
        <f>IF(平时!G124&lt;&gt;"",平时!G124,0)</f>
        <v>0</v>
      </c>
      <c r="AJM126" s="404" t="str">
        <f t="shared" si="343"/>
        <v/>
      </c>
      <c r="AJN126" s="403">
        <f>IF(过程!G124&lt;&gt;"",过程!G124,0)</f>
        <v>0</v>
      </c>
      <c r="AJO126" s="404" t="str">
        <f t="shared" si="344"/>
        <v/>
      </c>
      <c r="AJP126" s="216">
        <f>IF(期末!G124&lt;&gt;"",期末!G124,0)</f>
        <v>0</v>
      </c>
      <c r="AJQ126" s="404" t="str">
        <f t="shared" si="345"/>
        <v/>
      </c>
      <c r="AJR126" s="405">
        <f t="shared" si="346"/>
        <v>0</v>
      </c>
      <c r="AJS126" s="403">
        <f>IF(平时!H124&lt;&gt;"",平时!H124,0)</f>
        <v>0</v>
      </c>
      <c r="AJT126" s="404" t="str">
        <f t="shared" si="347"/>
        <v/>
      </c>
      <c r="AJU126" s="403">
        <f>IF(过程!H124&lt;&gt;"",过程!H124,0)</f>
        <v>0</v>
      </c>
      <c r="AJV126" s="404" t="str">
        <f t="shared" si="348"/>
        <v/>
      </c>
      <c r="AJW126" s="216">
        <f>IF(期末!H124&lt;&gt;"",期末!H124,0)</f>
        <v>0</v>
      </c>
      <c r="AJX126" s="404" t="str">
        <f t="shared" si="349"/>
        <v/>
      </c>
      <c r="AJY126" s="406">
        <f t="shared" si="350"/>
        <v>0</v>
      </c>
      <c r="AKA126" s="216" t="str">
        <f>初始录入!A131</f>
        <v/>
      </c>
      <c r="AKB126" s="216">
        <f>初始录入!B131</f>
        <v>0</v>
      </c>
      <c r="AKC126" s="216">
        <f>初始录入!C131</f>
        <v>0</v>
      </c>
      <c r="AKD126" s="327" t="str">
        <f>IF(初始录入!$E131=初始录入!$K$2,达成度!$D139,"")</f>
        <v/>
      </c>
      <c r="AKE126" s="327" t="str">
        <f>IF(初始录入!$E131=初始录入!$K$3,达成度!D139,"")</f>
        <v/>
      </c>
      <c r="AKF126" s="216" t="str">
        <f>IF(初始录入!$E131=初始录入!$K$4,达成度!D139,"")</f>
        <v/>
      </c>
      <c r="AKG126" s="216" t="str">
        <f>IF(初始录入!$E131=初始录入!$K$5,达成度!D139,"")</f>
        <v/>
      </c>
      <c r="AKH126" s="327" t="str">
        <f>IF(初始录入!$E131=初始录入!$K$2,达成度!E139,"")</f>
        <v/>
      </c>
      <c r="AKI126" s="327" t="str">
        <f>IF(初始录入!$E131=初始录入!$K$3,达成度!E139,"")</f>
        <v/>
      </c>
      <c r="AKJ126" s="216" t="str">
        <f>IF(初始录入!$E131=初始录入!$K$4,达成度!E139,"")</f>
        <v/>
      </c>
      <c r="AKK126" s="216" t="str">
        <f>IF(初始录入!$E131=初始录入!$K$5,达成度!E139,"")</f>
        <v/>
      </c>
      <c r="AKL126" s="327" t="str">
        <f>IF(初始录入!$E131=初始录入!$K$2,达成度!F139,"")</f>
        <v/>
      </c>
      <c r="AKM126" s="327" t="str">
        <f>IF(初始录入!$E131=初始录入!$K$3,达成度!F139,"")</f>
        <v/>
      </c>
      <c r="AKN126" s="216" t="str">
        <f>IF(初始录入!$E131=初始录入!$K$4,达成度!F139,"")</f>
        <v/>
      </c>
      <c r="AKO126" s="216" t="str">
        <f>IF(初始录入!$E131=初始录入!$K$5,达成度!F139,"")</f>
        <v/>
      </c>
      <c r="AKP126" s="327" t="str">
        <f>IF(初始录入!$E131=初始录入!$K$2,达成度!H139,"")</f>
        <v/>
      </c>
      <c r="AKQ126" s="327" t="str">
        <f>IF(初始录入!$E131=初始录入!$K$3,达成度!H139,"")</f>
        <v/>
      </c>
      <c r="AKR126" s="216" t="str">
        <f>IF(初始录入!$E131=初始录入!$K$4,达成度!H139,"")</f>
        <v/>
      </c>
      <c r="AKS126" s="216" t="str">
        <f>IF(初始录入!$E131=初始录入!$K$5,达成度!H139,"")</f>
        <v/>
      </c>
      <c r="AKT126" s="327" t="str">
        <f>IF(初始录入!$E131=初始录入!$K$2,达成度!I139,"")</f>
        <v/>
      </c>
      <c r="AKU126" s="327" t="str">
        <f>IF(初始录入!$E131=初始录入!$K$3,达成度!I139,"")</f>
        <v/>
      </c>
      <c r="AKV126" s="216" t="str">
        <f>IF(初始录入!$E131=初始录入!$K$4,达成度!I139,"")</f>
        <v/>
      </c>
      <c r="AKW126" s="216" t="str">
        <f>IF(初始录入!$E131=初始录入!$K$5,达成度!I139,"")</f>
        <v/>
      </c>
      <c r="AKX126" s="327" t="str">
        <f>IF(初始录入!$E131=初始录入!$K$2,达成度!J139,"")</f>
        <v/>
      </c>
      <c r="AKY126" s="327" t="str">
        <f>IF(初始录入!$E131=初始录入!$K$3,达成度!J139,"")</f>
        <v/>
      </c>
      <c r="AKZ126" s="216" t="str">
        <f>IF(初始录入!$E131=初始录入!$K$4,达成度!J139,"")</f>
        <v/>
      </c>
      <c r="ALA126" s="216" t="str">
        <f>IF(初始录入!$E131=初始录入!$K$5,达成度!J139,"")</f>
        <v/>
      </c>
      <c r="ALB126" s="327" t="str">
        <f>IF(初始录入!$E131=初始录入!$K$2,达成度!L139,"")</f>
        <v/>
      </c>
      <c r="ALC126" s="327" t="str">
        <f>IF(初始录入!$E131=初始录入!$K$3,达成度!L139,"")</f>
        <v/>
      </c>
      <c r="ALD126" s="216" t="str">
        <f>IF(初始录入!$E131=初始录入!$K$4,达成度!L139,"")</f>
        <v/>
      </c>
      <c r="ALE126" s="216" t="str">
        <f>IF(初始录入!$E131=初始录入!$K$5,达成度!L139,"")</f>
        <v/>
      </c>
      <c r="ALF126" s="327" t="str">
        <f>IF(初始录入!$E131=初始录入!$K$2,达成度!M139,"")</f>
        <v/>
      </c>
      <c r="ALG126" s="327" t="str">
        <f>IF(初始录入!$E131=初始录入!$K$3,达成度!M139,"")</f>
        <v/>
      </c>
      <c r="ALH126" s="216" t="str">
        <f>IF(初始录入!$E131=初始录入!$K$4,达成度!M139,"")</f>
        <v/>
      </c>
      <c r="ALI126" s="216" t="str">
        <f>IF(初始录入!$E131=初始录入!$K$5,达成度!M139,"")</f>
        <v/>
      </c>
      <c r="ALJ126" s="327" t="str">
        <f>IF(初始录入!$E131=初始录入!$K$2,达成度!N139,"")</f>
        <v/>
      </c>
      <c r="ALK126" s="327" t="str">
        <f>IF(初始录入!$E131=初始录入!$K$3,达成度!N139,"")</f>
        <v/>
      </c>
      <c r="ALL126" s="216" t="str">
        <f>IF(初始录入!$E131=初始录入!$K$4,达成度!N139,"")</f>
        <v/>
      </c>
      <c r="ALM126" s="216" t="str">
        <f>IF(初始录入!$E131=初始录入!$K$5,达成度!N139,"")</f>
        <v/>
      </c>
      <c r="ALN126" s="327" t="str">
        <f>IF(初始录入!$E131=初始录入!$K$2,达成度!P139,"")</f>
        <v/>
      </c>
      <c r="ALO126" s="327" t="str">
        <f>IF(初始录入!$E131=初始录入!$K$3,达成度!P139,"")</f>
        <v/>
      </c>
      <c r="ALP126" s="216" t="str">
        <f>IF(初始录入!$E131=初始录入!$K$4,达成度!P139,"")</f>
        <v/>
      </c>
      <c r="ALQ126" s="216" t="str">
        <f>IF(初始录入!$E131=初始录入!$K$5,达成度!P139,"")</f>
        <v/>
      </c>
      <c r="ALR126" s="327" t="str">
        <f>IF(初始录入!$E131=初始录入!$K$2,达成度!Q139,"")</f>
        <v/>
      </c>
      <c r="ALS126" s="327" t="str">
        <f>IF(初始录入!$E131=初始录入!$K$3,达成度!Q139,"")</f>
        <v/>
      </c>
      <c r="ALT126" s="216" t="str">
        <f>IF(初始录入!$E131=初始录入!$K$4,达成度!Q139,"")</f>
        <v/>
      </c>
      <c r="ALU126" s="216" t="str">
        <f>IF(初始录入!$E131=初始录入!$K$5,达成度!Q139,"")</f>
        <v/>
      </c>
      <c r="ALV126" s="327" t="str">
        <f>IF(初始录入!$E131=初始录入!$K$2,达成度!R139,"")</f>
        <v/>
      </c>
      <c r="ALW126" s="327" t="str">
        <f>IF(初始录入!$E131=初始录入!$K$3,达成度!R139,"")</f>
        <v/>
      </c>
      <c r="ALX126" s="216" t="str">
        <f>IF(初始录入!$E131=初始录入!$K$4,达成度!R139,"")</f>
        <v/>
      </c>
      <c r="ALY126" s="216"/>
      <c r="ALZ126" s="327" t="str">
        <f>IF(初始录入!$E131=初始录入!$K$2,达成度!T139,"")</f>
        <v/>
      </c>
      <c r="AMA126" s="327" t="str">
        <f>IF(初始录入!$E131=初始录入!$K$3,达成度!T139,"")</f>
        <v/>
      </c>
      <c r="AMB126" s="216" t="str">
        <f>IF(初始录入!$E131=初始录入!$K$4,达成度!T139,"")</f>
        <v/>
      </c>
      <c r="AMC126" s="216" t="str">
        <f>IF(初始录入!$E131=初始录入!$K$5,达成度!T139,"")</f>
        <v/>
      </c>
      <c r="AMD126" s="327" t="str">
        <f>IF(初始录入!$E131=初始录入!$K$2,达成度!U139,"")</f>
        <v/>
      </c>
      <c r="AME126" s="327" t="str">
        <f>IF(初始录入!$E131=初始录入!$K$3,达成度!U139,"")</f>
        <v/>
      </c>
      <c r="AMF126" s="216" t="str">
        <f>IF(初始录入!$E131=初始录入!$K$4,达成度!U139,"")</f>
        <v/>
      </c>
      <c r="AMG126" s="216" t="str">
        <f>IF(初始录入!$E131=初始录入!$K$5,达成度!U139,"")</f>
        <v/>
      </c>
      <c r="AMH126" s="327" t="str">
        <f>IF(初始录入!$E131=初始录入!$K$2,达成度!V139,"")</f>
        <v/>
      </c>
      <c r="AMI126" s="327" t="str">
        <f>IF(初始录入!$E131=初始录入!$K$3,达成度!V139,"")</f>
        <v/>
      </c>
      <c r="AMJ126" s="216" t="str">
        <f>IF(初始录入!$E131=初始录入!$K$4,达成度!W139,"")</f>
        <v/>
      </c>
      <c r="AMK126" s="216" t="str">
        <f>IF(初始录入!$E131=初始录入!$K$5,达成度!W139,"")</f>
        <v/>
      </c>
      <c r="AMM126" s="270">
        <f t="shared" si="270"/>
        <v>119</v>
      </c>
      <c r="AMN126" s="222" t="str">
        <f t="shared" si="266"/>
        <v/>
      </c>
      <c r="AMO126" s="325" t="str">
        <f>IF($AMM126&lt;=$H$7,INDEX(达成度!$G$21:$G$170,$AMM126,1),"")</f>
        <v/>
      </c>
      <c r="AMP126" s="325" t="str">
        <f>IF($AMM126&lt;=$H$7,INDEX(达成度!$K$21:$K$170,$AMM126,1),"")</f>
        <v/>
      </c>
      <c r="AMQ126" s="325" t="str">
        <f>IF($AMM126&lt;=$H$7,INDEX(达成度!$O$21:$O$170,$AMM126,1),"")</f>
        <v/>
      </c>
      <c r="AMR126" s="325" t="str">
        <f>IF($AMM126&lt;=$H$7,INDEX(达成度!$S$21:$S$170,$AMM126,1),"")</f>
        <v/>
      </c>
      <c r="AMS126" s="326" t="str">
        <f>IF($AMM126&lt;=$H$7,INDEX(达成度!$W$21:$W$170,$AMM126,1),"")</f>
        <v/>
      </c>
      <c r="AMU126" s="407"/>
      <c r="AMV126" s="222" t="str">
        <f t="shared" si="267"/>
        <v/>
      </c>
      <c r="AMW126" s="325" t="str">
        <f>IF($AMM126&lt;=$I$7,INDEX(达成度!$G$21:$G$170,$AMM126+$H$7,1),"")</f>
        <v/>
      </c>
      <c r="AMX126" s="325" t="str">
        <f>IF($AMM126&lt;=$I$7,INDEX(达成度!$K$21:$K$170,$AMM126+$H$7,1),"")</f>
        <v/>
      </c>
      <c r="AMY126" s="325" t="str">
        <f>IF($AMM126&lt;=$I$7,INDEX(达成度!$O$21:$O$170,$AMM126+$H$7,1),"")</f>
        <v/>
      </c>
      <c r="AMZ126" s="325" t="str">
        <f>IF($AMM126&lt;=$I$7,INDEX(达成度!$S$21:$S$170,$AMM126+$H$7,1),"")</f>
        <v/>
      </c>
      <c r="ANA126" s="326" t="str">
        <f>IF($AMM126&lt;=$I$7,INDEX(达成度!$W$21:$W$170,$AMM126+$H$7,1),"")</f>
        <v/>
      </c>
      <c r="ANC126" s="270"/>
      <c r="AND126" s="216" t="str">
        <f t="shared" si="268"/>
        <v/>
      </c>
      <c r="ANE126" s="325" t="str">
        <f>IF($AMM126&lt;=$J$7,INDEX(达成度!$G$21:$G$170,$AMM126+$H$7+$I$7,1),"")</f>
        <v/>
      </c>
      <c r="ANF126" s="325" t="str">
        <f>IF($AMM126&lt;=$J$7,INDEX(达成度!$K$21:$K$170,$AMM126+$H$7+$I$7,1),"")</f>
        <v/>
      </c>
      <c r="ANG126" s="325" t="str">
        <f>IF($AMM126&lt;=$J$7,INDEX(达成度!$O$21:$O$170,$AMM126+$H$7+$I$7,1),"")</f>
        <v/>
      </c>
      <c r="ANH126" s="325" t="str">
        <f>IF($AMM126&lt;=$J$7,INDEX(达成度!$S$21:$S$170,$AMM126+$H$7+$I$7,1),"")</f>
        <v/>
      </c>
      <c r="ANI126" s="326" t="str">
        <f>IF($AMM126&lt;=$J$7,INDEX(达成度!$W$21:$W$170,$AMM126+$H$7+$I$7,1),"")</f>
        <v/>
      </c>
      <c r="ANK126" s="270"/>
      <c r="ANL126" s="216" t="str">
        <f t="shared" si="269"/>
        <v/>
      </c>
      <c r="ANM126" s="325" t="str">
        <f>IF($AMM126&lt;=$K$7,INDEX(达成度!$G$21:$G$170,$AMM126+$H$7+$I$7+$J$7,1),"")</f>
        <v/>
      </c>
      <c r="ANN126" s="325" t="str">
        <f>IF($AMM126&lt;=$K$7,INDEX(达成度!$K$21:$K$170,$AMM126+$H$7+$I$7+$J$7,1),"")</f>
        <v/>
      </c>
      <c r="ANO126" s="325" t="str">
        <f>IF($AMM126&lt;=$K$7,INDEX(达成度!$O$21:$O$170,$AMM126+$H$7+$I$7+$J$7,1),"")</f>
        <v/>
      </c>
      <c r="ANP126" s="325" t="str">
        <f>IF($AMM126&lt;=$K$7,INDEX(达成度!$S$21:$S$170,$AMM126+$H$7+$I$7+$J$7,1),"")</f>
        <v/>
      </c>
      <c r="ANQ126" s="326" t="str">
        <f>IF($AMM126&lt;=$K$7,INDEX(达成度!$W$21:$W$170,$AMM126+$H$7+$I$7+$J$7,1),"")</f>
        <v/>
      </c>
    </row>
    <row r="127" ht="18" customHeight="1" spans="1:1024 1025:1057">
      <c r="A127" s="215" t="str">
        <f>初始录入!A132</f>
        <v/>
      </c>
      <c r="B127" s="216" t="str">
        <f>IF(初始录入!B132&lt;&gt;"",初始录入!B132,"")</f>
        <v/>
      </c>
      <c r="C127" s="216" t="str">
        <f>IF(初始录入!C132&lt;&gt;"",初始录入!C132,"")</f>
        <v/>
      </c>
      <c r="D127" s="216" t="str">
        <f>IF(初始录入!D132&lt;&gt;"",初始录入!D132,"")</f>
        <v/>
      </c>
      <c r="E127" s="218" t="str">
        <f>IF(初始录入!E132&lt;&gt;"",初始录入!E132,"")</f>
        <v/>
      </c>
      <c r="G127" s="330"/>
      <c r="H127" s="295">
        <f>IF(初始录入!E132=H$6,1,0)</f>
        <v>0</v>
      </c>
      <c r="I127" s="295">
        <f>IF(初始录入!E132=I$6,1,0)</f>
        <v>0</v>
      </c>
      <c r="J127" s="295">
        <f>IF(初始录入!E132=J$6,1,0)</f>
        <v>0</v>
      </c>
      <c r="K127" s="321">
        <f>IF(初始录入!E132=K$6,1,0)</f>
        <v>0</v>
      </c>
      <c r="Y127" s="294">
        <v>100</v>
      </c>
      <c r="Z127" s="295">
        <f>成绩录入!$F$7</f>
        <v>0</v>
      </c>
      <c r="AA127" s="295">
        <f>成绩录入!F130</f>
        <v>0</v>
      </c>
      <c r="AB127" s="296">
        <f>IF(初始录入!$M$7&lt;&gt;"",IF(成绩录入!$F$7&lt;&gt;"",IF(初始录入!$P$7="次数",AA127/Z127*Y127,成绩录入!F130),0),0)</f>
        <v>0</v>
      </c>
      <c r="AC127" s="297">
        <f t="shared" si="278"/>
        <v>0</v>
      </c>
      <c r="AD127" s="297">
        <f t="shared" si="279"/>
        <v>0</v>
      </c>
      <c r="AE127" s="297">
        <f t="shared" si="280"/>
        <v>0</v>
      </c>
      <c r="AF127" s="297">
        <f t="shared" si="281"/>
        <v>0</v>
      </c>
      <c r="AG127" s="297">
        <f t="shared" si="282"/>
        <v>0</v>
      </c>
      <c r="AH127" s="298">
        <f t="shared" si="283"/>
        <v>0</v>
      </c>
      <c r="AJ127" s="260">
        <f>成绩录入!I130</f>
        <v>0</v>
      </c>
      <c r="AK127" s="248">
        <f>成绩录入!J130</f>
        <v>0</v>
      </c>
      <c r="AL127" s="248">
        <f>成绩录入!K130</f>
        <v>0</v>
      </c>
      <c r="AM127" s="248">
        <f>成绩录入!L130</f>
        <v>0</v>
      </c>
      <c r="AN127" s="248">
        <f>成绩录入!M130</f>
        <v>0</v>
      </c>
      <c r="AO127" s="298">
        <f t="shared" si="284"/>
        <v>0</v>
      </c>
      <c r="AQ127" s="260">
        <f>成绩录入!I130</f>
        <v>0</v>
      </c>
      <c r="AR127" s="248">
        <f>成绩录入!J130</f>
        <v>0</v>
      </c>
      <c r="AS127" s="248">
        <f>成绩录入!K130</f>
        <v>0</v>
      </c>
      <c r="AT127" s="248">
        <f>成绩录入!L130</f>
        <v>0</v>
      </c>
      <c r="AU127" s="248">
        <f>成绩录入!M130</f>
        <v>0</v>
      </c>
      <c r="AV127" s="298">
        <f t="shared" si="285"/>
        <v>0</v>
      </c>
      <c r="AX127" s="260">
        <f>成绩录入!I130</f>
        <v>0</v>
      </c>
      <c r="AY127" s="248">
        <f>成绩录入!J130</f>
        <v>0</v>
      </c>
      <c r="AZ127" s="248">
        <f>成绩录入!K130</f>
        <v>0</v>
      </c>
      <c r="BA127" s="248">
        <f>成绩录入!L130</f>
        <v>0</v>
      </c>
      <c r="BB127" s="248">
        <f>成绩录入!M130</f>
        <v>0</v>
      </c>
      <c r="BC127" s="298">
        <f t="shared" si="286"/>
        <v>0</v>
      </c>
      <c r="BE127" s="260">
        <f>成绩录入!I130</f>
        <v>0</v>
      </c>
      <c r="BF127" s="248">
        <f>成绩录入!J130</f>
        <v>0</v>
      </c>
      <c r="BG127" s="248">
        <f>成绩录入!K130</f>
        <v>0</v>
      </c>
      <c r="BH127" s="248">
        <f>成绩录入!L130</f>
        <v>0</v>
      </c>
      <c r="BI127" s="248">
        <f>成绩录入!M130</f>
        <v>0</v>
      </c>
      <c r="BJ127" s="298">
        <f t="shared" si="287"/>
        <v>0</v>
      </c>
      <c r="BL127" s="260">
        <f>成绩录入!I130</f>
        <v>0</v>
      </c>
      <c r="BM127" s="248">
        <f>成绩录入!J130</f>
        <v>0</v>
      </c>
      <c r="BN127" s="248">
        <f>成绩录入!K130</f>
        <v>0</v>
      </c>
      <c r="BO127" s="248">
        <f>成绩录入!L130</f>
        <v>0</v>
      </c>
      <c r="BP127" s="248">
        <f>成绩录入!M130</f>
        <v>0</v>
      </c>
      <c r="BQ127" s="298">
        <f t="shared" si="288"/>
        <v>0</v>
      </c>
      <c r="BS127" s="260">
        <f>成绩录入!P130</f>
        <v>0</v>
      </c>
      <c r="BT127" s="248">
        <f>成绩录入!Q130</f>
        <v>0</v>
      </c>
      <c r="BU127" s="248">
        <f>成绩录入!R130</f>
        <v>0</v>
      </c>
      <c r="BV127" s="248">
        <f>成绩录入!S130</f>
        <v>0</v>
      </c>
      <c r="BW127" s="248">
        <f>成绩录入!T130</f>
        <v>0</v>
      </c>
      <c r="BX127" s="248">
        <f>成绩录入!U130</f>
        <v>0</v>
      </c>
      <c r="BY127" s="248">
        <f>成绩录入!V130</f>
        <v>0</v>
      </c>
      <c r="BZ127" s="248">
        <f>成绩录入!W130</f>
        <v>0</v>
      </c>
      <c r="CA127" s="248">
        <f>成绩录入!X130</f>
        <v>0</v>
      </c>
      <c r="CB127" s="248">
        <f>成绩录入!Y130</f>
        <v>0</v>
      </c>
      <c r="CC127" s="298">
        <f t="shared" si="289"/>
        <v>0</v>
      </c>
      <c r="CE127" s="260">
        <f>成绩录入!P130</f>
        <v>0</v>
      </c>
      <c r="CF127" s="248">
        <f>成绩录入!Q130</f>
        <v>0</v>
      </c>
      <c r="CG127" s="248">
        <f>成绩录入!R130</f>
        <v>0</v>
      </c>
      <c r="CH127" s="248">
        <f>成绩录入!S130</f>
        <v>0</v>
      </c>
      <c r="CI127" s="248">
        <f>成绩录入!T130</f>
        <v>0</v>
      </c>
      <c r="CJ127" s="248">
        <f>成绩录入!U130</f>
        <v>0</v>
      </c>
      <c r="CK127" s="248">
        <f>成绩录入!V130</f>
        <v>0</v>
      </c>
      <c r="CL127" s="248">
        <f>成绩录入!W130</f>
        <v>0</v>
      </c>
      <c r="CM127" s="248">
        <f>成绩录入!X130</f>
        <v>0</v>
      </c>
      <c r="CN127" s="248">
        <f>成绩录入!Y130</f>
        <v>0</v>
      </c>
      <c r="CO127" s="298">
        <f t="shared" si="290"/>
        <v>0</v>
      </c>
      <c r="CQ127" s="260">
        <f>成绩录入!P130</f>
        <v>0</v>
      </c>
      <c r="CR127" s="248">
        <f>成绩录入!Q130</f>
        <v>0</v>
      </c>
      <c r="CS127" s="248">
        <f>成绩录入!R130</f>
        <v>0</v>
      </c>
      <c r="CT127" s="248">
        <f>成绩录入!S130</f>
        <v>0</v>
      </c>
      <c r="CU127" s="248">
        <f>成绩录入!T130</f>
        <v>0</v>
      </c>
      <c r="CV127" s="248">
        <f>成绩录入!U130</f>
        <v>0</v>
      </c>
      <c r="CW127" s="248">
        <f>成绩录入!V130</f>
        <v>0</v>
      </c>
      <c r="CX127" s="248">
        <f>成绩录入!W130</f>
        <v>0</v>
      </c>
      <c r="CY127" s="248">
        <f>成绩录入!X130</f>
        <v>0</v>
      </c>
      <c r="CZ127" s="248">
        <f>成绩录入!Y130</f>
        <v>0</v>
      </c>
      <c r="DA127" s="298">
        <f t="shared" si="291"/>
        <v>0</v>
      </c>
      <c r="DC127" s="260">
        <f>成绩录入!P130</f>
        <v>0</v>
      </c>
      <c r="DD127" s="248">
        <f>成绩录入!Q130</f>
        <v>0</v>
      </c>
      <c r="DE127" s="248">
        <f>成绩录入!R130</f>
        <v>0</v>
      </c>
      <c r="DF127" s="248">
        <f>成绩录入!S130</f>
        <v>0</v>
      </c>
      <c r="DG127" s="248">
        <f>成绩录入!T130</f>
        <v>0</v>
      </c>
      <c r="DH127" s="248">
        <f>成绩录入!U130</f>
        <v>0</v>
      </c>
      <c r="DI127" s="248">
        <f>成绩录入!V130</f>
        <v>0</v>
      </c>
      <c r="DJ127" s="248">
        <f>成绩录入!W130</f>
        <v>0</v>
      </c>
      <c r="DK127" s="248">
        <f>成绩录入!X130</f>
        <v>0</v>
      </c>
      <c r="DL127" s="248">
        <f>成绩录入!Y130</f>
        <v>0</v>
      </c>
      <c r="DM127" s="298">
        <f t="shared" si="351"/>
        <v>0</v>
      </c>
      <c r="DN127" s="299"/>
      <c r="DO127" s="260">
        <f>成绩录入!P130</f>
        <v>0</v>
      </c>
      <c r="DP127" s="248">
        <f>成绩录入!Q130</f>
        <v>0</v>
      </c>
      <c r="DQ127" s="248">
        <f>成绩录入!R130</f>
        <v>0</v>
      </c>
      <c r="DR127" s="248">
        <f>成绩录入!S130</f>
        <v>0</v>
      </c>
      <c r="DS127" s="248">
        <f>成绩录入!T130</f>
        <v>0</v>
      </c>
      <c r="DT127" s="248">
        <f>成绩录入!U130</f>
        <v>0</v>
      </c>
      <c r="DU127" s="248">
        <f>成绩录入!V130</f>
        <v>0</v>
      </c>
      <c r="DV127" s="248">
        <f>成绩录入!W130</f>
        <v>0</v>
      </c>
      <c r="DW127" s="248">
        <f>成绩录入!X130</f>
        <v>0</v>
      </c>
      <c r="DX127" s="248">
        <f>成绩录入!Y130</f>
        <v>0</v>
      </c>
      <c r="DY127" s="298">
        <f t="shared" si="352"/>
        <v>0</v>
      </c>
      <c r="EA127" s="301" t="e">
        <f t="shared" si="294"/>
        <v>#DIV/0!</v>
      </c>
      <c r="EB127" s="297" t="e">
        <f t="shared" si="295"/>
        <v>#DIV/0!</v>
      </c>
      <c r="EC127" s="297" t="e">
        <f t="shared" si="296"/>
        <v>#DIV/0!</v>
      </c>
      <c r="ED127" s="297" t="e">
        <f t="shared" si="297"/>
        <v>#DIV/0!</v>
      </c>
      <c r="EE127" s="297" t="e">
        <f t="shared" si="298"/>
        <v>#DIV/0!</v>
      </c>
      <c r="EF127" s="302" t="e">
        <f t="shared" si="299"/>
        <v>#DIV/0!</v>
      </c>
      <c r="EG127" s="303"/>
      <c r="EH127" s="304">
        <f t="shared" si="300"/>
        <v>0</v>
      </c>
      <c r="EI127" s="397">
        <f>成绩录入!I130</f>
        <v>0</v>
      </c>
      <c r="EJ127" s="397">
        <f>成绩录入!J130</f>
        <v>0</v>
      </c>
      <c r="EK127" s="397">
        <f>成绩录入!K130</f>
        <v>0</v>
      </c>
      <c r="EL127" s="397">
        <f>成绩录入!L130</f>
        <v>0</v>
      </c>
      <c r="EM127" s="397">
        <f>成绩录入!M130</f>
        <v>0</v>
      </c>
      <c r="EN127" s="397">
        <f>成绩录入!P130</f>
        <v>0</v>
      </c>
      <c r="EO127" s="397">
        <f>成绩录入!Q130</f>
        <v>0</v>
      </c>
      <c r="EP127" s="397">
        <f>成绩录入!R130</f>
        <v>0</v>
      </c>
      <c r="EQ127" s="397">
        <f>成绩录入!S130</f>
        <v>0</v>
      </c>
      <c r="ER127" s="397">
        <f>成绩录入!T130</f>
        <v>0</v>
      </c>
      <c r="ES127" s="397">
        <f>成绩录入!U130</f>
        <v>0</v>
      </c>
      <c r="ET127" s="397">
        <f>成绩录入!V130</f>
        <v>0</v>
      </c>
      <c r="EU127" s="397">
        <f>成绩录入!W130</f>
        <v>0</v>
      </c>
      <c r="EV127" s="397">
        <f>成绩录入!X130</f>
        <v>0</v>
      </c>
      <c r="EW127" s="398">
        <f>成绩录入!Y130</f>
        <v>0</v>
      </c>
      <c r="EY127" s="304" t="str">
        <f t="shared" si="272"/>
        <v/>
      </c>
      <c r="EZ127" s="296" t="str">
        <f t="shared" si="272"/>
        <v/>
      </c>
      <c r="FA127" s="296" t="str">
        <f t="shared" si="272"/>
        <v/>
      </c>
      <c r="FB127" s="296" t="str">
        <f t="shared" si="272"/>
        <v/>
      </c>
      <c r="FC127" s="302">
        <f>成绩录入!AB130</f>
        <v>0</v>
      </c>
      <c r="FD127" s="303"/>
      <c r="FE127" s="399" t="str">
        <f t="shared" si="301"/>
        <v>√</v>
      </c>
      <c r="FF127" s="397" t="str">
        <f t="shared" si="302"/>
        <v>√</v>
      </c>
      <c r="FG127" s="397" t="str">
        <f t="shared" si="303"/>
        <v>√</v>
      </c>
      <c r="FH127" s="397" t="str">
        <f t="shared" si="304"/>
        <v>√</v>
      </c>
      <c r="FI127" s="398" t="str">
        <f t="shared" si="305"/>
        <v>√</v>
      </c>
      <c r="FJ127" s="299"/>
      <c r="FK127" s="260">
        <f>成绩录入!AB130</f>
        <v>0</v>
      </c>
      <c r="FL127" s="248">
        <f>成绩录入!AC130</f>
        <v>0</v>
      </c>
      <c r="FM127" s="248">
        <f>成绩录入!AD130</f>
        <v>0</v>
      </c>
      <c r="FN127" s="248">
        <f>成绩录入!AE130</f>
        <v>0</v>
      </c>
      <c r="FO127" s="248">
        <f>成绩录入!AF130</f>
        <v>0</v>
      </c>
      <c r="FP127" s="248">
        <f>成绩录入!AG130</f>
        <v>0</v>
      </c>
      <c r="FQ127" s="298">
        <f t="shared" si="306"/>
        <v>0</v>
      </c>
      <c r="FR127" s="299"/>
      <c r="FS127" s="260">
        <f>成绩录入!AB130</f>
        <v>0</v>
      </c>
      <c r="FT127" s="248">
        <f>成绩录入!AC130</f>
        <v>0</v>
      </c>
      <c r="FU127" s="248">
        <f>成绩录入!AD130</f>
        <v>0</v>
      </c>
      <c r="FV127" s="248">
        <f>成绩录入!AE130</f>
        <v>0</v>
      </c>
      <c r="FW127" s="248">
        <f>成绩录入!AF130</f>
        <v>0</v>
      </c>
      <c r="FX127" s="333">
        <f>成绩录入!AG130</f>
        <v>0</v>
      </c>
      <c r="FY127" s="298">
        <f t="shared" si="307"/>
        <v>0</v>
      </c>
      <c r="FZ127" s="299"/>
      <c r="GA127" s="260">
        <f>成绩录入!AB130</f>
        <v>0</v>
      </c>
      <c r="GB127" s="248">
        <f>成绩录入!AC130</f>
        <v>0</v>
      </c>
      <c r="GC127" s="248">
        <f>成绩录入!AD130</f>
        <v>0</v>
      </c>
      <c r="GD127" s="248">
        <f>成绩录入!AE130</f>
        <v>0</v>
      </c>
      <c r="GE127" s="248">
        <f>成绩录入!AF130</f>
        <v>0</v>
      </c>
      <c r="GF127" s="248">
        <f>成绩录入!AG130</f>
        <v>0</v>
      </c>
      <c r="GG127" s="298">
        <f t="shared" si="308"/>
        <v>0</v>
      </c>
      <c r="GI127" s="260">
        <f>成绩录入!AB130</f>
        <v>0</v>
      </c>
      <c r="GJ127" s="248">
        <f>成绩录入!AC130</f>
        <v>0</v>
      </c>
      <c r="GK127" s="248">
        <f>成绩录入!AD130</f>
        <v>0</v>
      </c>
      <c r="GL127" s="248">
        <f>成绩录入!AE130</f>
        <v>0</v>
      </c>
      <c r="GM127" s="248">
        <f>成绩录入!AF130</f>
        <v>0</v>
      </c>
      <c r="GN127" s="248">
        <f>成绩录入!AG130</f>
        <v>0</v>
      </c>
      <c r="GO127" s="298">
        <f t="shared" si="309"/>
        <v>0</v>
      </c>
      <c r="GP127" s="299"/>
      <c r="GQ127" s="260">
        <f>成绩录入!AB130</f>
        <v>0</v>
      </c>
      <c r="GR127" s="248">
        <f>成绩录入!AC130</f>
        <v>0</v>
      </c>
      <c r="GS127" s="248">
        <f>成绩录入!AD130</f>
        <v>0</v>
      </c>
      <c r="GT127" s="248">
        <f>成绩录入!AE130</f>
        <v>0</v>
      </c>
      <c r="GU127" s="248">
        <f>成绩录入!AF130</f>
        <v>0</v>
      </c>
      <c r="GV127" s="248">
        <f>成绩录入!AG130</f>
        <v>0</v>
      </c>
      <c r="GW127" s="298">
        <f t="shared" si="310"/>
        <v>0</v>
      </c>
      <c r="GX127" s="299"/>
      <c r="GY127" s="273">
        <f>成绩录入!AJ130</f>
        <v>0</v>
      </c>
      <c r="GZ127" s="274">
        <f>成绩录入!AK130</f>
        <v>0</v>
      </c>
      <c r="HA127" s="274">
        <f>成绩录入!AL130</f>
        <v>0</v>
      </c>
      <c r="HB127" s="274">
        <f>成绩录入!AM130</f>
        <v>0</v>
      </c>
      <c r="HC127" s="274">
        <f>成绩录入!AN130</f>
        <v>0</v>
      </c>
      <c r="HD127" s="274">
        <f>成绩录入!AO130</f>
        <v>0</v>
      </c>
      <c r="HE127" s="310">
        <f t="shared" si="273"/>
        <v>0</v>
      </c>
      <c r="HF127" s="299"/>
      <c r="HG127" s="273">
        <f>成绩录入!AJ130</f>
        <v>0</v>
      </c>
      <c r="HH127" s="274">
        <f>成绩录入!AK130</f>
        <v>0</v>
      </c>
      <c r="HI127" s="274">
        <f>成绩录入!AL130</f>
        <v>0</v>
      </c>
      <c r="HJ127" s="274">
        <f>成绩录入!AM130</f>
        <v>0</v>
      </c>
      <c r="HK127" s="274">
        <f>成绩录入!AN130</f>
        <v>0</v>
      </c>
      <c r="HL127" s="274">
        <f>成绩录入!AO130</f>
        <v>0</v>
      </c>
      <c r="HM127" s="310">
        <f t="shared" si="274"/>
        <v>0</v>
      </c>
      <c r="HO127" s="273">
        <f>成绩录入!AJ130</f>
        <v>0</v>
      </c>
      <c r="HP127" s="274">
        <f>成绩录入!AK130</f>
        <v>0</v>
      </c>
      <c r="HQ127" s="274">
        <f>成绩录入!AL130</f>
        <v>0</v>
      </c>
      <c r="HR127" s="274">
        <f>成绩录入!AM130</f>
        <v>0</v>
      </c>
      <c r="HS127" s="274">
        <f>成绩录入!AN130</f>
        <v>0</v>
      </c>
      <c r="HT127" s="274">
        <f>成绩录入!AO130</f>
        <v>0</v>
      </c>
      <c r="HU127" s="310">
        <f t="shared" si="275"/>
        <v>0</v>
      </c>
      <c r="HV127" s="299"/>
      <c r="HW127" s="273">
        <f>成绩录入!AJ130</f>
        <v>0</v>
      </c>
      <c r="HX127" s="274">
        <f>成绩录入!AK130</f>
        <v>0</v>
      </c>
      <c r="HY127" s="274">
        <f>成绩录入!AL130</f>
        <v>0</v>
      </c>
      <c r="HZ127" s="274">
        <f>成绩录入!AM130</f>
        <v>0</v>
      </c>
      <c r="IA127" s="274">
        <f>成绩录入!AN130</f>
        <v>0</v>
      </c>
      <c r="IB127" s="274">
        <f>成绩录入!AO130</f>
        <v>0</v>
      </c>
      <c r="IC127" s="310">
        <f t="shared" si="276"/>
        <v>0</v>
      </c>
      <c r="ID127" s="299"/>
      <c r="IE127" s="273">
        <f>成绩录入!AJ130</f>
        <v>0</v>
      </c>
      <c r="IF127" s="274">
        <f>成绩录入!AK130</f>
        <v>0</v>
      </c>
      <c r="IG127" s="274">
        <f>成绩录入!AL130</f>
        <v>0</v>
      </c>
      <c r="IH127" s="274">
        <f>成绩录入!AM130</f>
        <v>0</v>
      </c>
      <c r="II127" s="274">
        <f>成绩录入!AN130</f>
        <v>0</v>
      </c>
      <c r="IJ127" s="274">
        <f>成绩录入!AO130</f>
        <v>0</v>
      </c>
      <c r="IK127" s="310">
        <f t="shared" si="277"/>
        <v>0</v>
      </c>
      <c r="IL127" s="299"/>
      <c r="IM127" s="313" t="e">
        <f t="shared" si="311"/>
        <v>#DIV/0!</v>
      </c>
      <c r="IN127" s="314" t="e">
        <f t="shared" si="312"/>
        <v>#DIV/0!</v>
      </c>
      <c r="IO127" s="314" t="e">
        <f t="shared" si="313"/>
        <v>#DIV/0!</v>
      </c>
      <c r="IP127" s="314" t="e">
        <f t="shared" si="314"/>
        <v>#DIV/0!</v>
      </c>
      <c r="IQ127" s="314" t="e">
        <f t="shared" si="315"/>
        <v>#DIV/0!</v>
      </c>
      <c r="IR127" s="400" t="e">
        <f t="shared" si="316"/>
        <v>#DIV/0!</v>
      </c>
      <c r="IT127" s="214">
        <f>成绩录入!AR130</f>
        <v>0</v>
      </c>
      <c r="IU127" s="216">
        <f>成绩录入!AS130</f>
        <v>0</v>
      </c>
      <c r="IV127" s="216">
        <f>成绩录入!AT130</f>
        <v>0</v>
      </c>
      <c r="IW127" s="216">
        <f>成绩录入!AU130</f>
        <v>0</v>
      </c>
      <c r="IX127" s="216">
        <f>成绩录入!AV130</f>
        <v>0</v>
      </c>
      <c r="IY127" s="216">
        <f>成绩录入!AW130</f>
        <v>0</v>
      </c>
      <c r="IZ127" s="298">
        <f t="shared" si="317"/>
        <v>0</v>
      </c>
      <c r="JA127" s="299"/>
      <c r="JB127" s="317">
        <f>成绩录入!AR130</f>
        <v>0</v>
      </c>
      <c r="JC127" s="216">
        <f>成绩录入!AS130</f>
        <v>0</v>
      </c>
      <c r="JD127" s="216">
        <f>成绩录入!AT130</f>
        <v>0</v>
      </c>
      <c r="JE127" s="216">
        <f>成绩录入!AU130</f>
        <v>0</v>
      </c>
      <c r="JF127" s="216">
        <f>成绩录入!AV130</f>
        <v>0</v>
      </c>
      <c r="JG127" s="216">
        <f>成绩录入!AW130</f>
        <v>0</v>
      </c>
      <c r="JH127" s="298">
        <f t="shared" si="318"/>
        <v>0</v>
      </c>
      <c r="JI127" s="299"/>
      <c r="JJ127" s="248">
        <f>成绩录入!AR130</f>
        <v>0</v>
      </c>
      <c r="JK127" s="248">
        <f>成绩录入!AS130</f>
        <v>0</v>
      </c>
      <c r="JL127" s="248">
        <f>成绩录入!AT130</f>
        <v>0</v>
      </c>
      <c r="JM127" s="248">
        <f>成绩录入!AU130</f>
        <v>0</v>
      </c>
      <c r="JN127" s="248">
        <f>成绩录入!AV130</f>
        <v>0</v>
      </c>
      <c r="JO127" s="248">
        <f>成绩录入!AW130</f>
        <v>0</v>
      </c>
      <c r="JP127" s="298">
        <f t="shared" si="319"/>
        <v>0</v>
      </c>
      <c r="JQ127" s="299"/>
      <c r="JR127" s="308">
        <f>成绩录入!AR130</f>
        <v>0</v>
      </c>
      <c r="JS127" s="248">
        <f>成绩录入!AS130</f>
        <v>0</v>
      </c>
      <c r="JT127" s="248">
        <f>成绩录入!AT130</f>
        <v>0</v>
      </c>
      <c r="JU127" s="248">
        <f>成绩录入!AU130</f>
        <v>0</v>
      </c>
      <c r="JV127" s="248">
        <f>成绩录入!AV130</f>
        <v>0</v>
      </c>
      <c r="JW127" s="248">
        <f>成绩录入!AW130</f>
        <v>0</v>
      </c>
      <c r="JX127" s="298">
        <f t="shared" si="320"/>
        <v>0</v>
      </c>
      <c r="JY127" s="299"/>
      <c r="JZ127" s="308">
        <f>成绩录入!AR130</f>
        <v>0</v>
      </c>
      <c r="KA127" s="248">
        <f>成绩录入!AS130</f>
        <v>0</v>
      </c>
      <c r="KB127" s="248">
        <f>成绩录入!AT130</f>
        <v>0</v>
      </c>
      <c r="KC127" s="248">
        <f>成绩录入!AU130</f>
        <v>0</v>
      </c>
      <c r="KD127" s="248">
        <f>成绩录入!AV130</f>
        <v>0</v>
      </c>
      <c r="KE127" s="248">
        <f>成绩录入!AW130</f>
        <v>0</v>
      </c>
      <c r="KF127" s="298">
        <f t="shared" si="321"/>
        <v>0</v>
      </c>
      <c r="KH127" s="401">
        <f t="shared" si="322"/>
        <v>0</v>
      </c>
      <c r="KI127" s="314">
        <f t="shared" si="323"/>
        <v>0</v>
      </c>
      <c r="KJ127" s="314">
        <f t="shared" si="324"/>
        <v>0</v>
      </c>
      <c r="KK127" s="314">
        <f t="shared" si="325"/>
        <v>0</v>
      </c>
      <c r="KL127" s="314">
        <f t="shared" si="326"/>
        <v>0</v>
      </c>
      <c r="KM127" s="400">
        <f t="shared" si="327"/>
        <v>0</v>
      </c>
      <c r="KN127" s="90"/>
      <c r="KO127" s="294">
        <f>IF(总评!G125&lt;60,1,0)</f>
        <v>0</v>
      </c>
      <c r="KP127" s="355">
        <f t="shared" si="328"/>
        <v>0</v>
      </c>
      <c r="KQ127" s="355">
        <f t="shared" si="329"/>
        <v>0</v>
      </c>
      <c r="KR127" s="356">
        <f t="shared" si="330"/>
        <v>0</v>
      </c>
      <c r="KS127" s="321">
        <f t="shared" si="245"/>
        <v>0</v>
      </c>
      <c r="OT127" s="273">
        <f>IF(OT$6=$OS$5,成绩录入!BC130,0)</f>
        <v>0</v>
      </c>
      <c r="OU127" s="274">
        <f>IF(OU$6=$OS$5,成绩录入!BD130,0)</f>
        <v>0</v>
      </c>
      <c r="OV127" s="274">
        <f>IF(OV$6=$OS$5,成绩录入!BE130,0)</f>
        <v>0</v>
      </c>
      <c r="OW127" s="274">
        <f>IF(OW$6=$OS$5,成绩录入!BF130,0)</f>
        <v>0</v>
      </c>
      <c r="OX127" s="274">
        <f>IF(OX$6=$OS$5,成绩录入!BG130,0)</f>
        <v>0</v>
      </c>
      <c r="OY127" s="274">
        <f>IF(OY$6=$OS$5,成绩录入!BH130,0)</f>
        <v>0</v>
      </c>
      <c r="OZ127" s="274">
        <f>IF(OZ$6=$OS$5,成绩录入!BI130,0)</f>
        <v>0</v>
      </c>
      <c r="PA127" s="274">
        <f>IF(PA$6=$OS$5,成绩录入!BJ130,0)</f>
        <v>0</v>
      </c>
      <c r="PB127" s="274">
        <f>IF(PB$6=$OS$5,成绩录入!BK130,0)</f>
        <v>0</v>
      </c>
      <c r="PC127" s="274">
        <f>IF(PC$6=$OS$5,成绩录入!BL130,0)</f>
        <v>0</v>
      </c>
      <c r="PD127" s="274">
        <f>IF(PD$6=$OS$5,成绩录入!BM130,0)</f>
        <v>0</v>
      </c>
      <c r="PE127" s="274">
        <f>IF(PE$6=$OS$5,成绩录入!BN130,0)</f>
        <v>0</v>
      </c>
      <c r="PF127" s="274">
        <f>IF(PF$6=$OS$5,成绩录入!BO130,0)</f>
        <v>0</v>
      </c>
      <c r="PG127" s="274">
        <f>IF(PG$6=$OS$5,成绩录入!BP130,0)</f>
        <v>0</v>
      </c>
      <c r="PH127" s="274">
        <f>IF(PH$6=$OS$5,成绩录入!BQ130,0)</f>
        <v>0</v>
      </c>
      <c r="PI127" s="274">
        <f>IF(PI$6=$OS$5,成绩录入!BR130,0)</f>
        <v>0</v>
      </c>
      <c r="PJ127" s="274">
        <f>IF(PJ$6=$OS$5,成绩录入!BS130,0)</f>
        <v>0</v>
      </c>
      <c r="PK127" s="274">
        <f>IF(PK$6=$OS$5,成绩录入!BT130,0)</f>
        <v>0</v>
      </c>
      <c r="PL127" s="274">
        <f>IF(PL$6=$OS$5,成绩录入!BU130,0)</f>
        <v>0</v>
      </c>
      <c r="PM127" s="274">
        <f>IF(PM$6=$OS$5,成绩录入!BV130,0)</f>
        <v>0</v>
      </c>
      <c r="PN127" s="274">
        <f>IF(PN$6=$OS$5,成绩录入!BW130,0)</f>
        <v>0</v>
      </c>
      <c r="PO127" s="274">
        <f>IF(PO$6=$OS$5,成绩录入!BX130,0)</f>
        <v>0</v>
      </c>
      <c r="PP127" s="274">
        <f>IF(PP$6=$OS$5,成绩录入!BY130,0)</f>
        <v>0</v>
      </c>
      <c r="PQ127" s="274">
        <f>IF(PQ$6=$OS$5,成绩录入!BZ130,0)</f>
        <v>0</v>
      </c>
      <c r="PR127" s="274">
        <f>IF(PR$6=$OS$5,成绩录入!CA130,0)</f>
        <v>0</v>
      </c>
      <c r="PS127" s="274">
        <f>IF(PS$6=$OS$5,成绩录入!CB130,0)</f>
        <v>0</v>
      </c>
      <c r="PT127" s="274">
        <f>IF(PT$6=$OS$5,成绩录入!CC130,0)</f>
        <v>0</v>
      </c>
      <c r="PU127" s="274">
        <f>IF(PU$6=$OS$5,成绩录入!CD130,0)</f>
        <v>0</v>
      </c>
      <c r="PV127" s="274">
        <f>IF(PV$6=$OS$5,成绩录入!CE130,0)</f>
        <v>0</v>
      </c>
      <c r="PW127" s="274">
        <f>IF(PW$6=$OS$5,成绩录入!CF130,0)</f>
        <v>0</v>
      </c>
      <c r="PX127" s="274">
        <f>IF(PX$6=$OS$5,成绩录入!CG130,0)</f>
        <v>0</v>
      </c>
      <c r="PY127" s="274">
        <f>IF(PY$6=$OS$5,成绩录入!CH130,0)</f>
        <v>0</v>
      </c>
      <c r="PZ127" s="274">
        <f>IF(PZ$6=$OS$5,成绩录入!CI130,0)</f>
        <v>0</v>
      </c>
      <c r="QA127" s="274">
        <f>IF(QA$6=$OS$5,成绩录入!CJ130,0)</f>
        <v>0</v>
      </c>
      <c r="QB127" s="274">
        <f>IF(QB$6=$OS$5,成绩录入!CK130,0)</f>
        <v>0</v>
      </c>
      <c r="QC127" s="274">
        <f>IF(QC$6=$OS$5,成绩录入!CL130,0)</f>
        <v>0</v>
      </c>
      <c r="QD127" s="274">
        <f>IF(QD$6=$OS$5,成绩录入!CM130,0)</f>
        <v>0</v>
      </c>
      <c r="QE127" s="274">
        <f>IF(QE$6=$OS$5,成绩录入!CN130,0)</f>
        <v>0</v>
      </c>
      <c r="QF127" s="274">
        <f>IF(QF$6=$OS$5,成绩录入!CO130,0)</f>
        <v>0</v>
      </c>
      <c r="QG127" s="274">
        <f>IF(QG$6=$OS$5,成绩录入!CP130,0)</f>
        <v>0</v>
      </c>
      <c r="QH127" s="274">
        <f>IF(QH$6=$OS$5,成绩录入!CQ130,0)</f>
        <v>0</v>
      </c>
      <c r="QI127" s="274">
        <f>IF(QI$6=$OS$5,成绩录入!CR130,0)</f>
        <v>0</v>
      </c>
      <c r="QJ127" s="274">
        <f>IF(QJ$6=$OS$5,成绩录入!CS130,0)</f>
        <v>0</v>
      </c>
      <c r="QK127" s="274">
        <f>IF(QK$6=$OS$5,成绩录入!CT130,0)</f>
        <v>0</v>
      </c>
      <c r="QL127" s="274">
        <f>IF(QL$6=$OS$5,成绩录入!CU130,0)</f>
        <v>0</v>
      </c>
      <c r="QM127" s="274">
        <f>IF(QM$6=$OS$5,成绩录入!CV130,0)</f>
        <v>0</v>
      </c>
      <c r="QN127" s="274">
        <f>IF(QN$6=$OS$5,成绩录入!CW130,0)</f>
        <v>0</v>
      </c>
      <c r="QO127" s="274">
        <f>IF(QO$6=$OS$5,成绩录入!CX130,0)</f>
        <v>0</v>
      </c>
      <c r="QP127" s="274">
        <f>IF(QP$6=$OS$5,成绩录入!CY130,0)</f>
        <v>0</v>
      </c>
      <c r="QQ127" s="274">
        <f>IF(QQ$6=$OS$5,成绩录入!CZ130,0)</f>
        <v>0</v>
      </c>
      <c r="QR127" s="274">
        <f>IF(QR$6=$OS$5,成绩录入!DA130,0)</f>
        <v>0</v>
      </c>
      <c r="QS127" s="274">
        <f>IF(QS$6=$OS$5,成绩录入!DB130,0)</f>
        <v>0</v>
      </c>
      <c r="QT127" s="274">
        <f>IF(QT$6=$OS$5,成绩录入!DC130,0)</f>
        <v>0</v>
      </c>
      <c r="QU127" s="274">
        <f>IF(QU$6=$OS$5,成绩录入!DD130,0)</f>
        <v>0</v>
      </c>
      <c r="QV127" s="274">
        <f>IF(QV$6=$OS$5,成绩录入!DE130,0)</f>
        <v>0</v>
      </c>
      <c r="QW127" s="274">
        <f>IF(QW$6=$OS$5,成绩录入!DF130,0)</f>
        <v>0</v>
      </c>
      <c r="QX127" s="274">
        <f>IF(QX$6=$OS$5,成绩录入!DG130,0)</f>
        <v>0</v>
      </c>
      <c r="QY127" s="274">
        <f>IF(QY$6=$OS$5,成绩录入!DH130,0)</f>
        <v>0</v>
      </c>
      <c r="QZ127" s="274">
        <f>IF(QZ$6=$OS$5,成绩录入!DI130,0)</f>
        <v>0</v>
      </c>
      <c r="RA127" s="274">
        <f>IF(RA$6=$OS$5,成绩录入!DJ130,0)</f>
        <v>0</v>
      </c>
      <c r="RB127" s="248">
        <f>IF(RB$6=$OS$5,成绩录入!DK130,0)</f>
        <v>0</v>
      </c>
      <c r="RC127" s="248">
        <f>IF(RC$6=$OS$5,成绩录入!DL130,0)</f>
        <v>0</v>
      </c>
      <c r="RD127" s="248">
        <f>IF(RD$6=$OS$5,成绩录入!DM130,0)</f>
        <v>0</v>
      </c>
      <c r="RE127" s="248">
        <f>IF(RE$6=$OS$5,成绩录入!DN130,0)</f>
        <v>0</v>
      </c>
      <c r="RF127" s="248">
        <f>IF(RF$6=$OS$5,成绩录入!DO130,0)</f>
        <v>0</v>
      </c>
      <c r="RG127" s="248">
        <f>IF(RG$6=$OS$5,成绩录入!DP130,0)</f>
        <v>0</v>
      </c>
      <c r="RH127" s="248">
        <f>IF(RH$6=$OS$5,成绩录入!DQ130,0)</f>
        <v>0</v>
      </c>
      <c r="RI127" s="248">
        <f>IF(RI$6=$OS$5,成绩录入!DR130,0)</f>
        <v>0</v>
      </c>
      <c r="RJ127" s="248">
        <f>IF(RJ$6=$OS$5,成绩录入!DS130,0)</f>
        <v>0</v>
      </c>
      <c r="RK127" s="248">
        <f>IF(RK$6=$OS$5,成绩录入!DT130,0)</f>
        <v>0</v>
      </c>
      <c r="RL127" s="248">
        <f>IF(RL$6=$OS$5,成绩录入!DU130,0)</f>
        <v>0</v>
      </c>
      <c r="RM127" s="248">
        <f>IF(RM$6=$OS$5,成绩录入!DV130,0)</f>
        <v>0</v>
      </c>
      <c r="RN127" s="248">
        <f>IF(RN$6=$OS$5,成绩录入!DW130,0)</f>
        <v>0</v>
      </c>
      <c r="RO127" s="248">
        <f>IF(RO$6=$OS$5,成绩录入!DX130,0)</f>
        <v>0</v>
      </c>
      <c r="RP127" s="248">
        <f>IF(RP$6=$OS$5,成绩录入!DY130,0)</f>
        <v>0</v>
      </c>
      <c r="RQ127" s="248">
        <f>IF(RQ$6=$OS$5,成绩录入!DZ130,0)</f>
        <v>0</v>
      </c>
      <c r="RR127" s="248">
        <f>IF(RR$6=$OS$5,成绩录入!EA130,0)</f>
        <v>0</v>
      </c>
      <c r="RS127" s="248">
        <f>IF(RS$6=$OS$5,成绩录入!EB130,0)</f>
        <v>0</v>
      </c>
      <c r="RT127" s="248">
        <f>IF(RT$6=$OS$5,成绩录入!EC130,0)</f>
        <v>0</v>
      </c>
      <c r="RU127" s="248">
        <f>IF(RU$6=$OS$5,成绩录入!ED130,0)</f>
        <v>0</v>
      </c>
      <c r="RV127" s="248">
        <f>IF(RV$6=$OS$5,成绩录入!EE130,0)</f>
        <v>0</v>
      </c>
      <c r="RW127" s="248">
        <f>IF(RW$6=$OS$5,成绩录入!EF130,0)</f>
        <v>0</v>
      </c>
      <c r="RX127" s="248">
        <f>IF(RX$6=$OS$5,成绩录入!EG130,0)</f>
        <v>0</v>
      </c>
      <c r="RY127" s="248">
        <f>IF(RY$6=$OS$5,成绩录入!EH130,0)</f>
        <v>0</v>
      </c>
      <c r="RZ127" s="248">
        <f>IF(RZ$6=$OS$5,成绩录入!EI130,0)</f>
        <v>0</v>
      </c>
      <c r="SA127" s="248">
        <f>IF(SA$6=$OS$5,成绩录入!EJ130,0)</f>
        <v>0</v>
      </c>
      <c r="SB127" s="248">
        <f>IF(SB$6=$OS$5,成绩录入!EK130,0)</f>
        <v>0</v>
      </c>
      <c r="SC127" s="248">
        <f>IF(SC$6=$OS$5,成绩录入!EL130,0)</f>
        <v>0</v>
      </c>
      <c r="SD127" s="248">
        <f>IF(SD$6=$OS$5,成绩录入!EM130,0)</f>
        <v>0</v>
      </c>
      <c r="SE127" s="248">
        <f>IF(SE$6=$OS$5,成绩录入!EN130,0)</f>
        <v>0</v>
      </c>
      <c r="SF127" s="248">
        <f>IF(SF$6=$OS$5,成绩录入!EO130,0)</f>
        <v>0</v>
      </c>
      <c r="SG127" s="248">
        <f>IF(SG$6=$OS$5,成绩录入!EP130,0)</f>
        <v>0</v>
      </c>
      <c r="SH127" s="248">
        <f>IF(SH$6=$OS$5,成绩录入!EQ130,0)</f>
        <v>0</v>
      </c>
      <c r="SI127" s="248">
        <f>IF(SI$6=$OS$5,成绩录入!ER130,0)</f>
        <v>0</v>
      </c>
      <c r="SJ127" s="248">
        <f>IF(SJ$6=$OS$5,成绩录入!ES130,0)</f>
        <v>0</v>
      </c>
      <c r="SK127" s="248">
        <f>IF(SK$6=$OS$5,成绩录入!ET130,0)</f>
        <v>0</v>
      </c>
      <c r="SL127" s="248">
        <f>IF(SL$6=$OS$5,成绩录入!EU130,0)</f>
        <v>0</v>
      </c>
      <c r="SM127" s="248">
        <f>IF(SM$6=$OS$5,成绩录入!EV130,0)</f>
        <v>0</v>
      </c>
      <c r="SN127" s="248">
        <f>IF(SN$6=$OS$5,成绩录入!EW130,0)</f>
        <v>0</v>
      </c>
      <c r="SO127" s="248">
        <f>IF(SO$6=$OS$5,成绩录入!EX130,0)</f>
        <v>0</v>
      </c>
      <c r="SP127" s="218">
        <f t="shared" si="190"/>
        <v>0</v>
      </c>
      <c r="SQ127" s="166"/>
      <c r="SR127" s="166"/>
      <c r="SS127" s="273">
        <f>IF(SS$6=$SR$5,成绩录入!BC130,0)</f>
        <v>0</v>
      </c>
      <c r="ST127" s="274">
        <f>IF(ST$6=$SR$5,成绩录入!BD130,0)</f>
        <v>0</v>
      </c>
      <c r="SU127" s="274">
        <f>IF(SU$6=$SR$5,成绩录入!BE130,0)</f>
        <v>0</v>
      </c>
      <c r="SV127" s="274">
        <f>IF(SV$6=$SR$5,成绩录入!BF130,0)</f>
        <v>0</v>
      </c>
      <c r="SW127" s="274">
        <f>IF(SW$6=$SR$5,成绩录入!BG130,0)</f>
        <v>0</v>
      </c>
      <c r="SX127" s="274">
        <f>IF(SX$6=$SR$5,成绩录入!BH130,0)</f>
        <v>0</v>
      </c>
      <c r="SY127" s="274">
        <f>IF(SY$6=$SR$5,成绩录入!BI130,0)</f>
        <v>0</v>
      </c>
      <c r="SZ127" s="274">
        <f>IF(SZ$6=$SR$5,成绩录入!BJ130,0)</f>
        <v>0</v>
      </c>
      <c r="TA127" s="274">
        <f>IF(TA$6=$SR$5,成绩录入!BK130,0)</f>
        <v>0</v>
      </c>
      <c r="TB127" s="274">
        <f>IF(TB$6=$SR$5,成绩录入!BL130,0)</f>
        <v>0</v>
      </c>
      <c r="TC127" s="274">
        <f>IF(TC$6=$SR$5,成绩录入!BM130,0)</f>
        <v>0</v>
      </c>
      <c r="TD127" s="274">
        <f>IF(TD$6=$SR$5,成绩录入!BN130,0)</f>
        <v>0</v>
      </c>
      <c r="TE127" s="274">
        <f>IF(TE$6=$SR$5,成绩录入!BO130,0)</f>
        <v>0</v>
      </c>
      <c r="TF127" s="274">
        <f>IF(TF$6=$SR$5,成绩录入!BP130,0)</f>
        <v>0</v>
      </c>
      <c r="TG127" s="274">
        <f>IF(TG$6=$SR$5,成绩录入!BQ130,0)</f>
        <v>0</v>
      </c>
      <c r="TH127" s="274">
        <f>IF(TH$6=$SR$5,成绩录入!BR130,0)</f>
        <v>0</v>
      </c>
      <c r="TI127" s="274">
        <f>IF(TI$6=$SR$5,成绩录入!BS130,0)</f>
        <v>0</v>
      </c>
      <c r="TJ127" s="274">
        <f>IF(TJ$6=$SR$5,成绩录入!BT130,0)</f>
        <v>0</v>
      </c>
      <c r="TK127" s="274">
        <f>IF(TK$6=$SR$5,成绩录入!BU130,0)</f>
        <v>0</v>
      </c>
      <c r="TL127" s="274">
        <f>IF(TL$6=$SR$5,成绩录入!BV130,0)</f>
        <v>0</v>
      </c>
      <c r="TM127" s="274">
        <f>IF(TM$6=$SR$5,成绩录入!BW130,0)</f>
        <v>0</v>
      </c>
      <c r="TN127" s="274">
        <f>IF(TN$6=$SR$5,成绩录入!BX130,0)</f>
        <v>0</v>
      </c>
      <c r="TO127" s="274">
        <f>IF(TO$6=$SR$5,成绩录入!BY130,0)</f>
        <v>0</v>
      </c>
      <c r="TP127" s="274">
        <f>IF(TP$6=$SR$5,成绩录入!BZ130,0)</f>
        <v>0</v>
      </c>
      <c r="TQ127" s="274">
        <f>IF(TQ$6=$SR$5,成绩录入!CA130,0)</f>
        <v>0</v>
      </c>
      <c r="TR127" s="274">
        <f>IF(TR$6=$SR$5,成绩录入!CB130,0)</f>
        <v>0</v>
      </c>
      <c r="TS127" s="274">
        <f>IF(TS$6=$SR$5,成绩录入!CC130,0)</f>
        <v>0</v>
      </c>
      <c r="TT127" s="274">
        <f>IF(TT$6=$SR$5,成绩录入!CD130,0)</f>
        <v>0</v>
      </c>
      <c r="TU127" s="274">
        <f>IF(TU$6=$SR$5,成绩录入!CE130,0)</f>
        <v>0</v>
      </c>
      <c r="TV127" s="274">
        <f>IF(TV$6=$SR$5,成绩录入!CF130,0)</f>
        <v>0</v>
      </c>
      <c r="TW127" s="274">
        <f>IF(TW$6=$SR$5,成绩录入!CG130,0)</f>
        <v>0</v>
      </c>
      <c r="TX127" s="274">
        <f>IF(TX$6=$SR$5,成绩录入!CH130,0)</f>
        <v>0</v>
      </c>
      <c r="TY127" s="274">
        <f>IF(TY$6=$SR$5,成绩录入!CI130,0)</f>
        <v>0</v>
      </c>
      <c r="TZ127" s="274">
        <f>IF(TZ$6=$SR$5,成绩录入!CJ130,0)</f>
        <v>0</v>
      </c>
      <c r="UA127" s="274">
        <f>IF(UA$6=$SR$5,成绩录入!CK130,0)</f>
        <v>0</v>
      </c>
      <c r="UB127" s="274">
        <f>IF(UB$6=$SR$5,成绩录入!CL130,0)</f>
        <v>0</v>
      </c>
      <c r="UC127" s="274">
        <f>IF(UC$6=$SR$5,成绩录入!CM130,0)</f>
        <v>0</v>
      </c>
      <c r="UD127" s="274">
        <f>IF(UD$6=$SR$5,成绩录入!CN130,0)</f>
        <v>0</v>
      </c>
      <c r="UE127" s="274">
        <f>IF(UE$6=$SR$5,成绩录入!CO130,0)</f>
        <v>0</v>
      </c>
      <c r="UF127" s="274">
        <f>IF(UF$6=$SR$5,成绩录入!CP130,0)</f>
        <v>0</v>
      </c>
      <c r="UG127" s="274">
        <f>IF(UG$6=$SR$5,成绩录入!CQ130,0)</f>
        <v>0</v>
      </c>
      <c r="UH127" s="274">
        <f>IF(UH$6=$SR$5,成绩录入!CR130,0)</f>
        <v>0</v>
      </c>
      <c r="UI127" s="274">
        <f>IF(UI$6=$SR$5,成绩录入!CS130,0)</f>
        <v>0</v>
      </c>
      <c r="UJ127" s="274">
        <f>IF(UJ$6=$SR$5,成绩录入!CT130,0)</f>
        <v>0</v>
      </c>
      <c r="UK127" s="274">
        <f>IF(UK$6=$SR$5,成绩录入!CU130,0)</f>
        <v>0</v>
      </c>
      <c r="UL127" s="274">
        <f>IF(UL$6=$SR$5,成绩录入!CV130,0)</f>
        <v>0</v>
      </c>
      <c r="UM127" s="274">
        <f>IF(UM$6=$SR$5,成绩录入!CW130,0)</f>
        <v>0</v>
      </c>
      <c r="UN127" s="274">
        <f>IF(UN$6=$SR$5,成绩录入!CX130,0)</f>
        <v>0</v>
      </c>
      <c r="UO127" s="274">
        <f>IF(UO$6=$SR$5,成绩录入!CY130,0)</f>
        <v>0</v>
      </c>
      <c r="UP127" s="274">
        <f>IF(UP$6=$SR$5,成绩录入!CZ130,0)</f>
        <v>0</v>
      </c>
      <c r="UQ127" s="274">
        <f>IF(UQ$6=$SR$5,成绩录入!DA130,0)</f>
        <v>0</v>
      </c>
      <c r="UR127" s="274">
        <f>IF(UR$6=$SR$5,成绩录入!DB130,0)</f>
        <v>0</v>
      </c>
      <c r="US127" s="274">
        <f>IF(US$6=$SR$5,成绩录入!DC130,0)</f>
        <v>0</v>
      </c>
      <c r="UT127" s="274">
        <f>IF(UT$6=$SR$5,成绩录入!DD130,0)</f>
        <v>0</v>
      </c>
      <c r="UU127" s="274">
        <f>IF(UU$6=$SR$5,成绩录入!DE130,0)</f>
        <v>0</v>
      </c>
      <c r="UV127" s="274">
        <f>IF(UV$6=$SR$5,成绩录入!DF130,0)</f>
        <v>0</v>
      </c>
      <c r="UW127" s="274">
        <f>IF(UW$6=$SR$5,成绩录入!DG130,0)</f>
        <v>0</v>
      </c>
      <c r="UX127" s="274">
        <f>IF(UX$6=$SR$5,成绩录入!DH130,0)</f>
        <v>0</v>
      </c>
      <c r="UY127" s="274">
        <f>IF(UY$6=$SR$5,成绩录入!DI130,0)</f>
        <v>0</v>
      </c>
      <c r="UZ127" s="274">
        <f>IF(UZ$6=$SR$5,成绩录入!DJ130,0)</f>
        <v>0</v>
      </c>
      <c r="VA127" s="248">
        <f>IF(VA$6=$SR$5,成绩录入!DK130,0)</f>
        <v>0</v>
      </c>
      <c r="VB127" s="248">
        <f>IF(VB$6=$SR$5,成绩录入!DL130,0)</f>
        <v>0</v>
      </c>
      <c r="VC127" s="248">
        <f>IF(VC$6=$SR$5,成绩录入!DM130,0)</f>
        <v>0</v>
      </c>
      <c r="VD127" s="248">
        <f>IF(VD$6=$SR$5,成绩录入!DN130,0)</f>
        <v>0</v>
      </c>
      <c r="VE127" s="248">
        <f>IF(VE$6=$SR$5,成绩录入!DO130,0)</f>
        <v>0</v>
      </c>
      <c r="VF127" s="248">
        <f>IF(VF$6=$SR$5,成绩录入!DP130,0)</f>
        <v>0</v>
      </c>
      <c r="VG127" s="248">
        <f>IF(VG$6=$SR$5,成绩录入!DQ130,0)</f>
        <v>0</v>
      </c>
      <c r="VH127" s="248">
        <f>IF(VH$6=$SR$5,成绩录入!DR130,0)</f>
        <v>0</v>
      </c>
      <c r="VI127" s="248">
        <f>IF(VI$6=$SR$5,成绩录入!DS130,0)</f>
        <v>0</v>
      </c>
      <c r="VJ127" s="248">
        <f>IF(VJ$6=$SR$5,成绩录入!DT130,0)</f>
        <v>0</v>
      </c>
      <c r="VK127" s="248">
        <f>IF(VK$6=$SR$5,成绩录入!DU130,0)</f>
        <v>0</v>
      </c>
      <c r="VL127" s="248">
        <f>IF(VL$6=$SR$5,成绩录入!DV130,0)</f>
        <v>0</v>
      </c>
      <c r="VM127" s="248">
        <f>IF(VM$6=$SR$5,成绩录入!DW130,0)</f>
        <v>0</v>
      </c>
      <c r="VN127" s="248">
        <f>IF(VN$6=$SR$5,成绩录入!DX130,0)</f>
        <v>0</v>
      </c>
      <c r="VO127" s="248">
        <f>IF(VO$6=$SR$5,成绩录入!DY130,0)</f>
        <v>0</v>
      </c>
      <c r="VP127" s="248">
        <f>IF(VP$6=$SR$5,成绩录入!DZ130,0)</f>
        <v>0</v>
      </c>
      <c r="VQ127" s="248">
        <f>IF(VQ$6=$SR$5,成绩录入!EA130,0)</f>
        <v>0</v>
      </c>
      <c r="VR127" s="248">
        <f>IF(VR$6=$SR$5,成绩录入!EB130,0)</f>
        <v>0</v>
      </c>
      <c r="VS127" s="248">
        <f>IF(VS$6=$SR$5,成绩录入!EC130,0)</f>
        <v>0</v>
      </c>
      <c r="VT127" s="248">
        <f>IF(VT$6=$SR$5,成绩录入!ED130,0)</f>
        <v>0</v>
      </c>
      <c r="VU127" s="248">
        <f>IF(VU$6=$SR$5,成绩录入!EE130,0)</f>
        <v>0</v>
      </c>
      <c r="VV127" s="248">
        <f>IF(VV$6=$SR$5,成绩录入!EF130,0)</f>
        <v>0</v>
      </c>
      <c r="VW127" s="248">
        <f>IF(VW$6=$SR$5,成绩录入!EG130,0)</f>
        <v>0</v>
      </c>
      <c r="VX127" s="248">
        <f>IF(VX$6=$SR$5,成绩录入!EH130,0)</f>
        <v>0</v>
      </c>
      <c r="VY127" s="248">
        <f>IF(VY$6=$SR$5,成绩录入!EI130,0)</f>
        <v>0</v>
      </c>
      <c r="VZ127" s="248">
        <f>IF(VZ$6=$SR$5,成绩录入!EJ130,0)</f>
        <v>0</v>
      </c>
      <c r="WA127" s="248">
        <f>IF(WA$6=$SR$5,成绩录入!EK130,0)</f>
        <v>0</v>
      </c>
      <c r="WB127" s="248">
        <f>IF(WB$6=$SR$5,成绩录入!EL130,0)</f>
        <v>0</v>
      </c>
      <c r="WC127" s="248">
        <f>IF(WC$6=$SR$5,成绩录入!EM130,0)</f>
        <v>0</v>
      </c>
      <c r="WD127" s="248">
        <f>IF(WD$6=$SR$5,成绩录入!EN130,0)</f>
        <v>0</v>
      </c>
      <c r="WE127" s="248">
        <f>IF(WE$6=$SR$5,成绩录入!EO130,0)</f>
        <v>0</v>
      </c>
      <c r="WF127" s="248">
        <f>IF(WF$6=$SR$5,成绩录入!EP130,0)</f>
        <v>0</v>
      </c>
      <c r="WG127" s="248">
        <f>IF(WG$6=$SR$5,成绩录入!EQ130,0)</f>
        <v>0</v>
      </c>
      <c r="WH127" s="248">
        <f>IF(WH$6=$SR$5,成绩录入!ER130,0)</f>
        <v>0</v>
      </c>
      <c r="WI127" s="248">
        <f>IF(WI$6=$SR$5,成绩录入!ES130,0)</f>
        <v>0</v>
      </c>
      <c r="WJ127" s="248">
        <f>IF(WJ$6=$SR$5,成绩录入!ET130,0)</f>
        <v>0</v>
      </c>
      <c r="WK127" s="248">
        <f>IF(WK$6=$SR$5,成绩录入!EU130,0)</f>
        <v>0</v>
      </c>
      <c r="WL127" s="248">
        <f>IF(WL$6=$SR$5,成绩录入!EV130,0)</f>
        <v>0</v>
      </c>
      <c r="WM127" s="248">
        <f>IF(WM$6=$SR$5,成绩录入!EW130,0)</f>
        <v>0</v>
      </c>
      <c r="WN127" s="248">
        <f>IF(WN$6=$SR$5,成绩录入!EX130,0)</f>
        <v>0</v>
      </c>
      <c r="WO127" s="218">
        <f t="shared" si="191"/>
        <v>0</v>
      </c>
      <c r="WP127" s="166"/>
      <c r="WQ127" s="166"/>
      <c r="WR127" s="273">
        <f>IF(WR$6=$WQ$5,成绩录入!BC130,0)</f>
        <v>0</v>
      </c>
      <c r="WS127" s="274">
        <f>IF(WS$6=$WQ$5,成绩录入!BD130,0)</f>
        <v>0</v>
      </c>
      <c r="WT127" s="274">
        <f>IF(WT$6=$WQ$5,成绩录入!BE130,0)</f>
        <v>0</v>
      </c>
      <c r="WU127" s="274">
        <f>IF(WU$6=$WQ$5,成绩录入!BF130,0)</f>
        <v>0</v>
      </c>
      <c r="WV127" s="274">
        <f>IF(WV$6=$WQ$5,成绩录入!BG130,0)</f>
        <v>0</v>
      </c>
      <c r="WW127" s="274">
        <f>IF(WW$6=$WQ$5,成绩录入!BH130,0)</f>
        <v>0</v>
      </c>
      <c r="WX127" s="274">
        <f>IF(WX$6=$WQ$5,成绩录入!BI130,0)</f>
        <v>0</v>
      </c>
      <c r="WY127" s="274">
        <f>IF(WY$6=$WQ$5,成绩录入!BJ130,0)</f>
        <v>0</v>
      </c>
      <c r="WZ127" s="274">
        <f>IF(WZ$6=$WQ$5,成绩录入!BK130,0)</f>
        <v>0</v>
      </c>
      <c r="XA127" s="274">
        <f>IF(XA$6=$WQ$5,成绩录入!BL130,0)</f>
        <v>0</v>
      </c>
      <c r="XB127" s="274">
        <f>IF(XB$6=$WQ$5,成绩录入!BM130,0)</f>
        <v>0</v>
      </c>
      <c r="XC127" s="274">
        <f>IF(XC$6=$WQ$5,成绩录入!BN130,0)</f>
        <v>0</v>
      </c>
      <c r="XD127" s="274">
        <f>IF(XD$6=$WQ$5,成绩录入!BO130,0)</f>
        <v>0</v>
      </c>
      <c r="XE127" s="274">
        <f>IF(XE$6=$WQ$5,成绩录入!BP130,0)</f>
        <v>0</v>
      </c>
      <c r="XF127" s="274">
        <f>IF(XF$6=$WQ$5,成绩录入!BQ130,0)</f>
        <v>0</v>
      </c>
      <c r="XG127" s="274">
        <f>IF(XG$6=$WQ$5,成绩录入!BR130,0)</f>
        <v>0</v>
      </c>
      <c r="XH127" s="274">
        <f>IF(XH$6=$WQ$5,成绩录入!BS130,0)</f>
        <v>0</v>
      </c>
      <c r="XI127" s="274">
        <f>IF(XI$6=$WQ$5,成绩录入!BT130,0)</f>
        <v>0</v>
      </c>
      <c r="XJ127" s="274">
        <f>IF(XJ$6=$WQ$5,成绩录入!BU130,0)</f>
        <v>0</v>
      </c>
      <c r="XK127" s="274">
        <f>IF(XK$6=$WQ$5,成绩录入!BV130,0)</f>
        <v>0</v>
      </c>
      <c r="XL127" s="274">
        <f>IF(XL$6=$WQ$5,成绩录入!BW130,0)</f>
        <v>0</v>
      </c>
      <c r="XM127" s="274">
        <f>IF(XM$6=$WQ$5,成绩录入!BX130,0)</f>
        <v>0</v>
      </c>
      <c r="XN127" s="274">
        <f>IF(XN$6=$WQ$5,成绩录入!BY130,0)</f>
        <v>0</v>
      </c>
      <c r="XO127" s="274">
        <f>IF(XO$6=$WQ$5,成绩录入!BZ130,0)</f>
        <v>0</v>
      </c>
      <c r="XP127" s="274">
        <f>IF(XP$6=$WQ$5,成绩录入!CA130,0)</f>
        <v>0</v>
      </c>
      <c r="XQ127" s="274">
        <f>IF(XQ$6=$WQ$5,成绩录入!CB130,0)</f>
        <v>0</v>
      </c>
      <c r="XR127" s="274">
        <f>IF(XR$6=$WQ$5,成绩录入!CC130,0)</f>
        <v>0</v>
      </c>
      <c r="XS127" s="274">
        <f>IF(XS$6=$WQ$5,成绩录入!CD130,0)</f>
        <v>0</v>
      </c>
      <c r="XT127" s="274">
        <f>IF(XT$6=$WQ$5,成绩录入!CE130,0)</f>
        <v>0</v>
      </c>
      <c r="XU127" s="274">
        <f>IF(XU$6=$WQ$5,成绩录入!CF130,0)</f>
        <v>0</v>
      </c>
      <c r="XV127" s="274">
        <f>IF(XV$6=$WQ$5,成绩录入!CG130,0)</f>
        <v>0</v>
      </c>
      <c r="XW127" s="274">
        <f>IF(XW$6=$WQ$5,成绩录入!CH130,0)</f>
        <v>0</v>
      </c>
      <c r="XX127" s="274">
        <f>IF(XX$6=$WQ$5,成绩录入!CI130,0)</f>
        <v>0</v>
      </c>
      <c r="XY127" s="274">
        <f>IF(XY$6=$WQ$5,成绩录入!CJ130,0)</f>
        <v>0</v>
      </c>
      <c r="XZ127" s="274">
        <f>IF(XZ$6=$WQ$5,成绩录入!CK130,0)</f>
        <v>0</v>
      </c>
      <c r="YA127" s="274">
        <f>IF(YA$6=$WQ$5,成绩录入!CL130,0)</f>
        <v>0</v>
      </c>
      <c r="YB127" s="274">
        <f>IF(YB$6=$WQ$5,成绩录入!CM130,0)</f>
        <v>0</v>
      </c>
      <c r="YC127" s="274">
        <f>IF(YC$6=$WQ$5,成绩录入!CN130,0)</f>
        <v>0</v>
      </c>
      <c r="YD127" s="274">
        <f>IF(YD$6=$WQ$5,成绩录入!CO130,0)</f>
        <v>0</v>
      </c>
      <c r="YE127" s="274">
        <f>IF(YE$6=$WQ$5,成绩录入!CP130,0)</f>
        <v>0</v>
      </c>
      <c r="YF127" s="274">
        <f>IF(YF$6=$WQ$5,成绩录入!CQ130,0)</f>
        <v>0</v>
      </c>
      <c r="YG127" s="274">
        <f>IF(YG$6=$WQ$5,成绩录入!CR130,0)</f>
        <v>0</v>
      </c>
      <c r="YH127" s="274">
        <f>IF(YH$6=$WQ$5,成绩录入!CS130,0)</f>
        <v>0</v>
      </c>
      <c r="YI127" s="274">
        <f>IF(YI$6=$WQ$5,成绩录入!CT130,0)</f>
        <v>0</v>
      </c>
      <c r="YJ127" s="274">
        <f>IF(YJ$6=$WQ$5,成绩录入!CU130,0)</f>
        <v>0</v>
      </c>
      <c r="YK127" s="274">
        <f>IF(YK$6=$WQ$5,成绩录入!CV130,0)</f>
        <v>0</v>
      </c>
      <c r="YL127" s="274">
        <f>IF(YL$6=$WQ$5,成绩录入!CW130,0)</f>
        <v>0</v>
      </c>
      <c r="YM127" s="274">
        <f>IF(YM$6=$WQ$5,成绩录入!CX130,0)</f>
        <v>0</v>
      </c>
      <c r="YN127" s="274">
        <f>IF(YN$6=$WQ$5,成绩录入!CY130,0)</f>
        <v>0</v>
      </c>
      <c r="YO127" s="274">
        <f>IF(YO$6=$WQ$5,成绩录入!CZ130,0)</f>
        <v>0</v>
      </c>
      <c r="YP127" s="274">
        <f>IF(YP$6=$WQ$5,成绩录入!DA130,0)</f>
        <v>0</v>
      </c>
      <c r="YQ127" s="274">
        <f>IF(YQ$6=$WQ$5,成绩录入!DB130,0)</f>
        <v>0</v>
      </c>
      <c r="YR127" s="274">
        <f>IF(YR$6=$WQ$5,成绩录入!DC130,0)</f>
        <v>0</v>
      </c>
      <c r="YS127" s="274">
        <f>IF(YS$6=$WQ$5,成绩录入!DD130,0)</f>
        <v>0</v>
      </c>
      <c r="YT127" s="274">
        <f>IF(YT$6=$WQ$5,成绩录入!DE130,0)</f>
        <v>0</v>
      </c>
      <c r="YU127" s="274">
        <f>IF(YU$6=$WQ$5,成绩录入!DF130,0)</f>
        <v>0</v>
      </c>
      <c r="YV127" s="274">
        <f>IF(YV$6=$WQ$5,成绩录入!DG130,0)</f>
        <v>0</v>
      </c>
      <c r="YW127" s="274">
        <f>IF(YW$6=$WQ$5,成绩录入!DH130,0)</f>
        <v>0</v>
      </c>
      <c r="YX127" s="274">
        <f>IF(YX$6=$WQ$5,成绩录入!DI130,0)</f>
        <v>0</v>
      </c>
      <c r="YY127" s="274">
        <f>IF(YY$6=$WQ$5,成绩录入!DJ130,0)</f>
        <v>0</v>
      </c>
      <c r="YZ127" s="248">
        <f>IF(YZ$6=$WQ$5,成绩录入!DK130,0)</f>
        <v>0</v>
      </c>
      <c r="ZA127" s="248">
        <f>IF(ZA$6=$WQ$5,成绩录入!DL130,0)</f>
        <v>0</v>
      </c>
      <c r="ZB127" s="248">
        <f>IF(ZB$6=$WQ$5,成绩录入!DM130,0)</f>
        <v>0</v>
      </c>
      <c r="ZC127" s="248">
        <f>IF(ZC$6=$WQ$5,成绩录入!DN130,0)</f>
        <v>0</v>
      </c>
      <c r="ZD127" s="248">
        <f>IF(ZD$6=$WQ$5,成绩录入!DO130,0)</f>
        <v>0</v>
      </c>
      <c r="ZE127" s="248">
        <f>IF(ZE$6=$WQ$5,成绩录入!DP130,0)</f>
        <v>0</v>
      </c>
      <c r="ZF127" s="248">
        <f>IF(ZF$6=$WQ$5,成绩录入!DQ130,0)</f>
        <v>0</v>
      </c>
      <c r="ZG127" s="248">
        <f>IF(ZG$6=$WQ$5,成绩录入!DR130,0)</f>
        <v>0</v>
      </c>
      <c r="ZH127" s="248">
        <f>IF(ZH$6=$WQ$5,成绩录入!DS130,0)</f>
        <v>0</v>
      </c>
      <c r="ZI127" s="248">
        <f>IF(ZI$6=$WQ$5,成绩录入!DT130,0)</f>
        <v>0</v>
      </c>
      <c r="ZJ127" s="248">
        <f>IF(ZJ$6=$WQ$5,成绩录入!DU130,0)</f>
        <v>0</v>
      </c>
      <c r="ZK127" s="248">
        <f>IF(ZK$6=$WQ$5,成绩录入!DV130,0)</f>
        <v>0</v>
      </c>
      <c r="ZL127" s="248">
        <f>IF(ZL$6=$WQ$5,成绩录入!DW130,0)</f>
        <v>0</v>
      </c>
      <c r="ZM127" s="248">
        <f>IF(ZM$6=$WQ$5,成绩录入!DX130,0)</f>
        <v>0</v>
      </c>
      <c r="ZN127" s="248">
        <f>IF(ZN$6=$WQ$5,成绩录入!DY130,0)</f>
        <v>0</v>
      </c>
      <c r="ZO127" s="248">
        <f>IF(ZO$6=$WQ$5,成绩录入!DZ130,0)</f>
        <v>0</v>
      </c>
      <c r="ZP127" s="248">
        <f>IF(ZP$6=$WQ$5,成绩录入!EA130,0)</f>
        <v>0</v>
      </c>
      <c r="ZQ127" s="248">
        <f>IF(ZQ$6=$WQ$5,成绩录入!EB130,0)</f>
        <v>0</v>
      </c>
      <c r="ZR127" s="248">
        <f>IF(ZR$6=$WQ$5,成绩录入!EC130,0)</f>
        <v>0</v>
      </c>
      <c r="ZS127" s="248">
        <f>IF(ZS$6=$WQ$5,成绩录入!ED130,0)</f>
        <v>0</v>
      </c>
      <c r="ZT127" s="248">
        <f>IF(ZT$6=$WQ$5,成绩录入!EE130,0)</f>
        <v>0</v>
      </c>
      <c r="ZU127" s="248">
        <f>IF(ZU$6=$WQ$5,成绩录入!EF130,0)</f>
        <v>0</v>
      </c>
      <c r="ZV127" s="248">
        <f>IF(ZV$6=$WQ$5,成绩录入!EG130,0)</f>
        <v>0</v>
      </c>
      <c r="ZW127" s="248">
        <f>IF(ZW$6=$WQ$5,成绩录入!EH130,0)</f>
        <v>0</v>
      </c>
      <c r="ZX127" s="248">
        <f>IF(ZX$6=$WQ$5,成绩录入!EI130,0)</f>
        <v>0</v>
      </c>
      <c r="ZY127" s="248">
        <f>IF(ZY$6=$WQ$5,成绩录入!EJ130,0)</f>
        <v>0</v>
      </c>
      <c r="ZZ127" s="248">
        <f>IF(ZZ$6=$WQ$5,成绩录入!EK130,0)</f>
        <v>0</v>
      </c>
      <c r="AAA127" s="248">
        <f>IF(AAA$6=$WQ$5,成绩录入!EL130,0)</f>
        <v>0</v>
      </c>
      <c r="AAB127" s="248">
        <f>IF(AAB$6=$WQ$5,成绩录入!EM130,0)</f>
        <v>0</v>
      </c>
      <c r="AAC127" s="248">
        <f>IF(AAC$6=$WQ$5,成绩录入!EN130,0)</f>
        <v>0</v>
      </c>
      <c r="AAD127" s="248">
        <f>IF(AAD$6=$WQ$5,成绩录入!EO130,0)</f>
        <v>0</v>
      </c>
      <c r="AAE127" s="248">
        <f>IF(AAE$6=$WQ$5,成绩录入!EP130,0)</f>
        <v>0</v>
      </c>
      <c r="AAF127" s="248">
        <f>IF(AAF$6=$WQ$5,成绩录入!EQ130,0)</f>
        <v>0</v>
      </c>
      <c r="AAG127" s="248">
        <f>IF(AAG$6=$WQ$5,成绩录入!ER130,0)</f>
        <v>0</v>
      </c>
      <c r="AAH127" s="248">
        <f>IF(AAH$6=$WQ$5,成绩录入!ES130,0)</f>
        <v>0</v>
      </c>
      <c r="AAI127" s="248">
        <f>IF(AAI$6=$WQ$5,成绩录入!ET130,0)</f>
        <v>0</v>
      </c>
      <c r="AAJ127" s="248">
        <f>IF(AAJ$6=$WQ$5,成绩录入!EU130,0)</f>
        <v>0</v>
      </c>
      <c r="AAK127" s="248">
        <f>IF(AAK$6=$WQ$5,成绩录入!EV130,0)</f>
        <v>0</v>
      </c>
      <c r="AAL127" s="248">
        <f>IF(AAL$6=$WQ$5,成绩录入!EW130,0)</f>
        <v>0</v>
      </c>
      <c r="AAM127" s="248">
        <f>IF(AAM$6=$WQ$5,成绩录入!EX130,0)</f>
        <v>0</v>
      </c>
      <c r="AAN127" s="218">
        <f t="shared" si="192"/>
        <v>0</v>
      </c>
      <c r="AAO127" s="206"/>
      <c r="AAQ127" s="273">
        <f>IF(AAQ$6=$AAP$5,成绩录入!BC130,0)</f>
        <v>0</v>
      </c>
      <c r="AAR127" s="274">
        <f>IF(AAR$6=$AAP$5,成绩录入!BD130,0)</f>
        <v>0</v>
      </c>
      <c r="AAS127" s="274">
        <f>IF(AAS$6=$AAP$5,成绩录入!BE130,0)</f>
        <v>0</v>
      </c>
      <c r="AAT127" s="274">
        <f>IF(AAT$6=$AAP$5,成绩录入!BF130,0)</f>
        <v>0</v>
      </c>
      <c r="AAU127" s="274">
        <f>IF(AAU$6=$AAP$5,成绩录入!BG130,0)</f>
        <v>0</v>
      </c>
      <c r="AAV127" s="274">
        <f>IF(AAV$6=$AAP$5,成绩录入!BH130,0)</f>
        <v>0</v>
      </c>
      <c r="AAW127" s="274">
        <f>IF(AAW$6=$AAP$5,成绩录入!BI130,0)</f>
        <v>0</v>
      </c>
      <c r="AAX127" s="274">
        <f>IF(AAX$6=$AAP$5,成绩录入!BJ130,0)</f>
        <v>0</v>
      </c>
      <c r="AAY127" s="274">
        <f>IF(AAY$6=$AAP$5,成绩录入!BK130,0)</f>
        <v>0</v>
      </c>
      <c r="AAZ127" s="274">
        <f>IF(AAZ$6=$AAP$5,成绩录入!BL130,0)</f>
        <v>0</v>
      </c>
      <c r="ABA127" s="274">
        <f>IF(ABA$6=$AAP$5,成绩录入!BM130,0)</f>
        <v>0</v>
      </c>
      <c r="ABB127" s="274">
        <f>IF(ABB$6=$AAP$5,成绩录入!BN130,0)</f>
        <v>0</v>
      </c>
      <c r="ABC127" s="274">
        <f>IF(ABC$6=$AAP$5,成绩录入!BO130,0)</f>
        <v>0</v>
      </c>
      <c r="ABD127" s="274">
        <f>IF(ABD$6=$AAP$5,成绩录入!BP130,0)</f>
        <v>0</v>
      </c>
      <c r="ABE127" s="274">
        <f>IF(ABE$6=$AAP$5,成绩录入!BQ130,0)</f>
        <v>0</v>
      </c>
      <c r="ABF127" s="274">
        <f>IF(ABF$6=$AAP$5,成绩录入!BR130,0)</f>
        <v>0</v>
      </c>
      <c r="ABG127" s="274">
        <f>IF(ABG$6=$AAP$5,成绩录入!BS130,0)</f>
        <v>0</v>
      </c>
      <c r="ABH127" s="274">
        <f>IF(ABH$6=$AAP$5,成绩录入!BT130,0)</f>
        <v>0</v>
      </c>
      <c r="ABI127" s="274">
        <f>IF(ABI$6=$AAP$5,成绩录入!BU130,0)</f>
        <v>0</v>
      </c>
      <c r="ABJ127" s="274">
        <f>IF(ABJ$6=$AAP$5,成绩录入!BV130,0)</f>
        <v>0</v>
      </c>
      <c r="ABK127" s="274">
        <f>IF(ABK$6=$AAP$5,成绩录入!BW130,0)</f>
        <v>0</v>
      </c>
      <c r="ABL127" s="274">
        <f>IF(ABL$6=$AAP$5,成绩录入!BX130,0)</f>
        <v>0</v>
      </c>
      <c r="ABM127" s="274">
        <f>IF(ABM$6=$AAP$5,成绩录入!BY130,0)</f>
        <v>0</v>
      </c>
      <c r="ABN127" s="274">
        <f>IF(ABN$6=$AAP$5,成绩录入!BZ130,0)</f>
        <v>0</v>
      </c>
      <c r="ABO127" s="274">
        <f>IF(ABO$6=$AAP$5,成绩录入!CA130,0)</f>
        <v>0</v>
      </c>
      <c r="ABP127" s="274">
        <f>IF(ABP$6=$AAP$5,成绩录入!CB130,0)</f>
        <v>0</v>
      </c>
      <c r="ABQ127" s="274">
        <f>IF(ABQ$6=$AAP$5,成绩录入!CC130,0)</f>
        <v>0</v>
      </c>
      <c r="ABR127" s="274">
        <f>IF(ABR$6=$AAP$5,成绩录入!CD130,0)</f>
        <v>0</v>
      </c>
      <c r="ABS127" s="274">
        <f>IF(ABS$6=$AAP$5,成绩录入!CE130,0)</f>
        <v>0</v>
      </c>
      <c r="ABT127" s="274">
        <f>IF(ABT$6=$AAP$5,成绩录入!CF130,0)</f>
        <v>0</v>
      </c>
      <c r="ABU127" s="274">
        <f>IF(ABU$6=$AAP$5,成绩录入!CG130,0)</f>
        <v>0</v>
      </c>
      <c r="ABV127" s="274">
        <f>IF(ABV$6=$AAP$5,成绩录入!CH130,0)</f>
        <v>0</v>
      </c>
      <c r="ABW127" s="274">
        <f>IF(ABW$6=$AAP$5,成绩录入!CI130,0)</f>
        <v>0</v>
      </c>
      <c r="ABX127" s="274">
        <f>IF(ABX$6=$AAP$5,成绩录入!CJ130,0)</f>
        <v>0</v>
      </c>
      <c r="ABY127" s="274">
        <f>IF(ABY$6=$AAP$5,成绩录入!CK130,0)</f>
        <v>0</v>
      </c>
      <c r="ABZ127" s="274">
        <f>IF(ABZ$6=$AAP$5,成绩录入!CL130,0)</f>
        <v>0</v>
      </c>
      <c r="ACA127" s="274">
        <f>IF(ACA$6=$AAP$5,成绩录入!CM130,0)</f>
        <v>0</v>
      </c>
      <c r="ACB127" s="274">
        <f>IF(ACB$6=$AAP$5,成绩录入!CN130,0)</f>
        <v>0</v>
      </c>
      <c r="ACC127" s="274">
        <f>IF(ACC$6=$AAP$5,成绩录入!CO130,0)</f>
        <v>0</v>
      </c>
      <c r="ACD127" s="274">
        <f>IF(ACD$6=$AAP$5,成绩录入!CP130,0)</f>
        <v>0</v>
      </c>
      <c r="ACE127" s="274">
        <f>IF(ACE$6=$AAP$5,成绩录入!CQ130,0)</f>
        <v>0</v>
      </c>
      <c r="ACF127" s="274">
        <f>IF(ACF$6=$AAP$5,成绩录入!CR130,0)</f>
        <v>0</v>
      </c>
      <c r="ACG127" s="274">
        <f>IF(ACG$6=$AAP$5,成绩录入!CS130,0)</f>
        <v>0</v>
      </c>
      <c r="ACH127" s="274">
        <f>IF(ACH$6=$AAP$5,成绩录入!CT130,0)</f>
        <v>0</v>
      </c>
      <c r="ACI127" s="274">
        <f>IF(ACI$6=$AAP$5,成绩录入!CU130,0)</f>
        <v>0</v>
      </c>
      <c r="ACJ127" s="274">
        <f>IF(ACJ$6=$AAP$5,成绩录入!CV130,0)</f>
        <v>0</v>
      </c>
      <c r="ACK127" s="274">
        <f>IF(ACK$6=$AAP$5,成绩录入!CW130,0)</f>
        <v>0</v>
      </c>
      <c r="ACL127" s="274">
        <f>IF(ACL$6=$AAP$5,成绩录入!CX130,0)</f>
        <v>0</v>
      </c>
      <c r="ACM127" s="274">
        <f>IF(ACM$6=$AAP$5,成绩录入!CY130,0)</f>
        <v>0</v>
      </c>
      <c r="ACN127" s="274">
        <f>IF(ACN$6=$AAP$5,成绩录入!CZ130,0)</f>
        <v>0</v>
      </c>
      <c r="ACO127" s="274">
        <f>IF(ACO$6=$AAP$5,成绩录入!DA130,0)</f>
        <v>0</v>
      </c>
      <c r="ACP127" s="274">
        <f>IF(ACP$6=$AAP$5,成绩录入!DB130,0)</f>
        <v>0</v>
      </c>
      <c r="ACQ127" s="274">
        <f>IF(ACQ$6=$AAP$5,成绩录入!DC130,0)</f>
        <v>0</v>
      </c>
      <c r="ACR127" s="274">
        <f>IF(ACR$6=$AAP$5,成绩录入!DD130,0)</f>
        <v>0</v>
      </c>
      <c r="ACS127" s="274">
        <f>IF(ACS$6=$AAP$5,成绩录入!DE130,0)</f>
        <v>0</v>
      </c>
      <c r="ACT127" s="274">
        <f>IF(ACT$6=$AAP$5,成绩录入!DF130,0)</f>
        <v>0</v>
      </c>
      <c r="ACU127" s="274">
        <f>IF(ACU$6=$AAP$5,成绩录入!DG130,0)</f>
        <v>0</v>
      </c>
      <c r="ACV127" s="274">
        <f>IF(ACV$6=$AAP$5,成绩录入!DH130,0)</f>
        <v>0</v>
      </c>
      <c r="ACW127" s="274">
        <f>IF(ACW$6=$AAP$5,成绩录入!DI130,0)</f>
        <v>0</v>
      </c>
      <c r="ACX127" s="274">
        <f>IF(ACX$6=$AAP$5,成绩录入!DJ130,0)</f>
        <v>0</v>
      </c>
      <c r="ACY127" s="248">
        <f>IF(ACY$6=$AAP$5,成绩录入!DK130,0)</f>
        <v>0</v>
      </c>
      <c r="ACZ127" s="248">
        <f>IF(ACZ$6=$AAP$5,成绩录入!DL130,0)</f>
        <v>0</v>
      </c>
      <c r="ADA127" s="248">
        <f>IF(ADA$6=$AAP$5,成绩录入!DM130,0)</f>
        <v>0</v>
      </c>
      <c r="ADB127" s="248">
        <f>IF(ADB$6=$AAP$5,成绩录入!DN130,0)</f>
        <v>0</v>
      </c>
      <c r="ADC127" s="248">
        <f>IF(ADC$6=$AAP$5,成绩录入!DO130,0)</f>
        <v>0</v>
      </c>
      <c r="ADD127" s="248">
        <f>IF(ADD$6=$AAP$5,成绩录入!DP130,0)</f>
        <v>0</v>
      </c>
      <c r="ADE127" s="248">
        <f>IF(ADE$6=$AAP$5,成绩录入!DQ130,0)</f>
        <v>0</v>
      </c>
      <c r="ADF127" s="248">
        <f>IF(ADF$6=$AAP$5,成绩录入!DR130,0)</f>
        <v>0</v>
      </c>
      <c r="ADG127" s="248">
        <f>IF(ADG$6=$AAP$5,成绩录入!DS130,0)</f>
        <v>0</v>
      </c>
      <c r="ADH127" s="248">
        <f>IF(ADH$6=$AAP$5,成绩录入!DT130,0)</f>
        <v>0</v>
      </c>
      <c r="ADI127" s="248">
        <f>IF(ADI$6=$AAP$5,成绩录入!DU130,0)</f>
        <v>0</v>
      </c>
      <c r="ADJ127" s="248">
        <f>IF(ADJ$6=$AAP$5,成绩录入!DV130,0)</f>
        <v>0</v>
      </c>
      <c r="ADK127" s="248">
        <f>IF(ADK$6=$AAP$5,成绩录入!DW130,0)</f>
        <v>0</v>
      </c>
      <c r="ADL127" s="248">
        <f>IF(ADL$6=$AAP$5,成绩录入!DX130,0)</f>
        <v>0</v>
      </c>
      <c r="ADM127" s="248">
        <f>IF(ADM$6=$AAP$5,成绩录入!DY130,0)</f>
        <v>0</v>
      </c>
      <c r="ADN127" s="248">
        <f>IF(ADN$6=$AAP$5,成绩录入!DZ130,0)</f>
        <v>0</v>
      </c>
      <c r="ADO127" s="248">
        <f>IF(ADO$6=$AAP$5,成绩录入!EA130,0)</f>
        <v>0</v>
      </c>
      <c r="ADP127" s="248">
        <f>IF(ADP$6=$AAP$5,成绩录入!EB130,0)</f>
        <v>0</v>
      </c>
      <c r="ADQ127" s="248">
        <f>IF(ADQ$6=$AAP$5,成绩录入!EC130,0)</f>
        <v>0</v>
      </c>
      <c r="ADR127" s="248">
        <f>IF(ADR$6=$AAP$5,成绩录入!ED130,0)</f>
        <v>0</v>
      </c>
      <c r="ADS127" s="248">
        <f>IF(ADS$6=$AAP$5,成绩录入!EE130,0)</f>
        <v>0</v>
      </c>
      <c r="ADT127" s="248">
        <f>IF(ADT$6=$AAP$5,成绩录入!EF130,0)</f>
        <v>0</v>
      </c>
      <c r="ADU127" s="248">
        <f>IF(ADU$6=$AAP$5,成绩录入!EG130,0)</f>
        <v>0</v>
      </c>
      <c r="ADV127" s="248">
        <f>IF(ADV$6=$AAP$5,成绩录入!EH130,0)</f>
        <v>0</v>
      </c>
      <c r="ADW127" s="248">
        <f>IF(ADW$6=$AAP$5,成绩录入!EI130,0)</f>
        <v>0</v>
      </c>
      <c r="ADX127" s="248">
        <f>IF(ADX$6=$AAP$5,成绩录入!EJ130,0)</f>
        <v>0</v>
      </c>
      <c r="ADY127" s="248">
        <f>IF(ADY$6=$AAP$5,成绩录入!EK130,0)</f>
        <v>0</v>
      </c>
      <c r="ADZ127" s="248">
        <f>IF(ADZ$6=$AAP$5,成绩录入!EL130,0)</f>
        <v>0</v>
      </c>
      <c r="AEA127" s="248">
        <f>IF(AEA$6=$AAP$5,成绩录入!EM130,0)</f>
        <v>0</v>
      </c>
      <c r="AEB127" s="248">
        <f>IF(AEB$6=$AAP$5,成绩录入!EN130,0)</f>
        <v>0</v>
      </c>
      <c r="AEC127" s="248">
        <f>IF(AEC$6=$AAP$5,成绩录入!EO130,0)</f>
        <v>0</v>
      </c>
      <c r="AED127" s="248">
        <f>IF(AED$6=$AAP$5,成绩录入!EP130,0)</f>
        <v>0</v>
      </c>
      <c r="AEE127" s="248">
        <f>IF(AEE$6=$AAP$5,成绩录入!EQ130,0)</f>
        <v>0</v>
      </c>
      <c r="AEF127" s="248">
        <f>IF(AEF$6=$AAP$5,成绩录入!ER130,0)</f>
        <v>0</v>
      </c>
      <c r="AEG127" s="248">
        <f>IF(AEG$6=$AAP$5,成绩录入!ES130,0)</f>
        <v>0</v>
      </c>
      <c r="AEH127" s="248">
        <f>IF(AEH$6=$AAP$5,成绩录入!ET130,0)</f>
        <v>0</v>
      </c>
      <c r="AEI127" s="248">
        <f>IF(AEI$6=$AAP$5,成绩录入!EU130,0)</f>
        <v>0</v>
      </c>
      <c r="AEJ127" s="248">
        <f>IF(AEJ$6=$AAP$5,成绩录入!EV130,0)</f>
        <v>0</v>
      </c>
      <c r="AEK127" s="248">
        <f>IF(AEK$6=$AAP$5,成绩录入!EW130,0)</f>
        <v>0</v>
      </c>
      <c r="AEL127" s="248">
        <f>IF(AEL$6=$AAP$5,成绩录入!EX130,0)</f>
        <v>0</v>
      </c>
      <c r="AEM127" s="218">
        <f t="shared" si="193"/>
        <v>0</v>
      </c>
      <c r="AEN127" s="166"/>
      <c r="AEO127" s="166"/>
      <c r="AEP127" s="273">
        <f>IF(AEP$6=$AEO$5,成绩录入!BC130,0)</f>
        <v>0</v>
      </c>
      <c r="AEQ127" s="274">
        <f>IF(AEQ$6=$AEO$5,成绩录入!BD130,0)</f>
        <v>0</v>
      </c>
      <c r="AER127" s="274">
        <f>IF(AER$6=$AEO$5,成绩录入!BE130,0)</f>
        <v>0</v>
      </c>
      <c r="AES127" s="274">
        <f>IF(AES$6=$AEO$5,成绩录入!BF130,0)</f>
        <v>0</v>
      </c>
      <c r="AET127" s="274">
        <f>IF(AET$6=$AEO$5,成绩录入!BG130,0)</f>
        <v>0</v>
      </c>
      <c r="AEU127" s="274">
        <f>IF(AEU$6=$AEO$5,成绩录入!BH130,0)</f>
        <v>0</v>
      </c>
      <c r="AEV127" s="274">
        <f>IF(AEV$6=$AEO$5,成绩录入!BI130,0)</f>
        <v>0</v>
      </c>
      <c r="AEW127" s="274">
        <f>IF(AEW$6=$AEO$5,成绩录入!BJ130,0)</f>
        <v>0</v>
      </c>
      <c r="AEX127" s="274">
        <f>IF(AEX$6=$AEO$5,成绩录入!BK130,0)</f>
        <v>0</v>
      </c>
      <c r="AEY127" s="274">
        <f>IF(AEY$6=$AEO$5,成绩录入!BL130,0)</f>
        <v>0</v>
      </c>
      <c r="AEZ127" s="274">
        <f>IF(AEZ$6=$AEO$5,成绩录入!BM130,0)</f>
        <v>0</v>
      </c>
      <c r="AFA127" s="274">
        <f>IF(AFA$6=$AEO$5,成绩录入!BN130,0)</f>
        <v>0</v>
      </c>
      <c r="AFB127" s="274">
        <f>IF(AFB$6=$AEO$5,成绩录入!BO130,0)</f>
        <v>0</v>
      </c>
      <c r="AFC127" s="274">
        <f>IF(AFC$6=$AEO$5,成绩录入!BP130,0)</f>
        <v>0</v>
      </c>
      <c r="AFD127" s="274">
        <f>IF(AFD$6=$AEO$5,成绩录入!BQ130,0)</f>
        <v>0</v>
      </c>
      <c r="AFE127" s="274">
        <f>IF(AFE$6=$AEO$5,成绩录入!BR130,0)</f>
        <v>0</v>
      </c>
      <c r="AFF127" s="274">
        <f>IF(AFF$6=$AEO$5,成绩录入!BS130,0)</f>
        <v>0</v>
      </c>
      <c r="AFG127" s="274">
        <f>IF(AFG$6=$AEO$5,成绩录入!BT130,0)</f>
        <v>0</v>
      </c>
      <c r="AFH127" s="274">
        <f>IF(AFH$6=$AEO$5,成绩录入!BU130,0)</f>
        <v>0</v>
      </c>
      <c r="AFI127" s="274">
        <f>IF(AFI$6=$AEO$5,成绩录入!BV130,0)</f>
        <v>0</v>
      </c>
      <c r="AFJ127" s="274">
        <f>IF(AFJ$6=$AEO$5,成绩录入!BW130,0)</f>
        <v>0</v>
      </c>
      <c r="AFK127" s="274">
        <f>IF(AFK$6=$AEO$5,成绩录入!BX130,0)</f>
        <v>0</v>
      </c>
      <c r="AFL127" s="274">
        <f>IF(AFL$6=$AEO$5,成绩录入!BY130,0)</f>
        <v>0</v>
      </c>
      <c r="AFM127" s="274">
        <f>IF(AFM$6=$AEO$5,成绩录入!BZ130,0)</f>
        <v>0</v>
      </c>
      <c r="AFN127" s="274">
        <f>IF(AFN$6=$AEO$5,成绩录入!CA130,0)</f>
        <v>0</v>
      </c>
      <c r="AFO127" s="274">
        <f>IF(AFO$6=$AEO$5,成绩录入!CB130,0)</f>
        <v>0</v>
      </c>
      <c r="AFP127" s="274">
        <f>IF(AFP$6=$AEO$5,成绩录入!CC130,0)</f>
        <v>0</v>
      </c>
      <c r="AFQ127" s="274">
        <f>IF(AFQ$6=$AEO$5,成绩录入!CD130,0)</f>
        <v>0</v>
      </c>
      <c r="AFR127" s="274">
        <f>IF(AFR$6=$AEO$5,成绩录入!CE130,0)</f>
        <v>0</v>
      </c>
      <c r="AFS127" s="274">
        <f>IF(AFS$6=$AEO$5,成绩录入!CF130,0)</f>
        <v>0</v>
      </c>
      <c r="AFT127" s="274">
        <f>IF(AFT$6=$AEO$5,成绩录入!CG130,0)</f>
        <v>0</v>
      </c>
      <c r="AFU127" s="274">
        <f>IF(AFU$6=$AEO$5,成绩录入!CH130,0)</f>
        <v>0</v>
      </c>
      <c r="AFV127" s="274">
        <f>IF(AFV$6=$AEO$5,成绩录入!CI130,0)</f>
        <v>0</v>
      </c>
      <c r="AFW127" s="274">
        <f>IF(AFW$6=$AEO$5,成绩录入!CJ130,0)</f>
        <v>0</v>
      </c>
      <c r="AFX127" s="274">
        <f>IF(AFX$6=$AEO$5,成绩录入!CK130,0)</f>
        <v>0</v>
      </c>
      <c r="AFY127" s="274">
        <f>IF(AFY$6=$AEO$5,成绩录入!CL130,0)</f>
        <v>0</v>
      </c>
      <c r="AFZ127" s="274">
        <f>IF(AFZ$6=$AEO$5,成绩录入!CM130,0)</f>
        <v>0</v>
      </c>
      <c r="AGA127" s="274">
        <f>IF(AGA$6=$AEO$5,成绩录入!CN130,0)</f>
        <v>0</v>
      </c>
      <c r="AGB127" s="274">
        <f>IF(AGB$6=$AEO$5,成绩录入!CO130,0)</f>
        <v>0</v>
      </c>
      <c r="AGC127" s="274">
        <f>IF(AGC$6=$AEO$5,成绩录入!CP130,0)</f>
        <v>0</v>
      </c>
      <c r="AGD127" s="274">
        <f>IF(AGD$6=$AEO$5,成绩录入!CQ130,0)</f>
        <v>0</v>
      </c>
      <c r="AGE127" s="274">
        <f>IF(AGE$6=$AEO$5,成绩录入!CR130,0)</f>
        <v>0</v>
      </c>
      <c r="AGF127" s="274">
        <f>IF(AGF$6=$AEO$5,成绩录入!CS130,0)</f>
        <v>0</v>
      </c>
      <c r="AGG127" s="274">
        <f>IF(AGG$6=$AEO$5,成绩录入!CT130,0)</f>
        <v>0</v>
      </c>
      <c r="AGH127" s="274">
        <f>IF(AGH$6=$AEO$5,成绩录入!CU130,0)</f>
        <v>0</v>
      </c>
      <c r="AGI127" s="274">
        <f>IF(AGI$6=$AEO$5,成绩录入!CV130,0)</f>
        <v>0</v>
      </c>
      <c r="AGJ127" s="274">
        <f>IF(AGJ$6=$AEO$5,成绩录入!CW130,0)</f>
        <v>0</v>
      </c>
      <c r="AGK127" s="274">
        <f>IF(AGK$6=$AEO$5,成绩录入!CX130,0)</f>
        <v>0</v>
      </c>
      <c r="AGL127" s="274">
        <f>IF(AGL$6=$AEO$5,成绩录入!CY130,0)</f>
        <v>0</v>
      </c>
      <c r="AGM127" s="274">
        <f>IF(AGM$6=$AEO$5,成绩录入!CZ130,0)</f>
        <v>0</v>
      </c>
      <c r="AGN127" s="274">
        <f>IF(AGN$6=$AEO$5,成绩录入!DA130,0)</f>
        <v>0</v>
      </c>
      <c r="AGO127" s="274">
        <f>IF(AGO$6=$AEO$5,成绩录入!DB130,0)</f>
        <v>0</v>
      </c>
      <c r="AGP127" s="274">
        <f>IF(AGP$6=$AEO$5,成绩录入!DC130,0)</f>
        <v>0</v>
      </c>
      <c r="AGQ127" s="274">
        <f>IF(AGQ$6=$AEO$5,成绩录入!DD130,0)</f>
        <v>0</v>
      </c>
      <c r="AGR127" s="274">
        <f>IF(AGR$6=$AEO$5,成绩录入!DE130,0)</f>
        <v>0</v>
      </c>
      <c r="AGS127" s="274">
        <f>IF(AGS$6=$AEO$5,成绩录入!DF130,0)</f>
        <v>0</v>
      </c>
      <c r="AGT127" s="274">
        <f>IF(AGT$6=$AEO$5,成绩录入!DG130,0)</f>
        <v>0</v>
      </c>
      <c r="AGU127" s="274">
        <f>IF(AGU$6=$AEO$5,成绩录入!DH130,0)</f>
        <v>0</v>
      </c>
      <c r="AGV127" s="274">
        <f>IF(AGV$6=$AEO$5,成绩录入!DI130,0)</f>
        <v>0</v>
      </c>
      <c r="AGW127" s="274">
        <f>IF(AGW$6=$AEO$5,成绩录入!DJ130,0)</f>
        <v>0</v>
      </c>
      <c r="AGX127" s="248">
        <f>IF(AGX$6=$AEO$5,成绩录入!DK130,0)</f>
        <v>0</v>
      </c>
      <c r="AGY127" s="248">
        <f>IF(AGY$6=$AEO$5,成绩录入!DL130,0)</f>
        <v>0</v>
      </c>
      <c r="AGZ127" s="248">
        <f>IF(AGZ$6=$AEO$5,成绩录入!DM130,0)</f>
        <v>0</v>
      </c>
      <c r="AHA127" s="248">
        <f>IF(AHA$6=$AEO$5,成绩录入!DN130,0)</f>
        <v>0</v>
      </c>
      <c r="AHB127" s="248">
        <f>IF(AHB$6=$AEO$5,成绩录入!DO130,0)</f>
        <v>0</v>
      </c>
      <c r="AHC127" s="248">
        <f>IF(AHC$6=$AEO$5,成绩录入!DP130,0)</f>
        <v>0</v>
      </c>
      <c r="AHD127" s="248">
        <f>IF(AHD$6=$AEO$5,成绩录入!DQ130,0)</f>
        <v>0</v>
      </c>
      <c r="AHE127" s="248">
        <f>IF(AHE$6=$AEO$5,成绩录入!DR130,0)</f>
        <v>0</v>
      </c>
      <c r="AHF127" s="248">
        <f>IF(AHF$6=$AEO$5,成绩录入!DS130,0)</f>
        <v>0</v>
      </c>
      <c r="AHG127" s="248">
        <f>IF(AHG$6=$AEO$5,成绩录入!DT130,0)</f>
        <v>0</v>
      </c>
      <c r="AHH127" s="248">
        <f>IF(AHH$6=$AEO$5,成绩录入!DU130,0)</f>
        <v>0</v>
      </c>
      <c r="AHI127" s="248">
        <f>IF(AHI$6=$AEO$5,成绩录入!DV130,0)</f>
        <v>0</v>
      </c>
      <c r="AHJ127" s="248">
        <f>IF(AHJ$6=$AEO$5,成绩录入!DW130,0)</f>
        <v>0</v>
      </c>
      <c r="AHK127" s="248">
        <f>IF(AHK$6=$AEO$5,成绩录入!DX130,0)</f>
        <v>0</v>
      </c>
      <c r="AHL127" s="248">
        <f>IF(AHL$6=$AEO$5,成绩录入!DY130,0)</f>
        <v>0</v>
      </c>
      <c r="AHM127" s="248">
        <f>IF(AHM$6=$AEO$5,成绩录入!DZ130,0)</f>
        <v>0</v>
      </c>
      <c r="AHN127" s="248">
        <f>IF(AHN$6=$AEO$5,成绩录入!EA130,0)</f>
        <v>0</v>
      </c>
      <c r="AHO127" s="248">
        <f>IF(AHO$6=$AEO$5,成绩录入!EB130,0)</f>
        <v>0</v>
      </c>
      <c r="AHP127" s="248">
        <f>IF(AHP$6=$AEO$5,成绩录入!EC130,0)</f>
        <v>0</v>
      </c>
      <c r="AHQ127" s="248">
        <f>IF(AHQ$6=$AEO$5,成绩录入!ED130,0)</f>
        <v>0</v>
      </c>
      <c r="AHR127" s="248">
        <f>IF(AHR$6=$AEO$5,成绩录入!EE130,0)</f>
        <v>0</v>
      </c>
      <c r="AHS127" s="248">
        <f>IF(AHS$6=$AEO$5,成绩录入!EF130,0)</f>
        <v>0</v>
      </c>
      <c r="AHT127" s="248">
        <f>IF(AHT$6=$AEO$5,成绩录入!EG130,0)</f>
        <v>0</v>
      </c>
      <c r="AHU127" s="248">
        <f>IF(AHU$6=$AEO$5,成绩录入!EH130,0)</f>
        <v>0</v>
      </c>
      <c r="AHV127" s="248">
        <f>IF(AHV$6=$AEO$5,成绩录入!EI130,0)</f>
        <v>0</v>
      </c>
      <c r="AHW127" s="248">
        <f>IF(AHW$6=$AEO$5,成绩录入!EJ130,0)</f>
        <v>0</v>
      </c>
      <c r="AHX127" s="248">
        <f>IF(AHX$6=$AEO$5,成绩录入!EK130,0)</f>
        <v>0</v>
      </c>
      <c r="AHY127" s="248">
        <f>IF(AHY$6=$AEO$5,成绩录入!EL130,0)</f>
        <v>0</v>
      </c>
      <c r="AHZ127" s="248">
        <f>IF(AHZ$6=$AEO$5,成绩录入!EM130,0)</f>
        <v>0</v>
      </c>
      <c r="AIA127" s="248">
        <f>IF(AIA$6=$AEO$5,成绩录入!EN130,0)</f>
        <v>0</v>
      </c>
      <c r="AIB127" s="248">
        <f>IF(AIB$6=$AEO$5,成绩录入!EO130,0)</f>
        <v>0</v>
      </c>
      <c r="AIC127" s="248">
        <f>IF(AIC$6=$AEO$5,成绩录入!EP130,0)</f>
        <v>0</v>
      </c>
      <c r="AID127" s="248">
        <f>IF(AID$6=$AEO$5,成绩录入!EQ130,0)</f>
        <v>0</v>
      </c>
      <c r="AIE127" s="248">
        <f>IF(AIE$6=$AEO$5,成绩录入!ER130,0)</f>
        <v>0</v>
      </c>
      <c r="AIF127" s="248">
        <f>IF(AIF$6=$AEO$5,成绩录入!ES130,0)</f>
        <v>0</v>
      </c>
      <c r="AIG127" s="248">
        <f>IF(AIG$6=$AEO$5,成绩录入!ET130,0)</f>
        <v>0</v>
      </c>
      <c r="AIH127" s="248">
        <f>IF(AIH$6=$AEO$5,成绩录入!EU130,0)</f>
        <v>0</v>
      </c>
      <c r="AII127" s="248">
        <f>IF(AII$6=$AEO$5,成绩录入!EV130,0)</f>
        <v>0</v>
      </c>
      <c r="AIJ127" s="248">
        <f>IF(AIJ$6=$AEO$5,成绩录入!EW130,0)</f>
        <v>0</v>
      </c>
      <c r="AIK127" s="248">
        <f>IF(AIK$6=$AEO$5,成绩录入!EX130,0)</f>
        <v>0</v>
      </c>
      <c r="AIL127" s="218">
        <f t="shared" si="194"/>
        <v>0</v>
      </c>
      <c r="AIN127" s="402" t="str">
        <f>初始录入!A132</f>
        <v/>
      </c>
      <c r="AIO127" s="270">
        <f>初始录入!B132</f>
        <v>0</v>
      </c>
      <c r="AIP127" s="271">
        <f>初始录入!C132</f>
        <v>0</v>
      </c>
      <c r="AIQ127" s="403">
        <f>IF(平时!D125&lt;&gt;"",平时!D125,0)</f>
        <v>0</v>
      </c>
      <c r="AIR127" s="404" t="str">
        <f t="shared" si="331"/>
        <v/>
      </c>
      <c r="AIS127" s="403">
        <f>IF(过程!D125&lt;&gt;"",过程!D125,0)</f>
        <v>0</v>
      </c>
      <c r="AIT127" s="404" t="str">
        <f t="shared" si="332"/>
        <v/>
      </c>
      <c r="AIU127" s="216">
        <f>IF(期末!D125&lt;&gt;"",期末!D125,0)</f>
        <v>0</v>
      </c>
      <c r="AIV127" s="404" t="str">
        <f t="shared" si="333"/>
        <v/>
      </c>
      <c r="AIW127" s="405">
        <f t="shared" si="334"/>
        <v>0</v>
      </c>
      <c r="AIX127" s="403">
        <f>IF(平时!E125&lt;&gt;"",平时!E125,0)</f>
        <v>0</v>
      </c>
      <c r="AIY127" s="404" t="str">
        <f t="shared" si="335"/>
        <v/>
      </c>
      <c r="AIZ127" s="403">
        <f>IF(过程!E125&lt;&gt;"",过程!E125,0)</f>
        <v>0</v>
      </c>
      <c r="AJA127" s="404" t="str">
        <f t="shared" si="336"/>
        <v/>
      </c>
      <c r="AJB127" s="216">
        <f>IF(期末!E125&lt;&gt;"",期末!E125,0)</f>
        <v>0</v>
      </c>
      <c r="AJC127" s="404" t="str">
        <f t="shared" si="337"/>
        <v/>
      </c>
      <c r="AJD127" s="405">
        <f t="shared" si="338"/>
        <v>0</v>
      </c>
      <c r="AJE127" s="403">
        <f>IF(平时!F125&lt;&gt;"",平时!F125,0)</f>
        <v>0</v>
      </c>
      <c r="AJF127" s="404" t="str">
        <f t="shared" si="339"/>
        <v/>
      </c>
      <c r="AJG127" s="403">
        <f>IF(过程!F125&lt;&gt;"",过程!F125,0)</f>
        <v>0</v>
      </c>
      <c r="AJH127" s="404" t="str">
        <f t="shared" si="340"/>
        <v/>
      </c>
      <c r="AJI127" s="216">
        <f>IF(期末!F125&lt;&gt;"",期末!F125,0)</f>
        <v>0</v>
      </c>
      <c r="AJJ127" s="404" t="str">
        <f t="shared" si="341"/>
        <v/>
      </c>
      <c r="AJK127" s="405">
        <f t="shared" si="342"/>
        <v>0</v>
      </c>
      <c r="AJL127" s="403">
        <f>IF(平时!G125&lt;&gt;"",平时!G125,0)</f>
        <v>0</v>
      </c>
      <c r="AJM127" s="404" t="str">
        <f t="shared" si="343"/>
        <v/>
      </c>
      <c r="AJN127" s="403">
        <f>IF(过程!G125&lt;&gt;"",过程!G125,0)</f>
        <v>0</v>
      </c>
      <c r="AJO127" s="404" t="str">
        <f t="shared" si="344"/>
        <v/>
      </c>
      <c r="AJP127" s="216">
        <f>IF(期末!G125&lt;&gt;"",期末!G125,0)</f>
        <v>0</v>
      </c>
      <c r="AJQ127" s="404" t="str">
        <f t="shared" si="345"/>
        <v/>
      </c>
      <c r="AJR127" s="405">
        <f t="shared" si="346"/>
        <v>0</v>
      </c>
      <c r="AJS127" s="403">
        <f>IF(平时!H125&lt;&gt;"",平时!H125,0)</f>
        <v>0</v>
      </c>
      <c r="AJT127" s="404" t="str">
        <f t="shared" si="347"/>
        <v/>
      </c>
      <c r="AJU127" s="403">
        <f>IF(过程!H125&lt;&gt;"",过程!H125,0)</f>
        <v>0</v>
      </c>
      <c r="AJV127" s="404" t="str">
        <f t="shared" si="348"/>
        <v/>
      </c>
      <c r="AJW127" s="216">
        <f>IF(期末!H125&lt;&gt;"",期末!H125,0)</f>
        <v>0</v>
      </c>
      <c r="AJX127" s="404" t="str">
        <f t="shared" si="349"/>
        <v/>
      </c>
      <c r="AJY127" s="406">
        <f t="shared" si="350"/>
        <v>0</v>
      </c>
      <c r="AKA127" s="216" t="str">
        <f>初始录入!A132</f>
        <v/>
      </c>
      <c r="AKB127" s="216">
        <f>初始录入!B132</f>
        <v>0</v>
      </c>
      <c r="AKC127" s="216">
        <f>初始录入!C132</f>
        <v>0</v>
      </c>
      <c r="AKD127" s="327" t="str">
        <f>IF(初始录入!$E132=初始录入!$K$2,达成度!$D140,"")</f>
        <v/>
      </c>
      <c r="AKE127" s="327" t="str">
        <f>IF(初始录入!$E132=初始录入!$K$3,达成度!D140,"")</f>
        <v/>
      </c>
      <c r="AKF127" s="216" t="str">
        <f>IF(初始录入!$E132=初始录入!$K$4,达成度!D140,"")</f>
        <v/>
      </c>
      <c r="AKG127" s="216" t="str">
        <f>IF(初始录入!$E132=初始录入!$K$5,达成度!D140,"")</f>
        <v/>
      </c>
      <c r="AKH127" s="327" t="str">
        <f>IF(初始录入!$E132=初始录入!$K$2,达成度!E140,"")</f>
        <v/>
      </c>
      <c r="AKI127" s="327" t="str">
        <f>IF(初始录入!$E132=初始录入!$K$3,达成度!E140,"")</f>
        <v/>
      </c>
      <c r="AKJ127" s="216" t="str">
        <f>IF(初始录入!$E132=初始录入!$K$4,达成度!E140,"")</f>
        <v/>
      </c>
      <c r="AKK127" s="216" t="str">
        <f>IF(初始录入!$E132=初始录入!$K$5,达成度!E140,"")</f>
        <v/>
      </c>
      <c r="AKL127" s="327" t="str">
        <f>IF(初始录入!$E132=初始录入!$K$2,达成度!F140,"")</f>
        <v/>
      </c>
      <c r="AKM127" s="327" t="str">
        <f>IF(初始录入!$E132=初始录入!$K$3,达成度!F140,"")</f>
        <v/>
      </c>
      <c r="AKN127" s="216" t="str">
        <f>IF(初始录入!$E132=初始录入!$K$4,达成度!F140,"")</f>
        <v/>
      </c>
      <c r="AKO127" s="216" t="str">
        <f>IF(初始录入!$E132=初始录入!$K$5,达成度!F140,"")</f>
        <v/>
      </c>
      <c r="AKP127" s="327" t="str">
        <f>IF(初始录入!$E132=初始录入!$K$2,达成度!H140,"")</f>
        <v/>
      </c>
      <c r="AKQ127" s="327" t="str">
        <f>IF(初始录入!$E132=初始录入!$K$3,达成度!H140,"")</f>
        <v/>
      </c>
      <c r="AKR127" s="216" t="str">
        <f>IF(初始录入!$E132=初始录入!$K$4,达成度!H140,"")</f>
        <v/>
      </c>
      <c r="AKS127" s="216" t="str">
        <f>IF(初始录入!$E132=初始录入!$K$5,达成度!H140,"")</f>
        <v/>
      </c>
      <c r="AKT127" s="327" t="str">
        <f>IF(初始录入!$E132=初始录入!$K$2,达成度!I140,"")</f>
        <v/>
      </c>
      <c r="AKU127" s="327" t="str">
        <f>IF(初始录入!$E132=初始录入!$K$3,达成度!I140,"")</f>
        <v/>
      </c>
      <c r="AKV127" s="216" t="str">
        <f>IF(初始录入!$E132=初始录入!$K$4,达成度!I140,"")</f>
        <v/>
      </c>
      <c r="AKW127" s="216" t="str">
        <f>IF(初始录入!$E132=初始录入!$K$5,达成度!I140,"")</f>
        <v/>
      </c>
      <c r="AKX127" s="327" t="str">
        <f>IF(初始录入!$E132=初始录入!$K$2,达成度!J140,"")</f>
        <v/>
      </c>
      <c r="AKY127" s="327" t="str">
        <f>IF(初始录入!$E132=初始录入!$K$3,达成度!J140,"")</f>
        <v/>
      </c>
      <c r="AKZ127" s="216" t="str">
        <f>IF(初始录入!$E132=初始录入!$K$4,达成度!J140,"")</f>
        <v/>
      </c>
      <c r="ALA127" s="216" t="str">
        <f>IF(初始录入!$E132=初始录入!$K$5,达成度!J140,"")</f>
        <v/>
      </c>
      <c r="ALB127" s="327" t="str">
        <f>IF(初始录入!$E132=初始录入!$K$2,达成度!L140,"")</f>
        <v/>
      </c>
      <c r="ALC127" s="327" t="str">
        <f>IF(初始录入!$E132=初始录入!$K$3,达成度!L140,"")</f>
        <v/>
      </c>
      <c r="ALD127" s="216" t="str">
        <f>IF(初始录入!$E132=初始录入!$K$4,达成度!L140,"")</f>
        <v/>
      </c>
      <c r="ALE127" s="216" t="str">
        <f>IF(初始录入!$E132=初始录入!$K$5,达成度!L140,"")</f>
        <v/>
      </c>
      <c r="ALF127" s="327" t="str">
        <f>IF(初始录入!$E132=初始录入!$K$2,达成度!M140,"")</f>
        <v/>
      </c>
      <c r="ALG127" s="327" t="str">
        <f>IF(初始录入!$E132=初始录入!$K$3,达成度!M140,"")</f>
        <v/>
      </c>
      <c r="ALH127" s="216" t="str">
        <f>IF(初始录入!$E132=初始录入!$K$4,达成度!M140,"")</f>
        <v/>
      </c>
      <c r="ALI127" s="216" t="str">
        <f>IF(初始录入!$E132=初始录入!$K$5,达成度!M140,"")</f>
        <v/>
      </c>
      <c r="ALJ127" s="327" t="str">
        <f>IF(初始录入!$E132=初始录入!$K$2,达成度!N140,"")</f>
        <v/>
      </c>
      <c r="ALK127" s="327" t="str">
        <f>IF(初始录入!$E132=初始录入!$K$3,达成度!N140,"")</f>
        <v/>
      </c>
      <c r="ALL127" s="216" t="str">
        <f>IF(初始录入!$E132=初始录入!$K$4,达成度!N140,"")</f>
        <v/>
      </c>
      <c r="ALM127" s="216" t="str">
        <f>IF(初始录入!$E132=初始录入!$K$5,达成度!N140,"")</f>
        <v/>
      </c>
      <c r="ALN127" s="327" t="str">
        <f>IF(初始录入!$E132=初始录入!$K$2,达成度!P140,"")</f>
        <v/>
      </c>
      <c r="ALO127" s="327" t="str">
        <f>IF(初始录入!$E132=初始录入!$K$3,达成度!P140,"")</f>
        <v/>
      </c>
      <c r="ALP127" s="216" t="str">
        <f>IF(初始录入!$E132=初始录入!$K$4,达成度!P140,"")</f>
        <v/>
      </c>
      <c r="ALQ127" s="216" t="str">
        <f>IF(初始录入!$E132=初始录入!$K$5,达成度!P140,"")</f>
        <v/>
      </c>
      <c r="ALR127" s="327" t="str">
        <f>IF(初始录入!$E132=初始录入!$K$2,达成度!Q140,"")</f>
        <v/>
      </c>
      <c r="ALS127" s="327" t="str">
        <f>IF(初始录入!$E132=初始录入!$K$3,达成度!Q140,"")</f>
        <v/>
      </c>
      <c r="ALT127" s="216" t="str">
        <f>IF(初始录入!$E132=初始录入!$K$4,达成度!Q140,"")</f>
        <v/>
      </c>
      <c r="ALU127" s="216" t="str">
        <f>IF(初始录入!$E132=初始录入!$K$5,达成度!Q140,"")</f>
        <v/>
      </c>
      <c r="ALV127" s="327" t="str">
        <f>IF(初始录入!$E132=初始录入!$K$2,达成度!R140,"")</f>
        <v/>
      </c>
      <c r="ALW127" s="327" t="str">
        <f>IF(初始录入!$E132=初始录入!$K$3,达成度!R140,"")</f>
        <v/>
      </c>
      <c r="ALX127" s="216" t="str">
        <f>IF(初始录入!$E132=初始录入!$K$4,达成度!R140,"")</f>
        <v/>
      </c>
      <c r="ALY127" s="216"/>
      <c r="ALZ127" s="327" t="str">
        <f>IF(初始录入!$E132=初始录入!$K$2,达成度!T140,"")</f>
        <v/>
      </c>
      <c r="AMA127" s="327" t="str">
        <f>IF(初始录入!$E132=初始录入!$K$3,达成度!T140,"")</f>
        <v/>
      </c>
      <c r="AMB127" s="216" t="str">
        <f>IF(初始录入!$E132=初始录入!$K$4,达成度!T140,"")</f>
        <v/>
      </c>
      <c r="AMC127" s="216" t="str">
        <f>IF(初始录入!$E132=初始录入!$K$5,达成度!T140,"")</f>
        <v/>
      </c>
      <c r="AMD127" s="327" t="str">
        <f>IF(初始录入!$E132=初始录入!$K$2,达成度!U140,"")</f>
        <v/>
      </c>
      <c r="AME127" s="327" t="str">
        <f>IF(初始录入!$E132=初始录入!$K$3,达成度!U140,"")</f>
        <v/>
      </c>
      <c r="AMF127" s="216" t="str">
        <f>IF(初始录入!$E132=初始录入!$K$4,达成度!U140,"")</f>
        <v/>
      </c>
      <c r="AMG127" s="216" t="str">
        <f>IF(初始录入!$E132=初始录入!$K$5,达成度!U140,"")</f>
        <v/>
      </c>
      <c r="AMH127" s="327" t="str">
        <f>IF(初始录入!$E132=初始录入!$K$2,达成度!V140,"")</f>
        <v/>
      </c>
      <c r="AMI127" s="327" t="str">
        <f>IF(初始录入!$E132=初始录入!$K$3,达成度!V140,"")</f>
        <v/>
      </c>
      <c r="AMJ127" s="216" t="str">
        <f>IF(初始录入!$E132=初始录入!$K$4,达成度!W140,"")</f>
        <v/>
      </c>
      <c r="AMK127" s="216" t="str">
        <f>IF(初始录入!$E132=初始录入!$K$5,达成度!W140,"")</f>
        <v/>
      </c>
      <c r="AMM127" s="270">
        <f t="shared" si="270"/>
        <v>120</v>
      </c>
      <c r="AMN127" s="222" t="str">
        <f t="shared" si="266"/>
        <v/>
      </c>
      <c r="AMO127" s="325" t="str">
        <f>IF($AMM127&lt;=$H$7,INDEX(达成度!$G$21:$G$170,$AMM127,1),"")</f>
        <v/>
      </c>
      <c r="AMP127" s="325" t="str">
        <f>IF($AMM127&lt;=$H$7,INDEX(达成度!$K$21:$K$170,$AMM127,1),"")</f>
        <v/>
      </c>
      <c r="AMQ127" s="325" t="str">
        <f>IF($AMM127&lt;=$H$7,INDEX(达成度!$O$21:$O$170,$AMM127,1),"")</f>
        <v/>
      </c>
      <c r="AMR127" s="325" t="str">
        <f>IF($AMM127&lt;=$H$7,INDEX(达成度!$S$21:$S$170,$AMM127,1),"")</f>
        <v/>
      </c>
      <c r="AMS127" s="326" t="str">
        <f>IF($AMM127&lt;=$H$7,INDEX(达成度!$W$21:$W$170,$AMM127,1),"")</f>
        <v/>
      </c>
      <c r="AMU127" s="407"/>
      <c r="AMV127" s="222" t="str">
        <f t="shared" si="267"/>
        <v/>
      </c>
      <c r="AMW127" s="325" t="str">
        <f>IF($AMM127&lt;=$I$7,INDEX(达成度!$G$21:$G$170,$AMM127+$H$7,1),"")</f>
        <v/>
      </c>
      <c r="AMX127" s="325" t="str">
        <f>IF($AMM127&lt;=$I$7,INDEX(达成度!$K$21:$K$170,$AMM127+$H$7,1),"")</f>
        <v/>
      </c>
      <c r="AMY127" s="325" t="str">
        <f>IF($AMM127&lt;=$I$7,INDEX(达成度!$O$21:$O$170,$AMM127+$H$7,1),"")</f>
        <v/>
      </c>
      <c r="AMZ127" s="325" t="str">
        <f>IF($AMM127&lt;=$I$7,INDEX(达成度!$S$21:$S$170,$AMM127+$H$7,1),"")</f>
        <v/>
      </c>
      <c r="ANA127" s="326" t="str">
        <f>IF($AMM127&lt;=$I$7,INDEX(达成度!$W$21:$W$170,$AMM127+$H$7,1),"")</f>
        <v/>
      </c>
      <c r="ANC127" s="270"/>
      <c r="AND127" s="216" t="str">
        <f t="shared" si="268"/>
        <v/>
      </c>
      <c r="ANE127" s="325" t="str">
        <f>IF($AMM127&lt;=$J$7,INDEX(达成度!$G$21:$G$170,$AMM127+$H$7+$I$7,1),"")</f>
        <v/>
      </c>
      <c r="ANF127" s="325" t="str">
        <f>IF($AMM127&lt;=$J$7,INDEX(达成度!$K$21:$K$170,$AMM127+$H$7+$I$7,1),"")</f>
        <v/>
      </c>
      <c r="ANG127" s="325" t="str">
        <f>IF($AMM127&lt;=$J$7,INDEX(达成度!$O$21:$O$170,$AMM127+$H$7+$I$7,1),"")</f>
        <v/>
      </c>
      <c r="ANH127" s="325" t="str">
        <f>IF($AMM127&lt;=$J$7,INDEX(达成度!$S$21:$S$170,$AMM127+$H$7+$I$7,1),"")</f>
        <v/>
      </c>
      <c r="ANI127" s="326" t="str">
        <f>IF($AMM127&lt;=$J$7,INDEX(达成度!$W$21:$W$170,$AMM127+$H$7+$I$7,1),"")</f>
        <v/>
      </c>
      <c r="ANK127" s="270"/>
      <c r="ANL127" s="216" t="str">
        <f t="shared" si="269"/>
        <v/>
      </c>
      <c r="ANM127" s="325" t="str">
        <f>IF($AMM127&lt;=$K$7,INDEX(达成度!$G$21:$G$170,$AMM127+$H$7+$I$7+$J$7,1),"")</f>
        <v/>
      </c>
      <c r="ANN127" s="325" t="str">
        <f>IF($AMM127&lt;=$K$7,INDEX(达成度!$K$21:$K$170,$AMM127+$H$7+$I$7+$J$7,1),"")</f>
        <v/>
      </c>
      <c r="ANO127" s="325" t="str">
        <f>IF($AMM127&lt;=$K$7,INDEX(达成度!$O$21:$O$170,$AMM127+$H$7+$I$7+$J$7,1),"")</f>
        <v/>
      </c>
      <c r="ANP127" s="325" t="str">
        <f>IF($AMM127&lt;=$K$7,INDEX(达成度!$S$21:$S$170,$AMM127+$H$7+$I$7+$J$7,1),"")</f>
        <v/>
      </c>
      <c r="ANQ127" s="326" t="str">
        <f>IF($AMM127&lt;=$K$7,INDEX(达成度!$W$21:$W$170,$AMM127+$H$7+$I$7+$J$7,1),"")</f>
        <v/>
      </c>
    </row>
    <row r="128" ht="18" customHeight="1" spans="1:1024 1025:1057">
      <c r="A128" s="215" t="str">
        <f>初始录入!A133</f>
        <v/>
      </c>
      <c r="B128" s="216" t="str">
        <f>IF(初始录入!B133&lt;&gt;"",初始录入!B133,"")</f>
        <v/>
      </c>
      <c r="C128" s="216" t="str">
        <f>IF(初始录入!C133&lt;&gt;"",初始录入!C133,"")</f>
        <v/>
      </c>
      <c r="D128" s="216" t="str">
        <f>IF(初始录入!D133&lt;&gt;"",初始录入!D133,"")</f>
        <v/>
      </c>
      <c r="E128" s="218" t="str">
        <f>IF(初始录入!E133&lt;&gt;"",初始录入!E133,"")</f>
        <v/>
      </c>
      <c r="G128" s="330"/>
      <c r="H128" s="295">
        <f>IF(初始录入!E133=H$6,1,0)</f>
        <v>0</v>
      </c>
      <c r="I128" s="295">
        <f>IF(初始录入!E133=I$6,1,0)</f>
        <v>0</v>
      </c>
      <c r="J128" s="295">
        <f>IF(初始录入!E133=J$6,1,0)</f>
        <v>0</v>
      </c>
      <c r="K128" s="321">
        <f>IF(初始录入!E133=K$6,1,0)</f>
        <v>0</v>
      </c>
      <c r="Y128" s="294">
        <v>100</v>
      </c>
      <c r="Z128" s="295">
        <f>成绩录入!$F$7</f>
        <v>0</v>
      </c>
      <c r="AA128" s="295">
        <f>成绩录入!F131</f>
        <v>0</v>
      </c>
      <c r="AB128" s="296">
        <f>IF(初始录入!$M$7&lt;&gt;"",IF(成绩录入!$F$7&lt;&gt;"",IF(初始录入!$P$7="次数",AA128/Z128*Y128,成绩录入!F131),0),0)</f>
        <v>0</v>
      </c>
      <c r="AC128" s="297">
        <f t="shared" si="278"/>
        <v>0</v>
      </c>
      <c r="AD128" s="297">
        <f t="shared" si="279"/>
        <v>0</v>
      </c>
      <c r="AE128" s="297">
        <f t="shared" si="280"/>
        <v>0</v>
      </c>
      <c r="AF128" s="297">
        <f t="shared" si="281"/>
        <v>0</v>
      </c>
      <c r="AG128" s="297">
        <f t="shared" si="282"/>
        <v>0</v>
      </c>
      <c r="AH128" s="298">
        <f t="shared" si="283"/>
        <v>0</v>
      </c>
      <c r="AJ128" s="260">
        <f>成绩录入!I131</f>
        <v>0</v>
      </c>
      <c r="AK128" s="248">
        <f>成绩录入!J131</f>
        <v>0</v>
      </c>
      <c r="AL128" s="248">
        <f>成绩录入!K131</f>
        <v>0</v>
      </c>
      <c r="AM128" s="248">
        <f>成绩录入!L131</f>
        <v>0</v>
      </c>
      <c r="AN128" s="248">
        <f>成绩录入!M131</f>
        <v>0</v>
      </c>
      <c r="AO128" s="298">
        <f t="shared" si="284"/>
        <v>0</v>
      </c>
      <c r="AQ128" s="260">
        <f>成绩录入!I131</f>
        <v>0</v>
      </c>
      <c r="AR128" s="248">
        <f>成绩录入!J131</f>
        <v>0</v>
      </c>
      <c r="AS128" s="248">
        <f>成绩录入!K131</f>
        <v>0</v>
      </c>
      <c r="AT128" s="248">
        <f>成绩录入!L131</f>
        <v>0</v>
      </c>
      <c r="AU128" s="248">
        <f>成绩录入!M131</f>
        <v>0</v>
      </c>
      <c r="AV128" s="298">
        <f t="shared" si="285"/>
        <v>0</v>
      </c>
      <c r="AX128" s="260">
        <f>成绩录入!I131</f>
        <v>0</v>
      </c>
      <c r="AY128" s="248">
        <f>成绩录入!J131</f>
        <v>0</v>
      </c>
      <c r="AZ128" s="248">
        <f>成绩录入!K131</f>
        <v>0</v>
      </c>
      <c r="BA128" s="248">
        <f>成绩录入!L131</f>
        <v>0</v>
      </c>
      <c r="BB128" s="248">
        <f>成绩录入!M131</f>
        <v>0</v>
      </c>
      <c r="BC128" s="298">
        <f t="shared" si="286"/>
        <v>0</v>
      </c>
      <c r="BE128" s="260">
        <f>成绩录入!I131</f>
        <v>0</v>
      </c>
      <c r="BF128" s="248">
        <f>成绩录入!J131</f>
        <v>0</v>
      </c>
      <c r="BG128" s="248">
        <f>成绩录入!K131</f>
        <v>0</v>
      </c>
      <c r="BH128" s="248">
        <f>成绩录入!L131</f>
        <v>0</v>
      </c>
      <c r="BI128" s="248">
        <f>成绩录入!M131</f>
        <v>0</v>
      </c>
      <c r="BJ128" s="298">
        <f t="shared" si="287"/>
        <v>0</v>
      </c>
      <c r="BL128" s="260">
        <f>成绩录入!I131</f>
        <v>0</v>
      </c>
      <c r="BM128" s="248">
        <f>成绩录入!J131</f>
        <v>0</v>
      </c>
      <c r="BN128" s="248">
        <f>成绩录入!K131</f>
        <v>0</v>
      </c>
      <c r="BO128" s="248">
        <f>成绩录入!L131</f>
        <v>0</v>
      </c>
      <c r="BP128" s="248">
        <f>成绩录入!M131</f>
        <v>0</v>
      </c>
      <c r="BQ128" s="298">
        <f t="shared" si="288"/>
        <v>0</v>
      </c>
      <c r="BS128" s="260">
        <f>成绩录入!P131</f>
        <v>0</v>
      </c>
      <c r="BT128" s="248">
        <f>成绩录入!Q131</f>
        <v>0</v>
      </c>
      <c r="BU128" s="248">
        <f>成绩录入!R131</f>
        <v>0</v>
      </c>
      <c r="BV128" s="248">
        <f>成绩录入!S131</f>
        <v>0</v>
      </c>
      <c r="BW128" s="248">
        <f>成绩录入!T131</f>
        <v>0</v>
      </c>
      <c r="BX128" s="248">
        <f>成绩录入!U131</f>
        <v>0</v>
      </c>
      <c r="BY128" s="248">
        <f>成绩录入!V131</f>
        <v>0</v>
      </c>
      <c r="BZ128" s="248">
        <f>成绩录入!W131</f>
        <v>0</v>
      </c>
      <c r="CA128" s="248">
        <f>成绩录入!X131</f>
        <v>0</v>
      </c>
      <c r="CB128" s="248">
        <f>成绩录入!Y131</f>
        <v>0</v>
      </c>
      <c r="CC128" s="298">
        <f t="shared" si="289"/>
        <v>0</v>
      </c>
      <c r="CE128" s="260">
        <f>成绩录入!P131</f>
        <v>0</v>
      </c>
      <c r="CF128" s="248">
        <f>成绩录入!Q131</f>
        <v>0</v>
      </c>
      <c r="CG128" s="248">
        <f>成绩录入!R131</f>
        <v>0</v>
      </c>
      <c r="CH128" s="248">
        <f>成绩录入!S131</f>
        <v>0</v>
      </c>
      <c r="CI128" s="248">
        <f>成绩录入!T131</f>
        <v>0</v>
      </c>
      <c r="CJ128" s="248">
        <f>成绩录入!U131</f>
        <v>0</v>
      </c>
      <c r="CK128" s="248">
        <f>成绩录入!V131</f>
        <v>0</v>
      </c>
      <c r="CL128" s="248">
        <f>成绩录入!W131</f>
        <v>0</v>
      </c>
      <c r="CM128" s="248">
        <f>成绩录入!X131</f>
        <v>0</v>
      </c>
      <c r="CN128" s="248">
        <f>成绩录入!Y131</f>
        <v>0</v>
      </c>
      <c r="CO128" s="298">
        <f t="shared" si="290"/>
        <v>0</v>
      </c>
      <c r="CQ128" s="260">
        <f>成绩录入!P131</f>
        <v>0</v>
      </c>
      <c r="CR128" s="248">
        <f>成绩录入!Q131</f>
        <v>0</v>
      </c>
      <c r="CS128" s="248">
        <f>成绩录入!R131</f>
        <v>0</v>
      </c>
      <c r="CT128" s="248">
        <f>成绩录入!S131</f>
        <v>0</v>
      </c>
      <c r="CU128" s="248">
        <f>成绩录入!T131</f>
        <v>0</v>
      </c>
      <c r="CV128" s="248">
        <f>成绩录入!U131</f>
        <v>0</v>
      </c>
      <c r="CW128" s="248">
        <f>成绩录入!V131</f>
        <v>0</v>
      </c>
      <c r="CX128" s="248">
        <f>成绩录入!W131</f>
        <v>0</v>
      </c>
      <c r="CY128" s="248">
        <f>成绩录入!X131</f>
        <v>0</v>
      </c>
      <c r="CZ128" s="248">
        <f>成绩录入!Y131</f>
        <v>0</v>
      </c>
      <c r="DA128" s="298">
        <f t="shared" si="291"/>
        <v>0</v>
      </c>
      <c r="DC128" s="260">
        <f>成绩录入!P131</f>
        <v>0</v>
      </c>
      <c r="DD128" s="248">
        <f>成绩录入!Q131</f>
        <v>0</v>
      </c>
      <c r="DE128" s="248">
        <f>成绩录入!R131</f>
        <v>0</v>
      </c>
      <c r="DF128" s="248">
        <f>成绩录入!S131</f>
        <v>0</v>
      </c>
      <c r="DG128" s="248">
        <f>成绩录入!T131</f>
        <v>0</v>
      </c>
      <c r="DH128" s="248">
        <f>成绩录入!U131</f>
        <v>0</v>
      </c>
      <c r="DI128" s="248">
        <f>成绩录入!V131</f>
        <v>0</v>
      </c>
      <c r="DJ128" s="248">
        <f>成绩录入!W131</f>
        <v>0</v>
      </c>
      <c r="DK128" s="248">
        <f>成绩录入!X131</f>
        <v>0</v>
      </c>
      <c r="DL128" s="248">
        <f>成绩录入!Y131</f>
        <v>0</v>
      </c>
      <c r="DM128" s="298">
        <f t="shared" si="351"/>
        <v>0</v>
      </c>
      <c r="DN128" s="299"/>
      <c r="DO128" s="260">
        <f>成绩录入!P131</f>
        <v>0</v>
      </c>
      <c r="DP128" s="248">
        <f>成绩录入!Q131</f>
        <v>0</v>
      </c>
      <c r="DQ128" s="248">
        <f>成绩录入!R131</f>
        <v>0</v>
      </c>
      <c r="DR128" s="248">
        <f>成绩录入!S131</f>
        <v>0</v>
      </c>
      <c r="DS128" s="248">
        <f>成绩录入!T131</f>
        <v>0</v>
      </c>
      <c r="DT128" s="248">
        <f>成绩录入!U131</f>
        <v>0</v>
      </c>
      <c r="DU128" s="248">
        <f>成绩录入!V131</f>
        <v>0</v>
      </c>
      <c r="DV128" s="248">
        <f>成绩录入!W131</f>
        <v>0</v>
      </c>
      <c r="DW128" s="248">
        <f>成绩录入!X131</f>
        <v>0</v>
      </c>
      <c r="DX128" s="248">
        <f>成绩录入!Y131</f>
        <v>0</v>
      </c>
      <c r="DY128" s="298">
        <f t="shared" si="352"/>
        <v>0</v>
      </c>
      <c r="EA128" s="301" t="e">
        <f t="shared" si="294"/>
        <v>#DIV/0!</v>
      </c>
      <c r="EB128" s="297" t="e">
        <f t="shared" si="295"/>
        <v>#DIV/0!</v>
      </c>
      <c r="EC128" s="297" t="e">
        <f t="shared" si="296"/>
        <v>#DIV/0!</v>
      </c>
      <c r="ED128" s="297" t="e">
        <f t="shared" si="297"/>
        <v>#DIV/0!</v>
      </c>
      <c r="EE128" s="297" t="e">
        <f t="shared" si="298"/>
        <v>#DIV/0!</v>
      </c>
      <c r="EF128" s="302" t="e">
        <f t="shared" si="299"/>
        <v>#DIV/0!</v>
      </c>
      <c r="EG128" s="303"/>
      <c r="EH128" s="304">
        <f t="shared" si="300"/>
        <v>0</v>
      </c>
      <c r="EI128" s="397">
        <f>成绩录入!I131</f>
        <v>0</v>
      </c>
      <c r="EJ128" s="397">
        <f>成绩录入!J131</f>
        <v>0</v>
      </c>
      <c r="EK128" s="397">
        <f>成绩录入!K131</f>
        <v>0</v>
      </c>
      <c r="EL128" s="397">
        <f>成绩录入!L131</f>
        <v>0</v>
      </c>
      <c r="EM128" s="397">
        <f>成绩录入!M131</f>
        <v>0</v>
      </c>
      <c r="EN128" s="397">
        <f>成绩录入!P131</f>
        <v>0</v>
      </c>
      <c r="EO128" s="397">
        <f>成绩录入!Q131</f>
        <v>0</v>
      </c>
      <c r="EP128" s="397">
        <f>成绩录入!R131</f>
        <v>0</v>
      </c>
      <c r="EQ128" s="397">
        <f>成绩录入!S131</f>
        <v>0</v>
      </c>
      <c r="ER128" s="397">
        <f>成绩录入!T131</f>
        <v>0</v>
      </c>
      <c r="ES128" s="397">
        <f>成绩录入!U131</f>
        <v>0</v>
      </c>
      <c r="ET128" s="397">
        <f>成绩录入!V131</f>
        <v>0</v>
      </c>
      <c r="EU128" s="397">
        <f>成绩录入!W131</f>
        <v>0</v>
      </c>
      <c r="EV128" s="397">
        <f>成绩录入!X131</f>
        <v>0</v>
      </c>
      <c r="EW128" s="398">
        <f>成绩录入!Y131</f>
        <v>0</v>
      </c>
      <c r="EY128" s="304" t="str">
        <f t="shared" si="272"/>
        <v/>
      </c>
      <c r="EZ128" s="296" t="str">
        <f t="shared" si="272"/>
        <v/>
      </c>
      <c r="FA128" s="296" t="str">
        <f t="shared" si="272"/>
        <v/>
      </c>
      <c r="FB128" s="296" t="str">
        <f t="shared" si="272"/>
        <v/>
      </c>
      <c r="FC128" s="302">
        <f>成绩录入!AB131</f>
        <v>0</v>
      </c>
      <c r="FD128" s="303"/>
      <c r="FE128" s="399" t="str">
        <f t="shared" si="301"/>
        <v>√</v>
      </c>
      <c r="FF128" s="397" t="str">
        <f t="shared" si="302"/>
        <v>√</v>
      </c>
      <c r="FG128" s="397" t="str">
        <f t="shared" si="303"/>
        <v>√</v>
      </c>
      <c r="FH128" s="397" t="str">
        <f t="shared" si="304"/>
        <v>√</v>
      </c>
      <c r="FI128" s="398" t="str">
        <f t="shared" si="305"/>
        <v>√</v>
      </c>
      <c r="FJ128" s="299"/>
      <c r="FK128" s="260">
        <f>成绩录入!AB131</f>
        <v>0</v>
      </c>
      <c r="FL128" s="248">
        <f>成绩录入!AC131</f>
        <v>0</v>
      </c>
      <c r="FM128" s="248">
        <f>成绩录入!AD131</f>
        <v>0</v>
      </c>
      <c r="FN128" s="248">
        <f>成绩录入!AE131</f>
        <v>0</v>
      </c>
      <c r="FO128" s="248">
        <f>成绩录入!AF131</f>
        <v>0</v>
      </c>
      <c r="FP128" s="248">
        <f>成绩录入!AG131</f>
        <v>0</v>
      </c>
      <c r="FQ128" s="298">
        <f t="shared" si="306"/>
        <v>0</v>
      </c>
      <c r="FR128" s="299"/>
      <c r="FS128" s="260">
        <f>成绩录入!AB131</f>
        <v>0</v>
      </c>
      <c r="FT128" s="248">
        <f>成绩录入!AC131</f>
        <v>0</v>
      </c>
      <c r="FU128" s="248">
        <f>成绩录入!AD131</f>
        <v>0</v>
      </c>
      <c r="FV128" s="248">
        <f>成绩录入!AE131</f>
        <v>0</v>
      </c>
      <c r="FW128" s="248">
        <f>成绩录入!AF131</f>
        <v>0</v>
      </c>
      <c r="FX128" s="333">
        <f>成绩录入!AG131</f>
        <v>0</v>
      </c>
      <c r="FY128" s="298">
        <f t="shared" si="307"/>
        <v>0</v>
      </c>
      <c r="FZ128" s="299"/>
      <c r="GA128" s="260">
        <f>成绩录入!AB131</f>
        <v>0</v>
      </c>
      <c r="GB128" s="248">
        <f>成绩录入!AC131</f>
        <v>0</v>
      </c>
      <c r="GC128" s="248">
        <f>成绩录入!AD131</f>
        <v>0</v>
      </c>
      <c r="GD128" s="248">
        <f>成绩录入!AE131</f>
        <v>0</v>
      </c>
      <c r="GE128" s="248">
        <f>成绩录入!AF131</f>
        <v>0</v>
      </c>
      <c r="GF128" s="248">
        <f>成绩录入!AG131</f>
        <v>0</v>
      </c>
      <c r="GG128" s="298">
        <f t="shared" si="308"/>
        <v>0</v>
      </c>
      <c r="GI128" s="260">
        <f>成绩录入!AB131</f>
        <v>0</v>
      </c>
      <c r="GJ128" s="248">
        <f>成绩录入!AC131</f>
        <v>0</v>
      </c>
      <c r="GK128" s="248">
        <f>成绩录入!AD131</f>
        <v>0</v>
      </c>
      <c r="GL128" s="248">
        <f>成绩录入!AE131</f>
        <v>0</v>
      </c>
      <c r="GM128" s="248">
        <f>成绩录入!AF131</f>
        <v>0</v>
      </c>
      <c r="GN128" s="248">
        <f>成绩录入!AG131</f>
        <v>0</v>
      </c>
      <c r="GO128" s="298">
        <f t="shared" si="309"/>
        <v>0</v>
      </c>
      <c r="GP128" s="299"/>
      <c r="GQ128" s="260">
        <f>成绩录入!AB131</f>
        <v>0</v>
      </c>
      <c r="GR128" s="248">
        <f>成绩录入!AC131</f>
        <v>0</v>
      </c>
      <c r="GS128" s="248">
        <f>成绩录入!AD131</f>
        <v>0</v>
      </c>
      <c r="GT128" s="248">
        <f>成绩录入!AE131</f>
        <v>0</v>
      </c>
      <c r="GU128" s="248">
        <f>成绩录入!AF131</f>
        <v>0</v>
      </c>
      <c r="GV128" s="248">
        <f>成绩录入!AG131</f>
        <v>0</v>
      </c>
      <c r="GW128" s="298">
        <f t="shared" si="310"/>
        <v>0</v>
      </c>
      <c r="GX128" s="299"/>
      <c r="GY128" s="273">
        <f>成绩录入!AJ131</f>
        <v>0</v>
      </c>
      <c r="GZ128" s="274">
        <f>成绩录入!AK131</f>
        <v>0</v>
      </c>
      <c r="HA128" s="274">
        <f>成绩录入!AL131</f>
        <v>0</v>
      </c>
      <c r="HB128" s="274">
        <f>成绩录入!AM131</f>
        <v>0</v>
      </c>
      <c r="HC128" s="274">
        <f>成绩录入!AN131</f>
        <v>0</v>
      </c>
      <c r="HD128" s="274">
        <f>成绩录入!AO131</f>
        <v>0</v>
      </c>
      <c r="HE128" s="310">
        <f t="shared" si="273"/>
        <v>0</v>
      </c>
      <c r="HF128" s="299"/>
      <c r="HG128" s="273">
        <f>成绩录入!AJ131</f>
        <v>0</v>
      </c>
      <c r="HH128" s="274">
        <f>成绩录入!AK131</f>
        <v>0</v>
      </c>
      <c r="HI128" s="274">
        <f>成绩录入!AL131</f>
        <v>0</v>
      </c>
      <c r="HJ128" s="274">
        <f>成绩录入!AM131</f>
        <v>0</v>
      </c>
      <c r="HK128" s="274">
        <f>成绩录入!AN131</f>
        <v>0</v>
      </c>
      <c r="HL128" s="274">
        <f>成绩录入!AO131</f>
        <v>0</v>
      </c>
      <c r="HM128" s="310">
        <f t="shared" si="274"/>
        <v>0</v>
      </c>
      <c r="HO128" s="273">
        <f>成绩录入!AJ131</f>
        <v>0</v>
      </c>
      <c r="HP128" s="274">
        <f>成绩录入!AK131</f>
        <v>0</v>
      </c>
      <c r="HQ128" s="274">
        <f>成绩录入!AL131</f>
        <v>0</v>
      </c>
      <c r="HR128" s="274">
        <f>成绩录入!AM131</f>
        <v>0</v>
      </c>
      <c r="HS128" s="274">
        <f>成绩录入!AN131</f>
        <v>0</v>
      </c>
      <c r="HT128" s="274">
        <f>成绩录入!AO131</f>
        <v>0</v>
      </c>
      <c r="HU128" s="310">
        <f t="shared" si="275"/>
        <v>0</v>
      </c>
      <c r="HV128" s="299"/>
      <c r="HW128" s="273">
        <f>成绩录入!AJ131</f>
        <v>0</v>
      </c>
      <c r="HX128" s="274">
        <f>成绩录入!AK131</f>
        <v>0</v>
      </c>
      <c r="HY128" s="274">
        <f>成绩录入!AL131</f>
        <v>0</v>
      </c>
      <c r="HZ128" s="274">
        <f>成绩录入!AM131</f>
        <v>0</v>
      </c>
      <c r="IA128" s="274">
        <f>成绩录入!AN131</f>
        <v>0</v>
      </c>
      <c r="IB128" s="274">
        <f>成绩录入!AO131</f>
        <v>0</v>
      </c>
      <c r="IC128" s="310">
        <f t="shared" si="276"/>
        <v>0</v>
      </c>
      <c r="ID128" s="299"/>
      <c r="IE128" s="273">
        <f>成绩录入!AJ131</f>
        <v>0</v>
      </c>
      <c r="IF128" s="274">
        <f>成绩录入!AK131</f>
        <v>0</v>
      </c>
      <c r="IG128" s="274">
        <f>成绩录入!AL131</f>
        <v>0</v>
      </c>
      <c r="IH128" s="274">
        <f>成绩录入!AM131</f>
        <v>0</v>
      </c>
      <c r="II128" s="274">
        <f>成绩录入!AN131</f>
        <v>0</v>
      </c>
      <c r="IJ128" s="274">
        <f>成绩录入!AO131</f>
        <v>0</v>
      </c>
      <c r="IK128" s="310">
        <f t="shared" si="277"/>
        <v>0</v>
      </c>
      <c r="IL128" s="299"/>
      <c r="IM128" s="313" t="e">
        <f t="shared" si="311"/>
        <v>#DIV/0!</v>
      </c>
      <c r="IN128" s="314" t="e">
        <f t="shared" si="312"/>
        <v>#DIV/0!</v>
      </c>
      <c r="IO128" s="314" t="e">
        <f t="shared" si="313"/>
        <v>#DIV/0!</v>
      </c>
      <c r="IP128" s="314" t="e">
        <f t="shared" si="314"/>
        <v>#DIV/0!</v>
      </c>
      <c r="IQ128" s="314" t="e">
        <f t="shared" si="315"/>
        <v>#DIV/0!</v>
      </c>
      <c r="IR128" s="400" t="e">
        <f t="shared" si="316"/>
        <v>#DIV/0!</v>
      </c>
      <c r="IT128" s="214">
        <f>成绩录入!AR131</f>
        <v>0</v>
      </c>
      <c r="IU128" s="216">
        <f>成绩录入!AS131</f>
        <v>0</v>
      </c>
      <c r="IV128" s="216">
        <f>成绩录入!AT131</f>
        <v>0</v>
      </c>
      <c r="IW128" s="216">
        <f>成绩录入!AU131</f>
        <v>0</v>
      </c>
      <c r="IX128" s="216">
        <f>成绩录入!AV131</f>
        <v>0</v>
      </c>
      <c r="IY128" s="216">
        <f>成绩录入!AW131</f>
        <v>0</v>
      </c>
      <c r="IZ128" s="298">
        <f t="shared" si="317"/>
        <v>0</v>
      </c>
      <c r="JA128" s="299"/>
      <c r="JB128" s="317">
        <f>成绩录入!AR131</f>
        <v>0</v>
      </c>
      <c r="JC128" s="216">
        <f>成绩录入!AS131</f>
        <v>0</v>
      </c>
      <c r="JD128" s="216">
        <f>成绩录入!AT131</f>
        <v>0</v>
      </c>
      <c r="JE128" s="216">
        <f>成绩录入!AU131</f>
        <v>0</v>
      </c>
      <c r="JF128" s="216">
        <f>成绩录入!AV131</f>
        <v>0</v>
      </c>
      <c r="JG128" s="216">
        <f>成绩录入!AW131</f>
        <v>0</v>
      </c>
      <c r="JH128" s="298">
        <f t="shared" si="318"/>
        <v>0</v>
      </c>
      <c r="JI128" s="299"/>
      <c r="JJ128" s="248">
        <f>成绩录入!AR131</f>
        <v>0</v>
      </c>
      <c r="JK128" s="248">
        <f>成绩录入!AS131</f>
        <v>0</v>
      </c>
      <c r="JL128" s="248">
        <f>成绩录入!AT131</f>
        <v>0</v>
      </c>
      <c r="JM128" s="248">
        <f>成绩录入!AU131</f>
        <v>0</v>
      </c>
      <c r="JN128" s="248">
        <f>成绩录入!AV131</f>
        <v>0</v>
      </c>
      <c r="JO128" s="248">
        <f>成绩录入!AW131</f>
        <v>0</v>
      </c>
      <c r="JP128" s="298">
        <f t="shared" si="319"/>
        <v>0</v>
      </c>
      <c r="JQ128" s="299"/>
      <c r="JR128" s="308">
        <f>成绩录入!AR131</f>
        <v>0</v>
      </c>
      <c r="JS128" s="248">
        <f>成绩录入!AS131</f>
        <v>0</v>
      </c>
      <c r="JT128" s="248">
        <f>成绩录入!AT131</f>
        <v>0</v>
      </c>
      <c r="JU128" s="248">
        <f>成绩录入!AU131</f>
        <v>0</v>
      </c>
      <c r="JV128" s="248">
        <f>成绩录入!AV131</f>
        <v>0</v>
      </c>
      <c r="JW128" s="248">
        <f>成绩录入!AW131</f>
        <v>0</v>
      </c>
      <c r="JX128" s="298">
        <f t="shared" si="320"/>
        <v>0</v>
      </c>
      <c r="JY128" s="299"/>
      <c r="JZ128" s="308">
        <f>成绩录入!AR131</f>
        <v>0</v>
      </c>
      <c r="KA128" s="248">
        <f>成绩录入!AS131</f>
        <v>0</v>
      </c>
      <c r="KB128" s="248">
        <f>成绩录入!AT131</f>
        <v>0</v>
      </c>
      <c r="KC128" s="248">
        <f>成绩录入!AU131</f>
        <v>0</v>
      </c>
      <c r="KD128" s="248">
        <f>成绩录入!AV131</f>
        <v>0</v>
      </c>
      <c r="KE128" s="248">
        <f>成绩录入!AW131</f>
        <v>0</v>
      </c>
      <c r="KF128" s="298">
        <f t="shared" si="321"/>
        <v>0</v>
      </c>
      <c r="KH128" s="401">
        <f t="shared" si="322"/>
        <v>0</v>
      </c>
      <c r="KI128" s="314">
        <f t="shared" si="323"/>
        <v>0</v>
      </c>
      <c r="KJ128" s="314">
        <f t="shared" si="324"/>
        <v>0</v>
      </c>
      <c r="KK128" s="314">
        <f t="shared" si="325"/>
        <v>0</v>
      </c>
      <c r="KL128" s="314">
        <f t="shared" si="326"/>
        <v>0</v>
      </c>
      <c r="KM128" s="400">
        <f t="shared" si="327"/>
        <v>0</v>
      </c>
      <c r="KN128" s="90"/>
      <c r="KO128" s="294">
        <f>IF(总评!G126&lt;60,1,0)</f>
        <v>0</v>
      </c>
      <c r="KP128" s="355">
        <f t="shared" si="328"/>
        <v>0</v>
      </c>
      <c r="KQ128" s="355">
        <f t="shared" si="329"/>
        <v>0</v>
      </c>
      <c r="KR128" s="356">
        <f t="shared" si="330"/>
        <v>0</v>
      </c>
      <c r="KS128" s="321">
        <f t="shared" si="245"/>
        <v>0</v>
      </c>
      <c r="OT128" s="273">
        <f>IF(OT$6=$OS$5,成绩录入!BC131,0)</f>
        <v>0</v>
      </c>
      <c r="OU128" s="274">
        <f>IF(OU$6=$OS$5,成绩录入!BD131,0)</f>
        <v>0</v>
      </c>
      <c r="OV128" s="274">
        <f>IF(OV$6=$OS$5,成绩录入!BE131,0)</f>
        <v>0</v>
      </c>
      <c r="OW128" s="274">
        <f>IF(OW$6=$OS$5,成绩录入!BF131,0)</f>
        <v>0</v>
      </c>
      <c r="OX128" s="274">
        <f>IF(OX$6=$OS$5,成绩录入!BG131,0)</f>
        <v>0</v>
      </c>
      <c r="OY128" s="274">
        <f>IF(OY$6=$OS$5,成绩录入!BH131,0)</f>
        <v>0</v>
      </c>
      <c r="OZ128" s="274">
        <f>IF(OZ$6=$OS$5,成绩录入!BI131,0)</f>
        <v>0</v>
      </c>
      <c r="PA128" s="274">
        <f>IF(PA$6=$OS$5,成绩录入!BJ131,0)</f>
        <v>0</v>
      </c>
      <c r="PB128" s="274">
        <f>IF(PB$6=$OS$5,成绩录入!BK131,0)</f>
        <v>0</v>
      </c>
      <c r="PC128" s="274">
        <f>IF(PC$6=$OS$5,成绩录入!BL131,0)</f>
        <v>0</v>
      </c>
      <c r="PD128" s="274">
        <f>IF(PD$6=$OS$5,成绩录入!BM131,0)</f>
        <v>0</v>
      </c>
      <c r="PE128" s="274">
        <f>IF(PE$6=$OS$5,成绩录入!BN131,0)</f>
        <v>0</v>
      </c>
      <c r="PF128" s="274">
        <f>IF(PF$6=$OS$5,成绩录入!BO131,0)</f>
        <v>0</v>
      </c>
      <c r="PG128" s="274">
        <f>IF(PG$6=$OS$5,成绩录入!BP131,0)</f>
        <v>0</v>
      </c>
      <c r="PH128" s="274">
        <f>IF(PH$6=$OS$5,成绩录入!BQ131,0)</f>
        <v>0</v>
      </c>
      <c r="PI128" s="274">
        <f>IF(PI$6=$OS$5,成绩录入!BR131,0)</f>
        <v>0</v>
      </c>
      <c r="PJ128" s="274">
        <f>IF(PJ$6=$OS$5,成绩录入!BS131,0)</f>
        <v>0</v>
      </c>
      <c r="PK128" s="274">
        <f>IF(PK$6=$OS$5,成绩录入!BT131,0)</f>
        <v>0</v>
      </c>
      <c r="PL128" s="274">
        <f>IF(PL$6=$OS$5,成绩录入!BU131,0)</f>
        <v>0</v>
      </c>
      <c r="PM128" s="274">
        <f>IF(PM$6=$OS$5,成绩录入!BV131,0)</f>
        <v>0</v>
      </c>
      <c r="PN128" s="274">
        <f>IF(PN$6=$OS$5,成绩录入!BW131,0)</f>
        <v>0</v>
      </c>
      <c r="PO128" s="274">
        <f>IF(PO$6=$OS$5,成绩录入!BX131,0)</f>
        <v>0</v>
      </c>
      <c r="PP128" s="274">
        <f>IF(PP$6=$OS$5,成绩录入!BY131,0)</f>
        <v>0</v>
      </c>
      <c r="PQ128" s="274">
        <f>IF(PQ$6=$OS$5,成绩录入!BZ131,0)</f>
        <v>0</v>
      </c>
      <c r="PR128" s="274">
        <f>IF(PR$6=$OS$5,成绩录入!CA131,0)</f>
        <v>0</v>
      </c>
      <c r="PS128" s="274">
        <f>IF(PS$6=$OS$5,成绩录入!CB131,0)</f>
        <v>0</v>
      </c>
      <c r="PT128" s="274">
        <f>IF(PT$6=$OS$5,成绩录入!CC131,0)</f>
        <v>0</v>
      </c>
      <c r="PU128" s="274">
        <f>IF(PU$6=$OS$5,成绩录入!CD131,0)</f>
        <v>0</v>
      </c>
      <c r="PV128" s="274">
        <f>IF(PV$6=$OS$5,成绩录入!CE131,0)</f>
        <v>0</v>
      </c>
      <c r="PW128" s="274">
        <f>IF(PW$6=$OS$5,成绩录入!CF131,0)</f>
        <v>0</v>
      </c>
      <c r="PX128" s="274">
        <f>IF(PX$6=$OS$5,成绩录入!CG131,0)</f>
        <v>0</v>
      </c>
      <c r="PY128" s="274">
        <f>IF(PY$6=$OS$5,成绩录入!CH131,0)</f>
        <v>0</v>
      </c>
      <c r="PZ128" s="274">
        <f>IF(PZ$6=$OS$5,成绩录入!CI131,0)</f>
        <v>0</v>
      </c>
      <c r="QA128" s="274">
        <f>IF(QA$6=$OS$5,成绩录入!CJ131,0)</f>
        <v>0</v>
      </c>
      <c r="QB128" s="274">
        <f>IF(QB$6=$OS$5,成绩录入!CK131,0)</f>
        <v>0</v>
      </c>
      <c r="QC128" s="274">
        <f>IF(QC$6=$OS$5,成绩录入!CL131,0)</f>
        <v>0</v>
      </c>
      <c r="QD128" s="274">
        <f>IF(QD$6=$OS$5,成绩录入!CM131,0)</f>
        <v>0</v>
      </c>
      <c r="QE128" s="274">
        <f>IF(QE$6=$OS$5,成绩录入!CN131,0)</f>
        <v>0</v>
      </c>
      <c r="QF128" s="274">
        <f>IF(QF$6=$OS$5,成绩录入!CO131,0)</f>
        <v>0</v>
      </c>
      <c r="QG128" s="274">
        <f>IF(QG$6=$OS$5,成绩录入!CP131,0)</f>
        <v>0</v>
      </c>
      <c r="QH128" s="274">
        <f>IF(QH$6=$OS$5,成绩录入!CQ131,0)</f>
        <v>0</v>
      </c>
      <c r="QI128" s="274">
        <f>IF(QI$6=$OS$5,成绩录入!CR131,0)</f>
        <v>0</v>
      </c>
      <c r="QJ128" s="274">
        <f>IF(QJ$6=$OS$5,成绩录入!CS131,0)</f>
        <v>0</v>
      </c>
      <c r="QK128" s="274">
        <f>IF(QK$6=$OS$5,成绩录入!CT131,0)</f>
        <v>0</v>
      </c>
      <c r="QL128" s="274">
        <f>IF(QL$6=$OS$5,成绩录入!CU131,0)</f>
        <v>0</v>
      </c>
      <c r="QM128" s="274">
        <f>IF(QM$6=$OS$5,成绩录入!CV131,0)</f>
        <v>0</v>
      </c>
      <c r="QN128" s="274">
        <f>IF(QN$6=$OS$5,成绩录入!CW131,0)</f>
        <v>0</v>
      </c>
      <c r="QO128" s="274">
        <f>IF(QO$6=$OS$5,成绩录入!CX131,0)</f>
        <v>0</v>
      </c>
      <c r="QP128" s="274">
        <f>IF(QP$6=$OS$5,成绩录入!CY131,0)</f>
        <v>0</v>
      </c>
      <c r="QQ128" s="274">
        <f>IF(QQ$6=$OS$5,成绩录入!CZ131,0)</f>
        <v>0</v>
      </c>
      <c r="QR128" s="274">
        <f>IF(QR$6=$OS$5,成绩录入!DA131,0)</f>
        <v>0</v>
      </c>
      <c r="QS128" s="274">
        <f>IF(QS$6=$OS$5,成绩录入!DB131,0)</f>
        <v>0</v>
      </c>
      <c r="QT128" s="274">
        <f>IF(QT$6=$OS$5,成绩录入!DC131,0)</f>
        <v>0</v>
      </c>
      <c r="QU128" s="274">
        <f>IF(QU$6=$OS$5,成绩录入!DD131,0)</f>
        <v>0</v>
      </c>
      <c r="QV128" s="274">
        <f>IF(QV$6=$OS$5,成绩录入!DE131,0)</f>
        <v>0</v>
      </c>
      <c r="QW128" s="274">
        <f>IF(QW$6=$OS$5,成绩录入!DF131,0)</f>
        <v>0</v>
      </c>
      <c r="QX128" s="274">
        <f>IF(QX$6=$OS$5,成绩录入!DG131,0)</f>
        <v>0</v>
      </c>
      <c r="QY128" s="274">
        <f>IF(QY$6=$OS$5,成绩录入!DH131,0)</f>
        <v>0</v>
      </c>
      <c r="QZ128" s="274">
        <f>IF(QZ$6=$OS$5,成绩录入!DI131,0)</f>
        <v>0</v>
      </c>
      <c r="RA128" s="274">
        <f>IF(RA$6=$OS$5,成绩录入!DJ131,0)</f>
        <v>0</v>
      </c>
      <c r="RB128" s="248">
        <f>IF(RB$6=$OS$5,成绩录入!DK131,0)</f>
        <v>0</v>
      </c>
      <c r="RC128" s="248">
        <f>IF(RC$6=$OS$5,成绩录入!DL131,0)</f>
        <v>0</v>
      </c>
      <c r="RD128" s="248">
        <f>IF(RD$6=$OS$5,成绩录入!DM131,0)</f>
        <v>0</v>
      </c>
      <c r="RE128" s="248">
        <f>IF(RE$6=$OS$5,成绩录入!DN131,0)</f>
        <v>0</v>
      </c>
      <c r="RF128" s="248">
        <f>IF(RF$6=$OS$5,成绩录入!DO131,0)</f>
        <v>0</v>
      </c>
      <c r="RG128" s="248">
        <f>IF(RG$6=$OS$5,成绩录入!DP131,0)</f>
        <v>0</v>
      </c>
      <c r="RH128" s="248">
        <f>IF(RH$6=$OS$5,成绩录入!DQ131,0)</f>
        <v>0</v>
      </c>
      <c r="RI128" s="248">
        <f>IF(RI$6=$OS$5,成绩录入!DR131,0)</f>
        <v>0</v>
      </c>
      <c r="RJ128" s="248">
        <f>IF(RJ$6=$OS$5,成绩录入!DS131,0)</f>
        <v>0</v>
      </c>
      <c r="RK128" s="248">
        <f>IF(RK$6=$OS$5,成绩录入!DT131,0)</f>
        <v>0</v>
      </c>
      <c r="RL128" s="248">
        <f>IF(RL$6=$OS$5,成绩录入!DU131,0)</f>
        <v>0</v>
      </c>
      <c r="RM128" s="248">
        <f>IF(RM$6=$OS$5,成绩录入!DV131,0)</f>
        <v>0</v>
      </c>
      <c r="RN128" s="248">
        <f>IF(RN$6=$OS$5,成绩录入!DW131,0)</f>
        <v>0</v>
      </c>
      <c r="RO128" s="248">
        <f>IF(RO$6=$OS$5,成绩录入!DX131,0)</f>
        <v>0</v>
      </c>
      <c r="RP128" s="248">
        <f>IF(RP$6=$OS$5,成绩录入!DY131,0)</f>
        <v>0</v>
      </c>
      <c r="RQ128" s="248">
        <f>IF(RQ$6=$OS$5,成绩录入!DZ131,0)</f>
        <v>0</v>
      </c>
      <c r="RR128" s="248">
        <f>IF(RR$6=$OS$5,成绩录入!EA131,0)</f>
        <v>0</v>
      </c>
      <c r="RS128" s="248">
        <f>IF(RS$6=$OS$5,成绩录入!EB131,0)</f>
        <v>0</v>
      </c>
      <c r="RT128" s="248">
        <f>IF(RT$6=$OS$5,成绩录入!EC131,0)</f>
        <v>0</v>
      </c>
      <c r="RU128" s="248">
        <f>IF(RU$6=$OS$5,成绩录入!ED131,0)</f>
        <v>0</v>
      </c>
      <c r="RV128" s="248">
        <f>IF(RV$6=$OS$5,成绩录入!EE131,0)</f>
        <v>0</v>
      </c>
      <c r="RW128" s="248">
        <f>IF(RW$6=$OS$5,成绩录入!EF131,0)</f>
        <v>0</v>
      </c>
      <c r="RX128" s="248">
        <f>IF(RX$6=$OS$5,成绩录入!EG131,0)</f>
        <v>0</v>
      </c>
      <c r="RY128" s="248">
        <f>IF(RY$6=$OS$5,成绩录入!EH131,0)</f>
        <v>0</v>
      </c>
      <c r="RZ128" s="248">
        <f>IF(RZ$6=$OS$5,成绩录入!EI131,0)</f>
        <v>0</v>
      </c>
      <c r="SA128" s="248">
        <f>IF(SA$6=$OS$5,成绩录入!EJ131,0)</f>
        <v>0</v>
      </c>
      <c r="SB128" s="248">
        <f>IF(SB$6=$OS$5,成绩录入!EK131,0)</f>
        <v>0</v>
      </c>
      <c r="SC128" s="248">
        <f>IF(SC$6=$OS$5,成绩录入!EL131,0)</f>
        <v>0</v>
      </c>
      <c r="SD128" s="248">
        <f>IF(SD$6=$OS$5,成绩录入!EM131,0)</f>
        <v>0</v>
      </c>
      <c r="SE128" s="248">
        <f>IF(SE$6=$OS$5,成绩录入!EN131,0)</f>
        <v>0</v>
      </c>
      <c r="SF128" s="248">
        <f>IF(SF$6=$OS$5,成绩录入!EO131,0)</f>
        <v>0</v>
      </c>
      <c r="SG128" s="248">
        <f>IF(SG$6=$OS$5,成绩录入!EP131,0)</f>
        <v>0</v>
      </c>
      <c r="SH128" s="248">
        <f>IF(SH$6=$OS$5,成绩录入!EQ131,0)</f>
        <v>0</v>
      </c>
      <c r="SI128" s="248">
        <f>IF(SI$6=$OS$5,成绩录入!ER131,0)</f>
        <v>0</v>
      </c>
      <c r="SJ128" s="248">
        <f>IF(SJ$6=$OS$5,成绩录入!ES131,0)</f>
        <v>0</v>
      </c>
      <c r="SK128" s="248">
        <f>IF(SK$6=$OS$5,成绩录入!ET131,0)</f>
        <v>0</v>
      </c>
      <c r="SL128" s="248">
        <f>IF(SL$6=$OS$5,成绩录入!EU131,0)</f>
        <v>0</v>
      </c>
      <c r="SM128" s="248">
        <f>IF(SM$6=$OS$5,成绩录入!EV131,0)</f>
        <v>0</v>
      </c>
      <c r="SN128" s="248">
        <f>IF(SN$6=$OS$5,成绩录入!EW131,0)</f>
        <v>0</v>
      </c>
      <c r="SO128" s="248">
        <f>IF(SO$6=$OS$5,成绩录入!EX131,0)</f>
        <v>0</v>
      </c>
      <c r="SP128" s="218">
        <f t="shared" si="190"/>
        <v>0</v>
      </c>
      <c r="SQ128" s="166"/>
      <c r="SR128" s="166"/>
      <c r="SS128" s="273">
        <f>IF(SS$6=$SR$5,成绩录入!BC131,0)</f>
        <v>0</v>
      </c>
      <c r="ST128" s="274">
        <f>IF(ST$6=$SR$5,成绩录入!BD131,0)</f>
        <v>0</v>
      </c>
      <c r="SU128" s="274">
        <f>IF(SU$6=$SR$5,成绩录入!BE131,0)</f>
        <v>0</v>
      </c>
      <c r="SV128" s="274">
        <f>IF(SV$6=$SR$5,成绩录入!BF131,0)</f>
        <v>0</v>
      </c>
      <c r="SW128" s="274">
        <f>IF(SW$6=$SR$5,成绩录入!BG131,0)</f>
        <v>0</v>
      </c>
      <c r="SX128" s="274">
        <f>IF(SX$6=$SR$5,成绩录入!BH131,0)</f>
        <v>0</v>
      </c>
      <c r="SY128" s="274">
        <f>IF(SY$6=$SR$5,成绩录入!BI131,0)</f>
        <v>0</v>
      </c>
      <c r="SZ128" s="274">
        <f>IF(SZ$6=$SR$5,成绩录入!BJ131,0)</f>
        <v>0</v>
      </c>
      <c r="TA128" s="274">
        <f>IF(TA$6=$SR$5,成绩录入!BK131,0)</f>
        <v>0</v>
      </c>
      <c r="TB128" s="274">
        <f>IF(TB$6=$SR$5,成绩录入!BL131,0)</f>
        <v>0</v>
      </c>
      <c r="TC128" s="274">
        <f>IF(TC$6=$SR$5,成绩录入!BM131,0)</f>
        <v>0</v>
      </c>
      <c r="TD128" s="274">
        <f>IF(TD$6=$SR$5,成绩录入!BN131,0)</f>
        <v>0</v>
      </c>
      <c r="TE128" s="274">
        <f>IF(TE$6=$SR$5,成绩录入!BO131,0)</f>
        <v>0</v>
      </c>
      <c r="TF128" s="274">
        <f>IF(TF$6=$SR$5,成绩录入!BP131,0)</f>
        <v>0</v>
      </c>
      <c r="TG128" s="274">
        <f>IF(TG$6=$SR$5,成绩录入!BQ131,0)</f>
        <v>0</v>
      </c>
      <c r="TH128" s="274">
        <f>IF(TH$6=$SR$5,成绩录入!BR131,0)</f>
        <v>0</v>
      </c>
      <c r="TI128" s="274">
        <f>IF(TI$6=$SR$5,成绩录入!BS131,0)</f>
        <v>0</v>
      </c>
      <c r="TJ128" s="274">
        <f>IF(TJ$6=$SR$5,成绩录入!BT131,0)</f>
        <v>0</v>
      </c>
      <c r="TK128" s="274">
        <f>IF(TK$6=$SR$5,成绩录入!BU131,0)</f>
        <v>0</v>
      </c>
      <c r="TL128" s="274">
        <f>IF(TL$6=$SR$5,成绩录入!BV131,0)</f>
        <v>0</v>
      </c>
      <c r="TM128" s="274">
        <f>IF(TM$6=$SR$5,成绩录入!BW131,0)</f>
        <v>0</v>
      </c>
      <c r="TN128" s="274">
        <f>IF(TN$6=$SR$5,成绩录入!BX131,0)</f>
        <v>0</v>
      </c>
      <c r="TO128" s="274">
        <f>IF(TO$6=$SR$5,成绩录入!BY131,0)</f>
        <v>0</v>
      </c>
      <c r="TP128" s="274">
        <f>IF(TP$6=$SR$5,成绩录入!BZ131,0)</f>
        <v>0</v>
      </c>
      <c r="TQ128" s="274">
        <f>IF(TQ$6=$SR$5,成绩录入!CA131,0)</f>
        <v>0</v>
      </c>
      <c r="TR128" s="274">
        <f>IF(TR$6=$SR$5,成绩录入!CB131,0)</f>
        <v>0</v>
      </c>
      <c r="TS128" s="274">
        <f>IF(TS$6=$SR$5,成绩录入!CC131,0)</f>
        <v>0</v>
      </c>
      <c r="TT128" s="274">
        <f>IF(TT$6=$SR$5,成绩录入!CD131,0)</f>
        <v>0</v>
      </c>
      <c r="TU128" s="274">
        <f>IF(TU$6=$SR$5,成绩录入!CE131,0)</f>
        <v>0</v>
      </c>
      <c r="TV128" s="274">
        <f>IF(TV$6=$SR$5,成绩录入!CF131,0)</f>
        <v>0</v>
      </c>
      <c r="TW128" s="274">
        <f>IF(TW$6=$SR$5,成绩录入!CG131,0)</f>
        <v>0</v>
      </c>
      <c r="TX128" s="274">
        <f>IF(TX$6=$SR$5,成绩录入!CH131,0)</f>
        <v>0</v>
      </c>
      <c r="TY128" s="274">
        <f>IF(TY$6=$SR$5,成绩录入!CI131,0)</f>
        <v>0</v>
      </c>
      <c r="TZ128" s="274">
        <f>IF(TZ$6=$SR$5,成绩录入!CJ131,0)</f>
        <v>0</v>
      </c>
      <c r="UA128" s="274">
        <f>IF(UA$6=$SR$5,成绩录入!CK131,0)</f>
        <v>0</v>
      </c>
      <c r="UB128" s="274">
        <f>IF(UB$6=$SR$5,成绩录入!CL131,0)</f>
        <v>0</v>
      </c>
      <c r="UC128" s="274">
        <f>IF(UC$6=$SR$5,成绩录入!CM131,0)</f>
        <v>0</v>
      </c>
      <c r="UD128" s="274">
        <f>IF(UD$6=$SR$5,成绩录入!CN131,0)</f>
        <v>0</v>
      </c>
      <c r="UE128" s="274">
        <f>IF(UE$6=$SR$5,成绩录入!CO131,0)</f>
        <v>0</v>
      </c>
      <c r="UF128" s="274">
        <f>IF(UF$6=$SR$5,成绩录入!CP131,0)</f>
        <v>0</v>
      </c>
      <c r="UG128" s="274">
        <f>IF(UG$6=$SR$5,成绩录入!CQ131,0)</f>
        <v>0</v>
      </c>
      <c r="UH128" s="274">
        <f>IF(UH$6=$SR$5,成绩录入!CR131,0)</f>
        <v>0</v>
      </c>
      <c r="UI128" s="274">
        <f>IF(UI$6=$SR$5,成绩录入!CS131,0)</f>
        <v>0</v>
      </c>
      <c r="UJ128" s="274">
        <f>IF(UJ$6=$SR$5,成绩录入!CT131,0)</f>
        <v>0</v>
      </c>
      <c r="UK128" s="274">
        <f>IF(UK$6=$SR$5,成绩录入!CU131,0)</f>
        <v>0</v>
      </c>
      <c r="UL128" s="274">
        <f>IF(UL$6=$SR$5,成绩录入!CV131,0)</f>
        <v>0</v>
      </c>
      <c r="UM128" s="274">
        <f>IF(UM$6=$SR$5,成绩录入!CW131,0)</f>
        <v>0</v>
      </c>
      <c r="UN128" s="274">
        <f>IF(UN$6=$SR$5,成绩录入!CX131,0)</f>
        <v>0</v>
      </c>
      <c r="UO128" s="274">
        <f>IF(UO$6=$SR$5,成绩录入!CY131,0)</f>
        <v>0</v>
      </c>
      <c r="UP128" s="274">
        <f>IF(UP$6=$SR$5,成绩录入!CZ131,0)</f>
        <v>0</v>
      </c>
      <c r="UQ128" s="274">
        <f>IF(UQ$6=$SR$5,成绩录入!DA131,0)</f>
        <v>0</v>
      </c>
      <c r="UR128" s="274">
        <f>IF(UR$6=$SR$5,成绩录入!DB131,0)</f>
        <v>0</v>
      </c>
      <c r="US128" s="274">
        <f>IF(US$6=$SR$5,成绩录入!DC131,0)</f>
        <v>0</v>
      </c>
      <c r="UT128" s="274">
        <f>IF(UT$6=$SR$5,成绩录入!DD131,0)</f>
        <v>0</v>
      </c>
      <c r="UU128" s="274">
        <f>IF(UU$6=$SR$5,成绩录入!DE131,0)</f>
        <v>0</v>
      </c>
      <c r="UV128" s="274">
        <f>IF(UV$6=$SR$5,成绩录入!DF131,0)</f>
        <v>0</v>
      </c>
      <c r="UW128" s="274">
        <f>IF(UW$6=$SR$5,成绩录入!DG131,0)</f>
        <v>0</v>
      </c>
      <c r="UX128" s="274">
        <f>IF(UX$6=$SR$5,成绩录入!DH131,0)</f>
        <v>0</v>
      </c>
      <c r="UY128" s="274">
        <f>IF(UY$6=$SR$5,成绩录入!DI131,0)</f>
        <v>0</v>
      </c>
      <c r="UZ128" s="274">
        <f>IF(UZ$6=$SR$5,成绩录入!DJ131,0)</f>
        <v>0</v>
      </c>
      <c r="VA128" s="248">
        <f>IF(VA$6=$SR$5,成绩录入!DK131,0)</f>
        <v>0</v>
      </c>
      <c r="VB128" s="248">
        <f>IF(VB$6=$SR$5,成绩录入!DL131,0)</f>
        <v>0</v>
      </c>
      <c r="VC128" s="248">
        <f>IF(VC$6=$SR$5,成绩录入!DM131,0)</f>
        <v>0</v>
      </c>
      <c r="VD128" s="248">
        <f>IF(VD$6=$SR$5,成绩录入!DN131,0)</f>
        <v>0</v>
      </c>
      <c r="VE128" s="248">
        <f>IF(VE$6=$SR$5,成绩录入!DO131,0)</f>
        <v>0</v>
      </c>
      <c r="VF128" s="248">
        <f>IF(VF$6=$SR$5,成绩录入!DP131,0)</f>
        <v>0</v>
      </c>
      <c r="VG128" s="248">
        <f>IF(VG$6=$SR$5,成绩录入!DQ131,0)</f>
        <v>0</v>
      </c>
      <c r="VH128" s="248">
        <f>IF(VH$6=$SR$5,成绩录入!DR131,0)</f>
        <v>0</v>
      </c>
      <c r="VI128" s="248">
        <f>IF(VI$6=$SR$5,成绩录入!DS131,0)</f>
        <v>0</v>
      </c>
      <c r="VJ128" s="248">
        <f>IF(VJ$6=$SR$5,成绩录入!DT131,0)</f>
        <v>0</v>
      </c>
      <c r="VK128" s="248">
        <f>IF(VK$6=$SR$5,成绩录入!DU131,0)</f>
        <v>0</v>
      </c>
      <c r="VL128" s="248">
        <f>IF(VL$6=$SR$5,成绩录入!DV131,0)</f>
        <v>0</v>
      </c>
      <c r="VM128" s="248">
        <f>IF(VM$6=$SR$5,成绩录入!DW131,0)</f>
        <v>0</v>
      </c>
      <c r="VN128" s="248">
        <f>IF(VN$6=$SR$5,成绩录入!DX131,0)</f>
        <v>0</v>
      </c>
      <c r="VO128" s="248">
        <f>IF(VO$6=$SR$5,成绩录入!DY131,0)</f>
        <v>0</v>
      </c>
      <c r="VP128" s="248">
        <f>IF(VP$6=$SR$5,成绩录入!DZ131,0)</f>
        <v>0</v>
      </c>
      <c r="VQ128" s="248">
        <f>IF(VQ$6=$SR$5,成绩录入!EA131,0)</f>
        <v>0</v>
      </c>
      <c r="VR128" s="248">
        <f>IF(VR$6=$SR$5,成绩录入!EB131,0)</f>
        <v>0</v>
      </c>
      <c r="VS128" s="248">
        <f>IF(VS$6=$SR$5,成绩录入!EC131,0)</f>
        <v>0</v>
      </c>
      <c r="VT128" s="248">
        <f>IF(VT$6=$SR$5,成绩录入!ED131,0)</f>
        <v>0</v>
      </c>
      <c r="VU128" s="248">
        <f>IF(VU$6=$SR$5,成绩录入!EE131,0)</f>
        <v>0</v>
      </c>
      <c r="VV128" s="248">
        <f>IF(VV$6=$SR$5,成绩录入!EF131,0)</f>
        <v>0</v>
      </c>
      <c r="VW128" s="248">
        <f>IF(VW$6=$SR$5,成绩录入!EG131,0)</f>
        <v>0</v>
      </c>
      <c r="VX128" s="248">
        <f>IF(VX$6=$SR$5,成绩录入!EH131,0)</f>
        <v>0</v>
      </c>
      <c r="VY128" s="248">
        <f>IF(VY$6=$SR$5,成绩录入!EI131,0)</f>
        <v>0</v>
      </c>
      <c r="VZ128" s="248">
        <f>IF(VZ$6=$SR$5,成绩录入!EJ131,0)</f>
        <v>0</v>
      </c>
      <c r="WA128" s="248">
        <f>IF(WA$6=$SR$5,成绩录入!EK131,0)</f>
        <v>0</v>
      </c>
      <c r="WB128" s="248">
        <f>IF(WB$6=$SR$5,成绩录入!EL131,0)</f>
        <v>0</v>
      </c>
      <c r="WC128" s="248">
        <f>IF(WC$6=$SR$5,成绩录入!EM131,0)</f>
        <v>0</v>
      </c>
      <c r="WD128" s="248">
        <f>IF(WD$6=$SR$5,成绩录入!EN131,0)</f>
        <v>0</v>
      </c>
      <c r="WE128" s="248">
        <f>IF(WE$6=$SR$5,成绩录入!EO131,0)</f>
        <v>0</v>
      </c>
      <c r="WF128" s="248">
        <f>IF(WF$6=$SR$5,成绩录入!EP131,0)</f>
        <v>0</v>
      </c>
      <c r="WG128" s="248">
        <f>IF(WG$6=$SR$5,成绩录入!EQ131,0)</f>
        <v>0</v>
      </c>
      <c r="WH128" s="248">
        <f>IF(WH$6=$SR$5,成绩录入!ER131,0)</f>
        <v>0</v>
      </c>
      <c r="WI128" s="248">
        <f>IF(WI$6=$SR$5,成绩录入!ES131,0)</f>
        <v>0</v>
      </c>
      <c r="WJ128" s="248">
        <f>IF(WJ$6=$SR$5,成绩录入!ET131,0)</f>
        <v>0</v>
      </c>
      <c r="WK128" s="248">
        <f>IF(WK$6=$SR$5,成绩录入!EU131,0)</f>
        <v>0</v>
      </c>
      <c r="WL128" s="248">
        <f>IF(WL$6=$SR$5,成绩录入!EV131,0)</f>
        <v>0</v>
      </c>
      <c r="WM128" s="248">
        <f>IF(WM$6=$SR$5,成绩录入!EW131,0)</f>
        <v>0</v>
      </c>
      <c r="WN128" s="248">
        <f>IF(WN$6=$SR$5,成绩录入!EX131,0)</f>
        <v>0</v>
      </c>
      <c r="WO128" s="218">
        <f t="shared" si="191"/>
        <v>0</v>
      </c>
      <c r="WP128" s="166"/>
      <c r="WQ128" s="166"/>
      <c r="WR128" s="273">
        <f>IF(WR$6=$WQ$5,成绩录入!BC131,0)</f>
        <v>0</v>
      </c>
      <c r="WS128" s="274">
        <f>IF(WS$6=$WQ$5,成绩录入!BD131,0)</f>
        <v>0</v>
      </c>
      <c r="WT128" s="274">
        <f>IF(WT$6=$WQ$5,成绩录入!BE131,0)</f>
        <v>0</v>
      </c>
      <c r="WU128" s="274">
        <f>IF(WU$6=$WQ$5,成绩录入!BF131,0)</f>
        <v>0</v>
      </c>
      <c r="WV128" s="274">
        <f>IF(WV$6=$WQ$5,成绩录入!BG131,0)</f>
        <v>0</v>
      </c>
      <c r="WW128" s="274">
        <f>IF(WW$6=$WQ$5,成绩录入!BH131,0)</f>
        <v>0</v>
      </c>
      <c r="WX128" s="274">
        <f>IF(WX$6=$WQ$5,成绩录入!BI131,0)</f>
        <v>0</v>
      </c>
      <c r="WY128" s="274">
        <f>IF(WY$6=$WQ$5,成绩录入!BJ131,0)</f>
        <v>0</v>
      </c>
      <c r="WZ128" s="274">
        <f>IF(WZ$6=$WQ$5,成绩录入!BK131,0)</f>
        <v>0</v>
      </c>
      <c r="XA128" s="274">
        <f>IF(XA$6=$WQ$5,成绩录入!BL131,0)</f>
        <v>0</v>
      </c>
      <c r="XB128" s="274">
        <f>IF(XB$6=$WQ$5,成绩录入!BM131,0)</f>
        <v>0</v>
      </c>
      <c r="XC128" s="274">
        <f>IF(XC$6=$WQ$5,成绩录入!BN131,0)</f>
        <v>0</v>
      </c>
      <c r="XD128" s="274">
        <f>IF(XD$6=$WQ$5,成绩录入!BO131,0)</f>
        <v>0</v>
      </c>
      <c r="XE128" s="274">
        <f>IF(XE$6=$WQ$5,成绩录入!BP131,0)</f>
        <v>0</v>
      </c>
      <c r="XF128" s="274">
        <f>IF(XF$6=$WQ$5,成绩录入!BQ131,0)</f>
        <v>0</v>
      </c>
      <c r="XG128" s="274">
        <f>IF(XG$6=$WQ$5,成绩录入!BR131,0)</f>
        <v>0</v>
      </c>
      <c r="XH128" s="274">
        <f>IF(XH$6=$WQ$5,成绩录入!BS131,0)</f>
        <v>0</v>
      </c>
      <c r="XI128" s="274">
        <f>IF(XI$6=$WQ$5,成绩录入!BT131,0)</f>
        <v>0</v>
      </c>
      <c r="XJ128" s="274">
        <f>IF(XJ$6=$WQ$5,成绩录入!BU131,0)</f>
        <v>0</v>
      </c>
      <c r="XK128" s="274">
        <f>IF(XK$6=$WQ$5,成绩录入!BV131,0)</f>
        <v>0</v>
      </c>
      <c r="XL128" s="274">
        <f>IF(XL$6=$WQ$5,成绩录入!BW131,0)</f>
        <v>0</v>
      </c>
      <c r="XM128" s="274">
        <f>IF(XM$6=$WQ$5,成绩录入!BX131,0)</f>
        <v>0</v>
      </c>
      <c r="XN128" s="274">
        <f>IF(XN$6=$WQ$5,成绩录入!BY131,0)</f>
        <v>0</v>
      </c>
      <c r="XO128" s="274">
        <f>IF(XO$6=$WQ$5,成绩录入!BZ131,0)</f>
        <v>0</v>
      </c>
      <c r="XP128" s="274">
        <f>IF(XP$6=$WQ$5,成绩录入!CA131,0)</f>
        <v>0</v>
      </c>
      <c r="XQ128" s="274">
        <f>IF(XQ$6=$WQ$5,成绩录入!CB131,0)</f>
        <v>0</v>
      </c>
      <c r="XR128" s="274">
        <f>IF(XR$6=$WQ$5,成绩录入!CC131,0)</f>
        <v>0</v>
      </c>
      <c r="XS128" s="274">
        <f>IF(XS$6=$WQ$5,成绩录入!CD131,0)</f>
        <v>0</v>
      </c>
      <c r="XT128" s="274">
        <f>IF(XT$6=$WQ$5,成绩录入!CE131,0)</f>
        <v>0</v>
      </c>
      <c r="XU128" s="274">
        <f>IF(XU$6=$WQ$5,成绩录入!CF131,0)</f>
        <v>0</v>
      </c>
      <c r="XV128" s="274">
        <f>IF(XV$6=$WQ$5,成绩录入!CG131,0)</f>
        <v>0</v>
      </c>
      <c r="XW128" s="274">
        <f>IF(XW$6=$WQ$5,成绩录入!CH131,0)</f>
        <v>0</v>
      </c>
      <c r="XX128" s="274">
        <f>IF(XX$6=$WQ$5,成绩录入!CI131,0)</f>
        <v>0</v>
      </c>
      <c r="XY128" s="274">
        <f>IF(XY$6=$WQ$5,成绩录入!CJ131,0)</f>
        <v>0</v>
      </c>
      <c r="XZ128" s="274">
        <f>IF(XZ$6=$WQ$5,成绩录入!CK131,0)</f>
        <v>0</v>
      </c>
      <c r="YA128" s="274">
        <f>IF(YA$6=$WQ$5,成绩录入!CL131,0)</f>
        <v>0</v>
      </c>
      <c r="YB128" s="274">
        <f>IF(YB$6=$WQ$5,成绩录入!CM131,0)</f>
        <v>0</v>
      </c>
      <c r="YC128" s="274">
        <f>IF(YC$6=$WQ$5,成绩录入!CN131,0)</f>
        <v>0</v>
      </c>
      <c r="YD128" s="274">
        <f>IF(YD$6=$WQ$5,成绩录入!CO131,0)</f>
        <v>0</v>
      </c>
      <c r="YE128" s="274">
        <f>IF(YE$6=$WQ$5,成绩录入!CP131,0)</f>
        <v>0</v>
      </c>
      <c r="YF128" s="274">
        <f>IF(YF$6=$WQ$5,成绩录入!CQ131,0)</f>
        <v>0</v>
      </c>
      <c r="YG128" s="274">
        <f>IF(YG$6=$WQ$5,成绩录入!CR131,0)</f>
        <v>0</v>
      </c>
      <c r="YH128" s="274">
        <f>IF(YH$6=$WQ$5,成绩录入!CS131,0)</f>
        <v>0</v>
      </c>
      <c r="YI128" s="274">
        <f>IF(YI$6=$WQ$5,成绩录入!CT131,0)</f>
        <v>0</v>
      </c>
      <c r="YJ128" s="274">
        <f>IF(YJ$6=$WQ$5,成绩录入!CU131,0)</f>
        <v>0</v>
      </c>
      <c r="YK128" s="274">
        <f>IF(YK$6=$WQ$5,成绩录入!CV131,0)</f>
        <v>0</v>
      </c>
      <c r="YL128" s="274">
        <f>IF(YL$6=$WQ$5,成绩录入!CW131,0)</f>
        <v>0</v>
      </c>
      <c r="YM128" s="274">
        <f>IF(YM$6=$WQ$5,成绩录入!CX131,0)</f>
        <v>0</v>
      </c>
      <c r="YN128" s="274">
        <f>IF(YN$6=$WQ$5,成绩录入!CY131,0)</f>
        <v>0</v>
      </c>
      <c r="YO128" s="274">
        <f>IF(YO$6=$WQ$5,成绩录入!CZ131,0)</f>
        <v>0</v>
      </c>
      <c r="YP128" s="274">
        <f>IF(YP$6=$WQ$5,成绩录入!DA131,0)</f>
        <v>0</v>
      </c>
      <c r="YQ128" s="274">
        <f>IF(YQ$6=$WQ$5,成绩录入!DB131,0)</f>
        <v>0</v>
      </c>
      <c r="YR128" s="274">
        <f>IF(YR$6=$WQ$5,成绩录入!DC131,0)</f>
        <v>0</v>
      </c>
      <c r="YS128" s="274">
        <f>IF(YS$6=$WQ$5,成绩录入!DD131,0)</f>
        <v>0</v>
      </c>
      <c r="YT128" s="274">
        <f>IF(YT$6=$WQ$5,成绩录入!DE131,0)</f>
        <v>0</v>
      </c>
      <c r="YU128" s="274">
        <f>IF(YU$6=$WQ$5,成绩录入!DF131,0)</f>
        <v>0</v>
      </c>
      <c r="YV128" s="274">
        <f>IF(YV$6=$WQ$5,成绩录入!DG131,0)</f>
        <v>0</v>
      </c>
      <c r="YW128" s="274">
        <f>IF(YW$6=$WQ$5,成绩录入!DH131,0)</f>
        <v>0</v>
      </c>
      <c r="YX128" s="274">
        <f>IF(YX$6=$WQ$5,成绩录入!DI131,0)</f>
        <v>0</v>
      </c>
      <c r="YY128" s="274">
        <f>IF(YY$6=$WQ$5,成绩录入!DJ131,0)</f>
        <v>0</v>
      </c>
      <c r="YZ128" s="248">
        <f>IF(YZ$6=$WQ$5,成绩录入!DK131,0)</f>
        <v>0</v>
      </c>
      <c r="ZA128" s="248">
        <f>IF(ZA$6=$WQ$5,成绩录入!DL131,0)</f>
        <v>0</v>
      </c>
      <c r="ZB128" s="248">
        <f>IF(ZB$6=$WQ$5,成绩录入!DM131,0)</f>
        <v>0</v>
      </c>
      <c r="ZC128" s="248">
        <f>IF(ZC$6=$WQ$5,成绩录入!DN131,0)</f>
        <v>0</v>
      </c>
      <c r="ZD128" s="248">
        <f>IF(ZD$6=$WQ$5,成绩录入!DO131,0)</f>
        <v>0</v>
      </c>
      <c r="ZE128" s="248">
        <f>IF(ZE$6=$WQ$5,成绩录入!DP131,0)</f>
        <v>0</v>
      </c>
      <c r="ZF128" s="248">
        <f>IF(ZF$6=$WQ$5,成绩录入!DQ131,0)</f>
        <v>0</v>
      </c>
      <c r="ZG128" s="248">
        <f>IF(ZG$6=$WQ$5,成绩录入!DR131,0)</f>
        <v>0</v>
      </c>
      <c r="ZH128" s="248">
        <f>IF(ZH$6=$WQ$5,成绩录入!DS131,0)</f>
        <v>0</v>
      </c>
      <c r="ZI128" s="248">
        <f>IF(ZI$6=$WQ$5,成绩录入!DT131,0)</f>
        <v>0</v>
      </c>
      <c r="ZJ128" s="248">
        <f>IF(ZJ$6=$WQ$5,成绩录入!DU131,0)</f>
        <v>0</v>
      </c>
      <c r="ZK128" s="248">
        <f>IF(ZK$6=$WQ$5,成绩录入!DV131,0)</f>
        <v>0</v>
      </c>
      <c r="ZL128" s="248">
        <f>IF(ZL$6=$WQ$5,成绩录入!DW131,0)</f>
        <v>0</v>
      </c>
      <c r="ZM128" s="248">
        <f>IF(ZM$6=$WQ$5,成绩录入!DX131,0)</f>
        <v>0</v>
      </c>
      <c r="ZN128" s="248">
        <f>IF(ZN$6=$WQ$5,成绩录入!DY131,0)</f>
        <v>0</v>
      </c>
      <c r="ZO128" s="248">
        <f>IF(ZO$6=$WQ$5,成绩录入!DZ131,0)</f>
        <v>0</v>
      </c>
      <c r="ZP128" s="248">
        <f>IF(ZP$6=$WQ$5,成绩录入!EA131,0)</f>
        <v>0</v>
      </c>
      <c r="ZQ128" s="248">
        <f>IF(ZQ$6=$WQ$5,成绩录入!EB131,0)</f>
        <v>0</v>
      </c>
      <c r="ZR128" s="248">
        <f>IF(ZR$6=$WQ$5,成绩录入!EC131,0)</f>
        <v>0</v>
      </c>
      <c r="ZS128" s="248">
        <f>IF(ZS$6=$WQ$5,成绩录入!ED131,0)</f>
        <v>0</v>
      </c>
      <c r="ZT128" s="248">
        <f>IF(ZT$6=$WQ$5,成绩录入!EE131,0)</f>
        <v>0</v>
      </c>
      <c r="ZU128" s="248">
        <f>IF(ZU$6=$WQ$5,成绩录入!EF131,0)</f>
        <v>0</v>
      </c>
      <c r="ZV128" s="248">
        <f>IF(ZV$6=$WQ$5,成绩录入!EG131,0)</f>
        <v>0</v>
      </c>
      <c r="ZW128" s="248">
        <f>IF(ZW$6=$WQ$5,成绩录入!EH131,0)</f>
        <v>0</v>
      </c>
      <c r="ZX128" s="248">
        <f>IF(ZX$6=$WQ$5,成绩录入!EI131,0)</f>
        <v>0</v>
      </c>
      <c r="ZY128" s="248">
        <f>IF(ZY$6=$WQ$5,成绩录入!EJ131,0)</f>
        <v>0</v>
      </c>
      <c r="ZZ128" s="248">
        <f>IF(ZZ$6=$WQ$5,成绩录入!EK131,0)</f>
        <v>0</v>
      </c>
      <c r="AAA128" s="248">
        <f>IF(AAA$6=$WQ$5,成绩录入!EL131,0)</f>
        <v>0</v>
      </c>
      <c r="AAB128" s="248">
        <f>IF(AAB$6=$WQ$5,成绩录入!EM131,0)</f>
        <v>0</v>
      </c>
      <c r="AAC128" s="248">
        <f>IF(AAC$6=$WQ$5,成绩录入!EN131,0)</f>
        <v>0</v>
      </c>
      <c r="AAD128" s="248">
        <f>IF(AAD$6=$WQ$5,成绩录入!EO131,0)</f>
        <v>0</v>
      </c>
      <c r="AAE128" s="248">
        <f>IF(AAE$6=$WQ$5,成绩录入!EP131,0)</f>
        <v>0</v>
      </c>
      <c r="AAF128" s="248">
        <f>IF(AAF$6=$WQ$5,成绩录入!EQ131,0)</f>
        <v>0</v>
      </c>
      <c r="AAG128" s="248">
        <f>IF(AAG$6=$WQ$5,成绩录入!ER131,0)</f>
        <v>0</v>
      </c>
      <c r="AAH128" s="248">
        <f>IF(AAH$6=$WQ$5,成绩录入!ES131,0)</f>
        <v>0</v>
      </c>
      <c r="AAI128" s="248">
        <f>IF(AAI$6=$WQ$5,成绩录入!ET131,0)</f>
        <v>0</v>
      </c>
      <c r="AAJ128" s="248">
        <f>IF(AAJ$6=$WQ$5,成绩录入!EU131,0)</f>
        <v>0</v>
      </c>
      <c r="AAK128" s="248">
        <f>IF(AAK$6=$WQ$5,成绩录入!EV131,0)</f>
        <v>0</v>
      </c>
      <c r="AAL128" s="248">
        <f>IF(AAL$6=$WQ$5,成绩录入!EW131,0)</f>
        <v>0</v>
      </c>
      <c r="AAM128" s="248">
        <f>IF(AAM$6=$WQ$5,成绩录入!EX131,0)</f>
        <v>0</v>
      </c>
      <c r="AAN128" s="218">
        <f t="shared" si="192"/>
        <v>0</v>
      </c>
      <c r="AAO128" s="206"/>
      <c r="AAQ128" s="273">
        <f>IF(AAQ$6=$AAP$5,成绩录入!BC131,0)</f>
        <v>0</v>
      </c>
      <c r="AAR128" s="274">
        <f>IF(AAR$6=$AAP$5,成绩录入!BD131,0)</f>
        <v>0</v>
      </c>
      <c r="AAS128" s="274">
        <f>IF(AAS$6=$AAP$5,成绩录入!BE131,0)</f>
        <v>0</v>
      </c>
      <c r="AAT128" s="274">
        <f>IF(AAT$6=$AAP$5,成绩录入!BF131,0)</f>
        <v>0</v>
      </c>
      <c r="AAU128" s="274">
        <f>IF(AAU$6=$AAP$5,成绩录入!BG131,0)</f>
        <v>0</v>
      </c>
      <c r="AAV128" s="274">
        <f>IF(AAV$6=$AAP$5,成绩录入!BH131,0)</f>
        <v>0</v>
      </c>
      <c r="AAW128" s="274">
        <f>IF(AAW$6=$AAP$5,成绩录入!BI131,0)</f>
        <v>0</v>
      </c>
      <c r="AAX128" s="274">
        <f>IF(AAX$6=$AAP$5,成绩录入!BJ131,0)</f>
        <v>0</v>
      </c>
      <c r="AAY128" s="274">
        <f>IF(AAY$6=$AAP$5,成绩录入!BK131,0)</f>
        <v>0</v>
      </c>
      <c r="AAZ128" s="274">
        <f>IF(AAZ$6=$AAP$5,成绩录入!BL131,0)</f>
        <v>0</v>
      </c>
      <c r="ABA128" s="274">
        <f>IF(ABA$6=$AAP$5,成绩录入!BM131,0)</f>
        <v>0</v>
      </c>
      <c r="ABB128" s="274">
        <f>IF(ABB$6=$AAP$5,成绩录入!BN131,0)</f>
        <v>0</v>
      </c>
      <c r="ABC128" s="274">
        <f>IF(ABC$6=$AAP$5,成绩录入!BO131,0)</f>
        <v>0</v>
      </c>
      <c r="ABD128" s="274">
        <f>IF(ABD$6=$AAP$5,成绩录入!BP131,0)</f>
        <v>0</v>
      </c>
      <c r="ABE128" s="274">
        <f>IF(ABE$6=$AAP$5,成绩录入!BQ131,0)</f>
        <v>0</v>
      </c>
      <c r="ABF128" s="274">
        <f>IF(ABF$6=$AAP$5,成绩录入!BR131,0)</f>
        <v>0</v>
      </c>
      <c r="ABG128" s="274">
        <f>IF(ABG$6=$AAP$5,成绩录入!BS131,0)</f>
        <v>0</v>
      </c>
      <c r="ABH128" s="274">
        <f>IF(ABH$6=$AAP$5,成绩录入!BT131,0)</f>
        <v>0</v>
      </c>
      <c r="ABI128" s="274">
        <f>IF(ABI$6=$AAP$5,成绩录入!BU131,0)</f>
        <v>0</v>
      </c>
      <c r="ABJ128" s="274">
        <f>IF(ABJ$6=$AAP$5,成绩录入!BV131,0)</f>
        <v>0</v>
      </c>
      <c r="ABK128" s="274">
        <f>IF(ABK$6=$AAP$5,成绩录入!BW131,0)</f>
        <v>0</v>
      </c>
      <c r="ABL128" s="274">
        <f>IF(ABL$6=$AAP$5,成绩录入!BX131,0)</f>
        <v>0</v>
      </c>
      <c r="ABM128" s="274">
        <f>IF(ABM$6=$AAP$5,成绩录入!BY131,0)</f>
        <v>0</v>
      </c>
      <c r="ABN128" s="274">
        <f>IF(ABN$6=$AAP$5,成绩录入!BZ131,0)</f>
        <v>0</v>
      </c>
      <c r="ABO128" s="274">
        <f>IF(ABO$6=$AAP$5,成绩录入!CA131,0)</f>
        <v>0</v>
      </c>
      <c r="ABP128" s="274">
        <f>IF(ABP$6=$AAP$5,成绩录入!CB131,0)</f>
        <v>0</v>
      </c>
      <c r="ABQ128" s="274">
        <f>IF(ABQ$6=$AAP$5,成绩录入!CC131,0)</f>
        <v>0</v>
      </c>
      <c r="ABR128" s="274">
        <f>IF(ABR$6=$AAP$5,成绩录入!CD131,0)</f>
        <v>0</v>
      </c>
      <c r="ABS128" s="274">
        <f>IF(ABS$6=$AAP$5,成绩录入!CE131,0)</f>
        <v>0</v>
      </c>
      <c r="ABT128" s="274">
        <f>IF(ABT$6=$AAP$5,成绩录入!CF131,0)</f>
        <v>0</v>
      </c>
      <c r="ABU128" s="274">
        <f>IF(ABU$6=$AAP$5,成绩录入!CG131,0)</f>
        <v>0</v>
      </c>
      <c r="ABV128" s="274">
        <f>IF(ABV$6=$AAP$5,成绩录入!CH131,0)</f>
        <v>0</v>
      </c>
      <c r="ABW128" s="274">
        <f>IF(ABW$6=$AAP$5,成绩录入!CI131,0)</f>
        <v>0</v>
      </c>
      <c r="ABX128" s="274">
        <f>IF(ABX$6=$AAP$5,成绩录入!CJ131,0)</f>
        <v>0</v>
      </c>
      <c r="ABY128" s="274">
        <f>IF(ABY$6=$AAP$5,成绩录入!CK131,0)</f>
        <v>0</v>
      </c>
      <c r="ABZ128" s="274">
        <f>IF(ABZ$6=$AAP$5,成绩录入!CL131,0)</f>
        <v>0</v>
      </c>
      <c r="ACA128" s="274">
        <f>IF(ACA$6=$AAP$5,成绩录入!CM131,0)</f>
        <v>0</v>
      </c>
      <c r="ACB128" s="274">
        <f>IF(ACB$6=$AAP$5,成绩录入!CN131,0)</f>
        <v>0</v>
      </c>
      <c r="ACC128" s="274">
        <f>IF(ACC$6=$AAP$5,成绩录入!CO131,0)</f>
        <v>0</v>
      </c>
      <c r="ACD128" s="274">
        <f>IF(ACD$6=$AAP$5,成绩录入!CP131,0)</f>
        <v>0</v>
      </c>
      <c r="ACE128" s="274">
        <f>IF(ACE$6=$AAP$5,成绩录入!CQ131,0)</f>
        <v>0</v>
      </c>
      <c r="ACF128" s="274">
        <f>IF(ACF$6=$AAP$5,成绩录入!CR131,0)</f>
        <v>0</v>
      </c>
      <c r="ACG128" s="274">
        <f>IF(ACG$6=$AAP$5,成绩录入!CS131,0)</f>
        <v>0</v>
      </c>
      <c r="ACH128" s="274">
        <f>IF(ACH$6=$AAP$5,成绩录入!CT131,0)</f>
        <v>0</v>
      </c>
      <c r="ACI128" s="274">
        <f>IF(ACI$6=$AAP$5,成绩录入!CU131,0)</f>
        <v>0</v>
      </c>
      <c r="ACJ128" s="274">
        <f>IF(ACJ$6=$AAP$5,成绩录入!CV131,0)</f>
        <v>0</v>
      </c>
      <c r="ACK128" s="274">
        <f>IF(ACK$6=$AAP$5,成绩录入!CW131,0)</f>
        <v>0</v>
      </c>
      <c r="ACL128" s="274">
        <f>IF(ACL$6=$AAP$5,成绩录入!CX131,0)</f>
        <v>0</v>
      </c>
      <c r="ACM128" s="274">
        <f>IF(ACM$6=$AAP$5,成绩录入!CY131,0)</f>
        <v>0</v>
      </c>
      <c r="ACN128" s="274">
        <f>IF(ACN$6=$AAP$5,成绩录入!CZ131,0)</f>
        <v>0</v>
      </c>
      <c r="ACO128" s="274">
        <f>IF(ACO$6=$AAP$5,成绩录入!DA131,0)</f>
        <v>0</v>
      </c>
      <c r="ACP128" s="274">
        <f>IF(ACP$6=$AAP$5,成绩录入!DB131,0)</f>
        <v>0</v>
      </c>
      <c r="ACQ128" s="274">
        <f>IF(ACQ$6=$AAP$5,成绩录入!DC131,0)</f>
        <v>0</v>
      </c>
      <c r="ACR128" s="274">
        <f>IF(ACR$6=$AAP$5,成绩录入!DD131,0)</f>
        <v>0</v>
      </c>
      <c r="ACS128" s="274">
        <f>IF(ACS$6=$AAP$5,成绩录入!DE131,0)</f>
        <v>0</v>
      </c>
      <c r="ACT128" s="274">
        <f>IF(ACT$6=$AAP$5,成绩录入!DF131,0)</f>
        <v>0</v>
      </c>
      <c r="ACU128" s="274">
        <f>IF(ACU$6=$AAP$5,成绩录入!DG131,0)</f>
        <v>0</v>
      </c>
      <c r="ACV128" s="274">
        <f>IF(ACV$6=$AAP$5,成绩录入!DH131,0)</f>
        <v>0</v>
      </c>
      <c r="ACW128" s="274">
        <f>IF(ACW$6=$AAP$5,成绩录入!DI131,0)</f>
        <v>0</v>
      </c>
      <c r="ACX128" s="274">
        <f>IF(ACX$6=$AAP$5,成绩录入!DJ131,0)</f>
        <v>0</v>
      </c>
      <c r="ACY128" s="248">
        <f>IF(ACY$6=$AAP$5,成绩录入!DK131,0)</f>
        <v>0</v>
      </c>
      <c r="ACZ128" s="248">
        <f>IF(ACZ$6=$AAP$5,成绩录入!DL131,0)</f>
        <v>0</v>
      </c>
      <c r="ADA128" s="248">
        <f>IF(ADA$6=$AAP$5,成绩录入!DM131,0)</f>
        <v>0</v>
      </c>
      <c r="ADB128" s="248">
        <f>IF(ADB$6=$AAP$5,成绩录入!DN131,0)</f>
        <v>0</v>
      </c>
      <c r="ADC128" s="248">
        <f>IF(ADC$6=$AAP$5,成绩录入!DO131,0)</f>
        <v>0</v>
      </c>
      <c r="ADD128" s="248">
        <f>IF(ADD$6=$AAP$5,成绩录入!DP131,0)</f>
        <v>0</v>
      </c>
      <c r="ADE128" s="248">
        <f>IF(ADE$6=$AAP$5,成绩录入!DQ131,0)</f>
        <v>0</v>
      </c>
      <c r="ADF128" s="248">
        <f>IF(ADF$6=$AAP$5,成绩录入!DR131,0)</f>
        <v>0</v>
      </c>
      <c r="ADG128" s="248">
        <f>IF(ADG$6=$AAP$5,成绩录入!DS131,0)</f>
        <v>0</v>
      </c>
      <c r="ADH128" s="248">
        <f>IF(ADH$6=$AAP$5,成绩录入!DT131,0)</f>
        <v>0</v>
      </c>
      <c r="ADI128" s="248">
        <f>IF(ADI$6=$AAP$5,成绩录入!DU131,0)</f>
        <v>0</v>
      </c>
      <c r="ADJ128" s="248">
        <f>IF(ADJ$6=$AAP$5,成绩录入!DV131,0)</f>
        <v>0</v>
      </c>
      <c r="ADK128" s="248">
        <f>IF(ADK$6=$AAP$5,成绩录入!DW131,0)</f>
        <v>0</v>
      </c>
      <c r="ADL128" s="248">
        <f>IF(ADL$6=$AAP$5,成绩录入!DX131,0)</f>
        <v>0</v>
      </c>
      <c r="ADM128" s="248">
        <f>IF(ADM$6=$AAP$5,成绩录入!DY131,0)</f>
        <v>0</v>
      </c>
      <c r="ADN128" s="248">
        <f>IF(ADN$6=$AAP$5,成绩录入!DZ131,0)</f>
        <v>0</v>
      </c>
      <c r="ADO128" s="248">
        <f>IF(ADO$6=$AAP$5,成绩录入!EA131,0)</f>
        <v>0</v>
      </c>
      <c r="ADP128" s="248">
        <f>IF(ADP$6=$AAP$5,成绩录入!EB131,0)</f>
        <v>0</v>
      </c>
      <c r="ADQ128" s="248">
        <f>IF(ADQ$6=$AAP$5,成绩录入!EC131,0)</f>
        <v>0</v>
      </c>
      <c r="ADR128" s="248">
        <f>IF(ADR$6=$AAP$5,成绩录入!ED131,0)</f>
        <v>0</v>
      </c>
      <c r="ADS128" s="248">
        <f>IF(ADS$6=$AAP$5,成绩录入!EE131,0)</f>
        <v>0</v>
      </c>
      <c r="ADT128" s="248">
        <f>IF(ADT$6=$AAP$5,成绩录入!EF131,0)</f>
        <v>0</v>
      </c>
      <c r="ADU128" s="248">
        <f>IF(ADU$6=$AAP$5,成绩录入!EG131,0)</f>
        <v>0</v>
      </c>
      <c r="ADV128" s="248">
        <f>IF(ADV$6=$AAP$5,成绩录入!EH131,0)</f>
        <v>0</v>
      </c>
      <c r="ADW128" s="248">
        <f>IF(ADW$6=$AAP$5,成绩录入!EI131,0)</f>
        <v>0</v>
      </c>
      <c r="ADX128" s="248">
        <f>IF(ADX$6=$AAP$5,成绩录入!EJ131,0)</f>
        <v>0</v>
      </c>
      <c r="ADY128" s="248">
        <f>IF(ADY$6=$AAP$5,成绩录入!EK131,0)</f>
        <v>0</v>
      </c>
      <c r="ADZ128" s="248">
        <f>IF(ADZ$6=$AAP$5,成绩录入!EL131,0)</f>
        <v>0</v>
      </c>
      <c r="AEA128" s="248">
        <f>IF(AEA$6=$AAP$5,成绩录入!EM131,0)</f>
        <v>0</v>
      </c>
      <c r="AEB128" s="248">
        <f>IF(AEB$6=$AAP$5,成绩录入!EN131,0)</f>
        <v>0</v>
      </c>
      <c r="AEC128" s="248">
        <f>IF(AEC$6=$AAP$5,成绩录入!EO131,0)</f>
        <v>0</v>
      </c>
      <c r="AED128" s="248">
        <f>IF(AED$6=$AAP$5,成绩录入!EP131,0)</f>
        <v>0</v>
      </c>
      <c r="AEE128" s="248">
        <f>IF(AEE$6=$AAP$5,成绩录入!EQ131,0)</f>
        <v>0</v>
      </c>
      <c r="AEF128" s="248">
        <f>IF(AEF$6=$AAP$5,成绩录入!ER131,0)</f>
        <v>0</v>
      </c>
      <c r="AEG128" s="248">
        <f>IF(AEG$6=$AAP$5,成绩录入!ES131,0)</f>
        <v>0</v>
      </c>
      <c r="AEH128" s="248">
        <f>IF(AEH$6=$AAP$5,成绩录入!ET131,0)</f>
        <v>0</v>
      </c>
      <c r="AEI128" s="248">
        <f>IF(AEI$6=$AAP$5,成绩录入!EU131,0)</f>
        <v>0</v>
      </c>
      <c r="AEJ128" s="248">
        <f>IF(AEJ$6=$AAP$5,成绩录入!EV131,0)</f>
        <v>0</v>
      </c>
      <c r="AEK128" s="248">
        <f>IF(AEK$6=$AAP$5,成绩录入!EW131,0)</f>
        <v>0</v>
      </c>
      <c r="AEL128" s="248">
        <f>IF(AEL$6=$AAP$5,成绩录入!EX131,0)</f>
        <v>0</v>
      </c>
      <c r="AEM128" s="218">
        <f t="shared" si="193"/>
        <v>0</v>
      </c>
      <c r="AEN128" s="166"/>
      <c r="AEO128" s="166"/>
      <c r="AEP128" s="273">
        <f>IF(AEP$6=$AEO$5,成绩录入!BC131,0)</f>
        <v>0</v>
      </c>
      <c r="AEQ128" s="274">
        <f>IF(AEQ$6=$AEO$5,成绩录入!BD131,0)</f>
        <v>0</v>
      </c>
      <c r="AER128" s="274">
        <f>IF(AER$6=$AEO$5,成绩录入!BE131,0)</f>
        <v>0</v>
      </c>
      <c r="AES128" s="274">
        <f>IF(AES$6=$AEO$5,成绩录入!BF131,0)</f>
        <v>0</v>
      </c>
      <c r="AET128" s="274">
        <f>IF(AET$6=$AEO$5,成绩录入!BG131,0)</f>
        <v>0</v>
      </c>
      <c r="AEU128" s="274">
        <f>IF(AEU$6=$AEO$5,成绩录入!BH131,0)</f>
        <v>0</v>
      </c>
      <c r="AEV128" s="274">
        <f>IF(AEV$6=$AEO$5,成绩录入!BI131,0)</f>
        <v>0</v>
      </c>
      <c r="AEW128" s="274">
        <f>IF(AEW$6=$AEO$5,成绩录入!BJ131,0)</f>
        <v>0</v>
      </c>
      <c r="AEX128" s="274">
        <f>IF(AEX$6=$AEO$5,成绩录入!BK131,0)</f>
        <v>0</v>
      </c>
      <c r="AEY128" s="274">
        <f>IF(AEY$6=$AEO$5,成绩录入!BL131,0)</f>
        <v>0</v>
      </c>
      <c r="AEZ128" s="274">
        <f>IF(AEZ$6=$AEO$5,成绩录入!BM131,0)</f>
        <v>0</v>
      </c>
      <c r="AFA128" s="274">
        <f>IF(AFA$6=$AEO$5,成绩录入!BN131,0)</f>
        <v>0</v>
      </c>
      <c r="AFB128" s="274">
        <f>IF(AFB$6=$AEO$5,成绩录入!BO131,0)</f>
        <v>0</v>
      </c>
      <c r="AFC128" s="274">
        <f>IF(AFC$6=$AEO$5,成绩录入!BP131,0)</f>
        <v>0</v>
      </c>
      <c r="AFD128" s="274">
        <f>IF(AFD$6=$AEO$5,成绩录入!BQ131,0)</f>
        <v>0</v>
      </c>
      <c r="AFE128" s="274">
        <f>IF(AFE$6=$AEO$5,成绩录入!BR131,0)</f>
        <v>0</v>
      </c>
      <c r="AFF128" s="274">
        <f>IF(AFF$6=$AEO$5,成绩录入!BS131,0)</f>
        <v>0</v>
      </c>
      <c r="AFG128" s="274">
        <f>IF(AFG$6=$AEO$5,成绩录入!BT131,0)</f>
        <v>0</v>
      </c>
      <c r="AFH128" s="274">
        <f>IF(AFH$6=$AEO$5,成绩录入!BU131,0)</f>
        <v>0</v>
      </c>
      <c r="AFI128" s="274">
        <f>IF(AFI$6=$AEO$5,成绩录入!BV131,0)</f>
        <v>0</v>
      </c>
      <c r="AFJ128" s="274">
        <f>IF(AFJ$6=$AEO$5,成绩录入!BW131,0)</f>
        <v>0</v>
      </c>
      <c r="AFK128" s="274">
        <f>IF(AFK$6=$AEO$5,成绩录入!BX131,0)</f>
        <v>0</v>
      </c>
      <c r="AFL128" s="274">
        <f>IF(AFL$6=$AEO$5,成绩录入!BY131,0)</f>
        <v>0</v>
      </c>
      <c r="AFM128" s="274">
        <f>IF(AFM$6=$AEO$5,成绩录入!BZ131,0)</f>
        <v>0</v>
      </c>
      <c r="AFN128" s="274">
        <f>IF(AFN$6=$AEO$5,成绩录入!CA131,0)</f>
        <v>0</v>
      </c>
      <c r="AFO128" s="274">
        <f>IF(AFO$6=$AEO$5,成绩录入!CB131,0)</f>
        <v>0</v>
      </c>
      <c r="AFP128" s="274">
        <f>IF(AFP$6=$AEO$5,成绩录入!CC131,0)</f>
        <v>0</v>
      </c>
      <c r="AFQ128" s="274">
        <f>IF(AFQ$6=$AEO$5,成绩录入!CD131,0)</f>
        <v>0</v>
      </c>
      <c r="AFR128" s="274">
        <f>IF(AFR$6=$AEO$5,成绩录入!CE131,0)</f>
        <v>0</v>
      </c>
      <c r="AFS128" s="274">
        <f>IF(AFS$6=$AEO$5,成绩录入!CF131,0)</f>
        <v>0</v>
      </c>
      <c r="AFT128" s="274">
        <f>IF(AFT$6=$AEO$5,成绩录入!CG131,0)</f>
        <v>0</v>
      </c>
      <c r="AFU128" s="274">
        <f>IF(AFU$6=$AEO$5,成绩录入!CH131,0)</f>
        <v>0</v>
      </c>
      <c r="AFV128" s="274">
        <f>IF(AFV$6=$AEO$5,成绩录入!CI131,0)</f>
        <v>0</v>
      </c>
      <c r="AFW128" s="274">
        <f>IF(AFW$6=$AEO$5,成绩录入!CJ131,0)</f>
        <v>0</v>
      </c>
      <c r="AFX128" s="274">
        <f>IF(AFX$6=$AEO$5,成绩录入!CK131,0)</f>
        <v>0</v>
      </c>
      <c r="AFY128" s="274">
        <f>IF(AFY$6=$AEO$5,成绩录入!CL131,0)</f>
        <v>0</v>
      </c>
      <c r="AFZ128" s="274">
        <f>IF(AFZ$6=$AEO$5,成绩录入!CM131,0)</f>
        <v>0</v>
      </c>
      <c r="AGA128" s="274">
        <f>IF(AGA$6=$AEO$5,成绩录入!CN131,0)</f>
        <v>0</v>
      </c>
      <c r="AGB128" s="274">
        <f>IF(AGB$6=$AEO$5,成绩录入!CO131,0)</f>
        <v>0</v>
      </c>
      <c r="AGC128" s="274">
        <f>IF(AGC$6=$AEO$5,成绩录入!CP131,0)</f>
        <v>0</v>
      </c>
      <c r="AGD128" s="274">
        <f>IF(AGD$6=$AEO$5,成绩录入!CQ131,0)</f>
        <v>0</v>
      </c>
      <c r="AGE128" s="274">
        <f>IF(AGE$6=$AEO$5,成绩录入!CR131,0)</f>
        <v>0</v>
      </c>
      <c r="AGF128" s="274">
        <f>IF(AGF$6=$AEO$5,成绩录入!CS131,0)</f>
        <v>0</v>
      </c>
      <c r="AGG128" s="274">
        <f>IF(AGG$6=$AEO$5,成绩录入!CT131,0)</f>
        <v>0</v>
      </c>
      <c r="AGH128" s="274">
        <f>IF(AGH$6=$AEO$5,成绩录入!CU131,0)</f>
        <v>0</v>
      </c>
      <c r="AGI128" s="274">
        <f>IF(AGI$6=$AEO$5,成绩录入!CV131,0)</f>
        <v>0</v>
      </c>
      <c r="AGJ128" s="274">
        <f>IF(AGJ$6=$AEO$5,成绩录入!CW131,0)</f>
        <v>0</v>
      </c>
      <c r="AGK128" s="274">
        <f>IF(AGK$6=$AEO$5,成绩录入!CX131,0)</f>
        <v>0</v>
      </c>
      <c r="AGL128" s="274">
        <f>IF(AGL$6=$AEO$5,成绩录入!CY131,0)</f>
        <v>0</v>
      </c>
      <c r="AGM128" s="274">
        <f>IF(AGM$6=$AEO$5,成绩录入!CZ131,0)</f>
        <v>0</v>
      </c>
      <c r="AGN128" s="274">
        <f>IF(AGN$6=$AEO$5,成绩录入!DA131,0)</f>
        <v>0</v>
      </c>
      <c r="AGO128" s="274">
        <f>IF(AGO$6=$AEO$5,成绩录入!DB131,0)</f>
        <v>0</v>
      </c>
      <c r="AGP128" s="274">
        <f>IF(AGP$6=$AEO$5,成绩录入!DC131,0)</f>
        <v>0</v>
      </c>
      <c r="AGQ128" s="274">
        <f>IF(AGQ$6=$AEO$5,成绩录入!DD131,0)</f>
        <v>0</v>
      </c>
      <c r="AGR128" s="274">
        <f>IF(AGR$6=$AEO$5,成绩录入!DE131,0)</f>
        <v>0</v>
      </c>
      <c r="AGS128" s="274">
        <f>IF(AGS$6=$AEO$5,成绩录入!DF131,0)</f>
        <v>0</v>
      </c>
      <c r="AGT128" s="274">
        <f>IF(AGT$6=$AEO$5,成绩录入!DG131,0)</f>
        <v>0</v>
      </c>
      <c r="AGU128" s="274">
        <f>IF(AGU$6=$AEO$5,成绩录入!DH131,0)</f>
        <v>0</v>
      </c>
      <c r="AGV128" s="274">
        <f>IF(AGV$6=$AEO$5,成绩录入!DI131,0)</f>
        <v>0</v>
      </c>
      <c r="AGW128" s="274">
        <f>IF(AGW$6=$AEO$5,成绩录入!DJ131,0)</f>
        <v>0</v>
      </c>
      <c r="AGX128" s="248">
        <f>IF(AGX$6=$AEO$5,成绩录入!DK131,0)</f>
        <v>0</v>
      </c>
      <c r="AGY128" s="248">
        <f>IF(AGY$6=$AEO$5,成绩录入!DL131,0)</f>
        <v>0</v>
      </c>
      <c r="AGZ128" s="248">
        <f>IF(AGZ$6=$AEO$5,成绩录入!DM131,0)</f>
        <v>0</v>
      </c>
      <c r="AHA128" s="248">
        <f>IF(AHA$6=$AEO$5,成绩录入!DN131,0)</f>
        <v>0</v>
      </c>
      <c r="AHB128" s="248">
        <f>IF(AHB$6=$AEO$5,成绩录入!DO131,0)</f>
        <v>0</v>
      </c>
      <c r="AHC128" s="248">
        <f>IF(AHC$6=$AEO$5,成绩录入!DP131,0)</f>
        <v>0</v>
      </c>
      <c r="AHD128" s="248">
        <f>IF(AHD$6=$AEO$5,成绩录入!DQ131,0)</f>
        <v>0</v>
      </c>
      <c r="AHE128" s="248">
        <f>IF(AHE$6=$AEO$5,成绩录入!DR131,0)</f>
        <v>0</v>
      </c>
      <c r="AHF128" s="248">
        <f>IF(AHF$6=$AEO$5,成绩录入!DS131,0)</f>
        <v>0</v>
      </c>
      <c r="AHG128" s="248">
        <f>IF(AHG$6=$AEO$5,成绩录入!DT131,0)</f>
        <v>0</v>
      </c>
      <c r="AHH128" s="248">
        <f>IF(AHH$6=$AEO$5,成绩录入!DU131,0)</f>
        <v>0</v>
      </c>
      <c r="AHI128" s="248">
        <f>IF(AHI$6=$AEO$5,成绩录入!DV131,0)</f>
        <v>0</v>
      </c>
      <c r="AHJ128" s="248">
        <f>IF(AHJ$6=$AEO$5,成绩录入!DW131,0)</f>
        <v>0</v>
      </c>
      <c r="AHK128" s="248">
        <f>IF(AHK$6=$AEO$5,成绩录入!DX131,0)</f>
        <v>0</v>
      </c>
      <c r="AHL128" s="248">
        <f>IF(AHL$6=$AEO$5,成绩录入!DY131,0)</f>
        <v>0</v>
      </c>
      <c r="AHM128" s="248">
        <f>IF(AHM$6=$AEO$5,成绩录入!DZ131,0)</f>
        <v>0</v>
      </c>
      <c r="AHN128" s="248">
        <f>IF(AHN$6=$AEO$5,成绩录入!EA131,0)</f>
        <v>0</v>
      </c>
      <c r="AHO128" s="248">
        <f>IF(AHO$6=$AEO$5,成绩录入!EB131,0)</f>
        <v>0</v>
      </c>
      <c r="AHP128" s="248">
        <f>IF(AHP$6=$AEO$5,成绩录入!EC131,0)</f>
        <v>0</v>
      </c>
      <c r="AHQ128" s="248">
        <f>IF(AHQ$6=$AEO$5,成绩录入!ED131,0)</f>
        <v>0</v>
      </c>
      <c r="AHR128" s="248">
        <f>IF(AHR$6=$AEO$5,成绩录入!EE131,0)</f>
        <v>0</v>
      </c>
      <c r="AHS128" s="248">
        <f>IF(AHS$6=$AEO$5,成绩录入!EF131,0)</f>
        <v>0</v>
      </c>
      <c r="AHT128" s="248">
        <f>IF(AHT$6=$AEO$5,成绩录入!EG131,0)</f>
        <v>0</v>
      </c>
      <c r="AHU128" s="248">
        <f>IF(AHU$6=$AEO$5,成绩录入!EH131,0)</f>
        <v>0</v>
      </c>
      <c r="AHV128" s="248">
        <f>IF(AHV$6=$AEO$5,成绩录入!EI131,0)</f>
        <v>0</v>
      </c>
      <c r="AHW128" s="248">
        <f>IF(AHW$6=$AEO$5,成绩录入!EJ131,0)</f>
        <v>0</v>
      </c>
      <c r="AHX128" s="248">
        <f>IF(AHX$6=$AEO$5,成绩录入!EK131,0)</f>
        <v>0</v>
      </c>
      <c r="AHY128" s="248">
        <f>IF(AHY$6=$AEO$5,成绩录入!EL131,0)</f>
        <v>0</v>
      </c>
      <c r="AHZ128" s="248">
        <f>IF(AHZ$6=$AEO$5,成绩录入!EM131,0)</f>
        <v>0</v>
      </c>
      <c r="AIA128" s="248">
        <f>IF(AIA$6=$AEO$5,成绩录入!EN131,0)</f>
        <v>0</v>
      </c>
      <c r="AIB128" s="248">
        <f>IF(AIB$6=$AEO$5,成绩录入!EO131,0)</f>
        <v>0</v>
      </c>
      <c r="AIC128" s="248">
        <f>IF(AIC$6=$AEO$5,成绩录入!EP131,0)</f>
        <v>0</v>
      </c>
      <c r="AID128" s="248">
        <f>IF(AID$6=$AEO$5,成绩录入!EQ131,0)</f>
        <v>0</v>
      </c>
      <c r="AIE128" s="248">
        <f>IF(AIE$6=$AEO$5,成绩录入!ER131,0)</f>
        <v>0</v>
      </c>
      <c r="AIF128" s="248">
        <f>IF(AIF$6=$AEO$5,成绩录入!ES131,0)</f>
        <v>0</v>
      </c>
      <c r="AIG128" s="248">
        <f>IF(AIG$6=$AEO$5,成绩录入!ET131,0)</f>
        <v>0</v>
      </c>
      <c r="AIH128" s="248">
        <f>IF(AIH$6=$AEO$5,成绩录入!EU131,0)</f>
        <v>0</v>
      </c>
      <c r="AII128" s="248">
        <f>IF(AII$6=$AEO$5,成绩录入!EV131,0)</f>
        <v>0</v>
      </c>
      <c r="AIJ128" s="248">
        <f>IF(AIJ$6=$AEO$5,成绩录入!EW131,0)</f>
        <v>0</v>
      </c>
      <c r="AIK128" s="248">
        <f>IF(AIK$6=$AEO$5,成绩录入!EX131,0)</f>
        <v>0</v>
      </c>
      <c r="AIL128" s="218">
        <f t="shared" si="194"/>
        <v>0</v>
      </c>
      <c r="AIN128" s="402" t="str">
        <f>初始录入!A133</f>
        <v/>
      </c>
      <c r="AIO128" s="270">
        <f>初始录入!B133</f>
        <v>0</v>
      </c>
      <c r="AIP128" s="271">
        <f>初始录入!C133</f>
        <v>0</v>
      </c>
      <c r="AIQ128" s="403">
        <f>IF(平时!D126&lt;&gt;"",平时!D126,0)</f>
        <v>0</v>
      </c>
      <c r="AIR128" s="404" t="str">
        <f t="shared" si="331"/>
        <v/>
      </c>
      <c r="AIS128" s="403">
        <f>IF(过程!D126&lt;&gt;"",过程!D126,0)</f>
        <v>0</v>
      </c>
      <c r="AIT128" s="404" t="str">
        <f t="shared" si="332"/>
        <v/>
      </c>
      <c r="AIU128" s="216">
        <f>IF(期末!D126&lt;&gt;"",期末!D126,0)</f>
        <v>0</v>
      </c>
      <c r="AIV128" s="404" t="str">
        <f t="shared" si="333"/>
        <v/>
      </c>
      <c r="AIW128" s="405">
        <f t="shared" si="334"/>
        <v>0</v>
      </c>
      <c r="AIX128" s="403">
        <f>IF(平时!E126&lt;&gt;"",平时!E126,0)</f>
        <v>0</v>
      </c>
      <c r="AIY128" s="404" t="str">
        <f t="shared" si="335"/>
        <v/>
      </c>
      <c r="AIZ128" s="403">
        <f>IF(过程!E126&lt;&gt;"",过程!E126,0)</f>
        <v>0</v>
      </c>
      <c r="AJA128" s="404" t="str">
        <f t="shared" si="336"/>
        <v/>
      </c>
      <c r="AJB128" s="216">
        <f>IF(期末!E126&lt;&gt;"",期末!E126,0)</f>
        <v>0</v>
      </c>
      <c r="AJC128" s="404" t="str">
        <f t="shared" si="337"/>
        <v/>
      </c>
      <c r="AJD128" s="405">
        <f t="shared" si="338"/>
        <v>0</v>
      </c>
      <c r="AJE128" s="403">
        <f>IF(平时!F126&lt;&gt;"",平时!F126,0)</f>
        <v>0</v>
      </c>
      <c r="AJF128" s="404" t="str">
        <f t="shared" si="339"/>
        <v/>
      </c>
      <c r="AJG128" s="403">
        <f>IF(过程!F126&lt;&gt;"",过程!F126,0)</f>
        <v>0</v>
      </c>
      <c r="AJH128" s="404" t="str">
        <f t="shared" si="340"/>
        <v/>
      </c>
      <c r="AJI128" s="216">
        <f>IF(期末!F126&lt;&gt;"",期末!F126,0)</f>
        <v>0</v>
      </c>
      <c r="AJJ128" s="404" t="str">
        <f t="shared" si="341"/>
        <v/>
      </c>
      <c r="AJK128" s="405">
        <f t="shared" si="342"/>
        <v>0</v>
      </c>
      <c r="AJL128" s="403">
        <f>IF(平时!G126&lt;&gt;"",平时!G126,0)</f>
        <v>0</v>
      </c>
      <c r="AJM128" s="404" t="str">
        <f t="shared" si="343"/>
        <v/>
      </c>
      <c r="AJN128" s="403">
        <f>IF(过程!G126&lt;&gt;"",过程!G126,0)</f>
        <v>0</v>
      </c>
      <c r="AJO128" s="404" t="str">
        <f t="shared" si="344"/>
        <v/>
      </c>
      <c r="AJP128" s="216">
        <f>IF(期末!G126&lt;&gt;"",期末!G126,0)</f>
        <v>0</v>
      </c>
      <c r="AJQ128" s="404" t="str">
        <f t="shared" si="345"/>
        <v/>
      </c>
      <c r="AJR128" s="405">
        <f t="shared" si="346"/>
        <v>0</v>
      </c>
      <c r="AJS128" s="403">
        <f>IF(平时!H126&lt;&gt;"",平时!H126,0)</f>
        <v>0</v>
      </c>
      <c r="AJT128" s="404" t="str">
        <f t="shared" si="347"/>
        <v/>
      </c>
      <c r="AJU128" s="403">
        <f>IF(过程!H126&lt;&gt;"",过程!H126,0)</f>
        <v>0</v>
      </c>
      <c r="AJV128" s="404" t="str">
        <f t="shared" si="348"/>
        <v/>
      </c>
      <c r="AJW128" s="216">
        <f>IF(期末!H126&lt;&gt;"",期末!H126,0)</f>
        <v>0</v>
      </c>
      <c r="AJX128" s="404" t="str">
        <f t="shared" si="349"/>
        <v/>
      </c>
      <c r="AJY128" s="406">
        <f t="shared" si="350"/>
        <v>0</v>
      </c>
      <c r="AKA128" s="216" t="str">
        <f>初始录入!A133</f>
        <v/>
      </c>
      <c r="AKB128" s="216">
        <f>初始录入!B133</f>
        <v>0</v>
      </c>
      <c r="AKC128" s="216">
        <f>初始录入!C133</f>
        <v>0</v>
      </c>
      <c r="AKD128" s="327" t="str">
        <f>IF(初始录入!$E133=初始录入!$K$2,达成度!$D141,"")</f>
        <v/>
      </c>
      <c r="AKE128" s="327" t="str">
        <f>IF(初始录入!$E133=初始录入!$K$3,达成度!D141,"")</f>
        <v/>
      </c>
      <c r="AKF128" s="216" t="str">
        <f>IF(初始录入!$E133=初始录入!$K$4,达成度!D141,"")</f>
        <v/>
      </c>
      <c r="AKG128" s="216" t="str">
        <f>IF(初始录入!$E133=初始录入!$K$5,达成度!D141,"")</f>
        <v/>
      </c>
      <c r="AKH128" s="327" t="str">
        <f>IF(初始录入!$E133=初始录入!$K$2,达成度!E141,"")</f>
        <v/>
      </c>
      <c r="AKI128" s="327" t="str">
        <f>IF(初始录入!$E133=初始录入!$K$3,达成度!E141,"")</f>
        <v/>
      </c>
      <c r="AKJ128" s="216" t="str">
        <f>IF(初始录入!$E133=初始录入!$K$4,达成度!E141,"")</f>
        <v/>
      </c>
      <c r="AKK128" s="216" t="str">
        <f>IF(初始录入!$E133=初始录入!$K$5,达成度!E141,"")</f>
        <v/>
      </c>
      <c r="AKL128" s="327" t="str">
        <f>IF(初始录入!$E133=初始录入!$K$2,达成度!F141,"")</f>
        <v/>
      </c>
      <c r="AKM128" s="327" t="str">
        <f>IF(初始录入!$E133=初始录入!$K$3,达成度!F141,"")</f>
        <v/>
      </c>
      <c r="AKN128" s="216" t="str">
        <f>IF(初始录入!$E133=初始录入!$K$4,达成度!F141,"")</f>
        <v/>
      </c>
      <c r="AKO128" s="216" t="str">
        <f>IF(初始录入!$E133=初始录入!$K$5,达成度!F141,"")</f>
        <v/>
      </c>
      <c r="AKP128" s="327" t="str">
        <f>IF(初始录入!$E133=初始录入!$K$2,达成度!H141,"")</f>
        <v/>
      </c>
      <c r="AKQ128" s="327" t="str">
        <f>IF(初始录入!$E133=初始录入!$K$3,达成度!H141,"")</f>
        <v/>
      </c>
      <c r="AKR128" s="216" t="str">
        <f>IF(初始录入!$E133=初始录入!$K$4,达成度!H141,"")</f>
        <v/>
      </c>
      <c r="AKS128" s="216" t="str">
        <f>IF(初始录入!$E133=初始录入!$K$5,达成度!H141,"")</f>
        <v/>
      </c>
      <c r="AKT128" s="327" t="str">
        <f>IF(初始录入!$E133=初始录入!$K$2,达成度!I141,"")</f>
        <v/>
      </c>
      <c r="AKU128" s="327" t="str">
        <f>IF(初始录入!$E133=初始录入!$K$3,达成度!I141,"")</f>
        <v/>
      </c>
      <c r="AKV128" s="216" t="str">
        <f>IF(初始录入!$E133=初始录入!$K$4,达成度!I141,"")</f>
        <v/>
      </c>
      <c r="AKW128" s="216" t="str">
        <f>IF(初始录入!$E133=初始录入!$K$5,达成度!I141,"")</f>
        <v/>
      </c>
      <c r="AKX128" s="327" t="str">
        <f>IF(初始录入!$E133=初始录入!$K$2,达成度!J141,"")</f>
        <v/>
      </c>
      <c r="AKY128" s="327" t="str">
        <f>IF(初始录入!$E133=初始录入!$K$3,达成度!J141,"")</f>
        <v/>
      </c>
      <c r="AKZ128" s="216" t="str">
        <f>IF(初始录入!$E133=初始录入!$K$4,达成度!J141,"")</f>
        <v/>
      </c>
      <c r="ALA128" s="216" t="str">
        <f>IF(初始录入!$E133=初始录入!$K$5,达成度!J141,"")</f>
        <v/>
      </c>
      <c r="ALB128" s="327" t="str">
        <f>IF(初始录入!$E133=初始录入!$K$2,达成度!L141,"")</f>
        <v/>
      </c>
      <c r="ALC128" s="327" t="str">
        <f>IF(初始录入!$E133=初始录入!$K$3,达成度!L141,"")</f>
        <v/>
      </c>
      <c r="ALD128" s="216" t="str">
        <f>IF(初始录入!$E133=初始录入!$K$4,达成度!L141,"")</f>
        <v/>
      </c>
      <c r="ALE128" s="216" t="str">
        <f>IF(初始录入!$E133=初始录入!$K$5,达成度!L141,"")</f>
        <v/>
      </c>
      <c r="ALF128" s="327" t="str">
        <f>IF(初始录入!$E133=初始录入!$K$2,达成度!M141,"")</f>
        <v/>
      </c>
      <c r="ALG128" s="327" t="str">
        <f>IF(初始录入!$E133=初始录入!$K$3,达成度!M141,"")</f>
        <v/>
      </c>
      <c r="ALH128" s="216" t="str">
        <f>IF(初始录入!$E133=初始录入!$K$4,达成度!M141,"")</f>
        <v/>
      </c>
      <c r="ALI128" s="216" t="str">
        <f>IF(初始录入!$E133=初始录入!$K$5,达成度!M141,"")</f>
        <v/>
      </c>
      <c r="ALJ128" s="327" t="str">
        <f>IF(初始录入!$E133=初始录入!$K$2,达成度!N141,"")</f>
        <v/>
      </c>
      <c r="ALK128" s="327" t="str">
        <f>IF(初始录入!$E133=初始录入!$K$3,达成度!N141,"")</f>
        <v/>
      </c>
      <c r="ALL128" s="216" t="str">
        <f>IF(初始录入!$E133=初始录入!$K$4,达成度!N141,"")</f>
        <v/>
      </c>
      <c r="ALM128" s="216" t="str">
        <f>IF(初始录入!$E133=初始录入!$K$5,达成度!N141,"")</f>
        <v/>
      </c>
      <c r="ALN128" s="327" t="str">
        <f>IF(初始录入!$E133=初始录入!$K$2,达成度!P141,"")</f>
        <v/>
      </c>
      <c r="ALO128" s="327" t="str">
        <f>IF(初始录入!$E133=初始录入!$K$3,达成度!P141,"")</f>
        <v/>
      </c>
      <c r="ALP128" s="216" t="str">
        <f>IF(初始录入!$E133=初始录入!$K$4,达成度!P141,"")</f>
        <v/>
      </c>
      <c r="ALQ128" s="216" t="str">
        <f>IF(初始录入!$E133=初始录入!$K$5,达成度!P141,"")</f>
        <v/>
      </c>
      <c r="ALR128" s="327" t="str">
        <f>IF(初始录入!$E133=初始录入!$K$2,达成度!Q141,"")</f>
        <v/>
      </c>
      <c r="ALS128" s="327" t="str">
        <f>IF(初始录入!$E133=初始录入!$K$3,达成度!Q141,"")</f>
        <v/>
      </c>
      <c r="ALT128" s="216" t="str">
        <f>IF(初始录入!$E133=初始录入!$K$4,达成度!Q141,"")</f>
        <v/>
      </c>
      <c r="ALU128" s="216" t="str">
        <f>IF(初始录入!$E133=初始录入!$K$5,达成度!Q141,"")</f>
        <v/>
      </c>
      <c r="ALV128" s="327" t="str">
        <f>IF(初始录入!$E133=初始录入!$K$2,达成度!R141,"")</f>
        <v/>
      </c>
      <c r="ALW128" s="327" t="str">
        <f>IF(初始录入!$E133=初始录入!$K$3,达成度!R141,"")</f>
        <v/>
      </c>
      <c r="ALX128" s="216" t="str">
        <f>IF(初始录入!$E133=初始录入!$K$4,达成度!R141,"")</f>
        <v/>
      </c>
      <c r="ALY128" s="216"/>
      <c r="ALZ128" s="327" t="str">
        <f>IF(初始录入!$E133=初始录入!$K$2,达成度!T141,"")</f>
        <v/>
      </c>
      <c r="AMA128" s="327" t="str">
        <f>IF(初始录入!$E133=初始录入!$K$3,达成度!T141,"")</f>
        <v/>
      </c>
      <c r="AMB128" s="216" t="str">
        <f>IF(初始录入!$E133=初始录入!$K$4,达成度!T141,"")</f>
        <v/>
      </c>
      <c r="AMC128" s="216" t="str">
        <f>IF(初始录入!$E133=初始录入!$K$5,达成度!T141,"")</f>
        <v/>
      </c>
      <c r="AMD128" s="327" t="str">
        <f>IF(初始录入!$E133=初始录入!$K$2,达成度!U141,"")</f>
        <v/>
      </c>
      <c r="AME128" s="327" t="str">
        <f>IF(初始录入!$E133=初始录入!$K$3,达成度!U141,"")</f>
        <v/>
      </c>
      <c r="AMF128" s="216" t="str">
        <f>IF(初始录入!$E133=初始录入!$K$4,达成度!U141,"")</f>
        <v/>
      </c>
      <c r="AMG128" s="216" t="str">
        <f>IF(初始录入!$E133=初始录入!$K$5,达成度!U141,"")</f>
        <v/>
      </c>
      <c r="AMH128" s="327" t="str">
        <f>IF(初始录入!$E133=初始录入!$K$2,达成度!V141,"")</f>
        <v/>
      </c>
      <c r="AMI128" s="327" t="str">
        <f>IF(初始录入!$E133=初始录入!$K$3,达成度!V141,"")</f>
        <v/>
      </c>
      <c r="AMJ128" s="216" t="str">
        <f>IF(初始录入!$E133=初始录入!$K$4,达成度!W141,"")</f>
        <v/>
      </c>
      <c r="AMK128" s="216" t="str">
        <f>IF(初始录入!$E133=初始录入!$K$5,达成度!W141,"")</f>
        <v/>
      </c>
      <c r="AMM128" s="270">
        <f t="shared" si="270"/>
        <v>121</v>
      </c>
      <c r="AMN128" s="222" t="str">
        <f t="shared" si="266"/>
        <v/>
      </c>
      <c r="AMO128" s="325" t="str">
        <f>IF($AMM128&lt;=$H$7,INDEX(达成度!$G$21:$G$170,$AMM128,1),"")</f>
        <v/>
      </c>
      <c r="AMP128" s="325" t="str">
        <f>IF($AMM128&lt;=$H$7,INDEX(达成度!$K$21:$K$170,$AMM128,1),"")</f>
        <v/>
      </c>
      <c r="AMQ128" s="325" t="str">
        <f>IF($AMM128&lt;=$H$7,INDEX(达成度!$O$21:$O$170,$AMM128,1),"")</f>
        <v/>
      </c>
      <c r="AMR128" s="325" t="str">
        <f>IF($AMM128&lt;=$H$7,INDEX(达成度!$S$21:$S$170,$AMM128,1),"")</f>
        <v/>
      </c>
      <c r="AMS128" s="326" t="str">
        <f>IF($AMM128&lt;=$H$7,INDEX(达成度!$W$21:$W$170,$AMM128,1),"")</f>
        <v/>
      </c>
      <c r="AMU128" s="407"/>
      <c r="AMV128" s="222" t="str">
        <f t="shared" si="267"/>
        <v/>
      </c>
      <c r="AMW128" s="325" t="str">
        <f>IF($AMM128&lt;=$I$7,INDEX(达成度!$G$21:$G$170,$AMM128+$H$7,1),"")</f>
        <v/>
      </c>
      <c r="AMX128" s="325" t="str">
        <f>IF($AMM128&lt;=$I$7,INDEX(达成度!$K$21:$K$170,$AMM128+$H$7,1),"")</f>
        <v/>
      </c>
      <c r="AMY128" s="325" t="str">
        <f>IF($AMM128&lt;=$I$7,INDEX(达成度!$O$21:$O$170,$AMM128+$H$7,1),"")</f>
        <v/>
      </c>
      <c r="AMZ128" s="325" t="str">
        <f>IF($AMM128&lt;=$I$7,INDEX(达成度!$S$21:$S$170,$AMM128+$H$7,1),"")</f>
        <v/>
      </c>
      <c r="ANA128" s="326" t="str">
        <f>IF($AMM128&lt;=$I$7,INDEX(达成度!$W$21:$W$170,$AMM128+$H$7,1),"")</f>
        <v/>
      </c>
      <c r="ANC128" s="270"/>
      <c r="AND128" s="216" t="str">
        <f t="shared" si="268"/>
        <v/>
      </c>
      <c r="ANE128" s="325" t="str">
        <f>IF($AMM128&lt;=$J$7,INDEX(达成度!$G$21:$G$170,$AMM128+$H$7+$I$7,1),"")</f>
        <v/>
      </c>
      <c r="ANF128" s="325" t="str">
        <f>IF($AMM128&lt;=$J$7,INDEX(达成度!$K$21:$K$170,$AMM128+$H$7+$I$7,1),"")</f>
        <v/>
      </c>
      <c r="ANG128" s="325" t="str">
        <f>IF($AMM128&lt;=$J$7,INDEX(达成度!$O$21:$O$170,$AMM128+$H$7+$I$7,1),"")</f>
        <v/>
      </c>
      <c r="ANH128" s="325" t="str">
        <f>IF($AMM128&lt;=$J$7,INDEX(达成度!$S$21:$S$170,$AMM128+$H$7+$I$7,1),"")</f>
        <v/>
      </c>
      <c r="ANI128" s="326" t="str">
        <f>IF($AMM128&lt;=$J$7,INDEX(达成度!$W$21:$W$170,$AMM128+$H$7+$I$7,1),"")</f>
        <v/>
      </c>
      <c r="ANK128" s="270"/>
      <c r="ANL128" s="216" t="str">
        <f t="shared" si="269"/>
        <v/>
      </c>
      <c r="ANM128" s="325" t="str">
        <f>IF($AMM128&lt;=$K$7,INDEX(达成度!$G$21:$G$170,$AMM128+$H$7+$I$7+$J$7,1),"")</f>
        <v/>
      </c>
      <c r="ANN128" s="325" t="str">
        <f>IF($AMM128&lt;=$K$7,INDEX(达成度!$K$21:$K$170,$AMM128+$H$7+$I$7+$J$7,1),"")</f>
        <v/>
      </c>
      <c r="ANO128" s="325" t="str">
        <f>IF($AMM128&lt;=$K$7,INDEX(达成度!$O$21:$O$170,$AMM128+$H$7+$I$7+$J$7,1),"")</f>
        <v/>
      </c>
      <c r="ANP128" s="325" t="str">
        <f>IF($AMM128&lt;=$K$7,INDEX(达成度!$S$21:$S$170,$AMM128+$H$7+$I$7+$J$7,1),"")</f>
        <v/>
      </c>
      <c r="ANQ128" s="326" t="str">
        <f>IF($AMM128&lt;=$K$7,INDEX(达成度!$W$21:$W$170,$AMM128+$H$7+$I$7+$J$7,1),"")</f>
        <v/>
      </c>
    </row>
    <row r="129" ht="18" customHeight="1" spans="1:1024 1025:1057">
      <c r="A129" s="215" t="str">
        <f>初始录入!A134</f>
        <v/>
      </c>
      <c r="B129" s="216" t="str">
        <f>IF(初始录入!B134&lt;&gt;"",初始录入!B134,"")</f>
        <v/>
      </c>
      <c r="C129" s="216" t="str">
        <f>IF(初始录入!C134&lt;&gt;"",初始录入!C134,"")</f>
        <v/>
      </c>
      <c r="D129" s="216" t="str">
        <f>IF(初始录入!D134&lt;&gt;"",初始录入!D134,"")</f>
        <v/>
      </c>
      <c r="E129" s="218" t="str">
        <f>IF(初始录入!E134&lt;&gt;"",初始录入!E134,"")</f>
        <v/>
      </c>
      <c r="G129" s="330"/>
      <c r="H129" s="295">
        <f>IF(初始录入!E134=H$6,1,0)</f>
        <v>0</v>
      </c>
      <c r="I129" s="295">
        <f>IF(初始录入!E134=I$6,1,0)</f>
        <v>0</v>
      </c>
      <c r="J129" s="295">
        <f>IF(初始录入!E134=J$6,1,0)</f>
        <v>0</v>
      </c>
      <c r="K129" s="321">
        <f>IF(初始录入!E134=K$6,1,0)</f>
        <v>0</v>
      </c>
      <c r="Y129" s="294">
        <v>100</v>
      </c>
      <c r="Z129" s="295">
        <f>成绩录入!$F$7</f>
        <v>0</v>
      </c>
      <c r="AA129" s="295">
        <f>成绩录入!F132</f>
        <v>0</v>
      </c>
      <c r="AB129" s="296">
        <f>IF(初始录入!$M$7&lt;&gt;"",IF(成绩录入!$F$7&lt;&gt;"",IF(初始录入!$P$7="次数",AA129/Z129*Y129,成绩录入!F132),0),0)</f>
        <v>0</v>
      </c>
      <c r="AC129" s="297">
        <f t="shared" si="278"/>
        <v>0</v>
      </c>
      <c r="AD129" s="297">
        <f t="shared" si="279"/>
        <v>0</v>
      </c>
      <c r="AE129" s="297">
        <f t="shared" si="280"/>
        <v>0</v>
      </c>
      <c r="AF129" s="297">
        <f t="shared" si="281"/>
        <v>0</v>
      </c>
      <c r="AG129" s="297">
        <f t="shared" si="282"/>
        <v>0</v>
      </c>
      <c r="AH129" s="298">
        <f t="shared" si="283"/>
        <v>0</v>
      </c>
      <c r="AJ129" s="260">
        <f>成绩录入!I132</f>
        <v>0</v>
      </c>
      <c r="AK129" s="248">
        <f>成绩录入!J132</f>
        <v>0</v>
      </c>
      <c r="AL129" s="248">
        <f>成绩录入!K132</f>
        <v>0</v>
      </c>
      <c r="AM129" s="248">
        <f>成绩录入!L132</f>
        <v>0</v>
      </c>
      <c r="AN129" s="248">
        <f>成绩录入!M132</f>
        <v>0</v>
      </c>
      <c r="AO129" s="298">
        <f t="shared" si="284"/>
        <v>0</v>
      </c>
      <c r="AQ129" s="260">
        <f>成绩录入!I132</f>
        <v>0</v>
      </c>
      <c r="AR129" s="248">
        <f>成绩录入!J132</f>
        <v>0</v>
      </c>
      <c r="AS129" s="248">
        <f>成绩录入!K132</f>
        <v>0</v>
      </c>
      <c r="AT129" s="248">
        <f>成绩录入!L132</f>
        <v>0</v>
      </c>
      <c r="AU129" s="248">
        <f>成绩录入!M132</f>
        <v>0</v>
      </c>
      <c r="AV129" s="298">
        <f t="shared" si="285"/>
        <v>0</v>
      </c>
      <c r="AX129" s="260">
        <f>成绩录入!I132</f>
        <v>0</v>
      </c>
      <c r="AY129" s="248">
        <f>成绩录入!J132</f>
        <v>0</v>
      </c>
      <c r="AZ129" s="248">
        <f>成绩录入!K132</f>
        <v>0</v>
      </c>
      <c r="BA129" s="248">
        <f>成绩录入!L132</f>
        <v>0</v>
      </c>
      <c r="BB129" s="248">
        <f>成绩录入!M132</f>
        <v>0</v>
      </c>
      <c r="BC129" s="298">
        <f t="shared" si="286"/>
        <v>0</v>
      </c>
      <c r="BE129" s="260">
        <f>成绩录入!I132</f>
        <v>0</v>
      </c>
      <c r="BF129" s="248">
        <f>成绩录入!J132</f>
        <v>0</v>
      </c>
      <c r="BG129" s="248">
        <f>成绩录入!K132</f>
        <v>0</v>
      </c>
      <c r="BH129" s="248">
        <f>成绩录入!L132</f>
        <v>0</v>
      </c>
      <c r="BI129" s="248">
        <f>成绩录入!M132</f>
        <v>0</v>
      </c>
      <c r="BJ129" s="298">
        <f t="shared" si="287"/>
        <v>0</v>
      </c>
      <c r="BL129" s="260">
        <f>成绩录入!I132</f>
        <v>0</v>
      </c>
      <c r="BM129" s="248">
        <f>成绩录入!J132</f>
        <v>0</v>
      </c>
      <c r="BN129" s="248">
        <f>成绩录入!K132</f>
        <v>0</v>
      </c>
      <c r="BO129" s="248">
        <f>成绩录入!L132</f>
        <v>0</v>
      </c>
      <c r="BP129" s="248">
        <f>成绩录入!M132</f>
        <v>0</v>
      </c>
      <c r="BQ129" s="298">
        <f t="shared" si="288"/>
        <v>0</v>
      </c>
      <c r="BS129" s="260">
        <f>成绩录入!P132</f>
        <v>0</v>
      </c>
      <c r="BT129" s="248">
        <f>成绩录入!Q132</f>
        <v>0</v>
      </c>
      <c r="BU129" s="248">
        <f>成绩录入!R132</f>
        <v>0</v>
      </c>
      <c r="BV129" s="248">
        <f>成绩录入!S132</f>
        <v>0</v>
      </c>
      <c r="BW129" s="248">
        <f>成绩录入!T132</f>
        <v>0</v>
      </c>
      <c r="BX129" s="248">
        <f>成绩录入!U132</f>
        <v>0</v>
      </c>
      <c r="BY129" s="248">
        <f>成绩录入!V132</f>
        <v>0</v>
      </c>
      <c r="BZ129" s="248">
        <f>成绩录入!W132</f>
        <v>0</v>
      </c>
      <c r="CA129" s="248">
        <f>成绩录入!X132</f>
        <v>0</v>
      </c>
      <c r="CB129" s="248">
        <f>成绩录入!Y132</f>
        <v>0</v>
      </c>
      <c r="CC129" s="298">
        <f t="shared" si="289"/>
        <v>0</v>
      </c>
      <c r="CE129" s="260">
        <f>成绩录入!P132</f>
        <v>0</v>
      </c>
      <c r="CF129" s="248">
        <f>成绩录入!Q132</f>
        <v>0</v>
      </c>
      <c r="CG129" s="248">
        <f>成绩录入!R132</f>
        <v>0</v>
      </c>
      <c r="CH129" s="248">
        <f>成绩录入!S132</f>
        <v>0</v>
      </c>
      <c r="CI129" s="248">
        <f>成绩录入!T132</f>
        <v>0</v>
      </c>
      <c r="CJ129" s="248">
        <f>成绩录入!U132</f>
        <v>0</v>
      </c>
      <c r="CK129" s="248">
        <f>成绩录入!V132</f>
        <v>0</v>
      </c>
      <c r="CL129" s="248">
        <f>成绩录入!W132</f>
        <v>0</v>
      </c>
      <c r="CM129" s="248">
        <f>成绩录入!X132</f>
        <v>0</v>
      </c>
      <c r="CN129" s="248">
        <f>成绩录入!Y132</f>
        <v>0</v>
      </c>
      <c r="CO129" s="298">
        <f t="shared" si="290"/>
        <v>0</v>
      </c>
      <c r="CQ129" s="260">
        <f>成绩录入!P132</f>
        <v>0</v>
      </c>
      <c r="CR129" s="248">
        <f>成绩录入!Q132</f>
        <v>0</v>
      </c>
      <c r="CS129" s="248">
        <f>成绩录入!R132</f>
        <v>0</v>
      </c>
      <c r="CT129" s="248">
        <f>成绩录入!S132</f>
        <v>0</v>
      </c>
      <c r="CU129" s="248">
        <f>成绩录入!T132</f>
        <v>0</v>
      </c>
      <c r="CV129" s="248">
        <f>成绩录入!U132</f>
        <v>0</v>
      </c>
      <c r="CW129" s="248">
        <f>成绩录入!V132</f>
        <v>0</v>
      </c>
      <c r="CX129" s="248">
        <f>成绩录入!W132</f>
        <v>0</v>
      </c>
      <c r="CY129" s="248">
        <f>成绩录入!X132</f>
        <v>0</v>
      </c>
      <c r="CZ129" s="248">
        <f>成绩录入!Y132</f>
        <v>0</v>
      </c>
      <c r="DA129" s="298">
        <f t="shared" si="291"/>
        <v>0</v>
      </c>
      <c r="DC129" s="260">
        <f>成绩录入!P132</f>
        <v>0</v>
      </c>
      <c r="DD129" s="248">
        <f>成绩录入!Q132</f>
        <v>0</v>
      </c>
      <c r="DE129" s="248">
        <f>成绩录入!R132</f>
        <v>0</v>
      </c>
      <c r="DF129" s="248">
        <f>成绩录入!S132</f>
        <v>0</v>
      </c>
      <c r="DG129" s="248">
        <f>成绩录入!T132</f>
        <v>0</v>
      </c>
      <c r="DH129" s="248">
        <f>成绩录入!U132</f>
        <v>0</v>
      </c>
      <c r="DI129" s="248">
        <f>成绩录入!V132</f>
        <v>0</v>
      </c>
      <c r="DJ129" s="248">
        <f>成绩录入!W132</f>
        <v>0</v>
      </c>
      <c r="DK129" s="248">
        <f>成绩录入!X132</f>
        <v>0</v>
      </c>
      <c r="DL129" s="248">
        <f>成绩录入!Y132</f>
        <v>0</v>
      </c>
      <c r="DM129" s="298">
        <f t="shared" si="351"/>
        <v>0</v>
      </c>
      <c r="DN129" s="299"/>
      <c r="DO129" s="260">
        <f>成绩录入!P132</f>
        <v>0</v>
      </c>
      <c r="DP129" s="248">
        <f>成绩录入!Q132</f>
        <v>0</v>
      </c>
      <c r="DQ129" s="248">
        <f>成绩录入!R132</f>
        <v>0</v>
      </c>
      <c r="DR129" s="248">
        <f>成绩录入!S132</f>
        <v>0</v>
      </c>
      <c r="DS129" s="248">
        <f>成绩录入!T132</f>
        <v>0</v>
      </c>
      <c r="DT129" s="248">
        <f>成绩录入!U132</f>
        <v>0</v>
      </c>
      <c r="DU129" s="248">
        <f>成绩录入!V132</f>
        <v>0</v>
      </c>
      <c r="DV129" s="248">
        <f>成绩录入!W132</f>
        <v>0</v>
      </c>
      <c r="DW129" s="248">
        <f>成绩录入!X132</f>
        <v>0</v>
      </c>
      <c r="DX129" s="248">
        <f>成绩录入!Y132</f>
        <v>0</v>
      </c>
      <c r="DY129" s="298">
        <f t="shared" si="352"/>
        <v>0</v>
      </c>
      <c r="EA129" s="301" t="e">
        <f t="shared" si="294"/>
        <v>#DIV/0!</v>
      </c>
      <c r="EB129" s="297" t="e">
        <f t="shared" si="295"/>
        <v>#DIV/0!</v>
      </c>
      <c r="EC129" s="297" t="e">
        <f t="shared" si="296"/>
        <v>#DIV/0!</v>
      </c>
      <c r="ED129" s="297" t="e">
        <f t="shared" si="297"/>
        <v>#DIV/0!</v>
      </c>
      <c r="EE129" s="297" t="e">
        <f t="shared" si="298"/>
        <v>#DIV/0!</v>
      </c>
      <c r="EF129" s="302" t="e">
        <f t="shared" si="299"/>
        <v>#DIV/0!</v>
      </c>
      <c r="EG129" s="303"/>
      <c r="EH129" s="304">
        <f t="shared" si="300"/>
        <v>0</v>
      </c>
      <c r="EI129" s="397">
        <f>成绩录入!I132</f>
        <v>0</v>
      </c>
      <c r="EJ129" s="397">
        <f>成绩录入!J132</f>
        <v>0</v>
      </c>
      <c r="EK129" s="397">
        <f>成绩录入!K132</f>
        <v>0</v>
      </c>
      <c r="EL129" s="397">
        <f>成绩录入!L132</f>
        <v>0</v>
      </c>
      <c r="EM129" s="397">
        <f>成绩录入!M132</f>
        <v>0</v>
      </c>
      <c r="EN129" s="397">
        <f>成绩录入!P132</f>
        <v>0</v>
      </c>
      <c r="EO129" s="397">
        <f>成绩录入!Q132</f>
        <v>0</v>
      </c>
      <c r="EP129" s="397">
        <f>成绩录入!R132</f>
        <v>0</v>
      </c>
      <c r="EQ129" s="397">
        <f>成绩录入!S132</f>
        <v>0</v>
      </c>
      <c r="ER129" s="397">
        <f>成绩录入!T132</f>
        <v>0</v>
      </c>
      <c r="ES129" s="397">
        <f>成绩录入!U132</f>
        <v>0</v>
      </c>
      <c r="ET129" s="397">
        <f>成绩录入!V132</f>
        <v>0</v>
      </c>
      <c r="EU129" s="397">
        <f>成绩录入!W132</f>
        <v>0</v>
      </c>
      <c r="EV129" s="397">
        <f>成绩录入!X132</f>
        <v>0</v>
      </c>
      <c r="EW129" s="398">
        <f>成绩录入!Y132</f>
        <v>0</v>
      </c>
      <c r="EY129" s="304" t="str">
        <f t="shared" si="272"/>
        <v/>
      </c>
      <c r="EZ129" s="296" t="str">
        <f t="shared" si="272"/>
        <v/>
      </c>
      <c r="FA129" s="296" t="str">
        <f t="shared" si="272"/>
        <v/>
      </c>
      <c r="FB129" s="296" t="str">
        <f t="shared" si="272"/>
        <v/>
      </c>
      <c r="FC129" s="302">
        <f>成绩录入!AB132</f>
        <v>0</v>
      </c>
      <c r="FD129" s="303"/>
      <c r="FE129" s="399" t="str">
        <f t="shared" si="301"/>
        <v>√</v>
      </c>
      <c r="FF129" s="397" t="str">
        <f t="shared" si="302"/>
        <v>√</v>
      </c>
      <c r="FG129" s="397" t="str">
        <f t="shared" si="303"/>
        <v>√</v>
      </c>
      <c r="FH129" s="397" t="str">
        <f t="shared" si="304"/>
        <v>√</v>
      </c>
      <c r="FI129" s="398" t="str">
        <f t="shared" si="305"/>
        <v>√</v>
      </c>
      <c r="FJ129" s="299"/>
      <c r="FK129" s="260">
        <f>成绩录入!AB132</f>
        <v>0</v>
      </c>
      <c r="FL129" s="248">
        <f>成绩录入!AC132</f>
        <v>0</v>
      </c>
      <c r="FM129" s="248">
        <f>成绩录入!AD132</f>
        <v>0</v>
      </c>
      <c r="FN129" s="248">
        <f>成绩录入!AE132</f>
        <v>0</v>
      </c>
      <c r="FO129" s="248">
        <f>成绩录入!AF132</f>
        <v>0</v>
      </c>
      <c r="FP129" s="248">
        <f>成绩录入!AG132</f>
        <v>0</v>
      </c>
      <c r="FQ129" s="298">
        <f t="shared" si="306"/>
        <v>0</v>
      </c>
      <c r="FR129" s="299"/>
      <c r="FS129" s="260">
        <f>成绩录入!AB132</f>
        <v>0</v>
      </c>
      <c r="FT129" s="248">
        <f>成绩录入!AC132</f>
        <v>0</v>
      </c>
      <c r="FU129" s="248">
        <f>成绩录入!AD132</f>
        <v>0</v>
      </c>
      <c r="FV129" s="248">
        <f>成绩录入!AE132</f>
        <v>0</v>
      </c>
      <c r="FW129" s="248">
        <f>成绩录入!AF132</f>
        <v>0</v>
      </c>
      <c r="FX129" s="333">
        <f>成绩录入!AG132</f>
        <v>0</v>
      </c>
      <c r="FY129" s="298">
        <f t="shared" si="307"/>
        <v>0</v>
      </c>
      <c r="FZ129" s="299"/>
      <c r="GA129" s="260">
        <f>成绩录入!AB132</f>
        <v>0</v>
      </c>
      <c r="GB129" s="248">
        <f>成绩录入!AC132</f>
        <v>0</v>
      </c>
      <c r="GC129" s="248">
        <f>成绩录入!AD132</f>
        <v>0</v>
      </c>
      <c r="GD129" s="248">
        <f>成绩录入!AE132</f>
        <v>0</v>
      </c>
      <c r="GE129" s="248">
        <f>成绩录入!AF132</f>
        <v>0</v>
      </c>
      <c r="GF129" s="248">
        <f>成绩录入!AG132</f>
        <v>0</v>
      </c>
      <c r="GG129" s="298">
        <f t="shared" si="308"/>
        <v>0</v>
      </c>
      <c r="GI129" s="260">
        <f>成绩录入!AB132</f>
        <v>0</v>
      </c>
      <c r="GJ129" s="248">
        <f>成绩录入!AC132</f>
        <v>0</v>
      </c>
      <c r="GK129" s="248">
        <f>成绩录入!AD132</f>
        <v>0</v>
      </c>
      <c r="GL129" s="248">
        <f>成绩录入!AE132</f>
        <v>0</v>
      </c>
      <c r="GM129" s="248">
        <f>成绩录入!AF132</f>
        <v>0</v>
      </c>
      <c r="GN129" s="248">
        <f>成绩录入!AG132</f>
        <v>0</v>
      </c>
      <c r="GO129" s="298">
        <f t="shared" si="309"/>
        <v>0</v>
      </c>
      <c r="GP129" s="299"/>
      <c r="GQ129" s="260">
        <f>成绩录入!AB132</f>
        <v>0</v>
      </c>
      <c r="GR129" s="248">
        <f>成绩录入!AC132</f>
        <v>0</v>
      </c>
      <c r="GS129" s="248">
        <f>成绩录入!AD132</f>
        <v>0</v>
      </c>
      <c r="GT129" s="248">
        <f>成绩录入!AE132</f>
        <v>0</v>
      </c>
      <c r="GU129" s="248">
        <f>成绩录入!AF132</f>
        <v>0</v>
      </c>
      <c r="GV129" s="248">
        <f>成绩录入!AG132</f>
        <v>0</v>
      </c>
      <c r="GW129" s="298">
        <f t="shared" si="310"/>
        <v>0</v>
      </c>
      <c r="GX129" s="299"/>
      <c r="GY129" s="273">
        <f>成绩录入!AJ132</f>
        <v>0</v>
      </c>
      <c r="GZ129" s="274">
        <f>成绩录入!AK132</f>
        <v>0</v>
      </c>
      <c r="HA129" s="274">
        <f>成绩录入!AL132</f>
        <v>0</v>
      </c>
      <c r="HB129" s="274">
        <f>成绩录入!AM132</f>
        <v>0</v>
      </c>
      <c r="HC129" s="274">
        <f>成绩录入!AN132</f>
        <v>0</v>
      </c>
      <c r="HD129" s="274">
        <f>成绩录入!AO132</f>
        <v>0</v>
      </c>
      <c r="HE129" s="310">
        <f t="shared" si="273"/>
        <v>0</v>
      </c>
      <c r="HF129" s="299"/>
      <c r="HG129" s="273">
        <f>成绩录入!AJ132</f>
        <v>0</v>
      </c>
      <c r="HH129" s="274">
        <f>成绩录入!AK132</f>
        <v>0</v>
      </c>
      <c r="HI129" s="274">
        <f>成绩录入!AL132</f>
        <v>0</v>
      </c>
      <c r="HJ129" s="274">
        <f>成绩录入!AM132</f>
        <v>0</v>
      </c>
      <c r="HK129" s="274">
        <f>成绩录入!AN132</f>
        <v>0</v>
      </c>
      <c r="HL129" s="274">
        <f>成绩录入!AO132</f>
        <v>0</v>
      </c>
      <c r="HM129" s="310">
        <f t="shared" si="274"/>
        <v>0</v>
      </c>
      <c r="HO129" s="273">
        <f>成绩录入!AJ132</f>
        <v>0</v>
      </c>
      <c r="HP129" s="274">
        <f>成绩录入!AK132</f>
        <v>0</v>
      </c>
      <c r="HQ129" s="274">
        <f>成绩录入!AL132</f>
        <v>0</v>
      </c>
      <c r="HR129" s="274">
        <f>成绩录入!AM132</f>
        <v>0</v>
      </c>
      <c r="HS129" s="274">
        <f>成绩录入!AN132</f>
        <v>0</v>
      </c>
      <c r="HT129" s="274">
        <f>成绩录入!AO132</f>
        <v>0</v>
      </c>
      <c r="HU129" s="310">
        <f t="shared" si="275"/>
        <v>0</v>
      </c>
      <c r="HV129" s="299"/>
      <c r="HW129" s="273">
        <f>成绩录入!AJ132</f>
        <v>0</v>
      </c>
      <c r="HX129" s="274">
        <f>成绩录入!AK132</f>
        <v>0</v>
      </c>
      <c r="HY129" s="274">
        <f>成绩录入!AL132</f>
        <v>0</v>
      </c>
      <c r="HZ129" s="274">
        <f>成绩录入!AM132</f>
        <v>0</v>
      </c>
      <c r="IA129" s="274">
        <f>成绩录入!AN132</f>
        <v>0</v>
      </c>
      <c r="IB129" s="274">
        <f>成绩录入!AO132</f>
        <v>0</v>
      </c>
      <c r="IC129" s="310">
        <f t="shared" si="276"/>
        <v>0</v>
      </c>
      <c r="ID129" s="299"/>
      <c r="IE129" s="273">
        <f>成绩录入!AJ132</f>
        <v>0</v>
      </c>
      <c r="IF129" s="274">
        <f>成绩录入!AK132</f>
        <v>0</v>
      </c>
      <c r="IG129" s="274">
        <f>成绩录入!AL132</f>
        <v>0</v>
      </c>
      <c r="IH129" s="274">
        <f>成绩录入!AM132</f>
        <v>0</v>
      </c>
      <c r="II129" s="274">
        <f>成绩录入!AN132</f>
        <v>0</v>
      </c>
      <c r="IJ129" s="274">
        <f>成绩录入!AO132</f>
        <v>0</v>
      </c>
      <c r="IK129" s="310">
        <f t="shared" si="277"/>
        <v>0</v>
      </c>
      <c r="IL129" s="299"/>
      <c r="IM129" s="313" t="e">
        <f t="shared" si="311"/>
        <v>#DIV/0!</v>
      </c>
      <c r="IN129" s="314" t="e">
        <f t="shared" si="312"/>
        <v>#DIV/0!</v>
      </c>
      <c r="IO129" s="314" t="e">
        <f t="shared" si="313"/>
        <v>#DIV/0!</v>
      </c>
      <c r="IP129" s="314" t="e">
        <f t="shared" si="314"/>
        <v>#DIV/0!</v>
      </c>
      <c r="IQ129" s="314" t="e">
        <f t="shared" si="315"/>
        <v>#DIV/0!</v>
      </c>
      <c r="IR129" s="400" t="e">
        <f t="shared" si="316"/>
        <v>#DIV/0!</v>
      </c>
      <c r="IT129" s="214">
        <f>成绩录入!AR132</f>
        <v>0</v>
      </c>
      <c r="IU129" s="216">
        <f>成绩录入!AS132</f>
        <v>0</v>
      </c>
      <c r="IV129" s="216">
        <f>成绩录入!AT132</f>
        <v>0</v>
      </c>
      <c r="IW129" s="216">
        <f>成绩录入!AU132</f>
        <v>0</v>
      </c>
      <c r="IX129" s="216">
        <f>成绩录入!AV132</f>
        <v>0</v>
      </c>
      <c r="IY129" s="216">
        <f>成绩录入!AW132</f>
        <v>0</v>
      </c>
      <c r="IZ129" s="298">
        <f t="shared" si="317"/>
        <v>0</v>
      </c>
      <c r="JA129" s="299"/>
      <c r="JB129" s="317">
        <f>成绩录入!AR132</f>
        <v>0</v>
      </c>
      <c r="JC129" s="216">
        <f>成绩录入!AS132</f>
        <v>0</v>
      </c>
      <c r="JD129" s="216">
        <f>成绩录入!AT132</f>
        <v>0</v>
      </c>
      <c r="JE129" s="216">
        <f>成绩录入!AU132</f>
        <v>0</v>
      </c>
      <c r="JF129" s="216">
        <f>成绩录入!AV132</f>
        <v>0</v>
      </c>
      <c r="JG129" s="216">
        <f>成绩录入!AW132</f>
        <v>0</v>
      </c>
      <c r="JH129" s="298">
        <f t="shared" si="318"/>
        <v>0</v>
      </c>
      <c r="JI129" s="299"/>
      <c r="JJ129" s="248">
        <f>成绩录入!AR132</f>
        <v>0</v>
      </c>
      <c r="JK129" s="248">
        <f>成绩录入!AS132</f>
        <v>0</v>
      </c>
      <c r="JL129" s="248">
        <f>成绩录入!AT132</f>
        <v>0</v>
      </c>
      <c r="JM129" s="248">
        <f>成绩录入!AU132</f>
        <v>0</v>
      </c>
      <c r="JN129" s="248">
        <f>成绩录入!AV132</f>
        <v>0</v>
      </c>
      <c r="JO129" s="248">
        <f>成绩录入!AW132</f>
        <v>0</v>
      </c>
      <c r="JP129" s="298">
        <f t="shared" si="319"/>
        <v>0</v>
      </c>
      <c r="JQ129" s="299"/>
      <c r="JR129" s="308">
        <f>成绩录入!AR132</f>
        <v>0</v>
      </c>
      <c r="JS129" s="248">
        <f>成绩录入!AS132</f>
        <v>0</v>
      </c>
      <c r="JT129" s="248">
        <f>成绩录入!AT132</f>
        <v>0</v>
      </c>
      <c r="JU129" s="248">
        <f>成绩录入!AU132</f>
        <v>0</v>
      </c>
      <c r="JV129" s="248">
        <f>成绩录入!AV132</f>
        <v>0</v>
      </c>
      <c r="JW129" s="248">
        <f>成绩录入!AW132</f>
        <v>0</v>
      </c>
      <c r="JX129" s="298">
        <f t="shared" si="320"/>
        <v>0</v>
      </c>
      <c r="JY129" s="299"/>
      <c r="JZ129" s="308">
        <f>成绩录入!AR132</f>
        <v>0</v>
      </c>
      <c r="KA129" s="248">
        <f>成绩录入!AS132</f>
        <v>0</v>
      </c>
      <c r="KB129" s="248">
        <f>成绩录入!AT132</f>
        <v>0</v>
      </c>
      <c r="KC129" s="248">
        <f>成绩录入!AU132</f>
        <v>0</v>
      </c>
      <c r="KD129" s="248">
        <f>成绩录入!AV132</f>
        <v>0</v>
      </c>
      <c r="KE129" s="248">
        <f>成绩录入!AW132</f>
        <v>0</v>
      </c>
      <c r="KF129" s="298">
        <f t="shared" si="321"/>
        <v>0</v>
      </c>
      <c r="KH129" s="401">
        <f t="shared" si="322"/>
        <v>0</v>
      </c>
      <c r="KI129" s="314">
        <f t="shared" si="323"/>
        <v>0</v>
      </c>
      <c r="KJ129" s="314">
        <f t="shared" si="324"/>
        <v>0</v>
      </c>
      <c r="KK129" s="314">
        <f t="shared" si="325"/>
        <v>0</v>
      </c>
      <c r="KL129" s="314">
        <f t="shared" si="326"/>
        <v>0</v>
      </c>
      <c r="KM129" s="400">
        <f t="shared" si="327"/>
        <v>0</v>
      </c>
      <c r="KN129" s="90"/>
      <c r="KO129" s="294">
        <f>IF(总评!G127&lt;60,1,0)</f>
        <v>0</v>
      </c>
      <c r="KP129" s="355">
        <f t="shared" si="328"/>
        <v>0</v>
      </c>
      <c r="KQ129" s="355">
        <f t="shared" si="329"/>
        <v>0</v>
      </c>
      <c r="KR129" s="356">
        <f t="shared" si="330"/>
        <v>0</v>
      </c>
      <c r="KS129" s="321">
        <f t="shared" si="245"/>
        <v>0</v>
      </c>
      <c r="OT129" s="273">
        <f>IF(OT$6=$OS$5,成绩录入!BC132,0)</f>
        <v>0</v>
      </c>
      <c r="OU129" s="274">
        <f>IF(OU$6=$OS$5,成绩录入!BD132,0)</f>
        <v>0</v>
      </c>
      <c r="OV129" s="274">
        <f>IF(OV$6=$OS$5,成绩录入!BE132,0)</f>
        <v>0</v>
      </c>
      <c r="OW129" s="274">
        <f>IF(OW$6=$OS$5,成绩录入!BF132,0)</f>
        <v>0</v>
      </c>
      <c r="OX129" s="274">
        <f>IF(OX$6=$OS$5,成绩录入!BG132,0)</f>
        <v>0</v>
      </c>
      <c r="OY129" s="274">
        <f>IF(OY$6=$OS$5,成绩录入!BH132,0)</f>
        <v>0</v>
      </c>
      <c r="OZ129" s="274">
        <f>IF(OZ$6=$OS$5,成绩录入!BI132,0)</f>
        <v>0</v>
      </c>
      <c r="PA129" s="274">
        <f>IF(PA$6=$OS$5,成绩录入!BJ132,0)</f>
        <v>0</v>
      </c>
      <c r="PB129" s="274">
        <f>IF(PB$6=$OS$5,成绩录入!BK132,0)</f>
        <v>0</v>
      </c>
      <c r="PC129" s="274">
        <f>IF(PC$6=$OS$5,成绩录入!BL132,0)</f>
        <v>0</v>
      </c>
      <c r="PD129" s="274">
        <f>IF(PD$6=$OS$5,成绩录入!BM132,0)</f>
        <v>0</v>
      </c>
      <c r="PE129" s="274">
        <f>IF(PE$6=$OS$5,成绩录入!BN132,0)</f>
        <v>0</v>
      </c>
      <c r="PF129" s="274">
        <f>IF(PF$6=$OS$5,成绩录入!BO132,0)</f>
        <v>0</v>
      </c>
      <c r="PG129" s="274">
        <f>IF(PG$6=$OS$5,成绩录入!BP132,0)</f>
        <v>0</v>
      </c>
      <c r="PH129" s="274">
        <f>IF(PH$6=$OS$5,成绩录入!BQ132,0)</f>
        <v>0</v>
      </c>
      <c r="PI129" s="274">
        <f>IF(PI$6=$OS$5,成绩录入!BR132,0)</f>
        <v>0</v>
      </c>
      <c r="PJ129" s="274">
        <f>IF(PJ$6=$OS$5,成绩录入!BS132,0)</f>
        <v>0</v>
      </c>
      <c r="PK129" s="274">
        <f>IF(PK$6=$OS$5,成绩录入!BT132,0)</f>
        <v>0</v>
      </c>
      <c r="PL129" s="274">
        <f>IF(PL$6=$OS$5,成绩录入!BU132,0)</f>
        <v>0</v>
      </c>
      <c r="PM129" s="274">
        <f>IF(PM$6=$OS$5,成绩录入!BV132,0)</f>
        <v>0</v>
      </c>
      <c r="PN129" s="274">
        <f>IF(PN$6=$OS$5,成绩录入!BW132,0)</f>
        <v>0</v>
      </c>
      <c r="PO129" s="274">
        <f>IF(PO$6=$OS$5,成绩录入!BX132,0)</f>
        <v>0</v>
      </c>
      <c r="PP129" s="274">
        <f>IF(PP$6=$OS$5,成绩录入!BY132,0)</f>
        <v>0</v>
      </c>
      <c r="PQ129" s="274">
        <f>IF(PQ$6=$OS$5,成绩录入!BZ132,0)</f>
        <v>0</v>
      </c>
      <c r="PR129" s="274">
        <f>IF(PR$6=$OS$5,成绩录入!CA132,0)</f>
        <v>0</v>
      </c>
      <c r="PS129" s="274">
        <f>IF(PS$6=$OS$5,成绩录入!CB132,0)</f>
        <v>0</v>
      </c>
      <c r="PT129" s="274">
        <f>IF(PT$6=$OS$5,成绩录入!CC132,0)</f>
        <v>0</v>
      </c>
      <c r="PU129" s="274">
        <f>IF(PU$6=$OS$5,成绩录入!CD132,0)</f>
        <v>0</v>
      </c>
      <c r="PV129" s="274">
        <f>IF(PV$6=$OS$5,成绩录入!CE132,0)</f>
        <v>0</v>
      </c>
      <c r="PW129" s="274">
        <f>IF(PW$6=$OS$5,成绩录入!CF132,0)</f>
        <v>0</v>
      </c>
      <c r="PX129" s="274">
        <f>IF(PX$6=$OS$5,成绩录入!CG132,0)</f>
        <v>0</v>
      </c>
      <c r="PY129" s="274">
        <f>IF(PY$6=$OS$5,成绩录入!CH132,0)</f>
        <v>0</v>
      </c>
      <c r="PZ129" s="274">
        <f>IF(PZ$6=$OS$5,成绩录入!CI132,0)</f>
        <v>0</v>
      </c>
      <c r="QA129" s="274">
        <f>IF(QA$6=$OS$5,成绩录入!CJ132,0)</f>
        <v>0</v>
      </c>
      <c r="QB129" s="274">
        <f>IF(QB$6=$OS$5,成绩录入!CK132,0)</f>
        <v>0</v>
      </c>
      <c r="QC129" s="274">
        <f>IF(QC$6=$OS$5,成绩录入!CL132,0)</f>
        <v>0</v>
      </c>
      <c r="QD129" s="274">
        <f>IF(QD$6=$OS$5,成绩录入!CM132,0)</f>
        <v>0</v>
      </c>
      <c r="QE129" s="274">
        <f>IF(QE$6=$OS$5,成绩录入!CN132,0)</f>
        <v>0</v>
      </c>
      <c r="QF129" s="274">
        <f>IF(QF$6=$OS$5,成绩录入!CO132,0)</f>
        <v>0</v>
      </c>
      <c r="QG129" s="274">
        <f>IF(QG$6=$OS$5,成绩录入!CP132,0)</f>
        <v>0</v>
      </c>
      <c r="QH129" s="274">
        <f>IF(QH$6=$OS$5,成绩录入!CQ132,0)</f>
        <v>0</v>
      </c>
      <c r="QI129" s="274">
        <f>IF(QI$6=$OS$5,成绩录入!CR132,0)</f>
        <v>0</v>
      </c>
      <c r="QJ129" s="274">
        <f>IF(QJ$6=$OS$5,成绩录入!CS132,0)</f>
        <v>0</v>
      </c>
      <c r="QK129" s="274">
        <f>IF(QK$6=$OS$5,成绩录入!CT132,0)</f>
        <v>0</v>
      </c>
      <c r="QL129" s="274">
        <f>IF(QL$6=$OS$5,成绩录入!CU132,0)</f>
        <v>0</v>
      </c>
      <c r="QM129" s="274">
        <f>IF(QM$6=$OS$5,成绩录入!CV132,0)</f>
        <v>0</v>
      </c>
      <c r="QN129" s="274">
        <f>IF(QN$6=$OS$5,成绩录入!CW132,0)</f>
        <v>0</v>
      </c>
      <c r="QO129" s="274">
        <f>IF(QO$6=$OS$5,成绩录入!CX132,0)</f>
        <v>0</v>
      </c>
      <c r="QP129" s="274">
        <f>IF(QP$6=$OS$5,成绩录入!CY132,0)</f>
        <v>0</v>
      </c>
      <c r="QQ129" s="274">
        <f>IF(QQ$6=$OS$5,成绩录入!CZ132,0)</f>
        <v>0</v>
      </c>
      <c r="QR129" s="274">
        <f>IF(QR$6=$OS$5,成绩录入!DA132,0)</f>
        <v>0</v>
      </c>
      <c r="QS129" s="274">
        <f>IF(QS$6=$OS$5,成绩录入!DB132,0)</f>
        <v>0</v>
      </c>
      <c r="QT129" s="274">
        <f>IF(QT$6=$OS$5,成绩录入!DC132,0)</f>
        <v>0</v>
      </c>
      <c r="QU129" s="274">
        <f>IF(QU$6=$OS$5,成绩录入!DD132,0)</f>
        <v>0</v>
      </c>
      <c r="QV129" s="274">
        <f>IF(QV$6=$OS$5,成绩录入!DE132,0)</f>
        <v>0</v>
      </c>
      <c r="QW129" s="274">
        <f>IF(QW$6=$OS$5,成绩录入!DF132,0)</f>
        <v>0</v>
      </c>
      <c r="QX129" s="274">
        <f>IF(QX$6=$OS$5,成绩录入!DG132,0)</f>
        <v>0</v>
      </c>
      <c r="QY129" s="274">
        <f>IF(QY$6=$OS$5,成绩录入!DH132,0)</f>
        <v>0</v>
      </c>
      <c r="QZ129" s="274">
        <f>IF(QZ$6=$OS$5,成绩录入!DI132,0)</f>
        <v>0</v>
      </c>
      <c r="RA129" s="274">
        <f>IF(RA$6=$OS$5,成绩录入!DJ132,0)</f>
        <v>0</v>
      </c>
      <c r="RB129" s="248">
        <f>IF(RB$6=$OS$5,成绩录入!DK132,0)</f>
        <v>0</v>
      </c>
      <c r="RC129" s="248">
        <f>IF(RC$6=$OS$5,成绩录入!DL132,0)</f>
        <v>0</v>
      </c>
      <c r="RD129" s="248">
        <f>IF(RD$6=$OS$5,成绩录入!DM132,0)</f>
        <v>0</v>
      </c>
      <c r="RE129" s="248">
        <f>IF(RE$6=$OS$5,成绩录入!DN132,0)</f>
        <v>0</v>
      </c>
      <c r="RF129" s="248">
        <f>IF(RF$6=$OS$5,成绩录入!DO132,0)</f>
        <v>0</v>
      </c>
      <c r="RG129" s="248">
        <f>IF(RG$6=$OS$5,成绩录入!DP132,0)</f>
        <v>0</v>
      </c>
      <c r="RH129" s="248">
        <f>IF(RH$6=$OS$5,成绩录入!DQ132,0)</f>
        <v>0</v>
      </c>
      <c r="RI129" s="248">
        <f>IF(RI$6=$OS$5,成绩录入!DR132,0)</f>
        <v>0</v>
      </c>
      <c r="RJ129" s="248">
        <f>IF(RJ$6=$OS$5,成绩录入!DS132,0)</f>
        <v>0</v>
      </c>
      <c r="RK129" s="248">
        <f>IF(RK$6=$OS$5,成绩录入!DT132,0)</f>
        <v>0</v>
      </c>
      <c r="RL129" s="248">
        <f>IF(RL$6=$OS$5,成绩录入!DU132,0)</f>
        <v>0</v>
      </c>
      <c r="RM129" s="248">
        <f>IF(RM$6=$OS$5,成绩录入!DV132,0)</f>
        <v>0</v>
      </c>
      <c r="RN129" s="248">
        <f>IF(RN$6=$OS$5,成绩录入!DW132,0)</f>
        <v>0</v>
      </c>
      <c r="RO129" s="248">
        <f>IF(RO$6=$OS$5,成绩录入!DX132,0)</f>
        <v>0</v>
      </c>
      <c r="RP129" s="248">
        <f>IF(RP$6=$OS$5,成绩录入!DY132,0)</f>
        <v>0</v>
      </c>
      <c r="RQ129" s="248">
        <f>IF(RQ$6=$OS$5,成绩录入!DZ132,0)</f>
        <v>0</v>
      </c>
      <c r="RR129" s="248">
        <f>IF(RR$6=$OS$5,成绩录入!EA132,0)</f>
        <v>0</v>
      </c>
      <c r="RS129" s="248">
        <f>IF(RS$6=$OS$5,成绩录入!EB132,0)</f>
        <v>0</v>
      </c>
      <c r="RT129" s="248">
        <f>IF(RT$6=$OS$5,成绩录入!EC132,0)</f>
        <v>0</v>
      </c>
      <c r="RU129" s="248">
        <f>IF(RU$6=$OS$5,成绩录入!ED132,0)</f>
        <v>0</v>
      </c>
      <c r="RV129" s="248">
        <f>IF(RV$6=$OS$5,成绩录入!EE132,0)</f>
        <v>0</v>
      </c>
      <c r="RW129" s="248">
        <f>IF(RW$6=$OS$5,成绩录入!EF132,0)</f>
        <v>0</v>
      </c>
      <c r="RX129" s="248">
        <f>IF(RX$6=$OS$5,成绩录入!EG132,0)</f>
        <v>0</v>
      </c>
      <c r="RY129" s="248">
        <f>IF(RY$6=$OS$5,成绩录入!EH132,0)</f>
        <v>0</v>
      </c>
      <c r="RZ129" s="248">
        <f>IF(RZ$6=$OS$5,成绩录入!EI132,0)</f>
        <v>0</v>
      </c>
      <c r="SA129" s="248">
        <f>IF(SA$6=$OS$5,成绩录入!EJ132,0)</f>
        <v>0</v>
      </c>
      <c r="SB129" s="248">
        <f>IF(SB$6=$OS$5,成绩录入!EK132,0)</f>
        <v>0</v>
      </c>
      <c r="SC129" s="248">
        <f>IF(SC$6=$OS$5,成绩录入!EL132,0)</f>
        <v>0</v>
      </c>
      <c r="SD129" s="248">
        <f>IF(SD$6=$OS$5,成绩录入!EM132,0)</f>
        <v>0</v>
      </c>
      <c r="SE129" s="248">
        <f>IF(SE$6=$OS$5,成绩录入!EN132,0)</f>
        <v>0</v>
      </c>
      <c r="SF129" s="248">
        <f>IF(SF$6=$OS$5,成绩录入!EO132,0)</f>
        <v>0</v>
      </c>
      <c r="SG129" s="248">
        <f>IF(SG$6=$OS$5,成绩录入!EP132,0)</f>
        <v>0</v>
      </c>
      <c r="SH129" s="248">
        <f>IF(SH$6=$OS$5,成绩录入!EQ132,0)</f>
        <v>0</v>
      </c>
      <c r="SI129" s="248">
        <f>IF(SI$6=$OS$5,成绩录入!ER132,0)</f>
        <v>0</v>
      </c>
      <c r="SJ129" s="248">
        <f>IF(SJ$6=$OS$5,成绩录入!ES132,0)</f>
        <v>0</v>
      </c>
      <c r="SK129" s="248">
        <f>IF(SK$6=$OS$5,成绩录入!ET132,0)</f>
        <v>0</v>
      </c>
      <c r="SL129" s="248">
        <f>IF(SL$6=$OS$5,成绩录入!EU132,0)</f>
        <v>0</v>
      </c>
      <c r="SM129" s="248">
        <f>IF(SM$6=$OS$5,成绩录入!EV132,0)</f>
        <v>0</v>
      </c>
      <c r="SN129" s="248">
        <f>IF(SN$6=$OS$5,成绩录入!EW132,0)</f>
        <v>0</v>
      </c>
      <c r="SO129" s="248">
        <f>IF(SO$6=$OS$5,成绩录入!EX132,0)</f>
        <v>0</v>
      </c>
      <c r="SP129" s="218">
        <f t="shared" si="190"/>
        <v>0</v>
      </c>
      <c r="SQ129" s="166"/>
      <c r="SR129" s="166"/>
      <c r="SS129" s="273">
        <f>IF(SS$6=$SR$5,成绩录入!BC132,0)</f>
        <v>0</v>
      </c>
      <c r="ST129" s="274">
        <f>IF(ST$6=$SR$5,成绩录入!BD132,0)</f>
        <v>0</v>
      </c>
      <c r="SU129" s="274">
        <f>IF(SU$6=$SR$5,成绩录入!BE132,0)</f>
        <v>0</v>
      </c>
      <c r="SV129" s="274">
        <f>IF(SV$6=$SR$5,成绩录入!BF132,0)</f>
        <v>0</v>
      </c>
      <c r="SW129" s="274">
        <f>IF(SW$6=$SR$5,成绩录入!BG132,0)</f>
        <v>0</v>
      </c>
      <c r="SX129" s="274">
        <f>IF(SX$6=$SR$5,成绩录入!BH132,0)</f>
        <v>0</v>
      </c>
      <c r="SY129" s="274">
        <f>IF(SY$6=$SR$5,成绩录入!BI132,0)</f>
        <v>0</v>
      </c>
      <c r="SZ129" s="274">
        <f>IF(SZ$6=$SR$5,成绩录入!BJ132,0)</f>
        <v>0</v>
      </c>
      <c r="TA129" s="274">
        <f>IF(TA$6=$SR$5,成绩录入!BK132,0)</f>
        <v>0</v>
      </c>
      <c r="TB129" s="274">
        <f>IF(TB$6=$SR$5,成绩录入!BL132,0)</f>
        <v>0</v>
      </c>
      <c r="TC129" s="274">
        <f>IF(TC$6=$SR$5,成绩录入!BM132,0)</f>
        <v>0</v>
      </c>
      <c r="TD129" s="274">
        <f>IF(TD$6=$SR$5,成绩录入!BN132,0)</f>
        <v>0</v>
      </c>
      <c r="TE129" s="274">
        <f>IF(TE$6=$SR$5,成绩录入!BO132,0)</f>
        <v>0</v>
      </c>
      <c r="TF129" s="274">
        <f>IF(TF$6=$SR$5,成绩录入!BP132,0)</f>
        <v>0</v>
      </c>
      <c r="TG129" s="274">
        <f>IF(TG$6=$SR$5,成绩录入!BQ132,0)</f>
        <v>0</v>
      </c>
      <c r="TH129" s="274">
        <f>IF(TH$6=$SR$5,成绩录入!BR132,0)</f>
        <v>0</v>
      </c>
      <c r="TI129" s="274">
        <f>IF(TI$6=$SR$5,成绩录入!BS132,0)</f>
        <v>0</v>
      </c>
      <c r="TJ129" s="274">
        <f>IF(TJ$6=$SR$5,成绩录入!BT132,0)</f>
        <v>0</v>
      </c>
      <c r="TK129" s="274">
        <f>IF(TK$6=$SR$5,成绩录入!BU132,0)</f>
        <v>0</v>
      </c>
      <c r="TL129" s="274">
        <f>IF(TL$6=$SR$5,成绩录入!BV132,0)</f>
        <v>0</v>
      </c>
      <c r="TM129" s="274">
        <f>IF(TM$6=$SR$5,成绩录入!BW132,0)</f>
        <v>0</v>
      </c>
      <c r="TN129" s="274">
        <f>IF(TN$6=$SR$5,成绩录入!BX132,0)</f>
        <v>0</v>
      </c>
      <c r="TO129" s="274">
        <f>IF(TO$6=$SR$5,成绩录入!BY132,0)</f>
        <v>0</v>
      </c>
      <c r="TP129" s="274">
        <f>IF(TP$6=$SR$5,成绩录入!BZ132,0)</f>
        <v>0</v>
      </c>
      <c r="TQ129" s="274">
        <f>IF(TQ$6=$SR$5,成绩录入!CA132,0)</f>
        <v>0</v>
      </c>
      <c r="TR129" s="274">
        <f>IF(TR$6=$SR$5,成绩录入!CB132,0)</f>
        <v>0</v>
      </c>
      <c r="TS129" s="274">
        <f>IF(TS$6=$SR$5,成绩录入!CC132,0)</f>
        <v>0</v>
      </c>
      <c r="TT129" s="274">
        <f>IF(TT$6=$SR$5,成绩录入!CD132,0)</f>
        <v>0</v>
      </c>
      <c r="TU129" s="274">
        <f>IF(TU$6=$SR$5,成绩录入!CE132,0)</f>
        <v>0</v>
      </c>
      <c r="TV129" s="274">
        <f>IF(TV$6=$SR$5,成绩录入!CF132,0)</f>
        <v>0</v>
      </c>
      <c r="TW129" s="274">
        <f>IF(TW$6=$SR$5,成绩录入!CG132,0)</f>
        <v>0</v>
      </c>
      <c r="TX129" s="274">
        <f>IF(TX$6=$SR$5,成绩录入!CH132,0)</f>
        <v>0</v>
      </c>
      <c r="TY129" s="274">
        <f>IF(TY$6=$SR$5,成绩录入!CI132,0)</f>
        <v>0</v>
      </c>
      <c r="TZ129" s="274">
        <f>IF(TZ$6=$SR$5,成绩录入!CJ132,0)</f>
        <v>0</v>
      </c>
      <c r="UA129" s="274">
        <f>IF(UA$6=$SR$5,成绩录入!CK132,0)</f>
        <v>0</v>
      </c>
      <c r="UB129" s="274">
        <f>IF(UB$6=$SR$5,成绩录入!CL132,0)</f>
        <v>0</v>
      </c>
      <c r="UC129" s="274">
        <f>IF(UC$6=$SR$5,成绩录入!CM132,0)</f>
        <v>0</v>
      </c>
      <c r="UD129" s="274">
        <f>IF(UD$6=$SR$5,成绩录入!CN132,0)</f>
        <v>0</v>
      </c>
      <c r="UE129" s="274">
        <f>IF(UE$6=$SR$5,成绩录入!CO132,0)</f>
        <v>0</v>
      </c>
      <c r="UF129" s="274">
        <f>IF(UF$6=$SR$5,成绩录入!CP132,0)</f>
        <v>0</v>
      </c>
      <c r="UG129" s="274">
        <f>IF(UG$6=$SR$5,成绩录入!CQ132,0)</f>
        <v>0</v>
      </c>
      <c r="UH129" s="274">
        <f>IF(UH$6=$SR$5,成绩录入!CR132,0)</f>
        <v>0</v>
      </c>
      <c r="UI129" s="274">
        <f>IF(UI$6=$SR$5,成绩录入!CS132,0)</f>
        <v>0</v>
      </c>
      <c r="UJ129" s="274">
        <f>IF(UJ$6=$SR$5,成绩录入!CT132,0)</f>
        <v>0</v>
      </c>
      <c r="UK129" s="274">
        <f>IF(UK$6=$SR$5,成绩录入!CU132,0)</f>
        <v>0</v>
      </c>
      <c r="UL129" s="274">
        <f>IF(UL$6=$SR$5,成绩录入!CV132,0)</f>
        <v>0</v>
      </c>
      <c r="UM129" s="274">
        <f>IF(UM$6=$SR$5,成绩录入!CW132,0)</f>
        <v>0</v>
      </c>
      <c r="UN129" s="274">
        <f>IF(UN$6=$SR$5,成绩录入!CX132,0)</f>
        <v>0</v>
      </c>
      <c r="UO129" s="274">
        <f>IF(UO$6=$SR$5,成绩录入!CY132,0)</f>
        <v>0</v>
      </c>
      <c r="UP129" s="274">
        <f>IF(UP$6=$SR$5,成绩录入!CZ132,0)</f>
        <v>0</v>
      </c>
      <c r="UQ129" s="274">
        <f>IF(UQ$6=$SR$5,成绩录入!DA132,0)</f>
        <v>0</v>
      </c>
      <c r="UR129" s="274">
        <f>IF(UR$6=$SR$5,成绩录入!DB132,0)</f>
        <v>0</v>
      </c>
      <c r="US129" s="274">
        <f>IF(US$6=$SR$5,成绩录入!DC132,0)</f>
        <v>0</v>
      </c>
      <c r="UT129" s="274">
        <f>IF(UT$6=$SR$5,成绩录入!DD132,0)</f>
        <v>0</v>
      </c>
      <c r="UU129" s="274">
        <f>IF(UU$6=$SR$5,成绩录入!DE132,0)</f>
        <v>0</v>
      </c>
      <c r="UV129" s="274">
        <f>IF(UV$6=$SR$5,成绩录入!DF132,0)</f>
        <v>0</v>
      </c>
      <c r="UW129" s="274">
        <f>IF(UW$6=$SR$5,成绩录入!DG132,0)</f>
        <v>0</v>
      </c>
      <c r="UX129" s="274">
        <f>IF(UX$6=$SR$5,成绩录入!DH132,0)</f>
        <v>0</v>
      </c>
      <c r="UY129" s="274">
        <f>IF(UY$6=$SR$5,成绩录入!DI132,0)</f>
        <v>0</v>
      </c>
      <c r="UZ129" s="274">
        <f>IF(UZ$6=$SR$5,成绩录入!DJ132,0)</f>
        <v>0</v>
      </c>
      <c r="VA129" s="248">
        <f>IF(VA$6=$SR$5,成绩录入!DK132,0)</f>
        <v>0</v>
      </c>
      <c r="VB129" s="248">
        <f>IF(VB$6=$SR$5,成绩录入!DL132,0)</f>
        <v>0</v>
      </c>
      <c r="VC129" s="248">
        <f>IF(VC$6=$SR$5,成绩录入!DM132,0)</f>
        <v>0</v>
      </c>
      <c r="VD129" s="248">
        <f>IF(VD$6=$SR$5,成绩录入!DN132,0)</f>
        <v>0</v>
      </c>
      <c r="VE129" s="248">
        <f>IF(VE$6=$SR$5,成绩录入!DO132,0)</f>
        <v>0</v>
      </c>
      <c r="VF129" s="248">
        <f>IF(VF$6=$SR$5,成绩录入!DP132,0)</f>
        <v>0</v>
      </c>
      <c r="VG129" s="248">
        <f>IF(VG$6=$SR$5,成绩录入!DQ132,0)</f>
        <v>0</v>
      </c>
      <c r="VH129" s="248">
        <f>IF(VH$6=$SR$5,成绩录入!DR132,0)</f>
        <v>0</v>
      </c>
      <c r="VI129" s="248">
        <f>IF(VI$6=$SR$5,成绩录入!DS132,0)</f>
        <v>0</v>
      </c>
      <c r="VJ129" s="248">
        <f>IF(VJ$6=$SR$5,成绩录入!DT132,0)</f>
        <v>0</v>
      </c>
      <c r="VK129" s="248">
        <f>IF(VK$6=$SR$5,成绩录入!DU132,0)</f>
        <v>0</v>
      </c>
      <c r="VL129" s="248">
        <f>IF(VL$6=$SR$5,成绩录入!DV132,0)</f>
        <v>0</v>
      </c>
      <c r="VM129" s="248">
        <f>IF(VM$6=$SR$5,成绩录入!DW132,0)</f>
        <v>0</v>
      </c>
      <c r="VN129" s="248">
        <f>IF(VN$6=$SR$5,成绩录入!DX132,0)</f>
        <v>0</v>
      </c>
      <c r="VO129" s="248">
        <f>IF(VO$6=$SR$5,成绩录入!DY132,0)</f>
        <v>0</v>
      </c>
      <c r="VP129" s="248">
        <f>IF(VP$6=$SR$5,成绩录入!DZ132,0)</f>
        <v>0</v>
      </c>
      <c r="VQ129" s="248">
        <f>IF(VQ$6=$SR$5,成绩录入!EA132,0)</f>
        <v>0</v>
      </c>
      <c r="VR129" s="248">
        <f>IF(VR$6=$SR$5,成绩录入!EB132,0)</f>
        <v>0</v>
      </c>
      <c r="VS129" s="248">
        <f>IF(VS$6=$SR$5,成绩录入!EC132,0)</f>
        <v>0</v>
      </c>
      <c r="VT129" s="248">
        <f>IF(VT$6=$SR$5,成绩录入!ED132,0)</f>
        <v>0</v>
      </c>
      <c r="VU129" s="248">
        <f>IF(VU$6=$SR$5,成绩录入!EE132,0)</f>
        <v>0</v>
      </c>
      <c r="VV129" s="248">
        <f>IF(VV$6=$SR$5,成绩录入!EF132,0)</f>
        <v>0</v>
      </c>
      <c r="VW129" s="248">
        <f>IF(VW$6=$SR$5,成绩录入!EG132,0)</f>
        <v>0</v>
      </c>
      <c r="VX129" s="248">
        <f>IF(VX$6=$SR$5,成绩录入!EH132,0)</f>
        <v>0</v>
      </c>
      <c r="VY129" s="248">
        <f>IF(VY$6=$SR$5,成绩录入!EI132,0)</f>
        <v>0</v>
      </c>
      <c r="VZ129" s="248">
        <f>IF(VZ$6=$SR$5,成绩录入!EJ132,0)</f>
        <v>0</v>
      </c>
      <c r="WA129" s="248">
        <f>IF(WA$6=$SR$5,成绩录入!EK132,0)</f>
        <v>0</v>
      </c>
      <c r="WB129" s="248">
        <f>IF(WB$6=$SR$5,成绩录入!EL132,0)</f>
        <v>0</v>
      </c>
      <c r="WC129" s="248">
        <f>IF(WC$6=$SR$5,成绩录入!EM132,0)</f>
        <v>0</v>
      </c>
      <c r="WD129" s="248">
        <f>IF(WD$6=$SR$5,成绩录入!EN132,0)</f>
        <v>0</v>
      </c>
      <c r="WE129" s="248">
        <f>IF(WE$6=$SR$5,成绩录入!EO132,0)</f>
        <v>0</v>
      </c>
      <c r="WF129" s="248">
        <f>IF(WF$6=$SR$5,成绩录入!EP132,0)</f>
        <v>0</v>
      </c>
      <c r="WG129" s="248">
        <f>IF(WG$6=$SR$5,成绩录入!EQ132,0)</f>
        <v>0</v>
      </c>
      <c r="WH129" s="248">
        <f>IF(WH$6=$SR$5,成绩录入!ER132,0)</f>
        <v>0</v>
      </c>
      <c r="WI129" s="248">
        <f>IF(WI$6=$SR$5,成绩录入!ES132,0)</f>
        <v>0</v>
      </c>
      <c r="WJ129" s="248">
        <f>IF(WJ$6=$SR$5,成绩录入!ET132,0)</f>
        <v>0</v>
      </c>
      <c r="WK129" s="248">
        <f>IF(WK$6=$SR$5,成绩录入!EU132,0)</f>
        <v>0</v>
      </c>
      <c r="WL129" s="248">
        <f>IF(WL$6=$SR$5,成绩录入!EV132,0)</f>
        <v>0</v>
      </c>
      <c r="WM129" s="248">
        <f>IF(WM$6=$SR$5,成绩录入!EW132,0)</f>
        <v>0</v>
      </c>
      <c r="WN129" s="248">
        <f>IF(WN$6=$SR$5,成绩录入!EX132,0)</f>
        <v>0</v>
      </c>
      <c r="WO129" s="218">
        <f t="shared" si="191"/>
        <v>0</v>
      </c>
      <c r="WP129" s="166"/>
      <c r="WQ129" s="166"/>
      <c r="WR129" s="273">
        <f>IF(WR$6=$WQ$5,成绩录入!BC132,0)</f>
        <v>0</v>
      </c>
      <c r="WS129" s="274">
        <f>IF(WS$6=$WQ$5,成绩录入!BD132,0)</f>
        <v>0</v>
      </c>
      <c r="WT129" s="274">
        <f>IF(WT$6=$WQ$5,成绩录入!BE132,0)</f>
        <v>0</v>
      </c>
      <c r="WU129" s="274">
        <f>IF(WU$6=$WQ$5,成绩录入!BF132,0)</f>
        <v>0</v>
      </c>
      <c r="WV129" s="274">
        <f>IF(WV$6=$WQ$5,成绩录入!BG132,0)</f>
        <v>0</v>
      </c>
      <c r="WW129" s="274">
        <f>IF(WW$6=$WQ$5,成绩录入!BH132,0)</f>
        <v>0</v>
      </c>
      <c r="WX129" s="274">
        <f>IF(WX$6=$WQ$5,成绩录入!BI132,0)</f>
        <v>0</v>
      </c>
      <c r="WY129" s="274">
        <f>IF(WY$6=$WQ$5,成绩录入!BJ132,0)</f>
        <v>0</v>
      </c>
      <c r="WZ129" s="274">
        <f>IF(WZ$6=$WQ$5,成绩录入!BK132,0)</f>
        <v>0</v>
      </c>
      <c r="XA129" s="274">
        <f>IF(XA$6=$WQ$5,成绩录入!BL132,0)</f>
        <v>0</v>
      </c>
      <c r="XB129" s="274">
        <f>IF(XB$6=$WQ$5,成绩录入!BM132,0)</f>
        <v>0</v>
      </c>
      <c r="XC129" s="274">
        <f>IF(XC$6=$WQ$5,成绩录入!BN132,0)</f>
        <v>0</v>
      </c>
      <c r="XD129" s="274">
        <f>IF(XD$6=$WQ$5,成绩录入!BO132,0)</f>
        <v>0</v>
      </c>
      <c r="XE129" s="274">
        <f>IF(XE$6=$WQ$5,成绩录入!BP132,0)</f>
        <v>0</v>
      </c>
      <c r="XF129" s="274">
        <f>IF(XF$6=$WQ$5,成绩录入!BQ132,0)</f>
        <v>0</v>
      </c>
      <c r="XG129" s="274">
        <f>IF(XG$6=$WQ$5,成绩录入!BR132,0)</f>
        <v>0</v>
      </c>
      <c r="XH129" s="274">
        <f>IF(XH$6=$WQ$5,成绩录入!BS132,0)</f>
        <v>0</v>
      </c>
      <c r="XI129" s="274">
        <f>IF(XI$6=$WQ$5,成绩录入!BT132,0)</f>
        <v>0</v>
      </c>
      <c r="XJ129" s="274">
        <f>IF(XJ$6=$WQ$5,成绩录入!BU132,0)</f>
        <v>0</v>
      </c>
      <c r="XK129" s="274">
        <f>IF(XK$6=$WQ$5,成绩录入!BV132,0)</f>
        <v>0</v>
      </c>
      <c r="XL129" s="274">
        <f>IF(XL$6=$WQ$5,成绩录入!BW132,0)</f>
        <v>0</v>
      </c>
      <c r="XM129" s="274">
        <f>IF(XM$6=$WQ$5,成绩录入!BX132,0)</f>
        <v>0</v>
      </c>
      <c r="XN129" s="274">
        <f>IF(XN$6=$WQ$5,成绩录入!BY132,0)</f>
        <v>0</v>
      </c>
      <c r="XO129" s="274">
        <f>IF(XO$6=$WQ$5,成绩录入!BZ132,0)</f>
        <v>0</v>
      </c>
      <c r="XP129" s="274">
        <f>IF(XP$6=$WQ$5,成绩录入!CA132,0)</f>
        <v>0</v>
      </c>
      <c r="XQ129" s="274">
        <f>IF(XQ$6=$WQ$5,成绩录入!CB132,0)</f>
        <v>0</v>
      </c>
      <c r="XR129" s="274">
        <f>IF(XR$6=$WQ$5,成绩录入!CC132,0)</f>
        <v>0</v>
      </c>
      <c r="XS129" s="274">
        <f>IF(XS$6=$WQ$5,成绩录入!CD132,0)</f>
        <v>0</v>
      </c>
      <c r="XT129" s="274">
        <f>IF(XT$6=$WQ$5,成绩录入!CE132,0)</f>
        <v>0</v>
      </c>
      <c r="XU129" s="274">
        <f>IF(XU$6=$WQ$5,成绩录入!CF132,0)</f>
        <v>0</v>
      </c>
      <c r="XV129" s="274">
        <f>IF(XV$6=$WQ$5,成绩录入!CG132,0)</f>
        <v>0</v>
      </c>
      <c r="XW129" s="274">
        <f>IF(XW$6=$WQ$5,成绩录入!CH132,0)</f>
        <v>0</v>
      </c>
      <c r="XX129" s="274">
        <f>IF(XX$6=$WQ$5,成绩录入!CI132,0)</f>
        <v>0</v>
      </c>
      <c r="XY129" s="274">
        <f>IF(XY$6=$WQ$5,成绩录入!CJ132,0)</f>
        <v>0</v>
      </c>
      <c r="XZ129" s="274">
        <f>IF(XZ$6=$WQ$5,成绩录入!CK132,0)</f>
        <v>0</v>
      </c>
      <c r="YA129" s="274">
        <f>IF(YA$6=$WQ$5,成绩录入!CL132,0)</f>
        <v>0</v>
      </c>
      <c r="YB129" s="274">
        <f>IF(YB$6=$WQ$5,成绩录入!CM132,0)</f>
        <v>0</v>
      </c>
      <c r="YC129" s="274">
        <f>IF(YC$6=$WQ$5,成绩录入!CN132,0)</f>
        <v>0</v>
      </c>
      <c r="YD129" s="274">
        <f>IF(YD$6=$WQ$5,成绩录入!CO132,0)</f>
        <v>0</v>
      </c>
      <c r="YE129" s="274">
        <f>IF(YE$6=$WQ$5,成绩录入!CP132,0)</f>
        <v>0</v>
      </c>
      <c r="YF129" s="274">
        <f>IF(YF$6=$WQ$5,成绩录入!CQ132,0)</f>
        <v>0</v>
      </c>
      <c r="YG129" s="274">
        <f>IF(YG$6=$WQ$5,成绩录入!CR132,0)</f>
        <v>0</v>
      </c>
      <c r="YH129" s="274">
        <f>IF(YH$6=$WQ$5,成绩录入!CS132,0)</f>
        <v>0</v>
      </c>
      <c r="YI129" s="274">
        <f>IF(YI$6=$WQ$5,成绩录入!CT132,0)</f>
        <v>0</v>
      </c>
      <c r="YJ129" s="274">
        <f>IF(YJ$6=$WQ$5,成绩录入!CU132,0)</f>
        <v>0</v>
      </c>
      <c r="YK129" s="274">
        <f>IF(YK$6=$WQ$5,成绩录入!CV132,0)</f>
        <v>0</v>
      </c>
      <c r="YL129" s="274">
        <f>IF(YL$6=$WQ$5,成绩录入!CW132,0)</f>
        <v>0</v>
      </c>
      <c r="YM129" s="274">
        <f>IF(YM$6=$WQ$5,成绩录入!CX132,0)</f>
        <v>0</v>
      </c>
      <c r="YN129" s="274">
        <f>IF(YN$6=$WQ$5,成绩录入!CY132,0)</f>
        <v>0</v>
      </c>
      <c r="YO129" s="274">
        <f>IF(YO$6=$WQ$5,成绩录入!CZ132,0)</f>
        <v>0</v>
      </c>
      <c r="YP129" s="274">
        <f>IF(YP$6=$WQ$5,成绩录入!DA132,0)</f>
        <v>0</v>
      </c>
      <c r="YQ129" s="274">
        <f>IF(YQ$6=$WQ$5,成绩录入!DB132,0)</f>
        <v>0</v>
      </c>
      <c r="YR129" s="274">
        <f>IF(YR$6=$WQ$5,成绩录入!DC132,0)</f>
        <v>0</v>
      </c>
      <c r="YS129" s="274">
        <f>IF(YS$6=$WQ$5,成绩录入!DD132,0)</f>
        <v>0</v>
      </c>
      <c r="YT129" s="274">
        <f>IF(YT$6=$WQ$5,成绩录入!DE132,0)</f>
        <v>0</v>
      </c>
      <c r="YU129" s="274">
        <f>IF(YU$6=$WQ$5,成绩录入!DF132,0)</f>
        <v>0</v>
      </c>
      <c r="YV129" s="274">
        <f>IF(YV$6=$WQ$5,成绩录入!DG132,0)</f>
        <v>0</v>
      </c>
      <c r="YW129" s="274">
        <f>IF(YW$6=$WQ$5,成绩录入!DH132,0)</f>
        <v>0</v>
      </c>
      <c r="YX129" s="274">
        <f>IF(YX$6=$WQ$5,成绩录入!DI132,0)</f>
        <v>0</v>
      </c>
      <c r="YY129" s="274">
        <f>IF(YY$6=$WQ$5,成绩录入!DJ132,0)</f>
        <v>0</v>
      </c>
      <c r="YZ129" s="248">
        <f>IF(YZ$6=$WQ$5,成绩录入!DK132,0)</f>
        <v>0</v>
      </c>
      <c r="ZA129" s="248">
        <f>IF(ZA$6=$WQ$5,成绩录入!DL132,0)</f>
        <v>0</v>
      </c>
      <c r="ZB129" s="248">
        <f>IF(ZB$6=$WQ$5,成绩录入!DM132,0)</f>
        <v>0</v>
      </c>
      <c r="ZC129" s="248">
        <f>IF(ZC$6=$WQ$5,成绩录入!DN132,0)</f>
        <v>0</v>
      </c>
      <c r="ZD129" s="248">
        <f>IF(ZD$6=$WQ$5,成绩录入!DO132,0)</f>
        <v>0</v>
      </c>
      <c r="ZE129" s="248">
        <f>IF(ZE$6=$WQ$5,成绩录入!DP132,0)</f>
        <v>0</v>
      </c>
      <c r="ZF129" s="248">
        <f>IF(ZF$6=$WQ$5,成绩录入!DQ132,0)</f>
        <v>0</v>
      </c>
      <c r="ZG129" s="248">
        <f>IF(ZG$6=$WQ$5,成绩录入!DR132,0)</f>
        <v>0</v>
      </c>
      <c r="ZH129" s="248">
        <f>IF(ZH$6=$WQ$5,成绩录入!DS132,0)</f>
        <v>0</v>
      </c>
      <c r="ZI129" s="248">
        <f>IF(ZI$6=$WQ$5,成绩录入!DT132,0)</f>
        <v>0</v>
      </c>
      <c r="ZJ129" s="248">
        <f>IF(ZJ$6=$WQ$5,成绩录入!DU132,0)</f>
        <v>0</v>
      </c>
      <c r="ZK129" s="248">
        <f>IF(ZK$6=$WQ$5,成绩录入!DV132,0)</f>
        <v>0</v>
      </c>
      <c r="ZL129" s="248">
        <f>IF(ZL$6=$WQ$5,成绩录入!DW132,0)</f>
        <v>0</v>
      </c>
      <c r="ZM129" s="248">
        <f>IF(ZM$6=$WQ$5,成绩录入!DX132,0)</f>
        <v>0</v>
      </c>
      <c r="ZN129" s="248">
        <f>IF(ZN$6=$WQ$5,成绩录入!DY132,0)</f>
        <v>0</v>
      </c>
      <c r="ZO129" s="248">
        <f>IF(ZO$6=$WQ$5,成绩录入!DZ132,0)</f>
        <v>0</v>
      </c>
      <c r="ZP129" s="248">
        <f>IF(ZP$6=$WQ$5,成绩录入!EA132,0)</f>
        <v>0</v>
      </c>
      <c r="ZQ129" s="248">
        <f>IF(ZQ$6=$WQ$5,成绩录入!EB132,0)</f>
        <v>0</v>
      </c>
      <c r="ZR129" s="248">
        <f>IF(ZR$6=$WQ$5,成绩录入!EC132,0)</f>
        <v>0</v>
      </c>
      <c r="ZS129" s="248">
        <f>IF(ZS$6=$WQ$5,成绩录入!ED132,0)</f>
        <v>0</v>
      </c>
      <c r="ZT129" s="248">
        <f>IF(ZT$6=$WQ$5,成绩录入!EE132,0)</f>
        <v>0</v>
      </c>
      <c r="ZU129" s="248">
        <f>IF(ZU$6=$WQ$5,成绩录入!EF132,0)</f>
        <v>0</v>
      </c>
      <c r="ZV129" s="248">
        <f>IF(ZV$6=$WQ$5,成绩录入!EG132,0)</f>
        <v>0</v>
      </c>
      <c r="ZW129" s="248">
        <f>IF(ZW$6=$WQ$5,成绩录入!EH132,0)</f>
        <v>0</v>
      </c>
      <c r="ZX129" s="248">
        <f>IF(ZX$6=$WQ$5,成绩录入!EI132,0)</f>
        <v>0</v>
      </c>
      <c r="ZY129" s="248">
        <f>IF(ZY$6=$WQ$5,成绩录入!EJ132,0)</f>
        <v>0</v>
      </c>
      <c r="ZZ129" s="248">
        <f>IF(ZZ$6=$WQ$5,成绩录入!EK132,0)</f>
        <v>0</v>
      </c>
      <c r="AAA129" s="248">
        <f>IF(AAA$6=$WQ$5,成绩录入!EL132,0)</f>
        <v>0</v>
      </c>
      <c r="AAB129" s="248">
        <f>IF(AAB$6=$WQ$5,成绩录入!EM132,0)</f>
        <v>0</v>
      </c>
      <c r="AAC129" s="248">
        <f>IF(AAC$6=$WQ$5,成绩录入!EN132,0)</f>
        <v>0</v>
      </c>
      <c r="AAD129" s="248">
        <f>IF(AAD$6=$WQ$5,成绩录入!EO132,0)</f>
        <v>0</v>
      </c>
      <c r="AAE129" s="248">
        <f>IF(AAE$6=$WQ$5,成绩录入!EP132,0)</f>
        <v>0</v>
      </c>
      <c r="AAF129" s="248">
        <f>IF(AAF$6=$WQ$5,成绩录入!EQ132,0)</f>
        <v>0</v>
      </c>
      <c r="AAG129" s="248">
        <f>IF(AAG$6=$WQ$5,成绩录入!ER132,0)</f>
        <v>0</v>
      </c>
      <c r="AAH129" s="248">
        <f>IF(AAH$6=$WQ$5,成绩录入!ES132,0)</f>
        <v>0</v>
      </c>
      <c r="AAI129" s="248">
        <f>IF(AAI$6=$WQ$5,成绩录入!ET132,0)</f>
        <v>0</v>
      </c>
      <c r="AAJ129" s="248">
        <f>IF(AAJ$6=$WQ$5,成绩录入!EU132,0)</f>
        <v>0</v>
      </c>
      <c r="AAK129" s="248">
        <f>IF(AAK$6=$WQ$5,成绩录入!EV132,0)</f>
        <v>0</v>
      </c>
      <c r="AAL129" s="248">
        <f>IF(AAL$6=$WQ$5,成绩录入!EW132,0)</f>
        <v>0</v>
      </c>
      <c r="AAM129" s="248">
        <f>IF(AAM$6=$WQ$5,成绩录入!EX132,0)</f>
        <v>0</v>
      </c>
      <c r="AAN129" s="218">
        <f t="shared" si="192"/>
        <v>0</v>
      </c>
      <c r="AAO129" s="206"/>
      <c r="AAQ129" s="273">
        <f>IF(AAQ$6=$AAP$5,成绩录入!BC132,0)</f>
        <v>0</v>
      </c>
      <c r="AAR129" s="274">
        <f>IF(AAR$6=$AAP$5,成绩录入!BD132,0)</f>
        <v>0</v>
      </c>
      <c r="AAS129" s="274">
        <f>IF(AAS$6=$AAP$5,成绩录入!BE132,0)</f>
        <v>0</v>
      </c>
      <c r="AAT129" s="274">
        <f>IF(AAT$6=$AAP$5,成绩录入!BF132,0)</f>
        <v>0</v>
      </c>
      <c r="AAU129" s="274">
        <f>IF(AAU$6=$AAP$5,成绩录入!BG132,0)</f>
        <v>0</v>
      </c>
      <c r="AAV129" s="274">
        <f>IF(AAV$6=$AAP$5,成绩录入!BH132,0)</f>
        <v>0</v>
      </c>
      <c r="AAW129" s="274">
        <f>IF(AAW$6=$AAP$5,成绩录入!BI132,0)</f>
        <v>0</v>
      </c>
      <c r="AAX129" s="274">
        <f>IF(AAX$6=$AAP$5,成绩录入!BJ132,0)</f>
        <v>0</v>
      </c>
      <c r="AAY129" s="274">
        <f>IF(AAY$6=$AAP$5,成绩录入!BK132,0)</f>
        <v>0</v>
      </c>
      <c r="AAZ129" s="274">
        <f>IF(AAZ$6=$AAP$5,成绩录入!BL132,0)</f>
        <v>0</v>
      </c>
      <c r="ABA129" s="274">
        <f>IF(ABA$6=$AAP$5,成绩录入!BM132,0)</f>
        <v>0</v>
      </c>
      <c r="ABB129" s="274">
        <f>IF(ABB$6=$AAP$5,成绩录入!BN132,0)</f>
        <v>0</v>
      </c>
      <c r="ABC129" s="274">
        <f>IF(ABC$6=$AAP$5,成绩录入!BO132,0)</f>
        <v>0</v>
      </c>
      <c r="ABD129" s="274">
        <f>IF(ABD$6=$AAP$5,成绩录入!BP132,0)</f>
        <v>0</v>
      </c>
      <c r="ABE129" s="274">
        <f>IF(ABE$6=$AAP$5,成绩录入!BQ132,0)</f>
        <v>0</v>
      </c>
      <c r="ABF129" s="274">
        <f>IF(ABF$6=$AAP$5,成绩录入!BR132,0)</f>
        <v>0</v>
      </c>
      <c r="ABG129" s="274">
        <f>IF(ABG$6=$AAP$5,成绩录入!BS132,0)</f>
        <v>0</v>
      </c>
      <c r="ABH129" s="274">
        <f>IF(ABH$6=$AAP$5,成绩录入!BT132,0)</f>
        <v>0</v>
      </c>
      <c r="ABI129" s="274">
        <f>IF(ABI$6=$AAP$5,成绩录入!BU132,0)</f>
        <v>0</v>
      </c>
      <c r="ABJ129" s="274">
        <f>IF(ABJ$6=$AAP$5,成绩录入!BV132,0)</f>
        <v>0</v>
      </c>
      <c r="ABK129" s="274">
        <f>IF(ABK$6=$AAP$5,成绩录入!BW132,0)</f>
        <v>0</v>
      </c>
      <c r="ABL129" s="274">
        <f>IF(ABL$6=$AAP$5,成绩录入!BX132,0)</f>
        <v>0</v>
      </c>
      <c r="ABM129" s="274">
        <f>IF(ABM$6=$AAP$5,成绩录入!BY132,0)</f>
        <v>0</v>
      </c>
      <c r="ABN129" s="274">
        <f>IF(ABN$6=$AAP$5,成绩录入!BZ132,0)</f>
        <v>0</v>
      </c>
      <c r="ABO129" s="274">
        <f>IF(ABO$6=$AAP$5,成绩录入!CA132,0)</f>
        <v>0</v>
      </c>
      <c r="ABP129" s="274">
        <f>IF(ABP$6=$AAP$5,成绩录入!CB132,0)</f>
        <v>0</v>
      </c>
      <c r="ABQ129" s="274">
        <f>IF(ABQ$6=$AAP$5,成绩录入!CC132,0)</f>
        <v>0</v>
      </c>
      <c r="ABR129" s="274">
        <f>IF(ABR$6=$AAP$5,成绩录入!CD132,0)</f>
        <v>0</v>
      </c>
      <c r="ABS129" s="274">
        <f>IF(ABS$6=$AAP$5,成绩录入!CE132,0)</f>
        <v>0</v>
      </c>
      <c r="ABT129" s="274">
        <f>IF(ABT$6=$AAP$5,成绩录入!CF132,0)</f>
        <v>0</v>
      </c>
      <c r="ABU129" s="274">
        <f>IF(ABU$6=$AAP$5,成绩录入!CG132,0)</f>
        <v>0</v>
      </c>
      <c r="ABV129" s="274">
        <f>IF(ABV$6=$AAP$5,成绩录入!CH132,0)</f>
        <v>0</v>
      </c>
      <c r="ABW129" s="274">
        <f>IF(ABW$6=$AAP$5,成绩录入!CI132,0)</f>
        <v>0</v>
      </c>
      <c r="ABX129" s="274">
        <f>IF(ABX$6=$AAP$5,成绩录入!CJ132,0)</f>
        <v>0</v>
      </c>
      <c r="ABY129" s="274">
        <f>IF(ABY$6=$AAP$5,成绩录入!CK132,0)</f>
        <v>0</v>
      </c>
      <c r="ABZ129" s="274">
        <f>IF(ABZ$6=$AAP$5,成绩录入!CL132,0)</f>
        <v>0</v>
      </c>
      <c r="ACA129" s="274">
        <f>IF(ACA$6=$AAP$5,成绩录入!CM132,0)</f>
        <v>0</v>
      </c>
      <c r="ACB129" s="274">
        <f>IF(ACB$6=$AAP$5,成绩录入!CN132,0)</f>
        <v>0</v>
      </c>
      <c r="ACC129" s="274">
        <f>IF(ACC$6=$AAP$5,成绩录入!CO132,0)</f>
        <v>0</v>
      </c>
      <c r="ACD129" s="274">
        <f>IF(ACD$6=$AAP$5,成绩录入!CP132,0)</f>
        <v>0</v>
      </c>
      <c r="ACE129" s="274">
        <f>IF(ACE$6=$AAP$5,成绩录入!CQ132,0)</f>
        <v>0</v>
      </c>
      <c r="ACF129" s="274">
        <f>IF(ACF$6=$AAP$5,成绩录入!CR132,0)</f>
        <v>0</v>
      </c>
      <c r="ACG129" s="274">
        <f>IF(ACG$6=$AAP$5,成绩录入!CS132,0)</f>
        <v>0</v>
      </c>
      <c r="ACH129" s="274">
        <f>IF(ACH$6=$AAP$5,成绩录入!CT132,0)</f>
        <v>0</v>
      </c>
      <c r="ACI129" s="274">
        <f>IF(ACI$6=$AAP$5,成绩录入!CU132,0)</f>
        <v>0</v>
      </c>
      <c r="ACJ129" s="274">
        <f>IF(ACJ$6=$AAP$5,成绩录入!CV132,0)</f>
        <v>0</v>
      </c>
      <c r="ACK129" s="274">
        <f>IF(ACK$6=$AAP$5,成绩录入!CW132,0)</f>
        <v>0</v>
      </c>
      <c r="ACL129" s="274">
        <f>IF(ACL$6=$AAP$5,成绩录入!CX132,0)</f>
        <v>0</v>
      </c>
      <c r="ACM129" s="274">
        <f>IF(ACM$6=$AAP$5,成绩录入!CY132,0)</f>
        <v>0</v>
      </c>
      <c r="ACN129" s="274">
        <f>IF(ACN$6=$AAP$5,成绩录入!CZ132,0)</f>
        <v>0</v>
      </c>
      <c r="ACO129" s="274">
        <f>IF(ACO$6=$AAP$5,成绩录入!DA132,0)</f>
        <v>0</v>
      </c>
      <c r="ACP129" s="274">
        <f>IF(ACP$6=$AAP$5,成绩录入!DB132,0)</f>
        <v>0</v>
      </c>
      <c r="ACQ129" s="274">
        <f>IF(ACQ$6=$AAP$5,成绩录入!DC132,0)</f>
        <v>0</v>
      </c>
      <c r="ACR129" s="274">
        <f>IF(ACR$6=$AAP$5,成绩录入!DD132,0)</f>
        <v>0</v>
      </c>
      <c r="ACS129" s="274">
        <f>IF(ACS$6=$AAP$5,成绩录入!DE132,0)</f>
        <v>0</v>
      </c>
      <c r="ACT129" s="274">
        <f>IF(ACT$6=$AAP$5,成绩录入!DF132,0)</f>
        <v>0</v>
      </c>
      <c r="ACU129" s="274">
        <f>IF(ACU$6=$AAP$5,成绩录入!DG132,0)</f>
        <v>0</v>
      </c>
      <c r="ACV129" s="274">
        <f>IF(ACV$6=$AAP$5,成绩录入!DH132,0)</f>
        <v>0</v>
      </c>
      <c r="ACW129" s="274">
        <f>IF(ACW$6=$AAP$5,成绩录入!DI132,0)</f>
        <v>0</v>
      </c>
      <c r="ACX129" s="274">
        <f>IF(ACX$6=$AAP$5,成绩录入!DJ132,0)</f>
        <v>0</v>
      </c>
      <c r="ACY129" s="248">
        <f>IF(ACY$6=$AAP$5,成绩录入!DK132,0)</f>
        <v>0</v>
      </c>
      <c r="ACZ129" s="248">
        <f>IF(ACZ$6=$AAP$5,成绩录入!DL132,0)</f>
        <v>0</v>
      </c>
      <c r="ADA129" s="248">
        <f>IF(ADA$6=$AAP$5,成绩录入!DM132,0)</f>
        <v>0</v>
      </c>
      <c r="ADB129" s="248">
        <f>IF(ADB$6=$AAP$5,成绩录入!DN132,0)</f>
        <v>0</v>
      </c>
      <c r="ADC129" s="248">
        <f>IF(ADC$6=$AAP$5,成绩录入!DO132,0)</f>
        <v>0</v>
      </c>
      <c r="ADD129" s="248">
        <f>IF(ADD$6=$AAP$5,成绩录入!DP132,0)</f>
        <v>0</v>
      </c>
      <c r="ADE129" s="248">
        <f>IF(ADE$6=$AAP$5,成绩录入!DQ132,0)</f>
        <v>0</v>
      </c>
      <c r="ADF129" s="248">
        <f>IF(ADF$6=$AAP$5,成绩录入!DR132,0)</f>
        <v>0</v>
      </c>
      <c r="ADG129" s="248">
        <f>IF(ADG$6=$AAP$5,成绩录入!DS132,0)</f>
        <v>0</v>
      </c>
      <c r="ADH129" s="248">
        <f>IF(ADH$6=$AAP$5,成绩录入!DT132,0)</f>
        <v>0</v>
      </c>
      <c r="ADI129" s="248">
        <f>IF(ADI$6=$AAP$5,成绩录入!DU132,0)</f>
        <v>0</v>
      </c>
      <c r="ADJ129" s="248">
        <f>IF(ADJ$6=$AAP$5,成绩录入!DV132,0)</f>
        <v>0</v>
      </c>
      <c r="ADK129" s="248">
        <f>IF(ADK$6=$AAP$5,成绩录入!DW132,0)</f>
        <v>0</v>
      </c>
      <c r="ADL129" s="248">
        <f>IF(ADL$6=$AAP$5,成绩录入!DX132,0)</f>
        <v>0</v>
      </c>
      <c r="ADM129" s="248">
        <f>IF(ADM$6=$AAP$5,成绩录入!DY132,0)</f>
        <v>0</v>
      </c>
      <c r="ADN129" s="248">
        <f>IF(ADN$6=$AAP$5,成绩录入!DZ132,0)</f>
        <v>0</v>
      </c>
      <c r="ADO129" s="248">
        <f>IF(ADO$6=$AAP$5,成绩录入!EA132,0)</f>
        <v>0</v>
      </c>
      <c r="ADP129" s="248">
        <f>IF(ADP$6=$AAP$5,成绩录入!EB132,0)</f>
        <v>0</v>
      </c>
      <c r="ADQ129" s="248">
        <f>IF(ADQ$6=$AAP$5,成绩录入!EC132,0)</f>
        <v>0</v>
      </c>
      <c r="ADR129" s="248">
        <f>IF(ADR$6=$AAP$5,成绩录入!ED132,0)</f>
        <v>0</v>
      </c>
      <c r="ADS129" s="248">
        <f>IF(ADS$6=$AAP$5,成绩录入!EE132,0)</f>
        <v>0</v>
      </c>
      <c r="ADT129" s="248">
        <f>IF(ADT$6=$AAP$5,成绩录入!EF132,0)</f>
        <v>0</v>
      </c>
      <c r="ADU129" s="248">
        <f>IF(ADU$6=$AAP$5,成绩录入!EG132,0)</f>
        <v>0</v>
      </c>
      <c r="ADV129" s="248">
        <f>IF(ADV$6=$AAP$5,成绩录入!EH132,0)</f>
        <v>0</v>
      </c>
      <c r="ADW129" s="248">
        <f>IF(ADW$6=$AAP$5,成绩录入!EI132,0)</f>
        <v>0</v>
      </c>
      <c r="ADX129" s="248">
        <f>IF(ADX$6=$AAP$5,成绩录入!EJ132,0)</f>
        <v>0</v>
      </c>
      <c r="ADY129" s="248">
        <f>IF(ADY$6=$AAP$5,成绩录入!EK132,0)</f>
        <v>0</v>
      </c>
      <c r="ADZ129" s="248">
        <f>IF(ADZ$6=$AAP$5,成绩录入!EL132,0)</f>
        <v>0</v>
      </c>
      <c r="AEA129" s="248">
        <f>IF(AEA$6=$AAP$5,成绩录入!EM132,0)</f>
        <v>0</v>
      </c>
      <c r="AEB129" s="248">
        <f>IF(AEB$6=$AAP$5,成绩录入!EN132,0)</f>
        <v>0</v>
      </c>
      <c r="AEC129" s="248">
        <f>IF(AEC$6=$AAP$5,成绩录入!EO132,0)</f>
        <v>0</v>
      </c>
      <c r="AED129" s="248">
        <f>IF(AED$6=$AAP$5,成绩录入!EP132,0)</f>
        <v>0</v>
      </c>
      <c r="AEE129" s="248">
        <f>IF(AEE$6=$AAP$5,成绩录入!EQ132,0)</f>
        <v>0</v>
      </c>
      <c r="AEF129" s="248">
        <f>IF(AEF$6=$AAP$5,成绩录入!ER132,0)</f>
        <v>0</v>
      </c>
      <c r="AEG129" s="248">
        <f>IF(AEG$6=$AAP$5,成绩录入!ES132,0)</f>
        <v>0</v>
      </c>
      <c r="AEH129" s="248">
        <f>IF(AEH$6=$AAP$5,成绩录入!ET132,0)</f>
        <v>0</v>
      </c>
      <c r="AEI129" s="248">
        <f>IF(AEI$6=$AAP$5,成绩录入!EU132,0)</f>
        <v>0</v>
      </c>
      <c r="AEJ129" s="248">
        <f>IF(AEJ$6=$AAP$5,成绩录入!EV132,0)</f>
        <v>0</v>
      </c>
      <c r="AEK129" s="248">
        <f>IF(AEK$6=$AAP$5,成绩录入!EW132,0)</f>
        <v>0</v>
      </c>
      <c r="AEL129" s="248">
        <f>IF(AEL$6=$AAP$5,成绩录入!EX132,0)</f>
        <v>0</v>
      </c>
      <c r="AEM129" s="218">
        <f t="shared" si="193"/>
        <v>0</v>
      </c>
      <c r="AEN129" s="166"/>
      <c r="AEO129" s="166"/>
      <c r="AEP129" s="273">
        <f>IF(AEP$6=$AEO$5,成绩录入!BC132,0)</f>
        <v>0</v>
      </c>
      <c r="AEQ129" s="274">
        <f>IF(AEQ$6=$AEO$5,成绩录入!BD132,0)</f>
        <v>0</v>
      </c>
      <c r="AER129" s="274">
        <f>IF(AER$6=$AEO$5,成绩录入!BE132,0)</f>
        <v>0</v>
      </c>
      <c r="AES129" s="274">
        <f>IF(AES$6=$AEO$5,成绩录入!BF132,0)</f>
        <v>0</v>
      </c>
      <c r="AET129" s="274">
        <f>IF(AET$6=$AEO$5,成绩录入!BG132,0)</f>
        <v>0</v>
      </c>
      <c r="AEU129" s="274">
        <f>IF(AEU$6=$AEO$5,成绩录入!BH132,0)</f>
        <v>0</v>
      </c>
      <c r="AEV129" s="274">
        <f>IF(AEV$6=$AEO$5,成绩录入!BI132,0)</f>
        <v>0</v>
      </c>
      <c r="AEW129" s="274">
        <f>IF(AEW$6=$AEO$5,成绩录入!BJ132,0)</f>
        <v>0</v>
      </c>
      <c r="AEX129" s="274">
        <f>IF(AEX$6=$AEO$5,成绩录入!BK132,0)</f>
        <v>0</v>
      </c>
      <c r="AEY129" s="274">
        <f>IF(AEY$6=$AEO$5,成绩录入!BL132,0)</f>
        <v>0</v>
      </c>
      <c r="AEZ129" s="274">
        <f>IF(AEZ$6=$AEO$5,成绩录入!BM132,0)</f>
        <v>0</v>
      </c>
      <c r="AFA129" s="274">
        <f>IF(AFA$6=$AEO$5,成绩录入!BN132,0)</f>
        <v>0</v>
      </c>
      <c r="AFB129" s="274">
        <f>IF(AFB$6=$AEO$5,成绩录入!BO132,0)</f>
        <v>0</v>
      </c>
      <c r="AFC129" s="274">
        <f>IF(AFC$6=$AEO$5,成绩录入!BP132,0)</f>
        <v>0</v>
      </c>
      <c r="AFD129" s="274">
        <f>IF(AFD$6=$AEO$5,成绩录入!BQ132,0)</f>
        <v>0</v>
      </c>
      <c r="AFE129" s="274">
        <f>IF(AFE$6=$AEO$5,成绩录入!BR132,0)</f>
        <v>0</v>
      </c>
      <c r="AFF129" s="274">
        <f>IF(AFF$6=$AEO$5,成绩录入!BS132,0)</f>
        <v>0</v>
      </c>
      <c r="AFG129" s="274">
        <f>IF(AFG$6=$AEO$5,成绩录入!BT132,0)</f>
        <v>0</v>
      </c>
      <c r="AFH129" s="274">
        <f>IF(AFH$6=$AEO$5,成绩录入!BU132,0)</f>
        <v>0</v>
      </c>
      <c r="AFI129" s="274">
        <f>IF(AFI$6=$AEO$5,成绩录入!BV132,0)</f>
        <v>0</v>
      </c>
      <c r="AFJ129" s="274">
        <f>IF(AFJ$6=$AEO$5,成绩录入!BW132,0)</f>
        <v>0</v>
      </c>
      <c r="AFK129" s="274">
        <f>IF(AFK$6=$AEO$5,成绩录入!BX132,0)</f>
        <v>0</v>
      </c>
      <c r="AFL129" s="274">
        <f>IF(AFL$6=$AEO$5,成绩录入!BY132,0)</f>
        <v>0</v>
      </c>
      <c r="AFM129" s="274">
        <f>IF(AFM$6=$AEO$5,成绩录入!BZ132,0)</f>
        <v>0</v>
      </c>
      <c r="AFN129" s="274">
        <f>IF(AFN$6=$AEO$5,成绩录入!CA132,0)</f>
        <v>0</v>
      </c>
      <c r="AFO129" s="274">
        <f>IF(AFO$6=$AEO$5,成绩录入!CB132,0)</f>
        <v>0</v>
      </c>
      <c r="AFP129" s="274">
        <f>IF(AFP$6=$AEO$5,成绩录入!CC132,0)</f>
        <v>0</v>
      </c>
      <c r="AFQ129" s="274">
        <f>IF(AFQ$6=$AEO$5,成绩录入!CD132,0)</f>
        <v>0</v>
      </c>
      <c r="AFR129" s="274">
        <f>IF(AFR$6=$AEO$5,成绩录入!CE132,0)</f>
        <v>0</v>
      </c>
      <c r="AFS129" s="274">
        <f>IF(AFS$6=$AEO$5,成绩录入!CF132,0)</f>
        <v>0</v>
      </c>
      <c r="AFT129" s="274">
        <f>IF(AFT$6=$AEO$5,成绩录入!CG132,0)</f>
        <v>0</v>
      </c>
      <c r="AFU129" s="274">
        <f>IF(AFU$6=$AEO$5,成绩录入!CH132,0)</f>
        <v>0</v>
      </c>
      <c r="AFV129" s="274">
        <f>IF(AFV$6=$AEO$5,成绩录入!CI132,0)</f>
        <v>0</v>
      </c>
      <c r="AFW129" s="274">
        <f>IF(AFW$6=$AEO$5,成绩录入!CJ132,0)</f>
        <v>0</v>
      </c>
      <c r="AFX129" s="274">
        <f>IF(AFX$6=$AEO$5,成绩录入!CK132,0)</f>
        <v>0</v>
      </c>
      <c r="AFY129" s="274">
        <f>IF(AFY$6=$AEO$5,成绩录入!CL132,0)</f>
        <v>0</v>
      </c>
      <c r="AFZ129" s="274">
        <f>IF(AFZ$6=$AEO$5,成绩录入!CM132,0)</f>
        <v>0</v>
      </c>
      <c r="AGA129" s="274">
        <f>IF(AGA$6=$AEO$5,成绩录入!CN132,0)</f>
        <v>0</v>
      </c>
      <c r="AGB129" s="274">
        <f>IF(AGB$6=$AEO$5,成绩录入!CO132,0)</f>
        <v>0</v>
      </c>
      <c r="AGC129" s="274">
        <f>IF(AGC$6=$AEO$5,成绩录入!CP132,0)</f>
        <v>0</v>
      </c>
      <c r="AGD129" s="274">
        <f>IF(AGD$6=$AEO$5,成绩录入!CQ132,0)</f>
        <v>0</v>
      </c>
      <c r="AGE129" s="274">
        <f>IF(AGE$6=$AEO$5,成绩录入!CR132,0)</f>
        <v>0</v>
      </c>
      <c r="AGF129" s="274">
        <f>IF(AGF$6=$AEO$5,成绩录入!CS132,0)</f>
        <v>0</v>
      </c>
      <c r="AGG129" s="274">
        <f>IF(AGG$6=$AEO$5,成绩录入!CT132,0)</f>
        <v>0</v>
      </c>
      <c r="AGH129" s="274">
        <f>IF(AGH$6=$AEO$5,成绩录入!CU132,0)</f>
        <v>0</v>
      </c>
      <c r="AGI129" s="274">
        <f>IF(AGI$6=$AEO$5,成绩录入!CV132,0)</f>
        <v>0</v>
      </c>
      <c r="AGJ129" s="274">
        <f>IF(AGJ$6=$AEO$5,成绩录入!CW132,0)</f>
        <v>0</v>
      </c>
      <c r="AGK129" s="274">
        <f>IF(AGK$6=$AEO$5,成绩录入!CX132,0)</f>
        <v>0</v>
      </c>
      <c r="AGL129" s="274">
        <f>IF(AGL$6=$AEO$5,成绩录入!CY132,0)</f>
        <v>0</v>
      </c>
      <c r="AGM129" s="274">
        <f>IF(AGM$6=$AEO$5,成绩录入!CZ132,0)</f>
        <v>0</v>
      </c>
      <c r="AGN129" s="274">
        <f>IF(AGN$6=$AEO$5,成绩录入!DA132,0)</f>
        <v>0</v>
      </c>
      <c r="AGO129" s="274">
        <f>IF(AGO$6=$AEO$5,成绩录入!DB132,0)</f>
        <v>0</v>
      </c>
      <c r="AGP129" s="274">
        <f>IF(AGP$6=$AEO$5,成绩录入!DC132,0)</f>
        <v>0</v>
      </c>
      <c r="AGQ129" s="274">
        <f>IF(AGQ$6=$AEO$5,成绩录入!DD132,0)</f>
        <v>0</v>
      </c>
      <c r="AGR129" s="274">
        <f>IF(AGR$6=$AEO$5,成绩录入!DE132,0)</f>
        <v>0</v>
      </c>
      <c r="AGS129" s="274">
        <f>IF(AGS$6=$AEO$5,成绩录入!DF132,0)</f>
        <v>0</v>
      </c>
      <c r="AGT129" s="274">
        <f>IF(AGT$6=$AEO$5,成绩录入!DG132,0)</f>
        <v>0</v>
      </c>
      <c r="AGU129" s="274">
        <f>IF(AGU$6=$AEO$5,成绩录入!DH132,0)</f>
        <v>0</v>
      </c>
      <c r="AGV129" s="274">
        <f>IF(AGV$6=$AEO$5,成绩录入!DI132,0)</f>
        <v>0</v>
      </c>
      <c r="AGW129" s="274">
        <f>IF(AGW$6=$AEO$5,成绩录入!DJ132,0)</f>
        <v>0</v>
      </c>
      <c r="AGX129" s="248">
        <f>IF(AGX$6=$AEO$5,成绩录入!DK132,0)</f>
        <v>0</v>
      </c>
      <c r="AGY129" s="248">
        <f>IF(AGY$6=$AEO$5,成绩录入!DL132,0)</f>
        <v>0</v>
      </c>
      <c r="AGZ129" s="248">
        <f>IF(AGZ$6=$AEO$5,成绩录入!DM132,0)</f>
        <v>0</v>
      </c>
      <c r="AHA129" s="248">
        <f>IF(AHA$6=$AEO$5,成绩录入!DN132,0)</f>
        <v>0</v>
      </c>
      <c r="AHB129" s="248">
        <f>IF(AHB$6=$AEO$5,成绩录入!DO132,0)</f>
        <v>0</v>
      </c>
      <c r="AHC129" s="248">
        <f>IF(AHC$6=$AEO$5,成绩录入!DP132,0)</f>
        <v>0</v>
      </c>
      <c r="AHD129" s="248">
        <f>IF(AHD$6=$AEO$5,成绩录入!DQ132,0)</f>
        <v>0</v>
      </c>
      <c r="AHE129" s="248">
        <f>IF(AHE$6=$AEO$5,成绩录入!DR132,0)</f>
        <v>0</v>
      </c>
      <c r="AHF129" s="248">
        <f>IF(AHF$6=$AEO$5,成绩录入!DS132,0)</f>
        <v>0</v>
      </c>
      <c r="AHG129" s="248">
        <f>IF(AHG$6=$AEO$5,成绩录入!DT132,0)</f>
        <v>0</v>
      </c>
      <c r="AHH129" s="248">
        <f>IF(AHH$6=$AEO$5,成绩录入!DU132,0)</f>
        <v>0</v>
      </c>
      <c r="AHI129" s="248">
        <f>IF(AHI$6=$AEO$5,成绩录入!DV132,0)</f>
        <v>0</v>
      </c>
      <c r="AHJ129" s="248">
        <f>IF(AHJ$6=$AEO$5,成绩录入!DW132,0)</f>
        <v>0</v>
      </c>
      <c r="AHK129" s="248">
        <f>IF(AHK$6=$AEO$5,成绩录入!DX132,0)</f>
        <v>0</v>
      </c>
      <c r="AHL129" s="248">
        <f>IF(AHL$6=$AEO$5,成绩录入!DY132,0)</f>
        <v>0</v>
      </c>
      <c r="AHM129" s="248">
        <f>IF(AHM$6=$AEO$5,成绩录入!DZ132,0)</f>
        <v>0</v>
      </c>
      <c r="AHN129" s="248">
        <f>IF(AHN$6=$AEO$5,成绩录入!EA132,0)</f>
        <v>0</v>
      </c>
      <c r="AHO129" s="248">
        <f>IF(AHO$6=$AEO$5,成绩录入!EB132,0)</f>
        <v>0</v>
      </c>
      <c r="AHP129" s="248">
        <f>IF(AHP$6=$AEO$5,成绩录入!EC132,0)</f>
        <v>0</v>
      </c>
      <c r="AHQ129" s="248">
        <f>IF(AHQ$6=$AEO$5,成绩录入!ED132,0)</f>
        <v>0</v>
      </c>
      <c r="AHR129" s="248">
        <f>IF(AHR$6=$AEO$5,成绩录入!EE132,0)</f>
        <v>0</v>
      </c>
      <c r="AHS129" s="248">
        <f>IF(AHS$6=$AEO$5,成绩录入!EF132,0)</f>
        <v>0</v>
      </c>
      <c r="AHT129" s="248">
        <f>IF(AHT$6=$AEO$5,成绩录入!EG132,0)</f>
        <v>0</v>
      </c>
      <c r="AHU129" s="248">
        <f>IF(AHU$6=$AEO$5,成绩录入!EH132,0)</f>
        <v>0</v>
      </c>
      <c r="AHV129" s="248">
        <f>IF(AHV$6=$AEO$5,成绩录入!EI132,0)</f>
        <v>0</v>
      </c>
      <c r="AHW129" s="248">
        <f>IF(AHW$6=$AEO$5,成绩录入!EJ132,0)</f>
        <v>0</v>
      </c>
      <c r="AHX129" s="248">
        <f>IF(AHX$6=$AEO$5,成绩录入!EK132,0)</f>
        <v>0</v>
      </c>
      <c r="AHY129" s="248">
        <f>IF(AHY$6=$AEO$5,成绩录入!EL132,0)</f>
        <v>0</v>
      </c>
      <c r="AHZ129" s="248">
        <f>IF(AHZ$6=$AEO$5,成绩录入!EM132,0)</f>
        <v>0</v>
      </c>
      <c r="AIA129" s="248">
        <f>IF(AIA$6=$AEO$5,成绩录入!EN132,0)</f>
        <v>0</v>
      </c>
      <c r="AIB129" s="248">
        <f>IF(AIB$6=$AEO$5,成绩录入!EO132,0)</f>
        <v>0</v>
      </c>
      <c r="AIC129" s="248">
        <f>IF(AIC$6=$AEO$5,成绩录入!EP132,0)</f>
        <v>0</v>
      </c>
      <c r="AID129" s="248">
        <f>IF(AID$6=$AEO$5,成绩录入!EQ132,0)</f>
        <v>0</v>
      </c>
      <c r="AIE129" s="248">
        <f>IF(AIE$6=$AEO$5,成绩录入!ER132,0)</f>
        <v>0</v>
      </c>
      <c r="AIF129" s="248">
        <f>IF(AIF$6=$AEO$5,成绩录入!ES132,0)</f>
        <v>0</v>
      </c>
      <c r="AIG129" s="248">
        <f>IF(AIG$6=$AEO$5,成绩录入!ET132,0)</f>
        <v>0</v>
      </c>
      <c r="AIH129" s="248">
        <f>IF(AIH$6=$AEO$5,成绩录入!EU132,0)</f>
        <v>0</v>
      </c>
      <c r="AII129" s="248">
        <f>IF(AII$6=$AEO$5,成绩录入!EV132,0)</f>
        <v>0</v>
      </c>
      <c r="AIJ129" s="248">
        <f>IF(AIJ$6=$AEO$5,成绩录入!EW132,0)</f>
        <v>0</v>
      </c>
      <c r="AIK129" s="248">
        <f>IF(AIK$6=$AEO$5,成绩录入!EX132,0)</f>
        <v>0</v>
      </c>
      <c r="AIL129" s="218">
        <f t="shared" si="194"/>
        <v>0</v>
      </c>
      <c r="AIN129" s="402" t="str">
        <f>初始录入!A134</f>
        <v/>
      </c>
      <c r="AIO129" s="270">
        <f>初始录入!B134</f>
        <v>0</v>
      </c>
      <c r="AIP129" s="271">
        <f>初始录入!C134</f>
        <v>0</v>
      </c>
      <c r="AIQ129" s="403">
        <f>IF(平时!D127&lt;&gt;"",平时!D127,0)</f>
        <v>0</v>
      </c>
      <c r="AIR129" s="404" t="str">
        <f t="shared" si="331"/>
        <v/>
      </c>
      <c r="AIS129" s="403">
        <f>IF(过程!D127&lt;&gt;"",过程!D127,0)</f>
        <v>0</v>
      </c>
      <c r="AIT129" s="404" t="str">
        <f t="shared" si="332"/>
        <v/>
      </c>
      <c r="AIU129" s="216">
        <f>IF(期末!D127&lt;&gt;"",期末!D127,0)</f>
        <v>0</v>
      </c>
      <c r="AIV129" s="404" t="str">
        <f t="shared" si="333"/>
        <v/>
      </c>
      <c r="AIW129" s="405">
        <f t="shared" si="334"/>
        <v>0</v>
      </c>
      <c r="AIX129" s="403">
        <f>IF(平时!E127&lt;&gt;"",平时!E127,0)</f>
        <v>0</v>
      </c>
      <c r="AIY129" s="404" t="str">
        <f t="shared" si="335"/>
        <v/>
      </c>
      <c r="AIZ129" s="403">
        <f>IF(过程!E127&lt;&gt;"",过程!E127,0)</f>
        <v>0</v>
      </c>
      <c r="AJA129" s="404" t="str">
        <f t="shared" si="336"/>
        <v/>
      </c>
      <c r="AJB129" s="216">
        <f>IF(期末!E127&lt;&gt;"",期末!E127,0)</f>
        <v>0</v>
      </c>
      <c r="AJC129" s="404" t="str">
        <f t="shared" si="337"/>
        <v/>
      </c>
      <c r="AJD129" s="405">
        <f t="shared" si="338"/>
        <v>0</v>
      </c>
      <c r="AJE129" s="403">
        <f>IF(平时!F127&lt;&gt;"",平时!F127,0)</f>
        <v>0</v>
      </c>
      <c r="AJF129" s="404" t="str">
        <f t="shared" si="339"/>
        <v/>
      </c>
      <c r="AJG129" s="403">
        <f>IF(过程!F127&lt;&gt;"",过程!F127,0)</f>
        <v>0</v>
      </c>
      <c r="AJH129" s="404" t="str">
        <f t="shared" si="340"/>
        <v/>
      </c>
      <c r="AJI129" s="216">
        <f>IF(期末!F127&lt;&gt;"",期末!F127,0)</f>
        <v>0</v>
      </c>
      <c r="AJJ129" s="404" t="str">
        <f t="shared" si="341"/>
        <v/>
      </c>
      <c r="AJK129" s="405">
        <f t="shared" si="342"/>
        <v>0</v>
      </c>
      <c r="AJL129" s="403">
        <f>IF(平时!G127&lt;&gt;"",平时!G127,0)</f>
        <v>0</v>
      </c>
      <c r="AJM129" s="404" t="str">
        <f t="shared" si="343"/>
        <v/>
      </c>
      <c r="AJN129" s="403">
        <f>IF(过程!G127&lt;&gt;"",过程!G127,0)</f>
        <v>0</v>
      </c>
      <c r="AJO129" s="404" t="str">
        <f t="shared" si="344"/>
        <v/>
      </c>
      <c r="AJP129" s="216">
        <f>IF(期末!G127&lt;&gt;"",期末!G127,0)</f>
        <v>0</v>
      </c>
      <c r="AJQ129" s="404" t="str">
        <f t="shared" si="345"/>
        <v/>
      </c>
      <c r="AJR129" s="405">
        <f t="shared" si="346"/>
        <v>0</v>
      </c>
      <c r="AJS129" s="403">
        <f>IF(平时!H127&lt;&gt;"",平时!H127,0)</f>
        <v>0</v>
      </c>
      <c r="AJT129" s="404" t="str">
        <f t="shared" si="347"/>
        <v/>
      </c>
      <c r="AJU129" s="403">
        <f>IF(过程!H127&lt;&gt;"",过程!H127,0)</f>
        <v>0</v>
      </c>
      <c r="AJV129" s="404" t="str">
        <f t="shared" si="348"/>
        <v/>
      </c>
      <c r="AJW129" s="216">
        <f>IF(期末!H127&lt;&gt;"",期末!H127,0)</f>
        <v>0</v>
      </c>
      <c r="AJX129" s="404" t="str">
        <f t="shared" si="349"/>
        <v/>
      </c>
      <c r="AJY129" s="406">
        <f t="shared" si="350"/>
        <v>0</v>
      </c>
      <c r="AKA129" s="216" t="str">
        <f>初始录入!A134</f>
        <v/>
      </c>
      <c r="AKB129" s="216">
        <f>初始录入!B134</f>
        <v>0</v>
      </c>
      <c r="AKC129" s="216">
        <f>初始录入!C134</f>
        <v>0</v>
      </c>
      <c r="AKD129" s="327" t="str">
        <f>IF(初始录入!$E134=初始录入!$K$2,达成度!$D142,"")</f>
        <v/>
      </c>
      <c r="AKE129" s="327" t="str">
        <f>IF(初始录入!$E134=初始录入!$K$3,达成度!D142,"")</f>
        <v/>
      </c>
      <c r="AKF129" s="216" t="str">
        <f>IF(初始录入!$E134=初始录入!$K$4,达成度!D142,"")</f>
        <v/>
      </c>
      <c r="AKG129" s="216" t="str">
        <f>IF(初始录入!$E134=初始录入!$K$5,达成度!D142,"")</f>
        <v/>
      </c>
      <c r="AKH129" s="327" t="str">
        <f>IF(初始录入!$E134=初始录入!$K$2,达成度!E142,"")</f>
        <v/>
      </c>
      <c r="AKI129" s="327" t="str">
        <f>IF(初始录入!$E134=初始录入!$K$3,达成度!E142,"")</f>
        <v/>
      </c>
      <c r="AKJ129" s="216" t="str">
        <f>IF(初始录入!$E134=初始录入!$K$4,达成度!E142,"")</f>
        <v/>
      </c>
      <c r="AKK129" s="216" t="str">
        <f>IF(初始录入!$E134=初始录入!$K$5,达成度!E142,"")</f>
        <v/>
      </c>
      <c r="AKL129" s="327" t="str">
        <f>IF(初始录入!$E134=初始录入!$K$2,达成度!F142,"")</f>
        <v/>
      </c>
      <c r="AKM129" s="327" t="str">
        <f>IF(初始录入!$E134=初始录入!$K$3,达成度!F142,"")</f>
        <v/>
      </c>
      <c r="AKN129" s="216" t="str">
        <f>IF(初始录入!$E134=初始录入!$K$4,达成度!F142,"")</f>
        <v/>
      </c>
      <c r="AKO129" s="216" t="str">
        <f>IF(初始录入!$E134=初始录入!$K$5,达成度!F142,"")</f>
        <v/>
      </c>
      <c r="AKP129" s="327" t="str">
        <f>IF(初始录入!$E134=初始录入!$K$2,达成度!H142,"")</f>
        <v/>
      </c>
      <c r="AKQ129" s="327" t="str">
        <f>IF(初始录入!$E134=初始录入!$K$3,达成度!H142,"")</f>
        <v/>
      </c>
      <c r="AKR129" s="216" t="str">
        <f>IF(初始录入!$E134=初始录入!$K$4,达成度!H142,"")</f>
        <v/>
      </c>
      <c r="AKS129" s="216" t="str">
        <f>IF(初始录入!$E134=初始录入!$K$5,达成度!H142,"")</f>
        <v/>
      </c>
      <c r="AKT129" s="327" t="str">
        <f>IF(初始录入!$E134=初始录入!$K$2,达成度!I142,"")</f>
        <v/>
      </c>
      <c r="AKU129" s="327" t="str">
        <f>IF(初始录入!$E134=初始录入!$K$3,达成度!I142,"")</f>
        <v/>
      </c>
      <c r="AKV129" s="216" t="str">
        <f>IF(初始录入!$E134=初始录入!$K$4,达成度!I142,"")</f>
        <v/>
      </c>
      <c r="AKW129" s="216" t="str">
        <f>IF(初始录入!$E134=初始录入!$K$5,达成度!I142,"")</f>
        <v/>
      </c>
      <c r="AKX129" s="327" t="str">
        <f>IF(初始录入!$E134=初始录入!$K$2,达成度!J142,"")</f>
        <v/>
      </c>
      <c r="AKY129" s="327" t="str">
        <f>IF(初始录入!$E134=初始录入!$K$3,达成度!J142,"")</f>
        <v/>
      </c>
      <c r="AKZ129" s="216" t="str">
        <f>IF(初始录入!$E134=初始录入!$K$4,达成度!J142,"")</f>
        <v/>
      </c>
      <c r="ALA129" s="216" t="str">
        <f>IF(初始录入!$E134=初始录入!$K$5,达成度!J142,"")</f>
        <v/>
      </c>
      <c r="ALB129" s="327" t="str">
        <f>IF(初始录入!$E134=初始录入!$K$2,达成度!L142,"")</f>
        <v/>
      </c>
      <c r="ALC129" s="327" t="str">
        <f>IF(初始录入!$E134=初始录入!$K$3,达成度!L142,"")</f>
        <v/>
      </c>
      <c r="ALD129" s="216" t="str">
        <f>IF(初始录入!$E134=初始录入!$K$4,达成度!L142,"")</f>
        <v/>
      </c>
      <c r="ALE129" s="216" t="str">
        <f>IF(初始录入!$E134=初始录入!$K$5,达成度!L142,"")</f>
        <v/>
      </c>
      <c r="ALF129" s="327" t="str">
        <f>IF(初始录入!$E134=初始录入!$K$2,达成度!M142,"")</f>
        <v/>
      </c>
      <c r="ALG129" s="327" t="str">
        <f>IF(初始录入!$E134=初始录入!$K$3,达成度!M142,"")</f>
        <v/>
      </c>
      <c r="ALH129" s="216" t="str">
        <f>IF(初始录入!$E134=初始录入!$K$4,达成度!M142,"")</f>
        <v/>
      </c>
      <c r="ALI129" s="216" t="str">
        <f>IF(初始录入!$E134=初始录入!$K$5,达成度!M142,"")</f>
        <v/>
      </c>
      <c r="ALJ129" s="327" t="str">
        <f>IF(初始录入!$E134=初始录入!$K$2,达成度!N142,"")</f>
        <v/>
      </c>
      <c r="ALK129" s="327" t="str">
        <f>IF(初始录入!$E134=初始录入!$K$3,达成度!N142,"")</f>
        <v/>
      </c>
      <c r="ALL129" s="216" t="str">
        <f>IF(初始录入!$E134=初始录入!$K$4,达成度!N142,"")</f>
        <v/>
      </c>
      <c r="ALM129" s="216" t="str">
        <f>IF(初始录入!$E134=初始录入!$K$5,达成度!N142,"")</f>
        <v/>
      </c>
      <c r="ALN129" s="327" t="str">
        <f>IF(初始录入!$E134=初始录入!$K$2,达成度!P142,"")</f>
        <v/>
      </c>
      <c r="ALO129" s="327" t="str">
        <f>IF(初始录入!$E134=初始录入!$K$3,达成度!P142,"")</f>
        <v/>
      </c>
      <c r="ALP129" s="216" t="str">
        <f>IF(初始录入!$E134=初始录入!$K$4,达成度!P142,"")</f>
        <v/>
      </c>
      <c r="ALQ129" s="216" t="str">
        <f>IF(初始录入!$E134=初始录入!$K$5,达成度!P142,"")</f>
        <v/>
      </c>
      <c r="ALR129" s="327" t="str">
        <f>IF(初始录入!$E134=初始录入!$K$2,达成度!Q142,"")</f>
        <v/>
      </c>
      <c r="ALS129" s="327" t="str">
        <f>IF(初始录入!$E134=初始录入!$K$3,达成度!Q142,"")</f>
        <v/>
      </c>
      <c r="ALT129" s="216" t="str">
        <f>IF(初始录入!$E134=初始录入!$K$4,达成度!Q142,"")</f>
        <v/>
      </c>
      <c r="ALU129" s="216" t="str">
        <f>IF(初始录入!$E134=初始录入!$K$5,达成度!Q142,"")</f>
        <v/>
      </c>
      <c r="ALV129" s="327" t="str">
        <f>IF(初始录入!$E134=初始录入!$K$2,达成度!R142,"")</f>
        <v/>
      </c>
      <c r="ALW129" s="327" t="str">
        <f>IF(初始录入!$E134=初始录入!$K$3,达成度!R142,"")</f>
        <v/>
      </c>
      <c r="ALX129" s="216" t="str">
        <f>IF(初始录入!$E134=初始录入!$K$4,达成度!R142,"")</f>
        <v/>
      </c>
      <c r="ALY129" s="216"/>
      <c r="ALZ129" s="327" t="str">
        <f>IF(初始录入!$E134=初始录入!$K$2,达成度!T142,"")</f>
        <v/>
      </c>
      <c r="AMA129" s="327" t="str">
        <f>IF(初始录入!$E134=初始录入!$K$3,达成度!T142,"")</f>
        <v/>
      </c>
      <c r="AMB129" s="216" t="str">
        <f>IF(初始录入!$E134=初始录入!$K$4,达成度!T142,"")</f>
        <v/>
      </c>
      <c r="AMC129" s="216" t="str">
        <f>IF(初始录入!$E134=初始录入!$K$5,达成度!T142,"")</f>
        <v/>
      </c>
      <c r="AMD129" s="327" t="str">
        <f>IF(初始录入!$E134=初始录入!$K$2,达成度!U142,"")</f>
        <v/>
      </c>
      <c r="AME129" s="327" t="str">
        <f>IF(初始录入!$E134=初始录入!$K$3,达成度!U142,"")</f>
        <v/>
      </c>
      <c r="AMF129" s="216" t="str">
        <f>IF(初始录入!$E134=初始录入!$K$4,达成度!U142,"")</f>
        <v/>
      </c>
      <c r="AMG129" s="216" t="str">
        <f>IF(初始录入!$E134=初始录入!$K$5,达成度!U142,"")</f>
        <v/>
      </c>
      <c r="AMH129" s="327" t="str">
        <f>IF(初始录入!$E134=初始录入!$K$2,达成度!V142,"")</f>
        <v/>
      </c>
      <c r="AMI129" s="327" t="str">
        <f>IF(初始录入!$E134=初始录入!$K$3,达成度!V142,"")</f>
        <v/>
      </c>
      <c r="AMJ129" s="216" t="str">
        <f>IF(初始录入!$E134=初始录入!$K$4,达成度!W142,"")</f>
        <v/>
      </c>
      <c r="AMK129" s="216" t="str">
        <f>IF(初始录入!$E134=初始录入!$K$5,达成度!W142,"")</f>
        <v/>
      </c>
      <c r="AMM129" s="270">
        <f t="shared" si="270"/>
        <v>122</v>
      </c>
      <c r="AMN129" s="222" t="str">
        <f t="shared" si="266"/>
        <v/>
      </c>
      <c r="AMO129" s="325" t="str">
        <f>IF($AMM129&lt;=$H$7,INDEX(达成度!$G$21:$G$170,$AMM129,1),"")</f>
        <v/>
      </c>
      <c r="AMP129" s="325" t="str">
        <f>IF($AMM129&lt;=$H$7,INDEX(达成度!$K$21:$K$170,$AMM129,1),"")</f>
        <v/>
      </c>
      <c r="AMQ129" s="325" t="str">
        <f>IF($AMM129&lt;=$H$7,INDEX(达成度!$O$21:$O$170,$AMM129,1),"")</f>
        <v/>
      </c>
      <c r="AMR129" s="325" t="str">
        <f>IF($AMM129&lt;=$H$7,INDEX(达成度!$S$21:$S$170,$AMM129,1),"")</f>
        <v/>
      </c>
      <c r="AMS129" s="326" t="str">
        <f>IF($AMM129&lt;=$H$7,INDEX(达成度!$W$21:$W$170,$AMM129,1),"")</f>
        <v/>
      </c>
      <c r="AMU129" s="407"/>
      <c r="AMV129" s="222" t="str">
        <f t="shared" si="267"/>
        <v/>
      </c>
      <c r="AMW129" s="325" t="str">
        <f>IF($AMM129&lt;=$I$7,INDEX(达成度!$G$21:$G$170,$AMM129+$H$7,1),"")</f>
        <v/>
      </c>
      <c r="AMX129" s="325" t="str">
        <f>IF($AMM129&lt;=$I$7,INDEX(达成度!$K$21:$K$170,$AMM129+$H$7,1),"")</f>
        <v/>
      </c>
      <c r="AMY129" s="325" t="str">
        <f>IF($AMM129&lt;=$I$7,INDEX(达成度!$O$21:$O$170,$AMM129+$H$7,1),"")</f>
        <v/>
      </c>
      <c r="AMZ129" s="325" t="str">
        <f>IF($AMM129&lt;=$I$7,INDEX(达成度!$S$21:$S$170,$AMM129+$H$7,1),"")</f>
        <v/>
      </c>
      <c r="ANA129" s="326" t="str">
        <f>IF($AMM129&lt;=$I$7,INDEX(达成度!$W$21:$W$170,$AMM129+$H$7,1),"")</f>
        <v/>
      </c>
      <c r="ANC129" s="270"/>
      <c r="AND129" s="216" t="str">
        <f t="shared" si="268"/>
        <v/>
      </c>
      <c r="ANE129" s="325" t="str">
        <f>IF($AMM129&lt;=$J$7,INDEX(达成度!$G$21:$G$170,$AMM129+$H$7+$I$7,1),"")</f>
        <v/>
      </c>
      <c r="ANF129" s="325" t="str">
        <f>IF($AMM129&lt;=$J$7,INDEX(达成度!$K$21:$K$170,$AMM129+$H$7+$I$7,1),"")</f>
        <v/>
      </c>
      <c r="ANG129" s="325" t="str">
        <f>IF($AMM129&lt;=$J$7,INDEX(达成度!$O$21:$O$170,$AMM129+$H$7+$I$7,1),"")</f>
        <v/>
      </c>
      <c r="ANH129" s="325" t="str">
        <f>IF($AMM129&lt;=$J$7,INDEX(达成度!$S$21:$S$170,$AMM129+$H$7+$I$7,1),"")</f>
        <v/>
      </c>
      <c r="ANI129" s="326" t="str">
        <f>IF($AMM129&lt;=$J$7,INDEX(达成度!$W$21:$W$170,$AMM129+$H$7+$I$7,1),"")</f>
        <v/>
      </c>
      <c r="ANK129" s="270"/>
      <c r="ANL129" s="216" t="str">
        <f t="shared" si="269"/>
        <v/>
      </c>
      <c r="ANM129" s="325" t="str">
        <f>IF($AMM129&lt;=$K$7,INDEX(达成度!$G$21:$G$170,$AMM129+$H$7+$I$7+$J$7,1),"")</f>
        <v/>
      </c>
      <c r="ANN129" s="325" t="str">
        <f>IF($AMM129&lt;=$K$7,INDEX(达成度!$K$21:$K$170,$AMM129+$H$7+$I$7+$J$7,1),"")</f>
        <v/>
      </c>
      <c r="ANO129" s="325" t="str">
        <f>IF($AMM129&lt;=$K$7,INDEX(达成度!$O$21:$O$170,$AMM129+$H$7+$I$7+$J$7,1),"")</f>
        <v/>
      </c>
      <c r="ANP129" s="325" t="str">
        <f>IF($AMM129&lt;=$K$7,INDEX(达成度!$S$21:$S$170,$AMM129+$H$7+$I$7+$J$7,1),"")</f>
        <v/>
      </c>
      <c r="ANQ129" s="326" t="str">
        <f>IF($AMM129&lt;=$K$7,INDEX(达成度!$W$21:$W$170,$AMM129+$H$7+$I$7+$J$7,1),"")</f>
        <v/>
      </c>
    </row>
    <row r="130" ht="18" customHeight="1" spans="1:1024 1025:1057">
      <c r="A130" s="215" t="str">
        <f>初始录入!A135</f>
        <v/>
      </c>
      <c r="B130" s="216" t="str">
        <f>IF(初始录入!B135&lt;&gt;"",初始录入!B135,"")</f>
        <v/>
      </c>
      <c r="C130" s="216" t="str">
        <f>IF(初始录入!C135&lt;&gt;"",初始录入!C135,"")</f>
        <v/>
      </c>
      <c r="D130" s="216" t="str">
        <f>IF(初始录入!D135&lt;&gt;"",初始录入!D135,"")</f>
        <v/>
      </c>
      <c r="E130" s="218" t="str">
        <f>IF(初始录入!E135&lt;&gt;"",初始录入!E135,"")</f>
        <v/>
      </c>
      <c r="G130" s="330"/>
      <c r="H130" s="295">
        <f>IF(初始录入!E135=H$6,1,0)</f>
        <v>0</v>
      </c>
      <c r="I130" s="295">
        <f>IF(初始录入!E135=I$6,1,0)</f>
        <v>0</v>
      </c>
      <c r="J130" s="295">
        <f>IF(初始录入!E135=J$6,1,0)</f>
        <v>0</v>
      </c>
      <c r="K130" s="321">
        <f>IF(初始录入!E135=K$6,1,0)</f>
        <v>0</v>
      </c>
      <c r="Y130" s="294">
        <v>100</v>
      </c>
      <c r="Z130" s="295">
        <f>成绩录入!$F$7</f>
        <v>0</v>
      </c>
      <c r="AA130" s="295">
        <f>成绩录入!F133</f>
        <v>0</v>
      </c>
      <c r="AB130" s="296">
        <f>IF(初始录入!$M$7&lt;&gt;"",IF(成绩录入!$F$7&lt;&gt;"",IF(初始录入!$P$7="次数",AA130/Z130*Y130,成绩录入!F133),0),0)</f>
        <v>0</v>
      </c>
      <c r="AC130" s="297">
        <f t="shared" si="278"/>
        <v>0</v>
      </c>
      <c r="AD130" s="297">
        <f t="shared" si="279"/>
        <v>0</v>
      </c>
      <c r="AE130" s="297">
        <f t="shared" si="280"/>
        <v>0</v>
      </c>
      <c r="AF130" s="297">
        <f t="shared" si="281"/>
        <v>0</v>
      </c>
      <c r="AG130" s="297">
        <f t="shared" si="282"/>
        <v>0</v>
      </c>
      <c r="AH130" s="298">
        <f t="shared" si="283"/>
        <v>0</v>
      </c>
      <c r="AJ130" s="260">
        <f>成绩录入!I133</f>
        <v>0</v>
      </c>
      <c r="AK130" s="248">
        <f>成绩录入!J133</f>
        <v>0</v>
      </c>
      <c r="AL130" s="248">
        <f>成绩录入!K133</f>
        <v>0</v>
      </c>
      <c r="AM130" s="248">
        <f>成绩录入!L133</f>
        <v>0</v>
      </c>
      <c r="AN130" s="248">
        <f>成绩录入!M133</f>
        <v>0</v>
      </c>
      <c r="AO130" s="298">
        <f t="shared" si="284"/>
        <v>0</v>
      </c>
      <c r="AQ130" s="260">
        <f>成绩录入!I133</f>
        <v>0</v>
      </c>
      <c r="AR130" s="248">
        <f>成绩录入!J133</f>
        <v>0</v>
      </c>
      <c r="AS130" s="248">
        <f>成绩录入!K133</f>
        <v>0</v>
      </c>
      <c r="AT130" s="248">
        <f>成绩录入!L133</f>
        <v>0</v>
      </c>
      <c r="AU130" s="248">
        <f>成绩录入!M133</f>
        <v>0</v>
      </c>
      <c r="AV130" s="298">
        <f t="shared" si="285"/>
        <v>0</v>
      </c>
      <c r="AX130" s="260">
        <f>成绩录入!I133</f>
        <v>0</v>
      </c>
      <c r="AY130" s="248">
        <f>成绩录入!J133</f>
        <v>0</v>
      </c>
      <c r="AZ130" s="248">
        <f>成绩录入!K133</f>
        <v>0</v>
      </c>
      <c r="BA130" s="248">
        <f>成绩录入!L133</f>
        <v>0</v>
      </c>
      <c r="BB130" s="248">
        <f>成绩录入!M133</f>
        <v>0</v>
      </c>
      <c r="BC130" s="298">
        <f t="shared" si="286"/>
        <v>0</v>
      </c>
      <c r="BE130" s="260">
        <f>成绩录入!I133</f>
        <v>0</v>
      </c>
      <c r="BF130" s="248">
        <f>成绩录入!J133</f>
        <v>0</v>
      </c>
      <c r="BG130" s="248">
        <f>成绩录入!K133</f>
        <v>0</v>
      </c>
      <c r="BH130" s="248">
        <f>成绩录入!L133</f>
        <v>0</v>
      </c>
      <c r="BI130" s="248">
        <f>成绩录入!M133</f>
        <v>0</v>
      </c>
      <c r="BJ130" s="298">
        <f t="shared" si="287"/>
        <v>0</v>
      </c>
      <c r="BL130" s="260">
        <f>成绩录入!I133</f>
        <v>0</v>
      </c>
      <c r="BM130" s="248">
        <f>成绩录入!J133</f>
        <v>0</v>
      </c>
      <c r="BN130" s="248">
        <f>成绩录入!K133</f>
        <v>0</v>
      </c>
      <c r="BO130" s="248">
        <f>成绩录入!L133</f>
        <v>0</v>
      </c>
      <c r="BP130" s="248">
        <f>成绩录入!M133</f>
        <v>0</v>
      </c>
      <c r="BQ130" s="298">
        <f t="shared" si="288"/>
        <v>0</v>
      </c>
      <c r="BS130" s="260">
        <f>成绩录入!P133</f>
        <v>0</v>
      </c>
      <c r="BT130" s="248">
        <f>成绩录入!Q133</f>
        <v>0</v>
      </c>
      <c r="BU130" s="248">
        <f>成绩录入!R133</f>
        <v>0</v>
      </c>
      <c r="BV130" s="248">
        <f>成绩录入!S133</f>
        <v>0</v>
      </c>
      <c r="BW130" s="248">
        <f>成绩录入!T133</f>
        <v>0</v>
      </c>
      <c r="BX130" s="248">
        <f>成绩录入!U133</f>
        <v>0</v>
      </c>
      <c r="BY130" s="248">
        <f>成绩录入!V133</f>
        <v>0</v>
      </c>
      <c r="BZ130" s="248">
        <f>成绩录入!W133</f>
        <v>0</v>
      </c>
      <c r="CA130" s="248">
        <f>成绩录入!X133</f>
        <v>0</v>
      </c>
      <c r="CB130" s="248">
        <f>成绩录入!Y133</f>
        <v>0</v>
      </c>
      <c r="CC130" s="298">
        <f t="shared" si="289"/>
        <v>0</v>
      </c>
      <c r="CE130" s="260">
        <f>成绩录入!P133</f>
        <v>0</v>
      </c>
      <c r="CF130" s="248">
        <f>成绩录入!Q133</f>
        <v>0</v>
      </c>
      <c r="CG130" s="248">
        <f>成绩录入!R133</f>
        <v>0</v>
      </c>
      <c r="CH130" s="248">
        <f>成绩录入!S133</f>
        <v>0</v>
      </c>
      <c r="CI130" s="248">
        <f>成绩录入!T133</f>
        <v>0</v>
      </c>
      <c r="CJ130" s="248">
        <f>成绩录入!U133</f>
        <v>0</v>
      </c>
      <c r="CK130" s="248">
        <f>成绩录入!V133</f>
        <v>0</v>
      </c>
      <c r="CL130" s="248">
        <f>成绩录入!W133</f>
        <v>0</v>
      </c>
      <c r="CM130" s="248">
        <f>成绩录入!X133</f>
        <v>0</v>
      </c>
      <c r="CN130" s="248">
        <f>成绩录入!Y133</f>
        <v>0</v>
      </c>
      <c r="CO130" s="298">
        <f t="shared" si="290"/>
        <v>0</v>
      </c>
      <c r="CQ130" s="260">
        <f>成绩录入!P133</f>
        <v>0</v>
      </c>
      <c r="CR130" s="248">
        <f>成绩录入!Q133</f>
        <v>0</v>
      </c>
      <c r="CS130" s="248">
        <f>成绩录入!R133</f>
        <v>0</v>
      </c>
      <c r="CT130" s="248">
        <f>成绩录入!S133</f>
        <v>0</v>
      </c>
      <c r="CU130" s="248">
        <f>成绩录入!T133</f>
        <v>0</v>
      </c>
      <c r="CV130" s="248">
        <f>成绩录入!U133</f>
        <v>0</v>
      </c>
      <c r="CW130" s="248">
        <f>成绩录入!V133</f>
        <v>0</v>
      </c>
      <c r="CX130" s="248">
        <f>成绩录入!W133</f>
        <v>0</v>
      </c>
      <c r="CY130" s="248">
        <f>成绩录入!X133</f>
        <v>0</v>
      </c>
      <c r="CZ130" s="248">
        <f>成绩录入!Y133</f>
        <v>0</v>
      </c>
      <c r="DA130" s="298">
        <f t="shared" si="291"/>
        <v>0</v>
      </c>
      <c r="DC130" s="260">
        <f>成绩录入!P133</f>
        <v>0</v>
      </c>
      <c r="DD130" s="248">
        <f>成绩录入!Q133</f>
        <v>0</v>
      </c>
      <c r="DE130" s="248">
        <f>成绩录入!R133</f>
        <v>0</v>
      </c>
      <c r="DF130" s="248">
        <f>成绩录入!S133</f>
        <v>0</v>
      </c>
      <c r="DG130" s="248">
        <f>成绩录入!T133</f>
        <v>0</v>
      </c>
      <c r="DH130" s="248">
        <f>成绩录入!U133</f>
        <v>0</v>
      </c>
      <c r="DI130" s="248">
        <f>成绩录入!V133</f>
        <v>0</v>
      </c>
      <c r="DJ130" s="248">
        <f>成绩录入!W133</f>
        <v>0</v>
      </c>
      <c r="DK130" s="248">
        <f>成绩录入!X133</f>
        <v>0</v>
      </c>
      <c r="DL130" s="248">
        <f>成绩录入!Y133</f>
        <v>0</v>
      </c>
      <c r="DM130" s="298">
        <f t="shared" si="351"/>
        <v>0</v>
      </c>
      <c r="DN130" s="299"/>
      <c r="DO130" s="260">
        <f>成绩录入!P133</f>
        <v>0</v>
      </c>
      <c r="DP130" s="248">
        <f>成绩录入!Q133</f>
        <v>0</v>
      </c>
      <c r="DQ130" s="248">
        <f>成绩录入!R133</f>
        <v>0</v>
      </c>
      <c r="DR130" s="248">
        <f>成绩录入!S133</f>
        <v>0</v>
      </c>
      <c r="DS130" s="248">
        <f>成绩录入!T133</f>
        <v>0</v>
      </c>
      <c r="DT130" s="248">
        <f>成绩录入!U133</f>
        <v>0</v>
      </c>
      <c r="DU130" s="248">
        <f>成绩录入!V133</f>
        <v>0</v>
      </c>
      <c r="DV130" s="248">
        <f>成绩录入!W133</f>
        <v>0</v>
      </c>
      <c r="DW130" s="248">
        <f>成绩录入!X133</f>
        <v>0</v>
      </c>
      <c r="DX130" s="248">
        <f>成绩录入!Y133</f>
        <v>0</v>
      </c>
      <c r="DY130" s="298">
        <f t="shared" si="352"/>
        <v>0</v>
      </c>
      <c r="EA130" s="301" t="e">
        <f t="shared" si="294"/>
        <v>#DIV/0!</v>
      </c>
      <c r="EB130" s="297" t="e">
        <f t="shared" si="295"/>
        <v>#DIV/0!</v>
      </c>
      <c r="EC130" s="297" t="e">
        <f t="shared" si="296"/>
        <v>#DIV/0!</v>
      </c>
      <c r="ED130" s="297" t="e">
        <f t="shared" si="297"/>
        <v>#DIV/0!</v>
      </c>
      <c r="EE130" s="297" t="e">
        <f t="shared" si="298"/>
        <v>#DIV/0!</v>
      </c>
      <c r="EF130" s="302" t="e">
        <f t="shared" si="299"/>
        <v>#DIV/0!</v>
      </c>
      <c r="EG130" s="303"/>
      <c r="EH130" s="304">
        <f t="shared" si="300"/>
        <v>0</v>
      </c>
      <c r="EI130" s="397">
        <f>成绩录入!I133</f>
        <v>0</v>
      </c>
      <c r="EJ130" s="397">
        <f>成绩录入!J133</f>
        <v>0</v>
      </c>
      <c r="EK130" s="397">
        <f>成绩录入!K133</f>
        <v>0</v>
      </c>
      <c r="EL130" s="397">
        <f>成绩录入!L133</f>
        <v>0</v>
      </c>
      <c r="EM130" s="397">
        <f>成绩录入!M133</f>
        <v>0</v>
      </c>
      <c r="EN130" s="397">
        <f>成绩录入!P133</f>
        <v>0</v>
      </c>
      <c r="EO130" s="397">
        <f>成绩录入!Q133</f>
        <v>0</v>
      </c>
      <c r="EP130" s="397">
        <f>成绩录入!R133</f>
        <v>0</v>
      </c>
      <c r="EQ130" s="397">
        <f>成绩录入!S133</f>
        <v>0</v>
      </c>
      <c r="ER130" s="397">
        <f>成绩录入!T133</f>
        <v>0</v>
      </c>
      <c r="ES130" s="397">
        <f>成绩录入!U133</f>
        <v>0</v>
      </c>
      <c r="ET130" s="397">
        <f>成绩录入!V133</f>
        <v>0</v>
      </c>
      <c r="EU130" s="397">
        <f>成绩录入!W133</f>
        <v>0</v>
      </c>
      <c r="EV130" s="397">
        <f>成绩录入!X133</f>
        <v>0</v>
      </c>
      <c r="EW130" s="398">
        <f>成绩录入!Y133</f>
        <v>0</v>
      </c>
      <c r="EY130" s="304" t="str">
        <f t="shared" si="272"/>
        <v/>
      </c>
      <c r="EZ130" s="296" t="str">
        <f t="shared" si="272"/>
        <v/>
      </c>
      <c r="FA130" s="296" t="str">
        <f t="shared" si="272"/>
        <v/>
      </c>
      <c r="FB130" s="296" t="str">
        <f t="shared" si="272"/>
        <v/>
      </c>
      <c r="FC130" s="302">
        <f>成绩录入!AB133</f>
        <v>0</v>
      </c>
      <c r="FD130" s="303"/>
      <c r="FE130" s="399" t="str">
        <f t="shared" si="301"/>
        <v>√</v>
      </c>
      <c r="FF130" s="397" t="str">
        <f t="shared" si="302"/>
        <v>√</v>
      </c>
      <c r="FG130" s="397" t="str">
        <f t="shared" si="303"/>
        <v>√</v>
      </c>
      <c r="FH130" s="397" t="str">
        <f t="shared" si="304"/>
        <v>√</v>
      </c>
      <c r="FI130" s="398" t="str">
        <f t="shared" si="305"/>
        <v>√</v>
      </c>
      <c r="FJ130" s="299"/>
      <c r="FK130" s="260">
        <f>成绩录入!AB133</f>
        <v>0</v>
      </c>
      <c r="FL130" s="248">
        <f>成绩录入!AC133</f>
        <v>0</v>
      </c>
      <c r="FM130" s="248">
        <f>成绩录入!AD133</f>
        <v>0</v>
      </c>
      <c r="FN130" s="248">
        <f>成绩录入!AE133</f>
        <v>0</v>
      </c>
      <c r="FO130" s="248">
        <f>成绩录入!AF133</f>
        <v>0</v>
      </c>
      <c r="FP130" s="248">
        <f>成绩录入!AG133</f>
        <v>0</v>
      </c>
      <c r="FQ130" s="298">
        <f t="shared" si="306"/>
        <v>0</v>
      </c>
      <c r="FR130" s="299"/>
      <c r="FS130" s="260">
        <f>成绩录入!AB133</f>
        <v>0</v>
      </c>
      <c r="FT130" s="248">
        <f>成绩录入!AC133</f>
        <v>0</v>
      </c>
      <c r="FU130" s="248">
        <f>成绩录入!AD133</f>
        <v>0</v>
      </c>
      <c r="FV130" s="248">
        <f>成绩录入!AE133</f>
        <v>0</v>
      </c>
      <c r="FW130" s="248">
        <f>成绩录入!AF133</f>
        <v>0</v>
      </c>
      <c r="FX130" s="333">
        <f>成绩录入!AG133</f>
        <v>0</v>
      </c>
      <c r="FY130" s="298">
        <f t="shared" si="307"/>
        <v>0</v>
      </c>
      <c r="FZ130" s="299"/>
      <c r="GA130" s="260">
        <f>成绩录入!AB133</f>
        <v>0</v>
      </c>
      <c r="GB130" s="248">
        <f>成绩录入!AC133</f>
        <v>0</v>
      </c>
      <c r="GC130" s="248">
        <f>成绩录入!AD133</f>
        <v>0</v>
      </c>
      <c r="GD130" s="248">
        <f>成绩录入!AE133</f>
        <v>0</v>
      </c>
      <c r="GE130" s="248">
        <f>成绩录入!AF133</f>
        <v>0</v>
      </c>
      <c r="GF130" s="248">
        <f>成绩录入!AG133</f>
        <v>0</v>
      </c>
      <c r="GG130" s="298">
        <f t="shared" si="308"/>
        <v>0</v>
      </c>
      <c r="GI130" s="260">
        <f>成绩录入!AB133</f>
        <v>0</v>
      </c>
      <c r="GJ130" s="248">
        <f>成绩录入!AC133</f>
        <v>0</v>
      </c>
      <c r="GK130" s="248">
        <f>成绩录入!AD133</f>
        <v>0</v>
      </c>
      <c r="GL130" s="248">
        <f>成绩录入!AE133</f>
        <v>0</v>
      </c>
      <c r="GM130" s="248">
        <f>成绩录入!AF133</f>
        <v>0</v>
      </c>
      <c r="GN130" s="248">
        <f>成绩录入!AG133</f>
        <v>0</v>
      </c>
      <c r="GO130" s="298">
        <f t="shared" si="309"/>
        <v>0</v>
      </c>
      <c r="GP130" s="299"/>
      <c r="GQ130" s="260">
        <f>成绩录入!AB133</f>
        <v>0</v>
      </c>
      <c r="GR130" s="248">
        <f>成绩录入!AC133</f>
        <v>0</v>
      </c>
      <c r="GS130" s="248">
        <f>成绩录入!AD133</f>
        <v>0</v>
      </c>
      <c r="GT130" s="248">
        <f>成绩录入!AE133</f>
        <v>0</v>
      </c>
      <c r="GU130" s="248">
        <f>成绩录入!AF133</f>
        <v>0</v>
      </c>
      <c r="GV130" s="248">
        <f>成绩录入!AG133</f>
        <v>0</v>
      </c>
      <c r="GW130" s="298">
        <f t="shared" si="310"/>
        <v>0</v>
      </c>
      <c r="GX130" s="299"/>
      <c r="GY130" s="273">
        <f>成绩录入!AJ133</f>
        <v>0</v>
      </c>
      <c r="GZ130" s="274">
        <f>成绩录入!AK133</f>
        <v>0</v>
      </c>
      <c r="HA130" s="274">
        <f>成绩录入!AL133</f>
        <v>0</v>
      </c>
      <c r="HB130" s="274">
        <f>成绩录入!AM133</f>
        <v>0</v>
      </c>
      <c r="HC130" s="274">
        <f>成绩录入!AN133</f>
        <v>0</v>
      </c>
      <c r="HD130" s="274">
        <f>成绩录入!AO133</f>
        <v>0</v>
      </c>
      <c r="HE130" s="310">
        <f t="shared" si="273"/>
        <v>0</v>
      </c>
      <c r="HF130" s="299"/>
      <c r="HG130" s="273">
        <f>成绩录入!AJ133</f>
        <v>0</v>
      </c>
      <c r="HH130" s="274">
        <f>成绩录入!AK133</f>
        <v>0</v>
      </c>
      <c r="HI130" s="274">
        <f>成绩录入!AL133</f>
        <v>0</v>
      </c>
      <c r="HJ130" s="274">
        <f>成绩录入!AM133</f>
        <v>0</v>
      </c>
      <c r="HK130" s="274">
        <f>成绩录入!AN133</f>
        <v>0</v>
      </c>
      <c r="HL130" s="274">
        <f>成绩录入!AO133</f>
        <v>0</v>
      </c>
      <c r="HM130" s="310">
        <f t="shared" si="274"/>
        <v>0</v>
      </c>
      <c r="HO130" s="273">
        <f>成绩录入!AJ133</f>
        <v>0</v>
      </c>
      <c r="HP130" s="274">
        <f>成绩录入!AK133</f>
        <v>0</v>
      </c>
      <c r="HQ130" s="274">
        <f>成绩录入!AL133</f>
        <v>0</v>
      </c>
      <c r="HR130" s="274">
        <f>成绩录入!AM133</f>
        <v>0</v>
      </c>
      <c r="HS130" s="274">
        <f>成绩录入!AN133</f>
        <v>0</v>
      </c>
      <c r="HT130" s="274">
        <f>成绩录入!AO133</f>
        <v>0</v>
      </c>
      <c r="HU130" s="310">
        <f t="shared" si="275"/>
        <v>0</v>
      </c>
      <c r="HV130" s="299"/>
      <c r="HW130" s="273">
        <f>成绩录入!AJ133</f>
        <v>0</v>
      </c>
      <c r="HX130" s="274">
        <f>成绩录入!AK133</f>
        <v>0</v>
      </c>
      <c r="HY130" s="274">
        <f>成绩录入!AL133</f>
        <v>0</v>
      </c>
      <c r="HZ130" s="274">
        <f>成绩录入!AM133</f>
        <v>0</v>
      </c>
      <c r="IA130" s="274">
        <f>成绩录入!AN133</f>
        <v>0</v>
      </c>
      <c r="IB130" s="274">
        <f>成绩录入!AO133</f>
        <v>0</v>
      </c>
      <c r="IC130" s="310">
        <f t="shared" si="276"/>
        <v>0</v>
      </c>
      <c r="ID130" s="299"/>
      <c r="IE130" s="273">
        <f>成绩录入!AJ133</f>
        <v>0</v>
      </c>
      <c r="IF130" s="274">
        <f>成绩录入!AK133</f>
        <v>0</v>
      </c>
      <c r="IG130" s="274">
        <f>成绩录入!AL133</f>
        <v>0</v>
      </c>
      <c r="IH130" s="274">
        <f>成绩录入!AM133</f>
        <v>0</v>
      </c>
      <c r="II130" s="274">
        <f>成绩录入!AN133</f>
        <v>0</v>
      </c>
      <c r="IJ130" s="274">
        <f>成绩录入!AO133</f>
        <v>0</v>
      </c>
      <c r="IK130" s="310">
        <f t="shared" si="277"/>
        <v>0</v>
      </c>
      <c r="IL130" s="299"/>
      <c r="IM130" s="313" t="e">
        <f t="shared" si="311"/>
        <v>#DIV/0!</v>
      </c>
      <c r="IN130" s="314" t="e">
        <f t="shared" si="312"/>
        <v>#DIV/0!</v>
      </c>
      <c r="IO130" s="314" t="e">
        <f t="shared" si="313"/>
        <v>#DIV/0!</v>
      </c>
      <c r="IP130" s="314" t="e">
        <f t="shared" si="314"/>
        <v>#DIV/0!</v>
      </c>
      <c r="IQ130" s="314" t="e">
        <f t="shared" si="315"/>
        <v>#DIV/0!</v>
      </c>
      <c r="IR130" s="400" t="e">
        <f t="shared" si="316"/>
        <v>#DIV/0!</v>
      </c>
      <c r="IT130" s="214">
        <f>成绩录入!AR133</f>
        <v>0</v>
      </c>
      <c r="IU130" s="216">
        <f>成绩录入!AS133</f>
        <v>0</v>
      </c>
      <c r="IV130" s="216">
        <f>成绩录入!AT133</f>
        <v>0</v>
      </c>
      <c r="IW130" s="216">
        <f>成绩录入!AU133</f>
        <v>0</v>
      </c>
      <c r="IX130" s="216">
        <f>成绩录入!AV133</f>
        <v>0</v>
      </c>
      <c r="IY130" s="216">
        <f>成绩录入!AW133</f>
        <v>0</v>
      </c>
      <c r="IZ130" s="298">
        <f t="shared" si="317"/>
        <v>0</v>
      </c>
      <c r="JA130" s="299"/>
      <c r="JB130" s="317">
        <f>成绩录入!AR133</f>
        <v>0</v>
      </c>
      <c r="JC130" s="216">
        <f>成绩录入!AS133</f>
        <v>0</v>
      </c>
      <c r="JD130" s="216">
        <f>成绩录入!AT133</f>
        <v>0</v>
      </c>
      <c r="JE130" s="216">
        <f>成绩录入!AU133</f>
        <v>0</v>
      </c>
      <c r="JF130" s="216">
        <f>成绩录入!AV133</f>
        <v>0</v>
      </c>
      <c r="JG130" s="216">
        <f>成绩录入!AW133</f>
        <v>0</v>
      </c>
      <c r="JH130" s="298">
        <f t="shared" si="318"/>
        <v>0</v>
      </c>
      <c r="JI130" s="299"/>
      <c r="JJ130" s="248">
        <f>成绩录入!AR133</f>
        <v>0</v>
      </c>
      <c r="JK130" s="248">
        <f>成绩录入!AS133</f>
        <v>0</v>
      </c>
      <c r="JL130" s="248">
        <f>成绩录入!AT133</f>
        <v>0</v>
      </c>
      <c r="JM130" s="248">
        <f>成绩录入!AU133</f>
        <v>0</v>
      </c>
      <c r="JN130" s="248">
        <f>成绩录入!AV133</f>
        <v>0</v>
      </c>
      <c r="JO130" s="248">
        <f>成绩录入!AW133</f>
        <v>0</v>
      </c>
      <c r="JP130" s="298">
        <f t="shared" si="319"/>
        <v>0</v>
      </c>
      <c r="JQ130" s="299"/>
      <c r="JR130" s="308">
        <f>成绩录入!AR133</f>
        <v>0</v>
      </c>
      <c r="JS130" s="248">
        <f>成绩录入!AS133</f>
        <v>0</v>
      </c>
      <c r="JT130" s="248">
        <f>成绩录入!AT133</f>
        <v>0</v>
      </c>
      <c r="JU130" s="248">
        <f>成绩录入!AU133</f>
        <v>0</v>
      </c>
      <c r="JV130" s="248">
        <f>成绩录入!AV133</f>
        <v>0</v>
      </c>
      <c r="JW130" s="248">
        <f>成绩录入!AW133</f>
        <v>0</v>
      </c>
      <c r="JX130" s="298">
        <f t="shared" si="320"/>
        <v>0</v>
      </c>
      <c r="JY130" s="299"/>
      <c r="JZ130" s="308">
        <f>成绩录入!AR133</f>
        <v>0</v>
      </c>
      <c r="KA130" s="248">
        <f>成绩录入!AS133</f>
        <v>0</v>
      </c>
      <c r="KB130" s="248">
        <f>成绩录入!AT133</f>
        <v>0</v>
      </c>
      <c r="KC130" s="248">
        <f>成绩录入!AU133</f>
        <v>0</v>
      </c>
      <c r="KD130" s="248">
        <f>成绩录入!AV133</f>
        <v>0</v>
      </c>
      <c r="KE130" s="248">
        <f>成绩录入!AW133</f>
        <v>0</v>
      </c>
      <c r="KF130" s="298">
        <f t="shared" si="321"/>
        <v>0</v>
      </c>
      <c r="KH130" s="401">
        <f t="shared" si="322"/>
        <v>0</v>
      </c>
      <c r="KI130" s="314">
        <f t="shared" si="323"/>
        <v>0</v>
      </c>
      <c r="KJ130" s="314">
        <f t="shared" si="324"/>
        <v>0</v>
      </c>
      <c r="KK130" s="314">
        <f t="shared" si="325"/>
        <v>0</v>
      </c>
      <c r="KL130" s="314">
        <f t="shared" si="326"/>
        <v>0</v>
      </c>
      <c r="KM130" s="400">
        <f t="shared" si="327"/>
        <v>0</v>
      </c>
      <c r="KN130" s="90"/>
      <c r="KO130" s="294">
        <f>IF(总评!G128&lt;60,1,0)</f>
        <v>0</v>
      </c>
      <c r="KP130" s="355">
        <f t="shared" si="328"/>
        <v>0</v>
      </c>
      <c r="KQ130" s="355">
        <f t="shared" si="329"/>
        <v>0</v>
      </c>
      <c r="KR130" s="356">
        <f t="shared" si="330"/>
        <v>0</v>
      </c>
      <c r="KS130" s="321">
        <f t="shared" si="245"/>
        <v>0</v>
      </c>
      <c r="OT130" s="273">
        <f>IF(OT$6=$OS$5,成绩录入!BC133,0)</f>
        <v>0</v>
      </c>
      <c r="OU130" s="274">
        <f>IF(OU$6=$OS$5,成绩录入!BD133,0)</f>
        <v>0</v>
      </c>
      <c r="OV130" s="274">
        <f>IF(OV$6=$OS$5,成绩录入!BE133,0)</f>
        <v>0</v>
      </c>
      <c r="OW130" s="274">
        <f>IF(OW$6=$OS$5,成绩录入!BF133,0)</f>
        <v>0</v>
      </c>
      <c r="OX130" s="274">
        <f>IF(OX$6=$OS$5,成绩录入!BG133,0)</f>
        <v>0</v>
      </c>
      <c r="OY130" s="274">
        <f>IF(OY$6=$OS$5,成绩录入!BH133,0)</f>
        <v>0</v>
      </c>
      <c r="OZ130" s="274">
        <f>IF(OZ$6=$OS$5,成绩录入!BI133,0)</f>
        <v>0</v>
      </c>
      <c r="PA130" s="274">
        <f>IF(PA$6=$OS$5,成绩录入!BJ133,0)</f>
        <v>0</v>
      </c>
      <c r="PB130" s="274">
        <f>IF(PB$6=$OS$5,成绩录入!BK133,0)</f>
        <v>0</v>
      </c>
      <c r="PC130" s="274">
        <f>IF(PC$6=$OS$5,成绩录入!BL133,0)</f>
        <v>0</v>
      </c>
      <c r="PD130" s="274">
        <f>IF(PD$6=$OS$5,成绩录入!BM133,0)</f>
        <v>0</v>
      </c>
      <c r="PE130" s="274">
        <f>IF(PE$6=$OS$5,成绩录入!BN133,0)</f>
        <v>0</v>
      </c>
      <c r="PF130" s="274">
        <f>IF(PF$6=$OS$5,成绩录入!BO133,0)</f>
        <v>0</v>
      </c>
      <c r="PG130" s="274">
        <f>IF(PG$6=$OS$5,成绩录入!BP133,0)</f>
        <v>0</v>
      </c>
      <c r="PH130" s="274">
        <f>IF(PH$6=$OS$5,成绩录入!BQ133,0)</f>
        <v>0</v>
      </c>
      <c r="PI130" s="274">
        <f>IF(PI$6=$OS$5,成绩录入!BR133,0)</f>
        <v>0</v>
      </c>
      <c r="PJ130" s="274">
        <f>IF(PJ$6=$OS$5,成绩录入!BS133,0)</f>
        <v>0</v>
      </c>
      <c r="PK130" s="274">
        <f>IF(PK$6=$OS$5,成绩录入!BT133,0)</f>
        <v>0</v>
      </c>
      <c r="PL130" s="274">
        <f>IF(PL$6=$OS$5,成绩录入!BU133,0)</f>
        <v>0</v>
      </c>
      <c r="PM130" s="274">
        <f>IF(PM$6=$OS$5,成绩录入!BV133,0)</f>
        <v>0</v>
      </c>
      <c r="PN130" s="274">
        <f>IF(PN$6=$OS$5,成绩录入!BW133,0)</f>
        <v>0</v>
      </c>
      <c r="PO130" s="274">
        <f>IF(PO$6=$OS$5,成绩录入!BX133,0)</f>
        <v>0</v>
      </c>
      <c r="PP130" s="274">
        <f>IF(PP$6=$OS$5,成绩录入!BY133,0)</f>
        <v>0</v>
      </c>
      <c r="PQ130" s="274">
        <f>IF(PQ$6=$OS$5,成绩录入!BZ133,0)</f>
        <v>0</v>
      </c>
      <c r="PR130" s="274">
        <f>IF(PR$6=$OS$5,成绩录入!CA133,0)</f>
        <v>0</v>
      </c>
      <c r="PS130" s="274">
        <f>IF(PS$6=$OS$5,成绩录入!CB133,0)</f>
        <v>0</v>
      </c>
      <c r="PT130" s="274">
        <f>IF(PT$6=$OS$5,成绩录入!CC133,0)</f>
        <v>0</v>
      </c>
      <c r="PU130" s="274">
        <f>IF(PU$6=$OS$5,成绩录入!CD133,0)</f>
        <v>0</v>
      </c>
      <c r="PV130" s="274">
        <f>IF(PV$6=$OS$5,成绩录入!CE133,0)</f>
        <v>0</v>
      </c>
      <c r="PW130" s="274">
        <f>IF(PW$6=$OS$5,成绩录入!CF133,0)</f>
        <v>0</v>
      </c>
      <c r="PX130" s="274">
        <f>IF(PX$6=$OS$5,成绩录入!CG133,0)</f>
        <v>0</v>
      </c>
      <c r="PY130" s="274">
        <f>IF(PY$6=$OS$5,成绩录入!CH133,0)</f>
        <v>0</v>
      </c>
      <c r="PZ130" s="274">
        <f>IF(PZ$6=$OS$5,成绩录入!CI133,0)</f>
        <v>0</v>
      </c>
      <c r="QA130" s="274">
        <f>IF(QA$6=$OS$5,成绩录入!CJ133,0)</f>
        <v>0</v>
      </c>
      <c r="QB130" s="274">
        <f>IF(QB$6=$OS$5,成绩录入!CK133,0)</f>
        <v>0</v>
      </c>
      <c r="QC130" s="274">
        <f>IF(QC$6=$OS$5,成绩录入!CL133,0)</f>
        <v>0</v>
      </c>
      <c r="QD130" s="274">
        <f>IF(QD$6=$OS$5,成绩录入!CM133,0)</f>
        <v>0</v>
      </c>
      <c r="QE130" s="274">
        <f>IF(QE$6=$OS$5,成绩录入!CN133,0)</f>
        <v>0</v>
      </c>
      <c r="QF130" s="274">
        <f>IF(QF$6=$OS$5,成绩录入!CO133,0)</f>
        <v>0</v>
      </c>
      <c r="QG130" s="274">
        <f>IF(QG$6=$OS$5,成绩录入!CP133,0)</f>
        <v>0</v>
      </c>
      <c r="QH130" s="274">
        <f>IF(QH$6=$OS$5,成绩录入!CQ133,0)</f>
        <v>0</v>
      </c>
      <c r="QI130" s="274">
        <f>IF(QI$6=$OS$5,成绩录入!CR133,0)</f>
        <v>0</v>
      </c>
      <c r="QJ130" s="274">
        <f>IF(QJ$6=$OS$5,成绩录入!CS133,0)</f>
        <v>0</v>
      </c>
      <c r="QK130" s="274">
        <f>IF(QK$6=$OS$5,成绩录入!CT133,0)</f>
        <v>0</v>
      </c>
      <c r="QL130" s="274">
        <f>IF(QL$6=$OS$5,成绩录入!CU133,0)</f>
        <v>0</v>
      </c>
      <c r="QM130" s="274">
        <f>IF(QM$6=$OS$5,成绩录入!CV133,0)</f>
        <v>0</v>
      </c>
      <c r="QN130" s="274">
        <f>IF(QN$6=$OS$5,成绩录入!CW133,0)</f>
        <v>0</v>
      </c>
      <c r="QO130" s="274">
        <f>IF(QO$6=$OS$5,成绩录入!CX133,0)</f>
        <v>0</v>
      </c>
      <c r="QP130" s="274">
        <f>IF(QP$6=$OS$5,成绩录入!CY133,0)</f>
        <v>0</v>
      </c>
      <c r="QQ130" s="274">
        <f>IF(QQ$6=$OS$5,成绩录入!CZ133,0)</f>
        <v>0</v>
      </c>
      <c r="QR130" s="274">
        <f>IF(QR$6=$OS$5,成绩录入!DA133,0)</f>
        <v>0</v>
      </c>
      <c r="QS130" s="274">
        <f>IF(QS$6=$OS$5,成绩录入!DB133,0)</f>
        <v>0</v>
      </c>
      <c r="QT130" s="274">
        <f>IF(QT$6=$OS$5,成绩录入!DC133,0)</f>
        <v>0</v>
      </c>
      <c r="QU130" s="274">
        <f>IF(QU$6=$OS$5,成绩录入!DD133,0)</f>
        <v>0</v>
      </c>
      <c r="QV130" s="274">
        <f>IF(QV$6=$OS$5,成绩录入!DE133,0)</f>
        <v>0</v>
      </c>
      <c r="QW130" s="274">
        <f>IF(QW$6=$OS$5,成绩录入!DF133,0)</f>
        <v>0</v>
      </c>
      <c r="QX130" s="274">
        <f>IF(QX$6=$OS$5,成绩录入!DG133,0)</f>
        <v>0</v>
      </c>
      <c r="QY130" s="274">
        <f>IF(QY$6=$OS$5,成绩录入!DH133,0)</f>
        <v>0</v>
      </c>
      <c r="QZ130" s="274">
        <f>IF(QZ$6=$OS$5,成绩录入!DI133,0)</f>
        <v>0</v>
      </c>
      <c r="RA130" s="274">
        <f>IF(RA$6=$OS$5,成绩录入!DJ133,0)</f>
        <v>0</v>
      </c>
      <c r="RB130" s="248">
        <f>IF(RB$6=$OS$5,成绩录入!DK133,0)</f>
        <v>0</v>
      </c>
      <c r="RC130" s="248">
        <f>IF(RC$6=$OS$5,成绩录入!DL133,0)</f>
        <v>0</v>
      </c>
      <c r="RD130" s="248">
        <f>IF(RD$6=$OS$5,成绩录入!DM133,0)</f>
        <v>0</v>
      </c>
      <c r="RE130" s="248">
        <f>IF(RE$6=$OS$5,成绩录入!DN133,0)</f>
        <v>0</v>
      </c>
      <c r="RF130" s="248">
        <f>IF(RF$6=$OS$5,成绩录入!DO133,0)</f>
        <v>0</v>
      </c>
      <c r="RG130" s="248">
        <f>IF(RG$6=$OS$5,成绩录入!DP133,0)</f>
        <v>0</v>
      </c>
      <c r="RH130" s="248">
        <f>IF(RH$6=$OS$5,成绩录入!DQ133,0)</f>
        <v>0</v>
      </c>
      <c r="RI130" s="248">
        <f>IF(RI$6=$OS$5,成绩录入!DR133,0)</f>
        <v>0</v>
      </c>
      <c r="RJ130" s="248">
        <f>IF(RJ$6=$OS$5,成绩录入!DS133,0)</f>
        <v>0</v>
      </c>
      <c r="RK130" s="248">
        <f>IF(RK$6=$OS$5,成绩录入!DT133,0)</f>
        <v>0</v>
      </c>
      <c r="RL130" s="248">
        <f>IF(RL$6=$OS$5,成绩录入!DU133,0)</f>
        <v>0</v>
      </c>
      <c r="RM130" s="248">
        <f>IF(RM$6=$OS$5,成绩录入!DV133,0)</f>
        <v>0</v>
      </c>
      <c r="RN130" s="248">
        <f>IF(RN$6=$OS$5,成绩录入!DW133,0)</f>
        <v>0</v>
      </c>
      <c r="RO130" s="248">
        <f>IF(RO$6=$OS$5,成绩录入!DX133,0)</f>
        <v>0</v>
      </c>
      <c r="RP130" s="248">
        <f>IF(RP$6=$OS$5,成绩录入!DY133,0)</f>
        <v>0</v>
      </c>
      <c r="RQ130" s="248">
        <f>IF(RQ$6=$OS$5,成绩录入!DZ133,0)</f>
        <v>0</v>
      </c>
      <c r="RR130" s="248">
        <f>IF(RR$6=$OS$5,成绩录入!EA133,0)</f>
        <v>0</v>
      </c>
      <c r="RS130" s="248">
        <f>IF(RS$6=$OS$5,成绩录入!EB133,0)</f>
        <v>0</v>
      </c>
      <c r="RT130" s="248">
        <f>IF(RT$6=$OS$5,成绩录入!EC133,0)</f>
        <v>0</v>
      </c>
      <c r="RU130" s="248">
        <f>IF(RU$6=$OS$5,成绩录入!ED133,0)</f>
        <v>0</v>
      </c>
      <c r="RV130" s="248">
        <f>IF(RV$6=$OS$5,成绩录入!EE133,0)</f>
        <v>0</v>
      </c>
      <c r="RW130" s="248">
        <f>IF(RW$6=$OS$5,成绩录入!EF133,0)</f>
        <v>0</v>
      </c>
      <c r="RX130" s="248">
        <f>IF(RX$6=$OS$5,成绩录入!EG133,0)</f>
        <v>0</v>
      </c>
      <c r="RY130" s="248">
        <f>IF(RY$6=$OS$5,成绩录入!EH133,0)</f>
        <v>0</v>
      </c>
      <c r="RZ130" s="248">
        <f>IF(RZ$6=$OS$5,成绩录入!EI133,0)</f>
        <v>0</v>
      </c>
      <c r="SA130" s="248">
        <f>IF(SA$6=$OS$5,成绩录入!EJ133,0)</f>
        <v>0</v>
      </c>
      <c r="SB130" s="248">
        <f>IF(SB$6=$OS$5,成绩录入!EK133,0)</f>
        <v>0</v>
      </c>
      <c r="SC130" s="248">
        <f>IF(SC$6=$OS$5,成绩录入!EL133,0)</f>
        <v>0</v>
      </c>
      <c r="SD130" s="248">
        <f>IF(SD$6=$OS$5,成绩录入!EM133,0)</f>
        <v>0</v>
      </c>
      <c r="SE130" s="248">
        <f>IF(SE$6=$OS$5,成绩录入!EN133,0)</f>
        <v>0</v>
      </c>
      <c r="SF130" s="248">
        <f>IF(SF$6=$OS$5,成绩录入!EO133,0)</f>
        <v>0</v>
      </c>
      <c r="SG130" s="248">
        <f>IF(SG$6=$OS$5,成绩录入!EP133,0)</f>
        <v>0</v>
      </c>
      <c r="SH130" s="248">
        <f>IF(SH$6=$OS$5,成绩录入!EQ133,0)</f>
        <v>0</v>
      </c>
      <c r="SI130" s="248">
        <f>IF(SI$6=$OS$5,成绩录入!ER133,0)</f>
        <v>0</v>
      </c>
      <c r="SJ130" s="248">
        <f>IF(SJ$6=$OS$5,成绩录入!ES133,0)</f>
        <v>0</v>
      </c>
      <c r="SK130" s="248">
        <f>IF(SK$6=$OS$5,成绩录入!ET133,0)</f>
        <v>0</v>
      </c>
      <c r="SL130" s="248">
        <f>IF(SL$6=$OS$5,成绩录入!EU133,0)</f>
        <v>0</v>
      </c>
      <c r="SM130" s="248">
        <f>IF(SM$6=$OS$5,成绩录入!EV133,0)</f>
        <v>0</v>
      </c>
      <c r="SN130" s="248">
        <f>IF(SN$6=$OS$5,成绩录入!EW133,0)</f>
        <v>0</v>
      </c>
      <c r="SO130" s="248">
        <f>IF(SO$6=$OS$5,成绩录入!EX133,0)</f>
        <v>0</v>
      </c>
      <c r="SP130" s="218">
        <f t="shared" si="190"/>
        <v>0</v>
      </c>
      <c r="SQ130" s="166"/>
      <c r="SR130" s="166"/>
      <c r="SS130" s="273">
        <f>IF(SS$6=$SR$5,成绩录入!BC133,0)</f>
        <v>0</v>
      </c>
      <c r="ST130" s="274">
        <f>IF(ST$6=$SR$5,成绩录入!BD133,0)</f>
        <v>0</v>
      </c>
      <c r="SU130" s="274">
        <f>IF(SU$6=$SR$5,成绩录入!BE133,0)</f>
        <v>0</v>
      </c>
      <c r="SV130" s="274">
        <f>IF(SV$6=$SR$5,成绩录入!BF133,0)</f>
        <v>0</v>
      </c>
      <c r="SW130" s="274">
        <f>IF(SW$6=$SR$5,成绩录入!BG133,0)</f>
        <v>0</v>
      </c>
      <c r="SX130" s="274">
        <f>IF(SX$6=$SR$5,成绩录入!BH133,0)</f>
        <v>0</v>
      </c>
      <c r="SY130" s="274">
        <f>IF(SY$6=$SR$5,成绩录入!BI133,0)</f>
        <v>0</v>
      </c>
      <c r="SZ130" s="274">
        <f>IF(SZ$6=$SR$5,成绩录入!BJ133,0)</f>
        <v>0</v>
      </c>
      <c r="TA130" s="274">
        <f>IF(TA$6=$SR$5,成绩录入!BK133,0)</f>
        <v>0</v>
      </c>
      <c r="TB130" s="274">
        <f>IF(TB$6=$SR$5,成绩录入!BL133,0)</f>
        <v>0</v>
      </c>
      <c r="TC130" s="274">
        <f>IF(TC$6=$SR$5,成绩录入!BM133,0)</f>
        <v>0</v>
      </c>
      <c r="TD130" s="274">
        <f>IF(TD$6=$SR$5,成绩录入!BN133,0)</f>
        <v>0</v>
      </c>
      <c r="TE130" s="274">
        <f>IF(TE$6=$SR$5,成绩录入!BO133,0)</f>
        <v>0</v>
      </c>
      <c r="TF130" s="274">
        <f>IF(TF$6=$SR$5,成绩录入!BP133,0)</f>
        <v>0</v>
      </c>
      <c r="TG130" s="274">
        <f>IF(TG$6=$SR$5,成绩录入!BQ133,0)</f>
        <v>0</v>
      </c>
      <c r="TH130" s="274">
        <f>IF(TH$6=$SR$5,成绩录入!BR133,0)</f>
        <v>0</v>
      </c>
      <c r="TI130" s="274">
        <f>IF(TI$6=$SR$5,成绩录入!BS133,0)</f>
        <v>0</v>
      </c>
      <c r="TJ130" s="274">
        <f>IF(TJ$6=$SR$5,成绩录入!BT133,0)</f>
        <v>0</v>
      </c>
      <c r="TK130" s="274">
        <f>IF(TK$6=$SR$5,成绩录入!BU133,0)</f>
        <v>0</v>
      </c>
      <c r="TL130" s="274">
        <f>IF(TL$6=$SR$5,成绩录入!BV133,0)</f>
        <v>0</v>
      </c>
      <c r="TM130" s="274">
        <f>IF(TM$6=$SR$5,成绩录入!BW133,0)</f>
        <v>0</v>
      </c>
      <c r="TN130" s="274">
        <f>IF(TN$6=$SR$5,成绩录入!BX133,0)</f>
        <v>0</v>
      </c>
      <c r="TO130" s="274">
        <f>IF(TO$6=$SR$5,成绩录入!BY133,0)</f>
        <v>0</v>
      </c>
      <c r="TP130" s="274">
        <f>IF(TP$6=$SR$5,成绩录入!BZ133,0)</f>
        <v>0</v>
      </c>
      <c r="TQ130" s="274">
        <f>IF(TQ$6=$SR$5,成绩录入!CA133,0)</f>
        <v>0</v>
      </c>
      <c r="TR130" s="274">
        <f>IF(TR$6=$SR$5,成绩录入!CB133,0)</f>
        <v>0</v>
      </c>
      <c r="TS130" s="274">
        <f>IF(TS$6=$SR$5,成绩录入!CC133,0)</f>
        <v>0</v>
      </c>
      <c r="TT130" s="274">
        <f>IF(TT$6=$SR$5,成绩录入!CD133,0)</f>
        <v>0</v>
      </c>
      <c r="TU130" s="274">
        <f>IF(TU$6=$SR$5,成绩录入!CE133,0)</f>
        <v>0</v>
      </c>
      <c r="TV130" s="274">
        <f>IF(TV$6=$SR$5,成绩录入!CF133,0)</f>
        <v>0</v>
      </c>
      <c r="TW130" s="274">
        <f>IF(TW$6=$SR$5,成绩录入!CG133,0)</f>
        <v>0</v>
      </c>
      <c r="TX130" s="274">
        <f>IF(TX$6=$SR$5,成绩录入!CH133,0)</f>
        <v>0</v>
      </c>
      <c r="TY130" s="274">
        <f>IF(TY$6=$SR$5,成绩录入!CI133,0)</f>
        <v>0</v>
      </c>
      <c r="TZ130" s="274">
        <f>IF(TZ$6=$SR$5,成绩录入!CJ133,0)</f>
        <v>0</v>
      </c>
      <c r="UA130" s="274">
        <f>IF(UA$6=$SR$5,成绩录入!CK133,0)</f>
        <v>0</v>
      </c>
      <c r="UB130" s="274">
        <f>IF(UB$6=$SR$5,成绩录入!CL133,0)</f>
        <v>0</v>
      </c>
      <c r="UC130" s="274">
        <f>IF(UC$6=$SR$5,成绩录入!CM133,0)</f>
        <v>0</v>
      </c>
      <c r="UD130" s="274">
        <f>IF(UD$6=$SR$5,成绩录入!CN133,0)</f>
        <v>0</v>
      </c>
      <c r="UE130" s="274">
        <f>IF(UE$6=$SR$5,成绩录入!CO133,0)</f>
        <v>0</v>
      </c>
      <c r="UF130" s="274">
        <f>IF(UF$6=$SR$5,成绩录入!CP133,0)</f>
        <v>0</v>
      </c>
      <c r="UG130" s="274">
        <f>IF(UG$6=$SR$5,成绩录入!CQ133,0)</f>
        <v>0</v>
      </c>
      <c r="UH130" s="274">
        <f>IF(UH$6=$SR$5,成绩录入!CR133,0)</f>
        <v>0</v>
      </c>
      <c r="UI130" s="274">
        <f>IF(UI$6=$SR$5,成绩录入!CS133,0)</f>
        <v>0</v>
      </c>
      <c r="UJ130" s="274">
        <f>IF(UJ$6=$SR$5,成绩录入!CT133,0)</f>
        <v>0</v>
      </c>
      <c r="UK130" s="274">
        <f>IF(UK$6=$SR$5,成绩录入!CU133,0)</f>
        <v>0</v>
      </c>
      <c r="UL130" s="274">
        <f>IF(UL$6=$SR$5,成绩录入!CV133,0)</f>
        <v>0</v>
      </c>
      <c r="UM130" s="274">
        <f>IF(UM$6=$SR$5,成绩录入!CW133,0)</f>
        <v>0</v>
      </c>
      <c r="UN130" s="274">
        <f>IF(UN$6=$SR$5,成绩录入!CX133,0)</f>
        <v>0</v>
      </c>
      <c r="UO130" s="274">
        <f>IF(UO$6=$SR$5,成绩录入!CY133,0)</f>
        <v>0</v>
      </c>
      <c r="UP130" s="274">
        <f>IF(UP$6=$SR$5,成绩录入!CZ133,0)</f>
        <v>0</v>
      </c>
      <c r="UQ130" s="274">
        <f>IF(UQ$6=$SR$5,成绩录入!DA133,0)</f>
        <v>0</v>
      </c>
      <c r="UR130" s="274">
        <f>IF(UR$6=$SR$5,成绩录入!DB133,0)</f>
        <v>0</v>
      </c>
      <c r="US130" s="274">
        <f>IF(US$6=$SR$5,成绩录入!DC133,0)</f>
        <v>0</v>
      </c>
      <c r="UT130" s="274">
        <f>IF(UT$6=$SR$5,成绩录入!DD133,0)</f>
        <v>0</v>
      </c>
      <c r="UU130" s="274">
        <f>IF(UU$6=$SR$5,成绩录入!DE133,0)</f>
        <v>0</v>
      </c>
      <c r="UV130" s="274">
        <f>IF(UV$6=$SR$5,成绩录入!DF133,0)</f>
        <v>0</v>
      </c>
      <c r="UW130" s="274">
        <f>IF(UW$6=$SR$5,成绩录入!DG133,0)</f>
        <v>0</v>
      </c>
      <c r="UX130" s="274">
        <f>IF(UX$6=$SR$5,成绩录入!DH133,0)</f>
        <v>0</v>
      </c>
      <c r="UY130" s="274">
        <f>IF(UY$6=$SR$5,成绩录入!DI133,0)</f>
        <v>0</v>
      </c>
      <c r="UZ130" s="274">
        <f>IF(UZ$6=$SR$5,成绩录入!DJ133,0)</f>
        <v>0</v>
      </c>
      <c r="VA130" s="248">
        <f>IF(VA$6=$SR$5,成绩录入!DK133,0)</f>
        <v>0</v>
      </c>
      <c r="VB130" s="248">
        <f>IF(VB$6=$SR$5,成绩录入!DL133,0)</f>
        <v>0</v>
      </c>
      <c r="VC130" s="248">
        <f>IF(VC$6=$SR$5,成绩录入!DM133,0)</f>
        <v>0</v>
      </c>
      <c r="VD130" s="248">
        <f>IF(VD$6=$SR$5,成绩录入!DN133,0)</f>
        <v>0</v>
      </c>
      <c r="VE130" s="248">
        <f>IF(VE$6=$SR$5,成绩录入!DO133,0)</f>
        <v>0</v>
      </c>
      <c r="VF130" s="248">
        <f>IF(VF$6=$SR$5,成绩录入!DP133,0)</f>
        <v>0</v>
      </c>
      <c r="VG130" s="248">
        <f>IF(VG$6=$SR$5,成绩录入!DQ133,0)</f>
        <v>0</v>
      </c>
      <c r="VH130" s="248">
        <f>IF(VH$6=$SR$5,成绩录入!DR133,0)</f>
        <v>0</v>
      </c>
      <c r="VI130" s="248">
        <f>IF(VI$6=$SR$5,成绩录入!DS133,0)</f>
        <v>0</v>
      </c>
      <c r="VJ130" s="248">
        <f>IF(VJ$6=$SR$5,成绩录入!DT133,0)</f>
        <v>0</v>
      </c>
      <c r="VK130" s="248">
        <f>IF(VK$6=$SR$5,成绩录入!DU133,0)</f>
        <v>0</v>
      </c>
      <c r="VL130" s="248">
        <f>IF(VL$6=$SR$5,成绩录入!DV133,0)</f>
        <v>0</v>
      </c>
      <c r="VM130" s="248">
        <f>IF(VM$6=$SR$5,成绩录入!DW133,0)</f>
        <v>0</v>
      </c>
      <c r="VN130" s="248">
        <f>IF(VN$6=$SR$5,成绩录入!DX133,0)</f>
        <v>0</v>
      </c>
      <c r="VO130" s="248">
        <f>IF(VO$6=$SR$5,成绩录入!DY133,0)</f>
        <v>0</v>
      </c>
      <c r="VP130" s="248">
        <f>IF(VP$6=$SR$5,成绩录入!DZ133,0)</f>
        <v>0</v>
      </c>
      <c r="VQ130" s="248">
        <f>IF(VQ$6=$SR$5,成绩录入!EA133,0)</f>
        <v>0</v>
      </c>
      <c r="VR130" s="248">
        <f>IF(VR$6=$SR$5,成绩录入!EB133,0)</f>
        <v>0</v>
      </c>
      <c r="VS130" s="248">
        <f>IF(VS$6=$SR$5,成绩录入!EC133,0)</f>
        <v>0</v>
      </c>
      <c r="VT130" s="248">
        <f>IF(VT$6=$SR$5,成绩录入!ED133,0)</f>
        <v>0</v>
      </c>
      <c r="VU130" s="248">
        <f>IF(VU$6=$SR$5,成绩录入!EE133,0)</f>
        <v>0</v>
      </c>
      <c r="VV130" s="248">
        <f>IF(VV$6=$SR$5,成绩录入!EF133,0)</f>
        <v>0</v>
      </c>
      <c r="VW130" s="248">
        <f>IF(VW$6=$SR$5,成绩录入!EG133,0)</f>
        <v>0</v>
      </c>
      <c r="VX130" s="248">
        <f>IF(VX$6=$SR$5,成绩录入!EH133,0)</f>
        <v>0</v>
      </c>
      <c r="VY130" s="248">
        <f>IF(VY$6=$SR$5,成绩录入!EI133,0)</f>
        <v>0</v>
      </c>
      <c r="VZ130" s="248">
        <f>IF(VZ$6=$SR$5,成绩录入!EJ133,0)</f>
        <v>0</v>
      </c>
      <c r="WA130" s="248">
        <f>IF(WA$6=$SR$5,成绩录入!EK133,0)</f>
        <v>0</v>
      </c>
      <c r="WB130" s="248">
        <f>IF(WB$6=$SR$5,成绩录入!EL133,0)</f>
        <v>0</v>
      </c>
      <c r="WC130" s="248">
        <f>IF(WC$6=$SR$5,成绩录入!EM133,0)</f>
        <v>0</v>
      </c>
      <c r="WD130" s="248">
        <f>IF(WD$6=$SR$5,成绩录入!EN133,0)</f>
        <v>0</v>
      </c>
      <c r="WE130" s="248">
        <f>IF(WE$6=$SR$5,成绩录入!EO133,0)</f>
        <v>0</v>
      </c>
      <c r="WF130" s="248">
        <f>IF(WF$6=$SR$5,成绩录入!EP133,0)</f>
        <v>0</v>
      </c>
      <c r="WG130" s="248">
        <f>IF(WG$6=$SR$5,成绩录入!EQ133,0)</f>
        <v>0</v>
      </c>
      <c r="WH130" s="248">
        <f>IF(WH$6=$SR$5,成绩录入!ER133,0)</f>
        <v>0</v>
      </c>
      <c r="WI130" s="248">
        <f>IF(WI$6=$SR$5,成绩录入!ES133,0)</f>
        <v>0</v>
      </c>
      <c r="WJ130" s="248">
        <f>IF(WJ$6=$SR$5,成绩录入!ET133,0)</f>
        <v>0</v>
      </c>
      <c r="WK130" s="248">
        <f>IF(WK$6=$SR$5,成绩录入!EU133,0)</f>
        <v>0</v>
      </c>
      <c r="WL130" s="248">
        <f>IF(WL$6=$SR$5,成绩录入!EV133,0)</f>
        <v>0</v>
      </c>
      <c r="WM130" s="248">
        <f>IF(WM$6=$SR$5,成绩录入!EW133,0)</f>
        <v>0</v>
      </c>
      <c r="WN130" s="248">
        <f>IF(WN$6=$SR$5,成绩录入!EX133,0)</f>
        <v>0</v>
      </c>
      <c r="WO130" s="218">
        <f t="shared" si="191"/>
        <v>0</v>
      </c>
      <c r="WP130" s="166"/>
      <c r="WQ130" s="166"/>
      <c r="WR130" s="273">
        <f>IF(WR$6=$WQ$5,成绩录入!BC133,0)</f>
        <v>0</v>
      </c>
      <c r="WS130" s="274">
        <f>IF(WS$6=$WQ$5,成绩录入!BD133,0)</f>
        <v>0</v>
      </c>
      <c r="WT130" s="274">
        <f>IF(WT$6=$WQ$5,成绩录入!BE133,0)</f>
        <v>0</v>
      </c>
      <c r="WU130" s="274">
        <f>IF(WU$6=$WQ$5,成绩录入!BF133,0)</f>
        <v>0</v>
      </c>
      <c r="WV130" s="274">
        <f>IF(WV$6=$WQ$5,成绩录入!BG133,0)</f>
        <v>0</v>
      </c>
      <c r="WW130" s="274">
        <f>IF(WW$6=$WQ$5,成绩录入!BH133,0)</f>
        <v>0</v>
      </c>
      <c r="WX130" s="274">
        <f>IF(WX$6=$WQ$5,成绩录入!BI133,0)</f>
        <v>0</v>
      </c>
      <c r="WY130" s="274">
        <f>IF(WY$6=$WQ$5,成绩录入!BJ133,0)</f>
        <v>0</v>
      </c>
      <c r="WZ130" s="274">
        <f>IF(WZ$6=$WQ$5,成绩录入!BK133,0)</f>
        <v>0</v>
      </c>
      <c r="XA130" s="274">
        <f>IF(XA$6=$WQ$5,成绩录入!BL133,0)</f>
        <v>0</v>
      </c>
      <c r="XB130" s="274">
        <f>IF(XB$6=$WQ$5,成绩录入!BM133,0)</f>
        <v>0</v>
      </c>
      <c r="XC130" s="274">
        <f>IF(XC$6=$WQ$5,成绩录入!BN133,0)</f>
        <v>0</v>
      </c>
      <c r="XD130" s="274">
        <f>IF(XD$6=$WQ$5,成绩录入!BO133,0)</f>
        <v>0</v>
      </c>
      <c r="XE130" s="274">
        <f>IF(XE$6=$WQ$5,成绩录入!BP133,0)</f>
        <v>0</v>
      </c>
      <c r="XF130" s="274">
        <f>IF(XF$6=$WQ$5,成绩录入!BQ133,0)</f>
        <v>0</v>
      </c>
      <c r="XG130" s="274">
        <f>IF(XG$6=$WQ$5,成绩录入!BR133,0)</f>
        <v>0</v>
      </c>
      <c r="XH130" s="274">
        <f>IF(XH$6=$WQ$5,成绩录入!BS133,0)</f>
        <v>0</v>
      </c>
      <c r="XI130" s="274">
        <f>IF(XI$6=$WQ$5,成绩录入!BT133,0)</f>
        <v>0</v>
      </c>
      <c r="XJ130" s="274">
        <f>IF(XJ$6=$WQ$5,成绩录入!BU133,0)</f>
        <v>0</v>
      </c>
      <c r="XK130" s="274">
        <f>IF(XK$6=$WQ$5,成绩录入!BV133,0)</f>
        <v>0</v>
      </c>
      <c r="XL130" s="274">
        <f>IF(XL$6=$WQ$5,成绩录入!BW133,0)</f>
        <v>0</v>
      </c>
      <c r="XM130" s="274">
        <f>IF(XM$6=$WQ$5,成绩录入!BX133,0)</f>
        <v>0</v>
      </c>
      <c r="XN130" s="274">
        <f>IF(XN$6=$WQ$5,成绩录入!BY133,0)</f>
        <v>0</v>
      </c>
      <c r="XO130" s="274">
        <f>IF(XO$6=$WQ$5,成绩录入!BZ133,0)</f>
        <v>0</v>
      </c>
      <c r="XP130" s="274">
        <f>IF(XP$6=$WQ$5,成绩录入!CA133,0)</f>
        <v>0</v>
      </c>
      <c r="XQ130" s="274">
        <f>IF(XQ$6=$WQ$5,成绩录入!CB133,0)</f>
        <v>0</v>
      </c>
      <c r="XR130" s="274">
        <f>IF(XR$6=$WQ$5,成绩录入!CC133,0)</f>
        <v>0</v>
      </c>
      <c r="XS130" s="274">
        <f>IF(XS$6=$WQ$5,成绩录入!CD133,0)</f>
        <v>0</v>
      </c>
      <c r="XT130" s="274">
        <f>IF(XT$6=$WQ$5,成绩录入!CE133,0)</f>
        <v>0</v>
      </c>
      <c r="XU130" s="274">
        <f>IF(XU$6=$WQ$5,成绩录入!CF133,0)</f>
        <v>0</v>
      </c>
      <c r="XV130" s="274">
        <f>IF(XV$6=$WQ$5,成绩录入!CG133,0)</f>
        <v>0</v>
      </c>
      <c r="XW130" s="274">
        <f>IF(XW$6=$WQ$5,成绩录入!CH133,0)</f>
        <v>0</v>
      </c>
      <c r="XX130" s="274">
        <f>IF(XX$6=$WQ$5,成绩录入!CI133,0)</f>
        <v>0</v>
      </c>
      <c r="XY130" s="274">
        <f>IF(XY$6=$WQ$5,成绩录入!CJ133,0)</f>
        <v>0</v>
      </c>
      <c r="XZ130" s="274">
        <f>IF(XZ$6=$WQ$5,成绩录入!CK133,0)</f>
        <v>0</v>
      </c>
      <c r="YA130" s="274">
        <f>IF(YA$6=$WQ$5,成绩录入!CL133,0)</f>
        <v>0</v>
      </c>
      <c r="YB130" s="274">
        <f>IF(YB$6=$WQ$5,成绩录入!CM133,0)</f>
        <v>0</v>
      </c>
      <c r="YC130" s="274">
        <f>IF(YC$6=$WQ$5,成绩录入!CN133,0)</f>
        <v>0</v>
      </c>
      <c r="YD130" s="274">
        <f>IF(YD$6=$WQ$5,成绩录入!CO133,0)</f>
        <v>0</v>
      </c>
      <c r="YE130" s="274">
        <f>IF(YE$6=$WQ$5,成绩录入!CP133,0)</f>
        <v>0</v>
      </c>
      <c r="YF130" s="274">
        <f>IF(YF$6=$WQ$5,成绩录入!CQ133,0)</f>
        <v>0</v>
      </c>
      <c r="YG130" s="274">
        <f>IF(YG$6=$WQ$5,成绩录入!CR133,0)</f>
        <v>0</v>
      </c>
      <c r="YH130" s="274">
        <f>IF(YH$6=$WQ$5,成绩录入!CS133,0)</f>
        <v>0</v>
      </c>
      <c r="YI130" s="274">
        <f>IF(YI$6=$WQ$5,成绩录入!CT133,0)</f>
        <v>0</v>
      </c>
      <c r="YJ130" s="274">
        <f>IF(YJ$6=$WQ$5,成绩录入!CU133,0)</f>
        <v>0</v>
      </c>
      <c r="YK130" s="274">
        <f>IF(YK$6=$WQ$5,成绩录入!CV133,0)</f>
        <v>0</v>
      </c>
      <c r="YL130" s="274">
        <f>IF(YL$6=$WQ$5,成绩录入!CW133,0)</f>
        <v>0</v>
      </c>
      <c r="YM130" s="274">
        <f>IF(YM$6=$WQ$5,成绩录入!CX133,0)</f>
        <v>0</v>
      </c>
      <c r="YN130" s="274">
        <f>IF(YN$6=$WQ$5,成绩录入!CY133,0)</f>
        <v>0</v>
      </c>
      <c r="YO130" s="274">
        <f>IF(YO$6=$WQ$5,成绩录入!CZ133,0)</f>
        <v>0</v>
      </c>
      <c r="YP130" s="274">
        <f>IF(YP$6=$WQ$5,成绩录入!DA133,0)</f>
        <v>0</v>
      </c>
      <c r="YQ130" s="274">
        <f>IF(YQ$6=$WQ$5,成绩录入!DB133,0)</f>
        <v>0</v>
      </c>
      <c r="YR130" s="274">
        <f>IF(YR$6=$WQ$5,成绩录入!DC133,0)</f>
        <v>0</v>
      </c>
      <c r="YS130" s="274">
        <f>IF(YS$6=$WQ$5,成绩录入!DD133,0)</f>
        <v>0</v>
      </c>
      <c r="YT130" s="274">
        <f>IF(YT$6=$WQ$5,成绩录入!DE133,0)</f>
        <v>0</v>
      </c>
      <c r="YU130" s="274">
        <f>IF(YU$6=$WQ$5,成绩录入!DF133,0)</f>
        <v>0</v>
      </c>
      <c r="YV130" s="274">
        <f>IF(YV$6=$WQ$5,成绩录入!DG133,0)</f>
        <v>0</v>
      </c>
      <c r="YW130" s="274">
        <f>IF(YW$6=$WQ$5,成绩录入!DH133,0)</f>
        <v>0</v>
      </c>
      <c r="YX130" s="274">
        <f>IF(YX$6=$WQ$5,成绩录入!DI133,0)</f>
        <v>0</v>
      </c>
      <c r="YY130" s="274">
        <f>IF(YY$6=$WQ$5,成绩录入!DJ133,0)</f>
        <v>0</v>
      </c>
      <c r="YZ130" s="248">
        <f>IF(YZ$6=$WQ$5,成绩录入!DK133,0)</f>
        <v>0</v>
      </c>
      <c r="ZA130" s="248">
        <f>IF(ZA$6=$WQ$5,成绩录入!DL133,0)</f>
        <v>0</v>
      </c>
      <c r="ZB130" s="248">
        <f>IF(ZB$6=$WQ$5,成绩录入!DM133,0)</f>
        <v>0</v>
      </c>
      <c r="ZC130" s="248">
        <f>IF(ZC$6=$WQ$5,成绩录入!DN133,0)</f>
        <v>0</v>
      </c>
      <c r="ZD130" s="248">
        <f>IF(ZD$6=$WQ$5,成绩录入!DO133,0)</f>
        <v>0</v>
      </c>
      <c r="ZE130" s="248">
        <f>IF(ZE$6=$WQ$5,成绩录入!DP133,0)</f>
        <v>0</v>
      </c>
      <c r="ZF130" s="248">
        <f>IF(ZF$6=$WQ$5,成绩录入!DQ133,0)</f>
        <v>0</v>
      </c>
      <c r="ZG130" s="248">
        <f>IF(ZG$6=$WQ$5,成绩录入!DR133,0)</f>
        <v>0</v>
      </c>
      <c r="ZH130" s="248">
        <f>IF(ZH$6=$WQ$5,成绩录入!DS133,0)</f>
        <v>0</v>
      </c>
      <c r="ZI130" s="248">
        <f>IF(ZI$6=$WQ$5,成绩录入!DT133,0)</f>
        <v>0</v>
      </c>
      <c r="ZJ130" s="248">
        <f>IF(ZJ$6=$WQ$5,成绩录入!DU133,0)</f>
        <v>0</v>
      </c>
      <c r="ZK130" s="248">
        <f>IF(ZK$6=$WQ$5,成绩录入!DV133,0)</f>
        <v>0</v>
      </c>
      <c r="ZL130" s="248">
        <f>IF(ZL$6=$WQ$5,成绩录入!DW133,0)</f>
        <v>0</v>
      </c>
      <c r="ZM130" s="248">
        <f>IF(ZM$6=$WQ$5,成绩录入!DX133,0)</f>
        <v>0</v>
      </c>
      <c r="ZN130" s="248">
        <f>IF(ZN$6=$WQ$5,成绩录入!DY133,0)</f>
        <v>0</v>
      </c>
      <c r="ZO130" s="248">
        <f>IF(ZO$6=$WQ$5,成绩录入!DZ133,0)</f>
        <v>0</v>
      </c>
      <c r="ZP130" s="248">
        <f>IF(ZP$6=$WQ$5,成绩录入!EA133,0)</f>
        <v>0</v>
      </c>
      <c r="ZQ130" s="248">
        <f>IF(ZQ$6=$WQ$5,成绩录入!EB133,0)</f>
        <v>0</v>
      </c>
      <c r="ZR130" s="248">
        <f>IF(ZR$6=$WQ$5,成绩录入!EC133,0)</f>
        <v>0</v>
      </c>
      <c r="ZS130" s="248">
        <f>IF(ZS$6=$WQ$5,成绩录入!ED133,0)</f>
        <v>0</v>
      </c>
      <c r="ZT130" s="248">
        <f>IF(ZT$6=$WQ$5,成绩录入!EE133,0)</f>
        <v>0</v>
      </c>
      <c r="ZU130" s="248">
        <f>IF(ZU$6=$WQ$5,成绩录入!EF133,0)</f>
        <v>0</v>
      </c>
      <c r="ZV130" s="248">
        <f>IF(ZV$6=$WQ$5,成绩录入!EG133,0)</f>
        <v>0</v>
      </c>
      <c r="ZW130" s="248">
        <f>IF(ZW$6=$WQ$5,成绩录入!EH133,0)</f>
        <v>0</v>
      </c>
      <c r="ZX130" s="248">
        <f>IF(ZX$6=$WQ$5,成绩录入!EI133,0)</f>
        <v>0</v>
      </c>
      <c r="ZY130" s="248">
        <f>IF(ZY$6=$WQ$5,成绩录入!EJ133,0)</f>
        <v>0</v>
      </c>
      <c r="ZZ130" s="248">
        <f>IF(ZZ$6=$WQ$5,成绩录入!EK133,0)</f>
        <v>0</v>
      </c>
      <c r="AAA130" s="248">
        <f>IF(AAA$6=$WQ$5,成绩录入!EL133,0)</f>
        <v>0</v>
      </c>
      <c r="AAB130" s="248">
        <f>IF(AAB$6=$WQ$5,成绩录入!EM133,0)</f>
        <v>0</v>
      </c>
      <c r="AAC130" s="248">
        <f>IF(AAC$6=$WQ$5,成绩录入!EN133,0)</f>
        <v>0</v>
      </c>
      <c r="AAD130" s="248">
        <f>IF(AAD$6=$WQ$5,成绩录入!EO133,0)</f>
        <v>0</v>
      </c>
      <c r="AAE130" s="248">
        <f>IF(AAE$6=$WQ$5,成绩录入!EP133,0)</f>
        <v>0</v>
      </c>
      <c r="AAF130" s="248">
        <f>IF(AAF$6=$WQ$5,成绩录入!EQ133,0)</f>
        <v>0</v>
      </c>
      <c r="AAG130" s="248">
        <f>IF(AAG$6=$WQ$5,成绩录入!ER133,0)</f>
        <v>0</v>
      </c>
      <c r="AAH130" s="248">
        <f>IF(AAH$6=$WQ$5,成绩录入!ES133,0)</f>
        <v>0</v>
      </c>
      <c r="AAI130" s="248">
        <f>IF(AAI$6=$WQ$5,成绩录入!ET133,0)</f>
        <v>0</v>
      </c>
      <c r="AAJ130" s="248">
        <f>IF(AAJ$6=$WQ$5,成绩录入!EU133,0)</f>
        <v>0</v>
      </c>
      <c r="AAK130" s="248">
        <f>IF(AAK$6=$WQ$5,成绩录入!EV133,0)</f>
        <v>0</v>
      </c>
      <c r="AAL130" s="248">
        <f>IF(AAL$6=$WQ$5,成绩录入!EW133,0)</f>
        <v>0</v>
      </c>
      <c r="AAM130" s="248">
        <f>IF(AAM$6=$WQ$5,成绩录入!EX133,0)</f>
        <v>0</v>
      </c>
      <c r="AAN130" s="218">
        <f t="shared" si="192"/>
        <v>0</v>
      </c>
      <c r="AAO130" s="206"/>
      <c r="AAQ130" s="273">
        <f>IF(AAQ$6=$AAP$5,成绩录入!BC133,0)</f>
        <v>0</v>
      </c>
      <c r="AAR130" s="274">
        <f>IF(AAR$6=$AAP$5,成绩录入!BD133,0)</f>
        <v>0</v>
      </c>
      <c r="AAS130" s="274">
        <f>IF(AAS$6=$AAP$5,成绩录入!BE133,0)</f>
        <v>0</v>
      </c>
      <c r="AAT130" s="274">
        <f>IF(AAT$6=$AAP$5,成绩录入!BF133,0)</f>
        <v>0</v>
      </c>
      <c r="AAU130" s="274">
        <f>IF(AAU$6=$AAP$5,成绩录入!BG133,0)</f>
        <v>0</v>
      </c>
      <c r="AAV130" s="274">
        <f>IF(AAV$6=$AAP$5,成绩录入!BH133,0)</f>
        <v>0</v>
      </c>
      <c r="AAW130" s="274">
        <f>IF(AAW$6=$AAP$5,成绩录入!BI133,0)</f>
        <v>0</v>
      </c>
      <c r="AAX130" s="274">
        <f>IF(AAX$6=$AAP$5,成绩录入!BJ133,0)</f>
        <v>0</v>
      </c>
      <c r="AAY130" s="274">
        <f>IF(AAY$6=$AAP$5,成绩录入!BK133,0)</f>
        <v>0</v>
      </c>
      <c r="AAZ130" s="274">
        <f>IF(AAZ$6=$AAP$5,成绩录入!BL133,0)</f>
        <v>0</v>
      </c>
      <c r="ABA130" s="274">
        <f>IF(ABA$6=$AAP$5,成绩录入!BM133,0)</f>
        <v>0</v>
      </c>
      <c r="ABB130" s="274">
        <f>IF(ABB$6=$AAP$5,成绩录入!BN133,0)</f>
        <v>0</v>
      </c>
      <c r="ABC130" s="274">
        <f>IF(ABC$6=$AAP$5,成绩录入!BO133,0)</f>
        <v>0</v>
      </c>
      <c r="ABD130" s="274">
        <f>IF(ABD$6=$AAP$5,成绩录入!BP133,0)</f>
        <v>0</v>
      </c>
      <c r="ABE130" s="274">
        <f>IF(ABE$6=$AAP$5,成绩录入!BQ133,0)</f>
        <v>0</v>
      </c>
      <c r="ABF130" s="274">
        <f>IF(ABF$6=$AAP$5,成绩录入!BR133,0)</f>
        <v>0</v>
      </c>
      <c r="ABG130" s="274">
        <f>IF(ABG$6=$AAP$5,成绩录入!BS133,0)</f>
        <v>0</v>
      </c>
      <c r="ABH130" s="274">
        <f>IF(ABH$6=$AAP$5,成绩录入!BT133,0)</f>
        <v>0</v>
      </c>
      <c r="ABI130" s="274">
        <f>IF(ABI$6=$AAP$5,成绩录入!BU133,0)</f>
        <v>0</v>
      </c>
      <c r="ABJ130" s="274">
        <f>IF(ABJ$6=$AAP$5,成绩录入!BV133,0)</f>
        <v>0</v>
      </c>
      <c r="ABK130" s="274">
        <f>IF(ABK$6=$AAP$5,成绩录入!BW133,0)</f>
        <v>0</v>
      </c>
      <c r="ABL130" s="274">
        <f>IF(ABL$6=$AAP$5,成绩录入!BX133,0)</f>
        <v>0</v>
      </c>
      <c r="ABM130" s="274">
        <f>IF(ABM$6=$AAP$5,成绩录入!BY133,0)</f>
        <v>0</v>
      </c>
      <c r="ABN130" s="274">
        <f>IF(ABN$6=$AAP$5,成绩录入!BZ133,0)</f>
        <v>0</v>
      </c>
      <c r="ABO130" s="274">
        <f>IF(ABO$6=$AAP$5,成绩录入!CA133,0)</f>
        <v>0</v>
      </c>
      <c r="ABP130" s="274">
        <f>IF(ABP$6=$AAP$5,成绩录入!CB133,0)</f>
        <v>0</v>
      </c>
      <c r="ABQ130" s="274">
        <f>IF(ABQ$6=$AAP$5,成绩录入!CC133,0)</f>
        <v>0</v>
      </c>
      <c r="ABR130" s="274">
        <f>IF(ABR$6=$AAP$5,成绩录入!CD133,0)</f>
        <v>0</v>
      </c>
      <c r="ABS130" s="274">
        <f>IF(ABS$6=$AAP$5,成绩录入!CE133,0)</f>
        <v>0</v>
      </c>
      <c r="ABT130" s="274">
        <f>IF(ABT$6=$AAP$5,成绩录入!CF133,0)</f>
        <v>0</v>
      </c>
      <c r="ABU130" s="274">
        <f>IF(ABU$6=$AAP$5,成绩录入!CG133,0)</f>
        <v>0</v>
      </c>
      <c r="ABV130" s="274">
        <f>IF(ABV$6=$AAP$5,成绩录入!CH133,0)</f>
        <v>0</v>
      </c>
      <c r="ABW130" s="274">
        <f>IF(ABW$6=$AAP$5,成绩录入!CI133,0)</f>
        <v>0</v>
      </c>
      <c r="ABX130" s="274">
        <f>IF(ABX$6=$AAP$5,成绩录入!CJ133,0)</f>
        <v>0</v>
      </c>
      <c r="ABY130" s="274">
        <f>IF(ABY$6=$AAP$5,成绩录入!CK133,0)</f>
        <v>0</v>
      </c>
      <c r="ABZ130" s="274">
        <f>IF(ABZ$6=$AAP$5,成绩录入!CL133,0)</f>
        <v>0</v>
      </c>
      <c r="ACA130" s="274">
        <f>IF(ACA$6=$AAP$5,成绩录入!CM133,0)</f>
        <v>0</v>
      </c>
      <c r="ACB130" s="274">
        <f>IF(ACB$6=$AAP$5,成绩录入!CN133,0)</f>
        <v>0</v>
      </c>
      <c r="ACC130" s="274">
        <f>IF(ACC$6=$AAP$5,成绩录入!CO133,0)</f>
        <v>0</v>
      </c>
      <c r="ACD130" s="274">
        <f>IF(ACD$6=$AAP$5,成绩录入!CP133,0)</f>
        <v>0</v>
      </c>
      <c r="ACE130" s="274">
        <f>IF(ACE$6=$AAP$5,成绩录入!CQ133,0)</f>
        <v>0</v>
      </c>
      <c r="ACF130" s="274">
        <f>IF(ACF$6=$AAP$5,成绩录入!CR133,0)</f>
        <v>0</v>
      </c>
      <c r="ACG130" s="274">
        <f>IF(ACG$6=$AAP$5,成绩录入!CS133,0)</f>
        <v>0</v>
      </c>
      <c r="ACH130" s="274">
        <f>IF(ACH$6=$AAP$5,成绩录入!CT133,0)</f>
        <v>0</v>
      </c>
      <c r="ACI130" s="274">
        <f>IF(ACI$6=$AAP$5,成绩录入!CU133,0)</f>
        <v>0</v>
      </c>
      <c r="ACJ130" s="274">
        <f>IF(ACJ$6=$AAP$5,成绩录入!CV133,0)</f>
        <v>0</v>
      </c>
      <c r="ACK130" s="274">
        <f>IF(ACK$6=$AAP$5,成绩录入!CW133,0)</f>
        <v>0</v>
      </c>
      <c r="ACL130" s="274">
        <f>IF(ACL$6=$AAP$5,成绩录入!CX133,0)</f>
        <v>0</v>
      </c>
      <c r="ACM130" s="274">
        <f>IF(ACM$6=$AAP$5,成绩录入!CY133,0)</f>
        <v>0</v>
      </c>
      <c r="ACN130" s="274">
        <f>IF(ACN$6=$AAP$5,成绩录入!CZ133,0)</f>
        <v>0</v>
      </c>
      <c r="ACO130" s="274">
        <f>IF(ACO$6=$AAP$5,成绩录入!DA133,0)</f>
        <v>0</v>
      </c>
      <c r="ACP130" s="274">
        <f>IF(ACP$6=$AAP$5,成绩录入!DB133,0)</f>
        <v>0</v>
      </c>
      <c r="ACQ130" s="274">
        <f>IF(ACQ$6=$AAP$5,成绩录入!DC133,0)</f>
        <v>0</v>
      </c>
      <c r="ACR130" s="274">
        <f>IF(ACR$6=$AAP$5,成绩录入!DD133,0)</f>
        <v>0</v>
      </c>
      <c r="ACS130" s="274">
        <f>IF(ACS$6=$AAP$5,成绩录入!DE133,0)</f>
        <v>0</v>
      </c>
      <c r="ACT130" s="274">
        <f>IF(ACT$6=$AAP$5,成绩录入!DF133,0)</f>
        <v>0</v>
      </c>
      <c r="ACU130" s="274">
        <f>IF(ACU$6=$AAP$5,成绩录入!DG133,0)</f>
        <v>0</v>
      </c>
      <c r="ACV130" s="274">
        <f>IF(ACV$6=$AAP$5,成绩录入!DH133,0)</f>
        <v>0</v>
      </c>
      <c r="ACW130" s="274">
        <f>IF(ACW$6=$AAP$5,成绩录入!DI133,0)</f>
        <v>0</v>
      </c>
      <c r="ACX130" s="274">
        <f>IF(ACX$6=$AAP$5,成绩录入!DJ133,0)</f>
        <v>0</v>
      </c>
      <c r="ACY130" s="248">
        <f>IF(ACY$6=$AAP$5,成绩录入!DK133,0)</f>
        <v>0</v>
      </c>
      <c r="ACZ130" s="248">
        <f>IF(ACZ$6=$AAP$5,成绩录入!DL133,0)</f>
        <v>0</v>
      </c>
      <c r="ADA130" s="248">
        <f>IF(ADA$6=$AAP$5,成绩录入!DM133,0)</f>
        <v>0</v>
      </c>
      <c r="ADB130" s="248">
        <f>IF(ADB$6=$AAP$5,成绩录入!DN133,0)</f>
        <v>0</v>
      </c>
      <c r="ADC130" s="248">
        <f>IF(ADC$6=$AAP$5,成绩录入!DO133,0)</f>
        <v>0</v>
      </c>
      <c r="ADD130" s="248">
        <f>IF(ADD$6=$AAP$5,成绩录入!DP133,0)</f>
        <v>0</v>
      </c>
      <c r="ADE130" s="248">
        <f>IF(ADE$6=$AAP$5,成绩录入!DQ133,0)</f>
        <v>0</v>
      </c>
      <c r="ADF130" s="248">
        <f>IF(ADF$6=$AAP$5,成绩录入!DR133,0)</f>
        <v>0</v>
      </c>
      <c r="ADG130" s="248">
        <f>IF(ADG$6=$AAP$5,成绩录入!DS133,0)</f>
        <v>0</v>
      </c>
      <c r="ADH130" s="248">
        <f>IF(ADH$6=$AAP$5,成绩录入!DT133,0)</f>
        <v>0</v>
      </c>
      <c r="ADI130" s="248">
        <f>IF(ADI$6=$AAP$5,成绩录入!DU133,0)</f>
        <v>0</v>
      </c>
      <c r="ADJ130" s="248">
        <f>IF(ADJ$6=$AAP$5,成绩录入!DV133,0)</f>
        <v>0</v>
      </c>
      <c r="ADK130" s="248">
        <f>IF(ADK$6=$AAP$5,成绩录入!DW133,0)</f>
        <v>0</v>
      </c>
      <c r="ADL130" s="248">
        <f>IF(ADL$6=$AAP$5,成绩录入!DX133,0)</f>
        <v>0</v>
      </c>
      <c r="ADM130" s="248">
        <f>IF(ADM$6=$AAP$5,成绩录入!DY133,0)</f>
        <v>0</v>
      </c>
      <c r="ADN130" s="248">
        <f>IF(ADN$6=$AAP$5,成绩录入!DZ133,0)</f>
        <v>0</v>
      </c>
      <c r="ADO130" s="248">
        <f>IF(ADO$6=$AAP$5,成绩录入!EA133,0)</f>
        <v>0</v>
      </c>
      <c r="ADP130" s="248">
        <f>IF(ADP$6=$AAP$5,成绩录入!EB133,0)</f>
        <v>0</v>
      </c>
      <c r="ADQ130" s="248">
        <f>IF(ADQ$6=$AAP$5,成绩录入!EC133,0)</f>
        <v>0</v>
      </c>
      <c r="ADR130" s="248">
        <f>IF(ADR$6=$AAP$5,成绩录入!ED133,0)</f>
        <v>0</v>
      </c>
      <c r="ADS130" s="248">
        <f>IF(ADS$6=$AAP$5,成绩录入!EE133,0)</f>
        <v>0</v>
      </c>
      <c r="ADT130" s="248">
        <f>IF(ADT$6=$AAP$5,成绩录入!EF133,0)</f>
        <v>0</v>
      </c>
      <c r="ADU130" s="248">
        <f>IF(ADU$6=$AAP$5,成绩录入!EG133,0)</f>
        <v>0</v>
      </c>
      <c r="ADV130" s="248">
        <f>IF(ADV$6=$AAP$5,成绩录入!EH133,0)</f>
        <v>0</v>
      </c>
      <c r="ADW130" s="248">
        <f>IF(ADW$6=$AAP$5,成绩录入!EI133,0)</f>
        <v>0</v>
      </c>
      <c r="ADX130" s="248">
        <f>IF(ADX$6=$AAP$5,成绩录入!EJ133,0)</f>
        <v>0</v>
      </c>
      <c r="ADY130" s="248">
        <f>IF(ADY$6=$AAP$5,成绩录入!EK133,0)</f>
        <v>0</v>
      </c>
      <c r="ADZ130" s="248">
        <f>IF(ADZ$6=$AAP$5,成绩录入!EL133,0)</f>
        <v>0</v>
      </c>
      <c r="AEA130" s="248">
        <f>IF(AEA$6=$AAP$5,成绩录入!EM133,0)</f>
        <v>0</v>
      </c>
      <c r="AEB130" s="248">
        <f>IF(AEB$6=$AAP$5,成绩录入!EN133,0)</f>
        <v>0</v>
      </c>
      <c r="AEC130" s="248">
        <f>IF(AEC$6=$AAP$5,成绩录入!EO133,0)</f>
        <v>0</v>
      </c>
      <c r="AED130" s="248">
        <f>IF(AED$6=$AAP$5,成绩录入!EP133,0)</f>
        <v>0</v>
      </c>
      <c r="AEE130" s="248">
        <f>IF(AEE$6=$AAP$5,成绩录入!EQ133,0)</f>
        <v>0</v>
      </c>
      <c r="AEF130" s="248">
        <f>IF(AEF$6=$AAP$5,成绩录入!ER133,0)</f>
        <v>0</v>
      </c>
      <c r="AEG130" s="248">
        <f>IF(AEG$6=$AAP$5,成绩录入!ES133,0)</f>
        <v>0</v>
      </c>
      <c r="AEH130" s="248">
        <f>IF(AEH$6=$AAP$5,成绩录入!ET133,0)</f>
        <v>0</v>
      </c>
      <c r="AEI130" s="248">
        <f>IF(AEI$6=$AAP$5,成绩录入!EU133,0)</f>
        <v>0</v>
      </c>
      <c r="AEJ130" s="248">
        <f>IF(AEJ$6=$AAP$5,成绩录入!EV133,0)</f>
        <v>0</v>
      </c>
      <c r="AEK130" s="248">
        <f>IF(AEK$6=$AAP$5,成绩录入!EW133,0)</f>
        <v>0</v>
      </c>
      <c r="AEL130" s="248">
        <f>IF(AEL$6=$AAP$5,成绩录入!EX133,0)</f>
        <v>0</v>
      </c>
      <c r="AEM130" s="218">
        <f t="shared" si="193"/>
        <v>0</v>
      </c>
      <c r="AEN130" s="166"/>
      <c r="AEO130" s="166"/>
      <c r="AEP130" s="273">
        <f>IF(AEP$6=$AEO$5,成绩录入!BC133,0)</f>
        <v>0</v>
      </c>
      <c r="AEQ130" s="274">
        <f>IF(AEQ$6=$AEO$5,成绩录入!BD133,0)</f>
        <v>0</v>
      </c>
      <c r="AER130" s="274">
        <f>IF(AER$6=$AEO$5,成绩录入!BE133,0)</f>
        <v>0</v>
      </c>
      <c r="AES130" s="274">
        <f>IF(AES$6=$AEO$5,成绩录入!BF133,0)</f>
        <v>0</v>
      </c>
      <c r="AET130" s="274">
        <f>IF(AET$6=$AEO$5,成绩录入!BG133,0)</f>
        <v>0</v>
      </c>
      <c r="AEU130" s="274">
        <f>IF(AEU$6=$AEO$5,成绩录入!BH133,0)</f>
        <v>0</v>
      </c>
      <c r="AEV130" s="274">
        <f>IF(AEV$6=$AEO$5,成绩录入!BI133,0)</f>
        <v>0</v>
      </c>
      <c r="AEW130" s="274">
        <f>IF(AEW$6=$AEO$5,成绩录入!BJ133,0)</f>
        <v>0</v>
      </c>
      <c r="AEX130" s="274">
        <f>IF(AEX$6=$AEO$5,成绩录入!BK133,0)</f>
        <v>0</v>
      </c>
      <c r="AEY130" s="274">
        <f>IF(AEY$6=$AEO$5,成绩录入!BL133,0)</f>
        <v>0</v>
      </c>
      <c r="AEZ130" s="274">
        <f>IF(AEZ$6=$AEO$5,成绩录入!BM133,0)</f>
        <v>0</v>
      </c>
      <c r="AFA130" s="274">
        <f>IF(AFA$6=$AEO$5,成绩录入!BN133,0)</f>
        <v>0</v>
      </c>
      <c r="AFB130" s="274">
        <f>IF(AFB$6=$AEO$5,成绩录入!BO133,0)</f>
        <v>0</v>
      </c>
      <c r="AFC130" s="274">
        <f>IF(AFC$6=$AEO$5,成绩录入!BP133,0)</f>
        <v>0</v>
      </c>
      <c r="AFD130" s="274">
        <f>IF(AFD$6=$AEO$5,成绩录入!BQ133,0)</f>
        <v>0</v>
      </c>
      <c r="AFE130" s="274">
        <f>IF(AFE$6=$AEO$5,成绩录入!BR133,0)</f>
        <v>0</v>
      </c>
      <c r="AFF130" s="274">
        <f>IF(AFF$6=$AEO$5,成绩录入!BS133,0)</f>
        <v>0</v>
      </c>
      <c r="AFG130" s="274">
        <f>IF(AFG$6=$AEO$5,成绩录入!BT133,0)</f>
        <v>0</v>
      </c>
      <c r="AFH130" s="274">
        <f>IF(AFH$6=$AEO$5,成绩录入!BU133,0)</f>
        <v>0</v>
      </c>
      <c r="AFI130" s="274">
        <f>IF(AFI$6=$AEO$5,成绩录入!BV133,0)</f>
        <v>0</v>
      </c>
      <c r="AFJ130" s="274">
        <f>IF(AFJ$6=$AEO$5,成绩录入!BW133,0)</f>
        <v>0</v>
      </c>
      <c r="AFK130" s="274">
        <f>IF(AFK$6=$AEO$5,成绩录入!BX133,0)</f>
        <v>0</v>
      </c>
      <c r="AFL130" s="274">
        <f>IF(AFL$6=$AEO$5,成绩录入!BY133,0)</f>
        <v>0</v>
      </c>
      <c r="AFM130" s="274">
        <f>IF(AFM$6=$AEO$5,成绩录入!BZ133,0)</f>
        <v>0</v>
      </c>
      <c r="AFN130" s="274">
        <f>IF(AFN$6=$AEO$5,成绩录入!CA133,0)</f>
        <v>0</v>
      </c>
      <c r="AFO130" s="274">
        <f>IF(AFO$6=$AEO$5,成绩录入!CB133,0)</f>
        <v>0</v>
      </c>
      <c r="AFP130" s="274">
        <f>IF(AFP$6=$AEO$5,成绩录入!CC133,0)</f>
        <v>0</v>
      </c>
      <c r="AFQ130" s="274">
        <f>IF(AFQ$6=$AEO$5,成绩录入!CD133,0)</f>
        <v>0</v>
      </c>
      <c r="AFR130" s="274">
        <f>IF(AFR$6=$AEO$5,成绩录入!CE133,0)</f>
        <v>0</v>
      </c>
      <c r="AFS130" s="274">
        <f>IF(AFS$6=$AEO$5,成绩录入!CF133,0)</f>
        <v>0</v>
      </c>
      <c r="AFT130" s="274">
        <f>IF(AFT$6=$AEO$5,成绩录入!CG133,0)</f>
        <v>0</v>
      </c>
      <c r="AFU130" s="274">
        <f>IF(AFU$6=$AEO$5,成绩录入!CH133,0)</f>
        <v>0</v>
      </c>
      <c r="AFV130" s="274">
        <f>IF(AFV$6=$AEO$5,成绩录入!CI133,0)</f>
        <v>0</v>
      </c>
      <c r="AFW130" s="274">
        <f>IF(AFW$6=$AEO$5,成绩录入!CJ133,0)</f>
        <v>0</v>
      </c>
      <c r="AFX130" s="274">
        <f>IF(AFX$6=$AEO$5,成绩录入!CK133,0)</f>
        <v>0</v>
      </c>
      <c r="AFY130" s="274">
        <f>IF(AFY$6=$AEO$5,成绩录入!CL133,0)</f>
        <v>0</v>
      </c>
      <c r="AFZ130" s="274">
        <f>IF(AFZ$6=$AEO$5,成绩录入!CM133,0)</f>
        <v>0</v>
      </c>
      <c r="AGA130" s="274">
        <f>IF(AGA$6=$AEO$5,成绩录入!CN133,0)</f>
        <v>0</v>
      </c>
      <c r="AGB130" s="274">
        <f>IF(AGB$6=$AEO$5,成绩录入!CO133,0)</f>
        <v>0</v>
      </c>
      <c r="AGC130" s="274">
        <f>IF(AGC$6=$AEO$5,成绩录入!CP133,0)</f>
        <v>0</v>
      </c>
      <c r="AGD130" s="274">
        <f>IF(AGD$6=$AEO$5,成绩录入!CQ133,0)</f>
        <v>0</v>
      </c>
      <c r="AGE130" s="274">
        <f>IF(AGE$6=$AEO$5,成绩录入!CR133,0)</f>
        <v>0</v>
      </c>
      <c r="AGF130" s="274">
        <f>IF(AGF$6=$AEO$5,成绩录入!CS133,0)</f>
        <v>0</v>
      </c>
      <c r="AGG130" s="274">
        <f>IF(AGG$6=$AEO$5,成绩录入!CT133,0)</f>
        <v>0</v>
      </c>
      <c r="AGH130" s="274">
        <f>IF(AGH$6=$AEO$5,成绩录入!CU133,0)</f>
        <v>0</v>
      </c>
      <c r="AGI130" s="274">
        <f>IF(AGI$6=$AEO$5,成绩录入!CV133,0)</f>
        <v>0</v>
      </c>
      <c r="AGJ130" s="274">
        <f>IF(AGJ$6=$AEO$5,成绩录入!CW133,0)</f>
        <v>0</v>
      </c>
      <c r="AGK130" s="274">
        <f>IF(AGK$6=$AEO$5,成绩录入!CX133,0)</f>
        <v>0</v>
      </c>
      <c r="AGL130" s="274">
        <f>IF(AGL$6=$AEO$5,成绩录入!CY133,0)</f>
        <v>0</v>
      </c>
      <c r="AGM130" s="274">
        <f>IF(AGM$6=$AEO$5,成绩录入!CZ133,0)</f>
        <v>0</v>
      </c>
      <c r="AGN130" s="274">
        <f>IF(AGN$6=$AEO$5,成绩录入!DA133,0)</f>
        <v>0</v>
      </c>
      <c r="AGO130" s="274">
        <f>IF(AGO$6=$AEO$5,成绩录入!DB133,0)</f>
        <v>0</v>
      </c>
      <c r="AGP130" s="274">
        <f>IF(AGP$6=$AEO$5,成绩录入!DC133,0)</f>
        <v>0</v>
      </c>
      <c r="AGQ130" s="274">
        <f>IF(AGQ$6=$AEO$5,成绩录入!DD133,0)</f>
        <v>0</v>
      </c>
      <c r="AGR130" s="274">
        <f>IF(AGR$6=$AEO$5,成绩录入!DE133,0)</f>
        <v>0</v>
      </c>
      <c r="AGS130" s="274">
        <f>IF(AGS$6=$AEO$5,成绩录入!DF133,0)</f>
        <v>0</v>
      </c>
      <c r="AGT130" s="274">
        <f>IF(AGT$6=$AEO$5,成绩录入!DG133,0)</f>
        <v>0</v>
      </c>
      <c r="AGU130" s="274">
        <f>IF(AGU$6=$AEO$5,成绩录入!DH133,0)</f>
        <v>0</v>
      </c>
      <c r="AGV130" s="274">
        <f>IF(AGV$6=$AEO$5,成绩录入!DI133,0)</f>
        <v>0</v>
      </c>
      <c r="AGW130" s="274">
        <f>IF(AGW$6=$AEO$5,成绩录入!DJ133,0)</f>
        <v>0</v>
      </c>
      <c r="AGX130" s="248">
        <f>IF(AGX$6=$AEO$5,成绩录入!DK133,0)</f>
        <v>0</v>
      </c>
      <c r="AGY130" s="248">
        <f>IF(AGY$6=$AEO$5,成绩录入!DL133,0)</f>
        <v>0</v>
      </c>
      <c r="AGZ130" s="248">
        <f>IF(AGZ$6=$AEO$5,成绩录入!DM133,0)</f>
        <v>0</v>
      </c>
      <c r="AHA130" s="248">
        <f>IF(AHA$6=$AEO$5,成绩录入!DN133,0)</f>
        <v>0</v>
      </c>
      <c r="AHB130" s="248">
        <f>IF(AHB$6=$AEO$5,成绩录入!DO133,0)</f>
        <v>0</v>
      </c>
      <c r="AHC130" s="248">
        <f>IF(AHC$6=$AEO$5,成绩录入!DP133,0)</f>
        <v>0</v>
      </c>
      <c r="AHD130" s="248">
        <f>IF(AHD$6=$AEO$5,成绩录入!DQ133,0)</f>
        <v>0</v>
      </c>
      <c r="AHE130" s="248">
        <f>IF(AHE$6=$AEO$5,成绩录入!DR133,0)</f>
        <v>0</v>
      </c>
      <c r="AHF130" s="248">
        <f>IF(AHF$6=$AEO$5,成绩录入!DS133,0)</f>
        <v>0</v>
      </c>
      <c r="AHG130" s="248">
        <f>IF(AHG$6=$AEO$5,成绩录入!DT133,0)</f>
        <v>0</v>
      </c>
      <c r="AHH130" s="248">
        <f>IF(AHH$6=$AEO$5,成绩录入!DU133,0)</f>
        <v>0</v>
      </c>
      <c r="AHI130" s="248">
        <f>IF(AHI$6=$AEO$5,成绩录入!DV133,0)</f>
        <v>0</v>
      </c>
      <c r="AHJ130" s="248">
        <f>IF(AHJ$6=$AEO$5,成绩录入!DW133,0)</f>
        <v>0</v>
      </c>
      <c r="AHK130" s="248">
        <f>IF(AHK$6=$AEO$5,成绩录入!DX133,0)</f>
        <v>0</v>
      </c>
      <c r="AHL130" s="248">
        <f>IF(AHL$6=$AEO$5,成绩录入!DY133,0)</f>
        <v>0</v>
      </c>
      <c r="AHM130" s="248">
        <f>IF(AHM$6=$AEO$5,成绩录入!DZ133,0)</f>
        <v>0</v>
      </c>
      <c r="AHN130" s="248">
        <f>IF(AHN$6=$AEO$5,成绩录入!EA133,0)</f>
        <v>0</v>
      </c>
      <c r="AHO130" s="248">
        <f>IF(AHO$6=$AEO$5,成绩录入!EB133,0)</f>
        <v>0</v>
      </c>
      <c r="AHP130" s="248">
        <f>IF(AHP$6=$AEO$5,成绩录入!EC133,0)</f>
        <v>0</v>
      </c>
      <c r="AHQ130" s="248">
        <f>IF(AHQ$6=$AEO$5,成绩录入!ED133,0)</f>
        <v>0</v>
      </c>
      <c r="AHR130" s="248">
        <f>IF(AHR$6=$AEO$5,成绩录入!EE133,0)</f>
        <v>0</v>
      </c>
      <c r="AHS130" s="248">
        <f>IF(AHS$6=$AEO$5,成绩录入!EF133,0)</f>
        <v>0</v>
      </c>
      <c r="AHT130" s="248">
        <f>IF(AHT$6=$AEO$5,成绩录入!EG133,0)</f>
        <v>0</v>
      </c>
      <c r="AHU130" s="248">
        <f>IF(AHU$6=$AEO$5,成绩录入!EH133,0)</f>
        <v>0</v>
      </c>
      <c r="AHV130" s="248">
        <f>IF(AHV$6=$AEO$5,成绩录入!EI133,0)</f>
        <v>0</v>
      </c>
      <c r="AHW130" s="248">
        <f>IF(AHW$6=$AEO$5,成绩录入!EJ133,0)</f>
        <v>0</v>
      </c>
      <c r="AHX130" s="248">
        <f>IF(AHX$6=$AEO$5,成绩录入!EK133,0)</f>
        <v>0</v>
      </c>
      <c r="AHY130" s="248">
        <f>IF(AHY$6=$AEO$5,成绩录入!EL133,0)</f>
        <v>0</v>
      </c>
      <c r="AHZ130" s="248">
        <f>IF(AHZ$6=$AEO$5,成绩录入!EM133,0)</f>
        <v>0</v>
      </c>
      <c r="AIA130" s="248">
        <f>IF(AIA$6=$AEO$5,成绩录入!EN133,0)</f>
        <v>0</v>
      </c>
      <c r="AIB130" s="248">
        <f>IF(AIB$6=$AEO$5,成绩录入!EO133,0)</f>
        <v>0</v>
      </c>
      <c r="AIC130" s="248">
        <f>IF(AIC$6=$AEO$5,成绩录入!EP133,0)</f>
        <v>0</v>
      </c>
      <c r="AID130" s="248">
        <f>IF(AID$6=$AEO$5,成绩录入!EQ133,0)</f>
        <v>0</v>
      </c>
      <c r="AIE130" s="248">
        <f>IF(AIE$6=$AEO$5,成绩录入!ER133,0)</f>
        <v>0</v>
      </c>
      <c r="AIF130" s="248">
        <f>IF(AIF$6=$AEO$5,成绩录入!ES133,0)</f>
        <v>0</v>
      </c>
      <c r="AIG130" s="248">
        <f>IF(AIG$6=$AEO$5,成绩录入!ET133,0)</f>
        <v>0</v>
      </c>
      <c r="AIH130" s="248">
        <f>IF(AIH$6=$AEO$5,成绩录入!EU133,0)</f>
        <v>0</v>
      </c>
      <c r="AII130" s="248">
        <f>IF(AII$6=$AEO$5,成绩录入!EV133,0)</f>
        <v>0</v>
      </c>
      <c r="AIJ130" s="248">
        <f>IF(AIJ$6=$AEO$5,成绩录入!EW133,0)</f>
        <v>0</v>
      </c>
      <c r="AIK130" s="248">
        <f>IF(AIK$6=$AEO$5,成绩录入!EX133,0)</f>
        <v>0</v>
      </c>
      <c r="AIL130" s="218">
        <f t="shared" si="194"/>
        <v>0</v>
      </c>
      <c r="AIN130" s="402" t="str">
        <f>初始录入!A135</f>
        <v/>
      </c>
      <c r="AIO130" s="270">
        <f>初始录入!B135</f>
        <v>0</v>
      </c>
      <c r="AIP130" s="271">
        <f>初始录入!C135</f>
        <v>0</v>
      </c>
      <c r="AIQ130" s="403">
        <f>IF(平时!D128&lt;&gt;"",平时!D128,0)</f>
        <v>0</v>
      </c>
      <c r="AIR130" s="404" t="str">
        <f t="shared" si="331"/>
        <v/>
      </c>
      <c r="AIS130" s="403">
        <f>IF(过程!D128&lt;&gt;"",过程!D128,0)</f>
        <v>0</v>
      </c>
      <c r="AIT130" s="404" t="str">
        <f t="shared" si="332"/>
        <v/>
      </c>
      <c r="AIU130" s="216">
        <f>IF(期末!D128&lt;&gt;"",期末!D128,0)</f>
        <v>0</v>
      </c>
      <c r="AIV130" s="404" t="str">
        <f t="shared" si="333"/>
        <v/>
      </c>
      <c r="AIW130" s="405">
        <f t="shared" si="334"/>
        <v>0</v>
      </c>
      <c r="AIX130" s="403">
        <f>IF(平时!E128&lt;&gt;"",平时!E128,0)</f>
        <v>0</v>
      </c>
      <c r="AIY130" s="404" t="str">
        <f t="shared" si="335"/>
        <v/>
      </c>
      <c r="AIZ130" s="403">
        <f>IF(过程!E128&lt;&gt;"",过程!E128,0)</f>
        <v>0</v>
      </c>
      <c r="AJA130" s="404" t="str">
        <f t="shared" si="336"/>
        <v/>
      </c>
      <c r="AJB130" s="216">
        <f>IF(期末!E128&lt;&gt;"",期末!E128,0)</f>
        <v>0</v>
      </c>
      <c r="AJC130" s="404" t="str">
        <f t="shared" si="337"/>
        <v/>
      </c>
      <c r="AJD130" s="405">
        <f t="shared" si="338"/>
        <v>0</v>
      </c>
      <c r="AJE130" s="403">
        <f>IF(平时!F128&lt;&gt;"",平时!F128,0)</f>
        <v>0</v>
      </c>
      <c r="AJF130" s="404" t="str">
        <f t="shared" si="339"/>
        <v/>
      </c>
      <c r="AJG130" s="403">
        <f>IF(过程!F128&lt;&gt;"",过程!F128,0)</f>
        <v>0</v>
      </c>
      <c r="AJH130" s="404" t="str">
        <f t="shared" si="340"/>
        <v/>
      </c>
      <c r="AJI130" s="216">
        <f>IF(期末!F128&lt;&gt;"",期末!F128,0)</f>
        <v>0</v>
      </c>
      <c r="AJJ130" s="404" t="str">
        <f t="shared" si="341"/>
        <v/>
      </c>
      <c r="AJK130" s="405">
        <f t="shared" si="342"/>
        <v>0</v>
      </c>
      <c r="AJL130" s="403">
        <f>IF(平时!G128&lt;&gt;"",平时!G128,0)</f>
        <v>0</v>
      </c>
      <c r="AJM130" s="404" t="str">
        <f t="shared" si="343"/>
        <v/>
      </c>
      <c r="AJN130" s="403">
        <f>IF(过程!G128&lt;&gt;"",过程!G128,0)</f>
        <v>0</v>
      </c>
      <c r="AJO130" s="404" t="str">
        <f t="shared" si="344"/>
        <v/>
      </c>
      <c r="AJP130" s="216">
        <f>IF(期末!G128&lt;&gt;"",期末!G128,0)</f>
        <v>0</v>
      </c>
      <c r="AJQ130" s="404" t="str">
        <f t="shared" si="345"/>
        <v/>
      </c>
      <c r="AJR130" s="405">
        <f t="shared" si="346"/>
        <v>0</v>
      </c>
      <c r="AJS130" s="403">
        <f>IF(平时!H128&lt;&gt;"",平时!H128,0)</f>
        <v>0</v>
      </c>
      <c r="AJT130" s="404" t="str">
        <f t="shared" si="347"/>
        <v/>
      </c>
      <c r="AJU130" s="403">
        <f>IF(过程!H128&lt;&gt;"",过程!H128,0)</f>
        <v>0</v>
      </c>
      <c r="AJV130" s="404" t="str">
        <f t="shared" si="348"/>
        <v/>
      </c>
      <c r="AJW130" s="216">
        <f>IF(期末!H128&lt;&gt;"",期末!H128,0)</f>
        <v>0</v>
      </c>
      <c r="AJX130" s="404" t="str">
        <f t="shared" si="349"/>
        <v/>
      </c>
      <c r="AJY130" s="406">
        <f t="shared" si="350"/>
        <v>0</v>
      </c>
      <c r="AKA130" s="216" t="str">
        <f>初始录入!A135</f>
        <v/>
      </c>
      <c r="AKB130" s="216">
        <f>初始录入!B135</f>
        <v>0</v>
      </c>
      <c r="AKC130" s="216">
        <f>初始录入!C135</f>
        <v>0</v>
      </c>
      <c r="AKD130" s="327" t="str">
        <f>IF(初始录入!$E135=初始录入!$K$2,达成度!$D143,"")</f>
        <v/>
      </c>
      <c r="AKE130" s="327" t="str">
        <f>IF(初始录入!$E135=初始录入!$K$3,达成度!D143,"")</f>
        <v/>
      </c>
      <c r="AKF130" s="216" t="str">
        <f>IF(初始录入!$E135=初始录入!$K$4,达成度!D143,"")</f>
        <v/>
      </c>
      <c r="AKG130" s="216" t="str">
        <f>IF(初始录入!$E135=初始录入!$K$5,达成度!D143,"")</f>
        <v/>
      </c>
      <c r="AKH130" s="327" t="str">
        <f>IF(初始录入!$E135=初始录入!$K$2,达成度!E143,"")</f>
        <v/>
      </c>
      <c r="AKI130" s="327" t="str">
        <f>IF(初始录入!$E135=初始录入!$K$3,达成度!E143,"")</f>
        <v/>
      </c>
      <c r="AKJ130" s="216" t="str">
        <f>IF(初始录入!$E135=初始录入!$K$4,达成度!E143,"")</f>
        <v/>
      </c>
      <c r="AKK130" s="216" t="str">
        <f>IF(初始录入!$E135=初始录入!$K$5,达成度!E143,"")</f>
        <v/>
      </c>
      <c r="AKL130" s="327" t="str">
        <f>IF(初始录入!$E135=初始录入!$K$2,达成度!F143,"")</f>
        <v/>
      </c>
      <c r="AKM130" s="327" t="str">
        <f>IF(初始录入!$E135=初始录入!$K$3,达成度!F143,"")</f>
        <v/>
      </c>
      <c r="AKN130" s="216" t="str">
        <f>IF(初始录入!$E135=初始录入!$K$4,达成度!F143,"")</f>
        <v/>
      </c>
      <c r="AKO130" s="216" t="str">
        <f>IF(初始录入!$E135=初始录入!$K$5,达成度!F143,"")</f>
        <v/>
      </c>
      <c r="AKP130" s="327" t="str">
        <f>IF(初始录入!$E135=初始录入!$K$2,达成度!H143,"")</f>
        <v/>
      </c>
      <c r="AKQ130" s="327" t="str">
        <f>IF(初始录入!$E135=初始录入!$K$3,达成度!H143,"")</f>
        <v/>
      </c>
      <c r="AKR130" s="216" t="str">
        <f>IF(初始录入!$E135=初始录入!$K$4,达成度!H143,"")</f>
        <v/>
      </c>
      <c r="AKS130" s="216" t="str">
        <f>IF(初始录入!$E135=初始录入!$K$5,达成度!H143,"")</f>
        <v/>
      </c>
      <c r="AKT130" s="327" t="str">
        <f>IF(初始录入!$E135=初始录入!$K$2,达成度!I143,"")</f>
        <v/>
      </c>
      <c r="AKU130" s="327" t="str">
        <f>IF(初始录入!$E135=初始录入!$K$3,达成度!I143,"")</f>
        <v/>
      </c>
      <c r="AKV130" s="216" t="str">
        <f>IF(初始录入!$E135=初始录入!$K$4,达成度!I143,"")</f>
        <v/>
      </c>
      <c r="AKW130" s="216" t="str">
        <f>IF(初始录入!$E135=初始录入!$K$5,达成度!I143,"")</f>
        <v/>
      </c>
      <c r="AKX130" s="327" t="str">
        <f>IF(初始录入!$E135=初始录入!$K$2,达成度!J143,"")</f>
        <v/>
      </c>
      <c r="AKY130" s="327" t="str">
        <f>IF(初始录入!$E135=初始录入!$K$3,达成度!J143,"")</f>
        <v/>
      </c>
      <c r="AKZ130" s="216" t="str">
        <f>IF(初始录入!$E135=初始录入!$K$4,达成度!J143,"")</f>
        <v/>
      </c>
      <c r="ALA130" s="216" t="str">
        <f>IF(初始录入!$E135=初始录入!$K$5,达成度!J143,"")</f>
        <v/>
      </c>
      <c r="ALB130" s="327" t="str">
        <f>IF(初始录入!$E135=初始录入!$K$2,达成度!L143,"")</f>
        <v/>
      </c>
      <c r="ALC130" s="327" t="str">
        <f>IF(初始录入!$E135=初始录入!$K$3,达成度!L143,"")</f>
        <v/>
      </c>
      <c r="ALD130" s="216" t="str">
        <f>IF(初始录入!$E135=初始录入!$K$4,达成度!L143,"")</f>
        <v/>
      </c>
      <c r="ALE130" s="216" t="str">
        <f>IF(初始录入!$E135=初始录入!$K$5,达成度!L143,"")</f>
        <v/>
      </c>
      <c r="ALF130" s="327" t="str">
        <f>IF(初始录入!$E135=初始录入!$K$2,达成度!M143,"")</f>
        <v/>
      </c>
      <c r="ALG130" s="327" t="str">
        <f>IF(初始录入!$E135=初始录入!$K$3,达成度!M143,"")</f>
        <v/>
      </c>
      <c r="ALH130" s="216" t="str">
        <f>IF(初始录入!$E135=初始录入!$K$4,达成度!M143,"")</f>
        <v/>
      </c>
      <c r="ALI130" s="216" t="str">
        <f>IF(初始录入!$E135=初始录入!$K$5,达成度!M143,"")</f>
        <v/>
      </c>
      <c r="ALJ130" s="327" t="str">
        <f>IF(初始录入!$E135=初始录入!$K$2,达成度!N143,"")</f>
        <v/>
      </c>
      <c r="ALK130" s="327" t="str">
        <f>IF(初始录入!$E135=初始录入!$K$3,达成度!N143,"")</f>
        <v/>
      </c>
      <c r="ALL130" s="216" t="str">
        <f>IF(初始录入!$E135=初始录入!$K$4,达成度!N143,"")</f>
        <v/>
      </c>
      <c r="ALM130" s="216" t="str">
        <f>IF(初始录入!$E135=初始录入!$K$5,达成度!N143,"")</f>
        <v/>
      </c>
      <c r="ALN130" s="327" t="str">
        <f>IF(初始录入!$E135=初始录入!$K$2,达成度!P143,"")</f>
        <v/>
      </c>
      <c r="ALO130" s="327" t="str">
        <f>IF(初始录入!$E135=初始录入!$K$3,达成度!P143,"")</f>
        <v/>
      </c>
      <c r="ALP130" s="216" t="str">
        <f>IF(初始录入!$E135=初始录入!$K$4,达成度!P143,"")</f>
        <v/>
      </c>
      <c r="ALQ130" s="216" t="str">
        <f>IF(初始录入!$E135=初始录入!$K$5,达成度!P143,"")</f>
        <v/>
      </c>
      <c r="ALR130" s="327" t="str">
        <f>IF(初始录入!$E135=初始录入!$K$2,达成度!Q143,"")</f>
        <v/>
      </c>
      <c r="ALS130" s="327" t="str">
        <f>IF(初始录入!$E135=初始录入!$K$3,达成度!Q143,"")</f>
        <v/>
      </c>
      <c r="ALT130" s="216" t="str">
        <f>IF(初始录入!$E135=初始录入!$K$4,达成度!Q143,"")</f>
        <v/>
      </c>
      <c r="ALU130" s="216" t="str">
        <f>IF(初始录入!$E135=初始录入!$K$5,达成度!Q143,"")</f>
        <v/>
      </c>
      <c r="ALV130" s="327" t="str">
        <f>IF(初始录入!$E135=初始录入!$K$2,达成度!R143,"")</f>
        <v/>
      </c>
      <c r="ALW130" s="327" t="str">
        <f>IF(初始录入!$E135=初始录入!$K$3,达成度!R143,"")</f>
        <v/>
      </c>
      <c r="ALX130" s="216" t="str">
        <f>IF(初始录入!$E135=初始录入!$K$4,达成度!R143,"")</f>
        <v/>
      </c>
      <c r="ALY130" s="216"/>
      <c r="ALZ130" s="327" t="str">
        <f>IF(初始录入!$E135=初始录入!$K$2,达成度!T143,"")</f>
        <v/>
      </c>
      <c r="AMA130" s="327" t="str">
        <f>IF(初始录入!$E135=初始录入!$K$3,达成度!T143,"")</f>
        <v/>
      </c>
      <c r="AMB130" s="216" t="str">
        <f>IF(初始录入!$E135=初始录入!$K$4,达成度!T143,"")</f>
        <v/>
      </c>
      <c r="AMC130" s="216" t="str">
        <f>IF(初始录入!$E135=初始录入!$K$5,达成度!T143,"")</f>
        <v/>
      </c>
      <c r="AMD130" s="327" t="str">
        <f>IF(初始录入!$E135=初始录入!$K$2,达成度!U143,"")</f>
        <v/>
      </c>
      <c r="AME130" s="327" t="str">
        <f>IF(初始录入!$E135=初始录入!$K$3,达成度!U143,"")</f>
        <v/>
      </c>
      <c r="AMF130" s="216" t="str">
        <f>IF(初始录入!$E135=初始录入!$K$4,达成度!U143,"")</f>
        <v/>
      </c>
      <c r="AMG130" s="216" t="str">
        <f>IF(初始录入!$E135=初始录入!$K$5,达成度!U143,"")</f>
        <v/>
      </c>
      <c r="AMH130" s="327" t="str">
        <f>IF(初始录入!$E135=初始录入!$K$2,达成度!V143,"")</f>
        <v/>
      </c>
      <c r="AMI130" s="327" t="str">
        <f>IF(初始录入!$E135=初始录入!$K$3,达成度!V143,"")</f>
        <v/>
      </c>
      <c r="AMJ130" s="216" t="str">
        <f>IF(初始录入!$E135=初始录入!$K$4,达成度!W143,"")</f>
        <v/>
      </c>
      <c r="AMK130" s="216" t="str">
        <f>IF(初始录入!$E135=初始录入!$K$5,达成度!W143,"")</f>
        <v/>
      </c>
      <c r="AMM130" s="270">
        <f t="shared" si="270"/>
        <v>123</v>
      </c>
      <c r="AMN130" s="222" t="str">
        <f t="shared" si="266"/>
        <v/>
      </c>
      <c r="AMO130" s="325" t="str">
        <f>IF($AMM130&lt;=$H$7,INDEX(达成度!$G$21:$G$170,$AMM130,1),"")</f>
        <v/>
      </c>
      <c r="AMP130" s="325" t="str">
        <f>IF($AMM130&lt;=$H$7,INDEX(达成度!$K$21:$K$170,$AMM130,1),"")</f>
        <v/>
      </c>
      <c r="AMQ130" s="325" t="str">
        <f>IF($AMM130&lt;=$H$7,INDEX(达成度!$O$21:$O$170,$AMM130,1),"")</f>
        <v/>
      </c>
      <c r="AMR130" s="325" t="str">
        <f>IF($AMM130&lt;=$H$7,INDEX(达成度!$S$21:$S$170,$AMM130,1),"")</f>
        <v/>
      </c>
      <c r="AMS130" s="326" t="str">
        <f>IF($AMM130&lt;=$H$7,INDEX(达成度!$W$21:$W$170,$AMM130,1),"")</f>
        <v/>
      </c>
      <c r="AMU130" s="407"/>
      <c r="AMV130" s="222" t="str">
        <f t="shared" si="267"/>
        <v/>
      </c>
      <c r="AMW130" s="325" t="str">
        <f>IF($AMM130&lt;=$I$7,INDEX(达成度!$G$21:$G$170,$AMM130+$H$7,1),"")</f>
        <v/>
      </c>
      <c r="AMX130" s="325" t="str">
        <f>IF($AMM130&lt;=$I$7,INDEX(达成度!$K$21:$K$170,$AMM130+$H$7,1),"")</f>
        <v/>
      </c>
      <c r="AMY130" s="325" t="str">
        <f>IF($AMM130&lt;=$I$7,INDEX(达成度!$O$21:$O$170,$AMM130+$H$7,1),"")</f>
        <v/>
      </c>
      <c r="AMZ130" s="325" t="str">
        <f>IF($AMM130&lt;=$I$7,INDEX(达成度!$S$21:$S$170,$AMM130+$H$7,1),"")</f>
        <v/>
      </c>
      <c r="ANA130" s="326" t="str">
        <f>IF($AMM130&lt;=$I$7,INDEX(达成度!$W$21:$W$170,$AMM130+$H$7,1),"")</f>
        <v/>
      </c>
      <c r="ANC130" s="270"/>
      <c r="AND130" s="216" t="str">
        <f t="shared" si="268"/>
        <v/>
      </c>
      <c r="ANE130" s="325" t="str">
        <f>IF($AMM130&lt;=$J$7,INDEX(达成度!$G$21:$G$170,$AMM130+$H$7+$I$7,1),"")</f>
        <v/>
      </c>
      <c r="ANF130" s="325" t="str">
        <f>IF($AMM130&lt;=$J$7,INDEX(达成度!$K$21:$K$170,$AMM130+$H$7+$I$7,1),"")</f>
        <v/>
      </c>
      <c r="ANG130" s="325" t="str">
        <f>IF($AMM130&lt;=$J$7,INDEX(达成度!$O$21:$O$170,$AMM130+$H$7+$I$7,1),"")</f>
        <v/>
      </c>
      <c r="ANH130" s="325" t="str">
        <f>IF($AMM130&lt;=$J$7,INDEX(达成度!$S$21:$S$170,$AMM130+$H$7+$I$7,1),"")</f>
        <v/>
      </c>
      <c r="ANI130" s="326" t="str">
        <f>IF($AMM130&lt;=$J$7,INDEX(达成度!$W$21:$W$170,$AMM130+$H$7+$I$7,1),"")</f>
        <v/>
      </c>
      <c r="ANK130" s="270"/>
      <c r="ANL130" s="216" t="str">
        <f t="shared" si="269"/>
        <v/>
      </c>
      <c r="ANM130" s="325" t="str">
        <f>IF($AMM130&lt;=$K$7,INDEX(达成度!$G$21:$G$170,$AMM130+$H$7+$I$7+$J$7,1),"")</f>
        <v/>
      </c>
      <c r="ANN130" s="325" t="str">
        <f>IF($AMM130&lt;=$K$7,INDEX(达成度!$K$21:$K$170,$AMM130+$H$7+$I$7+$J$7,1),"")</f>
        <v/>
      </c>
      <c r="ANO130" s="325" t="str">
        <f>IF($AMM130&lt;=$K$7,INDEX(达成度!$O$21:$O$170,$AMM130+$H$7+$I$7+$J$7,1),"")</f>
        <v/>
      </c>
      <c r="ANP130" s="325" t="str">
        <f>IF($AMM130&lt;=$K$7,INDEX(达成度!$S$21:$S$170,$AMM130+$H$7+$I$7+$J$7,1),"")</f>
        <v/>
      </c>
      <c r="ANQ130" s="326" t="str">
        <f>IF($AMM130&lt;=$K$7,INDEX(达成度!$W$21:$W$170,$AMM130+$H$7+$I$7+$J$7,1),"")</f>
        <v/>
      </c>
    </row>
    <row r="131" ht="18" customHeight="1" spans="1:1024 1025:1057">
      <c r="A131" s="215" t="str">
        <f>初始录入!A136</f>
        <v/>
      </c>
      <c r="B131" s="216" t="str">
        <f>IF(初始录入!B136&lt;&gt;"",初始录入!B136,"")</f>
        <v/>
      </c>
      <c r="C131" s="216" t="str">
        <f>IF(初始录入!C136&lt;&gt;"",初始录入!C136,"")</f>
        <v/>
      </c>
      <c r="D131" s="216" t="str">
        <f>IF(初始录入!D136&lt;&gt;"",初始录入!D136,"")</f>
        <v/>
      </c>
      <c r="E131" s="218" t="str">
        <f>IF(初始录入!E136&lt;&gt;"",初始录入!E136,"")</f>
        <v/>
      </c>
      <c r="G131" s="330"/>
      <c r="H131" s="295">
        <f>IF(初始录入!E136=H$6,1,0)</f>
        <v>0</v>
      </c>
      <c r="I131" s="295">
        <f>IF(初始录入!E136=I$6,1,0)</f>
        <v>0</v>
      </c>
      <c r="J131" s="295">
        <f>IF(初始录入!E136=J$6,1,0)</f>
        <v>0</v>
      </c>
      <c r="K131" s="321">
        <f>IF(初始录入!E136=K$6,1,0)</f>
        <v>0</v>
      </c>
      <c r="Y131" s="294">
        <v>100</v>
      </c>
      <c r="Z131" s="295">
        <f>成绩录入!$F$7</f>
        <v>0</v>
      </c>
      <c r="AA131" s="295">
        <f>成绩录入!F134</f>
        <v>0</v>
      </c>
      <c r="AB131" s="296">
        <f>IF(初始录入!$M$7&lt;&gt;"",IF(成绩录入!$F$7&lt;&gt;"",IF(初始录入!$P$7="次数",AA131/Z131*Y131,成绩录入!F134),0),0)</f>
        <v>0</v>
      </c>
      <c r="AC131" s="297">
        <f t="shared" si="278"/>
        <v>0</v>
      </c>
      <c r="AD131" s="297">
        <f t="shared" si="279"/>
        <v>0</v>
      </c>
      <c r="AE131" s="297">
        <f t="shared" si="280"/>
        <v>0</v>
      </c>
      <c r="AF131" s="297">
        <f t="shared" si="281"/>
        <v>0</v>
      </c>
      <c r="AG131" s="297">
        <f t="shared" si="282"/>
        <v>0</v>
      </c>
      <c r="AH131" s="298">
        <f t="shared" si="283"/>
        <v>0</v>
      </c>
      <c r="AJ131" s="260">
        <f>成绩录入!I134</f>
        <v>0</v>
      </c>
      <c r="AK131" s="248">
        <f>成绩录入!J134</f>
        <v>0</v>
      </c>
      <c r="AL131" s="248">
        <f>成绩录入!K134</f>
        <v>0</v>
      </c>
      <c r="AM131" s="248">
        <f>成绩录入!L134</f>
        <v>0</v>
      </c>
      <c r="AN131" s="248">
        <f>成绩录入!M134</f>
        <v>0</v>
      </c>
      <c r="AO131" s="298">
        <f t="shared" si="284"/>
        <v>0</v>
      </c>
      <c r="AQ131" s="260">
        <f>成绩录入!I134</f>
        <v>0</v>
      </c>
      <c r="AR131" s="248">
        <f>成绩录入!J134</f>
        <v>0</v>
      </c>
      <c r="AS131" s="248">
        <f>成绩录入!K134</f>
        <v>0</v>
      </c>
      <c r="AT131" s="248">
        <f>成绩录入!L134</f>
        <v>0</v>
      </c>
      <c r="AU131" s="248">
        <f>成绩录入!M134</f>
        <v>0</v>
      </c>
      <c r="AV131" s="298">
        <f t="shared" si="285"/>
        <v>0</v>
      </c>
      <c r="AX131" s="260">
        <f>成绩录入!I134</f>
        <v>0</v>
      </c>
      <c r="AY131" s="248">
        <f>成绩录入!J134</f>
        <v>0</v>
      </c>
      <c r="AZ131" s="248">
        <f>成绩录入!K134</f>
        <v>0</v>
      </c>
      <c r="BA131" s="248">
        <f>成绩录入!L134</f>
        <v>0</v>
      </c>
      <c r="BB131" s="248">
        <f>成绩录入!M134</f>
        <v>0</v>
      </c>
      <c r="BC131" s="298">
        <f t="shared" si="286"/>
        <v>0</v>
      </c>
      <c r="BE131" s="260">
        <f>成绩录入!I134</f>
        <v>0</v>
      </c>
      <c r="BF131" s="248">
        <f>成绩录入!J134</f>
        <v>0</v>
      </c>
      <c r="BG131" s="248">
        <f>成绩录入!K134</f>
        <v>0</v>
      </c>
      <c r="BH131" s="248">
        <f>成绩录入!L134</f>
        <v>0</v>
      </c>
      <c r="BI131" s="248">
        <f>成绩录入!M134</f>
        <v>0</v>
      </c>
      <c r="BJ131" s="298">
        <f t="shared" si="287"/>
        <v>0</v>
      </c>
      <c r="BL131" s="260">
        <f>成绩录入!I134</f>
        <v>0</v>
      </c>
      <c r="BM131" s="248">
        <f>成绩录入!J134</f>
        <v>0</v>
      </c>
      <c r="BN131" s="248">
        <f>成绩录入!K134</f>
        <v>0</v>
      </c>
      <c r="BO131" s="248">
        <f>成绩录入!L134</f>
        <v>0</v>
      </c>
      <c r="BP131" s="248">
        <f>成绩录入!M134</f>
        <v>0</v>
      </c>
      <c r="BQ131" s="298">
        <f t="shared" si="288"/>
        <v>0</v>
      </c>
      <c r="BS131" s="260">
        <f>成绩录入!P134</f>
        <v>0</v>
      </c>
      <c r="BT131" s="248">
        <f>成绩录入!Q134</f>
        <v>0</v>
      </c>
      <c r="BU131" s="248">
        <f>成绩录入!R134</f>
        <v>0</v>
      </c>
      <c r="BV131" s="248">
        <f>成绩录入!S134</f>
        <v>0</v>
      </c>
      <c r="BW131" s="248">
        <f>成绩录入!T134</f>
        <v>0</v>
      </c>
      <c r="BX131" s="248">
        <f>成绩录入!U134</f>
        <v>0</v>
      </c>
      <c r="BY131" s="248">
        <f>成绩录入!V134</f>
        <v>0</v>
      </c>
      <c r="BZ131" s="248">
        <f>成绩录入!W134</f>
        <v>0</v>
      </c>
      <c r="CA131" s="248">
        <f>成绩录入!X134</f>
        <v>0</v>
      </c>
      <c r="CB131" s="248">
        <f>成绩录入!Y134</f>
        <v>0</v>
      </c>
      <c r="CC131" s="298">
        <f t="shared" si="289"/>
        <v>0</v>
      </c>
      <c r="CE131" s="260">
        <f>成绩录入!P134</f>
        <v>0</v>
      </c>
      <c r="CF131" s="248">
        <f>成绩录入!Q134</f>
        <v>0</v>
      </c>
      <c r="CG131" s="248">
        <f>成绩录入!R134</f>
        <v>0</v>
      </c>
      <c r="CH131" s="248">
        <f>成绩录入!S134</f>
        <v>0</v>
      </c>
      <c r="CI131" s="248">
        <f>成绩录入!T134</f>
        <v>0</v>
      </c>
      <c r="CJ131" s="248">
        <f>成绩录入!U134</f>
        <v>0</v>
      </c>
      <c r="CK131" s="248">
        <f>成绩录入!V134</f>
        <v>0</v>
      </c>
      <c r="CL131" s="248">
        <f>成绩录入!W134</f>
        <v>0</v>
      </c>
      <c r="CM131" s="248">
        <f>成绩录入!X134</f>
        <v>0</v>
      </c>
      <c r="CN131" s="248">
        <f>成绩录入!Y134</f>
        <v>0</v>
      </c>
      <c r="CO131" s="298">
        <f t="shared" si="290"/>
        <v>0</v>
      </c>
      <c r="CQ131" s="260">
        <f>成绩录入!P134</f>
        <v>0</v>
      </c>
      <c r="CR131" s="248">
        <f>成绩录入!Q134</f>
        <v>0</v>
      </c>
      <c r="CS131" s="248">
        <f>成绩录入!R134</f>
        <v>0</v>
      </c>
      <c r="CT131" s="248">
        <f>成绩录入!S134</f>
        <v>0</v>
      </c>
      <c r="CU131" s="248">
        <f>成绩录入!T134</f>
        <v>0</v>
      </c>
      <c r="CV131" s="248">
        <f>成绩录入!U134</f>
        <v>0</v>
      </c>
      <c r="CW131" s="248">
        <f>成绩录入!V134</f>
        <v>0</v>
      </c>
      <c r="CX131" s="248">
        <f>成绩录入!W134</f>
        <v>0</v>
      </c>
      <c r="CY131" s="248">
        <f>成绩录入!X134</f>
        <v>0</v>
      </c>
      <c r="CZ131" s="248">
        <f>成绩录入!Y134</f>
        <v>0</v>
      </c>
      <c r="DA131" s="298">
        <f t="shared" si="291"/>
        <v>0</v>
      </c>
      <c r="DC131" s="260">
        <f>成绩录入!P134</f>
        <v>0</v>
      </c>
      <c r="DD131" s="248">
        <f>成绩录入!Q134</f>
        <v>0</v>
      </c>
      <c r="DE131" s="248">
        <f>成绩录入!R134</f>
        <v>0</v>
      </c>
      <c r="DF131" s="248">
        <f>成绩录入!S134</f>
        <v>0</v>
      </c>
      <c r="DG131" s="248">
        <f>成绩录入!T134</f>
        <v>0</v>
      </c>
      <c r="DH131" s="248">
        <f>成绩录入!U134</f>
        <v>0</v>
      </c>
      <c r="DI131" s="248">
        <f>成绩录入!V134</f>
        <v>0</v>
      </c>
      <c r="DJ131" s="248">
        <f>成绩录入!W134</f>
        <v>0</v>
      </c>
      <c r="DK131" s="248">
        <f>成绩录入!X134</f>
        <v>0</v>
      </c>
      <c r="DL131" s="248">
        <f>成绩录入!Y134</f>
        <v>0</v>
      </c>
      <c r="DM131" s="298">
        <f t="shared" si="351"/>
        <v>0</v>
      </c>
      <c r="DN131" s="299"/>
      <c r="DO131" s="260">
        <f>成绩录入!P134</f>
        <v>0</v>
      </c>
      <c r="DP131" s="248">
        <f>成绩录入!Q134</f>
        <v>0</v>
      </c>
      <c r="DQ131" s="248">
        <f>成绩录入!R134</f>
        <v>0</v>
      </c>
      <c r="DR131" s="248">
        <f>成绩录入!S134</f>
        <v>0</v>
      </c>
      <c r="DS131" s="248">
        <f>成绩录入!T134</f>
        <v>0</v>
      </c>
      <c r="DT131" s="248">
        <f>成绩录入!U134</f>
        <v>0</v>
      </c>
      <c r="DU131" s="248">
        <f>成绩录入!V134</f>
        <v>0</v>
      </c>
      <c r="DV131" s="248">
        <f>成绩录入!W134</f>
        <v>0</v>
      </c>
      <c r="DW131" s="248">
        <f>成绩录入!X134</f>
        <v>0</v>
      </c>
      <c r="DX131" s="248">
        <f>成绩录入!Y134</f>
        <v>0</v>
      </c>
      <c r="DY131" s="298">
        <f t="shared" si="352"/>
        <v>0</v>
      </c>
      <c r="EA131" s="301" t="e">
        <f t="shared" si="294"/>
        <v>#DIV/0!</v>
      </c>
      <c r="EB131" s="297" t="e">
        <f t="shared" si="295"/>
        <v>#DIV/0!</v>
      </c>
      <c r="EC131" s="297" t="e">
        <f t="shared" si="296"/>
        <v>#DIV/0!</v>
      </c>
      <c r="ED131" s="297" t="e">
        <f t="shared" si="297"/>
        <v>#DIV/0!</v>
      </c>
      <c r="EE131" s="297" t="e">
        <f t="shared" si="298"/>
        <v>#DIV/0!</v>
      </c>
      <c r="EF131" s="302" t="e">
        <f t="shared" si="299"/>
        <v>#DIV/0!</v>
      </c>
      <c r="EG131" s="303"/>
      <c r="EH131" s="304">
        <f t="shared" si="300"/>
        <v>0</v>
      </c>
      <c r="EI131" s="397">
        <f>成绩录入!I134</f>
        <v>0</v>
      </c>
      <c r="EJ131" s="397">
        <f>成绩录入!J134</f>
        <v>0</v>
      </c>
      <c r="EK131" s="397">
        <f>成绩录入!K134</f>
        <v>0</v>
      </c>
      <c r="EL131" s="397">
        <f>成绩录入!L134</f>
        <v>0</v>
      </c>
      <c r="EM131" s="397">
        <f>成绩录入!M134</f>
        <v>0</v>
      </c>
      <c r="EN131" s="397">
        <f>成绩录入!P134</f>
        <v>0</v>
      </c>
      <c r="EO131" s="397">
        <f>成绩录入!Q134</f>
        <v>0</v>
      </c>
      <c r="EP131" s="397">
        <f>成绩录入!R134</f>
        <v>0</v>
      </c>
      <c r="EQ131" s="397">
        <f>成绩录入!S134</f>
        <v>0</v>
      </c>
      <c r="ER131" s="397">
        <f>成绩录入!T134</f>
        <v>0</v>
      </c>
      <c r="ES131" s="397">
        <f>成绩录入!U134</f>
        <v>0</v>
      </c>
      <c r="ET131" s="397">
        <f>成绩录入!V134</f>
        <v>0</v>
      </c>
      <c r="EU131" s="397">
        <f>成绩录入!W134</f>
        <v>0</v>
      </c>
      <c r="EV131" s="397">
        <f>成绩录入!X134</f>
        <v>0</v>
      </c>
      <c r="EW131" s="398">
        <f>成绩录入!Y134</f>
        <v>0</v>
      </c>
      <c r="EY131" s="304" t="str">
        <f t="shared" si="272"/>
        <v/>
      </c>
      <c r="EZ131" s="296" t="str">
        <f t="shared" si="272"/>
        <v/>
      </c>
      <c r="FA131" s="296" t="str">
        <f t="shared" si="272"/>
        <v/>
      </c>
      <c r="FB131" s="296" t="str">
        <f t="shared" si="272"/>
        <v/>
      </c>
      <c r="FC131" s="302">
        <f>成绩录入!AB134</f>
        <v>0</v>
      </c>
      <c r="FD131" s="303"/>
      <c r="FE131" s="399" t="str">
        <f t="shared" si="301"/>
        <v>√</v>
      </c>
      <c r="FF131" s="397" t="str">
        <f t="shared" si="302"/>
        <v>√</v>
      </c>
      <c r="FG131" s="397" t="str">
        <f t="shared" si="303"/>
        <v>√</v>
      </c>
      <c r="FH131" s="397" t="str">
        <f t="shared" si="304"/>
        <v>√</v>
      </c>
      <c r="FI131" s="398" t="str">
        <f t="shared" si="305"/>
        <v>√</v>
      </c>
      <c r="FJ131" s="299"/>
      <c r="FK131" s="260">
        <f>成绩录入!AB134</f>
        <v>0</v>
      </c>
      <c r="FL131" s="248">
        <f>成绩录入!AC134</f>
        <v>0</v>
      </c>
      <c r="FM131" s="248">
        <f>成绩录入!AD134</f>
        <v>0</v>
      </c>
      <c r="FN131" s="248">
        <f>成绩录入!AE134</f>
        <v>0</v>
      </c>
      <c r="FO131" s="248">
        <f>成绩录入!AF134</f>
        <v>0</v>
      </c>
      <c r="FP131" s="248">
        <f>成绩录入!AG134</f>
        <v>0</v>
      </c>
      <c r="FQ131" s="298">
        <f t="shared" si="306"/>
        <v>0</v>
      </c>
      <c r="FR131" s="299"/>
      <c r="FS131" s="260">
        <f>成绩录入!AB134</f>
        <v>0</v>
      </c>
      <c r="FT131" s="248">
        <f>成绩录入!AC134</f>
        <v>0</v>
      </c>
      <c r="FU131" s="248">
        <f>成绩录入!AD134</f>
        <v>0</v>
      </c>
      <c r="FV131" s="248">
        <f>成绩录入!AE134</f>
        <v>0</v>
      </c>
      <c r="FW131" s="248">
        <f>成绩录入!AF134</f>
        <v>0</v>
      </c>
      <c r="FX131" s="333">
        <f>成绩录入!AG134</f>
        <v>0</v>
      </c>
      <c r="FY131" s="298">
        <f t="shared" si="307"/>
        <v>0</v>
      </c>
      <c r="FZ131" s="299"/>
      <c r="GA131" s="260">
        <f>成绩录入!AB134</f>
        <v>0</v>
      </c>
      <c r="GB131" s="248">
        <f>成绩录入!AC134</f>
        <v>0</v>
      </c>
      <c r="GC131" s="248">
        <f>成绩录入!AD134</f>
        <v>0</v>
      </c>
      <c r="GD131" s="248">
        <f>成绩录入!AE134</f>
        <v>0</v>
      </c>
      <c r="GE131" s="248">
        <f>成绩录入!AF134</f>
        <v>0</v>
      </c>
      <c r="GF131" s="248">
        <f>成绩录入!AG134</f>
        <v>0</v>
      </c>
      <c r="GG131" s="298">
        <f t="shared" si="308"/>
        <v>0</v>
      </c>
      <c r="GI131" s="260">
        <f>成绩录入!AB134</f>
        <v>0</v>
      </c>
      <c r="GJ131" s="248">
        <f>成绩录入!AC134</f>
        <v>0</v>
      </c>
      <c r="GK131" s="248">
        <f>成绩录入!AD134</f>
        <v>0</v>
      </c>
      <c r="GL131" s="248">
        <f>成绩录入!AE134</f>
        <v>0</v>
      </c>
      <c r="GM131" s="248">
        <f>成绩录入!AF134</f>
        <v>0</v>
      </c>
      <c r="GN131" s="248">
        <f>成绩录入!AG134</f>
        <v>0</v>
      </c>
      <c r="GO131" s="298">
        <f t="shared" si="309"/>
        <v>0</v>
      </c>
      <c r="GP131" s="299"/>
      <c r="GQ131" s="260">
        <f>成绩录入!AB134</f>
        <v>0</v>
      </c>
      <c r="GR131" s="248">
        <f>成绩录入!AC134</f>
        <v>0</v>
      </c>
      <c r="GS131" s="248">
        <f>成绩录入!AD134</f>
        <v>0</v>
      </c>
      <c r="GT131" s="248">
        <f>成绩录入!AE134</f>
        <v>0</v>
      </c>
      <c r="GU131" s="248">
        <f>成绩录入!AF134</f>
        <v>0</v>
      </c>
      <c r="GV131" s="248">
        <f>成绩录入!AG134</f>
        <v>0</v>
      </c>
      <c r="GW131" s="298">
        <f t="shared" si="310"/>
        <v>0</v>
      </c>
      <c r="GX131" s="299"/>
      <c r="GY131" s="273">
        <f>成绩录入!AJ134</f>
        <v>0</v>
      </c>
      <c r="GZ131" s="274">
        <f>成绩录入!AK134</f>
        <v>0</v>
      </c>
      <c r="HA131" s="274">
        <f>成绩录入!AL134</f>
        <v>0</v>
      </c>
      <c r="HB131" s="274">
        <f>成绩录入!AM134</f>
        <v>0</v>
      </c>
      <c r="HC131" s="274">
        <f>成绩录入!AN134</f>
        <v>0</v>
      </c>
      <c r="HD131" s="274">
        <f>成绩录入!AO134</f>
        <v>0</v>
      </c>
      <c r="HE131" s="310">
        <f t="shared" si="273"/>
        <v>0</v>
      </c>
      <c r="HF131" s="299"/>
      <c r="HG131" s="273">
        <f>成绩录入!AJ134</f>
        <v>0</v>
      </c>
      <c r="HH131" s="274">
        <f>成绩录入!AK134</f>
        <v>0</v>
      </c>
      <c r="HI131" s="274">
        <f>成绩录入!AL134</f>
        <v>0</v>
      </c>
      <c r="HJ131" s="274">
        <f>成绩录入!AM134</f>
        <v>0</v>
      </c>
      <c r="HK131" s="274">
        <f>成绩录入!AN134</f>
        <v>0</v>
      </c>
      <c r="HL131" s="274">
        <f>成绩录入!AO134</f>
        <v>0</v>
      </c>
      <c r="HM131" s="310">
        <f t="shared" si="274"/>
        <v>0</v>
      </c>
      <c r="HO131" s="273">
        <f>成绩录入!AJ134</f>
        <v>0</v>
      </c>
      <c r="HP131" s="274">
        <f>成绩录入!AK134</f>
        <v>0</v>
      </c>
      <c r="HQ131" s="274">
        <f>成绩录入!AL134</f>
        <v>0</v>
      </c>
      <c r="HR131" s="274">
        <f>成绩录入!AM134</f>
        <v>0</v>
      </c>
      <c r="HS131" s="274">
        <f>成绩录入!AN134</f>
        <v>0</v>
      </c>
      <c r="HT131" s="274">
        <f>成绩录入!AO134</f>
        <v>0</v>
      </c>
      <c r="HU131" s="310">
        <f t="shared" si="275"/>
        <v>0</v>
      </c>
      <c r="HV131" s="299"/>
      <c r="HW131" s="273">
        <f>成绩录入!AJ134</f>
        <v>0</v>
      </c>
      <c r="HX131" s="274">
        <f>成绩录入!AK134</f>
        <v>0</v>
      </c>
      <c r="HY131" s="274">
        <f>成绩录入!AL134</f>
        <v>0</v>
      </c>
      <c r="HZ131" s="274">
        <f>成绩录入!AM134</f>
        <v>0</v>
      </c>
      <c r="IA131" s="274">
        <f>成绩录入!AN134</f>
        <v>0</v>
      </c>
      <c r="IB131" s="274">
        <f>成绩录入!AO134</f>
        <v>0</v>
      </c>
      <c r="IC131" s="310">
        <f t="shared" si="276"/>
        <v>0</v>
      </c>
      <c r="ID131" s="299"/>
      <c r="IE131" s="273">
        <f>成绩录入!AJ134</f>
        <v>0</v>
      </c>
      <c r="IF131" s="274">
        <f>成绩录入!AK134</f>
        <v>0</v>
      </c>
      <c r="IG131" s="274">
        <f>成绩录入!AL134</f>
        <v>0</v>
      </c>
      <c r="IH131" s="274">
        <f>成绩录入!AM134</f>
        <v>0</v>
      </c>
      <c r="II131" s="274">
        <f>成绩录入!AN134</f>
        <v>0</v>
      </c>
      <c r="IJ131" s="274">
        <f>成绩录入!AO134</f>
        <v>0</v>
      </c>
      <c r="IK131" s="310">
        <f t="shared" si="277"/>
        <v>0</v>
      </c>
      <c r="IL131" s="299"/>
      <c r="IM131" s="313" t="e">
        <f t="shared" si="311"/>
        <v>#DIV/0!</v>
      </c>
      <c r="IN131" s="314" t="e">
        <f t="shared" si="312"/>
        <v>#DIV/0!</v>
      </c>
      <c r="IO131" s="314" t="e">
        <f t="shared" si="313"/>
        <v>#DIV/0!</v>
      </c>
      <c r="IP131" s="314" t="e">
        <f t="shared" si="314"/>
        <v>#DIV/0!</v>
      </c>
      <c r="IQ131" s="314" t="e">
        <f t="shared" si="315"/>
        <v>#DIV/0!</v>
      </c>
      <c r="IR131" s="400" t="e">
        <f t="shared" si="316"/>
        <v>#DIV/0!</v>
      </c>
      <c r="IT131" s="214">
        <f>成绩录入!AR134</f>
        <v>0</v>
      </c>
      <c r="IU131" s="216">
        <f>成绩录入!AS134</f>
        <v>0</v>
      </c>
      <c r="IV131" s="216">
        <f>成绩录入!AT134</f>
        <v>0</v>
      </c>
      <c r="IW131" s="216">
        <f>成绩录入!AU134</f>
        <v>0</v>
      </c>
      <c r="IX131" s="216">
        <f>成绩录入!AV134</f>
        <v>0</v>
      </c>
      <c r="IY131" s="216">
        <f>成绩录入!AW134</f>
        <v>0</v>
      </c>
      <c r="IZ131" s="298">
        <f t="shared" si="317"/>
        <v>0</v>
      </c>
      <c r="JA131" s="299"/>
      <c r="JB131" s="317">
        <f>成绩录入!AR134</f>
        <v>0</v>
      </c>
      <c r="JC131" s="216">
        <f>成绩录入!AS134</f>
        <v>0</v>
      </c>
      <c r="JD131" s="216">
        <f>成绩录入!AT134</f>
        <v>0</v>
      </c>
      <c r="JE131" s="216">
        <f>成绩录入!AU134</f>
        <v>0</v>
      </c>
      <c r="JF131" s="216">
        <f>成绩录入!AV134</f>
        <v>0</v>
      </c>
      <c r="JG131" s="216">
        <f>成绩录入!AW134</f>
        <v>0</v>
      </c>
      <c r="JH131" s="298">
        <f t="shared" si="318"/>
        <v>0</v>
      </c>
      <c r="JI131" s="299"/>
      <c r="JJ131" s="248">
        <f>成绩录入!AR134</f>
        <v>0</v>
      </c>
      <c r="JK131" s="248">
        <f>成绩录入!AS134</f>
        <v>0</v>
      </c>
      <c r="JL131" s="248">
        <f>成绩录入!AT134</f>
        <v>0</v>
      </c>
      <c r="JM131" s="248">
        <f>成绩录入!AU134</f>
        <v>0</v>
      </c>
      <c r="JN131" s="248">
        <f>成绩录入!AV134</f>
        <v>0</v>
      </c>
      <c r="JO131" s="248">
        <f>成绩录入!AW134</f>
        <v>0</v>
      </c>
      <c r="JP131" s="298">
        <f t="shared" si="319"/>
        <v>0</v>
      </c>
      <c r="JQ131" s="299"/>
      <c r="JR131" s="308">
        <f>成绩录入!AR134</f>
        <v>0</v>
      </c>
      <c r="JS131" s="248">
        <f>成绩录入!AS134</f>
        <v>0</v>
      </c>
      <c r="JT131" s="248">
        <f>成绩录入!AT134</f>
        <v>0</v>
      </c>
      <c r="JU131" s="248">
        <f>成绩录入!AU134</f>
        <v>0</v>
      </c>
      <c r="JV131" s="248">
        <f>成绩录入!AV134</f>
        <v>0</v>
      </c>
      <c r="JW131" s="248">
        <f>成绩录入!AW134</f>
        <v>0</v>
      </c>
      <c r="JX131" s="298">
        <f t="shared" si="320"/>
        <v>0</v>
      </c>
      <c r="JY131" s="299"/>
      <c r="JZ131" s="308">
        <f>成绩录入!AR134</f>
        <v>0</v>
      </c>
      <c r="KA131" s="248">
        <f>成绩录入!AS134</f>
        <v>0</v>
      </c>
      <c r="KB131" s="248">
        <f>成绩录入!AT134</f>
        <v>0</v>
      </c>
      <c r="KC131" s="248">
        <f>成绩录入!AU134</f>
        <v>0</v>
      </c>
      <c r="KD131" s="248">
        <f>成绩录入!AV134</f>
        <v>0</v>
      </c>
      <c r="KE131" s="248">
        <f>成绩录入!AW134</f>
        <v>0</v>
      </c>
      <c r="KF131" s="298">
        <f t="shared" si="321"/>
        <v>0</v>
      </c>
      <c r="KH131" s="401">
        <f t="shared" si="322"/>
        <v>0</v>
      </c>
      <c r="KI131" s="314">
        <f t="shared" si="323"/>
        <v>0</v>
      </c>
      <c r="KJ131" s="314">
        <f t="shared" si="324"/>
        <v>0</v>
      </c>
      <c r="KK131" s="314">
        <f t="shared" si="325"/>
        <v>0</v>
      </c>
      <c r="KL131" s="314">
        <f t="shared" si="326"/>
        <v>0</v>
      </c>
      <c r="KM131" s="400">
        <f t="shared" si="327"/>
        <v>0</v>
      </c>
      <c r="KN131" s="90"/>
      <c r="KO131" s="294">
        <f>IF(总评!G129&lt;60,1,0)</f>
        <v>0</v>
      </c>
      <c r="KP131" s="355">
        <f t="shared" si="328"/>
        <v>0</v>
      </c>
      <c r="KQ131" s="355">
        <f t="shared" si="329"/>
        <v>0</v>
      </c>
      <c r="KR131" s="356">
        <f t="shared" si="330"/>
        <v>0</v>
      </c>
      <c r="KS131" s="321">
        <f t="shared" si="245"/>
        <v>0</v>
      </c>
      <c r="OT131" s="273">
        <f>IF(OT$6=$OS$5,成绩录入!BC134,0)</f>
        <v>0</v>
      </c>
      <c r="OU131" s="274">
        <f>IF(OU$6=$OS$5,成绩录入!BD134,0)</f>
        <v>0</v>
      </c>
      <c r="OV131" s="274">
        <f>IF(OV$6=$OS$5,成绩录入!BE134,0)</f>
        <v>0</v>
      </c>
      <c r="OW131" s="274">
        <f>IF(OW$6=$OS$5,成绩录入!BF134,0)</f>
        <v>0</v>
      </c>
      <c r="OX131" s="274">
        <f>IF(OX$6=$OS$5,成绩录入!BG134,0)</f>
        <v>0</v>
      </c>
      <c r="OY131" s="274">
        <f>IF(OY$6=$OS$5,成绩录入!BH134,0)</f>
        <v>0</v>
      </c>
      <c r="OZ131" s="274">
        <f>IF(OZ$6=$OS$5,成绩录入!BI134,0)</f>
        <v>0</v>
      </c>
      <c r="PA131" s="274">
        <f>IF(PA$6=$OS$5,成绩录入!BJ134,0)</f>
        <v>0</v>
      </c>
      <c r="PB131" s="274">
        <f>IF(PB$6=$OS$5,成绩录入!BK134,0)</f>
        <v>0</v>
      </c>
      <c r="PC131" s="274">
        <f>IF(PC$6=$OS$5,成绩录入!BL134,0)</f>
        <v>0</v>
      </c>
      <c r="PD131" s="274">
        <f>IF(PD$6=$OS$5,成绩录入!BM134,0)</f>
        <v>0</v>
      </c>
      <c r="PE131" s="274">
        <f>IF(PE$6=$OS$5,成绩录入!BN134,0)</f>
        <v>0</v>
      </c>
      <c r="PF131" s="274">
        <f>IF(PF$6=$OS$5,成绩录入!BO134,0)</f>
        <v>0</v>
      </c>
      <c r="PG131" s="274">
        <f>IF(PG$6=$OS$5,成绩录入!BP134,0)</f>
        <v>0</v>
      </c>
      <c r="PH131" s="274">
        <f>IF(PH$6=$OS$5,成绩录入!BQ134,0)</f>
        <v>0</v>
      </c>
      <c r="PI131" s="274">
        <f>IF(PI$6=$OS$5,成绩录入!BR134,0)</f>
        <v>0</v>
      </c>
      <c r="PJ131" s="274">
        <f>IF(PJ$6=$OS$5,成绩录入!BS134,0)</f>
        <v>0</v>
      </c>
      <c r="PK131" s="274">
        <f>IF(PK$6=$OS$5,成绩录入!BT134,0)</f>
        <v>0</v>
      </c>
      <c r="PL131" s="274">
        <f>IF(PL$6=$OS$5,成绩录入!BU134,0)</f>
        <v>0</v>
      </c>
      <c r="PM131" s="274">
        <f>IF(PM$6=$OS$5,成绩录入!BV134,0)</f>
        <v>0</v>
      </c>
      <c r="PN131" s="274">
        <f>IF(PN$6=$OS$5,成绩录入!BW134,0)</f>
        <v>0</v>
      </c>
      <c r="PO131" s="274">
        <f>IF(PO$6=$OS$5,成绩录入!BX134,0)</f>
        <v>0</v>
      </c>
      <c r="PP131" s="274">
        <f>IF(PP$6=$OS$5,成绩录入!BY134,0)</f>
        <v>0</v>
      </c>
      <c r="PQ131" s="274">
        <f>IF(PQ$6=$OS$5,成绩录入!BZ134,0)</f>
        <v>0</v>
      </c>
      <c r="PR131" s="274">
        <f>IF(PR$6=$OS$5,成绩录入!CA134,0)</f>
        <v>0</v>
      </c>
      <c r="PS131" s="274">
        <f>IF(PS$6=$OS$5,成绩录入!CB134,0)</f>
        <v>0</v>
      </c>
      <c r="PT131" s="274">
        <f>IF(PT$6=$OS$5,成绩录入!CC134,0)</f>
        <v>0</v>
      </c>
      <c r="PU131" s="274">
        <f>IF(PU$6=$OS$5,成绩录入!CD134,0)</f>
        <v>0</v>
      </c>
      <c r="PV131" s="274">
        <f>IF(PV$6=$OS$5,成绩录入!CE134,0)</f>
        <v>0</v>
      </c>
      <c r="PW131" s="274">
        <f>IF(PW$6=$OS$5,成绩录入!CF134,0)</f>
        <v>0</v>
      </c>
      <c r="PX131" s="274">
        <f>IF(PX$6=$OS$5,成绩录入!CG134,0)</f>
        <v>0</v>
      </c>
      <c r="PY131" s="274">
        <f>IF(PY$6=$OS$5,成绩录入!CH134,0)</f>
        <v>0</v>
      </c>
      <c r="PZ131" s="274">
        <f>IF(PZ$6=$OS$5,成绩录入!CI134,0)</f>
        <v>0</v>
      </c>
      <c r="QA131" s="274">
        <f>IF(QA$6=$OS$5,成绩录入!CJ134,0)</f>
        <v>0</v>
      </c>
      <c r="QB131" s="274">
        <f>IF(QB$6=$OS$5,成绩录入!CK134,0)</f>
        <v>0</v>
      </c>
      <c r="QC131" s="274">
        <f>IF(QC$6=$OS$5,成绩录入!CL134,0)</f>
        <v>0</v>
      </c>
      <c r="QD131" s="274">
        <f>IF(QD$6=$OS$5,成绩录入!CM134,0)</f>
        <v>0</v>
      </c>
      <c r="QE131" s="274">
        <f>IF(QE$6=$OS$5,成绩录入!CN134,0)</f>
        <v>0</v>
      </c>
      <c r="QF131" s="274">
        <f>IF(QF$6=$OS$5,成绩录入!CO134,0)</f>
        <v>0</v>
      </c>
      <c r="QG131" s="274">
        <f>IF(QG$6=$OS$5,成绩录入!CP134,0)</f>
        <v>0</v>
      </c>
      <c r="QH131" s="274">
        <f>IF(QH$6=$OS$5,成绩录入!CQ134,0)</f>
        <v>0</v>
      </c>
      <c r="QI131" s="274">
        <f>IF(QI$6=$OS$5,成绩录入!CR134,0)</f>
        <v>0</v>
      </c>
      <c r="QJ131" s="274">
        <f>IF(QJ$6=$OS$5,成绩录入!CS134,0)</f>
        <v>0</v>
      </c>
      <c r="QK131" s="274">
        <f>IF(QK$6=$OS$5,成绩录入!CT134,0)</f>
        <v>0</v>
      </c>
      <c r="QL131" s="274">
        <f>IF(QL$6=$OS$5,成绩录入!CU134,0)</f>
        <v>0</v>
      </c>
      <c r="QM131" s="274">
        <f>IF(QM$6=$OS$5,成绩录入!CV134,0)</f>
        <v>0</v>
      </c>
      <c r="QN131" s="274">
        <f>IF(QN$6=$OS$5,成绩录入!CW134,0)</f>
        <v>0</v>
      </c>
      <c r="QO131" s="274">
        <f>IF(QO$6=$OS$5,成绩录入!CX134,0)</f>
        <v>0</v>
      </c>
      <c r="QP131" s="274">
        <f>IF(QP$6=$OS$5,成绩录入!CY134,0)</f>
        <v>0</v>
      </c>
      <c r="QQ131" s="274">
        <f>IF(QQ$6=$OS$5,成绩录入!CZ134,0)</f>
        <v>0</v>
      </c>
      <c r="QR131" s="274">
        <f>IF(QR$6=$OS$5,成绩录入!DA134,0)</f>
        <v>0</v>
      </c>
      <c r="QS131" s="274">
        <f>IF(QS$6=$OS$5,成绩录入!DB134,0)</f>
        <v>0</v>
      </c>
      <c r="QT131" s="274">
        <f>IF(QT$6=$OS$5,成绩录入!DC134,0)</f>
        <v>0</v>
      </c>
      <c r="QU131" s="274">
        <f>IF(QU$6=$OS$5,成绩录入!DD134,0)</f>
        <v>0</v>
      </c>
      <c r="QV131" s="274">
        <f>IF(QV$6=$OS$5,成绩录入!DE134,0)</f>
        <v>0</v>
      </c>
      <c r="QW131" s="274">
        <f>IF(QW$6=$OS$5,成绩录入!DF134,0)</f>
        <v>0</v>
      </c>
      <c r="QX131" s="274">
        <f>IF(QX$6=$OS$5,成绩录入!DG134,0)</f>
        <v>0</v>
      </c>
      <c r="QY131" s="274">
        <f>IF(QY$6=$OS$5,成绩录入!DH134,0)</f>
        <v>0</v>
      </c>
      <c r="QZ131" s="274">
        <f>IF(QZ$6=$OS$5,成绩录入!DI134,0)</f>
        <v>0</v>
      </c>
      <c r="RA131" s="274">
        <f>IF(RA$6=$OS$5,成绩录入!DJ134,0)</f>
        <v>0</v>
      </c>
      <c r="RB131" s="248">
        <f>IF(RB$6=$OS$5,成绩录入!DK134,0)</f>
        <v>0</v>
      </c>
      <c r="RC131" s="248">
        <f>IF(RC$6=$OS$5,成绩录入!DL134,0)</f>
        <v>0</v>
      </c>
      <c r="RD131" s="248">
        <f>IF(RD$6=$OS$5,成绩录入!DM134,0)</f>
        <v>0</v>
      </c>
      <c r="RE131" s="248">
        <f>IF(RE$6=$OS$5,成绩录入!DN134,0)</f>
        <v>0</v>
      </c>
      <c r="RF131" s="248">
        <f>IF(RF$6=$OS$5,成绩录入!DO134,0)</f>
        <v>0</v>
      </c>
      <c r="RG131" s="248">
        <f>IF(RG$6=$OS$5,成绩录入!DP134,0)</f>
        <v>0</v>
      </c>
      <c r="RH131" s="248">
        <f>IF(RH$6=$OS$5,成绩录入!DQ134,0)</f>
        <v>0</v>
      </c>
      <c r="RI131" s="248">
        <f>IF(RI$6=$OS$5,成绩录入!DR134,0)</f>
        <v>0</v>
      </c>
      <c r="RJ131" s="248">
        <f>IF(RJ$6=$OS$5,成绩录入!DS134,0)</f>
        <v>0</v>
      </c>
      <c r="RK131" s="248">
        <f>IF(RK$6=$OS$5,成绩录入!DT134,0)</f>
        <v>0</v>
      </c>
      <c r="RL131" s="248">
        <f>IF(RL$6=$OS$5,成绩录入!DU134,0)</f>
        <v>0</v>
      </c>
      <c r="RM131" s="248">
        <f>IF(RM$6=$OS$5,成绩录入!DV134,0)</f>
        <v>0</v>
      </c>
      <c r="RN131" s="248">
        <f>IF(RN$6=$OS$5,成绩录入!DW134,0)</f>
        <v>0</v>
      </c>
      <c r="RO131" s="248">
        <f>IF(RO$6=$OS$5,成绩录入!DX134,0)</f>
        <v>0</v>
      </c>
      <c r="RP131" s="248">
        <f>IF(RP$6=$OS$5,成绩录入!DY134,0)</f>
        <v>0</v>
      </c>
      <c r="RQ131" s="248">
        <f>IF(RQ$6=$OS$5,成绩录入!DZ134,0)</f>
        <v>0</v>
      </c>
      <c r="RR131" s="248">
        <f>IF(RR$6=$OS$5,成绩录入!EA134,0)</f>
        <v>0</v>
      </c>
      <c r="RS131" s="248">
        <f>IF(RS$6=$OS$5,成绩录入!EB134,0)</f>
        <v>0</v>
      </c>
      <c r="RT131" s="248">
        <f>IF(RT$6=$OS$5,成绩录入!EC134,0)</f>
        <v>0</v>
      </c>
      <c r="RU131" s="248">
        <f>IF(RU$6=$OS$5,成绩录入!ED134,0)</f>
        <v>0</v>
      </c>
      <c r="RV131" s="248">
        <f>IF(RV$6=$OS$5,成绩录入!EE134,0)</f>
        <v>0</v>
      </c>
      <c r="RW131" s="248">
        <f>IF(RW$6=$OS$5,成绩录入!EF134,0)</f>
        <v>0</v>
      </c>
      <c r="RX131" s="248">
        <f>IF(RX$6=$OS$5,成绩录入!EG134,0)</f>
        <v>0</v>
      </c>
      <c r="RY131" s="248">
        <f>IF(RY$6=$OS$5,成绩录入!EH134,0)</f>
        <v>0</v>
      </c>
      <c r="RZ131" s="248">
        <f>IF(RZ$6=$OS$5,成绩录入!EI134,0)</f>
        <v>0</v>
      </c>
      <c r="SA131" s="248">
        <f>IF(SA$6=$OS$5,成绩录入!EJ134,0)</f>
        <v>0</v>
      </c>
      <c r="SB131" s="248">
        <f>IF(SB$6=$OS$5,成绩录入!EK134,0)</f>
        <v>0</v>
      </c>
      <c r="SC131" s="248">
        <f>IF(SC$6=$OS$5,成绩录入!EL134,0)</f>
        <v>0</v>
      </c>
      <c r="SD131" s="248">
        <f>IF(SD$6=$OS$5,成绩录入!EM134,0)</f>
        <v>0</v>
      </c>
      <c r="SE131" s="248">
        <f>IF(SE$6=$OS$5,成绩录入!EN134,0)</f>
        <v>0</v>
      </c>
      <c r="SF131" s="248">
        <f>IF(SF$6=$OS$5,成绩录入!EO134,0)</f>
        <v>0</v>
      </c>
      <c r="SG131" s="248">
        <f>IF(SG$6=$OS$5,成绩录入!EP134,0)</f>
        <v>0</v>
      </c>
      <c r="SH131" s="248">
        <f>IF(SH$6=$OS$5,成绩录入!EQ134,0)</f>
        <v>0</v>
      </c>
      <c r="SI131" s="248">
        <f>IF(SI$6=$OS$5,成绩录入!ER134,0)</f>
        <v>0</v>
      </c>
      <c r="SJ131" s="248">
        <f>IF(SJ$6=$OS$5,成绩录入!ES134,0)</f>
        <v>0</v>
      </c>
      <c r="SK131" s="248">
        <f>IF(SK$6=$OS$5,成绩录入!ET134,0)</f>
        <v>0</v>
      </c>
      <c r="SL131" s="248">
        <f>IF(SL$6=$OS$5,成绩录入!EU134,0)</f>
        <v>0</v>
      </c>
      <c r="SM131" s="248">
        <f>IF(SM$6=$OS$5,成绩录入!EV134,0)</f>
        <v>0</v>
      </c>
      <c r="SN131" s="248">
        <f>IF(SN$6=$OS$5,成绩录入!EW134,0)</f>
        <v>0</v>
      </c>
      <c r="SO131" s="248">
        <f>IF(SO$6=$OS$5,成绩录入!EX134,0)</f>
        <v>0</v>
      </c>
      <c r="SP131" s="218">
        <f t="shared" si="190"/>
        <v>0</v>
      </c>
      <c r="SQ131" s="166"/>
      <c r="SR131" s="166"/>
      <c r="SS131" s="273">
        <f>IF(SS$6=$SR$5,成绩录入!BC134,0)</f>
        <v>0</v>
      </c>
      <c r="ST131" s="274">
        <f>IF(ST$6=$SR$5,成绩录入!BD134,0)</f>
        <v>0</v>
      </c>
      <c r="SU131" s="274">
        <f>IF(SU$6=$SR$5,成绩录入!BE134,0)</f>
        <v>0</v>
      </c>
      <c r="SV131" s="274">
        <f>IF(SV$6=$SR$5,成绩录入!BF134,0)</f>
        <v>0</v>
      </c>
      <c r="SW131" s="274">
        <f>IF(SW$6=$SR$5,成绩录入!BG134,0)</f>
        <v>0</v>
      </c>
      <c r="SX131" s="274">
        <f>IF(SX$6=$SR$5,成绩录入!BH134,0)</f>
        <v>0</v>
      </c>
      <c r="SY131" s="274">
        <f>IF(SY$6=$SR$5,成绩录入!BI134,0)</f>
        <v>0</v>
      </c>
      <c r="SZ131" s="274">
        <f>IF(SZ$6=$SR$5,成绩录入!BJ134,0)</f>
        <v>0</v>
      </c>
      <c r="TA131" s="274">
        <f>IF(TA$6=$SR$5,成绩录入!BK134,0)</f>
        <v>0</v>
      </c>
      <c r="TB131" s="274">
        <f>IF(TB$6=$SR$5,成绩录入!BL134,0)</f>
        <v>0</v>
      </c>
      <c r="TC131" s="274">
        <f>IF(TC$6=$SR$5,成绩录入!BM134,0)</f>
        <v>0</v>
      </c>
      <c r="TD131" s="274">
        <f>IF(TD$6=$SR$5,成绩录入!BN134,0)</f>
        <v>0</v>
      </c>
      <c r="TE131" s="274">
        <f>IF(TE$6=$SR$5,成绩录入!BO134,0)</f>
        <v>0</v>
      </c>
      <c r="TF131" s="274">
        <f>IF(TF$6=$SR$5,成绩录入!BP134,0)</f>
        <v>0</v>
      </c>
      <c r="TG131" s="274">
        <f>IF(TG$6=$SR$5,成绩录入!BQ134,0)</f>
        <v>0</v>
      </c>
      <c r="TH131" s="274">
        <f>IF(TH$6=$SR$5,成绩录入!BR134,0)</f>
        <v>0</v>
      </c>
      <c r="TI131" s="274">
        <f>IF(TI$6=$SR$5,成绩录入!BS134,0)</f>
        <v>0</v>
      </c>
      <c r="TJ131" s="274">
        <f>IF(TJ$6=$SR$5,成绩录入!BT134,0)</f>
        <v>0</v>
      </c>
      <c r="TK131" s="274">
        <f>IF(TK$6=$SR$5,成绩录入!BU134,0)</f>
        <v>0</v>
      </c>
      <c r="TL131" s="274">
        <f>IF(TL$6=$SR$5,成绩录入!BV134,0)</f>
        <v>0</v>
      </c>
      <c r="TM131" s="274">
        <f>IF(TM$6=$SR$5,成绩录入!BW134,0)</f>
        <v>0</v>
      </c>
      <c r="TN131" s="274">
        <f>IF(TN$6=$SR$5,成绩录入!BX134,0)</f>
        <v>0</v>
      </c>
      <c r="TO131" s="274">
        <f>IF(TO$6=$SR$5,成绩录入!BY134,0)</f>
        <v>0</v>
      </c>
      <c r="TP131" s="274">
        <f>IF(TP$6=$SR$5,成绩录入!BZ134,0)</f>
        <v>0</v>
      </c>
      <c r="TQ131" s="274">
        <f>IF(TQ$6=$SR$5,成绩录入!CA134,0)</f>
        <v>0</v>
      </c>
      <c r="TR131" s="274">
        <f>IF(TR$6=$SR$5,成绩录入!CB134,0)</f>
        <v>0</v>
      </c>
      <c r="TS131" s="274">
        <f>IF(TS$6=$SR$5,成绩录入!CC134,0)</f>
        <v>0</v>
      </c>
      <c r="TT131" s="274">
        <f>IF(TT$6=$SR$5,成绩录入!CD134,0)</f>
        <v>0</v>
      </c>
      <c r="TU131" s="274">
        <f>IF(TU$6=$SR$5,成绩录入!CE134,0)</f>
        <v>0</v>
      </c>
      <c r="TV131" s="274">
        <f>IF(TV$6=$SR$5,成绩录入!CF134,0)</f>
        <v>0</v>
      </c>
      <c r="TW131" s="274">
        <f>IF(TW$6=$SR$5,成绩录入!CG134,0)</f>
        <v>0</v>
      </c>
      <c r="TX131" s="274">
        <f>IF(TX$6=$SR$5,成绩录入!CH134,0)</f>
        <v>0</v>
      </c>
      <c r="TY131" s="274">
        <f>IF(TY$6=$SR$5,成绩录入!CI134,0)</f>
        <v>0</v>
      </c>
      <c r="TZ131" s="274">
        <f>IF(TZ$6=$SR$5,成绩录入!CJ134,0)</f>
        <v>0</v>
      </c>
      <c r="UA131" s="274">
        <f>IF(UA$6=$SR$5,成绩录入!CK134,0)</f>
        <v>0</v>
      </c>
      <c r="UB131" s="274">
        <f>IF(UB$6=$SR$5,成绩录入!CL134,0)</f>
        <v>0</v>
      </c>
      <c r="UC131" s="274">
        <f>IF(UC$6=$SR$5,成绩录入!CM134,0)</f>
        <v>0</v>
      </c>
      <c r="UD131" s="274">
        <f>IF(UD$6=$SR$5,成绩录入!CN134,0)</f>
        <v>0</v>
      </c>
      <c r="UE131" s="274">
        <f>IF(UE$6=$SR$5,成绩录入!CO134,0)</f>
        <v>0</v>
      </c>
      <c r="UF131" s="274">
        <f>IF(UF$6=$SR$5,成绩录入!CP134,0)</f>
        <v>0</v>
      </c>
      <c r="UG131" s="274">
        <f>IF(UG$6=$SR$5,成绩录入!CQ134,0)</f>
        <v>0</v>
      </c>
      <c r="UH131" s="274">
        <f>IF(UH$6=$SR$5,成绩录入!CR134,0)</f>
        <v>0</v>
      </c>
      <c r="UI131" s="274">
        <f>IF(UI$6=$SR$5,成绩录入!CS134,0)</f>
        <v>0</v>
      </c>
      <c r="UJ131" s="274">
        <f>IF(UJ$6=$SR$5,成绩录入!CT134,0)</f>
        <v>0</v>
      </c>
      <c r="UK131" s="274">
        <f>IF(UK$6=$SR$5,成绩录入!CU134,0)</f>
        <v>0</v>
      </c>
      <c r="UL131" s="274">
        <f>IF(UL$6=$SR$5,成绩录入!CV134,0)</f>
        <v>0</v>
      </c>
      <c r="UM131" s="274">
        <f>IF(UM$6=$SR$5,成绩录入!CW134,0)</f>
        <v>0</v>
      </c>
      <c r="UN131" s="274">
        <f>IF(UN$6=$SR$5,成绩录入!CX134,0)</f>
        <v>0</v>
      </c>
      <c r="UO131" s="274">
        <f>IF(UO$6=$SR$5,成绩录入!CY134,0)</f>
        <v>0</v>
      </c>
      <c r="UP131" s="274">
        <f>IF(UP$6=$SR$5,成绩录入!CZ134,0)</f>
        <v>0</v>
      </c>
      <c r="UQ131" s="274">
        <f>IF(UQ$6=$SR$5,成绩录入!DA134,0)</f>
        <v>0</v>
      </c>
      <c r="UR131" s="274">
        <f>IF(UR$6=$SR$5,成绩录入!DB134,0)</f>
        <v>0</v>
      </c>
      <c r="US131" s="274">
        <f>IF(US$6=$SR$5,成绩录入!DC134,0)</f>
        <v>0</v>
      </c>
      <c r="UT131" s="274">
        <f>IF(UT$6=$SR$5,成绩录入!DD134,0)</f>
        <v>0</v>
      </c>
      <c r="UU131" s="274">
        <f>IF(UU$6=$SR$5,成绩录入!DE134,0)</f>
        <v>0</v>
      </c>
      <c r="UV131" s="274">
        <f>IF(UV$6=$SR$5,成绩录入!DF134,0)</f>
        <v>0</v>
      </c>
      <c r="UW131" s="274">
        <f>IF(UW$6=$SR$5,成绩录入!DG134,0)</f>
        <v>0</v>
      </c>
      <c r="UX131" s="274">
        <f>IF(UX$6=$SR$5,成绩录入!DH134,0)</f>
        <v>0</v>
      </c>
      <c r="UY131" s="274">
        <f>IF(UY$6=$SR$5,成绩录入!DI134,0)</f>
        <v>0</v>
      </c>
      <c r="UZ131" s="274">
        <f>IF(UZ$6=$SR$5,成绩录入!DJ134,0)</f>
        <v>0</v>
      </c>
      <c r="VA131" s="248">
        <f>IF(VA$6=$SR$5,成绩录入!DK134,0)</f>
        <v>0</v>
      </c>
      <c r="VB131" s="248">
        <f>IF(VB$6=$SR$5,成绩录入!DL134,0)</f>
        <v>0</v>
      </c>
      <c r="VC131" s="248">
        <f>IF(VC$6=$SR$5,成绩录入!DM134,0)</f>
        <v>0</v>
      </c>
      <c r="VD131" s="248">
        <f>IF(VD$6=$SR$5,成绩录入!DN134,0)</f>
        <v>0</v>
      </c>
      <c r="VE131" s="248">
        <f>IF(VE$6=$SR$5,成绩录入!DO134,0)</f>
        <v>0</v>
      </c>
      <c r="VF131" s="248">
        <f>IF(VF$6=$SR$5,成绩录入!DP134,0)</f>
        <v>0</v>
      </c>
      <c r="VG131" s="248">
        <f>IF(VG$6=$SR$5,成绩录入!DQ134,0)</f>
        <v>0</v>
      </c>
      <c r="VH131" s="248">
        <f>IF(VH$6=$SR$5,成绩录入!DR134,0)</f>
        <v>0</v>
      </c>
      <c r="VI131" s="248">
        <f>IF(VI$6=$SR$5,成绩录入!DS134,0)</f>
        <v>0</v>
      </c>
      <c r="VJ131" s="248">
        <f>IF(VJ$6=$SR$5,成绩录入!DT134,0)</f>
        <v>0</v>
      </c>
      <c r="VK131" s="248">
        <f>IF(VK$6=$SR$5,成绩录入!DU134,0)</f>
        <v>0</v>
      </c>
      <c r="VL131" s="248">
        <f>IF(VL$6=$SR$5,成绩录入!DV134,0)</f>
        <v>0</v>
      </c>
      <c r="VM131" s="248">
        <f>IF(VM$6=$SR$5,成绩录入!DW134,0)</f>
        <v>0</v>
      </c>
      <c r="VN131" s="248">
        <f>IF(VN$6=$SR$5,成绩录入!DX134,0)</f>
        <v>0</v>
      </c>
      <c r="VO131" s="248">
        <f>IF(VO$6=$SR$5,成绩录入!DY134,0)</f>
        <v>0</v>
      </c>
      <c r="VP131" s="248">
        <f>IF(VP$6=$SR$5,成绩录入!DZ134,0)</f>
        <v>0</v>
      </c>
      <c r="VQ131" s="248">
        <f>IF(VQ$6=$SR$5,成绩录入!EA134,0)</f>
        <v>0</v>
      </c>
      <c r="VR131" s="248">
        <f>IF(VR$6=$SR$5,成绩录入!EB134,0)</f>
        <v>0</v>
      </c>
      <c r="VS131" s="248">
        <f>IF(VS$6=$SR$5,成绩录入!EC134,0)</f>
        <v>0</v>
      </c>
      <c r="VT131" s="248">
        <f>IF(VT$6=$SR$5,成绩录入!ED134,0)</f>
        <v>0</v>
      </c>
      <c r="VU131" s="248">
        <f>IF(VU$6=$SR$5,成绩录入!EE134,0)</f>
        <v>0</v>
      </c>
      <c r="VV131" s="248">
        <f>IF(VV$6=$SR$5,成绩录入!EF134,0)</f>
        <v>0</v>
      </c>
      <c r="VW131" s="248">
        <f>IF(VW$6=$SR$5,成绩录入!EG134,0)</f>
        <v>0</v>
      </c>
      <c r="VX131" s="248">
        <f>IF(VX$6=$SR$5,成绩录入!EH134,0)</f>
        <v>0</v>
      </c>
      <c r="VY131" s="248">
        <f>IF(VY$6=$SR$5,成绩录入!EI134,0)</f>
        <v>0</v>
      </c>
      <c r="VZ131" s="248">
        <f>IF(VZ$6=$SR$5,成绩录入!EJ134,0)</f>
        <v>0</v>
      </c>
      <c r="WA131" s="248">
        <f>IF(WA$6=$SR$5,成绩录入!EK134,0)</f>
        <v>0</v>
      </c>
      <c r="WB131" s="248">
        <f>IF(WB$6=$SR$5,成绩录入!EL134,0)</f>
        <v>0</v>
      </c>
      <c r="WC131" s="248">
        <f>IF(WC$6=$SR$5,成绩录入!EM134,0)</f>
        <v>0</v>
      </c>
      <c r="WD131" s="248">
        <f>IF(WD$6=$SR$5,成绩录入!EN134,0)</f>
        <v>0</v>
      </c>
      <c r="WE131" s="248">
        <f>IF(WE$6=$SR$5,成绩录入!EO134,0)</f>
        <v>0</v>
      </c>
      <c r="WF131" s="248">
        <f>IF(WF$6=$SR$5,成绩录入!EP134,0)</f>
        <v>0</v>
      </c>
      <c r="WG131" s="248">
        <f>IF(WG$6=$SR$5,成绩录入!EQ134,0)</f>
        <v>0</v>
      </c>
      <c r="WH131" s="248">
        <f>IF(WH$6=$SR$5,成绩录入!ER134,0)</f>
        <v>0</v>
      </c>
      <c r="WI131" s="248">
        <f>IF(WI$6=$SR$5,成绩录入!ES134,0)</f>
        <v>0</v>
      </c>
      <c r="WJ131" s="248">
        <f>IF(WJ$6=$SR$5,成绩录入!ET134,0)</f>
        <v>0</v>
      </c>
      <c r="WK131" s="248">
        <f>IF(WK$6=$SR$5,成绩录入!EU134,0)</f>
        <v>0</v>
      </c>
      <c r="WL131" s="248">
        <f>IF(WL$6=$SR$5,成绩录入!EV134,0)</f>
        <v>0</v>
      </c>
      <c r="WM131" s="248">
        <f>IF(WM$6=$SR$5,成绩录入!EW134,0)</f>
        <v>0</v>
      </c>
      <c r="WN131" s="248">
        <f>IF(WN$6=$SR$5,成绩录入!EX134,0)</f>
        <v>0</v>
      </c>
      <c r="WO131" s="218">
        <f t="shared" si="191"/>
        <v>0</v>
      </c>
      <c r="WP131" s="166"/>
      <c r="WQ131" s="166"/>
      <c r="WR131" s="273">
        <f>IF(WR$6=$WQ$5,成绩录入!BC134,0)</f>
        <v>0</v>
      </c>
      <c r="WS131" s="274">
        <f>IF(WS$6=$WQ$5,成绩录入!BD134,0)</f>
        <v>0</v>
      </c>
      <c r="WT131" s="274">
        <f>IF(WT$6=$WQ$5,成绩录入!BE134,0)</f>
        <v>0</v>
      </c>
      <c r="WU131" s="274">
        <f>IF(WU$6=$WQ$5,成绩录入!BF134,0)</f>
        <v>0</v>
      </c>
      <c r="WV131" s="274">
        <f>IF(WV$6=$WQ$5,成绩录入!BG134,0)</f>
        <v>0</v>
      </c>
      <c r="WW131" s="274">
        <f>IF(WW$6=$WQ$5,成绩录入!BH134,0)</f>
        <v>0</v>
      </c>
      <c r="WX131" s="274">
        <f>IF(WX$6=$WQ$5,成绩录入!BI134,0)</f>
        <v>0</v>
      </c>
      <c r="WY131" s="274">
        <f>IF(WY$6=$WQ$5,成绩录入!BJ134,0)</f>
        <v>0</v>
      </c>
      <c r="WZ131" s="274">
        <f>IF(WZ$6=$WQ$5,成绩录入!BK134,0)</f>
        <v>0</v>
      </c>
      <c r="XA131" s="274">
        <f>IF(XA$6=$WQ$5,成绩录入!BL134,0)</f>
        <v>0</v>
      </c>
      <c r="XB131" s="274">
        <f>IF(XB$6=$WQ$5,成绩录入!BM134,0)</f>
        <v>0</v>
      </c>
      <c r="XC131" s="274">
        <f>IF(XC$6=$WQ$5,成绩录入!BN134,0)</f>
        <v>0</v>
      </c>
      <c r="XD131" s="274">
        <f>IF(XD$6=$WQ$5,成绩录入!BO134,0)</f>
        <v>0</v>
      </c>
      <c r="XE131" s="274">
        <f>IF(XE$6=$WQ$5,成绩录入!BP134,0)</f>
        <v>0</v>
      </c>
      <c r="XF131" s="274">
        <f>IF(XF$6=$WQ$5,成绩录入!BQ134,0)</f>
        <v>0</v>
      </c>
      <c r="XG131" s="274">
        <f>IF(XG$6=$WQ$5,成绩录入!BR134,0)</f>
        <v>0</v>
      </c>
      <c r="XH131" s="274">
        <f>IF(XH$6=$WQ$5,成绩录入!BS134,0)</f>
        <v>0</v>
      </c>
      <c r="XI131" s="274">
        <f>IF(XI$6=$WQ$5,成绩录入!BT134,0)</f>
        <v>0</v>
      </c>
      <c r="XJ131" s="274">
        <f>IF(XJ$6=$WQ$5,成绩录入!BU134,0)</f>
        <v>0</v>
      </c>
      <c r="XK131" s="274">
        <f>IF(XK$6=$WQ$5,成绩录入!BV134,0)</f>
        <v>0</v>
      </c>
      <c r="XL131" s="274">
        <f>IF(XL$6=$WQ$5,成绩录入!BW134,0)</f>
        <v>0</v>
      </c>
      <c r="XM131" s="274">
        <f>IF(XM$6=$WQ$5,成绩录入!BX134,0)</f>
        <v>0</v>
      </c>
      <c r="XN131" s="274">
        <f>IF(XN$6=$WQ$5,成绩录入!BY134,0)</f>
        <v>0</v>
      </c>
      <c r="XO131" s="274">
        <f>IF(XO$6=$WQ$5,成绩录入!BZ134,0)</f>
        <v>0</v>
      </c>
      <c r="XP131" s="274">
        <f>IF(XP$6=$WQ$5,成绩录入!CA134,0)</f>
        <v>0</v>
      </c>
      <c r="XQ131" s="274">
        <f>IF(XQ$6=$WQ$5,成绩录入!CB134,0)</f>
        <v>0</v>
      </c>
      <c r="XR131" s="274">
        <f>IF(XR$6=$WQ$5,成绩录入!CC134,0)</f>
        <v>0</v>
      </c>
      <c r="XS131" s="274">
        <f>IF(XS$6=$WQ$5,成绩录入!CD134,0)</f>
        <v>0</v>
      </c>
      <c r="XT131" s="274">
        <f>IF(XT$6=$WQ$5,成绩录入!CE134,0)</f>
        <v>0</v>
      </c>
      <c r="XU131" s="274">
        <f>IF(XU$6=$WQ$5,成绩录入!CF134,0)</f>
        <v>0</v>
      </c>
      <c r="XV131" s="274">
        <f>IF(XV$6=$WQ$5,成绩录入!CG134,0)</f>
        <v>0</v>
      </c>
      <c r="XW131" s="274">
        <f>IF(XW$6=$WQ$5,成绩录入!CH134,0)</f>
        <v>0</v>
      </c>
      <c r="XX131" s="274">
        <f>IF(XX$6=$WQ$5,成绩录入!CI134,0)</f>
        <v>0</v>
      </c>
      <c r="XY131" s="274">
        <f>IF(XY$6=$WQ$5,成绩录入!CJ134,0)</f>
        <v>0</v>
      </c>
      <c r="XZ131" s="274">
        <f>IF(XZ$6=$WQ$5,成绩录入!CK134,0)</f>
        <v>0</v>
      </c>
      <c r="YA131" s="274">
        <f>IF(YA$6=$WQ$5,成绩录入!CL134,0)</f>
        <v>0</v>
      </c>
      <c r="YB131" s="274">
        <f>IF(YB$6=$WQ$5,成绩录入!CM134,0)</f>
        <v>0</v>
      </c>
      <c r="YC131" s="274">
        <f>IF(YC$6=$WQ$5,成绩录入!CN134,0)</f>
        <v>0</v>
      </c>
      <c r="YD131" s="274">
        <f>IF(YD$6=$WQ$5,成绩录入!CO134,0)</f>
        <v>0</v>
      </c>
      <c r="YE131" s="274">
        <f>IF(YE$6=$WQ$5,成绩录入!CP134,0)</f>
        <v>0</v>
      </c>
      <c r="YF131" s="274">
        <f>IF(YF$6=$WQ$5,成绩录入!CQ134,0)</f>
        <v>0</v>
      </c>
      <c r="YG131" s="274">
        <f>IF(YG$6=$WQ$5,成绩录入!CR134,0)</f>
        <v>0</v>
      </c>
      <c r="YH131" s="274">
        <f>IF(YH$6=$WQ$5,成绩录入!CS134,0)</f>
        <v>0</v>
      </c>
      <c r="YI131" s="274">
        <f>IF(YI$6=$WQ$5,成绩录入!CT134,0)</f>
        <v>0</v>
      </c>
      <c r="YJ131" s="274">
        <f>IF(YJ$6=$WQ$5,成绩录入!CU134,0)</f>
        <v>0</v>
      </c>
      <c r="YK131" s="274">
        <f>IF(YK$6=$WQ$5,成绩录入!CV134,0)</f>
        <v>0</v>
      </c>
      <c r="YL131" s="274">
        <f>IF(YL$6=$WQ$5,成绩录入!CW134,0)</f>
        <v>0</v>
      </c>
      <c r="YM131" s="274">
        <f>IF(YM$6=$WQ$5,成绩录入!CX134,0)</f>
        <v>0</v>
      </c>
      <c r="YN131" s="274">
        <f>IF(YN$6=$WQ$5,成绩录入!CY134,0)</f>
        <v>0</v>
      </c>
      <c r="YO131" s="274">
        <f>IF(YO$6=$WQ$5,成绩录入!CZ134,0)</f>
        <v>0</v>
      </c>
      <c r="YP131" s="274">
        <f>IF(YP$6=$WQ$5,成绩录入!DA134,0)</f>
        <v>0</v>
      </c>
      <c r="YQ131" s="274">
        <f>IF(YQ$6=$WQ$5,成绩录入!DB134,0)</f>
        <v>0</v>
      </c>
      <c r="YR131" s="274">
        <f>IF(YR$6=$WQ$5,成绩录入!DC134,0)</f>
        <v>0</v>
      </c>
      <c r="YS131" s="274">
        <f>IF(YS$6=$WQ$5,成绩录入!DD134,0)</f>
        <v>0</v>
      </c>
      <c r="YT131" s="274">
        <f>IF(YT$6=$WQ$5,成绩录入!DE134,0)</f>
        <v>0</v>
      </c>
      <c r="YU131" s="274">
        <f>IF(YU$6=$WQ$5,成绩录入!DF134,0)</f>
        <v>0</v>
      </c>
      <c r="YV131" s="274">
        <f>IF(YV$6=$WQ$5,成绩录入!DG134,0)</f>
        <v>0</v>
      </c>
      <c r="YW131" s="274">
        <f>IF(YW$6=$WQ$5,成绩录入!DH134,0)</f>
        <v>0</v>
      </c>
      <c r="YX131" s="274">
        <f>IF(YX$6=$WQ$5,成绩录入!DI134,0)</f>
        <v>0</v>
      </c>
      <c r="YY131" s="274">
        <f>IF(YY$6=$WQ$5,成绩录入!DJ134,0)</f>
        <v>0</v>
      </c>
      <c r="YZ131" s="248">
        <f>IF(YZ$6=$WQ$5,成绩录入!DK134,0)</f>
        <v>0</v>
      </c>
      <c r="ZA131" s="248">
        <f>IF(ZA$6=$WQ$5,成绩录入!DL134,0)</f>
        <v>0</v>
      </c>
      <c r="ZB131" s="248">
        <f>IF(ZB$6=$WQ$5,成绩录入!DM134,0)</f>
        <v>0</v>
      </c>
      <c r="ZC131" s="248">
        <f>IF(ZC$6=$WQ$5,成绩录入!DN134,0)</f>
        <v>0</v>
      </c>
      <c r="ZD131" s="248">
        <f>IF(ZD$6=$WQ$5,成绩录入!DO134,0)</f>
        <v>0</v>
      </c>
      <c r="ZE131" s="248">
        <f>IF(ZE$6=$WQ$5,成绩录入!DP134,0)</f>
        <v>0</v>
      </c>
      <c r="ZF131" s="248">
        <f>IF(ZF$6=$WQ$5,成绩录入!DQ134,0)</f>
        <v>0</v>
      </c>
      <c r="ZG131" s="248">
        <f>IF(ZG$6=$WQ$5,成绩录入!DR134,0)</f>
        <v>0</v>
      </c>
      <c r="ZH131" s="248">
        <f>IF(ZH$6=$WQ$5,成绩录入!DS134,0)</f>
        <v>0</v>
      </c>
      <c r="ZI131" s="248">
        <f>IF(ZI$6=$WQ$5,成绩录入!DT134,0)</f>
        <v>0</v>
      </c>
      <c r="ZJ131" s="248">
        <f>IF(ZJ$6=$WQ$5,成绩录入!DU134,0)</f>
        <v>0</v>
      </c>
      <c r="ZK131" s="248">
        <f>IF(ZK$6=$WQ$5,成绩录入!DV134,0)</f>
        <v>0</v>
      </c>
      <c r="ZL131" s="248">
        <f>IF(ZL$6=$WQ$5,成绩录入!DW134,0)</f>
        <v>0</v>
      </c>
      <c r="ZM131" s="248">
        <f>IF(ZM$6=$WQ$5,成绩录入!DX134,0)</f>
        <v>0</v>
      </c>
      <c r="ZN131" s="248">
        <f>IF(ZN$6=$WQ$5,成绩录入!DY134,0)</f>
        <v>0</v>
      </c>
      <c r="ZO131" s="248">
        <f>IF(ZO$6=$WQ$5,成绩录入!DZ134,0)</f>
        <v>0</v>
      </c>
      <c r="ZP131" s="248">
        <f>IF(ZP$6=$WQ$5,成绩录入!EA134,0)</f>
        <v>0</v>
      </c>
      <c r="ZQ131" s="248">
        <f>IF(ZQ$6=$WQ$5,成绩录入!EB134,0)</f>
        <v>0</v>
      </c>
      <c r="ZR131" s="248">
        <f>IF(ZR$6=$WQ$5,成绩录入!EC134,0)</f>
        <v>0</v>
      </c>
      <c r="ZS131" s="248">
        <f>IF(ZS$6=$WQ$5,成绩录入!ED134,0)</f>
        <v>0</v>
      </c>
      <c r="ZT131" s="248">
        <f>IF(ZT$6=$WQ$5,成绩录入!EE134,0)</f>
        <v>0</v>
      </c>
      <c r="ZU131" s="248">
        <f>IF(ZU$6=$WQ$5,成绩录入!EF134,0)</f>
        <v>0</v>
      </c>
      <c r="ZV131" s="248">
        <f>IF(ZV$6=$WQ$5,成绩录入!EG134,0)</f>
        <v>0</v>
      </c>
      <c r="ZW131" s="248">
        <f>IF(ZW$6=$WQ$5,成绩录入!EH134,0)</f>
        <v>0</v>
      </c>
      <c r="ZX131" s="248">
        <f>IF(ZX$6=$WQ$5,成绩录入!EI134,0)</f>
        <v>0</v>
      </c>
      <c r="ZY131" s="248">
        <f>IF(ZY$6=$WQ$5,成绩录入!EJ134,0)</f>
        <v>0</v>
      </c>
      <c r="ZZ131" s="248">
        <f>IF(ZZ$6=$WQ$5,成绩录入!EK134,0)</f>
        <v>0</v>
      </c>
      <c r="AAA131" s="248">
        <f>IF(AAA$6=$WQ$5,成绩录入!EL134,0)</f>
        <v>0</v>
      </c>
      <c r="AAB131" s="248">
        <f>IF(AAB$6=$WQ$5,成绩录入!EM134,0)</f>
        <v>0</v>
      </c>
      <c r="AAC131" s="248">
        <f>IF(AAC$6=$WQ$5,成绩录入!EN134,0)</f>
        <v>0</v>
      </c>
      <c r="AAD131" s="248">
        <f>IF(AAD$6=$WQ$5,成绩录入!EO134,0)</f>
        <v>0</v>
      </c>
      <c r="AAE131" s="248">
        <f>IF(AAE$6=$WQ$5,成绩录入!EP134,0)</f>
        <v>0</v>
      </c>
      <c r="AAF131" s="248">
        <f>IF(AAF$6=$WQ$5,成绩录入!EQ134,0)</f>
        <v>0</v>
      </c>
      <c r="AAG131" s="248">
        <f>IF(AAG$6=$WQ$5,成绩录入!ER134,0)</f>
        <v>0</v>
      </c>
      <c r="AAH131" s="248">
        <f>IF(AAH$6=$WQ$5,成绩录入!ES134,0)</f>
        <v>0</v>
      </c>
      <c r="AAI131" s="248">
        <f>IF(AAI$6=$WQ$5,成绩录入!ET134,0)</f>
        <v>0</v>
      </c>
      <c r="AAJ131" s="248">
        <f>IF(AAJ$6=$WQ$5,成绩录入!EU134,0)</f>
        <v>0</v>
      </c>
      <c r="AAK131" s="248">
        <f>IF(AAK$6=$WQ$5,成绩录入!EV134,0)</f>
        <v>0</v>
      </c>
      <c r="AAL131" s="248">
        <f>IF(AAL$6=$WQ$5,成绩录入!EW134,0)</f>
        <v>0</v>
      </c>
      <c r="AAM131" s="248">
        <f>IF(AAM$6=$WQ$5,成绩录入!EX134,0)</f>
        <v>0</v>
      </c>
      <c r="AAN131" s="218">
        <f t="shared" si="192"/>
        <v>0</v>
      </c>
      <c r="AAO131" s="206"/>
      <c r="AAQ131" s="273">
        <f>IF(AAQ$6=$AAP$5,成绩录入!BC134,0)</f>
        <v>0</v>
      </c>
      <c r="AAR131" s="274">
        <f>IF(AAR$6=$AAP$5,成绩录入!BD134,0)</f>
        <v>0</v>
      </c>
      <c r="AAS131" s="274">
        <f>IF(AAS$6=$AAP$5,成绩录入!BE134,0)</f>
        <v>0</v>
      </c>
      <c r="AAT131" s="274">
        <f>IF(AAT$6=$AAP$5,成绩录入!BF134,0)</f>
        <v>0</v>
      </c>
      <c r="AAU131" s="274">
        <f>IF(AAU$6=$AAP$5,成绩录入!BG134,0)</f>
        <v>0</v>
      </c>
      <c r="AAV131" s="274">
        <f>IF(AAV$6=$AAP$5,成绩录入!BH134,0)</f>
        <v>0</v>
      </c>
      <c r="AAW131" s="274">
        <f>IF(AAW$6=$AAP$5,成绩录入!BI134,0)</f>
        <v>0</v>
      </c>
      <c r="AAX131" s="274">
        <f>IF(AAX$6=$AAP$5,成绩录入!BJ134,0)</f>
        <v>0</v>
      </c>
      <c r="AAY131" s="274">
        <f>IF(AAY$6=$AAP$5,成绩录入!BK134,0)</f>
        <v>0</v>
      </c>
      <c r="AAZ131" s="274">
        <f>IF(AAZ$6=$AAP$5,成绩录入!BL134,0)</f>
        <v>0</v>
      </c>
      <c r="ABA131" s="274">
        <f>IF(ABA$6=$AAP$5,成绩录入!BM134,0)</f>
        <v>0</v>
      </c>
      <c r="ABB131" s="274">
        <f>IF(ABB$6=$AAP$5,成绩录入!BN134,0)</f>
        <v>0</v>
      </c>
      <c r="ABC131" s="274">
        <f>IF(ABC$6=$AAP$5,成绩录入!BO134,0)</f>
        <v>0</v>
      </c>
      <c r="ABD131" s="274">
        <f>IF(ABD$6=$AAP$5,成绩录入!BP134,0)</f>
        <v>0</v>
      </c>
      <c r="ABE131" s="274">
        <f>IF(ABE$6=$AAP$5,成绩录入!BQ134,0)</f>
        <v>0</v>
      </c>
      <c r="ABF131" s="274">
        <f>IF(ABF$6=$AAP$5,成绩录入!BR134,0)</f>
        <v>0</v>
      </c>
      <c r="ABG131" s="274">
        <f>IF(ABG$6=$AAP$5,成绩录入!BS134,0)</f>
        <v>0</v>
      </c>
      <c r="ABH131" s="274">
        <f>IF(ABH$6=$AAP$5,成绩录入!BT134,0)</f>
        <v>0</v>
      </c>
      <c r="ABI131" s="274">
        <f>IF(ABI$6=$AAP$5,成绩录入!BU134,0)</f>
        <v>0</v>
      </c>
      <c r="ABJ131" s="274">
        <f>IF(ABJ$6=$AAP$5,成绩录入!BV134,0)</f>
        <v>0</v>
      </c>
      <c r="ABK131" s="274">
        <f>IF(ABK$6=$AAP$5,成绩录入!BW134,0)</f>
        <v>0</v>
      </c>
      <c r="ABL131" s="274">
        <f>IF(ABL$6=$AAP$5,成绩录入!BX134,0)</f>
        <v>0</v>
      </c>
      <c r="ABM131" s="274">
        <f>IF(ABM$6=$AAP$5,成绩录入!BY134,0)</f>
        <v>0</v>
      </c>
      <c r="ABN131" s="274">
        <f>IF(ABN$6=$AAP$5,成绩录入!BZ134,0)</f>
        <v>0</v>
      </c>
      <c r="ABO131" s="274">
        <f>IF(ABO$6=$AAP$5,成绩录入!CA134,0)</f>
        <v>0</v>
      </c>
      <c r="ABP131" s="274">
        <f>IF(ABP$6=$AAP$5,成绩录入!CB134,0)</f>
        <v>0</v>
      </c>
      <c r="ABQ131" s="274">
        <f>IF(ABQ$6=$AAP$5,成绩录入!CC134,0)</f>
        <v>0</v>
      </c>
      <c r="ABR131" s="274">
        <f>IF(ABR$6=$AAP$5,成绩录入!CD134,0)</f>
        <v>0</v>
      </c>
      <c r="ABS131" s="274">
        <f>IF(ABS$6=$AAP$5,成绩录入!CE134,0)</f>
        <v>0</v>
      </c>
      <c r="ABT131" s="274">
        <f>IF(ABT$6=$AAP$5,成绩录入!CF134,0)</f>
        <v>0</v>
      </c>
      <c r="ABU131" s="274">
        <f>IF(ABU$6=$AAP$5,成绩录入!CG134,0)</f>
        <v>0</v>
      </c>
      <c r="ABV131" s="274">
        <f>IF(ABV$6=$AAP$5,成绩录入!CH134,0)</f>
        <v>0</v>
      </c>
      <c r="ABW131" s="274">
        <f>IF(ABW$6=$AAP$5,成绩录入!CI134,0)</f>
        <v>0</v>
      </c>
      <c r="ABX131" s="274">
        <f>IF(ABX$6=$AAP$5,成绩录入!CJ134,0)</f>
        <v>0</v>
      </c>
      <c r="ABY131" s="274">
        <f>IF(ABY$6=$AAP$5,成绩录入!CK134,0)</f>
        <v>0</v>
      </c>
      <c r="ABZ131" s="274">
        <f>IF(ABZ$6=$AAP$5,成绩录入!CL134,0)</f>
        <v>0</v>
      </c>
      <c r="ACA131" s="274">
        <f>IF(ACA$6=$AAP$5,成绩录入!CM134,0)</f>
        <v>0</v>
      </c>
      <c r="ACB131" s="274">
        <f>IF(ACB$6=$AAP$5,成绩录入!CN134,0)</f>
        <v>0</v>
      </c>
      <c r="ACC131" s="274">
        <f>IF(ACC$6=$AAP$5,成绩录入!CO134,0)</f>
        <v>0</v>
      </c>
      <c r="ACD131" s="274">
        <f>IF(ACD$6=$AAP$5,成绩录入!CP134,0)</f>
        <v>0</v>
      </c>
      <c r="ACE131" s="274">
        <f>IF(ACE$6=$AAP$5,成绩录入!CQ134,0)</f>
        <v>0</v>
      </c>
      <c r="ACF131" s="274">
        <f>IF(ACF$6=$AAP$5,成绩录入!CR134,0)</f>
        <v>0</v>
      </c>
      <c r="ACG131" s="274">
        <f>IF(ACG$6=$AAP$5,成绩录入!CS134,0)</f>
        <v>0</v>
      </c>
      <c r="ACH131" s="274">
        <f>IF(ACH$6=$AAP$5,成绩录入!CT134,0)</f>
        <v>0</v>
      </c>
      <c r="ACI131" s="274">
        <f>IF(ACI$6=$AAP$5,成绩录入!CU134,0)</f>
        <v>0</v>
      </c>
      <c r="ACJ131" s="274">
        <f>IF(ACJ$6=$AAP$5,成绩录入!CV134,0)</f>
        <v>0</v>
      </c>
      <c r="ACK131" s="274">
        <f>IF(ACK$6=$AAP$5,成绩录入!CW134,0)</f>
        <v>0</v>
      </c>
      <c r="ACL131" s="274">
        <f>IF(ACL$6=$AAP$5,成绩录入!CX134,0)</f>
        <v>0</v>
      </c>
      <c r="ACM131" s="274">
        <f>IF(ACM$6=$AAP$5,成绩录入!CY134,0)</f>
        <v>0</v>
      </c>
      <c r="ACN131" s="274">
        <f>IF(ACN$6=$AAP$5,成绩录入!CZ134,0)</f>
        <v>0</v>
      </c>
      <c r="ACO131" s="274">
        <f>IF(ACO$6=$AAP$5,成绩录入!DA134,0)</f>
        <v>0</v>
      </c>
      <c r="ACP131" s="274">
        <f>IF(ACP$6=$AAP$5,成绩录入!DB134,0)</f>
        <v>0</v>
      </c>
      <c r="ACQ131" s="274">
        <f>IF(ACQ$6=$AAP$5,成绩录入!DC134,0)</f>
        <v>0</v>
      </c>
      <c r="ACR131" s="274">
        <f>IF(ACR$6=$AAP$5,成绩录入!DD134,0)</f>
        <v>0</v>
      </c>
      <c r="ACS131" s="274">
        <f>IF(ACS$6=$AAP$5,成绩录入!DE134,0)</f>
        <v>0</v>
      </c>
      <c r="ACT131" s="274">
        <f>IF(ACT$6=$AAP$5,成绩录入!DF134,0)</f>
        <v>0</v>
      </c>
      <c r="ACU131" s="274">
        <f>IF(ACU$6=$AAP$5,成绩录入!DG134,0)</f>
        <v>0</v>
      </c>
      <c r="ACV131" s="274">
        <f>IF(ACV$6=$AAP$5,成绩录入!DH134,0)</f>
        <v>0</v>
      </c>
      <c r="ACW131" s="274">
        <f>IF(ACW$6=$AAP$5,成绩录入!DI134,0)</f>
        <v>0</v>
      </c>
      <c r="ACX131" s="274">
        <f>IF(ACX$6=$AAP$5,成绩录入!DJ134,0)</f>
        <v>0</v>
      </c>
      <c r="ACY131" s="248">
        <f>IF(ACY$6=$AAP$5,成绩录入!DK134,0)</f>
        <v>0</v>
      </c>
      <c r="ACZ131" s="248">
        <f>IF(ACZ$6=$AAP$5,成绩录入!DL134,0)</f>
        <v>0</v>
      </c>
      <c r="ADA131" s="248">
        <f>IF(ADA$6=$AAP$5,成绩录入!DM134,0)</f>
        <v>0</v>
      </c>
      <c r="ADB131" s="248">
        <f>IF(ADB$6=$AAP$5,成绩录入!DN134,0)</f>
        <v>0</v>
      </c>
      <c r="ADC131" s="248">
        <f>IF(ADC$6=$AAP$5,成绩录入!DO134,0)</f>
        <v>0</v>
      </c>
      <c r="ADD131" s="248">
        <f>IF(ADD$6=$AAP$5,成绩录入!DP134,0)</f>
        <v>0</v>
      </c>
      <c r="ADE131" s="248">
        <f>IF(ADE$6=$AAP$5,成绩录入!DQ134,0)</f>
        <v>0</v>
      </c>
      <c r="ADF131" s="248">
        <f>IF(ADF$6=$AAP$5,成绩录入!DR134,0)</f>
        <v>0</v>
      </c>
      <c r="ADG131" s="248">
        <f>IF(ADG$6=$AAP$5,成绩录入!DS134,0)</f>
        <v>0</v>
      </c>
      <c r="ADH131" s="248">
        <f>IF(ADH$6=$AAP$5,成绩录入!DT134,0)</f>
        <v>0</v>
      </c>
      <c r="ADI131" s="248">
        <f>IF(ADI$6=$AAP$5,成绩录入!DU134,0)</f>
        <v>0</v>
      </c>
      <c r="ADJ131" s="248">
        <f>IF(ADJ$6=$AAP$5,成绩录入!DV134,0)</f>
        <v>0</v>
      </c>
      <c r="ADK131" s="248">
        <f>IF(ADK$6=$AAP$5,成绩录入!DW134,0)</f>
        <v>0</v>
      </c>
      <c r="ADL131" s="248">
        <f>IF(ADL$6=$AAP$5,成绩录入!DX134,0)</f>
        <v>0</v>
      </c>
      <c r="ADM131" s="248">
        <f>IF(ADM$6=$AAP$5,成绩录入!DY134,0)</f>
        <v>0</v>
      </c>
      <c r="ADN131" s="248">
        <f>IF(ADN$6=$AAP$5,成绩录入!DZ134,0)</f>
        <v>0</v>
      </c>
      <c r="ADO131" s="248">
        <f>IF(ADO$6=$AAP$5,成绩录入!EA134,0)</f>
        <v>0</v>
      </c>
      <c r="ADP131" s="248">
        <f>IF(ADP$6=$AAP$5,成绩录入!EB134,0)</f>
        <v>0</v>
      </c>
      <c r="ADQ131" s="248">
        <f>IF(ADQ$6=$AAP$5,成绩录入!EC134,0)</f>
        <v>0</v>
      </c>
      <c r="ADR131" s="248">
        <f>IF(ADR$6=$AAP$5,成绩录入!ED134,0)</f>
        <v>0</v>
      </c>
      <c r="ADS131" s="248">
        <f>IF(ADS$6=$AAP$5,成绩录入!EE134,0)</f>
        <v>0</v>
      </c>
      <c r="ADT131" s="248">
        <f>IF(ADT$6=$AAP$5,成绩录入!EF134,0)</f>
        <v>0</v>
      </c>
      <c r="ADU131" s="248">
        <f>IF(ADU$6=$AAP$5,成绩录入!EG134,0)</f>
        <v>0</v>
      </c>
      <c r="ADV131" s="248">
        <f>IF(ADV$6=$AAP$5,成绩录入!EH134,0)</f>
        <v>0</v>
      </c>
      <c r="ADW131" s="248">
        <f>IF(ADW$6=$AAP$5,成绩录入!EI134,0)</f>
        <v>0</v>
      </c>
      <c r="ADX131" s="248">
        <f>IF(ADX$6=$AAP$5,成绩录入!EJ134,0)</f>
        <v>0</v>
      </c>
      <c r="ADY131" s="248">
        <f>IF(ADY$6=$AAP$5,成绩录入!EK134,0)</f>
        <v>0</v>
      </c>
      <c r="ADZ131" s="248">
        <f>IF(ADZ$6=$AAP$5,成绩录入!EL134,0)</f>
        <v>0</v>
      </c>
      <c r="AEA131" s="248">
        <f>IF(AEA$6=$AAP$5,成绩录入!EM134,0)</f>
        <v>0</v>
      </c>
      <c r="AEB131" s="248">
        <f>IF(AEB$6=$AAP$5,成绩录入!EN134,0)</f>
        <v>0</v>
      </c>
      <c r="AEC131" s="248">
        <f>IF(AEC$6=$AAP$5,成绩录入!EO134,0)</f>
        <v>0</v>
      </c>
      <c r="AED131" s="248">
        <f>IF(AED$6=$AAP$5,成绩录入!EP134,0)</f>
        <v>0</v>
      </c>
      <c r="AEE131" s="248">
        <f>IF(AEE$6=$AAP$5,成绩录入!EQ134,0)</f>
        <v>0</v>
      </c>
      <c r="AEF131" s="248">
        <f>IF(AEF$6=$AAP$5,成绩录入!ER134,0)</f>
        <v>0</v>
      </c>
      <c r="AEG131" s="248">
        <f>IF(AEG$6=$AAP$5,成绩录入!ES134,0)</f>
        <v>0</v>
      </c>
      <c r="AEH131" s="248">
        <f>IF(AEH$6=$AAP$5,成绩录入!ET134,0)</f>
        <v>0</v>
      </c>
      <c r="AEI131" s="248">
        <f>IF(AEI$6=$AAP$5,成绩录入!EU134,0)</f>
        <v>0</v>
      </c>
      <c r="AEJ131" s="248">
        <f>IF(AEJ$6=$AAP$5,成绩录入!EV134,0)</f>
        <v>0</v>
      </c>
      <c r="AEK131" s="248">
        <f>IF(AEK$6=$AAP$5,成绩录入!EW134,0)</f>
        <v>0</v>
      </c>
      <c r="AEL131" s="248">
        <f>IF(AEL$6=$AAP$5,成绩录入!EX134,0)</f>
        <v>0</v>
      </c>
      <c r="AEM131" s="218">
        <f t="shared" si="193"/>
        <v>0</v>
      </c>
      <c r="AEN131" s="166"/>
      <c r="AEO131" s="166"/>
      <c r="AEP131" s="273">
        <f>IF(AEP$6=$AEO$5,成绩录入!BC134,0)</f>
        <v>0</v>
      </c>
      <c r="AEQ131" s="274">
        <f>IF(AEQ$6=$AEO$5,成绩录入!BD134,0)</f>
        <v>0</v>
      </c>
      <c r="AER131" s="274">
        <f>IF(AER$6=$AEO$5,成绩录入!BE134,0)</f>
        <v>0</v>
      </c>
      <c r="AES131" s="274">
        <f>IF(AES$6=$AEO$5,成绩录入!BF134,0)</f>
        <v>0</v>
      </c>
      <c r="AET131" s="274">
        <f>IF(AET$6=$AEO$5,成绩录入!BG134,0)</f>
        <v>0</v>
      </c>
      <c r="AEU131" s="274">
        <f>IF(AEU$6=$AEO$5,成绩录入!BH134,0)</f>
        <v>0</v>
      </c>
      <c r="AEV131" s="274">
        <f>IF(AEV$6=$AEO$5,成绩录入!BI134,0)</f>
        <v>0</v>
      </c>
      <c r="AEW131" s="274">
        <f>IF(AEW$6=$AEO$5,成绩录入!BJ134,0)</f>
        <v>0</v>
      </c>
      <c r="AEX131" s="274">
        <f>IF(AEX$6=$AEO$5,成绩录入!BK134,0)</f>
        <v>0</v>
      </c>
      <c r="AEY131" s="274">
        <f>IF(AEY$6=$AEO$5,成绩录入!BL134,0)</f>
        <v>0</v>
      </c>
      <c r="AEZ131" s="274">
        <f>IF(AEZ$6=$AEO$5,成绩录入!BM134,0)</f>
        <v>0</v>
      </c>
      <c r="AFA131" s="274">
        <f>IF(AFA$6=$AEO$5,成绩录入!BN134,0)</f>
        <v>0</v>
      </c>
      <c r="AFB131" s="274">
        <f>IF(AFB$6=$AEO$5,成绩录入!BO134,0)</f>
        <v>0</v>
      </c>
      <c r="AFC131" s="274">
        <f>IF(AFC$6=$AEO$5,成绩录入!BP134,0)</f>
        <v>0</v>
      </c>
      <c r="AFD131" s="274">
        <f>IF(AFD$6=$AEO$5,成绩录入!BQ134,0)</f>
        <v>0</v>
      </c>
      <c r="AFE131" s="274">
        <f>IF(AFE$6=$AEO$5,成绩录入!BR134,0)</f>
        <v>0</v>
      </c>
      <c r="AFF131" s="274">
        <f>IF(AFF$6=$AEO$5,成绩录入!BS134,0)</f>
        <v>0</v>
      </c>
      <c r="AFG131" s="274">
        <f>IF(AFG$6=$AEO$5,成绩录入!BT134,0)</f>
        <v>0</v>
      </c>
      <c r="AFH131" s="274">
        <f>IF(AFH$6=$AEO$5,成绩录入!BU134,0)</f>
        <v>0</v>
      </c>
      <c r="AFI131" s="274">
        <f>IF(AFI$6=$AEO$5,成绩录入!BV134,0)</f>
        <v>0</v>
      </c>
      <c r="AFJ131" s="274">
        <f>IF(AFJ$6=$AEO$5,成绩录入!BW134,0)</f>
        <v>0</v>
      </c>
      <c r="AFK131" s="274">
        <f>IF(AFK$6=$AEO$5,成绩录入!BX134,0)</f>
        <v>0</v>
      </c>
      <c r="AFL131" s="274">
        <f>IF(AFL$6=$AEO$5,成绩录入!BY134,0)</f>
        <v>0</v>
      </c>
      <c r="AFM131" s="274">
        <f>IF(AFM$6=$AEO$5,成绩录入!BZ134,0)</f>
        <v>0</v>
      </c>
      <c r="AFN131" s="274">
        <f>IF(AFN$6=$AEO$5,成绩录入!CA134,0)</f>
        <v>0</v>
      </c>
      <c r="AFO131" s="274">
        <f>IF(AFO$6=$AEO$5,成绩录入!CB134,0)</f>
        <v>0</v>
      </c>
      <c r="AFP131" s="274">
        <f>IF(AFP$6=$AEO$5,成绩录入!CC134,0)</f>
        <v>0</v>
      </c>
      <c r="AFQ131" s="274">
        <f>IF(AFQ$6=$AEO$5,成绩录入!CD134,0)</f>
        <v>0</v>
      </c>
      <c r="AFR131" s="274">
        <f>IF(AFR$6=$AEO$5,成绩录入!CE134,0)</f>
        <v>0</v>
      </c>
      <c r="AFS131" s="274">
        <f>IF(AFS$6=$AEO$5,成绩录入!CF134,0)</f>
        <v>0</v>
      </c>
      <c r="AFT131" s="274">
        <f>IF(AFT$6=$AEO$5,成绩录入!CG134,0)</f>
        <v>0</v>
      </c>
      <c r="AFU131" s="274">
        <f>IF(AFU$6=$AEO$5,成绩录入!CH134,0)</f>
        <v>0</v>
      </c>
      <c r="AFV131" s="274">
        <f>IF(AFV$6=$AEO$5,成绩录入!CI134,0)</f>
        <v>0</v>
      </c>
      <c r="AFW131" s="274">
        <f>IF(AFW$6=$AEO$5,成绩录入!CJ134,0)</f>
        <v>0</v>
      </c>
      <c r="AFX131" s="274">
        <f>IF(AFX$6=$AEO$5,成绩录入!CK134,0)</f>
        <v>0</v>
      </c>
      <c r="AFY131" s="274">
        <f>IF(AFY$6=$AEO$5,成绩录入!CL134,0)</f>
        <v>0</v>
      </c>
      <c r="AFZ131" s="274">
        <f>IF(AFZ$6=$AEO$5,成绩录入!CM134,0)</f>
        <v>0</v>
      </c>
      <c r="AGA131" s="274">
        <f>IF(AGA$6=$AEO$5,成绩录入!CN134,0)</f>
        <v>0</v>
      </c>
      <c r="AGB131" s="274">
        <f>IF(AGB$6=$AEO$5,成绩录入!CO134,0)</f>
        <v>0</v>
      </c>
      <c r="AGC131" s="274">
        <f>IF(AGC$6=$AEO$5,成绩录入!CP134,0)</f>
        <v>0</v>
      </c>
      <c r="AGD131" s="274">
        <f>IF(AGD$6=$AEO$5,成绩录入!CQ134,0)</f>
        <v>0</v>
      </c>
      <c r="AGE131" s="274">
        <f>IF(AGE$6=$AEO$5,成绩录入!CR134,0)</f>
        <v>0</v>
      </c>
      <c r="AGF131" s="274">
        <f>IF(AGF$6=$AEO$5,成绩录入!CS134,0)</f>
        <v>0</v>
      </c>
      <c r="AGG131" s="274">
        <f>IF(AGG$6=$AEO$5,成绩录入!CT134,0)</f>
        <v>0</v>
      </c>
      <c r="AGH131" s="274">
        <f>IF(AGH$6=$AEO$5,成绩录入!CU134,0)</f>
        <v>0</v>
      </c>
      <c r="AGI131" s="274">
        <f>IF(AGI$6=$AEO$5,成绩录入!CV134,0)</f>
        <v>0</v>
      </c>
      <c r="AGJ131" s="274">
        <f>IF(AGJ$6=$AEO$5,成绩录入!CW134,0)</f>
        <v>0</v>
      </c>
      <c r="AGK131" s="274">
        <f>IF(AGK$6=$AEO$5,成绩录入!CX134,0)</f>
        <v>0</v>
      </c>
      <c r="AGL131" s="274">
        <f>IF(AGL$6=$AEO$5,成绩录入!CY134,0)</f>
        <v>0</v>
      </c>
      <c r="AGM131" s="274">
        <f>IF(AGM$6=$AEO$5,成绩录入!CZ134,0)</f>
        <v>0</v>
      </c>
      <c r="AGN131" s="274">
        <f>IF(AGN$6=$AEO$5,成绩录入!DA134,0)</f>
        <v>0</v>
      </c>
      <c r="AGO131" s="274">
        <f>IF(AGO$6=$AEO$5,成绩录入!DB134,0)</f>
        <v>0</v>
      </c>
      <c r="AGP131" s="274">
        <f>IF(AGP$6=$AEO$5,成绩录入!DC134,0)</f>
        <v>0</v>
      </c>
      <c r="AGQ131" s="274">
        <f>IF(AGQ$6=$AEO$5,成绩录入!DD134,0)</f>
        <v>0</v>
      </c>
      <c r="AGR131" s="274">
        <f>IF(AGR$6=$AEO$5,成绩录入!DE134,0)</f>
        <v>0</v>
      </c>
      <c r="AGS131" s="274">
        <f>IF(AGS$6=$AEO$5,成绩录入!DF134,0)</f>
        <v>0</v>
      </c>
      <c r="AGT131" s="274">
        <f>IF(AGT$6=$AEO$5,成绩录入!DG134,0)</f>
        <v>0</v>
      </c>
      <c r="AGU131" s="274">
        <f>IF(AGU$6=$AEO$5,成绩录入!DH134,0)</f>
        <v>0</v>
      </c>
      <c r="AGV131" s="274">
        <f>IF(AGV$6=$AEO$5,成绩录入!DI134,0)</f>
        <v>0</v>
      </c>
      <c r="AGW131" s="274">
        <f>IF(AGW$6=$AEO$5,成绩录入!DJ134,0)</f>
        <v>0</v>
      </c>
      <c r="AGX131" s="248">
        <f>IF(AGX$6=$AEO$5,成绩录入!DK134,0)</f>
        <v>0</v>
      </c>
      <c r="AGY131" s="248">
        <f>IF(AGY$6=$AEO$5,成绩录入!DL134,0)</f>
        <v>0</v>
      </c>
      <c r="AGZ131" s="248">
        <f>IF(AGZ$6=$AEO$5,成绩录入!DM134,0)</f>
        <v>0</v>
      </c>
      <c r="AHA131" s="248">
        <f>IF(AHA$6=$AEO$5,成绩录入!DN134,0)</f>
        <v>0</v>
      </c>
      <c r="AHB131" s="248">
        <f>IF(AHB$6=$AEO$5,成绩录入!DO134,0)</f>
        <v>0</v>
      </c>
      <c r="AHC131" s="248">
        <f>IF(AHC$6=$AEO$5,成绩录入!DP134,0)</f>
        <v>0</v>
      </c>
      <c r="AHD131" s="248">
        <f>IF(AHD$6=$AEO$5,成绩录入!DQ134,0)</f>
        <v>0</v>
      </c>
      <c r="AHE131" s="248">
        <f>IF(AHE$6=$AEO$5,成绩录入!DR134,0)</f>
        <v>0</v>
      </c>
      <c r="AHF131" s="248">
        <f>IF(AHF$6=$AEO$5,成绩录入!DS134,0)</f>
        <v>0</v>
      </c>
      <c r="AHG131" s="248">
        <f>IF(AHG$6=$AEO$5,成绩录入!DT134,0)</f>
        <v>0</v>
      </c>
      <c r="AHH131" s="248">
        <f>IF(AHH$6=$AEO$5,成绩录入!DU134,0)</f>
        <v>0</v>
      </c>
      <c r="AHI131" s="248">
        <f>IF(AHI$6=$AEO$5,成绩录入!DV134,0)</f>
        <v>0</v>
      </c>
      <c r="AHJ131" s="248">
        <f>IF(AHJ$6=$AEO$5,成绩录入!DW134,0)</f>
        <v>0</v>
      </c>
      <c r="AHK131" s="248">
        <f>IF(AHK$6=$AEO$5,成绩录入!DX134,0)</f>
        <v>0</v>
      </c>
      <c r="AHL131" s="248">
        <f>IF(AHL$6=$AEO$5,成绩录入!DY134,0)</f>
        <v>0</v>
      </c>
      <c r="AHM131" s="248">
        <f>IF(AHM$6=$AEO$5,成绩录入!DZ134,0)</f>
        <v>0</v>
      </c>
      <c r="AHN131" s="248">
        <f>IF(AHN$6=$AEO$5,成绩录入!EA134,0)</f>
        <v>0</v>
      </c>
      <c r="AHO131" s="248">
        <f>IF(AHO$6=$AEO$5,成绩录入!EB134,0)</f>
        <v>0</v>
      </c>
      <c r="AHP131" s="248">
        <f>IF(AHP$6=$AEO$5,成绩录入!EC134,0)</f>
        <v>0</v>
      </c>
      <c r="AHQ131" s="248">
        <f>IF(AHQ$6=$AEO$5,成绩录入!ED134,0)</f>
        <v>0</v>
      </c>
      <c r="AHR131" s="248">
        <f>IF(AHR$6=$AEO$5,成绩录入!EE134,0)</f>
        <v>0</v>
      </c>
      <c r="AHS131" s="248">
        <f>IF(AHS$6=$AEO$5,成绩录入!EF134,0)</f>
        <v>0</v>
      </c>
      <c r="AHT131" s="248">
        <f>IF(AHT$6=$AEO$5,成绩录入!EG134,0)</f>
        <v>0</v>
      </c>
      <c r="AHU131" s="248">
        <f>IF(AHU$6=$AEO$5,成绩录入!EH134,0)</f>
        <v>0</v>
      </c>
      <c r="AHV131" s="248">
        <f>IF(AHV$6=$AEO$5,成绩录入!EI134,0)</f>
        <v>0</v>
      </c>
      <c r="AHW131" s="248">
        <f>IF(AHW$6=$AEO$5,成绩录入!EJ134,0)</f>
        <v>0</v>
      </c>
      <c r="AHX131" s="248">
        <f>IF(AHX$6=$AEO$5,成绩录入!EK134,0)</f>
        <v>0</v>
      </c>
      <c r="AHY131" s="248">
        <f>IF(AHY$6=$AEO$5,成绩录入!EL134,0)</f>
        <v>0</v>
      </c>
      <c r="AHZ131" s="248">
        <f>IF(AHZ$6=$AEO$5,成绩录入!EM134,0)</f>
        <v>0</v>
      </c>
      <c r="AIA131" s="248">
        <f>IF(AIA$6=$AEO$5,成绩录入!EN134,0)</f>
        <v>0</v>
      </c>
      <c r="AIB131" s="248">
        <f>IF(AIB$6=$AEO$5,成绩录入!EO134,0)</f>
        <v>0</v>
      </c>
      <c r="AIC131" s="248">
        <f>IF(AIC$6=$AEO$5,成绩录入!EP134,0)</f>
        <v>0</v>
      </c>
      <c r="AID131" s="248">
        <f>IF(AID$6=$AEO$5,成绩录入!EQ134,0)</f>
        <v>0</v>
      </c>
      <c r="AIE131" s="248">
        <f>IF(AIE$6=$AEO$5,成绩录入!ER134,0)</f>
        <v>0</v>
      </c>
      <c r="AIF131" s="248">
        <f>IF(AIF$6=$AEO$5,成绩录入!ES134,0)</f>
        <v>0</v>
      </c>
      <c r="AIG131" s="248">
        <f>IF(AIG$6=$AEO$5,成绩录入!ET134,0)</f>
        <v>0</v>
      </c>
      <c r="AIH131" s="248">
        <f>IF(AIH$6=$AEO$5,成绩录入!EU134,0)</f>
        <v>0</v>
      </c>
      <c r="AII131" s="248">
        <f>IF(AII$6=$AEO$5,成绩录入!EV134,0)</f>
        <v>0</v>
      </c>
      <c r="AIJ131" s="248">
        <f>IF(AIJ$6=$AEO$5,成绩录入!EW134,0)</f>
        <v>0</v>
      </c>
      <c r="AIK131" s="248">
        <f>IF(AIK$6=$AEO$5,成绩录入!EX134,0)</f>
        <v>0</v>
      </c>
      <c r="AIL131" s="218">
        <f t="shared" si="194"/>
        <v>0</v>
      </c>
      <c r="AIN131" s="402" t="str">
        <f>初始录入!A136</f>
        <v/>
      </c>
      <c r="AIO131" s="270">
        <f>初始录入!B136</f>
        <v>0</v>
      </c>
      <c r="AIP131" s="271">
        <f>初始录入!C136</f>
        <v>0</v>
      </c>
      <c r="AIQ131" s="403">
        <f>IF(平时!D129&lt;&gt;"",平时!D129,0)</f>
        <v>0</v>
      </c>
      <c r="AIR131" s="404" t="str">
        <f t="shared" si="331"/>
        <v/>
      </c>
      <c r="AIS131" s="403">
        <f>IF(过程!D129&lt;&gt;"",过程!D129,0)</f>
        <v>0</v>
      </c>
      <c r="AIT131" s="404" t="str">
        <f t="shared" si="332"/>
        <v/>
      </c>
      <c r="AIU131" s="216">
        <f>IF(期末!D129&lt;&gt;"",期末!D129,0)</f>
        <v>0</v>
      </c>
      <c r="AIV131" s="404" t="str">
        <f t="shared" si="333"/>
        <v/>
      </c>
      <c r="AIW131" s="405">
        <f t="shared" si="334"/>
        <v>0</v>
      </c>
      <c r="AIX131" s="403">
        <f>IF(平时!E129&lt;&gt;"",平时!E129,0)</f>
        <v>0</v>
      </c>
      <c r="AIY131" s="404" t="str">
        <f t="shared" si="335"/>
        <v/>
      </c>
      <c r="AIZ131" s="403">
        <f>IF(过程!E129&lt;&gt;"",过程!E129,0)</f>
        <v>0</v>
      </c>
      <c r="AJA131" s="404" t="str">
        <f t="shared" si="336"/>
        <v/>
      </c>
      <c r="AJB131" s="216">
        <f>IF(期末!E129&lt;&gt;"",期末!E129,0)</f>
        <v>0</v>
      </c>
      <c r="AJC131" s="404" t="str">
        <f t="shared" si="337"/>
        <v/>
      </c>
      <c r="AJD131" s="405">
        <f t="shared" si="338"/>
        <v>0</v>
      </c>
      <c r="AJE131" s="403">
        <f>IF(平时!F129&lt;&gt;"",平时!F129,0)</f>
        <v>0</v>
      </c>
      <c r="AJF131" s="404" t="str">
        <f t="shared" si="339"/>
        <v/>
      </c>
      <c r="AJG131" s="403">
        <f>IF(过程!F129&lt;&gt;"",过程!F129,0)</f>
        <v>0</v>
      </c>
      <c r="AJH131" s="404" t="str">
        <f t="shared" si="340"/>
        <v/>
      </c>
      <c r="AJI131" s="216">
        <f>IF(期末!F129&lt;&gt;"",期末!F129,0)</f>
        <v>0</v>
      </c>
      <c r="AJJ131" s="404" t="str">
        <f t="shared" si="341"/>
        <v/>
      </c>
      <c r="AJK131" s="405">
        <f t="shared" si="342"/>
        <v>0</v>
      </c>
      <c r="AJL131" s="403">
        <f>IF(平时!G129&lt;&gt;"",平时!G129,0)</f>
        <v>0</v>
      </c>
      <c r="AJM131" s="404" t="str">
        <f t="shared" si="343"/>
        <v/>
      </c>
      <c r="AJN131" s="403">
        <f>IF(过程!G129&lt;&gt;"",过程!G129,0)</f>
        <v>0</v>
      </c>
      <c r="AJO131" s="404" t="str">
        <f t="shared" si="344"/>
        <v/>
      </c>
      <c r="AJP131" s="216">
        <f>IF(期末!G129&lt;&gt;"",期末!G129,0)</f>
        <v>0</v>
      </c>
      <c r="AJQ131" s="404" t="str">
        <f t="shared" si="345"/>
        <v/>
      </c>
      <c r="AJR131" s="405">
        <f t="shared" si="346"/>
        <v>0</v>
      </c>
      <c r="AJS131" s="403">
        <f>IF(平时!H129&lt;&gt;"",平时!H129,0)</f>
        <v>0</v>
      </c>
      <c r="AJT131" s="404" t="str">
        <f t="shared" si="347"/>
        <v/>
      </c>
      <c r="AJU131" s="403">
        <f>IF(过程!H129&lt;&gt;"",过程!H129,0)</f>
        <v>0</v>
      </c>
      <c r="AJV131" s="404" t="str">
        <f t="shared" si="348"/>
        <v/>
      </c>
      <c r="AJW131" s="216">
        <f>IF(期末!H129&lt;&gt;"",期末!H129,0)</f>
        <v>0</v>
      </c>
      <c r="AJX131" s="404" t="str">
        <f t="shared" si="349"/>
        <v/>
      </c>
      <c r="AJY131" s="406">
        <f t="shared" si="350"/>
        <v>0</v>
      </c>
      <c r="AKA131" s="216" t="str">
        <f>初始录入!A136</f>
        <v/>
      </c>
      <c r="AKB131" s="216">
        <f>初始录入!B136</f>
        <v>0</v>
      </c>
      <c r="AKC131" s="216">
        <f>初始录入!C136</f>
        <v>0</v>
      </c>
      <c r="AKD131" s="327" t="str">
        <f>IF(初始录入!$E136=初始录入!$K$2,达成度!$D144,"")</f>
        <v/>
      </c>
      <c r="AKE131" s="327" t="str">
        <f>IF(初始录入!$E136=初始录入!$K$3,达成度!D144,"")</f>
        <v/>
      </c>
      <c r="AKF131" s="216" t="str">
        <f>IF(初始录入!$E136=初始录入!$K$4,达成度!D144,"")</f>
        <v/>
      </c>
      <c r="AKG131" s="216" t="str">
        <f>IF(初始录入!$E136=初始录入!$K$5,达成度!D144,"")</f>
        <v/>
      </c>
      <c r="AKH131" s="327" t="str">
        <f>IF(初始录入!$E136=初始录入!$K$2,达成度!E144,"")</f>
        <v/>
      </c>
      <c r="AKI131" s="327" t="str">
        <f>IF(初始录入!$E136=初始录入!$K$3,达成度!E144,"")</f>
        <v/>
      </c>
      <c r="AKJ131" s="216" t="str">
        <f>IF(初始录入!$E136=初始录入!$K$4,达成度!E144,"")</f>
        <v/>
      </c>
      <c r="AKK131" s="216" t="str">
        <f>IF(初始录入!$E136=初始录入!$K$5,达成度!E144,"")</f>
        <v/>
      </c>
      <c r="AKL131" s="327" t="str">
        <f>IF(初始录入!$E136=初始录入!$K$2,达成度!F144,"")</f>
        <v/>
      </c>
      <c r="AKM131" s="327" t="str">
        <f>IF(初始录入!$E136=初始录入!$K$3,达成度!F144,"")</f>
        <v/>
      </c>
      <c r="AKN131" s="216" t="str">
        <f>IF(初始录入!$E136=初始录入!$K$4,达成度!F144,"")</f>
        <v/>
      </c>
      <c r="AKO131" s="216" t="str">
        <f>IF(初始录入!$E136=初始录入!$K$5,达成度!F144,"")</f>
        <v/>
      </c>
      <c r="AKP131" s="327" t="str">
        <f>IF(初始录入!$E136=初始录入!$K$2,达成度!H144,"")</f>
        <v/>
      </c>
      <c r="AKQ131" s="327" t="str">
        <f>IF(初始录入!$E136=初始录入!$K$3,达成度!H144,"")</f>
        <v/>
      </c>
      <c r="AKR131" s="216" t="str">
        <f>IF(初始录入!$E136=初始录入!$K$4,达成度!H144,"")</f>
        <v/>
      </c>
      <c r="AKS131" s="216" t="str">
        <f>IF(初始录入!$E136=初始录入!$K$5,达成度!H144,"")</f>
        <v/>
      </c>
      <c r="AKT131" s="327" t="str">
        <f>IF(初始录入!$E136=初始录入!$K$2,达成度!I144,"")</f>
        <v/>
      </c>
      <c r="AKU131" s="327" t="str">
        <f>IF(初始录入!$E136=初始录入!$K$3,达成度!I144,"")</f>
        <v/>
      </c>
      <c r="AKV131" s="216" t="str">
        <f>IF(初始录入!$E136=初始录入!$K$4,达成度!I144,"")</f>
        <v/>
      </c>
      <c r="AKW131" s="216" t="str">
        <f>IF(初始录入!$E136=初始录入!$K$5,达成度!I144,"")</f>
        <v/>
      </c>
      <c r="AKX131" s="327" t="str">
        <f>IF(初始录入!$E136=初始录入!$K$2,达成度!J144,"")</f>
        <v/>
      </c>
      <c r="AKY131" s="327" t="str">
        <f>IF(初始录入!$E136=初始录入!$K$3,达成度!J144,"")</f>
        <v/>
      </c>
      <c r="AKZ131" s="216" t="str">
        <f>IF(初始录入!$E136=初始录入!$K$4,达成度!J144,"")</f>
        <v/>
      </c>
      <c r="ALA131" s="216" t="str">
        <f>IF(初始录入!$E136=初始录入!$K$5,达成度!J144,"")</f>
        <v/>
      </c>
      <c r="ALB131" s="327" t="str">
        <f>IF(初始录入!$E136=初始录入!$K$2,达成度!L144,"")</f>
        <v/>
      </c>
      <c r="ALC131" s="327" t="str">
        <f>IF(初始录入!$E136=初始录入!$K$3,达成度!L144,"")</f>
        <v/>
      </c>
      <c r="ALD131" s="216" t="str">
        <f>IF(初始录入!$E136=初始录入!$K$4,达成度!L144,"")</f>
        <v/>
      </c>
      <c r="ALE131" s="216" t="str">
        <f>IF(初始录入!$E136=初始录入!$K$5,达成度!L144,"")</f>
        <v/>
      </c>
      <c r="ALF131" s="327" t="str">
        <f>IF(初始录入!$E136=初始录入!$K$2,达成度!M144,"")</f>
        <v/>
      </c>
      <c r="ALG131" s="327" t="str">
        <f>IF(初始录入!$E136=初始录入!$K$3,达成度!M144,"")</f>
        <v/>
      </c>
      <c r="ALH131" s="216" t="str">
        <f>IF(初始录入!$E136=初始录入!$K$4,达成度!M144,"")</f>
        <v/>
      </c>
      <c r="ALI131" s="216" t="str">
        <f>IF(初始录入!$E136=初始录入!$K$5,达成度!M144,"")</f>
        <v/>
      </c>
      <c r="ALJ131" s="327" t="str">
        <f>IF(初始录入!$E136=初始录入!$K$2,达成度!N144,"")</f>
        <v/>
      </c>
      <c r="ALK131" s="327" t="str">
        <f>IF(初始录入!$E136=初始录入!$K$3,达成度!N144,"")</f>
        <v/>
      </c>
      <c r="ALL131" s="216" t="str">
        <f>IF(初始录入!$E136=初始录入!$K$4,达成度!N144,"")</f>
        <v/>
      </c>
      <c r="ALM131" s="216" t="str">
        <f>IF(初始录入!$E136=初始录入!$K$5,达成度!N144,"")</f>
        <v/>
      </c>
      <c r="ALN131" s="327" t="str">
        <f>IF(初始录入!$E136=初始录入!$K$2,达成度!P144,"")</f>
        <v/>
      </c>
      <c r="ALO131" s="327" t="str">
        <f>IF(初始录入!$E136=初始录入!$K$3,达成度!P144,"")</f>
        <v/>
      </c>
      <c r="ALP131" s="216" t="str">
        <f>IF(初始录入!$E136=初始录入!$K$4,达成度!P144,"")</f>
        <v/>
      </c>
      <c r="ALQ131" s="216" t="str">
        <f>IF(初始录入!$E136=初始录入!$K$5,达成度!P144,"")</f>
        <v/>
      </c>
      <c r="ALR131" s="327" t="str">
        <f>IF(初始录入!$E136=初始录入!$K$2,达成度!Q144,"")</f>
        <v/>
      </c>
      <c r="ALS131" s="327" t="str">
        <f>IF(初始录入!$E136=初始录入!$K$3,达成度!Q144,"")</f>
        <v/>
      </c>
      <c r="ALT131" s="216" t="str">
        <f>IF(初始录入!$E136=初始录入!$K$4,达成度!Q144,"")</f>
        <v/>
      </c>
      <c r="ALU131" s="216" t="str">
        <f>IF(初始录入!$E136=初始录入!$K$5,达成度!Q144,"")</f>
        <v/>
      </c>
      <c r="ALV131" s="327" t="str">
        <f>IF(初始录入!$E136=初始录入!$K$2,达成度!R144,"")</f>
        <v/>
      </c>
      <c r="ALW131" s="327" t="str">
        <f>IF(初始录入!$E136=初始录入!$K$3,达成度!R144,"")</f>
        <v/>
      </c>
      <c r="ALX131" s="216" t="str">
        <f>IF(初始录入!$E136=初始录入!$K$4,达成度!R144,"")</f>
        <v/>
      </c>
      <c r="ALY131" s="216"/>
      <c r="ALZ131" s="327" t="str">
        <f>IF(初始录入!$E136=初始录入!$K$2,达成度!T144,"")</f>
        <v/>
      </c>
      <c r="AMA131" s="327" t="str">
        <f>IF(初始录入!$E136=初始录入!$K$3,达成度!T144,"")</f>
        <v/>
      </c>
      <c r="AMB131" s="216" t="str">
        <f>IF(初始录入!$E136=初始录入!$K$4,达成度!T144,"")</f>
        <v/>
      </c>
      <c r="AMC131" s="216" t="str">
        <f>IF(初始录入!$E136=初始录入!$K$5,达成度!T144,"")</f>
        <v/>
      </c>
      <c r="AMD131" s="327" t="str">
        <f>IF(初始录入!$E136=初始录入!$K$2,达成度!U144,"")</f>
        <v/>
      </c>
      <c r="AME131" s="327" t="str">
        <f>IF(初始录入!$E136=初始录入!$K$3,达成度!U144,"")</f>
        <v/>
      </c>
      <c r="AMF131" s="216" t="str">
        <f>IF(初始录入!$E136=初始录入!$K$4,达成度!U144,"")</f>
        <v/>
      </c>
      <c r="AMG131" s="216" t="str">
        <f>IF(初始录入!$E136=初始录入!$K$5,达成度!U144,"")</f>
        <v/>
      </c>
      <c r="AMH131" s="327" t="str">
        <f>IF(初始录入!$E136=初始录入!$K$2,达成度!V144,"")</f>
        <v/>
      </c>
      <c r="AMI131" s="327" t="str">
        <f>IF(初始录入!$E136=初始录入!$K$3,达成度!V144,"")</f>
        <v/>
      </c>
      <c r="AMJ131" s="216" t="str">
        <f>IF(初始录入!$E136=初始录入!$K$4,达成度!W144,"")</f>
        <v/>
      </c>
      <c r="AMK131" s="216" t="str">
        <f>IF(初始录入!$E136=初始录入!$K$5,达成度!W144,"")</f>
        <v/>
      </c>
      <c r="AMM131" s="270">
        <f t="shared" si="270"/>
        <v>124</v>
      </c>
      <c r="AMN131" s="222" t="str">
        <f t="shared" si="266"/>
        <v/>
      </c>
      <c r="AMO131" s="325" t="str">
        <f>IF($AMM131&lt;=$H$7,INDEX(达成度!$G$21:$G$170,$AMM131,1),"")</f>
        <v/>
      </c>
      <c r="AMP131" s="325" t="str">
        <f>IF($AMM131&lt;=$H$7,INDEX(达成度!$K$21:$K$170,$AMM131,1),"")</f>
        <v/>
      </c>
      <c r="AMQ131" s="325" t="str">
        <f>IF($AMM131&lt;=$H$7,INDEX(达成度!$O$21:$O$170,$AMM131,1),"")</f>
        <v/>
      </c>
      <c r="AMR131" s="325" t="str">
        <f>IF($AMM131&lt;=$H$7,INDEX(达成度!$S$21:$S$170,$AMM131,1),"")</f>
        <v/>
      </c>
      <c r="AMS131" s="326" t="str">
        <f>IF($AMM131&lt;=$H$7,INDEX(达成度!$W$21:$W$170,$AMM131,1),"")</f>
        <v/>
      </c>
      <c r="AMU131" s="407"/>
      <c r="AMV131" s="222" t="str">
        <f t="shared" si="267"/>
        <v/>
      </c>
      <c r="AMW131" s="325" t="str">
        <f>IF($AMM131&lt;=$I$7,INDEX(达成度!$G$21:$G$170,$AMM131+$H$7,1),"")</f>
        <v/>
      </c>
      <c r="AMX131" s="325" t="str">
        <f>IF($AMM131&lt;=$I$7,INDEX(达成度!$K$21:$K$170,$AMM131+$H$7,1),"")</f>
        <v/>
      </c>
      <c r="AMY131" s="325" t="str">
        <f>IF($AMM131&lt;=$I$7,INDEX(达成度!$O$21:$O$170,$AMM131+$H$7,1),"")</f>
        <v/>
      </c>
      <c r="AMZ131" s="325" t="str">
        <f>IF($AMM131&lt;=$I$7,INDEX(达成度!$S$21:$S$170,$AMM131+$H$7,1),"")</f>
        <v/>
      </c>
      <c r="ANA131" s="326" t="str">
        <f>IF($AMM131&lt;=$I$7,INDEX(达成度!$W$21:$W$170,$AMM131+$H$7,1),"")</f>
        <v/>
      </c>
      <c r="ANC131" s="270"/>
      <c r="AND131" s="216" t="str">
        <f t="shared" si="268"/>
        <v/>
      </c>
      <c r="ANE131" s="325" t="str">
        <f>IF($AMM131&lt;=$J$7,INDEX(达成度!$G$21:$G$170,$AMM131+$H$7+$I$7,1),"")</f>
        <v/>
      </c>
      <c r="ANF131" s="325" t="str">
        <f>IF($AMM131&lt;=$J$7,INDEX(达成度!$K$21:$K$170,$AMM131+$H$7+$I$7,1),"")</f>
        <v/>
      </c>
      <c r="ANG131" s="325" t="str">
        <f>IF($AMM131&lt;=$J$7,INDEX(达成度!$O$21:$O$170,$AMM131+$H$7+$I$7,1),"")</f>
        <v/>
      </c>
      <c r="ANH131" s="325" t="str">
        <f>IF($AMM131&lt;=$J$7,INDEX(达成度!$S$21:$S$170,$AMM131+$H$7+$I$7,1),"")</f>
        <v/>
      </c>
      <c r="ANI131" s="326" t="str">
        <f>IF($AMM131&lt;=$J$7,INDEX(达成度!$W$21:$W$170,$AMM131+$H$7+$I$7,1),"")</f>
        <v/>
      </c>
      <c r="ANK131" s="270"/>
      <c r="ANL131" s="216" t="str">
        <f t="shared" si="269"/>
        <v/>
      </c>
      <c r="ANM131" s="325" t="str">
        <f>IF($AMM131&lt;=$K$7,INDEX(达成度!$G$21:$G$170,$AMM131+$H$7+$I$7+$J$7,1),"")</f>
        <v/>
      </c>
      <c r="ANN131" s="325" t="str">
        <f>IF($AMM131&lt;=$K$7,INDEX(达成度!$K$21:$K$170,$AMM131+$H$7+$I$7+$J$7,1),"")</f>
        <v/>
      </c>
      <c r="ANO131" s="325" t="str">
        <f>IF($AMM131&lt;=$K$7,INDEX(达成度!$O$21:$O$170,$AMM131+$H$7+$I$7+$J$7,1),"")</f>
        <v/>
      </c>
      <c r="ANP131" s="325" t="str">
        <f>IF($AMM131&lt;=$K$7,INDEX(达成度!$S$21:$S$170,$AMM131+$H$7+$I$7+$J$7,1),"")</f>
        <v/>
      </c>
      <c r="ANQ131" s="326" t="str">
        <f>IF($AMM131&lt;=$K$7,INDEX(达成度!$W$21:$W$170,$AMM131+$H$7+$I$7+$J$7,1),"")</f>
        <v/>
      </c>
    </row>
    <row r="132" ht="18" customHeight="1" spans="1:1024 1025:1057">
      <c r="A132" s="215" t="str">
        <f>初始录入!A137</f>
        <v/>
      </c>
      <c r="B132" s="216" t="str">
        <f>IF(初始录入!B137&lt;&gt;"",初始录入!B137,"")</f>
        <v/>
      </c>
      <c r="C132" s="216" t="str">
        <f>IF(初始录入!C137&lt;&gt;"",初始录入!C137,"")</f>
        <v/>
      </c>
      <c r="D132" s="216" t="str">
        <f>IF(初始录入!D137&lt;&gt;"",初始录入!D137,"")</f>
        <v/>
      </c>
      <c r="E132" s="218" t="str">
        <f>IF(初始录入!E137&lt;&gt;"",初始录入!E137,"")</f>
        <v/>
      </c>
      <c r="G132" s="330"/>
      <c r="H132" s="295">
        <f>IF(初始录入!E137=H$6,1,0)</f>
        <v>0</v>
      </c>
      <c r="I132" s="295">
        <f>IF(初始录入!E137=I$6,1,0)</f>
        <v>0</v>
      </c>
      <c r="J132" s="295">
        <f>IF(初始录入!E137=J$6,1,0)</f>
        <v>0</v>
      </c>
      <c r="K132" s="321">
        <f>IF(初始录入!E137=K$6,1,0)</f>
        <v>0</v>
      </c>
      <c r="Y132" s="294">
        <v>100</v>
      </c>
      <c r="Z132" s="295">
        <f>成绩录入!$F$7</f>
        <v>0</v>
      </c>
      <c r="AA132" s="295">
        <f>成绩录入!F135</f>
        <v>0</v>
      </c>
      <c r="AB132" s="296">
        <f>IF(初始录入!$M$7&lt;&gt;"",IF(成绩录入!$F$7&lt;&gt;"",IF(初始录入!$P$7="次数",AA132/Z132*Y132,成绩录入!F135),0),0)</f>
        <v>0</v>
      </c>
      <c r="AC132" s="297">
        <f t="shared" si="278"/>
        <v>0</v>
      </c>
      <c r="AD132" s="297">
        <f t="shared" si="279"/>
        <v>0</v>
      </c>
      <c r="AE132" s="297">
        <f t="shared" si="280"/>
        <v>0</v>
      </c>
      <c r="AF132" s="297">
        <f t="shared" si="281"/>
        <v>0</v>
      </c>
      <c r="AG132" s="297">
        <f t="shared" si="282"/>
        <v>0</v>
      </c>
      <c r="AH132" s="298">
        <f t="shared" si="283"/>
        <v>0</v>
      </c>
      <c r="AJ132" s="260">
        <f>成绩录入!I135</f>
        <v>0</v>
      </c>
      <c r="AK132" s="248">
        <f>成绩录入!J135</f>
        <v>0</v>
      </c>
      <c r="AL132" s="248">
        <f>成绩录入!K135</f>
        <v>0</v>
      </c>
      <c r="AM132" s="248">
        <f>成绩录入!L135</f>
        <v>0</v>
      </c>
      <c r="AN132" s="248">
        <f>成绩录入!M135</f>
        <v>0</v>
      </c>
      <c r="AO132" s="298">
        <f t="shared" si="284"/>
        <v>0</v>
      </c>
      <c r="AQ132" s="260">
        <f>成绩录入!I135</f>
        <v>0</v>
      </c>
      <c r="AR132" s="248">
        <f>成绩录入!J135</f>
        <v>0</v>
      </c>
      <c r="AS132" s="248">
        <f>成绩录入!K135</f>
        <v>0</v>
      </c>
      <c r="AT132" s="248">
        <f>成绩录入!L135</f>
        <v>0</v>
      </c>
      <c r="AU132" s="248">
        <f>成绩录入!M135</f>
        <v>0</v>
      </c>
      <c r="AV132" s="298">
        <f t="shared" si="285"/>
        <v>0</v>
      </c>
      <c r="AX132" s="260">
        <f>成绩录入!I135</f>
        <v>0</v>
      </c>
      <c r="AY132" s="248">
        <f>成绩录入!J135</f>
        <v>0</v>
      </c>
      <c r="AZ132" s="248">
        <f>成绩录入!K135</f>
        <v>0</v>
      </c>
      <c r="BA132" s="248">
        <f>成绩录入!L135</f>
        <v>0</v>
      </c>
      <c r="BB132" s="248">
        <f>成绩录入!M135</f>
        <v>0</v>
      </c>
      <c r="BC132" s="298">
        <f t="shared" si="286"/>
        <v>0</v>
      </c>
      <c r="BE132" s="260">
        <f>成绩录入!I135</f>
        <v>0</v>
      </c>
      <c r="BF132" s="248">
        <f>成绩录入!J135</f>
        <v>0</v>
      </c>
      <c r="BG132" s="248">
        <f>成绩录入!K135</f>
        <v>0</v>
      </c>
      <c r="BH132" s="248">
        <f>成绩录入!L135</f>
        <v>0</v>
      </c>
      <c r="BI132" s="248">
        <f>成绩录入!M135</f>
        <v>0</v>
      </c>
      <c r="BJ132" s="298">
        <f t="shared" si="287"/>
        <v>0</v>
      </c>
      <c r="BL132" s="260">
        <f>成绩录入!I135</f>
        <v>0</v>
      </c>
      <c r="BM132" s="248">
        <f>成绩录入!J135</f>
        <v>0</v>
      </c>
      <c r="BN132" s="248">
        <f>成绩录入!K135</f>
        <v>0</v>
      </c>
      <c r="BO132" s="248">
        <f>成绩录入!L135</f>
        <v>0</v>
      </c>
      <c r="BP132" s="248">
        <f>成绩录入!M135</f>
        <v>0</v>
      </c>
      <c r="BQ132" s="298">
        <f t="shared" si="288"/>
        <v>0</v>
      </c>
      <c r="BS132" s="260">
        <f>成绩录入!P135</f>
        <v>0</v>
      </c>
      <c r="BT132" s="248">
        <f>成绩录入!Q135</f>
        <v>0</v>
      </c>
      <c r="BU132" s="248">
        <f>成绩录入!R135</f>
        <v>0</v>
      </c>
      <c r="BV132" s="248">
        <f>成绩录入!S135</f>
        <v>0</v>
      </c>
      <c r="BW132" s="248">
        <f>成绩录入!T135</f>
        <v>0</v>
      </c>
      <c r="BX132" s="248">
        <f>成绩录入!U135</f>
        <v>0</v>
      </c>
      <c r="BY132" s="248">
        <f>成绩录入!V135</f>
        <v>0</v>
      </c>
      <c r="BZ132" s="248">
        <f>成绩录入!W135</f>
        <v>0</v>
      </c>
      <c r="CA132" s="248">
        <f>成绩录入!X135</f>
        <v>0</v>
      </c>
      <c r="CB132" s="248">
        <f>成绩录入!Y135</f>
        <v>0</v>
      </c>
      <c r="CC132" s="298">
        <f t="shared" si="289"/>
        <v>0</v>
      </c>
      <c r="CE132" s="260">
        <f>成绩录入!P135</f>
        <v>0</v>
      </c>
      <c r="CF132" s="248">
        <f>成绩录入!Q135</f>
        <v>0</v>
      </c>
      <c r="CG132" s="248">
        <f>成绩录入!R135</f>
        <v>0</v>
      </c>
      <c r="CH132" s="248">
        <f>成绩录入!S135</f>
        <v>0</v>
      </c>
      <c r="CI132" s="248">
        <f>成绩录入!T135</f>
        <v>0</v>
      </c>
      <c r="CJ132" s="248">
        <f>成绩录入!U135</f>
        <v>0</v>
      </c>
      <c r="CK132" s="248">
        <f>成绩录入!V135</f>
        <v>0</v>
      </c>
      <c r="CL132" s="248">
        <f>成绩录入!W135</f>
        <v>0</v>
      </c>
      <c r="CM132" s="248">
        <f>成绩录入!X135</f>
        <v>0</v>
      </c>
      <c r="CN132" s="248">
        <f>成绩录入!Y135</f>
        <v>0</v>
      </c>
      <c r="CO132" s="298">
        <f t="shared" si="290"/>
        <v>0</v>
      </c>
      <c r="CQ132" s="260">
        <f>成绩录入!P135</f>
        <v>0</v>
      </c>
      <c r="CR132" s="248">
        <f>成绩录入!Q135</f>
        <v>0</v>
      </c>
      <c r="CS132" s="248">
        <f>成绩录入!R135</f>
        <v>0</v>
      </c>
      <c r="CT132" s="248">
        <f>成绩录入!S135</f>
        <v>0</v>
      </c>
      <c r="CU132" s="248">
        <f>成绩录入!T135</f>
        <v>0</v>
      </c>
      <c r="CV132" s="248">
        <f>成绩录入!U135</f>
        <v>0</v>
      </c>
      <c r="CW132" s="248">
        <f>成绩录入!V135</f>
        <v>0</v>
      </c>
      <c r="CX132" s="248">
        <f>成绩录入!W135</f>
        <v>0</v>
      </c>
      <c r="CY132" s="248">
        <f>成绩录入!X135</f>
        <v>0</v>
      </c>
      <c r="CZ132" s="248">
        <f>成绩录入!Y135</f>
        <v>0</v>
      </c>
      <c r="DA132" s="298">
        <f t="shared" si="291"/>
        <v>0</v>
      </c>
      <c r="DC132" s="260">
        <f>成绩录入!P135</f>
        <v>0</v>
      </c>
      <c r="DD132" s="248">
        <f>成绩录入!Q135</f>
        <v>0</v>
      </c>
      <c r="DE132" s="248">
        <f>成绩录入!R135</f>
        <v>0</v>
      </c>
      <c r="DF132" s="248">
        <f>成绩录入!S135</f>
        <v>0</v>
      </c>
      <c r="DG132" s="248">
        <f>成绩录入!T135</f>
        <v>0</v>
      </c>
      <c r="DH132" s="248">
        <f>成绩录入!U135</f>
        <v>0</v>
      </c>
      <c r="DI132" s="248">
        <f>成绩录入!V135</f>
        <v>0</v>
      </c>
      <c r="DJ132" s="248">
        <f>成绩录入!W135</f>
        <v>0</v>
      </c>
      <c r="DK132" s="248">
        <f>成绩录入!X135</f>
        <v>0</v>
      </c>
      <c r="DL132" s="248">
        <f>成绩录入!Y135</f>
        <v>0</v>
      </c>
      <c r="DM132" s="298">
        <f t="shared" si="351"/>
        <v>0</v>
      </c>
      <c r="DN132" s="299"/>
      <c r="DO132" s="260">
        <f>成绩录入!P135</f>
        <v>0</v>
      </c>
      <c r="DP132" s="248">
        <f>成绩录入!Q135</f>
        <v>0</v>
      </c>
      <c r="DQ132" s="248">
        <f>成绩录入!R135</f>
        <v>0</v>
      </c>
      <c r="DR132" s="248">
        <f>成绩录入!S135</f>
        <v>0</v>
      </c>
      <c r="DS132" s="248">
        <f>成绩录入!T135</f>
        <v>0</v>
      </c>
      <c r="DT132" s="248">
        <f>成绩录入!U135</f>
        <v>0</v>
      </c>
      <c r="DU132" s="248">
        <f>成绩录入!V135</f>
        <v>0</v>
      </c>
      <c r="DV132" s="248">
        <f>成绩录入!W135</f>
        <v>0</v>
      </c>
      <c r="DW132" s="248">
        <f>成绩录入!X135</f>
        <v>0</v>
      </c>
      <c r="DX132" s="248">
        <f>成绩录入!Y135</f>
        <v>0</v>
      </c>
      <c r="DY132" s="298">
        <f t="shared" si="352"/>
        <v>0</v>
      </c>
      <c r="EA132" s="301" t="e">
        <f t="shared" si="294"/>
        <v>#DIV/0!</v>
      </c>
      <c r="EB132" s="297" t="e">
        <f t="shared" si="295"/>
        <v>#DIV/0!</v>
      </c>
      <c r="EC132" s="297" t="e">
        <f t="shared" si="296"/>
        <v>#DIV/0!</v>
      </c>
      <c r="ED132" s="297" t="e">
        <f t="shared" si="297"/>
        <v>#DIV/0!</v>
      </c>
      <c r="EE132" s="297" t="e">
        <f t="shared" si="298"/>
        <v>#DIV/0!</v>
      </c>
      <c r="EF132" s="302" t="e">
        <f t="shared" si="299"/>
        <v>#DIV/0!</v>
      </c>
      <c r="EG132" s="303"/>
      <c r="EH132" s="304">
        <f t="shared" si="300"/>
        <v>0</v>
      </c>
      <c r="EI132" s="397">
        <f>成绩录入!I135</f>
        <v>0</v>
      </c>
      <c r="EJ132" s="397">
        <f>成绩录入!J135</f>
        <v>0</v>
      </c>
      <c r="EK132" s="397">
        <f>成绩录入!K135</f>
        <v>0</v>
      </c>
      <c r="EL132" s="397">
        <f>成绩录入!L135</f>
        <v>0</v>
      </c>
      <c r="EM132" s="397">
        <f>成绩录入!M135</f>
        <v>0</v>
      </c>
      <c r="EN132" s="397">
        <f>成绩录入!P135</f>
        <v>0</v>
      </c>
      <c r="EO132" s="397">
        <f>成绩录入!Q135</f>
        <v>0</v>
      </c>
      <c r="EP132" s="397">
        <f>成绩录入!R135</f>
        <v>0</v>
      </c>
      <c r="EQ132" s="397">
        <f>成绩录入!S135</f>
        <v>0</v>
      </c>
      <c r="ER132" s="397">
        <f>成绩录入!T135</f>
        <v>0</v>
      </c>
      <c r="ES132" s="397">
        <f>成绩录入!U135</f>
        <v>0</v>
      </c>
      <c r="ET132" s="397">
        <f>成绩录入!V135</f>
        <v>0</v>
      </c>
      <c r="EU132" s="397">
        <f>成绩录入!W135</f>
        <v>0</v>
      </c>
      <c r="EV132" s="397">
        <f>成绩录入!X135</f>
        <v>0</v>
      </c>
      <c r="EW132" s="398">
        <f>成绩录入!Y135</f>
        <v>0</v>
      </c>
      <c r="EY132" s="304" t="str">
        <f t="shared" si="272"/>
        <v/>
      </c>
      <c r="EZ132" s="296" t="str">
        <f t="shared" si="272"/>
        <v/>
      </c>
      <c r="FA132" s="296" t="str">
        <f t="shared" si="272"/>
        <v/>
      </c>
      <c r="FB132" s="296" t="str">
        <f t="shared" si="272"/>
        <v/>
      </c>
      <c r="FC132" s="302">
        <f>成绩录入!AB135</f>
        <v>0</v>
      </c>
      <c r="FD132" s="303"/>
      <c r="FE132" s="399" t="str">
        <f t="shared" si="301"/>
        <v>√</v>
      </c>
      <c r="FF132" s="397" t="str">
        <f t="shared" si="302"/>
        <v>√</v>
      </c>
      <c r="FG132" s="397" t="str">
        <f t="shared" si="303"/>
        <v>√</v>
      </c>
      <c r="FH132" s="397" t="str">
        <f t="shared" si="304"/>
        <v>√</v>
      </c>
      <c r="FI132" s="398" t="str">
        <f t="shared" si="305"/>
        <v>√</v>
      </c>
      <c r="FJ132" s="299"/>
      <c r="FK132" s="260">
        <f>成绩录入!AB135</f>
        <v>0</v>
      </c>
      <c r="FL132" s="248">
        <f>成绩录入!AC135</f>
        <v>0</v>
      </c>
      <c r="FM132" s="248">
        <f>成绩录入!AD135</f>
        <v>0</v>
      </c>
      <c r="FN132" s="248">
        <f>成绩录入!AE135</f>
        <v>0</v>
      </c>
      <c r="FO132" s="248">
        <f>成绩录入!AF135</f>
        <v>0</v>
      </c>
      <c r="FP132" s="248">
        <f>成绩录入!AG135</f>
        <v>0</v>
      </c>
      <c r="FQ132" s="298">
        <f t="shared" si="306"/>
        <v>0</v>
      </c>
      <c r="FR132" s="299"/>
      <c r="FS132" s="260">
        <f>成绩录入!AB135</f>
        <v>0</v>
      </c>
      <c r="FT132" s="248">
        <f>成绩录入!AC135</f>
        <v>0</v>
      </c>
      <c r="FU132" s="248">
        <f>成绩录入!AD135</f>
        <v>0</v>
      </c>
      <c r="FV132" s="248">
        <f>成绩录入!AE135</f>
        <v>0</v>
      </c>
      <c r="FW132" s="248">
        <f>成绩录入!AF135</f>
        <v>0</v>
      </c>
      <c r="FX132" s="333">
        <f>成绩录入!AG135</f>
        <v>0</v>
      </c>
      <c r="FY132" s="298">
        <f t="shared" si="307"/>
        <v>0</v>
      </c>
      <c r="FZ132" s="299"/>
      <c r="GA132" s="260">
        <f>成绩录入!AB135</f>
        <v>0</v>
      </c>
      <c r="GB132" s="248">
        <f>成绩录入!AC135</f>
        <v>0</v>
      </c>
      <c r="GC132" s="248">
        <f>成绩录入!AD135</f>
        <v>0</v>
      </c>
      <c r="GD132" s="248">
        <f>成绩录入!AE135</f>
        <v>0</v>
      </c>
      <c r="GE132" s="248">
        <f>成绩录入!AF135</f>
        <v>0</v>
      </c>
      <c r="GF132" s="248">
        <f>成绩录入!AG135</f>
        <v>0</v>
      </c>
      <c r="GG132" s="298">
        <f t="shared" si="308"/>
        <v>0</v>
      </c>
      <c r="GI132" s="260">
        <f>成绩录入!AB135</f>
        <v>0</v>
      </c>
      <c r="GJ132" s="248">
        <f>成绩录入!AC135</f>
        <v>0</v>
      </c>
      <c r="GK132" s="248">
        <f>成绩录入!AD135</f>
        <v>0</v>
      </c>
      <c r="GL132" s="248">
        <f>成绩录入!AE135</f>
        <v>0</v>
      </c>
      <c r="GM132" s="248">
        <f>成绩录入!AF135</f>
        <v>0</v>
      </c>
      <c r="GN132" s="248">
        <f>成绩录入!AG135</f>
        <v>0</v>
      </c>
      <c r="GO132" s="298">
        <f t="shared" si="309"/>
        <v>0</v>
      </c>
      <c r="GP132" s="299"/>
      <c r="GQ132" s="260">
        <f>成绩录入!AB135</f>
        <v>0</v>
      </c>
      <c r="GR132" s="248">
        <f>成绩录入!AC135</f>
        <v>0</v>
      </c>
      <c r="GS132" s="248">
        <f>成绩录入!AD135</f>
        <v>0</v>
      </c>
      <c r="GT132" s="248">
        <f>成绩录入!AE135</f>
        <v>0</v>
      </c>
      <c r="GU132" s="248">
        <f>成绩录入!AF135</f>
        <v>0</v>
      </c>
      <c r="GV132" s="248">
        <f>成绩录入!AG135</f>
        <v>0</v>
      </c>
      <c r="GW132" s="298">
        <f t="shared" si="310"/>
        <v>0</v>
      </c>
      <c r="GX132" s="299"/>
      <c r="GY132" s="273">
        <f>成绩录入!AJ135</f>
        <v>0</v>
      </c>
      <c r="GZ132" s="274">
        <f>成绩录入!AK135</f>
        <v>0</v>
      </c>
      <c r="HA132" s="274">
        <f>成绩录入!AL135</f>
        <v>0</v>
      </c>
      <c r="HB132" s="274">
        <f>成绩录入!AM135</f>
        <v>0</v>
      </c>
      <c r="HC132" s="274">
        <f>成绩录入!AN135</f>
        <v>0</v>
      </c>
      <c r="HD132" s="274">
        <f>成绩录入!AO135</f>
        <v>0</v>
      </c>
      <c r="HE132" s="310">
        <f t="shared" si="273"/>
        <v>0</v>
      </c>
      <c r="HF132" s="299"/>
      <c r="HG132" s="273">
        <f>成绩录入!AJ135</f>
        <v>0</v>
      </c>
      <c r="HH132" s="274">
        <f>成绩录入!AK135</f>
        <v>0</v>
      </c>
      <c r="HI132" s="274">
        <f>成绩录入!AL135</f>
        <v>0</v>
      </c>
      <c r="HJ132" s="274">
        <f>成绩录入!AM135</f>
        <v>0</v>
      </c>
      <c r="HK132" s="274">
        <f>成绩录入!AN135</f>
        <v>0</v>
      </c>
      <c r="HL132" s="274">
        <f>成绩录入!AO135</f>
        <v>0</v>
      </c>
      <c r="HM132" s="310">
        <f t="shared" si="274"/>
        <v>0</v>
      </c>
      <c r="HO132" s="273">
        <f>成绩录入!AJ135</f>
        <v>0</v>
      </c>
      <c r="HP132" s="274">
        <f>成绩录入!AK135</f>
        <v>0</v>
      </c>
      <c r="HQ132" s="274">
        <f>成绩录入!AL135</f>
        <v>0</v>
      </c>
      <c r="HR132" s="274">
        <f>成绩录入!AM135</f>
        <v>0</v>
      </c>
      <c r="HS132" s="274">
        <f>成绩录入!AN135</f>
        <v>0</v>
      </c>
      <c r="HT132" s="274">
        <f>成绩录入!AO135</f>
        <v>0</v>
      </c>
      <c r="HU132" s="310">
        <f t="shared" si="275"/>
        <v>0</v>
      </c>
      <c r="HV132" s="299"/>
      <c r="HW132" s="273">
        <f>成绩录入!AJ135</f>
        <v>0</v>
      </c>
      <c r="HX132" s="274">
        <f>成绩录入!AK135</f>
        <v>0</v>
      </c>
      <c r="HY132" s="274">
        <f>成绩录入!AL135</f>
        <v>0</v>
      </c>
      <c r="HZ132" s="274">
        <f>成绩录入!AM135</f>
        <v>0</v>
      </c>
      <c r="IA132" s="274">
        <f>成绩录入!AN135</f>
        <v>0</v>
      </c>
      <c r="IB132" s="274">
        <f>成绩录入!AO135</f>
        <v>0</v>
      </c>
      <c r="IC132" s="310">
        <f t="shared" si="276"/>
        <v>0</v>
      </c>
      <c r="ID132" s="299"/>
      <c r="IE132" s="273">
        <f>成绩录入!AJ135</f>
        <v>0</v>
      </c>
      <c r="IF132" s="274">
        <f>成绩录入!AK135</f>
        <v>0</v>
      </c>
      <c r="IG132" s="274">
        <f>成绩录入!AL135</f>
        <v>0</v>
      </c>
      <c r="IH132" s="274">
        <f>成绩录入!AM135</f>
        <v>0</v>
      </c>
      <c r="II132" s="274">
        <f>成绩录入!AN135</f>
        <v>0</v>
      </c>
      <c r="IJ132" s="274">
        <f>成绩录入!AO135</f>
        <v>0</v>
      </c>
      <c r="IK132" s="310">
        <f t="shared" si="277"/>
        <v>0</v>
      </c>
      <c r="IL132" s="299"/>
      <c r="IM132" s="313" t="e">
        <f t="shared" si="311"/>
        <v>#DIV/0!</v>
      </c>
      <c r="IN132" s="314" t="e">
        <f t="shared" si="312"/>
        <v>#DIV/0!</v>
      </c>
      <c r="IO132" s="314" t="e">
        <f t="shared" si="313"/>
        <v>#DIV/0!</v>
      </c>
      <c r="IP132" s="314" t="e">
        <f t="shared" si="314"/>
        <v>#DIV/0!</v>
      </c>
      <c r="IQ132" s="314" t="e">
        <f t="shared" si="315"/>
        <v>#DIV/0!</v>
      </c>
      <c r="IR132" s="400" t="e">
        <f t="shared" si="316"/>
        <v>#DIV/0!</v>
      </c>
      <c r="IT132" s="214">
        <f>成绩录入!AR135</f>
        <v>0</v>
      </c>
      <c r="IU132" s="216">
        <f>成绩录入!AS135</f>
        <v>0</v>
      </c>
      <c r="IV132" s="216">
        <f>成绩录入!AT135</f>
        <v>0</v>
      </c>
      <c r="IW132" s="216">
        <f>成绩录入!AU135</f>
        <v>0</v>
      </c>
      <c r="IX132" s="216">
        <f>成绩录入!AV135</f>
        <v>0</v>
      </c>
      <c r="IY132" s="216">
        <f>成绩录入!AW135</f>
        <v>0</v>
      </c>
      <c r="IZ132" s="298">
        <f t="shared" si="317"/>
        <v>0</v>
      </c>
      <c r="JA132" s="299"/>
      <c r="JB132" s="317">
        <f>成绩录入!AR135</f>
        <v>0</v>
      </c>
      <c r="JC132" s="216">
        <f>成绩录入!AS135</f>
        <v>0</v>
      </c>
      <c r="JD132" s="216">
        <f>成绩录入!AT135</f>
        <v>0</v>
      </c>
      <c r="JE132" s="216">
        <f>成绩录入!AU135</f>
        <v>0</v>
      </c>
      <c r="JF132" s="216">
        <f>成绩录入!AV135</f>
        <v>0</v>
      </c>
      <c r="JG132" s="216">
        <f>成绩录入!AW135</f>
        <v>0</v>
      </c>
      <c r="JH132" s="298">
        <f t="shared" si="318"/>
        <v>0</v>
      </c>
      <c r="JI132" s="299"/>
      <c r="JJ132" s="248">
        <f>成绩录入!AR135</f>
        <v>0</v>
      </c>
      <c r="JK132" s="248">
        <f>成绩录入!AS135</f>
        <v>0</v>
      </c>
      <c r="JL132" s="248">
        <f>成绩录入!AT135</f>
        <v>0</v>
      </c>
      <c r="JM132" s="248">
        <f>成绩录入!AU135</f>
        <v>0</v>
      </c>
      <c r="JN132" s="248">
        <f>成绩录入!AV135</f>
        <v>0</v>
      </c>
      <c r="JO132" s="248">
        <f>成绩录入!AW135</f>
        <v>0</v>
      </c>
      <c r="JP132" s="298">
        <f t="shared" si="319"/>
        <v>0</v>
      </c>
      <c r="JQ132" s="299"/>
      <c r="JR132" s="308">
        <f>成绩录入!AR135</f>
        <v>0</v>
      </c>
      <c r="JS132" s="248">
        <f>成绩录入!AS135</f>
        <v>0</v>
      </c>
      <c r="JT132" s="248">
        <f>成绩录入!AT135</f>
        <v>0</v>
      </c>
      <c r="JU132" s="248">
        <f>成绩录入!AU135</f>
        <v>0</v>
      </c>
      <c r="JV132" s="248">
        <f>成绩录入!AV135</f>
        <v>0</v>
      </c>
      <c r="JW132" s="248">
        <f>成绩录入!AW135</f>
        <v>0</v>
      </c>
      <c r="JX132" s="298">
        <f t="shared" si="320"/>
        <v>0</v>
      </c>
      <c r="JY132" s="299"/>
      <c r="JZ132" s="308">
        <f>成绩录入!AR135</f>
        <v>0</v>
      </c>
      <c r="KA132" s="248">
        <f>成绩录入!AS135</f>
        <v>0</v>
      </c>
      <c r="KB132" s="248">
        <f>成绩录入!AT135</f>
        <v>0</v>
      </c>
      <c r="KC132" s="248">
        <f>成绩录入!AU135</f>
        <v>0</v>
      </c>
      <c r="KD132" s="248">
        <f>成绩录入!AV135</f>
        <v>0</v>
      </c>
      <c r="KE132" s="248">
        <f>成绩录入!AW135</f>
        <v>0</v>
      </c>
      <c r="KF132" s="298">
        <f t="shared" si="321"/>
        <v>0</v>
      </c>
      <c r="KH132" s="401">
        <f t="shared" si="322"/>
        <v>0</v>
      </c>
      <c r="KI132" s="314">
        <f t="shared" si="323"/>
        <v>0</v>
      </c>
      <c r="KJ132" s="314">
        <f t="shared" si="324"/>
        <v>0</v>
      </c>
      <c r="KK132" s="314">
        <f t="shared" si="325"/>
        <v>0</v>
      </c>
      <c r="KL132" s="314">
        <f t="shared" si="326"/>
        <v>0</v>
      </c>
      <c r="KM132" s="400">
        <f t="shared" si="327"/>
        <v>0</v>
      </c>
      <c r="KN132" s="90"/>
      <c r="KO132" s="294">
        <f>IF(总评!G130&lt;60,1,0)</f>
        <v>0</v>
      </c>
      <c r="KP132" s="355">
        <f t="shared" si="328"/>
        <v>0</v>
      </c>
      <c r="KQ132" s="355">
        <f t="shared" si="329"/>
        <v>0</v>
      </c>
      <c r="KR132" s="356">
        <f t="shared" si="330"/>
        <v>0</v>
      </c>
      <c r="KS132" s="321">
        <f t="shared" si="245"/>
        <v>0</v>
      </c>
      <c r="OT132" s="273">
        <f>IF(OT$6=$OS$5,成绩录入!BC135,0)</f>
        <v>0</v>
      </c>
      <c r="OU132" s="274">
        <f>IF(OU$6=$OS$5,成绩录入!BD135,0)</f>
        <v>0</v>
      </c>
      <c r="OV132" s="274">
        <f>IF(OV$6=$OS$5,成绩录入!BE135,0)</f>
        <v>0</v>
      </c>
      <c r="OW132" s="274">
        <f>IF(OW$6=$OS$5,成绩录入!BF135,0)</f>
        <v>0</v>
      </c>
      <c r="OX132" s="274">
        <f>IF(OX$6=$OS$5,成绩录入!BG135,0)</f>
        <v>0</v>
      </c>
      <c r="OY132" s="274">
        <f>IF(OY$6=$OS$5,成绩录入!BH135,0)</f>
        <v>0</v>
      </c>
      <c r="OZ132" s="274">
        <f>IF(OZ$6=$OS$5,成绩录入!BI135,0)</f>
        <v>0</v>
      </c>
      <c r="PA132" s="274">
        <f>IF(PA$6=$OS$5,成绩录入!BJ135,0)</f>
        <v>0</v>
      </c>
      <c r="PB132" s="274">
        <f>IF(PB$6=$OS$5,成绩录入!BK135,0)</f>
        <v>0</v>
      </c>
      <c r="PC132" s="274">
        <f>IF(PC$6=$OS$5,成绩录入!BL135,0)</f>
        <v>0</v>
      </c>
      <c r="PD132" s="274">
        <f>IF(PD$6=$OS$5,成绩录入!BM135,0)</f>
        <v>0</v>
      </c>
      <c r="PE132" s="274">
        <f>IF(PE$6=$OS$5,成绩录入!BN135,0)</f>
        <v>0</v>
      </c>
      <c r="PF132" s="274">
        <f>IF(PF$6=$OS$5,成绩录入!BO135,0)</f>
        <v>0</v>
      </c>
      <c r="PG132" s="274">
        <f>IF(PG$6=$OS$5,成绩录入!BP135,0)</f>
        <v>0</v>
      </c>
      <c r="PH132" s="274">
        <f>IF(PH$6=$OS$5,成绩录入!BQ135,0)</f>
        <v>0</v>
      </c>
      <c r="PI132" s="274">
        <f>IF(PI$6=$OS$5,成绩录入!BR135,0)</f>
        <v>0</v>
      </c>
      <c r="PJ132" s="274">
        <f>IF(PJ$6=$OS$5,成绩录入!BS135,0)</f>
        <v>0</v>
      </c>
      <c r="PK132" s="274">
        <f>IF(PK$6=$OS$5,成绩录入!BT135,0)</f>
        <v>0</v>
      </c>
      <c r="PL132" s="274">
        <f>IF(PL$6=$OS$5,成绩录入!BU135,0)</f>
        <v>0</v>
      </c>
      <c r="PM132" s="274">
        <f>IF(PM$6=$OS$5,成绩录入!BV135,0)</f>
        <v>0</v>
      </c>
      <c r="PN132" s="274">
        <f>IF(PN$6=$OS$5,成绩录入!BW135,0)</f>
        <v>0</v>
      </c>
      <c r="PO132" s="274">
        <f>IF(PO$6=$OS$5,成绩录入!BX135,0)</f>
        <v>0</v>
      </c>
      <c r="PP132" s="274">
        <f>IF(PP$6=$OS$5,成绩录入!BY135,0)</f>
        <v>0</v>
      </c>
      <c r="PQ132" s="274">
        <f>IF(PQ$6=$OS$5,成绩录入!BZ135,0)</f>
        <v>0</v>
      </c>
      <c r="PR132" s="274">
        <f>IF(PR$6=$OS$5,成绩录入!CA135,0)</f>
        <v>0</v>
      </c>
      <c r="PS132" s="274">
        <f>IF(PS$6=$OS$5,成绩录入!CB135,0)</f>
        <v>0</v>
      </c>
      <c r="PT132" s="274">
        <f>IF(PT$6=$OS$5,成绩录入!CC135,0)</f>
        <v>0</v>
      </c>
      <c r="PU132" s="274">
        <f>IF(PU$6=$OS$5,成绩录入!CD135,0)</f>
        <v>0</v>
      </c>
      <c r="PV132" s="274">
        <f>IF(PV$6=$OS$5,成绩录入!CE135,0)</f>
        <v>0</v>
      </c>
      <c r="PW132" s="274">
        <f>IF(PW$6=$OS$5,成绩录入!CF135,0)</f>
        <v>0</v>
      </c>
      <c r="PX132" s="274">
        <f>IF(PX$6=$OS$5,成绩录入!CG135,0)</f>
        <v>0</v>
      </c>
      <c r="PY132" s="274">
        <f>IF(PY$6=$OS$5,成绩录入!CH135,0)</f>
        <v>0</v>
      </c>
      <c r="PZ132" s="274">
        <f>IF(PZ$6=$OS$5,成绩录入!CI135,0)</f>
        <v>0</v>
      </c>
      <c r="QA132" s="274">
        <f>IF(QA$6=$OS$5,成绩录入!CJ135,0)</f>
        <v>0</v>
      </c>
      <c r="QB132" s="274">
        <f>IF(QB$6=$OS$5,成绩录入!CK135,0)</f>
        <v>0</v>
      </c>
      <c r="QC132" s="274">
        <f>IF(QC$6=$OS$5,成绩录入!CL135,0)</f>
        <v>0</v>
      </c>
      <c r="QD132" s="274">
        <f>IF(QD$6=$OS$5,成绩录入!CM135,0)</f>
        <v>0</v>
      </c>
      <c r="QE132" s="274">
        <f>IF(QE$6=$OS$5,成绩录入!CN135,0)</f>
        <v>0</v>
      </c>
      <c r="QF132" s="274">
        <f>IF(QF$6=$OS$5,成绩录入!CO135,0)</f>
        <v>0</v>
      </c>
      <c r="QG132" s="274">
        <f>IF(QG$6=$OS$5,成绩录入!CP135,0)</f>
        <v>0</v>
      </c>
      <c r="QH132" s="274">
        <f>IF(QH$6=$OS$5,成绩录入!CQ135,0)</f>
        <v>0</v>
      </c>
      <c r="QI132" s="274">
        <f>IF(QI$6=$OS$5,成绩录入!CR135,0)</f>
        <v>0</v>
      </c>
      <c r="QJ132" s="274">
        <f>IF(QJ$6=$OS$5,成绩录入!CS135,0)</f>
        <v>0</v>
      </c>
      <c r="QK132" s="274">
        <f>IF(QK$6=$OS$5,成绩录入!CT135,0)</f>
        <v>0</v>
      </c>
      <c r="QL132" s="274">
        <f>IF(QL$6=$OS$5,成绩录入!CU135,0)</f>
        <v>0</v>
      </c>
      <c r="QM132" s="274">
        <f>IF(QM$6=$OS$5,成绩录入!CV135,0)</f>
        <v>0</v>
      </c>
      <c r="QN132" s="274">
        <f>IF(QN$6=$OS$5,成绩录入!CW135,0)</f>
        <v>0</v>
      </c>
      <c r="QO132" s="274">
        <f>IF(QO$6=$OS$5,成绩录入!CX135,0)</f>
        <v>0</v>
      </c>
      <c r="QP132" s="274">
        <f>IF(QP$6=$OS$5,成绩录入!CY135,0)</f>
        <v>0</v>
      </c>
      <c r="QQ132" s="274">
        <f>IF(QQ$6=$OS$5,成绩录入!CZ135,0)</f>
        <v>0</v>
      </c>
      <c r="QR132" s="274">
        <f>IF(QR$6=$OS$5,成绩录入!DA135,0)</f>
        <v>0</v>
      </c>
      <c r="QS132" s="274">
        <f>IF(QS$6=$OS$5,成绩录入!DB135,0)</f>
        <v>0</v>
      </c>
      <c r="QT132" s="274">
        <f>IF(QT$6=$OS$5,成绩录入!DC135,0)</f>
        <v>0</v>
      </c>
      <c r="QU132" s="274">
        <f>IF(QU$6=$OS$5,成绩录入!DD135,0)</f>
        <v>0</v>
      </c>
      <c r="QV132" s="274">
        <f>IF(QV$6=$OS$5,成绩录入!DE135,0)</f>
        <v>0</v>
      </c>
      <c r="QW132" s="274">
        <f>IF(QW$6=$OS$5,成绩录入!DF135,0)</f>
        <v>0</v>
      </c>
      <c r="QX132" s="274">
        <f>IF(QX$6=$OS$5,成绩录入!DG135,0)</f>
        <v>0</v>
      </c>
      <c r="QY132" s="274">
        <f>IF(QY$6=$OS$5,成绩录入!DH135,0)</f>
        <v>0</v>
      </c>
      <c r="QZ132" s="274">
        <f>IF(QZ$6=$OS$5,成绩录入!DI135,0)</f>
        <v>0</v>
      </c>
      <c r="RA132" s="274">
        <f>IF(RA$6=$OS$5,成绩录入!DJ135,0)</f>
        <v>0</v>
      </c>
      <c r="RB132" s="248">
        <f>IF(RB$6=$OS$5,成绩录入!DK135,0)</f>
        <v>0</v>
      </c>
      <c r="RC132" s="248">
        <f>IF(RC$6=$OS$5,成绩录入!DL135,0)</f>
        <v>0</v>
      </c>
      <c r="RD132" s="248">
        <f>IF(RD$6=$OS$5,成绩录入!DM135,0)</f>
        <v>0</v>
      </c>
      <c r="RE132" s="248">
        <f>IF(RE$6=$OS$5,成绩录入!DN135,0)</f>
        <v>0</v>
      </c>
      <c r="RF132" s="248">
        <f>IF(RF$6=$OS$5,成绩录入!DO135,0)</f>
        <v>0</v>
      </c>
      <c r="RG132" s="248">
        <f>IF(RG$6=$OS$5,成绩录入!DP135,0)</f>
        <v>0</v>
      </c>
      <c r="RH132" s="248">
        <f>IF(RH$6=$OS$5,成绩录入!DQ135,0)</f>
        <v>0</v>
      </c>
      <c r="RI132" s="248">
        <f>IF(RI$6=$OS$5,成绩录入!DR135,0)</f>
        <v>0</v>
      </c>
      <c r="RJ132" s="248">
        <f>IF(RJ$6=$OS$5,成绩录入!DS135,0)</f>
        <v>0</v>
      </c>
      <c r="RK132" s="248">
        <f>IF(RK$6=$OS$5,成绩录入!DT135,0)</f>
        <v>0</v>
      </c>
      <c r="RL132" s="248">
        <f>IF(RL$6=$OS$5,成绩录入!DU135,0)</f>
        <v>0</v>
      </c>
      <c r="RM132" s="248">
        <f>IF(RM$6=$OS$5,成绩录入!DV135,0)</f>
        <v>0</v>
      </c>
      <c r="RN132" s="248">
        <f>IF(RN$6=$OS$5,成绩录入!DW135,0)</f>
        <v>0</v>
      </c>
      <c r="RO132" s="248">
        <f>IF(RO$6=$OS$5,成绩录入!DX135,0)</f>
        <v>0</v>
      </c>
      <c r="RP132" s="248">
        <f>IF(RP$6=$OS$5,成绩录入!DY135,0)</f>
        <v>0</v>
      </c>
      <c r="RQ132" s="248">
        <f>IF(RQ$6=$OS$5,成绩录入!DZ135,0)</f>
        <v>0</v>
      </c>
      <c r="RR132" s="248">
        <f>IF(RR$6=$OS$5,成绩录入!EA135,0)</f>
        <v>0</v>
      </c>
      <c r="RS132" s="248">
        <f>IF(RS$6=$OS$5,成绩录入!EB135,0)</f>
        <v>0</v>
      </c>
      <c r="RT132" s="248">
        <f>IF(RT$6=$OS$5,成绩录入!EC135,0)</f>
        <v>0</v>
      </c>
      <c r="RU132" s="248">
        <f>IF(RU$6=$OS$5,成绩录入!ED135,0)</f>
        <v>0</v>
      </c>
      <c r="RV132" s="248">
        <f>IF(RV$6=$OS$5,成绩录入!EE135,0)</f>
        <v>0</v>
      </c>
      <c r="RW132" s="248">
        <f>IF(RW$6=$OS$5,成绩录入!EF135,0)</f>
        <v>0</v>
      </c>
      <c r="RX132" s="248">
        <f>IF(RX$6=$OS$5,成绩录入!EG135,0)</f>
        <v>0</v>
      </c>
      <c r="RY132" s="248">
        <f>IF(RY$6=$OS$5,成绩录入!EH135,0)</f>
        <v>0</v>
      </c>
      <c r="RZ132" s="248">
        <f>IF(RZ$6=$OS$5,成绩录入!EI135,0)</f>
        <v>0</v>
      </c>
      <c r="SA132" s="248">
        <f>IF(SA$6=$OS$5,成绩录入!EJ135,0)</f>
        <v>0</v>
      </c>
      <c r="SB132" s="248">
        <f>IF(SB$6=$OS$5,成绩录入!EK135,0)</f>
        <v>0</v>
      </c>
      <c r="SC132" s="248">
        <f>IF(SC$6=$OS$5,成绩录入!EL135,0)</f>
        <v>0</v>
      </c>
      <c r="SD132" s="248">
        <f>IF(SD$6=$OS$5,成绩录入!EM135,0)</f>
        <v>0</v>
      </c>
      <c r="SE132" s="248">
        <f>IF(SE$6=$OS$5,成绩录入!EN135,0)</f>
        <v>0</v>
      </c>
      <c r="SF132" s="248">
        <f>IF(SF$6=$OS$5,成绩录入!EO135,0)</f>
        <v>0</v>
      </c>
      <c r="SG132" s="248">
        <f>IF(SG$6=$OS$5,成绩录入!EP135,0)</f>
        <v>0</v>
      </c>
      <c r="SH132" s="248">
        <f>IF(SH$6=$OS$5,成绩录入!EQ135,0)</f>
        <v>0</v>
      </c>
      <c r="SI132" s="248">
        <f>IF(SI$6=$OS$5,成绩录入!ER135,0)</f>
        <v>0</v>
      </c>
      <c r="SJ132" s="248">
        <f>IF(SJ$6=$OS$5,成绩录入!ES135,0)</f>
        <v>0</v>
      </c>
      <c r="SK132" s="248">
        <f>IF(SK$6=$OS$5,成绩录入!ET135,0)</f>
        <v>0</v>
      </c>
      <c r="SL132" s="248">
        <f>IF(SL$6=$OS$5,成绩录入!EU135,0)</f>
        <v>0</v>
      </c>
      <c r="SM132" s="248">
        <f>IF(SM$6=$OS$5,成绩录入!EV135,0)</f>
        <v>0</v>
      </c>
      <c r="SN132" s="248">
        <f>IF(SN$6=$OS$5,成绩录入!EW135,0)</f>
        <v>0</v>
      </c>
      <c r="SO132" s="248">
        <f>IF(SO$6=$OS$5,成绩录入!EX135,0)</f>
        <v>0</v>
      </c>
      <c r="SP132" s="218">
        <f t="shared" si="190"/>
        <v>0</v>
      </c>
      <c r="SQ132" s="166"/>
      <c r="SR132" s="166"/>
      <c r="SS132" s="273">
        <f>IF(SS$6=$SR$5,成绩录入!BC135,0)</f>
        <v>0</v>
      </c>
      <c r="ST132" s="274">
        <f>IF(ST$6=$SR$5,成绩录入!BD135,0)</f>
        <v>0</v>
      </c>
      <c r="SU132" s="274">
        <f>IF(SU$6=$SR$5,成绩录入!BE135,0)</f>
        <v>0</v>
      </c>
      <c r="SV132" s="274">
        <f>IF(SV$6=$SR$5,成绩录入!BF135,0)</f>
        <v>0</v>
      </c>
      <c r="SW132" s="274">
        <f>IF(SW$6=$SR$5,成绩录入!BG135,0)</f>
        <v>0</v>
      </c>
      <c r="SX132" s="274">
        <f>IF(SX$6=$SR$5,成绩录入!BH135,0)</f>
        <v>0</v>
      </c>
      <c r="SY132" s="274">
        <f>IF(SY$6=$SR$5,成绩录入!BI135,0)</f>
        <v>0</v>
      </c>
      <c r="SZ132" s="274">
        <f>IF(SZ$6=$SR$5,成绩录入!BJ135,0)</f>
        <v>0</v>
      </c>
      <c r="TA132" s="274">
        <f>IF(TA$6=$SR$5,成绩录入!BK135,0)</f>
        <v>0</v>
      </c>
      <c r="TB132" s="274">
        <f>IF(TB$6=$SR$5,成绩录入!BL135,0)</f>
        <v>0</v>
      </c>
      <c r="TC132" s="274">
        <f>IF(TC$6=$SR$5,成绩录入!BM135,0)</f>
        <v>0</v>
      </c>
      <c r="TD132" s="274">
        <f>IF(TD$6=$SR$5,成绩录入!BN135,0)</f>
        <v>0</v>
      </c>
      <c r="TE132" s="274">
        <f>IF(TE$6=$SR$5,成绩录入!BO135,0)</f>
        <v>0</v>
      </c>
      <c r="TF132" s="274">
        <f>IF(TF$6=$SR$5,成绩录入!BP135,0)</f>
        <v>0</v>
      </c>
      <c r="TG132" s="274">
        <f>IF(TG$6=$SR$5,成绩录入!BQ135,0)</f>
        <v>0</v>
      </c>
      <c r="TH132" s="274">
        <f>IF(TH$6=$SR$5,成绩录入!BR135,0)</f>
        <v>0</v>
      </c>
      <c r="TI132" s="274">
        <f>IF(TI$6=$SR$5,成绩录入!BS135,0)</f>
        <v>0</v>
      </c>
      <c r="TJ132" s="274">
        <f>IF(TJ$6=$SR$5,成绩录入!BT135,0)</f>
        <v>0</v>
      </c>
      <c r="TK132" s="274">
        <f>IF(TK$6=$SR$5,成绩录入!BU135,0)</f>
        <v>0</v>
      </c>
      <c r="TL132" s="274">
        <f>IF(TL$6=$SR$5,成绩录入!BV135,0)</f>
        <v>0</v>
      </c>
      <c r="TM132" s="274">
        <f>IF(TM$6=$SR$5,成绩录入!BW135,0)</f>
        <v>0</v>
      </c>
      <c r="TN132" s="274">
        <f>IF(TN$6=$SR$5,成绩录入!BX135,0)</f>
        <v>0</v>
      </c>
      <c r="TO132" s="274">
        <f>IF(TO$6=$SR$5,成绩录入!BY135,0)</f>
        <v>0</v>
      </c>
      <c r="TP132" s="274">
        <f>IF(TP$6=$SR$5,成绩录入!BZ135,0)</f>
        <v>0</v>
      </c>
      <c r="TQ132" s="274">
        <f>IF(TQ$6=$SR$5,成绩录入!CA135,0)</f>
        <v>0</v>
      </c>
      <c r="TR132" s="274">
        <f>IF(TR$6=$SR$5,成绩录入!CB135,0)</f>
        <v>0</v>
      </c>
      <c r="TS132" s="274">
        <f>IF(TS$6=$SR$5,成绩录入!CC135,0)</f>
        <v>0</v>
      </c>
      <c r="TT132" s="274">
        <f>IF(TT$6=$SR$5,成绩录入!CD135,0)</f>
        <v>0</v>
      </c>
      <c r="TU132" s="274">
        <f>IF(TU$6=$SR$5,成绩录入!CE135,0)</f>
        <v>0</v>
      </c>
      <c r="TV132" s="274">
        <f>IF(TV$6=$SR$5,成绩录入!CF135,0)</f>
        <v>0</v>
      </c>
      <c r="TW132" s="274">
        <f>IF(TW$6=$SR$5,成绩录入!CG135,0)</f>
        <v>0</v>
      </c>
      <c r="TX132" s="274">
        <f>IF(TX$6=$SR$5,成绩录入!CH135,0)</f>
        <v>0</v>
      </c>
      <c r="TY132" s="274">
        <f>IF(TY$6=$SR$5,成绩录入!CI135,0)</f>
        <v>0</v>
      </c>
      <c r="TZ132" s="274">
        <f>IF(TZ$6=$SR$5,成绩录入!CJ135,0)</f>
        <v>0</v>
      </c>
      <c r="UA132" s="274">
        <f>IF(UA$6=$SR$5,成绩录入!CK135,0)</f>
        <v>0</v>
      </c>
      <c r="UB132" s="274">
        <f>IF(UB$6=$SR$5,成绩录入!CL135,0)</f>
        <v>0</v>
      </c>
      <c r="UC132" s="274">
        <f>IF(UC$6=$SR$5,成绩录入!CM135,0)</f>
        <v>0</v>
      </c>
      <c r="UD132" s="274">
        <f>IF(UD$6=$SR$5,成绩录入!CN135,0)</f>
        <v>0</v>
      </c>
      <c r="UE132" s="274">
        <f>IF(UE$6=$SR$5,成绩录入!CO135,0)</f>
        <v>0</v>
      </c>
      <c r="UF132" s="274">
        <f>IF(UF$6=$SR$5,成绩录入!CP135,0)</f>
        <v>0</v>
      </c>
      <c r="UG132" s="274">
        <f>IF(UG$6=$SR$5,成绩录入!CQ135,0)</f>
        <v>0</v>
      </c>
      <c r="UH132" s="274">
        <f>IF(UH$6=$SR$5,成绩录入!CR135,0)</f>
        <v>0</v>
      </c>
      <c r="UI132" s="274">
        <f>IF(UI$6=$SR$5,成绩录入!CS135,0)</f>
        <v>0</v>
      </c>
      <c r="UJ132" s="274">
        <f>IF(UJ$6=$SR$5,成绩录入!CT135,0)</f>
        <v>0</v>
      </c>
      <c r="UK132" s="274">
        <f>IF(UK$6=$SR$5,成绩录入!CU135,0)</f>
        <v>0</v>
      </c>
      <c r="UL132" s="274">
        <f>IF(UL$6=$SR$5,成绩录入!CV135,0)</f>
        <v>0</v>
      </c>
      <c r="UM132" s="274">
        <f>IF(UM$6=$SR$5,成绩录入!CW135,0)</f>
        <v>0</v>
      </c>
      <c r="UN132" s="274">
        <f>IF(UN$6=$SR$5,成绩录入!CX135,0)</f>
        <v>0</v>
      </c>
      <c r="UO132" s="274">
        <f>IF(UO$6=$SR$5,成绩录入!CY135,0)</f>
        <v>0</v>
      </c>
      <c r="UP132" s="274">
        <f>IF(UP$6=$SR$5,成绩录入!CZ135,0)</f>
        <v>0</v>
      </c>
      <c r="UQ132" s="274">
        <f>IF(UQ$6=$SR$5,成绩录入!DA135,0)</f>
        <v>0</v>
      </c>
      <c r="UR132" s="274">
        <f>IF(UR$6=$SR$5,成绩录入!DB135,0)</f>
        <v>0</v>
      </c>
      <c r="US132" s="274">
        <f>IF(US$6=$SR$5,成绩录入!DC135,0)</f>
        <v>0</v>
      </c>
      <c r="UT132" s="274">
        <f>IF(UT$6=$SR$5,成绩录入!DD135,0)</f>
        <v>0</v>
      </c>
      <c r="UU132" s="274">
        <f>IF(UU$6=$SR$5,成绩录入!DE135,0)</f>
        <v>0</v>
      </c>
      <c r="UV132" s="274">
        <f>IF(UV$6=$SR$5,成绩录入!DF135,0)</f>
        <v>0</v>
      </c>
      <c r="UW132" s="274">
        <f>IF(UW$6=$SR$5,成绩录入!DG135,0)</f>
        <v>0</v>
      </c>
      <c r="UX132" s="274">
        <f>IF(UX$6=$SR$5,成绩录入!DH135,0)</f>
        <v>0</v>
      </c>
      <c r="UY132" s="274">
        <f>IF(UY$6=$SR$5,成绩录入!DI135,0)</f>
        <v>0</v>
      </c>
      <c r="UZ132" s="274">
        <f>IF(UZ$6=$SR$5,成绩录入!DJ135,0)</f>
        <v>0</v>
      </c>
      <c r="VA132" s="248">
        <f>IF(VA$6=$SR$5,成绩录入!DK135,0)</f>
        <v>0</v>
      </c>
      <c r="VB132" s="248">
        <f>IF(VB$6=$SR$5,成绩录入!DL135,0)</f>
        <v>0</v>
      </c>
      <c r="VC132" s="248">
        <f>IF(VC$6=$SR$5,成绩录入!DM135,0)</f>
        <v>0</v>
      </c>
      <c r="VD132" s="248">
        <f>IF(VD$6=$SR$5,成绩录入!DN135,0)</f>
        <v>0</v>
      </c>
      <c r="VE132" s="248">
        <f>IF(VE$6=$SR$5,成绩录入!DO135,0)</f>
        <v>0</v>
      </c>
      <c r="VF132" s="248">
        <f>IF(VF$6=$SR$5,成绩录入!DP135,0)</f>
        <v>0</v>
      </c>
      <c r="VG132" s="248">
        <f>IF(VG$6=$SR$5,成绩录入!DQ135,0)</f>
        <v>0</v>
      </c>
      <c r="VH132" s="248">
        <f>IF(VH$6=$SR$5,成绩录入!DR135,0)</f>
        <v>0</v>
      </c>
      <c r="VI132" s="248">
        <f>IF(VI$6=$SR$5,成绩录入!DS135,0)</f>
        <v>0</v>
      </c>
      <c r="VJ132" s="248">
        <f>IF(VJ$6=$SR$5,成绩录入!DT135,0)</f>
        <v>0</v>
      </c>
      <c r="VK132" s="248">
        <f>IF(VK$6=$SR$5,成绩录入!DU135,0)</f>
        <v>0</v>
      </c>
      <c r="VL132" s="248">
        <f>IF(VL$6=$SR$5,成绩录入!DV135,0)</f>
        <v>0</v>
      </c>
      <c r="VM132" s="248">
        <f>IF(VM$6=$SR$5,成绩录入!DW135,0)</f>
        <v>0</v>
      </c>
      <c r="VN132" s="248">
        <f>IF(VN$6=$SR$5,成绩录入!DX135,0)</f>
        <v>0</v>
      </c>
      <c r="VO132" s="248">
        <f>IF(VO$6=$SR$5,成绩录入!DY135,0)</f>
        <v>0</v>
      </c>
      <c r="VP132" s="248">
        <f>IF(VP$6=$SR$5,成绩录入!DZ135,0)</f>
        <v>0</v>
      </c>
      <c r="VQ132" s="248">
        <f>IF(VQ$6=$SR$5,成绩录入!EA135,0)</f>
        <v>0</v>
      </c>
      <c r="VR132" s="248">
        <f>IF(VR$6=$SR$5,成绩录入!EB135,0)</f>
        <v>0</v>
      </c>
      <c r="VS132" s="248">
        <f>IF(VS$6=$SR$5,成绩录入!EC135,0)</f>
        <v>0</v>
      </c>
      <c r="VT132" s="248">
        <f>IF(VT$6=$SR$5,成绩录入!ED135,0)</f>
        <v>0</v>
      </c>
      <c r="VU132" s="248">
        <f>IF(VU$6=$SR$5,成绩录入!EE135,0)</f>
        <v>0</v>
      </c>
      <c r="VV132" s="248">
        <f>IF(VV$6=$SR$5,成绩录入!EF135,0)</f>
        <v>0</v>
      </c>
      <c r="VW132" s="248">
        <f>IF(VW$6=$SR$5,成绩录入!EG135,0)</f>
        <v>0</v>
      </c>
      <c r="VX132" s="248">
        <f>IF(VX$6=$SR$5,成绩录入!EH135,0)</f>
        <v>0</v>
      </c>
      <c r="VY132" s="248">
        <f>IF(VY$6=$SR$5,成绩录入!EI135,0)</f>
        <v>0</v>
      </c>
      <c r="VZ132" s="248">
        <f>IF(VZ$6=$SR$5,成绩录入!EJ135,0)</f>
        <v>0</v>
      </c>
      <c r="WA132" s="248">
        <f>IF(WA$6=$SR$5,成绩录入!EK135,0)</f>
        <v>0</v>
      </c>
      <c r="WB132" s="248">
        <f>IF(WB$6=$SR$5,成绩录入!EL135,0)</f>
        <v>0</v>
      </c>
      <c r="WC132" s="248">
        <f>IF(WC$6=$SR$5,成绩录入!EM135,0)</f>
        <v>0</v>
      </c>
      <c r="WD132" s="248">
        <f>IF(WD$6=$SR$5,成绩录入!EN135,0)</f>
        <v>0</v>
      </c>
      <c r="WE132" s="248">
        <f>IF(WE$6=$SR$5,成绩录入!EO135,0)</f>
        <v>0</v>
      </c>
      <c r="WF132" s="248">
        <f>IF(WF$6=$SR$5,成绩录入!EP135,0)</f>
        <v>0</v>
      </c>
      <c r="WG132" s="248">
        <f>IF(WG$6=$SR$5,成绩录入!EQ135,0)</f>
        <v>0</v>
      </c>
      <c r="WH132" s="248">
        <f>IF(WH$6=$SR$5,成绩录入!ER135,0)</f>
        <v>0</v>
      </c>
      <c r="WI132" s="248">
        <f>IF(WI$6=$SR$5,成绩录入!ES135,0)</f>
        <v>0</v>
      </c>
      <c r="WJ132" s="248">
        <f>IF(WJ$6=$SR$5,成绩录入!ET135,0)</f>
        <v>0</v>
      </c>
      <c r="WK132" s="248">
        <f>IF(WK$6=$SR$5,成绩录入!EU135,0)</f>
        <v>0</v>
      </c>
      <c r="WL132" s="248">
        <f>IF(WL$6=$SR$5,成绩录入!EV135,0)</f>
        <v>0</v>
      </c>
      <c r="WM132" s="248">
        <f>IF(WM$6=$SR$5,成绩录入!EW135,0)</f>
        <v>0</v>
      </c>
      <c r="WN132" s="248">
        <f>IF(WN$6=$SR$5,成绩录入!EX135,0)</f>
        <v>0</v>
      </c>
      <c r="WO132" s="218">
        <f t="shared" si="191"/>
        <v>0</v>
      </c>
      <c r="WP132" s="166"/>
      <c r="WQ132" s="166"/>
      <c r="WR132" s="273">
        <f>IF(WR$6=$WQ$5,成绩录入!BC135,0)</f>
        <v>0</v>
      </c>
      <c r="WS132" s="274">
        <f>IF(WS$6=$WQ$5,成绩录入!BD135,0)</f>
        <v>0</v>
      </c>
      <c r="WT132" s="274">
        <f>IF(WT$6=$WQ$5,成绩录入!BE135,0)</f>
        <v>0</v>
      </c>
      <c r="WU132" s="274">
        <f>IF(WU$6=$WQ$5,成绩录入!BF135,0)</f>
        <v>0</v>
      </c>
      <c r="WV132" s="274">
        <f>IF(WV$6=$WQ$5,成绩录入!BG135,0)</f>
        <v>0</v>
      </c>
      <c r="WW132" s="274">
        <f>IF(WW$6=$WQ$5,成绩录入!BH135,0)</f>
        <v>0</v>
      </c>
      <c r="WX132" s="274">
        <f>IF(WX$6=$WQ$5,成绩录入!BI135,0)</f>
        <v>0</v>
      </c>
      <c r="WY132" s="274">
        <f>IF(WY$6=$WQ$5,成绩录入!BJ135,0)</f>
        <v>0</v>
      </c>
      <c r="WZ132" s="274">
        <f>IF(WZ$6=$WQ$5,成绩录入!BK135,0)</f>
        <v>0</v>
      </c>
      <c r="XA132" s="274">
        <f>IF(XA$6=$WQ$5,成绩录入!BL135,0)</f>
        <v>0</v>
      </c>
      <c r="XB132" s="274">
        <f>IF(XB$6=$WQ$5,成绩录入!BM135,0)</f>
        <v>0</v>
      </c>
      <c r="XC132" s="274">
        <f>IF(XC$6=$WQ$5,成绩录入!BN135,0)</f>
        <v>0</v>
      </c>
      <c r="XD132" s="274">
        <f>IF(XD$6=$WQ$5,成绩录入!BO135,0)</f>
        <v>0</v>
      </c>
      <c r="XE132" s="274">
        <f>IF(XE$6=$WQ$5,成绩录入!BP135,0)</f>
        <v>0</v>
      </c>
      <c r="XF132" s="274">
        <f>IF(XF$6=$WQ$5,成绩录入!BQ135,0)</f>
        <v>0</v>
      </c>
      <c r="XG132" s="274">
        <f>IF(XG$6=$WQ$5,成绩录入!BR135,0)</f>
        <v>0</v>
      </c>
      <c r="XH132" s="274">
        <f>IF(XH$6=$WQ$5,成绩录入!BS135,0)</f>
        <v>0</v>
      </c>
      <c r="XI132" s="274">
        <f>IF(XI$6=$WQ$5,成绩录入!BT135,0)</f>
        <v>0</v>
      </c>
      <c r="XJ132" s="274">
        <f>IF(XJ$6=$WQ$5,成绩录入!BU135,0)</f>
        <v>0</v>
      </c>
      <c r="XK132" s="274">
        <f>IF(XK$6=$WQ$5,成绩录入!BV135,0)</f>
        <v>0</v>
      </c>
      <c r="XL132" s="274">
        <f>IF(XL$6=$WQ$5,成绩录入!BW135,0)</f>
        <v>0</v>
      </c>
      <c r="XM132" s="274">
        <f>IF(XM$6=$WQ$5,成绩录入!BX135,0)</f>
        <v>0</v>
      </c>
      <c r="XN132" s="274">
        <f>IF(XN$6=$WQ$5,成绩录入!BY135,0)</f>
        <v>0</v>
      </c>
      <c r="XO132" s="274">
        <f>IF(XO$6=$WQ$5,成绩录入!BZ135,0)</f>
        <v>0</v>
      </c>
      <c r="XP132" s="274">
        <f>IF(XP$6=$WQ$5,成绩录入!CA135,0)</f>
        <v>0</v>
      </c>
      <c r="XQ132" s="274">
        <f>IF(XQ$6=$WQ$5,成绩录入!CB135,0)</f>
        <v>0</v>
      </c>
      <c r="XR132" s="274">
        <f>IF(XR$6=$WQ$5,成绩录入!CC135,0)</f>
        <v>0</v>
      </c>
      <c r="XS132" s="274">
        <f>IF(XS$6=$WQ$5,成绩录入!CD135,0)</f>
        <v>0</v>
      </c>
      <c r="XT132" s="274">
        <f>IF(XT$6=$WQ$5,成绩录入!CE135,0)</f>
        <v>0</v>
      </c>
      <c r="XU132" s="274">
        <f>IF(XU$6=$WQ$5,成绩录入!CF135,0)</f>
        <v>0</v>
      </c>
      <c r="XV132" s="274">
        <f>IF(XV$6=$WQ$5,成绩录入!CG135,0)</f>
        <v>0</v>
      </c>
      <c r="XW132" s="274">
        <f>IF(XW$6=$WQ$5,成绩录入!CH135,0)</f>
        <v>0</v>
      </c>
      <c r="XX132" s="274">
        <f>IF(XX$6=$WQ$5,成绩录入!CI135,0)</f>
        <v>0</v>
      </c>
      <c r="XY132" s="274">
        <f>IF(XY$6=$WQ$5,成绩录入!CJ135,0)</f>
        <v>0</v>
      </c>
      <c r="XZ132" s="274">
        <f>IF(XZ$6=$WQ$5,成绩录入!CK135,0)</f>
        <v>0</v>
      </c>
      <c r="YA132" s="274">
        <f>IF(YA$6=$WQ$5,成绩录入!CL135,0)</f>
        <v>0</v>
      </c>
      <c r="YB132" s="274">
        <f>IF(YB$6=$WQ$5,成绩录入!CM135,0)</f>
        <v>0</v>
      </c>
      <c r="YC132" s="274">
        <f>IF(YC$6=$WQ$5,成绩录入!CN135,0)</f>
        <v>0</v>
      </c>
      <c r="YD132" s="274">
        <f>IF(YD$6=$WQ$5,成绩录入!CO135,0)</f>
        <v>0</v>
      </c>
      <c r="YE132" s="274">
        <f>IF(YE$6=$WQ$5,成绩录入!CP135,0)</f>
        <v>0</v>
      </c>
      <c r="YF132" s="274">
        <f>IF(YF$6=$WQ$5,成绩录入!CQ135,0)</f>
        <v>0</v>
      </c>
      <c r="YG132" s="274">
        <f>IF(YG$6=$WQ$5,成绩录入!CR135,0)</f>
        <v>0</v>
      </c>
      <c r="YH132" s="274">
        <f>IF(YH$6=$WQ$5,成绩录入!CS135,0)</f>
        <v>0</v>
      </c>
      <c r="YI132" s="274">
        <f>IF(YI$6=$WQ$5,成绩录入!CT135,0)</f>
        <v>0</v>
      </c>
      <c r="YJ132" s="274">
        <f>IF(YJ$6=$WQ$5,成绩录入!CU135,0)</f>
        <v>0</v>
      </c>
      <c r="YK132" s="274">
        <f>IF(YK$6=$WQ$5,成绩录入!CV135,0)</f>
        <v>0</v>
      </c>
      <c r="YL132" s="274">
        <f>IF(YL$6=$WQ$5,成绩录入!CW135,0)</f>
        <v>0</v>
      </c>
      <c r="YM132" s="274">
        <f>IF(YM$6=$WQ$5,成绩录入!CX135,0)</f>
        <v>0</v>
      </c>
      <c r="YN132" s="274">
        <f>IF(YN$6=$WQ$5,成绩录入!CY135,0)</f>
        <v>0</v>
      </c>
      <c r="YO132" s="274">
        <f>IF(YO$6=$WQ$5,成绩录入!CZ135,0)</f>
        <v>0</v>
      </c>
      <c r="YP132" s="274">
        <f>IF(YP$6=$WQ$5,成绩录入!DA135,0)</f>
        <v>0</v>
      </c>
      <c r="YQ132" s="274">
        <f>IF(YQ$6=$WQ$5,成绩录入!DB135,0)</f>
        <v>0</v>
      </c>
      <c r="YR132" s="274">
        <f>IF(YR$6=$WQ$5,成绩录入!DC135,0)</f>
        <v>0</v>
      </c>
      <c r="YS132" s="274">
        <f>IF(YS$6=$WQ$5,成绩录入!DD135,0)</f>
        <v>0</v>
      </c>
      <c r="YT132" s="274">
        <f>IF(YT$6=$WQ$5,成绩录入!DE135,0)</f>
        <v>0</v>
      </c>
      <c r="YU132" s="274">
        <f>IF(YU$6=$WQ$5,成绩录入!DF135,0)</f>
        <v>0</v>
      </c>
      <c r="YV132" s="274">
        <f>IF(YV$6=$WQ$5,成绩录入!DG135,0)</f>
        <v>0</v>
      </c>
      <c r="YW132" s="274">
        <f>IF(YW$6=$WQ$5,成绩录入!DH135,0)</f>
        <v>0</v>
      </c>
      <c r="YX132" s="274">
        <f>IF(YX$6=$WQ$5,成绩录入!DI135,0)</f>
        <v>0</v>
      </c>
      <c r="YY132" s="274">
        <f>IF(YY$6=$WQ$5,成绩录入!DJ135,0)</f>
        <v>0</v>
      </c>
      <c r="YZ132" s="248">
        <f>IF(YZ$6=$WQ$5,成绩录入!DK135,0)</f>
        <v>0</v>
      </c>
      <c r="ZA132" s="248">
        <f>IF(ZA$6=$WQ$5,成绩录入!DL135,0)</f>
        <v>0</v>
      </c>
      <c r="ZB132" s="248">
        <f>IF(ZB$6=$WQ$5,成绩录入!DM135,0)</f>
        <v>0</v>
      </c>
      <c r="ZC132" s="248">
        <f>IF(ZC$6=$WQ$5,成绩录入!DN135,0)</f>
        <v>0</v>
      </c>
      <c r="ZD132" s="248">
        <f>IF(ZD$6=$WQ$5,成绩录入!DO135,0)</f>
        <v>0</v>
      </c>
      <c r="ZE132" s="248">
        <f>IF(ZE$6=$WQ$5,成绩录入!DP135,0)</f>
        <v>0</v>
      </c>
      <c r="ZF132" s="248">
        <f>IF(ZF$6=$WQ$5,成绩录入!DQ135,0)</f>
        <v>0</v>
      </c>
      <c r="ZG132" s="248">
        <f>IF(ZG$6=$WQ$5,成绩录入!DR135,0)</f>
        <v>0</v>
      </c>
      <c r="ZH132" s="248">
        <f>IF(ZH$6=$WQ$5,成绩录入!DS135,0)</f>
        <v>0</v>
      </c>
      <c r="ZI132" s="248">
        <f>IF(ZI$6=$WQ$5,成绩录入!DT135,0)</f>
        <v>0</v>
      </c>
      <c r="ZJ132" s="248">
        <f>IF(ZJ$6=$WQ$5,成绩录入!DU135,0)</f>
        <v>0</v>
      </c>
      <c r="ZK132" s="248">
        <f>IF(ZK$6=$WQ$5,成绩录入!DV135,0)</f>
        <v>0</v>
      </c>
      <c r="ZL132" s="248">
        <f>IF(ZL$6=$WQ$5,成绩录入!DW135,0)</f>
        <v>0</v>
      </c>
      <c r="ZM132" s="248">
        <f>IF(ZM$6=$WQ$5,成绩录入!DX135,0)</f>
        <v>0</v>
      </c>
      <c r="ZN132" s="248">
        <f>IF(ZN$6=$WQ$5,成绩录入!DY135,0)</f>
        <v>0</v>
      </c>
      <c r="ZO132" s="248">
        <f>IF(ZO$6=$WQ$5,成绩录入!DZ135,0)</f>
        <v>0</v>
      </c>
      <c r="ZP132" s="248">
        <f>IF(ZP$6=$WQ$5,成绩录入!EA135,0)</f>
        <v>0</v>
      </c>
      <c r="ZQ132" s="248">
        <f>IF(ZQ$6=$WQ$5,成绩录入!EB135,0)</f>
        <v>0</v>
      </c>
      <c r="ZR132" s="248">
        <f>IF(ZR$6=$WQ$5,成绩录入!EC135,0)</f>
        <v>0</v>
      </c>
      <c r="ZS132" s="248">
        <f>IF(ZS$6=$WQ$5,成绩录入!ED135,0)</f>
        <v>0</v>
      </c>
      <c r="ZT132" s="248">
        <f>IF(ZT$6=$WQ$5,成绩录入!EE135,0)</f>
        <v>0</v>
      </c>
      <c r="ZU132" s="248">
        <f>IF(ZU$6=$WQ$5,成绩录入!EF135,0)</f>
        <v>0</v>
      </c>
      <c r="ZV132" s="248">
        <f>IF(ZV$6=$WQ$5,成绩录入!EG135,0)</f>
        <v>0</v>
      </c>
      <c r="ZW132" s="248">
        <f>IF(ZW$6=$WQ$5,成绩录入!EH135,0)</f>
        <v>0</v>
      </c>
      <c r="ZX132" s="248">
        <f>IF(ZX$6=$WQ$5,成绩录入!EI135,0)</f>
        <v>0</v>
      </c>
      <c r="ZY132" s="248">
        <f>IF(ZY$6=$WQ$5,成绩录入!EJ135,0)</f>
        <v>0</v>
      </c>
      <c r="ZZ132" s="248">
        <f>IF(ZZ$6=$WQ$5,成绩录入!EK135,0)</f>
        <v>0</v>
      </c>
      <c r="AAA132" s="248">
        <f>IF(AAA$6=$WQ$5,成绩录入!EL135,0)</f>
        <v>0</v>
      </c>
      <c r="AAB132" s="248">
        <f>IF(AAB$6=$WQ$5,成绩录入!EM135,0)</f>
        <v>0</v>
      </c>
      <c r="AAC132" s="248">
        <f>IF(AAC$6=$WQ$5,成绩录入!EN135,0)</f>
        <v>0</v>
      </c>
      <c r="AAD132" s="248">
        <f>IF(AAD$6=$WQ$5,成绩录入!EO135,0)</f>
        <v>0</v>
      </c>
      <c r="AAE132" s="248">
        <f>IF(AAE$6=$WQ$5,成绩录入!EP135,0)</f>
        <v>0</v>
      </c>
      <c r="AAF132" s="248">
        <f>IF(AAF$6=$WQ$5,成绩录入!EQ135,0)</f>
        <v>0</v>
      </c>
      <c r="AAG132" s="248">
        <f>IF(AAG$6=$WQ$5,成绩录入!ER135,0)</f>
        <v>0</v>
      </c>
      <c r="AAH132" s="248">
        <f>IF(AAH$6=$WQ$5,成绩录入!ES135,0)</f>
        <v>0</v>
      </c>
      <c r="AAI132" s="248">
        <f>IF(AAI$6=$WQ$5,成绩录入!ET135,0)</f>
        <v>0</v>
      </c>
      <c r="AAJ132" s="248">
        <f>IF(AAJ$6=$WQ$5,成绩录入!EU135,0)</f>
        <v>0</v>
      </c>
      <c r="AAK132" s="248">
        <f>IF(AAK$6=$WQ$5,成绩录入!EV135,0)</f>
        <v>0</v>
      </c>
      <c r="AAL132" s="248">
        <f>IF(AAL$6=$WQ$5,成绩录入!EW135,0)</f>
        <v>0</v>
      </c>
      <c r="AAM132" s="248">
        <f>IF(AAM$6=$WQ$5,成绩录入!EX135,0)</f>
        <v>0</v>
      </c>
      <c r="AAN132" s="218">
        <f t="shared" si="192"/>
        <v>0</v>
      </c>
      <c r="AAO132" s="206"/>
      <c r="AAQ132" s="273">
        <f>IF(AAQ$6=$AAP$5,成绩录入!BC135,0)</f>
        <v>0</v>
      </c>
      <c r="AAR132" s="274">
        <f>IF(AAR$6=$AAP$5,成绩录入!BD135,0)</f>
        <v>0</v>
      </c>
      <c r="AAS132" s="274">
        <f>IF(AAS$6=$AAP$5,成绩录入!BE135,0)</f>
        <v>0</v>
      </c>
      <c r="AAT132" s="274">
        <f>IF(AAT$6=$AAP$5,成绩录入!BF135,0)</f>
        <v>0</v>
      </c>
      <c r="AAU132" s="274">
        <f>IF(AAU$6=$AAP$5,成绩录入!BG135,0)</f>
        <v>0</v>
      </c>
      <c r="AAV132" s="274">
        <f>IF(AAV$6=$AAP$5,成绩录入!BH135,0)</f>
        <v>0</v>
      </c>
      <c r="AAW132" s="274">
        <f>IF(AAW$6=$AAP$5,成绩录入!BI135,0)</f>
        <v>0</v>
      </c>
      <c r="AAX132" s="274">
        <f>IF(AAX$6=$AAP$5,成绩录入!BJ135,0)</f>
        <v>0</v>
      </c>
      <c r="AAY132" s="274">
        <f>IF(AAY$6=$AAP$5,成绩录入!BK135,0)</f>
        <v>0</v>
      </c>
      <c r="AAZ132" s="274">
        <f>IF(AAZ$6=$AAP$5,成绩录入!BL135,0)</f>
        <v>0</v>
      </c>
      <c r="ABA132" s="274">
        <f>IF(ABA$6=$AAP$5,成绩录入!BM135,0)</f>
        <v>0</v>
      </c>
      <c r="ABB132" s="274">
        <f>IF(ABB$6=$AAP$5,成绩录入!BN135,0)</f>
        <v>0</v>
      </c>
      <c r="ABC132" s="274">
        <f>IF(ABC$6=$AAP$5,成绩录入!BO135,0)</f>
        <v>0</v>
      </c>
      <c r="ABD132" s="274">
        <f>IF(ABD$6=$AAP$5,成绩录入!BP135,0)</f>
        <v>0</v>
      </c>
      <c r="ABE132" s="274">
        <f>IF(ABE$6=$AAP$5,成绩录入!BQ135,0)</f>
        <v>0</v>
      </c>
      <c r="ABF132" s="274">
        <f>IF(ABF$6=$AAP$5,成绩录入!BR135,0)</f>
        <v>0</v>
      </c>
      <c r="ABG132" s="274">
        <f>IF(ABG$6=$AAP$5,成绩录入!BS135,0)</f>
        <v>0</v>
      </c>
      <c r="ABH132" s="274">
        <f>IF(ABH$6=$AAP$5,成绩录入!BT135,0)</f>
        <v>0</v>
      </c>
      <c r="ABI132" s="274">
        <f>IF(ABI$6=$AAP$5,成绩录入!BU135,0)</f>
        <v>0</v>
      </c>
      <c r="ABJ132" s="274">
        <f>IF(ABJ$6=$AAP$5,成绩录入!BV135,0)</f>
        <v>0</v>
      </c>
      <c r="ABK132" s="274">
        <f>IF(ABK$6=$AAP$5,成绩录入!BW135,0)</f>
        <v>0</v>
      </c>
      <c r="ABL132" s="274">
        <f>IF(ABL$6=$AAP$5,成绩录入!BX135,0)</f>
        <v>0</v>
      </c>
      <c r="ABM132" s="274">
        <f>IF(ABM$6=$AAP$5,成绩录入!BY135,0)</f>
        <v>0</v>
      </c>
      <c r="ABN132" s="274">
        <f>IF(ABN$6=$AAP$5,成绩录入!BZ135,0)</f>
        <v>0</v>
      </c>
      <c r="ABO132" s="274">
        <f>IF(ABO$6=$AAP$5,成绩录入!CA135,0)</f>
        <v>0</v>
      </c>
      <c r="ABP132" s="274">
        <f>IF(ABP$6=$AAP$5,成绩录入!CB135,0)</f>
        <v>0</v>
      </c>
      <c r="ABQ132" s="274">
        <f>IF(ABQ$6=$AAP$5,成绩录入!CC135,0)</f>
        <v>0</v>
      </c>
      <c r="ABR132" s="274">
        <f>IF(ABR$6=$AAP$5,成绩录入!CD135,0)</f>
        <v>0</v>
      </c>
      <c r="ABS132" s="274">
        <f>IF(ABS$6=$AAP$5,成绩录入!CE135,0)</f>
        <v>0</v>
      </c>
      <c r="ABT132" s="274">
        <f>IF(ABT$6=$AAP$5,成绩录入!CF135,0)</f>
        <v>0</v>
      </c>
      <c r="ABU132" s="274">
        <f>IF(ABU$6=$AAP$5,成绩录入!CG135,0)</f>
        <v>0</v>
      </c>
      <c r="ABV132" s="274">
        <f>IF(ABV$6=$AAP$5,成绩录入!CH135,0)</f>
        <v>0</v>
      </c>
      <c r="ABW132" s="274">
        <f>IF(ABW$6=$AAP$5,成绩录入!CI135,0)</f>
        <v>0</v>
      </c>
      <c r="ABX132" s="274">
        <f>IF(ABX$6=$AAP$5,成绩录入!CJ135,0)</f>
        <v>0</v>
      </c>
      <c r="ABY132" s="274">
        <f>IF(ABY$6=$AAP$5,成绩录入!CK135,0)</f>
        <v>0</v>
      </c>
      <c r="ABZ132" s="274">
        <f>IF(ABZ$6=$AAP$5,成绩录入!CL135,0)</f>
        <v>0</v>
      </c>
      <c r="ACA132" s="274">
        <f>IF(ACA$6=$AAP$5,成绩录入!CM135,0)</f>
        <v>0</v>
      </c>
      <c r="ACB132" s="274">
        <f>IF(ACB$6=$AAP$5,成绩录入!CN135,0)</f>
        <v>0</v>
      </c>
      <c r="ACC132" s="274">
        <f>IF(ACC$6=$AAP$5,成绩录入!CO135,0)</f>
        <v>0</v>
      </c>
      <c r="ACD132" s="274">
        <f>IF(ACD$6=$AAP$5,成绩录入!CP135,0)</f>
        <v>0</v>
      </c>
      <c r="ACE132" s="274">
        <f>IF(ACE$6=$AAP$5,成绩录入!CQ135,0)</f>
        <v>0</v>
      </c>
      <c r="ACF132" s="274">
        <f>IF(ACF$6=$AAP$5,成绩录入!CR135,0)</f>
        <v>0</v>
      </c>
      <c r="ACG132" s="274">
        <f>IF(ACG$6=$AAP$5,成绩录入!CS135,0)</f>
        <v>0</v>
      </c>
      <c r="ACH132" s="274">
        <f>IF(ACH$6=$AAP$5,成绩录入!CT135,0)</f>
        <v>0</v>
      </c>
      <c r="ACI132" s="274">
        <f>IF(ACI$6=$AAP$5,成绩录入!CU135,0)</f>
        <v>0</v>
      </c>
      <c r="ACJ132" s="274">
        <f>IF(ACJ$6=$AAP$5,成绩录入!CV135,0)</f>
        <v>0</v>
      </c>
      <c r="ACK132" s="274">
        <f>IF(ACK$6=$AAP$5,成绩录入!CW135,0)</f>
        <v>0</v>
      </c>
      <c r="ACL132" s="274">
        <f>IF(ACL$6=$AAP$5,成绩录入!CX135,0)</f>
        <v>0</v>
      </c>
      <c r="ACM132" s="274">
        <f>IF(ACM$6=$AAP$5,成绩录入!CY135,0)</f>
        <v>0</v>
      </c>
      <c r="ACN132" s="274">
        <f>IF(ACN$6=$AAP$5,成绩录入!CZ135,0)</f>
        <v>0</v>
      </c>
      <c r="ACO132" s="274">
        <f>IF(ACO$6=$AAP$5,成绩录入!DA135,0)</f>
        <v>0</v>
      </c>
      <c r="ACP132" s="274">
        <f>IF(ACP$6=$AAP$5,成绩录入!DB135,0)</f>
        <v>0</v>
      </c>
      <c r="ACQ132" s="274">
        <f>IF(ACQ$6=$AAP$5,成绩录入!DC135,0)</f>
        <v>0</v>
      </c>
      <c r="ACR132" s="274">
        <f>IF(ACR$6=$AAP$5,成绩录入!DD135,0)</f>
        <v>0</v>
      </c>
      <c r="ACS132" s="274">
        <f>IF(ACS$6=$AAP$5,成绩录入!DE135,0)</f>
        <v>0</v>
      </c>
      <c r="ACT132" s="274">
        <f>IF(ACT$6=$AAP$5,成绩录入!DF135,0)</f>
        <v>0</v>
      </c>
      <c r="ACU132" s="274">
        <f>IF(ACU$6=$AAP$5,成绩录入!DG135,0)</f>
        <v>0</v>
      </c>
      <c r="ACV132" s="274">
        <f>IF(ACV$6=$AAP$5,成绩录入!DH135,0)</f>
        <v>0</v>
      </c>
      <c r="ACW132" s="274">
        <f>IF(ACW$6=$AAP$5,成绩录入!DI135,0)</f>
        <v>0</v>
      </c>
      <c r="ACX132" s="274">
        <f>IF(ACX$6=$AAP$5,成绩录入!DJ135,0)</f>
        <v>0</v>
      </c>
      <c r="ACY132" s="248">
        <f>IF(ACY$6=$AAP$5,成绩录入!DK135,0)</f>
        <v>0</v>
      </c>
      <c r="ACZ132" s="248">
        <f>IF(ACZ$6=$AAP$5,成绩录入!DL135,0)</f>
        <v>0</v>
      </c>
      <c r="ADA132" s="248">
        <f>IF(ADA$6=$AAP$5,成绩录入!DM135,0)</f>
        <v>0</v>
      </c>
      <c r="ADB132" s="248">
        <f>IF(ADB$6=$AAP$5,成绩录入!DN135,0)</f>
        <v>0</v>
      </c>
      <c r="ADC132" s="248">
        <f>IF(ADC$6=$AAP$5,成绩录入!DO135,0)</f>
        <v>0</v>
      </c>
      <c r="ADD132" s="248">
        <f>IF(ADD$6=$AAP$5,成绩录入!DP135,0)</f>
        <v>0</v>
      </c>
      <c r="ADE132" s="248">
        <f>IF(ADE$6=$AAP$5,成绩录入!DQ135,0)</f>
        <v>0</v>
      </c>
      <c r="ADF132" s="248">
        <f>IF(ADF$6=$AAP$5,成绩录入!DR135,0)</f>
        <v>0</v>
      </c>
      <c r="ADG132" s="248">
        <f>IF(ADG$6=$AAP$5,成绩录入!DS135,0)</f>
        <v>0</v>
      </c>
      <c r="ADH132" s="248">
        <f>IF(ADH$6=$AAP$5,成绩录入!DT135,0)</f>
        <v>0</v>
      </c>
      <c r="ADI132" s="248">
        <f>IF(ADI$6=$AAP$5,成绩录入!DU135,0)</f>
        <v>0</v>
      </c>
      <c r="ADJ132" s="248">
        <f>IF(ADJ$6=$AAP$5,成绩录入!DV135,0)</f>
        <v>0</v>
      </c>
      <c r="ADK132" s="248">
        <f>IF(ADK$6=$AAP$5,成绩录入!DW135,0)</f>
        <v>0</v>
      </c>
      <c r="ADL132" s="248">
        <f>IF(ADL$6=$AAP$5,成绩录入!DX135,0)</f>
        <v>0</v>
      </c>
      <c r="ADM132" s="248">
        <f>IF(ADM$6=$AAP$5,成绩录入!DY135,0)</f>
        <v>0</v>
      </c>
      <c r="ADN132" s="248">
        <f>IF(ADN$6=$AAP$5,成绩录入!DZ135,0)</f>
        <v>0</v>
      </c>
      <c r="ADO132" s="248">
        <f>IF(ADO$6=$AAP$5,成绩录入!EA135,0)</f>
        <v>0</v>
      </c>
      <c r="ADP132" s="248">
        <f>IF(ADP$6=$AAP$5,成绩录入!EB135,0)</f>
        <v>0</v>
      </c>
      <c r="ADQ132" s="248">
        <f>IF(ADQ$6=$AAP$5,成绩录入!EC135,0)</f>
        <v>0</v>
      </c>
      <c r="ADR132" s="248">
        <f>IF(ADR$6=$AAP$5,成绩录入!ED135,0)</f>
        <v>0</v>
      </c>
      <c r="ADS132" s="248">
        <f>IF(ADS$6=$AAP$5,成绩录入!EE135,0)</f>
        <v>0</v>
      </c>
      <c r="ADT132" s="248">
        <f>IF(ADT$6=$AAP$5,成绩录入!EF135,0)</f>
        <v>0</v>
      </c>
      <c r="ADU132" s="248">
        <f>IF(ADU$6=$AAP$5,成绩录入!EG135,0)</f>
        <v>0</v>
      </c>
      <c r="ADV132" s="248">
        <f>IF(ADV$6=$AAP$5,成绩录入!EH135,0)</f>
        <v>0</v>
      </c>
      <c r="ADW132" s="248">
        <f>IF(ADW$6=$AAP$5,成绩录入!EI135,0)</f>
        <v>0</v>
      </c>
      <c r="ADX132" s="248">
        <f>IF(ADX$6=$AAP$5,成绩录入!EJ135,0)</f>
        <v>0</v>
      </c>
      <c r="ADY132" s="248">
        <f>IF(ADY$6=$AAP$5,成绩录入!EK135,0)</f>
        <v>0</v>
      </c>
      <c r="ADZ132" s="248">
        <f>IF(ADZ$6=$AAP$5,成绩录入!EL135,0)</f>
        <v>0</v>
      </c>
      <c r="AEA132" s="248">
        <f>IF(AEA$6=$AAP$5,成绩录入!EM135,0)</f>
        <v>0</v>
      </c>
      <c r="AEB132" s="248">
        <f>IF(AEB$6=$AAP$5,成绩录入!EN135,0)</f>
        <v>0</v>
      </c>
      <c r="AEC132" s="248">
        <f>IF(AEC$6=$AAP$5,成绩录入!EO135,0)</f>
        <v>0</v>
      </c>
      <c r="AED132" s="248">
        <f>IF(AED$6=$AAP$5,成绩录入!EP135,0)</f>
        <v>0</v>
      </c>
      <c r="AEE132" s="248">
        <f>IF(AEE$6=$AAP$5,成绩录入!EQ135,0)</f>
        <v>0</v>
      </c>
      <c r="AEF132" s="248">
        <f>IF(AEF$6=$AAP$5,成绩录入!ER135,0)</f>
        <v>0</v>
      </c>
      <c r="AEG132" s="248">
        <f>IF(AEG$6=$AAP$5,成绩录入!ES135,0)</f>
        <v>0</v>
      </c>
      <c r="AEH132" s="248">
        <f>IF(AEH$6=$AAP$5,成绩录入!ET135,0)</f>
        <v>0</v>
      </c>
      <c r="AEI132" s="248">
        <f>IF(AEI$6=$AAP$5,成绩录入!EU135,0)</f>
        <v>0</v>
      </c>
      <c r="AEJ132" s="248">
        <f>IF(AEJ$6=$AAP$5,成绩录入!EV135,0)</f>
        <v>0</v>
      </c>
      <c r="AEK132" s="248">
        <f>IF(AEK$6=$AAP$5,成绩录入!EW135,0)</f>
        <v>0</v>
      </c>
      <c r="AEL132" s="248">
        <f>IF(AEL$6=$AAP$5,成绩录入!EX135,0)</f>
        <v>0</v>
      </c>
      <c r="AEM132" s="218">
        <f t="shared" si="193"/>
        <v>0</v>
      </c>
      <c r="AEN132" s="166"/>
      <c r="AEO132" s="166"/>
      <c r="AEP132" s="273">
        <f>IF(AEP$6=$AEO$5,成绩录入!BC135,0)</f>
        <v>0</v>
      </c>
      <c r="AEQ132" s="274">
        <f>IF(AEQ$6=$AEO$5,成绩录入!BD135,0)</f>
        <v>0</v>
      </c>
      <c r="AER132" s="274">
        <f>IF(AER$6=$AEO$5,成绩录入!BE135,0)</f>
        <v>0</v>
      </c>
      <c r="AES132" s="274">
        <f>IF(AES$6=$AEO$5,成绩录入!BF135,0)</f>
        <v>0</v>
      </c>
      <c r="AET132" s="274">
        <f>IF(AET$6=$AEO$5,成绩录入!BG135,0)</f>
        <v>0</v>
      </c>
      <c r="AEU132" s="274">
        <f>IF(AEU$6=$AEO$5,成绩录入!BH135,0)</f>
        <v>0</v>
      </c>
      <c r="AEV132" s="274">
        <f>IF(AEV$6=$AEO$5,成绩录入!BI135,0)</f>
        <v>0</v>
      </c>
      <c r="AEW132" s="274">
        <f>IF(AEW$6=$AEO$5,成绩录入!BJ135,0)</f>
        <v>0</v>
      </c>
      <c r="AEX132" s="274">
        <f>IF(AEX$6=$AEO$5,成绩录入!BK135,0)</f>
        <v>0</v>
      </c>
      <c r="AEY132" s="274">
        <f>IF(AEY$6=$AEO$5,成绩录入!BL135,0)</f>
        <v>0</v>
      </c>
      <c r="AEZ132" s="274">
        <f>IF(AEZ$6=$AEO$5,成绩录入!BM135,0)</f>
        <v>0</v>
      </c>
      <c r="AFA132" s="274">
        <f>IF(AFA$6=$AEO$5,成绩录入!BN135,0)</f>
        <v>0</v>
      </c>
      <c r="AFB132" s="274">
        <f>IF(AFB$6=$AEO$5,成绩录入!BO135,0)</f>
        <v>0</v>
      </c>
      <c r="AFC132" s="274">
        <f>IF(AFC$6=$AEO$5,成绩录入!BP135,0)</f>
        <v>0</v>
      </c>
      <c r="AFD132" s="274">
        <f>IF(AFD$6=$AEO$5,成绩录入!BQ135,0)</f>
        <v>0</v>
      </c>
      <c r="AFE132" s="274">
        <f>IF(AFE$6=$AEO$5,成绩录入!BR135,0)</f>
        <v>0</v>
      </c>
      <c r="AFF132" s="274">
        <f>IF(AFF$6=$AEO$5,成绩录入!BS135,0)</f>
        <v>0</v>
      </c>
      <c r="AFG132" s="274">
        <f>IF(AFG$6=$AEO$5,成绩录入!BT135,0)</f>
        <v>0</v>
      </c>
      <c r="AFH132" s="274">
        <f>IF(AFH$6=$AEO$5,成绩录入!BU135,0)</f>
        <v>0</v>
      </c>
      <c r="AFI132" s="274">
        <f>IF(AFI$6=$AEO$5,成绩录入!BV135,0)</f>
        <v>0</v>
      </c>
      <c r="AFJ132" s="274">
        <f>IF(AFJ$6=$AEO$5,成绩录入!BW135,0)</f>
        <v>0</v>
      </c>
      <c r="AFK132" s="274">
        <f>IF(AFK$6=$AEO$5,成绩录入!BX135,0)</f>
        <v>0</v>
      </c>
      <c r="AFL132" s="274">
        <f>IF(AFL$6=$AEO$5,成绩录入!BY135,0)</f>
        <v>0</v>
      </c>
      <c r="AFM132" s="274">
        <f>IF(AFM$6=$AEO$5,成绩录入!BZ135,0)</f>
        <v>0</v>
      </c>
      <c r="AFN132" s="274">
        <f>IF(AFN$6=$AEO$5,成绩录入!CA135,0)</f>
        <v>0</v>
      </c>
      <c r="AFO132" s="274">
        <f>IF(AFO$6=$AEO$5,成绩录入!CB135,0)</f>
        <v>0</v>
      </c>
      <c r="AFP132" s="274">
        <f>IF(AFP$6=$AEO$5,成绩录入!CC135,0)</f>
        <v>0</v>
      </c>
      <c r="AFQ132" s="274">
        <f>IF(AFQ$6=$AEO$5,成绩录入!CD135,0)</f>
        <v>0</v>
      </c>
      <c r="AFR132" s="274">
        <f>IF(AFR$6=$AEO$5,成绩录入!CE135,0)</f>
        <v>0</v>
      </c>
      <c r="AFS132" s="274">
        <f>IF(AFS$6=$AEO$5,成绩录入!CF135,0)</f>
        <v>0</v>
      </c>
      <c r="AFT132" s="274">
        <f>IF(AFT$6=$AEO$5,成绩录入!CG135,0)</f>
        <v>0</v>
      </c>
      <c r="AFU132" s="274">
        <f>IF(AFU$6=$AEO$5,成绩录入!CH135,0)</f>
        <v>0</v>
      </c>
      <c r="AFV132" s="274">
        <f>IF(AFV$6=$AEO$5,成绩录入!CI135,0)</f>
        <v>0</v>
      </c>
      <c r="AFW132" s="274">
        <f>IF(AFW$6=$AEO$5,成绩录入!CJ135,0)</f>
        <v>0</v>
      </c>
      <c r="AFX132" s="274">
        <f>IF(AFX$6=$AEO$5,成绩录入!CK135,0)</f>
        <v>0</v>
      </c>
      <c r="AFY132" s="274">
        <f>IF(AFY$6=$AEO$5,成绩录入!CL135,0)</f>
        <v>0</v>
      </c>
      <c r="AFZ132" s="274">
        <f>IF(AFZ$6=$AEO$5,成绩录入!CM135,0)</f>
        <v>0</v>
      </c>
      <c r="AGA132" s="274">
        <f>IF(AGA$6=$AEO$5,成绩录入!CN135,0)</f>
        <v>0</v>
      </c>
      <c r="AGB132" s="274">
        <f>IF(AGB$6=$AEO$5,成绩录入!CO135,0)</f>
        <v>0</v>
      </c>
      <c r="AGC132" s="274">
        <f>IF(AGC$6=$AEO$5,成绩录入!CP135,0)</f>
        <v>0</v>
      </c>
      <c r="AGD132" s="274">
        <f>IF(AGD$6=$AEO$5,成绩录入!CQ135,0)</f>
        <v>0</v>
      </c>
      <c r="AGE132" s="274">
        <f>IF(AGE$6=$AEO$5,成绩录入!CR135,0)</f>
        <v>0</v>
      </c>
      <c r="AGF132" s="274">
        <f>IF(AGF$6=$AEO$5,成绩录入!CS135,0)</f>
        <v>0</v>
      </c>
      <c r="AGG132" s="274">
        <f>IF(AGG$6=$AEO$5,成绩录入!CT135,0)</f>
        <v>0</v>
      </c>
      <c r="AGH132" s="274">
        <f>IF(AGH$6=$AEO$5,成绩录入!CU135,0)</f>
        <v>0</v>
      </c>
      <c r="AGI132" s="274">
        <f>IF(AGI$6=$AEO$5,成绩录入!CV135,0)</f>
        <v>0</v>
      </c>
      <c r="AGJ132" s="274">
        <f>IF(AGJ$6=$AEO$5,成绩录入!CW135,0)</f>
        <v>0</v>
      </c>
      <c r="AGK132" s="274">
        <f>IF(AGK$6=$AEO$5,成绩录入!CX135,0)</f>
        <v>0</v>
      </c>
      <c r="AGL132" s="274">
        <f>IF(AGL$6=$AEO$5,成绩录入!CY135,0)</f>
        <v>0</v>
      </c>
      <c r="AGM132" s="274">
        <f>IF(AGM$6=$AEO$5,成绩录入!CZ135,0)</f>
        <v>0</v>
      </c>
      <c r="AGN132" s="274">
        <f>IF(AGN$6=$AEO$5,成绩录入!DA135,0)</f>
        <v>0</v>
      </c>
      <c r="AGO132" s="274">
        <f>IF(AGO$6=$AEO$5,成绩录入!DB135,0)</f>
        <v>0</v>
      </c>
      <c r="AGP132" s="274">
        <f>IF(AGP$6=$AEO$5,成绩录入!DC135,0)</f>
        <v>0</v>
      </c>
      <c r="AGQ132" s="274">
        <f>IF(AGQ$6=$AEO$5,成绩录入!DD135,0)</f>
        <v>0</v>
      </c>
      <c r="AGR132" s="274">
        <f>IF(AGR$6=$AEO$5,成绩录入!DE135,0)</f>
        <v>0</v>
      </c>
      <c r="AGS132" s="274">
        <f>IF(AGS$6=$AEO$5,成绩录入!DF135,0)</f>
        <v>0</v>
      </c>
      <c r="AGT132" s="274">
        <f>IF(AGT$6=$AEO$5,成绩录入!DG135,0)</f>
        <v>0</v>
      </c>
      <c r="AGU132" s="274">
        <f>IF(AGU$6=$AEO$5,成绩录入!DH135,0)</f>
        <v>0</v>
      </c>
      <c r="AGV132" s="274">
        <f>IF(AGV$6=$AEO$5,成绩录入!DI135,0)</f>
        <v>0</v>
      </c>
      <c r="AGW132" s="274">
        <f>IF(AGW$6=$AEO$5,成绩录入!DJ135,0)</f>
        <v>0</v>
      </c>
      <c r="AGX132" s="248">
        <f>IF(AGX$6=$AEO$5,成绩录入!DK135,0)</f>
        <v>0</v>
      </c>
      <c r="AGY132" s="248">
        <f>IF(AGY$6=$AEO$5,成绩录入!DL135,0)</f>
        <v>0</v>
      </c>
      <c r="AGZ132" s="248">
        <f>IF(AGZ$6=$AEO$5,成绩录入!DM135,0)</f>
        <v>0</v>
      </c>
      <c r="AHA132" s="248">
        <f>IF(AHA$6=$AEO$5,成绩录入!DN135,0)</f>
        <v>0</v>
      </c>
      <c r="AHB132" s="248">
        <f>IF(AHB$6=$AEO$5,成绩录入!DO135,0)</f>
        <v>0</v>
      </c>
      <c r="AHC132" s="248">
        <f>IF(AHC$6=$AEO$5,成绩录入!DP135,0)</f>
        <v>0</v>
      </c>
      <c r="AHD132" s="248">
        <f>IF(AHD$6=$AEO$5,成绩录入!DQ135,0)</f>
        <v>0</v>
      </c>
      <c r="AHE132" s="248">
        <f>IF(AHE$6=$AEO$5,成绩录入!DR135,0)</f>
        <v>0</v>
      </c>
      <c r="AHF132" s="248">
        <f>IF(AHF$6=$AEO$5,成绩录入!DS135,0)</f>
        <v>0</v>
      </c>
      <c r="AHG132" s="248">
        <f>IF(AHG$6=$AEO$5,成绩录入!DT135,0)</f>
        <v>0</v>
      </c>
      <c r="AHH132" s="248">
        <f>IF(AHH$6=$AEO$5,成绩录入!DU135,0)</f>
        <v>0</v>
      </c>
      <c r="AHI132" s="248">
        <f>IF(AHI$6=$AEO$5,成绩录入!DV135,0)</f>
        <v>0</v>
      </c>
      <c r="AHJ132" s="248">
        <f>IF(AHJ$6=$AEO$5,成绩录入!DW135,0)</f>
        <v>0</v>
      </c>
      <c r="AHK132" s="248">
        <f>IF(AHK$6=$AEO$5,成绩录入!DX135,0)</f>
        <v>0</v>
      </c>
      <c r="AHL132" s="248">
        <f>IF(AHL$6=$AEO$5,成绩录入!DY135,0)</f>
        <v>0</v>
      </c>
      <c r="AHM132" s="248">
        <f>IF(AHM$6=$AEO$5,成绩录入!DZ135,0)</f>
        <v>0</v>
      </c>
      <c r="AHN132" s="248">
        <f>IF(AHN$6=$AEO$5,成绩录入!EA135,0)</f>
        <v>0</v>
      </c>
      <c r="AHO132" s="248">
        <f>IF(AHO$6=$AEO$5,成绩录入!EB135,0)</f>
        <v>0</v>
      </c>
      <c r="AHP132" s="248">
        <f>IF(AHP$6=$AEO$5,成绩录入!EC135,0)</f>
        <v>0</v>
      </c>
      <c r="AHQ132" s="248">
        <f>IF(AHQ$6=$AEO$5,成绩录入!ED135,0)</f>
        <v>0</v>
      </c>
      <c r="AHR132" s="248">
        <f>IF(AHR$6=$AEO$5,成绩录入!EE135,0)</f>
        <v>0</v>
      </c>
      <c r="AHS132" s="248">
        <f>IF(AHS$6=$AEO$5,成绩录入!EF135,0)</f>
        <v>0</v>
      </c>
      <c r="AHT132" s="248">
        <f>IF(AHT$6=$AEO$5,成绩录入!EG135,0)</f>
        <v>0</v>
      </c>
      <c r="AHU132" s="248">
        <f>IF(AHU$6=$AEO$5,成绩录入!EH135,0)</f>
        <v>0</v>
      </c>
      <c r="AHV132" s="248">
        <f>IF(AHV$6=$AEO$5,成绩录入!EI135,0)</f>
        <v>0</v>
      </c>
      <c r="AHW132" s="248">
        <f>IF(AHW$6=$AEO$5,成绩录入!EJ135,0)</f>
        <v>0</v>
      </c>
      <c r="AHX132" s="248">
        <f>IF(AHX$6=$AEO$5,成绩录入!EK135,0)</f>
        <v>0</v>
      </c>
      <c r="AHY132" s="248">
        <f>IF(AHY$6=$AEO$5,成绩录入!EL135,0)</f>
        <v>0</v>
      </c>
      <c r="AHZ132" s="248">
        <f>IF(AHZ$6=$AEO$5,成绩录入!EM135,0)</f>
        <v>0</v>
      </c>
      <c r="AIA132" s="248">
        <f>IF(AIA$6=$AEO$5,成绩录入!EN135,0)</f>
        <v>0</v>
      </c>
      <c r="AIB132" s="248">
        <f>IF(AIB$6=$AEO$5,成绩录入!EO135,0)</f>
        <v>0</v>
      </c>
      <c r="AIC132" s="248">
        <f>IF(AIC$6=$AEO$5,成绩录入!EP135,0)</f>
        <v>0</v>
      </c>
      <c r="AID132" s="248">
        <f>IF(AID$6=$AEO$5,成绩录入!EQ135,0)</f>
        <v>0</v>
      </c>
      <c r="AIE132" s="248">
        <f>IF(AIE$6=$AEO$5,成绩录入!ER135,0)</f>
        <v>0</v>
      </c>
      <c r="AIF132" s="248">
        <f>IF(AIF$6=$AEO$5,成绩录入!ES135,0)</f>
        <v>0</v>
      </c>
      <c r="AIG132" s="248">
        <f>IF(AIG$6=$AEO$5,成绩录入!ET135,0)</f>
        <v>0</v>
      </c>
      <c r="AIH132" s="248">
        <f>IF(AIH$6=$AEO$5,成绩录入!EU135,0)</f>
        <v>0</v>
      </c>
      <c r="AII132" s="248">
        <f>IF(AII$6=$AEO$5,成绩录入!EV135,0)</f>
        <v>0</v>
      </c>
      <c r="AIJ132" s="248">
        <f>IF(AIJ$6=$AEO$5,成绩录入!EW135,0)</f>
        <v>0</v>
      </c>
      <c r="AIK132" s="248">
        <f>IF(AIK$6=$AEO$5,成绩录入!EX135,0)</f>
        <v>0</v>
      </c>
      <c r="AIL132" s="218">
        <f t="shared" si="194"/>
        <v>0</v>
      </c>
      <c r="AIN132" s="402" t="str">
        <f>初始录入!A137</f>
        <v/>
      </c>
      <c r="AIO132" s="270">
        <f>初始录入!B137</f>
        <v>0</v>
      </c>
      <c r="AIP132" s="271">
        <f>初始录入!C137</f>
        <v>0</v>
      </c>
      <c r="AIQ132" s="403">
        <f>IF(平时!D130&lt;&gt;"",平时!D130,0)</f>
        <v>0</v>
      </c>
      <c r="AIR132" s="404" t="str">
        <f t="shared" si="331"/>
        <v/>
      </c>
      <c r="AIS132" s="403">
        <f>IF(过程!D130&lt;&gt;"",过程!D130,0)</f>
        <v>0</v>
      </c>
      <c r="AIT132" s="404" t="str">
        <f t="shared" si="332"/>
        <v/>
      </c>
      <c r="AIU132" s="216">
        <f>IF(期末!D130&lt;&gt;"",期末!D130,0)</f>
        <v>0</v>
      </c>
      <c r="AIV132" s="404" t="str">
        <f t="shared" si="333"/>
        <v/>
      </c>
      <c r="AIW132" s="405">
        <f t="shared" si="334"/>
        <v>0</v>
      </c>
      <c r="AIX132" s="403">
        <f>IF(平时!E130&lt;&gt;"",平时!E130,0)</f>
        <v>0</v>
      </c>
      <c r="AIY132" s="404" t="str">
        <f t="shared" si="335"/>
        <v/>
      </c>
      <c r="AIZ132" s="403">
        <f>IF(过程!E130&lt;&gt;"",过程!E130,0)</f>
        <v>0</v>
      </c>
      <c r="AJA132" s="404" t="str">
        <f t="shared" si="336"/>
        <v/>
      </c>
      <c r="AJB132" s="216">
        <f>IF(期末!E130&lt;&gt;"",期末!E130,0)</f>
        <v>0</v>
      </c>
      <c r="AJC132" s="404" t="str">
        <f t="shared" si="337"/>
        <v/>
      </c>
      <c r="AJD132" s="405">
        <f t="shared" si="338"/>
        <v>0</v>
      </c>
      <c r="AJE132" s="403">
        <f>IF(平时!F130&lt;&gt;"",平时!F130,0)</f>
        <v>0</v>
      </c>
      <c r="AJF132" s="404" t="str">
        <f t="shared" si="339"/>
        <v/>
      </c>
      <c r="AJG132" s="403">
        <f>IF(过程!F130&lt;&gt;"",过程!F130,0)</f>
        <v>0</v>
      </c>
      <c r="AJH132" s="404" t="str">
        <f t="shared" si="340"/>
        <v/>
      </c>
      <c r="AJI132" s="216">
        <f>IF(期末!F130&lt;&gt;"",期末!F130,0)</f>
        <v>0</v>
      </c>
      <c r="AJJ132" s="404" t="str">
        <f t="shared" si="341"/>
        <v/>
      </c>
      <c r="AJK132" s="405">
        <f t="shared" si="342"/>
        <v>0</v>
      </c>
      <c r="AJL132" s="403">
        <f>IF(平时!G130&lt;&gt;"",平时!G130,0)</f>
        <v>0</v>
      </c>
      <c r="AJM132" s="404" t="str">
        <f t="shared" si="343"/>
        <v/>
      </c>
      <c r="AJN132" s="403">
        <f>IF(过程!G130&lt;&gt;"",过程!G130,0)</f>
        <v>0</v>
      </c>
      <c r="AJO132" s="404" t="str">
        <f t="shared" si="344"/>
        <v/>
      </c>
      <c r="AJP132" s="216">
        <f>IF(期末!G130&lt;&gt;"",期末!G130,0)</f>
        <v>0</v>
      </c>
      <c r="AJQ132" s="404" t="str">
        <f t="shared" si="345"/>
        <v/>
      </c>
      <c r="AJR132" s="405">
        <f t="shared" si="346"/>
        <v>0</v>
      </c>
      <c r="AJS132" s="403">
        <f>IF(平时!H130&lt;&gt;"",平时!H130,0)</f>
        <v>0</v>
      </c>
      <c r="AJT132" s="404" t="str">
        <f t="shared" si="347"/>
        <v/>
      </c>
      <c r="AJU132" s="403">
        <f>IF(过程!H130&lt;&gt;"",过程!H130,0)</f>
        <v>0</v>
      </c>
      <c r="AJV132" s="404" t="str">
        <f t="shared" si="348"/>
        <v/>
      </c>
      <c r="AJW132" s="216">
        <f>IF(期末!H130&lt;&gt;"",期末!H130,0)</f>
        <v>0</v>
      </c>
      <c r="AJX132" s="404" t="str">
        <f t="shared" si="349"/>
        <v/>
      </c>
      <c r="AJY132" s="406">
        <f t="shared" si="350"/>
        <v>0</v>
      </c>
      <c r="AKA132" s="216" t="str">
        <f>初始录入!A137</f>
        <v/>
      </c>
      <c r="AKB132" s="216">
        <f>初始录入!B137</f>
        <v>0</v>
      </c>
      <c r="AKC132" s="216">
        <f>初始录入!C137</f>
        <v>0</v>
      </c>
      <c r="AKD132" s="327" t="str">
        <f>IF(初始录入!$E137=初始录入!$K$2,达成度!$D145,"")</f>
        <v/>
      </c>
      <c r="AKE132" s="327" t="str">
        <f>IF(初始录入!$E137=初始录入!$K$3,达成度!D145,"")</f>
        <v/>
      </c>
      <c r="AKF132" s="216" t="str">
        <f>IF(初始录入!$E137=初始录入!$K$4,达成度!D145,"")</f>
        <v/>
      </c>
      <c r="AKG132" s="216" t="str">
        <f>IF(初始录入!$E137=初始录入!$K$5,达成度!D145,"")</f>
        <v/>
      </c>
      <c r="AKH132" s="327" t="str">
        <f>IF(初始录入!$E137=初始录入!$K$2,达成度!E145,"")</f>
        <v/>
      </c>
      <c r="AKI132" s="327" t="str">
        <f>IF(初始录入!$E137=初始录入!$K$3,达成度!E145,"")</f>
        <v/>
      </c>
      <c r="AKJ132" s="216" t="str">
        <f>IF(初始录入!$E137=初始录入!$K$4,达成度!E145,"")</f>
        <v/>
      </c>
      <c r="AKK132" s="216" t="str">
        <f>IF(初始录入!$E137=初始录入!$K$5,达成度!E145,"")</f>
        <v/>
      </c>
      <c r="AKL132" s="327" t="str">
        <f>IF(初始录入!$E137=初始录入!$K$2,达成度!F145,"")</f>
        <v/>
      </c>
      <c r="AKM132" s="327" t="str">
        <f>IF(初始录入!$E137=初始录入!$K$3,达成度!F145,"")</f>
        <v/>
      </c>
      <c r="AKN132" s="216" t="str">
        <f>IF(初始录入!$E137=初始录入!$K$4,达成度!F145,"")</f>
        <v/>
      </c>
      <c r="AKO132" s="216" t="str">
        <f>IF(初始录入!$E137=初始录入!$K$5,达成度!F145,"")</f>
        <v/>
      </c>
      <c r="AKP132" s="327" t="str">
        <f>IF(初始录入!$E137=初始录入!$K$2,达成度!H145,"")</f>
        <v/>
      </c>
      <c r="AKQ132" s="327" t="str">
        <f>IF(初始录入!$E137=初始录入!$K$3,达成度!H145,"")</f>
        <v/>
      </c>
      <c r="AKR132" s="216" t="str">
        <f>IF(初始录入!$E137=初始录入!$K$4,达成度!H145,"")</f>
        <v/>
      </c>
      <c r="AKS132" s="216" t="str">
        <f>IF(初始录入!$E137=初始录入!$K$5,达成度!H145,"")</f>
        <v/>
      </c>
      <c r="AKT132" s="327" t="str">
        <f>IF(初始录入!$E137=初始录入!$K$2,达成度!I145,"")</f>
        <v/>
      </c>
      <c r="AKU132" s="327" t="str">
        <f>IF(初始录入!$E137=初始录入!$K$3,达成度!I145,"")</f>
        <v/>
      </c>
      <c r="AKV132" s="216" t="str">
        <f>IF(初始录入!$E137=初始录入!$K$4,达成度!I145,"")</f>
        <v/>
      </c>
      <c r="AKW132" s="216" t="str">
        <f>IF(初始录入!$E137=初始录入!$K$5,达成度!I145,"")</f>
        <v/>
      </c>
      <c r="AKX132" s="327" t="str">
        <f>IF(初始录入!$E137=初始录入!$K$2,达成度!J145,"")</f>
        <v/>
      </c>
      <c r="AKY132" s="327" t="str">
        <f>IF(初始录入!$E137=初始录入!$K$3,达成度!J145,"")</f>
        <v/>
      </c>
      <c r="AKZ132" s="216" t="str">
        <f>IF(初始录入!$E137=初始录入!$K$4,达成度!J145,"")</f>
        <v/>
      </c>
      <c r="ALA132" s="216" t="str">
        <f>IF(初始录入!$E137=初始录入!$K$5,达成度!J145,"")</f>
        <v/>
      </c>
      <c r="ALB132" s="327" t="str">
        <f>IF(初始录入!$E137=初始录入!$K$2,达成度!L145,"")</f>
        <v/>
      </c>
      <c r="ALC132" s="327" t="str">
        <f>IF(初始录入!$E137=初始录入!$K$3,达成度!L145,"")</f>
        <v/>
      </c>
      <c r="ALD132" s="216" t="str">
        <f>IF(初始录入!$E137=初始录入!$K$4,达成度!L145,"")</f>
        <v/>
      </c>
      <c r="ALE132" s="216" t="str">
        <f>IF(初始录入!$E137=初始录入!$K$5,达成度!L145,"")</f>
        <v/>
      </c>
      <c r="ALF132" s="327" t="str">
        <f>IF(初始录入!$E137=初始录入!$K$2,达成度!M145,"")</f>
        <v/>
      </c>
      <c r="ALG132" s="327" t="str">
        <f>IF(初始录入!$E137=初始录入!$K$3,达成度!M145,"")</f>
        <v/>
      </c>
      <c r="ALH132" s="216" t="str">
        <f>IF(初始录入!$E137=初始录入!$K$4,达成度!M145,"")</f>
        <v/>
      </c>
      <c r="ALI132" s="216" t="str">
        <f>IF(初始录入!$E137=初始录入!$K$5,达成度!M145,"")</f>
        <v/>
      </c>
      <c r="ALJ132" s="327" t="str">
        <f>IF(初始录入!$E137=初始录入!$K$2,达成度!N145,"")</f>
        <v/>
      </c>
      <c r="ALK132" s="327" t="str">
        <f>IF(初始录入!$E137=初始录入!$K$3,达成度!N145,"")</f>
        <v/>
      </c>
      <c r="ALL132" s="216" t="str">
        <f>IF(初始录入!$E137=初始录入!$K$4,达成度!N145,"")</f>
        <v/>
      </c>
      <c r="ALM132" s="216" t="str">
        <f>IF(初始录入!$E137=初始录入!$K$5,达成度!N145,"")</f>
        <v/>
      </c>
      <c r="ALN132" s="327" t="str">
        <f>IF(初始录入!$E137=初始录入!$K$2,达成度!P145,"")</f>
        <v/>
      </c>
      <c r="ALO132" s="327" t="str">
        <f>IF(初始录入!$E137=初始录入!$K$3,达成度!P145,"")</f>
        <v/>
      </c>
      <c r="ALP132" s="216" t="str">
        <f>IF(初始录入!$E137=初始录入!$K$4,达成度!P145,"")</f>
        <v/>
      </c>
      <c r="ALQ132" s="216" t="str">
        <f>IF(初始录入!$E137=初始录入!$K$5,达成度!P145,"")</f>
        <v/>
      </c>
      <c r="ALR132" s="327" t="str">
        <f>IF(初始录入!$E137=初始录入!$K$2,达成度!Q145,"")</f>
        <v/>
      </c>
      <c r="ALS132" s="327" t="str">
        <f>IF(初始录入!$E137=初始录入!$K$3,达成度!Q145,"")</f>
        <v/>
      </c>
      <c r="ALT132" s="216" t="str">
        <f>IF(初始录入!$E137=初始录入!$K$4,达成度!Q145,"")</f>
        <v/>
      </c>
      <c r="ALU132" s="216" t="str">
        <f>IF(初始录入!$E137=初始录入!$K$5,达成度!Q145,"")</f>
        <v/>
      </c>
      <c r="ALV132" s="327" t="str">
        <f>IF(初始录入!$E137=初始录入!$K$2,达成度!R145,"")</f>
        <v/>
      </c>
      <c r="ALW132" s="327" t="str">
        <f>IF(初始录入!$E137=初始录入!$K$3,达成度!R145,"")</f>
        <v/>
      </c>
      <c r="ALX132" s="216" t="str">
        <f>IF(初始录入!$E137=初始录入!$K$4,达成度!R145,"")</f>
        <v/>
      </c>
      <c r="ALY132" s="216"/>
      <c r="ALZ132" s="327" t="str">
        <f>IF(初始录入!$E137=初始录入!$K$2,达成度!T145,"")</f>
        <v/>
      </c>
      <c r="AMA132" s="327" t="str">
        <f>IF(初始录入!$E137=初始录入!$K$3,达成度!T145,"")</f>
        <v/>
      </c>
      <c r="AMB132" s="216" t="str">
        <f>IF(初始录入!$E137=初始录入!$K$4,达成度!T145,"")</f>
        <v/>
      </c>
      <c r="AMC132" s="216" t="str">
        <f>IF(初始录入!$E137=初始录入!$K$5,达成度!T145,"")</f>
        <v/>
      </c>
      <c r="AMD132" s="327" t="str">
        <f>IF(初始录入!$E137=初始录入!$K$2,达成度!U145,"")</f>
        <v/>
      </c>
      <c r="AME132" s="327" t="str">
        <f>IF(初始录入!$E137=初始录入!$K$3,达成度!U145,"")</f>
        <v/>
      </c>
      <c r="AMF132" s="216" t="str">
        <f>IF(初始录入!$E137=初始录入!$K$4,达成度!U145,"")</f>
        <v/>
      </c>
      <c r="AMG132" s="216" t="str">
        <f>IF(初始录入!$E137=初始录入!$K$5,达成度!U145,"")</f>
        <v/>
      </c>
      <c r="AMH132" s="327" t="str">
        <f>IF(初始录入!$E137=初始录入!$K$2,达成度!V145,"")</f>
        <v/>
      </c>
      <c r="AMI132" s="327" t="str">
        <f>IF(初始录入!$E137=初始录入!$K$3,达成度!V145,"")</f>
        <v/>
      </c>
      <c r="AMJ132" s="216" t="str">
        <f>IF(初始录入!$E137=初始录入!$K$4,达成度!W145,"")</f>
        <v/>
      </c>
      <c r="AMK132" s="216" t="str">
        <f>IF(初始录入!$E137=初始录入!$K$5,达成度!W145,"")</f>
        <v/>
      </c>
      <c r="AMM132" s="270">
        <f t="shared" si="270"/>
        <v>125</v>
      </c>
      <c r="AMN132" s="222" t="str">
        <f t="shared" si="266"/>
        <v/>
      </c>
      <c r="AMO132" s="325" t="str">
        <f>IF($AMM132&lt;=$H$7,INDEX(达成度!$G$21:$G$170,$AMM132,1),"")</f>
        <v/>
      </c>
      <c r="AMP132" s="325" t="str">
        <f>IF($AMM132&lt;=$H$7,INDEX(达成度!$K$21:$K$170,$AMM132,1),"")</f>
        <v/>
      </c>
      <c r="AMQ132" s="325" t="str">
        <f>IF($AMM132&lt;=$H$7,INDEX(达成度!$O$21:$O$170,$AMM132,1),"")</f>
        <v/>
      </c>
      <c r="AMR132" s="325" t="str">
        <f>IF($AMM132&lt;=$H$7,INDEX(达成度!$S$21:$S$170,$AMM132,1),"")</f>
        <v/>
      </c>
      <c r="AMS132" s="326" t="str">
        <f>IF($AMM132&lt;=$H$7,INDEX(达成度!$W$21:$W$170,$AMM132,1),"")</f>
        <v/>
      </c>
      <c r="AMU132" s="407"/>
      <c r="AMV132" s="222" t="str">
        <f t="shared" si="267"/>
        <v/>
      </c>
      <c r="AMW132" s="325" t="str">
        <f>IF($AMM132&lt;=$I$7,INDEX(达成度!$G$21:$G$170,$AMM132+$H$7,1),"")</f>
        <v/>
      </c>
      <c r="AMX132" s="325" t="str">
        <f>IF($AMM132&lt;=$I$7,INDEX(达成度!$K$21:$K$170,$AMM132+$H$7,1),"")</f>
        <v/>
      </c>
      <c r="AMY132" s="325" t="str">
        <f>IF($AMM132&lt;=$I$7,INDEX(达成度!$O$21:$O$170,$AMM132+$H$7,1),"")</f>
        <v/>
      </c>
      <c r="AMZ132" s="325" t="str">
        <f>IF($AMM132&lt;=$I$7,INDEX(达成度!$S$21:$S$170,$AMM132+$H$7,1),"")</f>
        <v/>
      </c>
      <c r="ANA132" s="326" t="str">
        <f>IF($AMM132&lt;=$I$7,INDEX(达成度!$W$21:$W$170,$AMM132+$H$7,1),"")</f>
        <v/>
      </c>
      <c r="ANC132" s="270"/>
      <c r="AND132" s="216" t="str">
        <f t="shared" si="268"/>
        <v/>
      </c>
      <c r="ANE132" s="325" t="str">
        <f>IF($AMM132&lt;=$J$7,INDEX(达成度!$G$21:$G$170,$AMM132+$H$7+$I$7,1),"")</f>
        <v/>
      </c>
      <c r="ANF132" s="325" t="str">
        <f>IF($AMM132&lt;=$J$7,INDEX(达成度!$K$21:$K$170,$AMM132+$H$7+$I$7,1),"")</f>
        <v/>
      </c>
      <c r="ANG132" s="325" t="str">
        <f>IF($AMM132&lt;=$J$7,INDEX(达成度!$O$21:$O$170,$AMM132+$H$7+$I$7,1),"")</f>
        <v/>
      </c>
      <c r="ANH132" s="325" t="str">
        <f>IF($AMM132&lt;=$J$7,INDEX(达成度!$S$21:$S$170,$AMM132+$H$7+$I$7,1),"")</f>
        <v/>
      </c>
      <c r="ANI132" s="326" t="str">
        <f>IF($AMM132&lt;=$J$7,INDEX(达成度!$W$21:$W$170,$AMM132+$H$7+$I$7,1),"")</f>
        <v/>
      </c>
      <c r="ANK132" s="270"/>
      <c r="ANL132" s="216" t="str">
        <f t="shared" si="269"/>
        <v/>
      </c>
      <c r="ANM132" s="325" t="str">
        <f>IF($AMM132&lt;=$K$7,INDEX(达成度!$G$21:$G$170,$AMM132+$H$7+$I$7+$J$7,1),"")</f>
        <v/>
      </c>
      <c r="ANN132" s="325" t="str">
        <f>IF($AMM132&lt;=$K$7,INDEX(达成度!$K$21:$K$170,$AMM132+$H$7+$I$7+$J$7,1),"")</f>
        <v/>
      </c>
      <c r="ANO132" s="325" t="str">
        <f>IF($AMM132&lt;=$K$7,INDEX(达成度!$O$21:$O$170,$AMM132+$H$7+$I$7+$J$7,1),"")</f>
        <v/>
      </c>
      <c r="ANP132" s="325" t="str">
        <f>IF($AMM132&lt;=$K$7,INDEX(达成度!$S$21:$S$170,$AMM132+$H$7+$I$7+$J$7,1),"")</f>
        <v/>
      </c>
      <c r="ANQ132" s="326" t="str">
        <f>IF($AMM132&lt;=$K$7,INDEX(达成度!$W$21:$W$170,$AMM132+$H$7+$I$7+$J$7,1),"")</f>
        <v/>
      </c>
    </row>
    <row r="133" ht="18" customHeight="1" spans="1:1024 1025:1057">
      <c r="A133" s="215" t="str">
        <f>初始录入!A138</f>
        <v/>
      </c>
      <c r="B133" s="216" t="str">
        <f>IF(初始录入!B138&lt;&gt;"",初始录入!B138,"")</f>
        <v/>
      </c>
      <c r="C133" s="216" t="str">
        <f>IF(初始录入!C138&lt;&gt;"",初始录入!C138,"")</f>
        <v/>
      </c>
      <c r="D133" s="216" t="str">
        <f>IF(初始录入!D138&lt;&gt;"",初始录入!D138,"")</f>
        <v/>
      </c>
      <c r="E133" s="218" t="str">
        <f>IF(初始录入!E138&lt;&gt;"",初始录入!E138,"")</f>
        <v/>
      </c>
      <c r="G133" s="330"/>
      <c r="H133" s="295">
        <f>IF(初始录入!E138=H$6,1,0)</f>
        <v>0</v>
      </c>
      <c r="I133" s="295">
        <f>IF(初始录入!E138=I$6,1,0)</f>
        <v>0</v>
      </c>
      <c r="J133" s="295">
        <f>IF(初始录入!E138=J$6,1,0)</f>
        <v>0</v>
      </c>
      <c r="K133" s="321">
        <f>IF(初始录入!E138=K$6,1,0)</f>
        <v>0</v>
      </c>
      <c r="Y133" s="294">
        <v>100</v>
      </c>
      <c r="Z133" s="295">
        <f>成绩录入!$F$7</f>
        <v>0</v>
      </c>
      <c r="AA133" s="295">
        <f>成绩录入!F136</f>
        <v>0</v>
      </c>
      <c r="AB133" s="296">
        <f>IF(初始录入!$M$7&lt;&gt;"",IF(成绩录入!$F$7&lt;&gt;"",IF(初始录入!$P$7="次数",AA133/Z133*Y133,成绩录入!F136),0),0)</f>
        <v>0</v>
      </c>
      <c r="AC133" s="297">
        <f t="shared" si="278"/>
        <v>0</v>
      </c>
      <c r="AD133" s="297">
        <f t="shared" si="279"/>
        <v>0</v>
      </c>
      <c r="AE133" s="297">
        <f t="shared" si="280"/>
        <v>0</v>
      </c>
      <c r="AF133" s="297">
        <f t="shared" si="281"/>
        <v>0</v>
      </c>
      <c r="AG133" s="297">
        <f t="shared" si="282"/>
        <v>0</v>
      </c>
      <c r="AH133" s="298">
        <f t="shared" si="283"/>
        <v>0</v>
      </c>
      <c r="AJ133" s="260">
        <f>成绩录入!I136</f>
        <v>0</v>
      </c>
      <c r="AK133" s="248">
        <f>成绩录入!J136</f>
        <v>0</v>
      </c>
      <c r="AL133" s="248">
        <f>成绩录入!K136</f>
        <v>0</v>
      </c>
      <c r="AM133" s="248">
        <f>成绩录入!L136</f>
        <v>0</v>
      </c>
      <c r="AN133" s="248">
        <f>成绩录入!M136</f>
        <v>0</v>
      </c>
      <c r="AO133" s="298">
        <f t="shared" si="284"/>
        <v>0</v>
      </c>
      <c r="AQ133" s="260">
        <f>成绩录入!I136</f>
        <v>0</v>
      </c>
      <c r="AR133" s="248">
        <f>成绩录入!J136</f>
        <v>0</v>
      </c>
      <c r="AS133" s="248">
        <f>成绩录入!K136</f>
        <v>0</v>
      </c>
      <c r="AT133" s="248">
        <f>成绩录入!L136</f>
        <v>0</v>
      </c>
      <c r="AU133" s="248">
        <f>成绩录入!M136</f>
        <v>0</v>
      </c>
      <c r="AV133" s="298">
        <f t="shared" si="285"/>
        <v>0</v>
      </c>
      <c r="AX133" s="260">
        <f>成绩录入!I136</f>
        <v>0</v>
      </c>
      <c r="AY133" s="248">
        <f>成绩录入!J136</f>
        <v>0</v>
      </c>
      <c r="AZ133" s="248">
        <f>成绩录入!K136</f>
        <v>0</v>
      </c>
      <c r="BA133" s="248">
        <f>成绩录入!L136</f>
        <v>0</v>
      </c>
      <c r="BB133" s="248">
        <f>成绩录入!M136</f>
        <v>0</v>
      </c>
      <c r="BC133" s="298">
        <f t="shared" si="286"/>
        <v>0</v>
      </c>
      <c r="BE133" s="260">
        <f>成绩录入!I136</f>
        <v>0</v>
      </c>
      <c r="BF133" s="248">
        <f>成绩录入!J136</f>
        <v>0</v>
      </c>
      <c r="BG133" s="248">
        <f>成绩录入!K136</f>
        <v>0</v>
      </c>
      <c r="BH133" s="248">
        <f>成绩录入!L136</f>
        <v>0</v>
      </c>
      <c r="BI133" s="248">
        <f>成绩录入!M136</f>
        <v>0</v>
      </c>
      <c r="BJ133" s="298">
        <f t="shared" si="287"/>
        <v>0</v>
      </c>
      <c r="BL133" s="260">
        <f>成绩录入!I136</f>
        <v>0</v>
      </c>
      <c r="BM133" s="248">
        <f>成绩录入!J136</f>
        <v>0</v>
      </c>
      <c r="BN133" s="248">
        <f>成绩录入!K136</f>
        <v>0</v>
      </c>
      <c r="BO133" s="248">
        <f>成绩录入!L136</f>
        <v>0</v>
      </c>
      <c r="BP133" s="248">
        <f>成绩录入!M136</f>
        <v>0</v>
      </c>
      <c r="BQ133" s="298">
        <f t="shared" si="288"/>
        <v>0</v>
      </c>
      <c r="BS133" s="260">
        <f>成绩录入!P136</f>
        <v>0</v>
      </c>
      <c r="BT133" s="248">
        <f>成绩录入!Q136</f>
        <v>0</v>
      </c>
      <c r="BU133" s="248">
        <f>成绩录入!R136</f>
        <v>0</v>
      </c>
      <c r="BV133" s="248">
        <f>成绩录入!S136</f>
        <v>0</v>
      </c>
      <c r="BW133" s="248">
        <f>成绩录入!T136</f>
        <v>0</v>
      </c>
      <c r="BX133" s="248">
        <f>成绩录入!U136</f>
        <v>0</v>
      </c>
      <c r="BY133" s="248">
        <f>成绩录入!V136</f>
        <v>0</v>
      </c>
      <c r="BZ133" s="248">
        <f>成绩录入!W136</f>
        <v>0</v>
      </c>
      <c r="CA133" s="248">
        <f>成绩录入!X136</f>
        <v>0</v>
      </c>
      <c r="CB133" s="248">
        <f>成绩录入!Y136</f>
        <v>0</v>
      </c>
      <c r="CC133" s="298">
        <f t="shared" si="289"/>
        <v>0</v>
      </c>
      <c r="CE133" s="260">
        <f>成绩录入!P136</f>
        <v>0</v>
      </c>
      <c r="CF133" s="248">
        <f>成绩录入!Q136</f>
        <v>0</v>
      </c>
      <c r="CG133" s="248">
        <f>成绩录入!R136</f>
        <v>0</v>
      </c>
      <c r="CH133" s="248">
        <f>成绩录入!S136</f>
        <v>0</v>
      </c>
      <c r="CI133" s="248">
        <f>成绩录入!T136</f>
        <v>0</v>
      </c>
      <c r="CJ133" s="248">
        <f>成绩录入!U136</f>
        <v>0</v>
      </c>
      <c r="CK133" s="248">
        <f>成绩录入!V136</f>
        <v>0</v>
      </c>
      <c r="CL133" s="248">
        <f>成绩录入!W136</f>
        <v>0</v>
      </c>
      <c r="CM133" s="248">
        <f>成绩录入!X136</f>
        <v>0</v>
      </c>
      <c r="CN133" s="248">
        <f>成绩录入!Y136</f>
        <v>0</v>
      </c>
      <c r="CO133" s="298">
        <f t="shared" si="290"/>
        <v>0</v>
      </c>
      <c r="CQ133" s="260">
        <f>成绩录入!P136</f>
        <v>0</v>
      </c>
      <c r="CR133" s="248">
        <f>成绩录入!Q136</f>
        <v>0</v>
      </c>
      <c r="CS133" s="248">
        <f>成绩录入!R136</f>
        <v>0</v>
      </c>
      <c r="CT133" s="248">
        <f>成绩录入!S136</f>
        <v>0</v>
      </c>
      <c r="CU133" s="248">
        <f>成绩录入!T136</f>
        <v>0</v>
      </c>
      <c r="CV133" s="248">
        <f>成绩录入!U136</f>
        <v>0</v>
      </c>
      <c r="CW133" s="248">
        <f>成绩录入!V136</f>
        <v>0</v>
      </c>
      <c r="CX133" s="248">
        <f>成绩录入!W136</f>
        <v>0</v>
      </c>
      <c r="CY133" s="248">
        <f>成绩录入!X136</f>
        <v>0</v>
      </c>
      <c r="CZ133" s="248">
        <f>成绩录入!Y136</f>
        <v>0</v>
      </c>
      <c r="DA133" s="298">
        <f t="shared" si="291"/>
        <v>0</v>
      </c>
      <c r="DC133" s="260">
        <f>成绩录入!P136</f>
        <v>0</v>
      </c>
      <c r="DD133" s="248">
        <f>成绩录入!Q136</f>
        <v>0</v>
      </c>
      <c r="DE133" s="248">
        <f>成绩录入!R136</f>
        <v>0</v>
      </c>
      <c r="DF133" s="248">
        <f>成绩录入!S136</f>
        <v>0</v>
      </c>
      <c r="DG133" s="248">
        <f>成绩录入!T136</f>
        <v>0</v>
      </c>
      <c r="DH133" s="248">
        <f>成绩录入!U136</f>
        <v>0</v>
      </c>
      <c r="DI133" s="248">
        <f>成绩录入!V136</f>
        <v>0</v>
      </c>
      <c r="DJ133" s="248">
        <f>成绩录入!W136</f>
        <v>0</v>
      </c>
      <c r="DK133" s="248">
        <f>成绩录入!X136</f>
        <v>0</v>
      </c>
      <c r="DL133" s="248">
        <f>成绩录入!Y136</f>
        <v>0</v>
      </c>
      <c r="DM133" s="298">
        <f t="shared" si="351"/>
        <v>0</v>
      </c>
      <c r="DN133" s="299"/>
      <c r="DO133" s="260">
        <f>成绩录入!P136</f>
        <v>0</v>
      </c>
      <c r="DP133" s="248">
        <f>成绩录入!Q136</f>
        <v>0</v>
      </c>
      <c r="DQ133" s="248">
        <f>成绩录入!R136</f>
        <v>0</v>
      </c>
      <c r="DR133" s="248">
        <f>成绩录入!S136</f>
        <v>0</v>
      </c>
      <c r="DS133" s="248">
        <f>成绩录入!T136</f>
        <v>0</v>
      </c>
      <c r="DT133" s="248">
        <f>成绩录入!U136</f>
        <v>0</v>
      </c>
      <c r="DU133" s="248">
        <f>成绩录入!V136</f>
        <v>0</v>
      </c>
      <c r="DV133" s="248">
        <f>成绩录入!W136</f>
        <v>0</v>
      </c>
      <c r="DW133" s="248">
        <f>成绩录入!X136</f>
        <v>0</v>
      </c>
      <c r="DX133" s="248">
        <f>成绩录入!Y136</f>
        <v>0</v>
      </c>
      <c r="DY133" s="298">
        <f t="shared" si="352"/>
        <v>0</v>
      </c>
      <c r="EA133" s="301" t="e">
        <f t="shared" si="294"/>
        <v>#DIV/0!</v>
      </c>
      <c r="EB133" s="297" t="e">
        <f t="shared" si="295"/>
        <v>#DIV/0!</v>
      </c>
      <c r="EC133" s="297" t="e">
        <f t="shared" si="296"/>
        <v>#DIV/0!</v>
      </c>
      <c r="ED133" s="297" t="e">
        <f t="shared" si="297"/>
        <v>#DIV/0!</v>
      </c>
      <c r="EE133" s="297" t="e">
        <f t="shared" si="298"/>
        <v>#DIV/0!</v>
      </c>
      <c r="EF133" s="302" t="e">
        <f t="shared" si="299"/>
        <v>#DIV/0!</v>
      </c>
      <c r="EG133" s="303"/>
      <c r="EH133" s="304">
        <f t="shared" si="300"/>
        <v>0</v>
      </c>
      <c r="EI133" s="397">
        <f>成绩录入!I136</f>
        <v>0</v>
      </c>
      <c r="EJ133" s="397">
        <f>成绩录入!J136</f>
        <v>0</v>
      </c>
      <c r="EK133" s="397">
        <f>成绩录入!K136</f>
        <v>0</v>
      </c>
      <c r="EL133" s="397">
        <f>成绩录入!L136</f>
        <v>0</v>
      </c>
      <c r="EM133" s="397">
        <f>成绩录入!M136</f>
        <v>0</v>
      </c>
      <c r="EN133" s="397">
        <f>成绩录入!P136</f>
        <v>0</v>
      </c>
      <c r="EO133" s="397">
        <f>成绩录入!Q136</f>
        <v>0</v>
      </c>
      <c r="EP133" s="397">
        <f>成绩录入!R136</f>
        <v>0</v>
      </c>
      <c r="EQ133" s="397">
        <f>成绩录入!S136</f>
        <v>0</v>
      </c>
      <c r="ER133" s="397">
        <f>成绩录入!T136</f>
        <v>0</v>
      </c>
      <c r="ES133" s="397">
        <f>成绩录入!U136</f>
        <v>0</v>
      </c>
      <c r="ET133" s="397">
        <f>成绩录入!V136</f>
        <v>0</v>
      </c>
      <c r="EU133" s="397">
        <f>成绩录入!W136</f>
        <v>0</v>
      </c>
      <c r="EV133" s="397">
        <f>成绩录入!X136</f>
        <v>0</v>
      </c>
      <c r="EW133" s="398">
        <f>成绩录入!Y136</f>
        <v>0</v>
      </c>
      <c r="EY133" s="304" t="str">
        <f t="shared" si="272"/>
        <v/>
      </c>
      <c r="EZ133" s="296" t="str">
        <f t="shared" si="272"/>
        <v/>
      </c>
      <c r="FA133" s="296" t="str">
        <f t="shared" si="272"/>
        <v/>
      </c>
      <c r="FB133" s="296" t="str">
        <f t="shared" si="272"/>
        <v/>
      </c>
      <c r="FC133" s="302">
        <f>成绩录入!AB136</f>
        <v>0</v>
      </c>
      <c r="FD133" s="303"/>
      <c r="FE133" s="399" t="str">
        <f t="shared" si="301"/>
        <v>√</v>
      </c>
      <c r="FF133" s="397" t="str">
        <f t="shared" si="302"/>
        <v>√</v>
      </c>
      <c r="FG133" s="397" t="str">
        <f t="shared" si="303"/>
        <v>√</v>
      </c>
      <c r="FH133" s="397" t="str">
        <f t="shared" si="304"/>
        <v>√</v>
      </c>
      <c r="FI133" s="398" t="str">
        <f t="shared" si="305"/>
        <v>√</v>
      </c>
      <c r="FJ133" s="299"/>
      <c r="FK133" s="260">
        <f>成绩录入!AB136</f>
        <v>0</v>
      </c>
      <c r="FL133" s="248">
        <f>成绩录入!AC136</f>
        <v>0</v>
      </c>
      <c r="FM133" s="248">
        <f>成绩录入!AD136</f>
        <v>0</v>
      </c>
      <c r="FN133" s="248">
        <f>成绩录入!AE136</f>
        <v>0</v>
      </c>
      <c r="FO133" s="248">
        <f>成绩录入!AF136</f>
        <v>0</v>
      </c>
      <c r="FP133" s="248">
        <f>成绩录入!AG136</f>
        <v>0</v>
      </c>
      <c r="FQ133" s="298">
        <f t="shared" si="306"/>
        <v>0</v>
      </c>
      <c r="FR133" s="299"/>
      <c r="FS133" s="260">
        <f>成绩录入!AB136</f>
        <v>0</v>
      </c>
      <c r="FT133" s="248">
        <f>成绩录入!AC136</f>
        <v>0</v>
      </c>
      <c r="FU133" s="248">
        <f>成绩录入!AD136</f>
        <v>0</v>
      </c>
      <c r="FV133" s="248">
        <f>成绩录入!AE136</f>
        <v>0</v>
      </c>
      <c r="FW133" s="248">
        <f>成绩录入!AF136</f>
        <v>0</v>
      </c>
      <c r="FX133" s="333">
        <f>成绩录入!AG136</f>
        <v>0</v>
      </c>
      <c r="FY133" s="298">
        <f t="shared" si="307"/>
        <v>0</v>
      </c>
      <c r="FZ133" s="299"/>
      <c r="GA133" s="260">
        <f>成绩录入!AB136</f>
        <v>0</v>
      </c>
      <c r="GB133" s="248">
        <f>成绩录入!AC136</f>
        <v>0</v>
      </c>
      <c r="GC133" s="248">
        <f>成绩录入!AD136</f>
        <v>0</v>
      </c>
      <c r="GD133" s="248">
        <f>成绩录入!AE136</f>
        <v>0</v>
      </c>
      <c r="GE133" s="248">
        <f>成绩录入!AF136</f>
        <v>0</v>
      </c>
      <c r="GF133" s="248">
        <f>成绩录入!AG136</f>
        <v>0</v>
      </c>
      <c r="GG133" s="298">
        <f t="shared" si="308"/>
        <v>0</v>
      </c>
      <c r="GI133" s="260">
        <f>成绩录入!AB136</f>
        <v>0</v>
      </c>
      <c r="GJ133" s="248">
        <f>成绩录入!AC136</f>
        <v>0</v>
      </c>
      <c r="GK133" s="248">
        <f>成绩录入!AD136</f>
        <v>0</v>
      </c>
      <c r="GL133" s="248">
        <f>成绩录入!AE136</f>
        <v>0</v>
      </c>
      <c r="GM133" s="248">
        <f>成绩录入!AF136</f>
        <v>0</v>
      </c>
      <c r="GN133" s="248">
        <f>成绩录入!AG136</f>
        <v>0</v>
      </c>
      <c r="GO133" s="298">
        <f t="shared" si="309"/>
        <v>0</v>
      </c>
      <c r="GP133" s="299"/>
      <c r="GQ133" s="260">
        <f>成绩录入!AB136</f>
        <v>0</v>
      </c>
      <c r="GR133" s="248">
        <f>成绩录入!AC136</f>
        <v>0</v>
      </c>
      <c r="GS133" s="248">
        <f>成绩录入!AD136</f>
        <v>0</v>
      </c>
      <c r="GT133" s="248">
        <f>成绩录入!AE136</f>
        <v>0</v>
      </c>
      <c r="GU133" s="248">
        <f>成绩录入!AF136</f>
        <v>0</v>
      </c>
      <c r="GV133" s="248">
        <f>成绩录入!AG136</f>
        <v>0</v>
      </c>
      <c r="GW133" s="298">
        <f t="shared" si="310"/>
        <v>0</v>
      </c>
      <c r="GX133" s="299"/>
      <c r="GY133" s="273">
        <f>成绩录入!AJ136</f>
        <v>0</v>
      </c>
      <c r="GZ133" s="274">
        <f>成绩录入!AK136</f>
        <v>0</v>
      </c>
      <c r="HA133" s="274">
        <f>成绩录入!AL136</f>
        <v>0</v>
      </c>
      <c r="HB133" s="274">
        <f>成绩录入!AM136</f>
        <v>0</v>
      </c>
      <c r="HC133" s="274">
        <f>成绩录入!AN136</f>
        <v>0</v>
      </c>
      <c r="HD133" s="274">
        <f>成绩录入!AO136</f>
        <v>0</v>
      </c>
      <c r="HE133" s="310">
        <f t="shared" si="273"/>
        <v>0</v>
      </c>
      <c r="HF133" s="299"/>
      <c r="HG133" s="273">
        <f>成绩录入!AJ136</f>
        <v>0</v>
      </c>
      <c r="HH133" s="274">
        <f>成绩录入!AK136</f>
        <v>0</v>
      </c>
      <c r="HI133" s="274">
        <f>成绩录入!AL136</f>
        <v>0</v>
      </c>
      <c r="HJ133" s="274">
        <f>成绩录入!AM136</f>
        <v>0</v>
      </c>
      <c r="HK133" s="274">
        <f>成绩录入!AN136</f>
        <v>0</v>
      </c>
      <c r="HL133" s="274">
        <f>成绩录入!AO136</f>
        <v>0</v>
      </c>
      <c r="HM133" s="310">
        <f t="shared" si="274"/>
        <v>0</v>
      </c>
      <c r="HO133" s="273">
        <f>成绩录入!AJ136</f>
        <v>0</v>
      </c>
      <c r="HP133" s="274">
        <f>成绩录入!AK136</f>
        <v>0</v>
      </c>
      <c r="HQ133" s="274">
        <f>成绩录入!AL136</f>
        <v>0</v>
      </c>
      <c r="HR133" s="274">
        <f>成绩录入!AM136</f>
        <v>0</v>
      </c>
      <c r="HS133" s="274">
        <f>成绩录入!AN136</f>
        <v>0</v>
      </c>
      <c r="HT133" s="274">
        <f>成绩录入!AO136</f>
        <v>0</v>
      </c>
      <c r="HU133" s="310">
        <f t="shared" si="275"/>
        <v>0</v>
      </c>
      <c r="HV133" s="299"/>
      <c r="HW133" s="273">
        <f>成绩录入!AJ136</f>
        <v>0</v>
      </c>
      <c r="HX133" s="274">
        <f>成绩录入!AK136</f>
        <v>0</v>
      </c>
      <c r="HY133" s="274">
        <f>成绩录入!AL136</f>
        <v>0</v>
      </c>
      <c r="HZ133" s="274">
        <f>成绩录入!AM136</f>
        <v>0</v>
      </c>
      <c r="IA133" s="274">
        <f>成绩录入!AN136</f>
        <v>0</v>
      </c>
      <c r="IB133" s="274">
        <f>成绩录入!AO136</f>
        <v>0</v>
      </c>
      <c r="IC133" s="310">
        <f t="shared" si="276"/>
        <v>0</v>
      </c>
      <c r="ID133" s="299"/>
      <c r="IE133" s="273">
        <f>成绩录入!AJ136</f>
        <v>0</v>
      </c>
      <c r="IF133" s="274">
        <f>成绩录入!AK136</f>
        <v>0</v>
      </c>
      <c r="IG133" s="274">
        <f>成绩录入!AL136</f>
        <v>0</v>
      </c>
      <c r="IH133" s="274">
        <f>成绩录入!AM136</f>
        <v>0</v>
      </c>
      <c r="II133" s="274">
        <f>成绩录入!AN136</f>
        <v>0</v>
      </c>
      <c r="IJ133" s="274">
        <f>成绩录入!AO136</f>
        <v>0</v>
      </c>
      <c r="IK133" s="310">
        <f t="shared" si="277"/>
        <v>0</v>
      </c>
      <c r="IL133" s="299"/>
      <c r="IM133" s="313" t="e">
        <f t="shared" si="311"/>
        <v>#DIV/0!</v>
      </c>
      <c r="IN133" s="314" t="e">
        <f t="shared" si="312"/>
        <v>#DIV/0!</v>
      </c>
      <c r="IO133" s="314" t="e">
        <f t="shared" si="313"/>
        <v>#DIV/0!</v>
      </c>
      <c r="IP133" s="314" t="e">
        <f t="shared" si="314"/>
        <v>#DIV/0!</v>
      </c>
      <c r="IQ133" s="314" t="e">
        <f t="shared" si="315"/>
        <v>#DIV/0!</v>
      </c>
      <c r="IR133" s="400" t="e">
        <f t="shared" si="316"/>
        <v>#DIV/0!</v>
      </c>
      <c r="IT133" s="214">
        <f>成绩录入!AR136</f>
        <v>0</v>
      </c>
      <c r="IU133" s="216">
        <f>成绩录入!AS136</f>
        <v>0</v>
      </c>
      <c r="IV133" s="216">
        <f>成绩录入!AT136</f>
        <v>0</v>
      </c>
      <c r="IW133" s="216">
        <f>成绩录入!AU136</f>
        <v>0</v>
      </c>
      <c r="IX133" s="216">
        <f>成绩录入!AV136</f>
        <v>0</v>
      </c>
      <c r="IY133" s="216">
        <f>成绩录入!AW136</f>
        <v>0</v>
      </c>
      <c r="IZ133" s="298">
        <f t="shared" si="317"/>
        <v>0</v>
      </c>
      <c r="JA133" s="299"/>
      <c r="JB133" s="317">
        <f>成绩录入!AR136</f>
        <v>0</v>
      </c>
      <c r="JC133" s="216">
        <f>成绩录入!AS136</f>
        <v>0</v>
      </c>
      <c r="JD133" s="216">
        <f>成绩录入!AT136</f>
        <v>0</v>
      </c>
      <c r="JE133" s="216">
        <f>成绩录入!AU136</f>
        <v>0</v>
      </c>
      <c r="JF133" s="216">
        <f>成绩录入!AV136</f>
        <v>0</v>
      </c>
      <c r="JG133" s="216">
        <f>成绩录入!AW136</f>
        <v>0</v>
      </c>
      <c r="JH133" s="298">
        <f t="shared" si="318"/>
        <v>0</v>
      </c>
      <c r="JI133" s="299"/>
      <c r="JJ133" s="248">
        <f>成绩录入!AR136</f>
        <v>0</v>
      </c>
      <c r="JK133" s="248">
        <f>成绩录入!AS136</f>
        <v>0</v>
      </c>
      <c r="JL133" s="248">
        <f>成绩录入!AT136</f>
        <v>0</v>
      </c>
      <c r="JM133" s="248">
        <f>成绩录入!AU136</f>
        <v>0</v>
      </c>
      <c r="JN133" s="248">
        <f>成绩录入!AV136</f>
        <v>0</v>
      </c>
      <c r="JO133" s="248">
        <f>成绩录入!AW136</f>
        <v>0</v>
      </c>
      <c r="JP133" s="298">
        <f t="shared" si="319"/>
        <v>0</v>
      </c>
      <c r="JQ133" s="299"/>
      <c r="JR133" s="308">
        <f>成绩录入!AR136</f>
        <v>0</v>
      </c>
      <c r="JS133" s="248">
        <f>成绩录入!AS136</f>
        <v>0</v>
      </c>
      <c r="JT133" s="248">
        <f>成绩录入!AT136</f>
        <v>0</v>
      </c>
      <c r="JU133" s="248">
        <f>成绩录入!AU136</f>
        <v>0</v>
      </c>
      <c r="JV133" s="248">
        <f>成绩录入!AV136</f>
        <v>0</v>
      </c>
      <c r="JW133" s="248">
        <f>成绩录入!AW136</f>
        <v>0</v>
      </c>
      <c r="JX133" s="298">
        <f t="shared" si="320"/>
        <v>0</v>
      </c>
      <c r="JY133" s="299"/>
      <c r="JZ133" s="308">
        <f>成绩录入!AR136</f>
        <v>0</v>
      </c>
      <c r="KA133" s="248">
        <f>成绩录入!AS136</f>
        <v>0</v>
      </c>
      <c r="KB133" s="248">
        <f>成绩录入!AT136</f>
        <v>0</v>
      </c>
      <c r="KC133" s="248">
        <f>成绩录入!AU136</f>
        <v>0</v>
      </c>
      <c r="KD133" s="248">
        <f>成绩录入!AV136</f>
        <v>0</v>
      </c>
      <c r="KE133" s="248">
        <f>成绩录入!AW136</f>
        <v>0</v>
      </c>
      <c r="KF133" s="298">
        <f t="shared" si="321"/>
        <v>0</v>
      </c>
      <c r="KH133" s="401">
        <f t="shared" si="322"/>
        <v>0</v>
      </c>
      <c r="KI133" s="314">
        <f t="shared" si="323"/>
        <v>0</v>
      </c>
      <c r="KJ133" s="314">
        <f t="shared" si="324"/>
        <v>0</v>
      </c>
      <c r="KK133" s="314">
        <f t="shared" si="325"/>
        <v>0</v>
      </c>
      <c r="KL133" s="314">
        <f t="shared" si="326"/>
        <v>0</v>
      </c>
      <c r="KM133" s="400">
        <f t="shared" si="327"/>
        <v>0</v>
      </c>
      <c r="KN133" s="90"/>
      <c r="KO133" s="294">
        <f>IF(总评!G131&lt;60,1,0)</f>
        <v>0</v>
      </c>
      <c r="KP133" s="355">
        <f t="shared" si="328"/>
        <v>0</v>
      </c>
      <c r="KQ133" s="355">
        <f t="shared" si="329"/>
        <v>0</v>
      </c>
      <c r="KR133" s="356">
        <f t="shared" si="330"/>
        <v>0</v>
      </c>
      <c r="KS133" s="321">
        <f t="shared" si="245"/>
        <v>0</v>
      </c>
      <c r="OT133" s="273">
        <f>IF(OT$6=$OS$5,成绩录入!BC136,0)</f>
        <v>0</v>
      </c>
      <c r="OU133" s="274">
        <f>IF(OU$6=$OS$5,成绩录入!BD136,0)</f>
        <v>0</v>
      </c>
      <c r="OV133" s="274">
        <f>IF(OV$6=$OS$5,成绩录入!BE136,0)</f>
        <v>0</v>
      </c>
      <c r="OW133" s="274">
        <f>IF(OW$6=$OS$5,成绩录入!BF136,0)</f>
        <v>0</v>
      </c>
      <c r="OX133" s="274">
        <f>IF(OX$6=$OS$5,成绩录入!BG136,0)</f>
        <v>0</v>
      </c>
      <c r="OY133" s="274">
        <f>IF(OY$6=$OS$5,成绩录入!BH136,0)</f>
        <v>0</v>
      </c>
      <c r="OZ133" s="274">
        <f>IF(OZ$6=$OS$5,成绩录入!BI136,0)</f>
        <v>0</v>
      </c>
      <c r="PA133" s="274">
        <f>IF(PA$6=$OS$5,成绩录入!BJ136,0)</f>
        <v>0</v>
      </c>
      <c r="PB133" s="274">
        <f>IF(PB$6=$OS$5,成绩录入!BK136,0)</f>
        <v>0</v>
      </c>
      <c r="PC133" s="274">
        <f>IF(PC$6=$OS$5,成绩录入!BL136,0)</f>
        <v>0</v>
      </c>
      <c r="PD133" s="274">
        <f>IF(PD$6=$OS$5,成绩录入!BM136,0)</f>
        <v>0</v>
      </c>
      <c r="PE133" s="274">
        <f>IF(PE$6=$OS$5,成绩录入!BN136,0)</f>
        <v>0</v>
      </c>
      <c r="PF133" s="274">
        <f>IF(PF$6=$OS$5,成绩录入!BO136,0)</f>
        <v>0</v>
      </c>
      <c r="PG133" s="274">
        <f>IF(PG$6=$OS$5,成绩录入!BP136,0)</f>
        <v>0</v>
      </c>
      <c r="PH133" s="274">
        <f>IF(PH$6=$OS$5,成绩录入!BQ136,0)</f>
        <v>0</v>
      </c>
      <c r="PI133" s="274">
        <f>IF(PI$6=$OS$5,成绩录入!BR136,0)</f>
        <v>0</v>
      </c>
      <c r="PJ133" s="274">
        <f>IF(PJ$6=$OS$5,成绩录入!BS136,0)</f>
        <v>0</v>
      </c>
      <c r="PK133" s="274">
        <f>IF(PK$6=$OS$5,成绩录入!BT136,0)</f>
        <v>0</v>
      </c>
      <c r="PL133" s="274">
        <f>IF(PL$6=$OS$5,成绩录入!BU136,0)</f>
        <v>0</v>
      </c>
      <c r="PM133" s="274">
        <f>IF(PM$6=$OS$5,成绩录入!BV136,0)</f>
        <v>0</v>
      </c>
      <c r="PN133" s="274">
        <f>IF(PN$6=$OS$5,成绩录入!BW136,0)</f>
        <v>0</v>
      </c>
      <c r="PO133" s="274">
        <f>IF(PO$6=$OS$5,成绩录入!BX136,0)</f>
        <v>0</v>
      </c>
      <c r="PP133" s="274">
        <f>IF(PP$6=$OS$5,成绩录入!BY136,0)</f>
        <v>0</v>
      </c>
      <c r="PQ133" s="274">
        <f>IF(PQ$6=$OS$5,成绩录入!BZ136,0)</f>
        <v>0</v>
      </c>
      <c r="PR133" s="274">
        <f>IF(PR$6=$OS$5,成绩录入!CA136,0)</f>
        <v>0</v>
      </c>
      <c r="PS133" s="274">
        <f>IF(PS$6=$OS$5,成绩录入!CB136,0)</f>
        <v>0</v>
      </c>
      <c r="PT133" s="274">
        <f>IF(PT$6=$OS$5,成绩录入!CC136,0)</f>
        <v>0</v>
      </c>
      <c r="PU133" s="274">
        <f>IF(PU$6=$OS$5,成绩录入!CD136,0)</f>
        <v>0</v>
      </c>
      <c r="PV133" s="274">
        <f>IF(PV$6=$OS$5,成绩录入!CE136,0)</f>
        <v>0</v>
      </c>
      <c r="PW133" s="274">
        <f>IF(PW$6=$OS$5,成绩录入!CF136,0)</f>
        <v>0</v>
      </c>
      <c r="PX133" s="274">
        <f>IF(PX$6=$OS$5,成绩录入!CG136,0)</f>
        <v>0</v>
      </c>
      <c r="PY133" s="274">
        <f>IF(PY$6=$OS$5,成绩录入!CH136,0)</f>
        <v>0</v>
      </c>
      <c r="PZ133" s="274">
        <f>IF(PZ$6=$OS$5,成绩录入!CI136,0)</f>
        <v>0</v>
      </c>
      <c r="QA133" s="274">
        <f>IF(QA$6=$OS$5,成绩录入!CJ136,0)</f>
        <v>0</v>
      </c>
      <c r="QB133" s="274">
        <f>IF(QB$6=$OS$5,成绩录入!CK136,0)</f>
        <v>0</v>
      </c>
      <c r="QC133" s="274">
        <f>IF(QC$6=$OS$5,成绩录入!CL136,0)</f>
        <v>0</v>
      </c>
      <c r="QD133" s="274">
        <f>IF(QD$6=$OS$5,成绩录入!CM136,0)</f>
        <v>0</v>
      </c>
      <c r="QE133" s="274">
        <f>IF(QE$6=$OS$5,成绩录入!CN136,0)</f>
        <v>0</v>
      </c>
      <c r="QF133" s="274">
        <f>IF(QF$6=$OS$5,成绩录入!CO136,0)</f>
        <v>0</v>
      </c>
      <c r="QG133" s="274">
        <f>IF(QG$6=$OS$5,成绩录入!CP136,0)</f>
        <v>0</v>
      </c>
      <c r="QH133" s="274">
        <f>IF(QH$6=$OS$5,成绩录入!CQ136,0)</f>
        <v>0</v>
      </c>
      <c r="QI133" s="274">
        <f>IF(QI$6=$OS$5,成绩录入!CR136,0)</f>
        <v>0</v>
      </c>
      <c r="QJ133" s="274">
        <f>IF(QJ$6=$OS$5,成绩录入!CS136,0)</f>
        <v>0</v>
      </c>
      <c r="QK133" s="274">
        <f>IF(QK$6=$OS$5,成绩录入!CT136,0)</f>
        <v>0</v>
      </c>
      <c r="QL133" s="274">
        <f>IF(QL$6=$OS$5,成绩录入!CU136,0)</f>
        <v>0</v>
      </c>
      <c r="QM133" s="274">
        <f>IF(QM$6=$OS$5,成绩录入!CV136,0)</f>
        <v>0</v>
      </c>
      <c r="QN133" s="274">
        <f>IF(QN$6=$OS$5,成绩录入!CW136,0)</f>
        <v>0</v>
      </c>
      <c r="QO133" s="274">
        <f>IF(QO$6=$OS$5,成绩录入!CX136,0)</f>
        <v>0</v>
      </c>
      <c r="QP133" s="274">
        <f>IF(QP$6=$OS$5,成绩录入!CY136,0)</f>
        <v>0</v>
      </c>
      <c r="QQ133" s="274">
        <f>IF(QQ$6=$OS$5,成绩录入!CZ136,0)</f>
        <v>0</v>
      </c>
      <c r="QR133" s="274">
        <f>IF(QR$6=$OS$5,成绩录入!DA136,0)</f>
        <v>0</v>
      </c>
      <c r="QS133" s="274">
        <f>IF(QS$6=$OS$5,成绩录入!DB136,0)</f>
        <v>0</v>
      </c>
      <c r="QT133" s="274">
        <f>IF(QT$6=$OS$5,成绩录入!DC136,0)</f>
        <v>0</v>
      </c>
      <c r="QU133" s="274">
        <f>IF(QU$6=$OS$5,成绩录入!DD136,0)</f>
        <v>0</v>
      </c>
      <c r="QV133" s="274">
        <f>IF(QV$6=$OS$5,成绩录入!DE136,0)</f>
        <v>0</v>
      </c>
      <c r="QW133" s="274">
        <f>IF(QW$6=$OS$5,成绩录入!DF136,0)</f>
        <v>0</v>
      </c>
      <c r="QX133" s="274">
        <f>IF(QX$6=$OS$5,成绩录入!DG136,0)</f>
        <v>0</v>
      </c>
      <c r="QY133" s="274">
        <f>IF(QY$6=$OS$5,成绩录入!DH136,0)</f>
        <v>0</v>
      </c>
      <c r="QZ133" s="274">
        <f>IF(QZ$6=$OS$5,成绩录入!DI136,0)</f>
        <v>0</v>
      </c>
      <c r="RA133" s="274">
        <f>IF(RA$6=$OS$5,成绩录入!DJ136,0)</f>
        <v>0</v>
      </c>
      <c r="RB133" s="248">
        <f>IF(RB$6=$OS$5,成绩录入!DK136,0)</f>
        <v>0</v>
      </c>
      <c r="RC133" s="248">
        <f>IF(RC$6=$OS$5,成绩录入!DL136,0)</f>
        <v>0</v>
      </c>
      <c r="RD133" s="248">
        <f>IF(RD$6=$OS$5,成绩录入!DM136,0)</f>
        <v>0</v>
      </c>
      <c r="RE133" s="248">
        <f>IF(RE$6=$OS$5,成绩录入!DN136,0)</f>
        <v>0</v>
      </c>
      <c r="RF133" s="248">
        <f>IF(RF$6=$OS$5,成绩录入!DO136,0)</f>
        <v>0</v>
      </c>
      <c r="RG133" s="248">
        <f>IF(RG$6=$OS$5,成绩录入!DP136,0)</f>
        <v>0</v>
      </c>
      <c r="RH133" s="248">
        <f>IF(RH$6=$OS$5,成绩录入!DQ136,0)</f>
        <v>0</v>
      </c>
      <c r="RI133" s="248">
        <f>IF(RI$6=$OS$5,成绩录入!DR136,0)</f>
        <v>0</v>
      </c>
      <c r="RJ133" s="248">
        <f>IF(RJ$6=$OS$5,成绩录入!DS136,0)</f>
        <v>0</v>
      </c>
      <c r="RK133" s="248">
        <f>IF(RK$6=$OS$5,成绩录入!DT136,0)</f>
        <v>0</v>
      </c>
      <c r="RL133" s="248">
        <f>IF(RL$6=$OS$5,成绩录入!DU136,0)</f>
        <v>0</v>
      </c>
      <c r="RM133" s="248">
        <f>IF(RM$6=$OS$5,成绩录入!DV136,0)</f>
        <v>0</v>
      </c>
      <c r="RN133" s="248">
        <f>IF(RN$6=$OS$5,成绩录入!DW136,0)</f>
        <v>0</v>
      </c>
      <c r="RO133" s="248">
        <f>IF(RO$6=$OS$5,成绩录入!DX136,0)</f>
        <v>0</v>
      </c>
      <c r="RP133" s="248">
        <f>IF(RP$6=$OS$5,成绩录入!DY136,0)</f>
        <v>0</v>
      </c>
      <c r="RQ133" s="248">
        <f>IF(RQ$6=$OS$5,成绩录入!DZ136,0)</f>
        <v>0</v>
      </c>
      <c r="RR133" s="248">
        <f>IF(RR$6=$OS$5,成绩录入!EA136,0)</f>
        <v>0</v>
      </c>
      <c r="RS133" s="248">
        <f>IF(RS$6=$OS$5,成绩录入!EB136,0)</f>
        <v>0</v>
      </c>
      <c r="RT133" s="248">
        <f>IF(RT$6=$OS$5,成绩录入!EC136,0)</f>
        <v>0</v>
      </c>
      <c r="RU133" s="248">
        <f>IF(RU$6=$OS$5,成绩录入!ED136,0)</f>
        <v>0</v>
      </c>
      <c r="RV133" s="248">
        <f>IF(RV$6=$OS$5,成绩录入!EE136,0)</f>
        <v>0</v>
      </c>
      <c r="RW133" s="248">
        <f>IF(RW$6=$OS$5,成绩录入!EF136,0)</f>
        <v>0</v>
      </c>
      <c r="RX133" s="248">
        <f>IF(RX$6=$OS$5,成绩录入!EG136,0)</f>
        <v>0</v>
      </c>
      <c r="RY133" s="248">
        <f>IF(RY$6=$OS$5,成绩录入!EH136,0)</f>
        <v>0</v>
      </c>
      <c r="RZ133" s="248">
        <f>IF(RZ$6=$OS$5,成绩录入!EI136,0)</f>
        <v>0</v>
      </c>
      <c r="SA133" s="248">
        <f>IF(SA$6=$OS$5,成绩录入!EJ136,0)</f>
        <v>0</v>
      </c>
      <c r="SB133" s="248">
        <f>IF(SB$6=$OS$5,成绩录入!EK136,0)</f>
        <v>0</v>
      </c>
      <c r="SC133" s="248">
        <f>IF(SC$6=$OS$5,成绩录入!EL136,0)</f>
        <v>0</v>
      </c>
      <c r="SD133" s="248">
        <f>IF(SD$6=$OS$5,成绩录入!EM136,0)</f>
        <v>0</v>
      </c>
      <c r="SE133" s="248">
        <f>IF(SE$6=$OS$5,成绩录入!EN136,0)</f>
        <v>0</v>
      </c>
      <c r="SF133" s="248">
        <f>IF(SF$6=$OS$5,成绩录入!EO136,0)</f>
        <v>0</v>
      </c>
      <c r="SG133" s="248">
        <f>IF(SG$6=$OS$5,成绩录入!EP136,0)</f>
        <v>0</v>
      </c>
      <c r="SH133" s="248">
        <f>IF(SH$6=$OS$5,成绩录入!EQ136,0)</f>
        <v>0</v>
      </c>
      <c r="SI133" s="248">
        <f>IF(SI$6=$OS$5,成绩录入!ER136,0)</f>
        <v>0</v>
      </c>
      <c r="SJ133" s="248">
        <f>IF(SJ$6=$OS$5,成绩录入!ES136,0)</f>
        <v>0</v>
      </c>
      <c r="SK133" s="248">
        <f>IF(SK$6=$OS$5,成绩录入!ET136,0)</f>
        <v>0</v>
      </c>
      <c r="SL133" s="248">
        <f>IF(SL$6=$OS$5,成绩录入!EU136,0)</f>
        <v>0</v>
      </c>
      <c r="SM133" s="248">
        <f>IF(SM$6=$OS$5,成绩录入!EV136,0)</f>
        <v>0</v>
      </c>
      <c r="SN133" s="248">
        <f>IF(SN$6=$OS$5,成绩录入!EW136,0)</f>
        <v>0</v>
      </c>
      <c r="SO133" s="248">
        <f>IF(SO$6=$OS$5,成绩录入!EX136,0)</f>
        <v>0</v>
      </c>
      <c r="SP133" s="218">
        <f t="shared" si="190"/>
        <v>0</v>
      </c>
      <c r="SQ133" s="166"/>
      <c r="SR133" s="166"/>
      <c r="SS133" s="273">
        <f>IF(SS$6=$SR$5,成绩录入!BC136,0)</f>
        <v>0</v>
      </c>
      <c r="ST133" s="274">
        <f>IF(ST$6=$SR$5,成绩录入!BD136,0)</f>
        <v>0</v>
      </c>
      <c r="SU133" s="274">
        <f>IF(SU$6=$SR$5,成绩录入!BE136,0)</f>
        <v>0</v>
      </c>
      <c r="SV133" s="274">
        <f>IF(SV$6=$SR$5,成绩录入!BF136,0)</f>
        <v>0</v>
      </c>
      <c r="SW133" s="274">
        <f>IF(SW$6=$SR$5,成绩录入!BG136,0)</f>
        <v>0</v>
      </c>
      <c r="SX133" s="274">
        <f>IF(SX$6=$SR$5,成绩录入!BH136,0)</f>
        <v>0</v>
      </c>
      <c r="SY133" s="274">
        <f>IF(SY$6=$SR$5,成绩录入!BI136,0)</f>
        <v>0</v>
      </c>
      <c r="SZ133" s="274">
        <f>IF(SZ$6=$SR$5,成绩录入!BJ136,0)</f>
        <v>0</v>
      </c>
      <c r="TA133" s="274">
        <f>IF(TA$6=$SR$5,成绩录入!BK136,0)</f>
        <v>0</v>
      </c>
      <c r="TB133" s="274">
        <f>IF(TB$6=$SR$5,成绩录入!BL136,0)</f>
        <v>0</v>
      </c>
      <c r="TC133" s="274">
        <f>IF(TC$6=$SR$5,成绩录入!BM136,0)</f>
        <v>0</v>
      </c>
      <c r="TD133" s="274">
        <f>IF(TD$6=$SR$5,成绩录入!BN136,0)</f>
        <v>0</v>
      </c>
      <c r="TE133" s="274">
        <f>IF(TE$6=$SR$5,成绩录入!BO136,0)</f>
        <v>0</v>
      </c>
      <c r="TF133" s="274">
        <f>IF(TF$6=$SR$5,成绩录入!BP136,0)</f>
        <v>0</v>
      </c>
      <c r="TG133" s="274">
        <f>IF(TG$6=$SR$5,成绩录入!BQ136,0)</f>
        <v>0</v>
      </c>
      <c r="TH133" s="274">
        <f>IF(TH$6=$SR$5,成绩录入!BR136,0)</f>
        <v>0</v>
      </c>
      <c r="TI133" s="274">
        <f>IF(TI$6=$SR$5,成绩录入!BS136,0)</f>
        <v>0</v>
      </c>
      <c r="TJ133" s="274">
        <f>IF(TJ$6=$SR$5,成绩录入!BT136,0)</f>
        <v>0</v>
      </c>
      <c r="TK133" s="274">
        <f>IF(TK$6=$SR$5,成绩录入!BU136,0)</f>
        <v>0</v>
      </c>
      <c r="TL133" s="274">
        <f>IF(TL$6=$SR$5,成绩录入!BV136,0)</f>
        <v>0</v>
      </c>
      <c r="TM133" s="274">
        <f>IF(TM$6=$SR$5,成绩录入!BW136,0)</f>
        <v>0</v>
      </c>
      <c r="TN133" s="274">
        <f>IF(TN$6=$SR$5,成绩录入!BX136,0)</f>
        <v>0</v>
      </c>
      <c r="TO133" s="274">
        <f>IF(TO$6=$SR$5,成绩录入!BY136,0)</f>
        <v>0</v>
      </c>
      <c r="TP133" s="274">
        <f>IF(TP$6=$SR$5,成绩录入!BZ136,0)</f>
        <v>0</v>
      </c>
      <c r="TQ133" s="274">
        <f>IF(TQ$6=$SR$5,成绩录入!CA136,0)</f>
        <v>0</v>
      </c>
      <c r="TR133" s="274">
        <f>IF(TR$6=$SR$5,成绩录入!CB136,0)</f>
        <v>0</v>
      </c>
      <c r="TS133" s="274">
        <f>IF(TS$6=$SR$5,成绩录入!CC136,0)</f>
        <v>0</v>
      </c>
      <c r="TT133" s="274">
        <f>IF(TT$6=$SR$5,成绩录入!CD136,0)</f>
        <v>0</v>
      </c>
      <c r="TU133" s="274">
        <f>IF(TU$6=$SR$5,成绩录入!CE136,0)</f>
        <v>0</v>
      </c>
      <c r="TV133" s="274">
        <f>IF(TV$6=$SR$5,成绩录入!CF136,0)</f>
        <v>0</v>
      </c>
      <c r="TW133" s="274">
        <f>IF(TW$6=$SR$5,成绩录入!CG136,0)</f>
        <v>0</v>
      </c>
      <c r="TX133" s="274">
        <f>IF(TX$6=$SR$5,成绩录入!CH136,0)</f>
        <v>0</v>
      </c>
      <c r="TY133" s="274">
        <f>IF(TY$6=$SR$5,成绩录入!CI136,0)</f>
        <v>0</v>
      </c>
      <c r="TZ133" s="274">
        <f>IF(TZ$6=$SR$5,成绩录入!CJ136,0)</f>
        <v>0</v>
      </c>
      <c r="UA133" s="274">
        <f>IF(UA$6=$SR$5,成绩录入!CK136,0)</f>
        <v>0</v>
      </c>
      <c r="UB133" s="274">
        <f>IF(UB$6=$SR$5,成绩录入!CL136,0)</f>
        <v>0</v>
      </c>
      <c r="UC133" s="274">
        <f>IF(UC$6=$SR$5,成绩录入!CM136,0)</f>
        <v>0</v>
      </c>
      <c r="UD133" s="274">
        <f>IF(UD$6=$SR$5,成绩录入!CN136,0)</f>
        <v>0</v>
      </c>
      <c r="UE133" s="274">
        <f>IF(UE$6=$SR$5,成绩录入!CO136,0)</f>
        <v>0</v>
      </c>
      <c r="UF133" s="274">
        <f>IF(UF$6=$SR$5,成绩录入!CP136,0)</f>
        <v>0</v>
      </c>
      <c r="UG133" s="274">
        <f>IF(UG$6=$SR$5,成绩录入!CQ136,0)</f>
        <v>0</v>
      </c>
      <c r="UH133" s="274">
        <f>IF(UH$6=$SR$5,成绩录入!CR136,0)</f>
        <v>0</v>
      </c>
      <c r="UI133" s="274">
        <f>IF(UI$6=$SR$5,成绩录入!CS136,0)</f>
        <v>0</v>
      </c>
      <c r="UJ133" s="274">
        <f>IF(UJ$6=$SR$5,成绩录入!CT136,0)</f>
        <v>0</v>
      </c>
      <c r="UK133" s="274">
        <f>IF(UK$6=$SR$5,成绩录入!CU136,0)</f>
        <v>0</v>
      </c>
      <c r="UL133" s="274">
        <f>IF(UL$6=$SR$5,成绩录入!CV136,0)</f>
        <v>0</v>
      </c>
      <c r="UM133" s="274">
        <f>IF(UM$6=$SR$5,成绩录入!CW136,0)</f>
        <v>0</v>
      </c>
      <c r="UN133" s="274">
        <f>IF(UN$6=$SR$5,成绩录入!CX136,0)</f>
        <v>0</v>
      </c>
      <c r="UO133" s="274">
        <f>IF(UO$6=$SR$5,成绩录入!CY136,0)</f>
        <v>0</v>
      </c>
      <c r="UP133" s="274">
        <f>IF(UP$6=$SR$5,成绩录入!CZ136,0)</f>
        <v>0</v>
      </c>
      <c r="UQ133" s="274">
        <f>IF(UQ$6=$SR$5,成绩录入!DA136,0)</f>
        <v>0</v>
      </c>
      <c r="UR133" s="274">
        <f>IF(UR$6=$SR$5,成绩录入!DB136,0)</f>
        <v>0</v>
      </c>
      <c r="US133" s="274">
        <f>IF(US$6=$SR$5,成绩录入!DC136,0)</f>
        <v>0</v>
      </c>
      <c r="UT133" s="274">
        <f>IF(UT$6=$SR$5,成绩录入!DD136,0)</f>
        <v>0</v>
      </c>
      <c r="UU133" s="274">
        <f>IF(UU$6=$SR$5,成绩录入!DE136,0)</f>
        <v>0</v>
      </c>
      <c r="UV133" s="274">
        <f>IF(UV$6=$SR$5,成绩录入!DF136,0)</f>
        <v>0</v>
      </c>
      <c r="UW133" s="274">
        <f>IF(UW$6=$SR$5,成绩录入!DG136,0)</f>
        <v>0</v>
      </c>
      <c r="UX133" s="274">
        <f>IF(UX$6=$SR$5,成绩录入!DH136,0)</f>
        <v>0</v>
      </c>
      <c r="UY133" s="274">
        <f>IF(UY$6=$SR$5,成绩录入!DI136,0)</f>
        <v>0</v>
      </c>
      <c r="UZ133" s="274">
        <f>IF(UZ$6=$SR$5,成绩录入!DJ136,0)</f>
        <v>0</v>
      </c>
      <c r="VA133" s="248">
        <f>IF(VA$6=$SR$5,成绩录入!DK136,0)</f>
        <v>0</v>
      </c>
      <c r="VB133" s="248">
        <f>IF(VB$6=$SR$5,成绩录入!DL136,0)</f>
        <v>0</v>
      </c>
      <c r="VC133" s="248">
        <f>IF(VC$6=$SR$5,成绩录入!DM136,0)</f>
        <v>0</v>
      </c>
      <c r="VD133" s="248">
        <f>IF(VD$6=$SR$5,成绩录入!DN136,0)</f>
        <v>0</v>
      </c>
      <c r="VE133" s="248">
        <f>IF(VE$6=$SR$5,成绩录入!DO136,0)</f>
        <v>0</v>
      </c>
      <c r="VF133" s="248">
        <f>IF(VF$6=$SR$5,成绩录入!DP136,0)</f>
        <v>0</v>
      </c>
      <c r="VG133" s="248">
        <f>IF(VG$6=$SR$5,成绩录入!DQ136,0)</f>
        <v>0</v>
      </c>
      <c r="VH133" s="248">
        <f>IF(VH$6=$SR$5,成绩录入!DR136,0)</f>
        <v>0</v>
      </c>
      <c r="VI133" s="248">
        <f>IF(VI$6=$SR$5,成绩录入!DS136,0)</f>
        <v>0</v>
      </c>
      <c r="VJ133" s="248">
        <f>IF(VJ$6=$SR$5,成绩录入!DT136,0)</f>
        <v>0</v>
      </c>
      <c r="VK133" s="248">
        <f>IF(VK$6=$SR$5,成绩录入!DU136,0)</f>
        <v>0</v>
      </c>
      <c r="VL133" s="248">
        <f>IF(VL$6=$SR$5,成绩录入!DV136,0)</f>
        <v>0</v>
      </c>
      <c r="VM133" s="248">
        <f>IF(VM$6=$SR$5,成绩录入!DW136,0)</f>
        <v>0</v>
      </c>
      <c r="VN133" s="248">
        <f>IF(VN$6=$SR$5,成绩录入!DX136,0)</f>
        <v>0</v>
      </c>
      <c r="VO133" s="248">
        <f>IF(VO$6=$SR$5,成绩录入!DY136,0)</f>
        <v>0</v>
      </c>
      <c r="VP133" s="248">
        <f>IF(VP$6=$SR$5,成绩录入!DZ136,0)</f>
        <v>0</v>
      </c>
      <c r="VQ133" s="248">
        <f>IF(VQ$6=$SR$5,成绩录入!EA136,0)</f>
        <v>0</v>
      </c>
      <c r="VR133" s="248">
        <f>IF(VR$6=$SR$5,成绩录入!EB136,0)</f>
        <v>0</v>
      </c>
      <c r="VS133" s="248">
        <f>IF(VS$6=$SR$5,成绩录入!EC136,0)</f>
        <v>0</v>
      </c>
      <c r="VT133" s="248">
        <f>IF(VT$6=$SR$5,成绩录入!ED136,0)</f>
        <v>0</v>
      </c>
      <c r="VU133" s="248">
        <f>IF(VU$6=$SR$5,成绩录入!EE136,0)</f>
        <v>0</v>
      </c>
      <c r="VV133" s="248">
        <f>IF(VV$6=$SR$5,成绩录入!EF136,0)</f>
        <v>0</v>
      </c>
      <c r="VW133" s="248">
        <f>IF(VW$6=$SR$5,成绩录入!EG136,0)</f>
        <v>0</v>
      </c>
      <c r="VX133" s="248">
        <f>IF(VX$6=$SR$5,成绩录入!EH136,0)</f>
        <v>0</v>
      </c>
      <c r="VY133" s="248">
        <f>IF(VY$6=$SR$5,成绩录入!EI136,0)</f>
        <v>0</v>
      </c>
      <c r="VZ133" s="248">
        <f>IF(VZ$6=$SR$5,成绩录入!EJ136,0)</f>
        <v>0</v>
      </c>
      <c r="WA133" s="248">
        <f>IF(WA$6=$SR$5,成绩录入!EK136,0)</f>
        <v>0</v>
      </c>
      <c r="WB133" s="248">
        <f>IF(WB$6=$SR$5,成绩录入!EL136,0)</f>
        <v>0</v>
      </c>
      <c r="WC133" s="248">
        <f>IF(WC$6=$SR$5,成绩录入!EM136,0)</f>
        <v>0</v>
      </c>
      <c r="WD133" s="248">
        <f>IF(WD$6=$SR$5,成绩录入!EN136,0)</f>
        <v>0</v>
      </c>
      <c r="WE133" s="248">
        <f>IF(WE$6=$SR$5,成绩录入!EO136,0)</f>
        <v>0</v>
      </c>
      <c r="WF133" s="248">
        <f>IF(WF$6=$SR$5,成绩录入!EP136,0)</f>
        <v>0</v>
      </c>
      <c r="WG133" s="248">
        <f>IF(WG$6=$SR$5,成绩录入!EQ136,0)</f>
        <v>0</v>
      </c>
      <c r="WH133" s="248">
        <f>IF(WH$6=$SR$5,成绩录入!ER136,0)</f>
        <v>0</v>
      </c>
      <c r="WI133" s="248">
        <f>IF(WI$6=$SR$5,成绩录入!ES136,0)</f>
        <v>0</v>
      </c>
      <c r="WJ133" s="248">
        <f>IF(WJ$6=$SR$5,成绩录入!ET136,0)</f>
        <v>0</v>
      </c>
      <c r="WK133" s="248">
        <f>IF(WK$6=$SR$5,成绩录入!EU136,0)</f>
        <v>0</v>
      </c>
      <c r="WL133" s="248">
        <f>IF(WL$6=$SR$5,成绩录入!EV136,0)</f>
        <v>0</v>
      </c>
      <c r="WM133" s="248">
        <f>IF(WM$6=$SR$5,成绩录入!EW136,0)</f>
        <v>0</v>
      </c>
      <c r="WN133" s="248">
        <f>IF(WN$6=$SR$5,成绩录入!EX136,0)</f>
        <v>0</v>
      </c>
      <c r="WO133" s="218">
        <f t="shared" si="191"/>
        <v>0</v>
      </c>
      <c r="WP133" s="166"/>
      <c r="WQ133" s="166"/>
      <c r="WR133" s="273">
        <f>IF(WR$6=$WQ$5,成绩录入!BC136,0)</f>
        <v>0</v>
      </c>
      <c r="WS133" s="274">
        <f>IF(WS$6=$WQ$5,成绩录入!BD136,0)</f>
        <v>0</v>
      </c>
      <c r="WT133" s="274">
        <f>IF(WT$6=$WQ$5,成绩录入!BE136,0)</f>
        <v>0</v>
      </c>
      <c r="WU133" s="274">
        <f>IF(WU$6=$WQ$5,成绩录入!BF136,0)</f>
        <v>0</v>
      </c>
      <c r="WV133" s="274">
        <f>IF(WV$6=$WQ$5,成绩录入!BG136,0)</f>
        <v>0</v>
      </c>
      <c r="WW133" s="274">
        <f>IF(WW$6=$WQ$5,成绩录入!BH136,0)</f>
        <v>0</v>
      </c>
      <c r="WX133" s="274">
        <f>IF(WX$6=$WQ$5,成绩录入!BI136,0)</f>
        <v>0</v>
      </c>
      <c r="WY133" s="274">
        <f>IF(WY$6=$WQ$5,成绩录入!BJ136,0)</f>
        <v>0</v>
      </c>
      <c r="WZ133" s="274">
        <f>IF(WZ$6=$WQ$5,成绩录入!BK136,0)</f>
        <v>0</v>
      </c>
      <c r="XA133" s="274">
        <f>IF(XA$6=$WQ$5,成绩录入!BL136,0)</f>
        <v>0</v>
      </c>
      <c r="XB133" s="274">
        <f>IF(XB$6=$WQ$5,成绩录入!BM136,0)</f>
        <v>0</v>
      </c>
      <c r="XC133" s="274">
        <f>IF(XC$6=$WQ$5,成绩录入!BN136,0)</f>
        <v>0</v>
      </c>
      <c r="XD133" s="274">
        <f>IF(XD$6=$WQ$5,成绩录入!BO136,0)</f>
        <v>0</v>
      </c>
      <c r="XE133" s="274">
        <f>IF(XE$6=$WQ$5,成绩录入!BP136,0)</f>
        <v>0</v>
      </c>
      <c r="XF133" s="274">
        <f>IF(XF$6=$WQ$5,成绩录入!BQ136,0)</f>
        <v>0</v>
      </c>
      <c r="XG133" s="274">
        <f>IF(XG$6=$WQ$5,成绩录入!BR136,0)</f>
        <v>0</v>
      </c>
      <c r="XH133" s="274">
        <f>IF(XH$6=$WQ$5,成绩录入!BS136,0)</f>
        <v>0</v>
      </c>
      <c r="XI133" s="274">
        <f>IF(XI$6=$WQ$5,成绩录入!BT136,0)</f>
        <v>0</v>
      </c>
      <c r="XJ133" s="274">
        <f>IF(XJ$6=$WQ$5,成绩录入!BU136,0)</f>
        <v>0</v>
      </c>
      <c r="XK133" s="274">
        <f>IF(XK$6=$WQ$5,成绩录入!BV136,0)</f>
        <v>0</v>
      </c>
      <c r="XL133" s="274">
        <f>IF(XL$6=$WQ$5,成绩录入!BW136,0)</f>
        <v>0</v>
      </c>
      <c r="XM133" s="274">
        <f>IF(XM$6=$WQ$5,成绩录入!BX136,0)</f>
        <v>0</v>
      </c>
      <c r="XN133" s="274">
        <f>IF(XN$6=$WQ$5,成绩录入!BY136,0)</f>
        <v>0</v>
      </c>
      <c r="XO133" s="274">
        <f>IF(XO$6=$WQ$5,成绩录入!BZ136,0)</f>
        <v>0</v>
      </c>
      <c r="XP133" s="274">
        <f>IF(XP$6=$WQ$5,成绩录入!CA136,0)</f>
        <v>0</v>
      </c>
      <c r="XQ133" s="274">
        <f>IF(XQ$6=$WQ$5,成绩录入!CB136,0)</f>
        <v>0</v>
      </c>
      <c r="XR133" s="274">
        <f>IF(XR$6=$WQ$5,成绩录入!CC136,0)</f>
        <v>0</v>
      </c>
      <c r="XS133" s="274">
        <f>IF(XS$6=$WQ$5,成绩录入!CD136,0)</f>
        <v>0</v>
      </c>
      <c r="XT133" s="274">
        <f>IF(XT$6=$WQ$5,成绩录入!CE136,0)</f>
        <v>0</v>
      </c>
      <c r="XU133" s="274">
        <f>IF(XU$6=$WQ$5,成绩录入!CF136,0)</f>
        <v>0</v>
      </c>
      <c r="XV133" s="274">
        <f>IF(XV$6=$WQ$5,成绩录入!CG136,0)</f>
        <v>0</v>
      </c>
      <c r="XW133" s="274">
        <f>IF(XW$6=$WQ$5,成绩录入!CH136,0)</f>
        <v>0</v>
      </c>
      <c r="XX133" s="274">
        <f>IF(XX$6=$WQ$5,成绩录入!CI136,0)</f>
        <v>0</v>
      </c>
      <c r="XY133" s="274">
        <f>IF(XY$6=$WQ$5,成绩录入!CJ136,0)</f>
        <v>0</v>
      </c>
      <c r="XZ133" s="274">
        <f>IF(XZ$6=$WQ$5,成绩录入!CK136,0)</f>
        <v>0</v>
      </c>
      <c r="YA133" s="274">
        <f>IF(YA$6=$WQ$5,成绩录入!CL136,0)</f>
        <v>0</v>
      </c>
      <c r="YB133" s="274">
        <f>IF(YB$6=$WQ$5,成绩录入!CM136,0)</f>
        <v>0</v>
      </c>
      <c r="YC133" s="274">
        <f>IF(YC$6=$WQ$5,成绩录入!CN136,0)</f>
        <v>0</v>
      </c>
      <c r="YD133" s="274">
        <f>IF(YD$6=$WQ$5,成绩录入!CO136,0)</f>
        <v>0</v>
      </c>
      <c r="YE133" s="274">
        <f>IF(YE$6=$WQ$5,成绩录入!CP136,0)</f>
        <v>0</v>
      </c>
      <c r="YF133" s="274">
        <f>IF(YF$6=$WQ$5,成绩录入!CQ136,0)</f>
        <v>0</v>
      </c>
      <c r="YG133" s="274">
        <f>IF(YG$6=$WQ$5,成绩录入!CR136,0)</f>
        <v>0</v>
      </c>
      <c r="YH133" s="274">
        <f>IF(YH$6=$WQ$5,成绩录入!CS136,0)</f>
        <v>0</v>
      </c>
      <c r="YI133" s="274">
        <f>IF(YI$6=$WQ$5,成绩录入!CT136,0)</f>
        <v>0</v>
      </c>
      <c r="YJ133" s="274">
        <f>IF(YJ$6=$WQ$5,成绩录入!CU136,0)</f>
        <v>0</v>
      </c>
      <c r="YK133" s="274">
        <f>IF(YK$6=$WQ$5,成绩录入!CV136,0)</f>
        <v>0</v>
      </c>
      <c r="YL133" s="274">
        <f>IF(YL$6=$WQ$5,成绩录入!CW136,0)</f>
        <v>0</v>
      </c>
      <c r="YM133" s="274">
        <f>IF(YM$6=$WQ$5,成绩录入!CX136,0)</f>
        <v>0</v>
      </c>
      <c r="YN133" s="274">
        <f>IF(YN$6=$WQ$5,成绩录入!CY136,0)</f>
        <v>0</v>
      </c>
      <c r="YO133" s="274">
        <f>IF(YO$6=$WQ$5,成绩录入!CZ136,0)</f>
        <v>0</v>
      </c>
      <c r="YP133" s="274">
        <f>IF(YP$6=$WQ$5,成绩录入!DA136,0)</f>
        <v>0</v>
      </c>
      <c r="YQ133" s="274">
        <f>IF(YQ$6=$WQ$5,成绩录入!DB136,0)</f>
        <v>0</v>
      </c>
      <c r="YR133" s="274">
        <f>IF(YR$6=$WQ$5,成绩录入!DC136,0)</f>
        <v>0</v>
      </c>
      <c r="YS133" s="274">
        <f>IF(YS$6=$WQ$5,成绩录入!DD136,0)</f>
        <v>0</v>
      </c>
      <c r="YT133" s="274">
        <f>IF(YT$6=$WQ$5,成绩录入!DE136,0)</f>
        <v>0</v>
      </c>
      <c r="YU133" s="274">
        <f>IF(YU$6=$WQ$5,成绩录入!DF136,0)</f>
        <v>0</v>
      </c>
      <c r="YV133" s="274">
        <f>IF(YV$6=$WQ$5,成绩录入!DG136,0)</f>
        <v>0</v>
      </c>
      <c r="YW133" s="274">
        <f>IF(YW$6=$WQ$5,成绩录入!DH136,0)</f>
        <v>0</v>
      </c>
      <c r="YX133" s="274">
        <f>IF(YX$6=$WQ$5,成绩录入!DI136,0)</f>
        <v>0</v>
      </c>
      <c r="YY133" s="274">
        <f>IF(YY$6=$WQ$5,成绩录入!DJ136,0)</f>
        <v>0</v>
      </c>
      <c r="YZ133" s="248">
        <f>IF(YZ$6=$WQ$5,成绩录入!DK136,0)</f>
        <v>0</v>
      </c>
      <c r="ZA133" s="248">
        <f>IF(ZA$6=$WQ$5,成绩录入!DL136,0)</f>
        <v>0</v>
      </c>
      <c r="ZB133" s="248">
        <f>IF(ZB$6=$WQ$5,成绩录入!DM136,0)</f>
        <v>0</v>
      </c>
      <c r="ZC133" s="248">
        <f>IF(ZC$6=$WQ$5,成绩录入!DN136,0)</f>
        <v>0</v>
      </c>
      <c r="ZD133" s="248">
        <f>IF(ZD$6=$WQ$5,成绩录入!DO136,0)</f>
        <v>0</v>
      </c>
      <c r="ZE133" s="248">
        <f>IF(ZE$6=$WQ$5,成绩录入!DP136,0)</f>
        <v>0</v>
      </c>
      <c r="ZF133" s="248">
        <f>IF(ZF$6=$WQ$5,成绩录入!DQ136,0)</f>
        <v>0</v>
      </c>
      <c r="ZG133" s="248">
        <f>IF(ZG$6=$WQ$5,成绩录入!DR136,0)</f>
        <v>0</v>
      </c>
      <c r="ZH133" s="248">
        <f>IF(ZH$6=$WQ$5,成绩录入!DS136,0)</f>
        <v>0</v>
      </c>
      <c r="ZI133" s="248">
        <f>IF(ZI$6=$WQ$5,成绩录入!DT136,0)</f>
        <v>0</v>
      </c>
      <c r="ZJ133" s="248">
        <f>IF(ZJ$6=$WQ$5,成绩录入!DU136,0)</f>
        <v>0</v>
      </c>
      <c r="ZK133" s="248">
        <f>IF(ZK$6=$WQ$5,成绩录入!DV136,0)</f>
        <v>0</v>
      </c>
      <c r="ZL133" s="248">
        <f>IF(ZL$6=$WQ$5,成绩录入!DW136,0)</f>
        <v>0</v>
      </c>
      <c r="ZM133" s="248">
        <f>IF(ZM$6=$WQ$5,成绩录入!DX136,0)</f>
        <v>0</v>
      </c>
      <c r="ZN133" s="248">
        <f>IF(ZN$6=$WQ$5,成绩录入!DY136,0)</f>
        <v>0</v>
      </c>
      <c r="ZO133" s="248">
        <f>IF(ZO$6=$WQ$5,成绩录入!DZ136,0)</f>
        <v>0</v>
      </c>
      <c r="ZP133" s="248">
        <f>IF(ZP$6=$WQ$5,成绩录入!EA136,0)</f>
        <v>0</v>
      </c>
      <c r="ZQ133" s="248">
        <f>IF(ZQ$6=$WQ$5,成绩录入!EB136,0)</f>
        <v>0</v>
      </c>
      <c r="ZR133" s="248">
        <f>IF(ZR$6=$WQ$5,成绩录入!EC136,0)</f>
        <v>0</v>
      </c>
      <c r="ZS133" s="248">
        <f>IF(ZS$6=$WQ$5,成绩录入!ED136,0)</f>
        <v>0</v>
      </c>
      <c r="ZT133" s="248">
        <f>IF(ZT$6=$WQ$5,成绩录入!EE136,0)</f>
        <v>0</v>
      </c>
      <c r="ZU133" s="248">
        <f>IF(ZU$6=$WQ$5,成绩录入!EF136,0)</f>
        <v>0</v>
      </c>
      <c r="ZV133" s="248">
        <f>IF(ZV$6=$WQ$5,成绩录入!EG136,0)</f>
        <v>0</v>
      </c>
      <c r="ZW133" s="248">
        <f>IF(ZW$6=$WQ$5,成绩录入!EH136,0)</f>
        <v>0</v>
      </c>
      <c r="ZX133" s="248">
        <f>IF(ZX$6=$WQ$5,成绩录入!EI136,0)</f>
        <v>0</v>
      </c>
      <c r="ZY133" s="248">
        <f>IF(ZY$6=$WQ$5,成绩录入!EJ136,0)</f>
        <v>0</v>
      </c>
      <c r="ZZ133" s="248">
        <f>IF(ZZ$6=$WQ$5,成绩录入!EK136,0)</f>
        <v>0</v>
      </c>
      <c r="AAA133" s="248">
        <f>IF(AAA$6=$WQ$5,成绩录入!EL136,0)</f>
        <v>0</v>
      </c>
      <c r="AAB133" s="248">
        <f>IF(AAB$6=$WQ$5,成绩录入!EM136,0)</f>
        <v>0</v>
      </c>
      <c r="AAC133" s="248">
        <f>IF(AAC$6=$WQ$5,成绩录入!EN136,0)</f>
        <v>0</v>
      </c>
      <c r="AAD133" s="248">
        <f>IF(AAD$6=$WQ$5,成绩录入!EO136,0)</f>
        <v>0</v>
      </c>
      <c r="AAE133" s="248">
        <f>IF(AAE$6=$WQ$5,成绩录入!EP136,0)</f>
        <v>0</v>
      </c>
      <c r="AAF133" s="248">
        <f>IF(AAF$6=$WQ$5,成绩录入!EQ136,0)</f>
        <v>0</v>
      </c>
      <c r="AAG133" s="248">
        <f>IF(AAG$6=$WQ$5,成绩录入!ER136,0)</f>
        <v>0</v>
      </c>
      <c r="AAH133" s="248">
        <f>IF(AAH$6=$WQ$5,成绩录入!ES136,0)</f>
        <v>0</v>
      </c>
      <c r="AAI133" s="248">
        <f>IF(AAI$6=$WQ$5,成绩录入!ET136,0)</f>
        <v>0</v>
      </c>
      <c r="AAJ133" s="248">
        <f>IF(AAJ$6=$WQ$5,成绩录入!EU136,0)</f>
        <v>0</v>
      </c>
      <c r="AAK133" s="248">
        <f>IF(AAK$6=$WQ$5,成绩录入!EV136,0)</f>
        <v>0</v>
      </c>
      <c r="AAL133" s="248">
        <f>IF(AAL$6=$WQ$5,成绩录入!EW136,0)</f>
        <v>0</v>
      </c>
      <c r="AAM133" s="248">
        <f>IF(AAM$6=$WQ$5,成绩录入!EX136,0)</f>
        <v>0</v>
      </c>
      <c r="AAN133" s="218">
        <f t="shared" si="192"/>
        <v>0</v>
      </c>
      <c r="AAO133" s="206"/>
      <c r="AAQ133" s="273">
        <f>IF(AAQ$6=$AAP$5,成绩录入!BC136,0)</f>
        <v>0</v>
      </c>
      <c r="AAR133" s="274">
        <f>IF(AAR$6=$AAP$5,成绩录入!BD136,0)</f>
        <v>0</v>
      </c>
      <c r="AAS133" s="274">
        <f>IF(AAS$6=$AAP$5,成绩录入!BE136,0)</f>
        <v>0</v>
      </c>
      <c r="AAT133" s="274">
        <f>IF(AAT$6=$AAP$5,成绩录入!BF136,0)</f>
        <v>0</v>
      </c>
      <c r="AAU133" s="274">
        <f>IF(AAU$6=$AAP$5,成绩录入!BG136,0)</f>
        <v>0</v>
      </c>
      <c r="AAV133" s="274">
        <f>IF(AAV$6=$AAP$5,成绩录入!BH136,0)</f>
        <v>0</v>
      </c>
      <c r="AAW133" s="274">
        <f>IF(AAW$6=$AAP$5,成绩录入!BI136,0)</f>
        <v>0</v>
      </c>
      <c r="AAX133" s="274">
        <f>IF(AAX$6=$AAP$5,成绩录入!BJ136,0)</f>
        <v>0</v>
      </c>
      <c r="AAY133" s="274">
        <f>IF(AAY$6=$AAP$5,成绩录入!BK136,0)</f>
        <v>0</v>
      </c>
      <c r="AAZ133" s="274">
        <f>IF(AAZ$6=$AAP$5,成绩录入!BL136,0)</f>
        <v>0</v>
      </c>
      <c r="ABA133" s="274">
        <f>IF(ABA$6=$AAP$5,成绩录入!BM136,0)</f>
        <v>0</v>
      </c>
      <c r="ABB133" s="274">
        <f>IF(ABB$6=$AAP$5,成绩录入!BN136,0)</f>
        <v>0</v>
      </c>
      <c r="ABC133" s="274">
        <f>IF(ABC$6=$AAP$5,成绩录入!BO136,0)</f>
        <v>0</v>
      </c>
      <c r="ABD133" s="274">
        <f>IF(ABD$6=$AAP$5,成绩录入!BP136,0)</f>
        <v>0</v>
      </c>
      <c r="ABE133" s="274">
        <f>IF(ABE$6=$AAP$5,成绩录入!BQ136,0)</f>
        <v>0</v>
      </c>
      <c r="ABF133" s="274">
        <f>IF(ABF$6=$AAP$5,成绩录入!BR136,0)</f>
        <v>0</v>
      </c>
      <c r="ABG133" s="274">
        <f>IF(ABG$6=$AAP$5,成绩录入!BS136,0)</f>
        <v>0</v>
      </c>
      <c r="ABH133" s="274">
        <f>IF(ABH$6=$AAP$5,成绩录入!BT136,0)</f>
        <v>0</v>
      </c>
      <c r="ABI133" s="274">
        <f>IF(ABI$6=$AAP$5,成绩录入!BU136,0)</f>
        <v>0</v>
      </c>
      <c r="ABJ133" s="274">
        <f>IF(ABJ$6=$AAP$5,成绩录入!BV136,0)</f>
        <v>0</v>
      </c>
      <c r="ABK133" s="274">
        <f>IF(ABK$6=$AAP$5,成绩录入!BW136,0)</f>
        <v>0</v>
      </c>
      <c r="ABL133" s="274">
        <f>IF(ABL$6=$AAP$5,成绩录入!BX136,0)</f>
        <v>0</v>
      </c>
      <c r="ABM133" s="274">
        <f>IF(ABM$6=$AAP$5,成绩录入!BY136,0)</f>
        <v>0</v>
      </c>
      <c r="ABN133" s="274">
        <f>IF(ABN$6=$AAP$5,成绩录入!BZ136,0)</f>
        <v>0</v>
      </c>
      <c r="ABO133" s="274">
        <f>IF(ABO$6=$AAP$5,成绩录入!CA136,0)</f>
        <v>0</v>
      </c>
      <c r="ABP133" s="274">
        <f>IF(ABP$6=$AAP$5,成绩录入!CB136,0)</f>
        <v>0</v>
      </c>
      <c r="ABQ133" s="274">
        <f>IF(ABQ$6=$AAP$5,成绩录入!CC136,0)</f>
        <v>0</v>
      </c>
      <c r="ABR133" s="274">
        <f>IF(ABR$6=$AAP$5,成绩录入!CD136,0)</f>
        <v>0</v>
      </c>
      <c r="ABS133" s="274">
        <f>IF(ABS$6=$AAP$5,成绩录入!CE136,0)</f>
        <v>0</v>
      </c>
      <c r="ABT133" s="274">
        <f>IF(ABT$6=$AAP$5,成绩录入!CF136,0)</f>
        <v>0</v>
      </c>
      <c r="ABU133" s="274">
        <f>IF(ABU$6=$AAP$5,成绩录入!CG136,0)</f>
        <v>0</v>
      </c>
      <c r="ABV133" s="274">
        <f>IF(ABV$6=$AAP$5,成绩录入!CH136,0)</f>
        <v>0</v>
      </c>
      <c r="ABW133" s="274">
        <f>IF(ABW$6=$AAP$5,成绩录入!CI136,0)</f>
        <v>0</v>
      </c>
      <c r="ABX133" s="274">
        <f>IF(ABX$6=$AAP$5,成绩录入!CJ136,0)</f>
        <v>0</v>
      </c>
      <c r="ABY133" s="274">
        <f>IF(ABY$6=$AAP$5,成绩录入!CK136,0)</f>
        <v>0</v>
      </c>
      <c r="ABZ133" s="274">
        <f>IF(ABZ$6=$AAP$5,成绩录入!CL136,0)</f>
        <v>0</v>
      </c>
      <c r="ACA133" s="274">
        <f>IF(ACA$6=$AAP$5,成绩录入!CM136,0)</f>
        <v>0</v>
      </c>
      <c r="ACB133" s="274">
        <f>IF(ACB$6=$AAP$5,成绩录入!CN136,0)</f>
        <v>0</v>
      </c>
      <c r="ACC133" s="274">
        <f>IF(ACC$6=$AAP$5,成绩录入!CO136,0)</f>
        <v>0</v>
      </c>
      <c r="ACD133" s="274">
        <f>IF(ACD$6=$AAP$5,成绩录入!CP136,0)</f>
        <v>0</v>
      </c>
      <c r="ACE133" s="274">
        <f>IF(ACE$6=$AAP$5,成绩录入!CQ136,0)</f>
        <v>0</v>
      </c>
      <c r="ACF133" s="274">
        <f>IF(ACF$6=$AAP$5,成绩录入!CR136,0)</f>
        <v>0</v>
      </c>
      <c r="ACG133" s="274">
        <f>IF(ACG$6=$AAP$5,成绩录入!CS136,0)</f>
        <v>0</v>
      </c>
      <c r="ACH133" s="274">
        <f>IF(ACH$6=$AAP$5,成绩录入!CT136,0)</f>
        <v>0</v>
      </c>
      <c r="ACI133" s="274">
        <f>IF(ACI$6=$AAP$5,成绩录入!CU136,0)</f>
        <v>0</v>
      </c>
      <c r="ACJ133" s="274">
        <f>IF(ACJ$6=$AAP$5,成绩录入!CV136,0)</f>
        <v>0</v>
      </c>
      <c r="ACK133" s="274">
        <f>IF(ACK$6=$AAP$5,成绩录入!CW136,0)</f>
        <v>0</v>
      </c>
      <c r="ACL133" s="274">
        <f>IF(ACL$6=$AAP$5,成绩录入!CX136,0)</f>
        <v>0</v>
      </c>
      <c r="ACM133" s="274">
        <f>IF(ACM$6=$AAP$5,成绩录入!CY136,0)</f>
        <v>0</v>
      </c>
      <c r="ACN133" s="274">
        <f>IF(ACN$6=$AAP$5,成绩录入!CZ136,0)</f>
        <v>0</v>
      </c>
      <c r="ACO133" s="274">
        <f>IF(ACO$6=$AAP$5,成绩录入!DA136,0)</f>
        <v>0</v>
      </c>
      <c r="ACP133" s="274">
        <f>IF(ACP$6=$AAP$5,成绩录入!DB136,0)</f>
        <v>0</v>
      </c>
      <c r="ACQ133" s="274">
        <f>IF(ACQ$6=$AAP$5,成绩录入!DC136,0)</f>
        <v>0</v>
      </c>
      <c r="ACR133" s="274">
        <f>IF(ACR$6=$AAP$5,成绩录入!DD136,0)</f>
        <v>0</v>
      </c>
      <c r="ACS133" s="274">
        <f>IF(ACS$6=$AAP$5,成绩录入!DE136,0)</f>
        <v>0</v>
      </c>
      <c r="ACT133" s="274">
        <f>IF(ACT$6=$AAP$5,成绩录入!DF136,0)</f>
        <v>0</v>
      </c>
      <c r="ACU133" s="274">
        <f>IF(ACU$6=$AAP$5,成绩录入!DG136,0)</f>
        <v>0</v>
      </c>
      <c r="ACV133" s="274">
        <f>IF(ACV$6=$AAP$5,成绩录入!DH136,0)</f>
        <v>0</v>
      </c>
      <c r="ACW133" s="274">
        <f>IF(ACW$6=$AAP$5,成绩录入!DI136,0)</f>
        <v>0</v>
      </c>
      <c r="ACX133" s="274">
        <f>IF(ACX$6=$AAP$5,成绩录入!DJ136,0)</f>
        <v>0</v>
      </c>
      <c r="ACY133" s="248">
        <f>IF(ACY$6=$AAP$5,成绩录入!DK136,0)</f>
        <v>0</v>
      </c>
      <c r="ACZ133" s="248">
        <f>IF(ACZ$6=$AAP$5,成绩录入!DL136,0)</f>
        <v>0</v>
      </c>
      <c r="ADA133" s="248">
        <f>IF(ADA$6=$AAP$5,成绩录入!DM136,0)</f>
        <v>0</v>
      </c>
      <c r="ADB133" s="248">
        <f>IF(ADB$6=$AAP$5,成绩录入!DN136,0)</f>
        <v>0</v>
      </c>
      <c r="ADC133" s="248">
        <f>IF(ADC$6=$AAP$5,成绩录入!DO136,0)</f>
        <v>0</v>
      </c>
      <c r="ADD133" s="248">
        <f>IF(ADD$6=$AAP$5,成绩录入!DP136,0)</f>
        <v>0</v>
      </c>
      <c r="ADE133" s="248">
        <f>IF(ADE$6=$AAP$5,成绩录入!DQ136,0)</f>
        <v>0</v>
      </c>
      <c r="ADF133" s="248">
        <f>IF(ADF$6=$AAP$5,成绩录入!DR136,0)</f>
        <v>0</v>
      </c>
      <c r="ADG133" s="248">
        <f>IF(ADG$6=$AAP$5,成绩录入!DS136,0)</f>
        <v>0</v>
      </c>
      <c r="ADH133" s="248">
        <f>IF(ADH$6=$AAP$5,成绩录入!DT136,0)</f>
        <v>0</v>
      </c>
      <c r="ADI133" s="248">
        <f>IF(ADI$6=$AAP$5,成绩录入!DU136,0)</f>
        <v>0</v>
      </c>
      <c r="ADJ133" s="248">
        <f>IF(ADJ$6=$AAP$5,成绩录入!DV136,0)</f>
        <v>0</v>
      </c>
      <c r="ADK133" s="248">
        <f>IF(ADK$6=$AAP$5,成绩录入!DW136,0)</f>
        <v>0</v>
      </c>
      <c r="ADL133" s="248">
        <f>IF(ADL$6=$AAP$5,成绩录入!DX136,0)</f>
        <v>0</v>
      </c>
      <c r="ADM133" s="248">
        <f>IF(ADM$6=$AAP$5,成绩录入!DY136,0)</f>
        <v>0</v>
      </c>
      <c r="ADN133" s="248">
        <f>IF(ADN$6=$AAP$5,成绩录入!DZ136,0)</f>
        <v>0</v>
      </c>
      <c r="ADO133" s="248">
        <f>IF(ADO$6=$AAP$5,成绩录入!EA136,0)</f>
        <v>0</v>
      </c>
      <c r="ADP133" s="248">
        <f>IF(ADP$6=$AAP$5,成绩录入!EB136,0)</f>
        <v>0</v>
      </c>
      <c r="ADQ133" s="248">
        <f>IF(ADQ$6=$AAP$5,成绩录入!EC136,0)</f>
        <v>0</v>
      </c>
      <c r="ADR133" s="248">
        <f>IF(ADR$6=$AAP$5,成绩录入!ED136,0)</f>
        <v>0</v>
      </c>
      <c r="ADS133" s="248">
        <f>IF(ADS$6=$AAP$5,成绩录入!EE136,0)</f>
        <v>0</v>
      </c>
      <c r="ADT133" s="248">
        <f>IF(ADT$6=$AAP$5,成绩录入!EF136,0)</f>
        <v>0</v>
      </c>
      <c r="ADU133" s="248">
        <f>IF(ADU$6=$AAP$5,成绩录入!EG136,0)</f>
        <v>0</v>
      </c>
      <c r="ADV133" s="248">
        <f>IF(ADV$6=$AAP$5,成绩录入!EH136,0)</f>
        <v>0</v>
      </c>
      <c r="ADW133" s="248">
        <f>IF(ADW$6=$AAP$5,成绩录入!EI136,0)</f>
        <v>0</v>
      </c>
      <c r="ADX133" s="248">
        <f>IF(ADX$6=$AAP$5,成绩录入!EJ136,0)</f>
        <v>0</v>
      </c>
      <c r="ADY133" s="248">
        <f>IF(ADY$6=$AAP$5,成绩录入!EK136,0)</f>
        <v>0</v>
      </c>
      <c r="ADZ133" s="248">
        <f>IF(ADZ$6=$AAP$5,成绩录入!EL136,0)</f>
        <v>0</v>
      </c>
      <c r="AEA133" s="248">
        <f>IF(AEA$6=$AAP$5,成绩录入!EM136,0)</f>
        <v>0</v>
      </c>
      <c r="AEB133" s="248">
        <f>IF(AEB$6=$AAP$5,成绩录入!EN136,0)</f>
        <v>0</v>
      </c>
      <c r="AEC133" s="248">
        <f>IF(AEC$6=$AAP$5,成绩录入!EO136,0)</f>
        <v>0</v>
      </c>
      <c r="AED133" s="248">
        <f>IF(AED$6=$AAP$5,成绩录入!EP136,0)</f>
        <v>0</v>
      </c>
      <c r="AEE133" s="248">
        <f>IF(AEE$6=$AAP$5,成绩录入!EQ136,0)</f>
        <v>0</v>
      </c>
      <c r="AEF133" s="248">
        <f>IF(AEF$6=$AAP$5,成绩录入!ER136,0)</f>
        <v>0</v>
      </c>
      <c r="AEG133" s="248">
        <f>IF(AEG$6=$AAP$5,成绩录入!ES136,0)</f>
        <v>0</v>
      </c>
      <c r="AEH133" s="248">
        <f>IF(AEH$6=$AAP$5,成绩录入!ET136,0)</f>
        <v>0</v>
      </c>
      <c r="AEI133" s="248">
        <f>IF(AEI$6=$AAP$5,成绩录入!EU136,0)</f>
        <v>0</v>
      </c>
      <c r="AEJ133" s="248">
        <f>IF(AEJ$6=$AAP$5,成绩录入!EV136,0)</f>
        <v>0</v>
      </c>
      <c r="AEK133" s="248">
        <f>IF(AEK$6=$AAP$5,成绩录入!EW136,0)</f>
        <v>0</v>
      </c>
      <c r="AEL133" s="248">
        <f>IF(AEL$6=$AAP$5,成绩录入!EX136,0)</f>
        <v>0</v>
      </c>
      <c r="AEM133" s="218">
        <f t="shared" si="193"/>
        <v>0</v>
      </c>
      <c r="AEN133" s="166"/>
      <c r="AEO133" s="166"/>
      <c r="AEP133" s="273">
        <f>IF(AEP$6=$AEO$5,成绩录入!BC136,0)</f>
        <v>0</v>
      </c>
      <c r="AEQ133" s="274">
        <f>IF(AEQ$6=$AEO$5,成绩录入!BD136,0)</f>
        <v>0</v>
      </c>
      <c r="AER133" s="274">
        <f>IF(AER$6=$AEO$5,成绩录入!BE136,0)</f>
        <v>0</v>
      </c>
      <c r="AES133" s="274">
        <f>IF(AES$6=$AEO$5,成绩录入!BF136,0)</f>
        <v>0</v>
      </c>
      <c r="AET133" s="274">
        <f>IF(AET$6=$AEO$5,成绩录入!BG136,0)</f>
        <v>0</v>
      </c>
      <c r="AEU133" s="274">
        <f>IF(AEU$6=$AEO$5,成绩录入!BH136,0)</f>
        <v>0</v>
      </c>
      <c r="AEV133" s="274">
        <f>IF(AEV$6=$AEO$5,成绩录入!BI136,0)</f>
        <v>0</v>
      </c>
      <c r="AEW133" s="274">
        <f>IF(AEW$6=$AEO$5,成绩录入!BJ136,0)</f>
        <v>0</v>
      </c>
      <c r="AEX133" s="274">
        <f>IF(AEX$6=$AEO$5,成绩录入!BK136,0)</f>
        <v>0</v>
      </c>
      <c r="AEY133" s="274">
        <f>IF(AEY$6=$AEO$5,成绩录入!BL136,0)</f>
        <v>0</v>
      </c>
      <c r="AEZ133" s="274">
        <f>IF(AEZ$6=$AEO$5,成绩录入!BM136,0)</f>
        <v>0</v>
      </c>
      <c r="AFA133" s="274">
        <f>IF(AFA$6=$AEO$5,成绩录入!BN136,0)</f>
        <v>0</v>
      </c>
      <c r="AFB133" s="274">
        <f>IF(AFB$6=$AEO$5,成绩录入!BO136,0)</f>
        <v>0</v>
      </c>
      <c r="AFC133" s="274">
        <f>IF(AFC$6=$AEO$5,成绩录入!BP136,0)</f>
        <v>0</v>
      </c>
      <c r="AFD133" s="274">
        <f>IF(AFD$6=$AEO$5,成绩录入!BQ136,0)</f>
        <v>0</v>
      </c>
      <c r="AFE133" s="274">
        <f>IF(AFE$6=$AEO$5,成绩录入!BR136,0)</f>
        <v>0</v>
      </c>
      <c r="AFF133" s="274">
        <f>IF(AFF$6=$AEO$5,成绩录入!BS136,0)</f>
        <v>0</v>
      </c>
      <c r="AFG133" s="274">
        <f>IF(AFG$6=$AEO$5,成绩录入!BT136,0)</f>
        <v>0</v>
      </c>
      <c r="AFH133" s="274">
        <f>IF(AFH$6=$AEO$5,成绩录入!BU136,0)</f>
        <v>0</v>
      </c>
      <c r="AFI133" s="274">
        <f>IF(AFI$6=$AEO$5,成绩录入!BV136,0)</f>
        <v>0</v>
      </c>
      <c r="AFJ133" s="274">
        <f>IF(AFJ$6=$AEO$5,成绩录入!BW136,0)</f>
        <v>0</v>
      </c>
      <c r="AFK133" s="274">
        <f>IF(AFK$6=$AEO$5,成绩录入!BX136,0)</f>
        <v>0</v>
      </c>
      <c r="AFL133" s="274">
        <f>IF(AFL$6=$AEO$5,成绩录入!BY136,0)</f>
        <v>0</v>
      </c>
      <c r="AFM133" s="274">
        <f>IF(AFM$6=$AEO$5,成绩录入!BZ136,0)</f>
        <v>0</v>
      </c>
      <c r="AFN133" s="274">
        <f>IF(AFN$6=$AEO$5,成绩录入!CA136,0)</f>
        <v>0</v>
      </c>
      <c r="AFO133" s="274">
        <f>IF(AFO$6=$AEO$5,成绩录入!CB136,0)</f>
        <v>0</v>
      </c>
      <c r="AFP133" s="274">
        <f>IF(AFP$6=$AEO$5,成绩录入!CC136,0)</f>
        <v>0</v>
      </c>
      <c r="AFQ133" s="274">
        <f>IF(AFQ$6=$AEO$5,成绩录入!CD136,0)</f>
        <v>0</v>
      </c>
      <c r="AFR133" s="274">
        <f>IF(AFR$6=$AEO$5,成绩录入!CE136,0)</f>
        <v>0</v>
      </c>
      <c r="AFS133" s="274">
        <f>IF(AFS$6=$AEO$5,成绩录入!CF136,0)</f>
        <v>0</v>
      </c>
      <c r="AFT133" s="274">
        <f>IF(AFT$6=$AEO$5,成绩录入!CG136,0)</f>
        <v>0</v>
      </c>
      <c r="AFU133" s="274">
        <f>IF(AFU$6=$AEO$5,成绩录入!CH136,0)</f>
        <v>0</v>
      </c>
      <c r="AFV133" s="274">
        <f>IF(AFV$6=$AEO$5,成绩录入!CI136,0)</f>
        <v>0</v>
      </c>
      <c r="AFW133" s="274">
        <f>IF(AFW$6=$AEO$5,成绩录入!CJ136,0)</f>
        <v>0</v>
      </c>
      <c r="AFX133" s="274">
        <f>IF(AFX$6=$AEO$5,成绩录入!CK136,0)</f>
        <v>0</v>
      </c>
      <c r="AFY133" s="274">
        <f>IF(AFY$6=$AEO$5,成绩录入!CL136,0)</f>
        <v>0</v>
      </c>
      <c r="AFZ133" s="274">
        <f>IF(AFZ$6=$AEO$5,成绩录入!CM136,0)</f>
        <v>0</v>
      </c>
      <c r="AGA133" s="274">
        <f>IF(AGA$6=$AEO$5,成绩录入!CN136,0)</f>
        <v>0</v>
      </c>
      <c r="AGB133" s="274">
        <f>IF(AGB$6=$AEO$5,成绩录入!CO136,0)</f>
        <v>0</v>
      </c>
      <c r="AGC133" s="274">
        <f>IF(AGC$6=$AEO$5,成绩录入!CP136,0)</f>
        <v>0</v>
      </c>
      <c r="AGD133" s="274">
        <f>IF(AGD$6=$AEO$5,成绩录入!CQ136,0)</f>
        <v>0</v>
      </c>
      <c r="AGE133" s="274">
        <f>IF(AGE$6=$AEO$5,成绩录入!CR136,0)</f>
        <v>0</v>
      </c>
      <c r="AGF133" s="274">
        <f>IF(AGF$6=$AEO$5,成绩录入!CS136,0)</f>
        <v>0</v>
      </c>
      <c r="AGG133" s="274">
        <f>IF(AGG$6=$AEO$5,成绩录入!CT136,0)</f>
        <v>0</v>
      </c>
      <c r="AGH133" s="274">
        <f>IF(AGH$6=$AEO$5,成绩录入!CU136,0)</f>
        <v>0</v>
      </c>
      <c r="AGI133" s="274">
        <f>IF(AGI$6=$AEO$5,成绩录入!CV136,0)</f>
        <v>0</v>
      </c>
      <c r="AGJ133" s="274">
        <f>IF(AGJ$6=$AEO$5,成绩录入!CW136,0)</f>
        <v>0</v>
      </c>
      <c r="AGK133" s="274">
        <f>IF(AGK$6=$AEO$5,成绩录入!CX136,0)</f>
        <v>0</v>
      </c>
      <c r="AGL133" s="274">
        <f>IF(AGL$6=$AEO$5,成绩录入!CY136,0)</f>
        <v>0</v>
      </c>
      <c r="AGM133" s="274">
        <f>IF(AGM$6=$AEO$5,成绩录入!CZ136,0)</f>
        <v>0</v>
      </c>
      <c r="AGN133" s="274">
        <f>IF(AGN$6=$AEO$5,成绩录入!DA136,0)</f>
        <v>0</v>
      </c>
      <c r="AGO133" s="274">
        <f>IF(AGO$6=$AEO$5,成绩录入!DB136,0)</f>
        <v>0</v>
      </c>
      <c r="AGP133" s="274">
        <f>IF(AGP$6=$AEO$5,成绩录入!DC136,0)</f>
        <v>0</v>
      </c>
      <c r="AGQ133" s="274">
        <f>IF(AGQ$6=$AEO$5,成绩录入!DD136,0)</f>
        <v>0</v>
      </c>
      <c r="AGR133" s="274">
        <f>IF(AGR$6=$AEO$5,成绩录入!DE136,0)</f>
        <v>0</v>
      </c>
      <c r="AGS133" s="274">
        <f>IF(AGS$6=$AEO$5,成绩录入!DF136,0)</f>
        <v>0</v>
      </c>
      <c r="AGT133" s="274">
        <f>IF(AGT$6=$AEO$5,成绩录入!DG136,0)</f>
        <v>0</v>
      </c>
      <c r="AGU133" s="274">
        <f>IF(AGU$6=$AEO$5,成绩录入!DH136,0)</f>
        <v>0</v>
      </c>
      <c r="AGV133" s="274">
        <f>IF(AGV$6=$AEO$5,成绩录入!DI136,0)</f>
        <v>0</v>
      </c>
      <c r="AGW133" s="274">
        <f>IF(AGW$6=$AEO$5,成绩录入!DJ136,0)</f>
        <v>0</v>
      </c>
      <c r="AGX133" s="248">
        <f>IF(AGX$6=$AEO$5,成绩录入!DK136,0)</f>
        <v>0</v>
      </c>
      <c r="AGY133" s="248">
        <f>IF(AGY$6=$AEO$5,成绩录入!DL136,0)</f>
        <v>0</v>
      </c>
      <c r="AGZ133" s="248">
        <f>IF(AGZ$6=$AEO$5,成绩录入!DM136,0)</f>
        <v>0</v>
      </c>
      <c r="AHA133" s="248">
        <f>IF(AHA$6=$AEO$5,成绩录入!DN136,0)</f>
        <v>0</v>
      </c>
      <c r="AHB133" s="248">
        <f>IF(AHB$6=$AEO$5,成绩录入!DO136,0)</f>
        <v>0</v>
      </c>
      <c r="AHC133" s="248">
        <f>IF(AHC$6=$AEO$5,成绩录入!DP136,0)</f>
        <v>0</v>
      </c>
      <c r="AHD133" s="248">
        <f>IF(AHD$6=$AEO$5,成绩录入!DQ136,0)</f>
        <v>0</v>
      </c>
      <c r="AHE133" s="248">
        <f>IF(AHE$6=$AEO$5,成绩录入!DR136,0)</f>
        <v>0</v>
      </c>
      <c r="AHF133" s="248">
        <f>IF(AHF$6=$AEO$5,成绩录入!DS136,0)</f>
        <v>0</v>
      </c>
      <c r="AHG133" s="248">
        <f>IF(AHG$6=$AEO$5,成绩录入!DT136,0)</f>
        <v>0</v>
      </c>
      <c r="AHH133" s="248">
        <f>IF(AHH$6=$AEO$5,成绩录入!DU136,0)</f>
        <v>0</v>
      </c>
      <c r="AHI133" s="248">
        <f>IF(AHI$6=$AEO$5,成绩录入!DV136,0)</f>
        <v>0</v>
      </c>
      <c r="AHJ133" s="248">
        <f>IF(AHJ$6=$AEO$5,成绩录入!DW136,0)</f>
        <v>0</v>
      </c>
      <c r="AHK133" s="248">
        <f>IF(AHK$6=$AEO$5,成绩录入!DX136,0)</f>
        <v>0</v>
      </c>
      <c r="AHL133" s="248">
        <f>IF(AHL$6=$AEO$5,成绩录入!DY136,0)</f>
        <v>0</v>
      </c>
      <c r="AHM133" s="248">
        <f>IF(AHM$6=$AEO$5,成绩录入!DZ136,0)</f>
        <v>0</v>
      </c>
      <c r="AHN133" s="248">
        <f>IF(AHN$6=$AEO$5,成绩录入!EA136,0)</f>
        <v>0</v>
      </c>
      <c r="AHO133" s="248">
        <f>IF(AHO$6=$AEO$5,成绩录入!EB136,0)</f>
        <v>0</v>
      </c>
      <c r="AHP133" s="248">
        <f>IF(AHP$6=$AEO$5,成绩录入!EC136,0)</f>
        <v>0</v>
      </c>
      <c r="AHQ133" s="248">
        <f>IF(AHQ$6=$AEO$5,成绩录入!ED136,0)</f>
        <v>0</v>
      </c>
      <c r="AHR133" s="248">
        <f>IF(AHR$6=$AEO$5,成绩录入!EE136,0)</f>
        <v>0</v>
      </c>
      <c r="AHS133" s="248">
        <f>IF(AHS$6=$AEO$5,成绩录入!EF136,0)</f>
        <v>0</v>
      </c>
      <c r="AHT133" s="248">
        <f>IF(AHT$6=$AEO$5,成绩录入!EG136,0)</f>
        <v>0</v>
      </c>
      <c r="AHU133" s="248">
        <f>IF(AHU$6=$AEO$5,成绩录入!EH136,0)</f>
        <v>0</v>
      </c>
      <c r="AHV133" s="248">
        <f>IF(AHV$6=$AEO$5,成绩录入!EI136,0)</f>
        <v>0</v>
      </c>
      <c r="AHW133" s="248">
        <f>IF(AHW$6=$AEO$5,成绩录入!EJ136,0)</f>
        <v>0</v>
      </c>
      <c r="AHX133" s="248">
        <f>IF(AHX$6=$AEO$5,成绩录入!EK136,0)</f>
        <v>0</v>
      </c>
      <c r="AHY133" s="248">
        <f>IF(AHY$6=$AEO$5,成绩录入!EL136,0)</f>
        <v>0</v>
      </c>
      <c r="AHZ133" s="248">
        <f>IF(AHZ$6=$AEO$5,成绩录入!EM136,0)</f>
        <v>0</v>
      </c>
      <c r="AIA133" s="248">
        <f>IF(AIA$6=$AEO$5,成绩录入!EN136,0)</f>
        <v>0</v>
      </c>
      <c r="AIB133" s="248">
        <f>IF(AIB$6=$AEO$5,成绩录入!EO136,0)</f>
        <v>0</v>
      </c>
      <c r="AIC133" s="248">
        <f>IF(AIC$6=$AEO$5,成绩录入!EP136,0)</f>
        <v>0</v>
      </c>
      <c r="AID133" s="248">
        <f>IF(AID$6=$AEO$5,成绩录入!EQ136,0)</f>
        <v>0</v>
      </c>
      <c r="AIE133" s="248">
        <f>IF(AIE$6=$AEO$5,成绩录入!ER136,0)</f>
        <v>0</v>
      </c>
      <c r="AIF133" s="248">
        <f>IF(AIF$6=$AEO$5,成绩录入!ES136,0)</f>
        <v>0</v>
      </c>
      <c r="AIG133" s="248">
        <f>IF(AIG$6=$AEO$5,成绩录入!ET136,0)</f>
        <v>0</v>
      </c>
      <c r="AIH133" s="248">
        <f>IF(AIH$6=$AEO$5,成绩录入!EU136,0)</f>
        <v>0</v>
      </c>
      <c r="AII133" s="248">
        <f>IF(AII$6=$AEO$5,成绩录入!EV136,0)</f>
        <v>0</v>
      </c>
      <c r="AIJ133" s="248">
        <f>IF(AIJ$6=$AEO$5,成绩录入!EW136,0)</f>
        <v>0</v>
      </c>
      <c r="AIK133" s="248">
        <f>IF(AIK$6=$AEO$5,成绩录入!EX136,0)</f>
        <v>0</v>
      </c>
      <c r="AIL133" s="218">
        <f t="shared" si="194"/>
        <v>0</v>
      </c>
      <c r="AIN133" s="402" t="str">
        <f>初始录入!A138</f>
        <v/>
      </c>
      <c r="AIO133" s="270">
        <f>初始录入!B138</f>
        <v>0</v>
      </c>
      <c r="AIP133" s="271">
        <f>初始录入!C138</f>
        <v>0</v>
      </c>
      <c r="AIQ133" s="403">
        <f>IF(平时!D131&lt;&gt;"",平时!D131,0)</f>
        <v>0</v>
      </c>
      <c r="AIR133" s="404" t="str">
        <f t="shared" si="331"/>
        <v/>
      </c>
      <c r="AIS133" s="403">
        <f>IF(过程!D131&lt;&gt;"",过程!D131,0)</f>
        <v>0</v>
      </c>
      <c r="AIT133" s="404" t="str">
        <f t="shared" si="332"/>
        <v/>
      </c>
      <c r="AIU133" s="216">
        <f>IF(期末!D131&lt;&gt;"",期末!D131,0)</f>
        <v>0</v>
      </c>
      <c r="AIV133" s="404" t="str">
        <f t="shared" si="333"/>
        <v/>
      </c>
      <c r="AIW133" s="405">
        <f t="shared" si="334"/>
        <v>0</v>
      </c>
      <c r="AIX133" s="403">
        <f>IF(平时!E131&lt;&gt;"",平时!E131,0)</f>
        <v>0</v>
      </c>
      <c r="AIY133" s="404" t="str">
        <f t="shared" si="335"/>
        <v/>
      </c>
      <c r="AIZ133" s="403">
        <f>IF(过程!E131&lt;&gt;"",过程!E131,0)</f>
        <v>0</v>
      </c>
      <c r="AJA133" s="404" t="str">
        <f t="shared" si="336"/>
        <v/>
      </c>
      <c r="AJB133" s="216">
        <f>IF(期末!E131&lt;&gt;"",期末!E131,0)</f>
        <v>0</v>
      </c>
      <c r="AJC133" s="404" t="str">
        <f t="shared" si="337"/>
        <v/>
      </c>
      <c r="AJD133" s="405">
        <f t="shared" si="338"/>
        <v>0</v>
      </c>
      <c r="AJE133" s="403">
        <f>IF(平时!F131&lt;&gt;"",平时!F131,0)</f>
        <v>0</v>
      </c>
      <c r="AJF133" s="404" t="str">
        <f t="shared" si="339"/>
        <v/>
      </c>
      <c r="AJG133" s="403">
        <f>IF(过程!F131&lt;&gt;"",过程!F131,0)</f>
        <v>0</v>
      </c>
      <c r="AJH133" s="404" t="str">
        <f t="shared" si="340"/>
        <v/>
      </c>
      <c r="AJI133" s="216">
        <f>IF(期末!F131&lt;&gt;"",期末!F131,0)</f>
        <v>0</v>
      </c>
      <c r="AJJ133" s="404" t="str">
        <f t="shared" si="341"/>
        <v/>
      </c>
      <c r="AJK133" s="405">
        <f t="shared" si="342"/>
        <v>0</v>
      </c>
      <c r="AJL133" s="403">
        <f>IF(平时!G131&lt;&gt;"",平时!G131,0)</f>
        <v>0</v>
      </c>
      <c r="AJM133" s="404" t="str">
        <f t="shared" si="343"/>
        <v/>
      </c>
      <c r="AJN133" s="403">
        <f>IF(过程!G131&lt;&gt;"",过程!G131,0)</f>
        <v>0</v>
      </c>
      <c r="AJO133" s="404" t="str">
        <f t="shared" si="344"/>
        <v/>
      </c>
      <c r="AJP133" s="216">
        <f>IF(期末!G131&lt;&gt;"",期末!G131,0)</f>
        <v>0</v>
      </c>
      <c r="AJQ133" s="404" t="str">
        <f t="shared" si="345"/>
        <v/>
      </c>
      <c r="AJR133" s="405">
        <f t="shared" si="346"/>
        <v>0</v>
      </c>
      <c r="AJS133" s="403">
        <f>IF(平时!H131&lt;&gt;"",平时!H131,0)</f>
        <v>0</v>
      </c>
      <c r="AJT133" s="404" t="str">
        <f t="shared" si="347"/>
        <v/>
      </c>
      <c r="AJU133" s="403">
        <f>IF(过程!H131&lt;&gt;"",过程!H131,0)</f>
        <v>0</v>
      </c>
      <c r="AJV133" s="404" t="str">
        <f t="shared" si="348"/>
        <v/>
      </c>
      <c r="AJW133" s="216">
        <f>IF(期末!H131&lt;&gt;"",期末!H131,0)</f>
        <v>0</v>
      </c>
      <c r="AJX133" s="404" t="str">
        <f t="shared" si="349"/>
        <v/>
      </c>
      <c r="AJY133" s="406">
        <f t="shared" si="350"/>
        <v>0</v>
      </c>
      <c r="AKA133" s="216" t="str">
        <f>初始录入!A138</f>
        <v/>
      </c>
      <c r="AKB133" s="216">
        <f>初始录入!B138</f>
        <v>0</v>
      </c>
      <c r="AKC133" s="216">
        <f>初始录入!C138</f>
        <v>0</v>
      </c>
      <c r="AKD133" s="327" t="str">
        <f>IF(初始录入!$E138=初始录入!$K$2,达成度!$D146,"")</f>
        <v/>
      </c>
      <c r="AKE133" s="327" t="str">
        <f>IF(初始录入!$E138=初始录入!$K$3,达成度!D146,"")</f>
        <v/>
      </c>
      <c r="AKF133" s="216" t="str">
        <f>IF(初始录入!$E138=初始录入!$K$4,达成度!D146,"")</f>
        <v/>
      </c>
      <c r="AKG133" s="216" t="str">
        <f>IF(初始录入!$E138=初始录入!$K$5,达成度!D146,"")</f>
        <v/>
      </c>
      <c r="AKH133" s="327" t="str">
        <f>IF(初始录入!$E138=初始录入!$K$2,达成度!E146,"")</f>
        <v/>
      </c>
      <c r="AKI133" s="327" t="str">
        <f>IF(初始录入!$E138=初始录入!$K$3,达成度!E146,"")</f>
        <v/>
      </c>
      <c r="AKJ133" s="216" t="str">
        <f>IF(初始录入!$E138=初始录入!$K$4,达成度!E146,"")</f>
        <v/>
      </c>
      <c r="AKK133" s="216" t="str">
        <f>IF(初始录入!$E138=初始录入!$K$5,达成度!E146,"")</f>
        <v/>
      </c>
      <c r="AKL133" s="327" t="str">
        <f>IF(初始录入!$E138=初始录入!$K$2,达成度!F146,"")</f>
        <v/>
      </c>
      <c r="AKM133" s="327" t="str">
        <f>IF(初始录入!$E138=初始录入!$K$3,达成度!F146,"")</f>
        <v/>
      </c>
      <c r="AKN133" s="216" t="str">
        <f>IF(初始录入!$E138=初始录入!$K$4,达成度!F146,"")</f>
        <v/>
      </c>
      <c r="AKO133" s="216" t="str">
        <f>IF(初始录入!$E138=初始录入!$K$5,达成度!F146,"")</f>
        <v/>
      </c>
      <c r="AKP133" s="327" t="str">
        <f>IF(初始录入!$E138=初始录入!$K$2,达成度!H146,"")</f>
        <v/>
      </c>
      <c r="AKQ133" s="327" t="str">
        <f>IF(初始录入!$E138=初始录入!$K$3,达成度!H146,"")</f>
        <v/>
      </c>
      <c r="AKR133" s="216" t="str">
        <f>IF(初始录入!$E138=初始录入!$K$4,达成度!H146,"")</f>
        <v/>
      </c>
      <c r="AKS133" s="216" t="str">
        <f>IF(初始录入!$E138=初始录入!$K$5,达成度!H146,"")</f>
        <v/>
      </c>
      <c r="AKT133" s="327" t="str">
        <f>IF(初始录入!$E138=初始录入!$K$2,达成度!I146,"")</f>
        <v/>
      </c>
      <c r="AKU133" s="327" t="str">
        <f>IF(初始录入!$E138=初始录入!$K$3,达成度!I146,"")</f>
        <v/>
      </c>
      <c r="AKV133" s="216" t="str">
        <f>IF(初始录入!$E138=初始录入!$K$4,达成度!I146,"")</f>
        <v/>
      </c>
      <c r="AKW133" s="216" t="str">
        <f>IF(初始录入!$E138=初始录入!$K$5,达成度!I146,"")</f>
        <v/>
      </c>
      <c r="AKX133" s="327" t="str">
        <f>IF(初始录入!$E138=初始录入!$K$2,达成度!J146,"")</f>
        <v/>
      </c>
      <c r="AKY133" s="327" t="str">
        <f>IF(初始录入!$E138=初始录入!$K$3,达成度!J146,"")</f>
        <v/>
      </c>
      <c r="AKZ133" s="216" t="str">
        <f>IF(初始录入!$E138=初始录入!$K$4,达成度!J146,"")</f>
        <v/>
      </c>
      <c r="ALA133" s="216" t="str">
        <f>IF(初始录入!$E138=初始录入!$K$5,达成度!J146,"")</f>
        <v/>
      </c>
      <c r="ALB133" s="327" t="str">
        <f>IF(初始录入!$E138=初始录入!$K$2,达成度!L146,"")</f>
        <v/>
      </c>
      <c r="ALC133" s="327" t="str">
        <f>IF(初始录入!$E138=初始录入!$K$3,达成度!L146,"")</f>
        <v/>
      </c>
      <c r="ALD133" s="216" t="str">
        <f>IF(初始录入!$E138=初始录入!$K$4,达成度!L146,"")</f>
        <v/>
      </c>
      <c r="ALE133" s="216" t="str">
        <f>IF(初始录入!$E138=初始录入!$K$5,达成度!L146,"")</f>
        <v/>
      </c>
      <c r="ALF133" s="327" t="str">
        <f>IF(初始录入!$E138=初始录入!$K$2,达成度!M146,"")</f>
        <v/>
      </c>
      <c r="ALG133" s="327" t="str">
        <f>IF(初始录入!$E138=初始录入!$K$3,达成度!M146,"")</f>
        <v/>
      </c>
      <c r="ALH133" s="216" t="str">
        <f>IF(初始录入!$E138=初始录入!$K$4,达成度!M146,"")</f>
        <v/>
      </c>
      <c r="ALI133" s="216" t="str">
        <f>IF(初始录入!$E138=初始录入!$K$5,达成度!M146,"")</f>
        <v/>
      </c>
      <c r="ALJ133" s="327" t="str">
        <f>IF(初始录入!$E138=初始录入!$K$2,达成度!N146,"")</f>
        <v/>
      </c>
      <c r="ALK133" s="327" t="str">
        <f>IF(初始录入!$E138=初始录入!$K$3,达成度!N146,"")</f>
        <v/>
      </c>
      <c r="ALL133" s="216" t="str">
        <f>IF(初始录入!$E138=初始录入!$K$4,达成度!N146,"")</f>
        <v/>
      </c>
      <c r="ALM133" s="216" t="str">
        <f>IF(初始录入!$E138=初始录入!$K$5,达成度!N146,"")</f>
        <v/>
      </c>
      <c r="ALN133" s="327" t="str">
        <f>IF(初始录入!$E138=初始录入!$K$2,达成度!P146,"")</f>
        <v/>
      </c>
      <c r="ALO133" s="327" t="str">
        <f>IF(初始录入!$E138=初始录入!$K$3,达成度!P146,"")</f>
        <v/>
      </c>
      <c r="ALP133" s="216" t="str">
        <f>IF(初始录入!$E138=初始录入!$K$4,达成度!P146,"")</f>
        <v/>
      </c>
      <c r="ALQ133" s="216" t="str">
        <f>IF(初始录入!$E138=初始录入!$K$5,达成度!P146,"")</f>
        <v/>
      </c>
      <c r="ALR133" s="327" t="str">
        <f>IF(初始录入!$E138=初始录入!$K$2,达成度!Q146,"")</f>
        <v/>
      </c>
      <c r="ALS133" s="327" t="str">
        <f>IF(初始录入!$E138=初始录入!$K$3,达成度!Q146,"")</f>
        <v/>
      </c>
      <c r="ALT133" s="216" t="str">
        <f>IF(初始录入!$E138=初始录入!$K$4,达成度!Q146,"")</f>
        <v/>
      </c>
      <c r="ALU133" s="216" t="str">
        <f>IF(初始录入!$E138=初始录入!$K$5,达成度!Q146,"")</f>
        <v/>
      </c>
      <c r="ALV133" s="327" t="str">
        <f>IF(初始录入!$E138=初始录入!$K$2,达成度!R146,"")</f>
        <v/>
      </c>
      <c r="ALW133" s="327" t="str">
        <f>IF(初始录入!$E138=初始录入!$K$3,达成度!R146,"")</f>
        <v/>
      </c>
      <c r="ALX133" s="216" t="str">
        <f>IF(初始录入!$E138=初始录入!$K$4,达成度!R146,"")</f>
        <v/>
      </c>
      <c r="ALY133" s="216"/>
      <c r="ALZ133" s="327" t="str">
        <f>IF(初始录入!$E138=初始录入!$K$2,达成度!T146,"")</f>
        <v/>
      </c>
      <c r="AMA133" s="327" t="str">
        <f>IF(初始录入!$E138=初始录入!$K$3,达成度!T146,"")</f>
        <v/>
      </c>
      <c r="AMB133" s="216" t="str">
        <f>IF(初始录入!$E138=初始录入!$K$4,达成度!T146,"")</f>
        <v/>
      </c>
      <c r="AMC133" s="216" t="str">
        <f>IF(初始录入!$E138=初始录入!$K$5,达成度!T146,"")</f>
        <v/>
      </c>
      <c r="AMD133" s="327" t="str">
        <f>IF(初始录入!$E138=初始录入!$K$2,达成度!U146,"")</f>
        <v/>
      </c>
      <c r="AME133" s="327" t="str">
        <f>IF(初始录入!$E138=初始录入!$K$3,达成度!U146,"")</f>
        <v/>
      </c>
      <c r="AMF133" s="216" t="str">
        <f>IF(初始录入!$E138=初始录入!$K$4,达成度!U146,"")</f>
        <v/>
      </c>
      <c r="AMG133" s="216" t="str">
        <f>IF(初始录入!$E138=初始录入!$K$5,达成度!U146,"")</f>
        <v/>
      </c>
      <c r="AMH133" s="327" t="str">
        <f>IF(初始录入!$E138=初始录入!$K$2,达成度!V146,"")</f>
        <v/>
      </c>
      <c r="AMI133" s="327" t="str">
        <f>IF(初始录入!$E138=初始录入!$K$3,达成度!V146,"")</f>
        <v/>
      </c>
      <c r="AMJ133" s="216" t="str">
        <f>IF(初始录入!$E138=初始录入!$K$4,达成度!W146,"")</f>
        <v/>
      </c>
      <c r="AMK133" s="216" t="str">
        <f>IF(初始录入!$E138=初始录入!$K$5,达成度!W146,"")</f>
        <v/>
      </c>
      <c r="AMM133" s="270">
        <f t="shared" si="270"/>
        <v>126</v>
      </c>
      <c r="AMN133" s="222" t="str">
        <f t="shared" si="266"/>
        <v/>
      </c>
      <c r="AMO133" s="325" t="str">
        <f>IF($AMM133&lt;=$H$7,INDEX(达成度!$G$21:$G$170,$AMM133,1),"")</f>
        <v/>
      </c>
      <c r="AMP133" s="325" t="str">
        <f>IF($AMM133&lt;=$H$7,INDEX(达成度!$K$21:$K$170,$AMM133,1),"")</f>
        <v/>
      </c>
      <c r="AMQ133" s="325" t="str">
        <f>IF($AMM133&lt;=$H$7,INDEX(达成度!$O$21:$O$170,$AMM133,1),"")</f>
        <v/>
      </c>
      <c r="AMR133" s="325" t="str">
        <f>IF($AMM133&lt;=$H$7,INDEX(达成度!$S$21:$S$170,$AMM133,1),"")</f>
        <v/>
      </c>
      <c r="AMS133" s="326" t="str">
        <f>IF($AMM133&lt;=$H$7,INDEX(达成度!$W$21:$W$170,$AMM133,1),"")</f>
        <v/>
      </c>
      <c r="AMU133" s="407"/>
      <c r="AMV133" s="222" t="str">
        <f t="shared" si="267"/>
        <v/>
      </c>
      <c r="AMW133" s="325" t="str">
        <f>IF($AMM133&lt;=$I$7,INDEX(达成度!$G$21:$G$170,$AMM133+$H$7,1),"")</f>
        <v/>
      </c>
      <c r="AMX133" s="325" t="str">
        <f>IF($AMM133&lt;=$I$7,INDEX(达成度!$K$21:$K$170,$AMM133+$H$7,1),"")</f>
        <v/>
      </c>
      <c r="AMY133" s="325" t="str">
        <f>IF($AMM133&lt;=$I$7,INDEX(达成度!$O$21:$O$170,$AMM133+$H$7,1),"")</f>
        <v/>
      </c>
      <c r="AMZ133" s="325" t="str">
        <f>IF($AMM133&lt;=$I$7,INDEX(达成度!$S$21:$S$170,$AMM133+$H$7,1),"")</f>
        <v/>
      </c>
      <c r="ANA133" s="326" t="str">
        <f>IF($AMM133&lt;=$I$7,INDEX(达成度!$W$21:$W$170,$AMM133+$H$7,1),"")</f>
        <v/>
      </c>
      <c r="ANC133" s="270"/>
      <c r="AND133" s="216" t="str">
        <f t="shared" si="268"/>
        <v/>
      </c>
      <c r="ANE133" s="325" t="str">
        <f>IF($AMM133&lt;=$J$7,INDEX(达成度!$G$21:$G$170,$AMM133+$H$7+$I$7,1),"")</f>
        <v/>
      </c>
      <c r="ANF133" s="325" t="str">
        <f>IF($AMM133&lt;=$J$7,INDEX(达成度!$K$21:$K$170,$AMM133+$H$7+$I$7,1),"")</f>
        <v/>
      </c>
      <c r="ANG133" s="325" t="str">
        <f>IF($AMM133&lt;=$J$7,INDEX(达成度!$O$21:$O$170,$AMM133+$H$7+$I$7,1),"")</f>
        <v/>
      </c>
      <c r="ANH133" s="325" t="str">
        <f>IF($AMM133&lt;=$J$7,INDEX(达成度!$S$21:$S$170,$AMM133+$H$7+$I$7,1),"")</f>
        <v/>
      </c>
      <c r="ANI133" s="326" t="str">
        <f>IF($AMM133&lt;=$J$7,INDEX(达成度!$W$21:$W$170,$AMM133+$H$7+$I$7,1),"")</f>
        <v/>
      </c>
      <c r="ANK133" s="270"/>
      <c r="ANL133" s="216" t="str">
        <f t="shared" si="269"/>
        <v/>
      </c>
      <c r="ANM133" s="325" t="str">
        <f>IF($AMM133&lt;=$K$7,INDEX(达成度!$G$21:$G$170,$AMM133+$H$7+$I$7+$J$7,1),"")</f>
        <v/>
      </c>
      <c r="ANN133" s="325" t="str">
        <f>IF($AMM133&lt;=$K$7,INDEX(达成度!$K$21:$K$170,$AMM133+$H$7+$I$7+$J$7,1),"")</f>
        <v/>
      </c>
      <c r="ANO133" s="325" t="str">
        <f>IF($AMM133&lt;=$K$7,INDEX(达成度!$O$21:$O$170,$AMM133+$H$7+$I$7+$J$7,1),"")</f>
        <v/>
      </c>
      <c r="ANP133" s="325" t="str">
        <f>IF($AMM133&lt;=$K$7,INDEX(达成度!$S$21:$S$170,$AMM133+$H$7+$I$7+$J$7,1),"")</f>
        <v/>
      </c>
      <c r="ANQ133" s="326" t="str">
        <f>IF($AMM133&lt;=$K$7,INDEX(达成度!$W$21:$W$170,$AMM133+$H$7+$I$7+$J$7,1),"")</f>
        <v/>
      </c>
    </row>
    <row r="134" ht="18" customHeight="1" spans="1:1024 1025:1057">
      <c r="A134" s="215" t="str">
        <f>初始录入!A139</f>
        <v/>
      </c>
      <c r="B134" s="216" t="str">
        <f>IF(初始录入!B139&lt;&gt;"",初始录入!B139,"")</f>
        <v/>
      </c>
      <c r="C134" s="216" t="str">
        <f>IF(初始录入!C139&lt;&gt;"",初始录入!C139,"")</f>
        <v/>
      </c>
      <c r="D134" s="216" t="str">
        <f>IF(初始录入!D139&lt;&gt;"",初始录入!D139,"")</f>
        <v/>
      </c>
      <c r="E134" s="218" t="str">
        <f>IF(初始录入!E139&lt;&gt;"",初始录入!E139,"")</f>
        <v/>
      </c>
      <c r="G134" s="330"/>
      <c r="H134" s="295">
        <f>IF(初始录入!E139=H$6,1,0)</f>
        <v>0</v>
      </c>
      <c r="I134" s="295">
        <f>IF(初始录入!E139=I$6,1,0)</f>
        <v>0</v>
      </c>
      <c r="J134" s="295">
        <f>IF(初始录入!E139=J$6,1,0)</f>
        <v>0</v>
      </c>
      <c r="K134" s="321">
        <f>IF(初始录入!E139=K$6,1,0)</f>
        <v>0</v>
      </c>
      <c r="Y134" s="294">
        <v>100</v>
      </c>
      <c r="Z134" s="295">
        <f>成绩录入!$F$7</f>
        <v>0</v>
      </c>
      <c r="AA134" s="295">
        <f>成绩录入!F137</f>
        <v>0</v>
      </c>
      <c r="AB134" s="296">
        <f>IF(初始录入!$M$7&lt;&gt;"",IF(成绩录入!$F$7&lt;&gt;"",IF(初始录入!$P$7="次数",AA134/Z134*Y134,成绩录入!F137),0),0)</f>
        <v>0</v>
      </c>
      <c r="AC134" s="297">
        <f t="shared" si="278"/>
        <v>0</v>
      </c>
      <c r="AD134" s="297">
        <f t="shared" si="279"/>
        <v>0</v>
      </c>
      <c r="AE134" s="297">
        <f t="shared" si="280"/>
        <v>0</v>
      </c>
      <c r="AF134" s="297">
        <f t="shared" si="281"/>
        <v>0</v>
      </c>
      <c r="AG134" s="297">
        <f t="shared" si="282"/>
        <v>0</v>
      </c>
      <c r="AH134" s="298">
        <f t="shared" si="283"/>
        <v>0</v>
      </c>
      <c r="AJ134" s="260">
        <f>成绩录入!I137</f>
        <v>0</v>
      </c>
      <c r="AK134" s="248">
        <f>成绩录入!J137</f>
        <v>0</v>
      </c>
      <c r="AL134" s="248">
        <f>成绩录入!K137</f>
        <v>0</v>
      </c>
      <c r="AM134" s="248">
        <f>成绩录入!L137</f>
        <v>0</v>
      </c>
      <c r="AN134" s="248">
        <f>成绩录入!M137</f>
        <v>0</v>
      </c>
      <c r="AO134" s="298">
        <f t="shared" si="284"/>
        <v>0</v>
      </c>
      <c r="AQ134" s="260">
        <f>成绩录入!I137</f>
        <v>0</v>
      </c>
      <c r="AR134" s="248">
        <f>成绩录入!J137</f>
        <v>0</v>
      </c>
      <c r="AS134" s="248">
        <f>成绩录入!K137</f>
        <v>0</v>
      </c>
      <c r="AT134" s="248">
        <f>成绩录入!L137</f>
        <v>0</v>
      </c>
      <c r="AU134" s="248">
        <f>成绩录入!M137</f>
        <v>0</v>
      </c>
      <c r="AV134" s="298">
        <f t="shared" si="285"/>
        <v>0</v>
      </c>
      <c r="AX134" s="260">
        <f>成绩录入!I137</f>
        <v>0</v>
      </c>
      <c r="AY134" s="248">
        <f>成绩录入!J137</f>
        <v>0</v>
      </c>
      <c r="AZ134" s="248">
        <f>成绩录入!K137</f>
        <v>0</v>
      </c>
      <c r="BA134" s="248">
        <f>成绩录入!L137</f>
        <v>0</v>
      </c>
      <c r="BB134" s="248">
        <f>成绩录入!M137</f>
        <v>0</v>
      </c>
      <c r="BC134" s="298">
        <f t="shared" si="286"/>
        <v>0</v>
      </c>
      <c r="BE134" s="260">
        <f>成绩录入!I137</f>
        <v>0</v>
      </c>
      <c r="BF134" s="248">
        <f>成绩录入!J137</f>
        <v>0</v>
      </c>
      <c r="BG134" s="248">
        <f>成绩录入!K137</f>
        <v>0</v>
      </c>
      <c r="BH134" s="248">
        <f>成绩录入!L137</f>
        <v>0</v>
      </c>
      <c r="BI134" s="248">
        <f>成绩录入!M137</f>
        <v>0</v>
      </c>
      <c r="BJ134" s="298">
        <f t="shared" si="287"/>
        <v>0</v>
      </c>
      <c r="BL134" s="260">
        <f>成绩录入!I137</f>
        <v>0</v>
      </c>
      <c r="BM134" s="248">
        <f>成绩录入!J137</f>
        <v>0</v>
      </c>
      <c r="BN134" s="248">
        <f>成绩录入!K137</f>
        <v>0</v>
      </c>
      <c r="BO134" s="248">
        <f>成绩录入!L137</f>
        <v>0</v>
      </c>
      <c r="BP134" s="248">
        <f>成绩录入!M137</f>
        <v>0</v>
      </c>
      <c r="BQ134" s="298">
        <f t="shared" si="288"/>
        <v>0</v>
      </c>
      <c r="BS134" s="260">
        <f>成绩录入!P137</f>
        <v>0</v>
      </c>
      <c r="BT134" s="248">
        <f>成绩录入!Q137</f>
        <v>0</v>
      </c>
      <c r="BU134" s="248">
        <f>成绩录入!R137</f>
        <v>0</v>
      </c>
      <c r="BV134" s="248">
        <f>成绩录入!S137</f>
        <v>0</v>
      </c>
      <c r="BW134" s="248">
        <f>成绩录入!T137</f>
        <v>0</v>
      </c>
      <c r="BX134" s="248">
        <f>成绩录入!U137</f>
        <v>0</v>
      </c>
      <c r="BY134" s="248">
        <f>成绩录入!V137</f>
        <v>0</v>
      </c>
      <c r="BZ134" s="248">
        <f>成绩录入!W137</f>
        <v>0</v>
      </c>
      <c r="CA134" s="248">
        <f>成绩录入!X137</f>
        <v>0</v>
      </c>
      <c r="CB134" s="248">
        <f>成绩录入!Y137</f>
        <v>0</v>
      </c>
      <c r="CC134" s="298">
        <f t="shared" si="289"/>
        <v>0</v>
      </c>
      <c r="CE134" s="260">
        <f>成绩录入!P137</f>
        <v>0</v>
      </c>
      <c r="CF134" s="248">
        <f>成绩录入!Q137</f>
        <v>0</v>
      </c>
      <c r="CG134" s="248">
        <f>成绩录入!R137</f>
        <v>0</v>
      </c>
      <c r="CH134" s="248">
        <f>成绩录入!S137</f>
        <v>0</v>
      </c>
      <c r="CI134" s="248">
        <f>成绩录入!T137</f>
        <v>0</v>
      </c>
      <c r="CJ134" s="248">
        <f>成绩录入!U137</f>
        <v>0</v>
      </c>
      <c r="CK134" s="248">
        <f>成绩录入!V137</f>
        <v>0</v>
      </c>
      <c r="CL134" s="248">
        <f>成绩录入!W137</f>
        <v>0</v>
      </c>
      <c r="CM134" s="248">
        <f>成绩录入!X137</f>
        <v>0</v>
      </c>
      <c r="CN134" s="248">
        <f>成绩录入!Y137</f>
        <v>0</v>
      </c>
      <c r="CO134" s="298">
        <f t="shared" si="290"/>
        <v>0</v>
      </c>
      <c r="CQ134" s="260">
        <f>成绩录入!P137</f>
        <v>0</v>
      </c>
      <c r="CR134" s="248">
        <f>成绩录入!Q137</f>
        <v>0</v>
      </c>
      <c r="CS134" s="248">
        <f>成绩录入!R137</f>
        <v>0</v>
      </c>
      <c r="CT134" s="248">
        <f>成绩录入!S137</f>
        <v>0</v>
      </c>
      <c r="CU134" s="248">
        <f>成绩录入!T137</f>
        <v>0</v>
      </c>
      <c r="CV134" s="248">
        <f>成绩录入!U137</f>
        <v>0</v>
      </c>
      <c r="CW134" s="248">
        <f>成绩录入!V137</f>
        <v>0</v>
      </c>
      <c r="CX134" s="248">
        <f>成绩录入!W137</f>
        <v>0</v>
      </c>
      <c r="CY134" s="248">
        <f>成绩录入!X137</f>
        <v>0</v>
      </c>
      <c r="CZ134" s="248">
        <f>成绩录入!Y137</f>
        <v>0</v>
      </c>
      <c r="DA134" s="298">
        <f t="shared" si="291"/>
        <v>0</v>
      </c>
      <c r="DC134" s="260">
        <f>成绩录入!P137</f>
        <v>0</v>
      </c>
      <c r="DD134" s="248">
        <f>成绩录入!Q137</f>
        <v>0</v>
      </c>
      <c r="DE134" s="248">
        <f>成绩录入!R137</f>
        <v>0</v>
      </c>
      <c r="DF134" s="248">
        <f>成绩录入!S137</f>
        <v>0</v>
      </c>
      <c r="DG134" s="248">
        <f>成绩录入!T137</f>
        <v>0</v>
      </c>
      <c r="DH134" s="248">
        <f>成绩录入!U137</f>
        <v>0</v>
      </c>
      <c r="DI134" s="248">
        <f>成绩录入!V137</f>
        <v>0</v>
      </c>
      <c r="DJ134" s="248">
        <f>成绩录入!W137</f>
        <v>0</v>
      </c>
      <c r="DK134" s="248">
        <f>成绩录入!X137</f>
        <v>0</v>
      </c>
      <c r="DL134" s="248">
        <f>成绩录入!Y137</f>
        <v>0</v>
      </c>
      <c r="DM134" s="298">
        <f t="shared" si="351"/>
        <v>0</v>
      </c>
      <c r="DN134" s="299"/>
      <c r="DO134" s="260">
        <f>成绩录入!P137</f>
        <v>0</v>
      </c>
      <c r="DP134" s="248">
        <f>成绩录入!Q137</f>
        <v>0</v>
      </c>
      <c r="DQ134" s="248">
        <f>成绩录入!R137</f>
        <v>0</v>
      </c>
      <c r="DR134" s="248">
        <f>成绩录入!S137</f>
        <v>0</v>
      </c>
      <c r="DS134" s="248">
        <f>成绩录入!T137</f>
        <v>0</v>
      </c>
      <c r="DT134" s="248">
        <f>成绩录入!U137</f>
        <v>0</v>
      </c>
      <c r="DU134" s="248">
        <f>成绩录入!V137</f>
        <v>0</v>
      </c>
      <c r="DV134" s="248">
        <f>成绩录入!W137</f>
        <v>0</v>
      </c>
      <c r="DW134" s="248">
        <f>成绩录入!X137</f>
        <v>0</v>
      </c>
      <c r="DX134" s="248">
        <f>成绩录入!Y137</f>
        <v>0</v>
      </c>
      <c r="DY134" s="298">
        <f t="shared" si="352"/>
        <v>0</v>
      </c>
      <c r="EA134" s="301" t="e">
        <f t="shared" si="294"/>
        <v>#DIV/0!</v>
      </c>
      <c r="EB134" s="297" t="e">
        <f t="shared" si="295"/>
        <v>#DIV/0!</v>
      </c>
      <c r="EC134" s="297" t="e">
        <f t="shared" si="296"/>
        <v>#DIV/0!</v>
      </c>
      <c r="ED134" s="297" t="e">
        <f t="shared" si="297"/>
        <v>#DIV/0!</v>
      </c>
      <c r="EE134" s="297" t="e">
        <f t="shared" si="298"/>
        <v>#DIV/0!</v>
      </c>
      <c r="EF134" s="302" t="e">
        <f t="shared" si="299"/>
        <v>#DIV/0!</v>
      </c>
      <c r="EG134" s="303"/>
      <c r="EH134" s="304">
        <f t="shared" si="300"/>
        <v>0</v>
      </c>
      <c r="EI134" s="397">
        <f>成绩录入!I137</f>
        <v>0</v>
      </c>
      <c r="EJ134" s="397">
        <f>成绩录入!J137</f>
        <v>0</v>
      </c>
      <c r="EK134" s="397">
        <f>成绩录入!K137</f>
        <v>0</v>
      </c>
      <c r="EL134" s="397">
        <f>成绩录入!L137</f>
        <v>0</v>
      </c>
      <c r="EM134" s="397">
        <f>成绩录入!M137</f>
        <v>0</v>
      </c>
      <c r="EN134" s="397">
        <f>成绩录入!P137</f>
        <v>0</v>
      </c>
      <c r="EO134" s="397">
        <f>成绩录入!Q137</f>
        <v>0</v>
      </c>
      <c r="EP134" s="397">
        <f>成绩录入!R137</f>
        <v>0</v>
      </c>
      <c r="EQ134" s="397">
        <f>成绩录入!S137</f>
        <v>0</v>
      </c>
      <c r="ER134" s="397">
        <f>成绩录入!T137</f>
        <v>0</v>
      </c>
      <c r="ES134" s="397">
        <f>成绩录入!U137</f>
        <v>0</v>
      </c>
      <c r="ET134" s="397">
        <f>成绩录入!V137</f>
        <v>0</v>
      </c>
      <c r="EU134" s="397">
        <f>成绩录入!W137</f>
        <v>0</v>
      </c>
      <c r="EV134" s="397">
        <f>成绩录入!X137</f>
        <v>0</v>
      </c>
      <c r="EW134" s="398">
        <f>成绩录入!Y137</f>
        <v>0</v>
      </c>
      <c r="EY134" s="304" t="str">
        <f t="shared" si="272"/>
        <v/>
      </c>
      <c r="EZ134" s="296" t="str">
        <f t="shared" si="272"/>
        <v/>
      </c>
      <c r="FA134" s="296" t="str">
        <f t="shared" si="272"/>
        <v/>
      </c>
      <c r="FB134" s="296" t="str">
        <f t="shared" si="272"/>
        <v/>
      </c>
      <c r="FC134" s="302">
        <f>成绩录入!AB137</f>
        <v>0</v>
      </c>
      <c r="FD134" s="303"/>
      <c r="FE134" s="399" t="str">
        <f t="shared" si="301"/>
        <v>√</v>
      </c>
      <c r="FF134" s="397" t="str">
        <f t="shared" si="302"/>
        <v>√</v>
      </c>
      <c r="FG134" s="397" t="str">
        <f t="shared" si="303"/>
        <v>√</v>
      </c>
      <c r="FH134" s="397" t="str">
        <f t="shared" si="304"/>
        <v>√</v>
      </c>
      <c r="FI134" s="398" t="str">
        <f t="shared" si="305"/>
        <v>√</v>
      </c>
      <c r="FJ134" s="299"/>
      <c r="FK134" s="260">
        <f>成绩录入!AB137</f>
        <v>0</v>
      </c>
      <c r="FL134" s="248">
        <f>成绩录入!AC137</f>
        <v>0</v>
      </c>
      <c r="FM134" s="248">
        <f>成绩录入!AD137</f>
        <v>0</v>
      </c>
      <c r="FN134" s="248">
        <f>成绩录入!AE137</f>
        <v>0</v>
      </c>
      <c r="FO134" s="248">
        <f>成绩录入!AF137</f>
        <v>0</v>
      </c>
      <c r="FP134" s="248">
        <f>成绩录入!AG137</f>
        <v>0</v>
      </c>
      <c r="FQ134" s="298">
        <f t="shared" si="306"/>
        <v>0</v>
      </c>
      <c r="FR134" s="299"/>
      <c r="FS134" s="260">
        <f>成绩录入!AB137</f>
        <v>0</v>
      </c>
      <c r="FT134" s="248">
        <f>成绩录入!AC137</f>
        <v>0</v>
      </c>
      <c r="FU134" s="248">
        <f>成绩录入!AD137</f>
        <v>0</v>
      </c>
      <c r="FV134" s="248">
        <f>成绩录入!AE137</f>
        <v>0</v>
      </c>
      <c r="FW134" s="248">
        <f>成绩录入!AF137</f>
        <v>0</v>
      </c>
      <c r="FX134" s="333">
        <f>成绩录入!AG137</f>
        <v>0</v>
      </c>
      <c r="FY134" s="298">
        <f t="shared" si="307"/>
        <v>0</v>
      </c>
      <c r="FZ134" s="299"/>
      <c r="GA134" s="260">
        <f>成绩录入!AB137</f>
        <v>0</v>
      </c>
      <c r="GB134" s="248">
        <f>成绩录入!AC137</f>
        <v>0</v>
      </c>
      <c r="GC134" s="248">
        <f>成绩录入!AD137</f>
        <v>0</v>
      </c>
      <c r="GD134" s="248">
        <f>成绩录入!AE137</f>
        <v>0</v>
      </c>
      <c r="GE134" s="248">
        <f>成绩录入!AF137</f>
        <v>0</v>
      </c>
      <c r="GF134" s="248">
        <f>成绩录入!AG137</f>
        <v>0</v>
      </c>
      <c r="GG134" s="298">
        <f t="shared" si="308"/>
        <v>0</v>
      </c>
      <c r="GI134" s="260">
        <f>成绩录入!AB137</f>
        <v>0</v>
      </c>
      <c r="GJ134" s="248">
        <f>成绩录入!AC137</f>
        <v>0</v>
      </c>
      <c r="GK134" s="248">
        <f>成绩录入!AD137</f>
        <v>0</v>
      </c>
      <c r="GL134" s="248">
        <f>成绩录入!AE137</f>
        <v>0</v>
      </c>
      <c r="GM134" s="248">
        <f>成绩录入!AF137</f>
        <v>0</v>
      </c>
      <c r="GN134" s="248">
        <f>成绩录入!AG137</f>
        <v>0</v>
      </c>
      <c r="GO134" s="298">
        <f t="shared" si="309"/>
        <v>0</v>
      </c>
      <c r="GP134" s="299"/>
      <c r="GQ134" s="260">
        <f>成绩录入!AB137</f>
        <v>0</v>
      </c>
      <c r="GR134" s="248">
        <f>成绩录入!AC137</f>
        <v>0</v>
      </c>
      <c r="GS134" s="248">
        <f>成绩录入!AD137</f>
        <v>0</v>
      </c>
      <c r="GT134" s="248">
        <f>成绩录入!AE137</f>
        <v>0</v>
      </c>
      <c r="GU134" s="248">
        <f>成绩录入!AF137</f>
        <v>0</v>
      </c>
      <c r="GV134" s="248">
        <f>成绩录入!AG137</f>
        <v>0</v>
      </c>
      <c r="GW134" s="298">
        <f t="shared" si="310"/>
        <v>0</v>
      </c>
      <c r="GX134" s="299"/>
      <c r="GY134" s="273">
        <f>成绩录入!AJ137</f>
        <v>0</v>
      </c>
      <c r="GZ134" s="274">
        <f>成绩录入!AK137</f>
        <v>0</v>
      </c>
      <c r="HA134" s="274">
        <f>成绩录入!AL137</f>
        <v>0</v>
      </c>
      <c r="HB134" s="274">
        <f>成绩录入!AM137</f>
        <v>0</v>
      </c>
      <c r="HC134" s="274">
        <f>成绩录入!AN137</f>
        <v>0</v>
      </c>
      <c r="HD134" s="274">
        <f>成绩录入!AO137</f>
        <v>0</v>
      </c>
      <c r="HE134" s="310">
        <f t="shared" si="273"/>
        <v>0</v>
      </c>
      <c r="HF134" s="299"/>
      <c r="HG134" s="273">
        <f>成绩录入!AJ137</f>
        <v>0</v>
      </c>
      <c r="HH134" s="274">
        <f>成绩录入!AK137</f>
        <v>0</v>
      </c>
      <c r="HI134" s="274">
        <f>成绩录入!AL137</f>
        <v>0</v>
      </c>
      <c r="HJ134" s="274">
        <f>成绩录入!AM137</f>
        <v>0</v>
      </c>
      <c r="HK134" s="274">
        <f>成绩录入!AN137</f>
        <v>0</v>
      </c>
      <c r="HL134" s="274">
        <f>成绩录入!AO137</f>
        <v>0</v>
      </c>
      <c r="HM134" s="310">
        <f t="shared" si="274"/>
        <v>0</v>
      </c>
      <c r="HO134" s="273">
        <f>成绩录入!AJ137</f>
        <v>0</v>
      </c>
      <c r="HP134" s="274">
        <f>成绩录入!AK137</f>
        <v>0</v>
      </c>
      <c r="HQ134" s="274">
        <f>成绩录入!AL137</f>
        <v>0</v>
      </c>
      <c r="HR134" s="274">
        <f>成绩录入!AM137</f>
        <v>0</v>
      </c>
      <c r="HS134" s="274">
        <f>成绩录入!AN137</f>
        <v>0</v>
      </c>
      <c r="HT134" s="274">
        <f>成绩录入!AO137</f>
        <v>0</v>
      </c>
      <c r="HU134" s="310">
        <f t="shared" si="275"/>
        <v>0</v>
      </c>
      <c r="HV134" s="299"/>
      <c r="HW134" s="273">
        <f>成绩录入!AJ137</f>
        <v>0</v>
      </c>
      <c r="HX134" s="274">
        <f>成绩录入!AK137</f>
        <v>0</v>
      </c>
      <c r="HY134" s="274">
        <f>成绩录入!AL137</f>
        <v>0</v>
      </c>
      <c r="HZ134" s="274">
        <f>成绩录入!AM137</f>
        <v>0</v>
      </c>
      <c r="IA134" s="274">
        <f>成绩录入!AN137</f>
        <v>0</v>
      </c>
      <c r="IB134" s="274">
        <f>成绩录入!AO137</f>
        <v>0</v>
      </c>
      <c r="IC134" s="310">
        <f t="shared" si="276"/>
        <v>0</v>
      </c>
      <c r="ID134" s="299"/>
      <c r="IE134" s="273">
        <f>成绩录入!AJ137</f>
        <v>0</v>
      </c>
      <c r="IF134" s="274">
        <f>成绩录入!AK137</f>
        <v>0</v>
      </c>
      <c r="IG134" s="274">
        <f>成绩录入!AL137</f>
        <v>0</v>
      </c>
      <c r="IH134" s="274">
        <f>成绩录入!AM137</f>
        <v>0</v>
      </c>
      <c r="II134" s="274">
        <f>成绩录入!AN137</f>
        <v>0</v>
      </c>
      <c r="IJ134" s="274">
        <f>成绩录入!AO137</f>
        <v>0</v>
      </c>
      <c r="IK134" s="310">
        <f t="shared" si="277"/>
        <v>0</v>
      </c>
      <c r="IL134" s="299"/>
      <c r="IM134" s="313" t="e">
        <f t="shared" si="311"/>
        <v>#DIV/0!</v>
      </c>
      <c r="IN134" s="314" t="e">
        <f t="shared" si="312"/>
        <v>#DIV/0!</v>
      </c>
      <c r="IO134" s="314" t="e">
        <f t="shared" si="313"/>
        <v>#DIV/0!</v>
      </c>
      <c r="IP134" s="314" t="e">
        <f t="shared" si="314"/>
        <v>#DIV/0!</v>
      </c>
      <c r="IQ134" s="314" t="e">
        <f t="shared" si="315"/>
        <v>#DIV/0!</v>
      </c>
      <c r="IR134" s="400" t="e">
        <f t="shared" si="316"/>
        <v>#DIV/0!</v>
      </c>
      <c r="IT134" s="214">
        <f>成绩录入!AR137</f>
        <v>0</v>
      </c>
      <c r="IU134" s="216">
        <f>成绩录入!AS137</f>
        <v>0</v>
      </c>
      <c r="IV134" s="216">
        <f>成绩录入!AT137</f>
        <v>0</v>
      </c>
      <c r="IW134" s="216">
        <f>成绩录入!AU137</f>
        <v>0</v>
      </c>
      <c r="IX134" s="216">
        <f>成绩录入!AV137</f>
        <v>0</v>
      </c>
      <c r="IY134" s="216">
        <f>成绩录入!AW137</f>
        <v>0</v>
      </c>
      <c r="IZ134" s="298">
        <f t="shared" si="317"/>
        <v>0</v>
      </c>
      <c r="JA134" s="299"/>
      <c r="JB134" s="317">
        <f>成绩录入!AR137</f>
        <v>0</v>
      </c>
      <c r="JC134" s="216">
        <f>成绩录入!AS137</f>
        <v>0</v>
      </c>
      <c r="JD134" s="216">
        <f>成绩录入!AT137</f>
        <v>0</v>
      </c>
      <c r="JE134" s="216">
        <f>成绩录入!AU137</f>
        <v>0</v>
      </c>
      <c r="JF134" s="216">
        <f>成绩录入!AV137</f>
        <v>0</v>
      </c>
      <c r="JG134" s="216">
        <f>成绩录入!AW137</f>
        <v>0</v>
      </c>
      <c r="JH134" s="298">
        <f t="shared" si="318"/>
        <v>0</v>
      </c>
      <c r="JI134" s="299"/>
      <c r="JJ134" s="248">
        <f>成绩录入!AR137</f>
        <v>0</v>
      </c>
      <c r="JK134" s="248">
        <f>成绩录入!AS137</f>
        <v>0</v>
      </c>
      <c r="JL134" s="248">
        <f>成绩录入!AT137</f>
        <v>0</v>
      </c>
      <c r="JM134" s="248">
        <f>成绩录入!AU137</f>
        <v>0</v>
      </c>
      <c r="JN134" s="248">
        <f>成绩录入!AV137</f>
        <v>0</v>
      </c>
      <c r="JO134" s="248">
        <f>成绩录入!AW137</f>
        <v>0</v>
      </c>
      <c r="JP134" s="298">
        <f t="shared" si="319"/>
        <v>0</v>
      </c>
      <c r="JQ134" s="299"/>
      <c r="JR134" s="308">
        <f>成绩录入!AR137</f>
        <v>0</v>
      </c>
      <c r="JS134" s="248">
        <f>成绩录入!AS137</f>
        <v>0</v>
      </c>
      <c r="JT134" s="248">
        <f>成绩录入!AT137</f>
        <v>0</v>
      </c>
      <c r="JU134" s="248">
        <f>成绩录入!AU137</f>
        <v>0</v>
      </c>
      <c r="JV134" s="248">
        <f>成绩录入!AV137</f>
        <v>0</v>
      </c>
      <c r="JW134" s="248">
        <f>成绩录入!AW137</f>
        <v>0</v>
      </c>
      <c r="JX134" s="298">
        <f t="shared" si="320"/>
        <v>0</v>
      </c>
      <c r="JY134" s="299"/>
      <c r="JZ134" s="308">
        <f>成绩录入!AR137</f>
        <v>0</v>
      </c>
      <c r="KA134" s="248">
        <f>成绩录入!AS137</f>
        <v>0</v>
      </c>
      <c r="KB134" s="248">
        <f>成绩录入!AT137</f>
        <v>0</v>
      </c>
      <c r="KC134" s="248">
        <f>成绩录入!AU137</f>
        <v>0</v>
      </c>
      <c r="KD134" s="248">
        <f>成绩录入!AV137</f>
        <v>0</v>
      </c>
      <c r="KE134" s="248">
        <f>成绩录入!AW137</f>
        <v>0</v>
      </c>
      <c r="KF134" s="298">
        <f t="shared" si="321"/>
        <v>0</v>
      </c>
      <c r="KH134" s="401">
        <f t="shared" si="322"/>
        <v>0</v>
      </c>
      <c r="KI134" s="314">
        <f t="shared" si="323"/>
        <v>0</v>
      </c>
      <c r="KJ134" s="314">
        <f t="shared" si="324"/>
        <v>0</v>
      </c>
      <c r="KK134" s="314">
        <f t="shared" si="325"/>
        <v>0</v>
      </c>
      <c r="KL134" s="314">
        <f t="shared" si="326"/>
        <v>0</v>
      </c>
      <c r="KM134" s="400">
        <f t="shared" si="327"/>
        <v>0</v>
      </c>
      <c r="KN134" s="90"/>
      <c r="KO134" s="294">
        <f>IF(总评!G132&lt;60,1,0)</f>
        <v>0</v>
      </c>
      <c r="KP134" s="355">
        <f t="shared" si="328"/>
        <v>0</v>
      </c>
      <c r="KQ134" s="355">
        <f t="shared" si="329"/>
        <v>0</v>
      </c>
      <c r="KR134" s="356">
        <f t="shared" si="330"/>
        <v>0</v>
      </c>
      <c r="KS134" s="321">
        <f t="shared" si="245"/>
        <v>0</v>
      </c>
      <c r="OT134" s="273">
        <f>IF(OT$6=$OS$5,成绩录入!BC137,0)</f>
        <v>0</v>
      </c>
      <c r="OU134" s="274">
        <f>IF(OU$6=$OS$5,成绩录入!BD137,0)</f>
        <v>0</v>
      </c>
      <c r="OV134" s="274">
        <f>IF(OV$6=$OS$5,成绩录入!BE137,0)</f>
        <v>0</v>
      </c>
      <c r="OW134" s="274">
        <f>IF(OW$6=$OS$5,成绩录入!BF137,0)</f>
        <v>0</v>
      </c>
      <c r="OX134" s="274">
        <f>IF(OX$6=$OS$5,成绩录入!BG137,0)</f>
        <v>0</v>
      </c>
      <c r="OY134" s="274">
        <f>IF(OY$6=$OS$5,成绩录入!BH137,0)</f>
        <v>0</v>
      </c>
      <c r="OZ134" s="274">
        <f>IF(OZ$6=$OS$5,成绩录入!BI137,0)</f>
        <v>0</v>
      </c>
      <c r="PA134" s="274">
        <f>IF(PA$6=$OS$5,成绩录入!BJ137,0)</f>
        <v>0</v>
      </c>
      <c r="PB134" s="274">
        <f>IF(PB$6=$OS$5,成绩录入!BK137,0)</f>
        <v>0</v>
      </c>
      <c r="PC134" s="274">
        <f>IF(PC$6=$OS$5,成绩录入!BL137,0)</f>
        <v>0</v>
      </c>
      <c r="PD134" s="274">
        <f>IF(PD$6=$OS$5,成绩录入!BM137,0)</f>
        <v>0</v>
      </c>
      <c r="PE134" s="274">
        <f>IF(PE$6=$OS$5,成绩录入!BN137,0)</f>
        <v>0</v>
      </c>
      <c r="PF134" s="274">
        <f>IF(PF$6=$OS$5,成绩录入!BO137,0)</f>
        <v>0</v>
      </c>
      <c r="PG134" s="274">
        <f>IF(PG$6=$OS$5,成绩录入!BP137,0)</f>
        <v>0</v>
      </c>
      <c r="PH134" s="274">
        <f>IF(PH$6=$OS$5,成绩录入!BQ137,0)</f>
        <v>0</v>
      </c>
      <c r="PI134" s="274">
        <f>IF(PI$6=$OS$5,成绩录入!BR137,0)</f>
        <v>0</v>
      </c>
      <c r="PJ134" s="274">
        <f>IF(PJ$6=$OS$5,成绩录入!BS137,0)</f>
        <v>0</v>
      </c>
      <c r="PK134" s="274">
        <f>IF(PK$6=$OS$5,成绩录入!BT137,0)</f>
        <v>0</v>
      </c>
      <c r="PL134" s="274">
        <f>IF(PL$6=$OS$5,成绩录入!BU137,0)</f>
        <v>0</v>
      </c>
      <c r="PM134" s="274">
        <f>IF(PM$6=$OS$5,成绩录入!BV137,0)</f>
        <v>0</v>
      </c>
      <c r="PN134" s="274">
        <f>IF(PN$6=$OS$5,成绩录入!BW137,0)</f>
        <v>0</v>
      </c>
      <c r="PO134" s="274">
        <f>IF(PO$6=$OS$5,成绩录入!BX137,0)</f>
        <v>0</v>
      </c>
      <c r="PP134" s="274">
        <f>IF(PP$6=$OS$5,成绩录入!BY137,0)</f>
        <v>0</v>
      </c>
      <c r="PQ134" s="274">
        <f>IF(PQ$6=$OS$5,成绩录入!BZ137,0)</f>
        <v>0</v>
      </c>
      <c r="PR134" s="274">
        <f>IF(PR$6=$OS$5,成绩录入!CA137,0)</f>
        <v>0</v>
      </c>
      <c r="PS134" s="274">
        <f>IF(PS$6=$OS$5,成绩录入!CB137,0)</f>
        <v>0</v>
      </c>
      <c r="PT134" s="274">
        <f>IF(PT$6=$OS$5,成绩录入!CC137,0)</f>
        <v>0</v>
      </c>
      <c r="PU134" s="274">
        <f>IF(PU$6=$OS$5,成绩录入!CD137,0)</f>
        <v>0</v>
      </c>
      <c r="PV134" s="274">
        <f>IF(PV$6=$OS$5,成绩录入!CE137,0)</f>
        <v>0</v>
      </c>
      <c r="PW134" s="274">
        <f>IF(PW$6=$OS$5,成绩录入!CF137,0)</f>
        <v>0</v>
      </c>
      <c r="PX134" s="274">
        <f>IF(PX$6=$OS$5,成绩录入!CG137,0)</f>
        <v>0</v>
      </c>
      <c r="PY134" s="274">
        <f>IF(PY$6=$OS$5,成绩录入!CH137,0)</f>
        <v>0</v>
      </c>
      <c r="PZ134" s="274">
        <f>IF(PZ$6=$OS$5,成绩录入!CI137,0)</f>
        <v>0</v>
      </c>
      <c r="QA134" s="274">
        <f>IF(QA$6=$OS$5,成绩录入!CJ137,0)</f>
        <v>0</v>
      </c>
      <c r="QB134" s="274">
        <f>IF(QB$6=$OS$5,成绩录入!CK137,0)</f>
        <v>0</v>
      </c>
      <c r="QC134" s="274">
        <f>IF(QC$6=$OS$5,成绩录入!CL137,0)</f>
        <v>0</v>
      </c>
      <c r="QD134" s="274">
        <f>IF(QD$6=$OS$5,成绩录入!CM137,0)</f>
        <v>0</v>
      </c>
      <c r="QE134" s="274">
        <f>IF(QE$6=$OS$5,成绩录入!CN137,0)</f>
        <v>0</v>
      </c>
      <c r="QF134" s="274">
        <f>IF(QF$6=$OS$5,成绩录入!CO137,0)</f>
        <v>0</v>
      </c>
      <c r="QG134" s="274">
        <f>IF(QG$6=$OS$5,成绩录入!CP137,0)</f>
        <v>0</v>
      </c>
      <c r="QH134" s="274">
        <f>IF(QH$6=$OS$5,成绩录入!CQ137,0)</f>
        <v>0</v>
      </c>
      <c r="QI134" s="274">
        <f>IF(QI$6=$OS$5,成绩录入!CR137,0)</f>
        <v>0</v>
      </c>
      <c r="QJ134" s="274">
        <f>IF(QJ$6=$OS$5,成绩录入!CS137,0)</f>
        <v>0</v>
      </c>
      <c r="QK134" s="274">
        <f>IF(QK$6=$OS$5,成绩录入!CT137,0)</f>
        <v>0</v>
      </c>
      <c r="QL134" s="274">
        <f>IF(QL$6=$OS$5,成绩录入!CU137,0)</f>
        <v>0</v>
      </c>
      <c r="QM134" s="274">
        <f>IF(QM$6=$OS$5,成绩录入!CV137,0)</f>
        <v>0</v>
      </c>
      <c r="QN134" s="274">
        <f>IF(QN$6=$OS$5,成绩录入!CW137,0)</f>
        <v>0</v>
      </c>
      <c r="QO134" s="274">
        <f>IF(QO$6=$OS$5,成绩录入!CX137,0)</f>
        <v>0</v>
      </c>
      <c r="QP134" s="274">
        <f>IF(QP$6=$OS$5,成绩录入!CY137,0)</f>
        <v>0</v>
      </c>
      <c r="QQ134" s="274">
        <f>IF(QQ$6=$OS$5,成绩录入!CZ137,0)</f>
        <v>0</v>
      </c>
      <c r="QR134" s="274">
        <f>IF(QR$6=$OS$5,成绩录入!DA137,0)</f>
        <v>0</v>
      </c>
      <c r="QS134" s="274">
        <f>IF(QS$6=$OS$5,成绩录入!DB137,0)</f>
        <v>0</v>
      </c>
      <c r="QT134" s="274">
        <f>IF(QT$6=$OS$5,成绩录入!DC137,0)</f>
        <v>0</v>
      </c>
      <c r="QU134" s="274">
        <f>IF(QU$6=$OS$5,成绩录入!DD137,0)</f>
        <v>0</v>
      </c>
      <c r="QV134" s="274">
        <f>IF(QV$6=$OS$5,成绩录入!DE137,0)</f>
        <v>0</v>
      </c>
      <c r="QW134" s="274">
        <f>IF(QW$6=$OS$5,成绩录入!DF137,0)</f>
        <v>0</v>
      </c>
      <c r="QX134" s="274">
        <f>IF(QX$6=$OS$5,成绩录入!DG137,0)</f>
        <v>0</v>
      </c>
      <c r="QY134" s="274">
        <f>IF(QY$6=$OS$5,成绩录入!DH137,0)</f>
        <v>0</v>
      </c>
      <c r="QZ134" s="274">
        <f>IF(QZ$6=$OS$5,成绩录入!DI137,0)</f>
        <v>0</v>
      </c>
      <c r="RA134" s="274">
        <f>IF(RA$6=$OS$5,成绩录入!DJ137,0)</f>
        <v>0</v>
      </c>
      <c r="RB134" s="248">
        <f>IF(RB$6=$OS$5,成绩录入!DK137,0)</f>
        <v>0</v>
      </c>
      <c r="RC134" s="248">
        <f>IF(RC$6=$OS$5,成绩录入!DL137,0)</f>
        <v>0</v>
      </c>
      <c r="RD134" s="248">
        <f>IF(RD$6=$OS$5,成绩录入!DM137,0)</f>
        <v>0</v>
      </c>
      <c r="RE134" s="248">
        <f>IF(RE$6=$OS$5,成绩录入!DN137,0)</f>
        <v>0</v>
      </c>
      <c r="RF134" s="248">
        <f>IF(RF$6=$OS$5,成绩录入!DO137,0)</f>
        <v>0</v>
      </c>
      <c r="RG134" s="248">
        <f>IF(RG$6=$OS$5,成绩录入!DP137,0)</f>
        <v>0</v>
      </c>
      <c r="RH134" s="248">
        <f>IF(RH$6=$OS$5,成绩录入!DQ137,0)</f>
        <v>0</v>
      </c>
      <c r="RI134" s="248">
        <f>IF(RI$6=$OS$5,成绩录入!DR137,0)</f>
        <v>0</v>
      </c>
      <c r="RJ134" s="248">
        <f>IF(RJ$6=$OS$5,成绩录入!DS137,0)</f>
        <v>0</v>
      </c>
      <c r="RK134" s="248">
        <f>IF(RK$6=$OS$5,成绩录入!DT137,0)</f>
        <v>0</v>
      </c>
      <c r="RL134" s="248">
        <f>IF(RL$6=$OS$5,成绩录入!DU137,0)</f>
        <v>0</v>
      </c>
      <c r="RM134" s="248">
        <f>IF(RM$6=$OS$5,成绩录入!DV137,0)</f>
        <v>0</v>
      </c>
      <c r="RN134" s="248">
        <f>IF(RN$6=$OS$5,成绩录入!DW137,0)</f>
        <v>0</v>
      </c>
      <c r="RO134" s="248">
        <f>IF(RO$6=$OS$5,成绩录入!DX137,0)</f>
        <v>0</v>
      </c>
      <c r="RP134" s="248">
        <f>IF(RP$6=$OS$5,成绩录入!DY137,0)</f>
        <v>0</v>
      </c>
      <c r="RQ134" s="248">
        <f>IF(RQ$6=$OS$5,成绩录入!DZ137,0)</f>
        <v>0</v>
      </c>
      <c r="RR134" s="248">
        <f>IF(RR$6=$OS$5,成绩录入!EA137,0)</f>
        <v>0</v>
      </c>
      <c r="RS134" s="248">
        <f>IF(RS$6=$OS$5,成绩录入!EB137,0)</f>
        <v>0</v>
      </c>
      <c r="RT134" s="248">
        <f>IF(RT$6=$OS$5,成绩录入!EC137,0)</f>
        <v>0</v>
      </c>
      <c r="RU134" s="248">
        <f>IF(RU$6=$OS$5,成绩录入!ED137,0)</f>
        <v>0</v>
      </c>
      <c r="RV134" s="248">
        <f>IF(RV$6=$OS$5,成绩录入!EE137,0)</f>
        <v>0</v>
      </c>
      <c r="RW134" s="248">
        <f>IF(RW$6=$OS$5,成绩录入!EF137,0)</f>
        <v>0</v>
      </c>
      <c r="RX134" s="248">
        <f>IF(RX$6=$OS$5,成绩录入!EG137,0)</f>
        <v>0</v>
      </c>
      <c r="RY134" s="248">
        <f>IF(RY$6=$OS$5,成绩录入!EH137,0)</f>
        <v>0</v>
      </c>
      <c r="RZ134" s="248">
        <f>IF(RZ$6=$OS$5,成绩录入!EI137,0)</f>
        <v>0</v>
      </c>
      <c r="SA134" s="248">
        <f>IF(SA$6=$OS$5,成绩录入!EJ137,0)</f>
        <v>0</v>
      </c>
      <c r="SB134" s="248">
        <f>IF(SB$6=$OS$5,成绩录入!EK137,0)</f>
        <v>0</v>
      </c>
      <c r="SC134" s="248">
        <f>IF(SC$6=$OS$5,成绩录入!EL137,0)</f>
        <v>0</v>
      </c>
      <c r="SD134" s="248">
        <f>IF(SD$6=$OS$5,成绩录入!EM137,0)</f>
        <v>0</v>
      </c>
      <c r="SE134" s="248">
        <f>IF(SE$6=$OS$5,成绩录入!EN137,0)</f>
        <v>0</v>
      </c>
      <c r="SF134" s="248">
        <f>IF(SF$6=$OS$5,成绩录入!EO137,0)</f>
        <v>0</v>
      </c>
      <c r="SG134" s="248">
        <f>IF(SG$6=$OS$5,成绩录入!EP137,0)</f>
        <v>0</v>
      </c>
      <c r="SH134" s="248">
        <f>IF(SH$6=$OS$5,成绩录入!EQ137,0)</f>
        <v>0</v>
      </c>
      <c r="SI134" s="248">
        <f>IF(SI$6=$OS$5,成绩录入!ER137,0)</f>
        <v>0</v>
      </c>
      <c r="SJ134" s="248">
        <f>IF(SJ$6=$OS$5,成绩录入!ES137,0)</f>
        <v>0</v>
      </c>
      <c r="SK134" s="248">
        <f>IF(SK$6=$OS$5,成绩录入!ET137,0)</f>
        <v>0</v>
      </c>
      <c r="SL134" s="248">
        <f>IF(SL$6=$OS$5,成绩录入!EU137,0)</f>
        <v>0</v>
      </c>
      <c r="SM134" s="248">
        <f>IF(SM$6=$OS$5,成绩录入!EV137,0)</f>
        <v>0</v>
      </c>
      <c r="SN134" s="248">
        <f>IF(SN$6=$OS$5,成绩录入!EW137,0)</f>
        <v>0</v>
      </c>
      <c r="SO134" s="248">
        <f>IF(SO$6=$OS$5,成绩录入!EX137,0)</f>
        <v>0</v>
      </c>
      <c r="SP134" s="218">
        <f t="shared" si="190"/>
        <v>0</v>
      </c>
      <c r="SQ134" s="166"/>
      <c r="SR134" s="166"/>
      <c r="SS134" s="273">
        <f>IF(SS$6=$SR$5,成绩录入!BC137,0)</f>
        <v>0</v>
      </c>
      <c r="ST134" s="274">
        <f>IF(ST$6=$SR$5,成绩录入!BD137,0)</f>
        <v>0</v>
      </c>
      <c r="SU134" s="274">
        <f>IF(SU$6=$SR$5,成绩录入!BE137,0)</f>
        <v>0</v>
      </c>
      <c r="SV134" s="274">
        <f>IF(SV$6=$SR$5,成绩录入!BF137,0)</f>
        <v>0</v>
      </c>
      <c r="SW134" s="274">
        <f>IF(SW$6=$SR$5,成绩录入!BG137,0)</f>
        <v>0</v>
      </c>
      <c r="SX134" s="274">
        <f>IF(SX$6=$SR$5,成绩录入!BH137,0)</f>
        <v>0</v>
      </c>
      <c r="SY134" s="274">
        <f>IF(SY$6=$SR$5,成绩录入!BI137,0)</f>
        <v>0</v>
      </c>
      <c r="SZ134" s="274">
        <f>IF(SZ$6=$SR$5,成绩录入!BJ137,0)</f>
        <v>0</v>
      </c>
      <c r="TA134" s="274">
        <f>IF(TA$6=$SR$5,成绩录入!BK137,0)</f>
        <v>0</v>
      </c>
      <c r="TB134" s="274">
        <f>IF(TB$6=$SR$5,成绩录入!BL137,0)</f>
        <v>0</v>
      </c>
      <c r="TC134" s="274">
        <f>IF(TC$6=$SR$5,成绩录入!BM137,0)</f>
        <v>0</v>
      </c>
      <c r="TD134" s="274">
        <f>IF(TD$6=$SR$5,成绩录入!BN137,0)</f>
        <v>0</v>
      </c>
      <c r="TE134" s="274">
        <f>IF(TE$6=$SR$5,成绩录入!BO137,0)</f>
        <v>0</v>
      </c>
      <c r="TF134" s="274">
        <f>IF(TF$6=$SR$5,成绩录入!BP137,0)</f>
        <v>0</v>
      </c>
      <c r="TG134" s="274">
        <f>IF(TG$6=$SR$5,成绩录入!BQ137,0)</f>
        <v>0</v>
      </c>
      <c r="TH134" s="274">
        <f>IF(TH$6=$SR$5,成绩录入!BR137,0)</f>
        <v>0</v>
      </c>
      <c r="TI134" s="274">
        <f>IF(TI$6=$SR$5,成绩录入!BS137,0)</f>
        <v>0</v>
      </c>
      <c r="TJ134" s="274">
        <f>IF(TJ$6=$SR$5,成绩录入!BT137,0)</f>
        <v>0</v>
      </c>
      <c r="TK134" s="274">
        <f>IF(TK$6=$SR$5,成绩录入!BU137,0)</f>
        <v>0</v>
      </c>
      <c r="TL134" s="274">
        <f>IF(TL$6=$SR$5,成绩录入!BV137,0)</f>
        <v>0</v>
      </c>
      <c r="TM134" s="274">
        <f>IF(TM$6=$SR$5,成绩录入!BW137,0)</f>
        <v>0</v>
      </c>
      <c r="TN134" s="274">
        <f>IF(TN$6=$SR$5,成绩录入!BX137,0)</f>
        <v>0</v>
      </c>
      <c r="TO134" s="274">
        <f>IF(TO$6=$SR$5,成绩录入!BY137,0)</f>
        <v>0</v>
      </c>
      <c r="TP134" s="274">
        <f>IF(TP$6=$SR$5,成绩录入!BZ137,0)</f>
        <v>0</v>
      </c>
      <c r="TQ134" s="274">
        <f>IF(TQ$6=$SR$5,成绩录入!CA137,0)</f>
        <v>0</v>
      </c>
      <c r="TR134" s="274">
        <f>IF(TR$6=$SR$5,成绩录入!CB137,0)</f>
        <v>0</v>
      </c>
      <c r="TS134" s="274">
        <f>IF(TS$6=$SR$5,成绩录入!CC137,0)</f>
        <v>0</v>
      </c>
      <c r="TT134" s="274">
        <f>IF(TT$6=$SR$5,成绩录入!CD137,0)</f>
        <v>0</v>
      </c>
      <c r="TU134" s="274">
        <f>IF(TU$6=$SR$5,成绩录入!CE137,0)</f>
        <v>0</v>
      </c>
      <c r="TV134" s="274">
        <f>IF(TV$6=$SR$5,成绩录入!CF137,0)</f>
        <v>0</v>
      </c>
      <c r="TW134" s="274">
        <f>IF(TW$6=$SR$5,成绩录入!CG137,0)</f>
        <v>0</v>
      </c>
      <c r="TX134" s="274">
        <f>IF(TX$6=$SR$5,成绩录入!CH137,0)</f>
        <v>0</v>
      </c>
      <c r="TY134" s="274">
        <f>IF(TY$6=$SR$5,成绩录入!CI137,0)</f>
        <v>0</v>
      </c>
      <c r="TZ134" s="274">
        <f>IF(TZ$6=$SR$5,成绩录入!CJ137,0)</f>
        <v>0</v>
      </c>
      <c r="UA134" s="274">
        <f>IF(UA$6=$SR$5,成绩录入!CK137,0)</f>
        <v>0</v>
      </c>
      <c r="UB134" s="274">
        <f>IF(UB$6=$SR$5,成绩录入!CL137,0)</f>
        <v>0</v>
      </c>
      <c r="UC134" s="274">
        <f>IF(UC$6=$SR$5,成绩录入!CM137,0)</f>
        <v>0</v>
      </c>
      <c r="UD134" s="274">
        <f>IF(UD$6=$SR$5,成绩录入!CN137,0)</f>
        <v>0</v>
      </c>
      <c r="UE134" s="274">
        <f>IF(UE$6=$SR$5,成绩录入!CO137,0)</f>
        <v>0</v>
      </c>
      <c r="UF134" s="274">
        <f>IF(UF$6=$SR$5,成绩录入!CP137,0)</f>
        <v>0</v>
      </c>
      <c r="UG134" s="274">
        <f>IF(UG$6=$SR$5,成绩录入!CQ137,0)</f>
        <v>0</v>
      </c>
      <c r="UH134" s="274">
        <f>IF(UH$6=$SR$5,成绩录入!CR137,0)</f>
        <v>0</v>
      </c>
      <c r="UI134" s="274">
        <f>IF(UI$6=$SR$5,成绩录入!CS137,0)</f>
        <v>0</v>
      </c>
      <c r="UJ134" s="274">
        <f>IF(UJ$6=$SR$5,成绩录入!CT137,0)</f>
        <v>0</v>
      </c>
      <c r="UK134" s="274">
        <f>IF(UK$6=$SR$5,成绩录入!CU137,0)</f>
        <v>0</v>
      </c>
      <c r="UL134" s="274">
        <f>IF(UL$6=$SR$5,成绩录入!CV137,0)</f>
        <v>0</v>
      </c>
      <c r="UM134" s="274">
        <f>IF(UM$6=$SR$5,成绩录入!CW137,0)</f>
        <v>0</v>
      </c>
      <c r="UN134" s="274">
        <f>IF(UN$6=$SR$5,成绩录入!CX137,0)</f>
        <v>0</v>
      </c>
      <c r="UO134" s="274">
        <f>IF(UO$6=$SR$5,成绩录入!CY137,0)</f>
        <v>0</v>
      </c>
      <c r="UP134" s="274">
        <f>IF(UP$6=$SR$5,成绩录入!CZ137,0)</f>
        <v>0</v>
      </c>
      <c r="UQ134" s="274">
        <f>IF(UQ$6=$SR$5,成绩录入!DA137,0)</f>
        <v>0</v>
      </c>
      <c r="UR134" s="274">
        <f>IF(UR$6=$SR$5,成绩录入!DB137,0)</f>
        <v>0</v>
      </c>
      <c r="US134" s="274">
        <f>IF(US$6=$SR$5,成绩录入!DC137,0)</f>
        <v>0</v>
      </c>
      <c r="UT134" s="274">
        <f>IF(UT$6=$SR$5,成绩录入!DD137,0)</f>
        <v>0</v>
      </c>
      <c r="UU134" s="274">
        <f>IF(UU$6=$SR$5,成绩录入!DE137,0)</f>
        <v>0</v>
      </c>
      <c r="UV134" s="274">
        <f>IF(UV$6=$SR$5,成绩录入!DF137,0)</f>
        <v>0</v>
      </c>
      <c r="UW134" s="274">
        <f>IF(UW$6=$SR$5,成绩录入!DG137,0)</f>
        <v>0</v>
      </c>
      <c r="UX134" s="274">
        <f>IF(UX$6=$SR$5,成绩录入!DH137,0)</f>
        <v>0</v>
      </c>
      <c r="UY134" s="274">
        <f>IF(UY$6=$SR$5,成绩录入!DI137,0)</f>
        <v>0</v>
      </c>
      <c r="UZ134" s="274">
        <f>IF(UZ$6=$SR$5,成绩录入!DJ137,0)</f>
        <v>0</v>
      </c>
      <c r="VA134" s="248">
        <f>IF(VA$6=$SR$5,成绩录入!DK137,0)</f>
        <v>0</v>
      </c>
      <c r="VB134" s="248">
        <f>IF(VB$6=$SR$5,成绩录入!DL137,0)</f>
        <v>0</v>
      </c>
      <c r="VC134" s="248">
        <f>IF(VC$6=$SR$5,成绩录入!DM137,0)</f>
        <v>0</v>
      </c>
      <c r="VD134" s="248">
        <f>IF(VD$6=$SR$5,成绩录入!DN137,0)</f>
        <v>0</v>
      </c>
      <c r="VE134" s="248">
        <f>IF(VE$6=$SR$5,成绩录入!DO137,0)</f>
        <v>0</v>
      </c>
      <c r="VF134" s="248">
        <f>IF(VF$6=$SR$5,成绩录入!DP137,0)</f>
        <v>0</v>
      </c>
      <c r="VG134" s="248">
        <f>IF(VG$6=$SR$5,成绩录入!DQ137,0)</f>
        <v>0</v>
      </c>
      <c r="VH134" s="248">
        <f>IF(VH$6=$SR$5,成绩录入!DR137,0)</f>
        <v>0</v>
      </c>
      <c r="VI134" s="248">
        <f>IF(VI$6=$SR$5,成绩录入!DS137,0)</f>
        <v>0</v>
      </c>
      <c r="VJ134" s="248">
        <f>IF(VJ$6=$SR$5,成绩录入!DT137,0)</f>
        <v>0</v>
      </c>
      <c r="VK134" s="248">
        <f>IF(VK$6=$SR$5,成绩录入!DU137,0)</f>
        <v>0</v>
      </c>
      <c r="VL134" s="248">
        <f>IF(VL$6=$SR$5,成绩录入!DV137,0)</f>
        <v>0</v>
      </c>
      <c r="VM134" s="248">
        <f>IF(VM$6=$SR$5,成绩录入!DW137,0)</f>
        <v>0</v>
      </c>
      <c r="VN134" s="248">
        <f>IF(VN$6=$SR$5,成绩录入!DX137,0)</f>
        <v>0</v>
      </c>
      <c r="VO134" s="248">
        <f>IF(VO$6=$SR$5,成绩录入!DY137,0)</f>
        <v>0</v>
      </c>
      <c r="VP134" s="248">
        <f>IF(VP$6=$SR$5,成绩录入!DZ137,0)</f>
        <v>0</v>
      </c>
      <c r="VQ134" s="248">
        <f>IF(VQ$6=$SR$5,成绩录入!EA137,0)</f>
        <v>0</v>
      </c>
      <c r="VR134" s="248">
        <f>IF(VR$6=$SR$5,成绩录入!EB137,0)</f>
        <v>0</v>
      </c>
      <c r="VS134" s="248">
        <f>IF(VS$6=$SR$5,成绩录入!EC137,0)</f>
        <v>0</v>
      </c>
      <c r="VT134" s="248">
        <f>IF(VT$6=$SR$5,成绩录入!ED137,0)</f>
        <v>0</v>
      </c>
      <c r="VU134" s="248">
        <f>IF(VU$6=$SR$5,成绩录入!EE137,0)</f>
        <v>0</v>
      </c>
      <c r="VV134" s="248">
        <f>IF(VV$6=$SR$5,成绩录入!EF137,0)</f>
        <v>0</v>
      </c>
      <c r="VW134" s="248">
        <f>IF(VW$6=$SR$5,成绩录入!EG137,0)</f>
        <v>0</v>
      </c>
      <c r="VX134" s="248">
        <f>IF(VX$6=$SR$5,成绩录入!EH137,0)</f>
        <v>0</v>
      </c>
      <c r="VY134" s="248">
        <f>IF(VY$6=$SR$5,成绩录入!EI137,0)</f>
        <v>0</v>
      </c>
      <c r="VZ134" s="248">
        <f>IF(VZ$6=$SR$5,成绩录入!EJ137,0)</f>
        <v>0</v>
      </c>
      <c r="WA134" s="248">
        <f>IF(WA$6=$SR$5,成绩录入!EK137,0)</f>
        <v>0</v>
      </c>
      <c r="WB134" s="248">
        <f>IF(WB$6=$SR$5,成绩录入!EL137,0)</f>
        <v>0</v>
      </c>
      <c r="WC134" s="248">
        <f>IF(WC$6=$SR$5,成绩录入!EM137,0)</f>
        <v>0</v>
      </c>
      <c r="WD134" s="248">
        <f>IF(WD$6=$SR$5,成绩录入!EN137,0)</f>
        <v>0</v>
      </c>
      <c r="WE134" s="248">
        <f>IF(WE$6=$SR$5,成绩录入!EO137,0)</f>
        <v>0</v>
      </c>
      <c r="WF134" s="248">
        <f>IF(WF$6=$SR$5,成绩录入!EP137,0)</f>
        <v>0</v>
      </c>
      <c r="WG134" s="248">
        <f>IF(WG$6=$SR$5,成绩录入!EQ137,0)</f>
        <v>0</v>
      </c>
      <c r="WH134" s="248">
        <f>IF(WH$6=$SR$5,成绩录入!ER137,0)</f>
        <v>0</v>
      </c>
      <c r="WI134" s="248">
        <f>IF(WI$6=$SR$5,成绩录入!ES137,0)</f>
        <v>0</v>
      </c>
      <c r="WJ134" s="248">
        <f>IF(WJ$6=$SR$5,成绩录入!ET137,0)</f>
        <v>0</v>
      </c>
      <c r="WK134" s="248">
        <f>IF(WK$6=$SR$5,成绩录入!EU137,0)</f>
        <v>0</v>
      </c>
      <c r="WL134" s="248">
        <f>IF(WL$6=$SR$5,成绩录入!EV137,0)</f>
        <v>0</v>
      </c>
      <c r="WM134" s="248">
        <f>IF(WM$6=$SR$5,成绩录入!EW137,0)</f>
        <v>0</v>
      </c>
      <c r="WN134" s="248">
        <f>IF(WN$6=$SR$5,成绩录入!EX137,0)</f>
        <v>0</v>
      </c>
      <c r="WO134" s="218">
        <f t="shared" si="191"/>
        <v>0</v>
      </c>
      <c r="WP134" s="166"/>
      <c r="WQ134" s="166"/>
      <c r="WR134" s="273">
        <f>IF(WR$6=$WQ$5,成绩录入!BC137,0)</f>
        <v>0</v>
      </c>
      <c r="WS134" s="274">
        <f>IF(WS$6=$WQ$5,成绩录入!BD137,0)</f>
        <v>0</v>
      </c>
      <c r="WT134" s="274">
        <f>IF(WT$6=$WQ$5,成绩录入!BE137,0)</f>
        <v>0</v>
      </c>
      <c r="WU134" s="274">
        <f>IF(WU$6=$WQ$5,成绩录入!BF137,0)</f>
        <v>0</v>
      </c>
      <c r="WV134" s="274">
        <f>IF(WV$6=$WQ$5,成绩录入!BG137,0)</f>
        <v>0</v>
      </c>
      <c r="WW134" s="274">
        <f>IF(WW$6=$WQ$5,成绩录入!BH137,0)</f>
        <v>0</v>
      </c>
      <c r="WX134" s="274">
        <f>IF(WX$6=$WQ$5,成绩录入!BI137,0)</f>
        <v>0</v>
      </c>
      <c r="WY134" s="274">
        <f>IF(WY$6=$WQ$5,成绩录入!BJ137,0)</f>
        <v>0</v>
      </c>
      <c r="WZ134" s="274">
        <f>IF(WZ$6=$WQ$5,成绩录入!BK137,0)</f>
        <v>0</v>
      </c>
      <c r="XA134" s="274">
        <f>IF(XA$6=$WQ$5,成绩录入!BL137,0)</f>
        <v>0</v>
      </c>
      <c r="XB134" s="274">
        <f>IF(XB$6=$WQ$5,成绩录入!BM137,0)</f>
        <v>0</v>
      </c>
      <c r="XC134" s="274">
        <f>IF(XC$6=$WQ$5,成绩录入!BN137,0)</f>
        <v>0</v>
      </c>
      <c r="XD134" s="274">
        <f>IF(XD$6=$WQ$5,成绩录入!BO137,0)</f>
        <v>0</v>
      </c>
      <c r="XE134" s="274">
        <f>IF(XE$6=$WQ$5,成绩录入!BP137,0)</f>
        <v>0</v>
      </c>
      <c r="XF134" s="274">
        <f>IF(XF$6=$WQ$5,成绩录入!BQ137,0)</f>
        <v>0</v>
      </c>
      <c r="XG134" s="274">
        <f>IF(XG$6=$WQ$5,成绩录入!BR137,0)</f>
        <v>0</v>
      </c>
      <c r="XH134" s="274">
        <f>IF(XH$6=$WQ$5,成绩录入!BS137,0)</f>
        <v>0</v>
      </c>
      <c r="XI134" s="274">
        <f>IF(XI$6=$WQ$5,成绩录入!BT137,0)</f>
        <v>0</v>
      </c>
      <c r="XJ134" s="274">
        <f>IF(XJ$6=$WQ$5,成绩录入!BU137,0)</f>
        <v>0</v>
      </c>
      <c r="XK134" s="274">
        <f>IF(XK$6=$WQ$5,成绩录入!BV137,0)</f>
        <v>0</v>
      </c>
      <c r="XL134" s="274">
        <f>IF(XL$6=$WQ$5,成绩录入!BW137,0)</f>
        <v>0</v>
      </c>
      <c r="XM134" s="274">
        <f>IF(XM$6=$WQ$5,成绩录入!BX137,0)</f>
        <v>0</v>
      </c>
      <c r="XN134" s="274">
        <f>IF(XN$6=$WQ$5,成绩录入!BY137,0)</f>
        <v>0</v>
      </c>
      <c r="XO134" s="274">
        <f>IF(XO$6=$WQ$5,成绩录入!BZ137,0)</f>
        <v>0</v>
      </c>
      <c r="XP134" s="274">
        <f>IF(XP$6=$WQ$5,成绩录入!CA137,0)</f>
        <v>0</v>
      </c>
      <c r="XQ134" s="274">
        <f>IF(XQ$6=$WQ$5,成绩录入!CB137,0)</f>
        <v>0</v>
      </c>
      <c r="XR134" s="274">
        <f>IF(XR$6=$WQ$5,成绩录入!CC137,0)</f>
        <v>0</v>
      </c>
      <c r="XS134" s="274">
        <f>IF(XS$6=$WQ$5,成绩录入!CD137,0)</f>
        <v>0</v>
      </c>
      <c r="XT134" s="274">
        <f>IF(XT$6=$WQ$5,成绩录入!CE137,0)</f>
        <v>0</v>
      </c>
      <c r="XU134" s="274">
        <f>IF(XU$6=$WQ$5,成绩录入!CF137,0)</f>
        <v>0</v>
      </c>
      <c r="XV134" s="274">
        <f>IF(XV$6=$WQ$5,成绩录入!CG137,0)</f>
        <v>0</v>
      </c>
      <c r="XW134" s="274">
        <f>IF(XW$6=$WQ$5,成绩录入!CH137,0)</f>
        <v>0</v>
      </c>
      <c r="XX134" s="274">
        <f>IF(XX$6=$WQ$5,成绩录入!CI137,0)</f>
        <v>0</v>
      </c>
      <c r="XY134" s="274">
        <f>IF(XY$6=$WQ$5,成绩录入!CJ137,0)</f>
        <v>0</v>
      </c>
      <c r="XZ134" s="274">
        <f>IF(XZ$6=$WQ$5,成绩录入!CK137,0)</f>
        <v>0</v>
      </c>
      <c r="YA134" s="274">
        <f>IF(YA$6=$WQ$5,成绩录入!CL137,0)</f>
        <v>0</v>
      </c>
      <c r="YB134" s="274">
        <f>IF(YB$6=$WQ$5,成绩录入!CM137,0)</f>
        <v>0</v>
      </c>
      <c r="YC134" s="274">
        <f>IF(YC$6=$WQ$5,成绩录入!CN137,0)</f>
        <v>0</v>
      </c>
      <c r="YD134" s="274">
        <f>IF(YD$6=$WQ$5,成绩录入!CO137,0)</f>
        <v>0</v>
      </c>
      <c r="YE134" s="274">
        <f>IF(YE$6=$WQ$5,成绩录入!CP137,0)</f>
        <v>0</v>
      </c>
      <c r="YF134" s="274">
        <f>IF(YF$6=$WQ$5,成绩录入!CQ137,0)</f>
        <v>0</v>
      </c>
      <c r="YG134" s="274">
        <f>IF(YG$6=$WQ$5,成绩录入!CR137,0)</f>
        <v>0</v>
      </c>
      <c r="YH134" s="274">
        <f>IF(YH$6=$WQ$5,成绩录入!CS137,0)</f>
        <v>0</v>
      </c>
      <c r="YI134" s="274">
        <f>IF(YI$6=$WQ$5,成绩录入!CT137,0)</f>
        <v>0</v>
      </c>
      <c r="YJ134" s="274">
        <f>IF(YJ$6=$WQ$5,成绩录入!CU137,0)</f>
        <v>0</v>
      </c>
      <c r="YK134" s="274">
        <f>IF(YK$6=$WQ$5,成绩录入!CV137,0)</f>
        <v>0</v>
      </c>
      <c r="YL134" s="274">
        <f>IF(YL$6=$WQ$5,成绩录入!CW137,0)</f>
        <v>0</v>
      </c>
      <c r="YM134" s="274">
        <f>IF(YM$6=$WQ$5,成绩录入!CX137,0)</f>
        <v>0</v>
      </c>
      <c r="YN134" s="274">
        <f>IF(YN$6=$WQ$5,成绩录入!CY137,0)</f>
        <v>0</v>
      </c>
      <c r="YO134" s="274">
        <f>IF(YO$6=$WQ$5,成绩录入!CZ137,0)</f>
        <v>0</v>
      </c>
      <c r="YP134" s="274">
        <f>IF(YP$6=$WQ$5,成绩录入!DA137,0)</f>
        <v>0</v>
      </c>
      <c r="YQ134" s="274">
        <f>IF(YQ$6=$WQ$5,成绩录入!DB137,0)</f>
        <v>0</v>
      </c>
      <c r="YR134" s="274">
        <f>IF(YR$6=$WQ$5,成绩录入!DC137,0)</f>
        <v>0</v>
      </c>
      <c r="YS134" s="274">
        <f>IF(YS$6=$WQ$5,成绩录入!DD137,0)</f>
        <v>0</v>
      </c>
      <c r="YT134" s="274">
        <f>IF(YT$6=$WQ$5,成绩录入!DE137,0)</f>
        <v>0</v>
      </c>
      <c r="YU134" s="274">
        <f>IF(YU$6=$WQ$5,成绩录入!DF137,0)</f>
        <v>0</v>
      </c>
      <c r="YV134" s="274">
        <f>IF(YV$6=$WQ$5,成绩录入!DG137,0)</f>
        <v>0</v>
      </c>
      <c r="YW134" s="274">
        <f>IF(YW$6=$WQ$5,成绩录入!DH137,0)</f>
        <v>0</v>
      </c>
      <c r="YX134" s="274">
        <f>IF(YX$6=$WQ$5,成绩录入!DI137,0)</f>
        <v>0</v>
      </c>
      <c r="YY134" s="274">
        <f>IF(YY$6=$WQ$5,成绩录入!DJ137,0)</f>
        <v>0</v>
      </c>
      <c r="YZ134" s="248">
        <f>IF(YZ$6=$WQ$5,成绩录入!DK137,0)</f>
        <v>0</v>
      </c>
      <c r="ZA134" s="248">
        <f>IF(ZA$6=$WQ$5,成绩录入!DL137,0)</f>
        <v>0</v>
      </c>
      <c r="ZB134" s="248">
        <f>IF(ZB$6=$WQ$5,成绩录入!DM137,0)</f>
        <v>0</v>
      </c>
      <c r="ZC134" s="248">
        <f>IF(ZC$6=$WQ$5,成绩录入!DN137,0)</f>
        <v>0</v>
      </c>
      <c r="ZD134" s="248">
        <f>IF(ZD$6=$WQ$5,成绩录入!DO137,0)</f>
        <v>0</v>
      </c>
      <c r="ZE134" s="248">
        <f>IF(ZE$6=$WQ$5,成绩录入!DP137,0)</f>
        <v>0</v>
      </c>
      <c r="ZF134" s="248">
        <f>IF(ZF$6=$WQ$5,成绩录入!DQ137,0)</f>
        <v>0</v>
      </c>
      <c r="ZG134" s="248">
        <f>IF(ZG$6=$WQ$5,成绩录入!DR137,0)</f>
        <v>0</v>
      </c>
      <c r="ZH134" s="248">
        <f>IF(ZH$6=$WQ$5,成绩录入!DS137,0)</f>
        <v>0</v>
      </c>
      <c r="ZI134" s="248">
        <f>IF(ZI$6=$WQ$5,成绩录入!DT137,0)</f>
        <v>0</v>
      </c>
      <c r="ZJ134" s="248">
        <f>IF(ZJ$6=$WQ$5,成绩录入!DU137,0)</f>
        <v>0</v>
      </c>
      <c r="ZK134" s="248">
        <f>IF(ZK$6=$WQ$5,成绩录入!DV137,0)</f>
        <v>0</v>
      </c>
      <c r="ZL134" s="248">
        <f>IF(ZL$6=$WQ$5,成绩录入!DW137,0)</f>
        <v>0</v>
      </c>
      <c r="ZM134" s="248">
        <f>IF(ZM$6=$WQ$5,成绩录入!DX137,0)</f>
        <v>0</v>
      </c>
      <c r="ZN134" s="248">
        <f>IF(ZN$6=$WQ$5,成绩录入!DY137,0)</f>
        <v>0</v>
      </c>
      <c r="ZO134" s="248">
        <f>IF(ZO$6=$WQ$5,成绩录入!DZ137,0)</f>
        <v>0</v>
      </c>
      <c r="ZP134" s="248">
        <f>IF(ZP$6=$WQ$5,成绩录入!EA137,0)</f>
        <v>0</v>
      </c>
      <c r="ZQ134" s="248">
        <f>IF(ZQ$6=$WQ$5,成绩录入!EB137,0)</f>
        <v>0</v>
      </c>
      <c r="ZR134" s="248">
        <f>IF(ZR$6=$WQ$5,成绩录入!EC137,0)</f>
        <v>0</v>
      </c>
      <c r="ZS134" s="248">
        <f>IF(ZS$6=$WQ$5,成绩录入!ED137,0)</f>
        <v>0</v>
      </c>
      <c r="ZT134" s="248">
        <f>IF(ZT$6=$WQ$5,成绩录入!EE137,0)</f>
        <v>0</v>
      </c>
      <c r="ZU134" s="248">
        <f>IF(ZU$6=$WQ$5,成绩录入!EF137,0)</f>
        <v>0</v>
      </c>
      <c r="ZV134" s="248">
        <f>IF(ZV$6=$WQ$5,成绩录入!EG137,0)</f>
        <v>0</v>
      </c>
      <c r="ZW134" s="248">
        <f>IF(ZW$6=$WQ$5,成绩录入!EH137,0)</f>
        <v>0</v>
      </c>
      <c r="ZX134" s="248">
        <f>IF(ZX$6=$WQ$5,成绩录入!EI137,0)</f>
        <v>0</v>
      </c>
      <c r="ZY134" s="248">
        <f>IF(ZY$6=$WQ$5,成绩录入!EJ137,0)</f>
        <v>0</v>
      </c>
      <c r="ZZ134" s="248">
        <f>IF(ZZ$6=$WQ$5,成绩录入!EK137,0)</f>
        <v>0</v>
      </c>
      <c r="AAA134" s="248">
        <f>IF(AAA$6=$WQ$5,成绩录入!EL137,0)</f>
        <v>0</v>
      </c>
      <c r="AAB134" s="248">
        <f>IF(AAB$6=$WQ$5,成绩录入!EM137,0)</f>
        <v>0</v>
      </c>
      <c r="AAC134" s="248">
        <f>IF(AAC$6=$WQ$5,成绩录入!EN137,0)</f>
        <v>0</v>
      </c>
      <c r="AAD134" s="248">
        <f>IF(AAD$6=$WQ$5,成绩录入!EO137,0)</f>
        <v>0</v>
      </c>
      <c r="AAE134" s="248">
        <f>IF(AAE$6=$WQ$5,成绩录入!EP137,0)</f>
        <v>0</v>
      </c>
      <c r="AAF134" s="248">
        <f>IF(AAF$6=$WQ$5,成绩录入!EQ137,0)</f>
        <v>0</v>
      </c>
      <c r="AAG134" s="248">
        <f>IF(AAG$6=$WQ$5,成绩录入!ER137,0)</f>
        <v>0</v>
      </c>
      <c r="AAH134" s="248">
        <f>IF(AAH$6=$WQ$5,成绩录入!ES137,0)</f>
        <v>0</v>
      </c>
      <c r="AAI134" s="248">
        <f>IF(AAI$6=$WQ$5,成绩录入!ET137,0)</f>
        <v>0</v>
      </c>
      <c r="AAJ134" s="248">
        <f>IF(AAJ$6=$WQ$5,成绩录入!EU137,0)</f>
        <v>0</v>
      </c>
      <c r="AAK134" s="248">
        <f>IF(AAK$6=$WQ$5,成绩录入!EV137,0)</f>
        <v>0</v>
      </c>
      <c r="AAL134" s="248">
        <f>IF(AAL$6=$WQ$5,成绩录入!EW137,0)</f>
        <v>0</v>
      </c>
      <c r="AAM134" s="248">
        <f>IF(AAM$6=$WQ$5,成绩录入!EX137,0)</f>
        <v>0</v>
      </c>
      <c r="AAN134" s="218">
        <f t="shared" si="192"/>
        <v>0</v>
      </c>
      <c r="AAO134" s="206"/>
      <c r="AAQ134" s="273">
        <f>IF(AAQ$6=$AAP$5,成绩录入!BC137,0)</f>
        <v>0</v>
      </c>
      <c r="AAR134" s="274">
        <f>IF(AAR$6=$AAP$5,成绩录入!BD137,0)</f>
        <v>0</v>
      </c>
      <c r="AAS134" s="274">
        <f>IF(AAS$6=$AAP$5,成绩录入!BE137,0)</f>
        <v>0</v>
      </c>
      <c r="AAT134" s="274">
        <f>IF(AAT$6=$AAP$5,成绩录入!BF137,0)</f>
        <v>0</v>
      </c>
      <c r="AAU134" s="274">
        <f>IF(AAU$6=$AAP$5,成绩录入!BG137,0)</f>
        <v>0</v>
      </c>
      <c r="AAV134" s="274">
        <f>IF(AAV$6=$AAP$5,成绩录入!BH137,0)</f>
        <v>0</v>
      </c>
      <c r="AAW134" s="274">
        <f>IF(AAW$6=$AAP$5,成绩录入!BI137,0)</f>
        <v>0</v>
      </c>
      <c r="AAX134" s="274">
        <f>IF(AAX$6=$AAP$5,成绩录入!BJ137,0)</f>
        <v>0</v>
      </c>
      <c r="AAY134" s="274">
        <f>IF(AAY$6=$AAP$5,成绩录入!BK137,0)</f>
        <v>0</v>
      </c>
      <c r="AAZ134" s="274">
        <f>IF(AAZ$6=$AAP$5,成绩录入!BL137,0)</f>
        <v>0</v>
      </c>
      <c r="ABA134" s="274">
        <f>IF(ABA$6=$AAP$5,成绩录入!BM137,0)</f>
        <v>0</v>
      </c>
      <c r="ABB134" s="274">
        <f>IF(ABB$6=$AAP$5,成绩录入!BN137,0)</f>
        <v>0</v>
      </c>
      <c r="ABC134" s="274">
        <f>IF(ABC$6=$AAP$5,成绩录入!BO137,0)</f>
        <v>0</v>
      </c>
      <c r="ABD134" s="274">
        <f>IF(ABD$6=$AAP$5,成绩录入!BP137,0)</f>
        <v>0</v>
      </c>
      <c r="ABE134" s="274">
        <f>IF(ABE$6=$AAP$5,成绩录入!BQ137,0)</f>
        <v>0</v>
      </c>
      <c r="ABF134" s="274">
        <f>IF(ABF$6=$AAP$5,成绩录入!BR137,0)</f>
        <v>0</v>
      </c>
      <c r="ABG134" s="274">
        <f>IF(ABG$6=$AAP$5,成绩录入!BS137,0)</f>
        <v>0</v>
      </c>
      <c r="ABH134" s="274">
        <f>IF(ABH$6=$AAP$5,成绩录入!BT137,0)</f>
        <v>0</v>
      </c>
      <c r="ABI134" s="274">
        <f>IF(ABI$6=$AAP$5,成绩录入!BU137,0)</f>
        <v>0</v>
      </c>
      <c r="ABJ134" s="274">
        <f>IF(ABJ$6=$AAP$5,成绩录入!BV137,0)</f>
        <v>0</v>
      </c>
      <c r="ABK134" s="274">
        <f>IF(ABK$6=$AAP$5,成绩录入!BW137,0)</f>
        <v>0</v>
      </c>
      <c r="ABL134" s="274">
        <f>IF(ABL$6=$AAP$5,成绩录入!BX137,0)</f>
        <v>0</v>
      </c>
      <c r="ABM134" s="274">
        <f>IF(ABM$6=$AAP$5,成绩录入!BY137,0)</f>
        <v>0</v>
      </c>
      <c r="ABN134" s="274">
        <f>IF(ABN$6=$AAP$5,成绩录入!BZ137,0)</f>
        <v>0</v>
      </c>
      <c r="ABO134" s="274">
        <f>IF(ABO$6=$AAP$5,成绩录入!CA137,0)</f>
        <v>0</v>
      </c>
      <c r="ABP134" s="274">
        <f>IF(ABP$6=$AAP$5,成绩录入!CB137,0)</f>
        <v>0</v>
      </c>
      <c r="ABQ134" s="274">
        <f>IF(ABQ$6=$AAP$5,成绩录入!CC137,0)</f>
        <v>0</v>
      </c>
      <c r="ABR134" s="274">
        <f>IF(ABR$6=$AAP$5,成绩录入!CD137,0)</f>
        <v>0</v>
      </c>
      <c r="ABS134" s="274">
        <f>IF(ABS$6=$AAP$5,成绩录入!CE137,0)</f>
        <v>0</v>
      </c>
      <c r="ABT134" s="274">
        <f>IF(ABT$6=$AAP$5,成绩录入!CF137,0)</f>
        <v>0</v>
      </c>
      <c r="ABU134" s="274">
        <f>IF(ABU$6=$AAP$5,成绩录入!CG137,0)</f>
        <v>0</v>
      </c>
      <c r="ABV134" s="274">
        <f>IF(ABV$6=$AAP$5,成绩录入!CH137,0)</f>
        <v>0</v>
      </c>
      <c r="ABW134" s="274">
        <f>IF(ABW$6=$AAP$5,成绩录入!CI137,0)</f>
        <v>0</v>
      </c>
      <c r="ABX134" s="274">
        <f>IF(ABX$6=$AAP$5,成绩录入!CJ137,0)</f>
        <v>0</v>
      </c>
      <c r="ABY134" s="274">
        <f>IF(ABY$6=$AAP$5,成绩录入!CK137,0)</f>
        <v>0</v>
      </c>
      <c r="ABZ134" s="274">
        <f>IF(ABZ$6=$AAP$5,成绩录入!CL137,0)</f>
        <v>0</v>
      </c>
      <c r="ACA134" s="274">
        <f>IF(ACA$6=$AAP$5,成绩录入!CM137,0)</f>
        <v>0</v>
      </c>
      <c r="ACB134" s="274">
        <f>IF(ACB$6=$AAP$5,成绩录入!CN137,0)</f>
        <v>0</v>
      </c>
      <c r="ACC134" s="274">
        <f>IF(ACC$6=$AAP$5,成绩录入!CO137,0)</f>
        <v>0</v>
      </c>
      <c r="ACD134" s="274">
        <f>IF(ACD$6=$AAP$5,成绩录入!CP137,0)</f>
        <v>0</v>
      </c>
      <c r="ACE134" s="274">
        <f>IF(ACE$6=$AAP$5,成绩录入!CQ137,0)</f>
        <v>0</v>
      </c>
      <c r="ACF134" s="274">
        <f>IF(ACF$6=$AAP$5,成绩录入!CR137,0)</f>
        <v>0</v>
      </c>
      <c r="ACG134" s="274">
        <f>IF(ACG$6=$AAP$5,成绩录入!CS137,0)</f>
        <v>0</v>
      </c>
      <c r="ACH134" s="274">
        <f>IF(ACH$6=$AAP$5,成绩录入!CT137,0)</f>
        <v>0</v>
      </c>
      <c r="ACI134" s="274">
        <f>IF(ACI$6=$AAP$5,成绩录入!CU137,0)</f>
        <v>0</v>
      </c>
      <c r="ACJ134" s="274">
        <f>IF(ACJ$6=$AAP$5,成绩录入!CV137,0)</f>
        <v>0</v>
      </c>
      <c r="ACK134" s="274">
        <f>IF(ACK$6=$AAP$5,成绩录入!CW137,0)</f>
        <v>0</v>
      </c>
      <c r="ACL134" s="274">
        <f>IF(ACL$6=$AAP$5,成绩录入!CX137,0)</f>
        <v>0</v>
      </c>
      <c r="ACM134" s="274">
        <f>IF(ACM$6=$AAP$5,成绩录入!CY137,0)</f>
        <v>0</v>
      </c>
      <c r="ACN134" s="274">
        <f>IF(ACN$6=$AAP$5,成绩录入!CZ137,0)</f>
        <v>0</v>
      </c>
      <c r="ACO134" s="274">
        <f>IF(ACO$6=$AAP$5,成绩录入!DA137,0)</f>
        <v>0</v>
      </c>
      <c r="ACP134" s="274">
        <f>IF(ACP$6=$AAP$5,成绩录入!DB137,0)</f>
        <v>0</v>
      </c>
      <c r="ACQ134" s="274">
        <f>IF(ACQ$6=$AAP$5,成绩录入!DC137,0)</f>
        <v>0</v>
      </c>
      <c r="ACR134" s="274">
        <f>IF(ACR$6=$AAP$5,成绩录入!DD137,0)</f>
        <v>0</v>
      </c>
      <c r="ACS134" s="274">
        <f>IF(ACS$6=$AAP$5,成绩录入!DE137,0)</f>
        <v>0</v>
      </c>
      <c r="ACT134" s="274">
        <f>IF(ACT$6=$AAP$5,成绩录入!DF137,0)</f>
        <v>0</v>
      </c>
      <c r="ACU134" s="274">
        <f>IF(ACU$6=$AAP$5,成绩录入!DG137,0)</f>
        <v>0</v>
      </c>
      <c r="ACV134" s="274">
        <f>IF(ACV$6=$AAP$5,成绩录入!DH137,0)</f>
        <v>0</v>
      </c>
      <c r="ACW134" s="274">
        <f>IF(ACW$6=$AAP$5,成绩录入!DI137,0)</f>
        <v>0</v>
      </c>
      <c r="ACX134" s="274">
        <f>IF(ACX$6=$AAP$5,成绩录入!DJ137,0)</f>
        <v>0</v>
      </c>
      <c r="ACY134" s="248">
        <f>IF(ACY$6=$AAP$5,成绩录入!DK137,0)</f>
        <v>0</v>
      </c>
      <c r="ACZ134" s="248">
        <f>IF(ACZ$6=$AAP$5,成绩录入!DL137,0)</f>
        <v>0</v>
      </c>
      <c r="ADA134" s="248">
        <f>IF(ADA$6=$AAP$5,成绩录入!DM137,0)</f>
        <v>0</v>
      </c>
      <c r="ADB134" s="248">
        <f>IF(ADB$6=$AAP$5,成绩录入!DN137,0)</f>
        <v>0</v>
      </c>
      <c r="ADC134" s="248">
        <f>IF(ADC$6=$AAP$5,成绩录入!DO137,0)</f>
        <v>0</v>
      </c>
      <c r="ADD134" s="248">
        <f>IF(ADD$6=$AAP$5,成绩录入!DP137,0)</f>
        <v>0</v>
      </c>
      <c r="ADE134" s="248">
        <f>IF(ADE$6=$AAP$5,成绩录入!DQ137,0)</f>
        <v>0</v>
      </c>
      <c r="ADF134" s="248">
        <f>IF(ADF$6=$AAP$5,成绩录入!DR137,0)</f>
        <v>0</v>
      </c>
      <c r="ADG134" s="248">
        <f>IF(ADG$6=$AAP$5,成绩录入!DS137,0)</f>
        <v>0</v>
      </c>
      <c r="ADH134" s="248">
        <f>IF(ADH$6=$AAP$5,成绩录入!DT137,0)</f>
        <v>0</v>
      </c>
      <c r="ADI134" s="248">
        <f>IF(ADI$6=$AAP$5,成绩录入!DU137,0)</f>
        <v>0</v>
      </c>
      <c r="ADJ134" s="248">
        <f>IF(ADJ$6=$AAP$5,成绩录入!DV137,0)</f>
        <v>0</v>
      </c>
      <c r="ADK134" s="248">
        <f>IF(ADK$6=$AAP$5,成绩录入!DW137,0)</f>
        <v>0</v>
      </c>
      <c r="ADL134" s="248">
        <f>IF(ADL$6=$AAP$5,成绩录入!DX137,0)</f>
        <v>0</v>
      </c>
      <c r="ADM134" s="248">
        <f>IF(ADM$6=$AAP$5,成绩录入!DY137,0)</f>
        <v>0</v>
      </c>
      <c r="ADN134" s="248">
        <f>IF(ADN$6=$AAP$5,成绩录入!DZ137,0)</f>
        <v>0</v>
      </c>
      <c r="ADO134" s="248">
        <f>IF(ADO$6=$AAP$5,成绩录入!EA137,0)</f>
        <v>0</v>
      </c>
      <c r="ADP134" s="248">
        <f>IF(ADP$6=$AAP$5,成绩录入!EB137,0)</f>
        <v>0</v>
      </c>
      <c r="ADQ134" s="248">
        <f>IF(ADQ$6=$AAP$5,成绩录入!EC137,0)</f>
        <v>0</v>
      </c>
      <c r="ADR134" s="248">
        <f>IF(ADR$6=$AAP$5,成绩录入!ED137,0)</f>
        <v>0</v>
      </c>
      <c r="ADS134" s="248">
        <f>IF(ADS$6=$AAP$5,成绩录入!EE137,0)</f>
        <v>0</v>
      </c>
      <c r="ADT134" s="248">
        <f>IF(ADT$6=$AAP$5,成绩录入!EF137,0)</f>
        <v>0</v>
      </c>
      <c r="ADU134" s="248">
        <f>IF(ADU$6=$AAP$5,成绩录入!EG137,0)</f>
        <v>0</v>
      </c>
      <c r="ADV134" s="248">
        <f>IF(ADV$6=$AAP$5,成绩录入!EH137,0)</f>
        <v>0</v>
      </c>
      <c r="ADW134" s="248">
        <f>IF(ADW$6=$AAP$5,成绩录入!EI137,0)</f>
        <v>0</v>
      </c>
      <c r="ADX134" s="248">
        <f>IF(ADX$6=$AAP$5,成绩录入!EJ137,0)</f>
        <v>0</v>
      </c>
      <c r="ADY134" s="248">
        <f>IF(ADY$6=$AAP$5,成绩录入!EK137,0)</f>
        <v>0</v>
      </c>
      <c r="ADZ134" s="248">
        <f>IF(ADZ$6=$AAP$5,成绩录入!EL137,0)</f>
        <v>0</v>
      </c>
      <c r="AEA134" s="248">
        <f>IF(AEA$6=$AAP$5,成绩录入!EM137,0)</f>
        <v>0</v>
      </c>
      <c r="AEB134" s="248">
        <f>IF(AEB$6=$AAP$5,成绩录入!EN137,0)</f>
        <v>0</v>
      </c>
      <c r="AEC134" s="248">
        <f>IF(AEC$6=$AAP$5,成绩录入!EO137,0)</f>
        <v>0</v>
      </c>
      <c r="AED134" s="248">
        <f>IF(AED$6=$AAP$5,成绩录入!EP137,0)</f>
        <v>0</v>
      </c>
      <c r="AEE134" s="248">
        <f>IF(AEE$6=$AAP$5,成绩录入!EQ137,0)</f>
        <v>0</v>
      </c>
      <c r="AEF134" s="248">
        <f>IF(AEF$6=$AAP$5,成绩录入!ER137,0)</f>
        <v>0</v>
      </c>
      <c r="AEG134" s="248">
        <f>IF(AEG$6=$AAP$5,成绩录入!ES137,0)</f>
        <v>0</v>
      </c>
      <c r="AEH134" s="248">
        <f>IF(AEH$6=$AAP$5,成绩录入!ET137,0)</f>
        <v>0</v>
      </c>
      <c r="AEI134" s="248">
        <f>IF(AEI$6=$AAP$5,成绩录入!EU137,0)</f>
        <v>0</v>
      </c>
      <c r="AEJ134" s="248">
        <f>IF(AEJ$6=$AAP$5,成绩录入!EV137,0)</f>
        <v>0</v>
      </c>
      <c r="AEK134" s="248">
        <f>IF(AEK$6=$AAP$5,成绩录入!EW137,0)</f>
        <v>0</v>
      </c>
      <c r="AEL134" s="248">
        <f>IF(AEL$6=$AAP$5,成绩录入!EX137,0)</f>
        <v>0</v>
      </c>
      <c r="AEM134" s="218">
        <f t="shared" si="193"/>
        <v>0</v>
      </c>
      <c r="AEN134" s="166"/>
      <c r="AEO134" s="166"/>
      <c r="AEP134" s="273">
        <f>IF(AEP$6=$AEO$5,成绩录入!BC137,0)</f>
        <v>0</v>
      </c>
      <c r="AEQ134" s="274">
        <f>IF(AEQ$6=$AEO$5,成绩录入!BD137,0)</f>
        <v>0</v>
      </c>
      <c r="AER134" s="274">
        <f>IF(AER$6=$AEO$5,成绩录入!BE137,0)</f>
        <v>0</v>
      </c>
      <c r="AES134" s="274">
        <f>IF(AES$6=$AEO$5,成绩录入!BF137,0)</f>
        <v>0</v>
      </c>
      <c r="AET134" s="274">
        <f>IF(AET$6=$AEO$5,成绩录入!BG137,0)</f>
        <v>0</v>
      </c>
      <c r="AEU134" s="274">
        <f>IF(AEU$6=$AEO$5,成绩录入!BH137,0)</f>
        <v>0</v>
      </c>
      <c r="AEV134" s="274">
        <f>IF(AEV$6=$AEO$5,成绩录入!BI137,0)</f>
        <v>0</v>
      </c>
      <c r="AEW134" s="274">
        <f>IF(AEW$6=$AEO$5,成绩录入!BJ137,0)</f>
        <v>0</v>
      </c>
      <c r="AEX134" s="274">
        <f>IF(AEX$6=$AEO$5,成绩录入!BK137,0)</f>
        <v>0</v>
      </c>
      <c r="AEY134" s="274">
        <f>IF(AEY$6=$AEO$5,成绩录入!BL137,0)</f>
        <v>0</v>
      </c>
      <c r="AEZ134" s="274">
        <f>IF(AEZ$6=$AEO$5,成绩录入!BM137,0)</f>
        <v>0</v>
      </c>
      <c r="AFA134" s="274">
        <f>IF(AFA$6=$AEO$5,成绩录入!BN137,0)</f>
        <v>0</v>
      </c>
      <c r="AFB134" s="274">
        <f>IF(AFB$6=$AEO$5,成绩录入!BO137,0)</f>
        <v>0</v>
      </c>
      <c r="AFC134" s="274">
        <f>IF(AFC$6=$AEO$5,成绩录入!BP137,0)</f>
        <v>0</v>
      </c>
      <c r="AFD134" s="274">
        <f>IF(AFD$6=$AEO$5,成绩录入!BQ137,0)</f>
        <v>0</v>
      </c>
      <c r="AFE134" s="274">
        <f>IF(AFE$6=$AEO$5,成绩录入!BR137,0)</f>
        <v>0</v>
      </c>
      <c r="AFF134" s="274">
        <f>IF(AFF$6=$AEO$5,成绩录入!BS137,0)</f>
        <v>0</v>
      </c>
      <c r="AFG134" s="274">
        <f>IF(AFG$6=$AEO$5,成绩录入!BT137,0)</f>
        <v>0</v>
      </c>
      <c r="AFH134" s="274">
        <f>IF(AFH$6=$AEO$5,成绩录入!BU137,0)</f>
        <v>0</v>
      </c>
      <c r="AFI134" s="274">
        <f>IF(AFI$6=$AEO$5,成绩录入!BV137,0)</f>
        <v>0</v>
      </c>
      <c r="AFJ134" s="274">
        <f>IF(AFJ$6=$AEO$5,成绩录入!BW137,0)</f>
        <v>0</v>
      </c>
      <c r="AFK134" s="274">
        <f>IF(AFK$6=$AEO$5,成绩录入!BX137,0)</f>
        <v>0</v>
      </c>
      <c r="AFL134" s="274">
        <f>IF(AFL$6=$AEO$5,成绩录入!BY137,0)</f>
        <v>0</v>
      </c>
      <c r="AFM134" s="274">
        <f>IF(AFM$6=$AEO$5,成绩录入!BZ137,0)</f>
        <v>0</v>
      </c>
      <c r="AFN134" s="274">
        <f>IF(AFN$6=$AEO$5,成绩录入!CA137,0)</f>
        <v>0</v>
      </c>
      <c r="AFO134" s="274">
        <f>IF(AFO$6=$AEO$5,成绩录入!CB137,0)</f>
        <v>0</v>
      </c>
      <c r="AFP134" s="274">
        <f>IF(AFP$6=$AEO$5,成绩录入!CC137,0)</f>
        <v>0</v>
      </c>
      <c r="AFQ134" s="274">
        <f>IF(AFQ$6=$AEO$5,成绩录入!CD137,0)</f>
        <v>0</v>
      </c>
      <c r="AFR134" s="274">
        <f>IF(AFR$6=$AEO$5,成绩录入!CE137,0)</f>
        <v>0</v>
      </c>
      <c r="AFS134" s="274">
        <f>IF(AFS$6=$AEO$5,成绩录入!CF137,0)</f>
        <v>0</v>
      </c>
      <c r="AFT134" s="274">
        <f>IF(AFT$6=$AEO$5,成绩录入!CG137,0)</f>
        <v>0</v>
      </c>
      <c r="AFU134" s="274">
        <f>IF(AFU$6=$AEO$5,成绩录入!CH137,0)</f>
        <v>0</v>
      </c>
      <c r="AFV134" s="274">
        <f>IF(AFV$6=$AEO$5,成绩录入!CI137,0)</f>
        <v>0</v>
      </c>
      <c r="AFW134" s="274">
        <f>IF(AFW$6=$AEO$5,成绩录入!CJ137,0)</f>
        <v>0</v>
      </c>
      <c r="AFX134" s="274">
        <f>IF(AFX$6=$AEO$5,成绩录入!CK137,0)</f>
        <v>0</v>
      </c>
      <c r="AFY134" s="274">
        <f>IF(AFY$6=$AEO$5,成绩录入!CL137,0)</f>
        <v>0</v>
      </c>
      <c r="AFZ134" s="274">
        <f>IF(AFZ$6=$AEO$5,成绩录入!CM137,0)</f>
        <v>0</v>
      </c>
      <c r="AGA134" s="274">
        <f>IF(AGA$6=$AEO$5,成绩录入!CN137,0)</f>
        <v>0</v>
      </c>
      <c r="AGB134" s="274">
        <f>IF(AGB$6=$AEO$5,成绩录入!CO137,0)</f>
        <v>0</v>
      </c>
      <c r="AGC134" s="274">
        <f>IF(AGC$6=$AEO$5,成绩录入!CP137,0)</f>
        <v>0</v>
      </c>
      <c r="AGD134" s="274">
        <f>IF(AGD$6=$AEO$5,成绩录入!CQ137,0)</f>
        <v>0</v>
      </c>
      <c r="AGE134" s="274">
        <f>IF(AGE$6=$AEO$5,成绩录入!CR137,0)</f>
        <v>0</v>
      </c>
      <c r="AGF134" s="274">
        <f>IF(AGF$6=$AEO$5,成绩录入!CS137,0)</f>
        <v>0</v>
      </c>
      <c r="AGG134" s="274">
        <f>IF(AGG$6=$AEO$5,成绩录入!CT137,0)</f>
        <v>0</v>
      </c>
      <c r="AGH134" s="274">
        <f>IF(AGH$6=$AEO$5,成绩录入!CU137,0)</f>
        <v>0</v>
      </c>
      <c r="AGI134" s="274">
        <f>IF(AGI$6=$AEO$5,成绩录入!CV137,0)</f>
        <v>0</v>
      </c>
      <c r="AGJ134" s="274">
        <f>IF(AGJ$6=$AEO$5,成绩录入!CW137,0)</f>
        <v>0</v>
      </c>
      <c r="AGK134" s="274">
        <f>IF(AGK$6=$AEO$5,成绩录入!CX137,0)</f>
        <v>0</v>
      </c>
      <c r="AGL134" s="274">
        <f>IF(AGL$6=$AEO$5,成绩录入!CY137,0)</f>
        <v>0</v>
      </c>
      <c r="AGM134" s="274">
        <f>IF(AGM$6=$AEO$5,成绩录入!CZ137,0)</f>
        <v>0</v>
      </c>
      <c r="AGN134" s="274">
        <f>IF(AGN$6=$AEO$5,成绩录入!DA137,0)</f>
        <v>0</v>
      </c>
      <c r="AGO134" s="274">
        <f>IF(AGO$6=$AEO$5,成绩录入!DB137,0)</f>
        <v>0</v>
      </c>
      <c r="AGP134" s="274">
        <f>IF(AGP$6=$AEO$5,成绩录入!DC137,0)</f>
        <v>0</v>
      </c>
      <c r="AGQ134" s="274">
        <f>IF(AGQ$6=$AEO$5,成绩录入!DD137,0)</f>
        <v>0</v>
      </c>
      <c r="AGR134" s="274">
        <f>IF(AGR$6=$AEO$5,成绩录入!DE137,0)</f>
        <v>0</v>
      </c>
      <c r="AGS134" s="274">
        <f>IF(AGS$6=$AEO$5,成绩录入!DF137,0)</f>
        <v>0</v>
      </c>
      <c r="AGT134" s="274">
        <f>IF(AGT$6=$AEO$5,成绩录入!DG137,0)</f>
        <v>0</v>
      </c>
      <c r="AGU134" s="274">
        <f>IF(AGU$6=$AEO$5,成绩录入!DH137,0)</f>
        <v>0</v>
      </c>
      <c r="AGV134" s="274">
        <f>IF(AGV$6=$AEO$5,成绩录入!DI137,0)</f>
        <v>0</v>
      </c>
      <c r="AGW134" s="274">
        <f>IF(AGW$6=$AEO$5,成绩录入!DJ137,0)</f>
        <v>0</v>
      </c>
      <c r="AGX134" s="248">
        <f>IF(AGX$6=$AEO$5,成绩录入!DK137,0)</f>
        <v>0</v>
      </c>
      <c r="AGY134" s="248">
        <f>IF(AGY$6=$AEO$5,成绩录入!DL137,0)</f>
        <v>0</v>
      </c>
      <c r="AGZ134" s="248">
        <f>IF(AGZ$6=$AEO$5,成绩录入!DM137,0)</f>
        <v>0</v>
      </c>
      <c r="AHA134" s="248">
        <f>IF(AHA$6=$AEO$5,成绩录入!DN137,0)</f>
        <v>0</v>
      </c>
      <c r="AHB134" s="248">
        <f>IF(AHB$6=$AEO$5,成绩录入!DO137,0)</f>
        <v>0</v>
      </c>
      <c r="AHC134" s="248">
        <f>IF(AHC$6=$AEO$5,成绩录入!DP137,0)</f>
        <v>0</v>
      </c>
      <c r="AHD134" s="248">
        <f>IF(AHD$6=$AEO$5,成绩录入!DQ137,0)</f>
        <v>0</v>
      </c>
      <c r="AHE134" s="248">
        <f>IF(AHE$6=$AEO$5,成绩录入!DR137,0)</f>
        <v>0</v>
      </c>
      <c r="AHF134" s="248">
        <f>IF(AHF$6=$AEO$5,成绩录入!DS137,0)</f>
        <v>0</v>
      </c>
      <c r="AHG134" s="248">
        <f>IF(AHG$6=$AEO$5,成绩录入!DT137,0)</f>
        <v>0</v>
      </c>
      <c r="AHH134" s="248">
        <f>IF(AHH$6=$AEO$5,成绩录入!DU137,0)</f>
        <v>0</v>
      </c>
      <c r="AHI134" s="248">
        <f>IF(AHI$6=$AEO$5,成绩录入!DV137,0)</f>
        <v>0</v>
      </c>
      <c r="AHJ134" s="248">
        <f>IF(AHJ$6=$AEO$5,成绩录入!DW137,0)</f>
        <v>0</v>
      </c>
      <c r="AHK134" s="248">
        <f>IF(AHK$6=$AEO$5,成绩录入!DX137,0)</f>
        <v>0</v>
      </c>
      <c r="AHL134" s="248">
        <f>IF(AHL$6=$AEO$5,成绩录入!DY137,0)</f>
        <v>0</v>
      </c>
      <c r="AHM134" s="248">
        <f>IF(AHM$6=$AEO$5,成绩录入!DZ137,0)</f>
        <v>0</v>
      </c>
      <c r="AHN134" s="248">
        <f>IF(AHN$6=$AEO$5,成绩录入!EA137,0)</f>
        <v>0</v>
      </c>
      <c r="AHO134" s="248">
        <f>IF(AHO$6=$AEO$5,成绩录入!EB137,0)</f>
        <v>0</v>
      </c>
      <c r="AHP134" s="248">
        <f>IF(AHP$6=$AEO$5,成绩录入!EC137,0)</f>
        <v>0</v>
      </c>
      <c r="AHQ134" s="248">
        <f>IF(AHQ$6=$AEO$5,成绩录入!ED137,0)</f>
        <v>0</v>
      </c>
      <c r="AHR134" s="248">
        <f>IF(AHR$6=$AEO$5,成绩录入!EE137,0)</f>
        <v>0</v>
      </c>
      <c r="AHS134" s="248">
        <f>IF(AHS$6=$AEO$5,成绩录入!EF137,0)</f>
        <v>0</v>
      </c>
      <c r="AHT134" s="248">
        <f>IF(AHT$6=$AEO$5,成绩录入!EG137,0)</f>
        <v>0</v>
      </c>
      <c r="AHU134" s="248">
        <f>IF(AHU$6=$AEO$5,成绩录入!EH137,0)</f>
        <v>0</v>
      </c>
      <c r="AHV134" s="248">
        <f>IF(AHV$6=$AEO$5,成绩录入!EI137,0)</f>
        <v>0</v>
      </c>
      <c r="AHW134" s="248">
        <f>IF(AHW$6=$AEO$5,成绩录入!EJ137,0)</f>
        <v>0</v>
      </c>
      <c r="AHX134" s="248">
        <f>IF(AHX$6=$AEO$5,成绩录入!EK137,0)</f>
        <v>0</v>
      </c>
      <c r="AHY134" s="248">
        <f>IF(AHY$6=$AEO$5,成绩录入!EL137,0)</f>
        <v>0</v>
      </c>
      <c r="AHZ134" s="248">
        <f>IF(AHZ$6=$AEO$5,成绩录入!EM137,0)</f>
        <v>0</v>
      </c>
      <c r="AIA134" s="248">
        <f>IF(AIA$6=$AEO$5,成绩录入!EN137,0)</f>
        <v>0</v>
      </c>
      <c r="AIB134" s="248">
        <f>IF(AIB$6=$AEO$5,成绩录入!EO137,0)</f>
        <v>0</v>
      </c>
      <c r="AIC134" s="248">
        <f>IF(AIC$6=$AEO$5,成绩录入!EP137,0)</f>
        <v>0</v>
      </c>
      <c r="AID134" s="248">
        <f>IF(AID$6=$AEO$5,成绩录入!EQ137,0)</f>
        <v>0</v>
      </c>
      <c r="AIE134" s="248">
        <f>IF(AIE$6=$AEO$5,成绩录入!ER137,0)</f>
        <v>0</v>
      </c>
      <c r="AIF134" s="248">
        <f>IF(AIF$6=$AEO$5,成绩录入!ES137,0)</f>
        <v>0</v>
      </c>
      <c r="AIG134" s="248">
        <f>IF(AIG$6=$AEO$5,成绩录入!ET137,0)</f>
        <v>0</v>
      </c>
      <c r="AIH134" s="248">
        <f>IF(AIH$6=$AEO$5,成绩录入!EU137,0)</f>
        <v>0</v>
      </c>
      <c r="AII134" s="248">
        <f>IF(AII$6=$AEO$5,成绩录入!EV137,0)</f>
        <v>0</v>
      </c>
      <c r="AIJ134" s="248">
        <f>IF(AIJ$6=$AEO$5,成绩录入!EW137,0)</f>
        <v>0</v>
      </c>
      <c r="AIK134" s="248">
        <f>IF(AIK$6=$AEO$5,成绩录入!EX137,0)</f>
        <v>0</v>
      </c>
      <c r="AIL134" s="218">
        <f t="shared" si="194"/>
        <v>0</v>
      </c>
      <c r="AIN134" s="402" t="str">
        <f>初始录入!A139</f>
        <v/>
      </c>
      <c r="AIO134" s="270">
        <f>初始录入!B139</f>
        <v>0</v>
      </c>
      <c r="AIP134" s="271">
        <f>初始录入!C139</f>
        <v>0</v>
      </c>
      <c r="AIQ134" s="403">
        <f>IF(平时!D132&lt;&gt;"",平时!D132,0)</f>
        <v>0</v>
      </c>
      <c r="AIR134" s="404" t="str">
        <f t="shared" si="331"/>
        <v/>
      </c>
      <c r="AIS134" s="403">
        <f>IF(过程!D132&lt;&gt;"",过程!D132,0)</f>
        <v>0</v>
      </c>
      <c r="AIT134" s="404" t="str">
        <f t="shared" si="332"/>
        <v/>
      </c>
      <c r="AIU134" s="216">
        <f>IF(期末!D132&lt;&gt;"",期末!D132,0)</f>
        <v>0</v>
      </c>
      <c r="AIV134" s="404" t="str">
        <f t="shared" si="333"/>
        <v/>
      </c>
      <c r="AIW134" s="405">
        <f t="shared" si="334"/>
        <v>0</v>
      </c>
      <c r="AIX134" s="403">
        <f>IF(平时!E132&lt;&gt;"",平时!E132,0)</f>
        <v>0</v>
      </c>
      <c r="AIY134" s="404" t="str">
        <f t="shared" si="335"/>
        <v/>
      </c>
      <c r="AIZ134" s="403">
        <f>IF(过程!E132&lt;&gt;"",过程!E132,0)</f>
        <v>0</v>
      </c>
      <c r="AJA134" s="404" t="str">
        <f t="shared" si="336"/>
        <v/>
      </c>
      <c r="AJB134" s="216">
        <f>IF(期末!E132&lt;&gt;"",期末!E132,0)</f>
        <v>0</v>
      </c>
      <c r="AJC134" s="404" t="str">
        <f t="shared" si="337"/>
        <v/>
      </c>
      <c r="AJD134" s="405">
        <f t="shared" si="338"/>
        <v>0</v>
      </c>
      <c r="AJE134" s="403">
        <f>IF(平时!F132&lt;&gt;"",平时!F132,0)</f>
        <v>0</v>
      </c>
      <c r="AJF134" s="404" t="str">
        <f t="shared" si="339"/>
        <v/>
      </c>
      <c r="AJG134" s="403">
        <f>IF(过程!F132&lt;&gt;"",过程!F132,0)</f>
        <v>0</v>
      </c>
      <c r="AJH134" s="404" t="str">
        <f t="shared" si="340"/>
        <v/>
      </c>
      <c r="AJI134" s="216">
        <f>IF(期末!F132&lt;&gt;"",期末!F132,0)</f>
        <v>0</v>
      </c>
      <c r="AJJ134" s="404" t="str">
        <f t="shared" si="341"/>
        <v/>
      </c>
      <c r="AJK134" s="405">
        <f t="shared" si="342"/>
        <v>0</v>
      </c>
      <c r="AJL134" s="403">
        <f>IF(平时!G132&lt;&gt;"",平时!G132,0)</f>
        <v>0</v>
      </c>
      <c r="AJM134" s="404" t="str">
        <f t="shared" si="343"/>
        <v/>
      </c>
      <c r="AJN134" s="403">
        <f>IF(过程!G132&lt;&gt;"",过程!G132,0)</f>
        <v>0</v>
      </c>
      <c r="AJO134" s="404" t="str">
        <f t="shared" si="344"/>
        <v/>
      </c>
      <c r="AJP134" s="216">
        <f>IF(期末!G132&lt;&gt;"",期末!G132,0)</f>
        <v>0</v>
      </c>
      <c r="AJQ134" s="404" t="str">
        <f t="shared" si="345"/>
        <v/>
      </c>
      <c r="AJR134" s="405">
        <f t="shared" si="346"/>
        <v>0</v>
      </c>
      <c r="AJS134" s="403">
        <f>IF(平时!H132&lt;&gt;"",平时!H132,0)</f>
        <v>0</v>
      </c>
      <c r="AJT134" s="404" t="str">
        <f t="shared" si="347"/>
        <v/>
      </c>
      <c r="AJU134" s="403">
        <f>IF(过程!H132&lt;&gt;"",过程!H132,0)</f>
        <v>0</v>
      </c>
      <c r="AJV134" s="404" t="str">
        <f t="shared" si="348"/>
        <v/>
      </c>
      <c r="AJW134" s="216">
        <f>IF(期末!H132&lt;&gt;"",期末!H132,0)</f>
        <v>0</v>
      </c>
      <c r="AJX134" s="404" t="str">
        <f t="shared" si="349"/>
        <v/>
      </c>
      <c r="AJY134" s="406">
        <f t="shared" si="350"/>
        <v>0</v>
      </c>
      <c r="AKA134" s="216" t="str">
        <f>初始录入!A139</f>
        <v/>
      </c>
      <c r="AKB134" s="216">
        <f>初始录入!B139</f>
        <v>0</v>
      </c>
      <c r="AKC134" s="216">
        <f>初始录入!C139</f>
        <v>0</v>
      </c>
      <c r="AKD134" s="327" t="str">
        <f>IF(初始录入!$E139=初始录入!$K$2,达成度!$D147,"")</f>
        <v/>
      </c>
      <c r="AKE134" s="327" t="str">
        <f>IF(初始录入!$E139=初始录入!$K$3,达成度!D147,"")</f>
        <v/>
      </c>
      <c r="AKF134" s="216" t="str">
        <f>IF(初始录入!$E139=初始录入!$K$4,达成度!D147,"")</f>
        <v/>
      </c>
      <c r="AKG134" s="216" t="str">
        <f>IF(初始录入!$E139=初始录入!$K$5,达成度!D147,"")</f>
        <v/>
      </c>
      <c r="AKH134" s="327" t="str">
        <f>IF(初始录入!$E139=初始录入!$K$2,达成度!E147,"")</f>
        <v/>
      </c>
      <c r="AKI134" s="327" t="str">
        <f>IF(初始录入!$E139=初始录入!$K$3,达成度!E147,"")</f>
        <v/>
      </c>
      <c r="AKJ134" s="216" t="str">
        <f>IF(初始录入!$E139=初始录入!$K$4,达成度!E147,"")</f>
        <v/>
      </c>
      <c r="AKK134" s="216" t="str">
        <f>IF(初始录入!$E139=初始录入!$K$5,达成度!E147,"")</f>
        <v/>
      </c>
      <c r="AKL134" s="327" t="str">
        <f>IF(初始录入!$E139=初始录入!$K$2,达成度!F147,"")</f>
        <v/>
      </c>
      <c r="AKM134" s="327" t="str">
        <f>IF(初始录入!$E139=初始录入!$K$3,达成度!F147,"")</f>
        <v/>
      </c>
      <c r="AKN134" s="216" t="str">
        <f>IF(初始录入!$E139=初始录入!$K$4,达成度!F147,"")</f>
        <v/>
      </c>
      <c r="AKO134" s="216" t="str">
        <f>IF(初始录入!$E139=初始录入!$K$5,达成度!F147,"")</f>
        <v/>
      </c>
      <c r="AKP134" s="327" t="str">
        <f>IF(初始录入!$E139=初始录入!$K$2,达成度!H147,"")</f>
        <v/>
      </c>
      <c r="AKQ134" s="327" t="str">
        <f>IF(初始录入!$E139=初始录入!$K$3,达成度!H147,"")</f>
        <v/>
      </c>
      <c r="AKR134" s="216" t="str">
        <f>IF(初始录入!$E139=初始录入!$K$4,达成度!H147,"")</f>
        <v/>
      </c>
      <c r="AKS134" s="216" t="str">
        <f>IF(初始录入!$E139=初始录入!$K$5,达成度!H147,"")</f>
        <v/>
      </c>
      <c r="AKT134" s="327" t="str">
        <f>IF(初始录入!$E139=初始录入!$K$2,达成度!I147,"")</f>
        <v/>
      </c>
      <c r="AKU134" s="327" t="str">
        <f>IF(初始录入!$E139=初始录入!$K$3,达成度!I147,"")</f>
        <v/>
      </c>
      <c r="AKV134" s="216" t="str">
        <f>IF(初始录入!$E139=初始录入!$K$4,达成度!I147,"")</f>
        <v/>
      </c>
      <c r="AKW134" s="216" t="str">
        <f>IF(初始录入!$E139=初始录入!$K$5,达成度!I147,"")</f>
        <v/>
      </c>
      <c r="AKX134" s="327" t="str">
        <f>IF(初始录入!$E139=初始录入!$K$2,达成度!J147,"")</f>
        <v/>
      </c>
      <c r="AKY134" s="327" t="str">
        <f>IF(初始录入!$E139=初始录入!$K$3,达成度!J147,"")</f>
        <v/>
      </c>
      <c r="AKZ134" s="216" t="str">
        <f>IF(初始录入!$E139=初始录入!$K$4,达成度!J147,"")</f>
        <v/>
      </c>
      <c r="ALA134" s="216" t="str">
        <f>IF(初始录入!$E139=初始录入!$K$5,达成度!J147,"")</f>
        <v/>
      </c>
      <c r="ALB134" s="327" t="str">
        <f>IF(初始录入!$E139=初始录入!$K$2,达成度!L147,"")</f>
        <v/>
      </c>
      <c r="ALC134" s="327" t="str">
        <f>IF(初始录入!$E139=初始录入!$K$3,达成度!L147,"")</f>
        <v/>
      </c>
      <c r="ALD134" s="216" t="str">
        <f>IF(初始录入!$E139=初始录入!$K$4,达成度!L147,"")</f>
        <v/>
      </c>
      <c r="ALE134" s="216" t="str">
        <f>IF(初始录入!$E139=初始录入!$K$5,达成度!L147,"")</f>
        <v/>
      </c>
      <c r="ALF134" s="327" t="str">
        <f>IF(初始录入!$E139=初始录入!$K$2,达成度!M147,"")</f>
        <v/>
      </c>
      <c r="ALG134" s="327" t="str">
        <f>IF(初始录入!$E139=初始录入!$K$3,达成度!M147,"")</f>
        <v/>
      </c>
      <c r="ALH134" s="216" t="str">
        <f>IF(初始录入!$E139=初始录入!$K$4,达成度!M147,"")</f>
        <v/>
      </c>
      <c r="ALI134" s="216" t="str">
        <f>IF(初始录入!$E139=初始录入!$K$5,达成度!M147,"")</f>
        <v/>
      </c>
      <c r="ALJ134" s="327" t="str">
        <f>IF(初始录入!$E139=初始录入!$K$2,达成度!N147,"")</f>
        <v/>
      </c>
      <c r="ALK134" s="327" t="str">
        <f>IF(初始录入!$E139=初始录入!$K$3,达成度!N147,"")</f>
        <v/>
      </c>
      <c r="ALL134" s="216" t="str">
        <f>IF(初始录入!$E139=初始录入!$K$4,达成度!N147,"")</f>
        <v/>
      </c>
      <c r="ALM134" s="216" t="str">
        <f>IF(初始录入!$E139=初始录入!$K$5,达成度!N147,"")</f>
        <v/>
      </c>
      <c r="ALN134" s="327" t="str">
        <f>IF(初始录入!$E139=初始录入!$K$2,达成度!P147,"")</f>
        <v/>
      </c>
      <c r="ALO134" s="327" t="str">
        <f>IF(初始录入!$E139=初始录入!$K$3,达成度!P147,"")</f>
        <v/>
      </c>
      <c r="ALP134" s="216" t="str">
        <f>IF(初始录入!$E139=初始录入!$K$4,达成度!P147,"")</f>
        <v/>
      </c>
      <c r="ALQ134" s="216" t="str">
        <f>IF(初始录入!$E139=初始录入!$K$5,达成度!P147,"")</f>
        <v/>
      </c>
      <c r="ALR134" s="327" t="str">
        <f>IF(初始录入!$E139=初始录入!$K$2,达成度!Q147,"")</f>
        <v/>
      </c>
      <c r="ALS134" s="327" t="str">
        <f>IF(初始录入!$E139=初始录入!$K$3,达成度!Q147,"")</f>
        <v/>
      </c>
      <c r="ALT134" s="216" t="str">
        <f>IF(初始录入!$E139=初始录入!$K$4,达成度!Q147,"")</f>
        <v/>
      </c>
      <c r="ALU134" s="216" t="str">
        <f>IF(初始录入!$E139=初始录入!$K$5,达成度!Q147,"")</f>
        <v/>
      </c>
      <c r="ALV134" s="327" t="str">
        <f>IF(初始录入!$E139=初始录入!$K$2,达成度!R147,"")</f>
        <v/>
      </c>
      <c r="ALW134" s="327" t="str">
        <f>IF(初始录入!$E139=初始录入!$K$3,达成度!R147,"")</f>
        <v/>
      </c>
      <c r="ALX134" s="216" t="str">
        <f>IF(初始录入!$E139=初始录入!$K$4,达成度!R147,"")</f>
        <v/>
      </c>
      <c r="ALY134" s="216"/>
      <c r="ALZ134" s="327" t="str">
        <f>IF(初始录入!$E139=初始录入!$K$2,达成度!T147,"")</f>
        <v/>
      </c>
      <c r="AMA134" s="327" t="str">
        <f>IF(初始录入!$E139=初始录入!$K$3,达成度!T147,"")</f>
        <v/>
      </c>
      <c r="AMB134" s="216" t="str">
        <f>IF(初始录入!$E139=初始录入!$K$4,达成度!T147,"")</f>
        <v/>
      </c>
      <c r="AMC134" s="216" t="str">
        <f>IF(初始录入!$E139=初始录入!$K$5,达成度!T147,"")</f>
        <v/>
      </c>
      <c r="AMD134" s="327" t="str">
        <f>IF(初始录入!$E139=初始录入!$K$2,达成度!U147,"")</f>
        <v/>
      </c>
      <c r="AME134" s="327" t="str">
        <f>IF(初始录入!$E139=初始录入!$K$3,达成度!U147,"")</f>
        <v/>
      </c>
      <c r="AMF134" s="216" t="str">
        <f>IF(初始录入!$E139=初始录入!$K$4,达成度!U147,"")</f>
        <v/>
      </c>
      <c r="AMG134" s="216" t="str">
        <f>IF(初始录入!$E139=初始录入!$K$5,达成度!U147,"")</f>
        <v/>
      </c>
      <c r="AMH134" s="327" t="str">
        <f>IF(初始录入!$E139=初始录入!$K$2,达成度!V147,"")</f>
        <v/>
      </c>
      <c r="AMI134" s="327" t="str">
        <f>IF(初始录入!$E139=初始录入!$K$3,达成度!V147,"")</f>
        <v/>
      </c>
      <c r="AMJ134" s="216" t="str">
        <f>IF(初始录入!$E139=初始录入!$K$4,达成度!W147,"")</f>
        <v/>
      </c>
      <c r="AMK134" s="216" t="str">
        <f>IF(初始录入!$E139=初始录入!$K$5,达成度!W147,"")</f>
        <v/>
      </c>
      <c r="AMM134" s="270">
        <f t="shared" si="270"/>
        <v>127</v>
      </c>
      <c r="AMN134" s="222" t="str">
        <f t="shared" si="266"/>
        <v/>
      </c>
      <c r="AMO134" s="325" t="str">
        <f>IF($AMM134&lt;=$H$7,INDEX(达成度!$G$21:$G$170,$AMM134,1),"")</f>
        <v/>
      </c>
      <c r="AMP134" s="325" t="str">
        <f>IF($AMM134&lt;=$H$7,INDEX(达成度!$K$21:$K$170,$AMM134,1),"")</f>
        <v/>
      </c>
      <c r="AMQ134" s="325" t="str">
        <f>IF($AMM134&lt;=$H$7,INDEX(达成度!$O$21:$O$170,$AMM134,1),"")</f>
        <v/>
      </c>
      <c r="AMR134" s="325" t="str">
        <f>IF($AMM134&lt;=$H$7,INDEX(达成度!$S$21:$S$170,$AMM134,1),"")</f>
        <v/>
      </c>
      <c r="AMS134" s="326" t="str">
        <f>IF($AMM134&lt;=$H$7,INDEX(达成度!$W$21:$W$170,$AMM134,1),"")</f>
        <v/>
      </c>
      <c r="AMU134" s="407"/>
      <c r="AMV134" s="222" t="str">
        <f t="shared" si="267"/>
        <v/>
      </c>
      <c r="AMW134" s="325" t="str">
        <f>IF($AMM134&lt;=$I$7,INDEX(达成度!$G$21:$G$170,$AMM134+$H$7,1),"")</f>
        <v/>
      </c>
      <c r="AMX134" s="325" t="str">
        <f>IF($AMM134&lt;=$I$7,INDEX(达成度!$K$21:$K$170,$AMM134+$H$7,1),"")</f>
        <v/>
      </c>
      <c r="AMY134" s="325" t="str">
        <f>IF($AMM134&lt;=$I$7,INDEX(达成度!$O$21:$O$170,$AMM134+$H$7,1),"")</f>
        <v/>
      </c>
      <c r="AMZ134" s="325" t="str">
        <f>IF($AMM134&lt;=$I$7,INDEX(达成度!$S$21:$S$170,$AMM134+$H$7,1),"")</f>
        <v/>
      </c>
      <c r="ANA134" s="326" t="str">
        <f>IF($AMM134&lt;=$I$7,INDEX(达成度!$W$21:$W$170,$AMM134+$H$7,1),"")</f>
        <v/>
      </c>
      <c r="ANC134" s="270"/>
      <c r="AND134" s="216" t="str">
        <f t="shared" si="268"/>
        <v/>
      </c>
      <c r="ANE134" s="325" t="str">
        <f>IF($AMM134&lt;=$J$7,INDEX(达成度!$G$21:$G$170,$AMM134+$H$7+$I$7,1),"")</f>
        <v/>
      </c>
      <c r="ANF134" s="325" t="str">
        <f>IF($AMM134&lt;=$J$7,INDEX(达成度!$K$21:$K$170,$AMM134+$H$7+$I$7,1),"")</f>
        <v/>
      </c>
      <c r="ANG134" s="325" t="str">
        <f>IF($AMM134&lt;=$J$7,INDEX(达成度!$O$21:$O$170,$AMM134+$H$7+$I$7,1),"")</f>
        <v/>
      </c>
      <c r="ANH134" s="325" t="str">
        <f>IF($AMM134&lt;=$J$7,INDEX(达成度!$S$21:$S$170,$AMM134+$H$7+$I$7,1),"")</f>
        <v/>
      </c>
      <c r="ANI134" s="326" t="str">
        <f>IF($AMM134&lt;=$J$7,INDEX(达成度!$W$21:$W$170,$AMM134+$H$7+$I$7,1),"")</f>
        <v/>
      </c>
      <c r="ANK134" s="270"/>
      <c r="ANL134" s="216" t="str">
        <f t="shared" si="269"/>
        <v/>
      </c>
      <c r="ANM134" s="325" t="str">
        <f>IF($AMM134&lt;=$K$7,INDEX(达成度!$G$21:$G$170,$AMM134+$H$7+$I$7+$J$7,1),"")</f>
        <v/>
      </c>
      <c r="ANN134" s="325" t="str">
        <f>IF($AMM134&lt;=$K$7,INDEX(达成度!$K$21:$K$170,$AMM134+$H$7+$I$7+$J$7,1),"")</f>
        <v/>
      </c>
      <c r="ANO134" s="325" t="str">
        <f>IF($AMM134&lt;=$K$7,INDEX(达成度!$O$21:$O$170,$AMM134+$H$7+$I$7+$J$7,1),"")</f>
        <v/>
      </c>
      <c r="ANP134" s="325" t="str">
        <f>IF($AMM134&lt;=$K$7,INDEX(达成度!$S$21:$S$170,$AMM134+$H$7+$I$7+$J$7,1),"")</f>
        <v/>
      </c>
      <c r="ANQ134" s="326" t="str">
        <f>IF($AMM134&lt;=$K$7,INDEX(达成度!$W$21:$W$170,$AMM134+$H$7+$I$7+$J$7,1),"")</f>
        <v/>
      </c>
    </row>
    <row r="135" ht="18" customHeight="1" spans="1:1024 1025:1057">
      <c r="A135" s="215" t="str">
        <f>初始录入!A140</f>
        <v/>
      </c>
      <c r="B135" s="216" t="str">
        <f>IF(初始录入!B140&lt;&gt;"",初始录入!B140,"")</f>
        <v/>
      </c>
      <c r="C135" s="216" t="str">
        <f>IF(初始录入!C140&lt;&gt;"",初始录入!C140,"")</f>
        <v/>
      </c>
      <c r="D135" s="216" t="str">
        <f>IF(初始录入!D140&lt;&gt;"",初始录入!D140,"")</f>
        <v/>
      </c>
      <c r="E135" s="218" t="str">
        <f>IF(初始录入!E140&lt;&gt;"",初始录入!E140,"")</f>
        <v/>
      </c>
      <c r="G135" s="330"/>
      <c r="H135" s="295">
        <f>IF(初始录入!E140=H$6,1,0)</f>
        <v>0</v>
      </c>
      <c r="I135" s="295">
        <f>IF(初始录入!E140=I$6,1,0)</f>
        <v>0</v>
      </c>
      <c r="J135" s="295">
        <f>IF(初始录入!E140=J$6,1,0)</f>
        <v>0</v>
      </c>
      <c r="K135" s="321">
        <f>IF(初始录入!E140=K$6,1,0)</f>
        <v>0</v>
      </c>
      <c r="Y135" s="294">
        <v>100</v>
      </c>
      <c r="Z135" s="295">
        <f>成绩录入!$F$7</f>
        <v>0</v>
      </c>
      <c r="AA135" s="295">
        <f>成绩录入!F138</f>
        <v>0</v>
      </c>
      <c r="AB135" s="296">
        <f>IF(初始录入!$M$7&lt;&gt;"",IF(成绩录入!$F$7&lt;&gt;"",IF(初始录入!$P$7="次数",AA135/Z135*Y135,成绩录入!F138),0),0)</f>
        <v>0</v>
      </c>
      <c r="AC135" s="297">
        <f t="shared" si="278"/>
        <v>0</v>
      </c>
      <c r="AD135" s="297">
        <f t="shared" si="279"/>
        <v>0</v>
      </c>
      <c r="AE135" s="297">
        <f t="shared" si="280"/>
        <v>0</v>
      </c>
      <c r="AF135" s="297">
        <f t="shared" si="281"/>
        <v>0</v>
      </c>
      <c r="AG135" s="297">
        <f t="shared" si="282"/>
        <v>0</v>
      </c>
      <c r="AH135" s="298">
        <f t="shared" si="283"/>
        <v>0</v>
      </c>
      <c r="AJ135" s="260">
        <f>成绩录入!I138</f>
        <v>0</v>
      </c>
      <c r="AK135" s="248">
        <f>成绩录入!J138</f>
        <v>0</v>
      </c>
      <c r="AL135" s="248">
        <f>成绩录入!K138</f>
        <v>0</v>
      </c>
      <c r="AM135" s="248">
        <f>成绩录入!L138</f>
        <v>0</v>
      </c>
      <c r="AN135" s="248">
        <f>成绩录入!M138</f>
        <v>0</v>
      </c>
      <c r="AO135" s="298">
        <f t="shared" si="284"/>
        <v>0</v>
      </c>
      <c r="AQ135" s="260">
        <f>成绩录入!I138</f>
        <v>0</v>
      </c>
      <c r="AR135" s="248">
        <f>成绩录入!J138</f>
        <v>0</v>
      </c>
      <c r="AS135" s="248">
        <f>成绩录入!K138</f>
        <v>0</v>
      </c>
      <c r="AT135" s="248">
        <f>成绩录入!L138</f>
        <v>0</v>
      </c>
      <c r="AU135" s="248">
        <f>成绩录入!M138</f>
        <v>0</v>
      </c>
      <c r="AV135" s="298">
        <f t="shared" si="285"/>
        <v>0</v>
      </c>
      <c r="AX135" s="260">
        <f>成绩录入!I138</f>
        <v>0</v>
      </c>
      <c r="AY135" s="248">
        <f>成绩录入!J138</f>
        <v>0</v>
      </c>
      <c r="AZ135" s="248">
        <f>成绩录入!K138</f>
        <v>0</v>
      </c>
      <c r="BA135" s="248">
        <f>成绩录入!L138</f>
        <v>0</v>
      </c>
      <c r="BB135" s="248">
        <f>成绩录入!M138</f>
        <v>0</v>
      </c>
      <c r="BC135" s="298">
        <f t="shared" si="286"/>
        <v>0</v>
      </c>
      <c r="BE135" s="260">
        <f>成绩录入!I138</f>
        <v>0</v>
      </c>
      <c r="BF135" s="248">
        <f>成绩录入!J138</f>
        <v>0</v>
      </c>
      <c r="BG135" s="248">
        <f>成绩录入!K138</f>
        <v>0</v>
      </c>
      <c r="BH135" s="248">
        <f>成绩录入!L138</f>
        <v>0</v>
      </c>
      <c r="BI135" s="248">
        <f>成绩录入!M138</f>
        <v>0</v>
      </c>
      <c r="BJ135" s="298">
        <f t="shared" si="287"/>
        <v>0</v>
      </c>
      <c r="BL135" s="260">
        <f>成绩录入!I138</f>
        <v>0</v>
      </c>
      <c r="BM135" s="248">
        <f>成绩录入!J138</f>
        <v>0</v>
      </c>
      <c r="BN135" s="248">
        <f>成绩录入!K138</f>
        <v>0</v>
      </c>
      <c r="BO135" s="248">
        <f>成绩录入!L138</f>
        <v>0</v>
      </c>
      <c r="BP135" s="248">
        <f>成绩录入!M138</f>
        <v>0</v>
      </c>
      <c r="BQ135" s="298">
        <f t="shared" si="288"/>
        <v>0</v>
      </c>
      <c r="BS135" s="260">
        <f>成绩录入!P138</f>
        <v>0</v>
      </c>
      <c r="BT135" s="248">
        <f>成绩录入!Q138</f>
        <v>0</v>
      </c>
      <c r="BU135" s="248">
        <f>成绩录入!R138</f>
        <v>0</v>
      </c>
      <c r="BV135" s="248">
        <f>成绩录入!S138</f>
        <v>0</v>
      </c>
      <c r="BW135" s="248">
        <f>成绩录入!T138</f>
        <v>0</v>
      </c>
      <c r="BX135" s="248">
        <f>成绩录入!U138</f>
        <v>0</v>
      </c>
      <c r="BY135" s="248">
        <f>成绩录入!V138</f>
        <v>0</v>
      </c>
      <c r="BZ135" s="248">
        <f>成绩录入!W138</f>
        <v>0</v>
      </c>
      <c r="CA135" s="248">
        <f>成绩录入!X138</f>
        <v>0</v>
      </c>
      <c r="CB135" s="248">
        <f>成绩录入!Y138</f>
        <v>0</v>
      </c>
      <c r="CC135" s="298">
        <f t="shared" si="289"/>
        <v>0</v>
      </c>
      <c r="CE135" s="260">
        <f>成绩录入!P138</f>
        <v>0</v>
      </c>
      <c r="CF135" s="248">
        <f>成绩录入!Q138</f>
        <v>0</v>
      </c>
      <c r="CG135" s="248">
        <f>成绩录入!R138</f>
        <v>0</v>
      </c>
      <c r="CH135" s="248">
        <f>成绩录入!S138</f>
        <v>0</v>
      </c>
      <c r="CI135" s="248">
        <f>成绩录入!T138</f>
        <v>0</v>
      </c>
      <c r="CJ135" s="248">
        <f>成绩录入!U138</f>
        <v>0</v>
      </c>
      <c r="CK135" s="248">
        <f>成绩录入!V138</f>
        <v>0</v>
      </c>
      <c r="CL135" s="248">
        <f>成绩录入!W138</f>
        <v>0</v>
      </c>
      <c r="CM135" s="248">
        <f>成绩录入!X138</f>
        <v>0</v>
      </c>
      <c r="CN135" s="248">
        <f>成绩录入!Y138</f>
        <v>0</v>
      </c>
      <c r="CO135" s="298">
        <f t="shared" si="290"/>
        <v>0</v>
      </c>
      <c r="CQ135" s="260">
        <f>成绩录入!P138</f>
        <v>0</v>
      </c>
      <c r="CR135" s="248">
        <f>成绩录入!Q138</f>
        <v>0</v>
      </c>
      <c r="CS135" s="248">
        <f>成绩录入!R138</f>
        <v>0</v>
      </c>
      <c r="CT135" s="248">
        <f>成绩录入!S138</f>
        <v>0</v>
      </c>
      <c r="CU135" s="248">
        <f>成绩录入!T138</f>
        <v>0</v>
      </c>
      <c r="CV135" s="248">
        <f>成绩录入!U138</f>
        <v>0</v>
      </c>
      <c r="CW135" s="248">
        <f>成绩录入!V138</f>
        <v>0</v>
      </c>
      <c r="CX135" s="248">
        <f>成绩录入!W138</f>
        <v>0</v>
      </c>
      <c r="CY135" s="248">
        <f>成绩录入!X138</f>
        <v>0</v>
      </c>
      <c r="CZ135" s="248">
        <f>成绩录入!Y138</f>
        <v>0</v>
      </c>
      <c r="DA135" s="298">
        <f t="shared" si="291"/>
        <v>0</v>
      </c>
      <c r="DC135" s="260">
        <f>成绩录入!P138</f>
        <v>0</v>
      </c>
      <c r="DD135" s="248">
        <f>成绩录入!Q138</f>
        <v>0</v>
      </c>
      <c r="DE135" s="248">
        <f>成绩录入!R138</f>
        <v>0</v>
      </c>
      <c r="DF135" s="248">
        <f>成绩录入!S138</f>
        <v>0</v>
      </c>
      <c r="DG135" s="248">
        <f>成绩录入!T138</f>
        <v>0</v>
      </c>
      <c r="DH135" s="248">
        <f>成绩录入!U138</f>
        <v>0</v>
      </c>
      <c r="DI135" s="248">
        <f>成绩录入!V138</f>
        <v>0</v>
      </c>
      <c r="DJ135" s="248">
        <f>成绩录入!W138</f>
        <v>0</v>
      </c>
      <c r="DK135" s="248">
        <f>成绩录入!X138</f>
        <v>0</v>
      </c>
      <c r="DL135" s="248">
        <f>成绩录入!Y138</f>
        <v>0</v>
      </c>
      <c r="DM135" s="298">
        <f t="shared" si="351"/>
        <v>0</v>
      </c>
      <c r="DN135" s="299"/>
      <c r="DO135" s="260">
        <f>成绩录入!P138</f>
        <v>0</v>
      </c>
      <c r="DP135" s="248">
        <f>成绩录入!Q138</f>
        <v>0</v>
      </c>
      <c r="DQ135" s="248">
        <f>成绩录入!R138</f>
        <v>0</v>
      </c>
      <c r="DR135" s="248">
        <f>成绩录入!S138</f>
        <v>0</v>
      </c>
      <c r="DS135" s="248">
        <f>成绩录入!T138</f>
        <v>0</v>
      </c>
      <c r="DT135" s="248">
        <f>成绩录入!U138</f>
        <v>0</v>
      </c>
      <c r="DU135" s="248">
        <f>成绩录入!V138</f>
        <v>0</v>
      </c>
      <c r="DV135" s="248">
        <f>成绩录入!W138</f>
        <v>0</v>
      </c>
      <c r="DW135" s="248">
        <f>成绩录入!X138</f>
        <v>0</v>
      </c>
      <c r="DX135" s="248">
        <f>成绩录入!Y138</f>
        <v>0</v>
      </c>
      <c r="DY135" s="298">
        <f t="shared" si="352"/>
        <v>0</v>
      </c>
      <c r="EA135" s="301" t="e">
        <f t="shared" si="294"/>
        <v>#DIV/0!</v>
      </c>
      <c r="EB135" s="297" t="e">
        <f t="shared" si="295"/>
        <v>#DIV/0!</v>
      </c>
      <c r="EC135" s="297" t="e">
        <f t="shared" si="296"/>
        <v>#DIV/0!</v>
      </c>
      <c r="ED135" s="297" t="e">
        <f t="shared" si="297"/>
        <v>#DIV/0!</v>
      </c>
      <c r="EE135" s="297" t="e">
        <f t="shared" si="298"/>
        <v>#DIV/0!</v>
      </c>
      <c r="EF135" s="302" t="e">
        <f t="shared" si="299"/>
        <v>#DIV/0!</v>
      </c>
      <c r="EG135" s="303"/>
      <c r="EH135" s="304">
        <f t="shared" si="300"/>
        <v>0</v>
      </c>
      <c r="EI135" s="397">
        <f>成绩录入!I138</f>
        <v>0</v>
      </c>
      <c r="EJ135" s="397">
        <f>成绩录入!J138</f>
        <v>0</v>
      </c>
      <c r="EK135" s="397">
        <f>成绩录入!K138</f>
        <v>0</v>
      </c>
      <c r="EL135" s="397">
        <f>成绩录入!L138</f>
        <v>0</v>
      </c>
      <c r="EM135" s="397">
        <f>成绩录入!M138</f>
        <v>0</v>
      </c>
      <c r="EN135" s="397">
        <f>成绩录入!P138</f>
        <v>0</v>
      </c>
      <c r="EO135" s="397">
        <f>成绩录入!Q138</f>
        <v>0</v>
      </c>
      <c r="EP135" s="397">
        <f>成绩录入!R138</f>
        <v>0</v>
      </c>
      <c r="EQ135" s="397">
        <f>成绩录入!S138</f>
        <v>0</v>
      </c>
      <c r="ER135" s="397">
        <f>成绩录入!T138</f>
        <v>0</v>
      </c>
      <c r="ES135" s="397">
        <f>成绩录入!U138</f>
        <v>0</v>
      </c>
      <c r="ET135" s="397">
        <f>成绩录入!V138</f>
        <v>0</v>
      </c>
      <c r="EU135" s="397">
        <f>成绩录入!W138</f>
        <v>0</v>
      </c>
      <c r="EV135" s="397">
        <f>成绩录入!X138</f>
        <v>0</v>
      </c>
      <c r="EW135" s="398">
        <f>成绩录入!Y138</f>
        <v>0</v>
      </c>
      <c r="EY135" s="304" t="str">
        <f t="shared" si="272"/>
        <v/>
      </c>
      <c r="EZ135" s="296" t="str">
        <f t="shared" si="272"/>
        <v/>
      </c>
      <c r="FA135" s="296" t="str">
        <f t="shared" si="272"/>
        <v/>
      </c>
      <c r="FB135" s="296" t="str">
        <f t="shared" si="272"/>
        <v/>
      </c>
      <c r="FC135" s="302">
        <f>成绩录入!AB138</f>
        <v>0</v>
      </c>
      <c r="FD135" s="303"/>
      <c r="FE135" s="399" t="str">
        <f t="shared" si="301"/>
        <v>√</v>
      </c>
      <c r="FF135" s="397" t="str">
        <f t="shared" si="302"/>
        <v>√</v>
      </c>
      <c r="FG135" s="397" t="str">
        <f t="shared" si="303"/>
        <v>√</v>
      </c>
      <c r="FH135" s="397" t="str">
        <f t="shared" si="304"/>
        <v>√</v>
      </c>
      <c r="FI135" s="398" t="str">
        <f t="shared" si="305"/>
        <v>√</v>
      </c>
      <c r="FJ135" s="299"/>
      <c r="FK135" s="260">
        <f>成绩录入!AB138</f>
        <v>0</v>
      </c>
      <c r="FL135" s="248">
        <f>成绩录入!AC138</f>
        <v>0</v>
      </c>
      <c r="FM135" s="248">
        <f>成绩录入!AD138</f>
        <v>0</v>
      </c>
      <c r="FN135" s="248">
        <f>成绩录入!AE138</f>
        <v>0</v>
      </c>
      <c r="FO135" s="248">
        <f>成绩录入!AF138</f>
        <v>0</v>
      </c>
      <c r="FP135" s="248">
        <f>成绩录入!AG138</f>
        <v>0</v>
      </c>
      <c r="FQ135" s="298">
        <f t="shared" si="306"/>
        <v>0</v>
      </c>
      <c r="FR135" s="299"/>
      <c r="FS135" s="260">
        <f>成绩录入!AB138</f>
        <v>0</v>
      </c>
      <c r="FT135" s="248">
        <f>成绩录入!AC138</f>
        <v>0</v>
      </c>
      <c r="FU135" s="248">
        <f>成绩录入!AD138</f>
        <v>0</v>
      </c>
      <c r="FV135" s="248">
        <f>成绩录入!AE138</f>
        <v>0</v>
      </c>
      <c r="FW135" s="248">
        <f>成绩录入!AF138</f>
        <v>0</v>
      </c>
      <c r="FX135" s="333">
        <f>成绩录入!AG138</f>
        <v>0</v>
      </c>
      <c r="FY135" s="298">
        <f t="shared" si="307"/>
        <v>0</v>
      </c>
      <c r="FZ135" s="299"/>
      <c r="GA135" s="260">
        <f>成绩录入!AB138</f>
        <v>0</v>
      </c>
      <c r="GB135" s="248">
        <f>成绩录入!AC138</f>
        <v>0</v>
      </c>
      <c r="GC135" s="248">
        <f>成绩录入!AD138</f>
        <v>0</v>
      </c>
      <c r="GD135" s="248">
        <f>成绩录入!AE138</f>
        <v>0</v>
      </c>
      <c r="GE135" s="248">
        <f>成绩录入!AF138</f>
        <v>0</v>
      </c>
      <c r="GF135" s="248">
        <f>成绩录入!AG138</f>
        <v>0</v>
      </c>
      <c r="GG135" s="298">
        <f t="shared" si="308"/>
        <v>0</v>
      </c>
      <c r="GI135" s="260">
        <f>成绩录入!AB138</f>
        <v>0</v>
      </c>
      <c r="GJ135" s="248">
        <f>成绩录入!AC138</f>
        <v>0</v>
      </c>
      <c r="GK135" s="248">
        <f>成绩录入!AD138</f>
        <v>0</v>
      </c>
      <c r="GL135" s="248">
        <f>成绩录入!AE138</f>
        <v>0</v>
      </c>
      <c r="GM135" s="248">
        <f>成绩录入!AF138</f>
        <v>0</v>
      </c>
      <c r="GN135" s="248">
        <f>成绩录入!AG138</f>
        <v>0</v>
      </c>
      <c r="GO135" s="298">
        <f t="shared" si="309"/>
        <v>0</v>
      </c>
      <c r="GP135" s="299"/>
      <c r="GQ135" s="260">
        <f>成绩录入!AB138</f>
        <v>0</v>
      </c>
      <c r="GR135" s="248">
        <f>成绩录入!AC138</f>
        <v>0</v>
      </c>
      <c r="GS135" s="248">
        <f>成绩录入!AD138</f>
        <v>0</v>
      </c>
      <c r="GT135" s="248">
        <f>成绩录入!AE138</f>
        <v>0</v>
      </c>
      <c r="GU135" s="248">
        <f>成绩录入!AF138</f>
        <v>0</v>
      </c>
      <c r="GV135" s="248">
        <f>成绩录入!AG138</f>
        <v>0</v>
      </c>
      <c r="GW135" s="298">
        <f t="shared" si="310"/>
        <v>0</v>
      </c>
      <c r="GX135" s="299"/>
      <c r="GY135" s="273">
        <f>成绩录入!AJ138</f>
        <v>0</v>
      </c>
      <c r="GZ135" s="274">
        <f>成绩录入!AK138</f>
        <v>0</v>
      </c>
      <c r="HA135" s="274">
        <f>成绩录入!AL138</f>
        <v>0</v>
      </c>
      <c r="HB135" s="274">
        <f>成绩录入!AM138</f>
        <v>0</v>
      </c>
      <c r="HC135" s="274">
        <f>成绩录入!AN138</f>
        <v>0</v>
      </c>
      <c r="HD135" s="274">
        <f>成绩录入!AO138</f>
        <v>0</v>
      </c>
      <c r="HE135" s="310">
        <f t="shared" si="273"/>
        <v>0</v>
      </c>
      <c r="HF135" s="299"/>
      <c r="HG135" s="273">
        <f>成绩录入!AJ138</f>
        <v>0</v>
      </c>
      <c r="HH135" s="274">
        <f>成绩录入!AK138</f>
        <v>0</v>
      </c>
      <c r="HI135" s="274">
        <f>成绩录入!AL138</f>
        <v>0</v>
      </c>
      <c r="HJ135" s="274">
        <f>成绩录入!AM138</f>
        <v>0</v>
      </c>
      <c r="HK135" s="274">
        <f>成绩录入!AN138</f>
        <v>0</v>
      </c>
      <c r="HL135" s="274">
        <f>成绩录入!AO138</f>
        <v>0</v>
      </c>
      <c r="HM135" s="310">
        <f t="shared" si="274"/>
        <v>0</v>
      </c>
      <c r="HO135" s="273">
        <f>成绩录入!AJ138</f>
        <v>0</v>
      </c>
      <c r="HP135" s="274">
        <f>成绩录入!AK138</f>
        <v>0</v>
      </c>
      <c r="HQ135" s="274">
        <f>成绩录入!AL138</f>
        <v>0</v>
      </c>
      <c r="HR135" s="274">
        <f>成绩录入!AM138</f>
        <v>0</v>
      </c>
      <c r="HS135" s="274">
        <f>成绩录入!AN138</f>
        <v>0</v>
      </c>
      <c r="HT135" s="274">
        <f>成绩录入!AO138</f>
        <v>0</v>
      </c>
      <c r="HU135" s="310">
        <f t="shared" si="275"/>
        <v>0</v>
      </c>
      <c r="HV135" s="299"/>
      <c r="HW135" s="273">
        <f>成绩录入!AJ138</f>
        <v>0</v>
      </c>
      <c r="HX135" s="274">
        <f>成绩录入!AK138</f>
        <v>0</v>
      </c>
      <c r="HY135" s="274">
        <f>成绩录入!AL138</f>
        <v>0</v>
      </c>
      <c r="HZ135" s="274">
        <f>成绩录入!AM138</f>
        <v>0</v>
      </c>
      <c r="IA135" s="274">
        <f>成绩录入!AN138</f>
        <v>0</v>
      </c>
      <c r="IB135" s="274">
        <f>成绩录入!AO138</f>
        <v>0</v>
      </c>
      <c r="IC135" s="310">
        <f t="shared" si="276"/>
        <v>0</v>
      </c>
      <c r="ID135" s="299"/>
      <c r="IE135" s="273">
        <f>成绩录入!AJ138</f>
        <v>0</v>
      </c>
      <c r="IF135" s="274">
        <f>成绩录入!AK138</f>
        <v>0</v>
      </c>
      <c r="IG135" s="274">
        <f>成绩录入!AL138</f>
        <v>0</v>
      </c>
      <c r="IH135" s="274">
        <f>成绩录入!AM138</f>
        <v>0</v>
      </c>
      <c r="II135" s="274">
        <f>成绩录入!AN138</f>
        <v>0</v>
      </c>
      <c r="IJ135" s="274">
        <f>成绩录入!AO138</f>
        <v>0</v>
      </c>
      <c r="IK135" s="310">
        <f t="shared" si="277"/>
        <v>0</v>
      </c>
      <c r="IL135" s="299"/>
      <c r="IM135" s="313" t="e">
        <f t="shared" si="311"/>
        <v>#DIV/0!</v>
      </c>
      <c r="IN135" s="314" t="e">
        <f t="shared" si="312"/>
        <v>#DIV/0!</v>
      </c>
      <c r="IO135" s="314" t="e">
        <f t="shared" si="313"/>
        <v>#DIV/0!</v>
      </c>
      <c r="IP135" s="314" t="e">
        <f t="shared" si="314"/>
        <v>#DIV/0!</v>
      </c>
      <c r="IQ135" s="314" t="e">
        <f t="shared" si="315"/>
        <v>#DIV/0!</v>
      </c>
      <c r="IR135" s="400" t="e">
        <f t="shared" si="316"/>
        <v>#DIV/0!</v>
      </c>
      <c r="IT135" s="214">
        <f>成绩录入!AR138</f>
        <v>0</v>
      </c>
      <c r="IU135" s="216">
        <f>成绩录入!AS138</f>
        <v>0</v>
      </c>
      <c r="IV135" s="216">
        <f>成绩录入!AT138</f>
        <v>0</v>
      </c>
      <c r="IW135" s="216">
        <f>成绩录入!AU138</f>
        <v>0</v>
      </c>
      <c r="IX135" s="216">
        <f>成绩录入!AV138</f>
        <v>0</v>
      </c>
      <c r="IY135" s="216">
        <f>成绩录入!AW138</f>
        <v>0</v>
      </c>
      <c r="IZ135" s="298">
        <f t="shared" si="317"/>
        <v>0</v>
      </c>
      <c r="JA135" s="299"/>
      <c r="JB135" s="317">
        <f>成绩录入!AR138</f>
        <v>0</v>
      </c>
      <c r="JC135" s="216">
        <f>成绩录入!AS138</f>
        <v>0</v>
      </c>
      <c r="JD135" s="216">
        <f>成绩录入!AT138</f>
        <v>0</v>
      </c>
      <c r="JE135" s="216">
        <f>成绩录入!AU138</f>
        <v>0</v>
      </c>
      <c r="JF135" s="216">
        <f>成绩录入!AV138</f>
        <v>0</v>
      </c>
      <c r="JG135" s="216">
        <f>成绩录入!AW138</f>
        <v>0</v>
      </c>
      <c r="JH135" s="298">
        <f t="shared" si="318"/>
        <v>0</v>
      </c>
      <c r="JI135" s="299"/>
      <c r="JJ135" s="248">
        <f>成绩录入!AR138</f>
        <v>0</v>
      </c>
      <c r="JK135" s="248">
        <f>成绩录入!AS138</f>
        <v>0</v>
      </c>
      <c r="JL135" s="248">
        <f>成绩录入!AT138</f>
        <v>0</v>
      </c>
      <c r="JM135" s="248">
        <f>成绩录入!AU138</f>
        <v>0</v>
      </c>
      <c r="JN135" s="248">
        <f>成绩录入!AV138</f>
        <v>0</v>
      </c>
      <c r="JO135" s="248">
        <f>成绩录入!AW138</f>
        <v>0</v>
      </c>
      <c r="JP135" s="298">
        <f t="shared" si="319"/>
        <v>0</v>
      </c>
      <c r="JQ135" s="299"/>
      <c r="JR135" s="308">
        <f>成绩录入!AR138</f>
        <v>0</v>
      </c>
      <c r="JS135" s="248">
        <f>成绩录入!AS138</f>
        <v>0</v>
      </c>
      <c r="JT135" s="248">
        <f>成绩录入!AT138</f>
        <v>0</v>
      </c>
      <c r="JU135" s="248">
        <f>成绩录入!AU138</f>
        <v>0</v>
      </c>
      <c r="JV135" s="248">
        <f>成绩录入!AV138</f>
        <v>0</v>
      </c>
      <c r="JW135" s="248">
        <f>成绩录入!AW138</f>
        <v>0</v>
      </c>
      <c r="JX135" s="298">
        <f t="shared" si="320"/>
        <v>0</v>
      </c>
      <c r="JY135" s="299"/>
      <c r="JZ135" s="308">
        <f>成绩录入!AR138</f>
        <v>0</v>
      </c>
      <c r="KA135" s="248">
        <f>成绩录入!AS138</f>
        <v>0</v>
      </c>
      <c r="KB135" s="248">
        <f>成绩录入!AT138</f>
        <v>0</v>
      </c>
      <c r="KC135" s="248">
        <f>成绩录入!AU138</f>
        <v>0</v>
      </c>
      <c r="KD135" s="248">
        <f>成绩录入!AV138</f>
        <v>0</v>
      </c>
      <c r="KE135" s="248">
        <f>成绩录入!AW138</f>
        <v>0</v>
      </c>
      <c r="KF135" s="298">
        <f t="shared" si="321"/>
        <v>0</v>
      </c>
      <c r="KH135" s="401">
        <f t="shared" si="322"/>
        <v>0</v>
      </c>
      <c r="KI135" s="314">
        <f t="shared" si="323"/>
        <v>0</v>
      </c>
      <c r="KJ135" s="314">
        <f t="shared" si="324"/>
        <v>0</v>
      </c>
      <c r="KK135" s="314">
        <f t="shared" si="325"/>
        <v>0</v>
      </c>
      <c r="KL135" s="314">
        <f t="shared" si="326"/>
        <v>0</v>
      </c>
      <c r="KM135" s="400">
        <f t="shared" si="327"/>
        <v>0</v>
      </c>
      <c r="KN135" s="90"/>
      <c r="KO135" s="294">
        <f>IF(总评!G133&lt;60,1,0)</f>
        <v>0</v>
      </c>
      <c r="KP135" s="355">
        <f t="shared" si="328"/>
        <v>0</v>
      </c>
      <c r="KQ135" s="355">
        <f t="shared" si="329"/>
        <v>0</v>
      </c>
      <c r="KR135" s="356">
        <f t="shared" si="330"/>
        <v>0</v>
      </c>
      <c r="KS135" s="321">
        <f t="shared" si="245"/>
        <v>0</v>
      </c>
      <c r="OT135" s="273">
        <f>IF(OT$6=$OS$5,成绩录入!BC138,0)</f>
        <v>0</v>
      </c>
      <c r="OU135" s="274">
        <f>IF(OU$6=$OS$5,成绩录入!BD138,0)</f>
        <v>0</v>
      </c>
      <c r="OV135" s="274">
        <f>IF(OV$6=$OS$5,成绩录入!BE138,0)</f>
        <v>0</v>
      </c>
      <c r="OW135" s="274">
        <f>IF(OW$6=$OS$5,成绩录入!BF138,0)</f>
        <v>0</v>
      </c>
      <c r="OX135" s="274">
        <f>IF(OX$6=$OS$5,成绩录入!BG138,0)</f>
        <v>0</v>
      </c>
      <c r="OY135" s="274">
        <f>IF(OY$6=$OS$5,成绩录入!BH138,0)</f>
        <v>0</v>
      </c>
      <c r="OZ135" s="274">
        <f>IF(OZ$6=$OS$5,成绩录入!BI138,0)</f>
        <v>0</v>
      </c>
      <c r="PA135" s="274">
        <f>IF(PA$6=$OS$5,成绩录入!BJ138,0)</f>
        <v>0</v>
      </c>
      <c r="PB135" s="274">
        <f>IF(PB$6=$OS$5,成绩录入!BK138,0)</f>
        <v>0</v>
      </c>
      <c r="PC135" s="274">
        <f>IF(PC$6=$OS$5,成绩录入!BL138,0)</f>
        <v>0</v>
      </c>
      <c r="PD135" s="274">
        <f>IF(PD$6=$OS$5,成绩录入!BM138,0)</f>
        <v>0</v>
      </c>
      <c r="PE135" s="274">
        <f>IF(PE$6=$OS$5,成绩录入!BN138,0)</f>
        <v>0</v>
      </c>
      <c r="PF135" s="274">
        <f>IF(PF$6=$OS$5,成绩录入!BO138,0)</f>
        <v>0</v>
      </c>
      <c r="PG135" s="274">
        <f>IF(PG$6=$OS$5,成绩录入!BP138,0)</f>
        <v>0</v>
      </c>
      <c r="PH135" s="274">
        <f>IF(PH$6=$OS$5,成绩录入!BQ138,0)</f>
        <v>0</v>
      </c>
      <c r="PI135" s="274">
        <f>IF(PI$6=$OS$5,成绩录入!BR138,0)</f>
        <v>0</v>
      </c>
      <c r="PJ135" s="274">
        <f>IF(PJ$6=$OS$5,成绩录入!BS138,0)</f>
        <v>0</v>
      </c>
      <c r="PK135" s="274">
        <f>IF(PK$6=$OS$5,成绩录入!BT138,0)</f>
        <v>0</v>
      </c>
      <c r="PL135" s="274">
        <f>IF(PL$6=$OS$5,成绩录入!BU138,0)</f>
        <v>0</v>
      </c>
      <c r="PM135" s="274">
        <f>IF(PM$6=$OS$5,成绩录入!BV138,0)</f>
        <v>0</v>
      </c>
      <c r="PN135" s="274">
        <f>IF(PN$6=$OS$5,成绩录入!BW138,0)</f>
        <v>0</v>
      </c>
      <c r="PO135" s="274">
        <f>IF(PO$6=$OS$5,成绩录入!BX138,0)</f>
        <v>0</v>
      </c>
      <c r="PP135" s="274">
        <f>IF(PP$6=$OS$5,成绩录入!BY138,0)</f>
        <v>0</v>
      </c>
      <c r="PQ135" s="274">
        <f>IF(PQ$6=$OS$5,成绩录入!BZ138,0)</f>
        <v>0</v>
      </c>
      <c r="PR135" s="274">
        <f>IF(PR$6=$OS$5,成绩录入!CA138,0)</f>
        <v>0</v>
      </c>
      <c r="PS135" s="274">
        <f>IF(PS$6=$OS$5,成绩录入!CB138,0)</f>
        <v>0</v>
      </c>
      <c r="PT135" s="274">
        <f>IF(PT$6=$OS$5,成绩录入!CC138,0)</f>
        <v>0</v>
      </c>
      <c r="PU135" s="274">
        <f>IF(PU$6=$OS$5,成绩录入!CD138,0)</f>
        <v>0</v>
      </c>
      <c r="PV135" s="274">
        <f>IF(PV$6=$OS$5,成绩录入!CE138,0)</f>
        <v>0</v>
      </c>
      <c r="PW135" s="274">
        <f>IF(PW$6=$OS$5,成绩录入!CF138,0)</f>
        <v>0</v>
      </c>
      <c r="PX135" s="274">
        <f>IF(PX$6=$OS$5,成绩录入!CG138,0)</f>
        <v>0</v>
      </c>
      <c r="PY135" s="274">
        <f>IF(PY$6=$OS$5,成绩录入!CH138,0)</f>
        <v>0</v>
      </c>
      <c r="PZ135" s="274">
        <f>IF(PZ$6=$OS$5,成绩录入!CI138,0)</f>
        <v>0</v>
      </c>
      <c r="QA135" s="274">
        <f>IF(QA$6=$OS$5,成绩录入!CJ138,0)</f>
        <v>0</v>
      </c>
      <c r="QB135" s="274">
        <f>IF(QB$6=$OS$5,成绩录入!CK138,0)</f>
        <v>0</v>
      </c>
      <c r="QC135" s="274">
        <f>IF(QC$6=$OS$5,成绩录入!CL138,0)</f>
        <v>0</v>
      </c>
      <c r="QD135" s="274">
        <f>IF(QD$6=$OS$5,成绩录入!CM138,0)</f>
        <v>0</v>
      </c>
      <c r="QE135" s="274">
        <f>IF(QE$6=$OS$5,成绩录入!CN138,0)</f>
        <v>0</v>
      </c>
      <c r="QF135" s="274">
        <f>IF(QF$6=$OS$5,成绩录入!CO138,0)</f>
        <v>0</v>
      </c>
      <c r="QG135" s="274">
        <f>IF(QG$6=$OS$5,成绩录入!CP138,0)</f>
        <v>0</v>
      </c>
      <c r="QH135" s="274">
        <f>IF(QH$6=$OS$5,成绩录入!CQ138,0)</f>
        <v>0</v>
      </c>
      <c r="QI135" s="274">
        <f>IF(QI$6=$OS$5,成绩录入!CR138,0)</f>
        <v>0</v>
      </c>
      <c r="QJ135" s="274">
        <f>IF(QJ$6=$OS$5,成绩录入!CS138,0)</f>
        <v>0</v>
      </c>
      <c r="QK135" s="274">
        <f>IF(QK$6=$OS$5,成绩录入!CT138,0)</f>
        <v>0</v>
      </c>
      <c r="QL135" s="274">
        <f>IF(QL$6=$OS$5,成绩录入!CU138,0)</f>
        <v>0</v>
      </c>
      <c r="QM135" s="274">
        <f>IF(QM$6=$OS$5,成绩录入!CV138,0)</f>
        <v>0</v>
      </c>
      <c r="QN135" s="274">
        <f>IF(QN$6=$OS$5,成绩录入!CW138,0)</f>
        <v>0</v>
      </c>
      <c r="QO135" s="274">
        <f>IF(QO$6=$OS$5,成绩录入!CX138,0)</f>
        <v>0</v>
      </c>
      <c r="QP135" s="274">
        <f>IF(QP$6=$OS$5,成绩录入!CY138,0)</f>
        <v>0</v>
      </c>
      <c r="QQ135" s="274">
        <f>IF(QQ$6=$OS$5,成绩录入!CZ138,0)</f>
        <v>0</v>
      </c>
      <c r="QR135" s="274">
        <f>IF(QR$6=$OS$5,成绩录入!DA138,0)</f>
        <v>0</v>
      </c>
      <c r="QS135" s="274">
        <f>IF(QS$6=$OS$5,成绩录入!DB138,0)</f>
        <v>0</v>
      </c>
      <c r="QT135" s="274">
        <f>IF(QT$6=$OS$5,成绩录入!DC138,0)</f>
        <v>0</v>
      </c>
      <c r="QU135" s="274">
        <f>IF(QU$6=$OS$5,成绩录入!DD138,0)</f>
        <v>0</v>
      </c>
      <c r="QV135" s="274">
        <f>IF(QV$6=$OS$5,成绩录入!DE138,0)</f>
        <v>0</v>
      </c>
      <c r="QW135" s="274">
        <f>IF(QW$6=$OS$5,成绩录入!DF138,0)</f>
        <v>0</v>
      </c>
      <c r="QX135" s="274">
        <f>IF(QX$6=$OS$5,成绩录入!DG138,0)</f>
        <v>0</v>
      </c>
      <c r="QY135" s="274">
        <f>IF(QY$6=$OS$5,成绩录入!DH138,0)</f>
        <v>0</v>
      </c>
      <c r="QZ135" s="274">
        <f>IF(QZ$6=$OS$5,成绩录入!DI138,0)</f>
        <v>0</v>
      </c>
      <c r="RA135" s="274">
        <f>IF(RA$6=$OS$5,成绩录入!DJ138,0)</f>
        <v>0</v>
      </c>
      <c r="RB135" s="248">
        <f>IF(RB$6=$OS$5,成绩录入!DK138,0)</f>
        <v>0</v>
      </c>
      <c r="RC135" s="248">
        <f>IF(RC$6=$OS$5,成绩录入!DL138,0)</f>
        <v>0</v>
      </c>
      <c r="RD135" s="248">
        <f>IF(RD$6=$OS$5,成绩录入!DM138,0)</f>
        <v>0</v>
      </c>
      <c r="RE135" s="248">
        <f>IF(RE$6=$OS$5,成绩录入!DN138,0)</f>
        <v>0</v>
      </c>
      <c r="RF135" s="248">
        <f>IF(RF$6=$OS$5,成绩录入!DO138,0)</f>
        <v>0</v>
      </c>
      <c r="RG135" s="248">
        <f>IF(RG$6=$OS$5,成绩录入!DP138,0)</f>
        <v>0</v>
      </c>
      <c r="RH135" s="248">
        <f>IF(RH$6=$OS$5,成绩录入!DQ138,0)</f>
        <v>0</v>
      </c>
      <c r="RI135" s="248">
        <f>IF(RI$6=$OS$5,成绩录入!DR138,0)</f>
        <v>0</v>
      </c>
      <c r="RJ135" s="248">
        <f>IF(RJ$6=$OS$5,成绩录入!DS138,0)</f>
        <v>0</v>
      </c>
      <c r="RK135" s="248">
        <f>IF(RK$6=$OS$5,成绩录入!DT138,0)</f>
        <v>0</v>
      </c>
      <c r="RL135" s="248">
        <f>IF(RL$6=$OS$5,成绩录入!DU138,0)</f>
        <v>0</v>
      </c>
      <c r="RM135" s="248">
        <f>IF(RM$6=$OS$5,成绩录入!DV138,0)</f>
        <v>0</v>
      </c>
      <c r="RN135" s="248">
        <f>IF(RN$6=$OS$5,成绩录入!DW138,0)</f>
        <v>0</v>
      </c>
      <c r="RO135" s="248">
        <f>IF(RO$6=$OS$5,成绩录入!DX138,0)</f>
        <v>0</v>
      </c>
      <c r="RP135" s="248">
        <f>IF(RP$6=$OS$5,成绩录入!DY138,0)</f>
        <v>0</v>
      </c>
      <c r="RQ135" s="248">
        <f>IF(RQ$6=$OS$5,成绩录入!DZ138,0)</f>
        <v>0</v>
      </c>
      <c r="RR135" s="248">
        <f>IF(RR$6=$OS$5,成绩录入!EA138,0)</f>
        <v>0</v>
      </c>
      <c r="RS135" s="248">
        <f>IF(RS$6=$OS$5,成绩录入!EB138,0)</f>
        <v>0</v>
      </c>
      <c r="RT135" s="248">
        <f>IF(RT$6=$OS$5,成绩录入!EC138,0)</f>
        <v>0</v>
      </c>
      <c r="RU135" s="248">
        <f>IF(RU$6=$OS$5,成绩录入!ED138,0)</f>
        <v>0</v>
      </c>
      <c r="RV135" s="248">
        <f>IF(RV$6=$OS$5,成绩录入!EE138,0)</f>
        <v>0</v>
      </c>
      <c r="RW135" s="248">
        <f>IF(RW$6=$OS$5,成绩录入!EF138,0)</f>
        <v>0</v>
      </c>
      <c r="RX135" s="248">
        <f>IF(RX$6=$OS$5,成绩录入!EG138,0)</f>
        <v>0</v>
      </c>
      <c r="RY135" s="248">
        <f>IF(RY$6=$OS$5,成绩录入!EH138,0)</f>
        <v>0</v>
      </c>
      <c r="RZ135" s="248">
        <f>IF(RZ$6=$OS$5,成绩录入!EI138,0)</f>
        <v>0</v>
      </c>
      <c r="SA135" s="248">
        <f>IF(SA$6=$OS$5,成绩录入!EJ138,0)</f>
        <v>0</v>
      </c>
      <c r="SB135" s="248">
        <f>IF(SB$6=$OS$5,成绩录入!EK138,0)</f>
        <v>0</v>
      </c>
      <c r="SC135" s="248">
        <f>IF(SC$6=$OS$5,成绩录入!EL138,0)</f>
        <v>0</v>
      </c>
      <c r="SD135" s="248">
        <f>IF(SD$6=$OS$5,成绩录入!EM138,0)</f>
        <v>0</v>
      </c>
      <c r="SE135" s="248">
        <f>IF(SE$6=$OS$5,成绩录入!EN138,0)</f>
        <v>0</v>
      </c>
      <c r="SF135" s="248">
        <f>IF(SF$6=$OS$5,成绩录入!EO138,0)</f>
        <v>0</v>
      </c>
      <c r="SG135" s="248">
        <f>IF(SG$6=$OS$5,成绩录入!EP138,0)</f>
        <v>0</v>
      </c>
      <c r="SH135" s="248">
        <f>IF(SH$6=$OS$5,成绩录入!EQ138,0)</f>
        <v>0</v>
      </c>
      <c r="SI135" s="248">
        <f>IF(SI$6=$OS$5,成绩录入!ER138,0)</f>
        <v>0</v>
      </c>
      <c r="SJ135" s="248">
        <f>IF(SJ$6=$OS$5,成绩录入!ES138,0)</f>
        <v>0</v>
      </c>
      <c r="SK135" s="248">
        <f>IF(SK$6=$OS$5,成绩录入!ET138,0)</f>
        <v>0</v>
      </c>
      <c r="SL135" s="248">
        <f>IF(SL$6=$OS$5,成绩录入!EU138,0)</f>
        <v>0</v>
      </c>
      <c r="SM135" s="248">
        <f>IF(SM$6=$OS$5,成绩录入!EV138,0)</f>
        <v>0</v>
      </c>
      <c r="SN135" s="248">
        <f>IF(SN$6=$OS$5,成绩录入!EW138,0)</f>
        <v>0</v>
      </c>
      <c r="SO135" s="248">
        <f>IF(SO$6=$OS$5,成绩录入!EX138,0)</f>
        <v>0</v>
      </c>
      <c r="SP135" s="218">
        <f t="shared" si="190"/>
        <v>0</v>
      </c>
      <c r="SQ135" s="166"/>
      <c r="SR135" s="166"/>
      <c r="SS135" s="273">
        <f>IF(SS$6=$SR$5,成绩录入!BC138,0)</f>
        <v>0</v>
      </c>
      <c r="ST135" s="274">
        <f>IF(ST$6=$SR$5,成绩录入!BD138,0)</f>
        <v>0</v>
      </c>
      <c r="SU135" s="274">
        <f>IF(SU$6=$SR$5,成绩录入!BE138,0)</f>
        <v>0</v>
      </c>
      <c r="SV135" s="274">
        <f>IF(SV$6=$SR$5,成绩录入!BF138,0)</f>
        <v>0</v>
      </c>
      <c r="SW135" s="274">
        <f>IF(SW$6=$SR$5,成绩录入!BG138,0)</f>
        <v>0</v>
      </c>
      <c r="SX135" s="274">
        <f>IF(SX$6=$SR$5,成绩录入!BH138,0)</f>
        <v>0</v>
      </c>
      <c r="SY135" s="274">
        <f>IF(SY$6=$SR$5,成绩录入!BI138,0)</f>
        <v>0</v>
      </c>
      <c r="SZ135" s="274">
        <f>IF(SZ$6=$SR$5,成绩录入!BJ138,0)</f>
        <v>0</v>
      </c>
      <c r="TA135" s="274">
        <f>IF(TA$6=$SR$5,成绩录入!BK138,0)</f>
        <v>0</v>
      </c>
      <c r="TB135" s="274">
        <f>IF(TB$6=$SR$5,成绩录入!BL138,0)</f>
        <v>0</v>
      </c>
      <c r="TC135" s="274">
        <f>IF(TC$6=$SR$5,成绩录入!BM138,0)</f>
        <v>0</v>
      </c>
      <c r="TD135" s="274">
        <f>IF(TD$6=$SR$5,成绩录入!BN138,0)</f>
        <v>0</v>
      </c>
      <c r="TE135" s="274">
        <f>IF(TE$6=$SR$5,成绩录入!BO138,0)</f>
        <v>0</v>
      </c>
      <c r="TF135" s="274">
        <f>IF(TF$6=$SR$5,成绩录入!BP138,0)</f>
        <v>0</v>
      </c>
      <c r="TG135" s="274">
        <f>IF(TG$6=$SR$5,成绩录入!BQ138,0)</f>
        <v>0</v>
      </c>
      <c r="TH135" s="274">
        <f>IF(TH$6=$SR$5,成绩录入!BR138,0)</f>
        <v>0</v>
      </c>
      <c r="TI135" s="274">
        <f>IF(TI$6=$SR$5,成绩录入!BS138,0)</f>
        <v>0</v>
      </c>
      <c r="TJ135" s="274">
        <f>IF(TJ$6=$SR$5,成绩录入!BT138,0)</f>
        <v>0</v>
      </c>
      <c r="TK135" s="274">
        <f>IF(TK$6=$SR$5,成绩录入!BU138,0)</f>
        <v>0</v>
      </c>
      <c r="TL135" s="274">
        <f>IF(TL$6=$SR$5,成绩录入!BV138,0)</f>
        <v>0</v>
      </c>
      <c r="TM135" s="274">
        <f>IF(TM$6=$SR$5,成绩录入!BW138,0)</f>
        <v>0</v>
      </c>
      <c r="TN135" s="274">
        <f>IF(TN$6=$SR$5,成绩录入!BX138,0)</f>
        <v>0</v>
      </c>
      <c r="TO135" s="274">
        <f>IF(TO$6=$SR$5,成绩录入!BY138,0)</f>
        <v>0</v>
      </c>
      <c r="TP135" s="274">
        <f>IF(TP$6=$SR$5,成绩录入!BZ138,0)</f>
        <v>0</v>
      </c>
      <c r="TQ135" s="274">
        <f>IF(TQ$6=$SR$5,成绩录入!CA138,0)</f>
        <v>0</v>
      </c>
      <c r="TR135" s="274">
        <f>IF(TR$6=$SR$5,成绩录入!CB138,0)</f>
        <v>0</v>
      </c>
      <c r="TS135" s="274">
        <f>IF(TS$6=$SR$5,成绩录入!CC138,0)</f>
        <v>0</v>
      </c>
      <c r="TT135" s="274">
        <f>IF(TT$6=$SR$5,成绩录入!CD138,0)</f>
        <v>0</v>
      </c>
      <c r="TU135" s="274">
        <f>IF(TU$6=$SR$5,成绩录入!CE138,0)</f>
        <v>0</v>
      </c>
      <c r="TV135" s="274">
        <f>IF(TV$6=$SR$5,成绩录入!CF138,0)</f>
        <v>0</v>
      </c>
      <c r="TW135" s="274">
        <f>IF(TW$6=$SR$5,成绩录入!CG138,0)</f>
        <v>0</v>
      </c>
      <c r="TX135" s="274">
        <f>IF(TX$6=$SR$5,成绩录入!CH138,0)</f>
        <v>0</v>
      </c>
      <c r="TY135" s="274">
        <f>IF(TY$6=$SR$5,成绩录入!CI138,0)</f>
        <v>0</v>
      </c>
      <c r="TZ135" s="274">
        <f>IF(TZ$6=$SR$5,成绩录入!CJ138,0)</f>
        <v>0</v>
      </c>
      <c r="UA135" s="274">
        <f>IF(UA$6=$SR$5,成绩录入!CK138,0)</f>
        <v>0</v>
      </c>
      <c r="UB135" s="274">
        <f>IF(UB$6=$SR$5,成绩录入!CL138,0)</f>
        <v>0</v>
      </c>
      <c r="UC135" s="274">
        <f>IF(UC$6=$SR$5,成绩录入!CM138,0)</f>
        <v>0</v>
      </c>
      <c r="UD135" s="274">
        <f>IF(UD$6=$SR$5,成绩录入!CN138,0)</f>
        <v>0</v>
      </c>
      <c r="UE135" s="274">
        <f>IF(UE$6=$SR$5,成绩录入!CO138,0)</f>
        <v>0</v>
      </c>
      <c r="UF135" s="274">
        <f>IF(UF$6=$SR$5,成绩录入!CP138,0)</f>
        <v>0</v>
      </c>
      <c r="UG135" s="274">
        <f>IF(UG$6=$SR$5,成绩录入!CQ138,0)</f>
        <v>0</v>
      </c>
      <c r="UH135" s="274">
        <f>IF(UH$6=$SR$5,成绩录入!CR138,0)</f>
        <v>0</v>
      </c>
      <c r="UI135" s="274">
        <f>IF(UI$6=$SR$5,成绩录入!CS138,0)</f>
        <v>0</v>
      </c>
      <c r="UJ135" s="274">
        <f>IF(UJ$6=$SR$5,成绩录入!CT138,0)</f>
        <v>0</v>
      </c>
      <c r="UK135" s="274">
        <f>IF(UK$6=$SR$5,成绩录入!CU138,0)</f>
        <v>0</v>
      </c>
      <c r="UL135" s="274">
        <f>IF(UL$6=$SR$5,成绩录入!CV138,0)</f>
        <v>0</v>
      </c>
      <c r="UM135" s="274">
        <f>IF(UM$6=$SR$5,成绩录入!CW138,0)</f>
        <v>0</v>
      </c>
      <c r="UN135" s="274">
        <f>IF(UN$6=$SR$5,成绩录入!CX138,0)</f>
        <v>0</v>
      </c>
      <c r="UO135" s="274">
        <f>IF(UO$6=$SR$5,成绩录入!CY138,0)</f>
        <v>0</v>
      </c>
      <c r="UP135" s="274">
        <f>IF(UP$6=$SR$5,成绩录入!CZ138,0)</f>
        <v>0</v>
      </c>
      <c r="UQ135" s="274">
        <f>IF(UQ$6=$SR$5,成绩录入!DA138,0)</f>
        <v>0</v>
      </c>
      <c r="UR135" s="274">
        <f>IF(UR$6=$SR$5,成绩录入!DB138,0)</f>
        <v>0</v>
      </c>
      <c r="US135" s="274">
        <f>IF(US$6=$SR$5,成绩录入!DC138,0)</f>
        <v>0</v>
      </c>
      <c r="UT135" s="274">
        <f>IF(UT$6=$SR$5,成绩录入!DD138,0)</f>
        <v>0</v>
      </c>
      <c r="UU135" s="274">
        <f>IF(UU$6=$SR$5,成绩录入!DE138,0)</f>
        <v>0</v>
      </c>
      <c r="UV135" s="274">
        <f>IF(UV$6=$SR$5,成绩录入!DF138,0)</f>
        <v>0</v>
      </c>
      <c r="UW135" s="274">
        <f>IF(UW$6=$SR$5,成绩录入!DG138,0)</f>
        <v>0</v>
      </c>
      <c r="UX135" s="274">
        <f>IF(UX$6=$SR$5,成绩录入!DH138,0)</f>
        <v>0</v>
      </c>
      <c r="UY135" s="274">
        <f>IF(UY$6=$SR$5,成绩录入!DI138,0)</f>
        <v>0</v>
      </c>
      <c r="UZ135" s="274">
        <f>IF(UZ$6=$SR$5,成绩录入!DJ138,0)</f>
        <v>0</v>
      </c>
      <c r="VA135" s="248">
        <f>IF(VA$6=$SR$5,成绩录入!DK138,0)</f>
        <v>0</v>
      </c>
      <c r="VB135" s="248">
        <f>IF(VB$6=$SR$5,成绩录入!DL138,0)</f>
        <v>0</v>
      </c>
      <c r="VC135" s="248">
        <f>IF(VC$6=$SR$5,成绩录入!DM138,0)</f>
        <v>0</v>
      </c>
      <c r="VD135" s="248">
        <f>IF(VD$6=$SR$5,成绩录入!DN138,0)</f>
        <v>0</v>
      </c>
      <c r="VE135" s="248">
        <f>IF(VE$6=$SR$5,成绩录入!DO138,0)</f>
        <v>0</v>
      </c>
      <c r="VF135" s="248">
        <f>IF(VF$6=$SR$5,成绩录入!DP138,0)</f>
        <v>0</v>
      </c>
      <c r="VG135" s="248">
        <f>IF(VG$6=$SR$5,成绩录入!DQ138,0)</f>
        <v>0</v>
      </c>
      <c r="VH135" s="248">
        <f>IF(VH$6=$SR$5,成绩录入!DR138,0)</f>
        <v>0</v>
      </c>
      <c r="VI135" s="248">
        <f>IF(VI$6=$SR$5,成绩录入!DS138,0)</f>
        <v>0</v>
      </c>
      <c r="VJ135" s="248">
        <f>IF(VJ$6=$SR$5,成绩录入!DT138,0)</f>
        <v>0</v>
      </c>
      <c r="VK135" s="248">
        <f>IF(VK$6=$SR$5,成绩录入!DU138,0)</f>
        <v>0</v>
      </c>
      <c r="VL135" s="248">
        <f>IF(VL$6=$SR$5,成绩录入!DV138,0)</f>
        <v>0</v>
      </c>
      <c r="VM135" s="248">
        <f>IF(VM$6=$SR$5,成绩录入!DW138,0)</f>
        <v>0</v>
      </c>
      <c r="VN135" s="248">
        <f>IF(VN$6=$SR$5,成绩录入!DX138,0)</f>
        <v>0</v>
      </c>
      <c r="VO135" s="248">
        <f>IF(VO$6=$SR$5,成绩录入!DY138,0)</f>
        <v>0</v>
      </c>
      <c r="VP135" s="248">
        <f>IF(VP$6=$SR$5,成绩录入!DZ138,0)</f>
        <v>0</v>
      </c>
      <c r="VQ135" s="248">
        <f>IF(VQ$6=$SR$5,成绩录入!EA138,0)</f>
        <v>0</v>
      </c>
      <c r="VR135" s="248">
        <f>IF(VR$6=$SR$5,成绩录入!EB138,0)</f>
        <v>0</v>
      </c>
      <c r="VS135" s="248">
        <f>IF(VS$6=$SR$5,成绩录入!EC138,0)</f>
        <v>0</v>
      </c>
      <c r="VT135" s="248">
        <f>IF(VT$6=$SR$5,成绩录入!ED138,0)</f>
        <v>0</v>
      </c>
      <c r="VU135" s="248">
        <f>IF(VU$6=$SR$5,成绩录入!EE138,0)</f>
        <v>0</v>
      </c>
      <c r="VV135" s="248">
        <f>IF(VV$6=$SR$5,成绩录入!EF138,0)</f>
        <v>0</v>
      </c>
      <c r="VW135" s="248">
        <f>IF(VW$6=$SR$5,成绩录入!EG138,0)</f>
        <v>0</v>
      </c>
      <c r="VX135" s="248">
        <f>IF(VX$6=$SR$5,成绩录入!EH138,0)</f>
        <v>0</v>
      </c>
      <c r="VY135" s="248">
        <f>IF(VY$6=$SR$5,成绩录入!EI138,0)</f>
        <v>0</v>
      </c>
      <c r="VZ135" s="248">
        <f>IF(VZ$6=$SR$5,成绩录入!EJ138,0)</f>
        <v>0</v>
      </c>
      <c r="WA135" s="248">
        <f>IF(WA$6=$SR$5,成绩录入!EK138,0)</f>
        <v>0</v>
      </c>
      <c r="WB135" s="248">
        <f>IF(WB$6=$SR$5,成绩录入!EL138,0)</f>
        <v>0</v>
      </c>
      <c r="WC135" s="248">
        <f>IF(WC$6=$SR$5,成绩录入!EM138,0)</f>
        <v>0</v>
      </c>
      <c r="WD135" s="248">
        <f>IF(WD$6=$SR$5,成绩录入!EN138,0)</f>
        <v>0</v>
      </c>
      <c r="WE135" s="248">
        <f>IF(WE$6=$SR$5,成绩录入!EO138,0)</f>
        <v>0</v>
      </c>
      <c r="WF135" s="248">
        <f>IF(WF$6=$SR$5,成绩录入!EP138,0)</f>
        <v>0</v>
      </c>
      <c r="WG135" s="248">
        <f>IF(WG$6=$SR$5,成绩录入!EQ138,0)</f>
        <v>0</v>
      </c>
      <c r="WH135" s="248">
        <f>IF(WH$6=$SR$5,成绩录入!ER138,0)</f>
        <v>0</v>
      </c>
      <c r="WI135" s="248">
        <f>IF(WI$6=$SR$5,成绩录入!ES138,0)</f>
        <v>0</v>
      </c>
      <c r="WJ135" s="248">
        <f>IF(WJ$6=$SR$5,成绩录入!ET138,0)</f>
        <v>0</v>
      </c>
      <c r="WK135" s="248">
        <f>IF(WK$6=$SR$5,成绩录入!EU138,0)</f>
        <v>0</v>
      </c>
      <c r="WL135" s="248">
        <f>IF(WL$6=$SR$5,成绩录入!EV138,0)</f>
        <v>0</v>
      </c>
      <c r="WM135" s="248">
        <f>IF(WM$6=$SR$5,成绩录入!EW138,0)</f>
        <v>0</v>
      </c>
      <c r="WN135" s="248">
        <f>IF(WN$6=$SR$5,成绩录入!EX138,0)</f>
        <v>0</v>
      </c>
      <c r="WO135" s="218">
        <f t="shared" si="191"/>
        <v>0</v>
      </c>
      <c r="WP135" s="166"/>
      <c r="WQ135" s="166"/>
      <c r="WR135" s="273">
        <f>IF(WR$6=$WQ$5,成绩录入!BC138,0)</f>
        <v>0</v>
      </c>
      <c r="WS135" s="274">
        <f>IF(WS$6=$WQ$5,成绩录入!BD138,0)</f>
        <v>0</v>
      </c>
      <c r="WT135" s="274">
        <f>IF(WT$6=$WQ$5,成绩录入!BE138,0)</f>
        <v>0</v>
      </c>
      <c r="WU135" s="274">
        <f>IF(WU$6=$WQ$5,成绩录入!BF138,0)</f>
        <v>0</v>
      </c>
      <c r="WV135" s="274">
        <f>IF(WV$6=$WQ$5,成绩录入!BG138,0)</f>
        <v>0</v>
      </c>
      <c r="WW135" s="274">
        <f>IF(WW$6=$WQ$5,成绩录入!BH138,0)</f>
        <v>0</v>
      </c>
      <c r="WX135" s="274">
        <f>IF(WX$6=$WQ$5,成绩录入!BI138,0)</f>
        <v>0</v>
      </c>
      <c r="WY135" s="274">
        <f>IF(WY$6=$WQ$5,成绩录入!BJ138,0)</f>
        <v>0</v>
      </c>
      <c r="WZ135" s="274">
        <f>IF(WZ$6=$WQ$5,成绩录入!BK138,0)</f>
        <v>0</v>
      </c>
      <c r="XA135" s="274">
        <f>IF(XA$6=$WQ$5,成绩录入!BL138,0)</f>
        <v>0</v>
      </c>
      <c r="XB135" s="274">
        <f>IF(XB$6=$WQ$5,成绩录入!BM138,0)</f>
        <v>0</v>
      </c>
      <c r="XC135" s="274">
        <f>IF(XC$6=$WQ$5,成绩录入!BN138,0)</f>
        <v>0</v>
      </c>
      <c r="XD135" s="274">
        <f>IF(XD$6=$WQ$5,成绩录入!BO138,0)</f>
        <v>0</v>
      </c>
      <c r="XE135" s="274">
        <f>IF(XE$6=$WQ$5,成绩录入!BP138,0)</f>
        <v>0</v>
      </c>
      <c r="XF135" s="274">
        <f>IF(XF$6=$WQ$5,成绩录入!BQ138,0)</f>
        <v>0</v>
      </c>
      <c r="XG135" s="274">
        <f>IF(XG$6=$WQ$5,成绩录入!BR138,0)</f>
        <v>0</v>
      </c>
      <c r="XH135" s="274">
        <f>IF(XH$6=$WQ$5,成绩录入!BS138,0)</f>
        <v>0</v>
      </c>
      <c r="XI135" s="274">
        <f>IF(XI$6=$WQ$5,成绩录入!BT138,0)</f>
        <v>0</v>
      </c>
      <c r="XJ135" s="274">
        <f>IF(XJ$6=$WQ$5,成绩录入!BU138,0)</f>
        <v>0</v>
      </c>
      <c r="XK135" s="274">
        <f>IF(XK$6=$WQ$5,成绩录入!BV138,0)</f>
        <v>0</v>
      </c>
      <c r="XL135" s="274">
        <f>IF(XL$6=$WQ$5,成绩录入!BW138,0)</f>
        <v>0</v>
      </c>
      <c r="XM135" s="274">
        <f>IF(XM$6=$WQ$5,成绩录入!BX138,0)</f>
        <v>0</v>
      </c>
      <c r="XN135" s="274">
        <f>IF(XN$6=$WQ$5,成绩录入!BY138,0)</f>
        <v>0</v>
      </c>
      <c r="XO135" s="274">
        <f>IF(XO$6=$WQ$5,成绩录入!BZ138,0)</f>
        <v>0</v>
      </c>
      <c r="XP135" s="274">
        <f>IF(XP$6=$WQ$5,成绩录入!CA138,0)</f>
        <v>0</v>
      </c>
      <c r="XQ135" s="274">
        <f>IF(XQ$6=$WQ$5,成绩录入!CB138,0)</f>
        <v>0</v>
      </c>
      <c r="XR135" s="274">
        <f>IF(XR$6=$WQ$5,成绩录入!CC138,0)</f>
        <v>0</v>
      </c>
      <c r="XS135" s="274">
        <f>IF(XS$6=$WQ$5,成绩录入!CD138,0)</f>
        <v>0</v>
      </c>
      <c r="XT135" s="274">
        <f>IF(XT$6=$WQ$5,成绩录入!CE138,0)</f>
        <v>0</v>
      </c>
      <c r="XU135" s="274">
        <f>IF(XU$6=$WQ$5,成绩录入!CF138,0)</f>
        <v>0</v>
      </c>
      <c r="XV135" s="274">
        <f>IF(XV$6=$WQ$5,成绩录入!CG138,0)</f>
        <v>0</v>
      </c>
      <c r="XW135" s="274">
        <f>IF(XW$6=$WQ$5,成绩录入!CH138,0)</f>
        <v>0</v>
      </c>
      <c r="XX135" s="274">
        <f>IF(XX$6=$WQ$5,成绩录入!CI138,0)</f>
        <v>0</v>
      </c>
      <c r="XY135" s="274">
        <f>IF(XY$6=$WQ$5,成绩录入!CJ138,0)</f>
        <v>0</v>
      </c>
      <c r="XZ135" s="274">
        <f>IF(XZ$6=$WQ$5,成绩录入!CK138,0)</f>
        <v>0</v>
      </c>
      <c r="YA135" s="274">
        <f>IF(YA$6=$WQ$5,成绩录入!CL138,0)</f>
        <v>0</v>
      </c>
      <c r="YB135" s="274">
        <f>IF(YB$6=$WQ$5,成绩录入!CM138,0)</f>
        <v>0</v>
      </c>
      <c r="YC135" s="274">
        <f>IF(YC$6=$WQ$5,成绩录入!CN138,0)</f>
        <v>0</v>
      </c>
      <c r="YD135" s="274">
        <f>IF(YD$6=$WQ$5,成绩录入!CO138,0)</f>
        <v>0</v>
      </c>
      <c r="YE135" s="274">
        <f>IF(YE$6=$WQ$5,成绩录入!CP138,0)</f>
        <v>0</v>
      </c>
      <c r="YF135" s="274">
        <f>IF(YF$6=$WQ$5,成绩录入!CQ138,0)</f>
        <v>0</v>
      </c>
      <c r="YG135" s="274">
        <f>IF(YG$6=$WQ$5,成绩录入!CR138,0)</f>
        <v>0</v>
      </c>
      <c r="YH135" s="274">
        <f>IF(YH$6=$WQ$5,成绩录入!CS138,0)</f>
        <v>0</v>
      </c>
      <c r="YI135" s="274">
        <f>IF(YI$6=$WQ$5,成绩录入!CT138,0)</f>
        <v>0</v>
      </c>
      <c r="YJ135" s="274">
        <f>IF(YJ$6=$WQ$5,成绩录入!CU138,0)</f>
        <v>0</v>
      </c>
      <c r="YK135" s="274">
        <f>IF(YK$6=$WQ$5,成绩录入!CV138,0)</f>
        <v>0</v>
      </c>
      <c r="YL135" s="274">
        <f>IF(YL$6=$WQ$5,成绩录入!CW138,0)</f>
        <v>0</v>
      </c>
      <c r="YM135" s="274">
        <f>IF(YM$6=$WQ$5,成绩录入!CX138,0)</f>
        <v>0</v>
      </c>
      <c r="YN135" s="274">
        <f>IF(YN$6=$WQ$5,成绩录入!CY138,0)</f>
        <v>0</v>
      </c>
      <c r="YO135" s="274">
        <f>IF(YO$6=$WQ$5,成绩录入!CZ138,0)</f>
        <v>0</v>
      </c>
      <c r="YP135" s="274">
        <f>IF(YP$6=$WQ$5,成绩录入!DA138,0)</f>
        <v>0</v>
      </c>
      <c r="YQ135" s="274">
        <f>IF(YQ$6=$WQ$5,成绩录入!DB138,0)</f>
        <v>0</v>
      </c>
      <c r="YR135" s="274">
        <f>IF(YR$6=$WQ$5,成绩录入!DC138,0)</f>
        <v>0</v>
      </c>
      <c r="YS135" s="274">
        <f>IF(YS$6=$WQ$5,成绩录入!DD138,0)</f>
        <v>0</v>
      </c>
      <c r="YT135" s="274">
        <f>IF(YT$6=$WQ$5,成绩录入!DE138,0)</f>
        <v>0</v>
      </c>
      <c r="YU135" s="274">
        <f>IF(YU$6=$WQ$5,成绩录入!DF138,0)</f>
        <v>0</v>
      </c>
      <c r="YV135" s="274">
        <f>IF(YV$6=$WQ$5,成绩录入!DG138,0)</f>
        <v>0</v>
      </c>
      <c r="YW135" s="274">
        <f>IF(YW$6=$WQ$5,成绩录入!DH138,0)</f>
        <v>0</v>
      </c>
      <c r="YX135" s="274">
        <f>IF(YX$6=$WQ$5,成绩录入!DI138,0)</f>
        <v>0</v>
      </c>
      <c r="YY135" s="274">
        <f>IF(YY$6=$WQ$5,成绩录入!DJ138,0)</f>
        <v>0</v>
      </c>
      <c r="YZ135" s="248">
        <f>IF(YZ$6=$WQ$5,成绩录入!DK138,0)</f>
        <v>0</v>
      </c>
      <c r="ZA135" s="248">
        <f>IF(ZA$6=$WQ$5,成绩录入!DL138,0)</f>
        <v>0</v>
      </c>
      <c r="ZB135" s="248">
        <f>IF(ZB$6=$WQ$5,成绩录入!DM138,0)</f>
        <v>0</v>
      </c>
      <c r="ZC135" s="248">
        <f>IF(ZC$6=$WQ$5,成绩录入!DN138,0)</f>
        <v>0</v>
      </c>
      <c r="ZD135" s="248">
        <f>IF(ZD$6=$WQ$5,成绩录入!DO138,0)</f>
        <v>0</v>
      </c>
      <c r="ZE135" s="248">
        <f>IF(ZE$6=$WQ$5,成绩录入!DP138,0)</f>
        <v>0</v>
      </c>
      <c r="ZF135" s="248">
        <f>IF(ZF$6=$WQ$5,成绩录入!DQ138,0)</f>
        <v>0</v>
      </c>
      <c r="ZG135" s="248">
        <f>IF(ZG$6=$WQ$5,成绩录入!DR138,0)</f>
        <v>0</v>
      </c>
      <c r="ZH135" s="248">
        <f>IF(ZH$6=$WQ$5,成绩录入!DS138,0)</f>
        <v>0</v>
      </c>
      <c r="ZI135" s="248">
        <f>IF(ZI$6=$WQ$5,成绩录入!DT138,0)</f>
        <v>0</v>
      </c>
      <c r="ZJ135" s="248">
        <f>IF(ZJ$6=$WQ$5,成绩录入!DU138,0)</f>
        <v>0</v>
      </c>
      <c r="ZK135" s="248">
        <f>IF(ZK$6=$WQ$5,成绩录入!DV138,0)</f>
        <v>0</v>
      </c>
      <c r="ZL135" s="248">
        <f>IF(ZL$6=$WQ$5,成绩录入!DW138,0)</f>
        <v>0</v>
      </c>
      <c r="ZM135" s="248">
        <f>IF(ZM$6=$WQ$5,成绩录入!DX138,0)</f>
        <v>0</v>
      </c>
      <c r="ZN135" s="248">
        <f>IF(ZN$6=$WQ$5,成绩录入!DY138,0)</f>
        <v>0</v>
      </c>
      <c r="ZO135" s="248">
        <f>IF(ZO$6=$WQ$5,成绩录入!DZ138,0)</f>
        <v>0</v>
      </c>
      <c r="ZP135" s="248">
        <f>IF(ZP$6=$WQ$5,成绩录入!EA138,0)</f>
        <v>0</v>
      </c>
      <c r="ZQ135" s="248">
        <f>IF(ZQ$6=$WQ$5,成绩录入!EB138,0)</f>
        <v>0</v>
      </c>
      <c r="ZR135" s="248">
        <f>IF(ZR$6=$WQ$5,成绩录入!EC138,0)</f>
        <v>0</v>
      </c>
      <c r="ZS135" s="248">
        <f>IF(ZS$6=$WQ$5,成绩录入!ED138,0)</f>
        <v>0</v>
      </c>
      <c r="ZT135" s="248">
        <f>IF(ZT$6=$WQ$5,成绩录入!EE138,0)</f>
        <v>0</v>
      </c>
      <c r="ZU135" s="248">
        <f>IF(ZU$6=$WQ$5,成绩录入!EF138,0)</f>
        <v>0</v>
      </c>
      <c r="ZV135" s="248">
        <f>IF(ZV$6=$WQ$5,成绩录入!EG138,0)</f>
        <v>0</v>
      </c>
      <c r="ZW135" s="248">
        <f>IF(ZW$6=$WQ$5,成绩录入!EH138,0)</f>
        <v>0</v>
      </c>
      <c r="ZX135" s="248">
        <f>IF(ZX$6=$WQ$5,成绩录入!EI138,0)</f>
        <v>0</v>
      </c>
      <c r="ZY135" s="248">
        <f>IF(ZY$6=$WQ$5,成绩录入!EJ138,0)</f>
        <v>0</v>
      </c>
      <c r="ZZ135" s="248">
        <f>IF(ZZ$6=$WQ$5,成绩录入!EK138,0)</f>
        <v>0</v>
      </c>
      <c r="AAA135" s="248">
        <f>IF(AAA$6=$WQ$5,成绩录入!EL138,0)</f>
        <v>0</v>
      </c>
      <c r="AAB135" s="248">
        <f>IF(AAB$6=$WQ$5,成绩录入!EM138,0)</f>
        <v>0</v>
      </c>
      <c r="AAC135" s="248">
        <f>IF(AAC$6=$WQ$5,成绩录入!EN138,0)</f>
        <v>0</v>
      </c>
      <c r="AAD135" s="248">
        <f>IF(AAD$6=$WQ$5,成绩录入!EO138,0)</f>
        <v>0</v>
      </c>
      <c r="AAE135" s="248">
        <f>IF(AAE$6=$WQ$5,成绩录入!EP138,0)</f>
        <v>0</v>
      </c>
      <c r="AAF135" s="248">
        <f>IF(AAF$6=$WQ$5,成绩录入!EQ138,0)</f>
        <v>0</v>
      </c>
      <c r="AAG135" s="248">
        <f>IF(AAG$6=$WQ$5,成绩录入!ER138,0)</f>
        <v>0</v>
      </c>
      <c r="AAH135" s="248">
        <f>IF(AAH$6=$WQ$5,成绩录入!ES138,0)</f>
        <v>0</v>
      </c>
      <c r="AAI135" s="248">
        <f>IF(AAI$6=$WQ$5,成绩录入!ET138,0)</f>
        <v>0</v>
      </c>
      <c r="AAJ135" s="248">
        <f>IF(AAJ$6=$WQ$5,成绩录入!EU138,0)</f>
        <v>0</v>
      </c>
      <c r="AAK135" s="248">
        <f>IF(AAK$6=$WQ$5,成绩录入!EV138,0)</f>
        <v>0</v>
      </c>
      <c r="AAL135" s="248">
        <f>IF(AAL$6=$WQ$5,成绩录入!EW138,0)</f>
        <v>0</v>
      </c>
      <c r="AAM135" s="248">
        <f>IF(AAM$6=$WQ$5,成绩录入!EX138,0)</f>
        <v>0</v>
      </c>
      <c r="AAN135" s="218">
        <f t="shared" si="192"/>
        <v>0</v>
      </c>
      <c r="AAO135" s="206"/>
      <c r="AAQ135" s="273">
        <f>IF(AAQ$6=$AAP$5,成绩录入!BC138,0)</f>
        <v>0</v>
      </c>
      <c r="AAR135" s="274">
        <f>IF(AAR$6=$AAP$5,成绩录入!BD138,0)</f>
        <v>0</v>
      </c>
      <c r="AAS135" s="274">
        <f>IF(AAS$6=$AAP$5,成绩录入!BE138,0)</f>
        <v>0</v>
      </c>
      <c r="AAT135" s="274">
        <f>IF(AAT$6=$AAP$5,成绩录入!BF138,0)</f>
        <v>0</v>
      </c>
      <c r="AAU135" s="274">
        <f>IF(AAU$6=$AAP$5,成绩录入!BG138,0)</f>
        <v>0</v>
      </c>
      <c r="AAV135" s="274">
        <f>IF(AAV$6=$AAP$5,成绩录入!BH138,0)</f>
        <v>0</v>
      </c>
      <c r="AAW135" s="274">
        <f>IF(AAW$6=$AAP$5,成绩录入!BI138,0)</f>
        <v>0</v>
      </c>
      <c r="AAX135" s="274">
        <f>IF(AAX$6=$AAP$5,成绩录入!BJ138,0)</f>
        <v>0</v>
      </c>
      <c r="AAY135" s="274">
        <f>IF(AAY$6=$AAP$5,成绩录入!BK138,0)</f>
        <v>0</v>
      </c>
      <c r="AAZ135" s="274">
        <f>IF(AAZ$6=$AAP$5,成绩录入!BL138,0)</f>
        <v>0</v>
      </c>
      <c r="ABA135" s="274">
        <f>IF(ABA$6=$AAP$5,成绩录入!BM138,0)</f>
        <v>0</v>
      </c>
      <c r="ABB135" s="274">
        <f>IF(ABB$6=$AAP$5,成绩录入!BN138,0)</f>
        <v>0</v>
      </c>
      <c r="ABC135" s="274">
        <f>IF(ABC$6=$AAP$5,成绩录入!BO138,0)</f>
        <v>0</v>
      </c>
      <c r="ABD135" s="274">
        <f>IF(ABD$6=$AAP$5,成绩录入!BP138,0)</f>
        <v>0</v>
      </c>
      <c r="ABE135" s="274">
        <f>IF(ABE$6=$AAP$5,成绩录入!BQ138,0)</f>
        <v>0</v>
      </c>
      <c r="ABF135" s="274">
        <f>IF(ABF$6=$AAP$5,成绩录入!BR138,0)</f>
        <v>0</v>
      </c>
      <c r="ABG135" s="274">
        <f>IF(ABG$6=$AAP$5,成绩录入!BS138,0)</f>
        <v>0</v>
      </c>
      <c r="ABH135" s="274">
        <f>IF(ABH$6=$AAP$5,成绩录入!BT138,0)</f>
        <v>0</v>
      </c>
      <c r="ABI135" s="274">
        <f>IF(ABI$6=$AAP$5,成绩录入!BU138,0)</f>
        <v>0</v>
      </c>
      <c r="ABJ135" s="274">
        <f>IF(ABJ$6=$AAP$5,成绩录入!BV138,0)</f>
        <v>0</v>
      </c>
      <c r="ABK135" s="274">
        <f>IF(ABK$6=$AAP$5,成绩录入!BW138,0)</f>
        <v>0</v>
      </c>
      <c r="ABL135" s="274">
        <f>IF(ABL$6=$AAP$5,成绩录入!BX138,0)</f>
        <v>0</v>
      </c>
      <c r="ABM135" s="274">
        <f>IF(ABM$6=$AAP$5,成绩录入!BY138,0)</f>
        <v>0</v>
      </c>
      <c r="ABN135" s="274">
        <f>IF(ABN$6=$AAP$5,成绩录入!BZ138,0)</f>
        <v>0</v>
      </c>
      <c r="ABO135" s="274">
        <f>IF(ABO$6=$AAP$5,成绩录入!CA138,0)</f>
        <v>0</v>
      </c>
      <c r="ABP135" s="274">
        <f>IF(ABP$6=$AAP$5,成绩录入!CB138,0)</f>
        <v>0</v>
      </c>
      <c r="ABQ135" s="274">
        <f>IF(ABQ$6=$AAP$5,成绩录入!CC138,0)</f>
        <v>0</v>
      </c>
      <c r="ABR135" s="274">
        <f>IF(ABR$6=$AAP$5,成绩录入!CD138,0)</f>
        <v>0</v>
      </c>
      <c r="ABS135" s="274">
        <f>IF(ABS$6=$AAP$5,成绩录入!CE138,0)</f>
        <v>0</v>
      </c>
      <c r="ABT135" s="274">
        <f>IF(ABT$6=$AAP$5,成绩录入!CF138,0)</f>
        <v>0</v>
      </c>
      <c r="ABU135" s="274">
        <f>IF(ABU$6=$AAP$5,成绩录入!CG138,0)</f>
        <v>0</v>
      </c>
      <c r="ABV135" s="274">
        <f>IF(ABV$6=$AAP$5,成绩录入!CH138,0)</f>
        <v>0</v>
      </c>
      <c r="ABW135" s="274">
        <f>IF(ABW$6=$AAP$5,成绩录入!CI138,0)</f>
        <v>0</v>
      </c>
      <c r="ABX135" s="274">
        <f>IF(ABX$6=$AAP$5,成绩录入!CJ138,0)</f>
        <v>0</v>
      </c>
      <c r="ABY135" s="274">
        <f>IF(ABY$6=$AAP$5,成绩录入!CK138,0)</f>
        <v>0</v>
      </c>
      <c r="ABZ135" s="274">
        <f>IF(ABZ$6=$AAP$5,成绩录入!CL138,0)</f>
        <v>0</v>
      </c>
      <c r="ACA135" s="274">
        <f>IF(ACA$6=$AAP$5,成绩录入!CM138,0)</f>
        <v>0</v>
      </c>
      <c r="ACB135" s="274">
        <f>IF(ACB$6=$AAP$5,成绩录入!CN138,0)</f>
        <v>0</v>
      </c>
      <c r="ACC135" s="274">
        <f>IF(ACC$6=$AAP$5,成绩录入!CO138,0)</f>
        <v>0</v>
      </c>
      <c r="ACD135" s="274">
        <f>IF(ACD$6=$AAP$5,成绩录入!CP138,0)</f>
        <v>0</v>
      </c>
      <c r="ACE135" s="274">
        <f>IF(ACE$6=$AAP$5,成绩录入!CQ138,0)</f>
        <v>0</v>
      </c>
      <c r="ACF135" s="274">
        <f>IF(ACF$6=$AAP$5,成绩录入!CR138,0)</f>
        <v>0</v>
      </c>
      <c r="ACG135" s="274">
        <f>IF(ACG$6=$AAP$5,成绩录入!CS138,0)</f>
        <v>0</v>
      </c>
      <c r="ACH135" s="274">
        <f>IF(ACH$6=$AAP$5,成绩录入!CT138,0)</f>
        <v>0</v>
      </c>
      <c r="ACI135" s="274">
        <f>IF(ACI$6=$AAP$5,成绩录入!CU138,0)</f>
        <v>0</v>
      </c>
      <c r="ACJ135" s="274">
        <f>IF(ACJ$6=$AAP$5,成绩录入!CV138,0)</f>
        <v>0</v>
      </c>
      <c r="ACK135" s="274">
        <f>IF(ACK$6=$AAP$5,成绩录入!CW138,0)</f>
        <v>0</v>
      </c>
      <c r="ACL135" s="274">
        <f>IF(ACL$6=$AAP$5,成绩录入!CX138,0)</f>
        <v>0</v>
      </c>
      <c r="ACM135" s="274">
        <f>IF(ACM$6=$AAP$5,成绩录入!CY138,0)</f>
        <v>0</v>
      </c>
      <c r="ACN135" s="274">
        <f>IF(ACN$6=$AAP$5,成绩录入!CZ138,0)</f>
        <v>0</v>
      </c>
      <c r="ACO135" s="274">
        <f>IF(ACO$6=$AAP$5,成绩录入!DA138,0)</f>
        <v>0</v>
      </c>
      <c r="ACP135" s="274">
        <f>IF(ACP$6=$AAP$5,成绩录入!DB138,0)</f>
        <v>0</v>
      </c>
      <c r="ACQ135" s="274">
        <f>IF(ACQ$6=$AAP$5,成绩录入!DC138,0)</f>
        <v>0</v>
      </c>
      <c r="ACR135" s="274">
        <f>IF(ACR$6=$AAP$5,成绩录入!DD138,0)</f>
        <v>0</v>
      </c>
      <c r="ACS135" s="274">
        <f>IF(ACS$6=$AAP$5,成绩录入!DE138,0)</f>
        <v>0</v>
      </c>
      <c r="ACT135" s="274">
        <f>IF(ACT$6=$AAP$5,成绩录入!DF138,0)</f>
        <v>0</v>
      </c>
      <c r="ACU135" s="274">
        <f>IF(ACU$6=$AAP$5,成绩录入!DG138,0)</f>
        <v>0</v>
      </c>
      <c r="ACV135" s="274">
        <f>IF(ACV$6=$AAP$5,成绩录入!DH138,0)</f>
        <v>0</v>
      </c>
      <c r="ACW135" s="274">
        <f>IF(ACW$6=$AAP$5,成绩录入!DI138,0)</f>
        <v>0</v>
      </c>
      <c r="ACX135" s="274">
        <f>IF(ACX$6=$AAP$5,成绩录入!DJ138,0)</f>
        <v>0</v>
      </c>
      <c r="ACY135" s="248">
        <f>IF(ACY$6=$AAP$5,成绩录入!DK138,0)</f>
        <v>0</v>
      </c>
      <c r="ACZ135" s="248">
        <f>IF(ACZ$6=$AAP$5,成绩录入!DL138,0)</f>
        <v>0</v>
      </c>
      <c r="ADA135" s="248">
        <f>IF(ADA$6=$AAP$5,成绩录入!DM138,0)</f>
        <v>0</v>
      </c>
      <c r="ADB135" s="248">
        <f>IF(ADB$6=$AAP$5,成绩录入!DN138,0)</f>
        <v>0</v>
      </c>
      <c r="ADC135" s="248">
        <f>IF(ADC$6=$AAP$5,成绩录入!DO138,0)</f>
        <v>0</v>
      </c>
      <c r="ADD135" s="248">
        <f>IF(ADD$6=$AAP$5,成绩录入!DP138,0)</f>
        <v>0</v>
      </c>
      <c r="ADE135" s="248">
        <f>IF(ADE$6=$AAP$5,成绩录入!DQ138,0)</f>
        <v>0</v>
      </c>
      <c r="ADF135" s="248">
        <f>IF(ADF$6=$AAP$5,成绩录入!DR138,0)</f>
        <v>0</v>
      </c>
      <c r="ADG135" s="248">
        <f>IF(ADG$6=$AAP$5,成绩录入!DS138,0)</f>
        <v>0</v>
      </c>
      <c r="ADH135" s="248">
        <f>IF(ADH$6=$AAP$5,成绩录入!DT138,0)</f>
        <v>0</v>
      </c>
      <c r="ADI135" s="248">
        <f>IF(ADI$6=$AAP$5,成绩录入!DU138,0)</f>
        <v>0</v>
      </c>
      <c r="ADJ135" s="248">
        <f>IF(ADJ$6=$AAP$5,成绩录入!DV138,0)</f>
        <v>0</v>
      </c>
      <c r="ADK135" s="248">
        <f>IF(ADK$6=$AAP$5,成绩录入!DW138,0)</f>
        <v>0</v>
      </c>
      <c r="ADL135" s="248">
        <f>IF(ADL$6=$AAP$5,成绩录入!DX138,0)</f>
        <v>0</v>
      </c>
      <c r="ADM135" s="248">
        <f>IF(ADM$6=$AAP$5,成绩录入!DY138,0)</f>
        <v>0</v>
      </c>
      <c r="ADN135" s="248">
        <f>IF(ADN$6=$AAP$5,成绩录入!DZ138,0)</f>
        <v>0</v>
      </c>
      <c r="ADO135" s="248">
        <f>IF(ADO$6=$AAP$5,成绩录入!EA138,0)</f>
        <v>0</v>
      </c>
      <c r="ADP135" s="248">
        <f>IF(ADP$6=$AAP$5,成绩录入!EB138,0)</f>
        <v>0</v>
      </c>
      <c r="ADQ135" s="248">
        <f>IF(ADQ$6=$AAP$5,成绩录入!EC138,0)</f>
        <v>0</v>
      </c>
      <c r="ADR135" s="248">
        <f>IF(ADR$6=$AAP$5,成绩录入!ED138,0)</f>
        <v>0</v>
      </c>
      <c r="ADS135" s="248">
        <f>IF(ADS$6=$AAP$5,成绩录入!EE138,0)</f>
        <v>0</v>
      </c>
      <c r="ADT135" s="248">
        <f>IF(ADT$6=$AAP$5,成绩录入!EF138,0)</f>
        <v>0</v>
      </c>
      <c r="ADU135" s="248">
        <f>IF(ADU$6=$AAP$5,成绩录入!EG138,0)</f>
        <v>0</v>
      </c>
      <c r="ADV135" s="248">
        <f>IF(ADV$6=$AAP$5,成绩录入!EH138,0)</f>
        <v>0</v>
      </c>
      <c r="ADW135" s="248">
        <f>IF(ADW$6=$AAP$5,成绩录入!EI138,0)</f>
        <v>0</v>
      </c>
      <c r="ADX135" s="248">
        <f>IF(ADX$6=$AAP$5,成绩录入!EJ138,0)</f>
        <v>0</v>
      </c>
      <c r="ADY135" s="248">
        <f>IF(ADY$6=$AAP$5,成绩录入!EK138,0)</f>
        <v>0</v>
      </c>
      <c r="ADZ135" s="248">
        <f>IF(ADZ$6=$AAP$5,成绩录入!EL138,0)</f>
        <v>0</v>
      </c>
      <c r="AEA135" s="248">
        <f>IF(AEA$6=$AAP$5,成绩录入!EM138,0)</f>
        <v>0</v>
      </c>
      <c r="AEB135" s="248">
        <f>IF(AEB$6=$AAP$5,成绩录入!EN138,0)</f>
        <v>0</v>
      </c>
      <c r="AEC135" s="248">
        <f>IF(AEC$6=$AAP$5,成绩录入!EO138,0)</f>
        <v>0</v>
      </c>
      <c r="AED135" s="248">
        <f>IF(AED$6=$AAP$5,成绩录入!EP138,0)</f>
        <v>0</v>
      </c>
      <c r="AEE135" s="248">
        <f>IF(AEE$6=$AAP$5,成绩录入!EQ138,0)</f>
        <v>0</v>
      </c>
      <c r="AEF135" s="248">
        <f>IF(AEF$6=$AAP$5,成绩录入!ER138,0)</f>
        <v>0</v>
      </c>
      <c r="AEG135" s="248">
        <f>IF(AEG$6=$AAP$5,成绩录入!ES138,0)</f>
        <v>0</v>
      </c>
      <c r="AEH135" s="248">
        <f>IF(AEH$6=$AAP$5,成绩录入!ET138,0)</f>
        <v>0</v>
      </c>
      <c r="AEI135" s="248">
        <f>IF(AEI$6=$AAP$5,成绩录入!EU138,0)</f>
        <v>0</v>
      </c>
      <c r="AEJ135" s="248">
        <f>IF(AEJ$6=$AAP$5,成绩录入!EV138,0)</f>
        <v>0</v>
      </c>
      <c r="AEK135" s="248">
        <f>IF(AEK$6=$AAP$5,成绩录入!EW138,0)</f>
        <v>0</v>
      </c>
      <c r="AEL135" s="248">
        <f>IF(AEL$6=$AAP$5,成绩录入!EX138,0)</f>
        <v>0</v>
      </c>
      <c r="AEM135" s="218">
        <f t="shared" si="193"/>
        <v>0</v>
      </c>
      <c r="AEN135" s="166"/>
      <c r="AEO135" s="166"/>
      <c r="AEP135" s="273">
        <f>IF(AEP$6=$AEO$5,成绩录入!BC138,0)</f>
        <v>0</v>
      </c>
      <c r="AEQ135" s="274">
        <f>IF(AEQ$6=$AEO$5,成绩录入!BD138,0)</f>
        <v>0</v>
      </c>
      <c r="AER135" s="274">
        <f>IF(AER$6=$AEO$5,成绩录入!BE138,0)</f>
        <v>0</v>
      </c>
      <c r="AES135" s="274">
        <f>IF(AES$6=$AEO$5,成绩录入!BF138,0)</f>
        <v>0</v>
      </c>
      <c r="AET135" s="274">
        <f>IF(AET$6=$AEO$5,成绩录入!BG138,0)</f>
        <v>0</v>
      </c>
      <c r="AEU135" s="274">
        <f>IF(AEU$6=$AEO$5,成绩录入!BH138,0)</f>
        <v>0</v>
      </c>
      <c r="AEV135" s="274">
        <f>IF(AEV$6=$AEO$5,成绩录入!BI138,0)</f>
        <v>0</v>
      </c>
      <c r="AEW135" s="274">
        <f>IF(AEW$6=$AEO$5,成绩录入!BJ138,0)</f>
        <v>0</v>
      </c>
      <c r="AEX135" s="274">
        <f>IF(AEX$6=$AEO$5,成绩录入!BK138,0)</f>
        <v>0</v>
      </c>
      <c r="AEY135" s="274">
        <f>IF(AEY$6=$AEO$5,成绩录入!BL138,0)</f>
        <v>0</v>
      </c>
      <c r="AEZ135" s="274">
        <f>IF(AEZ$6=$AEO$5,成绩录入!BM138,0)</f>
        <v>0</v>
      </c>
      <c r="AFA135" s="274">
        <f>IF(AFA$6=$AEO$5,成绩录入!BN138,0)</f>
        <v>0</v>
      </c>
      <c r="AFB135" s="274">
        <f>IF(AFB$6=$AEO$5,成绩录入!BO138,0)</f>
        <v>0</v>
      </c>
      <c r="AFC135" s="274">
        <f>IF(AFC$6=$AEO$5,成绩录入!BP138,0)</f>
        <v>0</v>
      </c>
      <c r="AFD135" s="274">
        <f>IF(AFD$6=$AEO$5,成绩录入!BQ138,0)</f>
        <v>0</v>
      </c>
      <c r="AFE135" s="274">
        <f>IF(AFE$6=$AEO$5,成绩录入!BR138,0)</f>
        <v>0</v>
      </c>
      <c r="AFF135" s="274">
        <f>IF(AFF$6=$AEO$5,成绩录入!BS138,0)</f>
        <v>0</v>
      </c>
      <c r="AFG135" s="274">
        <f>IF(AFG$6=$AEO$5,成绩录入!BT138,0)</f>
        <v>0</v>
      </c>
      <c r="AFH135" s="274">
        <f>IF(AFH$6=$AEO$5,成绩录入!BU138,0)</f>
        <v>0</v>
      </c>
      <c r="AFI135" s="274">
        <f>IF(AFI$6=$AEO$5,成绩录入!BV138,0)</f>
        <v>0</v>
      </c>
      <c r="AFJ135" s="274">
        <f>IF(AFJ$6=$AEO$5,成绩录入!BW138,0)</f>
        <v>0</v>
      </c>
      <c r="AFK135" s="274">
        <f>IF(AFK$6=$AEO$5,成绩录入!BX138,0)</f>
        <v>0</v>
      </c>
      <c r="AFL135" s="274">
        <f>IF(AFL$6=$AEO$5,成绩录入!BY138,0)</f>
        <v>0</v>
      </c>
      <c r="AFM135" s="274">
        <f>IF(AFM$6=$AEO$5,成绩录入!BZ138,0)</f>
        <v>0</v>
      </c>
      <c r="AFN135" s="274">
        <f>IF(AFN$6=$AEO$5,成绩录入!CA138,0)</f>
        <v>0</v>
      </c>
      <c r="AFO135" s="274">
        <f>IF(AFO$6=$AEO$5,成绩录入!CB138,0)</f>
        <v>0</v>
      </c>
      <c r="AFP135" s="274">
        <f>IF(AFP$6=$AEO$5,成绩录入!CC138,0)</f>
        <v>0</v>
      </c>
      <c r="AFQ135" s="274">
        <f>IF(AFQ$6=$AEO$5,成绩录入!CD138,0)</f>
        <v>0</v>
      </c>
      <c r="AFR135" s="274">
        <f>IF(AFR$6=$AEO$5,成绩录入!CE138,0)</f>
        <v>0</v>
      </c>
      <c r="AFS135" s="274">
        <f>IF(AFS$6=$AEO$5,成绩录入!CF138,0)</f>
        <v>0</v>
      </c>
      <c r="AFT135" s="274">
        <f>IF(AFT$6=$AEO$5,成绩录入!CG138,0)</f>
        <v>0</v>
      </c>
      <c r="AFU135" s="274">
        <f>IF(AFU$6=$AEO$5,成绩录入!CH138,0)</f>
        <v>0</v>
      </c>
      <c r="AFV135" s="274">
        <f>IF(AFV$6=$AEO$5,成绩录入!CI138,0)</f>
        <v>0</v>
      </c>
      <c r="AFW135" s="274">
        <f>IF(AFW$6=$AEO$5,成绩录入!CJ138,0)</f>
        <v>0</v>
      </c>
      <c r="AFX135" s="274">
        <f>IF(AFX$6=$AEO$5,成绩录入!CK138,0)</f>
        <v>0</v>
      </c>
      <c r="AFY135" s="274">
        <f>IF(AFY$6=$AEO$5,成绩录入!CL138,0)</f>
        <v>0</v>
      </c>
      <c r="AFZ135" s="274">
        <f>IF(AFZ$6=$AEO$5,成绩录入!CM138,0)</f>
        <v>0</v>
      </c>
      <c r="AGA135" s="274">
        <f>IF(AGA$6=$AEO$5,成绩录入!CN138,0)</f>
        <v>0</v>
      </c>
      <c r="AGB135" s="274">
        <f>IF(AGB$6=$AEO$5,成绩录入!CO138,0)</f>
        <v>0</v>
      </c>
      <c r="AGC135" s="274">
        <f>IF(AGC$6=$AEO$5,成绩录入!CP138,0)</f>
        <v>0</v>
      </c>
      <c r="AGD135" s="274">
        <f>IF(AGD$6=$AEO$5,成绩录入!CQ138,0)</f>
        <v>0</v>
      </c>
      <c r="AGE135" s="274">
        <f>IF(AGE$6=$AEO$5,成绩录入!CR138,0)</f>
        <v>0</v>
      </c>
      <c r="AGF135" s="274">
        <f>IF(AGF$6=$AEO$5,成绩录入!CS138,0)</f>
        <v>0</v>
      </c>
      <c r="AGG135" s="274">
        <f>IF(AGG$6=$AEO$5,成绩录入!CT138,0)</f>
        <v>0</v>
      </c>
      <c r="AGH135" s="274">
        <f>IF(AGH$6=$AEO$5,成绩录入!CU138,0)</f>
        <v>0</v>
      </c>
      <c r="AGI135" s="274">
        <f>IF(AGI$6=$AEO$5,成绩录入!CV138,0)</f>
        <v>0</v>
      </c>
      <c r="AGJ135" s="274">
        <f>IF(AGJ$6=$AEO$5,成绩录入!CW138,0)</f>
        <v>0</v>
      </c>
      <c r="AGK135" s="274">
        <f>IF(AGK$6=$AEO$5,成绩录入!CX138,0)</f>
        <v>0</v>
      </c>
      <c r="AGL135" s="274">
        <f>IF(AGL$6=$AEO$5,成绩录入!CY138,0)</f>
        <v>0</v>
      </c>
      <c r="AGM135" s="274">
        <f>IF(AGM$6=$AEO$5,成绩录入!CZ138,0)</f>
        <v>0</v>
      </c>
      <c r="AGN135" s="274">
        <f>IF(AGN$6=$AEO$5,成绩录入!DA138,0)</f>
        <v>0</v>
      </c>
      <c r="AGO135" s="274">
        <f>IF(AGO$6=$AEO$5,成绩录入!DB138,0)</f>
        <v>0</v>
      </c>
      <c r="AGP135" s="274">
        <f>IF(AGP$6=$AEO$5,成绩录入!DC138,0)</f>
        <v>0</v>
      </c>
      <c r="AGQ135" s="274">
        <f>IF(AGQ$6=$AEO$5,成绩录入!DD138,0)</f>
        <v>0</v>
      </c>
      <c r="AGR135" s="274">
        <f>IF(AGR$6=$AEO$5,成绩录入!DE138,0)</f>
        <v>0</v>
      </c>
      <c r="AGS135" s="274">
        <f>IF(AGS$6=$AEO$5,成绩录入!DF138,0)</f>
        <v>0</v>
      </c>
      <c r="AGT135" s="274">
        <f>IF(AGT$6=$AEO$5,成绩录入!DG138,0)</f>
        <v>0</v>
      </c>
      <c r="AGU135" s="274">
        <f>IF(AGU$6=$AEO$5,成绩录入!DH138,0)</f>
        <v>0</v>
      </c>
      <c r="AGV135" s="274">
        <f>IF(AGV$6=$AEO$5,成绩录入!DI138,0)</f>
        <v>0</v>
      </c>
      <c r="AGW135" s="274">
        <f>IF(AGW$6=$AEO$5,成绩录入!DJ138,0)</f>
        <v>0</v>
      </c>
      <c r="AGX135" s="248">
        <f>IF(AGX$6=$AEO$5,成绩录入!DK138,0)</f>
        <v>0</v>
      </c>
      <c r="AGY135" s="248">
        <f>IF(AGY$6=$AEO$5,成绩录入!DL138,0)</f>
        <v>0</v>
      </c>
      <c r="AGZ135" s="248">
        <f>IF(AGZ$6=$AEO$5,成绩录入!DM138,0)</f>
        <v>0</v>
      </c>
      <c r="AHA135" s="248">
        <f>IF(AHA$6=$AEO$5,成绩录入!DN138,0)</f>
        <v>0</v>
      </c>
      <c r="AHB135" s="248">
        <f>IF(AHB$6=$AEO$5,成绩录入!DO138,0)</f>
        <v>0</v>
      </c>
      <c r="AHC135" s="248">
        <f>IF(AHC$6=$AEO$5,成绩录入!DP138,0)</f>
        <v>0</v>
      </c>
      <c r="AHD135" s="248">
        <f>IF(AHD$6=$AEO$5,成绩录入!DQ138,0)</f>
        <v>0</v>
      </c>
      <c r="AHE135" s="248">
        <f>IF(AHE$6=$AEO$5,成绩录入!DR138,0)</f>
        <v>0</v>
      </c>
      <c r="AHF135" s="248">
        <f>IF(AHF$6=$AEO$5,成绩录入!DS138,0)</f>
        <v>0</v>
      </c>
      <c r="AHG135" s="248">
        <f>IF(AHG$6=$AEO$5,成绩录入!DT138,0)</f>
        <v>0</v>
      </c>
      <c r="AHH135" s="248">
        <f>IF(AHH$6=$AEO$5,成绩录入!DU138,0)</f>
        <v>0</v>
      </c>
      <c r="AHI135" s="248">
        <f>IF(AHI$6=$AEO$5,成绩录入!DV138,0)</f>
        <v>0</v>
      </c>
      <c r="AHJ135" s="248">
        <f>IF(AHJ$6=$AEO$5,成绩录入!DW138,0)</f>
        <v>0</v>
      </c>
      <c r="AHK135" s="248">
        <f>IF(AHK$6=$AEO$5,成绩录入!DX138,0)</f>
        <v>0</v>
      </c>
      <c r="AHL135" s="248">
        <f>IF(AHL$6=$AEO$5,成绩录入!DY138,0)</f>
        <v>0</v>
      </c>
      <c r="AHM135" s="248">
        <f>IF(AHM$6=$AEO$5,成绩录入!DZ138,0)</f>
        <v>0</v>
      </c>
      <c r="AHN135" s="248">
        <f>IF(AHN$6=$AEO$5,成绩录入!EA138,0)</f>
        <v>0</v>
      </c>
      <c r="AHO135" s="248">
        <f>IF(AHO$6=$AEO$5,成绩录入!EB138,0)</f>
        <v>0</v>
      </c>
      <c r="AHP135" s="248">
        <f>IF(AHP$6=$AEO$5,成绩录入!EC138,0)</f>
        <v>0</v>
      </c>
      <c r="AHQ135" s="248">
        <f>IF(AHQ$6=$AEO$5,成绩录入!ED138,0)</f>
        <v>0</v>
      </c>
      <c r="AHR135" s="248">
        <f>IF(AHR$6=$AEO$5,成绩录入!EE138,0)</f>
        <v>0</v>
      </c>
      <c r="AHS135" s="248">
        <f>IF(AHS$6=$AEO$5,成绩录入!EF138,0)</f>
        <v>0</v>
      </c>
      <c r="AHT135" s="248">
        <f>IF(AHT$6=$AEO$5,成绩录入!EG138,0)</f>
        <v>0</v>
      </c>
      <c r="AHU135" s="248">
        <f>IF(AHU$6=$AEO$5,成绩录入!EH138,0)</f>
        <v>0</v>
      </c>
      <c r="AHV135" s="248">
        <f>IF(AHV$6=$AEO$5,成绩录入!EI138,0)</f>
        <v>0</v>
      </c>
      <c r="AHW135" s="248">
        <f>IF(AHW$6=$AEO$5,成绩录入!EJ138,0)</f>
        <v>0</v>
      </c>
      <c r="AHX135" s="248">
        <f>IF(AHX$6=$AEO$5,成绩录入!EK138,0)</f>
        <v>0</v>
      </c>
      <c r="AHY135" s="248">
        <f>IF(AHY$6=$AEO$5,成绩录入!EL138,0)</f>
        <v>0</v>
      </c>
      <c r="AHZ135" s="248">
        <f>IF(AHZ$6=$AEO$5,成绩录入!EM138,0)</f>
        <v>0</v>
      </c>
      <c r="AIA135" s="248">
        <f>IF(AIA$6=$AEO$5,成绩录入!EN138,0)</f>
        <v>0</v>
      </c>
      <c r="AIB135" s="248">
        <f>IF(AIB$6=$AEO$5,成绩录入!EO138,0)</f>
        <v>0</v>
      </c>
      <c r="AIC135" s="248">
        <f>IF(AIC$6=$AEO$5,成绩录入!EP138,0)</f>
        <v>0</v>
      </c>
      <c r="AID135" s="248">
        <f>IF(AID$6=$AEO$5,成绩录入!EQ138,0)</f>
        <v>0</v>
      </c>
      <c r="AIE135" s="248">
        <f>IF(AIE$6=$AEO$5,成绩录入!ER138,0)</f>
        <v>0</v>
      </c>
      <c r="AIF135" s="248">
        <f>IF(AIF$6=$AEO$5,成绩录入!ES138,0)</f>
        <v>0</v>
      </c>
      <c r="AIG135" s="248">
        <f>IF(AIG$6=$AEO$5,成绩录入!ET138,0)</f>
        <v>0</v>
      </c>
      <c r="AIH135" s="248">
        <f>IF(AIH$6=$AEO$5,成绩录入!EU138,0)</f>
        <v>0</v>
      </c>
      <c r="AII135" s="248">
        <f>IF(AII$6=$AEO$5,成绩录入!EV138,0)</f>
        <v>0</v>
      </c>
      <c r="AIJ135" s="248">
        <f>IF(AIJ$6=$AEO$5,成绩录入!EW138,0)</f>
        <v>0</v>
      </c>
      <c r="AIK135" s="248">
        <f>IF(AIK$6=$AEO$5,成绩录入!EX138,0)</f>
        <v>0</v>
      </c>
      <c r="AIL135" s="218">
        <f t="shared" si="194"/>
        <v>0</v>
      </c>
      <c r="AIN135" s="402" t="str">
        <f>初始录入!A140</f>
        <v/>
      </c>
      <c r="AIO135" s="270">
        <f>初始录入!B140</f>
        <v>0</v>
      </c>
      <c r="AIP135" s="271">
        <f>初始录入!C140</f>
        <v>0</v>
      </c>
      <c r="AIQ135" s="403">
        <f>IF(平时!D133&lt;&gt;"",平时!D133,0)</f>
        <v>0</v>
      </c>
      <c r="AIR135" s="404" t="str">
        <f t="shared" si="331"/>
        <v/>
      </c>
      <c r="AIS135" s="403">
        <f>IF(过程!D133&lt;&gt;"",过程!D133,0)</f>
        <v>0</v>
      </c>
      <c r="AIT135" s="404" t="str">
        <f t="shared" si="332"/>
        <v/>
      </c>
      <c r="AIU135" s="216">
        <f>IF(期末!D133&lt;&gt;"",期末!D133,0)</f>
        <v>0</v>
      </c>
      <c r="AIV135" s="404" t="str">
        <f t="shared" si="333"/>
        <v/>
      </c>
      <c r="AIW135" s="405">
        <f t="shared" si="334"/>
        <v>0</v>
      </c>
      <c r="AIX135" s="403">
        <f>IF(平时!E133&lt;&gt;"",平时!E133,0)</f>
        <v>0</v>
      </c>
      <c r="AIY135" s="404" t="str">
        <f t="shared" si="335"/>
        <v/>
      </c>
      <c r="AIZ135" s="403">
        <f>IF(过程!E133&lt;&gt;"",过程!E133,0)</f>
        <v>0</v>
      </c>
      <c r="AJA135" s="404" t="str">
        <f t="shared" si="336"/>
        <v/>
      </c>
      <c r="AJB135" s="216">
        <f>IF(期末!E133&lt;&gt;"",期末!E133,0)</f>
        <v>0</v>
      </c>
      <c r="AJC135" s="404" t="str">
        <f t="shared" si="337"/>
        <v/>
      </c>
      <c r="AJD135" s="405">
        <f t="shared" si="338"/>
        <v>0</v>
      </c>
      <c r="AJE135" s="403">
        <f>IF(平时!F133&lt;&gt;"",平时!F133,0)</f>
        <v>0</v>
      </c>
      <c r="AJF135" s="404" t="str">
        <f t="shared" si="339"/>
        <v/>
      </c>
      <c r="AJG135" s="403">
        <f>IF(过程!F133&lt;&gt;"",过程!F133,0)</f>
        <v>0</v>
      </c>
      <c r="AJH135" s="404" t="str">
        <f t="shared" si="340"/>
        <v/>
      </c>
      <c r="AJI135" s="216">
        <f>IF(期末!F133&lt;&gt;"",期末!F133,0)</f>
        <v>0</v>
      </c>
      <c r="AJJ135" s="404" t="str">
        <f t="shared" si="341"/>
        <v/>
      </c>
      <c r="AJK135" s="405">
        <f t="shared" si="342"/>
        <v>0</v>
      </c>
      <c r="AJL135" s="403">
        <f>IF(平时!G133&lt;&gt;"",平时!G133,0)</f>
        <v>0</v>
      </c>
      <c r="AJM135" s="404" t="str">
        <f t="shared" si="343"/>
        <v/>
      </c>
      <c r="AJN135" s="403">
        <f>IF(过程!G133&lt;&gt;"",过程!G133,0)</f>
        <v>0</v>
      </c>
      <c r="AJO135" s="404" t="str">
        <f t="shared" si="344"/>
        <v/>
      </c>
      <c r="AJP135" s="216">
        <f>IF(期末!G133&lt;&gt;"",期末!G133,0)</f>
        <v>0</v>
      </c>
      <c r="AJQ135" s="404" t="str">
        <f t="shared" si="345"/>
        <v/>
      </c>
      <c r="AJR135" s="405">
        <f t="shared" si="346"/>
        <v>0</v>
      </c>
      <c r="AJS135" s="403">
        <f>IF(平时!H133&lt;&gt;"",平时!H133,0)</f>
        <v>0</v>
      </c>
      <c r="AJT135" s="404" t="str">
        <f t="shared" si="347"/>
        <v/>
      </c>
      <c r="AJU135" s="403">
        <f>IF(过程!H133&lt;&gt;"",过程!H133,0)</f>
        <v>0</v>
      </c>
      <c r="AJV135" s="404" t="str">
        <f t="shared" si="348"/>
        <v/>
      </c>
      <c r="AJW135" s="216">
        <f>IF(期末!H133&lt;&gt;"",期末!H133,0)</f>
        <v>0</v>
      </c>
      <c r="AJX135" s="404" t="str">
        <f t="shared" si="349"/>
        <v/>
      </c>
      <c r="AJY135" s="406">
        <f t="shared" si="350"/>
        <v>0</v>
      </c>
      <c r="AKA135" s="216" t="str">
        <f>初始录入!A140</f>
        <v/>
      </c>
      <c r="AKB135" s="216">
        <f>初始录入!B140</f>
        <v>0</v>
      </c>
      <c r="AKC135" s="216">
        <f>初始录入!C140</f>
        <v>0</v>
      </c>
      <c r="AKD135" s="327" t="str">
        <f>IF(初始录入!$E140=初始录入!$K$2,达成度!$D148,"")</f>
        <v/>
      </c>
      <c r="AKE135" s="327" t="str">
        <f>IF(初始录入!$E140=初始录入!$K$3,达成度!D148,"")</f>
        <v/>
      </c>
      <c r="AKF135" s="216" t="str">
        <f>IF(初始录入!$E140=初始录入!$K$4,达成度!D148,"")</f>
        <v/>
      </c>
      <c r="AKG135" s="216" t="str">
        <f>IF(初始录入!$E140=初始录入!$K$5,达成度!D148,"")</f>
        <v/>
      </c>
      <c r="AKH135" s="327" t="str">
        <f>IF(初始录入!$E140=初始录入!$K$2,达成度!E148,"")</f>
        <v/>
      </c>
      <c r="AKI135" s="327" t="str">
        <f>IF(初始录入!$E140=初始录入!$K$3,达成度!E148,"")</f>
        <v/>
      </c>
      <c r="AKJ135" s="216" t="str">
        <f>IF(初始录入!$E140=初始录入!$K$4,达成度!E148,"")</f>
        <v/>
      </c>
      <c r="AKK135" s="216" t="str">
        <f>IF(初始录入!$E140=初始录入!$K$5,达成度!E148,"")</f>
        <v/>
      </c>
      <c r="AKL135" s="327" t="str">
        <f>IF(初始录入!$E140=初始录入!$K$2,达成度!F148,"")</f>
        <v/>
      </c>
      <c r="AKM135" s="327" t="str">
        <f>IF(初始录入!$E140=初始录入!$K$3,达成度!F148,"")</f>
        <v/>
      </c>
      <c r="AKN135" s="216" t="str">
        <f>IF(初始录入!$E140=初始录入!$K$4,达成度!F148,"")</f>
        <v/>
      </c>
      <c r="AKO135" s="216" t="str">
        <f>IF(初始录入!$E140=初始录入!$K$5,达成度!F148,"")</f>
        <v/>
      </c>
      <c r="AKP135" s="327" t="str">
        <f>IF(初始录入!$E140=初始录入!$K$2,达成度!H148,"")</f>
        <v/>
      </c>
      <c r="AKQ135" s="327" t="str">
        <f>IF(初始录入!$E140=初始录入!$K$3,达成度!H148,"")</f>
        <v/>
      </c>
      <c r="AKR135" s="216" t="str">
        <f>IF(初始录入!$E140=初始录入!$K$4,达成度!H148,"")</f>
        <v/>
      </c>
      <c r="AKS135" s="216" t="str">
        <f>IF(初始录入!$E140=初始录入!$K$5,达成度!H148,"")</f>
        <v/>
      </c>
      <c r="AKT135" s="327" t="str">
        <f>IF(初始录入!$E140=初始录入!$K$2,达成度!I148,"")</f>
        <v/>
      </c>
      <c r="AKU135" s="327" t="str">
        <f>IF(初始录入!$E140=初始录入!$K$3,达成度!I148,"")</f>
        <v/>
      </c>
      <c r="AKV135" s="216" t="str">
        <f>IF(初始录入!$E140=初始录入!$K$4,达成度!I148,"")</f>
        <v/>
      </c>
      <c r="AKW135" s="216" t="str">
        <f>IF(初始录入!$E140=初始录入!$K$5,达成度!I148,"")</f>
        <v/>
      </c>
      <c r="AKX135" s="327" t="str">
        <f>IF(初始录入!$E140=初始录入!$K$2,达成度!J148,"")</f>
        <v/>
      </c>
      <c r="AKY135" s="327" t="str">
        <f>IF(初始录入!$E140=初始录入!$K$3,达成度!J148,"")</f>
        <v/>
      </c>
      <c r="AKZ135" s="216" t="str">
        <f>IF(初始录入!$E140=初始录入!$K$4,达成度!J148,"")</f>
        <v/>
      </c>
      <c r="ALA135" s="216" t="str">
        <f>IF(初始录入!$E140=初始录入!$K$5,达成度!J148,"")</f>
        <v/>
      </c>
      <c r="ALB135" s="327" t="str">
        <f>IF(初始录入!$E140=初始录入!$K$2,达成度!L148,"")</f>
        <v/>
      </c>
      <c r="ALC135" s="327" t="str">
        <f>IF(初始录入!$E140=初始录入!$K$3,达成度!L148,"")</f>
        <v/>
      </c>
      <c r="ALD135" s="216" t="str">
        <f>IF(初始录入!$E140=初始录入!$K$4,达成度!L148,"")</f>
        <v/>
      </c>
      <c r="ALE135" s="216" t="str">
        <f>IF(初始录入!$E140=初始录入!$K$5,达成度!L148,"")</f>
        <v/>
      </c>
      <c r="ALF135" s="327" t="str">
        <f>IF(初始录入!$E140=初始录入!$K$2,达成度!M148,"")</f>
        <v/>
      </c>
      <c r="ALG135" s="327" t="str">
        <f>IF(初始录入!$E140=初始录入!$K$3,达成度!M148,"")</f>
        <v/>
      </c>
      <c r="ALH135" s="216" t="str">
        <f>IF(初始录入!$E140=初始录入!$K$4,达成度!M148,"")</f>
        <v/>
      </c>
      <c r="ALI135" s="216" t="str">
        <f>IF(初始录入!$E140=初始录入!$K$5,达成度!M148,"")</f>
        <v/>
      </c>
      <c r="ALJ135" s="327" t="str">
        <f>IF(初始录入!$E140=初始录入!$K$2,达成度!N148,"")</f>
        <v/>
      </c>
      <c r="ALK135" s="327" t="str">
        <f>IF(初始录入!$E140=初始录入!$K$3,达成度!N148,"")</f>
        <v/>
      </c>
      <c r="ALL135" s="216" t="str">
        <f>IF(初始录入!$E140=初始录入!$K$4,达成度!N148,"")</f>
        <v/>
      </c>
      <c r="ALM135" s="216" t="str">
        <f>IF(初始录入!$E140=初始录入!$K$5,达成度!N148,"")</f>
        <v/>
      </c>
      <c r="ALN135" s="327" t="str">
        <f>IF(初始录入!$E140=初始录入!$K$2,达成度!P148,"")</f>
        <v/>
      </c>
      <c r="ALO135" s="327" t="str">
        <f>IF(初始录入!$E140=初始录入!$K$3,达成度!P148,"")</f>
        <v/>
      </c>
      <c r="ALP135" s="216" t="str">
        <f>IF(初始录入!$E140=初始录入!$K$4,达成度!P148,"")</f>
        <v/>
      </c>
      <c r="ALQ135" s="216" t="str">
        <f>IF(初始录入!$E140=初始录入!$K$5,达成度!P148,"")</f>
        <v/>
      </c>
      <c r="ALR135" s="327" t="str">
        <f>IF(初始录入!$E140=初始录入!$K$2,达成度!Q148,"")</f>
        <v/>
      </c>
      <c r="ALS135" s="327" t="str">
        <f>IF(初始录入!$E140=初始录入!$K$3,达成度!Q148,"")</f>
        <v/>
      </c>
      <c r="ALT135" s="216" t="str">
        <f>IF(初始录入!$E140=初始录入!$K$4,达成度!Q148,"")</f>
        <v/>
      </c>
      <c r="ALU135" s="216" t="str">
        <f>IF(初始录入!$E140=初始录入!$K$5,达成度!Q148,"")</f>
        <v/>
      </c>
      <c r="ALV135" s="327" t="str">
        <f>IF(初始录入!$E140=初始录入!$K$2,达成度!R148,"")</f>
        <v/>
      </c>
      <c r="ALW135" s="327" t="str">
        <f>IF(初始录入!$E140=初始录入!$K$3,达成度!R148,"")</f>
        <v/>
      </c>
      <c r="ALX135" s="216" t="str">
        <f>IF(初始录入!$E140=初始录入!$K$4,达成度!R148,"")</f>
        <v/>
      </c>
      <c r="ALY135" s="216"/>
      <c r="ALZ135" s="327" t="str">
        <f>IF(初始录入!$E140=初始录入!$K$2,达成度!T148,"")</f>
        <v/>
      </c>
      <c r="AMA135" s="327" t="str">
        <f>IF(初始录入!$E140=初始录入!$K$3,达成度!T148,"")</f>
        <v/>
      </c>
      <c r="AMB135" s="216" t="str">
        <f>IF(初始录入!$E140=初始录入!$K$4,达成度!T148,"")</f>
        <v/>
      </c>
      <c r="AMC135" s="216" t="str">
        <f>IF(初始录入!$E140=初始录入!$K$5,达成度!T148,"")</f>
        <v/>
      </c>
      <c r="AMD135" s="327" t="str">
        <f>IF(初始录入!$E140=初始录入!$K$2,达成度!U148,"")</f>
        <v/>
      </c>
      <c r="AME135" s="327" t="str">
        <f>IF(初始录入!$E140=初始录入!$K$3,达成度!U148,"")</f>
        <v/>
      </c>
      <c r="AMF135" s="216" t="str">
        <f>IF(初始录入!$E140=初始录入!$K$4,达成度!U148,"")</f>
        <v/>
      </c>
      <c r="AMG135" s="216" t="str">
        <f>IF(初始录入!$E140=初始录入!$K$5,达成度!U148,"")</f>
        <v/>
      </c>
      <c r="AMH135" s="327" t="str">
        <f>IF(初始录入!$E140=初始录入!$K$2,达成度!V148,"")</f>
        <v/>
      </c>
      <c r="AMI135" s="327" t="str">
        <f>IF(初始录入!$E140=初始录入!$K$3,达成度!V148,"")</f>
        <v/>
      </c>
      <c r="AMJ135" s="216" t="str">
        <f>IF(初始录入!$E140=初始录入!$K$4,达成度!W148,"")</f>
        <v/>
      </c>
      <c r="AMK135" s="216" t="str">
        <f>IF(初始录入!$E140=初始录入!$K$5,达成度!W148,"")</f>
        <v/>
      </c>
      <c r="AMM135" s="270">
        <f t="shared" si="270"/>
        <v>128</v>
      </c>
      <c r="AMN135" s="222" t="str">
        <f t="shared" si="266"/>
        <v/>
      </c>
      <c r="AMO135" s="325" t="str">
        <f>IF($AMM135&lt;=$H$7,INDEX(达成度!$G$21:$G$170,$AMM135,1),"")</f>
        <v/>
      </c>
      <c r="AMP135" s="325" t="str">
        <f>IF($AMM135&lt;=$H$7,INDEX(达成度!$K$21:$K$170,$AMM135,1),"")</f>
        <v/>
      </c>
      <c r="AMQ135" s="325" t="str">
        <f>IF($AMM135&lt;=$H$7,INDEX(达成度!$O$21:$O$170,$AMM135,1),"")</f>
        <v/>
      </c>
      <c r="AMR135" s="325" t="str">
        <f>IF($AMM135&lt;=$H$7,INDEX(达成度!$S$21:$S$170,$AMM135,1),"")</f>
        <v/>
      </c>
      <c r="AMS135" s="326" t="str">
        <f>IF($AMM135&lt;=$H$7,INDEX(达成度!$W$21:$W$170,$AMM135,1),"")</f>
        <v/>
      </c>
      <c r="AMU135" s="407"/>
      <c r="AMV135" s="222" t="str">
        <f t="shared" si="267"/>
        <v/>
      </c>
      <c r="AMW135" s="325" t="str">
        <f>IF($AMM135&lt;=$I$7,INDEX(达成度!$G$21:$G$170,$AMM135+$H$7,1),"")</f>
        <v/>
      </c>
      <c r="AMX135" s="325" t="str">
        <f>IF($AMM135&lt;=$I$7,INDEX(达成度!$K$21:$K$170,$AMM135+$H$7,1),"")</f>
        <v/>
      </c>
      <c r="AMY135" s="325" t="str">
        <f>IF($AMM135&lt;=$I$7,INDEX(达成度!$O$21:$O$170,$AMM135+$H$7,1),"")</f>
        <v/>
      </c>
      <c r="AMZ135" s="325" t="str">
        <f>IF($AMM135&lt;=$I$7,INDEX(达成度!$S$21:$S$170,$AMM135+$H$7,1),"")</f>
        <v/>
      </c>
      <c r="ANA135" s="326" t="str">
        <f>IF($AMM135&lt;=$I$7,INDEX(达成度!$W$21:$W$170,$AMM135+$H$7,1),"")</f>
        <v/>
      </c>
      <c r="ANC135" s="270"/>
      <c r="AND135" s="216" t="str">
        <f t="shared" si="268"/>
        <v/>
      </c>
      <c r="ANE135" s="325" t="str">
        <f>IF($AMM135&lt;=$J$7,INDEX(达成度!$G$21:$G$170,$AMM135+$H$7+$I$7,1),"")</f>
        <v/>
      </c>
      <c r="ANF135" s="325" t="str">
        <f>IF($AMM135&lt;=$J$7,INDEX(达成度!$K$21:$K$170,$AMM135+$H$7+$I$7,1),"")</f>
        <v/>
      </c>
      <c r="ANG135" s="325" t="str">
        <f>IF($AMM135&lt;=$J$7,INDEX(达成度!$O$21:$O$170,$AMM135+$H$7+$I$7,1),"")</f>
        <v/>
      </c>
      <c r="ANH135" s="325" t="str">
        <f>IF($AMM135&lt;=$J$7,INDEX(达成度!$S$21:$S$170,$AMM135+$H$7+$I$7,1),"")</f>
        <v/>
      </c>
      <c r="ANI135" s="326" t="str">
        <f>IF($AMM135&lt;=$J$7,INDEX(达成度!$W$21:$W$170,$AMM135+$H$7+$I$7,1),"")</f>
        <v/>
      </c>
      <c r="ANK135" s="270"/>
      <c r="ANL135" s="216" t="str">
        <f t="shared" si="269"/>
        <v/>
      </c>
      <c r="ANM135" s="325" t="str">
        <f>IF($AMM135&lt;=$K$7,INDEX(达成度!$G$21:$G$170,$AMM135+$H$7+$I$7+$J$7,1),"")</f>
        <v/>
      </c>
      <c r="ANN135" s="325" t="str">
        <f>IF($AMM135&lt;=$K$7,INDEX(达成度!$K$21:$K$170,$AMM135+$H$7+$I$7+$J$7,1),"")</f>
        <v/>
      </c>
      <c r="ANO135" s="325" t="str">
        <f>IF($AMM135&lt;=$K$7,INDEX(达成度!$O$21:$O$170,$AMM135+$H$7+$I$7+$J$7,1),"")</f>
        <v/>
      </c>
      <c r="ANP135" s="325" t="str">
        <f>IF($AMM135&lt;=$K$7,INDEX(达成度!$S$21:$S$170,$AMM135+$H$7+$I$7+$J$7,1),"")</f>
        <v/>
      </c>
      <c r="ANQ135" s="326" t="str">
        <f>IF($AMM135&lt;=$K$7,INDEX(达成度!$W$21:$W$170,$AMM135+$H$7+$I$7+$J$7,1),"")</f>
        <v/>
      </c>
    </row>
    <row r="136" ht="18" customHeight="1" spans="1:1024 1025:1057">
      <c r="A136" s="215" t="str">
        <f>初始录入!A141</f>
        <v/>
      </c>
      <c r="B136" s="216" t="str">
        <f>IF(初始录入!B141&lt;&gt;"",初始录入!B141,"")</f>
        <v/>
      </c>
      <c r="C136" s="216" t="str">
        <f>IF(初始录入!C141&lt;&gt;"",初始录入!C141,"")</f>
        <v/>
      </c>
      <c r="D136" s="216" t="str">
        <f>IF(初始录入!D141&lt;&gt;"",初始录入!D141,"")</f>
        <v/>
      </c>
      <c r="E136" s="218" t="str">
        <f>IF(初始录入!E141&lt;&gt;"",初始录入!E141,"")</f>
        <v/>
      </c>
      <c r="G136" s="330"/>
      <c r="H136" s="295">
        <f>IF(初始录入!E141=H$6,1,0)</f>
        <v>0</v>
      </c>
      <c r="I136" s="295">
        <f>IF(初始录入!E141=I$6,1,0)</f>
        <v>0</v>
      </c>
      <c r="J136" s="295">
        <f>IF(初始录入!E141=J$6,1,0)</f>
        <v>0</v>
      </c>
      <c r="K136" s="321">
        <f>IF(初始录入!E141=K$6,1,0)</f>
        <v>0</v>
      </c>
      <c r="Y136" s="294">
        <v>100</v>
      </c>
      <c r="Z136" s="295">
        <f>成绩录入!$F$7</f>
        <v>0</v>
      </c>
      <c r="AA136" s="295">
        <f>成绩录入!F139</f>
        <v>0</v>
      </c>
      <c r="AB136" s="296">
        <f>IF(初始录入!$M$7&lt;&gt;"",IF(成绩录入!$F$7&lt;&gt;"",IF(初始录入!$P$7="次数",AA136/Z136*Y136,成绩录入!F139),0),0)</f>
        <v>0</v>
      </c>
      <c r="AC136" s="297">
        <f t="shared" si="278"/>
        <v>0</v>
      </c>
      <c r="AD136" s="297">
        <f t="shared" si="279"/>
        <v>0</v>
      </c>
      <c r="AE136" s="297">
        <f t="shared" si="280"/>
        <v>0</v>
      </c>
      <c r="AF136" s="297">
        <f t="shared" si="281"/>
        <v>0</v>
      </c>
      <c r="AG136" s="297">
        <f t="shared" si="282"/>
        <v>0</v>
      </c>
      <c r="AH136" s="298">
        <f t="shared" si="283"/>
        <v>0</v>
      </c>
      <c r="AJ136" s="260">
        <f>成绩录入!I139</f>
        <v>0</v>
      </c>
      <c r="AK136" s="248">
        <f>成绩录入!J139</f>
        <v>0</v>
      </c>
      <c r="AL136" s="248">
        <f>成绩录入!K139</f>
        <v>0</v>
      </c>
      <c r="AM136" s="248">
        <f>成绩录入!L139</f>
        <v>0</v>
      </c>
      <c r="AN136" s="248">
        <f>成绩录入!M139</f>
        <v>0</v>
      </c>
      <c r="AO136" s="298">
        <f t="shared" si="284"/>
        <v>0</v>
      </c>
      <c r="AQ136" s="260">
        <f>成绩录入!I139</f>
        <v>0</v>
      </c>
      <c r="AR136" s="248">
        <f>成绩录入!J139</f>
        <v>0</v>
      </c>
      <c r="AS136" s="248">
        <f>成绩录入!K139</f>
        <v>0</v>
      </c>
      <c r="AT136" s="248">
        <f>成绩录入!L139</f>
        <v>0</v>
      </c>
      <c r="AU136" s="248">
        <f>成绩录入!M139</f>
        <v>0</v>
      </c>
      <c r="AV136" s="298">
        <f t="shared" si="285"/>
        <v>0</v>
      </c>
      <c r="AX136" s="260">
        <f>成绩录入!I139</f>
        <v>0</v>
      </c>
      <c r="AY136" s="248">
        <f>成绩录入!J139</f>
        <v>0</v>
      </c>
      <c r="AZ136" s="248">
        <f>成绩录入!K139</f>
        <v>0</v>
      </c>
      <c r="BA136" s="248">
        <f>成绩录入!L139</f>
        <v>0</v>
      </c>
      <c r="BB136" s="248">
        <f>成绩录入!M139</f>
        <v>0</v>
      </c>
      <c r="BC136" s="298">
        <f t="shared" si="286"/>
        <v>0</v>
      </c>
      <c r="BE136" s="260">
        <f>成绩录入!I139</f>
        <v>0</v>
      </c>
      <c r="BF136" s="248">
        <f>成绩录入!J139</f>
        <v>0</v>
      </c>
      <c r="BG136" s="248">
        <f>成绩录入!K139</f>
        <v>0</v>
      </c>
      <c r="BH136" s="248">
        <f>成绩录入!L139</f>
        <v>0</v>
      </c>
      <c r="BI136" s="248">
        <f>成绩录入!M139</f>
        <v>0</v>
      </c>
      <c r="BJ136" s="298">
        <f t="shared" si="287"/>
        <v>0</v>
      </c>
      <c r="BL136" s="260">
        <f>成绩录入!I139</f>
        <v>0</v>
      </c>
      <c r="BM136" s="248">
        <f>成绩录入!J139</f>
        <v>0</v>
      </c>
      <c r="BN136" s="248">
        <f>成绩录入!K139</f>
        <v>0</v>
      </c>
      <c r="BO136" s="248">
        <f>成绩录入!L139</f>
        <v>0</v>
      </c>
      <c r="BP136" s="248">
        <f>成绩录入!M139</f>
        <v>0</v>
      </c>
      <c r="BQ136" s="298">
        <f t="shared" si="288"/>
        <v>0</v>
      </c>
      <c r="BS136" s="260">
        <f>成绩录入!P139</f>
        <v>0</v>
      </c>
      <c r="BT136" s="248">
        <f>成绩录入!Q139</f>
        <v>0</v>
      </c>
      <c r="BU136" s="248">
        <f>成绩录入!R139</f>
        <v>0</v>
      </c>
      <c r="BV136" s="248">
        <f>成绩录入!S139</f>
        <v>0</v>
      </c>
      <c r="BW136" s="248">
        <f>成绩录入!T139</f>
        <v>0</v>
      </c>
      <c r="BX136" s="248">
        <f>成绩录入!U139</f>
        <v>0</v>
      </c>
      <c r="BY136" s="248">
        <f>成绩录入!V139</f>
        <v>0</v>
      </c>
      <c r="BZ136" s="248">
        <f>成绩录入!W139</f>
        <v>0</v>
      </c>
      <c r="CA136" s="248">
        <f>成绩录入!X139</f>
        <v>0</v>
      </c>
      <c r="CB136" s="248">
        <f>成绩录入!Y139</f>
        <v>0</v>
      </c>
      <c r="CC136" s="298">
        <f t="shared" si="289"/>
        <v>0</v>
      </c>
      <c r="CE136" s="260">
        <f>成绩录入!P139</f>
        <v>0</v>
      </c>
      <c r="CF136" s="248">
        <f>成绩录入!Q139</f>
        <v>0</v>
      </c>
      <c r="CG136" s="248">
        <f>成绩录入!R139</f>
        <v>0</v>
      </c>
      <c r="CH136" s="248">
        <f>成绩录入!S139</f>
        <v>0</v>
      </c>
      <c r="CI136" s="248">
        <f>成绩录入!T139</f>
        <v>0</v>
      </c>
      <c r="CJ136" s="248">
        <f>成绩录入!U139</f>
        <v>0</v>
      </c>
      <c r="CK136" s="248">
        <f>成绩录入!V139</f>
        <v>0</v>
      </c>
      <c r="CL136" s="248">
        <f>成绩录入!W139</f>
        <v>0</v>
      </c>
      <c r="CM136" s="248">
        <f>成绩录入!X139</f>
        <v>0</v>
      </c>
      <c r="CN136" s="248">
        <f>成绩录入!Y139</f>
        <v>0</v>
      </c>
      <c r="CO136" s="298">
        <f t="shared" si="290"/>
        <v>0</v>
      </c>
      <c r="CQ136" s="260">
        <f>成绩录入!P139</f>
        <v>0</v>
      </c>
      <c r="CR136" s="248">
        <f>成绩录入!Q139</f>
        <v>0</v>
      </c>
      <c r="CS136" s="248">
        <f>成绩录入!R139</f>
        <v>0</v>
      </c>
      <c r="CT136" s="248">
        <f>成绩录入!S139</f>
        <v>0</v>
      </c>
      <c r="CU136" s="248">
        <f>成绩录入!T139</f>
        <v>0</v>
      </c>
      <c r="CV136" s="248">
        <f>成绩录入!U139</f>
        <v>0</v>
      </c>
      <c r="CW136" s="248">
        <f>成绩录入!V139</f>
        <v>0</v>
      </c>
      <c r="CX136" s="248">
        <f>成绩录入!W139</f>
        <v>0</v>
      </c>
      <c r="CY136" s="248">
        <f>成绩录入!X139</f>
        <v>0</v>
      </c>
      <c r="CZ136" s="248">
        <f>成绩录入!Y139</f>
        <v>0</v>
      </c>
      <c r="DA136" s="298">
        <f t="shared" si="291"/>
        <v>0</v>
      </c>
      <c r="DC136" s="260">
        <f>成绩录入!P139</f>
        <v>0</v>
      </c>
      <c r="DD136" s="248">
        <f>成绩录入!Q139</f>
        <v>0</v>
      </c>
      <c r="DE136" s="248">
        <f>成绩录入!R139</f>
        <v>0</v>
      </c>
      <c r="DF136" s="248">
        <f>成绩录入!S139</f>
        <v>0</v>
      </c>
      <c r="DG136" s="248">
        <f>成绩录入!T139</f>
        <v>0</v>
      </c>
      <c r="DH136" s="248">
        <f>成绩录入!U139</f>
        <v>0</v>
      </c>
      <c r="DI136" s="248">
        <f>成绩录入!V139</f>
        <v>0</v>
      </c>
      <c r="DJ136" s="248">
        <f>成绩录入!W139</f>
        <v>0</v>
      </c>
      <c r="DK136" s="248">
        <f>成绩录入!X139</f>
        <v>0</v>
      </c>
      <c r="DL136" s="248">
        <f>成绩录入!Y139</f>
        <v>0</v>
      </c>
      <c r="DM136" s="298">
        <f t="shared" si="351"/>
        <v>0</v>
      </c>
      <c r="DN136" s="299"/>
      <c r="DO136" s="260">
        <f>成绩录入!P139</f>
        <v>0</v>
      </c>
      <c r="DP136" s="248">
        <f>成绩录入!Q139</f>
        <v>0</v>
      </c>
      <c r="DQ136" s="248">
        <f>成绩录入!R139</f>
        <v>0</v>
      </c>
      <c r="DR136" s="248">
        <f>成绩录入!S139</f>
        <v>0</v>
      </c>
      <c r="DS136" s="248">
        <f>成绩录入!T139</f>
        <v>0</v>
      </c>
      <c r="DT136" s="248">
        <f>成绩录入!U139</f>
        <v>0</v>
      </c>
      <c r="DU136" s="248">
        <f>成绩录入!V139</f>
        <v>0</v>
      </c>
      <c r="DV136" s="248">
        <f>成绩录入!W139</f>
        <v>0</v>
      </c>
      <c r="DW136" s="248">
        <f>成绩录入!X139</f>
        <v>0</v>
      </c>
      <c r="DX136" s="248">
        <f>成绩录入!Y139</f>
        <v>0</v>
      </c>
      <c r="DY136" s="298">
        <f t="shared" si="352"/>
        <v>0</v>
      </c>
      <c r="EA136" s="301" t="e">
        <f t="shared" si="294"/>
        <v>#DIV/0!</v>
      </c>
      <c r="EB136" s="297" t="e">
        <f t="shared" si="295"/>
        <v>#DIV/0!</v>
      </c>
      <c r="EC136" s="297" t="e">
        <f t="shared" si="296"/>
        <v>#DIV/0!</v>
      </c>
      <c r="ED136" s="297" t="e">
        <f t="shared" si="297"/>
        <v>#DIV/0!</v>
      </c>
      <c r="EE136" s="297" t="e">
        <f t="shared" si="298"/>
        <v>#DIV/0!</v>
      </c>
      <c r="EF136" s="302" t="e">
        <f t="shared" si="299"/>
        <v>#DIV/0!</v>
      </c>
      <c r="EG136" s="303"/>
      <c r="EH136" s="304">
        <f t="shared" si="300"/>
        <v>0</v>
      </c>
      <c r="EI136" s="397">
        <f>成绩录入!I139</f>
        <v>0</v>
      </c>
      <c r="EJ136" s="397">
        <f>成绩录入!J139</f>
        <v>0</v>
      </c>
      <c r="EK136" s="397">
        <f>成绩录入!K139</f>
        <v>0</v>
      </c>
      <c r="EL136" s="397">
        <f>成绩录入!L139</f>
        <v>0</v>
      </c>
      <c r="EM136" s="397">
        <f>成绩录入!M139</f>
        <v>0</v>
      </c>
      <c r="EN136" s="397">
        <f>成绩录入!P139</f>
        <v>0</v>
      </c>
      <c r="EO136" s="397">
        <f>成绩录入!Q139</f>
        <v>0</v>
      </c>
      <c r="EP136" s="397">
        <f>成绩录入!R139</f>
        <v>0</v>
      </c>
      <c r="EQ136" s="397">
        <f>成绩录入!S139</f>
        <v>0</v>
      </c>
      <c r="ER136" s="397">
        <f>成绩录入!T139</f>
        <v>0</v>
      </c>
      <c r="ES136" s="397">
        <f>成绩录入!U139</f>
        <v>0</v>
      </c>
      <c r="ET136" s="397">
        <f>成绩录入!V139</f>
        <v>0</v>
      </c>
      <c r="EU136" s="397">
        <f>成绩录入!W139</f>
        <v>0</v>
      </c>
      <c r="EV136" s="397">
        <f>成绩录入!X139</f>
        <v>0</v>
      </c>
      <c r="EW136" s="398">
        <f>成绩录入!Y139</f>
        <v>0</v>
      </c>
      <c r="EY136" s="304" t="str">
        <f t="shared" si="272"/>
        <v/>
      </c>
      <c r="EZ136" s="296" t="str">
        <f t="shared" si="272"/>
        <v/>
      </c>
      <c r="FA136" s="296" t="str">
        <f t="shared" si="272"/>
        <v/>
      </c>
      <c r="FB136" s="296" t="str">
        <f t="shared" si="272"/>
        <v/>
      </c>
      <c r="FC136" s="302">
        <f>成绩录入!AB139</f>
        <v>0</v>
      </c>
      <c r="FD136" s="303"/>
      <c r="FE136" s="399" t="str">
        <f t="shared" si="301"/>
        <v>√</v>
      </c>
      <c r="FF136" s="397" t="str">
        <f t="shared" si="302"/>
        <v>√</v>
      </c>
      <c r="FG136" s="397" t="str">
        <f t="shared" si="303"/>
        <v>√</v>
      </c>
      <c r="FH136" s="397" t="str">
        <f t="shared" si="304"/>
        <v>√</v>
      </c>
      <c r="FI136" s="398" t="str">
        <f t="shared" si="305"/>
        <v>√</v>
      </c>
      <c r="FJ136" s="299"/>
      <c r="FK136" s="260">
        <f>成绩录入!AB139</f>
        <v>0</v>
      </c>
      <c r="FL136" s="248">
        <f>成绩录入!AC139</f>
        <v>0</v>
      </c>
      <c r="FM136" s="248">
        <f>成绩录入!AD139</f>
        <v>0</v>
      </c>
      <c r="FN136" s="248">
        <f>成绩录入!AE139</f>
        <v>0</v>
      </c>
      <c r="FO136" s="248">
        <f>成绩录入!AF139</f>
        <v>0</v>
      </c>
      <c r="FP136" s="248">
        <f>成绩录入!AG139</f>
        <v>0</v>
      </c>
      <c r="FQ136" s="298">
        <f t="shared" si="306"/>
        <v>0</v>
      </c>
      <c r="FR136" s="299"/>
      <c r="FS136" s="260">
        <f>成绩录入!AB139</f>
        <v>0</v>
      </c>
      <c r="FT136" s="248">
        <f>成绩录入!AC139</f>
        <v>0</v>
      </c>
      <c r="FU136" s="248">
        <f>成绩录入!AD139</f>
        <v>0</v>
      </c>
      <c r="FV136" s="248">
        <f>成绩录入!AE139</f>
        <v>0</v>
      </c>
      <c r="FW136" s="248">
        <f>成绩录入!AF139</f>
        <v>0</v>
      </c>
      <c r="FX136" s="333">
        <f>成绩录入!AG139</f>
        <v>0</v>
      </c>
      <c r="FY136" s="298">
        <f t="shared" si="307"/>
        <v>0</v>
      </c>
      <c r="FZ136" s="299"/>
      <c r="GA136" s="260">
        <f>成绩录入!AB139</f>
        <v>0</v>
      </c>
      <c r="GB136" s="248">
        <f>成绩录入!AC139</f>
        <v>0</v>
      </c>
      <c r="GC136" s="248">
        <f>成绩录入!AD139</f>
        <v>0</v>
      </c>
      <c r="GD136" s="248">
        <f>成绩录入!AE139</f>
        <v>0</v>
      </c>
      <c r="GE136" s="248">
        <f>成绩录入!AF139</f>
        <v>0</v>
      </c>
      <c r="GF136" s="248">
        <f>成绩录入!AG139</f>
        <v>0</v>
      </c>
      <c r="GG136" s="298">
        <f t="shared" si="308"/>
        <v>0</v>
      </c>
      <c r="GI136" s="260">
        <f>成绩录入!AB139</f>
        <v>0</v>
      </c>
      <c r="GJ136" s="248">
        <f>成绩录入!AC139</f>
        <v>0</v>
      </c>
      <c r="GK136" s="248">
        <f>成绩录入!AD139</f>
        <v>0</v>
      </c>
      <c r="GL136" s="248">
        <f>成绩录入!AE139</f>
        <v>0</v>
      </c>
      <c r="GM136" s="248">
        <f>成绩录入!AF139</f>
        <v>0</v>
      </c>
      <c r="GN136" s="248">
        <f>成绩录入!AG139</f>
        <v>0</v>
      </c>
      <c r="GO136" s="298">
        <f t="shared" si="309"/>
        <v>0</v>
      </c>
      <c r="GP136" s="299"/>
      <c r="GQ136" s="260">
        <f>成绩录入!AB139</f>
        <v>0</v>
      </c>
      <c r="GR136" s="248">
        <f>成绩录入!AC139</f>
        <v>0</v>
      </c>
      <c r="GS136" s="248">
        <f>成绩录入!AD139</f>
        <v>0</v>
      </c>
      <c r="GT136" s="248">
        <f>成绩录入!AE139</f>
        <v>0</v>
      </c>
      <c r="GU136" s="248">
        <f>成绩录入!AF139</f>
        <v>0</v>
      </c>
      <c r="GV136" s="248">
        <f>成绩录入!AG139</f>
        <v>0</v>
      </c>
      <c r="GW136" s="298">
        <f t="shared" si="310"/>
        <v>0</v>
      </c>
      <c r="GX136" s="299"/>
      <c r="GY136" s="273">
        <f>成绩录入!AJ139</f>
        <v>0</v>
      </c>
      <c r="GZ136" s="274">
        <f>成绩录入!AK139</f>
        <v>0</v>
      </c>
      <c r="HA136" s="274">
        <f>成绩录入!AL139</f>
        <v>0</v>
      </c>
      <c r="HB136" s="274">
        <f>成绩录入!AM139</f>
        <v>0</v>
      </c>
      <c r="HC136" s="274">
        <f>成绩录入!AN139</f>
        <v>0</v>
      </c>
      <c r="HD136" s="274">
        <f>成绩录入!AO139</f>
        <v>0</v>
      </c>
      <c r="HE136" s="310">
        <f t="shared" si="273"/>
        <v>0</v>
      </c>
      <c r="HF136" s="299"/>
      <c r="HG136" s="273">
        <f>成绩录入!AJ139</f>
        <v>0</v>
      </c>
      <c r="HH136" s="274">
        <f>成绩录入!AK139</f>
        <v>0</v>
      </c>
      <c r="HI136" s="274">
        <f>成绩录入!AL139</f>
        <v>0</v>
      </c>
      <c r="HJ136" s="274">
        <f>成绩录入!AM139</f>
        <v>0</v>
      </c>
      <c r="HK136" s="274">
        <f>成绩录入!AN139</f>
        <v>0</v>
      </c>
      <c r="HL136" s="274">
        <f>成绩录入!AO139</f>
        <v>0</v>
      </c>
      <c r="HM136" s="310">
        <f t="shared" si="274"/>
        <v>0</v>
      </c>
      <c r="HO136" s="273">
        <f>成绩录入!AJ139</f>
        <v>0</v>
      </c>
      <c r="HP136" s="274">
        <f>成绩录入!AK139</f>
        <v>0</v>
      </c>
      <c r="HQ136" s="274">
        <f>成绩录入!AL139</f>
        <v>0</v>
      </c>
      <c r="HR136" s="274">
        <f>成绩录入!AM139</f>
        <v>0</v>
      </c>
      <c r="HS136" s="274">
        <f>成绩录入!AN139</f>
        <v>0</v>
      </c>
      <c r="HT136" s="274">
        <f>成绩录入!AO139</f>
        <v>0</v>
      </c>
      <c r="HU136" s="310">
        <f t="shared" si="275"/>
        <v>0</v>
      </c>
      <c r="HV136" s="299"/>
      <c r="HW136" s="273">
        <f>成绩录入!AJ139</f>
        <v>0</v>
      </c>
      <c r="HX136" s="274">
        <f>成绩录入!AK139</f>
        <v>0</v>
      </c>
      <c r="HY136" s="274">
        <f>成绩录入!AL139</f>
        <v>0</v>
      </c>
      <c r="HZ136" s="274">
        <f>成绩录入!AM139</f>
        <v>0</v>
      </c>
      <c r="IA136" s="274">
        <f>成绩录入!AN139</f>
        <v>0</v>
      </c>
      <c r="IB136" s="274">
        <f>成绩录入!AO139</f>
        <v>0</v>
      </c>
      <c r="IC136" s="310">
        <f t="shared" si="276"/>
        <v>0</v>
      </c>
      <c r="ID136" s="299"/>
      <c r="IE136" s="273">
        <f>成绩录入!AJ139</f>
        <v>0</v>
      </c>
      <c r="IF136" s="274">
        <f>成绩录入!AK139</f>
        <v>0</v>
      </c>
      <c r="IG136" s="274">
        <f>成绩录入!AL139</f>
        <v>0</v>
      </c>
      <c r="IH136" s="274">
        <f>成绩录入!AM139</f>
        <v>0</v>
      </c>
      <c r="II136" s="274">
        <f>成绩录入!AN139</f>
        <v>0</v>
      </c>
      <c r="IJ136" s="274">
        <f>成绩录入!AO139</f>
        <v>0</v>
      </c>
      <c r="IK136" s="310">
        <f t="shared" si="277"/>
        <v>0</v>
      </c>
      <c r="IL136" s="299"/>
      <c r="IM136" s="313" t="e">
        <f t="shared" si="311"/>
        <v>#DIV/0!</v>
      </c>
      <c r="IN136" s="314" t="e">
        <f t="shared" si="312"/>
        <v>#DIV/0!</v>
      </c>
      <c r="IO136" s="314" t="e">
        <f t="shared" si="313"/>
        <v>#DIV/0!</v>
      </c>
      <c r="IP136" s="314" t="e">
        <f t="shared" si="314"/>
        <v>#DIV/0!</v>
      </c>
      <c r="IQ136" s="314" t="e">
        <f t="shared" si="315"/>
        <v>#DIV/0!</v>
      </c>
      <c r="IR136" s="400" t="e">
        <f t="shared" si="316"/>
        <v>#DIV/0!</v>
      </c>
      <c r="IT136" s="214">
        <f>成绩录入!AR139</f>
        <v>0</v>
      </c>
      <c r="IU136" s="216">
        <f>成绩录入!AS139</f>
        <v>0</v>
      </c>
      <c r="IV136" s="216">
        <f>成绩录入!AT139</f>
        <v>0</v>
      </c>
      <c r="IW136" s="216">
        <f>成绩录入!AU139</f>
        <v>0</v>
      </c>
      <c r="IX136" s="216">
        <f>成绩录入!AV139</f>
        <v>0</v>
      </c>
      <c r="IY136" s="216">
        <f>成绩录入!AW139</f>
        <v>0</v>
      </c>
      <c r="IZ136" s="298">
        <f t="shared" si="317"/>
        <v>0</v>
      </c>
      <c r="JA136" s="299"/>
      <c r="JB136" s="317">
        <f>成绩录入!AR139</f>
        <v>0</v>
      </c>
      <c r="JC136" s="216">
        <f>成绩录入!AS139</f>
        <v>0</v>
      </c>
      <c r="JD136" s="216">
        <f>成绩录入!AT139</f>
        <v>0</v>
      </c>
      <c r="JE136" s="216">
        <f>成绩录入!AU139</f>
        <v>0</v>
      </c>
      <c r="JF136" s="216">
        <f>成绩录入!AV139</f>
        <v>0</v>
      </c>
      <c r="JG136" s="216">
        <f>成绩录入!AW139</f>
        <v>0</v>
      </c>
      <c r="JH136" s="298">
        <f t="shared" si="318"/>
        <v>0</v>
      </c>
      <c r="JI136" s="299"/>
      <c r="JJ136" s="248">
        <f>成绩录入!AR139</f>
        <v>0</v>
      </c>
      <c r="JK136" s="248">
        <f>成绩录入!AS139</f>
        <v>0</v>
      </c>
      <c r="JL136" s="248">
        <f>成绩录入!AT139</f>
        <v>0</v>
      </c>
      <c r="JM136" s="248">
        <f>成绩录入!AU139</f>
        <v>0</v>
      </c>
      <c r="JN136" s="248">
        <f>成绩录入!AV139</f>
        <v>0</v>
      </c>
      <c r="JO136" s="248">
        <f>成绩录入!AW139</f>
        <v>0</v>
      </c>
      <c r="JP136" s="298">
        <f t="shared" si="319"/>
        <v>0</v>
      </c>
      <c r="JQ136" s="299"/>
      <c r="JR136" s="308">
        <f>成绩录入!AR139</f>
        <v>0</v>
      </c>
      <c r="JS136" s="248">
        <f>成绩录入!AS139</f>
        <v>0</v>
      </c>
      <c r="JT136" s="248">
        <f>成绩录入!AT139</f>
        <v>0</v>
      </c>
      <c r="JU136" s="248">
        <f>成绩录入!AU139</f>
        <v>0</v>
      </c>
      <c r="JV136" s="248">
        <f>成绩录入!AV139</f>
        <v>0</v>
      </c>
      <c r="JW136" s="248">
        <f>成绩录入!AW139</f>
        <v>0</v>
      </c>
      <c r="JX136" s="298">
        <f t="shared" si="320"/>
        <v>0</v>
      </c>
      <c r="JY136" s="299"/>
      <c r="JZ136" s="308">
        <f>成绩录入!AR139</f>
        <v>0</v>
      </c>
      <c r="KA136" s="248">
        <f>成绩录入!AS139</f>
        <v>0</v>
      </c>
      <c r="KB136" s="248">
        <f>成绩录入!AT139</f>
        <v>0</v>
      </c>
      <c r="KC136" s="248">
        <f>成绩录入!AU139</f>
        <v>0</v>
      </c>
      <c r="KD136" s="248">
        <f>成绩录入!AV139</f>
        <v>0</v>
      </c>
      <c r="KE136" s="248">
        <f>成绩录入!AW139</f>
        <v>0</v>
      </c>
      <c r="KF136" s="298">
        <f t="shared" si="321"/>
        <v>0</v>
      </c>
      <c r="KH136" s="401">
        <f t="shared" si="322"/>
        <v>0</v>
      </c>
      <c r="KI136" s="314">
        <f t="shared" si="323"/>
        <v>0</v>
      </c>
      <c r="KJ136" s="314">
        <f t="shared" si="324"/>
        <v>0</v>
      </c>
      <c r="KK136" s="314">
        <f t="shared" si="325"/>
        <v>0</v>
      </c>
      <c r="KL136" s="314">
        <f t="shared" si="326"/>
        <v>0</v>
      </c>
      <c r="KM136" s="400">
        <f t="shared" si="327"/>
        <v>0</v>
      </c>
      <c r="KN136" s="90"/>
      <c r="KO136" s="294">
        <f>IF(总评!G134&lt;60,1,0)</f>
        <v>0</v>
      </c>
      <c r="KP136" s="355">
        <f t="shared" si="328"/>
        <v>0</v>
      </c>
      <c r="KQ136" s="355">
        <f t="shared" si="329"/>
        <v>0</v>
      </c>
      <c r="KR136" s="356">
        <f t="shared" si="330"/>
        <v>0</v>
      </c>
      <c r="KS136" s="321">
        <f t="shared" si="245"/>
        <v>0</v>
      </c>
      <c r="OT136" s="273">
        <f>IF(OT$6=$OS$5,成绩录入!BC139,0)</f>
        <v>0</v>
      </c>
      <c r="OU136" s="274">
        <f>IF(OU$6=$OS$5,成绩录入!BD139,0)</f>
        <v>0</v>
      </c>
      <c r="OV136" s="274">
        <f>IF(OV$6=$OS$5,成绩录入!BE139,0)</f>
        <v>0</v>
      </c>
      <c r="OW136" s="274">
        <f>IF(OW$6=$OS$5,成绩录入!BF139,0)</f>
        <v>0</v>
      </c>
      <c r="OX136" s="274">
        <f>IF(OX$6=$OS$5,成绩录入!BG139,0)</f>
        <v>0</v>
      </c>
      <c r="OY136" s="274">
        <f>IF(OY$6=$OS$5,成绩录入!BH139,0)</f>
        <v>0</v>
      </c>
      <c r="OZ136" s="274">
        <f>IF(OZ$6=$OS$5,成绩录入!BI139,0)</f>
        <v>0</v>
      </c>
      <c r="PA136" s="274">
        <f>IF(PA$6=$OS$5,成绩录入!BJ139,0)</f>
        <v>0</v>
      </c>
      <c r="PB136" s="274">
        <f>IF(PB$6=$OS$5,成绩录入!BK139,0)</f>
        <v>0</v>
      </c>
      <c r="PC136" s="274">
        <f>IF(PC$6=$OS$5,成绩录入!BL139,0)</f>
        <v>0</v>
      </c>
      <c r="PD136" s="274">
        <f>IF(PD$6=$OS$5,成绩录入!BM139,0)</f>
        <v>0</v>
      </c>
      <c r="PE136" s="274">
        <f>IF(PE$6=$OS$5,成绩录入!BN139,0)</f>
        <v>0</v>
      </c>
      <c r="PF136" s="274">
        <f>IF(PF$6=$OS$5,成绩录入!BO139,0)</f>
        <v>0</v>
      </c>
      <c r="PG136" s="274">
        <f>IF(PG$6=$OS$5,成绩录入!BP139,0)</f>
        <v>0</v>
      </c>
      <c r="PH136" s="274">
        <f>IF(PH$6=$OS$5,成绩录入!BQ139,0)</f>
        <v>0</v>
      </c>
      <c r="PI136" s="274">
        <f>IF(PI$6=$OS$5,成绩录入!BR139,0)</f>
        <v>0</v>
      </c>
      <c r="PJ136" s="274">
        <f>IF(PJ$6=$OS$5,成绩录入!BS139,0)</f>
        <v>0</v>
      </c>
      <c r="PK136" s="274">
        <f>IF(PK$6=$OS$5,成绩录入!BT139,0)</f>
        <v>0</v>
      </c>
      <c r="PL136" s="274">
        <f>IF(PL$6=$OS$5,成绩录入!BU139,0)</f>
        <v>0</v>
      </c>
      <c r="PM136" s="274">
        <f>IF(PM$6=$OS$5,成绩录入!BV139,0)</f>
        <v>0</v>
      </c>
      <c r="PN136" s="274">
        <f>IF(PN$6=$OS$5,成绩录入!BW139,0)</f>
        <v>0</v>
      </c>
      <c r="PO136" s="274">
        <f>IF(PO$6=$OS$5,成绩录入!BX139,0)</f>
        <v>0</v>
      </c>
      <c r="PP136" s="274">
        <f>IF(PP$6=$OS$5,成绩录入!BY139,0)</f>
        <v>0</v>
      </c>
      <c r="PQ136" s="274">
        <f>IF(PQ$6=$OS$5,成绩录入!BZ139,0)</f>
        <v>0</v>
      </c>
      <c r="PR136" s="274">
        <f>IF(PR$6=$OS$5,成绩录入!CA139,0)</f>
        <v>0</v>
      </c>
      <c r="PS136" s="274">
        <f>IF(PS$6=$OS$5,成绩录入!CB139,0)</f>
        <v>0</v>
      </c>
      <c r="PT136" s="274">
        <f>IF(PT$6=$OS$5,成绩录入!CC139,0)</f>
        <v>0</v>
      </c>
      <c r="PU136" s="274">
        <f>IF(PU$6=$OS$5,成绩录入!CD139,0)</f>
        <v>0</v>
      </c>
      <c r="PV136" s="274">
        <f>IF(PV$6=$OS$5,成绩录入!CE139,0)</f>
        <v>0</v>
      </c>
      <c r="PW136" s="274">
        <f>IF(PW$6=$OS$5,成绩录入!CF139,0)</f>
        <v>0</v>
      </c>
      <c r="PX136" s="274">
        <f>IF(PX$6=$OS$5,成绩录入!CG139,0)</f>
        <v>0</v>
      </c>
      <c r="PY136" s="274">
        <f>IF(PY$6=$OS$5,成绩录入!CH139,0)</f>
        <v>0</v>
      </c>
      <c r="PZ136" s="274">
        <f>IF(PZ$6=$OS$5,成绩录入!CI139,0)</f>
        <v>0</v>
      </c>
      <c r="QA136" s="274">
        <f>IF(QA$6=$OS$5,成绩录入!CJ139,0)</f>
        <v>0</v>
      </c>
      <c r="QB136" s="274">
        <f>IF(QB$6=$OS$5,成绩录入!CK139,0)</f>
        <v>0</v>
      </c>
      <c r="QC136" s="274">
        <f>IF(QC$6=$OS$5,成绩录入!CL139,0)</f>
        <v>0</v>
      </c>
      <c r="QD136" s="274">
        <f>IF(QD$6=$OS$5,成绩录入!CM139,0)</f>
        <v>0</v>
      </c>
      <c r="QE136" s="274">
        <f>IF(QE$6=$OS$5,成绩录入!CN139,0)</f>
        <v>0</v>
      </c>
      <c r="QF136" s="274">
        <f>IF(QF$6=$OS$5,成绩录入!CO139,0)</f>
        <v>0</v>
      </c>
      <c r="QG136" s="274">
        <f>IF(QG$6=$OS$5,成绩录入!CP139,0)</f>
        <v>0</v>
      </c>
      <c r="QH136" s="274">
        <f>IF(QH$6=$OS$5,成绩录入!CQ139,0)</f>
        <v>0</v>
      </c>
      <c r="QI136" s="274">
        <f>IF(QI$6=$OS$5,成绩录入!CR139,0)</f>
        <v>0</v>
      </c>
      <c r="QJ136" s="274">
        <f>IF(QJ$6=$OS$5,成绩录入!CS139,0)</f>
        <v>0</v>
      </c>
      <c r="QK136" s="274">
        <f>IF(QK$6=$OS$5,成绩录入!CT139,0)</f>
        <v>0</v>
      </c>
      <c r="QL136" s="274">
        <f>IF(QL$6=$OS$5,成绩录入!CU139,0)</f>
        <v>0</v>
      </c>
      <c r="QM136" s="274">
        <f>IF(QM$6=$OS$5,成绩录入!CV139,0)</f>
        <v>0</v>
      </c>
      <c r="QN136" s="274">
        <f>IF(QN$6=$OS$5,成绩录入!CW139,0)</f>
        <v>0</v>
      </c>
      <c r="QO136" s="274">
        <f>IF(QO$6=$OS$5,成绩录入!CX139,0)</f>
        <v>0</v>
      </c>
      <c r="QP136" s="274">
        <f>IF(QP$6=$OS$5,成绩录入!CY139,0)</f>
        <v>0</v>
      </c>
      <c r="QQ136" s="274">
        <f>IF(QQ$6=$OS$5,成绩录入!CZ139,0)</f>
        <v>0</v>
      </c>
      <c r="QR136" s="274">
        <f>IF(QR$6=$OS$5,成绩录入!DA139,0)</f>
        <v>0</v>
      </c>
      <c r="QS136" s="274">
        <f>IF(QS$6=$OS$5,成绩录入!DB139,0)</f>
        <v>0</v>
      </c>
      <c r="QT136" s="274">
        <f>IF(QT$6=$OS$5,成绩录入!DC139,0)</f>
        <v>0</v>
      </c>
      <c r="QU136" s="274">
        <f>IF(QU$6=$OS$5,成绩录入!DD139,0)</f>
        <v>0</v>
      </c>
      <c r="QV136" s="274">
        <f>IF(QV$6=$OS$5,成绩录入!DE139,0)</f>
        <v>0</v>
      </c>
      <c r="QW136" s="274">
        <f>IF(QW$6=$OS$5,成绩录入!DF139,0)</f>
        <v>0</v>
      </c>
      <c r="QX136" s="274">
        <f>IF(QX$6=$OS$5,成绩录入!DG139,0)</f>
        <v>0</v>
      </c>
      <c r="QY136" s="274">
        <f>IF(QY$6=$OS$5,成绩录入!DH139,0)</f>
        <v>0</v>
      </c>
      <c r="QZ136" s="274">
        <f>IF(QZ$6=$OS$5,成绩录入!DI139,0)</f>
        <v>0</v>
      </c>
      <c r="RA136" s="274">
        <f>IF(RA$6=$OS$5,成绩录入!DJ139,0)</f>
        <v>0</v>
      </c>
      <c r="RB136" s="248">
        <f>IF(RB$6=$OS$5,成绩录入!DK139,0)</f>
        <v>0</v>
      </c>
      <c r="RC136" s="248">
        <f>IF(RC$6=$OS$5,成绩录入!DL139,0)</f>
        <v>0</v>
      </c>
      <c r="RD136" s="248">
        <f>IF(RD$6=$OS$5,成绩录入!DM139,0)</f>
        <v>0</v>
      </c>
      <c r="RE136" s="248">
        <f>IF(RE$6=$OS$5,成绩录入!DN139,0)</f>
        <v>0</v>
      </c>
      <c r="RF136" s="248">
        <f>IF(RF$6=$OS$5,成绩录入!DO139,0)</f>
        <v>0</v>
      </c>
      <c r="RG136" s="248">
        <f>IF(RG$6=$OS$5,成绩录入!DP139,0)</f>
        <v>0</v>
      </c>
      <c r="RH136" s="248">
        <f>IF(RH$6=$OS$5,成绩录入!DQ139,0)</f>
        <v>0</v>
      </c>
      <c r="RI136" s="248">
        <f>IF(RI$6=$OS$5,成绩录入!DR139,0)</f>
        <v>0</v>
      </c>
      <c r="RJ136" s="248">
        <f>IF(RJ$6=$OS$5,成绩录入!DS139,0)</f>
        <v>0</v>
      </c>
      <c r="RK136" s="248">
        <f>IF(RK$6=$OS$5,成绩录入!DT139,0)</f>
        <v>0</v>
      </c>
      <c r="RL136" s="248">
        <f>IF(RL$6=$OS$5,成绩录入!DU139,0)</f>
        <v>0</v>
      </c>
      <c r="RM136" s="248">
        <f>IF(RM$6=$OS$5,成绩录入!DV139,0)</f>
        <v>0</v>
      </c>
      <c r="RN136" s="248">
        <f>IF(RN$6=$OS$5,成绩录入!DW139,0)</f>
        <v>0</v>
      </c>
      <c r="RO136" s="248">
        <f>IF(RO$6=$OS$5,成绩录入!DX139,0)</f>
        <v>0</v>
      </c>
      <c r="RP136" s="248">
        <f>IF(RP$6=$OS$5,成绩录入!DY139,0)</f>
        <v>0</v>
      </c>
      <c r="RQ136" s="248">
        <f>IF(RQ$6=$OS$5,成绩录入!DZ139,0)</f>
        <v>0</v>
      </c>
      <c r="RR136" s="248">
        <f>IF(RR$6=$OS$5,成绩录入!EA139,0)</f>
        <v>0</v>
      </c>
      <c r="RS136" s="248">
        <f>IF(RS$6=$OS$5,成绩录入!EB139,0)</f>
        <v>0</v>
      </c>
      <c r="RT136" s="248">
        <f>IF(RT$6=$OS$5,成绩录入!EC139,0)</f>
        <v>0</v>
      </c>
      <c r="RU136" s="248">
        <f>IF(RU$6=$OS$5,成绩录入!ED139,0)</f>
        <v>0</v>
      </c>
      <c r="RV136" s="248">
        <f>IF(RV$6=$OS$5,成绩录入!EE139,0)</f>
        <v>0</v>
      </c>
      <c r="RW136" s="248">
        <f>IF(RW$6=$OS$5,成绩录入!EF139,0)</f>
        <v>0</v>
      </c>
      <c r="RX136" s="248">
        <f>IF(RX$6=$OS$5,成绩录入!EG139,0)</f>
        <v>0</v>
      </c>
      <c r="RY136" s="248">
        <f>IF(RY$6=$OS$5,成绩录入!EH139,0)</f>
        <v>0</v>
      </c>
      <c r="RZ136" s="248">
        <f>IF(RZ$6=$OS$5,成绩录入!EI139,0)</f>
        <v>0</v>
      </c>
      <c r="SA136" s="248">
        <f>IF(SA$6=$OS$5,成绩录入!EJ139,0)</f>
        <v>0</v>
      </c>
      <c r="SB136" s="248">
        <f>IF(SB$6=$OS$5,成绩录入!EK139,0)</f>
        <v>0</v>
      </c>
      <c r="SC136" s="248">
        <f>IF(SC$6=$OS$5,成绩录入!EL139,0)</f>
        <v>0</v>
      </c>
      <c r="SD136" s="248">
        <f>IF(SD$6=$OS$5,成绩录入!EM139,0)</f>
        <v>0</v>
      </c>
      <c r="SE136" s="248">
        <f>IF(SE$6=$OS$5,成绩录入!EN139,0)</f>
        <v>0</v>
      </c>
      <c r="SF136" s="248">
        <f>IF(SF$6=$OS$5,成绩录入!EO139,0)</f>
        <v>0</v>
      </c>
      <c r="SG136" s="248">
        <f>IF(SG$6=$OS$5,成绩录入!EP139,0)</f>
        <v>0</v>
      </c>
      <c r="SH136" s="248">
        <f>IF(SH$6=$OS$5,成绩录入!EQ139,0)</f>
        <v>0</v>
      </c>
      <c r="SI136" s="248">
        <f>IF(SI$6=$OS$5,成绩录入!ER139,0)</f>
        <v>0</v>
      </c>
      <c r="SJ136" s="248">
        <f>IF(SJ$6=$OS$5,成绩录入!ES139,0)</f>
        <v>0</v>
      </c>
      <c r="SK136" s="248">
        <f>IF(SK$6=$OS$5,成绩录入!ET139,0)</f>
        <v>0</v>
      </c>
      <c r="SL136" s="248">
        <f>IF(SL$6=$OS$5,成绩录入!EU139,0)</f>
        <v>0</v>
      </c>
      <c r="SM136" s="248">
        <f>IF(SM$6=$OS$5,成绩录入!EV139,0)</f>
        <v>0</v>
      </c>
      <c r="SN136" s="248">
        <f>IF(SN$6=$OS$5,成绩录入!EW139,0)</f>
        <v>0</v>
      </c>
      <c r="SO136" s="248">
        <f>IF(SO$6=$OS$5,成绩录入!EX139,0)</f>
        <v>0</v>
      </c>
      <c r="SP136" s="218">
        <f t="shared" ref="SP136:SP157" si="353">SUM(OT136:SO136)</f>
        <v>0</v>
      </c>
      <c r="SQ136" s="166"/>
      <c r="SR136" s="166"/>
      <c r="SS136" s="273">
        <f>IF(SS$6=$SR$5,成绩录入!BC139,0)</f>
        <v>0</v>
      </c>
      <c r="ST136" s="274">
        <f>IF(ST$6=$SR$5,成绩录入!BD139,0)</f>
        <v>0</v>
      </c>
      <c r="SU136" s="274">
        <f>IF(SU$6=$SR$5,成绩录入!BE139,0)</f>
        <v>0</v>
      </c>
      <c r="SV136" s="274">
        <f>IF(SV$6=$SR$5,成绩录入!BF139,0)</f>
        <v>0</v>
      </c>
      <c r="SW136" s="274">
        <f>IF(SW$6=$SR$5,成绩录入!BG139,0)</f>
        <v>0</v>
      </c>
      <c r="SX136" s="274">
        <f>IF(SX$6=$SR$5,成绩录入!BH139,0)</f>
        <v>0</v>
      </c>
      <c r="SY136" s="274">
        <f>IF(SY$6=$SR$5,成绩录入!BI139,0)</f>
        <v>0</v>
      </c>
      <c r="SZ136" s="274">
        <f>IF(SZ$6=$SR$5,成绩录入!BJ139,0)</f>
        <v>0</v>
      </c>
      <c r="TA136" s="274">
        <f>IF(TA$6=$SR$5,成绩录入!BK139,0)</f>
        <v>0</v>
      </c>
      <c r="TB136" s="274">
        <f>IF(TB$6=$SR$5,成绩录入!BL139,0)</f>
        <v>0</v>
      </c>
      <c r="TC136" s="274">
        <f>IF(TC$6=$SR$5,成绩录入!BM139,0)</f>
        <v>0</v>
      </c>
      <c r="TD136" s="274">
        <f>IF(TD$6=$SR$5,成绩录入!BN139,0)</f>
        <v>0</v>
      </c>
      <c r="TE136" s="274">
        <f>IF(TE$6=$SR$5,成绩录入!BO139,0)</f>
        <v>0</v>
      </c>
      <c r="TF136" s="274">
        <f>IF(TF$6=$SR$5,成绩录入!BP139,0)</f>
        <v>0</v>
      </c>
      <c r="TG136" s="274">
        <f>IF(TG$6=$SR$5,成绩录入!BQ139,0)</f>
        <v>0</v>
      </c>
      <c r="TH136" s="274">
        <f>IF(TH$6=$SR$5,成绩录入!BR139,0)</f>
        <v>0</v>
      </c>
      <c r="TI136" s="274">
        <f>IF(TI$6=$SR$5,成绩录入!BS139,0)</f>
        <v>0</v>
      </c>
      <c r="TJ136" s="274">
        <f>IF(TJ$6=$SR$5,成绩录入!BT139,0)</f>
        <v>0</v>
      </c>
      <c r="TK136" s="274">
        <f>IF(TK$6=$SR$5,成绩录入!BU139,0)</f>
        <v>0</v>
      </c>
      <c r="TL136" s="274">
        <f>IF(TL$6=$SR$5,成绩录入!BV139,0)</f>
        <v>0</v>
      </c>
      <c r="TM136" s="274">
        <f>IF(TM$6=$SR$5,成绩录入!BW139,0)</f>
        <v>0</v>
      </c>
      <c r="TN136" s="274">
        <f>IF(TN$6=$SR$5,成绩录入!BX139,0)</f>
        <v>0</v>
      </c>
      <c r="TO136" s="274">
        <f>IF(TO$6=$SR$5,成绩录入!BY139,0)</f>
        <v>0</v>
      </c>
      <c r="TP136" s="274">
        <f>IF(TP$6=$SR$5,成绩录入!BZ139,0)</f>
        <v>0</v>
      </c>
      <c r="TQ136" s="274">
        <f>IF(TQ$6=$SR$5,成绩录入!CA139,0)</f>
        <v>0</v>
      </c>
      <c r="TR136" s="274">
        <f>IF(TR$6=$SR$5,成绩录入!CB139,0)</f>
        <v>0</v>
      </c>
      <c r="TS136" s="274">
        <f>IF(TS$6=$SR$5,成绩录入!CC139,0)</f>
        <v>0</v>
      </c>
      <c r="TT136" s="274">
        <f>IF(TT$6=$SR$5,成绩录入!CD139,0)</f>
        <v>0</v>
      </c>
      <c r="TU136" s="274">
        <f>IF(TU$6=$SR$5,成绩录入!CE139,0)</f>
        <v>0</v>
      </c>
      <c r="TV136" s="274">
        <f>IF(TV$6=$SR$5,成绩录入!CF139,0)</f>
        <v>0</v>
      </c>
      <c r="TW136" s="274">
        <f>IF(TW$6=$SR$5,成绩录入!CG139,0)</f>
        <v>0</v>
      </c>
      <c r="TX136" s="274">
        <f>IF(TX$6=$SR$5,成绩录入!CH139,0)</f>
        <v>0</v>
      </c>
      <c r="TY136" s="274">
        <f>IF(TY$6=$SR$5,成绩录入!CI139,0)</f>
        <v>0</v>
      </c>
      <c r="TZ136" s="274">
        <f>IF(TZ$6=$SR$5,成绩录入!CJ139,0)</f>
        <v>0</v>
      </c>
      <c r="UA136" s="274">
        <f>IF(UA$6=$SR$5,成绩录入!CK139,0)</f>
        <v>0</v>
      </c>
      <c r="UB136" s="274">
        <f>IF(UB$6=$SR$5,成绩录入!CL139,0)</f>
        <v>0</v>
      </c>
      <c r="UC136" s="274">
        <f>IF(UC$6=$SR$5,成绩录入!CM139,0)</f>
        <v>0</v>
      </c>
      <c r="UD136" s="274">
        <f>IF(UD$6=$SR$5,成绩录入!CN139,0)</f>
        <v>0</v>
      </c>
      <c r="UE136" s="274">
        <f>IF(UE$6=$SR$5,成绩录入!CO139,0)</f>
        <v>0</v>
      </c>
      <c r="UF136" s="274">
        <f>IF(UF$6=$SR$5,成绩录入!CP139,0)</f>
        <v>0</v>
      </c>
      <c r="UG136" s="274">
        <f>IF(UG$6=$SR$5,成绩录入!CQ139,0)</f>
        <v>0</v>
      </c>
      <c r="UH136" s="274">
        <f>IF(UH$6=$SR$5,成绩录入!CR139,0)</f>
        <v>0</v>
      </c>
      <c r="UI136" s="274">
        <f>IF(UI$6=$SR$5,成绩录入!CS139,0)</f>
        <v>0</v>
      </c>
      <c r="UJ136" s="274">
        <f>IF(UJ$6=$SR$5,成绩录入!CT139,0)</f>
        <v>0</v>
      </c>
      <c r="UK136" s="274">
        <f>IF(UK$6=$SR$5,成绩录入!CU139,0)</f>
        <v>0</v>
      </c>
      <c r="UL136" s="274">
        <f>IF(UL$6=$SR$5,成绩录入!CV139,0)</f>
        <v>0</v>
      </c>
      <c r="UM136" s="274">
        <f>IF(UM$6=$SR$5,成绩录入!CW139,0)</f>
        <v>0</v>
      </c>
      <c r="UN136" s="274">
        <f>IF(UN$6=$SR$5,成绩录入!CX139,0)</f>
        <v>0</v>
      </c>
      <c r="UO136" s="274">
        <f>IF(UO$6=$SR$5,成绩录入!CY139,0)</f>
        <v>0</v>
      </c>
      <c r="UP136" s="274">
        <f>IF(UP$6=$SR$5,成绩录入!CZ139,0)</f>
        <v>0</v>
      </c>
      <c r="UQ136" s="274">
        <f>IF(UQ$6=$SR$5,成绩录入!DA139,0)</f>
        <v>0</v>
      </c>
      <c r="UR136" s="274">
        <f>IF(UR$6=$SR$5,成绩录入!DB139,0)</f>
        <v>0</v>
      </c>
      <c r="US136" s="274">
        <f>IF(US$6=$SR$5,成绩录入!DC139,0)</f>
        <v>0</v>
      </c>
      <c r="UT136" s="274">
        <f>IF(UT$6=$SR$5,成绩录入!DD139,0)</f>
        <v>0</v>
      </c>
      <c r="UU136" s="274">
        <f>IF(UU$6=$SR$5,成绩录入!DE139,0)</f>
        <v>0</v>
      </c>
      <c r="UV136" s="274">
        <f>IF(UV$6=$SR$5,成绩录入!DF139,0)</f>
        <v>0</v>
      </c>
      <c r="UW136" s="274">
        <f>IF(UW$6=$SR$5,成绩录入!DG139,0)</f>
        <v>0</v>
      </c>
      <c r="UX136" s="274">
        <f>IF(UX$6=$SR$5,成绩录入!DH139,0)</f>
        <v>0</v>
      </c>
      <c r="UY136" s="274">
        <f>IF(UY$6=$SR$5,成绩录入!DI139,0)</f>
        <v>0</v>
      </c>
      <c r="UZ136" s="274">
        <f>IF(UZ$6=$SR$5,成绩录入!DJ139,0)</f>
        <v>0</v>
      </c>
      <c r="VA136" s="248">
        <f>IF(VA$6=$SR$5,成绩录入!DK139,0)</f>
        <v>0</v>
      </c>
      <c r="VB136" s="248">
        <f>IF(VB$6=$SR$5,成绩录入!DL139,0)</f>
        <v>0</v>
      </c>
      <c r="VC136" s="248">
        <f>IF(VC$6=$SR$5,成绩录入!DM139,0)</f>
        <v>0</v>
      </c>
      <c r="VD136" s="248">
        <f>IF(VD$6=$SR$5,成绩录入!DN139,0)</f>
        <v>0</v>
      </c>
      <c r="VE136" s="248">
        <f>IF(VE$6=$SR$5,成绩录入!DO139,0)</f>
        <v>0</v>
      </c>
      <c r="VF136" s="248">
        <f>IF(VF$6=$SR$5,成绩录入!DP139,0)</f>
        <v>0</v>
      </c>
      <c r="VG136" s="248">
        <f>IF(VG$6=$SR$5,成绩录入!DQ139,0)</f>
        <v>0</v>
      </c>
      <c r="VH136" s="248">
        <f>IF(VH$6=$SR$5,成绩录入!DR139,0)</f>
        <v>0</v>
      </c>
      <c r="VI136" s="248">
        <f>IF(VI$6=$SR$5,成绩录入!DS139,0)</f>
        <v>0</v>
      </c>
      <c r="VJ136" s="248">
        <f>IF(VJ$6=$SR$5,成绩录入!DT139,0)</f>
        <v>0</v>
      </c>
      <c r="VK136" s="248">
        <f>IF(VK$6=$SR$5,成绩录入!DU139,0)</f>
        <v>0</v>
      </c>
      <c r="VL136" s="248">
        <f>IF(VL$6=$SR$5,成绩录入!DV139,0)</f>
        <v>0</v>
      </c>
      <c r="VM136" s="248">
        <f>IF(VM$6=$SR$5,成绩录入!DW139,0)</f>
        <v>0</v>
      </c>
      <c r="VN136" s="248">
        <f>IF(VN$6=$SR$5,成绩录入!DX139,0)</f>
        <v>0</v>
      </c>
      <c r="VO136" s="248">
        <f>IF(VO$6=$SR$5,成绩录入!DY139,0)</f>
        <v>0</v>
      </c>
      <c r="VP136" s="248">
        <f>IF(VP$6=$SR$5,成绩录入!DZ139,0)</f>
        <v>0</v>
      </c>
      <c r="VQ136" s="248">
        <f>IF(VQ$6=$SR$5,成绩录入!EA139,0)</f>
        <v>0</v>
      </c>
      <c r="VR136" s="248">
        <f>IF(VR$6=$SR$5,成绩录入!EB139,0)</f>
        <v>0</v>
      </c>
      <c r="VS136" s="248">
        <f>IF(VS$6=$SR$5,成绩录入!EC139,0)</f>
        <v>0</v>
      </c>
      <c r="VT136" s="248">
        <f>IF(VT$6=$SR$5,成绩录入!ED139,0)</f>
        <v>0</v>
      </c>
      <c r="VU136" s="248">
        <f>IF(VU$6=$SR$5,成绩录入!EE139,0)</f>
        <v>0</v>
      </c>
      <c r="VV136" s="248">
        <f>IF(VV$6=$SR$5,成绩录入!EF139,0)</f>
        <v>0</v>
      </c>
      <c r="VW136" s="248">
        <f>IF(VW$6=$SR$5,成绩录入!EG139,0)</f>
        <v>0</v>
      </c>
      <c r="VX136" s="248">
        <f>IF(VX$6=$SR$5,成绩录入!EH139,0)</f>
        <v>0</v>
      </c>
      <c r="VY136" s="248">
        <f>IF(VY$6=$SR$5,成绩录入!EI139,0)</f>
        <v>0</v>
      </c>
      <c r="VZ136" s="248">
        <f>IF(VZ$6=$SR$5,成绩录入!EJ139,0)</f>
        <v>0</v>
      </c>
      <c r="WA136" s="248">
        <f>IF(WA$6=$SR$5,成绩录入!EK139,0)</f>
        <v>0</v>
      </c>
      <c r="WB136" s="248">
        <f>IF(WB$6=$SR$5,成绩录入!EL139,0)</f>
        <v>0</v>
      </c>
      <c r="WC136" s="248">
        <f>IF(WC$6=$SR$5,成绩录入!EM139,0)</f>
        <v>0</v>
      </c>
      <c r="WD136" s="248">
        <f>IF(WD$6=$SR$5,成绩录入!EN139,0)</f>
        <v>0</v>
      </c>
      <c r="WE136" s="248">
        <f>IF(WE$6=$SR$5,成绩录入!EO139,0)</f>
        <v>0</v>
      </c>
      <c r="WF136" s="248">
        <f>IF(WF$6=$SR$5,成绩录入!EP139,0)</f>
        <v>0</v>
      </c>
      <c r="WG136" s="248">
        <f>IF(WG$6=$SR$5,成绩录入!EQ139,0)</f>
        <v>0</v>
      </c>
      <c r="WH136" s="248">
        <f>IF(WH$6=$SR$5,成绩录入!ER139,0)</f>
        <v>0</v>
      </c>
      <c r="WI136" s="248">
        <f>IF(WI$6=$SR$5,成绩录入!ES139,0)</f>
        <v>0</v>
      </c>
      <c r="WJ136" s="248">
        <f>IF(WJ$6=$SR$5,成绩录入!ET139,0)</f>
        <v>0</v>
      </c>
      <c r="WK136" s="248">
        <f>IF(WK$6=$SR$5,成绩录入!EU139,0)</f>
        <v>0</v>
      </c>
      <c r="WL136" s="248">
        <f>IF(WL$6=$SR$5,成绩录入!EV139,0)</f>
        <v>0</v>
      </c>
      <c r="WM136" s="248">
        <f>IF(WM$6=$SR$5,成绩录入!EW139,0)</f>
        <v>0</v>
      </c>
      <c r="WN136" s="248">
        <f>IF(WN$6=$SR$5,成绩录入!EX139,0)</f>
        <v>0</v>
      </c>
      <c r="WO136" s="218">
        <f t="shared" ref="WO136:WO157" si="354">SUM(SS136:WN136)</f>
        <v>0</v>
      </c>
      <c r="WP136" s="166"/>
      <c r="WQ136" s="166"/>
      <c r="WR136" s="273">
        <f>IF(WR$6=$WQ$5,成绩录入!BC139,0)</f>
        <v>0</v>
      </c>
      <c r="WS136" s="274">
        <f>IF(WS$6=$WQ$5,成绩录入!BD139,0)</f>
        <v>0</v>
      </c>
      <c r="WT136" s="274">
        <f>IF(WT$6=$WQ$5,成绩录入!BE139,0)</f>
        <v>0</v>
      </c>
      <c r="WU136" s="274">
        <f>IF(WU$6=$WQ$5,成绩录入!BF139,0)</f>
        <v>0</v>
      </c>
      <c r="WV136" s="274">
        <f>IF(WV$6=$WQ$5,成绩录入!BG139,0)</f>
        <v>0</v>
      </c>
      <c r="WW136" s="274">
        <f>IF(WW$6=$WQ$5,成绩录入!BH139,0)</f>
        <v>0</v>
      </c>
      <c r="WX136" s="274">
        <f>IF(WX$6=$WQ$5,成绩录入!BI139,0)</f>
        <v>0</v>
      </c>
      <c r="WY136" s="274">
        <f>IF(WY$6=$WQ$5,成绩录入!BJ139,0)</f>
        <v>0</v>
      </c>
      <c r="WZ136" s="274">
        <f>IF(WZ$6=$WQ$5,成绩录入!BK139,0)</f>
        <v>0</v>
      </c>
      <c r="XA136" s="274">
        <f>IF(XA$6=$WQ$5,成绩录入!BL139,0)</f>
        <v>0</v>
      </c>
      <c r="XB136" s="274">
        <f>IF(XB$6=$WQ$5,成绩录入!BM139,0)</f>
        <v>0</v>
      </c>
      <c r="XC136" s="274">
        <f>IF(XC$6=$WQ$5,成绩录入!BN139,0)</f>
        <v>0</v>
      </c>
      <c r="XD136" s="274">
        <f>IF(XD$6=$WQ$5,成绩录入!BO139,0)</f>
        <v>0</v>
      </c>
      <c r="XE136" s="274">
        <f>IF(XE$6=$WQ$5,成绩录入!BP139,0)</f>
        <v>0</v>
      </c>
      <c r="XF136" s="274">
        <f>IF(XF$6=$WQ$5,成绩录入!BQ139,0)</f>
        <v>0</v>
      </c>
      <c r="XG136" s="274">
        <f>IF(XG$6=$WQ$5,成绩录入!BR139,0)</f>
        <v>0</v>
      </c>
      <c r="XH136" s="274">
        <f>IF(XH$6=$WQ$5,成绩录入!BS139,0)</f>
        <v>0</v>
      </c>
      <c r="XI136" s="274">
        <f>IF(XI$6=$WQ$5,成绩录入!BT139,0)</f>
        <v>0</v>
      </c>
      <c r="XJ136" s="274">
        <f>IF(XJ$6=$WQ$5,成绩录入!BU139,0)</f>
        <v>0</v>
      </c>
      <c r="XK136" s="274">
        <f>IF(XK$6=$WQ$5,成绩录入!BV139,0)</f>
        <v>0</v>
      </c>
      <c r="XL136" s="274">
        <f>IF(XL$6=$WQ$5,成绩录入!BW139,0)</f>
        <v>0</v>
      </c>
      <c r="XM136" s="274">
        <f>IF(XM$6=$WQ$5,成绩录入!BX139,0)</f>
        <v>0</v>
      </c>
      <c r="XN136" s="274">
        <f>IF(XN$6=$WQ$5,成绩录入!BY139,0)</f>
        <v>0</v>
      </c>
      <c r="XO136" s="274">
        <f>IF(XO$6=$WQ$5,成绩录入!BZ139,0)</f>
        <v>0</v>
      </c>
      <c r="XP136" s="274">
        <f>IF(XP$6=$WQ$5,成绩录入!CA139,0)</f>
        <v>0</v>
      </c>
      <c r="XQ136" s="274">
        <f>IF(XQ$6=$WQ$5,成绩录入!CB139,0)</f>
        <v>0</v>
      </c>
      <c r="XR136" s="274">
        <f>IF(XR$6=$WQ$5,成绩录入!CC139,0)</f>
        <v>0</v>
      </c>
      <c r="XS136" s="274">
        <f>IF(XS$6=$WQ$5,成绩录入!CD139,0)</f>
        <v>0</v>
      </c>
      <c r="XT136" s="274">
        <f>IF(XT$6=$WQ$5,成绩录入!CE139,0)</f>
        <v>0</v>
      </c>
      <c r="XU136" s="274">
        <f>IF(XU$6=$WQ$5,成绩录入!CF139,0)</f>
        <v>0</v>
      </c>
      <c r="XV136" s="274">
        <f>IF(XV$6=$WQ$5,成绩录入!CG139,0)</f>
        <v>0</v>
      </c>
      <c r="XW136" s="274">
        <f>IF(XW$6=$WQ$5,成绩录入!CH139,0)</f>
        <v>0</v>
      </c>
      <c r="XX136" s="274">
        <f>IF(XX$6=$WQ$5,成绩录入!CI139,0)</f>
        <v>0</v>
      </c>
      <c r="XY136" s="274">
        <f>IF(XY$6=$WQ$5,成绩录入!CJ139,0)</f>
        <v>0</v>
      </c>
      <c r="XZ136" s="274">
        <f>IF(XZ$6=$WQ$5,成绩录入!CK139,0)</f>
        <v>0</v>
      </c>
      <c r="YA136" s="274">
        <f>IF(YA$6=$WQ$5,成绩录入!CL139,0)</f>
        <v>0</v>
      </c>
      <c r="YB136" s="274">
        <f>IF(YB$6=$WQ$5,成绩录入!CM139,0)</f>
        <v>0</v>
      </c>
      <c r="YC136" s="274">
        <f>IF(YC$6=$WQ$5,成绩录入!CN139,0)</f>
        <v>0</v>
      </c>
      <c r="YD136" s="274">
        <f>IF(YD$6=$WQ$5,成绩录入!CO139,0)</f>
        <v>0</v>
      </c>
      <c r="YE136" s="274">
        <f>IF(YE$6=$WQ$5,成绩录入!CP139,0)</f>
        <v>0</v>
      </c>
      <c r="YF136" s="274">
        <f>IF(YF$6=$WQ$5,成绩录入!CQ139,0)</f>
        <v>0</v>
      </c>
      <c r="YG136" s="274">
        <f>IF(YG$6=$WQ$5,成绩录入!CR139,0)</f>
        <v>0</v>
      </c>
      <c r="YH136" s="274">
        <f>IF(YH$6=$WQ$5,成绩录入!CS139,0)</f>
        <v>0</v>
      </c>
      <c r="YI136" s="274">
        <f>IF(YI$6=$WQ$5,成绩录入!CT139,0)</f>
        <v>0</v>
      </c>
      <c r="YJ136" s="274">
        <f>IF(YJ$6=$WQ$5,成绩录入!CU139,0)</f>
        <v>0</v>
      </c>
      <c r="YK136" s="274">
        <f>IF(YK$6=$WQ$5,成绩录入!CV139,0)</f>
        <v>0</v>
      </c>
      <c r="YL136" s="274">
        <f>IF(YL$6=$WQ$5,成绩录入!CW139,0)</f>
        <v>0</v>
      </c>
      <c r="YM136" s="274">
        <f>IF(YM$6=$WQ$5,成绩录入!CX139,0)</f>
        <v>0</v>
      </c>
      <c r="YN136" s="274">
        <f>IF(YN$6=$WQ$5,成绩录入!CY139,0)</f>
        <v>0</v>
      </c>
      <c r="YO136" s="274">
        <f>IF(YO$6=$WQ$5,成绩录入!CZ139,0)</f>
        <v>0</v>
      </c>
      <c r="YP136" s="274">
        <f>IF(YP$6=$WQ$5,成绩录入!DA139,0)</f>
        <v>0</v>
      </c>
      <c r="YQ136" s="274">
        <f>IF(YQ$6=$WQ$5,成绩录入!DB139,0)</f>
        <v>0</v>
      </c>
      <c r="YR136" s="274">
        <f>IF(YR$6=$WQ$5,成绩录入!DC139,0)</f>
        <v>0</v>
      </c>
      <c r="YS136" s="274">
        <f>IF(YS$6=$WQ$5,成绩录入!DD139,0)</f>
        <v>0</v>
      </c>
      <c r="YT136" s="274">
        <f>IF(YT$6=$WQ$5,成绩录入!DE139,0)</f>
        <v>0</v>
      </c>
      <c r="YU136" s="274">
        <f>IF(YU$6=$WQ$5,成绩录入!DF139,0)</f>
        <v>0</v>
      </c>
      <c r="YV136" s="274">
        <f>IF(YV$6=$WQ$5,成绩录入!DG139,0)</f>
        <v>0</v>
      </c>
      <c r="YW136" s="274">
        <f>IF(YW$6=$WQ$5,成绩录入!DH139,0)</f>
        <v>0</v>
      </c>
      <c r="YX136" s="274">
        <f>IF(YX$6=$WQ$5,成绩录入!DI139,0)</f>
        <v>0</v>
      </c>
      <c r="YY136" s="274">
        <f>IF(YY$6=$WQ$5,成绩录入!DJ139,0)</f>
        <v>0</v>
      </c>
      <c r="YZ136" s="248">
        <f>IF(YZ$6=$WQ$5,成绩录入!DK139,0)</f>
        <v>0</v>
      </c>
      <c r="ZA136" s="248">
        <f>IF(ZA$6=$WQ$5,成绩录入!DL139,0)</f>
        <v>0</v>
      </c>
      <c r="ZB136" s="248">
        <f>IF(ZB$6=$WQ$5,成绩录入!DM139,0)</f>
        <v>0</v>
      </c>
      <c r="ZC136" s="248">
        <f>IF(ZC$6=$WQ$5,成绩录入!DN139,0)</f>
        <v>0</v>
      </c>
      <c r="ZD136" s="248">
        <f>IF(ZD$6=$WQ$5,成绩录入!DO139,0)</f>
        <v>0</v>
      </c>
      <c r="ZE136" s="248">
        <f>IF(ZE$6=$WQ$5,成绩录入!DP139,0)</f>
        <v>0</v>
      </c>
      <c r="ZF136" s="248">
        <f>IF(ZF$6=$WQ$5,成绩录入!DQ139,0)</f>
        <v>0</v>
      </c>
      <c r="ZG136" s="248">
        <f>IF(ZG$6=$WQ$5,成绩录入!DR139,0)</f>
        <v>0</v>
      </c>
      <c r="ZH136" s="248">
        <f>IF(ZH$6=$WQ$5,成绩录入!DS139,0)</f>
        <v>0</v>
      </c>
      <c r="ZI136" s="248">
        <f>IF(ZI$6=$WQ$5,成绩录入!DT139,0)</f>
        <v>0</v>
      </c>
      <c r="ZJ136" s="248">
        <f>IF(ZJ$6=$WQ$5,成绩录入!DU139,0)</f>
        <v>0</v>
      </c>
      <c r="ZK136" s="248">
        <f>IF(ZK$6=$WQ$5,成绩录入!DV139,0)</f>
        <v>0</v>
      </c>
      <c r="ZL136" s="248">
        <f>IF(ZL$6=$WQ$5,成绩录入!DW139,0)</f>
        <v>0</v>
      </c>
      <c r="ZM136" s="248">
        <f>IF(ZM$6=$WQ$5,成绩录入!DX139,0)</f>
        <v>0</v>
      </c>
      <c r="ZN136" s="248">
        <f>IF(ZN$6=$WQ$5,成绩录入!DY139,0)</f>
        <v>0</v>
      </c>
      <c r="ZO136" s="248">
        <f>IF(ZO$6=$WQ$5,成绩录入!DZ139,0)</f>
        <v>0</v>
      </c>
      <c r="ZP136" s="248">
        <f>IF(ZP$6=$WQ$5,成绩录入!EA139,0)</f>
        <v>0</v>
      </c>
      <c r="ZQ136" s="248">
        <f>IF(ZQ$6=$WQ$5,成绩录入!EB139,0)</f>
        <v>0</v>
      </c>
      <c r="ZR136" s="248">
        <f>IF(ZR$6=$WQ$5,成绩录入!EC139,0)</f>
        <v>0</v>
      </c>
      <c r="ZS136" s="248">
        <f>IF(ZS$6=$WQ$5,成绩录入!ED139,0)</f>
        <v>0</v>
      </c>
      <c r="ZT136" s="248">
        <f>IF(ZT$6=$WQ$5,成绩录入!EE139,0)</f>
        <v>0</v>
      </c>
      <c r="ZU136" s="248">
        <f>IF(ZU$6=$WQ$5,成绩录入!EF139,0)</f>
        <v>0</v>
      </c>
      <c r="ZV136" s="248">
        <f>IF(ZV$6=$WQ$5,成绩录入!EG139,0)</f>
        <v>0</v>
      </c>
      <c r="ZW136" s="248">
        <f>IF(ZW$6=$WQ$5,成绩录入!EH139,0)</f>
        <v>0</v>
      </c>
      <c r="ZX136" s="248">
        <f>IF(ZX$6=$WQ$5,成绩录入!EI139,0)</f>
        <v>0</v>
      </c>
      <c r="ZY136" s="248">
        <f>IF(ZY$6=$WQ$5,成绩录入!EJ139,0)</f>
        <v>0</v>
      </c>
      <c r="ZZ136" s="248">
        <f>IF(ZZ$6=$WQ$5,成绩录入!EK139,0)</f>
        <v>0</v>
      </c>
      <c r="AAA136" s="248">
        <f>IF(AAA$6=$WQ$5,成绩录入!EL139,0)</f>
        <v>0</v>
      </c>
      <c r="AAB136" s="248">
        <f>IF(AAB$6=$WQ$5,成绩录入!EM139,0)</f>
        <v>0</v>
      </c>
      <c r="AAC136" s="248">
        <f>IF(AAC$6=$WQ$5,成绩录入!EN139,0)</f>
        <v>0</v>
      </c>
      <c r="AAD136" s="248">
        <f>IF(AAD$6=$WQ$5,成绩录入!EO139,0)</f>
        <v>0</v>
      </c>
      <c r="AAE136" s="248">
        <f>IF(AAE$6=$WQ$5,成绩录入!EP139,0)</f>
        <v>0</v>
      </c>
      <c r="AAF136" s="248">
        <f>IF(AAF$6=$WQ$5,成绩录入!EQ139,0)</f>
        <v>0</v>
      </c>
      <c r="AAG136" s="248">
        <f>IF(AAG$6=$WQ$5,成绩录入!ER139,0)</f>
        <v>0</v>
      </c>
      <c r="AAH136" s="248">
        <f>IF(AAH$6=$WQ$5,成绩录入!ES139,0)</f>
        <v>0</v>
      </c>
      <c r="AAI136" s="248">
        <f>IF(AAI$6=$WQ$5,成绩录入!ET139,0)</f>
        <v>0</v>
      </c>
      <c r="AAJ136" s="248">
        <f>IF(AAJ$6=$WQ$5,成绩录入!EU139,0)</f>
        <v>0</v>
      </c>
      <c r="AAK136" s="248">
        <f>IF(AAK$6=$WQ$5,成绩录入!EV139,0)</f>
        <v>0</v>
      </c>
      <c r="AAL136" s="248">
        <f>IF(AAL$6=$WQ$5,成绩录入!EW139,0)</f>
        <v>0</v>
      </c>
      <c r="AAM136" s="248">
        <f>IF(AAM$6=$WQ$5,成绩录入!EX139,0)</f>
        <v>0</v>
      </c>
      <c r="AAN136" s="218">
        <f t="shared" ref="AAN136:AAN157" si="355">SUM(WR136:AAM136)</f>
        <v>0</v>
      </c>
      <c r="AAO136" s="206"/>
      <c r="AAQ136" s="273">
        <f>IF(AAQ$6=$AAP$5,成绩录入!BC139,0)</f>
        <v>0</v>
      </c>
      <c r="AAR136" s="274">
        <f>IF(AAR$6=$AAP$5,成绩录入!BD139,0)</f>
        <v>0</v>
      </c>
      <c r="AAS136" s="274">
        <f>IF(AAS$6=$AAP$5,成绩录入!BE139,0)</f>
        <v>0</v>
      </c>
      <c r="AAT136" s="274">
        <f>IF(AAT$6=$AAP$5,成绩录入!BF139,0)</f>
        <v>0</v>
      </c>
      <c r="AAU136" s="274">
        <f>IF(AAU$6=$AAP$5,成绩录入!BG139,0)</f>
        <v>0</v>
      </c>
      <c r="AAV136" s="274">
        <f>IF(AAV$6=$AAP$5,成绩录入!BH139,0)</f>
        <v>0</v>
      </c>
      <c r="AAW136" s="274">
        <f>IF(AAW$6=$AAP$5,成绩录入!BI139,0)</f>
        <v>0</v>
      </c>
      <c r="AAX136" s="274">
        <f>IF(AAX$6=$AAP$5,成绩录入!BJ139,0)</f>
        <v>0</v>
      </c>
      <c r="AAY136" s="274">
        <f>IF(AAY$6=$AAP$5,成绩录入!BK139,0)</f>
        <v>0</v>
      </c>
      <c r="AAZ136" s="274">
        <f>IF(AAZ$6=$AAP$5,成绩录入!BL139,0)</f>
        <v>0</v>
      </c>
      <c r="ABA136" s="274">
        <f>IF(ABA$6=$AAP$5,成绩录入!BM139,0)</f>
        <v>0</v>
      </c>
      <c r="ABB136" s="274">
        <f>IF(ABB$6=$AAP$5,成绩录入!BN139,0)</f>
        <v>0</v>
      </c>
      <c r="ABC136" s="274">
        <f>IF(ABC$6=$AAP$5,成绩录入!BO139,0)</f>
        <v>0</v>
      </c>
      <c r="ABD136" s="274">
        <f>IF(ABD$6=$AAP$5,成绩录入!BP139,0)</f>
        <v>0</v>
      </c>
      <c r="ABE136" s="274">
        <f>IF(ABE$6=$AAP$5,成绩录入!BQ139,0)</f>
        <v>0</v>
      </c>
      <c r="ABF136" s="274">
        <f>IF(ABF$6=$AAP$5,成绩录入!BR139,0)</f>
        <v>0</v>
      </c>
      <c r="ABG136" s="274">
        <f>IF(ABG$6=$AAP$5,成绩录入!BS139,0)</f>
        <v>0</v>
      </c>
      <c r="ABH136" s="274">
        <f>IF(ABH$6=$AAP$5,成绩录入!BT139,0)</f>
        <v>0</v>
      </c>
      <c r="ABI136" s="274">
        <f>IF(ABI$6=$AAP$5,成绩录入!BU139,0)</f>
        <v>0</v>
      </c>
      <c r="ABJ136" s="274">
        <f>IF(ABJ$6=$AAP$5,成绩录入!BV139,0)</f>
        <v>0</v>
      </c>
      <c r="ABK136" s="274">
        <f>IF(ABK$6=$AAP$5,成绩录入!BW139,0)</f>
        <v>0</v>
      </c>
      <c r="ABL136" s="274">
        <f>IF(ABL$6=$AAP$5,成绩录入!BX139,0)</f>
        <v>0</v>
      </c>
      <c r="ABM136" s="274">
        <f>IF(ABM$6=$AAP$5,成绩录入!BY139,0)</f>
        <v>0</v>
      </c>
      <c r="ABN136" s="274">
        <f>IF(ABN$6=$AAP$5,成绩录入!BZ139,0)</f>
        <v>0</v>
      </c>
      <c r="ABO136" s="274">
        <f>IF(ABO$6=$AAP$5,成绩录入!CA139,0)</f>
        <v>0</v>
      </c>
      <c r="ABP136" s="274">
        <f>IF(ABP$6=$AAP$5,成绩录入!CB139,0)</f>
        <v>0</v>
      </c>
      <c r="ABQ136" s="274">
        <f>IF(ABQ$6=$AAP$5,成绩录入!CC139,0)</f>
        <v>0</v>
      </c>
      <c r="ABR136" s="274">
        <f>IF(ABR$6=$AAP$5,成绩录入!CD139,0)</f>
        <v>0</v>
      </c>
      <c r="ABS136" s="274">
        <f>IF(ABS$6=$AAP$5,成绩录入!CE139,0)</f>
        <v>0</v>
      </c>
      <c r="ABT136" s="274">
        <f>IF(ABT$6=$AAP$5,成绩录入!CF139,0)</f>
        <v>0</v>
      </c>
      <c r="ABU136" s="274">
        <f>IF(ABU$6=$AAP$5,成绩录入!CG139,0)</f>
        <v>0</v>
      </c>
      <c r="ABV136" s="274">
        <f>IF(ABV$6=$AAP$5,成绩录入!CH139,0)</f>
        <v>0</v>
      </c>
      <c r="ABW136" s="274">
        <f>IF(ABW$6=$AAP$5,成绩录入!CI139,0)</f>
        <v>0</v>
      </c>
      <c r="ABX136" s="274">
        <f>IF(ABX$6=$AAP$5,成绩录入!CJ139,0)</f>
        <v>0</v>
      </c>
      <c r="ABY136" s="274">
        <f>IF(ABY$6=$AAP$5,成绩录入!CK139,0)</f>
        <v>0</v>
      </c>
      <c r="ABZ136" s="274">
        <f>IF(ABZ$6=$AAP$5,成绩录入!CL139,0)</f>
        <v>0</v>
      </c>
      <c r="ACA136" s="274">
        <f>IF(ACA$6=$AAP$5,成绩录入!CM139,0)</f>
        <v>0</v>
      </c>
      <c r="ACB136" s="274">
        <f>IF(ACB$6=$AAP$5,成绩录入!CN139,0)</f>
        <v>0</v>
      </c>
      <c r="ACC136" s="274">
        <f>IF(ACC$6=$AAP$5,成绩录入!CO139,0)</f>
        <v>0</v>
      </c>
      <c r="ACD136" s="274">
        <f>IF(ACD$6=$AAP$5,成绩录入!CP139,0)</f>
        <v>0</v>
      </c>
      <c r="ACE136" s="274">
        <f>IF(ACE$6=$AAP$5,成绩录入!CQ139,0)</f>
        <v>0</v>
      </c>
      <c r="ACF136" s="274">
        <f>IF(ACF$6=$AAP$5,成绩录入!CR139,0)</f>
        <v>0</v>
      </c>
      <c r="ACG136" s="274">
        <f>IF(ACG$6=$AAP$5,成绩录入!CS139,0)</f>
        <v>0</v>
      </c>
      <c r="ACH136" s="274">
        <f>IF(ACH$6=$AAP$5,成绩录入!CT139,0)</f>
        <v>0</v>
      </c>
      <c r="ACI136" s="274">
        <f>IF(ACI$6=$AAP$5,成绩录入!CU139,0)</f>
        <v>0</v>
      </c>
      <c r="ACJ136" s="274">
        <f>IF(ACJ$6=$AAP$5,成绩录入!CV139,0)</f>
        <v>0</v>
      </c>
      <c r="ACK136" s="274">
        <f>IF(ACK$6=$AAP$5,成绩录入!CW139,0)</f>
        <v>0</v>
      </c>
      <c r="ACL136" s="274">
        <f>IF(ACL$6=$AAP$5,成绩录入!CX139,0)</f>
        <v>0</v>
      </c>
      <c r="ACM136" s="274">
        <f>IF(ACM$6=$AAP$5,成绩录入!CY139,0)</f>
        <v>0</v>
      </c>
      <c r="ACN136" s="274">
        <f>IF(ACN$6=$AAP$5,成绩录入!CZ139,0)</f>
        <v>0</v>
      </c>
      <c r="ACO136" s="274">
        <f>IF(ACO$6=$AAP$5,成绩录入!DA139,0)</f>
        <v>0</v>
      </c>
      <c r="ACP136" s="274">
        <f>IF(ACP$6=$AAP$5,成绩录入!DB139,0)</f>
        <v>0</v>
      </c>
      <c r="ACQ136" s="274">
        <f>IF(ACQ$6=$AAP$5,成绩录入!DC139,0)</f>
        <v>0</v>
      </c>
      <c r="ACR136" s="274">
        <f>IF(ACR$6=$AAP$5,成绩录入!DD139,0)</f>
        <v>0</v>
      </c>
      <c r="ACS136" s="274">
        <f>IF(ACS$6=$AAP$5,成绩录入!DE139,0)</f>
        <v>0</v>
      </c>
      <c r="ACT136" s="274">
        <f>IF(ACT$6=$AAP$5,成绩录入!DF139,0)</f>
        <v>0</v>
      </c>
      <c r="ACU136" s="274">
        <f>IF(ACU$6=$AAP$5,成绩录入!DG139,0)</f>
        <v>0</v>
      </c>
      <c r="ACV136" s="274">
        <f>IF(ACV$6=$AAP$5,成绩录入!DH139,0)</f>
        <v>0</v>
      </c>
      <c r="ACW136" s="274">
        <f>IF(ACW$6=$AAP$5,成绩录入!DI139,0)</f>
        <v>0</v>
      </c>
      <c r="ACX136" s="274">
        <f>IF(ACX$6=$AAP$5,成绩录入!DJ139,0)</f>
        <v>0</v>
      </c>
      <c r="ACY136" s="248">
        <f>IF(ACY$6=$AAP$5,成绩录入!DK139,0)</f>
        <v>0</v>
      </c>
      <c r="ACZ136" s="248">
        <f>IF(ACZ$6=$AAP$5,成绩录入!DL139,0)</f>
        <v>0</v>
      </c>
      <c r="ADA136" s="248">
        <f>IF(ADA$6=$AAP$5,成绩录入!DM139,0)</f>
        <v>0</v>
      </c>
      <c r="ADB136" s="248">
        <f>IF(ADB$6=$AAP$5,成绩录入!DN139,0)</f>
        <v>0</v>
      </c>
      <c r="ADC136" s="248">
        <f>IF(ADC$6=$AAP$5,成绩录入!DO139,0)</f>
        <v>0</v>
      </c>
      <c r="ADD136" s="248">
        <f>IF(ADD$6=$AAP$5,成绩录入!DP139,0)</f>
        <v>0</v>
      </c>
      <c r="ADE136" s="248">
        <f>IF(ADE$6=$AAP$5,成绩录入!DQ139,0)</f>
        <v>0</v>
      </c>
      <c r="ADF136" s="248">
        <f>IF(ADF$6=$AAP$5,成绩录入!DR139,0)</f>
        <v>0</v>
      </c>
      <c r="ADG136" s="248">
        <f>IF(ADG$6=$AAP$5,成绩录入!DS139,0)</f>
        <v>0</v>
      </c>
      <c r="ADH136" s="248">
        <f>IF(ADH$6=$AAP$5,成绩录入!DT139,0)</f>
        <v>0</v>
      </c>
      <c r="ADI136" s="248">
        <f>IF(ADI$6=$AAP$5,成绩录入!DU139,0)</f>
        <v>0</v>
      </c>
      <c r="ADJ136" s="248">
        <f>IF(ADJ$6=$AAP$5,成绩录入!DV139,0)</f>
        <v>0</v>
      </c>
      <c r="ADK136" s="248">
        <f>IF(ADK$6=$AAP$5,成绩录入!DW139,0)</f>
        <v>0</v>
      </c>
      <c r="ADL136" s="248">
        <f>IF(ADL$6=$AAP$5,成绩录入!DX139,0)</f>
        <v>0</v>
      </c>
      <c r="ADM136" s="248">
        <f>IF(ADM$6=$AAP$5,成绩录入!DY139,0)</f>
        <v>0</v>
      </c>
      <c r="ADN136" s="248">
        <f>IF(ADN$6=$AAP$5,成绩录入!DZ139,0)</f>
        <v>0</v>
      </c>
      <c r="ADO136" s="248">
        <f>IF(ADO$6=$AAP$5,成绩录入!EA139,0)</f>
        <v>0</v>
      </c>
      <c r="ADP136" s="248">
        <f>IF(ADP$6=$AAP$5,成绩录入!EB139,0)</f>
        <v>0</v>
      </c>
      <c r="ADQ136" s="248">
        <f>IF(ADQ$6=$AAP$5,成绩录入!EC139,0)</f>
        <v>0</v>
      </c>
      <c r="ADR136" s="248">
        <f>IF(ADR$6=$AAP$5,成绩录入!ED139,0)</f>
        <v>0</v>
      </c>
      <c r="ADS136" s="248">
        <f>IF(ADS$6=$AAP$5,成绩录入!EE139,0)</f>
        <v>0</v>
      </c>
      <c r="ADT136" s="248">
        <f>IF(ADT$6=$AAP$5,成绩录入!EF139,0)</f>
        <v>0</v>
      </c>
      <c r="ADU136" s="248">
        <f>IF(ADU$6=$AAP$5,成绩录入!EG139,0)</f>
        <v>0</v>
      </c>
      <c r="ADV136" s="248">
        <f>IF(ADV$6=$AAP$5,成绩录入!EH139,0)</f>
        <v>0</v>
      </c>
      <c r="ADW136" s="248">
        <f>IF(ADW$6=$AAP$5,成绩录入!EI139,0)</f>
        <v>0</v>
      </c>
      <c r="ADX136" s="248">
        <f>IF(ADX$6=$AAP$5,成绩录入!EJ139,0)</f>
        <v>0</v>
      </c>
      <c r="ADY136" s="248">
        <f>IF(ADY$6=$AAP$5,成绩录入!EK139,0)</f>
        <v>0</v>
      </c>
      <c r="ADZ136" s="248">
        <f>IF(ADZ$6=$AAP$5,成绩录入!EL139,0)</f>
        <v>0</v>
      </c>
      <c r="AEA136" s="248">
        <f>IF(AEA$6=$AAP$5,成绩录入!EM139,0)</f>
        <v>0</v>
      </c>
      <c r="AEB136" s="248">
        <f>IF(AEB$6=$AAP$5,成绩录入!EN139,0)</f>
        <v>0</v>
      </c>
      <c r="AEC136" s="248">
        <f>IF(AEC$6=$AAP$5,成绩录入!EO139,0)</f>
        <v>0</v>
      </c>
      <c r="AED136" s="248">
        <f>IF(AED$6=$AAP$5,成绩录入!EP139,0)</f>
        <v>0</v>
      </c>
      <c r="AEE136" s="248">
        <f>IF(AEE$6=$AAP$5,成绩录入!EQ139,0)</f>
        <v>0</v>
      </c>
      <c r="AEF136" s="248">
        <f>IF(AEF$6=$AAP$5,成绩录入!ER139,0)</f>
        <v>0</v>
      </c>
      <c r="AEG136" s="248">
        <f>IF(AEG$6=$AAP$5,成绩录入!ES139,0)</f>
        <v>0</v>
      </c>
      <c r="AEH136" s="248">
        <f>IF(AEH$6=$AAP$5,成绩录入!ET139,0)</f>
        <v>0</v>
      </c>
      <c r="AEI136" s="248">
        <f>IF(AEI$6=$AAP$5,成绩录入!EU139,0)</f>
        <v>0</v>
      </c>
      <c r="AEJ136" s="248">
        <f>IF(AEJ$6=$AAP$5,成绩录入!EV139,0)</f>
        <v>0</v>
      </c>
      <c r="AEK136" s="248">
        <f>IF(AEK$6=$AAP$5,成绩录入!EW139,0)</f>
        <v>0</v>
      </c>
      <c r="AEL136" s="248">
        <f>IF(AEL$6=$AAP$5,成绩录入!EX139,0)</f>
        <v>0</v>
      </c>
      <c r="AEM136" s="218">
        <f t="shared" ref="AEM136:AEM157" si="356">SUM(AAQ136:AEL136)</f>
        <v>0</v>
      </c>
      <c r="AEN136" s="166"/>
      <c r="AEO136" s="166"/>
      <c r="AEP136" s="273">
        <f>IF(AEP$6=$AEO$5,成绩录入!BC139,0)</f>
        <v>0</v>
      </c>
      <c r="AEQ136" s="274">
        <f>IF(AEQ$6=$AEO$5,成绩录入!BD139,0)</f>
        <v>0</v>
      </c>
      <c r="AER136" s="274">
        <f>IF(AER$6=$AEO$5,成绩录入!BE139,0)</f>
        <v>0</v>
      </c>
      <c r="AES136" s="274">
        <f>IF(AES$6=$AEO$5,成绩录入!BF139,0)</f>
        <v>0</v>
      </c>
      <c r="AET136" s="274">
        <f>IF(AET$6=$AEO$5,成绩录入!BG139,0)</f>
        <v>0</v>
      </c>
      <c r="AEU136" s="274">
        <f>IF(AEU$6=$AEO$5,成绩录入!BH139,0)</f>
        <v>0</v>
      </c>
      <c r="AEV136" s="274">
        <f>IF(AEV$6=$AEO$5,成绩录入!BI139,0)</f>
        <v>0</v>
      </c>
      <c r="AEW136" s="274">
        <f>IF(AEW$6=$AEO$5,成绩录入!BJ139,0)</f>
        <v>0</v>
      </c>
      <c r="AEX136" s="274">
        <f>IF(AEX$6=$AEO$5,成绩录入!BK139,0)</f>
        <v>0</v>
      </c>
      <c r="AEY136" s="274">
        <f>IF(AEY$6=$AEO$5,成绩录入!BL139,0)</f>
        <v>0</v>
      </c>
      <c r="AEZ136" s="274">
        <f>IF(AEZ$6=$AEO$5,成绩录入!BM139,0)</f>
        <v>0</v>
      </c>
      <c r="AFA136" s="274">
        <f>IF(AFA$6=$AEO$5,成绩录入!BN139,0)</f>
        <v>0</v>
      </c>
      <c r="AFB136" s="274">
        <f>IF(AFB$6=$AEO$5,成绩录入!BO139,0)</f>
        <v>0</v>
      </c>
      <c r="AFC136" s="274">
        <f>IF(AFC$6=$AEO$5,成绩录入!BP139,0)</f>
        <v>0</v>
      </c>
      <c r="AFD136" s="274">
        <f>IF(AFD$6=$AEO$5,成绩录入!BQ139,0)</f>
        <v>0</v>
      </c>
      <c r="AFE136" s="274">
        <f>IF(AFE$6=$AEO$5,成绩录入!BR139,0)</f>
        <v>0</v>
      </c>
      <c r="AFF136" s="274">
        <f>IF(AFF$6=$AEO$5,成绩录入!BS139,0)</f>
        <v>0</v>
      </c>
      <c r="AFG136" s="274">
        <f>IF(AFG$6=$AEO$5,成绩录入!BT139,0)</f>
        <v>0</v>
      </c>
      <c r="AFH136" s="274">
        <f>IF(AFH$6=$AEO$5,成绩录入!BU139,0)</f>
        <v>0</v>
      </c>
      <c r="AFI136" s="274">
        <f>IF(AFI$6=$AEO$5,成绩录入!BV139,0)</f>
        <v>0</v>
      </c>
      <c r="AFJ136" s="274">
        <f>IF(AFJ$6=$AEO$5,成绩录入!BW139,0)</f>
        <v>0</v>
      </c>
      <c r="AFK136" s="274">
        <f>IF(AFK$6=$AEO$5,成绩录入!BX139,0)</f>
        <v>0</v>
      </c>
      <c r="AFL136" s="274">
        <f>IF(AFL$6=$AEO$5,成绩录入!BY139,0)</f>
        <v>0</v>
      </c>
      <c r="AFM136" s="274">
        <f>IF(AFM$6=$AEO$5,成绩录入!BZ139,0)</f>
        <v>0</v>
      </c>
      <c r="AFN136" s="274">
        <f>IF(AFN$6=$AEO$5,成绩录入!CA139,0)</f>
        <v>0</v>
      </c>
      <c r="AFO136" s="274">
        <f>IF(AFO$6=$AEO$5,成绩录入!CB139,0)</f>
        <v>0</v>
      </c>
      <c r="AFP136" s="274">
        <f>IF(AFP$6=$AEO$5,成绩录入!CC139,0)</f>
        <v>0</v>
      </c>
      <c r="AFQ136" s="274">
        <f>IF(AFQ$6=$AEO$5,成绩录入!CD139,0)</f>
        <v>0</v>
      </c>
      <c r="AFR136" s="274">
        <f>IF(AFR$6=$AEO$5,成绩录入!CE139,0)</f>
        <v>0</v>
      </c>
      <c r="AFS136" s="274">
        <f>IF(AFS$6=$AEO$5,成绩录入!CF139,0)</f>
        <v>0</v>
      </c>
      <c r="AFT136" s="274">
        <f>IF(AFT$6=$AEO$5,成绩录入!CG139,0)</f>
        <v>0</v>
      </c>
      <c r="AFU136" s="274">
        <f>IF(AFU$6=$AEO$5,成绩录入!CH139,0)</f>
        <v>0</v>
      </c>
      <c r="AFV136" s="274">
        <f>IF(AFV$6=$AEO$5,成绩录入!CI139,0)</f>
        <v>0</v>
      </c>
      <c r="AFW136" s="274">
        <f>IF(AFW$6=$AEO$5,成绩录入!CJ139,0)</f>
        <v>0</v>
      </c>
      <c r="AFX136" s="274">
        <f>IF(AFX$6=$AEO$5,成绩录入!CK139,0)</f>
        <v>0</v>
      </c>
      <c r="AFY136" s="274">
        <f>IF(AFY$6=$AEO$5,成绩录入!CL139,0)</f>
        <v>0</v>
      </c>
      <c r="AFZ136" s="274">
        <f>IF(AFZ$6=$AEO$5,成绩录入!CM139,0)</f>
        <v>0</v>
      </c>
      <c r="AGA136" s="274">
        <f>IF(AGA$6=$AEO$5,成绩录入!CN139,0)</f>
        <v>0</v>
      </c>
      <c r="AGB136" s="274">
        <f>IF(AGB$6=$AEO$5,成绩录入!CO139,0)</f>
        <v>0</v>
      </c>
      <c r="AGC136" s="274">
        <f>IF(AGC$6=$AEO$5,成绩录入!CP139,0)</f>
        <v>0</v>
      </c>
      <c r="AGD136" s="274">
        <f>IF(AGD$6=$AEO$5,成绩录入!CQ139,0)</f>
        <v>0</v>
      </c>
      <c r="AGE136" s="274">
        <f>IF(AGE$6=$AEO$5,成绩录入!CR139,0)</f>
        <v>0</v>
      </c>
      <c r="AGF136" s="274">
        <f>IF(AGF$6=$AEO$5,成绩录入!CS139,0)</f>
        <v>0</v>
      </c>
      <c r="AGG136" s="274">
        <f>IF(AGG$6=$AEO$5,成绩录入!CT139,0)</f>
        <v>0</v>
      </c>
      <c r="AGH136" s="274">
        <f>IF(AGH$6=$AEO$5,成绩录入!CU139,0)</f>
        <v>0</v>
      </c>
      <c r="AGI136" s="274">
        <f>IF(AGI$6=$AEO$5,成绩录入!CV139,0)</f>
        <v>0</v>
      </c>
      <c r="AGJ136" s="274">
        <f>IF(AGJ$6=$AEO$5,成绩录入!CW139,0)</f>
        <v>0</v>
      </c>
      <c r="AGK136" s="274">
        <f>IF(AGK$6=$AEO$5,成绩录入!CX139,0)</f>
        <v>0</v>
      </c>
      <c r="AGL136" s="274">
        <f>IF(AGL$6=$AEO$5,成绩录入!CY139,0)</f>
        <v>0</v>
      </c>
      <c r="AGM136" s="274">
        <f>IF(AGM$6=$AEO$5,成绩录入!CZ139,0)</f>
        <v>0</v>
      </c>
      <c r="AGN136" s="274">
        <f>IF(AGN$6=$AEO$5,成绩录入!DA139,0)</f>
        <v>0</v>
      </c>
      <c r="AGO136" s="274">
        <f>IF(AGO$6=$AEO$5,成绩录入!DB139,0)</f>
        <v>0</v>
      </c>
      <c r="AGP136" s="274">
        <f>IF(AGP$6=$AEO$5,成绩录入!DC139,0)</f>
        <v>0</v>
      </c>
      <c r="AGQ136" s="274">
        <f>IF(AGQ$6=$AEO$5,成绩录入!DD139,0)</f>
        <v>0</v>
      </c>
      <c r="AGR136" s="274">
        <f>IF(AGR$6=$AEO$5,成绩录入!DE139,0)</f>
        <v>0</v>
      </c>
      <c r="AGS136" s="274">
        <f>IF(AGS$6=$AEO$5,成绩录入!DF139,0)</f>
        <v>0</v>
      </c>
      <c r="AGT136" s="274">
        <f>IF(AGT$6=$AEO$5,成绩录入!DG139,0)</f>
        <v>0</v>
      </c>
      <c r="AGU136" s="274">
        <f>IF(AGU$6=$AEO$5,成绩录入!DH139,0)</f>
        <v>0</v>
      </c>
      <c r="AGV136" s="274">
        <f>IF(AGV$6=$AEO$5,成绩录入!DI139,0)</f>
        <v>0</v>
      </c>
      <c r="AGW136" s="274">
        <f>IF(AGW$6=$AEO$5,成绩录入!DJ139,0)</f>
        <v>0</v>
      </c>
      <c r="AGX136" s="248">
        <f>IF(AGX$6=$AEO$5,成绩录入!DK139,0)</f>
        <v>0</v>
      </c>
      <c r="AGY136" s="248">
        <f>IF(AGY$6=$AEO$5,成绩录入!DL139,0)</f>
        <v>0</v>
      </c>
      <c r="AGZ136" s="248">
        <f>IF(AGZ$6=$AEO$5,成绩录入!DM139,0)</f>
        <v>0</v>
      </c>
      <c r="AHA136" s="248">
        <f>IF(AHA$6=$AEO$5,成绩录入!DN139,0)</f>
        <v>0</v>
      </c>
      <c r="AHB136" s="248">
        <f>IF(AHB$6=$AEO$5,成绩录入!DO139,0)</f>
        <v>0</v>
      </c>
      <c r="AHC136" s="248">
        <f>IF(AHC$6=$AEO$5,成绩录入!DP139,0)</f>
        <v>0</v>
      </c>
      <c r="AHD136" s="248">
        <f>IF(AHD$6=$AEO$5,成绩录入!DQ139,0)</f>
        <v>0</v>
      </c>
      <c r="AHE136" s="248">
        <f>IF(AHE$6=$AEO$5,成绩录入!DR139,0)</f>
        <v>0</v>
      </c>
      <c r="AHF136" s="248">
        <f>IF(AHF$6=$AEO$5,成绩录入!DS139,0)</f>
        <v>0</v>
      </c>
      <c r="AHG136" s="248">
        <f>IF(AHG$6=$AEO$5,成绩录入!DT139,0)</f>
        <v>0</v>
      </c>
      <c r="AHH136" s="248">
        <f>IF(AHH$6=$AEO$5,成绩录入!DU139,0)</f>
        <v>0</v>
      </c>
      <c r="AHI136" s="248">
        <f>IF(AHI$6=$AEO$5,成绩录入!DV139,0)</f>
        <v>0</v>
      </c>
      <c r="AHJ136" s="248">
        <f>IF(AHJ$6=$AEO$5,成绩录入!DW139,0)</f>
        <v>0</v>
      </c>
      <c r="AHK136" s="248">
        <f>IF(AHK$6=$AEO$5,成绩录入!DX139,0)</f>
        <v>0</v>
      </c>
      <c r="AHL136" s="248">
        <f>IF(AHL$6=$AEO$5,成绩录入!DY139,0)</f>
        <v>0</v>
      </c>
      <c r="AHM136" s="248">
        <f>IF(AHM$6=$AEO$5,成绩录入!DZ139,0)</f>
        <v>0</v>
      </c>
      <c r="AHN136" s="248">
        <f>IF(AHN$6=$AEO$5,成绩录入!EA139,0)</f>
        <v>0</v>
      </c>
      <c r="AHO136" s="248">
        <f>IF(AHO$6=$AEO$5,成绩录入!EB139,0)</f>
        <v>0</v>
      </c>
      <c r="AHP136" s="248">
        <f>IF(AHP$6=$AEO$5,成绩录入!EC139,0)</f>
        <v>0</v>
      </c>
      <c r="AHQ136" s="248">
        <f>IF(AHQ$6=$AEO$5,成绩录入!ED139,0)</f>
        <v>0</v>
      </c>
      <c r="AHR136" s="248">
        <f>IF(AHR$6=$AEO$5,成绩录入!EE139,0)</f>
        <v>0</v>
      </c>
      <c r="AHS136" s="248">
        <f>IF(AHS$6=$AEO$5,成绩录入!EF139,0)</f>
        <v>0</v>
      </c>
      <c r="AHT136" s="248">
        <f>IF(AHT$6=$AEO$5,成绩录入!EG139,0)</f>
        <v>0</v>
      </c>
      <c r="AHU136" s="248">
        <f>IF(AHU$6=$AEO$5,成绩录入!EH139,0)</f>
        <v>0</v>
      </c>
      <c r="AHV136" s="248">
        <f>IF(AHV$6=$AEO$5,成绩录入!EI139,0)</f>
        <v>0</v>
      </c>
      <c r="AHW136" s="248">
        <f>IF(AHW$6=$AEO$5,成绩录入!EJ139,0)</f>
        <v>0</v>
      </c>
      <c r="AHX136" s="248">
        <f>IF(AHX$6=$AEO$5,成绩录入!EK139,0)</f>
        <v>0</v>
      </c>
      <c r="AHY136" s="248">
        <f>IF(AHY$6=$AEO$5,成绩录入!EL139,0)</f>
        <v>0</v>
      </c>
      <c r="AHZ136" s="248">
        <f>IF(AHZ$6=$AEO$5,成绩录入!EM139,0)</f>
        <v>0</v>
      </c>
      <c r="AIA136" s="248">
        <f>IF(AIA$6=$AEO$5,成绩录入!EN139,0)</f>
        <v>0</v>
      </c>
      <c r="AIB136" s="248">
        <f>IF(AIB$6=$AEO$5,成绩录入!EO139,0)</f>
        <v>0</v>
      </c>
      <c r="AIC136" s="248">
        <f>IF(AIC$6=$AEO$5,成绩录入!EP139,0)</f>
        <v>0</v>
      </c>
      <c r="AID136" s="248">
        <f>IF(AID$6=$AEO$5,成绩录入!EQ139,0)</f>
        <v>0</v>
      </c>
      <c r="AIE136" s="248">
        <f>IF(AIE$6=$AEO$5,成绩录入!ER139,0)</f>
        <v>0</v>
      </c>
      <c r="AIF136" s="248">
        <f>IF(AIF$6=$AEO$5,成绩录入!ES139,0)</f>
        <v>0</v>
      </c>
      <c r="AIG136" s="248">
        <f>IF(AIG$6=$AEO$5,成绩录入!ET139,0)</f>
        <v>0</v>
      </c>
      <c r="AIH136" s="248">
        <f>IF(AIH$6=$AEO$5,成绩录入!EU139,0)</f>
        <v>0</v>
      </c>
      <c r="AII136" s="248">
        <f>IF(AII$6=$AEO$5,成绩录入!EV139,0)</f>
        <v>0</v>
      </c>
      <c r="AIJ136" s="248">
        <f>IF(AIJ$6=$AEO$5,成绩录入!EW139,0)</f>
        <v>0</v>
      </c>
      <c r="AIK136" s="248">
        <f>IF(AIK$6=$AEO$5,成绩录入!EX139,0)</f>
        <v>0</v>
      </c>
      <c r="AIL136" s="218">
        <f t="shared" ref="AIL136:AIL157" si="357">SUM(AEP136:AIK136)</f>
        <v>0</v>
      </c>
      <c r="AIN136" s="402" t="str">
        <f>初始录入!A141</f>
        <v/>
      </c>
      <c r="AIO136" s="270">
        <f>初始录入!B141</f>
        <v>0</v>
      </c>
      <c r="AIP136" s="271">
        <f>初始录入!C141</f>
        <v>0</v>
      </c>
      <c r="AIQ136" s="403">
        <f>IF(平时!D134&lt;&gt;"",平时!D134,0)</f>
        <v>0</v>
      </c>
      <c r="AIR136" s="404" t="str">
        <f t="shared" si="331"/>
        <v/>
      </c>
      <c r="AIS136" s="403">
        <f>IF(过程!D134&lt;&gt;"",过程!D134,0)</f>
        <v>0</v>
      </c>
      <c r="AIT136" s="404" t="str">
        <f t="shared" si="332"/>
        <v/>
      </c>
      <c r="AIU136" s="216">
        <f>IF(期末!D134&lt;&gt;"",期末!D134,0)</f>
        <v>0</v>
      </c>
      <c r="AIV136" s="404" t="str">
        <f t="shared" si="333"/>
        <v/>
      </c>
      <c r="AIW136" s="405">
        <f t="shared" si="334"/>
        <v>0</v>
      </c>
      <c r="AIX136" s="403">
        <f>IF(平时!E134&lt;&gt;"",平时!E134,0)</f>
        <v>0</v>
      </c>
      <c r="AIY136" s="404" t="str">
        <f t="shared" si="335"/>
        <v/>
      </c>
      <c r="AIZ136" s="403">
        <f>IF(过程!E134&lt;&gt;"",过程!E134,0)</f>
        <v>0</v>
      </c>
      <c r="AJA136" s="404" t="str">
        <f t="shared" si="336"/>
        <v/>
      </c>
      <c r="AJB136" s="216">
        <f>IF(期末!E134&lt;&gt;"",期末!E134,0)</f>
        <v>0</v>
      </c>
      <c r="AJC136" s="404" t="str">
        <f t="shared" si="337"/>
        <v/>
      </c>
      <c r="AJD136" s="405">
        <f t="shared" si="338"/>
        <v>0</v>
      </c>
      <c r="AJE136" s="403">
        <f>IF(平时!F134&lt;&gt;"",平时!F134,0)</f>
        <v>0</v>
      </c>
      <c r="AJF136" s="404" t="str">
        <f t="shared" si="339"/>
        <v/>
      </c>
      <c r="AJG136" s="403">
        <f>IF(过程!F134&lt;&gt;"",过程!F134,0)</f>
        <v>0</v>
      </c>
      <c r="AJH136" s="404" t="str">
        <f t="shared" si="340"/>
        <v/>
      </c>
      <c r="AJI136" s="216">
        <f>IF(期末!F134&lt;&gt;"",期末!F134,0)</f>
        <v>0</v>
      </c>
      <c r="AJJ136" s="404" t="str">
        <f t="shared" si="341"/>
        <v/>
      </c>
      <c r="AJK136" s="405">
        <f t="shared" si="342"/>
        <v>0</v>
      </c>
      <c r="AJL136" s="403">
        <f>IF(平时!G134&lt;&gt;"",平时!G134,0)</f>
        <v>0</v>
      </c>
      <c r="AJM136" s="404" t="str">
        <f t="shared" si="343"/>
        <v/>
      </c>
      <c r="AJN136" s="403">
        <f>IF(过程!G134&lt;&gt;"",过程!G134,0)</f>
        <v>0</v>
      </c>
      <c r="AJO136" s="404" t="str">
        <f t="shared" si="344"/>
        <v/>
      </c>
      <c r="AJP136" s="216">
        <f>IF(期末!G134&lt;&gt;"",期末!G134,0)</f>
        <v>0</v>
      </c>
      <c r="AJQ136" s="404" t="str">
        <f t="shared" si="345"/>
        <v/>
      </c>
      <c r="AJR136" s="405">
        <f t="shared" si="346"/>
        <v>0</v>
      </c>
      <c r="AJS136" s="403">
        <f>IF(平时!H134&lt;&gt;"",平时!H134,0)</f>
        <v>0</v>
      </c>
      <c r="AJT136" s="404" t="str">
        <f t="shared" si="347"/>
        <v/>
      </c>
      <c r="AJU136" s="403">
        <f>IF(过程!H134&lt;&gt;"",过程!H134,0)</f>
        <v>0</v>
      </c>
      <c r="AJV136" s="404" t="str">
        <f t="shared" si="348"/>
        <v/>
      </c>
      <c r="AJW136" s="216">
        <f>IF(期末!H134&lt;&gt;"",期末!H134,0)</f>
        <v>0</v>
      </c>
      <c r="AJX136" s="404" t="str">
        <f t="shared" si="349"/>
        <v/>
      </c>
      <c r="AJY136" s="406">
        <f t="shared" si="350"/>
        <v>0</v>
      </c>
      <c r="AKA136" s="216" t="str">
        <f>初始录入!A141</f>
        <v/>
      </c>
      <c r="AKB136" s="216">
        <f>初始录入!B141</f>
        <v>0</v>
      </c>
      <c r="AKC136" s="216">
        <f>初始录入!C141</f>
        <v>0</v>
      </c>
      <c r="AKD136" s="327" t="str">
        <f>IF(初始录入!$E141=初始录入!$K$2,达成度!$D149,"")</f>
        <v/>
      </c>
      <c r="AKE136" s="327" t="str">
        <f>IF(初始录入!$E141=初始录入!$K$3,达成度!D149,"")</f>
        <v/>
      </c>
      <c r="AKF136" s="216" t="str">
        <f>IF(初始录入!$E141=初始录入!$K$4,达成度!D149,"")</f>
        <v/>
      </c>
      <c r="AKG136" s="216" t="str">
        <f>IF(初始录入!$E141=初始录入!$K$5,达成度!D149,"")</f>
        <v/>
      </c>
      <c r="AKH136" s="327" t="str">
        <f>IF(初始录入!$E141=初始录入!$K$2,达成度!E149,"")</f>
        <v/>
      </c>
      <c r="AKI136" s="327" t="str">
        <f>IF(初始录入!$E141=初始录入!$K$3,达成度!E149,"")</f>
        <v/>
      </c>
      <c r="AKJ136" s="216" t="str">
        <f>IF(初始录入!$E141=初始录入!$K$4,达成度!E149,"")</f>
        <v/>
      </c>
      <c r="AKK136" s="216" t="str">
        <f>IF(初始录入!$E141=初始录入!$K$5,达成度!E149,"")</f>
        <v/>
      </c>
      <c r="AKL136" s="327" t="str">
        <f>IF(初始录入!$E141=初始录入!$K$2,达成度!F149,"")</f>
        <v/>
      </c>
      <c r="AKM136" s="327" t="str">
        <f>IF(初始录入!$E141=初始录入!$K$3,达成度!F149,"")</f>
        <v/>
      </c>
      <c r="AKN136" s="216" t="str">
        <f>IF(初始录入!$E141=初始录入!$K$4,达成度!F149,"")</f>
        <v/>
      </c>
      <c r="AKO136" s="216" t="str">
        <f>IF(初始录入!$E141=初始录入!$K$5,达成度!F149,"")</f>
        <v/>
      </c>
      <c r="AKP136" s="327" t="str">
        <f>IF(初始录入!$E141=初始录入!$K$2,达成度!H149,"")</f>
        <v/>
      </c>
      <c r="AKQ136" s="327" t="str">
        <f>IF(初始录入!$E141=初始录入!$K$3,达成度!H149,"")</f>
        <v/>
      </c>
      <c r="AKR136" s="216" t="str">
        <f>IF(初始录入!$E141=初始录入!$K$4,达成度!H149,"")</f>
        <v/>
      </c>
      <c r="AKS136" s="216" t="str">
        <f>IF(初始录入!$E141=初始录入!$K$5,达成度!H149,"")</f>
        <v/>
      </c>
      <c r="AKT136" s="327" t="str">
        <f>IF(初始录入!$E141=初始录入!$K$2,达成度!I149,"")</f>
        <v/>
      </c>
      <c r="AKU136" s="327" t="str">
        <f>IF(初始录入!$E141=初始录入!$K$3,达成度!I149,"")</f>
        <v/>
      </c>
      <c r="AKV136" s="216" t="str">
        <f>IF(初始录入!$E141=初始录入!$K$4,达成度!I149,"")</f>
        <v/>
      </c>
      <c r="AKW136" s="216" t="str">
        <f>IF(初始录入!$E141=初始录入!$K$5,达成度!I149,"")</f>
        <v/>
      </c>
      <c r="AKX136" s="327" t="str">
        <f>IF(初始录入!$E141=初始录入!$K$2,达成度!J149,"")</f>
        <v/>
      </c>
      <c r="AKY136" s="327" t="str">
        <f>IF(初始录入!$E141=初始录入!$K$3,达成度!J149,"")</f>
        <v/>
      </c>
      <c r="AKZ136" s="216" t="str">
        <f>IF(初始录入!$E141=初始录入!$K$4,达成度!J149,"")</f>
        <v/>
      </c>
      <c r="ALA136" s="216" t="str">
        <f>IF(初始录入!$E141=初始录入!$K$5,达成度!J149,"")</f>
        <v/>
      </c>
      <c r="ALB136" s="327" t="str">
        <f>IF(初始录入!$E141=初始录入!$K$2,达成度!L149,"")</f>
        <v/>
      </c>
      <c r="ALC136" s="327" t="str">
        <f>IF(初始录入!$E141=初始录入!$K$3,达成度!L149,"")</f>
        <v/>
      </c>
      <c r="ALD136" s="216" t="str">
        <f>IF(初始录入!$E141=初始录入!$K$4,达成度!L149,"")</f>
        <v/>
      </c>
      <c r="ALE136" s="216" t="str">
        <f>IF(初始录入!$E141=初始录入!$K$5,达成度!L149,"")</f>
        <v/>
      </c>
      <c r="ALF136" s="327" t="str">
        <f>IF(初始录入!$E141=初始录入!$K$2,达成度!M149,"")</f>
        <v/>
      </c>
      <c r="ALG136" s="327" t="str">
        <f>IF(初始录入!$E141=初始录入!$K$3,达成度!M149,"")</f>
        <v/>
      </c>
      <c r="ALH136" s="216" t="str">
        <f>IF(初始录入!$E141=初始录入!$K$4,达成度!M149,"")</f>
        <v/>
      </c>
      <c r="ALI136" s="216" t="str">
        <f>IF(初始录入!$E141=初始录入!$K$5,达成度!M149,"")</f>
        <v/>
      </c>
      <c r="ALJ136" s="327" t="str">
        <f>IF(初始录入!$E141=初始录入!$K$2,达成度!N149,"")</f>
        <v/>
      </c>
      <c r="ALK136" s="327" t="str">
        <f>IF(初始录入!$E141=初始录入!$K$3,达成度!N149,"")</f>
        <v/>
      </c>
      <c r="ALL136" s="216" t="str">
        <f>IF(初始录入!$E141=初始录入!$K$4,达成度!N149,"")</f>
        <v/>
      </c>
      <c r="ALM136" s="216" t="str">
        <f>IF(初始录入!$E141=初始录入!$K$5,达成度!N149,"")</f>
        <v/>
      </c>
      <c r="ALN136" s="327" t="str">
        <f>IF(初始录入!$E141=初始录入!$K$2,达成度!P149,"")</f>
        <v/>
      </c>
      <c r="ALO136" s="327" t="str">
        <f>IF(初始录入!$E141=初始录入!$K$3,达成度!P149,"")</f>
        <v/>
      </c>
      <c r="ALP136" s="216" t="str">
        <f>IF(初始录入!$E141=初始录入!$K$4,达成度!P149,"")</f>
        <v/>
      </c>
      <c r="ALQ136" s="216" t="str">
        <f>IF(初始录入!$E141=初始录入!$K$5,达成度!P149,"")</f>
        <v/>
      </c>
      <c r="ALR136" s="327" t="str">
        <f>IF(初始录入!$E141=初始录入!$K$2,达成度!Q149,"")</f>
        <v/>
      </c>
      <c r="ALS136" s="327" t="str">
        <f>IF(初始录入!$E141=初始录入!$K$3,达成度!Q149,"")</f>
        <v/>
      </c>
      <c r="ALT136" s="216" t="str">
        <f>IF(初始录入!$E141=初始录入!$K$4,达成度!Q149,"")</f>
        <v/>
      </c>
      <c r="ALU136" s="216" t="str">
        <f>IF(初始录入!$E141=初始录入!$K$5,达成度!Q149,"")</f>
        <v/>
      </c>
      <c r="ALV136" s="327" t="str">
        <f>IF(初始录入!$E141=初始录入!$K$2,达成度!R149,"")</f>
        <v/>
      </c>
      <c r="ALW136" s="327" t="str">
        <f>IF(初始录入!$E141=初始录入!$K$3,达成度!R149,"")</f>
        <v/>
      </c>
      <c r="ALX136" s="216" t="str">
        <f>IF(初始录入!$E141=初始录入!$K$4,达成度!R149,"")</f>
        <v/>
      </c>
      <c r="ALY136" s="216"/>
      <c r="ALZ136" s="327" t="str">
        <f>IF(初始录入!$E141=初始录入!$K$2,达成度!T149,"")</f>
        <v/>
      </c>
      <c r="AMA136" s="327" t="str">
        <f>IF(初始录入!$E141=初始录入!$K$3,达成度!T149,"")</f>
        <v/>
      </c>
      <c r="AMB136" s="216" t="str">
        <f>IF(初始录入!$E141=初始录入!$K$4,达成度!T149,"")</f>
        <v/>
      </c>
      <c r="AMC136" s="216" t="str">
        <f>IF(初始录入!$E141=初始录入!$K$5,达成度!T149,"")</f>
        <v/>
      </c>
      <c r="AMD136" s="327" t="str">
        <f>IF(初始录入!$E141=初始录入!$K$2,达成度!U149,"")</f>
        <v/>
      </c>
      <c r="AME136" s="327" t="str">
        <f>IF(初始录入!$E141=初始录入!$K$3,达成度!U149,"")</f>
        <v/>
      </c>
      <c r="AMF136" s="216" t="str">
        <f>IF(初始录入!$E141=初始录入!$K$4,达成度!U149,"")</f>
        <v/>
      </c>
      <c r="AMG136" s="216" t="str">
        <f>IF(初始录入!$E141=初始录入!$K$5,达成度!U149,"")</f>
        <v/>
      </c>
      <c r="AMH136" s="327" t="str">
        <f>IF(初始录入!$E141=初始录入!$K$2,达成度!V149,"")</f>
        <v/>
      </c>
      <c r="AMI136" s="327" t="str">
        <f>IF(初始录入!$E141=初始录入!$K$3,达成度!V149,"")</f>
        <v/>
      </c>
      <c r="AMJ136" s="216" t="str">
        <f>IF(初始录入!$E141=初始录入!$K$4,达成度!W149,"")</f>
        <v/>
      </c>
      <c r="AMK136" s="216" t="str">
        <f>IF(初始录入!$E141=初始录入!$K$5,达成度!W149,"")</f>
        <v/>
      </c>
      <c r="AMM136" s="270">
        <f t="shared" si="270"/>
        <v>129</v>
      </c>
      <c r="AMN136" s="222" t="str">
        <f t="shared" si="266"/>
        <v/>
      </c>
      <c r="AMO136" s="325" t="str">
        <f>IF($AMM136&lt;=$H$7,INDEX(达成度!$G$21:$G$170,$AMM136,1),"")</f>
        <v/>
      </c>
      <c r="AMP136" s="325" t="str">
        <f>IF($AMM136&lt;=$H$7,INDEX(达成度!$K$21:$K$170,$AMM136,1),"")</f>
        <v/>
      </c>
      <c r="AMQ136" s="325" t="str">
        <f>IF($AMM136&lt;=$H$7,INDEX(达成度!$O$21:$O$170,$AMM136,1),"")</f>
        <v/>
      </c>
      <c r="AMR136" s="325" t="str">
        <f>IF($AMM136&lt;=$H$7,INDEX(达成度!$S$21:$S$170,$AMM136,1),"")</f>
        <v/>
      </c>
      <c r="AMS136" s="326" t="str">
        <f>IF($AMM136&lt;=$H$7,INDEX(达成度!$W$21:$W$170,$AMM136,1),"")</f>
        <v/>
      </c>
      <c r="AMU136" s="407"/>
      <c r="AMV136" s="222" t="str">
        <f t="shared" si="267"/>
        <v/>
      </c>
      <c r="AMW136" s="325" t="str">
        <f>IF($AMM136&lt;=$I$7,INDEX(达成度!$G$21:$G$170,$AMM136+$H$7,1),"")</f>
        <v/>
      </c>
      <c r="AMX136" s="325" t="str">
        <f>IF($AMM136&lt;=$I$7,INDEX(达成度!$K$21:$K$170,$AMM136+$H$7,1),"")</f>
        <v/>
      </c>
      <c r="AMY136" s="325" t="str">
        <f>IF($AMM136&lt;=$I$7,INDEX(达成度!$O$21:$O$170,$AMM136+$H$7,1),"")</f>
        <v/>
      </c>
      <c r="AMZ136" s="325" t="str">
        <f>IF($AMM136&lt;=$I$7,INDEX(达成度!$S$21:$S$170,$AMM136+$H$7,1),"")</f>
        <v/>
      </c>
      <c r="ANA136" s="326" t="str">
        <f>IF($AMM136&lt;=$I$7,INDEX(达成度!$W$21:$W$170,$AMM136+$H$7,1),"")</f>
        <v/>
      </c>
      <c r="ANC136" s="270"/>
      <c r="AND136" s="216" t="str">
        <f t="shared" si="268"/>
        <v/>
      </c>
      <c r="ANE136" s="325" t="str">
        <f>IF($AMM136&lt;=$J$7,INDEX(达成度!$G$21:$G$170,$AMM136+$H$7+$I$7,1),"")</f>
        <v/>
      </c>
      <c r="ANF136" s="325" t="str">
        <f>IF($AMM136&lt;=$J$7,INDEX(达成度!$K$21:$K$170,$AMM136+$H$7+$I$7,1),"")</f>
        <v/>
      </c>
      <c r="ANG136" s="325" t="str">
        <f>IF($AMM136&lt;=$J$7,INDEX(达成度!$O$21:$O$170,$AMM136+$H$7+$I$7,1),"")</f>
        <v/>
      </c>
      <c r="ANH136" s="325" t="str">
        <f>IF($AMM136&lt;=$J$7,INDEX(达成度!$S$21:$S$170,$AMM136+$H$7+$I$7,1),"")</f>
        <v/>
      </c>
      <c r="ANI136" s="326" t="str">
        <f>IF($AMM136&lt;=$J$7,INDEX(达成度!$W$21:$W$170,$AMM136+$H$7+$I$7,1),"")</f>
        <v/>
      </c>
      <c r="ANK136" s="270"/>
      <c r="ANL136" s="216" t="str">
        <f t="shared" si="269"/>
        <v/>
      </c>
      <c r="ANM136" s="325" t="str">
        <f>IF($AMM136&lt;=$K$7,INDEX(达成度!$G$21:$G$170,$AMM136+$H$7+$I$7+$J$7,1),"")</f>
        <v/>
      </c>
      <c r="ANN136" s="325" t="str">
        <f>IF($AMM136&lt;=$K$7,INDEX(达成度!$K$21:$K$170,$AMM136+$H$7+$I$7+$J$7,1),"")</f>
        <v/>
      </c>
      <c r="ANO136" s="325" t="str">
        <f>IF($AMM136&lt;=$K$7,INDEX(达成度!$O$21:$O$170,$AMM136+$H$7+$I$7+$J$7,1),"")</f>
        <v/>
      </c>
      <c r="ANP136" s="325" t="str">
        <f>IF($AMM136&lt;=$K$7,INDEX(达成度!$S$21:$S$170,$AMM136+$H$7+$I$7+$J$7,1),"")</f>
        <v/>
      </c>
      <c r="ANQ136" s="326" t="str">
        <f>IF($AMM136&lt;=$K$7,INDEX(达成度!$W$21:$W$170,$AMM136+$H$7+$I$7+$J$7,1),"")</f>
        <v/>
      </c>
    </row>
    <row r="137" ht="18" customHeight="1" spans="1:1024 1025:1057">
      <c r="A137" s="215" t="str">
        <f>初始录入!A142</f>
        <v/>
      </c>
      <c r="B137" s="216" t="str">
        <f>IF(初始录入!B142&lt;&gt;"",初始录入!B142,"")</f>
        <v/>
      </c>
      <c r="C137" s="216" t="str">
        <f>IF(初始录入!C142&lt;&gt;"",初始录入!C142,"")</f>
        <v/>
      </c>
      <c r="D137" s="216" t="str">
        <f>IF(初始录入!D142&lt;&gt;"",初始录入!D142,"")</f>
        <v/>
      </c>
      <c r="E137" s="218" t="str">
        <f>IF(初始录入!E142&lt;&gt;"",初始录入!E142,"")</f>
        <v/>
      </c>
      <c r="G137" s="330"/>
      <c r="H137" s="295">
        <f>IF(初始录入!E142=H$6,1,0)</f>
        <v>0</v>
      </c>
      <c r="I137" s="295">
        <f>IF(初始录入!E142=I$6,1,0)</f>
        <v>0</v>
      </c>
      <c r="J137" s="295">
        <f>IF(初始录入!E142=J$6,1,0)</f>
        <v>0</v>
      </c>
      <c r="K137" s="321">
        <f>IF(初始录入!E142=K$6,1,0)</f>
        <v>0</v>
      </c>
      <c r="Y137" s="294">
        <v>100</v>
      </c>
      <c r="Z137" s="295">
        <f>成绩录入!$F$7</f>
        <v>0</v>
      </c>
      <c r="AA137" s="295">
        <f>成绩录入!F140</f>
        <v>0</v>
      </c>
      <c r="AB137" s="296">
        <f>IF(初始录入!$M$7&lt;&gt;"",IF(成绩录入!$F$7&lt;&gt;"",IF(初始录入!$P$7="次数",AA137/Z137*Y137,成绩录入!F140),0),0)</f>
        <v>0</v>
      </c>
      <c r="AC137" s="297">
        <f t="shared" si="278"/>
        <v>0</v>
      </c>
      <c r="AD137" s="297">
        <f t="shared" si="279"/>
        <v>0</v>
      </c>
      <c r="AE137" s="297">
        <f t="shared" si="280"/>
        <v>0</v>
      </c>
      <c r="AF137" s="297">
        <f t="shared" si="281"/>
        <v>0</v>
      </c>
      <c r="AG137" s="297">
        <f t="shared" si="282"/>
        <v>0</v>
      </c>
      <c r="AH137" s="298">
        <f t="shared" si="283"/>
        <v>0</v>
      </c>
      <c r="AJ137" s="260">
        <f>成绩录入!I140</f>
        <v>0</v>
      </c>
      <c r="AK137" s="248">
        <f>成绩录入!J140</f>
        <v>0</v>
      </c>
      <c r="AL137" s="248">
        <f>成绩录入!K140</f>
        <v>0</v>
      </c>
      <c r="AM137" s="248">
        <f>成绩录入!L140</f>
        <v>0</v>
      </c>
      <c r="AN137" s="248">
        <f>成绩录入!M140</f>
        <v>0</v>
      </c>
      <c r="AO137" s="298">
        <f t="shared" si="284"/>
        <v>0</v>
      </c>
      <c r="AQ137" s="260">
        <f>成绩录入!I140</f>
        <v>0</v>
      </c>
      <c r="AR137" s="248">
        <f>成绩录入!J140</f>
        <v>0</v>
      </c>
      <c r="AS137" s="248">
        <f>成绩录入!K140</f>
        <v>0</v>
      </c>
      <c r="AT137" s="248">
        <f>成绩录入!L140</f>
        <v>0</v>
      </c>
      <c r="AU137" s="248">
        <f>成绩录入!M140</f>
        <v>0</v>
      </c>
      <c r="AV137" s="298">
        <f t="shared" si="285"/>
        <v>0</v>
      </c>
      <c r="AX137" s="260">
        <f>成绩录入!I140</f>
        <v>0</v>
      </c>
      <c r="AY137" s="248">
        <f>成绩录入!J140</f>
        <v>0</v>
      </c>
      <c r="AZ137" s="248">
        <f>成绩录入!K140</f>
        <v>0</v>
      </c>
      <c r="BA137" s="248">
        <f>成绩录入!L140</f>
        <v>0</v>
      </c>
      <c r="BB137" s="248">
        <f>成绩录入!M140</f>
        <v>0</v>
      </c>
      <c r="BC137" s="298">
        <f t="shared" si="286"/>
        <v>0</v>
      </c>
      <c r="BE137" s="260">
        <f>成绩录入!I140</f>
        <v>0</v>
      </c>
      <c r="BF137" s="248">
        <f>成绩录入!J140</f>
        <v>0</v>
      </c>
      <c r="BG137" s="248">
        <f>成绩录入!K140</f>
        <v>0</v>
      </c>
      <c r="BH137" s="248">
        <f>成绩录入!L140</f>
        <v>0</v>
      </c>
      <c r="BI137" s="248">
        <f>成绩录入!M140</f>
        <v>0</v>
      </c>
      <c r="BJ137" s="298">
        <f t="shared" si="287"/>
        <v>0</v>
      </c>
      <c r="BL137" s="260">
        <f>成绩录入!I140</f>
        <v>0</v>
      </c>
      <c r="BM137" s="248">
        <f>成绩录入!J140</f>
        <v>0</v>
      </c>
      <c r="BN137" s="248">
        <f>成绩录入!K140</f>
        <v>0</v>
      </c>
      <c r="BO137" s="248">
        <f>成绩录入!L140</f>
        <v>0</v>
      </c>
      <c r="BP137" s="248">
        <f>成绩录入!M140</f>
        <v>0</v>
      </c>
      <c r="BQ137" s="298">
        <f t="shared" si="288"/>
        <v>0</v>
      </c>
      <c r="BS137" s="260">
        <f>成绩录入!P140</f>
        <v>0</v>
      </c>
      <c r="BT137" s="248">
        <f>成绩录入!Q140</f>
        <v>0</v>
      </c>
      <c r="BU137" s="248">
        <f>成绩录入!R140</f>
        <v>0</v>
      </c>
      <c r="BV137" s="248">
        <f>成绩录入!S140</f>
        <v>0</v>
      </c>
      <c r="BW137" s="248">
        <f>成绩录入!T140</f>
        <v>0</v>
      </c>
      <c r="BX137" s="248">
        <f>成绩录入!U140</f>
        <v>0</v>
      </c>
      <c r="BY137" s="248">
        <f>成绩录入!V140</f>
        <v>0</v>
      </c>
      <c r="BZ137" s="248">
        <f>成绩录入!W140</f>
        <v>0</v>
      </c>
      <c r="CA137" s="248">
        <f>成绩录入!X140</f>
        <v>0</v>
      </c>
      <c r="CB137" s="248">
        <f>成绩录入!Y140</f>
        <v>0</v>
      </c>
      <c r="CC137" s="298">
        <f t="shared" si="289"/>
        <v>0</v>
      </c>
      <c r="CE137" s="260">
        <f>成绩录入!P140</f>
        <v>0</v>
      </c>
      <c r="CF137" s="248">
        <f>成绩录入!Q140</f>
        <v>0</v>
      </c>
      <c r="CG137" s="248">
        <f>成绩录入!R140</f>
        <v>0</v>
      </c>
      <c r="CH137" s="248">
        <f>成绩录入!S140</f>
        <v>0</v>
      </c>
      <c r="CI137" s="248">
        <f>成绩录入!T140</f>
        <v>0</v>
      </c>
      <c r="CJ137" s="248">
        <f>成绩录入!U140</f>
        <v>0</v>
      </c>
      <c r="CK137" s="248">
        <f>成绩录入!V140</f>
        <v>0</v>
      </c>
      <c r="CL137" s="248">
        <f>成绩录入!W140</f>
        <v>0</v>
      </c>
      <c r="CM137" s="248">
        <f>成绩录入!X140</f>
        <v>0</v>
      </c>
      <c r="CN137" s="248">
        <f>成绩录入!Y140</f>
        <v>0</v>
      </c>
      <c r="CO137" s="298">
        <f t="shared" si="290"/>
        <v>0</v>
      </c>
      <c r="CQ137" s="260">
        <f>成绩录入!P140</f>
        <v>0</v>
      </c>
      <c r="CR137" s="248">
        <f>成绩录入!Q140</f>
        <v>0</v>
      </c>
      <c r="CS137" s="248">
        <f>成绩录入!R140</f>
        <v>0</v>
      </c>
      <c r="CT137" s="248">
        <f>成绩录入!S140</f>
        <v>0</v>
      </c>
      <c r="CU137" s="248">
        <f>成绩录入!T140</f>
        <v>0</v>
      </c>
      <c r="CV137" s="248">
        <f>成绩录入!U140</f>
        <v>0</v>
      </c>
      <c r="CW137" s="248">
        <f>成绩录入!V140</f>
        <v>0</v>
      </c>
      <c r="CX137" s="248">
        <f>成绩录入!W140</f>
        <v>0</v>
      </c>
      <c r="CY137" s="248">
        <f>成绩录入!X140</f>
        <v>0</v>
      </c>
      <c r="CZ137" s="248">
        <f>成绩录入!Y140</f>
        <v>0</v>
      </c>
      <c r="DA137" s="298">
        <f t="shared" si="291"/>
        <v>0</v>
      </c>
      <c r="DC137" s="260">
        <f>成绩录入!P140</f>
        <v>0</v>
      </c>
      <c r="DD137" s="248">
        <f>成绩录入!Q140</f>
        <v>0</v>
      </c>
      <c r="DE137" s="248">
        <f>成绩录入!R140</f>
        <v>0</v>
      </c>
      <c r="DF137" s="248">
        <f>成绩录入!S140</f>
        <v>0</v>
      </c>
      <c r="DG137" s="248">
        <f>成绩录入!T140</f>
        <v>0</v>
      </c>
      <c r="DH137" s="248">
        <f>成绩录入!U140</f>
        <v>0</v>
      </c>
      <c r="DI137" s="248">
        <f>成绩录入!V140</f>
        <v>0</v>
      </c>
      <c r="DJ137" s="248">
        <f>成绩录入!W140</f>
        <v>0</v>
      </c>
      <c r="DK137" s="248">
        <f>成绩录入!X140</f>
        <v>0</v>
      </c>
      <c r="DL137" s="248">
        <f>成绩录入!Y140</f>
        <v>0</v>
      </c>
      <c r="DM137" s="298">
        <f t="shared" si="351"/>
        <v>0</v>
      </c>
      <c r="DN137" s="299"/>
      <c r="DO137" s="260">
        <f>成绩录入!P140</f>
        <v>0</v>
      </c>
      <c r="DP137" s="248">
        <f>成绩录入!Q140</f>
        <v>0</v>
      </c>
      <c r="DQ137" s="248">
        <f>成绩录入!R140</f>
        <v>0</v>
      </c>
      <c r="DR137" s="248">
        <f>成绩录入!S140</f>
        <v>0</v>
      </c>
      <c r="DS137" s="248">
        <f>成绩录入!T140</f>
        <v>0</v>
      </c>
      <c r="DT137" s="248">
        <f>成绩录入!U140</f>
        <v>0</v>
      </c>
      <c r="DU137" s="248">
        <f>成绩录入!V140</f>
        <v>0</v>
      </c>
      <c r="DV137" s="248">
        <f>成绩录入!W140</f>
        <v>0</v>
      </c>
      <c r="DW137" s="248">
        <f>成绩录入!X140</f>
        <v>0</v>
      </c>
      <c r="DX137" s="248">
        <f>成绩录入!Y140</f>
        <v>0</v>
      </c>
      <c r="DY137" s="298">
        <f t="shared" si="352"/>
        <v>0</v>
      </c>
      <c r="EA137" s="301" t="e">
        <f t="shared" si="294"/>
        <v>#DIV/0!</v>
      </c>
      <c r="EB137" s="297" t="e">
        <f t="shared" si="295"/>
        <v>#DIV/0!</v>
      </c>
      <c r="EC137" s="297" t="e">
        <f t="shared" si="296"/>
        <v>#DIV/0!</v>
      </c>
      <c r="ED137" s="297" t="e">
        <f t="shared" si="297"/>
        <v>#DIV/0!</v>
      </c>
      <c r="EE137" s="297" t="e">
        <f t="shared" si="298"/>
        <v>#DIV/0!</v>
      </c>
      <c r="EF137" s="302" t="e">
        <f t="shared" si="299"/>
        <v>#DIV/0!</v>
      </c>
      <c r="EG137" s="303"/>
      <c r="EH137" s="304">
        <f t="shared" si="300"/>
        <v>0</v>
      </c>
      <c r="EI137" s="397">
        <f>成绩录入!I140</f>
        <v>0</v>
      </c>
      <c r="EJ137" s="397">
        <f>成绩录入!J140</f>
        <v>0</v>
      </c>
      <c r="EK137" s="397">
        <f>成绩录入!K140</f>
        <v>0</v>
      </c>
      <c r="EL137" s="397">
        <f>成绩录入!L140</f>
        <v>0</v>
      </c>
      <c r="EM137" s="397">
        <f>成绩录入!M140</f>
        <v>0</v>
      </c>
      <c r="EN137" s="397">
        <f>成绩录入!P140</f>
        <v>0</v>
      </c>
      <c r="EO137" s="397">
        <f>成绩录入!Q140</f>
        <v>0</v>
      </c>
      <c r="EP137" s="397">
        <f>成绩录入!R140</f>
        <v>0</v>
      </c>
      <c r="EQ137" s="397">
        <f>成绩录入!S140</f>
        <v>0</v>
      </c>
      <c r="ER137" s="397">
        <f>成绩录入!T140</f>
        <v>0</v>
      </c>
      <c r="ES137" s="397">
        <f>成绩录入!U140</f>
        <v>0</v>
      </c>
      <c r="ET137" s="397">
        <f>成绩录入!V140</f>
        <v>0</v>
      </c>
      <c r="EU137" s="397">
        <f>成绩录入!W140</f>
        <v>0</v>
      </c>
      <c r="EV137" s="397">
        <f>成绩录入!X140</f>
        <v>0</v>
      </c>
      <c r="EW137" s="398">
        <f>成绩录入!Y140</f>
        <v>0</v>
      </c>
      <c r="EY137" s="304" t="str">
        <f t="shared" ref="EY137:FB157" si="358">IF(EY$7&lt;&gt;"",INDEX($EH$8:$EW$157,,MATCH(EY$7,$EH$6:$EW$6)),"")</f>
        <v/>
      </c>
      <c r="EZ137" s="296" t="str">
        <f t="shared" si="358"/>
        <v/>
      </c>
      <c r="FA137" s="296" t="str">
        <f t="shared" si="358"/>
        <v/>
      </c>
      <c r="FB137" s="296" t="str">
        <f t="shared" si="358"/>
        <v/>
      </c>
      <c r="FC137" s="302">
        <f>成绩录入!AB140</f>
        <v>0</v>
      </c>
      <c r="FD137" s="303"/>
      <c r="FE137" s="399" t="str">
        <f t="shared" si="301"/>
        <v>√</v>
      </c>
      <c r="FF137" s="397" t="str">
        <f t="shared" si="302"/>
        <v>√</v>
      </c>
      <c r="FG137" s="397" t="str">
        <f t="shared" si="303"/>
        <v>√</v>
      </c>
      <c r="FH137" s="397" t="str">
        <f t="shared" si="304"/>
        <v>√</v>
      </c>
      <c r="FI137" s="398" t="str">
        <f t="shared" si="305"/>
        <v>√</v>
      </c>
      <c r="FJ137" s="299"/>
      <c r="FK137" s="260">
        <f>成绩录入!AB140</f>
        <v>0</v>
      </c>
      <c r="FL137" s="248">
        <f>成绩录入!AC140</f>
        <v>0</v>
      </c>
      <c r="FM137" s="248">
        <f>成绩录入!AD140</f>
        <v>0</v>
      </c>
      <c r="FN137" s="248">
        <f>成绩录入!AE140</f>
        <v>0</v>
      </c>
      <c r="FO137" s="248">
        <f>成绩录入!AF140</f>
        <v>0</v>
      </c>
      <c r="FP137" s="248">
        <f>成绩录入!AG140</f>
        <v>0</v>
      </c>
      <c r="FQ137" s="298">
        <f t="shared" si="306"/>
        <v>0</v>
      </c>
      <c r="FR137" s="299"/>
      <c r="FS137" s="260">
        <f>成绩录入!AB140</f>
        <v>0</v>
      </c>
      <c r="FT137" s="248">
        <f>成绩录入!AC140</f>
        <v>0</v>
      </c>
      <c r="FU137" s="248">
        <f>成绩录入!AD140</f>
        <v>0</v>
      </c>
      <c r="FV137" s="248">
        <f>成绩录入!AE140</f>
        <v>0</v>
      </c>
      <c r="FW137" s="248">
        <f>成绩录入!AF140</f>
        <v>0</v>
      </c>
      <c r="FX137" s="333">
        <f>成绩录入!AG140</f>
        <v>0</v>
      </c>
      <c r="FY137" s="298">
        <f t="shared" si="307"/>
        <v>0</v>
      </c>
      <c r="FZ137" s="299"/>
      <c r="GA137" s="260">
        <f>成绩录入!AB140</f>
        <v>0</v>
      </c>
      <c r="GB137" s="248">
        <f>成绩录入!AC140</f>
        <v>0</v>
      </c>
      <c r="GC137" s="248">
        <f>成绩录入!AD140</f>
        <v>0</v>
      </c>
      <c r="GD137" s="248">
        <f>成绩录入!AE140</f>
        <v>0</v>
      </c>
      <c r="GE137" s="248">
        <f>成绩录入!AF140</f>
        <v>0</v>
      </c>
      <c r="GF137" s="248">
        <f>成绩录入!AG140</f>
        <v>0</v>
      </c>
      <c r="GG137" s="298">
        <f t="shared" si="308"/>
        <v>0</v>
      </c>
      <c r="GI137" s="260">
        <f>成绩录入!AB140</f>
        <v>0</v>
      </c>
      <c r="GJ137" s="248">
        <f>成绩录入!AC140</f>
        <v>0</v>
      </c>
      <c r="GK137" s="248">
        <f>成绩录入!AD140</f>
        <v>0</v>
      </c>
      <c r="GL137" s="248">
        <f>成绩录入!AE140</f>
        <v>0</v>
      </c>
      <c r="GM137" s="248">
        <f>成绩录入!AF140</f>
        <v>0</v>
      </c>
      <c r="GN137" s="248">
        <f>成绩录入!AG140</f>
        <v>0</v>
      </c>
      <c r="GO137" s="298">
        <f t="shared" si="309"/>
        <v>0</v>
      </c>
      <c r="GP137" s="299"/>
      <c r="GQ137" s="260">
        <f>成绩录入!AB140</f>
        <v>0</v>
      </c>
      <c r="GR137" s="248">
        <f>成绩录入!AC140</f>
        <v>0</v>
      </c>
      <c r="GS137" s="248">
        <f>成绩录入!AD140</f>
        <v>0</v>
      </c>
      <c r="GT137" s="248">
        <f>成绩录入!AE140</f>
        <v>0</v>
      </c>
      <c r="GU137" s="248">
        <f>成绩录入!AF140</f>
        <v>0</v>
      </c>
      <c r="GV137" s="248">
        <f>成绩录入!AG140</f>
        <v>0</v>
      </c>
      <c r="GW137" s="298">
        <f t="shared" si="310"/>
        <v>0</v>
      </c>
      <c r="GX137" s="299"/>
      <c r="GY137" s="273">
        <f>成绩录入!AJ140</f>
        <v>0</v>
      </c>
      <c r="GZ137" s="274">
        <f>成绩录入!AK140</f>
        <v>0</v>
      </c>
      <c r="HA137" s="274">
        <f>成绩录入!AL140</f>
        <v>0</v>
      </c>
      <c r="HB137" s="274">
        <f>成绩录入!AM140</f>
        <v>0</v>
      </c>
      <c r="HC137" s="274">
        <f>成绩录入!AN140</f>
        <v>0</v>
      </c>
      <c r="HD137" s="274">
        <f>成绩录入!AO140</f>
        <v>0</v>
      </c>
      <c r="HE137" s="310">
        <f t="shared" ref="HE137:HE157" si="359">IF($HE$7&lt;&gt;0,SUM(GY137*GY$7,GZ137*GZ$7,HA137*HA$7,HB137*HB$7,HC137*HC$7,HD137*HD$7)/$HE$7,0)</f>
        <v>0</v>
      </c>
      <c r="HF137" s="299"/>
      <c r="HG137" s="273">
        <f>成绩录入!AJ140</f>
        <v>0</v>
      </c>
      <c r="HH137" s="274">
        <f>成绩录入!AK140</f>
        <v>0</v>
      </c>
      <c r="HI137" s="274">
        <f>成绩录入!AL140</f>
        <v>0</v>
      </c>
      <c r="HJ137" s="274">
        <f>成绩录入!AM140</f>
        <v>0</v>
      </c>
      <c r="HK137" s="274">
        <f>成绩录入!AN140</f>
        <v>0</v>
      </c>
      <c r="HL137" s="274">
        <f>成绩录入!AO140</f>
        <v>0</v>
      </c>
      <c r="HM137" s="310">
        <f t="shared" ref="HM137:HM157" si="360">IF($HM$7&lt;&gt;0,SUM(HG137*HG$7,HH137*HH$7,HI137*HI$7,HJ137*HJ$7,HK137*HK$7,HL137*HL$7)/$HM$7,0)</f>
        <v>0</v>
      </c>
      <c r="HO137" s="273">
        <f>成绩录入!AJ140</f>
        <v>0</v>
      </c>
      <c r="HP137" s="274">
        <f>成绩录入!AK140</f>
        <v>0</v>
      </c>
      <c r="HQ137" s="274">
        <f>成绩录入!AL140</f>
        <v>0</v>
      </c>
      <c r="HR137" s="274">
        <f>成绩录入!AM140</f>
        <v>0</v>
      </c>
      <c r="HS137" s="274">
        <f>成绩录入!AN140</f>
        <v>0</v>
      </c>
      <c r="HT137" s="274">
        <f>成绩录入!AO140</f>
        <v>0</v>
      </c>
      <c r="HU137" s="310">
        <f t="shared" ref="HU137:HU157" si="361">IF($HU$7&lt;&gt;0,SUM(HO137*HO$7,HP137*HP$7,HQ137*HQ$7,HR137*HR$7,HS137*HS$7,HT137*HT$7)/$HU$7,0)</f>
        <v>0</v>
      </c>
      <c r="HV137" s="299"/>
      <c r="HW137" s="273">
        <f>成绩录入!AJ140</f>
        <v>0</v>
      </c>
      <c r="HX137" s="274">
        <f>成绩录入!AK140</f>
        <v>0</v>
      </c>
      <c r="HY137" s="274">
        <f>成绩录入!AL140</f>
        <v>0</v>
      </c>
      <c r="HZ137" s="274">
        <f>成绩录入!AM140</f>
        <v>0</v>
      </c>
      <c r="IA137" s="274">
        <f>成绩录入!AN140</f>
        <v>0</v>
      </c>
      <c r="IB137" s="274">
        <f>成绩录入!AO140</f>
        <v>0</v>
      </c>
      <c r="IC137" s="310">
        <f t="shared" ref="IC137:IC157" si="362">IF($IC$7&lt;&gt;0,SUM(HW137*HW$7,HX137*HX$7,HY137*HY$7,HZ137*HZ$7,IA137*IA$7,IB137*IB$7)/$IC$7,0)</f>
        <v>0</v>
      </c>
      <c r="ID137" s="299"/>
      <c r="IE137" s="273">
        <f>成绩录入!AJ140</f>
        <v>0</v>
      </c>
      <c r="IF137" s="274">
        <f>成绩录入!AK140</f>
        <v>0</v>
      </c>
      <c r="IG137" s="274">
        <f>成绩录入!AL140</f>
        <v>0</v>
      </c>
      <c r="IH137" s="274">
        <f>成绩录入!AM140</f>
        <v>0</v>
      </c>
      <c r="II137" s="274">
        <f>成绩录入!AN140</f>
        <v>0</v>
      </c>
      <c r="IJ137" s="274">
        <f>成绩录入!AO140</f>
        <v>0</v>
      </c>
      <c r="IK137" s="310">
        <f t="shared" ref="IK137:IK157" si="363">IF($IK$7&lt;&gt;0,SUM(IE137*IE$7,IF137*IF$7,IG137*IG$7,IH137*IH$7,II137*II$7,IJ137*IJ$7)/$IK$7,0)</f>
        <v>0</v>
      </c>
      <c r="IL137" s="299"/>
      <c r="IM137" s="313" t="e">
        <f t="shared" si="311"/>
        <v>#DIV/0!</v>
      </c>
      <c r="IN137" s="314" t="e">
        <f t="shared" si="312"/>
        <v>#DIV/0!</v>
      </c>
      <c r="IO137" s="314" t="e">
        <f t="shared" si="313"/>
        <v>#DIV/0!</v>
      </c>
      <c r="IP137" s="314" t="e">
        <f t="shared" si="314"/>
        <v>#DIV/0!</v>
      </c>
      <c r="IQ137" s="314" t="e">
        <f t="shared" si="315"/>
        <v>#DIV/0!</v>
      </c>
      <c r="IR137" s="400" t="e">
        <f t="shared" si="316"/>
        <v>#DIV/0!</v>
      </c>
      <c r="IT137" s="214">
        <f>成绩录入!AR140</f>
        <v>0</v>
      </c>
      <c r="IU137" s="216">
        <f>成绩录入!AS140</f>
        <v>0</v>
      </c>
      <c r="IV137" s="216">
        <f>成绩录入!AT140</f>
        <v>0</v>
      </c>
      <c r="IW137" s="216">
        <f>成绩录入!AU140</f>
        <v>0</v>
      </c>
      <c r="IX137" s="216">
        <f>成绩录入!AV140</f>
        <v>0</v>
      </c>
      <c r="IY137" s="216">
        <f>成绩录入!AW140</f>
        <v>0</v>
      </c>
      <c r="IZ137" s="298">
        <f t="shared" si="317"/>
        <v>0</v>
      </c>
      <c r="JA137" s="299"/>
      <c r="JB137" s="317">
        <f>成绩录入!AR140</f>
        <v>0</v>
      </c>
      <c r="JC137" s="216">
        <f>成绩录入!AS140</f>
        <v>0</v>
      </c>
      <c r="JD137" s="216">
        <f>成绩录入!AT140</f>
        <v>0</v>
      </c>
      <c r="JE137" s="216">
        <f>成绩录入!AU140</f>
        <v>0</v>
      </c>
      <c r="JF137" s="216">
        <f>成绩录入!AV140</f>
        <v>0</v>
      </c>
      <c r="JG137" s="216">
        <f>成绩录入!AW140</f>
        <v>0</v>
      </c>
      <c r="JH137" s="298">
        <f t="shared" si="318"/>
        <v>0</v>
      </c>
      <c r="JI137" s="299"/>
      <c r="JJ137" s="248">
        <f>成绩录入!AR140</f>
        <v>0</v>
      </c>
      <c r="JK137" s="248">
        <f>成绩录入!AS140</f>
        <v>0</v>
      </c>
      <c r="JL137" s="248">
        <f>成绩录入!AT140</f>
        <v>0</v>
      </c>
      <c r="JM137" s="248">
        <f>成绩录入!AU140</f>
        <v>0</v>
      </c>
      <c r="JN137" s="248">
        <f>成绩录入!AV140</f>
        <v>0</v>
      </c>
      <c r="JO137" s="248">
        <f>成绩录入!AW140</f>
        <v>0</v>
      </c>
      <c r="JP137" s="298">
        <f t="shared" si="319"/>
        <v>0</v>
      </c>
      <c r="JQ137" s="299"/>
      <c r="JR137" s="308">
        <f>成绩录入!AR140</f>
        <v>0</v>
      </c>
      <c r="JS137" s="248">
        <f>成绩录入!AS140</f>
        <v>0</v>
      </c>
      <c r="JT137" s="248">
        <f>成绩录入!AT140</f>
        <v>0</v>
      </c>
      <c r="JU137" s="248">
        <f>成绩录入!AU140</f>
        <v>0</v>
      </c>
      <c r="JV137" s="248">
        <f>成绩录入!AV140</f>
        <v>0</v>
      </c>
      <c r="JW137" s="248">
        <f>成绩录入!AW140</f>
        <v>0</v>
      </c>
      <c r="JX137" s="298">
        <f t="shared" si="320"/>
        <v>0</v>
      </c>
      <c r="JY137" s="299"/>
      <c r="JZ137" s="308">
        <f>成绩录入!AR140</f>
        <v>0</v>
      </c>
      <c r="KA137" s="248">
        <f>成绩录入!AS140</f>
        <v>0</v>
      </c>
      <c r="KB137" s="248">
        <f>成绩录入!AT140</f>
        <v>0</v>
      </c>
      <c r="KC137" s="248">
        <f>成绩录入!AU140</f>
        <v>0</v>
      </c>
      <c r="KD137" s="248">
        <f>成绩录入!AV140</f>
        <v>0</v>
      </c>
      <c r="KE137" s="248">
        <f>成绩录入!AW140</f>
        <v>0</v>
      </c>
      <c r="KF137" s="298">
        <f t="shared" si="321"/>
        <v>0</v>
      </c>
      <c r="KH137" s="401">
        <f t="shared" si="322"/>
        <v>0</v>
      </c>
      <c r="KI137" s="314">
        <f t="shared" si="323"/>
        <v>0</v>
      </c>
      <c r="KJ137" s="314">
        <f t="shared" si="324"/>
        <v>0</v>
      </c>
      <c r="KK137" s="314">
        <f t="shared" si="325"/>
        <v>0</v>
      </c>
      <c r="KL137" s="314">
        <f t="shared" si="326"/>
        <v>0</v>
      </c>
      <c r="KM137" s="400">
        <f t="shared" si="327"/>
        <v>0</v>
      </c>
      <c r="KN137" s="90"/>
      <c r="KO137" s="294">
        <f>IF(总评!G135&lt;60,1,0)</f>
        <v>0</v>
      </c>
      <c r="KP137" s="355">
        <f t="shared" si="328"/>
        <v>0</v>
      </c>
      <c r="KQ137" s="355">
        <f t="shared" si="329"/>
        <v>0</v>
      </c>
      <c r="KR137" s="356">
        <f t="shared" si="330"/>
        <v>0</v>
      </c>
      <c r="KS137" s="321">
        <f t="shared" ref="KS137:KS157" si="364">K137*KO137</f>
        <v>0</v>
      </c>
      <c r="OT137" s="273">
        <f>IF(OT$6=$OS$5,成绩录入!BC140,0)</f>
        <v>0</v>
      </c>
      <c r="OU137" s="274">
        <f>IF(OU$6=$OS$5,成绩录入!BD140,0)</f>
        <v>0</v>
      </c>
      <c r="OV137" s="274">
        <f>IF(OV$6=$OS$5,成绩录入!BE140,0)</f>
        <v>0</v>
      </c>
      <c r="OW137" s="274">
        <f>IF(OW$6=$OS$5,成绩录入!BF140,0)</f>
        <v>0</v>
      </c>
      <c r="OX137" s="274">
        <f>IF(OX$6=$OS$5,成绩录入!BG140,0)</f>
        <v>0</v>
      </c>
      <c r="OY137" s="274">
        <f>IF(OY$6=$OS$5,成绩录入!BH140,0)</f>
        <v>0</v>
      </c>
      <c r="OZ137" s="274">
        <f>IF(OZ$6=$OS$5,成绩录入!BI140,0)</f>
        <v>0</v>
      </c>
      <c r="PA137" s="274">
        <f>IF(PA$6=$OS$5,成绩录入!BJ140,0)</f>
        <v>0</v>
      </c>
      <c r="PB137" s="274">
        <f>IF(PB$6=$OS$5,成绩录入!BK140,0)</f>
        <v>0</v>
      </c>
      <c r="PC137" s="274">
        <f>IF(PC$6=$OS$5,成绩录入!BL140,0)</f>
        <v>0</v>
      </c>
      <c r="PD137" s="274">
        <f>IF(PD$6=$OS$5,成绩录入!BM140,0)</f>
        <v>0</v>
      </c>
      <c r="PE137" s="274">
        <f>IF(PE$6=$OS$5,成绩录入!BN140,0)</f>
        <v>0</v>
      </c>
      <c r="PF137" s="274">
        <f>IF(PF$6=$OS$5,成绩录入!BO140,0)</f>
        <v>0</v>
      </c>
      <c r="PG137" s="274">
        <f>IF(PG$6=$OS$5,成绩录入!BP140,0)</f>
        <v>0</v>
      </c>
      <c r="PH137" s="274">
        <f>IF(PH$6=$OS$5,成绩录入!BQ140,0)</f>
        <v>0</v>
      </c>
      <c r="PI137" s="274">
        <f>IF(PI$6=$OS$5,成绩录入!BR140,0)</f>
        <v>0</v>
      </c>
      <c r="PJ137" s="274">
        <f>IF(PJ$6=$OS$5,成绩录入!BS140,0)</f>
        <v>0</v>
      </c>
      <c r="PK137" s="274">
        <f>IF(PK$6=$OS$5,成绩录入!BT140,0)</f>
        <v>0</v>
      </c>
      <c r="PL137" s="274">
        <f>IF(PL$6=$OS$5,成绩录入!BU140,0)</f>
        <v>0</v>
      </c>
      <c r="PM137" s="274">
        <f>IF(PM$6=$OS$5,成绩录入!BV140,0)</f>
        <v>0</v>
      </c>
      <c r="PN137" s="274">
        <f>IF(PN$6=$OS$5,成绩录入!BW140,0)</f>
        <v>0</v>
      </c>
      <c r="PO137" s="274">
        <f>IF(PO$6=$OS$5,成绩录入!BX140,0)</f>
        <v>0</v>
      </c>
      <c r="PP137" s="274">
        <f>IF(PP$6=$OS$5,成绩录入!BY140,0)</f>
        <v>0</v>
      </c>
      <c r="PQ137" s="274">
        <f>IF(PQ$6=$OS$5,成绩录入!BZ140,0)</f>
        <v>0</v>
      </c>
      <c r="PR137" s="274">
        <f>IF(PR$6=$OS$5,成绩录入!CA140,0)</f>
        <v>0</v>
      </c>
      <c r="PS137" s="274">
        <f>IF(PS$6=$OS$5,成绩录入!CB140,0)</f>
        <v>0</v>
      </c>
      <c r="PT137" s="274">
        <f>IF(PT$6=$OS$5,成绩录入!CC140,0)</f>
        <v>0</v>
      </c>
      <c r="PU137" s="274">
        <f>IF(PU$6=$OS$5,成绩录入!CD140,0)</f>
        <v>0</v>
      </c>
      <c r="PV137" s="274">
        <f>IF(PV$6=$OS$5,成绩录入!CE140,0)</f>
        <v>0</v>
      </c>
      <c r="PW137" s="274">
        <f>IF(PW$6=$OS$5,成绩录入!CF140,0)</f>
        <v>0</v>
      </c>
      <c r="PX137" s="274">
        <f>IF(PX$6=$OS$5,成绩录入!CG140,0)</f>
        <v>0</v>
      </c>
      <c r="PY137" s="274">
        <f>IF(PY$6=$OS$5,成绩录入!CH140,0)</f>
        <v>0</v>
      </c>
      <c r="PZ137" s="274">
        <f>IF(PZ$6=$OS$5,成绩录入!CI140,0)</f>
        <v>0</v>
      </c>
      <c r="QA137" s="274">
        <f>IF(QA$6=$OS$5,成绩录入!CJ140,0)</f>
        <v>0</v>
      </c>
      <c r="QB137" s="274">
        <f>IF(QB$6=$OS$5,成绩录入!CK140,0)</f>
        <v>0</v>
      </c>
      <c r="QC137" s="274">
        <f>IF(QC$6=$OS$5,成绩录入!CL140,0)</f>
        <v>0</v>
      </c>
      <c r="QD137" s="274">
        <f>IF(QD$6=$OS$5,成绩录入!CM140,0)</f>
        <v>0</v>
      </c>
      <c r="QE137" s="274">
        <f>IF(QE$6=$OS$5,成绩录入!CN140,0)</f>
        <v>0</v>
      </c>
      <c r="QF137" s="274">
        <f>IF(QF$6=$OS$5,成绩录入!CO140,0)</f>
        <v>0</v>
      </c>
      <c r="QG137" s="274">
        <f>IF(QG$6=$OS$5,成绩录入!CP140,0)</f>
        <v>0</v>
      </c>
      <c r="QH137" s="274">
        <f>IF(QH$6=$OS$5,成绩录入!CQ140,0)</f>
        <v>0</v>
      </c>
      <c r="QI137" s="274">
        <f>IF(QI$6=$OS$5,成绩录入!CR140,0)</f>
        <v>0</v>
      </c>
      <c r="QJ137" s="274">
        <f>IF(QJ$6=$OS$5,成绩录入!CS140,0)</f>
        <v>0</v>
      </c>
      <c r="QK137" s="274">
        <f>IF(QK$6=$OS$5,成绩录入!CT140,0)</f>
        <v>0</v>
      </c>
      <c r="QL137" s="274">
        <f>IF(QL$6=$OS$5,成绩录入!CU140,0)</f>
        <v>0</v>
      </c>
      <c r="QM137" s="274">
        <f>IF(QM$6=$OS$5,成绩录入!CV140,0)</f>
        <v>0</v>
      </c>
      <c r="QN137" s="274">
        <f>IF(QN$6=$OS$5,成绩录入!CW140,0)</f>
        <v>0</v>
      </c>
      <c r="QO137" s="274">
        <f>IF(QO$6=$OS$5,成绩录入!CX140,0)</f>
        <v>0</v>
      </c>
      <c r="QP137" s="274">
        <f>IF(QP$6=$OS$5,成绩录入!CY140,0)</f>
        <v>0</v>
      </c>
      <c r="QQ137" s="274">
        <f>IF(QQ$6=$OS$5,成绩录入!CZ140,0)</f>
        <v>0</v>
      </c>
      <c r="QR137" s="274">
        <f>IF(QR$6=$OS$5,成绩录入!DA140,0)</f>
        <v>0</v>
      </c>
      <c r="QS137" s="274">
        <f>IF(QS$6=$OS$5,成绩录入!DB140,0)</f>
        <v>0</v>
      </c>
      <c r="QT137" s="274">
        <f>IF(QT$6=$OS$5,成绩录入!DC140,0)</f>
        <v>0</v>
      </c>
      <c r="QU137" s="274">
        <f>IF(QU$6=$OS$5,成绩录入!DD140,0)</f>
        <v>0</v>
      </c>
      <c r="QV137" s="274">
        <f>IF(QV$6=$OS$5,成绩录入!DE140,0)</f>
        <v>0</v>
      </c>
      <c r="QW137" s="274">
        <f>IF(QW$6=$OS$5,成绩录入!DF140,0)</f>
        <v>0</v>
      </c>
      <c r="QX137" s="274">
        <f>IF(QX$6=$OS$5,成绩录入!DG140,0)</f>
        <v>0</v>
      </c>
      <c r="QY137" s="274">
        <f>IF(QY$6=$OS$5,成绩录入!DH140,0)</f>
        <v>0</v>
      </c>
      <c r="QZ137" s="274">
        <f>IF(QZ$6=$OS$5,成绩录入!DI140,0)</f>
        <v>0</v>
      </c>
      <c r="RA137" s="274">
        <f>IF(RA$6=$OS$5,成绩录入!DJ140,0)</f>
        <v>0</v>
      </c>
      <c r="RB137" s="248">
        <f>IF(RB$6=$OS$5,成绩录入!DK140,0)</f>
        <v>0</v>
      </c>
      <c r="RC137" s="248">
        <f>IF(RC$6=$OS$5,成绩录入!DL140,0)</f>
        <v>0</v>
      </c>
      <c r="RD137" s="248">
        <f>IF(RD$6=$OS$5,成绩录入!DM140,0)</f>
        <v>0</v>
      </c>
      <c r="RE137" s="248">
        <f>IF(RE$6=$OS$5,成绩录入!DN140,0)</f>
        <v>0</v>
      </c>
      <c r="RF137" s="248">
        <f>IF(RF$6=$OS$5,成绩录入!DO140,0)</f>
        <v>0</v>
      </c>
      <c r="RG137" s="248">
        <f>IF(RG$6=$OS$5,成绩录入!DP140,0)</f>
        <v>0</v>
      </c>
      <c r="RH137" s="248">
        <f>IF(RH$6=$OS$5,成绩录入!DQ140,0)</f>
        <v>0</v>
      </c>
      <c r="RI137" s="248">
        <f>IF(RI$6=$OS$5,成绩录入!DR140,0)</f>
        <v>0</v>
      </c>
      <c r="RJ137" s="248">
        <f>IF(RJ$6=$OS$5,成绩录入!DS140,0)</f>
        <v>0</v>
      </c>
      <c r="RK137" s="248">
        <f>IF(RK$6=$OS$5,成绩录入!DT140,0)</f>
        <v>0</v>
      </c>
      <c r="RL137" s="248">
        <f>IF(RL$6=$OS$5,成绩录入!DU140,0)</f>
        <v>0</v>
      </c>
      <c r="RM137" s="248">
        <f>IF(RM$6=$OS$5,成绩录入!DV140,0)</f>
        <v>0</v>
      </c>
      <c r="RN137" s="248">
        <f>IF(RN$6=$OS$5,成绩录入!DW140,0)</f>
        <v>0</v>
      </c>
      <c r="RO137" s="248">
        <f>IF(RO$6=$OS$5,成绩录入!DX140,0)</f>
        <v>0</v>
      </c>
      <c r="RP137" s="248">
        <f>IF(RP$6=$OS$5,成绩录入!DY140,0)</f>
        <v>0</v>
      </c>
      <c r="RQ137" s="248">
        <f>IF(RQ$6=$OS$5,成绩录入!DZ140,0)</f>
        <v>0</v>
      </c>
      <c r="RR137" s="248">
        <f>IF(RR$6=$OS$5,成绩录入!EA140,0)</f>
        <v>0</v>
      </c>
      <c r="RS137" s="248">
        <f>IF(RS$6=$OS$5,成绩录入!EB140,0)</f>
        <v>0</v>
      </c>
      <c r="RT137" s="248">
        <f>IF(RT$6=$OS$5,成绩录入!EC140,0)</f>
        <v>0</v>
      </c>
      <c r="RU137" s="248">
        <f>IF(RU$6=$OS$5,成绩录入!ED140,0)</f>
        <v>0</v>
      </c>
      <c r="RV137" s="248">
        <f>IF(RV$6=$OS$5,成绩录入!EE140,0)</f>
        <v>0</v>
      </c>
      <c r="RW137" s="248">
        <f>IF(RW$6=$OS$5,成绩录入!EF140,0)</f>
        <v>0</v>
      </c>
      <c r="RX137" s="248">
        <f>IF(RX$6=$OS$5,成绩录入!EG140,0)</f>
        <v>0</v>
      </c>
      <c r="RY137" s="248">
        <f>IF(RY$6=$OS$5,成绩录入!EH140,0)</f>
        <v>0</v>
      </c>
      <c r="RZ137" s="248">
        <f>IF(RZ$6=$OS$5,成绩录入!EI140,0)</f>
        <v>0</v>
      </c>
      <c r="SA137" s="248">
        <f>IF(SA$6=$OS$5,成绩录入!EJ140,0)</f>
        <v>0</v>
      </c>
      <c r="SB137" s="248">
        <f>IF(SB$6=$OS$5,成绩录入!EK140,0)</f>
        <v>0</v>
      </c>
      <c r="SC137" s="248">
        <f>IF(SC$6=$OS$5,成绩录入!EL140,0)</f>
        <v>0</v>
      </c>
      <c r="SD137" s="248">
        <f>IF(SD$6=$OS$5,成绩录入!EM140,0)</f>
        <v>0</v>
      </c>
      <c r="SE137" s="248">
        <f>IF(SE$6=$OS$5,成绩录入!EN140,0)</f>
        <v>0</v>
      </c>
      <c r="SF137" s="248">
        <f>IF(SF$6=$OS$5,成绩录入!EO140,0)</f>
        <v>0</v>
      </c>
      <c r="SG137" s="248">
        <f>IF(SG$6=$OS$5,成绩录入!EP140,0)</f>
        <v>0</v>
      </c>
      <c r="SH137" s="248">
        <f>IF(SH$6=$OS$5,成绩录入!EQ140,0)</f>
        <v>0</v>
      </c>
      <c r="SI137" s="248">
        <f>IF(SI$6=$OS$5,成绩录入!ER140,0)</f>
        <v>0</v>
      </c>
      <c r="SJ137" s="248">
        <f>IF(SJ$6=$OS$5,成绩录入!ES140,0)</f>
        <v>0</v>
      </c>
      <c r="SK137" s="248">
        <f>IF(SK$6=$OS$5,成绩录入!ET140,0)</f>
        <v>0</v>
      </c>
      <c r="SL137" s="248">
        <f>IF(SL$6=$OS$5,成绩录入!EU140,0)</f>
        <v>0</v>
      </c>
      <c r="SM137" s="248">
        <f>IF(SM$6=$OS$5,成绩录入!EV140,0)</f>
        <v>0</v>
      </c>
      <c r="SN137" s="248">
        <f>IF(SN$6=$OS$5,成绩录入!EW140,0)</f>
        <v>0</v>
      </c>
      <c r="SO137" s="248">
        <f>IF(SO$6=$OS$5,成绩录入!EX140,0)</f>
        <v>0</v>
      </c>
      <c r="SP137" s="218">
        <f t="shared" si="353"/>
        <v>0</v>
      </c>
      <c r="SQ137" s="166"/>
      <c r="SR137" s="166"/>
      <c r="SS137" s="273">
        <f>IF(SS$6=$SR$5,成绩录入!BC140,0)</f>
        <v>0</v>
      </c>
      <c r="ST137" s="274">
        <f>IF(ST$6=$SR$5,成绩录入!BD140,0)</f>
        <v>0</v>
      </c>
      <c r="SU137" s="274">
        <f>IF(SU$6=$SR$5,成绩录入!BE140,0)</f>
        <v>0</v>
      </c>
      <c r="SV137" s="274">
        <f>IF(SV$6=$SR$5,成绩录入!BF140,0)</f>
        <v>0</v>
      </c>
      <c r="SW137" s="274">
        <f>IF(SW$6=$SR$5,成绩录入!BG140,0)</f>
        <v>0</v>
      </c>
      <c r="SX137" s="274">
        <f>IF(SX$6=$SR$5,成绩录入!BH140,0)</f>
        <v>0</v>
      </c>
      <c r="SY137" s="274">
        <f>IF(SY$6=$SR$5,成绩录入!BI140,0)</f>
        <v>0</v>
      </c>
      <c r="SZ137" s="274">
        <f>IF(SZ$6=$SR$5,成绩录入!BJ140,0)</f>
        <v>0</v>
      </c>
      <c r="TA137" s="274">
        <f>IF(TA$6=$SR$5,成绩录入!BK140,0)</f>
        <v>0</v>
      </c>
      <c r="TB137" s="274">
        <f>IF(TB$6=$SR$5,成绩录入!BL140,0)</f>
        <v>0</v>
      </c>
      <c r="TC137" s="274">
        <f>IF(TC$6=$SR$5,成绩录入!BM140,0)</f>
        <v>0</v>
      </c>
      <c r="TD137" s="274">
        <f>IF(TD$6=$SR$5,成绩录入!BN140,0)</f>
        <v>0</v>
      </c>
      <c r="TE137" s="274">
        <f>IF(TE$6=$SR$5,成绩录入!BO140,0)</f>
        <v>0</v>
      </c>
      <c r="TF137" s="274">
        <f>IF(TF$6=$SR$5,成绩录入!BP140,0)</f>
        <v>0</v>
      </c>
      <c r="TG137" s="274">
        <f>IF(TG$6=$SR$5,成绩录入!BQ140,0)</f>
        <v>0</v>
      </c>
      <c r="TH137" s="274">
        <f>IF(TH$6=$SR$5,成绩录入!BR140,0)</f>
        <v>0</v>
      </c>
      <c r="TI137" s="274">
        <f>IF(TI$6=$SR$5,成绩录入!BS140,0)</f>
        <v>0</v>
      </c>
      <c r="TJ137" s="274">
        <f>IF(TJ$6=$SR$5,成绩录入!BT140,0)</f>
        <v>0</v>
      </c>
      <c r="TK137" s="274">
        <f>IF(TK$6=$SR$5,成绩录入!BU140,0)</f>
        <v>0</v>
      </c>
      <c r="TL137" s="274">
        <f>IF(TL$6=$SR$5,成绩录入!BV140,0)</f>
        <v>0</v>
      </c>
      <c r="TM137" s="274">
        <f>IF(TM$6=$SR$5,成绩录入!BW140,0)</f>
        <v>0</v>
      </c>
      <c r="TN137" s="274">
        <f>IF(TN$6=$SR$5,成绩录入!BX140,0)</f>
        <v>0</v>
      </c>
      <c r="TO137" s="274">
        <f>IF(TO$6=$SR$5,成绩录入!BY140,0)</f>
        <v>0</v>
      </c>
      <c r="TP137" s="274">
        <f>IF(TP$6=$SR$5,成绩录入!BZ140,0)</f>
        <v>0</v>
      </c>
      <c r="TQ137" s="274">
        <f>IF(TQ$6=$SR$5,成绩录入!CA140,0)</f>
        <v>0</v>
      </c>
      <c r="TR137" s="274">
        <f>IF(TR$6=$SR$5,成绩录入!CB140,0)</f>
        <v>0</v>
      </c>
      <c r="TS137" s="274">
        <f>IF(TS$6=$SR$5,成绩录入!CC140,0)</f>
        <v>0</v>
      </c>
      <c r="TT137" s="274">
        <f>IF(TT$6=$SR$5,成绩录入!CD140,0)</f>
        <v>0</v>
      </c>
      <c r="TU137" s="274">
        <f>IF(TU$6=$SR$5,成绩录入!CE140,0)</f>
        <v>0</v>
      </c>
      <c r="TV137" s="274">
        <f>IF(TV$6=$SR$5,成绩录入!CF140,0)</f>
        <v>0</v>
      </c>
      <c r="TW137" s="274">
        <f>IF(TW$6=$SR$5,成绩录入!CG140,0)</f>
        <v>0</v>
      </c>
      <c r="TX137" s="274">
        <f>IF(TX$6=$SR$5,成绩录入!CH140,0)</f>
        <v>0</v>
      </c>
      <c r="TY137" s="274">
        <f>IF(TY$6=$SR$5,成绩录入!CI140,0)</f>
        <v>0</v>
      </c>
      <c r="TZ137" s="274">
        <f>IF(TZ$6=$SR$5,成绩录入!CJ140,0)</f>
        <v>0</v>
      </c>
      <c r="UA137" s="274">
        <f>IF(UA$6=$SR$5,成绩录入!CK140,0)</f>
        <v>0</v>
      </c>
      <c r="UB137" s="274">
        <f>IF(UB$6=$SR$5,成绩录入!CL140,0)</f>
        <v>0</v>
      </c>
      <c r="UC137" s="274">
        <f>IF(UC$6=$SR$5,成绩录入!CM140,0)</f>
        <v>0</v>
      </c>
      <c r="UD137" s="274">
        <f>IF(UD$6=$SR$5,成绩录入!CN140,0)</f>
        <v>0</v>
      </c>
      <c r="UE137" s="274">
        <f>IF(UE$6=$SR$5,成绩录入!CO140,0)</f>
        <v>0</v>
      </c>
      <c r="UF137" s="274">
        <f>IF(UF$6=$SR$5,成绩录入!CP140,0)</f>
        <v>0</v>
      </c>
      <c r="UG137" s="274">
        <f>IF(UG$6=$SR$5,成绩录入!CQ140,0)</f>
        <v>0</v>
      </c>
      <c r="UH137" s="274">
        <f>IF(UH$6=$SR$5,成绩录入!CR140,0)</f>
        <v>0</v>
      </c>
      <c r="UI137" s="274">
        <f>IF(UI$6=$SR$5,成绩录入!CS140,0)</f>
        <v>0</v>
      </c>
      <c r="UJ137" s="274">
        <f>IF(UJ$6=$SR$5,成绩录入!CT140,0)</f>
        <v>0</v>
      </c>
      <c r="UK137" s="274">
        <f>IF(UK$6=$SR$5,成绩录入!CU140,0)</f>
        <v>0</v>
      </c>
      <c r="UL137" s="274">
        <f>IF(UL$6=$SR$5,成绩录入!CV140,0)</f>
        <v>0</v>
      </c>
      <c r="UM137" s="274">
        <f>IF(UM$6=$SR$5,成绩录入!CW140,0)</f>
        <v>0</v>
      </c>
      <c r="UN137" s="274">
        <f>IF(UN$6=$SR$5,成绩录入!CX140,0)</f>
        <v>0</v>
      </c>
      <c r="UO137" s="274">
        <f>IF(UO$6=$SR$5,成绩录入!CY140,0)</f>
        <v>0</v>
      </c>
      <c r="UP137" s="274">
        <f>IF(UP$6=$SR$5,成绩录入!CZ140,0)</f>
        <v>0</v>
      </c>
      <c r="UQ137" s="274">
        <f>IF(UQ$6=$SR$5,成绩录入!DA140,0)</f>
        <v>0</v>
      </c>
      <c r="UR137" s="274">
        <f>IF(UR$6=$SR$5,成绩录入!DB140,0)</f>
        <v>0</v>
      </c>
      <c r="US137" s="274">
        <f>IF(US$6=$SR$5,成绩录入!DC140,0)</f>
        <v>0</v>
      </c>
      <c r="UT137" s="274">
        <f>IF(UT$6=$SR$5,成绩录入!DD140,0)</f>
        <v>0</v>
      </c>
      <c r="UU137" s="274">
        <f>IF(UU$6=$SR$5,成绩录入!DE140,0)</f>
        <v>0</v>
      </c>
      <c r="UV137" s="274">
        <f>IF(UV$6=$SR$5,成绩录入!DF140,0)</f>
        <v>0</v>
      </c>
      <c r="UW137" s="274">
        <f>IF(UW$6=$SR$5,成绩录入!DG140,0)</f>
        <v>0</v>
      </c>
      <c r="UX137" s="274">
        <f>IF(UX$6=$SR$5,成绩录入!DH140,0)</f>
        <v>0</v>
      </c>
      <c r="UY137" s="274">
        <f>IF(UY$6=$SR$5,成绩录入!DI140,0)</f>
        <v>0</v>
      </c>
      <c r="UZ137" s="274">
        <f>IF(UZ$6=$SR$5,成绩录入!DJ140,0)</f>
        <v>0</v>
      </c>
      <c r="VA137" s="248">
        <f>IF(VA$6=$SR$5,成绩录入!DK140,0)</f>
        <v>0</v>
      </c>
      <c r="VB137" s="248">
        <f>IF(VB$6=$SR$5,成绩录入!DL140,0)</f>
        <v>0</v>
      </c>
      <c r="VC137" s="248">
        <f>IF(VC$6=$SR$5,成绩录入!DM140,0)</f>
        <v>0</v>
      </c>
      <c r="VD137" s="248">
        <f>IF(VD$6=$SR$5,成绩录入!DN140,0)</f>
        <v>0</v>
      </c>
      <c r="VE137" s="248">
        <f>IF(VE$6=$SR$5,成绩录入!DO140,0)</f>
        <v>0</v>
      </c>
      <c r="VF137" s="248">
        <f>IF(VF$6=$SR$5,成绩录入!DP140,0)</f>
        <v>0</v>
      </c>
      <c r="VG137" s="248">
        <f>IF(VG$6=$SR$5,成绩录入!DQ140,0)</f>
        <v>0</v>
      </c>
      <c r="VH137" s="248">
        <f>IF(VH$6=$SR$5,成绩录入!DR140,0)</f>
        <v>0</v>
      </c>
      <c r="VI137" s="248">
        <f>IF(VI$6=$SR$5,成绩录入!DS140,0)</f>
        <v>0</v>
      </c>
      <c r="VJ137" s="248">
        <f>IF(VJ$6=$SR$5,成绩录入!DT140,0)</f>
        <v>0</v>
      </c>
      <c r="VK137" s="248">
        <f>IF(VK$6=$SR$5,成绩录入!DU140,0)</f>
        <v>0</v>
      </c>
      <c r="VL137" s="248">
        <f>IF(VL$6=$SR$5,成绩录入!DV140,0)</f>
        <v>0</v>
      </c>
      <c r="VM137" s="248">
        <f>IF(VM$6=$SR$5,成绩录入!DW140,0)</f>
        <v>0</v>
      </c>
      <c r="VN137" s="248">
        <f>IF(VN$6=$SR$5,成绩录入!DX140,0)</f>
        <v>0</v>
      </c>
      <c r="VO137" s="248">
        <f>IF(VO$6=$SR$5,成绩录入!DY140,0)</f>
        <v>0</v>
      </c>
      <c r="VP137" s="248">
        <f>IF(VP$6=$SR$5,成绩录入!DZ140,0)</f>
        <v>0</v>
      </c>
      <c r="VQ137" s="248">
        <f>IF(VQ$6=$SR$5,成绩录入!EA140,0)</f>
        <v>0</v>
      </c>
      <c r="VR137" s="248">
        <f>IF(VR$6=$SR$5,成绩录入!EB140,0)</f>
        <v>0</v>
      </c>
      <c r="VS137" s="248">
        <f>IF(VS$6=$SR$5,成绩录入!EC140,0)</f>
        <v>0</v>
      </c>
      <c r="VT137" s="248">
        <f>IF(VT$6=$SR$5,成绩录入!ED140,0)</f>
        <v>0</v>
      </c>
      <c r="VU137" s="248">
        <f>IF(VU$6=$SR$5,成绩录入!EE140,0)</f>
        <v>0</v>
      </c>
      <c r="VV137" s="248">
        <f>IF(VV$6=$SR$5,成绩录入!EF140,0)</f>
        <v>0</v>
      </c>
      <c r="VW137" s="248">
        <f>IF(VW$6=$SR$5,成绩录入!EG140,0)</f>
        <v>0</v>
      </c>
      <c r="VX137" s="248">
        <f>IF(VX$6=$SR$5,成绩录入!EH140,0)</f>
        <v>0</v>
      </c>
      <c r="VY137" s="248">
        <f>IF(VY$6=$SR$5,成绩录入!EI140,0)</f>
        <v>0</v>
      </c>
      <c r="VZ137" s="248">
        <f>IF(VZ$6=$SR$5,成绩录入!EJ140,0)</f>
        <v>0</v>
      </c>
      <c r="WA137" s="248">
        <f>IF(WA$6=$SR$5,成绩录入!EK140,0)</f>
        <v>0</v>
      </c>
      <c r="WB137" s="248">
        <f>IF(WB$6=$SR$5,成绩录入!EL140,0)</f>
        <v>0</v>
      </c>
      <c r="WC137" s="248">
        <f>IF(WC$6=$SR$5,成绩录入!EM140,0)</f>
        <v>0</v>
      </c>
      <c r="WD137" s="248">
        <f>IF(WD$6=$SR$5,成绩录入!EN140,0)</f>
        <v>0</v>
      </c>
      <c r="WE137" s="248">
        <f>IF(WE$6=$SR$5,成绩录入!EO140,0)</f>
        <v>0</v>
      </c>
      <c r="WF137" s="248">
        <f>IF(WF$6=$SR$5,成绩录入!EP140,0)</f>
        <v>0</v>
      </c>
      <c r="WG137" s="248">
        <f>IF(WG$6=$SR$5,成绩录入!EQ140,0)</f>
        <v>0</v>
      </c>
      <c r="WH137" s="248">
        <f>IF(WH$6=$SR$5,成绩录入!ER140,0)</f>
        <v>0</v>
      </c>
      <c r="WI137" s="248">
        <f>IF(WI$6=$SR$5,成绩录入!ES140,0)</f>
        <v>0</v>
      </c>
      <c r="WJ137" s="248">
        <f>IF(WJ$6=$SR$5,成绩录入!ET140,0)</f>
        <v>0</v>
      </c>
      <c r="WK137" s="248">
        <f>IF(WK$6=$SR$5,成绩录入!EU140,0)</f>
        <v>0</v>
      </c>
      <c r="WL137" s="248">
        <f>IF(WL$6=$SR$5,成绩录入!EV140,0)</f>
        <v>0</v>
      </c>
      <c r="WM137" s="248">
        <f>IF(WM$6=$SR$5,成绩录入!EW140,0)</f>
        <v>0</v>
      </c>
      <c r="WN137" s="248">
        <f>IF(WN$6=$SR$5,成绩录入!EX140,0)</f>
        <v>0</v>
      </c>
      <c r="WO137" s="218">
        <f t="shared" si="354"/>
        <v>0</v>
      </c>
      <c r="WP137" s="166"/>
      <c r="WQ137" s="166"/>
      <c r="WR137" s="273">
        <f>IF(WR$6=$WQ$5,成绩录入!BC140,0)</f>
        <v>0</v>
      </c>
      <c r="WS137" s="274">
        <f>IF(WS$6=$WQ$5,成绩录入!BD140,0)</f>
        <v>0</v>
      </c>
      <c r="WT137" s="274">
        <f>IF(WT$6=$WQ$5,成绩录入!BE140,0)</f>
        <v>0</v>
      </c>
      <c r="WU137" s="274">
        <f>IF(WU$6=$WQ$5,成绩录入!BF140,0)</f>
        <v>0</v>
      </c>
      <c r="WV137" s="274">
        <f>IF(WV$6=$WQ$5,成绩录入!BG140,0)</f>
        <v>0</v>
      </c>
      <c r="WW137" s="274">
        <f>IF(WW$6=$WQ$5,成绩录入!BH140,0)</f>
        <v>0</v>
      </c>
      <c r="WX137" s="274">
        <f>IF(WX$6=$WQ$5,成绩录入!BI140,0)</f>
        <v>0</v>
      </c>
      <c r="WY137" s="274">
        <f>IF(WY$6=$WQ$5,成绩录入!BJ140,0)</f>
        <v>0</v>
      </c>
      <c r="WZ137" s="274">
        <f>IF(WZ$6=$WQ$5,成绩录入!BK140,0)</f>
        <v>0</v>
      </c>
      <c r="XA137" s="274">
        <f>IF(XA$6=$WQ$5,成绩录入!BL140,0)</f>
        <v>0</v>
      </c>
      <c r="XB137" s="274">
        <f>IF(XB$6=$WQ$5,成绩录入!BM140,0)</f>
        <v>0</v>
      </c>
      <c r="XC137" s="274">
        <f>IF(XC$6=$WQ$5,成绩录入!BN140,0)</f>
        <v>0</v>
      </c>
      <c r="XD137" s="274">
        <f>IF(XD$6=$WQ$5,成绩录入!BO140,0)</f>
        <v>0</v>
      </c>
      <c r="XE137" s="274">
        <f>IF(XE$6=$WQ$5,成绩录入!BP140,0)</f>
        <v>0</v>
      </c>
      <c r="XF137" s="274">
        <f>IF(XF$6=$WQ$5,成绩录入!BQ140,0)</f>
        <v>0</v>
      </c>
      <c r="XG137" s="274">
        <f>IF(XG$6=$WQ$5,成绩录入!BR140,0)</f>
        <v>0</v>
      </c>
      <c r="XH137" s="274">
        <f>IF(XH$6=$WQ$5,成绩录入!BS140,0)</f>
        <v>0</v>
      </c>
      <c r="XI137" s="274">
        <f>IF(XI$6=$WQ$5,成绩录入!BT140,0)</f>
        <v>0</v>
      </c>
      <c r="XJ137" s="274">
        <f>IF(XJ$6=$WQ$5,成绩录入!BU140,0)</f>
        <v>0</v>
      </c>
      <c r="XK137" s="274">
        <f>IF(XK$6=$WQ$5,成绩录入!BV140,0)</f>
        <v>0</v>
      </c>
      <c r="XL137" s="274">
        <f>IF(XL$6=$WQ$5,成绩录入!BW140,0)</f>
        <v>0</v>
      </c>
      <c r="XM137" s="274">
        <f>IF(XM$6=$WQ$5,成绩录入!BX140,0)</f>
        <v>0</v>
      </c>
      <c r="XN137" s="274">
        <f>IF(XN$6=$WQ$5,成绩录入!BY140,0)</f>
        <v>0</v>
      </c>
      <c r="XO137" s="274">
        <f>IF(XO$6=$WQ$5,成绩录入!BZ140,0)</f>
        <v>0</v>
      </c>
      <c r="XP137" s="274">
        <f>IF(XP$6=$WQ$5,成绩录入!CA140,0)</f>
        <v>0</v>
      </c>
      <c r="XQ137" s="274">
        <f>IF(XQ$6=$WQ$5,成绩录入!CB140,0)</f>
        <v>0</v>
      </c>
      <c r="XR137" s="274">
        <f>IF(XR$6=$WQ$5,成绩录入!CC140,0)</f>
        <v>0</v>
      </c>
      <c r="XS137" s="274">
        <f>IF(XS$6=$WQ$5,成绩录入!CD140,0)</f>
        <v>0</v>
      </c>
      <c r="XT137" s="274">
        <f>IF(XT$6=$WQ$5,成绩录入!CE140,0)</f>
        <v>0</v>
      </c>
      <c r="XU137" s="274">
        <f>IF(XU$6=$WQ$5,成绩录入!CF140,0)</f>
        <v>0</v>
      </c>
      <c r="XV137" s="274">
        <f>IF(XV$6=$WQ$5,成绩录入!CG140,0)</f>
        <v>0</v>
      </c>
      <c r="XW137" s="274">
        <f>IF(XW$6=$WQ$5,成绩录入!CH140,0)</f>
        <v>0</v>
      </c>
      <c r="XX137" s="274">
        <f>IF(XX$6=$WQ$5,成绩录入!CI140,0)</f>
        <v>0</v>
      </c>
      <c r="XY137" s="274">
        <f>IF(XY$6=$WQ$5,成绩录入!CJ140,0)</f>
        <v>0</v>
      </c>
      <c r="XZ137" s="274">
        <f>IF(XZ$6=$WQ$5,成绩录入!CK140,0)</f>
        <v>0</v>
      </c>
      <c r="YA137" s="274">
        <f>IF(YA$6=$WQ$5,成绩录入!CL140,0)</f>
        <v>0</v>
      </c>
      <c r="YB137" s="274">
        <f>IF(YB$6=$WQ$5,成绩录入!CM140,0)</f>
        <v>0</v>
      </c>
      <c r="YC137" s="274">
        <f>IF(YC$6=$WQ$5,成绩录入!CN140,0)</f>
        <v>0</v>
      </c>
      <c r="YD137" s="274">
        <f>IF(YD$6=$WQ$5,成绩录入!CO140,0)</f>
        <v>0</v>
      </c>
      <c r="YE137" s="274">
        <f>IF(YE$6=$WQ$5,成绩录入!CP140,0)</f>
        <v>0</v>
      </c>
      <c r="YF137" s="274">
        <f>IF(YF$6=$WQ$5,成绩录入!CQ140,0)</f>
        <v>0</v>
      </c>
      <c r="YG137" s="274">
        <f>IF(YG$6=$WQ$5,成绩录入!CR140,0)</f>
        <v>0</v>
      </c>
      <c r="YH137" s="274">
        <f>IF(YH$6=$WQ$5,成绩录入!CS140,0)</f>
        <v>0</v>
      </c>
      <c r="YI137" s="274">
        <f>IF(YI$6=$WQ$5,成绩录入!CT140,0)</f>
        <v>0</v>
      </c>
      <c r="YJ137" s="274">
        <f>IF(YJ$6=$WQ$5,成绩录入!CU140,0)</f>
        <v>0</v>
      </c>
      <c r="YK137" s="274">
        <f>IF(YK$6=$WQ$5,成绩录入!CV140,0)</f>
        <v>0</v>
      </c>
      <c r="YL137" s="274">
        <f>IF(YL$6=$WQ$5,成绩录入!CW140,0)</f>
        <v>0</v>
      </c>
      <c r="YM137" s="274">
        <f>IF(YM$6=$WQ$5,成绩录入!CX140,0)</f>
        <v>0</v>
      </c>
      <c r="YN137" s="274">
        <f>IF(YN$6=$WQ$5,成绩录入!CY140,0)</f>
        <v>0</v>
      </c>
      <c r="YO137" s="274">
        <f>IF(YO$6=$WQ$5,成绩录入!CZ140,0)</f>
        <v>0</v>
      </c>
      <c r="YP137" s="274">
        <f>IF(YP$6=$WQ$5,成绩录入!DA140,0)</f>
        <v>0</v>
      </c>
      <c r="YQ137" s="274">
        <f>IF(YQ$6=$WQ$5,成绩录入!DB140,0)</f>
        <v>0</v>
      </c>
      <c r="YR137" s="274">
        <f>IF(YR$6=$WQ$5,成绩录入!DC140,0)</f>
        <v>0</v>
      </c>
      <c r="YS137" s="274">
        <f>IF(YS$6=$WQ$5,成绩录入!DD140,0)</f>
        <v>0</v>
      </c>
      <c r="YT137" s="274">
        <f>IF(YT$6=$WQ$5,成绩录入!DE140,0)</f>
        <v>0</v>
      </c>
      <c r="YU137" s="274">
        <f>IF(YU$6=$WQ$5,成绩录入!DF140,0)</f>
        <v>0</v>
      </c>
      <c r="YV137" s="274">
        <f>IF(YV$6=$WQ$5,成绩录入!DG140,0)</f>
        <v>0</v>
      </c>
      <c r="YW137" s="274">
        <f>IF(YW$6=$WQ$5,成绩录入!DH140,0)</f>
        <v>0</v>
      </c>
      <c r="YX137" s="274">
        <f>IF(YX$6=$WQ$5,成绩录入!DI140,0)</f>
        <v>0</v>
      </c>
      <c r="YY137" s="274">
        <f>IF(YY$6=$WQ$5,成绩录入!DJ140,0)</f>
        <v>0</v>
      </c>
      <c r="YZ137" s="248">
        <f>IF(YZ$6=$WQ$5,成绩录入!DK140,0)</f>
        <v>0</v>
      </c>
      <c r="ZA137" s="248">
        <f>IF(ZA$6=$WQ$5,成绩录入!DL140,0)</f>
        <v>0</v>
      </c>
      <c r="ZB137" s="248">
        <f>IF(ZB$6=$WQ$5,成绩录入!DM140,0)</f>
        <v>0</v>
      </c>
      <c r="ZC137" s="248">
        <f>IF(ZC$6=$WQ$5,成绩录入!DN140,0)</f>
        <v>0</v>
      </c>
      <c r="ZD137" s="248">
        <f>IF(ZD$6=$WQ$5,成绩录入!DO140,0)</f>
        <v>0</v>
      </c>
      <c r="ZE137" s="248">
        <f>IF(ZE$6=$WQ$5,成绩录入!DP140,0)</f>
        <v>0</v>
      </c>
      <c r="ZF137" s="248">
        <f>IF(ZF$6=$WQ$5,成绩录入!DQ140,0)</f>
        <v>0</v>
      </c>
      <c r="ZG137" s="248">
        <f>IF(ZG$6=$WQ$5,成绩录入!DR140,0)</f>
        <v>0</v>
      </c>
      <c r="ZH137" s="248">
        <f>IF(ZH$6=$WQ$5,成绩录入!DS140,0)</f>
        <v>0</v>
      </c>
      <c r="ZI137" s="248">
        <f>IF(ZI$6=$WQ$5,成绩录入!DT140,0)</f>
        <v>0</v>
      </c>
      <c r="ZJ137" s="248">
        <f>IF(ZJ$6=$WQ$5,成绩录入!DU140,0)</f>
        <v>0</v>
      </c>
      <c r="ZK137" s="248">
        <f>IF(ZK$6=$WQ$5,成绩录入!DV140,0)</f>
        <v>0</v>
      </c>
      <c r="ZL137" s="248">
        <f>IF(ZL$6=$WQ$5,成绩录入!DW140,0)</f>
        <v>0</v>
      </c>
      <c r="ZM137" s="248">
        <f>IF(ZM$6=$WQ$5,成绩录入!DX140,0)</f>
        <v>0</v>
      </c>
      <c r="ZN137" s="248">
        <f>IF(ZN$6=$WQ$5,成绩录入!DY140,0)</f>
        <v>0</v>
      </c>
      <c r="ZO137" s="248">
        <f>IF(ZO$6=$WQ$5,成绩录入!DZ140,0)</f>
        <v>0</v>
      </c>
      <c r="ZP137" s="248">
        <f>IF(ZP$6=$WQ$5,成绩录入!EA140,0)</f>
        <v>0</v>
      </c>
      <c r="ZQ137" s="248">
        <f>IF(ZQ$6=$WQ$5,成绩录入!EB140,0)</f>
        <v>0</v>
      </c>
      <c r="ZR137" s="248">
        <f>IF(ZR$6=$WQ$5,成绩录入!EC140,0)</f>
        <v>0</v>
      </c>
      <c r="ZS137" s="248">
        <f>IF(ZS$6=$WQ$5,成绩录入!ED140,0)</f>
        <v>0</v>
      </c>
      <c r="ZT137" s="248">
        <f>IF(ZT$6=$WQ$5,成绩录入!EE140,0)</f>
        <v>0</v>
      </c>
      <c r="ZU137" s="248">
        <f>IF(ZU$6=$WQ$5,成绩录入!EF140,0)</f>
        <v>0</v>
      </c>
      <c r="ZV137" s="248">
        <f>IF(ZV$6=$WQ$5,成绩录入!EG140,0)</f>
        <v>0</v>
      </c>
      <c r="ZW137" s="248">
        <f>IF(ZW$6=$WQ$5,成绩录入!EH140,0)</f>
        <v>0</v>
      </c>
      <c r="ZX137" s="248">
        <f>IF(ZX$6=$WQ$5,成绩录入!EI140,0)</f>
        <v>0</v>
      </c>
      <c r="ZY137" s="248">
        <f>IF(ZY$6=$WQ$5,成绩录入!EJ140,0)</f>
        <v>0</v>
      </c>
      <c r="ZZ137" s="248">
        <f>IF(ZZ$6=$WQ$5,成绩录入!EK140,0)</f>
        <v>0</v>
      </c>
      <c r="AAA137" s="248">
        <f>IF(AAA$6=$WQ$5,成绩录入!EL140,0)</f>
        <v>0</v>
      </c>
      <c r="AAB137" s="248">
        <f>IF(AAB$6=$WQ$5,成绩录入!EM140,0)</f>
        <v>0</v>
      </c>
      <c r="AAC137" s="248">
        <f>IF(AAC$6=$WQ$5,成绩录入!EN140,0)</f>
        <v>0</v>
      </c>
      <c r="AAD137" s="248">
        <f>IF(AAD$6=$WQ$5,成绩录入!EO140,0)</f>
        <v>0</v>
      </c>
      <c r="AAE137" s="248">
        <f>IF(AAE$6=$WQ$5,成绩录入!EP140,0)</f>
        <v>0</v>
      </c>
      <c r="AAF137" s="248">
        <f>IF(AAF$6=$WQ$5,成绩录入!EQ140,0)</f>
        <v>0</v>
      </c>
      <c r="AAG137" s="248">
        <f>IF(AAG$6=$WQ$5,成绩录入!ER140,0)</f>
        <v>0</v>
      </c>
      <c r="AAH137" s="248">
        <f>IF(AAH$6=$WQ$5,成绩录入!ES140,0)</f>
        <v>0</v>
      </c>
      <c r="AAI137" s="248">
        <f>IF(AAI$6=$WQ$5,成绩录入!ET140,0)</f>
        <v>0</v>
      </c>
      <c r="AAJ137" s="248">
        <f>IF(AAJ$6=$WQ$5,成绩录入!EU140,0)</f>
        <v>0</v>
      </c>
      <c r="AAK137" s="248">
        <f>IF(AAK$6=$WQ$5,成绩录入!EV140,0)</f>
        <v>0</v>
      </c>
      <c r="AAL137" s="248">
        <f>IF(AAL$6=$WQ$5,成绩录入!EW140,0)</f>
        <v>0</v>
      </c>
      <c r="AAM137" s="248">
        <f>IF(AAM$6=$WQ$5,成绩录入!EX140,0)</f>
        <v>0</v>
      </c>
      <c r="AAN137" s="218">
        <f t="shared" si="355"/>
        <v>0</v>
      </c>
      <c r="AAO137" s="206"/>
      <c r="AAQ137" s="273">
        <f>IF(AAQ$6=$AAP$5,成绩录入!BC140,0)</f>
        <v>0</v>
      </c>
      <c r="AAR137" s="274">
        <f>IF(AAR$6=$AAP$5,成绩录入!BD140,0)</f>
        <v>0</v>
      </c>
      <c r="AAS137" s="274">
        <f>IF(AAS$6=$AAP$5,成绩录入!BE140,0)</f>
        <v>0</v>
      </c>
      <c r="AAT137" s="274">
        <f>IF(AAT$6=$AAP$5,成绩录入!BF140,0)</f>
        <v>0</v>
      </c>
      <c r="AAU137" s="274">
        <f>IF(AAU$6=$AAP$5,成绩录入!BG140,0)</f>
        <v>0</v>
      </c>
      <c r="AAV137" s="274">
        <f>IF(AAV$6=$AAP$5,成绩录入!BH140,0)</f>
        <v>0</v>
      </c>
      <c r="AAW137" s="274">
        <f>IF(AAW$6=$AAP$5,成绩录入!BI140,0)</f>
        <v>0</v>
      </c>
      <c r="AAX137" s="274">
        <f>IF(AAX$6=$AAP$5,成绩录入!BJ140,0)</f>
        <v>0</v>
      </c>
      <c r="AAY137" s="274">
        <f>IF(AAY$6=$AAP$5,成绩录入!BK140,0)</f>
        <v>0</v>
      </c>
      <c r="AAZ137" s="274">
        <f>IF(AAZ$6=$AAP$5,成绩录入!BL140,0)</f>
        <v>0</v>
      </c>
      <c r="ABA137" s="274">
        <f>IF(ABA$6=$AAP$5,成绩录入!BM140,0)</f>
        <v>0</v>
      </c>
      <c r="ABB137" s="274">
        <f>IF(ABB$6=$AAP$5,成绩录入!BN140,0)</f>
        <v>0</v>
      </c>
      <c r="ABC137" s="274">
        <f>IF(ABC$6=$AAP$5,成绩录入!BO140,0)</f>
        <v>0</v>
      </c>
      <c r="ABD137" s="274">
        <f>IF(ABD$6=$AAP$5,成绩录入!BP140,0)</f>
        <v>0</v>
      </c>
      <c r="ABE137" s="274">
        <f>IF(ABE$6=$AAP$5,成绩录入!BQ140,0)</f>
        <v>0</v>
      </c>
      <c r="ABF137" s="274">
        <f>IF(ABF$6=$AAP$5,成绩录入!BR140,0)</f>
        <v>0</v>
      </c>
      <c r="ABG137" s="274">
        <f>IF(ABG$6=$AAP$5,成绩录入!BS140,0)</f>
        <v>0</v>
      </c>
      <c r="ABH137" s="274">
        <f>IF(ABH$6=$AAP$5,成绩录入!BT140,0)</f>
        <v>0</v>
      </c>
      <c r="ABI137" s="274">
        <f>IF(ABI$6=$AAP$5,成绩录入!BU140,0)</f>
        <v>0</v>
      </c>
      <c r="ABJ137" s="274">
        <f>IF(ABJ$6=$AAP$5,成绩录入!BV140,0)</f>
        <v>0</v>
      </c>
      <c r="ABK137" s="274">
        <f>IF(ABK$6=$AAP$5,成绩录入!BW140,0)</f>
        <v>0</v>
      </c>
      <c r="ABL137" s="274">
        <f>IF(ABL$6=$AAP$5,成绩录入!BX140,0)</f>
        <v>0</v>
      </c>
      <c r="ABM137" s="274">
        <f>IF(ABM$6=$AAP$5,成绩录入!BY140,0)</f>
        <v>0</v>
      </c>
      <c r="ABN137" s="274">
        <f>IF(ABN$6=$AAP$5,成绩录入!BZ140,0)</f>
        <v>0</v>
      </c>
      <c r="ABO137" s="274">
        <f>IF(ABO$6=$AAP$5,成绩录入!CA140,0)</f>
        <v>0</v>
      </c>
      <c r="ABP137" s="274">
        <f>IF(ABP$6=$AAP$5,成绩录入!CB140,0)</f>
        <v>0</v>
      </c>
      <c r="ABQ137" s="274">
        <f>IF(ABQ$6=$AAP$5,成绩录入!CC140,0)</f>
        <v>0</v>
      </c>
      <c r="ABR137" s="274">
        <f>IF(ABR$6=$AAP$5,成绩录入!CD140,0)</f>
        <v>0</v>
      </c>
      <c r="ABS137" s="274">
        <f>IF(ABS$6=$AAP$5,成绩录入!CE140,0)</f>
        <v>0</v>
      </c>
      <c r="ABT137" s="274">
        <f>IF(ABT$6=$AAP$5,成绩录入!CF140,0)</f>
        <v>0</v>
      </c>
      <c r="ABU137" s="274">
        <f>IF(ABU$6=$AAP$5,成绩录入!CG140,0)</f>
        <v>0</v>
      </c>
      <c r="ABV137" s="274">
        <f>IF(ABV$6=$AAP$5,成绩录入!CH140,0)</f>
        <v>0</v>
      </c>
      <c r="ABW137" s="274">
        <f>IF(ABW$6=$AAP$5,成绩录入!CI140,0)</f>
        <v>0</v>
      </c>
      <c r="ABX137" s="274">
        <f>IF(ABX$6=$AAP$5,成绩录入!CJ140,0)</f>
        <v>0</v>
      </c>
      <c r="ABY137" s="274">
        <f>IF(ABY$6=$AAP$5,成绩录入!CK140,0)</f>
        <v>0</v>
      </c>
      <c r="ABZ137" s="274">
        <f>IF(ABZ$6=$AAP$5,成绩录入!CL140,0)</f>
        <v>0</v>
      </c>
      <c r="ACA137" s="274">
        <f>IF(ACA$6=$AAP$5,成绩录入!CM140,0)</f>
        <v>0</v>
      </c>
      <c r="ACB137" s="274">
        <f>IF(ACB$6=$AAP$5,成绩录入!CN140,0)</f>
        <v>0</v>
      </c>
      <c r="ACC137" s="274">
        <f>IF(ACC$6=$AAP$5,成绩录入!CO140,0)</f>
        <v>0</v>
      </c>
      <c r="ACD137" s="274">
        <f>IF(ACD$6=$AAP$5,成绩录入!CP140,0)</f>
        <v>0</v>
      </c>
      <c r="ACE137" s="274">
        <f>IF(ACE$6=$AAP$5,成绩录入!CQ140,0)</f>
        <v>0</v>
      </c>
      <c r="ACF137" s="274">
        <f>IF(ACF$6=$AAP$5,成绩录入!CR140,0)</f>
        <v>0</v>
      </c>
      <c r="ACG137" s="274">
        <f>IF(ACG$6=$AAP$5,成绩录入!CS140,0)</f>
        <v>0</v>
      </c>
      <c r="ACH137" s="274">
        <f>IF(ACH$6=$AAP$5,成绩录入!CT140,0)</f>
        <v>0</v>
      </c>
      <c r="ACI137" s="274">
        <f>IF(ACI$6=$AAP$5,成绩录入!CU140,0)</f>
        <v>0</v>
      </c>
      <c r="ACJ137" s="274">
        <f>IF(ACJ$6=$AAP$5,成绩录入!CV140,0)</f>
        <v>0</v>
      </c>
      <c r="ACK137" s="274">
        <f>IF(ACK$6=$AAP$5,成绩录入!CW140,0)</f>
        <v>0</v>
      </c>
      <c r="ACL137" s="274">
        <f>IF(ACL$6=$AAP$5,成绩录入!CX140,0)</f>
        <v>0</v>
      </c>
      <c r="ACM137" s="274">
        <f>IF(ACM$6=$AAP$5,成绩录入!CY140,0)</f>
        <v>0</v>
      </c>
      <c r="ACN137" s="274">
        <f>IF(ACN$6=$AAP$5,成绩录入!CZ140,0)</f>
        <v>0</v>
      </c>
      <c r="ACO137" s="274">
        <f>IF(ACO$6=$AAP$5,成绩录入!DA140,0)</f>
        <v>0</v>
      </c>
      <c r="ACP137" s="274">
        <f>IF(ACP$6=$AAP$5,成绩录入!DB140,0)</f>
        <v>0</v>
      </c>
      <c r="ACQ137" s="274">
        <f>IF(ACQ$6=$AAP$5,成绩录入!DC140,0)</f>
        <v>0</v>
      </c>
      <c r="ACR137" s="274">
        <f>IF(ACR$6=$AAP$5,成绩录入!DD140,0)</f>
        <v>0</v>
      </c>
      <c r="ACS137" s="274">
        <f>IF(ACS$6=$AAP$5,成绩录入!DE140,0)</f>
        <v>0</v>
      </c>
      <c r="ACT137" s="274">
        <f>IF(ACT$6=$AAP$5,成绩录入!DF140,0)</f>
        <v>0</v>
      </c>
      <c r="ACU137" s="274">
        <f>IF(ACU$6=$AAP$5,成绩录入!DG140,0)</f>
        <v>0</v>
      </c>
      <c r="ACV137" s="274">
        <f>IF(ACV$6=$AAP$5,成绩录入!DH140,0)</f>
        <v>0</v>
      </c>
      <c r="ACW137" s="274">
        <f>IF(ACW$6=$AAP$5,成绩录入!DI140,0)</f>
        <v>0</v>
      </c>
      <c r="ACX137" s="274">
        <f>IF(ACX$6=$AAP$5,成绩录入!DJ140,0)</f>
        <v>0</v>
      </c>
      <c r="ACY137" s="248">
        <f>IF(ACY$6=$AAP$5,成绩录入!DK140,0)</f>
        <v>0</v>
      </c>
      <c r="ACZ137" s="248">
        <f>IF(ACZ$6=$AAP$5,成绩录入!DL140,0)</f>
        <v>0</v>
      </c>
      <c r="ADA137" s="248">
        <f>IF(ADA$6=$AAP$5,成绩录入!DM140,0)</f>
        <v>0</v>
      </c>
      <c r="ADB137" s="248">
        <f>IF(ADB$6=$AAP$5,成绩录入!DN140,0)</f>
        <v>0</v>
      </c>
      <c r="ADC137" s="248">
        <f>IF(ADC$6=$AAP$5,成绩录入!DO140,0)</f>
        <v>0</v>
      </c>
      <c r="ADD137" s="248">
        <f>IF(ADD$6=$AAP$5,成绩录入!DP140,0)</f>
        <v>0</v>
      </c>
      <c r="ADE137" s="248">
        <f>IF(ADE$6=$AAP$5,成绩录入!DQ140,0)</f>
        <v>0</v>
      </c>
      <c r="ADF137" s="248">
        <f>IF(ADF$6=$AAP$5,成绩录入!DR140,0)</f>
        <v>0</v>
      </c>
      <c r="ADG137" s="248">
        <f>IF(ADG$6=$AAP$5,成绩录入!DS140,0)</f>
        <v>0</v>
      </c>
      <c r="ADH137" s="248">
        <f>IF(ADH$6=$AAP$5,成绩录入!DT140,0)</f>
        <v>0</v>
      </c>
      <c r="ADI137" s="248">
        <f>IF(ADI$6=$AAP$5,成绩录入!DU140,0)</f>
        <v>0</v>
      </c>
      <c r="ADJ137" s="248">
        <f>IF(ADJ$6=$AAP$5,成绩录入!DV140,0)</f>
        <v>0</v>
      </c>
      <c r="ADK137" s="248">
        <f>IF(ADK$6=$AAP$5,成绩录入!DW140,0)</f>
        <v>0</v>
      </c>
      <c r="ADL137" s="248">
        <f>IF(ADL$6=$AAP$5,成绩录入!DX140,0)</f>
        <v>0</v>
      </c>
      <c r="ADM137" s="248">
        <f>IF(ADM$6=$AAP$5,成绩录入!DY140,0)</f>
        <v>0</v>
      </c>
      <c r="ADN137" s="248">
        <f>IF(ADN$6=$AAP$5,成绩录入!DZ140,0)</f>
        <v>0</v>
      </c>
      <c r="ADO137" s="248">
        <f>IF(ADO$6=$AAP$5,成绩录入!EA140,0)</f>
        <v>0</v>
      </c>
      <c r="ADP137" s="248">
        <f>IF(ADP$6=$AAP$5,成绩录入!EB140,0)</f>
        <v>0</v>
      </c>
      <c r="ADQ137" s="248">
        <f>IF(ADQ$6=$AAP$5,成绩录入!EC140,0)</f>
        <v>0</v>
      </c>
      <c r="ADR137" s="248">
        <f>IF(ADR$6=$AAP$5,成绩录入!ED140,0)</f>
        <v>0</v>
      </c>
      <c r="ADS137" s="248">
        <f>IF(ADS$6=$AAP$5,成绩录入!EE140,0)</f>
        <v>0</v>
      </c>
      <c r="ADT137" s="248">
        <f>IF(ADT$6=$AAP$5,成绩录入!EF140,0)</f>
        <v>0</v>
      </c>
      <c r="ADU137" s="248">
        <f>IF(ADU$6=$AAP$5,成绩录入!EG140,0)</f>
        <v>0</v>
      </c>
      <c r="ADV137" s="248">
        <f>IF(ADV$6=$AAP$5,成绩录入!EH140,0)</f>
        <v>0</v>
      </c>
      <c r="ADW137" s="248">
        <f>IF(ADW$6=$AAP$5,成绩录入!EI140,0)</f>
        <v>0</v>
      </c>
      <c r="ADX137" s="248">
        <f>IF(ADX$6=$AAP$5,成绩录入!EJ140,0)</f>
        <v>0</v>
      </c>
      <c r="ADY137" s="248">
        <f>IF(ADY$6=$AAP$5,成绩录入!EK140,0)</f>
        <v>0</v>
      </c>
      <c r="ADZ137" s="248">
        <f>IF(ADZ$6=$AAP$5,成绩录入!EL140,0)</f>
        <v>0</v>
      </c>
      <c r="AEA137" s="248">
        <f>IF(AEA$6=$AAP$5,成绩录入!EM140,0)</f>
        <v>0</v>
      </c>
      <c r="AEB137" s="248">
        <f>IF(AEB$6=$AAP$5,成绩录入!EN140,0)</f>
        <v>0</v>
      </c>
      <c r="AEC137" s="248">
        <f>IF(AEC$6=$AAP$5,成绩录入!EO140,0)</f>
        <v>0</v>
      </c>
      <c r="AED137" s="248">
        <f>IF(AED$6=$AAP$5,成绩录入!EP140,0)</f>
        <v>0</v>
      </c>
      <c r="AEE137" s="248">
        <f>IF(AEE$6=$AAP$5,成绩录入!EQ140,0)</f>
        <v>0</v>
      </c>
      <c r="AEF137" s="248">
        <f>IF(AEF$6=$AAP$5,成绩录入!ER140,0)</f>
        <v>0</v>
      </c>
      <c r="AEG137" s="248">
        <f>IF(AEG$6=$AAP$5,成绩录入!ES140,0)</f>
        <v>0</v>
      </c>
      <c r="AEH137" s="248">
        <f>IF(AEH$6=$AAP$5,成绩录入!ET140,0)</f>
        <v>0</v>
      </c>
      <c r="AEI137" s="248">
        <f>IF(AEI$6=$AAP$5,成绩录入!EU140,0)</f>
        <v>0</v>
      </c>
      <c r="AEJ137" s="248">
        <f>IF(AEJ$6=$AAP$5,成绩录入!EV140,0)</f>
        <v>0</v>
      </c>
      <c r="AEK137" s="248">
        <f>IF(AEK$6=$AAP$5,成绩录入!EW140,0)</f>
        <v>0</v>
      </c>
      <c r="AEL137" s="248">
        <f>IF(AEL$6=$AAP$5,成绩录入!EX140,0)</f>
        <v>0</v>
      </c>
      <c r="AEM137" s="218">
        <f t="shared" si="356"/>
        <v>0</v>
      </c>
      <c r="AEN137" s="166"/>
      <c r="AEO137" s="166"/>
      <c r="AEP137" s="273">
        <f>IF(AEP$6=$AEO$5,成绩录入!BC140,0)</f>
        <v>0</v>
      </c>
      <c r="AEQ137" s="274">
        <f>IF(AEQ$6=$AEO$5,成绩录入!BD140,0)</f>
        <v>0</v>
      </c>
      <c r="AER137" s="274">
        <f>IF(AER$6=$AEO$5,成绩录入!BE140,0)</f>
        <v>0</v>
      </c>
      <c r="AES137" s="274">
        <f>IF(AES$6=$AEO$5,成绩录入!BF140,0)</f>
        <v>0</v>
      </c>
      <c r="AET137" s="274">
        <f>IF(AET$6=$AEO$5,成绩录入!BG140,0)</f>
        <v>0</v>
      </c>
      <c r="AEU137" s="274">
        <f>IF(AEU$6=$AEO$5,成绩录入!BH140,0)</f>
        <v>0</v>
      </c>
      <c r="AEV137" s="274">
        <f>IF(AEV$6=$AEO$5,成绩录入!BI140,0)</f>
        <v>0</v>
      </c>
      <c r="AEW137" s="274">
        <f>IF(AEW$6=$AEO$5,成绩录入!BJ140,0)</f>
        <v>0</v>
      </c>
      <c r="AEX137" s="274">
        <f>IF(AEX$6=$AEO$5,成绩录入!BK140,0)</f>
        <v>0</v>
      </c>
      <c r="AEY137" s="274">
        <f>IF(AEY$6=$AEO$5,成绩录入!BL140,0)</f>
        <v>0</v>
      </c>
      <c r="AEZ137" s="274">
        <f>IF(AEZ$6=$AEO$5,成绩录入!BM140,0)</f>
        <v>0</v>
      </c>
      <c r="AFA137" s="274">
        <f>IF(AFA$6=$AEO$5,成绩录入!BN140,0)</f>
        <v>0</v>
      </c>
      <c r="AFB137" s="274">
        <f>IF(AFB$6=$AEO$5,成绩录入!BO140,0)</f>
        <v>0</v>
      </c>
      <c r="AFC137" s="274">
        <f>IF(AFC$6=$AEO$5,成绩录入!BP140,0)</f>
        <v>0</v>
      </c>
      <c r="AFD137" s="274">
        <f>IF(AFD$6=$AEO$5,成绩录入!BQ140,0)</f>
        <v>0</v>
      </c>
      <c r="AFE137" s="274">
        <f>IF(AFE$6=$AEO$5,成绩录入!BR140,0)</f>
        <v>0</v>
      </c>
      <c r="AFF137" s="274">
        <f>IF(AFF$6=$AEO$5,成绩录入!BS140,0)</f>
        <v>0</v>
      </c>
      <c r="AFG137" s="274">
        <f>IF(AFG$6=$AEO$5,成绩录入!BT140,0)</f>
        <v>0</v>
      </c>
      <c r="AFH137" s="274">
        <f>IF(AFH$6=$AEO$5,成绩录入!BU140,0)</f>
        <v>0</v>
      </c>
      <c r="AFI137" s="274">
        <f>IF(AFI$6=$AEO$5,成绩录入!BV140,0)</f>
        <v>0</v>
      </c>
      <c r="AFJ137" s="274">
        <f>IF(AFJ$6=$AEO$5,成绩录入!BW140,0)</f>
        <v>0</v>
      </c>
      <c r="AFK137" s="274">
        <f>IF(AFK$6=$AEO$5,成绩录入!BX140,0)</f>
        <v>0</v>
      </c>
      <c r="AFL137" s="274">
        <f>IF(AFL$6=$AEO$5,成绩录入!BY140,0)</f>
        <v>0</v>
      </c>
      <c r="AFM137" s="274">
        <f>IF(AFM$6=$AEO$5,成绩录入!BZ140,0)</f>
        <v>0</v>
      </c>
      <c r="AFN137" s="274">
        <f>IF(AFN$6=$AEO$5,成绩录入!CA140,0)</f>
        <v>0</v>
      </c>
      <c r="AFO137" s="274">
        <f>IF(AFO$6=$AEO$5,成绩录入!CB140,0)</f>
        <v>0</v>
      </c>
      <c r="AFP137" s="274">
        <f>IF(AFP$6=$AEO$5,成绩录入!CC140,0)</f>
        <v>0</v>
      </c>
      <c r="AFQ137" s="274">
        <f>IF(AFQ$6=$AEO$5,成绩录入!CD140,0)</f>
        <v>0</v>
      </c>
      <c r="AFR137" s="274">
        <f>IF(AFR$6=$AEO$5,成绩录入!CE140,0)</f>
        <v>0</v>
      </c>
      <c r="AFS137" s="274">
        <f>IF(AFS$6=$AEO$5,成绩录入!CF140,0)</f>
        <v>0</v>
      </c>
      <c r="AFT137" s="274">
        <f>IF(AFT$6=$AEO$5,成绩录入!CG140,0)</f>
        <v>0</v>
      </c>
      <c r="AFU137" s="274">
        <f>IF(AFU$6=$AEO$5,成绩录入!CH140,0)</f>
        <v>0</v>
      </c>
      <c r="AFV137" s="274">
        <f>IF(AFV$6=$AEO$5,成绩录入!CI140,0)</f>
        <v>0</v>
      </c>
      <c r="AFW137" s="274">
        <f>IF(AFW$6=$AEO$5,成绩录入!CJ140,0)</f>
        <v>0</v>
      </c>
      <c r="AFX137" s="274">
        <f>IF(AFX$6=$AEO$5,成绩录入!CK140,0)</f>
        <v>0</v>
      </c>
      <c r="AFY137" s="274">
        <f>IF(AFY$6=$AEO$5,成绩录入!CL140,0)</f>
        <v>0</v>
      </c>
      <c r="AFZ137" s="274">
        <f>IF(AFZ$6=$AEO$5,成绩录入!CM140,0)</f>
        <v>0</v>
      </c>
      <c r="AGA137" s="274">
        <f>IF(AGA$6=$AEO$5,成绩录入!CN140,0)</f>
        <v>0</v>
      </c>
      <c r="AGB137" s="274">
        <f>IF(AGB$6=$AEO$5,成绩录入!CO140,0)</f>
        <v>0</v>
      </c>
      <c r="AGC137" s="274">
        <f>IF(AGC$6=$AEO$5,成绩录入!CP140,0)</f>
        <v>0</v>
      </c>
      <c r="AGD137" s="274">
        <f>IF(AGD$6=$AEO$5,成绩录入!CQ140,0)</f>
        <v>0</v>
      </c>
      <c r="AGE137" s="274">
        <f>IF(AGE$6=$AEO$5,成绩录入!CR140,0)</f>
        <v>0</v>
      </c>
      <c r="AGF137" s="274">
        <f>IF(AGF$6=$AEO$5,成绩录入!CS140,0)</f>
        <v>0</v>
      </c>
      <c r="AGG137" s="274">
        <f>IF(AGG$6=$AEO$5,成绩录入!CT140,0)</f>
        <v>0</v>
      </c>
      <c r="AGH137" s="274">
        <f>IF(AGH$6=$AEO$5,成绩录入!CU140,0)</f>
        <v>0</v>
      </c>
      <c r="AGI137" s="274">
        <f>IF(AGI$6=$AEO$5,成绩录入!CV140,0)</f>
        <v>0</v>
      </c>
      <c r="AGJ137" s="274">
        <f>IF(AGJ$6=$AEO$5,成绩录入!CW140,0)</f>
        <v>0</v>
      </c>
      <c r="AGK137" s="274">
        <f>IF(AGK$6=$AEO$5,成绩录入!CX140,0)</f>
        <v>0</v>
      </c>
      <c r="AGL137" s="274">
        <f>IF(AGL$6=$AEO$5,成绩录入!CY140,0)</f>
        <v>0</v>
      </c>
      <c r="AGM137" s="274">
        <f>IF(AGM$6=$AEO$5,成绩录入!CZ140,0)</f>
        <v>0</v>
      </c>
      <c r="AGN137" s="274">
        <f>IF(AGN$6=$AEO$5,成绩录入!DA140,0)</f>
        <v>0</v>
      </c>
      <c r="AGO137" s="274">
        <f>IF(AGO$6=$AEO$5,成绩录入!DB140,0)</f>
        <v>0</v>
      </c>
      <c r="AGP137" s="274">
        <f>IF(AGP$6=$AEO$5,成绩录入!DC140,0)</f>
        <v>0</v>
      </c>
      <c r="AGQ137" s="274">
        <f>IF(AGQ$6=$AEO$5,成绩录入!DD140,0)</f>
        <v>0</v>
      </c>
      <c r="AGR137" s="274">
        <f>IF(AGR$6=$AEO$5,成绩录入!DE140,0)</f>
        <v>0</v>
      </c>
      <c r="AGS137" s="274">
        <f>IF(AGS$6=$AEO$5,成绩录入!DF140,0)</f>
        <v>0</v>
      </c>
      <c r="AGT137" s="274">
        <f>IF(AGT$6=$AEO$5,成绩录入!DG140,0)</f>
        <v>0</v>
      </c>
      <c r="AGU137" s="274">
        <f>IF(AGU$6=$AEO$5,成绩录入!DH140,0)</f>
        <v>0</v>
      </c>
      <c r="AGV137" s="274">
        <f>IF(AGV$6=$AEO$5,成绩录入!DI140,0)</f>
        <v>0</v>
      </c>
      <c r="AGW137" s="274">
        <f>IF(AGW$6=$AEO$5,成绩录入!DJ140,0)</f>
        <v>0</v>
      </c>
      <c r="AGX137" s="248">
        <f>IF(AGX$6=$AEO$5,成绩录入!DK140,0)</f>
        <v>0</v>
      </c>
      <c r="AGY137" s="248">
        <f>IF(AGY$6=$AEO$5,成绩录入!DL140,0)</f>
        <v>0</v>
      </c>
      <c r="AGZ137" s="248">
        <f>IF(AGZ$6=$AEO$5,成绩录入!DM140,0)</f>
        <v>0</v>
      </c>
      <c r="AHA137" s="248">
        <f>IF(AHA$6=$AEO$5,成绩录入!DN140,0)</f>
        <v>0</v>
      </c>
      <c r="AHB137" s="248">
        <f>IF(AHB$6=$AEO$5,成绩录入!DO140,0)</f>
        <v>0</v>
      </c>
      <c r="AHC137" s="248">
        <f>IF(AHC$6=$AEO$5,成绩录入!DP140,0)</f>
        <v>0</v>
      </c>
      <c r="AHD137" s="248">
        <f>IF(AHD$6=$AEO$5,成绩录入!DQ140,0)</f>
        <v>0</v>
      </c>
      <c r="AHE137" s="248">
        <f>IF(AHE$6=$AEO$5,成绩录入!DR140,0)</f>
        <v>0</v>
      </c>
      <c r="AHF137" s="248">
        <f>IF(AHF$6=$AEO$5,成绩录入!DS140,0)</f>
        <v>0</v>
      </c>
      <c r="AHG137" s="248">
        <f>IF(AHG$6=$AEO$5,成绩录入!DT140,0)</f>
        <v>0</v>
      </c>
      <c r="AHH137" s="248">
        <f>IF(AHH$6=$AEO$5,成绩录入!DU140,0)</f>
        <v>0</v>
      </c>
      <c r="AHI137" s="248">
        <f>IF(AHI$6=$AEO$5,成绩录入!DV140,0)</f>
        <v>0</v>
      </c>
      <c r="AHJ137" s="248">
        <f>IF(AHJ$6=$AEO$5,成绩录入!DW140,0)</f>
        <v>0</v>
      </c>
      <c r="AHK137" s="248">
        <f>IF(AHK$6=$AEO$5,成绩录入!DX140,0)</f>
        <v>0</v>
      </c>
      <c r="AHL137" s="248">
        <f>IF(AHL$6=$AEO$5,成绩录入!DY140,0)</f>
        <v>0</v>
      </c>
      <c r="AHM137" s="248">
        <f>IF(AHM$6=$AEO$5,成绩录入!DZ140,0)</f>
        <v>0</v>
      </c>
      <c r="AHN137" s="248">
        <f>IF(AHN$6=$AEO$5,成绩录入!EA140,0)</f>
        <v>0</v>
      </c>
      <c r="AHO137" s="248">
        <f>IF(AHO$6=$AEO$5,成绩录入!EB140,0)</f>
        <v>0</v>
      </c>
      <c r="AHP137" s="248">
        <f>IF(AHP$6=$AEO$5,成绩录入!EC140,0)</f>
        <v>0</v>
      </c>
      <c r="AHQ137" s="248">
        <f>IF(AHQ$6=$AEO$5,成绩录入!ED140,0)</f>
        <v>0</v>
      </c>
      <c r="AHR137" s="248">
        <f>IF(AHR$6=$AEO$5,成绩录入!EE140,0)</f>
        <v>0</v>
      </c>
      <c r="AHS137" s="248">
        <f>IF(AHS$6=$AEO$5,成绩录入!EF140,0)</f>
        <v>0</v>
      </c>
      <c r="AHT137" s="248">
        <f>IF(AHT$6=$AEO$5,成绩录入!EG140,0)</f>
        <v>0</v>
      </c>
      <c r="AHU137" s="248">
        <f>IF(AHU$6=$AEO$5,成绩录入!EH140,0)</f>
        <v>0</v>
      </c>
      <c r="AHV137" s="248">
        <f>IF(AHV$6=$AEO$5,成绩录入!EI140,0)</f>
        <v>0</v>
      </c>
      <c r="AHW137" s="248">
        <f>IF(AHW$6=$AEO$5,成绩录入!EJ140,0)</f>
        <v>0</v>
      </c>
      <c r="AHX137" s="248">
        <f>IF(AHX$6=$AEO$5,成绩录入!EK140,0)</f>
        <v>0</v>
      </c>
      <c r="AHY137" s="248">
        <f>IF(AHY$6=$AEO$5,成绩录入!EL140,0)</f>
        <v>0</v>
      </c>
      <c r="AHZ137" s="248">
        <f>IF(AHZ$6=$AEO$5,成绩录入!EM140,0)</f>
        <v>0</v>
      </c>
      <c r="AIA137" s="248">
        <f>IF(AIA$6=$AEO$5,成绩录入!EN140,0)</f>
        <v>0</v>
      </c>
      <c r="AIB137" s="248">
        <f>IF(AIB$6=$AEO$5,成绩录入!EO140,0)</f>
        <v>0</v>
      </c>
      <c r="AIC137" s="248">
        <f>IF(AIC$6=$AEO$5,成绩录入!EP140,0)</f>
        <v>0</v>
      </c>
      <c r="AID137" s="248">
        <f>IF(AID$6=$AEO$5,成绩录入!EQ140,0)</f>
        <v>0</v>
      </c>
      <c r="AIE137" s="248">
        <f>IF(AIE$6=$AEO$5,成绩录入!ER140,0)</f>
        <v>0</v>
      </c>
      <c r="AIF137" s="248">
        <f>IF(AIF$6=$AEO$5,成绩录入!ES140,0)</f>
        <v>0</v>
      </c>
      <c r="AIG137" s="248">
        <f>IF(AIG$6=$AEO$5,成绩录入!ET140,0)</f>
        <v>0</v>
      </c>
      <c r="AIH137" s="248">
        <f>IF(AIH$6=$AEO$5,成绩录入!EU140,0)</f>
        <v>0</v>
      </c>
      <c r="AII137" s="248">
        <f>IF(AII$6=$AEO$5,成绩录入!EV140,0)</f>
        <v>0</v>
      </c>
      <c r="AIJ137" s="248">
        <f>IF(AIJ$6=$AEO$5,成绩录入!EW140,0)</f>
        <v>0</v>
      </c>
      <c r="AIK137" s="248">
        <f>IF(AIK$6=$AEO$5,成绩录入!EX140,0)</f>
        <v>0</v>
      </c>
      <c r="AIL137" s="218">
        <f t="shared" si="357"/>
        <v>0</v>
      </c>
      <c r="AIN137" s="402" t="str">
        <f>初始录入!A142</f>
        <v/>
      </c>
      <c r="AIO137" s="270">
        <f>初始录入!B142</f>
        <v>0</v>
      </c>
      <c r="AIP137" s="271">
        <f>初始录入!C142</f>
        <v>0</v>
      </c>
      <c r="AIQ137" s="403">
        <f>IF(平时!D135&lt;&gt;"",平时!D135,0)</f>
        <v>0</v>
      </c>
      <c r="AIR137" s="404" t="str">
        <f t="shared" si="331"/>
        <v/>
      </c>
      <c r="AIS137" s="403">
        <f>IF(过程!D135&lt;&gt;"",过程!D135,0)</f>
        <v>0</v>
      </c>
      <c r="AIT137" s="404" t="str">
        <f t="shared" si="332"/>
        <v/>
      </c>
      <c r="AIU137" s="216">
        <f>IF(期末!D135&lt;&gt;"",期末!D135,0)</f>
        <v>0</v>
      </c>
      <c r="AIV137" s="404" t="str">
        <f t="shared" si="333"/>
        <v/>
      </c>
      <c r="AIW137" s="405">
        <f t="shared" si="334"/>
        <v>0</v>
      </c>
      <c r="AIX137" s="403">
        <f>IF(平时!E135&lt;&gt;"",平时!E135,0)</f>
        <v>0</v>
      </c>
      <c r="AIY137" s="404" t="str">
        <f t="shared" si="335"/>
        <v/>
      </c>
      <c r="AIZ137" s="403">
        <f>IF(过程!E135&lt;&gt;"",过程!E135,0)</f>
        <v>0</v>
      </c>
      <c r="AJA137" s="404" t="str">
        <f t="shared" si="336"/>
        <v/>
      </c>
      <c r="AJB137" s="216">
        <f>IF(期末!E135&lt;&gt;"",期末!E135,0)</f>
        <v>0</v>
      </c>
      <c r="AJC137" s="404" t="str">
        <f t="shared" si="337"/>
        <v/>
      </c>
      <c r="AJD137" s="405">
        <f t="shared" si="338"/>
        <v>0</v>
      </c>
      <c r="AJE137" s="403">
        <f>IF(平时!F135&lt;&gt;"",平时!F135,0)</f>
        <v>0</v>
      </c>
      <c r="AJF137" s="404" t="str">
        <f t="shared" si="339"/>
        <v/>
      </c>
      <c r="AJG137" s="403">
        <f>IF(过程!F135&lt;&gt;"",过程!F135,0)</f>
        <v>0</v>
      </c>
      <c r="AJH137" s="404" t="str">
        <f t="shared" si="340"/>
        <v/>
      </c>
      <c r="AJI137" s="216">
        <f>IF(期末!F135&lt;&gt;"",期末!F135,0)</f>
        <v>0</v>
      </c>
      <c r="AJJ137" s="404" t="str">
        <f t="shared" si="341"/>
        <v/>
      </c>
      <c r="AJK137" s="405">
        <f t="shared" si="342"/>
        <v>0</v>
      </c>
      <c r="AJL137" s="403">
        <f>IF(平时!G135&lt;&gt;"",平时!G135,0)</f>
        <v>0</v>
      </c>
      <c r="AJM137" s="404" t="str">
        <f t="shared" si="343"/>
        <v/>
      </c>
      <c r="AJN137" s="403">
        <f>IF(过程!G135&lt;&gt;"",过程!G135,0)</f>
        <v>0</v>
      </c>
      <c r="AJO137" s="404" t="str">
        <f t="shared" si="344"/>
        <v/>
      </c>
      <c r="AJP137" s="216">
        <f>IF(期末!G135&lt;&gt;"",期末!G135,0)</f>
        <v>0</v>
      </c>
      <c r="AJQ137" s="404" t="str">
        <f t="shared" si="345"/>
        <v/>
      </c>
      <c r="AJR137" s="405">
        <f t="shared" si="346"/>
        <v>0</v>
      </c>
      <c r="AJS137" s="403">
        <f>IF(平时!H135&lt;&gt;"",平时!H135,0)</f>
        <v>0</v>
      </c>
      <c r="AJT137" s="404" t="str">
        <f t="shared" si="347"/>
        <v/>
      </c>
      <c r="AJU137" s="403">
        <f>IF(过程!H135&lt;&gt;"",过程!H135,0)</f>
        <v>0</v>
      </c>
      <c r="AJV137" s="404" t="str">
        <f t="shared" si="348"/>
        <v/>
      </c>
      <c r="AJW137" s="216">
        <f>IF(期末!H135&lt;&gt;"",期末!H135,0)</f>
        <v>0</v>
      </c>
      <c r="AJX137" s="404" t="str">
        <f t="shared" si="349"/>
        <v/>
      </c>
      <c r="AJY137" s="406">
        <f t="shared" si="350"/>
        <v>0</v>
      </c>
      <c r="AKA137" s="216" t="str">
        <f>初始录入!A142</f>
        <v/>
      </c>
      <c r="AKB137" s="216">
        <f>初始录入!B142</f>
        <v>0</v>
      </c>
      <c r="AKC137" s="216">
        <f>初始录入!C142</f>
        <v>0</v>
      </c>
      <c r="AKD137" s="327" t="str">
        <f>IF(初始录入!$E142=初始录入!$K$2,达成度!$D150,"")</f>
        <v/>
      </c>
      <c r="AKE137" s="327" t="str">
        <f>IF(初始录入!$E142=初始录入!$K$3,达成度!D150,"")</f>
        <v/>
      </c>
      <c r="AKF137" s="216" t="str">
        <f>IF(初始录入!$E142=初始录入!$K$4,达成度!D150,"")</f>
        <v/>
      </c>
      <c r="AKG137" s="216" t="str">
        <f>IF(初始录入!$E142=初始录入!$K$5,达成度!D150,"")</f>
        <v/>
      </c>
      <c r="AKH137" s="327" t="str">
        <f>IF(初始录入!$E142=初始录入!$K$2,达成度!E150,"")</f>
        <v/>
      </c>
      <c r="AKI137" s="327" t="str">
        <f>IF(初始录入!$E142=初始录入!$K$3,达成度!E150,"")</f>
        <v/>
      </c>
      <c r="AKJ137" s="216" t="str">
        <f>IF(初始录入!$E142=初始录入!$K$4,达成度!E150,"")</f>
        <v/>
      </c>
      <c r="AKK137" s="216" t="str">
        <f>IF(初始录入!$E142=初始录入!$K$5,达成度!E150,"")</f>
        <v/>
      </c>
      <c r="AKL137" s="327" t="str">
        <f>IF(初始录入!$E142=初始录入!$K$2,达成度!F150,"")</f>
        <v/>
      </c>
      <c r="AKM137" s="327" t="str">
        <f>IF(初始录入!$E142=初始录入!$K$3,达成度!F150,"")</f>
        <v/>
      </c>
      <c r="AKN137" s="216" t="str">
        <f>IF(初始录入!$E142=初始录入!$K$4,达成度!F150,"")</f>
        <v/>
      </c>
      <c r="AKO137" s="216" t="str">
        <f>IF(初始录入!$E142=初始录入!$K$5,达成度!F150,"")</f>
        <v/>
      </c>
      <c r="AKP137" s="327" t="str">
        <f>IF(初始录入!$E142=初始录入!$K$2,达成度!H150,"")</f>
        <v/>
      </c>
      <c r="AKQ137" s="327" t="str">
        <f>IF(初始录入!$E142=初始录入!$K$3,达成度!H150,"")</f>
        <v/>
      </c>
      <c r="AKR137" s="216" t="str">
        <f>IF(初始录入!$E142=初始录入!$K$4,达成度!H150,"")</f>
        <v/>
      </c>
      <c r="AKS137" s="216" t="str">
        <f>IF(初始录入!$E142=初始录入!$K$5,达成度!H150,"")</f>
        <v/>
      </c>
      <c r="AKT137" s="327" t="str">
        <f>IF(初始录入!$E142=初始录入!$K$2,达成度!I150,"")</f>
        <v/>
      </c>
      <c r="AKU137" s="327" t="str">
        <f>IF(初始录入!$E142=初始录入!$K$3,达成度!I150,"")</f>
        <v/>
      </c>
      <c r="AKV137" s="216" t="str">
        <f>IF(初始录入!$E142=初始录入!$K$4,达成度!I150,"")</f>
        <v/>
      </c>
      <c r="AKW137" s="216" t="str">
        <f>IF(初始录入!$E142=初始录入!$K$5,达成度!I150,"")</f>
        <v/>
      </c>
      <c r="AKX137" s="327" t="str">
        <f>IF(初始录入!$E142=初始录入!$K$2,达成度!J150,"")</f>
        <v/>
      </c>
      <c r="AKY137" s="327" t="str">
        <f>IF(初始录入!$E142=初始录入!$K$3,达成度!J150,"")</f>
        <v/>
      </c>
      <c r="AKZ137" s="216" t="str">
        <f>IF(初始录入!$E142=初始录入!$K$4,达成度!J150,"")</f>
        <v/>
      </c>
      <c r="ALA137" s="216" t="str">
        <f>IF(初始录入!$E142=初始录入!$K$5,达成度!J150,"")</f>
        <v/>
      </c>
      <c r="ALB137" s="327" t="str">
        <f>IF(初始录入!$E142=初始录入!$K$2,达成度!L150,"")</f>
        <v/>
      </c>
      <c r="ALC137" s="327" t="str">
        <f>IF(初始录入!$E142=初始录入!$K$3,达成度!L150,"")</f>
        <v/>
      </c>
      <c r="ALD137" s="216" t="str">
        <f>IF(初始录入!$E142=初始录入!$K$4,达成度!L150,"")</f>
        <v/>
      </c>
      <c r="ALE137" s="216" t="str">
        <f>IF(初始录入!$E142=初始录入!$K$5,达成度!L150,"")</f>
        <v/>
      </c>
      <c r="ALF137" s="327" t="str">
        <f>IF(初始录入!$E142=初始录入!$K$2,达成度!M150,"")</f>
        <v/>
      </c>
      <c r="ALG137" s="327" t="str">
        <f>IF(初始录入!$E142=初始录入!$K$3,达成度!M150,"")</f>
        <v/>
      </c>
      <c r="ALH137" s="216" t="str">
        <f>IF(初始录入!$E142=初始录入!$K$4,达成度!M150,"")</f>
        <v/>
      </c>
      <c r="ALI137" s="216" t="str">
        <f>IF(初始录入!$E142=初始录入!$K$5,达成度!M150,"")</f>
        <v/>
      </c>
      <c r="ALJ137" s="327" t="str">
        <f>IF(初始录入!$E142=初始录入!$K$2,达成度!N150,"")</f>
        <v/>
      </c>
      <c r="ALK137" s="327" t="str">
        <f>IF(初始录入!$E142=初始录入!$K$3,达成度!N150,"")</f>
        <v/>
      </c>
      <c r="ALL137" s="216" t="str">
        <f>IF(初始录入!$E142=初始录入!$K$4,达成度!N150,"")</f>
        <v/>
      </c>
      <c r="ALM137" s="216" t="str">
        <f>IF(初始录入!$E142=初始录入!$K$5,达成度!N150,"")</f>
        <v/>
      </c>
      <c r="ALN137" s="327" t="str">
        <f>IF(初始录入!$E142=初始录入!$K$2,达成度!P150,"")</f>
        <v/>
      </c>
      <c r="ALO137" s="327" t="str">
        <f>IF(初始录入!$E142=初始录入!$K$3,达成度!P150,"")</f>
        <v/>
      </c>
      <c r="ALP137" s="216" t="str">
        <f>IF(初始录入!$E142=初始录入!$K$4,达成度!P150,"")</f>
        <v/>
      </c>
      <c r="ALQ137" s="216" t="str">
        <f>IF(初始录入!$E142=初始录入!$K$5,达成度!P150,"")</f>
        <v/>
      </c>
      <c r="ALR137" s="327" t="str">
        <f>IF(初始录入!$E142=初始录入!$K$2,达成度!Q150,"")</f>
        <v/>
      </c>
      <c r="ALS137" s="327" t="str">
        <f>IF(初始录入!$E142=初始录入!$K$3,达成度!Q150,"")</f>
        <v/>
      </c>
      <c r="ALT137" s="216" t="str">
        <f>IF(初始录入!$E142=初始录入!$K$4,达成度!Q150,"")</f>
        <v/>
      </c>
      <c r="ALU137" s="216" t="str">
        <f>IF(初始录入!$E142=初始录入!$K$5,达成度!Q150,"")</f>
        <v/>
      </c>
      <c r="ALV137" s="327" t="str">
        <f>IF(初始录入!$E142=初始录入!$K$2,达成度!R150,"")</f>
        <v/>
      </c>
      <c r="ALW137" s="327" t="str">
        <f>IF(初始录入!$E142=初始录入!$K$3,达成度!R150,"")</f>
        <v/>
      </c>
      <c r="ALX137" s="216" t="str">
        <f>IF(初始录入!$E142=初始录入!$K$4,达成度!R150,"")</f>
        <v/>
      </c>
      <c r="ALY137" s="216"/>
      <c r="ALZ137" s="327" t="str">
        <f>IF(初始录入!$E142=初始录入!$K$2,达成度!T150,"")</f>
        <v/>
      </c>
      <c r="AMA137" s="327" t="str">
        <f>IF(初始录入!$E142=初始录入!$K$3,达成度!T150,"")</f>
        <v/>
      </c>
      <c r="AMB137" s="216" t="str">
        <f>IF(初始录入!$E142=初始录入!$K$4,达成度!T150,"")</f>
        <v/>
      </c>
      <c r="AMC137" s="216" t="str">
        <f>IF(初始录入!$E142=初始录入!$K$5,达成度!T150,"")</f>
        <v/>
      </c>
      <c r="AMD137" s="327" t="str">
        <f>IF(初始录入!$E142=初始录入!$K$2,达成度!U150,"")</f>
        <v/>
      </c>
      <c r="AME137" s="327" t="str">
        <f>IF(初始录入!$E142=初始录入!$K$3,达成度!U150,"")</f>
        <v/>
      </c>
      <c r="AMF137" s="216" t="str">
        <f>IF(初始录入!$E142=初始录入!$K$4,达成度!U150,"")</f>
        <v/>
      </c>
      <c r="AMG137" s="216" t="str">
        <f>IF(初始录入!$E142=初始录入!$K$5,达成度!U150,"")</f>
        <v/>
      </c>
      <c r="AMH137" s="327" t="str">
        <f>IF(初始录入!$E142=初始录入!$K$2,达成度!V150,"")</f>
        <v/>
      </c>
      <c r="AMI137" s="327" t="str">
        <f>IF(初始录入!$E142=初始录入!$K$3,达成度!V150,"")</f>
        <v/>
      </c>
      <c r="AMJ137" s="216" t="str">
        <f>IF(初始录入!$E142=初始录入!$K$4,达成度!W150,"")</f>
        <v/>
      </c>
      <c r="AMK137" s="216" t="str">
        <f>IF(初始录入!$E142=初始录入!$K$5,达成度!W150,"")</f>
        <v/>
      </c>
      <c r="AMM137" s="270">
        <f t="shared" si="270"/>
        <v>130</v>
      </c>
      <c r="AMN137" s="222" t="str">
        <f t="shared" ref="AMN137:AMN157" si="365">IF($AMM137&lt;=$H$7,0.65,"")</f>
        <v/>
      </c>
      <c r="AMO137" s="325" t="str">
        <f>IF($AMM137&lt;=$H$7,INDEX(达成度!$G$21:$G$170,$AMM137,1),"")</f>
        <v/>
      </c>
      <c r="AMP137" s="325" t="str">
        <f>IF($AMM137&lt;=$H$7,INDEX(达成度!$K$21:$K$170,$AMM137,1),"")</f>
        <v/>
      </c>
      <c r="AMQ137" s="325" t="str">
        <f>IF($AMM137&lt;=$H$7,INDEX(达成度!$O$21:$O$170,$AMM137,1),"")</f>
        <v/>
      </c>
      <c r="AMR137" s="325" t="str">
        <f>IF($AMM137&lt;=$H$7,INDEX(达成度!$S$21:$S$170,$AMM137,1),"")</f>
        <v/>
      </c>
      <c r="AMS137" s="326" t="str">
        <f>IF($AMM137&lt;=$H$7,INDEX(达成度!$W$21:$W$170,$AMM137,1),"")</f>
        <v/>
      </c>
      <c r="AMU137" s="407"/>
      <c r="AMV137" s="222" t="str">
        <f t="shared" ref="AMV137:AMV157" si="366">IF($AMM137&lt;=$I$7,0.65,"")</f>
        <v/>
      </c>
      <c r="AMW137" s="325" t="str">
        <f>IF($AMM137&lt;=$I$7,INDEX(达成度!$G$21:$G$170,$AMM137+$H$7,1),"")</f>
        <v/>
      </c>
      <c r="AMX137" s="325" t="str">
        <f>IF($AMM137&lt;=$I$7,INDEX(达成度!$K$21:$K$170,$AMM137+$H$7,1),"")</f>
        <v/>
      </c>
      <c r="AMY137" s="325" t="str">
        <f>IF($AMM137&lt;=$I$7,INDEX(达成度!$O$21:$O$170,$AMM137+$H$7,1),"")</f>
        <v/>
      </c>
      <c r="AMZ137" s="325" t="str">
        <f>IF($AMM137&lt;=$I$7,INDEX(达成度!$S$21:$S$170,$AMM137+$H$7,1),"")</f>
        <v/>
      </c>
      <c r="ANA137" s="326" t="str">
        <f>IF($AMM137&lt;=$I$7,INDEX(达成度!$W$21:$W$170,$AMM137+$H$7,1),"")</f>
        <v/>
      </c>
      <c r="ANC137" s="270"/>
      <c r="AND137" s="216" t="str">
        <f t="shared" ref="AND137:AND157" si="367">IF($AMM137&lt;=$J$7,0.65,"")</f>
        <v/>
      </c>
      <c r="ANE137" s="325" t="str">
        <f>IF($AMM137&lt;=$J$7,INDEX(达成度!$G$21:$G$170,$AMM137+$H$7+$I$7,1),"")</f>
        <v/>
      </c>
      <c r="ANF137" s="325" t="str">
        <f>IF($AMM137&lt;=$J$7,INDEX(达成度!$K$21:$K$170,$AMM137+$H$7+$I$7,1),"")</f>
        <v/>
      </c>
      <c r="ANG137" s="325" t="str">
        <f>IF($AMM137&lt;=$J$7,INDEX(达成度!$O$21:$O$170,$AMM137+$H$7+$I$7,1),"")</f>
        <v/>
      </c>
      <c r="ANH137" s="325" t="str">
        <f>IF($AMM137&lt;=$J$7,INDEX(达成度!$S$21:$S$170,$AMM137+$H$7+$I$7,1),"")</f>
        <v/>
      </c>
      <c r="ANI137" s="326" t="str">
        <f>IF($AMM137&lt;=$J$7,INDEX(达成度!$W$21:$W$170,$AMM137+$H$7+$I$7,1),"")</f>
        <v/>
      </c>
      <c r="ANK137" s="270"/>
      <c r="ANL137" s="216" t="str">
        <f t="shared" ref="ANL137:ANL157" si="368">IF($AMM137&lt;=$K$7,0.65,"")</f>
        <v/>
      </c>
      <c r="ANM137" s="325" t="str">
        <f>IF($AMM137&lt;=$K$7,INDEX(达成度!$G$21:$G$170,$AMM137+$H$7+$I$7+$J$7,1),"")</f>
        <v/>
      </c>
      <c r="ANN137" s="325" t="str">
        <f>IF($AMM137&lt;=$K$7,INDEX(达成度!$K$21:$K$170,$AMM137+$H$7+$I$7+$J$7,1),"")</f>
        <v/>
      </c>
      <c r="ANO137" s="325" t="str">
        <f>IF($AMM137&lt;=$K$7,INDEX(达成度!$O$21:$O$170,$AMM137+$H$7+$I$7+$J$7,1),"")</f>
        <v/>
      </c>
      <c r="ANP137" s="325" t="str">
        <f>IF($AMM137&lt;=$K$7,INDEX(达成度!$S$21:$S$170,$AMM137+$H$7+$I$7+$J$7,1),"")</f>
        <v/>
      </c>
      <c r="ANQ137" s="326" t="str">
        <f>IF($AMM137&lt;=$K$7,INDEX(达成度!$W$21:$W$170,$AMM137+$H$7+$I$7+$J$7,1),"")</f>
        <v/>
      </c>
    </row>
    <row r="138" ht="18" customHeight="1" spans="1:1024 1025:1057">
      <c r="A138" s="215" t="str">
        <f>初始录入!A143</f>
        <v/>
      </c>
      <c r="B138" s="216" t="str">
        <f>IF(初始录入!B143&lt;&gt;"",初始录入!B143,"")</f>
        <v/>
      </c>
      <c r="C138" s="216" t="str">
        <f>IF(初始录入!C143&lt;&gt;"",初始录入!C143,"")</f>
        <v/>
      </c>
      <c r="D138" s="216" t="str">
        <f>IF(初始录入!D143&lt;&gt;"",初始录入!D143,"")</f>
        <v/>
      </c>
      <c r="E138" s="218" t="str">
        <f>IF(初始录入!E143&lt;&gt;"",初始录入!E143,"")</f>
        <v/>
      </c>
      <c r="G138" s="330"/>
      <c r="H138" s="295">
        <f>IF(初始录入!E143=H$6,1,0)</f>
        <v>0</v>
      </c>
      <c r="I138" s="295">
        <f>IF(初始录入!E143=I$6,1,0)</f>
        <v>0</v>
      </c>
      <c r="J138" s="295">
        <f>IF(初始录入!E143=J$6,1,0)</f>
        <v>0</v>
      </c>
      <c r="K138" s="321">
        <f>IF(初始录入!E143=K$6,1,0)</f>
        <v>0</v>
      </c>
      <c r="Y138" s="294">
        <v>100</v>
      </c>
      <c r="Z138" s="295">
        <f>成绩录入!$F$7</f>
        <v>0</v>
      </c>
      <c r="AA138" s="295">
        <f>成绩录入!F141</f>
        <v>0</v>
      </c>
      <c r="AB138" s="296">
        <f>IF(初始录入!$M$7&lt;&gt;"",IF(成绩录入!$F$7&lt;&gt;"",IF(初始录入!$P$7="次数",AA138/Z138*Y138,成绩录入!F141),0),0)</f>
        <v>0</v>
      </c>
      <c r="AC138" s="297">
        <f t="shared" si="278"/>
        <v>0</v>
      </c>
      <c r="AD138" s="297">
        <f t="shared" si="279"/>
        <v>0</v>
      </c>
      <c r="AE138" s="297">
        <f t="shared" si="280"/>
        <v>0</v>
      </c>
      <c r="AF138" s="297">
        <f t="shared" si="281"/>
        <v>0</v>
      </c>
      <c r="AG138" s="297">
        <f t="shared" si="282"/>
        <v>0</v>
      </c>
      <c r="AH138" s="298">
        <f t="shared" si="283"/>
        <v>0</v>
      </c>
      <c r="AJ138" s="260">
        <f>成绩录入!I141</f>
        <v>0</v>
      </c>
      <c r="AK138" s="248">
        <f>成绩录入!J141</f>
        <v>0</v>
      </c>
      <c r="AL138" s="248">
        <f>成绩录入!K141</f>
        <v>0</v>
      </c>
      <c r="AM138" s="248">
        <f>成绩录入!L141</f>
        <v>0</v>
      </c>
      <c r="AN138" s="248">
        <f>成绩录入!M141</f>
        <v>0</v>
      </c>
      <c r="AO138" s="298">
        <f t="shared" si="284"/>
        <v>0</v>
      </c>
      <c r="AQ138" s="260">
        <f>成绩录入!I141</f>
        <v>0</v>
      </c>
      <c r="AR138" s="248">
        <f>成绩录入!J141</f>
        <v>0</v>
      </c>
      <c r="AS138" s="248">
        <f>成绩录入!K141</f>
        <v>0</v>
      </c>
      <c r="AT138" s="248">
        <f>成绩录入!L141</f>
        <v>0</v>
      </c>
      <c r="AU138" s="248">
        <f>成绩录入!M141</f>
        <v>0</v>
      </c>
      <c r="AV138" s="298">
        <f t="shared" si="285"/>
        <v>0</v>
      </c>
      <c r="AX138" s="260">
        <f>成绩录入!I141</f>
        <v>0</v>
      </c>
      <c r="AY138" s="248">
        <f>成绩录入!J141</f>
        <v>0</v>
      </c>
      <c r="AZ138" s="248">
        <f>成绩录入!K141</f>
        <v>0</v>
      </c>
      <c r="BA138" s="248">
        <f>成绩录入!L141</f>
        <v>0</v>
      </c>
      <c r="BB138" s="248">
        <f>成绩录入!M141</f>
        <v>0</v>
      </c>
      <c r="BC138" s="298">
        <f t="shared" si="286"/>
        <v>0</v>
      </c>
      <c r="BE138" s="260">
        <f>成绩录入!I141</f>
        <v>0</v>
      </c>
      <c r="BF138" s="248">
        <f>成绩录入!J141</f>
        <v>0</v>
      </c>
      <c r="BG138" s="248">
        <f>成绩录入!K141</f>
        <v>0</v>
      </c>
      <c r="BH138" s="248">
        <f>成绩录入!L141</f>
        <v>0</v>
      </c>
      <c r="BI138" s="248">
        <f>成绩录入!M141</f>
        <v>0</v>
      </c>
      <c r="BJ138" s="298">
        <f t="shared" si="287"/>
        <v>0</v>
      </c>
      <c r="BL138" s="260">
        <f>成绩录入!I141</f>
        <v>0</v>
      </c>
      <c r="BM138" s="248">
        <f>成绩录入!J141</f>
        <v>0</v>
      </c>
      <c r="BN138" s="248">
        <f>成绩录入!K141</f>
        <v>0</v>
      </c>
      <c r="BO138" s="248">
        <f>成绩录入!L141</f>
        <v>0</v>
      </c>
      <c r="BP138" s="248">
        <f>成绩录入!M141</f>
        <v>0</v>
      </c>
      <c r="BQ138" s="298">
        <f t="shared" si="288"/>
        <v>0</v>
      </c>
      <c r="BS138" s="260">
        <f>成绩录入!P141</f>
        <v>0</v>
      </c>
      <c r="BT138" s="248">
        <f>成绩录入!Q141</f>
        <v>0</v>
      </c>
      <c r="BU138" s="248">
        <f>成绩录入!R141</f>
        <v>0</v>
      </c>
      <c r="BV138" s="248">
        <f>成绩录入!S141</f>
        <v>0</v>
      </c>
      <c r="BW138" s="248">
        <f>成绩录入!T141</f>
        <v>0</v>
      </c>
      <c r="BX138" s="248">
        <f>成绩录入!U141</f>
        <v>0</v>
      </c>
      <c r="BY138" s="248">
        <f>成绩录入!V141</f>
        <v>0</v>
      </c>
      <c r="BZ138" s="248">
        <f>成绩录入!W141</f>
        <v>0</v>
      </c>
      <c r="CA138" s="248">
        <f>成绩录入!X141</f>
        <v>0</v>
      </c>
      <c r="CB138" s="248">
        <f>成绩录入!Y141</f>
        <v>0</v>
      </c>
      <c r="CC138" s="298">
        <f t="shared" si="289"/>
        <v>0</v>
      </c>
      <c r="CE138" s="260">
        <f>成绩录入!P141</f>
        <v>0</v>
      </c>
      <c r="CF138" s="248">
        <f>成绩录入!Q141</f>
        <v>0</v>
      </c>
      <c r="CG138" s="248">
        <f>成绩录入!R141</f>
        <v>0</v>
      </c>
      <c r="CH138" s="248">
        <f>成绩录入!S141</f>
        <v>0</v>
      </c>
      <c r="CI138" s="248">
        <f>成绩录入!T141</f>
        <v>0</v>
      </c>
      <c r="CJ138" s="248">
        <f>成绩录入!U141</f>
        <v>0</v>
      </c>
      <c r="CK138" s="248">
        <f>成绩录入!V141</f>
        <v>0</v>
      </c>
      <c r="CL138" s="248">
        <f>成绩录入!W141</f>
        <v>0</v>
      </c>
      <c r="CM138" s="248">
        <f>成绩录入!X141</f>
        <v>0</v>
      </c>
      <c r="CN138" s="248">
        <f>成绩录入!Y141</f>
        <v>0</v>
      </c>
      <c r="CO138" s="298">
        <f t="shared" si="290"/>
        <v>0</v>
      </c>
      <c r="CQ138" s="260">
        <f>成绩录入!P141</f>
        <v>0</v>
      </c>
      <c r="CR138" s="248">
        <f>成绩录入!Q141</f>
        <v>0</v>
      </c>
      <c r="CS138" s="248">
        <f>成绩录入!R141</f>
        <v>0</v>
      </c>
      <c r="CT138" s="248">
        <f>成绩录入!S141</f>
        <v>0</v>
      </c>
      <c r="CU138" s="248">
        <f>成绩录入!T141</f>
        <v>0</v>
      </c>
      <c r="CV138" s="248">
        <f>成绩录入!U141</f>
        <v>0</v>
      </c>
      <c r="CW138" s="248">
        <f>成绩录入!V141</f>
        <v>0</v>
      </c>
      <c r="CX138" s="248">
        <f>成绩录入!W141</f>
        <v>0</v>
      </c>
      <c r="CY138" s="248">
        <f>成绩录入!X141</f>
        <v>0</v>
      </c>
      <c r="CZ138" s="248">
        <f>成绩录入!Y141</f>
        <v>0</v>
      </c>
      <c r="DA138" s="298">
        <f t="shared" si="291"/>
        <v>0</v>
      </c>
      <c r="DC138" s="260">
        <f>成绩录入!P141</f>
        <v>0</v>
      </c>
      <c r="DD138" s="248">
        <f>成绩录入!Q141</f>
        <v>0</v>
      </c>
      <c r="DE138" s="248">
        <f>成绩录入!R141</f>
        <v>0</v>
      </c>
      <c r="DF138" s="248">
        <f>成绩录入!S141</f>
        <v>0</v>
      </c>
      <c r="DG138" s="248">
        <f>成绩录入!T141</f>
        <v>0</v>
      </c>
      <c r="DH138" s="248">
        <f>成绩录入!U141</f>
        <v>0</v>
      </c>
      <c r="DI138" s="248">
        <f>成绩录入!V141</f>
        <v>0</v>
      </c>
      <c r="DJ138" s="248">
        <f>成绩录入!W141</f>
        <v>0</v>
      </c>
      <c r="DK138" s="248">
        <f>成绩录入!X141</f>
        <v>0</v>
      </c>
      <c r="DL138" s="248">
        <f>成绩录入!Y141</f>
        <v>0</v>
      </c>
      <c r="DM138" s="298">
        <f t="shared" si="351"/>
        <v>0</v>
      </c>
      <c r="DN138" s="299"/>
      <c r="DO138" s="260">
        <f>成绩录入!P141</f>
        <v>0</v>
      </c>
      <c r="DP138" s="248">
        <f>成绩录入!Q141</f>
        <v>0</v>
      </c>
      <c r="DQ138" s="248">
        <f>成绩录入!R141</f>
        <v>0</v>
      </c>
      <c r="DR138" s="248">
        <f>成绩录入!S141</f>
        <v>0</v>
      </c>
      <c r="DS138" s="248">
        <f>成绩录入!T141</f>
        <v>0</v>
      </c>
      <c r="DT138" s="248">
        <f>成绩录入!U141</f>
        <v>0</v>
      </c>
      <c r="DU138" s="248">
        <f>成绩录入!V141</f>
        <v>0</v>
      </c>
      <c r="DV138" s="248">
        <f>成绩录入!W141</f>
        <v>0</v>
      </c>
      <c r="DW138" s="248">
        <f>成绩录入!X141</f>
        <v>0</v>
      </c>
      <c r="DX138" s="248">
        <f>成绩录入!Y141</f>
        <v>0</v>
      </c>
      <c r="DY138" s="298">
        <f t="shared" si="352"/>
        <v>0</v>
      </c>
      <c r="EA138" s="301" t="e">
        <f t="shared" si="294"/>
        <v>#DIV/0!</v>
      </c>
      <c r="EB138" s="297" t="e">
        <f t="shared" si="295"/>
        <v>#DIV/0!</v>
      </c>
      <c r="EC138" s="297" t="e">
        <f t="shared" si="296"/>
        <v>#DIV/0!</v>
      </c>
      <c r="ED138" s="297" t="e">
        <f t="shared" si="297"/>
        <v>#DIV/0!</v>
      </c>
      <c r="EE138" s="297" t="e">
        <f t="shared" si="298"/>
        <v>#DIV/0!</v>
      </c>
      <c r="EF138" s="302" t="e">
        <f t="shared" si="299"/>
        <v>#DIV/0!</v>
      </c>
      <c r="EG138" s="303"/>
      <c r="EH138" s="304">
        <f t="shared" si="300"/>
        <v>0</v>
      </c>
      <c r="EI138" s="397">
        <f>成绩录入!I141</f>
        <v>0</v>
      </c>
      <c r="EJ138" s="397">
        <f>成绩录入!J141</f>
        <v>0</v>
      </c>
      <c r="EK138" s="397">
        <f>成绩录入!K141</f>
        <v>0</v>
      </c>
      <c r="EL138" s="397">
        <f>成绩录入!L141</f>
        <v>0</v>
      </c>
      <c r="EM138" s="397">
        <f>成绩录入!M141</f>
        <v>0</v>
      </c>
      <c r="EN138" s="397">
        <f>成绩录入!P141</f>
        <v>0</v>
      </c>
      <c r="EO138" s="397">
        <f>成绩录入!Q141</f>
        <v>0</v>
      </c>
      <c r="EP138" s="397">
        <f>成绩录入!R141</f>
        <v>0</v>
      </c>
      <c r="EQ138" s="397">
        <f>成绩录入!S141</f>
        <v>0</v>
      </c>
      <c r="ER138" s="397">
        <f>成绩录入!T141</f>
        <v>0</v>
      </c>
      <c r="ES138" s="397">
        <f>成绩录入!U141</f>
        <v>0</v>
      </c>
      <c r="ET138" s="397">
        <f>成绩录入!V141</f>
        <v>0</v>
      </c>
      <c r="EU138" s="397">
        <f>成绩录入!W141</f>
        <v>0</v>
      </c>
      <c r="EV138" s="397">
        <f>成绩录入!X141</f>
        <v>0</v>
      </c>
      <c r="EW138" s="398">
        <f>成绩录入!Y141</f>
        <v>0</v>
      </c>
      <c r="EY138" s="304" t="str">
        <f t="shared" si="358"/>
        <v/>
      </c>
      <c r="EZ138" s="296" t="str">
        <f t="shared" si="358"/>
        <v/>
      </c>
      <c r="FA138" s="296" t="str">
        <f t="shared" si="358"/>
        <v/>
      </c>
      <c r="FB138" s="296" t="str">
        <f t="shared" si="358"/>
        <v/>
      </c>
      <c r="FC138" s="302">
        <f>成绩录入!AB141</f>
        <v>0</v>
      </c>
      <c r="FD138" s="303"/>
      <c r="FE138" s="399" t="str">
        <f t="shared" si="301"/>
        <v>√</v>
      </c>
      <c r="FF138" s="397" t="str">
        <f t="shared" si="302"/>
        <v>√</v>
      </c>
      <c r="FG138" s="397" t="str">
        <f t="shared" si="303"/>
        <v>√</v>
      </c>
      <c r="FH138" s="397" t="str">
        <f t="shared" si="304"/>
        <v>√</v>
      </c>
      <c r="FI138" s="398" t="str">
        <f t="shared" si="305"/>
        <v>√</v>
      </c>
      <c r="FJ138" s="299"/>
      <c r="FK138" s="260">
        <f>成绩录入!AB141</f>
        <v>0</v>
      </c>
      <c r="FL138" s="248">
        <f>成绩录入!AC141</f>
        <v>0</v>
      </c>
      <c r="FM138" s="248">
        <f>成绩录入!AD141</f>
        <v>0</v>
      </c>
      <c r="FN138" s="248">
        <f>成绩录入!AE141</f>
        <v>0</v>
      </c>
      <c r="FO138" s="248">
        <f>成绩录入!AF141</f>
        <v>0</v>
      </c>
      <c r="FP138" s="248">
        <f>成绩录入!AG141</f>
        <v>0</v>
      </c>
      <c r="FQ138" s="298">
        <f t="shared" si="306"/>
        <v>0</v>
      </c>
      <c r="FR138" s="299"/>
      <c r="FS138" s="260">
        <f>成绩录入!AB141</f>
        <v>0</v>
      </c>
      <c r="FT138" s="248">
        <f>成绩录入!AC141</f>
        <v>0</v>
      </c>
      <c r="FU138" s="248">
        <f>成绩录入!AD141</f>
        <v>0</v>
      </c>
      <c r="FV138" s="248">
        <f>成绩录入!AE141</f>
        <v>0</v>
      </c>
      <c r="FW138" s="248">
        <f>成绩录入!AF141</f>
        <v>0</v>
      </c>
      <c r="FX138" s="333">
        <f>成绩录入!AG141</f>
        <v>0</v>
      </c>
      <c r="FY138" s="298">
        <f t="shared" si="307"/>
        <v>0</v>
      </c>
      <c r="FZ138" s="299"/>
      <c r="GA138" s="260">
        <f>成绩录入!AB141</f>
        <v>0</v>
      </c>
      <c r="GB138" s="248">
        <f>成绩录入!AC141</f>
        <v>0</v>
      </c>
      <c r="GC138" s="248">
        <f>成绩录入!AD141</f>
        <v>0</v>
      </c>
      <c r="GD138" s="248">
        <f>成绩录入!AE141</f>
        <v>0</v>
      </c>
      <c r="GE138" s="248">
        <f>成绩录入!AF141</f>
        <v>0</v>
      </c>
      <c r="GF138" s="248">
        <f>成绩录入!AG141</f>
        <v>0</v>
      </c>
      <c r="GG138" s="298">
        <f t="shared" si="308"/>
        <v>0</v>
      </c>
      <c r="GI138" s="260">
        <f>成绩录入!AB141</f>
        <v>0</v>
      </c>
      <c r="GJ138" s="248">
        <f>成绩录入!AC141</f>
        <v>0</v>
      </c>
      <c r="GK138" s="248">
        <f>成绩录入!AD141</f>
        <v>0</v>
      </c>
      <c r="GL138" s="248">
        <f>成绩录入!AE141</f>
        <v>0</v>
      </c>
      <c r="GM138" s="248">
        <f>成绩录入!AF141</f>
        <v>0</v>
      </c>
      <c r="GN138" s="248">
        <f>成绩录入!AG141</f>
        <v>0</v>
      </c>
      <c r="GO138" s="298">
        <f t="shared" si="309"/>
        <v>0</v>
      </c>
      <c r="GP138" s="299"/>
      <c r="GQ138" s="260">
        <f>成绩录入!AB141</f>
        <v>0</v>
      </c>
      <c r="GR138" s="248">
        <f>成绩录入!AC141</f>
        <v>0</v>
      </c>
      <c r="GS138" s="248">
        <f>成绩录入!AD141</f>
        <v>0</v>
      </c>
      <c r="GT138" s="248">
        <f>成绩录入!AE141</f>
        <v>0</v>
      </c>
      <c r="GU138" s="248">
        <f>成绩录入!AF141</f>
        <v>0</v>
      </c>
      <c r="GV138" s="248">
        <f>成绩录入!AG141</f>
        <v>0</v>
      </c>
      <c r="GW138" s="298">
        <f t="shared" si="310"/>
        <v>0</v>
      </c>
      <c r="GX138" s="299"/>
      <c r="GY138" s="273">
        <f>成绩录入!AJ141</f>
        <v>0</v>
      </c>
      <c r="GZ138" s="274">
        <f>成绩录入!AK141</f>
        <v>0</v>
      </c>
      <c r="HA138" s="274">
        <f>成绩录入!AL141</f>
        <v>0</v>
      </c>
      <c r="HB138" s="274">
        <f>成绩录入!AM141</f>
        <v>0</v>
      </c>
      <c r="HC138" s="274">
        <f>成绩录入!AN141</f>
        <v>0</v>
      </c>
      <c r="HD138" s="274">
        <f>成绩录入!AO141</f>
        <v>0</v>
      </c>
      <c r="HE138" s="310">
        <f t="shared" si="359"/>
        <v>0</v>
      </c>
      <c r="HF138" s="299"/>
      <c r="HG138" s="273">
        <f>成绩录入!AJ141</f>
        <v>0</v>
      </c>
      <c r="HH138" s="274">
        <f>成绩录入!AK141</f>
        <v>0</v>
      </c>
      <c r="HI138" s="274">
        <f>成绩录入!AL141</f>
        <v>0</v>
      </c>
      <c r="HJ138" s="274">
        <f>成绩录入!AM141</f>
        <v>0</v>
      </c>
      <c r="HK138" s="274">
        <f>成绩录入!AN141</f>
        <v>0</v>
      </c>
      <c r="HL138" s="274">
        <f>成绩录入!AO141</f>
        <v>0</v>
      </c>
      <c r="HM138" s="310">
        <f t="shared" si="360"/>
        <v>0</v>
      </c>
      <c r="HO138" s="273">
        <f>成绩录入!AJ141</f>
        <v>0</v>
      </c>
      <c r="HP138" s="274">
        <f>成绩录入!AK141</f>
        <v>0</v>
      </c>
      <c r="HQ138" s="274">
        <f>成绩录入!AL141</f>
        <v>0</v>
      </c>
      <c r="HR138" s="274">
        <f>成绩录入!AM141</f>
        <v>0</v>
      </c>
      <c r="HS138" s="274">
        <f>成绩录入!AN141</f>
        <v>0</v>
      </c>
      <c r="HT138" s="274">
        <f>成绩录入!AO141</f>
        <v>0</v>
      </c>
      <c r="HU138" s="310">
        <f t="shared" si="361"/>
        <v>0</v>
      </c>
      <c r="HV138" s="299"/>
      <c r="HW138" s="273">
        <f>成绩录入!AJ141</f>
        <v>0</v>
      </c>
      <c r="HX138" s="274">
        <f>成绩录入!AK141</f>
        <v>0</v>
      </c>
      <c r="HY138" s="274">
        <f>成绩录入!AL141</f>
        <v>0</v>
      </c>
      <c r="HZ138" s="274">
        <f>成绩录入!AM141</f>
        <v>0</v>
      </c>
      <c r="IA138" s="274">
        <f>成绩录入!AN141</f>
        <v>0</v>
      </c>
      <c r="IB138" s="274">
        <f>成绩录入!AO141</f>
        <v>0</v>
      </c>
      <c r="IC138" s="310">
        <f t="shared" si="362"/>
        <v>0</v>
      </c>
      <c r="ID138" s="299"/>
      <c r="IE138" s="273">
        <f>成绩录入!AJ141</f>
        <v>0</v>
      </c>
      <c r="IF138" s="274">
        <f>成绩录入!AK141</f>
        <v>0</v>
      </c>
      <c r="IG138" s="274">
        <f>成绩录入!AL141</f>
        <v>0</v>
      </c>
      <c r="IH138" s="274">
        <f>成绩录入!AM141</f>
        <v>0</v>
      </c>
      <c r="II138" s="274">
        <f>成绩录入!AN141</f>
        <v>0</v>
      </c>
      <c r="IJ138" s="274">
        <f>成绩录入!AO141</f>
        <v>0</v>
      </c>
      <c r="IK138" s="310">
        <f t="shared" si="363"/>
        <v>0</v>
      </c>
      <c r="IL138" s="299"/>
      <c r="IM138" s="313" t="e">
        <f t="shared" si="311"/>
        <v>#DIV/0!</v>
      </c>
      <c r="IN138" s="314" t="e">
        <f t="shared" si="312"/>
        <v>#DIV/0!</v>
      </c>
      <c r="IO138" s="314" t="e">
        <f t="shared" si="313"/>
        <v>#DIV/0!</v>
      </c>
      <c r="IP138" s="314" t="e">
        <f t="shared" si="314"/>
        <v>#DIV/0!</v>
      </c>
      <c r="IQ138" s="314" t="e">
        <f t="shared" si="315"/>
        <v>#DIV/0!</v>
      </c>
      <c r="IR138" s="400" t="e">
        <f t="shared" si="316"/>
        <v>#DIV/0!</v>
      </c>
      <c r="IT138" s="214">
        <f>成绩录入!AR141</f>
        <v>0</v>
      </c>
      <c r="IU138" s="216">
        <f>成绩录入!AS141</f>
        <v>0</v>
      </c>
      <c r="IV138" s="216">
        <f>成绩录入!AT141</f>
        <v>0</v>
      </c>
      <c r="IW138" s="216">
        <f>成绩录入!AU141</f>
        <v>0</v>
      </c>
      <c r="IX138" s="216">
        <f>成绩录入!AV141</f>
        <v>0</v>
      </c>
      <c r="IY138" s="216">
        <f>成绩录入!AW141</f>
        <v>0</v>
      </c>
      <c r="IZ138" s="298">
        <f t="shared" si="317"/>
        <v>0</v>
      </c>
      <c r="JA138" s="299"/>
      <c r="JB138" s="317">
        <f>成绩录入!AR141</f>
        <v>0</v>
      </c>
      <c r="JC138" s="216">
        <f>成绩录入!AS141</f>
        <v>0</v>
      </c>
      <c r="JD138" s="216">
        <f>成绩录入!AT141</f>
        <v>0</v>
      </c>
      <c r="JE138" s="216">
        <f>成绩录入!AU141</f>
        <v>0</v>
      </c>
      <c r="JF138" s="216">
        <f>成绩录入!AV141</f>
        <v>0</v>
      </c>
      <c r="JG138" s="216">
        <f>成绩录入!AW141</f>
        <v>0</v>
      </c>
      <c r="JH138" s="298">
        <f t="shared" si="318"/>
        <v>0</v>
      </c>
      <c r="JI138" s="299"/>
      <c r="JJ138" s="248">
        <f>成绩录入!AR141</f>
        <v>0</v>
      </c>
      <c r="JK138" s="248">
        <f>成绩录入!AS141</f>
        <v>0</v>
      </c>
      <c r="JL138" s="248">
        <f>成绩录入!AT141</f>
        <v>0</v>
      </c>
      <c r="JM138" s="248">
        <f>成绩录入!AU141</f>
        <v>0</v>
      </c>
      <c r="JN138" s="248">
        <f>成绩录入!AV141</f>
        <v>0</v>
      </c>
      <c r="JO138" s="248">
        <f>成绩录入!AW141</f>
        <v>0</v>
      </c>
      <c r="JP138" s="298">
        <f t="shared" si="319"/>
        <v>0</v>
      </c>
      <c r="JQ138" s="299"/>
      <c r="JR138" s="308">
        <f>成绩录入!AR141</f>
        <v>0</v>
      </c>
      <c r="JS138" s="248">
        <f>成绩录入!AS141</f>
        <v>0</v>
      </c>
      <c r="JT138" s="248">
        <f>成绩录入!AT141</f>
        <v>0</v>
      </c>
      <c r="JU138" s="248">
        <f>成绩录入!AU141</f>
        <v>0</v>
      </c>
      <c r="JV138" s="248">
        <f>成绩录入!AV141</f>
        <v>0</v>
      </c>
      <c r="JW138" s="248">
        <f>成绩录入!AW141</f>
        <v>0</v>
      </c>
      <c r="JX138" s="298">
        <f t="shared" si="320"/>
        <v>0</v>
      </c>
      <c r="JY138" s="299"/>
      <c r="JZ138" s="308">
        <f>成绩录入!AR141</f>
        <v>0</v>
      </c>
      <c r="KA138" s="248">
        <f>成绩录入!AS141</f>
        <v>0</v>
      </c>
      <c r="KB138" s="248">
        <f>成绩录入!AT141</f>
        <v>0</v>
      </c>
      <c r="KC138" s="248">
        <f>成绩录入!AU141</f>
        <v>0</v>
      </c>
      <c r="KD138" s="248">
        <f>成绩录入!AV141</f>
        <v>0</v>
      </c>
      <c r="KE138" s="248">
        <f>成绩录入!AW141</f>
        <v>0</v>
      </c>
      <c r="KF138" s="298">
        <f t="shared" si="321"/>
        <v>0</v>
      </c>
      <c r="KH138" s="401">
        <f t="shared" si="322"/>
        <v>0</v>
      </c>
      <c r="KI138" s="314">
        <f t="shared" si="323"/>
        <v>0</v>
      </c>
      <c r="KJ138" s="314">
        <f t="shared" si="324"/>
        <v>0</v>
      </c>
      <c r="KK138" s="314">
        <f t="shared" si="325"/>
        <v>0</v>
      </c>
      <c r="KL138" s="314">
        <f t="shared" si="326"/>
        <v>0</v>
      </c>
      <c r="KM138" s="400">
        <f t="shared" si="327"/>
        <v>0</v>
      </c>
      <c r="KN138" s="90"/>
      <c r="KO138" s="294">
        <f>IF(总评!G136&lt;60,1,0)</f>
        <v>0</v>
      </c>
      <c r="KP138" s="355">
        <f t="shared" si="328"/>
        <v>0</v>
      </c>
      <c r="KQ138" s="355">
        <f t="shared" si="329"/>
        <v>0</v>
      </c>
      <c r="KR138" s="356">
        <f t="shared" si="330"/>
        <v>0</v>
      </c>
      <c r="KS138" s="321">
        <f t="shared" si="364"/>
        <v>0</v>
      </c>
      <c r="OT138" s="273">
        <f>IF(OT$6=$OS$5,成绩录入!BC141,0)</f>
        <v>0</v>
      </c>
      <c r="OU138" s="274">
        <f>IF(OU$6=$OS$5,成绩录入!BD141,0)</f>
        <v>0</v>
      </c>
      <c r="OV138" s="274">
        <f>IF(OV$6=$OS$5,成绩录入!BE141,0)</f>
        <v>0</v>
      </c>
      <c r="OW138" s="274">
        <f>IF(OW$6=$OS$5,成绩录入!BF141,0)</f>
        <v>0</v>
      </c>
      <c r="OX138" s="274">
        <f>IF(OX$6=$OS$5,成绩录入!BG141,0)</f>
        <v>0</v>
      </c>
      <c r="OY138" s="274">
        <f>IF(OY$6=$OS$5,成绩录入!BH141,0)</f>
        <v>0</v>
      </c>
      <c r="OZ138" s="274">
        <f>IF(OZ$6=$OS$5,成绩录入!BI141,0)</f>
        <v>0</v>
      </c>
      <c r="PA138" s="274">
        <f>IF(PA$6=$OS$5,成绩录入!BJ141,0)</f>
        <v>0</v>
      </c>
      <c r="PB138" s="274">
        <f>IF(PB$6=$OS$5,成绩录入!BK141,0)</f>
        <v>0</v>
      </c>
      <c r="PC138" s="274">
        <f>IF(PC$6=$OS$5,成绩录入!BL141,0)</f>
        <v>0</v>
      </c>
      <c r="PD138" s="274">
        <f>IF(PD$6=$OS$5,成绩录入!BM141,0)</f>
        <v>0</v>
      </c>
      <c r="PE138" s="274">
        <f>IF(PE$6=$OS$5,成绩录入!BN141,0)</f>
        <v>0</v>
      </c>
      <c r="PF138" s="274">
        <f>IF(PF$6=$OS$5,成绩录入!BO141,0)</f>
        <v>0</v>
      </c>
      <c r="PG138" s="274">
        <f>IF(PG$6=$OS$5,成绩录入!BP141,0)</f>
        <v>0</v>
      </c>
      <c r="PH138" s="274">
        <f>IF(PH$6=$OS$5,成绩录入!BQ141,0)</f>
        <v>0</v>
      </c>
      <c r="PI138" s="274">
        <f>IF(PI$6=$OS$5,成绩录入!BR141,0)</f>
        <v>0</v>
      </c>
      <c r="PJ138" s="274">
        <f>IF(PJ$6=$OS$5,成绩录入!BS141,0)</f>
        <v>0</v>
      </c>
      <c r="PK138" s="274">
        <f>IF(PK$6=$OS$5,成绩录入!BT141,0)</f>
        <v>0</v>
      </c>
      <c r="PL138" s="274">
        <f>IF(PL$6=$OS$5,成绩录入!BU141,0)</f>
        <v>0</v>
      </c>
      <c r="PM138" s="274">
        <f>IF(PM$6=$OS$5,成绩录入!BV141,0)</f>
        <v>0</v>
      </c>
      <c r="PN138" s="274">
        <f>IF(PN$6=$OS$5,成绩录入!BW141,0)</f>
        <v>0</v>
      </c>
      <c r="PO138" s="274">
        <f>IF(PO$6=$OS$5,成绩录入!BX141,0)</f>
        <v>0</v>
      </c>
      <c r="PP138" s="274">
        <f>IF(PP$6=$OS$5,成绩录入!BY141,0)</f>
        <v>0</v>
      </c>
      <c r="PQ138" s="274">
        <f>IF(PQ$6=$OS$5,成绩录入!BZ141,0)</f>
        <v>0</v>
      </c>
      <c r="PR138" s="274">
        <f>IF(PR$6=$OS$5,成绩录入!CA141,0)</f>
        <v>0</v>
      </c>
      <c r="PS138" s="274">
        <f>IF(PS$6=$OS$5,成绩录入!CB141,0)</f>
        <v>0</v>
      </c>
      <c r="PT138" s="274">
        <f>IF(PT$6=$OS$5,成绩录入!CC141,0)</f>
        <v>0</v>
      </c>
      <c r="PU138" s="274">
        <f>IF(PU$6=$OS$5,成绩录入!CD141,0)</f>
        <v>0</v>
      </c>
      <c r="PV138" s="274">
        <f>IF(PV$6=$OS$5,成绩录入!CE141,0)</f>
        <v>0</v>
      </c>
      <c r="PW138" s="274">
        <f>IF(PW$6=$OS$5,成绩录入!CF141,0)</f>
        <v>0</v>
      </c>
      <c r="PX138" s="274">
        <f>IF(PX$6=$OS$5,成绩录入!CG141,0)</f>
        <v>0</v>
      </c>
      <c r="PY138" s="274">
        <f>IF(PY$6=$OS$5,成绩录入!CH141,0)</f>
        <v>0</v>
      </c>
      <c r="PZ138" s="274">
        <f>IF(PZ$6=$OS$5,成绩录入!CI141,0)</f>
        <v>0</v>
      </c>
      <c r="QA138" s="274">
        <f>IF(QA$6=$OS$5,成绩录入!CJ141,0)</f>
        <v>0</v>
      </c>
      <c r="QB138" s="274">
        <f>IF(QB$6=$OS$5,成绩录入!CK141,0)</f>
        <v>0</v>
      </c>
      <c r="QC138" s="274">
        <f>IF(QC$6=$OS$5,成绩录入!CL141,0)</f>
        <v>0</v>
      </c>
      <c r="QD138" s="274">
        <f>IF(QD$6=$OS$5,成绩录入!CM141,0)</f>
        <v>0</v>
      </c>
      <c r="QE138" s="274">
        <f>IF(QE$6=$OS$5,成绩录入!CN141,0)</f>
        <v>0</v>
      </c>
      <c r="QF138" s="274">
        <f>IF(QF$6=$OS$5,成绩录入!CO141,0)</f>
        <v>0</v>
      </c>
      <c r="QG138" s="274">
        <f>IF(QG$6=$OS$5,成绩录入!CP141,0)</f>
        <v>0</v>
      </c>
      <c r="QH138" s="274">
        <f>IF(QH$6=$OS$5,成绩录入!CQ141,0)</f>
        <v>0</v>
      </c>
      <c r="QI138" s="274">
        <f>IF(QI$6=$OS$5,成绩录入!CR141,0)</f>
        <v>0</v>
      </c>
      <c r="QJ138" s="274">
        <f>IF(QJ$6=$OS$5,成绩录入!CS141,0)</f>
        <v>0</v>
      </c>
      <c r="QK138" s="274">
        <f>IF(QK$6=$OS$5,成绩录入!CT141,0)</f>
        <v>0</v>
      </c>
      <c r="QL138" s="274">
        <f>IF(QL$6=$OS$5,成绩录入!CU141,0)</f>
        <v>0</v>
      </c>
      <c r="QM138" s="274">
        <f>IF(QM$6=$OS$5,成绩录入!CV141,0)</f>
        <v>0</v>
      </c>
      <c r="QN138" s="274">
        <f>IF(QN$6=$OS$5,成绩录入!CW141,0)</f>
        <v>0</v>
      </c>
      <c r="QO138" s="274">
        <f>IF(QO$6=$OS$5,成绩录入!CX141,0)</f>
        <v>0</v>
      </c>
      <c r="QP138" s="274">
        <f>IF(QP$6=$OS$5,成绩录入!CY141,0)</f>
        <v>0</v>
      </c>
      <c r="QQ138" s="274">
        <f>IF(QQ$6=$OS$5,成绩录入!CZ141,0)</f>
        <v>0</v>
      </c>
      <c r="QR138" s="274">
        <f>IF(QR$6=$OS$5,成绩录入!DA141,0)</f>
        <v>0</v>
      </c>
      <c r="QS138" s="274">
        <f>IF(QS$6=$OS$5,成绩录入!DB141,0)</f>
        <v>0</v>
      </c>
      <c r="QT138" s="274">
        <f>IF(QT$6=$OS$5,成绩录入!DC141,0)</f>
        <v>0</v>
      </c>
      <c r="QU138" s="274">
        <f>IF(QU$6=$OS$5,成绩录入!DD141,0)</f>
        <v>0</v>
      </c>
      <c r="QV138" s="274">
        <f>IF(QV$6=$OS$5,成绩录入!DE141,0)</f>
        <v>0</v>
      </c>
      <c r="QW138" s="274">
        <f>IF(QW$6=$OS$5,成绩录入!DF141,0)</f>
        <v>0</v>
      </c>
      <c r="QX138" s="274">
        <f>IF(QX$6=$OS$5,成绩录入!DG141,0)</f>
        <v>0</v>
      </c>
      <c r="QY138" s="274">
        <f>IF(QY$6=$OS$5,成绩录入!DH141,0)</f>
        <v>0</v>
      </c>
      <c r="QZ138" s="274">
        <f>IF(QZ$6=$OS$5,成绩录入!DI141,0)</f>
        <v>0</v>
      </c>
      <c r="RA138" s="274">
        <f>IF(RA$6=$OS$5,成绩录入!DJ141,0)</f>
        <v>0</v>
      </c>
      <c r="RB138" s="248">
        <f>IF(RB$6=$OS$5,成绩录入!DK141,0)</f>
        <v>0</v>
      </c>
      <c r="RC138" s="248">
        <f>IF(RC$6=$OS$5,成绩录入!DL141,0)</f>
        <v>0</v>
      </c>
      <c r="RD138" s="248">
        <f>IF(RD$6=$OS$5,成绩录入!DM141,0)</f>
        <v>0</v>
      </c>
      <c r="RE138" s="248">
        <f>IF(RE$6=$OS$5,成绩录入!DN141,0)</f>
        <v>0</v>
      </c>
      <c r="RF138" s="248">
        <f>IF(RF$6=$OS$5,成绩录入!DO141,0)</f>
        <v>0</v>
      </c>
      <c r="RG138" s="248">
        <f>IF(RG$6=$OS$5,成绩录入!DP141,0)</f>
        <v>0</v>
      </c>
      <c r="RH138" s="248">
        <f>IF(RH$6=$OS$5,成绩录入!DQ141,0)</f>
        <v>0</v>
      </c>
      <c r="RI138" s="248">
        <f>IF(RI$6=$OS$5,成绩录入!DR141,0)</f>
        <v>0</v>
      </c>
      <c r="RJ138" s="248">
        <f>IF(RJ$6=$OS$5,成绩录入!DS141,0)</f>
        <v>0</v>
      </c>
      <c r="RK138" s="248">
        <f>IF(RK$6=$OS$5,成绩录入!DT141,0)</f>
        <v>0</v>
      </c>
      <c r="RL138" s="248">
        <f>IF(RL$6=$OS$5,成绩录入!DU141,0)</f>
        <v>0</v>
      </c>
      <c r="RM138" s="248">
        <f>IF(RM$6=$OS$5,成绩录入!DV141,0)</f>
        <v>0</v>
      </c>
      <c r="RN138" s="248">
        <f>IF(RN$6=$OS$5,成绩录入!DW141,0)</f>
        <v>0</v>
      </c>
      <c r="RO138" s="248">
        <f>IF(RO$6=$OS$5,成绩录入!DX141,0)</f>
        <v>0</v>
      </c>
      <c r="RP138" s="248">
        <f>IF(RP$6=$OS$5,成绩录入!DY141,0)</f>
        <v>0</v>
      </c>
      <c r="RQ138" s="248">
        <f>IF(RQ$6=$OS$5,成绩录入!DZ141,0)</f>
        <v>0</v>
      </c>
      <c r="RR138" s="248">
        <f>IF(RR$6=$OS$5,成绩录入!EA141,0)</f>
        <v>0</v>
      </c>
      <c r="RS138" s="248">
        <f>IF(RS$6=$OS$5,成绩录入!EB141,0)</f>
        <v>0</v>
      </c>
      <c r="RT138" s="248">
        <f>IF(RT$6=$OS$5,成绩录入!EC141,0)</f>
        <v>0</v>
      </c>
      <c r="RU138" s="248">
        <f>IF(RU$6=$OS$5,成绩录入!ED141,0)</f>
        <v>0</v>
      </c>
      <c r="RV138" s="248">
        <f>IF(RV$6=$OS$5,成绩录入!EE141,0)</f>
        <v>0</v>
      </c>
      <c r="RW138" s="248">
        <f>IF(RW$6=$OS$5,成绩录入!EF141,0)</f>
        <v>0</v>
      </c>
      <c r="RX138" s="248">
        <f>IF(RX$6=$OS$5,成绩录入!EG141,0)</f>
        <v>0</v>
      </c>
      <c r="RY138" s="248">
        <f>IF(RY$6=$OS$5,成绩录入!EH141,0)</f>
        <v>0</v>
      </c>
      <c r="RZ138" s="248">
        <f>IF(RZ$6=$OS$5,成绩录入!EI141,0)</f>
        <v>0</v>
      </c>
      <c r="SA138" s="248">
        <f>IF(SA$6=$OS$5,成绩录入!EJ141,0)</f>
        <v>0</v>
      </c>
      <c r="SB138" s="248">
        <f>IF(SB$6=$OS$5,成绩录入!EK141,0)</f>
        <v>0</v>
      </c>
      <c r="SC138" s="248">
        <f>IF(SC$6=$OS$5,成绩录入!EL141,0)</f>
        <v>0</v>
      </c>
      <c r="SD138" s="248">
        <f>IF(SD$6=$OS$5,成绩录入!EM141,0)</f>
        <v>0</v>
      </c>
      <c r="SE138" s="248">
        <f>IF(SE$6=$OS$5,成绩录入!EN141,0)</f>
        <v>0</v>
      </c>
      <c r="SF138" s="248">
        <f>IF(SF$6=$OS$5,成绩录入!EO141,0)</f>
        <v>0</v>
      </c>
      <c r="SG138" s="248">
        <f>IF(SG$6=$OS$5,成绩录入!EP141,0)</f>
        <v>0</v>
      </c>
      <c r="SH138" s="248">
        <f>IF(SH$6=$OS$5,成绩录入!EQ141,0)</f>
        <v>0</v>
      </c>
      <c r="SI138" s="248">
        <f>IF(SI$6=$OS$5,成绩录入!ER141,0)</f>
        <v>0</v>
      </c>
      <c r="SJ138" s="248">
        <f>IF(SJ$6=$OS$5,成绩录入!ES141,0)</f>
        <v>0</v>
      </c>
      <c r="SK138" s="248">
        <f>IF(SK$6=$OS$5,成绩录入!ET141,0)</f>
        <v>0</v>
      </c>
      <c r="SL138" s="248">
        <f>IF(SL$6=$OS$5,成绩录入!EU141,0)</f>
        <v>0</v>
      </c>
      <c r="SM138" s="248">
        <f>IF(SM$6=$OS$5,成绩录入!EV141,0)</f>
        <v>0</v>
      </c>
      <c r="SN138" s="248">
        <f>IF(SN$6=$OS$5,成绩录入!EW141,0)</f>
        <v>0</v>
      </c>
      <c r="SO138" s="248">
        <f>IF(SO$6=$OS$5,成绩录入!EX141,0)</f>
        <v>0</v>
      </c>
      <c r="SP138" s="218">
        <f t="shared" si="353"/>
        <v>0</v>
      </c>
      <c r="SQ138" s="166"/>
      <c r="SR138" s="166"/>
      <c r="SS138" s="273">
        <f>IF(SS$6=$SR$5,成绩录入!BC141,0)</f>
        <v>0</v>
      </c>
      <c r="ST138" s="274">
        <f>IF(ST$6=$SR$5,成绩录入!BD141,0)</f>
        <v>0</v>
      </c>
      <c r="SU138" s="274">
        <f>IF(SU$6=$SR$5,成绩录入!BE141,0)</f>
        <v>0</v>
      </c>
      <c r="SV138" s="274">
        <f>IF(SV$6=$SR$5,成绩录入!BF141,0)</f>
        <v>0</v>
      </c>
      <c r="SW138" s="274">
        <f>IF(SW$6=$SR$5,成绩录入!BG141,0)</f>
        <v>0</v>
      </c>
      <c r="SX138" s="274">
        <f>IF(SX$6=$SR$5,成绩录入!BH141,0)</f>
        <v>0</v>
      </c>
      <c r="SY138" s="274">
        <f>IF(SY$6=$SR$5,成绩录入!BI141,0)</f>
        <v>0</v>
      </c>
      <c r="SZ138" s="274">
        <f>IF(SZ$6=$SR$5,成绩录入!BJ141,0)</f>
        <v>0</v>
      </c>
      <c r="TA138" s="274">
        <f>IF(TA$6=$SR$5,成绩录入!BK141,0)</f>
        <v>0</v>
      </c>
      <c r="TB138" s="274">
        <f>IF(TB$6=$SR$5,成绩录入!BL141,0)</f>
        <v>0</v>
      </c>
      <c r="TC138" s="274">
        <f>IF(TC$6=$SR$5,成绩录入!BM141,0)</f>
        <v>0</v>
      </c>
      <c r="TD138" s="274">
        <f>IF(TD$6=$SR$5,成绩录入!BN141,0)</f>
        <v>0</v>
      </c>
      <c r="TE138" s="274">
        <f>IF(TE$6=$SR$5,成绩录入!BO141,0)</f>
        <v>0</v>
      </c>
      <c r="TF138" s="274">
        <f>IF(TF$6=$SR$5,成绩录入!BP141,0)</f>
        <v>0</v>
      </c>
      <c r="TG138" s="274">
        <f>IF(TG$6=$SR$5,成绩录入!BQ141,0)</f>
        <v>0</v>
      </c>
      <c r="TH138" s="274">
        <f>IF(TH$6=$SR$5,成绩录入!BR141,0)</f>
        <v>0</v>
      </c>
      <c r="TI138" s="274">
        <f>IF(TI$6=$SR$5,成绩录入!BS141,0)</f>
        <v>0</v>
      </c>
      <c r="TJ138" s="274">
        <f>IF(TJ$6=$SR$5,成绩录入!BT141,0)</f>
        <v>0</v>
      </c>
      <c r="TK138" s="274">
        <f>IF(TK$6=$SR$5,成绩录入!BU141,0)</f>
        <v>0</v>
      </c>
      <c r="TL138" s="274">
        <f>IF(TL$6=$SR$5,成绩录入!BV141,0)</f>
        <v>0</v>
      </c>
      <c r="TM138" s="274">
        <f>IF(TM$6=$SR$5,成绩录入!BW141,0)</f>
        <v>0</v>
      </c>
      <c r="TN138" s="274">
        <f>IF(TN$6=$SR$5,成绩录入!BX141,0)</f>
        <v>0</v>
      </c>
      <c r="TO138" s="274">
        <f>IF(TO$6=$SR$5,成绩录入!BY141,0)</f>
        <v>0</v>
      </c>
      <c r="TP138" s="274">
        <f>IF(TP$6=$SR$5,成绩录入!BZ141,0)</f>
        <v>0</v>
      </c>
      <c r="TQ138" s="274">
        <f>IF(TQ$6=$SR$5,成绩录入!CA141,0)</f>
        <v>0</v>
      </c>
      <c r="TR138" s="274">
        <f>IF(TR$6=$SR$5,成绩录入!CB141,0)</f>
        <v>0</v>
      </c>
      <c r="TS138" s="274">
        <f>IF(TS$6=$SR$5,成绩录入!CC141,0)</f>
        <v>0</v>
      </c>
      <c r="TT138" s="274">
        <f>IF(TT$6=$SR$5,成绩录入!CD141,0)</f>
        <v>0</v>
      </c>
      <c r="TU138" s="274">
        <f>IF(TU$6=$SR$5,成绩录入!CE141,0)</f>
        <v>0</v>
      </c>
      <c r="TV138" s="274">
        <f>IF(TV$6=$SR$5,成绩录入!CF141,0)</f>
        <v>0</v>
      </c>
      <c r="TW138" s="274">
        <f>IF(TW$6=$SR$5,成绩录入!CG141,0)</f>
        <v>0</v>
      </c>
      <c r="TX138" s="274">
        <f>IF(TX$6=$SR$5,成绩录入!CH141,0)</f>
        <v>0</v>
      </c>
      <c r="TY138" s="274">
        <f>IF(TY$6=$SR$5,成绩录入!CI141,0)</f>
        <v>0</v>
      </c>
      <c r="TZ138" s="274">
        <f>IF(TZ$6=$SR$5,成绩录入!CJ141,0)</f>
        <v>0</v>
      </c>
      <c r="UA138" s="274">
        <f>IF(UA$6=$SR$5,成绩录入!CK141,0)</f>
        <v>0</v>
      </c>
      <c r="UB138" s="274">
        <f>IF(UB$6=$SR$5,成绩录入!CL141,0)</f>
        <v>0</v>
      </c>
      <c r="UC138" s="274">
        <f>IF(UC$6=$SR$5,成绩录入!CM141,0)</f>
        <v>0</v>
      </c>
      <c r="UD138" s="274">
        <f>IF(UD$6=$SR$5,成绩录入!CN141,0)</f>
        <v>0</v>
      </c>
      <c r="UE138" s="274">
        <f>IF(UE$6=$SR$5,成绩录入!CO141,0)</f>
        <v>0</v>
      </c>
      <c r="UF138" s="274">
        <f>IF(UF$6=$SR$5,成绩录入!CP141,0)</f>
        <v>0</v>
      </c>
      <c r="UG138" s="274">
        <f>IF(UG$6=$SR$5,成绩录入!CQ141,0)</f>
        <v>0</v>
      </c>
      <c r="UH138" s="274">
        <f>IF(UH$6=$SR$5,成绩录入!CR141,0)</f>
        <v>0</v>
      </c>
      <c r="UI138" s="274">
        <f>IF(UI$6=$SR$5,成绩录入!CS141,0)</f>
        <v>0</v>
      </c>
      <c r="UJ138" s="274">
        <f>IF(UJ$6=$SR$5,成绩录入!CT141,0)</f>
        <v>0</v>
      </c>
      <c r="UK138" s="274">
        <f>IF(UK$6=$SR$5,成绩录入!CU141,0)</f>
        <v>0</v>
      </c>
      <c r="UL138" s="274">
        <f>IF(UL$6=$SR$5,成绩录入!CV141,0)</f>
        <v>0</v>
      </c>
      <c r="UM138" s="274">
        <f>IF(UM$6=$SR$5,成绩录入!CW141,0)</f>
        <v>0</v>
      </c>
      <c r="UN138" s="274">
        <f>IF(UN$6=$SR$5,成绩录入!CX141,0)</f>
        <v>0</v>
      </c>
      <c r="UO138" s="274">
        <f>IF(UO$6=$SR$5,成绩录入!CY141,0)</f>
        <v>0</v>
      </c>
      <c r="UP138" s="274">
        <f>IF(UP$6=$SR$5,成绩录入!CZ141,0)</f>
        <v>0</v>
      </c>
      <c r="UQ138" s="274">
        <f>IF(UQ$6=$SR$5,成绩录入!DA141,0)</f>
        <v>0</v>
      </c>
      <c r="UR138" s="274">
        <f>IF(UR$6=$SR$5,成绩录入!DB141,0)</f>
        <v>0</v>
      </c>
      <c r="US138" s="274">
        <f>IF(US$6=$SR$5,成绩录入!DC141,0)</f>
        <v>0</v>
      </c>
      <c r="UT138" s="274">
        <f>IF(UT$6=$SR$5,成绩录入!DD141,0)</f>
        <v>0</v>
      </c>
      <c r="UU138" s="274">
        <f>IF(UU$6=$SR$5,成绩录入!DE141,0)</f>
        <v>0</v>
      </c>
      <c r="UV138" s="274">
        <f>IF(UV$6=$SR$5,成绩录入!DF141,0)</f>
        <v>0</v>
      </c>
      <c r="UW138" s="274">
        <f>IF(UW$6=$SR$5,成绩录入!DG141,0)</f>
        <v>0</v>
      </c>
      <c r="UX138" s="274">
        <f>IF(UX$6=$SR$5,成绩录入!DH141,0)</f>
        <v>0</v>
      </c>
      <c r="UY138" s="274">
        <f>IF(UY$6=$SR$5,成绩录入!DI141,0)</f>
        <v>0</v>
      </c>
      <c r="UZ138" s="274">
        <f>IF(UZ$6=$SR$5,成绩录入!DJ141,0)</f>
        <v>0</v>
      </c>
      <c r="VA138" s="248">
        <f>IF(VA$6=$SR$5,成绩录入!DK141,0)</f>
        <v>0</v>
      </c>
      <c r="VB138" s="248">
        <f>IF(VB$6=$SR$5,成绩录入!DL141,0)</f>
        <v>0</v>
      </c>
      <c r="VC138" s="248">
        <f>IF(VC$6=$SR$5,成绩录入!DM141,0)</f>
        <v>0</v>
      </c>
      <c r="VD138" s="248">
        <f>IF(VD$6=$SR$5,成绩录入!DN141,0)</f>
        <v>0</v>
      </c>
      <c r="VE138" s="248">
        <f>IF(VE$6=$SR$5,成绩录入!DO141,0)</f>
        <v>0</v>
      </c>
      <c r="VF138" s="248">
        <f>IF(VF$6=$SR$5,成绩录入!DP141,0)</f>
        <v>0</v>
      </c>
      <c r="VG138" s="248">
        <f>IF(VG$6=$SR$5,成绩录入!DQ141,0)</f>
        <v>0</v>
      </c>
      <c r="VH138" s="248">
        <f>IF(VH$6=$SR$5,成绩录入!DR141,0)</f>
        <v>0</v>
      </c>
      <c r="VI138" s="248">
        <f>IF(VI$6=$SR$5,成绩录入!DS141,0)</f>
        <v>0</v>
      </c>
      <c r="VJ138" s="248">
        <f>IF(VJ$6=$SR$5,成绩录入!DT141,0)</f>
        <v>0</v>
      </c>
      <c r="VK138" s="248">
        <f>IF(VK$6=$SR$5,成绩录入!DU141,0)</f>
        <v>0</v>
      </c>
      <c r="VL138" s="248">
        <f>IF(VL$6=$SR$5,成绩录入!DV141,0)</f>
        <v>0</v>
      </c>
      <c r="VM138" s="248">
        <f>IF(VM$6=$SR$5,成绩录入!DW141,0)</f>
        <v>0</v>
      </c>
      <c r="VN138" s="248">
        <f>IF(VN$6=$SR$5,成绩录入!DX141,0)</f>
        <v>0</v>
      </c>
      <c r="VO138" s="248">
        <f>IF(VO$6=$SR$5,成绩录入!DY141,0)</f>
        <v>0</v>
      </c>
      <c r="VP138" s="248">
        <f>IF(VP$6=$SR$5,成绩录入!DZ141,0)</f>
        <v>0</v>
      </c>
      <c r="VQ138" s="248">
        <f>IF(VQ$6=$SR$5,成绩录入!EA141,0)</f>
        <v>0</v>
      </c>
      <c r="VR138" s="248">
        <f>IF(VR$6=$SR$5,成绩录入!EB141,0)</f>
        <v>0</v>
      </c>
      <c r="VS138" s="248">
        <f>IF(VS$6=$SR$5,成绩录入!EC141,0)</f>
        <v>0</v>
      </c>
      <c r="VT138" s="248">
        <f>IF(VT$6=$SR$5,成绩录入!ED141,0)</f>
        <v>0</v>
      </c>
      <c r="VU138" s="248">
        <f>IF(VU$6=$SR$5,成绩录入!EE141,0)</f>
        <v>0</v>
      </c>
      <c r="VV138" s="248">
        <f>IF(VV$6=$SR$5,成绩录入!EF141,0)</f>
        <v>0</v>
      </c>
      <c r="VW138" s="248">
        <f>IF(VW$6=$SR$5,成绩录入!EG141,0)</f>
        <v>0</v>
      </c>
      <c r="VX138" s="248">
        <f>IF(VX$6=$SR$5,成绩录入!EH141,0)</f>
        <v>0</v>
      </c>
      <c r="VY138" s="248">
        <f>IF(VY$6=$SR$5,成绩录入!EI141,0)</f>
        <v>0</v>
      </c>
      <c r="VZ138" s="248">
        <f>IF(VZ$6=$SR$5,成绩录入!EJ141,0)</f>
        <v>0</v>
      </c>
      <c r="WA138" s="248">
        <f>IF(WA$6=$SR$5,成绩录入!EK141,0)</f>
        <v>0</v>
      </c>
      <c r="WB138" s="248">
        <f>IF(WB$6=$SR$5,成绩录入!EL141,0)</f>
        <v>0</v>
      </c>
      <c r="WC138" s="248">
        <f>IF(WC$6=$SR$5,成绩录入!EM141,0)</f>
        <v>0</v>
      </c>
      <c r="WD138" s="248">
        <f>IF(WD$6=$SR$5,成绩录入!EN141,0)</f>
        <v>0</v>
      </c>
      <c r="WE138" s="248">
        <f>IF(WE$6=$SR$5,成绩录入!EO141,0)</f>
        <v>0</v>
      </c>
      <c r="WF138" s="248">
        <f>IF(WF$6=$SR$5,成绩录入!EP141,0)</f>
        <v>0</v>
      </c>
      <c r="WG138" s="248">
        <f>IF(WG$6=$SR$5,成绩录入!EQ141,0)</f>
        <v>0</v>
      </c>
      <c r="WH138" s="248">
        <f>IF(WH$6=$SR$5,成绩录入!ER141,0)</f>
        <v>0</v>
      </c>
      <c r="WI138" s="248">
        <f>IF(WI$6=$SR$5,成绩录入!ES141,0)</f>
        <v>0</v>
      </c>
      <c r="WJ138" s="248">
        <f>IF(WJ$6=$SR$5,成绩录入!ET141,0)</f>
        <v>0</v>
      </c>
      <c r="WK138" s="248">
        <f>IF(WK$6=$SR$5,成绩录入!EU141,0)</f>
        <v>0</v>
      </c>
      <c r="WL138" s="248">
        <f>IF(WL$6=$SR$5,成绩录入!EV141,0)</f>
        <v>0</v>
      </c>
      <c r="WM138" s="248">
        <f>IF(WM$6=$SR$5,成绩录入!EW141,0)</f>
        <v>0</v>
      </c>
      <c r="WN138" s="248">
        <f>IF(WN$6=$SR$5,成绩录入!EX141,0)</f>
        <v>0</v>
      </c>
      <c r="WO138" s="218">
        <f t="shared" si="354"/>
        <v>0</v>
      </c>
      <c r="WP138" s="166"/>
      <c r="WQ138" s="166"/>
      <c r="WR138" s="273">
        <f>IF(WR$6=$WQ$5,成绩录入!BC141,0)</f>
        <v>0</v>
      </c>
      <c r="WS138" s="274">
        <f>IF(WS$6=$WQ$5,成绩录入!BD141,0)</f>
        <v>0</v>
      </c>
      <c r="WT138" s="274">
        <f>IF(WT$6=$WQ$5,成绩录入!BE141,0)</f>
        <v>0</v>
      </c>
      <c r="WU138" s="274">
        <f>IF(WU$6=$WQ$5,成绩录入!BF141,0)</f>
        <v>0</v>
      </c>
      <c r="WV138" s="274">
        <f>IF(WV$6=$WQ$5,成绩录入!BG141,0)</f>
        <v>0</v>
      </c>
      <c r="WW138" s="274">
        <f>IF(WW$6=$WQ$5,成绩录入!BH141,0)</f>
        <v>0</v>
      </c>
      <c r="WX138" s="274">
        <f>IF(WX$6=$WQ$5,成绩录入!BI141,0)</f>
        <v>0</v>
      </c>
      <c r="WY138" s="274">
        <f>IF(WY$6=$WQ$5,成绩录入!BJ141,0)</f>
        <v>0</v>
      </c>
      <c r="WZ138" s="274">
        <f>IF(WZ$6=$WQ$5,成绩录入!BK141,0)</f>
        <v>0</v>
      </c>
      <c r="XA138" s="274">
        <f>IF(XA$6=$WQ$5,成绩录入!BL141,0)</f>
        <v>0</v>
      </c>
      <c r="XB138" s="274">
        <f>IF(XB$6=$WQ$5,成绩录入!BM141,0)</f>
        <v>0</v>
      </c>
      <c r="XC138" s="274">
        <f>IF(XC$6=$WQ$5,成绩录入!BN141,0)</f>
        <v>0</v>
      </c>
      <c r="XD138" s="274">
        <f>IF(XD$6=$WQ$5,成绩录入!BO141,0)</f>
        <v>0</v>
      </c>
      <c r="XE138" s="274">
        <f>IF(XE$6=$WQ$5,成绩录入!BP141,0)</f>
        <v>0</v>
      </c>
      <c r="XF138" s="274">
        <f>IF(XF$6=$WQ$5,成绩录入!BQ141,0)</f>
        <v>0</v>
      </c>
      <c r="XG138" s="274">
        <f>IF(XG$6=$WQ$5,成绩录入!BR141,0)</f>
        <v>0</v>
      </c>
      <c r="XH138" s="274">
        <f>IF(XH$6=$WQ$5,成绩录入!BS141,0)</f>
        <v>0</v>
      </c>
      <c r="XI138" s="274">
        <f>IF(XI$6=$WQ$5,成绩录入!BT141,0)</f>
        <v>0</v>
      </c>
      <c r="XJ138" s="274">
        <f>IF(XJ$6=$WQ$5,成绩录入!BU141,0)</f>
        <v>0</v>
      </c>
      <c r="XK138" s="274">
        <f>IF(XK$6=$WQ$5,成绩录入!BV141,0)</f>
        <v>0</v>
      </c>
      <c r="XL138" s="274">
        <f>IF(XL$6=$WQ$5,成绩录入!BW141,0)</f>
        <v>0</v>
      </c>
      <c r="XM138" s="274">
        <f>IF(XM$6=$WQ$5,成绩录入!BX141,0)</f>
        <v>0</v>
      </c>
      <c r="XN138" s="274">
        <f>IF(XN$6=$WQ$5,成绩录入!BY141,0)</f>
        <v>0</v>
      </c>
      <c r="XO138" s="274">
        <f>IF(XO$6=$WQ$5,成绩录入!BZ141,0)</f>
        <v>0</v>
      </c>
      <c r="XP138" s="274">
        <f>IF(XP$6=$WQ$5,成绩录入!CA141,0)</f>
        <v>0</v>
      </c>
      <c r="XQ138" s="274">
        <f>IF(XQ$6=$WQ$5,成绩录入!CB141,0)</f>
        <v>0</v>
      </c>
      <c r="XR138" s="274">
        <f>IF(XR$6=$WQ$5,成绩录入!CC141,0)</f>
        <v>0</v>
      </c>
      <c r="XS138" s="274">
        <f>IF(XS$6=$WQ$5,成绩录入!CD141,0)</f>
        <v>0</v>
      </c>
      <c r="XT138" s="274">
        <f>IF(XT$6=$WQ$5,成绩录入!CE141,0)</f>
        <v>0</v>
      </c>
      <c r="XU138" s="274">
        <f>IF(XU$6=$WQ$5,成绩录入!CF141,0)</f>
        <v>0</v>
      </c>
      <c r="XV138" s="274">
        <f>IF(XV$6=$WQ$5,成绩录入!CG141,0)</f>
        <v>0</v>
      </c>
      <c r="XW138" s="274">
        <f>IF(XW$6=$WQ$5,成绩录入!CH141,0)</f>
        <v>0</v>
      </c>
      <c r="XX138" s="274">
        <f>IF(XX$6=$WQ$5,成绩录入!CI141,0)</f>
        <v>0</v>
      </c>
      <c r="XY138" s="274">
        <f>IF(XY$6=$WQ$5,成绩录入!CJ141,0)</f>
        <v>0</v>
      </c>
      <c r="XZ138" s="274">
        <f>IF(XZ$6=$WQ$5,成绩录入!CK141,0)</f>
        <v>0</v>
      </c>
      <c r="YA138" s="274">
        <f>IF(YA$6=$WQ$5,成绩录入!CL141,0)</f>
        <v>0</v>
      </c>
      <c r="YB138" s="274">
        <f>IF(YB$6=$WQ$5,成绩录入!CM141,0)</f>
        <v>0</v>
      </c>
      <c r="YC138" s="274">
        <f>IF(YC$6=$WQ$5,成绩录入!CN141,0)</f>
        <v>0</v>
      </c>
      <c r="YD138" s="274">
        <f>IF(YD$6=$WQ$5,成绩录入!CO141,0)</f>
        <v>0</v>
      </c>
      <c r="YE138" s="274">
        <f>IF(YE$6=$WQ$5,成绩录入!CP141,0)</f>
        <v>0</v>
      </c>
      <c r="YF138" s="274">
        <f>IF(YF$6=$WQ$5,成绩录入!CQ141,0)</f>
        <v>0</v>
      </c>
      <c r="YG138" s="274">
        <f>IF(YG$6=$WQ$5,成绩录入!CR141,0)</f>
        <v>0</v>
      </c>
      <c r="YH138" s="274">
        <f>IF(YH$6=$WQ$5,成绩录入!CS141,0)</f>
        <v>0</v>
      </c>
      <c r="YI138" s="274">
        <f>IF(YI$6=$WQ$5,成绩录入!CT141,0)</f>
        <v>0</v>
      </c>
      <c r="YJ138" s="274">
        <f>IF(YJ$6=$WQ$5,成绩录入!CU141,0)</f>
        <v>0</v>
      </c>
      <c r="YK138" s="274">
        <f>IF(YK$6=$WQ$5,成绩录入!CV141,0)</f>
        <v>0</v>
      </c>
      <c r="YL138" s="274">
        <f>IF(YL$6=$WQ$5,成绩录入!CW141,0)</f>
        <v>0</v>
      </c>
      <c r="YM138" s="274">
        <f>IF(YM$6=$WQ$5,成绩录入!CX141,0)</f>
        <v>0</v>
      </c>
      <c r="YN138" s="274">
        <f>IF(YN$6=$WQ$5,成绩录入!CY141,0)</f>
        <v>0</v>
      </c>
      <c r="YO138" s="274">
        <f>IF(YO$6=$WQ$5,成绩录入!CZ141,0)</f>
        <v>0</v>
      </c>
      <c r="YP138" s="274">
        <f>IF(YP$6=$WQ$5,成绩录入!DA141,0)</f>
        <v>0</v>
      </c>
      <c r="YQ138" s="274">
        <f>IF(YQ$6=$WQ$5,成绩录入!DB141,0)</f>
        <v>0</v>
      </c>
      <c r="YR138" s="274">
        <f>IF(YR$6=$WQ$5,成绩录入!DC141,0)</f>
        <v>0</v>
      </c>
      <c r="YS138" s="274">
        <f>IF(YS$6=$WQ$5,成绩录入!DD141,0)</f>
        <v>0</v>
      </c>
      <c r="YT138" s="274">
        <f>IF(YT$6=$WQ$5,成绩录入!DE141,0)</f>
        <v>0</v>
      </c>
      <c r="YU138" s="274">
        <f>IF(YU$6=$WQ$5,成绩录入!DF141,0)</f>
        <v>0</v>
      </c>
      <c r="YV138" s="274">
        <f>IF(YV$6=$WQ$5,成绩录入!DG141,0)</f>
        <v>0</v>
      </c>
      <c r="YW138" s="274">
        <f>IF(YW$6=$WQ$5,成绩录入!DH141,0)</f>
        <v>0</v>
      </c>
      <c r="YX138" s="274">
        <f>IF(YX$6=$WQ$5,成绩录入!DI141,0)</f>
        <v>0</v>
      </c>
      <c r="YY138" s="274">
        <f>IF(YY$6=$WQ$5,成绩录入!DJ141,0)</f>
        <v>0</v>
      </c>
      <c r="YZ138" s="248">
        <f>IF(YZ$6=$WQ$5,成绩录入!DK141,0)</f>
        <v>0</v>
      </c>
      <c r="ZA138" s="248">
        <f>IF(ZA$6=$WQ$5,成绩录入!DL141,0)</f>
        <v>0</v>
      </c>
      <c r="ZB138" s="248">
        <f>IF(ZB$6=$WQ$5,成绩录入!DM141,0)</f>
        <v>0</v>
      </c>
      <c r="ZC138" s="248">
        <f>IF(ZC$6=$WQ$5,成绩录入!DN141,0)</f>
        <v>0</v>
      </c>
      <c r="ZD138" s="248">
        <f>IF(ZD$6=$WQ$5,成绩录入!DO141,0)</f>
        <v>0</v>
      </c>
      <c r="ZE138" s="248">
        <f>IF(ZE$6=$WQ$5,成绩录入!DP141,0)</f>
        <v>0</v>
      </c>
      <c r="ZF138" s="248">
        <f>IF(ZF$6=$WQ$5,成绩录入!DQ141,0)</f>
        <v>0</v>
      </c>
      <c r="ZG138" s="248">
        <f>IF(ZG$6=$WQ$5,成绩录入!DR141,0)</f>
        <v>0</v>
      </c>
      <c r="ZH138" s="248">
        <f>IF(ZH$6=$WQ$5,成绩录入!DS141,0)</f>
        <v>0</v>
      </c>
      <c r="ZI138" s="248">
        <f>IF(ZI$6=$WQ$5,成绩录入!DT141,0)</f>
        <v>0</v>
      </c>
      <c r="ZJ138" s="248">
        <f>IF(ZJ$6=$WQ$5,成绩录入!DU141,0)</f>
        <v>0</v>
      </c>
      <c r="ZK138" s="248">
        <f>IF(ZK$6=$WQ$5,成绩录入!DV141,0)</f>
        <v>0</v>
      </c>
      <c r="ZL138" s="248">
        <f>IF(ZL$6=$WQ$5,成绩录入!DW141,0)</f>
        <v>0</v>
      </c>
      <c r="ZM138" s="248">
        <f>IF(ZM$6=$WQ$5,成绩录入!DX141,0)</f>
        <v>0</v>
      </c>
      <c r="ZN138" s="248">
        <f>IF(ZN$6=$WQ$5,成绩录入!DY141,0)</f>
        <v>0</v>
      </c>
      <c r="ZO138" s="248">
        <f>IF(ZO$6=$WQ$5,成绩录入!DZ141,0)</f>
        <v>0</v>
      </c>
      <c r="ZP138" s="248">
        <f>IF(ZP$6=$WQ$5,成绩录入!EA141,0)</f>
        <v>0</v>
      </c>
      <c r="ZQ138" s="248">
        <f>IF(ZQ$6=$WQ$5,成绩录入!EB141,0)</f>
        <v>0</v>
      </c>
      <c r="ZR138" s="248">
        <f>IF(ZR$6=$WQ$5,成绩录入!EC141,0)</f>
        <v>0</v>
      </c>
      <c r="ZS138" s="248">
        <f>IF(ZS$6=$WQ$5,成绩录入!ED141,0)</f>
        <v>0</v>
      </c>
      <c r="ZT138" s="248">
        <f>IF(ZT$6=$WQ$5,成绩录入!EE141,0)</f>
        <v>0</v>
      </c>
      <c r="ZU138" s="248">
        <f>IF(ZU$6=$WQ$5,成绩录入!EF141,0)</f>
        <v>0</v>
      </c>
      <c r="ZV138" s="248">
        <f>IF(ZV$6=$WQ$5,成绩录入!EG141,0)</f>
        <v>0</v>
      </c>
      <c r="ZW138" s="248">
        <f>IF(ZW$6=$WQ$5,成绩录入!EH141,0)</f>
        <v>0</v>
      </c>
      <c r="ZX138" s="248">
        <f>IF(ZX$6=$WQ$5,成绩录入!EI141,0)</f>
        <v>0</v>
      </c>
      <c r="ZY138" s="248">
        <f>IF(ZY$6=$WQ$5,成绩录入!EJ141,0)</f>
        <v>0</v>
      </c>
      <c r="ZZ138" s="248">
        <f>IF(ZZ$6=$WQ$5,成绩录入!EK141,0)</f>
        <v>0</v>
      </c>
      <c r="AAA138" s="248">
        <f>IF(AAA$6=$WQ$5,成绩录入!EL141,0)</f>
        <v>0</v>
      </c>
      <c r="AAB138" s="248">
        <f>IF(AAB$6=$WQ$5,成绩录入!EM141,0)</f>
        <v>0</v>
      </c>
      <c r="AAC138" s="248">
        <f>IF(AAC$6=$WQ$5,成绩录入!EN141,0)</f>
        <v>0</v>
      </c>
      <c r="AAD138" s="248">
        <f>IF(AAD$6=$WQ$5,成绩录入!EO141,0)</f>
        <v>0</v>
      </c>
      <c r="AAE138" s="248">
        <f>IF(AAE$6=$WQ$5,成绩录入!EP141,0)</f>
        <v>0</v>
      </c>
      <c r="AAF138" s="248">
        <f>IF(AAF$6=$WQ$5,成绩录入!EQ141,0)</f>
        <v>0</v>
      </c>
      <c r="AAG138" s="248">
        <f>IF(AAG$6=$WQ$5,成绩录入!ER141,0)</f>
        <v>0</v>
      </c>
      <c r="AAH138" s="248">
        <f>IF(AAH$6=$WQ$5,成绩录入!ES141,0)</f>
        <v>0</v>
      </c>
      <c r="AAI138" s="248">
        <f>IF(AAI$6=$WQ$5,成绩录入!ET141,0)</f>
        <v>0</v>
      </c>
      <c r="AAJ138" s="248">
        <f>IF(AAJ$6=$WQ$5,成绩录入!EU141,0)</f>
        <v>0</v>
      </c>
      <c r="AAK138" s="248">
        <f>IF(AAK$6=$WQ$5,成绩录入!EV141,0)</f>
        <v>0</v>
      </c>
      <c r="AAL138" s="248">
        <f>IF(AAL$6=$WQ$5,成绩录入!EW141,0)</f>
        <v>0</v>
      </c>
      <c r="AAM138" s="248">
        <f>IF(AAM$6=$WQ$5,成绩录入!EX141,0)</f>
        <v>0</v>
      </c>
      <c r="AAN138" s="218">
        <f t="shared" si="355"/>
        <v>0</v>
      </c>
      <c r="AAO138" s="206"/>
      <c r="AAQ138" s="273">
        <f>IF(AAQ$6=$AAP$5,成绩录入!BC141,0)</f>
        <v>0</v>
      </c>
      <c r="AAR138" s="274">
        <f>IF(AAR$6=$AAP$5,成绩录入!BD141,0)</f>
        <v>0</v>
      </c>
      <c r="AAS138" s="274">
        <f>IF(AAS$6=$AAP$5,成绩录入!BE141,0)</f>
        <v>0</v>
      </c>
      <c r="AAT138" s="274">
        <f>IF(AAT$6=$AAP$5,成绩录入!BF141,0)</f>
        <v>0</v>
      </c>
      <c r="AAU138" s="274">
        <f>IF(AAU$6=$AAP$5,成绩录入!BG141,0)</f>
        <v>0</v>
      </c>
      <c r="AAV138" s="274">
        <f>IF(AAV$6=$AAP$5,成绩录入!BH141,0)</f>
        <v>0</v>
      </c>
      <c r="AAW138" s="274">
        <f>IF(AAW$6=$AAP$5,成绩录入!BI141,0)</f>
        <v>0</v>
      </c>
      <c r="AAX138" s="274">
        <f>IF(AAX$6=$AAP$5,成绩录入!BJ141,0)</f>
        <v>0</v>
      </c>
      <c r="AAY138" s="274">
        <f>IF(AAY$6=$AAP$5,成绩录入!BK141,0)</f>
        <v>0</v>
      </c>
      <c r="AAZ138" s="274">
        <f>IF(AAZ$6=$AAP$5,成绩录入!BL141,0)</f>
        <v>0</v>
      </c>
      <c r="ABA138" s="274">
        <f>IF(ABA$6=$AAP$5,成绩录入!BM141,0)</f>
        <v>0</v>
      </c>
      <c r="ABB138" s="274">
        <f>IF(ABB$6=$AAP$5,成绩录入!BN141,0)</f>
        <v>0</v>
      </c>
      <c r="ABC138" s="274">
        <f>IF(ABC$6=$AAP$5,成绩录入!BO141,0)</f>
        <v>0</v>
      </c>
      <c r="ABD138" s="274">
        <f>IF(ABD$6=$AAP$5,成绩录入!BP141,0)</f>
        <v>0</v>
      </c>
      <c r="ABE138" s="274">
        <f>IF(ABE$6=$AAP$5,成绩录入!BQ141,0)</f>
        <v>0</v>
      </c>
      <c r="ABF138" s="274">
        <f>IF(ABF$6=$AAP$5,成绩录入!BR141,0)</f>
        <v>0</v>
      </c>
      <c r="ABG138" s="274">
        <f>IF(ABG$6=$AAP$5,成绩录入!BS141,0)</f>
        <v>0</v>
      </c>
      <c r="ABH138" s="274">
        <f>IF(ABH$6=$AAP$5,成绩录入!BT141,0)</f>
        <v>0</v>
      </c>
      <c r="ABI138" s="274">
        <f>IF(ABI$6=$AAP$5,成绩录入!BU141,0)</f>
        <v>0</v>
      </c>
      <c r="ABJ138" s="274">
        <f>IF(ABJ$6=$AAP$5,成绩录入!BV141,0)</f>
        <v>0</v>
      </c>
      <c r="ABK138" s="274">
        <f>IF(ABK$6=$AAP$5,成绩录入!BW141,0)</f>
        <v>0</v>
      </c>
      <c r="ABL138" s="274">
        <f>IF(ABL$6=$AAP$5,成绩录入!BX141,0)</f>
        <v>0</v>
      </c>
      <c r="ABM138" s="274">
        <f>IF(ABM$6=$AAP$5,成绩录入!BY141,0)</f>
        <v>0</v>
      </c>
      <c r="ABN138" s="274">
        <f>IF(ABN$6=$AAP$5,成绩录入!BZ141,0)</f>
        <v>0</v>
      </c>
      <c r="ABO138" s="274">
        <f>IF(ABO$6=$AAP$5,成绩录入!CA141,0)</f>
        <v>0</v>
      </c>
      <c r="ABP138" s="274">
        <f>IF(ABP$6=$AAP$5,成绩录入!CB141,0)</f>
        <v>0</v>
      </c>
      <c r="ABQ138" s="274">
        <f>IF(ABQ$6=$AAP$5,成绩录入!CC141,0)</f>
        <v>0</v>
      </c>
      <c r="ABR138" s="274">
        <f>IF(ABR$6=$AAP$5,成绩录入!CD141,0)</f>
        <v>0</v>
      </c>
      <c r="ABS138" s="274">
        <f>IF(ABS$6=$AAP$5,成绩录入!CE141,0)</f>
        <v>0</v>
      </c>
      <c r="ABT138" s="274">
        <f>IF(ABT$6=$AAP$5,成绩录入!CF141,0)</f>
        <v>0</v>
      </c>
      <c r="ABU138" s="274">
        <f>IF(ABU$6=$AAP$5,成绩录入!CG141,0)</f>
        <v>0</v>
      </c>
      <c r="ABV138" s="274">
        <f>IF(ABV$6=$AAP$5,成绩录入!CH141,0)</f>
        <v>0</v>
      </c>
      <c r="ABW138" s="274">
        <f>IF(ABW$6=$AAP$5,成绩录入!CI141,0)</f>
        <v>0</v>
      </c>
      <c r="ABX138" s="274">
        <f>IF(ABX$6=$AAP$5,成绩录入!CJ141,0)</f>
        <v>0</v>
      </c>
      <c r="ABY138" s="274">
        <f>IF(ABY$6=$AAP$5,成绩录入!CK141,0)</f>
        <v>0</v>
      </c>
      <c r="ABZ138" s="274">
        <f>IF(ABZ$6=$AAP$5,成绩录入!CL141,0)</f>
        <v>0</v>
      </c>
      <c r="ACA138" s="274">
        <f>IF(ACA$6=$AAP$5,成绩录入!CM141,0)</f>
        <v>0</v>
      </c>
      <c r="ACB138" s="274">
        <f>IF(ACB$6=$AAP$5,成绩录入!CN141,0)</f>
        <v>0</v>
      </c>
      <c r="ACC138" s="274">
        <f>IF(ACC$6=$AAP$5,成绩录入!CO141,0)</f>
        <v>0</v>
      </c>
      <c r="ACD138" s="274">
        <f>IF(ACD$6=$AAP$5,成绩录入!CP141,0)</f>
        <v>0</v>
      </c>
      <c r="ACE138" s="274">
        <f>IF(ACE$6=$AAP$5,成绩录入!CQ141,0)</f>
        <v>0</v>
      </c>
      <c r="ACF138" s="274">
        <f>IF(ACF$6=$AAP$5,成绩录入!CR141,0)</f>
        <v>0</v>
      </c>
      <c r="ACG138" s="274">
        <f>IF(ACG$6=$AAP$5,成绩录入!CS141,0)</f>
        <v>0</v>
      </c>
      <c r="ACH138" s="274">
        <f>IF(ACH$6=$AAP$5,成绩录入!CT141,0)</f>
        <v>0</v>
      </c>
      <c r="ACI138" s="274">
        <f>IF(ACI$6=$AAP$5,成绩录入!CU141,0)</f>
        <v>0</v>
      </c>
      <c r="ACJ138" s="274">
        <f>IF(ACJ$6=$AAP$5,成绩录入!CV141,0)</f>
        <v>0</v>
      </c>
      <c r="ACK138" s="274">
        <f>IF(ACK$6=$AAP$5,成绩录入!CW141,0)</f>
        <v>0</v>
      </c>
      <c r="ACL138" s="274">
        <f>IF(ACL$6=$AAP$5,成绩录入!CX141,0)</f>
        <v>0</v>
      </c>
      <c r="ACM138" s="274">
        <f>IF(ACM$6=$AAP$5,成绩录入!CY141,0)</f>
        <v>0</v>
      </c>
      <c r="ACN138" s="274">
        <f>IF(ACN$6=$AAP$5,成绩录入!CZ141,0)</f>
        <v>0</v>
      </c>
      <c r="ACO138" s="274">
        <f>IF(ACO$6=$AAP$5,成绩录入!DA141,0)</f>
        <v>0</v>
      </c>
      <c r="ACP138" s="274">
        <f>IF(ACP$6=$AAP$5,成绩录入!DB141,0)</f>
        <v>0</v>
      </c>
      <c r="ACQ138" s="274">
        <f>IF(ACQ$6=$AAP$5,成绩录入!DC141,0)</f>
        <v>0</v>
      </c>
      <c r="ACR138" s="274">
        <f>IF(ACR$6=$AAP$5,成绩录入!DD141,0)</f>
        <v>0</v>
      </c>
      <c r="ACS138" s="274">
        <f>IF(ACS$6=$AAP$5,成绩录入!DE141,0)</f>
        <v>0</v>
      </c>
      <c r="ACT138" s="274">
        <f>IF(ACT$6=$AAP$5,成绩录入!DF141,0)</f>
        <v>0</v>
      </c>
      <c r="ACU138" s="274">
        <f>IF(ACU$6=$AAP$5,成绩录入!DG141,0)</f>
        <v>0</v>
      </c>
      <c r="ACV138" s="274">
        <f>IF(ACV$6=$AAP$5,成绩录入!DH141,0)</f>
        <v>0</v>
      </c>
      <c r="ACW138" s="274">
        <f>IF(ACW$6=$AAP$5,成绩录入!DI141,0)</f>
        <v>0</v>
      </c>
      <c r="ACX138" s="274">
        <f>IF(ACX$6=$AAP$5,成绩录入!DJ141,0)</f>
        <v>0</v>
      </c>
      <c r="ACY138" s="248">
        <f>IF(ACY$6=$AAP$5,成绩录入!DK141,0)</f>
        <v>0</v>
      </c>
      <c r="ACZ138" s="248">
        <f>IF(ACZ$6=$AAP$5,成绩录入!DL141,0)</f>
        <v>0</v>
      </c>
      <c r="ADA138" s="248">
        <f>IF(ADA$6=$AAP$5,成绩录入!DM141,0)</f>
        <v>0</v>
      </c>
      <c r="ADB138" s="248">
        <f>IF(ADB$6=$AAP$5,成绩录入!DN141,0)</f>
        <v>0</v>
      </c>
      <c r="ADC138" s="248">
        <f>IF(ADC$6=$AAP$5,成绩录入!DO141,0)</f>
        <v>0</v>
      </c>
      <c r="ADD138" s="248">
        <f>IF(ADD$6=$AAP$5,成绩录入!DP141,0)</f>
        <v>0</v>
      </c>
      <c r="ADE138" s="248">
        <f>IF(ADE$6=$AAP$5,成绩录入!DQ141,0)</f>
        <v>0</v>
      </c>
      <c r="ADF138" s="248">
        <f>IF(ADF$6=$AAP$5,成绩录入!DR141,0)</f>
        <v>0</v>
      </c>
      <c r="ADG138" s="248">
        <f>IF(ADG$6=$AAP$5,成绩录入!DS141,0)</f>
        <v>0</v>
      </c>
      <c r="ADH138" s="248">
        <f>IF(ADH$6=$AAP$5,成绩录入!DT141,0)</f>
        <v>0</v>
      </c>
      <c r="ADI138" s="248">
        <f>IF(ADI$6=$AAP$5,成绩录入!DU141,0)</f>
        <v>0</v>
      </c>
      <c r="ADJ138" s="248">
        <f>IF(ADJ$6=$AAP$5,成绩录入!DV141,0)</f>
        <v>0</v>
      </c>
      <c r="ADK138" s="248">
        <f>IF(ADK$6=$AAP$5,成绩录入!DW141,0)</f>
        <v>0</v>
      </c>
      <c r="ADL138" s="248">
        <f>IF(ADL$6=$AAP$5,成绩录入!DX141,0)</f>
        <v>0</v>
      </c>
      <c r="ADM138" s="248">
        <f>IF(ADM$6=$AAP$5,成绩录入!DY141,0)</f>
        <v>0</v>
      </c>
      <c r="ADN138" s="248">
        <f>IF(ADN$6=$AAP$5,成绩录入!DZ141,0)</f>
        <v>0</v>
      </c>
      <c r="ADO138" s="248">
        <f>IF(ADO$6=$AAP$5,成绩录入!EA141,0)</f>
        <v>0</v>
      </c>
      <c r="ADP138" s="248">
        <f>IF(ADP$6=$AAP$5,成绩录入!EB141,0)</f>
        <v>0</v>
      </c>
      <c r="ADQ138" s="248">
        <f>IF(ADQ$6=$AAP$5,成绩录入!EC141,0)</f>
        <v>0</v>
      </c>
      <c r="ADR138" s="248">
        <f>IF(ADR$6=$AAP$5,成绩录入!ED141,0)</f>
        <v>0</v>
      </c>
      <c r="ADS138" s="248">
        <f>IF(ADS$6=$AAP$5,成绩录入!EE141,0)</f>
        <v>0</v>
      </c>
      <c r="ADT138" s="248">
        <f>IF(ADT$6=$AAP$5,成绩录入!EF141,0)</f>
        <v>0</v>
      </c>
      <c r="ADU138" s="248">
        <f>IF(ADU$6=$AAP$5,成绩录入!EG141,0)</f>
        <v>0</v>
      </c>
      <c r="ADV138" s="248">
        <f>IF(ADV$6=$AAP$5,成绩录入!EH141,0)</f>
        <v>0</v>
      </c>
      <c r="ADW138" s="248">
        <f>IF(ADW$6=$AAP$5,成绩录入!EI141,0)</f>
        <v>0</v>
      </c>
      <c r="ADX138" s="248">
        <f>IF(ADX$6=$AAP$5,成绩录入!EJ141,0)</f>
        <v>0</v>
      </c>
      <c r="ADY138" s="248">
        <f>IF(ADY$6=$AAP$5,成绩录入!EK141,0)</f>
        <v>0</v>
      </c>
      <c r="ADZ138" s="248">
        <f>IF(ADZ$6=$AAP$5,成绩录入!EL141,0)</f>
        <v>0</v>
      </c>
      <c r="AEA138" s="248">
        <f>IF(AEA$6=$AAP$5,成绩录入!EM141,0)</f>
        <v>0</v>
      </c>
      <c r="AEB138" s="248">
        <f>IF(AEB$6=$AAP$5,成绩录入!EN141,0)</f>
        <v>0</v>
      </c>
      <c r="AEC138" s="248">
        <f>IF(AEC$6=$AAP$5,成绩录入!EO141,0)</f>
        <v>0</v>
      </c>
      <c r="AED138" s="248">
        <f>IF(AED$6=$AAP$5,成绩录入!EP141,0)</f>
        <v>0</v>
      </c>
      <c r="AEE138" s="248">
        <f>IF(AEE$6=$AAP$5,成绩录入!EQ141,0)</f>
        <v>0</v>
      </c>
      <c r="AEF138" s="248">
        <f>IF(AEF$6=$AAP$5,成绩录入!ER141,0)</f>
        <v>0</v>
      </c>
      <c r="AEG138" s="248">
        <f>IF(AEG$6=$AAP$5,成绩录入!ES141,0)</f>
        <v>0</v>
      </c>
      <c r="AEH138" s="248">
        <f>IF(AEH$6=$AAP$5,成绩录入!ET141,0)</f>
        <v>0</v>
      </c>
      <c r="AEI138" s="248">
        <f>IF(AEI$6=$AAP$5,成绩录入!EU141,0)</f>
        <v>0</v>
      </c>
      <c r="AEJ138" s="248">
        <f>IF(AEJ$6=$AAP$5,成绩录入!EV141,0)</f>
        <v>0</v>
      </c>
      <c r="AEK138" s="248">
        <f>IF(AEK$6=$AAP$5,成绩录入!EW141,0)</f>
        <v>0</v>
      </c>
      <c r="AEL138" s="248">
        <f>IF(AEL$6=$AAP$5,成绩录入!EX141,0)</f>
        <v>0</v>
      </c>
      <c r="AEM138" s="218">
        <f t="shared" si="356"/>
        <v>0</v>
      </c>
      <c r="AEN138" s="166"/>
      <c r="AEO138" s="166"/>
      <c r="AEP138" s="273">
        <f>IF(AEP$6=$AEO$5,成绩录入!BC141,0)</f>
        <v>0</v>
      </c>
      <c r="AEQ138" s="274">
        <f>IF(AEQ$6=$AEO$5,成绩录入!BD141,0)</f>
        <v>0</v>
      </c>
      <c r="AER138" s="274">
        <f>IF(AER$6=$AEO$5,成绩录入!BE141,0)</f>
        <v>0</v>
      </c>
      <c r="AES138" s="274">
        <f>IF(AES$6=$AEO$5,成绩录入!BF141,0)</f>
        <v>0</v>
      </c>
      <c r="AET138" s="274">
        <f>IF(AET$6=$AEO$5,成绩录入!BG141,0)</f>
        <v>0</v>
      </c>
      <c r="AEU138" s="274">
        <f>IF(AEU$6=$AEO$5,成绩录入!BH141,0)</f>
        <v>0</v>
      </c>
      <c r="AEV138" s="274">
        <f>IF(AEV$6=$AEO$5,成绩录入!BI141,0)</f>
        <v>0</v>
      </c>
      <c r="AEW138" s="274">
        <f>IF(AEW$6=$AEO$5,成绩录入!BJ141,0)</f>
        <v>0</v>
      </c>
      <c r="AEX138" s="274">
        <f>IF(AEX$6=$AEO$5,成绩录入!BK141,0)</f>
        <v>0</v>
      </c>
      <c r="AEY138" s="274">
        <f>IF(AEY$6=$AEO$5,成绩录入!BL141,0)</f>
        <v>0</v>
      </c>
      <c r="AEZ138" s="274">
        <f>IF(AEZ$6=$AEO$5,成绩录入!BM141,0)</f>
        <v>0</v>
      </c>
      <c r="AFA138" s="274">
        <f>IF(AFA$6=$AEO$5,成绩录入!BN141,0)</f>
        <v>0</v>
      </c>
      <c r="AFB138" s="274">
        <f>IF(AFB$6=$AEO$5,成绩录入!BO141,0)</f>
        <v>0</v>
      </c>
      <c r="AFC138" s="274">
        <f>IF(AFC$6=$AEO$5,成绩录入!BP141,0)</f>
        <v>0</v>
      </c>
      <c r="AFD138" s="274">
        <f>IF(AFD$6=$AEO$5,成绩录入!BQ141,0)</f>
        <v>0</v>
      </c>
      <c r="AFE138" s="274">
        <f>IF(AFE$6=$AEO$5,成绩录入!BR141,0)</f>
        <v>0</v>
      </c>
      <c r="AFF138" s="274">
        <f>IF(AFF$6=$AEO$5,成绩录入!BS141,0)</f>
        <v>0</v>
      </c>
      <c r="AFG138" s="274">
        <f>IF(AFG$6=$AEO$5,成绩录入!BT141,0)</f>
        <v>0</v>
      </c>
      <c r="AFH138" s="274">
        <f>IF(AFH$6=$AEO$5,成绩录入!BU141,0)</f>
        <v>0</v>
      </c>
      <c r="AFI138" s="274">
        <f>IF(AFI$6=$AEO$5,成绩录入!BV141,0)</f>
        <v>0</v>
      </c>
      <c r="AFJ138" s="274">
        <f>IF(AFJ$6=$AEO$5,成绩录入!BW141,0)</f>
        <v>0</v>
      </c>
      <c r="AFK138" s="274">
        <f>IF(AFK$6=$AEO$5,成绩录入!BX141,0)</f>
        <v>0</v>
      </c>
      <c r="AFL138" s="274">
        <f>IF(AFL$6=$AEO$5,成绩录入!BY141,0)</f>
        <v>0</v>
      </c>
      <c r="AFM138" s="274">
        <f>IF(AFM$6=$AEO$5,成绩录入!BZ141,0)</f>
        <v>0</v>
      </c>
      <c r="AFN138" s="274">
        <f>IF(AFN$6=$AEO$5,成绩录入!CA141,0)</f>
        <v>0</v>
      </c>
      <c r="AFO138" s="274">
        <f>IF(AFO$6=$AEO$5,成绩录入!CB141,0)</f>
        <v>0</v>
      </c>
      <c r="AFP138" s="274">
        <f>IF(AFP$6=$AEO$5,成绩录入!CC141,0)</f>
        <v>0</v>
      </c>
      <c r="AFQ138" s="274">
        <f>IF(AFQ$6=$AEO$5,成绩录入!CD141,0)</f>
        <v>0</v>
      </c>
      <c r="AFR138" s="274">
        <f>IF(AFR$6=$AEO$5,成绩录入!CE141,0)</f>
        <v>0</v>
      </c>
      <c r="AFS138" s="274">
        <f>IF(AFS$6=$AEO$5,成绩录入!CF141,0)</f>
        <v>0</v>
      </c>
      <c r="AFT138" s="274">
        <f>IF(AFT$6=$AEO$5,成绩录入!CG141,0)</f>
        <v>0</v>
      </c>
      <c r="AFU138" s="274">
        <f>IF(AFU$6=$AEO$5,成绩录入!CH141,0)</f>
        <v>0</v>
      </c>
      <c r="AFV138" s="274">
        <f>IF(AFV$6=$AEO$5,成绩录入!CI141,0)</f>
        <v>0</v>
      </c>
      <c r="AFW138" s="274">
        <f>IF(AFW$6=$AEO$5,成绩录入!CJ141,0)</f>
        <v>0</v>
      </c>
      <c r="AFX138" s="274">
        <f>IF(AFX$6=$AEO$5,成绩录入!CK141,0)</f>
        <v>0</v>
      </c>
      <c r="AFY138" s="274">
        <f>IF(AFY$6=$AEO$5,成绩录入!CL141,0)</f>
        <v>0</v>
      </c>
      <c r="AFZ138" s="274">
        <f>IF(AFZ$6=$AEO$5,成绩录入!CM141,0)</f>
        <v>0</v>
      </c>
      <c r="AGA138" s="274">
        <f>IF(AGA$6=$AEO$5,成绩录入!CN141,0)</f>
        <v>0</v>
      </c>
      <c r="AGB138" s="274">
        <f>IF(AGB$6=$AEO$5,成绩录入!CO141,0)</f>
        <v>0</v>
      </c>
      <c r="AGC138" s="274">
        <f>IF(AGC$6=$AEO$5,成绩录入!CP141,0)</f>
        <v>0</v>
      </c>
      <c r="AGD138" s="274">
        <f>IF(AGD$6=$AEO$5,成绩录入!CQ141,0)</f>
        <v>0</v>
      </c>
      <c r="AGE138" s="274">
        <f>IF(AGE$6=$AEO$5,成绩录入!CR141,0)</f>
        <v>0</v>
      </c>
      <c r="AGF138" s="274">
        <f>IF(AGF$6=$AEO$5,成绩录入!CS141,0)</f>
        <v>0</v>
      </c>
      <c r="AGG138" s="274">
        <f>IF(AGG$6=$AEO$5,成绩录入!CT141,0)</f>
        <v>0</v>
      </c>
      <c r="AGH138" s="274">
        <f>IF(AGH$6=$AEO$5,成绩录入!CU141,0)</f>
        <v>0</v>
      </c>
      <c r="AGI138" s="274">
        <f>IF(AGI$6=$AEO$5,成绩录入!CV141,0)</f>
        <v>0</v>
      </c>
      <c r="AGJ138" s="274">
        <f>IF(AGJ$6=$AEO$5,成绩录入!CW141,0)</f>
        <v>0</v>
      </c>
      <c r="AGK138" s="274">
        <f>IF(AGK$6=$AEO$5,成绩录入!CX141,0)</f>
        <v>0</v>
      </c>
      <c r="AGL138" s="274">
        <f>IF(AGL$6=$AEO$5,成绩录入!CY141,0)</f>
        <v>0</v>
      </c>
      <c r="AGM138" s="274">
        <f>IF(AGM$6=$AEO$5,成绩录入!CZ141,0)</f>
        <v>0</v>
      </c>
      <c r="AGN138" s="274">
        <f>IF(AGN$6=$AEO$5,成绩录入!DA141,0)</f>
        <v>0</v>
      </c>
      <c r="AGO138" s="274">
        <f>IF(AGO$6=$AEO$5,成绩录入!DB141,0)</f>
        <v>0</v>
      </c>
      <c r="AGP138" s="274">
        <f>IF(AGP$6=$AEO$5,成绩录入!DC141,0)</f>
        <v>0</v>
      </c>
      <c r="AGQ138" s="274">
        <f>IF(AGQ$6=$AEO$5,成绩录入!DD141,0)</f>
        <v>0</v>
      </c>
      <c r="AGR138" s="274">
        <f>IF(AGR$6=$AEO$5,成绩录入!DE141,0)</f>
        <v>0</v>
      </c>
      <c r="AGS138" s="274">
        <f>IF(AGS$6=$AEO$5,成绩录入!DF141,0)</f>
        <v>0</v>
      </c>
      <c r="AGT138" s="274">
        <f>IF(AGT$6=$AEO$5,成绩录入!DG141,0)</f>
        <v>0</v>
      </c>
      <c r="AGU138" s="274">
        <f>IF(AGU$6=$AEO$5,成绩录入!DH141,0)</f>
        <v>0</v>
      </c>
      <c r="AGV138" s="274">
        <f>IF(AGV$6=$AEO$5,成绩录入!DI141,0)</f>
        <v>0</v>
      </c>
      <c r="AGW138" s="274">
        <f>IF(AGW$6=$AEO$5,成绩录入!DJ141,0)</f>
        <v>0</v>
      </c>
      <c r="AGX138" s="248">
        <f>IF(AGX$6=$AEO$5,成绩录入!DK141,0)</f>
        <v>0</v>
      </c>
      <c r="AGY138" s="248">
        <f>IF(AGY$6=$AEO$5,成绩录入!DL141,0)</f>
        <v>0</v>
      </c>
      <c r="AGZ138" s="248">
        <f>IF(AGZ$6=$AEO$5,成绩录入!DM141,0)</f>
        <v>0</v>
      </c>
      <c r="AHA138" s="248">
        <f>IF(AHA$6=$AEO$5,成绩录入!DN141,0)</f>
        <v>0</v>
      </c>
      <c r="AHB138" s="248">
        <f>IF(AHB$6=$AEO$5,成绩录入!DO141,0)</f>
        <v>0</v>
      </c>
      <c r="AHC138" s="248">
        <f>IF(AHC$6=$AEO$5,成绩录入!DP141,0)</f>
        <v>0</v>
      </c>
      <c r="AHD138" s="248">
        <f>IF(AHD$6=$AEO$5,成绩录入!DQ141,0)</f>
        <v>0</v>
      </c>
      <c r="AHE138" s="248">
        <f>IF(AHE$6=$AEO$5,成绩录入!DR141,0)</f>
        <v>0</v>
      </c>
      <c r="AHF138" s="248">
        <f>IF(AHF$6=$AEO$5,成绩录入!DS141,0)</f>
        <v>0</v>
      </c>
      <c r="AHG138" s="248">
        <f>IF(AHG$6=$AEO$5,成绩录入!DT141,0)</f>
        <v>0</v>
      </c>
      <c r="AHH138" s="248">
        <f>IF(AHH$6=$AEO$5,成绩录入!DU141,0)</f>
        <v>0</v>
      </c>
      <c r="AHI138" s="248">
        <f>IF(AHI$6=$AEO$5,成绩录入!DV141,0)</f>
        <v>0</v>
      </c>
      <c r="AHJ138" s="248">
        <f>IF(AHJ$6=$AEO$5,成绩录入!DW141,0)</f>
        <v>0</v>
      </c>
      <c r="AHK138" s="248">
        <f>IF(AHK$6=$AEO$5,成绩录入!DX141,0)</f>
        <v>0</v>
      </c>
      <c r="AHL138" s="248">
        <f>IF(AHL$6=$AEO$5,成绩录入!DY141,0)</f>
        <v>0</v>
      </c>
      <c r="AHM138" s="248">
        <f>IF(AHM$6=$AEO$5,成绩录入!DZ141,0)</f>
        <v>0</v>
      </c>
      <c r="AHN138" s="248">
        <f>IF(AHN$6=$AEO$5,成绩录入!EA141,0)</f>
        <v>0</v>
      </c>
      <c r="AHO138" s="248">
        <f>IF(AHO$6=$AEO$5,成绩录入!EB141,0)</f>
        <v>0</v>
      </c>
      <c r="AHP138" s="248">
        <f>IF(AHP$6=$AEO$5,成绩录入!EC141,0)</f>
        <v>0</v>
      </c>
      <c r="AHQ138" s="248">
        <f>IF(AHQ$6=$AEO$5,成绩录入!ED141,0)</f>
        <v>0</v>
      </c>
      <c r="AHR138" s="248">
        <f>IF(AHR$6=$AEO$5,成绩录入!EE141,0)</f>
        <v>0</v>
      </c>
      <c r="AHS138" s="248">
        <f>IF(AHS$6=$AEO$5,成绩录入!EF141,0)</f>
        <v>0</v>
      </c>
      <c r="AHT138" s="248">
        <f>IF(AHT$6=$AEO$5,成绩录入!EG141,0)</f>
        <v>0</v>
      </c>
      <c r="AHU138" s="248">
        <f>IF(AHU$6=$AEO$5,成绩录入!EH141,0)</f>
        <v>0</v>
      </c>
      <c r="AHV138" s="248">
        <f>IF(AHV$6=$AEO$5,成绩录入!EI141,0)</f>
        <v>0</v>
      </c>
      <c r="AHW138" s="248">
        <f>IF(AHW$6=$AEO$5,成绩录入!EJ141,0)</f>
        <v>0</v>
      </c>
      <c r="AHX138" s="248">
        <f>IF(AHX$6=$AEO$5,成绩录入!EK141,0)</f>
        <v>0</v>
      </c>
      <c r="AHY138" s="248">
        <f>IF(AHY$6=$AEO$5,成绩录入!EL141,0)</f>
        <v>0</v>
      </c>
      <c r="AHZ138" s="248">
        <f>IF(AHZ$6=$AEO$5,成绩录入!EM141,0)</f>
        <v>0</v>
      </c>
      <c r="AIA138" s="248">
        <f>IF(AIA$6=$AEO$5,成绩录入!EN141,0)</f>
        <v>0</v>
      </c>
      <c r="AIB138" s="248">
        <f>IF(AIB$6=$AEO$5,成绩录入!EO141,0)</f>
        <v>0</v>
      </c>
      <c r="AIC138" s="248">
        <f>IF(AIC$6=$AEO$5,成绩录入!EP141,0)</f>
        <v>0</v>
      </c>
      <c r="AID138" s="248">
        <f>IF(AID$6=$AEO$5,成绩录入!EQ141,0)</f>
        <v>0</v>
      </c>
      <c r="AIE138" s="248">
        <f>IF(AIE$6=$AEO$5,成绩录入!ER141,0)</f>
        <v>0</v>
      </c>
      <c r="AIF138" s="248">
        <f>IF(AIF$6=$AEO$5,成绩录入!ES141,0)</f>
        <v>0</v>
      </c>
      <c r="AIG138" s="248">
        <f>IF(AIG$6=$AEO$5,成绩录入!ET141,0)</f>
        <v>0</v>
      </c>
      <c r="AIH138" s="248">
        <f>IF(AIH$6=$AEO$5,成绩录入!EU141,0)</f>
        <v>0</v>
      </c>
      <c r="AII138" s="248">
        <f>IF(AII$6=$AEO$5,成绩录入!EV141,0)</f>
        <v>0</v>
      </c>
      <c r="AIJ138" s="248">
        <f>IF(AIJ$6=$AEO$5,成绩录入!EW141,0)</f>
        <v>0</v>
      </c>
      <c r="AIK138" s="248">
        <f>IF(AIK$6=$AEO$5,成绩录入!EX141,0)</f>
        <v>0</v>
      </c>
      <c r="AIL138" s="218">
        <f t="shared" si="357"/>
        <v>0</v>
      </c>
      <c r="AIN138" s="402" t="str">
        <f>初始录入!A143</f>
        <v/>
      </c>
      <c r="AIO138" s="270">
        <f>初始录入!B143</f>
        <v>0</v>
      </c>
      <c r="AIP138" s="271">
        <f>初始录入!C143</f>
        <v>0</v>
      </c>
      <c r="AIQ138" s="403">
        <f>IF(平时!D136&lt;&gt;"",平时!D136,0)</f>
        <v>0</v>
      </c>
      <c r="AIR138" s="404" t="str">
        <f t="shared" si="331"/>
        <v/>
      </c>
      <c r="AIS138" s="403">
        <f>IF(过程!D136&lt;&gt;"",过程!D136,0)</f>
        <v>0</v>
      </c>
      <c r="AIT138" s="404" t="str">
        <f t="shared" si="332"/>
        <v/>
      </c>
      <c r="AIU138" s="216">
        <f>IF(期末!D136&lt;&gt;"",期末!D136,0)</f>
        <v>0</v>
      </c>
      <c r="AIV138" s="404" t="str">
        <f t="shared" si="333"/>
        <v/>
      </c>
      <c r="AIW138" s="405">
        <f t="shared" si="334"/>
        <v>0</v>
      </c>
      <c r="AIX138" s="403">
        <f>IF(平时!E136&lt;&gt;"",平时!E136,0)</f>
        <v>0</v>
      </c>
      <c r="AIY138" s="404" t="str">
        <f t="shared" si="335"/>
        <v/>
      </c>
      <c r="AIZ138" s="403">
        <f>IF(过程!E136&lt;&gt;"",过程!E136,0)</f>
        <v>0</v>
      </c>
      <c r="AJA138" s="404" t="str">
        <f t="shared" si="336"/>
        <v/>
      </c>
      <c r="AJB138" s="216">
        <f>IF(期末!E136&lt;&gt;"",期末!E136,0)</f>
        <v>0</v>
      </c>
      <c r="AJC138" s="404" t="str">
        <f t="shared" si="337"/>
        <v/>
      </c>
      <c r="AJD138" s="405">
        <f t="shared" si="338"/>
        <v>0</v>
      </c>
      <c r="AJE138" s="403">
        <f>IF(平时!F136&lt;&gt;"",平时!F136,0)</f>
        <v>0</v>
      </c>
      <c r="AJF138" s="404" t="str">
        <f t="shared" si="339"/>
        <v/>
      </c>
      <c r="AJG138" s="403">
        <f>IF(过程!F136&lt;&gt;"",过程!F136,0)</f>
        <v>0</v>
      </c>
      <c r="AJH138" s="404" t="str">
        <f t="shared" si="340"/>
        <v/>
      </c>
      <c r="AJI138" s="216">
        <f>IF(期末!F136&lt;&gt;"",期末!F136,0)</f>
        <v>0</v>
      </c>
      <c r="AJJ138" s="404" t="str">
        <f t="shared" si="341"/>
        <v/>
      </c>
      <c r="AJK138" s="405">
        <f t="shared" si="342"/>
        <v>0</v>
      </c>
      <c r="AJL138" s="403">
        <f>IF(平时!G136&lt;&gt;"",平时!G136,0)</f>
        <v>0</v>
      </c>
      <c r="AJM138" s="404" t="str">
        <f t="shared" si="343"/>
        <v/>
      </c>
      <c r="AJN138" s="403">
        <f>IF(过程!G136&lt;&gt;"",过程!G136,0)</f>
        <v>0</v>
      </c>
      <c r="AJO138" s="404" t="str">
        <f t="shared" si="344"/>
        <v/>
      </c>
      <c r="AJP138" s="216">
        <f>IF(期末!G136&lt;&gt;"",期末!G136,0)</f>
        <v>0</v>
      </c>
      <c r="AJQ138" s="404" t="str">
        <f t="shared" si="345"/>
        <v/>
      </c>
      <c r="AJR138" s="405">
        <f t="shared" si="346"/>
        <v>0</v>
      </c>
      <c r="AJS138" s="403">
        <f>IF(平时!H136&lt;&gt;"",平时!H136,0)</f>
        <v>0</v>
      </c>
      <c r="AJT138" s="404" t="str">
        <f t="shared" si="347"/>
        <v/>
      </c>
      <c r="AJU138" s="403">
        <f>IF(过程!H136&lt;&gt;"",过程!H136,0)</f>
        <v>0</v>
      </c>
      <c r="AJV138" s="404" t="str">
        <f t="shared" si="348"/>
        <v/>
      </c>
      <c r="AJW138" s="216">
        <f>IF(期末!H136&lt;&gt;"",期末!H136,0)</f>
        <v>0</v>
      </c>
      <c r="AJX138" s="404" t="str">
        <f t="shared" si="349"/>
        <v/>
      </c>
      <c r="AJY138" s="406">
        <f t="shared" si="350"/>
        <v>0</v>
      </c>
      <c r="AKA138" s="216" t="str">
        <f>初始录入!A143</f>
        <v/>
      </c>
      <c r="AKB138" s="216">
        <f>初始录入!B143</f>
        <v>0</v>
      </c>
      <c r="AKC138" s="216">
        <f>初始录入!C143</f>
        <v>0</v>
      </c>
      <c r="AKD138" s="327" t="str">
        <f>IF(初始录入!$E143=初始录入!$K$2,达成度!$D151,"")</f>
        <v/>
      </c>
      <c r="AKE138" s="327" t="str">
        <f>IF(初始录入!$E143=初始录入!$K$3,达成度!D151,"")</f>
        <v/>
      </c>
      <c r="AKF138" s="216" t="str">
        <f>IF(初始录入!$E143=初始录入!$K$4,达成度!D151,"")</f>
        <v/>
      </c>
      <c r="AKG138" s="216" t="str">
        <f>IF(初始录入!$E143=初始录入!$K$5,达成度!D151,"")</f>
        <v/>
      </c>
      <c r="AKH138" s="327" t="str">
        <f>IF(初始录入!$E143=初始录入!$K$2,达成度!E151,"")</f>
        <v/>
      </c>
      <c r="AKI138" s="327" t="str">
        <f>IF(初始录入!$E143=初始录入!$K$3,达成度!E151,"")</f>
        <v/>
      </c>
      <c r="AKJ138" s="216" t="str">
        <f>IF(初始录入!$E143=初始录入!$K$4,达成度!E151,"")</f>
        <v/>
      </c>
      <c r="AKK138" s="216" t="str">
        <f>IF(初始录入!$E143=初始录入!$K$5,达成度!E151,"")</f>
        <v/>
      </c>
      <c r="AKL138" s="327" t="str">
        <f>IF(初始录入!$E143=初始录入!$K$2,达成度!F151,"")</f>
        <v/>
      </c>
      <c r="AKM138" s="327" t="str">
        <f>IF(初始录入!$E143=初始录入!$K$3,达成度!F151,"")</f>
        <v/>
      </c>
      <c r="AKN138" s="216" t="str">
        <f>IF(初始录入!$E143=初始录入!$K$4,达成度!F151,"")</f>
        <v/>
      </c>
      <c r="AKO138" s="216" t="str">
        <f>IF(初始录入!$E143=初始录入!$K$5,达成度!F151,"")</f>
        <v/>
      </c>
      <c r="AKP138" s="327" t="str">
        <f>IF(初始录入!$E143=初始录入!$K$2,达成度!H151,"")</f>
        <v/>
      </c>
      <c r="AKQ138" s="327" t="str">
        <f>IF(初始录入!$E143=初始录入!$K$3,达成度!H151,"")</f>
        <v/>
      </c>
      <c r="AKR138" s="216" t="str">
        <f>IF(初始录入!$E143=初始录入!$K$4,达成度!H151,"")</f>
        <v/>
      </c>
      <c r="AKS138" s="216" t="str">
        <f>IF(初始录入!$E143=初始录入!$K$5,达成度!H151,"")</f>
        <v/>
      </c>
      <c r="AKT138" s="327" t="str">
        <f>IF(初始录入!$E143=初始录入!$K$2,达成度!I151,"")</f>
        <v/>
      </c>
      <c r="AKU138" s="327" t="str">
        <f>IF(初始录入!$E143=初始录入!$K$3,达成度!I151,"")</f>
        <v/>
      </c>
      <c r="AKV138" s="216" t="str">
        <f>IF(初始录入!$E143=初始录入!$K$4,达成度!I151,"")</f>
        <v/>
      </c>
      <c r="AKW138" s="216" t="str">
        <f>IF(初始录入!$E143=初始录入!$K$5,达成度!I151,"")</f>
        <v/>
      </c>
      <c r="AKX138" s="327" t="str">
        <f>IF(初始录入!$E143=初始录入!$K$2,达成度!J151,"")</f>
        <v/>
      </c>
      <c r="AKY138" s="327" t="str">
        <f>IF(初始录入!$E143=初始录入!$K$3,达成度!J151,"")</f>
        <v/>
      </c>
      <c r="AKZ138" s="216" t="str">
        <f>IF(初始录入!$E143=初始录入!$K$4,达成度!J151,"")</f>
        <v/>
      </c>
      <c r="ALA138" s="216" t="str">
        <f>IF(初始录入!$E143=初始录入!$K$5,达成度!J151,"")</f>
        <v/>
      </c>
      <c r="ALB138" s="327" t="str">
        <f>IF(初始录入!$E143=初始录入!$K$2,达成度!L151,"")</f>
        <v/>
      </c>
      <c r="ALC138" s="327" t="str">
        <f>IF(初始录入!$E143=初始录入!$K$3,达成度!L151,"")</f>
        <v/>
      </c>
      <c r="ALD138" s="216" t="str">
        <f>IF(初始录入!$E143=初始录入!$K$4,达成度!L151,"")</f>
        <v/>
      </c>
      <c r="ALE138" s="216" t="str">
        <f>IF(初始录入!$E143=初始录入!$K$5,达成度!L151,"")</f>
        <v/>
      </c>
      <c r="ALF138" s="327" t="str">
        <f>IF(初始录入!$E143=初始录入!$K$2,达成度!M151,"")</f>
        <v/>
      </c>
      <c r="ALG138" s="327" t="str">
        <f>IF(初始录入!$E143=初始录入!$K$3,达成度!M151,"")</f>
        <v/>
      </c>
      <c r="ALH138" s="216" t="str">
        <f>IF(初始录入!$E143=初始录入!$K$4,达成度!M151,"")</f>
        <v/>
      </c>
      <c r="ALI138" s="216" t="str">
        <f>IF(初始录入!$E143=初始录入!$K$5,达成度!M151,"")</f>
        <v/>
      </c>
      <c r="ALJ138" s="327" t="str">
        <f>IF(初始录入!$E143=初始录入!$K$2,达成度!N151,"")</f>
        <v/>
      </c>
      <c r="ALK138" s="327" t="str">
        <f>IF(初始录入!$E143=初始录入!$K$3,达成度!N151,"")</f>
        <v/>
      </c>
      <c r="ALL138" s="216" t="str">
        <f>IF(初始录入!$E143=初始录入!$K$4,达成度!N151,"")</f>
        <v/>
      </c>
      <c r="ALM138" s="216" t="str">
        <f>IF(初始录入!$E143=初始录入!$K$5,达成度!N151,"")</f>
        <v/>
      </c>
      <c r="ALN138" s="327" t="str">
        <f>IF(初始录入!$E143=初始录入!$K$2,达成度!P151,"")</f>
        <v/>
      </c>
      <c r="ALO138" s="327" t="str">
        <f>IF(初始录入!$E143=初始录入!$K$3,达成度!P151,"")</f>
        <v/>
      </c>
      <c r="ALP138" s="216" t="str">
        <f>IF(初始录入!$E143=初始录入!$K$4,达成度!P151,"")</f>
        <v/>
      </c>
      <c r="ALQ138" s="216" t="str">
        <f>IF(初始录入!$E143=初始录入!$K$5,达成度!P151,"")</f>
        <v/>
      </c>
      <c r="ALR138" s="327" t="str">
        <f>IF(初始录入!$E143=初始录入!$K$2,达成度!Q151,"")</f>
        <v/>
      </c>
      <c r="ALS138" s="327" t="str">
        <f>IF(初始录入!$E143=初始录入!$K$3,达成度!Q151,"")</f>
        <v/>
      </c>
      <c r="ALT138" s="216" t="str">
        <f>IF(初始录入!$E143=初始录入!$K$4,达成度!Q151,"")</f>
        <v/>
      </c>
      <c r="ALU138" s="216" t="str">
        <f>IF(初始录入!$E143=初始录入!$K$5,达成度!Q151,"")</f>
        <v/>
      </c>
      <c r="ALV138" s="327" t="str">
        <f>IF(初始录入!$E143=初始录入!$K$2,达成度!R151,"")</f>
        <v/>
      </c>
      <c r="ALW138" s="327" t="str">
        <f>IF(初始录入!$E143=初始录入!$K$3,达成度!R151,"")</f>
        <v/>
      </c>
      <c r="ALX138" s="216" t="str">
        <f>IF(初始录入!$E143=初始录入!$K$4,达成度!R151,"")</f>
        <v/>
      </c>
      <c r="ALY138" s="216"/>
      <c r="ALZ138" s="327" t="str">
        <f>IF(初始录入!$E143=初始录入!$K$2,达成度!T151,"")</f>
        <v/>
      </c>
      <c r="AMA138" s="327" t="str">
        <f>IF(初始录入!$E143=初始录入!$K$3,达成度!T151,"")</f>
        <v/>
      </c>
      <c r="AMB138" s="216" t="str">
        <f>IF(初始录入!$E143=初始录入!$K$4,达成度!T151,"")</f>
        <v/>
      </c>
      <c r="AMC138" s="216" t="str">
        <f>IF(初始录入!$E143=初始录入!$K$5,达成度!T151,"")</f>
        <v/>
      </c>
      <c r="AMD138" s="327" t="str">
        <f>IF(初始录入!$E143=初始录入!$K$2,达成度!U151,"")</f>
        <v/>
      </c>
      <c r="AME138" s="327" t="str">
        <f>IF(初始录入!$E143=初始录入!$K$3,达成度!U151,"")</f>
        <v/>
      </c>
      <c r="AMF138" s="216" t="str">
        <f>IF(初始录入!$E143=初始录入!$K$4,达成度!U151,"")</f>
        <v/>
      </c>
      <c r="AMG138" s="216" t="str">
        <f>IF(初始录入!$E143=初始录入!$K$5,达成度!U151,"")</f>
        <v/>
      </c>
      <c r="AMH138" s="327" t="str">
        <f>IF(初始录入!$E143=初始录入!$K$2,达成度!V151,"")</f>
        <v/>
      </c>
      <c r="AMI138" s="327" t="str">
        <f>IF(初始录入!$E143=初始录入!$K$3,达成度!V151,"")</f>
        <v/>
      </c>
      <c r="AMJ138" s="216" t="str">
        <f>IF(初始录入!$E143=初始录入!$K$4,达成度!W151,"")</f>
        <v/>
      </c>
      <c r="AMK138" s="216" t="str">
        <f>IF(初始录入!$E143=初始录入!$K$5,达成度!W151,"")</f>
        <v/>
      </c>
      <c r="AMM138" s="270">
        <f t="shared" ref="AMM138:AMM157" si="369">AMM137+1</f>
        <v>131</v>
      </c>
      <c r="AMN138" s="222" t="str">
        <f t="shared" si="365"/>
        <v/>
      </c>
      <c r="AMO138" s="325" t="str">
        <f>IF($AMM138&lt;=$H$7,INDEX(达成度!$G$21:$G$170,$AMM138,1),"")</f>
        <v/>
      </c>
      <c r="AMP138" s="325" t="str">
        <f>IF($AMM138&lt;=$H$7,INDEX(达成度!$K$21:$K$170,$AMM138,1),"")</f>
        <v/>
      </c>
      <c r="AMQ138" s="325" t="str">
        <f>IF($AMM138&lt;=$H$7,INDEX(达成度!$O$21:$O$170,$AMM138,1),"")</f>
        <v/>
      </c>
      <c r="AMR138" s="325" t="str">
        <f>IF($AMM138&lt;=$H$7,INDEX(达成度!$S$21:$S$170,$AMM138,1),"")</f>
        <v/>
      </c>
      <c r="AMS138" s="326" t="str">
        <f>IF($AMM138&lt;=$H$7,INDEX(达成度!$W$21:$W$170,$AMM138,1),"")</f>
        <v/>
      </c>
      <c r="AMU138" s="407"/>
      <c r="AMV138" s="222" t="str">
        <f t="shared" si="366"/>
        <v/>
      </c>
      <c r="AMW138" s="325" t="str">
        <f>IF($AMM138&lt;=$I$7,INDEX(达成度!$G$21:$G$170,$AMM138+$H$7,1),"")</f>
        <v/>
      </c>
      <c r="AMX138" s="325" t="str">
        <f>IF($AMM138&lt;=$I$7,INDEX(达成度!$K$21:$K$170,$AMM138+$H$7,1),"")</f>
        <v/>
      </c>
      <c r="AMY138" s="325" t="str">
        <f>IF($AMM138&lt;=$I$7,INDEX(达成度!$O$21:$O$170,$AMM138+$H$7,1),"")</f>
        <v/>
      </c>
      <c r="AMZ138" s="325" t="str">
        <f>IF($AMM138&lt;=$I$7,INDEX(达成度!$S$21:$S$170,$AMM138+$H$7,1),"")</f>
        <v/>
      </c>
      <c r="ANA138" s="326" t="str">
        <f>IF($AMM138&lt;=$I$7,INDEX(达成度!$W$21:$W$170,$AMM138+$H$7,1),"")</f>
        <v/>
      </c>
      <c r="ANC138" s="270"/>
      <c r="AND138" s="216" t="str">
        <f t="shared" si="367"/>
        <v/>
      </c>
      <c r="ANE138" s="325" t="str">
        <f>IF($AMM138&lt;=$J$7,INDEX(达成度!$G$21:$G$170,$AMM138+$H$7+$I$7,1),"")</f>
        <v/>
      </c>
      <c r="ANF138" s="325" t="str">
        <f>IF($AMM138&lt;=$J$7,INDEX(达成度!$K$21:$K$170,$AMM138+$H$7+$I$7,1),"")</f>
        <v/>
      </c>
      <c r="ANG138" s="325" t="str">
        <f>IF($AMM138&lt;=$J$7,INDEX(达成度!$O$21:$O$170,$AMM138+$H$7+$I$7,1),"")</f>
        <v/>
      </c>
      <c r="ANH138" s="325" t="str">
        <f>IF($AMM138&lt;=$J$7,INDEX(达成度!$S$21:$S$170,$AMM138+$H$7+$I$7,1),"")</f>
        <v/>
      </c>
      <c r="ANI138" s="326" t="str">
        <f>IF($AMM138&lt;=$J$7,INDEX(达成度!$W$21:$W$170,$AMM138+$H$7+$I$7,1),"")</f>
        <v/>
      </c>
      <c r="ANK138" s="270"/>
      <c r="ANL138" s="216" t="str">
        <f t="shared" si="368"/>
        <v/>
      </c>
      <c r="ANM138" s="325" t="str">
        <f>IF($AMM138&lt;=$K$7,INDEX(达成度!$G$21:$G$170,$AMM138+$H$7+$I$7+$J$7,1),"")</f>
        <v/>
      </c>
      <c r="ANN138" s="325" t="str">
        <f>IF($AMM138&lt;=$K$7,INDEX(达成度!$K$21:$K$170,$AMM138+$H$7+$I$7+$J$7,1),"")</f>
        <v/>
      </c>
      <c r="ANO138" s="325" t="str">
        <f>IF($AMM138&lt;=$K$7,INDEX(达成度!$O$21:$O$170,$AMM138+$H$7+$I$7+$J$7,1),"")</f>
        <v/>
      </c>
      <c r="ANP138" s="325" t="str">
        <f>IF($AMM138&lt;=$K$7,INDEX(达成度!$S$21:$S$170,$AMM138+$H$7+$I$7+$J$7,1),"")</f>
        <v/>
      </c>
      <c r="ANQ138" s="326" t="str">
        <f>IF($AMM138&lt;=$K$7,INDEX(达成度!$W$21:$W$170,$AMM138+$H$7+$I$7+$J$7,1),"")</f>
        <v/>
      </c>
    </row>
    <row r="139" ht="18" customHeight="1" spans="1:1024 1025:1057">
      <c r="A139" s="215" t="str">
        <f>初始录入!A144</f>
        <v/>
      </c>
      <c r="B139" s="216" t="str">
        <f>IF(初始录入!B144&lt;&gt;"",初始录入!B144,"")</f>
        <v/>
      </c>
      <c r="C139" s="216" t="str">
        <f>IF(初始录入!C144&lt;&gt;"",初始录入!C144,"")</f>
        <v/>
      </c>
      <c r="D139" s="216" t="str">
        <f>IF(初始录入!D144&lt;&gt;"",初始录入!D144,"")</f>
        <v/>
      </c>
      <c r="E139" s="218" t="str">
        <f>IF(初始录入!E144&lt;&gt;"",初始录入!E144,"")</f>
        <v/>
      </c>
      <c r="G139" s="330"/>
      <c r="H139" s="295">
        <f>IF(初始录入!E144=H$6,1,0)</f>
        <v>0</v>
      </c>
      <c r="I139" s="295">
        <f>IF(初始录入!E144=I$6,1,0)</f>
        <v>0</v>
      </c>
      <c r="J139" s="295">
        <f>IF(初始录入!E144=J$6,1,0)</f>
        <v>0</v>
      </c>
      <c r="K139" s="321">
        <f>IF(初始录入!E144=K$6,1,0)</f>
        <v>0</v>
      </c>
      <c r="Y139" s="294">
        <v>100</v>
      </c>
      <c r="Z139" s="295">
        <f>成绩录入!$F$7</f>
        <v>0</v>
      </c>
      <c r="AA139" s="295">
        <f>成绩录入!F142</f>
        <v>0</v>
      </c>
      <c r="AB139" s="296">
        <f>IF(初始录入!$M$7&lt;&gt;"",IF(成绩录入!$F$7&lt;&gt;"",IF(初始录入!$P$7="次数",AA139/Z139*Y139,成绩录入!F142),0),0)</f>
        <v>0</v>
      </c>
      <c r="AC139" s="297">
        <f t="shared" si="278"/>
        <v>0</v>
      </c>
      <c r="AD139" s="297">
        <f t="shared" si="279"/>
        <v>0</v>
      </c>
      <c r="AE139" s="297">
        <f t="shared" si="280"/>
        <v>0</v>
      </c>
      <c r="AF139" s="297">
        <f t="shared" si="281"/>
        <v>0</v>
      </c>
      <c r="AG139" s="297">
        <f t="shared" si="282"/>
        <v>0</v>
      </c>
      <c r="AH139" s="298">
        <f t="shared" si="283"/>
        <v>0</v>
      </c>
      <c r="AJ139" s="260">
        <f>成绩录入!I142</f>
        <v>0</v>
      </c>
      <c r="AK139" s="248">
        <f>成绩录入!J142</f>
        <v>0</v>
      </c>
      <c r="AL139" s="248">
        <f>成绩录入!K142</f>
        <v>0</v>
      </c>
      <c r="AM139" s="248">
        <f>成绩录入!L142</f>
        <v>0</v>
      </c>
      <c r="AN139" s="248">
        <f>成绩录入!M142</f>
        <v>0</v>
      </c>
      <c r="AO139" s="298">
        <f t="shared" si="284"/>
        <v>0</v>
      </c>
      <c r="AQ139" s="260">
        <f>成绩录入!I142</f>
        <v>0</v>
      </c>
      <c r="AR139" s="248">
        <f>成绩录入!J142</f>
        <v>0</v>
      </c>
      <c r="AS139" s="248">
        <f>成绩录入!K142</f>
        <v>0</v>
      </c>
      <c r="AT139" s="248">
        <f>成绩录入!L142</f>
        <v>0</v>
      </c>
      <c r="AU139" s="248">
        <f>成绩录入!M142</f>
        <v>0</v>
      </c>
      <c r="AV139" s="298">
        <f t="shared" si="285"/>
        <v>0</v>
      </c>
      <c r="AX139" s="260">
        <f>成绩录入!I142</f>
        <v>0</v>
      </c>
      <c r="AY139" s="248">
        <f>成绩录入!J142</f>
        <v>0</v>
      </c>
      <c r="AZ139" s="248">
        <f>成绩录入!K142</f>
        <v>0</v>
      </c>
      <c r="BA139" s="248">
        <f>成绩录入!L142</f>
        <v>0</v>
      </c>
      <c r="BB139" s="248">
        <f>成绩录入!M142</f>
        <v>0</v>
      </c>
      <c r="BC139" s="298">
        <f t="shared" si="286"/>
        <v>0</v>
      </c>
      <c r="BE139" s="260">
        <f>成绩录入!I142</f>
        <v>0</v>
      </c>
      <c r="BF139" s="248">
        <f>成绩录入!J142</f>
        <v>0</v>
      </c>
      <c r="BG139" s="248">
        <f>成绩录入!K142</f>
        <v>0</v>
      </c>
      <c r="BH139" s="248">
        <f>成绩录入!L142</f>
        <v>0</v>
      </c>
      <c r="BI139" s="248">
        <f>成绩录入!M142</f>
        <v>0</v>
      </c>
      <c r="BJ139" s="298">
        <f t="shared" si="287"/>
        <v>0</v>
      </c>
      <c r="BL139" s="260">
        <f>成绩录入!I142</f>
        <v>0</v>
      </c>
      <c r="BM139" s="248">
        <f>成绩录入!J142</f>
        <v>0</v>
      </c>
      <c r="BN139" s="248">
        <f>成绩录入!K142</f>
        <v>0</v>
      </c>
      <c r="BO139" s="248">
        <f>成绩录入!L142</f>
        <v>0</v>
      </c>
      <c r="BP139" s="248">
        <f>成绩录入!M142</f>
        <v>0</v>
      </c>
      <c r="BQ139" s="298">
        <f t="shared" si="288"/>
        <v>0</v>
      </c>
      <c r="BS139" s="260">
        <f>成绩录入!P142</f>
        <v>0</v>
      </c>
      <c r="BT139" s="248">
        <f>成绩录入!Q142</f>
        <v>0</v>
      </c>
      <c r="BU139" s="248">
        <f>成绩录入!R142</f>
        <v>0</v>
      </c>
      <c r="BV139" s="248">
        <f>成绩录入!S142</f>
        <v>0</v>
      </c>
      <c r="BW139" s="248">
        <f>成绩录入!T142</f>
        <v>0</v>
      </c>
      <c r="BX139" s="248">
        <f>成绩录入!U142</f>
        <v>0</v>
      </c>
      <c r="BY139" s="248">
        <f>成绩录入!V142</f>
        <v>0</v>
      </c>
      <c r="BZ139" s="248">
        <f>成绩录入!W142</f>
        <v>0</v>
      </c>
      <c r="CA139" s="248">
        <f>成绩录入!X142</f>
        <v>0</v>
      </c>
      <c r="CB139" s="248">
        <f>成绩录入!Y142</f>
        <v>0</v>
      </c>
      <c r="CC139" s="298">
        <f t="shared" si="289"/>
        <v>0</v>
      </c>
      <c r="CE139" s="260">
        <f>成绩录入!P142</f>
        <v>0</v>
      </c>
      <c r="CF139" s="248">
        <f>成绩录入!Q142</f>
        <v>0</v>
      </c>
      <c r="CG139" s="248">
        <f>成绩录入!R142</f>
        <v>0</v>
      </c>
      <c r="CH139" s="248">
        <f>成绩录入!S142</f>
        <v>0</v>
      </c>
      <c r="CI139" s="248">
        <f>成绩录入!T142</f>
        <v>0</v>
      </c>
      <c r="CJ139" s="248">
        <f>成绩录入!U142</f>
        <v>0</v>
      </c>
      <c r="CK139" s="248">
        <f>成绩录入!V142</f>
        <v>0</v>
      </c>
      <c r="CL139" s="248">
        <f>成绩录入!W142</f>
        <v>0</v>
      </c>
      <c r="CM139" s="248">
        <f>成绩录入!X142</f>
        <v>0</v>
      </c>
      <c r="CN139" s="248">
        <f>成绩录入!Y142</f>
        <v>0</v>
      </c>
      <c r="CO139" s="298">
        <f t="shared" si="290"/>
        <v>0</v>
      </c>
      <c r="CQ139" s="260">
        <f>成绩录入!P142</f>
        <v>0</v>
      </c>
      <c r="CR139" s="248">
        <f>成绩录入!Q142</f>
        <v>0</v>
      </c>
      <c r="CS139" s="248">
        <f>成绩录入!R142</f>
        <v>0</v>
      </c>
      <c r="CT139" s="248">
        <f>成绩录入!S142</f>
        <v>0</v>
      </c>
      <c r="CU139" s="248">
        <f>成绩录入!T142</f>
        <v>0</v>
      </c>
      <c r="CV139" s="248">
        <f>成绩录入!U142</f>
        <v>0</v>
      </c>
      <c r="CW139" s="248">
        <f>成绩录入!V142</f>
        <v>0</v>
      </c>
      <c r="CX139" s="248">
        <f>成绩录入!W142</f>
        <v>0</v>
      </c>
      <c r="CY139" s="248">
        <f>成绩录入!X142</f>
        <v>0</v>
      </c>
      <c r="CZ139" s="248">
        <f>成绩录入!Y142</f>
        <v>0</v>
      </c>
      <c r="DA139" s="298">
        <f t="shared" si="291"/>
        <v>0</v>
      </c>
      <c r="DC139" s="260">
        <f>成绩录入!P142</f>
        <v>0</v>
      </c>
      <c r="DD139" s="248">
        <f>成绩录入!Q142</f>
        <v>0</v>
      </c>
      <c r="DE139" s="248">
        <f>成绩录入!R142</f>
        <v>0</v>
      </c>
      <c r="DF139" s="248">
        <f>成绩录入!S142</f>
        <v>0</v>
      </c>
      <c r="DG139" s="248">
        <f>成绩录入!T142</f>
        <v>0</v>
      </c>
      <c r="DH139" s="248">
        <f>成绩录入!U142</f>
        <v>0</v>
      </c>
      <c r="DI139" s="248">
        <f>成绩录入!V142</f>
        <v>0</v>
      </c>
      <c r="DJ139" s="248">
        <f>成绩录入!W142</f>
        <v>0</v>
      </c>
      <c r="DK139" s="248">
        <f>成绩录入!X142</f>
        <v>0</v>
      </c>
      <c r="DL139" s="248">
        <f>成绩录入!Y142</f>
        <v>0</v>
      </c>
      <c r="DM139" s="298">
        <f t="shared" si="351"/>
        <v>0</v>
      </c>
      <c r="DN139" s="299"/>
      <c r="DO139" s="260">
        <f>成绩录入!P142</f>
        <v>0</v>
      </c>
      <c r="DP139" s="248">
        <f>成绩录入!Q142</f>
        <v>0</v>
      </c>
      <c r="DQ139" s="248">
        <f>成绩录入!R142</f>
        <v>0</v>
      </c>
      <c r="DR139" s="248">
        <f>成绩录入!S142</f>
        <v>0</v>
      </c>
      <c r="DS139" s="248">
        <f>成绩录入!T142</f>
        <v>0</v>
      </c>
      <c r="DT139" s="248">
        <f>成绩录入!U142</f>
        <v>0</v>
      </c>
      <c r="DU139" s="248">
        <f>成绩录入!V142</f>
        <v>0</v>
      </c>
      <c r="DV139" s="248">
        <f>成绩录入!W142</f>
        <v>0</v>
      </c>
      <c r="DW139" s="248">
        <f>成绩录入!X142</f>
        <v>0</v>
      </c>
      <c r="DX139" s="248">
        <f>成绩录入!Y142</f>
        <v>0</v>
      </c>
      <c r="DY139" s="298">
        <f t="shared" si="352"/>
        <v>0</v>
      </c>
      <c r="EA139" s="301" t="e">
        <f t="shared" si="294"/>
        <v>#DIV/0!</v>
      </c>
      <c r="EB139" s="297" t="e">
        <f t="shared" si="295"/>
        <v>#DIV/0!</v>
      </c>
      <c r="EC139" s="297" t="e">
        <f t="shared" si="296"/>
        <v>#DIV/0!</v>
      </c>
      <c r="ED139" s="297" t="e">
        <f t="shared" si="297"/>
        <v>#DIV/0!</v>
      </c>
      <c r="EE139" s="297" t="e">
        <f t="shared" si="298"/>
        <v>#DIV/0!</v>
      </c>
      <c r="EF139" s="302" t="e">
        <f t="shared" si="299"/>
        <v>#DIV/0!</v>
      </c>
      <c r="EG139" s="303"/>
      <c r="EH139" s="304">
        <f t="shared" si="300"/>
        <v>0</v>
      </c>
      <c r="EI139" s="397">
        <f>成绩录入!I142</f>
        <v>0</v>
      </c>
      <c r="EJ139" s="397">
        <f>成绩录入!J142</f>
        <v>0</v>
      </c>
      <c r="EK139" s="397">
        <f>成绩录入!K142</f>
        <v>0</v>
      </c>
      <c r="EL139" s="397">
        <f>成绩录入!L142</f>
        <v>0</v>
      </c>
      <c r="EM139" s="397">
        <f>成绩录入!M142</f>
        <v>0</v>
      </c>
      <c r="EN139" s="397">
        <f>成绩录入!P142</f>
        <v>0</v>
      </c>
      <c r="EO139" s="397">
        <f>成绩录入!Q142</f>
        <v>0</v>
      </c>
      <c r="EP139" s="397">
        <f>成绩录入!R142</f>
        <v>0</v>
      </c>
      <c r="EQ139" s="397">
        <f>成绩录入!S142</f>
        <v>0</v>
      </c>
      <c r="ER139" s="397">
        <f>成绩录入!T142</f>
        <v>0</v>
      </c>
      <c r="ES139" s="397">
        <f>成绩录入!U142</f>
        <v>0</v>
      </c>
      <c r="ET139" s="397">
        <f>成绩录入!V142</f>
        <v>0</v>
      </c>
      <c r="EU139" s="397">
        <f>成绩录入!W142</f>
        <v>0</v>
      </c>
      <c r="EV139" s="397">
        <f>成绩录入!X142</f>
        <v>0</v>
      </c>
      <c r="EW139" s="398">
        <f>成绩录入!Y142</f>
        <v>0</v>
      </c>
      <c r="EY139" s="304" t="str">
        <f t="shared" si="358"/>
        <v/>
      </c>
      <c r="EZ139" s="296" t="str">
        <f t="shared" si="358"/>
        <v/>
      </c>
      <c r="FA139" s="296" t="str">
        <f t="shared" si="358"/>
        <v/>
      </c>
      <c r="FB139" s="296" t="str">
        <f t="shared" si="358"/>
        <v/>
      </c>
      <c r="FC139" s="302">
        <f>成绩录入!AB142</f>
        <v>0</v>
      </c>
      <c r="FD139" s="303"/>
      <c r="FE139" s="399" t="str">
        <f t="shared" si="301"/>
        <v>√</v>
      </c>
      <c r="FF139" s="397" t="str">
        <f t="shared" si="302"/>
        <v>√</v>
      </c>
      <c r="FG139" s="397" t="str">
        <f t="shared" si="303"/>
        <v>√</v>
      </c>
      <c r="FH139" s="397" t="str">
        <f t="shared" si="304"/>
        <v>√</v>
      </c>
      <c r="FI139" s="398" t="str">
        <f t="shared" si="305"/>
        <v>√</v>
      </c>
      <c r="FJ139" s="299"/>
      <c r="FK139" s="260">
        <f>成绩录入!AB142</f>
        <v>0</v>
      </c>
      <c r="FL139" s="248">
        <f>成绩录入!AC142</f>
        <v>0</v>
      </c>
      <c r="FM139" s="248">
        <f>成绩录入!AD142</f>
        <v>0</v>
      </c>
      <c r="FN139" s="248">
        <f>成绩录入!AE142</f>
        <v>0</v>
      </c>
      <c r="FO139" s="248">
        <f>成绩录入!AF142</f>
        <v>0</v>
      </c>
      <c r="FP139" s="248">
        <f>成绩录入!AG142</f>
        <v>0</v>
      </c>
      <c r="FQ139" s="298">
        <f t="shared" si="306"/>
        <v>0</v>
      </c>
      <c r="FR139" s="299"/>
      <c r="FS139" s="260">
        <f>成绩录入!AB142</f>
        <v>0</v>
      </c>
      <c r="FT139" s="248">
        <f>成绩录入!AC142</f>
        <v>0</v>
      </c>
      <c r="FU139" s="248">
        <f>成绩录入!AD142</f>
        <v>0</v>
      </c>
      <c r="FV139" s="248">
        <f>成绩录入!AE142</f>
        <v>0</v>
      </c>
      <c r="FW139" s="248">
        <f>成绩录入!AF142</f>
        <v>0</v>
      </c>
      <c r="FX139" s="333">
        <f>成绩录入!AG142</f>
        <v>0</v>
      </c>
      <c r="FY139" s="298">
        <f t="shared" si="307"/>
        <v>0</v>
      </c>
      <c r="FZ139" s="299"/>
      <c r="GA139" s="260">
        <f>成绩录入!AB142</f>
        <v>0</v>
      </c>
      <c r="GB139" s="248">
        <f>成绩录入!AC142</f>
        <v>0</v>
      </c>
      <c r="GC139" s="248">
        <f>成绩录入!AD142</f>
        <v>0</v>
      </c>
      <c r="GD139" s="248">
        <f>成绩录入!AE142</f>
        <v>0</v>
      </c>
      <c r="GE139" s="248">
        <f>成绩录入!AF142</f>
        <v>0</v>
      </c>
      <c r="GF139" s="248">
        <f>成绩录入!AG142</f>
        <v>0</v>
      </c>
      <c r="GG139" s="298">
        <f t="shared" si="308"/>
        <v>0</v>
      </c>
      <c r="GI139" s="260">
        <f>成绩录入!AB142</f>
        <v>0</v>
      </c>
      <c r="GJ139" s="248">
        <f>成绩录入!AC142</f>
        <v>0</v>
      </c>
      <c r="GK139" s="248">
        <f>成绩录入!AD142</f>
        <v>0</v>
      </c>
      <c r="GL139" s="248">
        <f>成绩录入!AE142</f>
        <v>0</v>
      </c>
      <c r="GM139" s="248">
        <f>成绩录入!AF142</f>
        <v>0</v>
      </c>
      <c r="GN139" s="248">
        <f>成绩录入!AG142</f>
        <v>0</v>
      </c>
      <c r="GO139" s="298">
        <f t="shared" si="309"/>
        <v>0</v>
      </c>
      <c r="GP139" s="299"/>
      <c r="GQ139" s="260">
        <f>成绩录入!AB142</f>
        <v>0</v>
      </c>
      <c r="GR139" s="248">
        <f>成绩录入!AC142</f>
        <v>0</v>
      </c>
      <c r="GS139" s="248">
        <f>成绩录入!AD142</f>
        <v>0</v>
      </c>
      <c r="GT139" s="248">
        <f>成绩录入!AE142</f>
        <v>0</v>
      </c>
      <c r="GU139" s="248">
        <f>成绩录入!AF142</f>
        <v>0</v>
      </c>
      <c r="GV139" s="248">
        <f>成绩录入!AG142</f>
        <v>0</v>
      </c>
      <c r="GW139" s="298">
        <f t="shared" si="310"/>
        <v>0</v>
      </c>
      <c r="GX139" s="299"/>
      <c r="GY139" s="273">
        <f>成绩录入!AJ142</f>
        <v>0</v>
      </c>
      <c r="GZ139" s="274">
        <f>成绩录入!AK142</f>
        <v>0</v>
      </c>
      <c r="HA139" s="274">
        <f>成绩录入!AL142</f>
        <v>0</v>
      </c>
      <c r="HB139" s="274">
        <f>成绩录入!AM142</f>
        <v>0</v>
      </c>
      <c r="HC139" s="274">
        <f>成绩录入!AN142</f>
        <v>0</v>
      </c>
      <c r="HD139" s="274">
        <f>成绩录入!AO142</f>
        <v>0</v>
      </c>
      <c r="HE139" s="310">
        <f t="shared" si="359"/>
        <v>0</v>
      </c>
      <c r="HF139" s="299"/>
      <c r="HG139" s="273">
        <f>成绩录入!AJ142</f>
        <v>0</v>
      </c>
      <c r="HH139" s="274">
        <f>成绩录入!AK142</f>
        <v>0</v>
      </c>
      <c r="HI139" s="274">
        <f>成绩录入!AL142</f>
        <v>0</v>
      </c>
      <c r="HJ139" s="274">
        <f>成绩录入!AM142</f>
        <v>0</v>
      </c>
      <c r="HK139" s="274">
        <f>成绩录入!AN142</f>
        <v>0</v>
      </c>
      <c r="HL139" s="274">
        <f>成绩录入!AO142</f>
        <v>0</v>
      </c>
      <c r="HM139" s="310">
        <f t="shared" si="360"/>
        <v>0</v>
      </c>
      <c r="HO139" s="273">
        <f>成绩录入!AJ142</f>
        <v>0</v>
      </c>
      <c r="HP139" s="274">
        <f>成绩录入!AK142</f>
        <v>0</v>
      </c>
      <c r="HQ139" s="274">
        <f>成绩录入!AL142</f>
        <v>0</v>
      </c>
      <c r="HR139" s="274">
        <f>成绩录入!AM142</f>
        <v>0</v>
      </c>
      <c r="HS139" s="274">
        <f>成绩录入!AN142</f>
        <v>0</v>
      </c>
      <c r="HT139" s="274">
        <f>成绩录入!AO142</f>
        <v>0</v>
      </c>
      <c r="HU139" s="310">
        <f t="shared" si="361"/>
        <v>0</v>
      </c>
      <c r="HV139" s="299"/>
      <c r="HW139" s="273">
        <f>成绩录入!AJ142</f>
        <v>0</v>
      </c>
      <c r="HX139" s="274">
        <f>成绩录入!AK142</f>
        <v>0</v>
      </c>
      <c r="HY139" s="274">
        <f>成绩录入!AL142</f>
        <v>0</v>
      </c>
      <c r="HZ139" s="274">
        <f>成绩录入!AM142</f>
        <v>0</v>
      </c>
      <c r="IA139" s="274">
        <f>成绩录入!AN142</f>
        <v>0</v>
      </c>
      <c r="IB139" s="274">
        <f>成绩录入!AO142</f>
        <v>0</v>
      </c>
      <c r="IC139" s="310">
        <f t="shared" si="362"/>
        <v>0</v>
      </c>
      <c r="ID139" s="299"/>
      <c r="IE139" s="273">
        <f>成绩录入!AJ142</f>
        <v>0</v>
      </c>
      <c r="IF139" s="274">
        <f>成绩录入!AK142</f>
        <v>0</v>
      </c>
      <c r="IG139" s="274">
        <f>成绩录入!AL142</f>
        <v>0</v>
      </c>
      <c r="IH139" s="274">
        <f>成绩录入!AM142</f>
        <v>0</v>
      </c>
      <c r="II139" s="274">
        <f>成绩录入!AN142</f>
        <v>0</v>
      </c>
      <c r="IJ139" s="274">
        <f>成绩录入!AO142</f>
        <v>0</v>
      </c>
      <c r="IK139" s="310">
        <f t="shared" si="363"/>
        <v>0</v>
      </c>
      <c r="IL139" s="299"/>
      <c r="IM139" s="313" t="e">
        <f t="shared" si="311"/>
        <v>#DIV/0!</v>
      </c>
      <c r="IN139" s="314" t="e">
        <f t="shared" si="312"/>
        <v>#DIV/0!</v>
      </c>
      <c r="IO139" s="314" t="e">
        <f t="shared" si="313"/>
        <v>#DIV/0!</v>
      </c>
      <c r="IP139" s="314" t="e">
        <f t="shared" si="314"/>
        <v>#DIV/0!</v>
      </c>
      <c r="IQ139" s="314" t="e">
        <f t="shared" si="315"/>
        <v>#DIV/0!</v>
      </c>
      <c r="IR139" s="400" t="e">
        <f t="shared" si="316"/>
        <v>#DIV/0!</v>
      </c>
      <c r="IT139" s="214">
        <f>成绩录入!AR142</f>
        <v>0</v>
      </c>
      <c r="IU139" s="216">
        <f>成绩录入!AS142</f>
        <v>0</v>
      </c>
      <c r="IV139" s="216">
        <f>成绩录入!AT142</f>
        <v>0</v>
      </c>
      <c r="IW139" s="216">
        <f>成绩录入!AU142</f>
        <v>0</v>
      </c>
      <c r="IX139" s="216">
        <f>成绩录入!AV142</f>
        <v>0</v>
      </c>
      <c r="IY139" s="216">
        <f>成绩录入!AW142</f>
        <v>0</v>
      </c>
      <c r="IZ139" s="298">
        <f t="shared" si="317"/>
        <v>0</v>
      </c>
      <c r="JA139" s="299"/>
      <c r="JB139" s="317">
        <f>成绩录入!AR142</f>
        <v>0</v>
      </c>
      <c r="JC139" s="216">
        <f>成绩录入!AS142</f>
        <v>0</v>
      </c>
      <c r="JD139" s="216">
        <f>成绩录入!AT142</f>
        <v>0</v>
      </c>
      <c r="JE139" s="216">
        <f>成绩录入!AU142</f>
        <v>0</v>
      </c>
      <c r="JF139" s="216">
        <f>成绩录入!AV142</f>
        <v>0</v>
      </c>
      <c r="JG139" s="216">
        <f>成绩录入!AW142</f>
        <v>0</v>
      </c>
      <c r="JH139" s="298">
        <f t="shared" si="318"/>
        <v>0</v>
      </c>
      <c r="JI139" s="299"/>
      <c r="JJ139" s="248">
        <f>成绩录入!AR142</f>
        <v>0</v>
      </c>
      <c r="JK139" s="248">
        <f>成绩录入!AS142</f>
        <v>0</v>
      </c>
      <c r="JL139" s="248">
        <f>成绩录入!AT142</f>
        <v>0</v>
      </c>
      <c r="JM139" s="248">
        <f>成绩录入!AU142</f>
        <v>0</v>
      </c>
      <c r="JN139" s="248">
        <f>成绩录入!AV142</f>
        <v>0</v>
      </c>
      <c r="JO139" s="248">
        <f>成绩录入!AW142</f>
        <v>0</v>
      </c>
      <c r="JP139" s="298">
        <f t="shared" si="319"/>
        <v>0</v>
      </c>
      <c r="JQ139" s="299"/>
      <c r="JR139" s="308">
        <f>成绩录入!AR142</f>
        <v>0</v>
      </c>
      <c r="JS139" s="248">
        <f>成绩录入!AS142</f>
        <v>0</v>
      </c>
      <c r="JT139" s="248">
        <f>成绩录入!AT142</f>
        <v>0</v>
      </c>
      <c r="JU139" s="248">
        <f>成绩录入!AU142</f>
        <v>0</v>
      </c>
      <c r="JV139" s="248">
        <f>成绩录入!AV142</f>
        <v>0</v>
      </c>
      <c r="JW139" s="248">
        <f>成绩录入!AW142</f>
        <v>0</v>
      </c>
      <c r="JX139" s="298">
        <f t="shared" si="320"/>
        <v>0</v>
      </c>
      <c r="JY139" s="299"/>
      <c r="JZ139" s="308">
        <f>成绩录入!AR142</f>
        <v>0</v>
      </c>
      <c r="KA139" s="248">
        <f>成绩录入!AS142</f>
        <v>0</v>
      </c>
      <c r="KB139" s="248">
        <f>成绩录入!AT142</f>
        <v>0</v>
      </c>
      <c r="KC139" s="248">
        <f>成绩录入!AU142</f>
        <v>0</v>
      </c>
      <c r="KD139" s="248">
        <f>成绩录入!AV142</f>
        <v>0</v>
      </c>
      <c r="KE139" s="248">
        <f>成绩录入!AW142</f>
        <v>0</v>
      </c>
      <c r="KF139" s="298">
        <f t="shared" si="321"/>
        <v>0</v>
      </c>
      <c r="KH139" s="401">
        <f t="shared" si="322"/>
        <v>0</v>
      </c>
      <c r="KI139" s="314">
        <f t="shared" si="323"/>
        <v>0</v>
      </c>
      <c r="KJ139" s="314">
        <f t="shared" si="324"/>
        <v>0</v>
      </c>
      <c r="KK139" s="314">
        <f t="shared" si="325"/>
        <v>0</v>
      </c>
      <c r="KL139" s="314">
        <f t="shared" si="326"/>
        <v>0</v>
      </c>
      <c r="KM139" s="400">
        <f t="shared" si="327"/>
        <v>0</v>
      </c>
      <c r="KN139" s="90"/>
      <c r="KO139" s="294">
        <f>IF(总评!G137&lt;60,1,0)</f>
        <v>0</v>
      </c>
      <c r="KP139" s="355">
        <f t="shared" si="328"/>
        <v>0</v>
      </c>
      <c r="KQ139" s="355">
        <f t="shared" si="329"/>
        <v>0</v>
      </c>
      <c r="KR139" s="356">
        <f t="shared" si="330"/>
        <v>0</v>
      </c>
      <c r="KS139" s="321">
        <f t="shared" si="364"/>
        <v>0</v>
      </c>
      <c r="OT139" s="273">
        <f>IF(OT$6=$OS$5,成绩录入!BC142,0)</f>
        <v>0</v>
      </c>
      <c r="OU139" s="274">
        <f>IF(OU$6=$OS$5,成绩录入!BD142,0)</f>
        <v>0</v>
      </c>
      <c r="OV139" s="274">
        <f>IF(OV$6=$OS$5,成绩录入!BE142,0)</f>
        <v>0</v>
      </c>
      <c r="OW139" s="274">
        <f>IF(OW$6=$OS$5,成绩录入!BF142,0)</f>
        <v>0</v>
      </c>
      <c r="OX139" s="274">
        <f>IF(OX$6=$OS$5,成绩录入!BG142,0)</f>
        <v>0</v>
      </c>
      <c r="OY139" s="274">
        <f>IF(OY$6=$OS$5,成绩录入!BH142,0)</f>
        <v>0</v>
      </c>
      <c r="OZ139" s="274">
        <f>IF(OZ$6=$OS$5,成绩录入!BI142,0)</f>
        <v>0</v>
      </c>
      <c r="PA139" s="274">
        <f>IF(PA$6=$OS$5,成绩录入!BJ142,0)</f>
        <v>0</v>
      </c>
      <c r="PB139" s="274">
        <f>IF(PB$6=$OS$5,成绩录入!BK142,0)</f>
        <v>0</v>
      </c>
      <c r="PC139" s="274">
        <f>IF(PC$6=$OS$5,成绩录入!BL142,0)</f>
        <v>0</v>
      </c>
      <c r="PD139" s="274">
        <f>IF(PD$6=$OS$5,成绩录入!BM142,0)</f>
        <v>0</v>
      </c>
      <c r="PE139" s="274">
        <f>IF(PE$6=$OS$5,成绩录入!BN142,0)</f>
        <v>0</v>
      </c>
      <c r="PF139" s="274">
        <f>IF(PF$6=$OS$5,成绩录入!BO142,0)</f>
        <v>0</v>
      </c>
      <c r="PG139" s="274">
        <f>IF(PG$6=$OS$5,成绩录入!BP142,0)</f>
        <v>0</v>
      </c>
      <c r="PH139" s="274">
        <f>IF(PH$6=$OS$5,成绩录入!BQ142,0)</f>
        <v>0</v>
      </c>
      <c r="PI139" s="274">
        <f>IF(PI$6=$OS$5,成绩录入!BR142,0)</f>
        <v>0</v>
      </c>
      <c r="PJ139" s="274">
        <f>IF(PJ$6=$OS$5,成绩录入!BS142,0)</f>
        <v>0</v>
      </c>
      <c r="PK139" s="274">
        <f>IF(PK$6=$OS$5,成绩录入!BT142,0)</f>
        <v>0</v>
      </c>
      <c r="PL139" s="274">
        <f>IF(PL$6=$OS$5,成绩录入!BU142,0)</f>
        <v>0</v>
      </c>
      <c r="PM139" s="274">
        <f>IF(PM$6=$OS$5,成绩录入!BV142,0)</f>
        <v>0</v>
      </c>
      <c r="PN139" s="274">
        <f>IF(PN$6=$OS$5,成绩录入!BW142,0)</f>
        <v>0</v>
      </c>
      <c r="PO139" s="274">
        <f>IF(PO$6=$OS$5,成绩录入!BX142,0)</f>
        <v>0</v>
      </c>
      <c r="PP139" s="274">
        <f>IF(PP$6=$OS$5,成绩录入!BY142,0)</f>
        <v>0</v>
      </c>
      <c r="PQ139" s="274">
        <f>IF(PQ$6=$OS$5,成绩录入!BZ142,0)</f>
        <v>0</v>
      </c>
      <c r="PR139" s="274">
        <f>IF(PR$6=$OS$5,成绩录入!CA142,0)</f>
        <v>0</v>
      </c>
      <c r="PS139" s="274">
        <f>IF(PS$6=$OS$5,成绩录入!CB142,0)</f>
        <v>0</v>
      </c>
      <c r="PT139" s="274">
        <f>IF(PT$6=$OS$5,成绩录入!CC142,0)</f>
        <v>0</v>
      </c>
      <c r="PU139" s="274">
        <f>IF(PU$6=$OS$5,成绩录入!CD142,0)</f>
        <v>0</v>
      </c>
      <c r="PV139" s="274">
        <f>IF(PV$6=$OS$5,成绩录入!CE142,0)</f>
        <v>0</v>
      </c>
      <c r="PW139" s="274">
        <f>IF(PW$6=$OS$5,成绩录入!CF142,0)</f>
        <v>0</v>
      </c>
      <c r="PX139" s="274">
        <f>IF(PX$6=$OS$5,成绩录入!CG142,0)</f>
        <v>0</v>
      </c>
      <c r="PY139" s="274">
        <f>IF(PY$6=$OS$5,成绩录入!CH142,0)</f>
        <v>0</v>
      </c>
      <c r="PZ139" s="274">
        <f>IF(PZ$6=$OS$5,成绩录入!CI142,0)</f>
        <v>0</v>
      </c>
      <c r="QA139" s="274">
        <f>IF(QA$6=$OS$5,成绩录入!CJ142,0)</f>
        <v>0</v>
      </c>
      <c r="QB139" s="274">
        <f>IF(QB$6=$OS$5,成绩录入!CK142,0)</f>
        <v>0</v>
      </c>
      <c r="QC139" s="274">
        <f>IF(QC$6=$OS$5,成绩录入!CL142,0)</f>
        <v>0</v>
      </c>
      <c r="QD139" s="274">
        <f>IF(QD$6=$OS$5,成绩录入!CM142,0)</f>
        <v>0</v>
      </c>
      <c r="QE139" s="274">
        <f>IF(QE$6=$OS$5,成绩录入!CN142,0)</f>
        <v>0</v>
      </c>
      <c r="QF139" s="274">
        <f>IF(QF$6=$OS$5,成绩录入!CO142,0)</f>
        <v>0</v>
      </c>
      <c r="QG139" s="274">
        <f>IF(QG$6=$OS$5,成绩录入!CP142,0)</f>
        <v>0</v>
      </c>
      <c r="QH139" s="274">
        <f>IF(QH$6=$OS$5,成绩录入!CQ142,0)</f>
        <v>0</v>
      </c>
      <c r="QI139" s="274">
        <f>IF(QI$6=$OS$5,成绩录入!CR142,0)</f>
        <v>0</v>
      </c>
      <c r="QJ139" s="274">
        <f>IF(QJ$6=$OS$5,成绩录入!CS142,0)</f>
        <v>0</v>
      </c>
      <c r="QK139" s="274">
        <f>IF(QK$6=$OS$5,成绩录入!CT142,0)</f>
        <v>0</v>
      </c>
      <c r="QL139" s="274">
        <f>IF(QL$6=$OS$5,成绩录入!CU142,0)</f>
        <v>0</v>
      </c>
      <c r="QM139" s="274">
        <f>IF(QM$6=$OS$5,成绩录入!CV142,0)</f>
        <v>0</v>
      </c>
      <c r="QN139" s="274">
        <f>IF(QN$6=$OS$5,成绩录入!CW142,0)</f>
        <v>0</v>
      </c>
      <c r="QO139" s="274">
        <f>IF(QO$6=$OS$5,成绩录入!CX142,0)</f>
        <v>0</v>
      </c>
      <c r="QP139" s="274">
        <f>IF(QP$6=$OS$5,成绩录入!CY142,0)</f>
        <v>0</v>
      </c>
      <c r="QQ139" s="274">
        <f>IF(QQ$6=$OS$5,成绩录入!CZ142,0)</f>
        <v>0</v>
      </c>
      <c r="QR139" s="274">
        <f>IF(QR$6=$OS$5,成绩录入!DA142,0)</f>
        <v>0</v>
      </c>
      <c r="QS139" s="274">
        <f>IF(QS$6=$OS$5,成绩录入!DB142,0)</f>
        <v>0</v>
      </c>
      <c r="QT139" s="274">
        <f>IF(QT$6=$OS$5,成绩录入!DC142,0)</f>
        <v>0</v>
      </c>
      <c r="QU139" s="274">
        <f>IF(QU$6=$OS$5,成绩录入!DD142,0)</f>
        <v>0</v>
      </c>
      <c r="QV139" s="274">
        <f>IF(QV$6=$OS$5,成绩录入!DE142,0)</f>
        <v>0</v>
      </c>
      <c r="QW139" s="274">
        <f>IF(QW$6=$OS$5,成绩录入!DF142,0)</f>
        <v>0</v>
      </c>
      <c r="QX139" s="274">
        <f>IF(QX$6=$OS$5,成绩录入!DG142,0)</f>
        <v>0</v>
      </c>
      <c r="QY139" s="274">
        <f>IF(QY$6=$OS$5,成绩录入!DH142,0)</f>
        <v>0</v>
      </c>
      <c r="QZ139" s="274">
        <f>IF(QZ$6=$OS$5,成绩录入!DI142,0)</f>
        <v>0</v>
      </c>
      <c r="RA139" s="274">
        <f>IF(RA$6=$OS$5,成绩录入!DJ142,0)</f>
        <v>0</v>
      </c>
      <c r="RB139" s="248">
        <f>IF(RB$6=$OS$5,成绩录入!DK142,0)</f>
        <v>0</v>
      </c>
      <c r="RC139" s="248">
        <f>IF(RC$6=$OS$5,成绩录入!DL142,0)</f>
        <v>0</v>
      </c>
      <c r="RD139" s="248">
        <f>IF(RD$6=$OS$5,成绩录入!DM142,0)</f>
        <v>0</v>
      </c>
      <c r="RE139" s="248">
        <f>IF(RE$6=$OS$5,成绩录入!DN142,0)</f>
        <v>0</v>
      </c>
      <c r="RF139" s="248">
        <f>IF(RF$6=$OS$5,成绩录入!DO142,0)</f>
        <v>0</v>
      </c>
      <c r="RG139" s="248">
        <f>IF(RG$6=$OS$5,成绩录入!DP142,0)</f>
        <v>0</v>
      </c>
      <c r="RH139" s="248">
        <f>IF(RH$6=$OS$5,成绩录入!DQ142,0)</f>
        <v>0</v>
      </c>
      <c r="RI139" s="248">
        <f>IF(RI$6=$OS$5,成绩录入!DR142,0)</f>
        <v>0</v>
      </c>
      <c r="RJ139" s="248">
        <f>IF(RJ$6=$OS$5,成绩录入!DS142,0)</f>
        <v>0</v>
      </c>
      <c r="RK139" s="248">
        <f>IF(RK$6=$OS$5,成绩录入!DT142,0)</f>
        <v>0</v>
      </c>
      <c r="RL139" s="248">
        <f>IF(RL$6=$OS$5,成绩录入!DU142,0)</f>
        <v>0</v>
      </c>
      <c r="RM139" s="248">
        <f>IF(RM$6=$OS$5,成绩录入!DV142,0)</f>
        <v>0</v>
      </c>
      <c r="RN139" s="248">
        <f>IF(RN$6=$OS$5,成绩录入!DW142,0)</f>
        <v>0</v>
      </c>
      <c r="RO139" s="248">
        <f>IF(RO$6=$OS$5,成绩录入!DX142,0)</f>
        <v>0</v>
      </c>
      <c r="RP139" s="248">
        <f>IF(RP$6=$OS$5,成绩录入!DY142,0)</f>
        <v>0</v>
      </c>
      <c r="RQ139" s="248">
        <f>IF(RQ$6=$OS$5,成绩录入!DZ142,0)</f>
        <v>0</v>
      </c>
      <c r="RR139" s="248">
        <f>IF(RR$6=$OS$5,成绩录入!EA142,0)</f>
        <v>0</v>
      </c>
      <c r="RS139" s="248">
        <f>IF(RS$6=$OS$5,成绩录入!EB142,0)</f>
        <v>0</v>
      </c>
      <c r="RT139" s="248">
        <f>IF(RT$6=$OS$5,成绩录入!EC142,0)</f>
        <v>0</v>
      </c>
      <c r="RU139" s="248">
        <f>IF(RU$6=$OS$5,成绩录入!ED142,0)</f>
        <v>0</v>
      </c>
      <c r="RV139" s="248">
        <f>IF(RV$6=$OS$5,成绩录入!EE142,0)</f>
        <v>0</v>
      </c>
      <c r="RW139" s="248">
        <f>IF(RW$6=$OS$5,成绩录入!EF142,0)</f>
        <v>0</v>
      </c>
      <c r="RX139" s="248">
        <f>IF(RX$6=$OS$5,成绩录入!EG142,0)</f>
        <v>0</v>
      </c>
      <c r="RY139" s="248">
        <f>IF(RY$6=$OS$5,成绩录入!EH142,0)</f>
        <v>0</v>
      </c>
      <c r="RZ139" s="248">
        <f>IF(RZ$6=$OS$5,成绩录入!EI142,0)</f>
        <v>0</v>
      </c>
      <c r="SA139" s="248">
        <f>IF(SA$6=$OS$5,成绩录入!EJ142,0)</f>
        <v>0</v>
      </c>
      <c r="SB139" s="248">
        <f>IF(SB$6=$OS$5,成绩录入!EK142,0)</f>
        <v>0</v>
      </c>
      <c r="SC139" s="248">
        <f>IF(SC$6=$OS$5,成绩录入!EL142,0)</f>
        <v>0</v>
      </c>
      <c r="SD139" s="248">
        <f>IF(SD$6=$OS$5,成绩录入!EM142,0)</f>
        <v>0</v>
      </c>
      <c r="SE139" s="248">
        <f>IF(SE$6=$OS$5,成绩录入!EN142,0)</f>
        <v>0</v>
      </c>
      <c r="SF139" s="248">
        <f>IF(SF$6=$OS$5,成绩录入!EO142,0)</f>
        <v>0</v>
      </c>
      <c r="SG139" s="248">
        <f>IF(SG$6=$OS$5,成绩录入!EP142,0)</f>
        <v>0</v>
      </c>
      <c r="SH139" s="248">
        <f>IF(SH$6=$OS$5,成绩录入!EQ142,0)</f>
        <v>0</v>
      </c>
      <c r="SI139" s="248">
        <f>IF(SI$6=$OS$5,成绩录入!ER142,0)</f>
        <v>0</v>
      </c>
      <c r="SJ139" s="248">
        <f>IF(SJ$6=$OS$5,成绩录入!ES142,0)</f>
        <v>0</v>
      </c>
      <c r="SK139" s="248">
        <f>IF(SK$6=$OS$5,成绩录入!ET142,0)</f>
        <v>0</v>
      </c>
      <c r="SL139" s="248">
        <f>IF(SL$6=$OS$5,成绩录入!EU142,0)</f>
        <v>0</v>
      </c>
      <c r="SM139" s="248">
        <f>IF(SM$6=$OS$5,成绩录入!EV142,0)</f>
        <v>0</v>
      </c>
      <c r="SN139" s="248">
        <f>IF(SN$6=$OS$5,成绩录入!EW142,0)</f>
        <v>0</v>
      </c>
      <c r="SO139" s="248">
        <f>IF(SO$6=$OS$5,成绩录入!EX142,0)</f>
        <v>0</v>
      </c>
      <c r="SP139" s="218">
        <f t="shared" si="353"/>
        <v>0</v>
      </c>
      <c r="SQ139" s="166"/>
      <c r="SR139" s="166"/>
      <c r="SS139" s="273">
        <f>IF(SS$6=$SR$5,成绩录入!BC142,0)</f>
        <v>0</v>
      </c>
      <c r="ST139" s="274">
        <f>IF(ST$6=$SR$5,成绩录入!BD142,0)</f>
        <v>0</v>
      </c>
      <c r="SU139" s="274">
        <f>IF(SU$6=$SR$5,成绩录入!BE142,0)</f>
        <v>0</v>
      </c>
      <c r="SV139" s="274">
        <f>IF(SV$6=$SR$5,成绩录入!BF142,0)</f>
        <v>0</v>
      </c>
      <c r="SW139" s="274">
        <f>IF(SW$6=$SR$5,成绩录入!BG142,0)</f>
        <v>0</v>
      </c>
      <c r="SX139" s="274">
        <f>IF(SX$6=$SR$5,成绩录入!BH142,0)</f>
        <v>0</v>
      </c>
      <c r="SY139" s="274">
        <f>IF(SY$6=$SR$5,成绩录入!BI142,0)</f>
        <v>0</v>
      </c>
      <c r="SZ139" s="274">
        <f>IF(SZ$6=$SR$5,成绩录入!BJ142,0)</f>
        <v>0</v>
      </c>
      <c r="TA139" s="274">
        <f>IF(TA$6=$SR$5,成绩录入!BK142,0)</f>
        <v>0</v>
      </c>
      <c r="TB139" s="274">
        <f>IF(TB$6=$SR$5,成绩录入!BL142,0)</f>
        <v>0</v>
      </c>
      <c r="TC139" s="274">
        <f>IF(TC$6=$SR$5,成绩录入!BM142,0)</f>
        <v>0</v>
      </c>
      <c r="TD139" s="274">
        <f>IF(TD$6=$SR$5,成绩录入!BN142,0)</f>
        <v>0</v>
      </c>
      <c r="TE139" s="274">
        <f>IF(TE$6=$SR$5,成绩录入!BO142,0)</f>
        <v>0</v>
      </c>
      <c r="TF139" s="274">
        <f>IF(TF$6=$SR$5,成绩录入!BP142,0)</f>
        <v>0</v>
      </c>
      <c r="TG139" s="274">
        <f>IF(TG$6=$SR$5,成绩录入!BQ142,0)</f>
        <v>0</v>
      </c>
      <c r="TH139" s="274">
        <f>IF(TH$6=$SR$5,成绩录入!BR142,0)</f>
        <v>0</v>
      </c>
      <c r="TI139" s="274">
        <f>IF(TI$6=$SR$5,成绩录入!BS142,0)</f>
        <v>0</v>
      </c>
      <c r="TJ139" s="274">
        <f>IF(TJ$6=$SR$5,成绩录入!BT142,0)</f>
        <v>0</v>
      </c>
      <c r="TK139" s="274">
        <f>IF(TK$6=$SR$5,成绩录入!BU142,0)</f>
        <v>0</v>
      </c>
      <c r="TL139" s="274">
        <f>IF(TL$6=$SR$5,成绩录入!BV142,0)</f>
        <v>0</v>
      </c>
      <c r="TM139" s="274">
        <f>IF(TM$6=$SR$5,成绩录入!BW142,0)</f>
        <v>0</v>
      </c>
      <c r="TN139" s="274">
        <f>IF(TN$6=$SR$5,成绩录入!BX142,0)</f>
        <v>0</v>
      </c>
      <c r="TO139" s="274">
        <f>IF(TO$6=$SR$5,成绩录入!BY142,0)</f>
        <v>0</v>
      </c>
      <c r="TP139" s="274">
        <f>IF(TP$6=$SR$5,成绩录入!BZ142,0)</f>
        <v>0</v>
      </c>
      <c r="TQ139" s="274">
        <f>IF(TQ$6=$SR$5,成绩录入!CA142,0)</f>
        <v>0</v>
      </c>
      <c r="TR139" s="274">
        <f>IF(TR$6=$SR$5,成绩录入!CB142,0)</f>
        <v>0</v>
      </c>
      <c r="TS139" s="274">
        <f>IF(TS$6=$SR$5,成绩录入!CC142,0)</f>
        <v>0</v>
      </c>
      <c r="TT139" s="274">
        <f>IF(TT$6=$SR$5,成绩录入!CD142,0)</f>
        <v>0</v>
      </c>
      <c r="TU139" s="274">
        <f>IF(TU$6=$SR$5,成绩录入!CE142,0)</f>
        <v>0</v>
      </c>
      <c r="TV139" s="274">
        <f>IF(TV$6=$SR$5,成绩录入!CF142,0)</f>
        <v>0</v>
      </c>
      <c r="TW139" s="274">
        <f>IF(TW$6=$SR$5,成绩录入!CG142,0)</f>
        <v>0</v>
      </c>
      <c r="TX139" s="274">
        <f>IF(TX$6=$SR$5,成绩录入!CH142,0)</f>
        <v>0</v>
      </c>
      <c r="TY139" s="274">
        <f>IF(TY$6=$SR$5,成绩录入!CI142,0)</f>
        <v>0</v>
      </c>
      <c r="TZ139" s="274">
        <f>IF(TZ$6=$SR$5,成绩录入!CJ142,0)</f>
        <v>0</v>
      </c>
      <c r="UA139" s="274">
        <f>IF(UA$6=$SR$5,成绩录入!CK142,0)</f>
        <v>0</v>
      </c>
      <c r="UB139" s="274">
        <f>IF(UB$6=$SR$5,成绩录入!CL142,0)</f>
        <v>0</v>
      </c>
      <c r="UC139" s="274">
        <f>IF(UC$6=$SR$5,成绩录入!CM142,0)</f>
        <v>0</v>
      </c>
      <c r="UD139" s="274">
        <f>IF(UD$6=$SR$5,成绩录入!CN142,0)</f>
        <v>0</v>
      </c>
      <c r="UE139" s="274">
        <f>IF(UE$6=$SR$5,成绩录入!CO142,0)</f>
        <v>0</v>
      </c>
      <c r="UF139" s="274">
        <f>IF(UF$6=$SR$5,成绩录入!CP142,0)</f>
        <v>0</v>
      </c>
      <c r="UG139" s="274">
        <f>IF(UG$6=$SR$5,成绩录入!CQ142,0)</f>
        <v>0</v>
      </c>
      <c r="UH139" s="274">
        <f>IF(UH$6=$SR$5,成绩录入!CR142,0)</f>
        <v>0</v>
      </c>
      <c r="UI139" s="274">
        <f>IF(UI$6=$SR$5,成绩录入!CS142,0)</f>
        <v>0</v>
      </c>
      <c r="UJ139" s="274">
        <f>IF(UJ$6=$SR$5,成绩录入!CT142,0)</f>
        <v>0</v>
      </c>
      <c r="UK139" s="274">
        <f>IF(UK$6=$SR$5,成绩录入!CU142,0)</f>
        <v>0</v>
      </c>
      <c r="UL139" s="274">
        <f>IF(UL$6=$SR$5,成绩录入!CV142,0)</f>
        <v>0</v>
      </c>
      <c r="UM139" s="274">
        <f>IF(UM$6=$SR$5,成绩录入!CW142,0)</f>
        <v>0</v>
      </c>
      <c r="UN139" s="274">
        <f>IF(UN$6=$SR$5,成绩录入!CX142,0)</f>
        <v>0</v>
      </c>
      <c r="UO139" s="274">
        <f>IF(UO$6=$SR$5,成绩录入!CY142,0)</f>
        <v>0</v>
      </c>
      <c r="UP139" s="274">
        <f>IF(UP$6=$SR$5,成绩录入!CZ142,0)</f>
        <v>0</v>
      </c>
      <c r="UQ139" s="274">
        <f>IF(UQ$6=$SR$5,成绩录入!DA142,0)</f>
        <v>0</v>
      </c>
      <c r="UR139" s="274">
        <f>IF(UR$6=$SR$5,成绩录入!DB142,0)</f>
        <v>0</v>
      </c>
      <c r="US139" s="274">
        <f>IF(US$6=$SR$5,成绩录入!DC142,0)</f>
        <v>0</v>
      </c>
      <c r="UT139" s="274">
        <f>IF(UT$6=$SR$5,成绩录入!DD142,0)</f>
        <v>0</v>
      </c>
      <c r="UU139" s="274">
        <f>IF(UU$6=$SR$5,成绩录入!DE142,0)</f>
        <v>0</v>
      </c>
      <c r="UV139" s="274">
        <f>IF(UV$6=$SR$5,成绩录入!DF142,0)</f>
        <v>0</v>
      </c>
      <c r="UW139" s="274">
        <f>IF(UW$6=$SR$5,成绩录入!DG142,0)</f>
        <v>0</v>
      </c>
      <c r="UX139" s="274">
        <f>IF(UX$6=$SR$5,成绩录入!DH142,0)</f>
        <v>0</v>
      </c>
      <c r="UY139" s="274">
        <f>IF(UY$6=$SR$5,成绩录入!DI142,0)</f>
        <v>0</v>
      </c>
      <c r="UZ139" s="274">
        <f>IF(UZ$6=$SR$5,成绩录入!DJ142,0)</f>
        <v>0</v>
      </c>
      <c r="VA139" s="248">
        <f>IF(VA$6=$SR$5,成绩录入!DK142,0)</f>
        <v>0</v>
      </c>
      <c r="VB139" s="248">
        <f>IF(VB$6=$SR$5,成绩录入!DL142,0)</f>
        <v>0</v>
      </c>
      <c r="VC139" s="248">
        <f>IF(VC$6=$SR$5,成绩录入!DM142,0)</f>
        <v>0</v>
      </c>
      <c r="VD139" s="248">
        <f>IF(VD$6=$SR$5,成绩录入!DN142,0)</f>
        <v>0</v>
      </c>
      <c r="VE139" s="248">
        <f>IF(VE$6=$SR$5,成绩录入!DO142,0)</f>
        <v>0</v>
      </c>
      <c r="VF139" s="248">
        <f>IF(VF$6=$SR$5,成绩录入!DP142,0)</f>
        <v>0</v>
      </c>
      <c r="VG139" s="248">
        <f>IF(VG$6=$SR$5,成绩录入!DQ142,0)</f>
        <v>0</v>
      </c>
      <c r="VH139" s="248">
        <f>IF(VH$6=$SR$5,成绩录入!DR142,0)</f>
        <v>0</v>
      </c>
      <c r="VI139" s="248">
        <f>IF(VI$6=$SR$5,成绩录入!DS142,0)</f>
        <v>0</v>
      </c>
      <c r="VJ139" s="248">
        <f>IF(VJ$6=$SR$5,成绩录入!DT142,0)</f>
        <v>0</v>
      </c>
      <c r="VK139" s="248">
        <f>IF(VK$6=$SR$5,成绩录入!DU142,0)</f>
        <v>0</v>
      </c>
      <c r="VL139" s="248">
        <f>IF(VL$6=$SR$5,成绩录入!DV142,0)</f>
        <v>0</v>
      </c>
      <c r="VM139" s="248">
        <f>IF(VM$6=$SR$5,成绩录入!DW142,0)</f>
        <v>0</v>
      </c>
      <c r="VN139" s="248">
        <f>IF(VN$6=$SR$5,成绩录入!DX142,0)</f>
        <v>0</v>
      </c>
      <c r="VO139" s="248">
        <f>IF(VO$6=$SR$5,成绩录入!DY142,0)</f>
        <v>0</v>
      </c>
      <c r="VP139" s="248">
        <f>IF(VP$6=$SR$5,成绩录入!DZ142,0)</f>
        <v>0</v>
      </c>
      <c r="VQ139" s="248">
        <f>IF(VQ$6=$SR$5,成绩录入!EA142,0)</f>
        <v>0</v>
      </c>
      <c r="VR139" s="248">
        <f>IF(VR$6=$SR$5,成绩录入!EB142,0)</f>
        <v>0</v>
      </c>
      <c r="VS139" s="248">
        <f>IF(VS$6=$SR$5,成绩录入!EC142,0)</f>
        <v>0</v>
      </c>
      <c r="VT139" s="248">
        <f>IF(VT$6=$SR$5,成绩录入!ED142,0)</f>
        <v>0</v>
      </c>
      <c r="VU139" s="248">
        <f>IF(VU$6=$SR$5,成绩录入!EE142,0)</f>
        <v>0</v>
      </c>
      <c r="VV139" s="248">
        <f>IF(VV$6=$SR$5,成绩录入!EF142,0)</f>
        <v>0</v>
      </c>
      <c r="VW139" s="248">
        <f>IF(VW$6=$SR$5,成绩录入!EG142,0)</f>
        <v>0</v>
      </c>
      <c r="VX139" s="248">
        <f>IF(VX$6=$SR$5,成绩录入!EH142,0)</f>
        <v>0</v>
      </c>
      <c r="VY139" s="248">
        <f>IF(VY$6=$SR$5,成绩录入!EI142,0)</f>
        <v>0</v>
      </c>
      <c r="VZ139" s="248">
        <f>IF(VZ$6=$SR$5,成绩录入!EJ142,0)</f>
        <v>0</v>
      </c>
      <c r="WA139" s="248">
        <f>IF(WA$6=$SR$5,成绩录入!EK142,0)</f>
        <v>0</v>
      </c>
      <c r="WB139" s="248">
        <f>IF(WB$6=$SR$5,成绩录入!EL142,0)</f>
        <v>0</v>
      </c>
      <c r="WC139" s="248">
        <f>IF(WC$6=$SR$5,成绩录入!EM142,0)</f>
        <v>0</v>
      </c>
      <c r="WD139" s="248">
        <f>IF(WD$6=$SR$5,成绩录入!EN142,0)</f>
        <v>0</v>
      </c>
      <c r="WE139" s="248">
        <f>IF(WE$6=$SR$5,成绩录入!EO142,0)</f>
        <v>0</v>
      </c>
      <c r="WF139" s="248">
        <f>IF(WF$6=$SR$5,成绩录入!EP142,0)</f>
        <v>0</v>
      </c>
      <c r="WG139" s="248">
        <f>IF(WG$6=$SR$5,成绩录入!EQ142,0)</f>
        <v>0</v>
      </c>
      <c r="WH139" s="248">
        <f>IF(WH$6=$SR$5,成绩录入!ER142,0)</f>
        <v>0</v>
      </c>
      <c r="WI139" s="248">
        <f>IF(WI$6=$SR$5,成绩录入!ES142,0)</f>
        <v>0</v>
      </c>
      <c r="WJ139" s="248">
        <f>IF(WJ$6=$SR$5,成绩录入!ET142,0)</f>
        <v>0</v>
      </c>
      <c r="WK139" s="248">
        <f>IF(WK$6=$SR$5,成绩录入!EU142,0)</f>
        <v>0</v>
      </c>
      <c r="WL139" s="248">
        <f>IF(WL$6=$SR$5,成绩录入!EV142,0)</f>
        <v>0</v>
      </c>
      <c r="WM139" s="248">
        <f>IF(WM$6=$SR$5,成绩录入!EW142,0)</f>
        <v>0</v>
      </c>
      <c r="WN139" s="248">
        <f>IF(WN$6=$SR$5,成绩录入!EX142,0)</f>
        <v>0</v>
      </c>
      <c r="WO139" s="218">
        <f t="shared" si="354"/>
        <v>0</v>
      </c>
      <c r="WP139" s="166"/>
      <c r="WQ139" s="166"/>
      <c r="WR139" s="273">
        <f>IF(WR$6=$WQ$5,成绩录入!BC142,0)</f>
        <v>0</v>
      </c>
      <c r="WS139" s="274">
        <f>IF(WS$6=$WQ$5,成绩录入!BD142,0)</f>
        <v>0</v>
      </c>
      <c r="WT139" s="274">
        <f>IF(WT$6=$WQ$5,成绩录入!BE142,0)</f>
        <v>0</v>
      </c>
      <c r="WU139" s="274">
        <f>IF(WU$6=$WQ$5,成绩录入!BF142,0)</f>
        <v>0</v>
      </c>
      <c r="WV139" s="274">
        <f>IF(WV$6=$WQ$5,成绩录入!BG142,0)</f>
        <v>0</v>
      </c>
      <c r="WW139" s="274">
        <f>IF(WW$6=$WQ$5,成绩录入!BH142,0)</f>
        <v>0</v>
      </c>
      <c r="WX139" s="274">
        <f>IF(WX$6=$WQ$5,成绩录入!BI142,0)</f>
        <v>0</v>
      </c>
      <c r="WY139" s="274">
        <f>IF(WY$6=$WQ$5,成绩录入!BJ142,0)</f>
        <v>0</v>
      </c>
      <c r="WZ139" s="274">
        <f>IF(WZ$6=$WQ$5,成绩录入!BK142,0)</f>
        <v>0</v>
      </c>
      <c r="XA139" s="274">
        <f>IF(XA$6=$WQ$5,成绩录入!BL142,0)</f>
        <v>0</v>
      </c>
      <c r="XB139" s="274">
        <f>IF(XB$6=$WQ$5,成绩录入!BM142,0)</f>
        <v>0</v>
      </c>
      <c r="XC139" s="274">
        <f>IF(XC$6=$WQ$5,成绩录入!BN142,0)</f>
        <v>0</v>
      </c>
      <c r="XD139" s="274">
        <f>IF(XD$6=$WQ$5,成绩录入!BO142,0)</f>
        <v>0</v>
      </c>
      <c r="XE139" s="274">
        <f>IF(XE$6=$WQ$5,成绩录入!BP142,0)</f>
        <v>0</v>
      </c>
      <c r="XF139" s="274">
        <f>IF(XF$6=$WQ$5,成绩录入!BQ142,0)</f>
        <v>0</v>
      </c>
      <c r="XG139" s="274">
        <f>IF(XG$6=$WQ$5,成绩录入!BR142,0)</f>
        <v>0</v>
      </c>
      <c r="XH139" s="274">
        <f>IF(XH$6=$WQ$5,成绩录入!BS142,0)</f>
        <v>0</v>
      </c>
      <c r="XI139" s="274">
        <f>IF(XI$6=$WQ$5,成绩录入!BT142,0)</f>
        <v>0</v>
      </c>
      <c r="XJ139" s="274">
        <f>IF(XJ$6=$WQ$5,成绩录入!BU142,0)</f>
        <v>0</v>
      </c>
      <c r="XK139" s="274">
        <f>IF(XK$6=$WQ$5,成绩录入!BV142,0)</f>
        <v>0</v>
      </c>
      <c r="XL139" s="274">
        <f>IF(XL$6=$WQ$5,成绩录入!BW142,0)</f>
        <v>0</v>
      </c>
      <c r="XM139" s="274">
        <f>IF(XM$6=$WQ$5,成绩录入!BX142,0)</f>
        <v>0</v>
      </c>
      <c r="XN139" s="274">
        <f>IF(XN$6=$WQ$5,成绩录入!BY142,0)</f>
        <v>0</v>
      </c>
      <c r="XO139" s="274">
        <f>IF(XO$6=$WQ$5,成绩录入!BZ142,0)</f>
        <v>0</v>
      </c>
      <c r="XP139" s="274">
        <f>IF(XP$6=$WQ$5,成绩录入!CA142,0)</f>
        <v>0</v>
      </c>
      <c r="XQ139" s="274">
        <f>IF(XQ$6=$WQ$5,成绩录入!CB142,0)</f>
        <v>0</v>
      </c>
      <c r="XR139" s="274">
        <f>IF(XR$6=$WQ$5,成绩录入!CC142,0)</f>
        <v>0</v>
      </c>
      <c r="XS139" s="274">
        <f>IF(XS$6=$WQ$5,成绩录入!CD142,0)</f>
        <v>0</v>
      </c>
      <c r="XT139" s="274">
        <f>IF(XT$6=$WQ$5,成绩录入!CE142,0)</f>
        <v>0</v>
      </c>
      <c r="XU139" s="274">
        <f>IF(XU$6=$WQ$5,成绩录入!CF142,0)</f>
        <v>0</v>
      </c>
      <c r="XV139" s="274">
        <f>IF(XV$6=$WQ$5,成绩录入!CG142,0)</f>
        <v>0</v>
      </c>
      <c r="XW139" s="274">
        <f>IF(XW$6=$WQ$5,成绩录入!CH142,0)</f>
        <v>0</v>
      </c>
      <c r="XX139" s="274">
        <f>IF(XX$6=$WQ$5,成绩录入!CI142,0)</f>
        <v>0</v>
      </c>
      <c r="XY139" s="274">
        <f>IF(XY$6=$WQ$5,成绩录入!CJ142,0)</f>
        <v>0</v>
      </c>
      <c r="XZ139" s="274">
        <f>IF(XZ$6=$WQ$5,成绩录入!CK142,0)</f>
        <v>0</v>
      </c>
      <c r="YA139" s="274">
        <f>IF(YA$6=$WQ$5,成绩录入!CL142,0)</f>
        <v>0</v>
      </c>
      <c r="YB139" s="274">
        <f>IF(YB$6=$WQ$5,成绩录入!CM142,0)</f>
        <v>0</v>
      </c>
      <c r="YC139" s="274">
        <f>IF(YC$6=$WQ$5,成绩录入!CN142,0)</f>
        <v>0</v>
      </c>
      <c r="YD139" s="274">
        <f>IF(YD$6=$WQ$5,成绩录入!CO142,0)</f>
        <v>0</v>
      </c>
      <c r="YE139" s="274">
        <f>IF(YE$6=$WQ$5,成绩录入!CP142,0)</f>
        <v>0</v>
      </c>
      <c r="YF139" s="274">
        <f>IF(YF$6=$WQ$5,成绩录入!CQ142,0)</f>
        <v>0</v>
      </c>
      <c r="YG139" s="274">
        <f>IF(YG$6=$WQ$5,成绩录入!CR142,0)</f>
        <v>0</v>
      </c>
      <c r="YH139" s="274">
        <f>IF(YH$6=$WQ$5,成绩录入!CS142,0)</f>
        <v>0</v>
      </c>
      <c r="YI139" s="274">
        <f>IF(YI$6=$WQ$5,成绩录入!CT142,0)</f>
        <v>0</v>
      </c>
      <c r="YJ139" s="274">
        <f>IF(YJ$6=$WQ$5,成绩录入!CU142,0)</f>
        <v>0</v>
      </c>
      <c r="YK139" s="274">
        <f>IF(YK$6=$WQ$5,成绩录入!CV142,0)</f>
        <v>0</v>
      </c>
      <c r="YL139" s="274">
        <f>IF(YL$6=$WQ$5,成绩录入!CW142,0)</f>
        <v>0</v>
      </c>
      <c r="YM139" s="274">
        <f>IF(YM$6=$WQ$5,成绩录入!CX142,0)</f>
        <v>0</v>
      </c>
      <c r="YN139" s="274">
        <f>IF(YN$6=$WQ$5,成绩录入!CY142,0)</f>
        <v>0</v>
      </c>
      <c r="YO139" s="274">
        <f>IF(YO$6=$WQ$5,成绩录入!CZ142,0)</f>
        <v>0</v>
      </c>
      <c r="YP139" s="274">
        <f>IF(YP$6=$WQ$5,成绩录入!DA142,0)</f>
        <v>0</v>
      </c>
      <c r="YQ139" s="274">
        <f>IF(YQ$6=$WQ$5,成绩录入!DB142,0)</f>
        <v>0</v>
      </c>
      <c r="YR139" s="274">
        <f>IF(YR$6=$WQ$5,成绩录入!DC142,0)</f>
        <v>0</v>
      </c>
      <c r="YS139" s="274">
        <f>IF(YS$6=$WQ$5,成绩录入!DD142,0)</f>
        <v>0</v>
      </c>
      <c r="YT139" s="274">
        <f>IF(YT$6=$WQ$5,成绩录入!DE142,0)</f>
        <v>0</v>
      </c>
      <c r="YU139" s="274">
        <f>IF(YU$6=$WQ$5,成绩录入!DF142,0)</f>
        <v>0</v>
      </c>
      <c r="YV139" s="274">
        <f>IF(YV$6=$WQ$5,成绩录入!DG142,0)</f>
        <v>0</v>
      </c>
      <c r="YW139" s="274">
        <f>IF(YW$6=$WQ$5,成绩录入!DH142,0)</f>
        <v>0</v>
      </c>
      <c r="YX139" s="274">
        <f>IF(YX$6=$WQ$5,成绩录入!DI142,0)</f>
        <v>0</v>
      </c>
      <c r="YY139" s="274">
        <f>IF(YY$6=$WQ$5,成绩录入!DJ142,0)</f>
        <v>0</v>
      </c>
      <c r="YZ139" s="248">
        <f>IF(YZ$6=$WQ$5,成绩录入!DK142,0)</f>
        <v>0</v>
      </c>
      <c r="ZA139" s="248">
        <f>IF(ZA$6=$WQ$5,成绩录入!DL142,0)</f>
        <v>0</v>
      </c>
      <c r="ZB139" s="248">
        <f>IF(ZB$6=$WQ$5,成绩录入!DM142,0)</f>
        <v>0</v>
      </c>
      <c r="ZC139" s="248">
        <f>IF(ZC$6=$WQ$5,成绩录入!DN142,0)</f>
        <v>0</v>
      </c>
      <c r="ZD139" s="248">
        <f>IF(ZD$6=$WQ$5,成绩录入!DO142,0)</f>
        <v>0</v>
      </c>
      <c r="ZE139" s="248">
        <f>IF(ZE$6=$WQ$5,成绩录入!DP142,0)</f>
        <v>0</v>
      </c>
      <c r="ZF139" s="248">
        <f>IF(ZF$6=$WQ$5,成绩录入!DQ142,0)</f>
        <v>0</v>
      </c>
      <c r="ZG139" s="248">
        <f>IF(ZG$6=$WQ$5,成绩录入!DR142,0)</f>
        <v>0</v>
      </c>
      <c r="ZH139" s="248">
        <f>IF(ZH$6=$WQ$5,成绩录入!DS142,0)</f>
        <v>0</v>
      </c>
      <c r="ZI139" s="248">
        <f>IF(ZI$6=$WQ$5,成绩录入!DT142,0)</f>
        <v>0</v>
      </c>
      <c r="ZJ139" s="248">
        <f>IF(ZJ$6=$WQ$5,成绩录入!DU142,0)</f>
        <v>0</v>
      </c>
      <c r="ZK139" s="248">
        <f>IF(ZK$6=$WQ$5,成绩录入!DV142,0)</f>
        <v>0</v>
      </c>
      <c r="ZL139" s="248">
        <f>IF(ZL$6=$WQ$5,成绩录入!DW142,0)</f>
        <v>0</v>
      </c>
      <c r="ZM139" s="248">
        <f>IF(ZM$6=$WQ$5,成绩录入!DX142,0)</f>
        <v>0</v>
      </c>
      <c r="ZN139" s="248">
        <f>IF(ZN$6=$WQ$5,成绩录入!DY142,0)</f>
        <v>0</v>
      </c>
      <c r="ZO139" s="248">
        <f>IF(ZO$6=$WQ$5,成绩录入!DZ142,0)</f>
        <v>0</v>
      </c>
      <c r="ZP139" s="248">
        <f>IF(ZP$6=$WQ$5,成绩录入!EA142,0)</f>
        <v>0</v>
      </c>
      <c r="ZQ139" s="248">
        <f>IF(ZQ$6=$WQ$5,成绩录入!EB142,0)</f>
        <v>0</v>
      </c>
      <c r="ZR139" s="248">
        <f>IF(ZR$6=$WQ$5,成绩录入!EC142,0)</f>
        <v>0</v>
      </c>
      <c r="ZS139" s="248">
        <f>IF(ZS$6=$WQ$5,成绩录入!ED142,0)</f>
        <v>0</v>
      </c>
      <c r="ZT139" s="248">
        <f>IF(ZT$6=$WQ$5,成绩录入!EE142,0)</f>
        <v>0</v>
      </c>
      <c r="ZU139" s="248">
        <f>IF(ZU$6=$WQ$5,成绩录入!EF142,0)</f>
        <v>0</v>
      </c>
      <c r="ZV139" s="248">
        <f>IF(ZV$6=$WQ$5,成绩录入!EG142,0)</f>
        <v>0</v>
      </c>
      <c r="ZW139" s="248">
        <f>IF(ZW$6=$WQ$5,成绩录入!EH142,0)</f>
        <v>0</v>
      </c>
      <c r="ZX139" s="248">
        <f>IF(ZX$6=$WQ$5,成绩录入!EI142,0)</f>
        <v>0</v>
      </c>
      <c r="ZY139" s="248">
        <f>IF(ZY$6=$WQ$5,成绩录入!EJ142,0)</f>
        <v>0</v>
      </c>
      <c r="ZZ139" s="248">
        <f>IF(ZZ$6=$WQ$5,成绩录入!EK142,0)</f>
        <v>0</v>
      </c>
      <c r="AAA139" s="248">
        <f>IF(AAA$6=$WQ$5,成绩录入!EL142,0)</f>
        <v>0</v>
      </c>
      <c r="AAB139" s="248">
        <f>IF(AAB$6=$WQ$5,成绩录入!EM142,0)</f>
        <v>0</v>
      </c>
      <c r="AAC139" s="248">
        <f>IF(AAC$6=$WQ$5,成绩录入!EN142,0)</f>
        <v>0</v>
      </c>
      <c r="AAD139" s="248">
        <f>IF(AAD$6=$WQ$5,成绩录入!EO142,0)</f>
        <v>0</v>
      </c>
      <c r="AAE139" s="248">
        <f>IF(AAE$6=$WQ$5,成绩录入!EP142,0)</f>
        <v>0</v>
      </c>
      <c r="AAF139" s="248">
        <f>IF(AAF$6=$WQ$5,成绩录入!EQ142,0)</f>
        <v>0</v>
      </c>
      <c r="AAG139" s="248">
        <f>IF(AAG$6=$WQ$5,成绩录入!ER142,0)</f>
        <v>0</v>
      </c>
      <c r="AAH139" s="248">
        <f>IF(AAH$6=$WQ$5,成绩录入!ES142,0)</f>
        <v>0</v>
      </c>
      <c r="AAI139" s="248">
        <f>IF(AAI$6=$WQ$5,成绩录入!ET142,0)</f>
        <v>0</v>
      </c>
      <c r="AAJ139" s="248">
        <f>IF(AAJ$6=$WQ$5,成绩录入!EU142,0)</f>
        <v>0</v>
      </c>
      <c r="AAK139" s="248">
        <f>IF(AAK$6=$WQ$5,成绩录入!EV142,0)</f>
        <v>0</v>
      </c>
      <c r="AAL139" s="248">
        <f>IF(AAL$6=$WQ$5,成绩录入!EW142,0)</f>
        <v>0</v>
      </c>
      <c r="AAM139" s="248">
        <f>IF(AAM$6=$WQ$5,成绩录入!EX142,0)</f>
        <v>0</v>
      </c>
      <c r="AAN139" s="218">
        <f t="shared" si="355"/>
        <v>0</v>
      </c>
      <c r="AAO139" s="206"/>
      <c r="AAQ139" s="273">
        <f>IF(AAQ$6=$AAP$5,成绩录入!BC142,0)</f>
        <v>0</v>
      </c>
      <c r="AAR139" s="274">
        <f>IF(AAR$6=$AAP$5,成绩录入!BD142,0)</f>
        <v>0</v>
      </c>
      <c r="AAS139" s="274">
        <f>IF(AAS$6=$AAP$5,成绩录入!BE142,0)</f>
        <v>0</v>
      </c>
      <c r="AAT139" s="274">
        <f>IF(AAT$6=$AAP$5,成绩录入!BF142,0)</f>
        <v>0</v>
      </c>
      <c r="AAU139" s="274">
        <f>IF(AAU$6=$AAP$5,成绩录入!BG142,0)</f>
        <v>0</v>
      </c>
      <c r="AAV139" s="274">
        <f>IF(AAV$6=$AAP$5,成绩录入!BH142,0)</f>
        <v>0</v>
      </c>
      <c r="AAW139" s="274">
        <f>IF(AAW$6=$AAP$5,成绩录入!BI142,0)</f>
        <v>0</v>
      </c>
      <c r="AAX139" s="274">
        <f>IF(AAX$6=$AAP$5,成绩录入!BJ142,0)</f>
        <v>0</v>
      </c>
      <c r="AAY139" s="274">
        <f>IF(AAY$6=$AAP$5,成绩录入!BK142,0)</f>
        <v>0</v>
      </c>
      <c r="AAZ139" s="274">
        <f>IF(AAZ$6=$AAP$5,成绩录入!BL142,0)</f>
        <v>0</v>
      </c>
      <c r="ABA139" s="274">
        <f>IF(ABA$6=$AAP$5,成绩录入!BM142,0)</f>
        <v>0</v>
      </c>
      <c r="ABB139" s="274">
        <f>IF(ABB$6=$AAP$5,成绩录入!BN142,0)</f>
        <v>0</v>
      </c>
      <c r="ABC139" s="274">
        <f>IF(ABC$6=$AAP$5,成绩录入!BO142,0)</f>
        <v>0</v>
      </c>
      <c r="ABD139" s="274">
        <f>IF(ABD$6=$AAP$5,成绩录入!BP142,0)</f>
        <v>0</v>
      </c>
      <c r="ABE139" s="274">
        <f>IF(ABE$6=$AAP$5,成绩录入!BQ142,0)</f>
        <v>0</v>
      </c>
      <c r="ABF139" s="274">
        <f>IF(ABF$6=$AAP$5,成绩录入!BR142,0)</f>
        <v>0</v>
      </c>
      <c r="ABG139" s="274">
        <f>IF(ABG$6=$AAP$5,成绩录入!BS142,0)</f>
        <v>0</v>
      </c>
      <c r="ABH139" s="274">
        <f>IF(ABH$6=$AAP$5,成绩录入!BT142,0)</f>
        <v>0</v>
      </c>
      <c r="ABI139" s="274">
        <f>IF(ABI$6=$AAP$5,成绩录入!BU142,0)</f>
        <v>0</v>
      </c>
      <c r="ABJ139" s="274">
        <f>IF(ABJ$6=$AAP$5,成绩录入!BV142,0)</f>
        <v>0</v>
      </c>
      <c r="ABK139" s="274">
        <f>IF(ABK$6=$AAP$5,成绩录入!BW142,0)</f>
        <v>0</v>
      </c>
      <c r="ABL139" s="274">
        <f>IF(ABL$6=$AAP$5,成绩录入!BX142,0)</f>
        <v>0</v>
      </c>
      <c r="ABM139" s="274">
        <f>IF(ABM$6=$AAP$5,成绩录入!BY142,0)</f>
        <v>0</v>
      </c>
      <c r="ABN139" s="274">
        <f>IF(ABN$6=$AAP$5,成绩录入!BZ142,0)</f>
        <v>0</v>
      </c>
      <c r="ABO139" s="274">
        <f>IF(ABO$6=$AAP$5,成绩录入!CA142,0)</f>
        <v>0</v>
      </c>
      <c r="ABP139" s="274">
        <f>IF(ABP$6=$AAP$5,成绩录入!CB142,0)</f>
        <v>0</v>
      </c>
      <c r="ABQ139" s="274">
        <f>IF(ABQ$6=$AAP$5,成绩录入!CC142,0)</f>
        <v>0</v>
      </c>
      <c r="ABR139" s="274">
        <f>IF(ABR$6=$AAP$5,成绩录入!CD142,0)</f>
        <v>0</v>
      </c>
      <c r="ABS139" s="274">
        <f>IF(ABS$6=$AAP$5,成绩录入!CE142,0)</f>
        <v>0</v>
      </c>
      <c r="ABT139" s="274">
        <f>IF(ABT$6=$AAP$5,成绩录入!CF142,0)</f>
        <v>0</v>
      </c>
      <c r="ABU139" s="274">
        <f>IF(ABU$6=$AAP$5,成绩录入!CG142,0)</f>
        <v>0</v>
      </c>
      <c r="ABV139" s="274">
        <f>IF(ABV$6=$AAP$5,成绩录入!CH142,0)</f>
        <v>0</v>
      </c>
      <c r="ABW139" s="274">
        <f>IF(ABW$6=$AAP$5,成绩录入!CI142,0)</f>
        <v>0</v>
      </c>
      <c r="ABX139" s="274">
        <f>IF(ABX$6=$AAP$5,成绩录入!CJ142,0)</f>
        <v>0</v>
      </c>
      <c r="ABY139" s="274">
        <f>IF(ABY$6=$AAP$5,成绩录入!CK142,0)</f>
        <v>0</v>
      </c>
      <c r="ABZ139" s="274">
        <f>IF(ABZ$6=$AAP$5,成绩录入!CL142,0)</f>
        <v>0</v>
      </c>
      <c r="ACA139" s="274">
        <f>IF(ACA$6=$AAP$5,成绩录入!CM142,0)</f>
        <v>0</v>
      </c>
      <c r="ACB139" s="274">
        <f>IF(ACB$6=$AAP$5,成绩录入!CN142,0)</f>
        <v>0</v>
      </c>
      <c r="ACC139" s="274">
        <f>IF(ACC$6=$AAP$5,成绩录入!CO142,0)</f>
        <v>0</v>
      </c>
      <c r="ACD139" s="274">
        <f>IF(ACD$6=$AAP$5,成绩录入!CP142,0)</f>
        <v>0</v>
      </c>
      <c r="ACE139" s="274">
        <f>IF(ACE$6=$AAP$5,成绩录入!CQ142,0)</f>
        <v>0</v>
      </c>
      <c r="ACF139" s="274">
        <f>IF(ACF$6=$AAP$5,成绩录入!CR142,0)</f>
        <v>0</v>
      </c>
      <c r="ACG139" s="274">
        <f>IF(ACG$6=$AAP$5,成绩录入!CS142,0)</f>
        <v>0</v>
      </c>
      <c r="ACH139" s="274">
        <f>IF(ACH$6=$AAP$5,成绩录入!CT142,0)</f>
        <v>0</v>
      </c>
      <c r="ACI139" s="274">
        <f>IF(ACI$6=$AAP$5,成绩录入!CU142,0)</f>
        <v>0</v>
      </c>
      <c r="ACJ139" s="274">
        <f>IF(ACJ$6=$AAP$5,成绩录入!CV142,0)</f>
        <v>0</v>
      </c>
      <c r="ACK139" s="274">
        <f>IF(ACK$6=$AAP$5,成绩录入!CW142,0)</f>
        <v>0</v>
      </c>
      <c r="ACL139" s="274">
        <f>IF(ACL$6=$AAP$5,成绩录入!CX142,0)</f>
        <v>0</v>
      </c>
      <c r="ACM139" s="274">
        <f>IF(ACM$6=$AAP$5,成绩录入!CY142,0)</f>
        <v>0</v>
      </c>
      <c r="ACN139" s="274">
        <f>IF(ACN$6=$AAP$5,成绩录入!CZ142,0)</f>
        <v>0</v>
      </c>
      <c r="ACO139" s="274">
        <f>IF(ACO$6=$AAP$5,成绩录入!DA142,0)</f>
        <v>0</v>
      </c>
      <c r="ACP139" s="274">
        <f>IF(ACP$6=$AAP$5,成绩录入!DB142,0)</f>
        <v>0</v>
      </c>
      <c r="ACQ139" s="274">
        <f>IF(ACQ$6=$AAP$5,成绩录入!DC142,0)</f>
        <v>0</v>
      </c>
      <c r="ACR139" s="274">
        <f>IF(ACR$6=$AAP$5,成绩录入!DD142,0)</f>
        <v>0</v>
      </c>
      <c r="ACS139" s="274">
        <f>IF(ACS$6=$AAP$5,成绩录入!DE142,0)</f>
        <v>0</v>
      </c>
      <c r="ACT139" s="274">
        <f>IF(ACT$6=$AAP$5,成绩录入!DF142,0)</f>
        <v>0</v>
      </c>
      <c r="ACU139" s="274">
        <f>IF(ACU$6=$AAP$5,成绩录入!DG142,0)</f>
        <v>0</v>
      </c>
      <c r="ACV139" s="274">
        <f>IF(ACV$6=$AAP$5,成绩录入!DH142,0)</f>
        <v>0</v>
      </c>
      <c r="ACW139" s="274">
        <f>IF(ACW$6=$AAP$5,成绩录入!DI142,0)</f>
        <v>0</v>
      </c>
      <c r="ACX139" s="274">
        <f>IF(ACX$6=$AAP$5,成绩录入!DJ142,0)</f>
        <v>0</v>
      </c>
      <c r="ACY139" s="248">
        <f>IF(ACY$6=$AAP$5,成绩录入!DK142,0)</f>
        <v>0</v>
      </c>
      <c r="ACZ139" s="248">
        <f>IF(ACZ$6=$AAP$5,成绩录入!DL142,0)</f>
        <v>0</v>
      </c>
      <c r="ADA139" s="248">
        <f>IF(ADA$6=$AAP$5,成绩录入!DM142,0)</f>
        <v>0</v>
      </c>
      <c r="ADB139" s="248">
        <f>IF(ADB$6=$AAP$5,成绩录入!DN142,0)</f>
        <v>0</v>
      </c>
      <c r="ADC139" s="248">
        <f>IF(ADC$6=$AAP$5,成绩录入!DO142,0)</f>
        <v>0</v>
      </c>
      <c r="ADD139" s="248">
        <f>IF(ADD$6=$AAP$5,成绩录入!DP142,0)</f>
        <v>0</v>
      </c>
      <c r="ADE139" s="248">
        <f>IF(ADE$6=$AAP$5,成绩录入!DQ142,0)</f>
        <v>0</v>
      </c>
      <c r="ADF139" s="248">
        <f>IF(ADF$6=$AAP$5,成绩录入!DR142,0)</f>
        <v>0</v>
      </c>
      <c r="ADG139" s="248">
        <f>IF(ADG$6=$AAP$5,成绩录入!DS142,0)</f>
        <v>0</v>
      </c>
      <c r="ADH139" s="248">
        <f>IF(ADH$6=$AAP$5,成绩录入!DT142,0)</f>
        <v>0</v>
      </c>
      <c r="ADI139" s="248">
        <f>IF(ADI$6=$AAP$5,成绩录入!DU142,0)</f>
        <v>0</v>
      </c>
      <c r="ADJ139" s="248">
        <f>IF(ADJ$6=$AAP$5,成绩录入!DV142,0)</f>
        <v>0</v>
      </c>
      <c r="ADK139" s="248">
        <f>IF(ADK$6=$AAP$5,成绩录入!DW142,0)</f>
        <v>0</v>
      </c>
      <c r="ADL139" s="248">
        <f>IF(ADL$6=$AAP$5,成绩录入!DX142,0)</f>
        <v>0</v>
      </c>
      <c r="ADM139" s="248">
        <f>IF(ADM$6=$AAP$5,成绩录入!DY142,0)</f>
        <v>0</v>
      </c>
      <c r="ADN139" s="248">
        <f>IF(ADN$6=$AAP$5,成绩录入!DZ142,0)</f>
        <v>0</v>
      </c>
      <c r="ADO139" s="248">
        <f>IF(ADO$6=$AAP$5,成绩录入!EA142,0)</f>
        <v>0</v>
      </c>
      <c r="ADP139" s="248">
        <f>IF(ADP$6=$AAP$5,成绩录入!EB142,0)</f>
        <v>0</v>
      </c>
      <c r="ADQ139" s="248">
        <f>IF(ADQ$6=$AAP$5,成绩录入!EC142,0)</f>
        <v>0</v>
      </c>
      <c r="ADR139" s="248">
        <f>IF(ADR$6=$AAP$5,成绩录入!ED142,0)</f>
        <v>0</v>
      </c>
      <c r="ADS139" s="248">
        <f>IF(ADS$6=$AAP$5,成绩录入!EE142,0)</f>
        <v>0</v>
      </c>
      <c r="ADT139" s="248">
        <f>IF(ADT$6=$AAP$5,成绩录入!EF142,0)</f>
        <v>0</v>
      </c>
      <c r="ADU139" s="248">
        <f>IF(ADU$6=$AAP$5,成绩录入!EG142,0)</f>
        <v>0</v>
      </c>
      <c r="ADV139" s="248">
        <f>IF(ADV$6=$AAP$5,成绩录入!EH142,0)</f>
        <v>0</v>
      </c>
      <c r="ADW139" s="248">
        <f>IF(ADW$6=$AAP$5,成绩录入!EI142,0)</f>
        <v>0</v>
      </c>
      <c r="ADX139" s="248">
        <f>IF(ADX$6=$AAP$5,成绩录入!EJ142,0)</f>
        <v>0</v>
      </c>
      <c r="ADY139" s="248">
        <f>IF(ADY$6=$AAP$5,成绩录入!EK142,0)</f>
        <v>0</v>
      </c>
      <c r="ADZ139" s="248">
        <f>IF(ADZ$6=$AAP$5,成绩录入!EL142,0)</f>
        <v>0</v>
      </c>
      <c r="AEA139" s="248">
        <f>IF(AEA$6=$AAP$5,成绩录入!EM142,0)</f>
        <v>0</v>
      </c>
      <c r="AEB139" s="248">
        <f>IF(AEB$6=$AAP$5,成绩录入!EN142,0)</f>
        <v>0</v>
      </c>
      <c r="AEC139" s="248">
        <f>IF(AEC$6=$AAP$5,成绩录入!EO142,0)</f>
        <v>0</v>
      </c>
      <c r="AED139" s="248">
        <f>IF(AED$6=$AAP$5,成绩录入!EP142,0)</f>
        <v>0</v>
      </c>
      <c r="AEE139" s="248">
        <f>IF(AEE$6=$AAP$5,成绩录入!EQ142,0)</f>
        <v>0</v>
      </c>
      <c r="AEF139" s="248">
        <f>IF(AEF$6=$AAP$5,成绩录入!ER142,0)</f>
        <v>0</v>
      </c>
      <c r="AEG139" s="248">
        <f>IF(AEG$6=$AAP$5,成绩录入!ES142,0)</f>
        <v>0</v>
      </c>
      <c r="AEH139" s="248">
        <f>IF(AEH$6=$AAP$5,成绩录入!ET142,0)</f>
        <v>0</v>
      </c>
      <c r="AEI139" s="248">
        <f>IF(AEI$6=$AAP$5,成绩录入!EU142,0)</f>
        <v>0</v>
      </c>
      <c r="AEJ139" s="248">
        <f>IF(AEJ$6=$AAP$5,成绩录入!EV142,0)</f>
        <v>0</v>
      </c>
      <c r="AEK139" s="248">
        <f>IF(AEK$6=$AAP$5,成绩录入!EW142,0)</f>
        <v>0</v>
      </c>
      <c r="AEL139" s="248">
        <f>IF(AEL$6=$AAP$5,成绩录入!EX142,0)</f>
        <v>0</v>
      </c>
      <c r="AEM139" s="218">
        <f t="shared" si="356"/>
        <v>0</v>
      </c>
      <c r="AEN139" s="166"/>
      <c r="AEO139" s="166"/>
      <c r="AEP139" s="273">
        <f>IF(AEP$6=$AEO$5,成绩录入!BC142,0)</f>
        <v>0</v>
      </c>
      <c r="AEQ139" s="274">
        <f>IF(AEQ$6=$AEO$5,成绩录入!BD142,0)</f>
        <v>0</v>
      </c>
      <c r="AER139" s="274">
        <f>IF(AER$6=$AEO$5,成绩录入!BE142,0)</f>
        <v>0</v>
      </c>
      <c r="AES139" s="274">
        <f>IF(AES$6=$AEO$5,成绩录入!BF142,0)</f>
        <v>0</v>
      </c>
      <c r="AET139" s="274">
        <f>IF(AET$6=$AEO$5,成绩录入!BG142,0)</f>
        <v>0</v>
      </c>
      <c r="AEU139" s="274">
        <f>IF(AEU$6=$AEO$5,成绩录入!BH142,0)</f>
        <v>0</v>
      </c>
      <c r="AEV139" s="274">
        <f>IF(AEV$6=$AEO$5,成绩录入!BI142,0)</f>
        <v>0</v>
      </c>
      <c r="AEW139" s="274">
        <f>IF(AEW$6=$AEO$5,成绩录入!BJ142,0)</f>
        <v>0</v>
      </c>
      <c r="AEX139" s="274">
        <f>IF(AEX$6=$AEO$5,成绩录入!BK142,0)</f>
        <v>0</v>
      </c>
      <c r="AEY139" s="274">
        <f>IF(AEY$6=$AEO$5,成绩录入!BL142,0)</f>
        <v>0</v>
      </c>
      <c r="AEZ139" s="274">
        <f>IF(AEZ$6=$AEO$5,成绩录入!BM142,0)</f>
        <v>0</v>
      </c>
      <c r="AFA139" s="274">
        <f>IF(AFA$6=$AEO$5,成绩录入!BN142,0)</f>
        <v>0</v>
      </c>
      <c r="AFB139" s="274">
        <f>IF(AFB$6=$AEO$5,成绩录入!BO142,0)</f>
        <v>0</v>
      </c>
      <c r="AFC139" s="274">
        <f>IF(AFC$6=$AEO$5,成绩录入!BP142,0)</f>
        <v>0</v>
      </c>
      <c r="AFD139" s="274">
        <f>IF(AFD$6=$AEO$5,成绩录入!BQ142,0)</f>
        <v>0</v>
      </c>
      <c r="AFE139" s="274">
        <f>IF(AFE$6=$AEO$5,成绩录入!BR142,0)</f>
        <v>0</v>
      </c>
      <c r="AFF139" s="274">
        <f>IF(AFF$6=$AEO$5,成绩录入!BS142,0)</f>
        <v>0</v>
      </c>
      <c r="AFG139" s="274">
        <f>IF(AFG$6=$AEO$5,成绩录入!BT142,0)</f>
        <v>0</v>
      </c>
      <c r="AFH139" s="274">
        <f>IF(AFH$6=$AEO$5,成绩录入!BU142,0)</f>
        <v>0</v>
      </c>
      <c r="AFI139" s="274">
        <f>IF(AFI$6=$AEO$5,成绩录入!BV142,0)</f>
        <v>0</v>
      </c>
      <c r="AFJ139" s="274">
        <f>IF(AFJ$6=$AEO$5,成绩录入!BW142,0)</f>
        <v>0</v>
      </c>
      <c r="AFK139" s="274">
        <f>IF(AFK$6=$AEO$5,成绩录入!BX142,0)</f>
        <v>0</v>
      </c>
      <c r="AFL139" s="274">
        <f>IF(AFL$6=$AEO$5,成绩录入!BY142,0)</f>
        <v>0</v>
      </c>
      <c r="AFM139" s="274">
        <f>IF(AFM$6=$AEO$5,成绩录入!BZ142,0)</f>
        <v>0</v>
      </c>
      <c r="AFN139" s="274">
        <f>IF(AFN$6=$AEO$5,成绩录入!CA142,0)</f>
        <v>0</v>
      </c>
      <c r="AFO139" s="274">
        <f>IF(AFO$6=$AEO$5,成绩录入!CB142,0)</f>
        <v>0</v>
      </c>
      <c r="AFP139" s="274">
        <f>IF(AFP$6=$AEO$5,成绩录入!CC142,0)</f>
        <v>0</v>
      </c>
      <c r="AFQ139" s="274">
        <f>IF(AFQ$6=$AEO$5,成绩录入!CD142,0)</f>
        <v>0</v>
      </c>
      <c r="AFR139" s="274">
        <f>IF(AFR$6=$AEO$5,成绩录入!CE142,0)</f>
        <v>0</v>
      </c>
      <c r="AFS139" s="274">
        <f>IF(AFS$6=$AEO$5,成绩录入!CF142,0)</f>
        <v>0</v>
      </c>
      <c r="AFT139" s="274">
        <f>IF(AFT$6=$AEO$5,成绩录入!CG142,0)</f>
        <v>0</v>
      </c>
      <c r="AFU139" s="274">
        <f>IF(AFU$6=$AEO$5,成绩录入!CH142,0)</f>
        <v>0</v>
      </c>
      <c r="AFV139" s="274">
        <f>IF(AFV$6=$AEO$5,成绩录入!CI142,0)</f>
        <v>0</v>
      </c>
      <c r="AFW139" s="274">
        <f>IF(AFW$6=$AEO$5,成绩录入!CJ142,0)</f>
        <v>0</v>
      </c>
      <c r="AFX139" s="274">
        <f>IF(AFX$6=$AEO$5,成绩录入!CK142,0)</f>
        <v>0</v>
      </c>
      <c r="AFY139" s="274">
        <f>IF(AFY$6=$AEO$5,成绩录入!CL142,0)</f>
        <v>0</v>
      </c>
      <c r="AFZ139" s="274">
        <f>IF(AFZ$6=$AEO$5,成绩录入!CM142,0)</f>
        <v>0</v>
      </c>
      <c r="AGA139" s="274">
        <f>IF(AGA$6=$AEO$5,成绩录入!CN142,0)</f>
        <v>0</v>
      </c>
      <c r="AGB139" s="274">
        <f>IF(AGB$6=$AEO$5,成绩录入!CO142,0)</f>
        <v>0</v>
      </c>
      <c r="AGC139" s="274">
        <f>IF(AGC$6=$AEO$5,成绩录入!CP142,0)</f>
        <v>0</v>
      </c>
      <c r="AGD139" s="274">
        <f>IF(AGD$6=$AEO$5,成绩录入!CQ142,0)</f>
        <v>0</v>
      </c>
      <c r="AGE139" s="274">
        <f>IF(AGE$6=$AEO$5,成绩录入!CR142,0)</f>
        <v>0</v>
      </c>
      <c r="AGF139" s="274">
        <f>IF(AGF$6=$AEO$5,成绩录入!CS142,0)</f>
        <v>0</v>
      </c>
      <c r="AGG139" s="274">
        <f>IF(AGG$6=$AEO$5,成绩录入!CT142,0)</f>
        <v>0</v>
      </c>
      <c r="AGH139" s="274">
        <f>IF(AGH$6=$AEO$5,成绩录入!CU142,0)</f>
        <v>0</v>
      </c>
      <c r="AGI139" s="274">
        <f>IF(AGI$6=$AEO$5,成绩录入!CV142,0)</f>
        <v>0</v>
      </c>
      <c r="AGJ139" s="274">
        <f>IF(AGJ$6=$AEO$5,成绩录入!CW142,0)</f>
        <v>0</v>
      </c>
      <c r="AGK139" s="274">
        <f>IF(AGK$6=$AEO$5,成绩录入!CX142,0)</f>
        <v>0</v>
      </c>
      <c r="AGL139" s="274">
        <f>IF(AGL$6=$AEO$5,成绩录入!CY142,0)</f>
        <v>0</v>
      </c>
      <c r="AGM139" s="274">
        <f>IF(AGM$6=$AEO$5,成绩录入!CZ142,0)</f>
        <v>0</v>
      </c>
      <c r="AGN139" s="274">
        <f>IF(AGN$6=$AEO$5,成绩录入!DA142,0)</f>
        <v>0</v>
      </c>
      <c r="AGO139" s="274">
        <f>IF(AGO$6=$AEO$5,成绩录入!DB142,0)</f>
        <v>0</v>
      </c>
      <c r="AGP139" s="274">
        <f>IF(AGP$6=$AEO$5,成绩录入!DC142,0)</f>
        <v>0</v>
      </c>
      <c r="AGQ139" s="274">
        <f>IF(AGQ$6=$AEO$5,成绩录入!DD142,0)</f>
        <v>0</v>
      </c>
      <c r="AGR139" s="274">
        <f>IF(AGR$6=$AEO$5,成绩录入!DE142,0)</f>
        <v>0</v>
      </c>
      <c r="AGS139" s="274">
        <f>IF(AGS$6=$AEO$5,成绩录入!DF142,0)</f>
        <v>0</v>
      </c>
      <c r="AGT139" s="274">
        <f>IF(AGT$6=$AEO$5,成绩录入!DG142,0)</f>
        <v>0</v>
      </c>
      <c r="AGU139" s="274">
        <f>IF(AGU$6=$AEO$5,成绩录入!DH142,0)</f>
        <v>0</v>
      </c>
      <c r="AGV139" s="274">
        <f>IF(AGV$6=$AEO$5,成绩录入!DI142,0)</f>
        <v>0</v>
      </c>
      <c r="AGW139" s="274">
        <f>IF(AGW$6=$AEO$5,成绩录入!DJ142,0)</f>
        <v>0</v>
      </c>
      <c r="AGX139" s="248">
        <f>IF(AGX$6=$AEO$5,成绩录入!DK142,0)</f>
        <v>0</v>
      </c>
      <c r="AGY139" s="248">
        <f>IF(AGY$6=$AEO$5,成绩录入!DL142,0)</f>
        <v>0</v>
      </c>
      <c r="AGZ139" s="248">
        <f>IF(AGZ$6=$AEO$5,成绩录入!DM142,0)</f>
        <v>0</v>
      </c>
      <c r="AHA139" s="248">
        <f>IF(AHA$6=$AEO$5,成绩录入!DN142,0)</f>
        <v>0</v>
      </c>
      <c r="AHB139" s="248">
        <f>IF(AHB$6=$AEO$5,成绩录入!DO142,0)</f>
        <v>0</v>
      </c>
      <c r="AHC139" s="248">
        <f>IF(AHC$6=$AEO$5,成绩录入!DP142,0)</f>
        <v>0</v>
      </c>
      <c r="AHD139" s="248">
        <f>IF(AHD$6=$AEO$5,成绩录入!DQ142,0)</f>
        <v>0</v>
      </c>
      <c r="AHE139" s="248">
        <f>IF(AHE$6=$AEO$5,成绩录入!DR142,0)</f>
        <v>0</v>
      </c>
      <c r="AHF139" s="248">
        <f>IF(AHF$6=$AEO$5,成绩录入!DS142,0)</f>
        <v>0</v>
      </c>
      <c r="AHG139" s="248">
        <f>IF(AHG$6=$AEO$5,成绩录入!DT142,0)</f>
        <v>0</v>
      </c>
      <c r="AHH139" s="248">
        <f>IF(AHH$6=$AEO$5,成绩录入!DU142,0)</f>
        <v>0</v>
      </c>
      <c r="AHI139" s="248">
        <f>IF(AHI$6=$AEO$5,成绩录入!DV142,0)</f>
        <v>0</v>
      </c>
      <c r="AHJ139" s="248">
        <f>IF(AHJ$6=$AEO$5,成绩录入!DW142,0)</f>
        <v>0</v>
      </c>
      <c r="AHK139" s="248">
        <f>IF(AHK$6=$AEO$5,成绩录入!DX142,0)</f>
        <v>0</v>
      </c>
      <c r="AHL139" s="248">
        <f>IF(AHL$6=$AEO$5,成绩录入!DY142,0)</f>
        <v>0</v>
      </c>
      <c r="AHM139" s="248">
        <f>IF(AHM$6=$AEO$5,成绩录入!DZ142,0)</f>
        <v>0</v>
      </c>
      <c r="AHN139" s="248">
        <f>IF(AHN$6=$AEO$5,成绩录入!EA142,0)</f>
        <v>0</v>
      </c>
      <c r="AHO139" s="248">
        <f>IF(AHO$6=$AEO$5,成绩录入!EB142,0)</f>
        <v>0</v>
      </c>
      <c r="AHP139" s="248">
        <f>IF(AHP$6=$AEO$5,成绩录入!EC142,0)</f>
        <v>0</v>
      </c>
      <c r="AHQ139" s="248">
        <f>IF(AHQ$6=$AEO$5,成绩录入!ED142,0)</f>
        <v>0</v>
      </c>
      <c r="AHR139" s="248">
        <f>IF(AHR$6=$AEO$5,成绩录入!EE142,0)</f>
        <v>0</v>
      </c>
      <c r="AHS139" s="248">
        <f>IF(AHS$6=$AEO$5,成绩录入!EF142,0)</f>
        <v>0</v>
      </c>
      <c r="AHT139" s="248">
        <f>IF(AHT$6=$AEO$5,成绩录入!EG142,0)</f>
        <v>0</v>
      </c>
      <c r="AHU139" s="248">
        <f>IF(AHU$6=$AEO$5,成绩录入!EH142,0)</f>
        <v>0</v>
      </c>
      <c r="AHV139" s="248">
        <f>IF(AHV$6=$AEO$5,成绩录入!EI142,0)</f>
        <v>0</v>
      </c>
      <c r="AHW139" s="248">
        <f>IF(AHW$6=$AEO$5,成绩录入!EJ142,0)</f>
        <v>0</v>
      </c>
      <c r="AHX139" s="248">
        <f>IF(AHX$6=$AEO$5,成绩录入!EK142,0)</f>
        <v>0</v>
      </c>
      <c r="AHY139" s="248">
        <f>IF(AHY$6=$AEO$5,成绩录入!EL142,0)</f>
        <v>0</v>
      </c>
      <c r="AHZ139" s="248">
        <f>IF(AHZ$6=$AEO$5,成绩录入!EM142,0)</f>
        <v>0</v>
      </c>
      <c r="AIA139" s="248">
        <f>IF(AIA$6=$AEO$5,成绩录入!EN142,0)</f>
        <v>0</v>
      </c>
      <c r="AIB139" s="248">
        <f>IF(AIB$6=$AEO$5,成绩录入!EO142,0)</f>
        <v>0</v>
      </c>
      <c r="AIC139" s="248">
        <f>IF(AIC$6=$AEO$5,成绩录入!EP142,0)</f>
        <v>0</v>
      </c>
      <c r="AID139" s="248">
        <f>IF(AID$6=$AEO$5,成绩录入!EQ142,0)</f>
        <v>0</v>
      </c>
      <c r="AIE139" s="248">
        <f>IF(AIE$6=$AEO$5,成绩录入!ER142,0)</f>
        <v>0</v>
      </c>
      <c r="AIF139" s="248">
        <f>IF(AIF$6=$AEO$5,成绩录入!ES142,0)</f>
        <v>0</v>
      </c>
      <c r="AIG139" s="248">
        <f>IF(AIG$6=$AEO$5,成绩录入!ET142,0)</f>
        <v>0</v>
      </c>
      <c r="AIH139" s="248">
        <f>IF(AIH$6=$AEO$5,成绩录入!EU142,0)</f>
        <v>0</v>
      </c>
      <c r="AII139" s="248">
        <f>IF(AII$6=$AEO$5,成绩录入!EV142,0)</f>
        <v>0</v>
      </c>
      <c r="AIJ139" s="248">
        <f>IF(AIJ$6=$AEO$5,成绩录入!EW142,0)</f>
        <v>0</v>
      </c>
      <c r="AIK139" s="248">
        <f>IF(AIK$6=$AEO$5,成绩录入!EX142,0)</f>
        <v>0</v>
      </c>
      <c r="AIL139" s="218">
        <f t="shared" si="357"/>
        <v>0</v>
      </c>
      <c r="AIN139" s="402" t="str">
        <f>初始录入!A144</f>
        <v/>
      </c>
      <c r="AIO139" s="270">
        <f>初始录入!B144</f>
        <v>0</v>
      </c>
      <c r="AIP139" s="271">
        <f>初始录入!C144</f>
        <v>0</v>
      </c>
      <c r="AIQ139" s="403">
        <f>IF(平时!D137&lt;&gt;"",平时!D137,0)</f>
        <v>0</v>
      </c>
      <c r="AIR139" s="404" t="str">
        <f t="shared" si="331"/>
        <v/>
      </c>
      <c r="AIS139" s="403">
        <f>IF(过程!D137&lt;&gt;"",过程!D137,0)</f>
        <v>0</v>
      </c>
      <c r="AIT139" s="404" t="str">
        <f t="shared" si="332"/>
        <v/>
      </c>
      <c r="AIU139" s="216">
        <f>IF(期末!D137&lt;&gt;"",期末!D137,0)</f>
        <v>0</v>
      </c>
      <c r="AIV139" s="404" t="str">
        <f t="shared" si="333"/>
        <v/>
      </c>
      <c r="AIW139" s="405">
        <f t="shared" si="334"/>
        <v>0</v>
      </c>
      <c r="AIX139" s="403">
        <f>IF(平时!E137&lt;&gt;"",平时!E137,0)</f>
        <v>0</v>
      </c>
      <c r="AIY139" s="404" t="str">
        <f t="shared" si="335"/>
        <v/>
      </c>
      <c r="AIZ139" s="403">
        <f>IF(过程!E137&lt;&gt;"",过程!E137,0)</f>
        <v>0</v>
      </c>
      <c r="AJA139" s="404" t="str">
        <f t="shared" si="336"/>
        <v/>
      </c>
      <c r="AJB139" s="216">
        <f>IF(期末!E137&lt;&gt;"",期末!E137,0)</f>
        <v>0</v>
      </c>
      <c r="AJC139" s="404" t="str">
        <f t="shared" si="337"/>
        <v/>
      </c>
      <c r="AJD139" s="405">
        <f t="shared" si="338"/>
        <v>0</v>
      </c>
      <c r="AJE139" s="403">
        <f>IF(平时!F137&lt;&gt;"",平时!F137,0)</f>
        <v>0</v>
      </c>
      <c r="AJF139" s="404" t="str">
        <f t="shared" si="339"/>
        <v/>
      </c>
      <c r="AJG139" s="403">
        <f>IF(过程!F137&lt;&gt;"",过程!F137,0)</f>
        <v>0</v>
      </c>
      <c r="AJH139" s="404" t="str">
        <f t="shared" si="340"/>
        <v/>
      </c>
      <c r="AJI139" s="216">
        <f>IF(期末!F137&lt;&gt;"",期末!F137,0)</f>
        <v>0</v>
      </c>
      <c r="AJJ139" s="404" t="str">
        <f t="shared" si="341"/>
        <v/>
      </c>
      <c r="AJK139" s="405">
        <f t="shared" si="342"/>
        <v>0</v>
      </c>
      <c r="AJL139" s="403">
        <f>IF(平时!G137&lt;&gt;"",平时!G137,0)</f>
        <v>0</v>
      </c>
      <c r="AJM139" s="404" t="str">
        <f t="shared" si="343"/>
        <v/>
      </c>
      <c r="AJN139" s="403">
        <f>IF(过程!G137&lt;&gt;"",过程!G137,0)</f>
        <v>0</v>
      </c>
      <c r="AJO139" s="404" t="str">
        <f t="shared" si="344"/>
        <v/>
      </c>
      <c r="AJP139" s="216">
        <f>IF(期末!G137&lt;&gt;"",期末!G137,0)</f>
        <v>0</v>
      </c>
      <c r="AJQ139" s="404" t="str">
        <f t="shared" si="345"/>
        <v/>
      </c>
      <c r="AJR139" s="405">
        <f t="shared" si="346"/>
        <v>0</v>
      </c>
      <c r="AJS139" s="403">
        <f>IF(平时!H137&lt;&gt;"",平时!H137,0)</f>
        <v>0</v>
      </c>
      <c r="AJT139" s="404" t="str">
        <f t="shared" si="347"/>
        <v/>
      </c>
      <c r="AJU139" s="403">
        <f>IF(过程!H137&lt;&gt;"",过程!H137,0)</f>
        <v>0</v>
      </c>
      <c r="AJV139" s="404" t="str">
        <f t="shared" si="348"/>
        <v/>
      </c>
      <c r="AJW139" s="216">
        <f>IF(期末!H137&lt;&gt;"",期末!H137,0)</f>
        <v>0</v>
      </c>
      <c r="AJX139" s="404" t="str">
        <f t="shared" si="349"/>
        <v/>
      </c>
      <c r="AJY139" s="406">
        <f t="shared" si="350"/>
        <v>0</v>
      </c>
      <c r="AKA139" s="216" t="str">
        <f>初始录入!A144</f>
        <v/>
      </c>
      <c r="AKB139" s="216">
        <f>初始录入!B144</f>
        <v>0</v>
      </c>
      <c r="AKC139" s="216">
        <f>初始录入!C144</f>
        <v>0</v>
      </c>
      <c r="AKD139" s="327" t="str">
        <f>IF(初始录入!$E144=初始录入!$K$2,达成度!$D152,"")</f>
        <v/>
      </c>
      <c r="AKE139" s="327" t="str">
        <f>IF(初始录入!$E144=初始录入!$K$3,达成度!D152,"")</f>
        <v/>
      </c>
      <c r="AKF139" s="216" t="str">
        <f>IF(初始录入!$E144=初始录入!$K$4,达成度!D152,"")</f>
        <v/>
      </c>
      <c r="AKG139" s="216" t="str">
        <f>IF(初始录入!$E144=初始录入!$K$5,达成度!D152,"")</f>
        <v/>
      </c>
      <c r="AKH139" s="327" t="str">
        <f>IF(初始录入!$E144=初始录入!$K$2,达成度!E152,"")</f>
        <v/>
      </c>
      <c r="AKI139" s="327" t="str">
        <f>IF(初始录入!$E144=初始录入!$K$3,达成度!E152,"")</f>
        <v/>
      </c>
      <c r="AKJ139" s="216" t="str">
        <f>IF(初始录入!$E144=初始录入!$K$4,达成度!E152,"")</f>
        <v/>
      </c>
      <c r="AKK139" s="216" t="str">
        <f>IF(初始录入!$E144=初始录入!$K$5,达成度!E152,"")</f>
        <v/>
      </c>
      <c r="AKL139" s="327" t="str">
        <f>IF(初始录入!$E144=初始录入!$K$2,达成度!F152,"")</f>
        <v/>
      </c>
      <c r="AKM139" s="327" t="str">
        <f>IF(初始录入!$E144=初始录入!$K$3,达成度!F152,"")</f>
        <v/>
      </c>
      <c r="AKN139" s="216" t="str">
        <f>IF(初始录入!$E144=初始录入!$K$4,达成度!F152,"")</f>
        <v/>
      </c>
      <c r="AKO139" s="216" t="str">
        <f>IF(初始录入!$E144=初始录入!$K$5,达成度!F152,"")</f>
        <v/>
      </c>
      <c r="AKP139" s="327" t="str">
        <f>IF(初始录入!$E144=初始录入!$K$2,达成度!H152,"")</f>
        <v/>
      </c>
      <c r="AKQ139" s="327" t="str">
        <f>IF(初始录入!$E144=初始录入!$K$3,达成度!H152,"")</f>
        <v/>
      </c>
      <c r="AKR139" s="216" t="str">
        <f>IF(初始录入!$E144=初始录入!$K$4,达成度!H152,"")</f>
        <v/>
      </c>
      <c r="AKS139" s="216" t="str">
        <f>IF(初始录入!$E144=初始录入!$K$5,达成度!H152,"")</f>
        <v/>
      </c>
      <c r="AKT139" s="327" t="str">
        <f>IF(初始录入!$E144=初始录入!$K$2,达成度!I152,"")</f>
        <v/>
      </c>
      <c r="AKU139" s="327" t="str">
        <f>IF(初始录入!$E144=初始录入!$K$3,达成度!I152,"")</f>
        <v/>
      </c>
      <c r="AKV139" s="216" t="str">
        <f>IF(初始录入!$E144=初始录入!$K$4,达成度!I152,"")</f>
        <v/>
      </c>
      <c r="AKW139" s="216" t="str">
        <f>IF(初始录入!$E144=初始录入!$K$5,达成度!I152,"")</f>
        <v/>
      </c>
      <c r="AKX139" s="327" t="str">
        <f>IF(初始录入!$E144=初始录入!$K$2,达成度!J152,"")</f>
        <v/>
      </c>
      <c r="AKY139" s="327" t="str">
        <f>IF(初始录入!$E144=初始录入!$K$3,达成度!J152,"")</f>
        <v/>
      </c>
      <c r="AKZ139" s="216" t="str">
        <f>IF(初始录入!$E144=初始录入!$K$4,达成度!J152,"")</f>
        <v/>
      </c>
      <c r="ALA139" s="216" t="str">
        <f>IF(初始录入!$E144=初始录入!$K$5,达成度!J152,"")</f>
        <v/>
      </c>
      <c r="ALB139" s="327" t="str">
        <f>IF(初始录入!$E144=初始录入!$K$2,达成度!L152,"")</f>
        <v/>
      </c>
      <c r="ALC139" s="327" t="str">
        <f>IF(初始录入!$E144=初始录入!$K$3,达成度!L152,"")</f>
        <v/>
      </c>
      <c r="ALD139" s="216" t="str">
        <f>IF(初始录入!$E144=初始录入!$K$4,达成度!L152,"")</f>
        <v/>
      </c>
      <c r="ALE139" s="216" t="str">
        <f>IF(初始录入!$E144=初始录入!$K$5,达成度!L152,"")</f>
        <v/>
      </c>
      <c r="ALF139" s="327" t="str">
        <f>IF(初始录入!$E144=初始录入!$K$2,达成度!M152,"")</f>
        <v/>
      </c>
      <c r="ALG139" s="327" t="str">
        <f>IF(初始录入!$E144=初始录入!$K$3,达成度!M152,"")</f>
        <v/>
      </c>
      <c r="ALH139" s="216" t="str">
        <f>IF(初始录入!$E144=初始录入!$K$4,达成度!M152,"")</f>
        <v/>
      </c>
      <c r="ALI139" s="216" t="str">
        <f>IF(初始录入!$E144=初始录入!$K$5,达成度!M152,"")</f>
        <v/>
      </c>
      <c r="ALJ139" s="327" t="str">
        <f>IF(初始录入!$E144=初始录入!$K$2,达成度!N152,"")</f>
        <v/>
      </c>
      <c r="ALK139" s="327" t="str">
        <f>IF(初始录入!$E144=初始录入!$K$3,达成度!N152,"")</f>
        <v/>
      </c>
      <c r="ALL139" s="216" t="str">
        <f>IF(初始录入!$E144=初始录入!$K$4,达成度!N152,"")</f>
        <v/>
      </c>
      <c r="ALM139" s="216" t="str">
        <f>IF(初始录入!$E144=初始录入!$K$5,达成度!N152,"")</f>
        <v/>
      </c>
      <c r="ALN139" s="327" t="str">
        <f>IF(初始录入!$E144=初始录入!$K$2,达成度!P152,"")</f>
        <v/>
      </c>
      <c r="ALO139" s="327" t="str">
        <f>IF(初始录入!$E144=初始录入!$K$3,达成度!P152,"")</f>
        <v/>
      </c>
      <c r="ALP139" s="216" t="str">
        <f>IF(初始录入!$E144=初始录入!$K$4,达成度!P152,"")</f>
        <v/>
      </c>
      <c r="ALQ139" s="216" t="str">
        <f>IF(初始录入!$E144=初始录入!$K$5,达成度!P152,"")</f>
        <v/>
      </c>
      <c r="ALR139" s="327" t="str">
        <f>IF(初始录入!$E144=初始录入!$K$2,达成度!Q152,"")</f>
        <v/>
      </c>
      <c r="ALS139" s="327" t="str">
        <f>IF(初始录入!$E144=初始录入!$K$3,达成度!Q152,"")</f>
        <v/>
      </c>
      <c r="ALT139" s="216" t="str">
        <f>IF(初始录入!$E144=初始录入!$K$4,达成度!Q152,"")</f>
        <v/>
      </c>
      <c r="ALU139" s="216" t="str">
        <f>IF(初始录入!$E144=初始录入!$K$5,达成度!Q152,"")</f>
        <v/>
      </c>
      <c r="ALV139" s="327" t="str">
        <f>IF(初始录入!$E144=初始录入!$K$2,达成度!R152,"")</f>
        <v/>
      </c>
      <c r="ALW139" s="327" t="str">
        <f>IF(初始录入!$E144=初始录入!$K$3,达成度!R152,"")</f>
        <v/>
      </c>
      <c r="ALX139" s="216" t="str">
        <f>IF(初始录入!$E144=初始录入!$K$4,达成度!R152,"")</f>
        <v/>
      </c>
      <c r="ALY139" s="216"/>
      <c r="ALZ139" s="327" t="str">
        <f>IF(初始录入!$E144=初始录入!$K$2,达成度!T152,"")</f>
        <v/>
      </c>
      <c r="AMA139" s="327" t="str">
        <f>IF(初始录入!$E144=初始录入!$K$3,达成度!T152,"")</f>
        <v/>
      </c>
      <c r="AMB139" s="216" t="str">
        <f>IF(初始录入!$E144=初始录入!$K$4,达成度!T152,"")</f>
        <v/>
      </c>
      <c r="AMC139" s="216" t="str">
        <f>IF(初始录入!$E144=初始录入!$K$5,达成度!T152,"")</f>
        <v/>
      </c>
      <c r="AMD139" s="327" t="str">
        <f>IF(初始录入!$E144=初始录入!$K$2,达成度!U152,"")</f>
        <v/>
      </c>
      <c r="AME139" s="327" t="str">
        <f>IF(初始录入!$E144=初始录入!$K$3,达成度!U152,"")</f>
        <v/>
      </c>
      <c r="AMF139" s="216" t="str">
        <f>IF(初始录入!$E144=初始录入!$K$4,达成度!U152,"")</f>
        <v/>
      </c>
      <c r="AMG139" s="216" t="str">
        <f>IF(初始录入!$E144=初始录入!$K$5,达成度!U152,"")</f>
        <v/>
      </c>
      <c r="AMH139" s="327" t="str">
        <f>IF(初始录入!$E144=初始录入!$K$2,达成度!V152,"")</f>
        <v/>
      </c>
      <c r="AMI139" s="327" t="str">
        <f>IF(初始录入!$E144=初始录入!$K$3,达成度!V152,"")</f>
        <v/>
      </c>
      <c r="AMJ139" s="216" t="str">
        <f>IF(初始录入!$E144=初始录入!$K$4,达成度!W152,"")</f>
        <v/>
      </c>
      <c r="AMK139" s="216" t="str">
        <f>IF(初始录入!$E144=初始录入!$K$5,达成度!W152,"")</f>
        <v/>
      </c>
      <c r="AMM139" s="270">
        <f t="shared" si="369"/>
        <v>132</v>
      </c>
      <c r="AMN139" s="222" t="str">
        <f t="shared" si="365"/>
        <v/>
      </c>
      <c r="AMO139" s="325" t="str">
        <f>IF($AMM139&lt;=$H$7,INDEX(达成度!$G$21:$G$170,$AMM139,1),"")</f>
        <v/>
      </c>
      <c r="AMP139" s="325" t="str">
        <f>IF($AMM139&lt;=$H$7,INDEX(达成度!$K$21:$K$170,$AMM139,1),"")</f>
        <v/>
      </c>
      <c r="AMQ139" s="325" t="str">
        <f>IF($AMM139&lt;=$H$7,INDEX(达成度!$O$21:$O$170,$AMM139,1),"")</f>
        <v/>
      </c>
      <c r="AMR139" s="325" t="str">
        <f>IF($AMM139&lt;=$H$7,INDEX(达成度!$S$21:$S$170,$AMM139,1),"")</f>
        <v/>
      </c>
      <c r="AMS139" s="326" t="str">
        <f>IF($AMM139&lt;=$H$7,INDEX(达成度!$W$21:$W$170,$AMM139,1),"")</f>
        <v/>
      </c>
      <c r="AMU139" s="407"/>
      <c r="AMV139" s="222" t="str">
        <f t="shared" si="366"/>
        <v/>
      </c>
      <c r="AMW139" s="325" t="str">
        <f>IF($AMM139&lt;=$I$7,INDEX(达成度!$G$21:$G$170,$AMM139+$H$7,1),"")</f>
        <v/>
      </c>
      <c r="AMX139" s="325" t="str">
        <f>IF($AMM139&lt;=$I$7,INDEX(达成度!$K$21:$K$170,$AMM139+$H$7,1),"")</f>
        <v/>
      </c>
      <c r="AMY139" s="325" t="str">
        <f>IF($AMM139&lt;=$I$7,INDEX(达成度!$O$21:$O$170,$AMM139+$H$7,1),"")</f>
        <v/>
      </c>
      <c r="AMZ139" s="325" t="str">
        <f>IF($AMM139&lt;=$I$7,INDEX(达成度!$S$21:$S$170,$AMM139+$H$7,1),"")</f>
        <v/>
      </c>
      <c r="ANA139" s="326" t="str">
        <f>IF($AMM139&lt;=$I$7,INDEX(达成度!$W$21:$W$170,$AMM139+$H$7,1),"")</f>
        <v/>
      </c>
      <c r="ANC139" s="270"/>
      <c r="AND139" s="216" t="str">
        <f t="shared" si="367"/>
        <v/>
      </c>
      <c r="ANE139" s="325" t="str">
        <f>IF($AMM139&lt;=$J$7,INDEX(达成度!$G$21:$G$170,$AMM139+$H$7+$I$7,1),"")</f>
        <v/>
      </c>
      <c r="ANF139" s="325" t="str">
        <f>IF($AMM139&lt;=$J$7,INDEX(达成度!$K$21:$K$170,$AMM139+$H$7+$I$7,1),"")</f>
        <v/>
      </c>
      <c r="ANG139" s="325" t="str">
        <f>IF($AMM139&lt;=$J$7,INDEX(达成度!$O$21:$O$170,$AMM139+$H$7+$I$7,1),"")</f>
        <v/>
      </c>
      <c r="ANH139" s="325" t="str">
        <f>IF($AMM139&lt;=$J$7,INDEX(达成度!$S$21:$S$170,$AMM139+$H$7+$I$7,1),"")</f>
        <v/>
      </c>
      <c r="ANI139" s="326" t="str">
        <f>IF($AMM139&lt;=$J$7,INDEX(达成度!$W$21:$W$170,$AMM139+$H$7+$I$7,1),"")</f>
        <v/>
      </c>
      <c r="ANK139" s="270"/>
      <c r="ANL139" s="216" t="str">
        <f t="shared" si="368"/>
        <v/>
      </c>
      <c r="ANM139" s="325" t="str">
        <f>IF($AMM139&lt;=$K$7,INDEX(达成度!$G$21:$G$170,$AMM139+$H$7+$I$7+$J$7,1),"")</f>
        <v/>
      </c>
      <c r="ANN139" s="325" t="str">
        <f>IF($AMM139&lt;=$K$7,INDEX(达成度!$K$21:$K$170,$AMM139+$H$7+$I$7+$J$7,1),"")</f>
        <v/>
      </c>
      <c r="ANO139" s="325" t="str">
        <f>IF($AMM139&lt;=$K$7,INDEX(达成度!$O$21:$O$170,$AMM139+$H$7+$I$7+$J$7,1),"")</f>
        <v/>
      </c>
      <c r="ANP139" s="325" t="str">
        <f>IF($AMM139&lt;=$K$7,INDEX(达成度!$S$21:$S$170,$AMM139+$H$7+$I$7+$J$7,1),"")</f>
        <v/>
      </c>
      <c r="ANQ139" s="326" t="str">
        <f>IF($AMM139&lt;=$K$7,INDEX(达成度!$W$21:$W$170,$AMM139+$H$7+$I$7+$J$7,1),"")</f>
        <v/>
      </c>
    </row>
    <row r="140" ht="18" customHeight="1" spans="1:1024 1025:1057">
      <c r="A140" s="215" t="str">
        <f>初始录入!A145</f>
        <v/>
      </c>
      <c r="B140" s="216" t="str">
        <f>IF(初始录入!B145&lt;&gt;"",初始录入!B145,"")</f>
        <v/>
      </c>
      <c r="C140" s="216" t="str">
        <f>IF(初始录入!C145&lt;&gt;"",初始录入!C145,"")</f>
        <v/>
      </c>
      <c r="D140" s="216" t="str">
        <f>IF(初始录入!D145&lt;&gt;"",初始录入!D145,"")</f>
        <v/>
      </c>
      <c r="E140" s="218" t="str">
        <f>IF(初始录入!E145&lt;&gt;"",初始录入!E145,"")</f>
        <v/>
      </c>
      <c r="G140" s="330"/>
      <c r="H140" s="295">
        <f>IF(初始录入!E145=H$6,1,0)</f>
        <v>0</v>
      </c>
      <c r="I140" s="295">
        <f>IF(初始录入!E145=I$6,1,0)</f>
        <v>0</v>
      </c>
      <c r="J140" s="295">
        <f>IF(初始录入!E145=J$6,1,0)</f>
        <v>0</v>
      </c>
      <c r="K140" s="321">
        <f>IF(初始录入!E145=K$6,1,0)</f>
        <v>0</v>
      </c>
      <c r="Y140" s="294">
        <v>100</v>
      </c>
      <c r="Z140" s="295">
        <f>成绩录入!$F$7</f>
        <v>0</v>
      </c>
      <c r="AA140" s="295">
        <f>成绩录入!F143</f>
        <v>0</v>
      </c>
      <c r="AB140" s="296">
        <f>IF(初始录入!$M$7&lt;&gt;"",IF(成绩录入!$F$7&lt;&gt;"",IF(初始录入!$P$7="次数",AA140/Z140*Y140,成绩录入!F143),0),0)</f>
        <v>0</v>
      </c>
      <c r="AC140" s="297">
        <f t="shared" si="278"/>
        <v>0</v>
      </c>
      <c r="AD140" s="297">
        <f t="shared" si="279"/>
        <v>0</v>
      </c>
      <c r="AE140" s="297">
        <f t="shared" si="280"/>
        <v>0</v>
      </c>
      <c r="AF140" s="297">
        <f t="shared" si="281"/>
        <v>0</v>
      </c>
      <c r="AG140" s="297">
        <f t="shared" si="282"/>
        <v>0</v>
      </c>
      <c r="AH140" s="298">
        <f t="shared" si="283"/>
        <v>0</v>
      </c>
      <c r="AJ140" s="260">
        <f>成绩录入!I143</f>
        <v>0</v>
      </c>
      <c r="AK140" s="248">
        <f>成绩录入!J143</f>
        <v>0</v>
      </c>
      <c r="AL140" s="248">
        <f>成绩录入!K143</f>
        <v>0</v>
      </c>
      <c r="AM140" s="248">
        <f>成绩录入!L143</f>
        <v>0</v>
      </c>
      <c r="AN140" s="248">
        <f>成绩录入!M143</f>
        <v>0</v>
      </c>
      <c r="AO140" s="298">
        <f t="shared" si="284"/>
        <v>0</v>
      </c>
      <c r="AQ140" s="260">
        <f>成绩录入!I143</f>
        <v>0</v>
      </c>
      <c r="AR140" s="248">
        <f>成绩录入!J143</f>
        <v>0</v>
      </c>
      <c r="AS140" s="248">
        <f>成绩录入!K143</f>
        <v>0</v>
      </c>
      <c r="AT140" s="248">
        <f>成绩录入!L143</f>
        <v>0</v>
      </c>
      <c r="AU140" s="248">
        <f>成绩录入!M143</f>
        <v>0</v>
      </c>
      <c r="AV140" s="298">
        <f t="shared" si="285"/>
        <v>0</v>
      </c>
      <c r="AX140" s="260">
        <f>成绩录入!I143</f>
        <v>0</v>
      </c>
      <c r="AY140" s="248">
        <f>成绩录入!J143</f>
        <v>0</v>
      </c>
      <c r="AZ140" s="248">
        <f>成绩录入!K143</f>
        <v>0</v>
      </c>
      <c r="BA140" s="248">
        <f>成绩录入!L143</f>
        <v>0</v>
      </c>
      <c r="BB140" s="248">
        <f>成绩录入!M143</f>
        <v>0</v>
      </c>
      <c r="BC140" s="298">
        <f t="shared" si="286"/>
        <v>0</v>
      </c>
      <c r="BE140" s="260">
        <f>成绩录入!I143</f>
        <v>0</v>
      </c>
      <c r="BF140" s="248">
        <f>成绩录入!J143</f>
        <v>0</v>
      </c>
      <c r="BG140" s="248">
        <f>成绩录入!K143</f>
        <v>0</v>
      </c>
      <c r="BH140" s="248">
        <f>成绩录入!L143</f>
        <v>0</v>
      </c>
      <c r="BI140" s="248">
        <f>成绩录入!M143</f>
        <v>0</v>
      </c>
      <c r="BJ140" s="298">
        <f t="shared" si="287"/>
        <v>0</v>
      </c>
      <c r="BL140" s="260">
        <f>成绩录入!I143</f>
        <v>0</v>
      </c>
      <c r="BM140" s="248">
        <f>成绩录入!J143</f>
        <v>0</v>
      </c>
      <c r="BN140" s="248">
        <f>成绩录入!K143</f>
        <v>0</v>
      </c>
      <c r="BO140" s="248">
        <f>成绩录入!L143</f>
        <v>0</v>
      </c>
      <c r="BP140" s="248">
        <f>成绩录入!M143</f>
        <v>0</v>
      </c>
      <c r="BQ140" s="298">
        <f t="shared" si="288"/>
        <v>0</v>
      </c>
      <c r="BS140" s="260">
        <f>成绩录入!P143</f>
        <v>0</v>
      </c>
      <c r="BT140" s="248">
        <f>成绩录入!Q143</f>
        <v>0</v>
      </c>
      <c r="BU140" s="248">
        <f>成绩录入!R143</f>
        <v>0</v>
      </c>
      <c r="BV140" s="248">
        <f>成绩录入!S143</f>
        <v>0</v>
      </c>
      <c r="BW140" s="248">
        <f>成绩录入!T143</f>
        <v>0</v>
      </c>
      <c r="BX140" s="248">
        <f>成绩录入!U143</f>
        <v>0</v>
      </c>
      <c r="BY140" s="248">
        <f>成绩录入!V143</f>
        <v>0</v>
      </c>
      <c r="BZ140" s="248">
        <f>成绩录入!W143</f>
        <v>0</v>
      </c>
      <c r="CA140" s="248">
        <f>成绩录入!X143</f>
        <v>0</v>
      </c>
      <c r="CB140" s="248">
        <f>成绩录入!Y143</f>
        <v>0</v>
      </c>
      <c r="CC140" s="298">
        <f t="shared" si="289"/>
        <v>0</v>
      </c>
      <c r="CE140" s="260">
        <f>成绩录入!P143</f>
        <v>0</v>
      </c>
      <c r="CF140" s="248">
        <f>成绩录入!Q143</f>
        <v>0</v>
      </c>
      <c r="CG140" s="248">
        <f>成绩录入!R143</f>
        <v>0</v>
      </c>
      <c r="CH140" s="248">
        <f>成绩录入!S143</f>
        <v>0</v>
      </c>
      <c r="CI140" s="248">
        <f>成绩录入!T143</f>
        <v>0</v>
      </c>
      <c r="CJ140" s="248">
        <f>成绩录入!U143</f>
        <v>0</v>
      </c>
      <c r="CK140" s="248">
        <f>成绩录入!V143</f>
        <v>0</v>
      </c>
      <c r="CL140" s="248">
        <f>成绩录入!W143</f>
        <v>0</v>
      </c>
      <c r="CM140" s="248">
        <f>成绩录入!X143</f>
        <v>0</v>
      </c>
      <c r="CN140" s="248">
        <f>成绩录入!Y143</f>
        <v>0</v>
      </c>
      <c r="CO140" s="298">
        <f t="shared" si="290"/>
        <v>0</v>
      </c>
      <c r="CQ140" s="260">
        <f>成绩录入!P143</f>
        <v>0</v>
      </c>
      <c r="CR140" s="248">
        <f>成绩录入!Q143</f>
        <v>0</v>
      </c>
      <c r="CS140" s="248">
        <f>成绩录入!R143</f>
        <v>0</v>
      </c>
      <c r="CT140" s="248">
        <f>成绩录入!S143</f>
        <v>0</v>
      </c>
      <c r="CU140" s="248">
        <f>成绩录入!T143</f>
        <v>0</v>
      </c>
      <c r="CV140" s="248">
        <f>成绩录入!U143</f>
        <v>0</v>
      </c>
      <c r="CW140" s="248">
        <f>成绩录入!V143</f>
        <v>0</v>
      </c>
      <c r="CX140" s="248">
        <f>成绩录入!W143</f>
        <v>0</v>
      </c>
      <c r="CY140" s="248">
        <f>成绩录入!X143</f>
        <v>0</v>
      </c>
      <c r="CZ140" s="248">
        <f>成绩录入!Y143</f>
        <v>0</v>
      </c>
      <c r="DA140" s="298">
        <f t="shared" si="291"/>
        <v>0</v>
      </c>
      <c r="DC140" s="260">
        <f>成绩录入!P143</f>
        <v>0</v>
      </c>
      <c r="DD140" s="248">
        <f>成绩录入!Q143</f>
        <v>0</v>
      </c>
      <c r="DE140" s="248">
        <f>成绩录入!R143</f>
        <v>0</v>
      </c>
      <c r="DF140" s="248">
        <f>成绩录入!S143</f>
        <v>0</v>
      </c>
      <c r="DG140" s="248">
        <f>成绩录入!T143</f>
        <v>0</v>
      </c>
      <c r="DH140" s="248">
        <f>成绩录入!U143</f>
        <v>0</v>
      </c>
      <c r="DI140" s="248">
        <f>成绩录入!V143</f>
        <v>0</v>
      </c>
      <c r="DJ140" s="248">
        <f>成绩录入!W143</f>
        <v>0</v>
      </c>
      <c r="DK140" s="248">
        <f>成绩录入!X143</f>
        <v>0</v>
      </c>
      <c r="DL140" s="248">
        <f>成绩录入!Y143</f>
        <v>0</v>
      </c>
      <c r="DM140" s="298">
        <f t="shared" si="351"/>
        <v>0</v>
      </c>
      <c r="DN140" s="299"/>
      <c r="DO140" s="260">
        <f>成绩录入!P143</f>
        <v>0</v>
      </c>
      <c r="DP140" s="248">
        <f>成绩录入!Q143</f>
        <v>0</v>
      </c>
      <c r="DQ140" s="248">
        <f>成绩录入!R143</f>
        <v>0</v>
      </c>
      <c r="DR140" s="248">
        <f>成绩录入!S143</f>
        <v>0</v>
      </c>
      <c r="DS140" s="248">
        <f>成绩录入!T143</f>
        <v>0</v>
      </c>
      <c r="DT140" s="248">
        <f>成绩录入!U143</f>
        <v>0</v>
      </c>
      <c r="DU140" s="248">
        <f>成绩录入!V143</f>
        <v>0</v>
      </c>
      <c r="DV140" s="248">
        <f>成绩录入!W143</f>
        <v>0</v>
      </c>
      <c r="DW140" s="248">
        <f>成绩录入!X143</f>
        <v>0</v>
      </c>
      <c r="DX140" s="248">
        <f>成绩录入!Y143</f>
        <v>0</v>
      </c>
      <c r="DY140" s="298">
        <f t="shared" si="352"/>
        <v>0</v>
      </c>
      <c r="EA140" s="301" t="e">
        <f t="shared" si="294"/>
        <v>#DIV/0!</v>
      </c>
      <c r="EB140" s="297" t="e">
        <f t="shared" si="295"/>
        <v>#DIV/0!</v>
      </c>
      <c r="EC140" s="297" t="e">
        <f t="shared" si="296"/>
        <v>#DIV/0!</v>
      </c>
      <c r="ED140" s="297" t="e">
        <f t="shared" si="297"/>
        <v>#DIV/0!</v>
      </c>
      <c r="EE140" s="297" t="e">
        <f t="shared" si="298"/>
        <v>#DIV/0!</v>
      </c>
      <c r="EF140" s="302" t="e">
        <f t="shared" si="299"/>
        <v>#DIV/0!</v>
      </c>
      <c r="EG140" s="303"/>
      <c r="EH140" s="304">
        <f t="shared" si="300"/>
        <v>0</v>
      </c>
      <c r="EI140" s="397">
        <f>成绩录入!I143</f>
        <v>0</v>
      </c>
      <c r="EJ140" s="397">
        <f>成绩录入!J143</f>
        <v>0</v>
      </c>
      <c r="EK140" s="397">
        <f>成绩录入!K143</f>
        <v>0</v>
      </c>
      <c r="EL140" s="397">
        <f>成绩录入!L143</f>
        <v>0</v>
      </c>
      <c r="EM140" s="397">
        <f>成绩录入!M143</f>
        <v>0</v>
      </c>
      <c r="EN140" s="397">
        <f>成绩录入!P143</f>
        <v>0</v>
      </c>
      <c r="EO140" s="397">
        <f>成绩录入!Q143</f>
        <v>0</v>
      </c>
      <c r="EP140" s="397">
        <f>成绩录入!R143</f>
        <v>0</v>
      </c>
      <c r="EQ140" s="397">
        <f>成绩录入!S143</f>
        <v>0</v>
      </c>
      <c r="ER140" s="397">
        <f>成绩录入!T143</f>
        <v>0</v>
      </c>
      <c r="ES140" s="397">
        <f>成绩录入!U143</f>
        <v>0</v>
      </c>
      <c r="ET140" s="397">
        <f>成绩录入!V143</f>
        <v>0</v>
      </c>
      <c r="EU140" s="397">
        <f>成绩录入!W143</f>
        <v>0</v>
      </c>
      <c r="EV140" s="397">
        <f>成绩录入!X143</f>
        <v>0</v>
      </c>
      <c r="EW140" s="398">
        <f>成绩录入!Y143</f>
        <v>0</v>
      </c>
      <c r="EY140" s="304" t="str">
        <f t="shared" si="358"/>
        <v/>
      </c>
      <c r="EZ140" s="296" t="str">
        <f t="shared" si="358"/>
        <v/>
      </c>
      <c r="FA140" s="296" t="str">
        <f t="shared" si="358"/>
        <v/>
      </c>
      <c r="FB140" s="296" t="str">
        <f t="shared" si="358"/>
        <v/>
      </c>
      <c r="FC140" s="302">
        <f>成绩录入!AB143</f>
        <v>0</v>
      </c>
      <c r="FD140" s="303"/>
      <c r="FE140" s="399" t="str">
        <f t="shared" si="301"/>
        <v>√</v>
      </c>
      <c r="FF140" s="397" t="str">
        <f t="shared" si="302"/>
        <v>√</v>
      </c>
      <c r="FG140" s="397" t="str">
        <f t="shared" si="303"/>
        <v>√</v>
      </c>
      <c r="FH140" s="397" t="str">
        <f t="shared" si="304"/>
        <v>√</v>
      </c>
      <c r="FI140" s="398" t="str">
        <f t="shared" si="305"/>
        <v>√</v>
      </c>
      <c r="FJ140" s="299"/>
      <c r="FK140" s="260">
        <f>成绩录入!AB143</f>
        <v>0</v>
      </c>
      <c r="FL140" s="248">
        <f>成绩录入!AC143</f>
        <v>0</v>
      </c>
      <c r="FM140" s="248">
        <f>成绩录入!AD143</f>
        <v>0</v>
      </c>
      <c r="FN140" s="248">
        <f>成绩录入!AE143</f>
        <v>0</v>
      </c>
      <c r="FO140" s="248">
        <f>成绩录入!AF143</f>
        <v>0</v>
      </c>
      <c r="FP140" s="248">
        <f>成绩录入!AG143</f>
        <v>0</v>
      </c>
      <c r="FQ140" s="298">
        <f t="shared" si="306"/>
        <v>0</v>
      </c>
      <c r="FR140" s="299"/>
      <c r="FS140" s="260">
        <f>成绩录入!AB143</f>
        <v>0</v>
      </c>
      <c r="FT140" s="248">
        <f>成绩录入!AC143</f>
        <v>0</v>
      </c>
      <c r="FU140" s="248">
        <f>成绩录入!AD143</f>
        <v>0</v>
      </c>
      <c r="FV140" s="248">
        <f>成绩录入!AE143</f>
        <v>0</v>
      </c>
      <c r="FW140" s="248">
        <f>成绩录入!AF143</f>
        <v>0</v>
      </c>
      <c r="FX140" s="333">
        <f>成绩录入!AG143</f>
        <v>0</v>
      </c>
      <c r="FY140" s="298">
        <f t="shared" si="307"/>
        <v>0</v>
      </c>
      <c r="FZ140" s="299"/>
      <c r="GA140" s="260">
        <f>成绩录入!AB143</f>
        <v>0</v>
      </c>
      <c r="GB140" s="248">
        <f>成绩录入!AC143</f>
        <v>0</v>
      </c>
      <c r="GC140" s="248">
        <f>成绩录入!AD143</f>
        <v>0</v>
      </c>
      <c r="GD140" s="248">
        <f>成绩录入!AE143</f>
        <v>0</v>
      </c>
      <c r="GE140" s="248">
        <f>成绩录入!AF143</f>
        <v>0</v>
      </c>
      <c r="GF140" s="248">
        <f>成绩录入!AG143</f>
        <v>0</v>
      </c>
      <c r="GG140" s="298">
        <f t="shared" si="308"/>
        <v>0</v>
      </c>
      <c r="GI140" s="260">
        <f>成绩录入!AB143</f>
        <v>0</v>
      </c>
      <c r="GJ140" s="248">
        <f>成绩录入!AC143</f>
        <v>0</v>
      </c>
      <c r="GK140" s="248">
        <f>成绩录入!AD143</f>
        <v>0</v>
      </c>
      <c r="GL140" s="248">
        <f>成绩录入!AE143</f>
        <v>0</v>
      </c>
      <c r="GM140" s="248">
        <f>成绩录入!AF143</f>
        <v>0</v>
      </c>
      <c r="GN140" s="248">
        <f>成绩录入!AG143</f>
        <v>0</v>
      </c>
      <c r="GO140" s="298">
        <f t="shared" si="309"/>
        <v>0</v>
      </c>
      <c r="GP140" s="299"/>
      <c r="GQ140" s="260">
        <f>成绩录入!AB143</f>
        <v>0</v>
      </c>
      <c r="GR140" s="248">
        <f>成绩录入!AC143</f>
        <v>0</v>
      </c>
      <c r="GS140" s="248">
        <f>成绩录入!AD143</f>
        <v>0</v>
      </c>
      <c r="GT140" s="248">
        <f>成绩录入!AE143</f>
        <v>0</v>
      </c>
      <c r="GU140" s="248">
        <f>成绩录入!AF143</f>
        <v>0</v>
      </c>
      <c r="GV140" s="248">
        <f>成绩录入!AG143</f>
        <v>0</v>
      </c>
      <c r="GW140" s="298">
        <f t="shared" si="310"/>
        <v>0</v>
      </c>
      <c r="GX140" s="299"/>
      <c r="GY140" s="273">
        <f>成绩录入!AJ143</f>
        <v>0</v>
      </c>
      <c r="GZ140" s="274">
        <f>成绩录入!AK143</f>
        <v>0</v>
      </c>
      <c r="HA140" s="274">
        <f>成绩录入!AL143</f>
        <v>0</v>
      </c>
      <c r="HB140" s="274">
        <f>成绩录入!AM143</f>
        <v>0</v>
      </c>
      <c r="HC140" s="274">
        <f>成绩录入!AN143</f>
        <v>0</v>
      </c>
      <c r="HD140" s="274">
        <f>成绩录入!AO143</f>
        <v>0</v>
      </c>
      <c r="HE140" s="310">
        <f t="shared" si="359"/>
        <v>0</v>
      </c>
      <c r="HF140" s="299"/>
      <c r="HG140" s="273">
        <f>成绩录入!AJ143</f>
        <v>0</v>
      </c>
      <c r="HH140" s="274">
        <f>成绩录入!AK143</f>
        <v>0</v>
      </c>
      <c r="HI140" s="274">
        <f>成绩录入!AL143</f>
        <v>0</v>
      </c>
      <c r="HJ140" s="274">
        <f>成绩录入!AM143</f>
        <v>0</v>
      </c>
      <c r="HK140" s="274">
        <f>成绩录入!AN143</f>
        <v>0</v>
      </c>
      <c r="HL140" s="274">
        <f>成绩录入!AO143</f>
        <v>0</v>
      </c>
      <c r="HM140" s="310">
        <f t="shared" si="360"/>
        <v>0</v>
      </c>
      <c r="HO140" s="273">
        <f>成绩录入!AJ143</f>
        <v>0</v>
      </c>
      <c r="HP140" s="274">
        <f>成绩录入!AK143</f>
        <v>0</v>
      </c>
      <c r="HQ140" s="274">
        <f>成绩录入!AL143</f>
        <v>0</v>
      </c>
      <c r="HR140" s="274">
        <f>成绩录入!AM143</f>
        <v>0</v>
      </c>
      <c r="HS140" s="274">
        <f>成绩录入!AN143</f>
        <v>0</v>
      </c>
      <c r="HT140" s="274">
        <f>成绩录入!AO143</f>
        <v>0</v>
      </c>
      <c r="HU140" s="310">
        <f t="shared" si="361"/>
        <v>0</v>
      </c>
      <c r="HV140" s="299"/>
      <c r="HW140" s="273">
        <f>成绩录入!AJ143</f>
        <v>0</v>
      </c>
      <c r="HX140" s="274">
        <f>成绩录入!AK143</f>
        <v>0</v>
      </c>
      <c r="HY140" s="274">
        <f>成绩录入!AL143</f>
        <v>0</v>
      </c>
      <c r="HZ140" s="274">
        <f>成绩录入!AM143</f>
        <v>0</v>
      </c>
      <c r="IA140" s="274">
        <f>成绩录入!AN143</f>
        <v>0</v>
      </c>
      <c r="IB140" s="274">
        <f>成绩录入!AO143</f>
        <v>0</v>
      </c>
      <c r="IC140" s="310">
        <f t="shared" si="362"/>
        <v>0</v>
      </c>
      <c r="ID140" s="299"/>
      <c r="IE140" s="273">
        <f>成绩录入!AJ143</f>
        <v>0</v>
      </c>
      <c r="IF140" s="274">
        <f>成绩录入!AK143</f>
        <v>0</v>
      </c>
      <c r="IG140" s="274">
        <f>成绩录入!AL143</f>
        <v>0</v>
      </c>
      <c r="IH140" s="274">
        <f>成绩录入!AM143</f>
        <v>0</v>
      </c>
      <c r="II140" s="274">
        <f>成绩录入!AN143</f>
        <v>0</v>
      </c>
      <c r="IJ140" s="274">
        <f>成绩录入!AO143</f>
        <v>0</v>
      </c>
      <c r="IK140" s="310">
        <f t="shared" si="363"/>
        <v>0</v>
      </c>
      <c r="IL140" s="299"/>
      <c r="IM140" s="313" t="e">
        <f t="shared" si="311"/>
        <v>#DIV/0!</v>
      </c>
      <c r="IN140" s="314" t="e">
        <f t="shared" si="312"/>
        <v>#DIV/0!</v>
      </c>
      <c r="IO140" s="314" t="e">
        <f t="shared" si="313"/>
        <v>#DIV/0!</v>
      </c>
      <c r="IP140" s="314" t="e">
        <f t="shared" si="314"/>
        <v>#DIV/0!</v>
      </c>
      <c r="IQ140" s="314" t="e">
        <f t="shared" si="315"/>
        <v>#DIV/0!</v>
      </c>
      <c r="IR140" s="400" t="e">
        <f t="shared" si="316"/>
        <v>#DIV/0!</v>
      </c>
      <c r="IT140" s="214">
        <f>成绩录入!AR143</f>
        <v>0</v>
      </c>
      <c r="IU140" s="216">
        <f>成绩录入!AS143</f>
        <v>0</v>
      </c>
      <c r="IV140" s="216">
        <f>成绩录入!AT143</f>
        <v>0</v>
      </c>
      <c r="IW140" s="216">
        <f>成绩录入!AU143</f>
        <v>0</v>
      </c>
      <c r="IX140" s="216">
        <f>成绩录入!AV143</f>
        <v>0</v>
      </c>
      <c r="IY140" s="216">
        <f>成绩录入!AW143</f>
        <v>0</v>
      </c>
      <c r="IZ140" s="298">
        <f t="shared" si="317"/>
        <v>0</v>
      </c>
      <c r="JA140" s="299"/>
      <c r="JB140" s="317">
        <f>成绩录入!AR143</f>
        <v>0</v>
      </c>
      <c r="JC140" s="216">
        <f>成绩录入!AS143</f>
        <v>0</v>
      </c>
      <c r="JD140" s="216">
        <f>成绩录入!AT143</f>
        <v>0</v>
      </c>
      <c r="JE140" s="216">
        <f>成绩录入!AU143</f>
        <v>0</v>
      </c>
      <c r="JF140" s="216">
        <f>成绩录入!AV143</f>
        <v>0</v>
      </c>
      <c r="JG140" s="216">
        <f>成绩录入!AW143</f>
        <v>0</v>
      </c>
      <c r="JH140" s="298">
        <f t="shared" si="318"/>
        <v>0</v>
      </c>
      <c r="JI140" s="299"/>
      <c r="JJ140" s="248">
        <f>成绩录入!AR143</f>
        <v>0</v>
      </c>
      <c r="JK140" s="248">
        <f>成绩录入!AS143</f>
        <v>0</v>
      </c>
      <c r="JL140" s="248">
        <f>成绩录入!AT143</f>
        <v>0</v>
      </c>
      <c r="JM140" s="248">
        <f>成绩录入!AU143</f>
        <v>0</v>
      </c>
      <c r="JN140" s="248">
        <f>成绩录入!AV143</f>
        <v>0</v>
      </c>
      <c r="JO140" s="248">
        <f>成绩录入!AW143</f>
        <v>0</v>
      </c>
      <c r="JP140" s="298">
        <f t="shared" si="319"/>
        <v>0</v>
      </c>
      <c r="JQ140" s="299"/>
      <c r="JR140" s="308">
        <f>成绩录入!AR143</f>
        <v>0</v>
      </c>
      <c r="JS140" s="248">
        <f>成绩录入!AS143</f>
        <v>0</v>
      </c>
      <c r="JT140" s="248">
        <f>成绩录入!AT143</f>
        <v>0</v>
      </c>
      <c r="JU140" s="248">
        <f>成绩录入!AU143</f>
        <v>0</v>
      </c>
      <c r="JV140" s="248">
        <f>成绩录入!AV143</f>
        <v>0</v>
      </c>
      <c r="JW140" s="248">
        <f>成绩录入!AW143</f>
        <v>0</v>
      </c>
      <c r="JX140" s="298">
        <f t="shared" si="320"/>
        <v>0</v>
      </c>
      <c r="JY140" s="299"/>
      <c r="JZ140" s="308">
        <f>成绩录入!AR143</f>
        <v>0</v>
      </c>
      <c r="KA140" s="248">
        <f>成绩录入!AS143</f>
        <v>0</v>
      </c>
      <c r="KB140" s="248">
        <f>成绩录入!AT143</f>
        <v>0</v>
      </c>
      <c r="KC140" s="248">
        <f>成绩录入!AU143</f>
        <v>0</v>
      </c>
      <c r="KD140" s="248">
        <f>成绩录入!AV143</f>
        <v>0</v>
      </c>
      <c r="KE140" s="248">
        <f>成绩录入!AW143</f>
        <v>0</v>
      </c>
      <c r="KF140" s="298">
        <f t="shared" si="321"/>
        <v>0</v>
      </c>
      <c r="KH140" s="401">
        <f t="shared" si="322"/>
        <v>0</v>
      </c>
      <c r="KI140" s="314">
        <f t="shared" si="323"/>
        <v>0</v>
      </c>
      <c r="KJ140" s="314">
        <f t="shared" si="324"/>
        <v>0</v>
      </c>
      <c r="KK140" s="314">
        <f t="shared" si="325"/>
        <v>0</v>
      </c>
      <c r="KL140" s="314">
        <f t="shared" si="326"/>
        <v>0</v>
      </c>
      <c r="KM140" s="400">
        <f t="shared" si="327"/>
        <v>0</v>
      </c>
      <c r="KN140" s="90"/>
      <c r="KO140" s="294">
        <f>IF(总评!G138&lt;60,1,0)</f>
        <v>0</v>
      </c>
      <c r="KP140" s="355">
        <f t="shared" si="328"/>
        <v>0</v>
      </c>
      <c r="KQ140" s="355">
        <f t="shared" si="329"/>
        <v>0</v>
      </c>
      <c r="KR140" s="356">
        <f t="shared" si="330"/>
        <v>0</v>
      </c>
      <c r="KS140" s="321">
        <f t="shared" si="364"/>
        <v>0</v>
      </c>
      <c r="OT140" s="273">
        <f>IF(OT$6=$OS$5,成绩录入!BC143,0)</f>
        <v>0</v>
      </c>
      <c r="OU140" s="274">
        <f>IF(OU$6=$OS$5,成绩录入!BD143,0)</f>
        <v>0</v>
      </c>
      <c r="OV140" s="274">
        <f>IF(OV$6=$OS$5,成绩录入!BE143,0)</f>
        <v>0</v>
      </c>
      <c r="OW140" s="274">
        <f>IF(OW$6=$OS$5,成绩录入!BF143,0)</f>
        <v>0</v>
      </c>
      <c r="OX140" s="274">
        <f>IF(OX$6=$OS$5,成绩录入!BG143,0)</f>
        <v>0</v>
      </c>
      <c r="OY140" s="274">
        <f>IF(OY$6=$OS$5,成绩录入!BH143,0)</f>
        <v>0</v>
      </c>
      <c r="OZ140" s="274">
        <f>IF(OZ$6=$OS$5,成绩录入!BI143,0)</f>
        <v>0</v>
      </c>
      <c r="PA140" s="274">
        <f>IF(PA$6=$OS$5,成绩录入!BJ143,0)</f>
        <v>0</v>
      </c>
      <c r="PB140" s="274">
        <f>IF(PB$6=$OS$5,成绩录入!BK143,0)</f>
        <v>0</v>
      </c>
      <c r="PC140" s="274">
        <f>IF(PC$6=$OS$5,成绩录入!BL143,0)</f>
        <v>0</v>
      </c>
      <c r="PD140" s="274">
        <f>IF(PD$6=$OS$5,成绩录入!BM143,0)</f>
        <v>0</v>
      </c>
      <c r="PE140" s="274">
        <f>IF(PE$6=$OS$5,成绩录入!BN143,0)</f>
        <v>0</v>
      </c>
      <c r="PF140" s="274">
        <f>IF(PF$6=$OS$5,成绩录入!BO143,0)</f>
        <v>0</v>
      </c>
      <c r="PG140" s="274">
        <f>IF(PG$6=$OS$5,成绩录入!BP143,0)</f>
        <v>0</v>
      </c>
      <c r="PH140" s="274">
        <f>IF(PH$6=$OS$5,成绩录入!BQ143,0)</f>
        <v>0</v>
      </c>
      <c r="PI140" s="274">
        <f>IF(PI$6=$OS$5,成绩录入!BR143,0)</f>
        <v>0</v>
      </c>
      <c r="PJ140" s="274">
        <f>IF(PJ$6=$OS$5,成绩录入!BS143,0)</f>
        <v>0</v>
      </c>
      <c r="PK140" s="274">
        <f>IF(PK$6=$OS$5,成绩录入!BT143,0)</f>
        <v>0</v>
      </c>
      <c r="PL140" s="274">
        <f>IF(PL$6=$OS$5,成绩录入!BU143,0)</f>
        <v>0</v>
      </c>
      <c r="PM140" s="274">
        <f>IF(PM$6=$OS$5,成绩录入!BV143,0)</f>
        <v>0</v>
      </c>
      <c r="PN140" s="274">
        <f>IF(PN$6=$OS$5,成绩录入!BW143,0)</f>
        <v>0</v>
      </c>
      <c r="PO140" s="274">
        <f>IF(PO$6=$OS$5,成绩录入!BX143,0)</f>
        <v>0</v>
      </c>
      <c r="PP140" s="274">
        <f>IF(PP$6=$OS$5,成绩录入!BY143,0)</f>
        <v>0</v>
      </c>
      <c r="PQ140" s="274">
        <f>IF(PQ$6=$OS$5,成绩录入!BZ143,0)</f>
        <v>0</v>
      </c>
      <c r="PR140" s="274">
        <f>IF(PR$6=$OS$5,成绩录入!CA143,0)</f>
        <v>0</v>
      </c>
      <c r="PS140" s="274">
        <f>IF(PS$6=$OS$5,成绩录入!CB143,0)</f>
        <v>0</v>
      </c>
      <c r="PT140" s="274">
        <f>IF(PT$6=$OS$5,成绩录入!CC143,0)</f>
        <v>0</v>
      </c>
      <c r="PU140" s="274">
        <f>IF(PU$6=$OS$5,成绩录入!CD143,0)</f>
        <v>0</v>
      </c>
      <c r="PV140" s="274">
        <f>IF(PV$6=$OS$5,成绩录入!CE143,0)</f>
        <v>0</v>
      </c>
      <c r="PW140" s="274">
        <f>IF(PW$6=$OS$5,成绩录入!CF143,0)</f>
        <v>0</v>
      </c>
      <c r="PX140" s="274">
        <f>IF(PX$6=$OS$5,成绩录入!CG143,0)</f>
        <v>0</v>
      </c>
      <c r="PY140" s="274">
        <f>IF(PY$6=$OS$5,成绩录入!CH143,0)</f>
        <v>0</v>
      </c>
      <c r="PZ140" s="274">
        <f>IF(PZ$6=$OS$5,成绩录入!CI143,0)</f>
        <v>0</v>
      </c>
      <c r="QA140" s="274">
        <f>IF(QA$6=$OS$5,成绩录入!CJ143,0)</f>
        <v>0</v>
      </c>
      <c r="QB140" s="274">
        <f>IF(QB$6=$OS$5,成绩录入!CK143,0)</f>
        <v>0</v>
      </c>
      <c r="QC140" s="274">
        <f>IF(QC$6=$OS$5,成绩录入!CL143,0)</f>
        <v>0</v>
      </c>
      <c r="QD140" s="274">
        <f>IF(QD$6=$OS$5,成绩录入!CM143,0)</f>
        <v>0</v>
      </c>
      <c r="QE140" s="274">
        <f>IF(QE$6=$OS$5,成绩录入!CN143,0)</f>
        <v>0</v>
      </c>
      <c r="QF140" s="274">
        <f>IF(QF$6=$OS$5,成绩录入!CO143,0)</f>
        <v>0</v>
      </c>
      <c r="QG140" s="274">
        <f>IF(QG$6=$OS$5,成绩录入!CP143,0)</f>
        <v>0</v>
      </c>
      <c r="QH140" s="274">
        <f>IF(QH$6=$OS$5,成绩录入!CQ143,0)</f>
        <v>0</v>
      </c>
      <c r="QI140" s="274">
        <f>IF(QI$6=$OS$5,成绩录入!CR143,0)</f>
        <v>0</v>
      </c>
      <c r="QJ140" s="274">
        <f>IF(QJ$6=$OS$5,成绩录入!CS143,0)</f>
        <v>0</v>
      </c>
      <c r="QK140" s="274">
        <f>IF(QK$6=$OS$5,成绩录入!CT143,0)</f>
        <v>0</v>
      </c>
      <c r="QL140" s="274">
        <f>IF(QL$6=$OS$5,成绩录入!CU143,0)</f>
        <v>0</v>
      </c>
      <c r="QM140" s="274">
        <f>IF(QM$6=$OS$5,成绩录入!CV143,0)</f>
        <v>0</v>
      </c>
      <c r="QN140" s="274">
        <f>IF(QN$6=$OS$5,成绩录入!CW143,0)</f>
        <v>0</v>
      </c>
      <c r="QO140" s="274">
        <f>IF(QO$6=$OS$5,成绩录入!CX143,0)</f>
        <v>0</v>
      </c>
      <c r="QP140" s="274">
        <f>IF(QP$6=$OS$5,成绩录入!CY143,0)</f>
        <v>0</v>
      </c>
      <c r="QQ140" s="274">
        <f>IF(QQ$6=$OS$5,成绩录入!CZ143,0)</f>
        <v>0</v>
      </c>
      <c r="QR140" s="274">
        <f>IF(QR$6=$OS$5,成绩录入!DA143,0)</f>
        <v>0</v>
      </c>
      <c r="QS140" s="274">
        <f>IF(QS$6=$OS$5,成绩录入!DB143,0)</f>
        <v>0</v>
      </c>
      <c r="QT140" s="274">
        <f>IF(QT$6=$OS$5,成绩录入!DC143,0)</f>
        <v>0</v>
      </c>
      <c r="QU140" s="274">
        <f>IF(QU$6=$OS$5,成绩录入!DD143,0)</f>
        <v>0</v>
      </c>
      <c r="QV140" s="274">
        <f>IF(QV$6=$OS$5,成绩录入!DE143,0)</f>
        <v>0</v>
      </c>
      <c r="QW140" s="274">
        <f>IF(QW$6=$OS$5,成绩录入!DF143,0)</f>
        <v>0</v>
      </c>
      <c r="QX140" s="274">
        <f>IF(QX$6=$OS$5,成绩录入!DG143,0)</f>
        <v>0</v>
      </c>
      <c r="QY140" s="274">
        <f>IF(QY$6=$OS$5,成绩录入!DH143,0)</f>
        <v>0</v>
      </c>
      <c r="QZ140" s="274">
        <f>IF(QZ$6=$OS$5,成绩录入!DI143,0)</f>
        <v>0</v>
      </c>
      <c r="RA140" s="274">
        <f>IF(RA$6=$OS$5,成绩录入!DJ143,0)</f>
        <v>0</v>
      </c>
      <c r="RB140" s="248">
        <f>IF(RB$6=$OS$5,成绩录入!DK143,0)</f>
        <v>0</v>
      </c>
      <c r="RC140" s="248">
        <f>IF(RC$6=$OS$5,成绩录入!DL143,0)</f>
        <v>0</v>
      </c>
      <c r="RD140" s="248">
        <f>IF(RD$6=$OS$5,成绩录入!DM143,0)</f>
        <v>0</v>
      </c>
      <c r="RE140" s="248">
        <f>IF(RE$6=$OS$5,成绩录入!DN143,0)</f>
        <v>0</v>
      </c>
      <c r="RF140" s="248">
        <f>IF(RF$6=$OS$5,成绩录入!DO143,0)</f>
        <v>0</v>
      </c>
      <c r="RG140" s="248">
        <f>IF(RG$6=$OS$5,成绩录入!DP143,0)</f>
        <v>0</v>
      </c>
      <c r="RH140" s="248">
        <f>IF(RH$6=$OS$5,成绩录入!DQ143,0)</f>
        <v>0</v>
      </c>
      <c r="RI140" s="248">
        <f>IF(RI$6=$OS$5,成绩录入!DR143,0)</f>
        <v>0</v>
      </c>
      <c r="RJ140" s="248">
        <f>IF(RJ$6=$OS$5,成绩录入!DS143,0)</f>
        <v>0</v>
      </c>
      <c r="RK140" s="248">
        <f>IF(RK$6=$OS$5,成绩录入!DT143,0)</f>
        <v>0</v>
      </c>
      <c r="RL140" s="248">
        <f>IF(RL$6=$OS$5,成绩录入!DU143,0)</f>
        <v>0</v>
      </c>
      <c r="RM140" s="248">
        <f>IF(RM$6=$OS$5,成绩录入!DV143,0)</f>
        <v>0</v>
      </c>
      <c r="RN140" s="248">
        <f>IF(RN$6=$OS$5,成绩录入!DW143,0)</f>
        <v>0</v>
      </c>
      <c r="RO140" s="248">
        <f>IF(RO$6=$OS$5,成绩录入!DX143,0)</f>
        <v>0</v>
      </c>
      <c r="RP140" s="248">
        <f>IF(RP$6=$OS$5,成绩录入!DY143,0)</f>
        <v>0</v>
      </c>
      <c r="RQ140" s="248">
        <f>IF(RQ$6=$OS$5,成绩录入!DZ143,0)</f>
        <v>0</v>
      </c>
      <c r="RR140" s="248">
        <f>IF(RR$6=$OS$5,成绩录入!EA143,0)</f>
        <v>0</v>
      </c>
      <c r="RS140" s="248">
        <f>IF(RS$6=$OS$5,成绩录入!EB143,0)</f>
        <v>0</v>
      </c>
      <c r="RT140" s="248">
        <f>IF(RT$6=$OS$5,成绩录入!EC143,0)</f>
        <v>0</v>
      </c>
      <c r="RU140" s="248">
        <f>IF(RU$6=$OS$5,成绩录入!ED143,0)</f>
        <v>0</v>
      </c>
      <c r="RV140" s="248">
        <f>IF(RV$6=$OS$5,成绩录入!EE143,0)</f>
        <v>0</v>
      </c>
      <c r="RW140" s="248">
        <f>IF(RW$6=$OS$5,成绩录入!EF143,0)</f>
        <v>0</v>
      </c>
      <c r="RX140" s="248">
        <f>IF(RX$6=$OS$5,成绩录入!EG143,0)</f>
        <v>0</v>
      </c>
      <c r="RY140" s="248">
        <f>IF(RY$6=$OS$5,成绩录入!EH143,0)</f>
        <v>0</v>
      </c>
      <c r="RZ140" s="248">
        <f>IF(RZ$6=$OS$5,成绩录入!EI143,0)</f>
        <v>0</v>
      </c>
      <c r="SA140" s="248">
        <f>IF(SA$6=$OS$5,成绩录入!EJ143,0)</f>
        <v>0</v>
      </c>
      <c r="SB140" s="248">
        <f>IF(SB$6=$OS$5,成绩录入!EK143,0)</f>
        <v>0</v>
      </c>
      <c r="SC140" s="248">
        <f>IF(SC$6=$OS$5,成绩录入!EL143,0)</f>
        <v>0</v>
      </c>
      <c r="SD140" s="248">
        <f>IF(SD$6=$OS$5,成绩录入!EM143,0)</f>
        <v>0</v>
      </c>
      <c r="SE140" s="248">
        <f>IF(SE$6=$OS$5,成绩录入!EN143,0)</f>
        <v>0</v>
      </c>
      <c r="SF140" s="248">
        <f>IF(SF$6=$OS$5,成绩录入!EO143,0)</f>
        <v>0</v>
      </c>
      <c r="SG140" s="248">
        <f>IF(SG$6=$OS$5,成绩录入!EP143,0)</f>
        <v>0</v>
      </c>
      <c r="SH140" s="248">
        <f>IF(SH$6=$OS$5,成绩录入!EQ143,0)</f>
        <v>0</v>
      </c>
      <c r="SI140" s="248">
        <f>IF(SI$6=$OS$5,成绩录入!ER143,0)</f>
        <v>0</v>
      </c>
      <c r="SJ140" s="248">
        <f>IF(SJ$6=$OS$5,成绩录入!ES143,0)</f>
        <v>0</v>
      </c>
      <c r="SK140" s="248">
        <f>IF(SK$6=$OS$5,成绩录入!ET143,0)</f>
        <v>0</v>
      </c>
      <c r="SL140" s="248">
        <f>IF(SL$6=$OS$5,成绩录入!EU143,0)</f>
        <v>0</v>
      </c>
      <c r="SM140" s="248">
        <f>IF(SM$6=$OS$5,成绩录入!EV143,0)</f>
        <v>0</v>
      </c>
      <c r="SN140" s="248">
        <f>IF(SN$6=$OS$5,成绩录入!EW143,0)</f>
        <v>0</v>
      </c>
      <c r="SO140" s="248">
        <f>IF(SO$6=$OS$5,成绩录入!EX143,0)</f>
        <v>0</v>
      </c>
      <c r="SP140" s="218">
        <f t="shared" si="353"/>
        <v>0</v>
      </c>
      <c r="SQ140" s="166"/>
      <c r="SR140" s="166"/>
      <c r="SS140" s="273">
        <f>IF(SS$6=$SR$5,成绩录入!BC143,0)</f>
        <v>0</v>
      </c>
      <c r="ST140" s="274">
        <f>IF(ST$6=$SR$5,成绩录入!BD143,0)</f>
        <v>0</v>
      </c>
      <c r="SU140" s="274">
        <f>IF(SU$6=$SR$5,成绩录入!BE143,0)</f>
        <v>0</v>
      </c>
      <c r="SV140" s="274">
        <f>IF(SV$6=$SR$5,成绩录入!BF143,0)</f>
        <v>0</v>
      </c>
      <c r="SW140" s="274">
        <f>IF(SW$6=$SR$5,成绩录入!BG143,0)</f>
        <v>0</v>
      </c>
      <c r="SX140" s="274">
        <f>IF(SX$6=$SR$5,成绩录入!BH143,0)</f>
        <v>0</v>
      </c>
      <c r="SY140" s="274">
        <f>IF(SY$6=$SR$5,成绩录入!BI143,0)</f>
        <v>0</v>
      </c>
      <c r="SZ140" s="274">
        <f>IF(SZ$6=$SR$5,成绩录入!BJ143,0)</f>
        <v>0</v>
      </c>
      <c r="TA140" s="274">
        <f>IF(TA$6=$SR$5,成绩录入!BK143,0)</f>
        <v>0</v>
      </c>
      <c r="TB140" s="274">
        <f>IF(TB$6=$SR$5,成绩录入!BL143,0)</f>
        <v>0</v>
      </c>
      <c r="TC140" s="274">
        <f>IF(TC$6=$SR$5,成绩录入!BM143,0)</f>
        <v>0</v>
      </c>
      <c r="TD140" s="274">
        <f>IF(TD$6=$SR$5,成绩录入!BN143,0)</f>
        <v>0</v>
      </c>
      <c r="TE140" s="274">
        <f>IF(TE$6=$SR$5,成绩录入!BO143,0)</f>
        <v>0</v>
      </c>
      <c r="TF140" s="274">
        <f>IF(TF$6=$SR$5,成绩录入!BP143,0)</f>
        <v>0</v>
      </c>
      <c r="TG140" s="274">
        <f>IF(TG$6=$SR$5,成绩录入!BQ143,0)</f>
        <v>0</v>
      </c>
      <c r="TH140" s="274">
        <f>IF(TH$6=$SR$5,成绩录入!BR143,0)</f>
        <v>0</v>
      </c>
      <c r="TI140" s="274">
        <f>IF(TI$6=$SR$5,成绩录入!BS143,0)</f>
        <v>0</v>
      </c>
      <c r="TJ140" s="274">
        <f>IF(TJ$6=$SR$5,成绩录入!BT143,0)</f>
        <v>0</v>
      </c>
      <c r="TK140" s="274">
        <f>IF(TK$6=$SR$5,成绩录入!BU143,0)</f>
        <v>0</v>
      </c>
      <c r="TL140" s="274">
        <f>IF(TL$6=$SR$5,成绩录入!BV143,0)</f>
        <v>0</v>
      </c>
      <c r="TM140" s="274">
        <f>IF(TM$6=$SR$5,成绩录入!BW143,0)</f>
        <v>0</v>
      </c>
      <c r="TN140" s="274">
        <f>IF(TN$6=$SR$5,成绩录入!BX143,0)</f>
        <v>0</v>
      </c>
      <c r="TO140" s="274">
        <f>IF(TO$6=$SR$5,成绩录入!BY143,0)</f>
        <v>0</v>
      </c>
      <c r="TP140" s="274">
        <f>IF(TP$6=$SR$5,成绩录入!BZ143,0)</f>
        <v>0</v>
      </c>
      <c r="TQ140" s="274">
        <f>IF(TQ$6=$SR$5,成绩录入!CA143,0)</f>
        <v>0</v>
      </c>
      <c r="TR140" s="274">
        <f>IF(TR$6=$SR$5,成绩录入!CB143,0)</f>
        <v>0</v>
      </c>
      <c r="TS140" s="274">
        <f>IF(TS$6=$SR$5,成绩录入!CC143,0)</f>
        <v>0</v>
      </c>
      <c r="TT140" s="274">
        <f>IF(TT$6=$SR$5,成绩录入!CD143,0)</f>
        <v>0</v>
      </c>
      <c r="TU140" s="274">
        <f>IF(TU$6=$SR$5,成绩录入!CE143,0)</f>
        <v>0</v>
      </c>
      <c r="TV140" s="274">
        <f>IF(TV$6=$SR$5,成绩录入!CF143,0)</f>
        <v>0</v>
      </c>
      <c r="TW140" s="274">
        <f>IF(TW$6=$SR$5,成绩录入!CG143,0)</f>
        <v>0</v>
      </c>
      <c r="TX140" s="274">
        <f>IF(TX$6=$SR$5,成绩录入!CH143,0)</f>
        <v>0</v>
      </c>
      <c r="TY140" s="274">
        <f>IF(TY$6=$SR$5,成绩录入!CI143,0)</f>
        <v>0</v>
      </c>
      <c r="TZ140" s="274">
        <f>IF(TZ$6=$SR$5,成绩录入!CJ143,0)</f>
        <v>0</v>
      </c>
      <c r="UA140" s="274">
        <f>IF(UA$6=$SR$5,成绩录入!CK143,0)</f>
        <v>0</v>
      </c>
      <c r="UB140" s="274">
        <f>IF(UB$6=$SR$5,成绩录入!CL143,0)</f>
        <v>0</v>
      </c>
      <c r="UC140" s="274">
        <f>IF(UC$6=$SR$5,成绩录入!CM143,0)</f>
        <v>0</v>
      </c>
      <c r="UD140" s="274">
        <f>IF(UD$6=$SR$5,成绩录入!CN143,0)</f>
        <v>0</v>
      </c>
      <c r="UE140" s="274">
        <f>IF(UE$6=$SR$5,成绩录入!CO143,0)</f>
        <v>0</v>
      </c>
      <c r="UF140" s="274">
        <f>IF(UF$6=$SR$5,成绩录入!CP143,0)</f>
        <v>0</v>
      </c>
      <c r="UG140" s="274">
        <f>IF(UG$6=$SR$5,成绩录入!CQ143,0)</f>
        <v>0</v>
      </c>
      <c r="UH140" s="274">
        <f>IF(UH$6=$SR$5,成绩录入!CR143,0)</f>
        <v>0</v>
      </c>
      <c r="UI140" s="274">
        <f>IF(UI$6=$SR$5,成绩录入!CS143,0)</f>
        <v>0</v>
      </c>
      <c r="UJ140" s="274">
        <f>IF(UJ$6=$SR$5,成绩录入!CT143,0)</f>
        <v>0</v>
      </c>
      <c r="UK140" s="274">
        <f>IF(UK$6=$SR$5,成绩录入!CU143,0)</f>
        <v>0</v>
      </c>
      <c r="UL140" s="274">
        <f>IF(UL$6=$SR$5,成绩录入!CV143,0)</f>
        <v>0</v>
      </c>
      <c r="UM140" s="274">
        <f>IF(UM$6=$SR$5,成绩录入!CW143,0)</f>
        <v>0</v>
      </c>
      <c r="UN140" s="274">
        <f>IF(UN$6=$SR$5,成绩录入!CX143,0)</f>
        <v>0</v>
      </c>
      <c r="UO140" s="274">
        <f>IF(UO$6=$SR$5,成绩录入!CY143,0)</f>
        <v>0</v>
      </c>
      <c r="UP140" s="274">
        <f>IF(UP$6=$SR$5,成绩录入!CZ143,0)</f>
        <v>0</v>
      </c>
      <c r="UQ140" s="274">
        <f>IF(UQ$6=$SR$5,成绩录入!DA143,0)</f>
        <v>0</v>
      </c>
      <c r="UR140" s="274">
        <f>IF(UR$6=$SR$5,成绩录入!DB143,0)</f>
        <v>0</v>
      </c>
      <c r="US140" s="274">
        <f>IF(US$6=$SR$5,成绩录入!DC143,0)</f>
        <v>0</v>
      </c>
      <c r="UT140" s="274">
        <f>IF(UT$6=$SR$5,成绩录入!DD143,0)</f>
        <v>0</v>
      </c>
      <c r="UU140" s="274">
        <f>IF(UU$6=$SR$5,成绩录入!DE143,0)</f>
        <v>0</v>
      </c>
      <c r="UV140" s="274">
        <f>IF(UV$6=$SR$5,成绩录入!DF143,0)</f>
        <v>0</v>
      </c>
      <c r="UW140" s="274">
        <f>IF(UW$6=$SR$5,成绩录入!DG143,0)</f>
        <v>0</v>
      </c>
      <c r="UX140" s="274">
        <f>IF(UX$6=$SR$5,成绩录入!DH143,0)</f>
        <v>0</v>
      </c>
      <c r="UY140" s="274">
        <f>IF(UY$6=$SR$5,成绩录入!DI143,0)</f>
        <v>0</v>
      </c>
      <c r="UZ140" s="274">
        <f>IF(UZ$6=$SR$5,成绩录入!DJ143,0)</f>
        <v>0</v>
      </c>
      <c r="VA140" s="248">
        <f>IF(VA$6=$SR$5,成绩录入!DK143,0)</f>
        <v>0</v>
      </c>
      <c r="VB140" s="248">
        <f>IF(VB$6=$SR$5,成绩录入!DL143,0)</f>
        <v>0</v>
      </c>
      <c r="VC140" s="248">
        <f>IF(VC$6=$SR$5,成绩录入!DM143,0)</f>
        <v>0</v>
      </c>
      <c r="VD140" s="248">
        <f>IF(VD$6=$SR$5,成绩录入!DN143,0)</f>
        <v>0</v>
      </c>
      <c r="VE140" s="248">
        <f>IF(VE$6=$SR$5,成绩录入!DO143,0)</f>
        <v>0</v>
      </c>
      <c r="VF140" s="248">
        <f>IF(VF$6=$SR$5,成绩录入!DP143,0)</f>
        <v>0</v>
      </c>
      <c r="VG140" s="248">
        <f>IF(VG$6=$SR$5,成绩录入!DQ143,0)</f>
        <v>0</v>
      </c>
      <c r="VH140" s="248">
        <f>IF(VH$6=$SR$5,成绩录入!DR143,0)</f>
        <v>0</v>
      </c>
      <c r="VI140" s="248">
        <f>IF(VI$6=$SR$5,成绩录入!DS143,0)</f>
        <v>0</v>
      </c>
      <c r="VJ140" s="248">
        <f>IF(VJ$6=$SR$5,成绩录入!DT143,0)</f>
        <v>0</v>
      </c>
      <c r="VK140" s="248">
        <f>IF(VK$6=$SR$5,成绩录入!DU143,0)</f>
        <v>0</v>
      </c>
      <c r="VL140" s="248">
        <f>IF(VL$6=$SR$5,成绩录入!DV143,0)</f>
        <v>0</v>
      </c>
      <c r="VM140" s="248">
        <f>IF(VM$6=$SR$5,成绩录入!DW143,0)</f>
        <v>0</v>
      </c>
      <c r="VN140" s="248">
        <f>IF(VN$6=$SR$5,成绩录入!DX143,0)</f>
        <v>0</v>
      </c>
      <c r="VO140" s="248">
        <f>IF(VO$6=$SR$5,成绩录入!DY143,0)</f>
        <v>0</v>
      </c>
      <c r="VP140" s="248">
        <f>IF(VP$6=$SR$5,成绩录入!DZ143,0)</f>
        <v>0</v>
      </c>
      <c r="VQ140" s="248">
        <f>IF(VQ$6=$SR$5,成绩录入!EA143,0)</f>
        <v>0</v>
      </c>
      <c r="VR140" s="248">
        <f>IF(VR$6=$SR$5,成绩录入!EB143,0)</f>
        <v>0</v>
      </c>
      <c r="VS140" s="248">
        <f>IF(VS$6=$SR$5,成绩录入!EC143,0)</f>
        <v>0</v>
      </c>
      <c r="VT140" s="248">
        <f>IF(VT$6=$SR$5,成绩录入!ED143,0)</f>
        <v>0</v>
      </c>
      <c r="VU140" s="248">
        <f>IF(VU$6=$SR$5,成绩录入!EE143,0)</f>
        <v>0</v>
      </c>
      <c r="VV140" s="248">
        <f>IF(VV$6=$SR$5,成绩录入!EF143,0)</f>
        <v>0</v>
      </c>
      <c r="VW140" s="248">
        <f>IF(VW$6=$SR$5,成绩录入!EG143,0)</f>
        <v>0</v>
      </c>
      <c r="VX140" s="248">
        <f>IF(VX$6=$SR$5,成绩录入!EH143,0)</f>
        <v>0</v>
      </c>
      <c r="VY140" s="248">
        <f>IF(VY$6=$SR$5,成绩录入!EI143,0)</f>
        <v>0</v>
      </c>
      <c r="VZ140" s="248">
        <f>IF(VZ$6=$SR$5,成绩录入!EJ143,0)</f>
        <v>0</v>
      </c>
      <c r="WA140" s="248">
        <f>IF(WA$6=$SR$5,成绩录入!EK143,0)</f>
        <v>0</v>
      </c>
      <c r="WB140" s="248">
        <f>IF(WB$6=$SR$5,成绩录入!EL143,0)</f>
        <v>0</v>
      </c>
      <c r="WC140" s="248">
        <f>IF(WC$6=$SR$5,成绩录入!EM143,0)</f>
        <v>0</v>
      </c>
      <c r="WD140" s="248">
        <f>IF(WD$6=$SR$5,成绩录入!EN143,0)</f>
        <v>0</v>
      </c>
      <c r="WE140" s="248">
        <f>IF(WE$6=$SR$5,成绩录入!EO143,0)</f>
        <v>0</v>
      </c>
      <c r="WF140" s="248">
        <f>IF(WF$6=$SR$5,成绩录入!EP143,0)</f>
        <v>0</v>
      </c>
      <c r="WG140" s="248">
        <f>IF(WG$6=$SR$5,成绩录入!EQ143,0)</f>
        <v>0</v>
      </c>
      <c r="WH140" s="248">
        <f>IF(WH$6=$SR$5,成绩录入!ER143,0)</f>
        <v>0</v>
      </c>
      <c r="WI140" s="248">
        <f>IF(WI$6=$SR$5,成绩录入!ES143,0)</f>
        <v>0</v>
      </c>
      <c r="WJ140" s="248">
        <f>IF(WJ$6=$SR$5,成绩录入!ET143,0)</f>
        <v>0</v>
      </c>
      <c r="WK140" s="248">
        <f>IF(WK$6=$SR$5,成绩录入!EU143,0)</f>
        <v>0</v>
      </c>
      <c r="WL140" s="248">
        <f>IF(WL$6=$SR$5,成绩录入!EV143,0)</f>
        <v>0</v>
      </c>
      <c r="WM140" s="248">
        <f>IF(WM$6=$SR$5,成绩录入!EW143,0)</f>
        <v>0</v>
      </c>
      <c r="WN140" s="248">
        <f>IF(WN$6=$SR$5,成绩录入!EX143,0)</f>
        <v>0</v>
      </c>
      <c r="WO140" s="218">
        <f t="shared" si="354"/>
        <v>0</v>
      </c>
      <c r="WP140" s="166"/>
      <c r="WQ140" s="166"/>
      <c r="WR140" s="273">
        <f>IF(WR$6=$WQ$5,成绩录入!BC143,0)</f>
        <v>0</v>
      </c>
      <c r="WS140" s="274">
        <f>IF(WS$6=$WQ$5,成绩录入!BD143,0)</f>
        <v>0</v>
      </c>
      <c r="WT140" s="274">
        <f>IF(WT$6=$WQ$5,成绩录入!BE143,0)</f>
        <v>0</v>
      </c>
      <c r="WU140" s="274">
        <f>IF(WU$6=$WQ$5,成绩录入!BF143,0)</f>
        <v>0</v>
      </c>
      <c r="WV140" s="274">
        <f>IF(WV$6=$WQ$5,成绩录入!BG143,0)</f>
        <v>0</v>
      </c>
      <c r="WW140" s="274">
        <f>IF(WW$6=$WQ$5,成绩录入!BH143,0)</f>
        <v>0</v>
      </c>
      <c r="WX140" s="274">
        <f>IF(WX$6=$WQ$5,成绩录入!BI143,0)</f>
        <v>0</v>
      </c>
      <c r="WY140" s="274">
        <f>IF(WY$6=$WQ$5,成绩录入!BJ143,0)</f>
        <v>0</v>
      </c>
      <c r="WZ140" s="274">
        <f>IF(WZ$6=$WQ$5,成绩录入!BK143,0)</f>
        <v>0</v>
      </c>
      <c r="XA140" s="274">
        <f>IF(XA$6=$WQ$5,成绩录入!BL143,0)</f>
        <v>0</v>
      </c>
      <c r="XB140" s="274">
        <f>IF(XB$6=$WQ$5,成绩录入!BM143,0)</f>
        <v>0</v>
      </c>
      <c r="XC140" s="274">
        <f>IF(XC$6=$WQ$5,成绩录入!BN143,0)</f>
        <v>0</v>
      </c>
      <c r="XD140" s="274">
        <f>IF(XD$6=$WQ$5,成绩录入!BO143,0)</f>
        <v>0</v>
      </c>
      <c r="XE140" s="274">
        <f>IF(XE$6=$WQ$5,成绩录入!BP143,0)</f>
        <v>0</v>
      </c>
      <c r="XF140" s="274">
        <f>IF(XF$6=$WQ$5,成绩录入!BQ143,0)</f>
        <v>0</v>
      </c>
      <c r="XG140" s="274">
        <f>IF(XG$6=$WQ$5,成绩录入!BR143,0)</f>
        <v>0</v>
      </c>
      <c r="XH140" s="274">
        <f>IF(XH$6=$WQ$5,成绩录入!BS143,0)</f>
        <v>0</v>
      </c>
      <c r="XI140" s="274">
        <f>IF(XI$6=$WQ$5,成绩录入!BT143,0)</f>
        <v>0</v>
      </c>
      <c r="XJ140" s="274">
        <f>IF(XJ$6=$WQ$5,成绩录入!BU143,0)</f>
        <v>0</v>
      </c>
      <c r="XK140" s="274">
        <f>IF(XK$6=$WQ$5,成绩录入!BV143,0)</f>
        <v>0</v>
      </c>
      <c r="XL140" s="274">
        <f>IF(XL$6=$WQ$5,成绩录入!BW143,0)</f>
        <v>0</v>
      </c>
      <c r="XM140" s="274">
        <f>IF(XM$6=$WQ$5,成绩录入!BX143,0)</f>
        <v>0</v>
      </c>
      <c r="XN140" s="274">
        <f>IF(XN$6=$WQ$5,成绩录入!BY143,0)</f>
        <v>0</v>
      </c>
      <c r="XO140" s="274">
        <f>IF(XO$6=$WQ$5,成绩录入!BZ143,0)</f>
        <v>0</v>
      </c>
      <c r="XP140" s="274">
        <f>IF(XP$6=$WQ$5,成绩录入!CA143,0)</f>
        <v>0</v>
      </c>
      <c r="XQ140" s="274">
        <f>IF(XQ$6=$WQ$5,成绩录入!CB143,0)</f>
        <v>0</v>
      </c>
      <c r="XR140" s="274">
        <f>IF(XR$6=$WQ$5,成绩录入!CC143,0)</f>
        <v>0</v>
      </c>
      <c r="XS140" s="274">
        <f>IF(XS$6=$WQ$5,成绩录入!CD143,0)</f>
        <v>0</v>
      </c>
      <c r="XT140" s="274">
        <f>IF(XT$6=$WQ$5,成绩录入!CE143,0)</f>
        <v>0</v>
      </c>
      <c r="XU140" s="274">
        <f>IF(XU$6=$WQ$5,成绩录入!CF143,0)</f>
        <v>0</v>
      </c>
      <c r="XV140" s="274">
        <f>IF(XV$6=$WQ$5,成绩录入!CG143,0)</f>
        <v>0</v>
      </c>
      <c r="XW140" s="274">
        <f>IF(XW$6=$WQ$5,成绩录入!CH143,0)</f>
        <v>0</v>
      </c>
      <c r="XX140" s="274">
        <f>IF(XX$6=$WQ$5,成绩录入!CI143,0)</f>
        <v>0</v>
      </c>
      <c r="XY140" s="274">
        <f>IF(XY$6=$WQ$5,成绩录入!CJ143,0)</f>
        <v>0</v>
      </c>
      <c r="XZ140" s="274">
        <f>IF(XZ$6=$WQ$5,成绩录入!CK143,0)</f>
        <v>0</v>
      </c>
      <c r="YA140" s="274">
        <f>IF(YA$6=$WQ$5,成绩录入!CL143,0)</f>
        <v>0</v>
      </c>
      <c r="YB140" s="274">
        <f>IF(YB$6=$WQ$5,成绩录入!CM143,0)</f>
        <v>0</v>
      </c>
      <c r="YC140" s="274">
        <f>IF(YC$6=$WQ$5,成绩录入!CN143,0)</f>
        <v>0</v>
      </c>
      <c r="YD140" s="274">
        <f>IF(YD$6=$WQ$5,成绩录入!CO143,0)</f>
        <v>0</v>
      </c>
      <c r="YE140" s="274">
        <f>IF(YE$6=$WQ$5,成绩录入!CP143,0)</f>
        <v>0</v>
      </c>
      <c r="YF140" s="274">
        <f>IF(YF$6=$WQ$5,成绩录入!CQ143,0)</f>
        <v>0</v>
      </c>
      <c r="YG140" s="274">
        <f>IF(YG$6=$WQ$5,成绩录入!CR143,0)</f>
        <v>0</v>
      </c>
      <c r="YH140" s="274">
        <f>IF(YH$6=$WQ$5,成绩录入!CS143,0)</f>
        <v>0</v>
      </c>
      <c r="YI140" s="274">
        <f>IF(YI$6=$WQ$5,成绩录入!CT143,0)</f>
        <v>0</v>
      </c>
      <c r="YJ140" s="274">
        <f>IF(YJ$6=$WQ$5,成绩录入!CU143,0)</f>
        <v>0</v>
      </c>
      <c r="YK140" s="274">
        <f>IF(YK$6=$WQ$5,成绩录入!CV143,0)</f>
        <v>0</v>
      </c>
      <c r="YL140" s="274">
        <f>IF(YL$6=$WQ$5,成绩录入!CW143,0)</f>
        <v>0</v>
      </c>
      <c r="YM140" s="274">
        <f>IF(YM$6=$WQ$5,成绩录入!CX143,0)</f>
        <v>0</v>
      </c>
      <c r="YN140" s="274">
        <f>IF(YN$6=$WQ$5,成绩录入!CY143,0)</f>
        <v>0</v>
      </c>
      <c r="YO140" s="274">
        <f>IF(YO$6=$WQ$5,成绩录入!CZ143,0)</f>
        <v>0</v>
      </c>
      <c r="YP140" s="274">
        <f>IF(YP$6=$WQ$5,成绩录入!DA143,0)</f>
        <v>0</v>
      </c>
      <c r="YQ140" s="274">
        <f>IF(YQ$6=$WQ$5,成绩录入!DB143,0)</f>
        <v>0</v>
      </c>
      <c r="YR140" s="274">
        <f>IF(YR$6=$WQ$5,成绩录入!DC143,0)</f>
        <v>0</v>
      </c>
      <c r="YS140" s="274">
        <f>IF(YS$6=$WQ$5,成绩录入!DD143,0)</f>
        <v>0</v>
      </c>
      <c r="YT140" s="274">
        <f>IF(YT$6=$WQ$5,成绩录入!DE143,0)</f>
        <v>0</v>
      </c>
      <c r="YU140" s="274">
        <f>IF(YU$6=$WQ$5,成绩录入!DF143,0)</f>
        <v>0</v>
      </c>
      <c r="YV140" s="274">
        <f>IF(YV$6=$WQ$5,成绩录入!DG143,0)</f>
        <v>0</v>
      </c>
      <c r="YW140" s="274">
        <f>IF(YW$6=$WQ$5,成绩录入!DH143,0)</f>
        <v>0</v>
      </c>
      <c r="YX140" s="274">
        <f>IF(YX$6=$WQ$5,成绩录入!DI143,0)</f>
        <v>0</v>
      </c>
      <c r="YY140" s="274">
        <f>IF(YY$6=$WQ$5,成绩录入!DJ143,0)</f>
        <v>0</v>
      </c>
      <c r="YZ140" s="248">
        <f>IF(YZ$6=$WQ$5,成绩录入!DK143,0)</f>
        <v>0</v>
      </c>
      <c r="ZA140" s="248">
        <f>IF(ZA$6=$WQ$5,成绩录入!DL143,0)</f>
        <v>0</v>
      </c>
      <c r="ZB140" s="248">
        <f>IF(ZB$6=$WQ$5,成绩录入!DM143,0)</f>
        <v>0</v>
      </c>
      <c r="ZC140" s="248">
        <f>IF(ZC$6=$WQ$5,成绩录入!DN143,0)</f>
        <v>0</v>
      </c>
      <c r="ZD140" s="248">
        <f>IF(ZD$6=$WQ$5,成绩录入!DO143,0)</f>
        <v>0</v>
      </c>
      <c r="ZE140" s="248">
        <f>IF(ZE$6=$WQ$5,成绩录入!DP143,0)</f>
        <v>0</v>
      </c>
      <c r="ZF140" s="248">
        <f>IF(ZF$6=$WQ$5,成绩录入!DQ143,0)</f>
        <v>0</v>
      </c>
      <c r="ZG140" s="248">
        <f>IF(ZG$6=$WQ$5,成绩录入!DR143,0)</f>
        <v>0</v>
      </c>
      <c r="ZH140" s="248">
        <f>IF(ZH$6=$WQ$5,成绩录入!DS143,0)</f>
        <v>0</v>
      </c>
      <c r="ZI140" s="248">
        <f>IF(ZI$6=$WQ$5,成绩录入!DT143,0)</f>
        <v>0</v>
      </c>
      <c r="ZJ140" s="248">
        <f>IF(ZJ$6=$WQ$5,成绩录入!DU143,0)</f>
        <v>0</v>
      </c>
      <c r="ZK140" s="248">
        <f>IF(ZK$6=$WQ$5,成绩录入!DV143,0)</f>
        <v>0</v>
      </c>
      <c r="ZL140" s="248">
        <f>IF(ZL$6=$WQ$5,成绩录入!DW143,0)</f>
        <v>0</v>
      </c>
      <c r="ZM140" s="248">
        <f>IF(ZM$6=$WQ$5,成绩录入!DX143,0)</f>
        <v>0</v>
      </c>
      <c r="ZN140" s="248">
        <f>IF(ZN$6=$WQ$5,成绩录入!DY143,0)</f>
        <v>0</v>
      </c>
      <c r="ZO140" s="248">
        <f>IF(ZO$6=$WQ$5,成绩录入!DZ143,0)</f>
        <v>0</v>
      </c>
      <c r="ZP140" s="248">
        <f>IF(ZP$6=$WQ$5,成绩录入!EA143,0)</f>
        <v>0</v>
      </c>
      <c r="ZQ140" s="248">
        <f>IF(ZQ$6=$WQ$5,成绩录入!EB143,0)</f>
        <v>0</v>
      </c>
      <c r="ZR140" s="248">
        <f>IF(ZR$6=$WQ$5,成绩录入!EC143,0)</f>
        <v>0</v>
      </c>
      <c r="ZS140" s="248">
        <f>IF(ZS$6=$WQ$5,成绩录入!ED143,0)</f>
        <v>0</v>
      </c>
      <c r="ZT140" s="248">
        <f>IF(ZT$6=$WQ$5,成绩录入!EE143,0)</f>
        <v>0</v>
      </c>
      <c r="ZU140" s="248">
        <f>IF(ZU$6=$WQ$5,成绩录入!EF143,0)</f>
        <v>0</v>
      </c>
      <c r="ZV140" s="248">
        <f>IF(ZV$6=$WQ$5,成绩录入!EG143,0)</f>
        <v>0</v>
      </c>
      <c r="ZW140" s="248">
        <f>IF(ZW$6=$WQ$5,成绩录入!EH143,0)</f>
        <v>0</v>
      </c>
      <c r="ZX140" s="248">
        <f>IF(ZX$6=$WQ$5,成绩录入!EI143,0)</f>
        <v>0</v>
      </c>
      <c r="ZY140" s="248">
        <f>IF(ZY$6=$WQ$5,成绩录入!EJ143,0)</f>
        <v>0</v>
      </c>
      <c r="ZZ140" s="248">
        <f>IF(ZZ$6=$WQ$5,成绩录入!EK143,0)</f>
        <v>0</v>
      </c>
      <c r="AAA140" s="248">
        <f>IF(AAA$6=$WQ$5,成绩录入!EL143,0)</f>
        <v>0</v>
      </c>
      <c r="AAB140" s="248">
        <f>IF(AAB$6=$WQ$5,成绩录入!EM143,0)</f>
        <v>0</v>
      </c>
      <c r="AAC140" s="248">
        <f>IF(AAC$6=$WQ$5,成绩录入!EN143,0)</f>
        <v>0</v>
      </c>
      <c r="AAD140" s="248">
        <f>IF(AAD$6=$WQ$5,成绩录入!EO143,0)</f>
        <v>0</v>
      </c>
      <c r="AAE140" s="248">
        <f>IF(AAE$6=$WQ$5,成绩录入!EP143,0)</f>
        <v>0</v>
      </c>
      <c r="AAF140" s="248">
        <f>IF(AAF$6=$WQ$5,成绩录入!EQ143,0)</f>
        <v>0</v>
      </c>
      <c r="AAG140" s="248">
        <f>IF(AAG$6=$WQ$5,成绩录入!ER143,0)</f>
        <v>0</v>
      </c>
      <c r="AAH140" s="248">
        <f>IF(AAH$6=$WQ$5,成绩录入!ES143,0)</f>
        <v>0</v>
      </c>
      <c r="AAI140" s="248">
        <f>IF(AAI$6=$WQ$5,成绩录入!ET143,0)</f>
        <v>0</v>
      </c>
      <c r="AAJ140" s="248">
        <f>IF(AAJ$6=$WQ$5,成绩录入!EU143,0)</f>
        <v>0</v>
      </c>
      <c r="AAK140" s="248">
        <f>IF(AAK$6=$WQ$5,成绩录入!EV143,0)</f>
        <v>0</v>
      </c>
      <c r="AAL140" s="248">
        <f>IF(AAL$6=$WQ$5,成绩录入!EW143,0)</f>
        <v>0</v>
      </c>
      <c r="AAM140" s="248">
        <f>IF(AAM$6=$WQ$5,成绩录入!EX143,0)</f>
        <v>0</v>
      </c>
      <c r="AAN140" s="218">
        <f t="shared" si="355"/>
        <v>0</v>
      </c>
      <c r="AAO140" s="206"/>
      <c r="AAQ140" s="273">
        <f>IF(AAQ$6=$AAP$5,成绩录入!BC143,0)</f>
        <v>0</v>
      </c>
      <c r="AAR140" s="274">
        <f>IF(AAR$6=$AAP$5,成绩录入!BD143,0)</f>
        <v>0</v>
      </c>
      <c r="AAS140" s="274">
        <f>IF(AAS$6=$AAP$5,成绩录入!BE143,0)</f>
        <v>0</v>
      </c>
      <c r="AAT140" s="274">
        <f>IF(AAT$6=$AAP$5,成绩录入!BF143,0)</f>
        <v>0</v>
      </c>
      <c r="AAU140" s="274">
        <f>IF(AAU$6=$AAP$5,成绩录入!BG143,0)</f>
        <v>0</v>
      </c>
      <c r="AAV140" s="274">
        <f>IF(AAV$6=$AAP$5,成绩录入!BH143,0)</f>
        <v>0</v>
      </c>
      <c r="AAW140" s="274">
        <f>IF(AAW$6=$AAP$5,成绩录入!BI143,0)</f>
        <v>0</v>
      </c>
      <c r="AAX140" s="274">
        <f>IF(AAX$6=$AAP$5,成绩录入!BJ143,0)</f>
        <v>0</v>
      </c>
      <c r="AAY140" s="274">
        <f>IF(AAY$6=$AAP$5,成绩录入!BK143,0)</f>
        <v>0</v>
      </c>
      <c r="AAZ140" s="274">
        <f>IF(AAZ$6=$AAP$5,成绩录入!BL143,0)</f>
        <v>0</v>
      </c>
      <c r="ABA140" s="274">
        <f>IF(ABA$6=$AAP$5,成绩录入!BM143,0)</f>
        <v>0</v>
      </c>
      <c r="ABB140" s="274">
        <f>IF(ABB$6=$AAP$5,成绩录入!BN143,0)</f>
        <v>0</v>
      </c>
      <c r="ABC140" s="274">
        <f>IF(ABC$6=$AAP$5,成绩录入!BO143,0)</f>
        <v>0</v>
      </c>
      <c r="ABD140" s="274">
        <f>IF(ABD$6=$AAP$5,成绩录入!BP143,0)</f>
        <v>0</v>
      </c>
      <c r="ABE140" s="274">
        <f>IF(ABE$6=$AAP$5,成绩录入!BQ143,0)</f>
        <v>0</v>
      </c>
      <c r="ABF140" s="274">
        <f>IF(ABF$6=$AAP$5,成绩录入!BR143,0)</f>
        <v>0</v>
      </c>
      <c r="ABG140" s="274">
        <f>IF(ABG$6=$AAP$5,成绩录入!BS143,0)</f>
        <v>0</v>
      </c>
      <c r="ABH140" s="274">
        <f>IF(ABH$6=$AAP$5,成绩录入!BT143,0)</f>
        <v>0</v>
      </c>
      <c r="ABI140" s="274">
        <f>IF(ABI$6=$AAP$5,成绩录入!BU143,0)</f>
        <v>0</v>
      </c>
      <c r="ABJ140" s="274">
        <f>IF(ABJ$6=$AAP$5,成绩录入!BV143,0)</f>
        <v>0</v>
      </c>
      <c r="ABK140" s="274">
        <f>IF(ABK$6=$AAP$5,成绩录入!BW143,0)</f>
        <v>0</v>
      </c>
      <c r="ABL140" s="274">
        <f>IF(ABL$6=$AAP$5,成绩录入!BX143,0)</f>
        <v>0</v>
      </c>
      <c r="ABM140" s="274">
        <f>IF(ABM$6=$AAP$5,成绩录入!BY143,0)</f>
        <v>0</v>
      </c>
      <c r="ABN140" s="274">
        <f>IF(ABN$6=$AAP$5,成绩录入!BZ143,0)</f>
        <v>0</v>
      </c>
      <c r="ABO140" s="274">
        <f>IF(ABO$6=$AAP$5,成绩录入!CA143,0)</f>
        <v>0</v>
      </c>
      <c r="ABP140" s="274">
        <f>IF(ABP$6=$AAP$5,成绩录入!CB143,0)</f>
        <v>0</v>
      </c>
      <c r="ABQ140" s="274">
        <f>IF(ABQ$6=$AAP$5,成绩录入!CC143,0)</f>
        <v>0</v>
      </c>
      <c r="ABR140" s="274">
        <f>IF(ABR$6=$AAP$5,成绩录入!CD143,0)</f>
        <v>0</v>
      </c>
      <c r="ABS140" s="274">
        <f>IF(ABS$6=$AAP$5,成绩录入!CE143,0)</f>
        <v>0</v>
      </c>
      <c r="ABT140" s="274">
        <f>IF(ABT$6=$AAP$5,成绩录入!CF143,0)</f>
        <v>0</v>
      </c>
      <c r="ABU140" s="274">
        <f>IF(ABU$6=$AAP$5,成绩录入!CG143,0)</f>
        <v>0</v>
      </c>
      <c r="ABV140" s="274">
        <f>IF(ABV$6=$AAP$5,成绩录入!CH143,0)</f>
        <v>0</v>
      </c>
      <c r="ABW140" s="274">
        <f>IF(ABW$6=$AAP$5,成绩录入!CI143,0)</f>
        <v>0</v>
      </c>
      <c r="ABX140" s="274">
        <f>IF(ABX$6=$AAP$5,成绩录入!CJ143,0)</f>
        <v>0</v>
      </c>
      <c r="ABY140" s="274">
        <f>IF(ABY$6=$AAP$5,成绩录入!CK143,0)</f>
        <v>0</v>
      </c>
      <c r="ABZ140" s="274">
        <f>IF(ABZ$6=$AAP$5,成绩录入!CL143,0)</f>
        <v>0</v>
      </c>
      <c r="ACA140" s="274">
        <f>IF(ACA$6=$AAP$5,成绩录入!CM143,0)</f>
        <v>0</v>
      </c>
      <c r="ACB140" s="274">
        <f>IF(ACB$6=$AAP$5,成绩录入!CN143,0)</f>
        <v>0</v>
      </c>
      <c r="ACC140" s="274">
        <f>IF(ACC$6=$AAP$5,成绩录入!CO143,0)</f>
        <v>0</v>
      </c>
      <c r="ACD140" s="274">
        <f>IF(ACD$6=$AAP$5,成绩录入!CP143,0)</f>
        <v>0</v>
      </c>
      <c r="ACE140" s="274">
        <f>IF(ACE$6=$AAP$5,成绩录入!CQ143,0)</f>
        <v>0</v>
      </c>
      <c r="ACF140" s="274">
        <f>IF(ACF$6=$AAP$5,成绩录入!CR143,0)</f>
        <v>0</v>
      </c>
      <c r="ACG140" s="274">
        <f>IF(ACG$6=$AAP$5,成绩录入!CS143,0)</f>
        <v>0</v>
      </c>
      <c r="ACH140" s="274">
        <f>IF(ACH$6=$AAP$5,成绩录入!CT143,0)</f>
        <v>0</v>
      </c>
      <c r="ACI140" s="274">
        <f>IF(ACI$6=$AAP$5,成绩录入!CU143,0)</f>
        <v>0</v>
      </c>
      <c r="ACJ140" s="274">
        <f>IF(ACJ$6=$AAP$5,成绩录入!CV143,0)</f>
        <v>0</v>
      </c>
      <c r="ACK140" s="274">
        <f>IF(ACK$6=$AAP$5,成绩录入!CW143,0)</f>
        <v>0</v>
      </c>
      <c r="ACL140" s="274">
        <f>IF(ACL$6=$AAP$5,成绩录入!CX143,0)</f>
        <v>0</v>
      </c>
      <c r="ACM140" s="274">
        <f>IF(ACM$6=$AAP$5,成绩录入!CY143,0)</f>
        <v>0</v>
      </c>
      <c r="ACN140" s="274">
        <f>IF(ACN$6=$AAP$5,成绩录入!CZ143,0)</f>
        <v>0</v>
      </c>
      <c r="ACO140" s="274">
        <f>IF(ACO$6=$AAP$5,成绩录入!DA143,0)</f>
        <v>0</v>
      </c>
      <c r="ACP140" s="274">
        <f>IF(ACP$6=$AAP$5,成绩录入!DB143,0)</f>
        <v>0</v>
      </c>
      <c r="ACQ140" s="274">
        <f>IF(ACQ$6=$AAP$5,成绩录入!DC143,0)</f>
        <v>0</v>
      </c>
      <c r="ACR140" s="274">
        <f>IF(ACR$6=$AAP$5,成绩录入!DD143,0)</f>
        <v>0</v>
      </c>
      <c r="ACS140" s="274">
        <f>IF(ACS$6=$AAP$5,成绩录入!DE143,0)</f>
        <v>0</v>
      </c>
      <c r="ACT140" s="274">
        <f>IF(ACT$6=$AAP$5,成绩录入!DF143,0)</f>
        <v>0</v>
      </c>
      <c r="ACU140" s="274">
        <f>IF(ACU$6=$AAP$5,成绩录入!DG143,0)</f>
        <v>0</v>
      </c>
      <c r="ACV140" s="274">
        <f>IF(ACV$6=$AAP$5,成绩录入!DH143,0)</f>
        <v>0</v>
      </c>
      <c r="ACW140" s="274">
        <f>IF(ACW$6=$AAP$5,成绩录入!DI143,0)</f>
        <v>0</v>
      </c>
      <c r="ACX140" s="274">
        <f>IF(ACX$6=$AAP$5,成绩录入!DJ143,0)</f>
        <v>0</v>
      </c>
      <c r="ACY140" s="248">
        <f>IF(ACY$6=$AAP$5,成绩录入!DK143,0)</f>
        <v>0</v>
      </c>
      <c r="ACZ140" s="248">
        <f>IF(ACZ$6=$AAP$5,成绩录入!DL143,0)</f>
        <v>0</v>
      </c>
      <c r="ADA140" s="248">
        <f>IF(ADA$6=$AAP$5,成绩录入!DM143,0)</f>
        <v>0</v>
      </c>
      <c r="ADB140" s="248">
        <f>IF(ADB$6=$AAP$5,成绩录入!DN143,0)</f>
        <v>0</v>
      </c>
      <c r="ADC140" s="248">
        <f>IF(ADC$6=$AAP$5,成绩录入!DO143,0)</f>
        <v>0</v>
      </c>
      <c r="ADD140" s="248">
        <f>IF(ADD$6=$AAP$5,成绩录入!DP143,0)</f>
        <v>0</v>
      </c>
      <c r="ADE140" s="248">
        <f>IF(ADE$6=$AAP$5,成绩录入!DQ143,0)</f>
        <v>0</v>
      </c>
      <c r="ADF140" s="248">
        <f>IF(ADF$6=$AAP$5,成绩录入!DR143,0)</f>
        <v>0</v>
      </c>
      <c r="ADG140" s="248">
        <f>IF(ADG$6=$AAP$5,成绩录入!DS143,0)</f>
        <v>0</v>
      </c>
      <c r="ADH140" s="248">
        <f>IF(ADH$6=$AAP$5,成绩录入!DT143,0)</f>
        <v>0</v>
      </c>
      <c r="ADI140" s="248">
        <f>IF(ADI$6=$AAP$5,成绩录入!DU143,0)</f>
        <v>0</v>
      </c>
      <c r="ADJ140" s="248">
        <f>IF(ADJ$6=$AAP$5,成绩录入!DV143,0)</f>
        <v>0</v>
      </c>
      <c r="ADK140" s="248">
        <f>IF(ADK$6=$AAP$5,成绩录入!DW143,0)</f>
        <v>0</v>
      </c>
      <c r="ADL140" s="248">
        <f>IF(ADL$6=$AAP$5,成绩录入!DX143,0)</f>
        <v>0</v>
      </c>
      <c r="ADM140" s="248">
        <f>IF(ADM$6=$AAP$5,成绩录入!DY143,0)</f>
        <v>0</v>
      </c>
      <c r="ADN140" s="248">
        <f>IF(ADN$6=$AAP$5,成绩录入!DZ143,0)</f>
        <v>0</v>
      </c>
      <c r="ADO140" s="248">
        <f>IF(ADO$6=$AAP$5,成绩录入!EA143,0)</f>
        <v>0</v>
      </c>
      <c r="ADP140" s="248">
        <f>IF(ADP$6=$AAP$5,成绩录入!EB143,0)</f>
        <v>0</v>
      </c>
      <c r="ADQ140" s="248">
        <f>IF(ADQ$6=$AAP$5,成绩录入!EC143,0)</f>
        <v>0</v>
      </c>
      <c r="ADR140" s="248">
        <f>IF(ADR$6=$AAP$5,成绩录入!ED143,0)</f>
        <v>0</v>
      </c>
      <c r="ADS140" s="248">
        <f>IF(ADS$6=$AAP$5,成绩录入!EE143,0)</f>
        <v>0</v>
      </c>
      <c r="ADT140" s="248">
        <f>IF(ADT$6=$AAP$5,成绩录入!EF143,0)</f>
        <v>0</v>
      </c>
      <c r="ADU140" s="248">
        <f>IF(ADU$6=$AAP$5,成绩录入!EG143,0)</f>
        <v>0</v>
      </c>
      <c r="ADV140" s="248">
        <f>IF(ADV$6=$AAP$5,成绩录入!EH143,0)</f>
        <v>0</v>
      </c>
      <c r="ADW140" s="248">
        <f>IF(ADW$6=$AAP$5,成绩录入!EI143,0)</f>
        <v>0</v>
      </c>
      <c r="ADX140" s="248">
        <f>IF(ADX$6=$AAP$5,成绩录入!EJ143,0)</f>
        <v>0</v>
      </c>
      <c r="ADY140" s="248">
        <f>IF(ADY$6=$AAP$5,成绩录入!EK143,0)</f>
        <v>0</v>
      </c>
      <c r="ADZ140" s="248">
        <f>IF(ADZ$6=$AAP$5,成绩录入!EL143,0)</f>
        <v>0</v>
      </c>
      <c r="AEA140" s="248">
        <f>IF(AEA$6=$AAP$5,成绩录入!EM143,0)</f>
        <v>0</v>
      </c>
      <c r="AEB140" s="248">
        <f>IF(AEB$6=$AAP$5,成绩录入!EN143,0)</f>
        <v>0</v>
      </c>
      <c r="AEC140" s="248">
        <f>IF(AEC$6=$AAP$5,成绩录入!EO143,0)</f>
        <v>0</v>
      </c>
      <c r="AED140" s="248">
        <f>IF(AED$6=$AAP$5,成绩录入!EP143,0)</f>
        <v>0</v>
      </c>
      <c r="AEE140" s="248">
        <f>IF(AEE$6=$AAP$5,成绩录入!EQ143,0)</f>
        <v>0</v>
      </c>
      <c r="AEF140" s="248">
        <f>IF(AEF$6=$AAP$5,成绩录入!ER143,0)</f>
        <v>0</v>
      </c>
      <c r="AEG140" s="248">
        <f>IF(AEG$6=$AAP$5,成绩录入!ES143,0)</f>
        <v>0</v>
      </c>
      <c r="AEH140" s="248">
        <f>IF(AEH$6=$AAP$5,成绩录入!ET143,0)</f>
        <v>0</v>
      </c>
      <c r="AEI140" s="248">
        <f>IF(AEI$6=$AAP$5,成绩录入!EU143,0)</f>
        <v>0</v>
      </c>
      <c r="AEJ140" s="248">
        <f>IF(AEJ$6=$AAP$5,成绩录入!EV143,0)</f>
        <v>0</v>
      </c>
      <c r="AEK140" s="248">
        <f>IF(AEK$6=$AAP$5,成绩录入!EW143,0)</f>
        <v>0</v>
      </c>
      <c r="AEL140" s="248">
        <f>IF(AEL$6=$AAP$5,成绩录入!EX143,0)</f>
        <v>0</v>
      </c>
      <c r="AEM140" s="218">
        <f t="shared" si="356"/>
        <v>0</v>
      </c>
      <c r="AEN140" s="166"/>
      <c r="AEO140" s="166"/>
      <c r="AEP140" s="273">
        <f>IF(AEP$6=$AEO$5,成绩录入!BC143,0)</f>
        <v>0</v>
      </c>
      <c r="AEQ140" s="274">
        <f>IF(AEQ$6=$AEO$5,成绩录入!BD143,0)</f>
        <v>0</v>
      </c>
      <c r="AER140" s="274">
        <f>IF(AER$6=$AEO$5,成绩录入!BE143,0)</f>
        <v>0</v>
      </c>
      <c r="AES140" s="274">
        <f>IF(AES$6=$AEO$5,成绩录入!BF143,0)</f>
        <v>0</v>
      </c>
      <c r="AET140" s="274">
        <f>IF(AET$6=$AEO$5,成绩录入!BG143,0)</f>
        <v>0</v>
      </c>
      <c r="AEU140" s="274">
        <f>IF(AEU$6=$AEO$5,成绩录入!BH143,0)</f>
        <v>0</v>
      </c>
      <c r="AEV140" s="274">
        <f>IF(AEV$6=$AEO$5,成绩录入!BI143,0)</f>
        <v>0</v>
      </c>
      <c r="AEW140" s="274">
        <f>IF(AEW$6=$AEO$5,成绩录入!BJ143,0)</f>
        <v>0</v>
      </c>
      <c r="AEX140" s="274">
        <f>IF(AEX$6=$AEO$5,成绩录入!BK143,0)</f>
        <v>0</v>
      </c>
      <c r="AEY140" s="274">
        <f>IF(AEY$6=$AEO$5,成绩录入!BL143,0)</f>
        <v>0</v>
      </c>
      <c r="AEZ140" s="274">
        <f>IF(AEZ$6=$AEO$5,成绩录入!BM143,0)</f>
        <v>0</v>
      </c>
      <c r="AFA140" s="274">
        <f>IF(AFA$6=$AEO$5,成绩录入!BN143,0)</f>
        <v>0</v>
      </c>
      <c r="AFB140" s="274">
        <f>IF(AFB$6=$AEO$5,成绩录入!BO143,0)</f>
        <v>0</v>
      </c>
      <c r="AFC140" s="274">
        <f>IF(AFC$6=$AEO$5,成绩录入!BP143,0)</f>
        <v>0</v>
      </c>
      <c r="AFD140" s="274">
        <f>IF(AFD$6=$AEO$5,成绩录入!BQ143,0)</f>
        <v>0</v>
      </c>
      <c r="AFE140" s="274">
        <f>IF(AFE$6=$AEO$5,成绩录入!BR143,0)</f>
        <v>0</v>
      </c>
      <c r="AFF140" s="274">
        <f>IF(AFF$6=$AEO$5,成绩录入!BS143,0)</f>
        <v>0</v>
      </c>
      <c r="AFG140" s="274">
        <f>IF(AFG$6=$AEO$5,成绩录入!BT143,0)</f>
        <v>0</v>
      </c>
      <c r="AFH140" s="274">
        <f>IF(AFH$6=$AEO$5,成绩录入!BU143,0)</f>
        <v>0</v>
      </c>
      <c r="AFI140" s="274">
        <f>IF(AFI$6=$AEO$5,成绩录入!BV143,0)</f>
        <v>0</v>
      </c>
      <c r="AFJ140" s="274">
        <f>IF(AFJ$6=$AEO$5,成绩录入!BW143,0)</f>
        <v>0</v>
      </c>
      <c r="AFK140" s="274">
        <f>IF(AFK$6=$AEO$5,成绩录入!BX143,0)</f>
        <v>0</v>
      </c>
      <c r="AFL140" s="274">
        <f>IF(AFL$6=$AEO$5,成绩录入!BY143,0)</f>
        <v>0</v>
      </c>
      <c r="AFM140" s="274">
        <f>IF(AFM$6=$AEO$5,成绩录入!BZ143,0)</f>
        <v>0</v>
      </c>
      <c r="AFN140" s="274">
        <f>IF(AFN$6=$AEO$5,成绩录入!CA143,0)</f>
        <v>0</v>
      </c>
      <c r="AFO140" s="274">
        <f>IF(AFO$6=$AEO$5,成绩录入!CB143,0)</f>
        <v>0</v>
      </c>
      <c r="AFP140" s="274">
        <f>IF(AFP$6=$AEO$5,成绩录入!CC143,0)</f>
        <v>0</v>
      </c>
      <c r="AFQ140" s="274">
        <f>IF(AFQ$6=$AEO$5,成绩录入!CD143,0)</f>
        <v>0</v>
      </c>
      <c r="AFR140" s="274">
        <f>IF(AFR$6=$AEO$5,成绩录入!CE143,0)</f>
        <v>0</v>
      </c>
      <c r="AFS140" s="274">
        <f>IF(AFS$6=$AEO$5,成绩录入!CF143,0)</f>
        <v>0</v>
      </c>
      <c r="AFT140" s="274">
        <f>IF(AFT$6=$AEO$5,成绩录入!CG143,0)</f>
        <v>0</v>
      </c>
      <c r="AFU140" s="274">
        <f>IF(AFU$6=$AEO$5,成绩录入!CH143,0)</f>
        <v>0</v>
      </c>
      <c r="AFV140" s="274">
        <f>IF(AFV$6=$AEO$5,成绩录入!CI143,0)</f>
        <v>0</v>
      </c>
      <c r="AFW140" s="274">
        <f>IF(AFW$6=$AEO$5,成绩录入!CJ143,0)</f>
        <v>0</v>
      </c>
      <c r="AFX140" s="274">
        <f>IF(AFX$6=$AEO$5,成绩录入!CK143,0)</f>
        <v>0</v>
      </c>
      <c r="AFY140" s="274">
        <f>IF(AFY$6=$AEO$5,成绩录入!CL143,0)</f>
        <v>0</v>
      </c>
      <c r="AFZ140" s="274">
        <f>IF(AFZ$6=$AEO$5,成绩录入!CM143,0)</f>
        <v>0</v>
      </c>
      <c r="AGA140" s="274">
        <f>IF(AGA$6=$AEO$5,成绩录入!CN143,0)</f>
        <v>0</v>
      </c>
      <c r="AGB140" s="274">
        <f>IF(AGB$6=$AEO$5,成绩录入!CO143,0)</f>
        <v>0</v>
      </c>
      <c r="AGC140" s="274">
        <f>IF(AGC$6=$AEO$5,成绩录入!CP143,0)</f>
        <v>0</v>
      </c>
      <c r="AGD140" s="274">
        <f>IF(AGD$6=$AEO$5,成绩录入!CQ143,0)</f>
        <v>0</v>
      </c>
      <c r="AGE140" s="274">
        <f>IF(AGE$6=$AEO$5,成绩录入!CR143,0)</f>
        <v>0</v>
      </c>
      <c r="AGF140" s="274">
        <f>IF(AGF$6=$AEO$5,成绩录入!CS143,0)</f>
        <v>0</v>
      </c>
      <c r="AGG140" s="274">
        <f>IF(AGG$6=$AEO$5,成绩录入!CT143,0)</f>
        <v>0</v>
      </c>
      <c r="AGH140" s="274">
        <f>IF(AGH$6=$AEO$5,成绩录入!CU143,0)</f>
        <v>0</v>
      </c>
      <c r="AGI140" s="274">
        <f>IF(AGI$6=$AEO$5,成绩录入!CV143,0)</f>
        <v>0</v>
      </c>
      <c r="AGJ140" s="274">
        <f>IF(AGJ$6=$AEO$5,成绩录入!CW143,0)</f>
        <v>0</v>
      </c>
      <c r="AGK140" s="274">
        <f>IF(AGK$6=$AEO$5,成绩录入!CX143,0)</f>
        <v>0</v>
      </c>
      <c r="AGL140" s="274">
        <f>IF(AGL$6=$AEO$5,成绩录入!CY143,0)</f>
        <v>0</v>
      </c>
      <c r="AGM140" s="274">
        <f>IF(AGM$6=$AEO$5,成绩录入!CZ143,0)</f>
        <v>0</v>
      </c>
      <c r="AGN140" s="274">
        <f>IF(AGN$6=$AEO$5,成绩录入!DA143,0)</f>
        <v>0</v>
      </c>
      <c r="AGO140" s="274">
        <f>IF(AGO$6=$AEO$5,成绩录入!DB143,0)</f>
        <v>0</v>
      </c>
      <c r="AGP140" s="274">
        <f>IF(AGP$6=$AEO$5,成绩录入!DC143,0)</f>
        <v>0</v>
      </c>
      <c r="AGQ140" s="274">
        <f>IF(AGQ$6=$AEO$5,成绩录入!DD143,0)</f>
        <v>0</v>
      </c>
      <c r="AGR140" s="274">
        <f>IF(AGR$6=$AEO$5,成绩录入!DE143,0)</f>
        <v>0</v>
      </c>
      <c r="AGS140" s="274">
        <f>IF(AGS$6=$AEO$5,成绩录入!DF143,0)</f>
        <v>0</v>
      </c>
      <c r="AGT140" s="274">
        <f>IF(AGT$6=$AEO$5,成绩录入!DG143,0)</f>
        <v>0</v>
      </c>
      <c r="AGU140" s="274">
        <f>IF(AGU$6=$AEO$5,成绩录入!DH143,0)</f>
        <v>0</v>
      </c>
      <c r="AGV140" s="274">
        <f>IF(AGV$6=$AEO$5,成绩录入!DI143,0)</f>
        <v>0</v>
      </c>
      <c r="AGW140" s="274">
        <f>IF(AGW$6=$AEO$5,成绩录入!DJ143,0)</f>
        <v>0</v>
      </c>
      <c r="AGX140" s="248">
        <f>IF(AGX$6=$AEO$5,成绩录入!DK143,0)</f>
        <v>0</v>
      </c>
      <c r="AGY140" s="248">
        <f>IF(AGY$6=$AEO$5,成绩录入!DL143,0)</f>
        <v>0</v>
      </c>
      <c r="AGZ140" s="248">
        <f>IF(AGZ$6=$AEO$5,成绩录入!DM143,0)</f>
        <v>0</v>
      </c>
      <c r="AHA140" s="248">
        <f>IF(AHA$6=$AEO$5,成绩录入!DN143,0)</f>
        <v>0</v>
      </c>
      <c r="AHB140" s="248">
        <f>IF(AHB$6=$AEO$5,成绩录入!DO143,0)</f>
        <v>0</v>
      </c>
      <c r="AHC140" s="248">
        <f>IF(AHC$6=$AEO$5,成绩录入!DP143,0)</f>
        <v>0</v>
      </c>
      <c r="AHD140" s="248">
        <f>IF(AHD$6=$AEO$5,成绩录入!DQ143,0)</f>
        <v>0</v>
      </c>
      <c r="AHE140" s="248">
        <f>IF(AHE$6=$AEO$5,成绩录入!DR143,0)</f>
        <v>0</v>
      </c>
      <c r="AHF140" s="248">
        <f>IF(AHF$6=$AEO$5,成绩录入!DS143,0)</f>
        <v>0</v>
      </c>
      <c r="AHG140" s="248">
        <f>IF(AHG$6=$AEO$5,成绩录入!DT143,0)</f>
        <v>0</v>
      </c>
      <c r="AHH140" s="248">
        <f>IF(AHH$6=$AEO$5,成绩录入!DU143,0)</f>
        <v>0</v>
      </c>
      <c r="AHI140" s="248">
        <f>IF(AHI$6=$AEO$5,成绩录入!DV143,0)</f>
        <v>0</v>
      </c>
      <c r="AHJ140" s="248">
        <f>IF(AHJ$6=$AEO$5,成绩录入!DW143,0)</f>
        <v>0</v>
      </c>
      <c r="AHK140" s="248">
        <f>IF(AHK$6=$AEO$5,成绩录入!DX143,0)</f>
        <v>0</v>
      </c>
      <c r="AHL140" s="248">
        <f>IF(AHL$6=$AEO$5,成绩录入!DY143,0)</f>
        <v>0</v>
      </c>
      <c r="AHM140" s="248">
        <f>IF(AHM$6=$AEO$5,成绩录入!DZ143,0)</f>
        <v>0</v>
      </c>
      <c r="AHN140" s="248">
        <f>IF(AHN$6=$AEO$5,成绩录入!EA143,0)</f>
        <v>0</v>
      </c>
      <c r="AHO140" s="248">
        <f>IF(AHO$6=$AEO$5,成绩录入!EB143,0)</f>
        <v>0</v>
      </c>
      <c r="AHP140" s="248">
        <f>IF(AHP$6=$AEO$5,成绩录入!EC143,0)</f>
        <v>0</v>
      </c>
      <c r="AHQ140" s="248">
        <f>IF(AHQ$6=$AEO$5,成绩录入!ED143,0)</f>
        <v>0</v>
      </c>
      <c r="AHR140" s="248">
        <f>IF(AHR$6=$AEO$5,成绩录入!EE143,0)</f>
        <v>0</v>
      </c>
      <c r="AHS140" s="248">
        <f>IF(AHS$6=$AEO$5,成绩录入!EF143,0)</f>
        <v>0</v>
      </c>
      <c r="AHT140" s="248">
        <f>IF(AHT$6=$AEO$5,成绩录入!EG143,0)</f>
        <v>0</v>
      </c>
      <c r="AHU140" s="248">
        <f>IF(AHU$6=$AEO$5,成绩录入!EH143,0)</f>
        <v>0</v>
      </c>
      <c r="AHV140" s="248">
        <f>IF(AHV$6=$AEO$5,成绩录入!EI143,0)</f>
        <v>0</v>
      </c>
      <c r="AHW140" s="248">
        <f>IF(AHW$6=$AEO$5,成绩录入!EJ143,0)</f>
        <v>0</v>
      </c>
      <c r="AHX140" s="248">
        <f>IF(AHX$6=$AEO$5,成绩录入!EK143,0)</f>
        <v>0</v>
      </c>
      <c r="AHY140" s="248">
        <f>IF(AHY$6=$AEO$5,成绩录入!EL143,0)</f>
        <v>0</v>
      </c>
      <c r="AHZ140" s="248">
        <f>IF(AHZ$6=$AEO$5,成绩录入!EM143,0)</f>
        <v>0</v>
      </c>
      <c r="AIA140" s="248">
        <f>IF(AIA$6=$AEO$5,成绩录入!EN143,0)</f>
        <v>0</v>
      </c>
      <c r="AIB140" s="248">
        <f>IF(AIB$6=$AEO$5,成绩录入!EO143,0)</f>
        <v>0</v>
      </c>
      <c r="AIC140" s="248">
        <f>IF(AIC$6=$AEO$5,成绩录入!EP143,0)</f>
        <v>0</v>
      </c>
      <c r="AID140" s="248">
        <f>IF(AID$6=$AEO$5,成绩录入!EQ143,0)</f>
        <v>0</v>
      </c>
      <c r="AIE140" s="248">
        <f>IF(AIE$6=$AEO$5,成绩录入!ER143,0)</f>
        <v>0</v>
      </c>
      <c r="AIF140" s="248">
        <f>IF(AIF$6=$AEO$5,成绩录入!ES143,0)</f>
        <v>0</v>
      </c>
      <c r="AIG140" s="248">
        <f>IF(AIG$6=$AEO$5,成绩录入!ET143,0)</f>
        <v>0</v>
      </c>
      <c r="AIH140" s="248">
        <f>IF(AIH$6=$AEO$5,成绩录入!EU143,0)</f>
        <v>0</v>
      </c>
      <c r="AII140" s="248">
        <f>IF(AII$6=$AEO$5,成绩录入!EV143,0)</f>
        <v>0</v>
      </c>
      <c r="AIJ140" s="248">
        <f>IF(AIJ$6=$AEO$5,成绩录入!EW143,0)</f>
        <v>0</v>
      </c>
      <c r="AIK140" s="248">
        <f>IF(AIK$6=$AEO$5,成绩录入!EX143,0)</f>
        <v>0</v>
      </c>
      <c r="AIL140" s="218">
        <f t="shared" si="357"/>
        <v>0</v>
      </c>
      <c r="AIN140" s="402" t="str">
        <f>初始录入!A145</f>
        <v/>
      </c>
      <c r="AIO140" s="270">
        <f>初始录入!B145</f>
        <v>0</v>
      </c>
      <c r="AIP140" s="271">
        <f>初始录入!C145</f>
        <v>0</v>
      </c>
      <c r="AIQ140" s="403">
        <f>IF(平时!D138&lt;&gt;"",平时!D138,0)</f>
        <v>0</v>
      </c>
      <c r="AIR140" s="404" t="str">
        <f t="shared" si="331"/>
        <v/>
      </c>
      <c r="AIS140" s="403">
        <f>IF(过程!D138&lt;&gt;"",过程!D138,0)</f>
        <v>0</v>
      </c>
      <c r="AIT140" s="404" t="str">
        <f t="shared" si="332"/>
        <v/>
      </c>
      <c r="AIU140" s="216">
        <f>IF(期末!D138&lt;&gt;"",期末!D138,0)</f>
        <v>0</v>
      </c>
      <c r="AIV140" s="404" t="str">
        <f t="shared" si="333"/>
        <v/>
      </c>
      <c r="AIW140" s="405">
        <f t="shared" si="334"/>
        <v>0</v>
      </c>
      <c r="AIX140" s="403">
        <f>IF(平时!E138&lt;&gt;"",平时!E138,0)</f>
        <v>0</v>
      </c>
      <c r="AIY140" s="404" t="str">
        <f t="shared" si="335"/>
        <v/>
      </c>
      <c r="AIZ140" s="403">
        <f>IF(过程!E138&lt;&gt;"",过程!E138,0)</f>
        <v>0</v>
      </c>
      <c r="AJA140" s="404" t="str">
        <f t="shared" si="336"/>
        <v/>
      </c>
      <c r="AJB140" s="216">
        <f>IF(期末!E138&lt;&gt;"",期末!E138,0)</f>
        <v>0</v>
      </c>
      <c r="AJC140" s="404" t="str">
        <f t="shared" si="337"/>
        <v/>
      </c>
      <c r="AJD140" s="405">
        <f t="shared" si="338"/>
        <v>0</v>
      </c>
      <c r="AJE140" s="403">
        <f>IF(平时!F138&lt;&gt;"",平时!F138,0)</f>
        <v>0</v>
      </c>
      <c r="AJF140" s="404" t="str">
        <f t="shared" si="339"/>
        <v/>
      </c>
      <c r="AJG140" s="403">
        <f>IF(过程!F138&lt;&gt;"",过程!F138,0)</f>
        <v>0</v>
      </c>
      <c r="AJH140" s="404" t="str">
        <f t="shared" si="340"/>
        <v/>
      </c>
      <c r="AJI140" s="216">
        <f>IF(期末!F138&lt;&gt;"",期末!F138,0)</f>
        <v>0</v>
      </c>
      <c r="AJJ140" s="404" t="str">
        <f t="shared" si="341"/>
        <v/>
      </c>
      <c r="AJK140" s="405">
        <f t="shared" si="342"/>
        <v>0</v>
      </c>
      <c r="AJL140" s="403">
        <f>IF(平时!G138&lt;&gt;"",平时!G138,0)</f>
        <v>0</v>
      </c>
      <c r="AJM140" s="404" t="str">
        <f t="shared" si="343"/>
        <v/>
      </c>
      <c r="AJN140" s="403">
        <f>IF(过程!G138&lt;&gt;"",过程!G138,0)</f>
        <v>0</v>
      </c>
      <c r="AJO140" s="404" t="str">
        <f t="shared" si="344"/>
        <v/>
      </c>
      <c r="AJP140" s="216">
        <f>IF(期末!G138&lt;&gt;"",期末!G138,0)</f>
        <v>0</v>
      </c>
      <c r="AJQ140" s="404" t="str">
        <f t="shared" si="345"/>
        <v/>
      </c>
      <c r="AJR140" s="405">
        <f t="shared" si="346"/>
        <v>0</v>
      </c>
      <c r="AJS140" s="403">
        <f>IF(平时!H138&lt;&gt;"",平时!H138,0)</f>
        <v>0</v>
      </c>
      <c r="AJT140" s="404" t="str">
        <f t="shared" si="347"/>
        <v/>
      </c>
      <c r="AJU140" s="403">
        <f>IF(过程!H138&lt;&gt;"",过程!H138,0)</f>
        <v>0</v>
      </c>
      <c r="AJV140" s="404" t="str">
        <f t="shared" si="348"/>
        <v/>
      </c>
      <c r="AJW140" s="216">
        <f>IF(期末!H138&lt;&gt;"",期末!H138,0)</f>
        <v>0</v>
      </c>
      <c r="AJX140" s="404" t="str">
        <f t="shared" si="349"/>
        <v/>
      </c>
      <c r="AJY140" s="406">
        <f t="shared" si="350"/>
        <v>0</v>
      </c>
      <c r="AKA140" s="216" t="str">
        <f>初始录入!A145</f>
        <v/>
      </c>
      <c r="AKB140" s="216">
        <f>初始录入!B145</f>
        <v>0</v>
      </c>
      <c r="AKC140" s="216">
        <f>初始录入!C145</f>
        <v>0</v>
      </c>
      <c r="AKD140" s="327" t="str">
        <f>IF(初始录入!$E145=初始录入!$K$2,达成度!$D153,"")</f>
        <v/>
      </c>
      <c r="AKE140" s="327" t="str">
        <f>IF(初始录入!$E145=初始录入!$K$3,达成度!D153,"")</f>
        <v/>
      </c>
      <c r="AKF140" s="216" t="str">
        <f>IF(初始录入!$E145=初始录入!$K$4,达成度!D153,"")</f>
        <v/>
      </c>
      <c r="AKG140" s="216" t="str">
        <f>IF(初始录入!$E145=初始录入!$K$5,达成度!D153,"")</f>
        <v/>
      </c>
      <c r="AKH140" s="327" t="str">
        <f>IF(初始录入!$E145=初始录入!$K$2,达成度!E153,"")</f>
        <v/>
      </c>
      <c r="AKI140" s="327" t="str">
        <f>IF(初始录入!$E145=初始录入!$K$3,达成度!E153,"")</f>
        <v/>
      </c>
      <c r="AKJ140" s="216" t="str">
        <f>IF(初始录入!$E145=初始录入!$K$4,达成度!E153,"")</f>
        <v/>
      </c>
      <c r="AKK140" s="216" t="str">
        <f>IF(初始录入!$E145=初始录入!$K$5,达成度!E153,"")</f>
        <v/>
      </c>
      <c r="AKL140" s="327" t="str">
        <f>IF(初始录入!$E145=初始录入!$K$2,达成度!F153,"")</f>
        <v/>
      </c>
      <c r="AKM140" s="327" t="str">
        <f>IF(初始录入!$E145=初始录入!$K$3,达成度!F153,"")</f>
        <v/>
      </c>
      <c r="AKN140" s="216" t="str">
        <f>IF(初始录入!$E145=初始录入!$K$4,达成度!F153,"")</f>
        <v/>
      </c>
      <c r="AKO140" s="216" t="str">
        <f>IF(初始录入!$E145=初始录入!$K$5,达成度!F153,"")</f>
        <v/>
      </c>
      <c r="AKP140" s="327" t="str">
        <f>IF(初始录入!$E145=初始录入!$K$2,达成度!H153,"")</f>
        <v/>
      </c>
      <c r="AKQ140" s="327" t="str">
        <f>IF(初始录入!$E145=初始录入!$K$3,达成度!H153,"")</f>
        <v/>
      </c>
      <c r="AKR140" s="216" t="str">
        <f>IF(初始录入!$E145=初始录入!$K$4,达成度!H153,"")</f>
        <v/>
      </c>
      <c r="AKS140" s="216" t="str">
        <f>IF(初始录入!$E145=初始录入!$K$5,达成度!H153,"")</f>
        <v/>
      </c>
      <c r="AKT140" s="327" t="str">
        <f>IF(初始录入!$E145=初始录入!$K$2,达成度!I153,"")</f>
        <v/>
      </c>
      <c r="AKU140" s="327" t="str">
        <f>IF(初始录入!$E145=初始录入!$K$3,达成度!I153,"")</f>
        <v/>
      </c>
      <c r="AKV140" s="216" t="str">
        <f>IF(初始录入!$E145=初始录入!$K$4,达成度!I153,"")</f>
        <v/>
      </c>
      <c r="AKW140" s="216" t="str">
        <f>IF(初始录入!$E145=初始录入!$K$5,达成度!I153,"")</f>
        <v/>
      </c>
      <c r="AKX140" s="327" t="str">
        <f>IF(初始录入!$E145=初始录入!$K$2,达成度!J153,"")</f>
        <v/>
      </c>
      <c r="AKY140" s="327" t="str">
        <f>IF(初始录入!$E145=初始录入!$K$3,达成度!J153,"")</f>
        <v/>
      </c>
      <c r="AKZ140" s="216" t="str">
        <f>IF(初始录入!$E145=初始录入!$K$4,达成度!J153,"")</f>
        <v/>
      </c>
      <c r="ALA140" s="216" t="str">
        <f>IF(初始录入!$E145=初始录入!$K$5,达成度!J153,"")</f>
        <v/>
      </c>
      <c r="ALB140" s="327" t="str">
        <f>IF(初始录入!$E145=初始录入!$K$2,达成度!L153,"")</f>
        <v/>
      </c>
      <c r="ALC140" s="327" t="str">
        <f>IF(初始录入!$E145=初始录入!$K$3,达成度!L153,"")</f>
        <v/>
      </c>
      <c r="ALD140" s="216" t="str">
        <f>IF(初始录入!$E145=初始录入!$K$4,达成度!L153,"")</f>
        <v/>
      </c>
      <c r="ALE140" s="216" t="str">
        <f>IF(初始录入!$E145=初始录入!$K$5,达成度!L153,"")</f>
        <v/>
      </c>
      <c r="ALF140" s="327" t="str">
        <f>IF(初始录入!$E145=初始录入!$K$2,达成度!M153,"")</f>
        <v/>
      </c>
      <c r="ALG140" s="327" t="str">
        <f>IF(初始录入!$E145=初始录入!$K$3,达成度!M153,"")</f>
        <v/>
      </c>
      <c r="ALH140" s="216" t="str">
        <f>IF(初始录入!$E145=初始录入!$K$4,达成度!M153,"")</f>
        <v/>
      </c>
      <c r="ALI140" s="216" t="str">
        <f>IF(初始录入!$E145=初始录入!$K$5,达成度!M153,"")</f>
        <v/>
      </c>
      <c r="ALJ140" s="327" t="str">
        <f>IF(初始录入!$E145=初始录入!$K$2,达成度!N153,"")</f>
        <v/>
      </c>
      <c r="ALK140" s="327" t="str">
        <f>IF(初始录入!$E145=初始录入!$K$3,达成度!N153,"")</f>
        <v/>
      </c>
      <c r="ALL140" s="216" t="str">
        <f>IF(初始录入!$E145=初始录入!$K$4,达成度!N153,"")</f>
        <v/>
      </c>
      <c r="ALM140" s="216" t="str">
        <f>IF(初始录入!$E145=初始录入!$K$5,达成度!N153,"")</f>
        <v/>
      </c>
      <c r="ALN140" s="327" t="str">
        <f>IF(初始录入!$E145=初始录入!$K$2,达成度!P153,"")</f>
        <v/>
      </c>
      <c r="ALO140" s="327" t="str">
        <f>IF(初始录入!$E145=初始录入!$K$3,达成度!P153,"")</f>
        <v/>
      </c>
      <c r="ALP140" s="216" t="str">
        <f>IF(初始录入!$E145=初始录入!$K$4,达成度!P153,"")</f>
        <v/>
      </c>
      <c r="ALQ140" s="216" t="str">
        <f>IF(初始录入!$E145=初始录入!$K$5,达成度!P153,"")</f>
        <v/>
      </c>
      <c r="ALR140" s="327" t="str">
        <f>IF(初始录入!$E145=初始录入!$K$2,达成度!Q153,"")</f>
        <v/>
      </c>
      <c r="ALS140" s="327" t="str">
        <f>IF(初始录入!$E145=初始录入!$K$3,达成度!Q153,"")</f>
        <v/>
      </c>
      <c r="ALT140" s="216" t="str">
        <f>IF(初始录入!$E145=初始录入!$K$4,达成度!Q153,"")</f>
        <v/>
      </c>
      <c r="ALU140" s="216" t="str">
        <f>IF(初始录入!$E145=初始录入!$K$5,达成度!Q153,"")</f>
        <v/>
      </c>
      <c r="ALV140" s="327" t="str">
        <f>IF(初始录入!$E145=初始录入!$K$2,达成度!R153,"")</f>
        <v/>
      </c>
      <c r="ALW140" s="327" t="str">
        <f>IF(初始录入!$E145=初始录入!$K$3,达成度!R153,"")</f>
        <v/>
      </c>
      <c r="ALX140" s="216" t="str">
        <f>IF(初始录入!$E145=初始录入!$K$4,达成度!R153,"")</f>
        <v/>
      </c>
      <c r="ALY140" s="216"/>
      <c r="ALZ140" s="327" t="str">
        <f>IF(初始录入!$E145=初始录入!$K$2,达成度!T153,"")</f>
        <v/>
      </c>
      <c r="AMA140" s="327" t="str">
        <f>IF(初始录入!$E145=初始录入!$K$3,达成度!T153,"")</f>
        <v/>
      </c>
      <c r="AMB140" s="216" t="str">
        <f>IF(初始录入!$E145=初始录入!$K$4,达成度!T153,"")</f>
        <v/>
      </c>
      <c r="AMC140" s="216" t="str">
        <f>IF(初始录入!$E145=初始录入!$K$5,达成度!T153,"")</f>
        <v/>
      </c>
      <c r="AMD140" s="327" t="str">
        <f>IF(初始录入!$E145=初始录入!$K$2,达成度!U153,"")</f>
        <v/>
      </c>
      <c r="AME140" s="327" t="str">
        <f>IF(初始录入!$E145=初始录入!$K$3,达成度!U153,"")</f>
        <v/>
      </c>
      <c r="AMF140" s="216" t="str">
        <f>IF(初始录入!$E145=初始录入!$K$4,达成度!U153,"")</f>
        <v/>
      </c>
      <c r="AMG140" s="216" t="str">
        <f>IF(初始录入!$E145=初始录入!$K$5,达成度!U153,"")</f>
        <v/>
      </c>
      <c r="AMH140" s="327" t="str">
        <f>IF(初始录入!$E145=初始录入!$K$2,达成度!V153,"")</f>
        <v/>
      </c>
      <c r="AMI140" s="327" t="str">
        <f>IF(初始录入!$E145=初始录入!$K$3,达成度!V153,"")</f>
        <v/>
      </c>
      <c r="AMJ140" s="216" t="str">
        <f>IF(初始录入!$E145=初始录入!$K$4,达成度!W153,"")</f>
        <v/>
      </c>
      <c r="AMK140" s="216" t="str">
        <f>IF(初始录入!$E145=初始录入!$K$5,达成度!W153,"")</f>
        <v/>
      </c>
      <c r="AMM140" s="270">
        <f t="shared" si="369"/>
        <v>133</v>
      </c>
      <c r="AMN140" s="222" t="str">
        <f t="shared" si="365"/>
        <v/>
      </c>
      <c r="AMO140" s="325" t="str">
        <f>IF($AMM140&lt;=$H$7,INDEX(达成度!$G$21:$G$170,$AMM140,1),"")</f>
        <v/>
      </c>
      <c r="AMP140" s="325" t="str">
        <f>IF($AMM140&lt;=$H$7,INDEX(达成度!$K$21:$K$170,$AMM140,1),"")</f>
        <v/>
      </c>
      <c r="AMQ140" s="325" t="str">
        <f>IF($AMM140&lt;=$H$7,INDEX(达成度!$O$21:$O$170,$AMM140,1),"")</f>
        <v/>
      </c>
      <c r="AMR140" s="325" t="str">
        <f>IF($AMM140&lt;=$H$7,INDEX(达成度!$S$21:$S$170,$AMM140,1),"")</f>
        <v/>
      </c>
      <c r="AMS140" s="326" t="str">
        <f>IF($AMM140&lt;=$H$7,INDEX(达成度!$W$21:$W$170,$AMM140,1),"")</f>
        <v/>
      </c>
      <c r="AMU140" s="407"/>
      <c r="AMV140" s="222" t="str">
        <f t="shared" si="366"/>
        <v/>
      </c>
      <c r="AMW140" s="325" t="str">
        <f>IF($AMM140&lt;=$I$7,INDEX(达成度!$G$21:$G$170,$AMM140+$H$7,1),"")</f>
        <v/>
      </c>
      <c r="AMX140" s="325" t="str">
        <f>IF($AMM140&lt;=$I$7,INDEX(达成度!$K$21:$K$170,$AMM140+$H$7,1),"")</f>
        <v/>
      </c>
      <c r="AMY140" s="325" t="str">
        <f>IF($AMM140&lt;=$I$7,INDEX(达成度!$O$21:$O$170,$AMM140+$H$7,1),"")</f>
        <v/>
      </c>
      <c r="AMZ140" s="325" t="str">
        <f>IF($AMM140&lt;=$I$7,INDEX(达成度!$S$21:$S$170,$AMM140+$H$7,1),"")</f>
        <v/>
      </c>
      <c r="ANA140" s="326" t="str">
        <f>IF($AMM140&lt;=$I$7,INDEX(达成度!$W$21:$W$170,$AMM140+$H$7,1),"")</f>
        <v/>
      </c>
      <c r="ANC140" s="270"/>
      <c r="AND140" s="216" t="str">
        <f t="shared" si="367"/>
        <v/>
      </c>
      <c r="ANE140" s="325" t="str">
        <f>IF($AMM140&lt;=$J$7,INDEX(达成度!$G$21:$G$170,$AMM140+$H$7+$I$7,1),"")</f>
        <v/>
      </c>
      <c r="ANF140" s="325" t="str">
        <f>IF($AMM140&lt;=$J$7,INDEX(达成度!$K$21:$K$170,$AMM140+$H$7+$I$7,1),"")</f>
        <v/>
      </c>
      <c r="ANG140" s="325" t="str">
        <f>IF($AMM140&lt;=$J$7,INDEX(达成度!$O$21:$O$170,$AMM140+$H$7+$I$7,1),"")</f>
        <v/>
      </c>
      <c r="ANH140" s="325" t="str">
        <f>IF($AMM140&lt;=$J$7,INDEX(达成度!$S$21:$S$170,$AMM140+$H$7+$I$7,1),"")</f>
        <v/>
      </c>
      <c r="ANI140" s="326" t="str">
        <f>IF($AMM140&lt;=$J$7,INDEX(达成度!$W$21:$W$170,$AMM140+$H$7+$I$7,1),"")</f>
        <v/>
      </c>
      <c r="ANK140" s="270"/>
      <c r="ANL140" s="216" t="str">
        <f t="shared" si="368"/>
        <v/>
      </c>
      <c r="ANM140" s="325" t="str">
        <f>IF($AMM140&lt;=$K$7,INDEX(达成度!$G$21:$G$170,$AMM140+$H$7+$I$7+$J$7,1),"")</f>
        <v/>
      </c>
      <c r="ANN140" s="325" t="str">
        <f>IF($AMM140&lt;=$K$7,INDEX(达成度!$K$21:$K$170,$AMM140+$H$7+$I$7+$J$7,1),"")</f>
        <v/>
      </c>
      <c r="ANO140" s="325" t="str">
        <f>IF($AMM140&lt;=$K$7,INDEX(达成度!$O$21:$O$170,$AMM140+$H$7+$I$7+$J$7,1),"")</f>
        <v/>
      </c>
      <c r="ANP140" s="325" t="str">
        <f>IF($AMM140&lt;=$K$7,INDEX(达成度!$S$21:$S$170,$AMM140+$H$7+$I$7+$J$7,1),"")</f>
        <v/>
      </c>
      <c r="ANQ140" s="326" t="str">
        <f>IF($AMM140&lt;=$K$7,INDEX(达成度!$W$21:$W$170,$AMM140+$H$7+$I$7+$J$7,1),"")</f>
        <v/>
      </c>
    </row>
    <row r="141" ht="18" customHeight="1" spans="1:1024 1025:1057">
      <c r="A141" s="215" t="str">
        <f>初始录入!A146</f>
        <v/>
      </c>
      <c r="B141" s="216" t="str">
        <f>IF(初始录入!B146&lt;&gt;"",初始录入!B146,"")</f>
        <v/>
      </c>
      <c r="C141" s="216" t="str">
        <f>IF(初始录入!C146&lt;&gt;"",初始录入!C146,"")</f>
        <v/>
      </c>
      <c r="D141" s="216" t="str">
        <f>IF(初始录入!D146&lt;&gt;"",初始录入!D146,"")</f>
        <v/>
      </c>
      <c r="E141" s="218" t="str">
        <f>IF(初始录入!E146&lt;&gt;"",初始录入!E146,"")</f>
        <v/>
      </c>
      <c r="G141" s="330"/>
      <c r="H141" s="295">
        <f>IF(初始录入!E146=H$6,1,0)</f>
        <v>0</v>
      </c>
      <c r="I141" s="295">
        <f>IF(初始录入!E146=I$6,1,0)</f>
        <v>0</v>
      </c>
      <c r="J141" s="295">
        <f>IF(初始录入!E146=J$6,1,0)</f>
        <v>0</v>
      </c>
      <c r="K141" s="321">
        <f>IF(初始录入!E146=K$6,1,0)</f>
        <v>0</v>
      </c>
      <c r="Y141" s="294">
        <v>100</v>
      </c>
      <c r="Z141" s="295">
        <f>成绩录入!$F$7</f>
        <v>0</v>
      </c>
      <c r="AA141" s="295">
        <f>成绩录入!F144</f>
        <v>0</v>
      </c>
      <c r="AB141" s="296">
        <f>IF(初始录入!$M$7&lt;&gt;"",IF(成绩录入!$F$7&lt;&gt;"",IF(初始录入!$P$7="次数",AA141/Z141*Y141,成绩录入!F144),0),0)</f>
        <v>0</v>
      </c>
      <c r="AC141" s="297">
        <f t="shared" si="278"/>
        <v>0</v>
      </c>
      <c r="AD141" s="297">
        <f t="shared" si="279"/>
        <v>0</v>
      </c>
      <c r="AE141" s="297">
        <f t="shared" si="280"/>
        <v>0</v>
      </c>
      <c r="AF141" s="297">
        <f t="shared" si="281"/>
        <v>0</v>
      </c>
      <c r="AG141" s="297">
        <f t="shared" si="282"/>
        <v>0</v>
      </c>
      <c r="AH141" s="298">
        <f t="shared" si="283"/>
        <v>0</v>
      </c>
      <c r="AJ141" s="260">
        <f>成绩录入!I144</f>
        <v>0</v>
      </c>
      <c r="AK141" s="248">
        <f>成绩录入!J144</f>
        <v>0</v>
      </c>
      <c r="AL141" s="248">
        <f>成绩录入!K144</f>
        <v>0</v>
      </c>
      <c r="AM141" s="248">
        <f>成绩录入!L144</f>
        <v>0</v>
      </c>
      <c r="AN141" s="248">
        <f>成绩录入!M144</f>
        <v>0</v>
      </c>
      <c r="AO141" s="298">
        <f t="shared" si="284"/>
        <v>0</v>
      </c>
      <c r="AQ141" s="260">
        <f>成绩录入!I144</f>
        <v>0</v>
      </c>
      <c r="AR141" s="248">
        <f>成绩录入!J144</f>
        <v>0</v>
      </c>
      <c r="AS141" s="248">
        <f>成绩录入!K144</f>
        <v>0</v>
      </c>
      <c r="AT141" s="248">
        <f>成绩录入!L144</f>
        <v>0</v>
      </c>
      <c r="AU141" s="248">
        <f>成绩录入!M144</f>
        <v>0</v>
      </c>
      <c r="AV141" s="298">
        <f t="shared" si="285"/>
        <v>0</v>
      </c>
      <c r="AX141" s="260">
        <f>成绩录入!I144</f>
        <v>0</v>
      </c>
      <c r="AY141" s="248">
        <f>成绩录入!J144</f>
        <v>0</v>
      </c>
      <c r="AZ141" s="248">
        <f>成绩录入!K144</f>
        <v>0</v>
      </c>
      <c r="BA141" s="248">
        <f>成绩录入!L144</f>
        <v>0</v>
      </c>
      <c r="BB141" s="248">
        <f>成绩录入!M144</f>
        <v>0</v>
      </c>
      <c r="BC141" s="298">
        <f t="shared" si="286"/>
        <v>0</v>
      </c>
      <c r="BE141" s="260">
        <f>成绩录入!I144</f>
        <v>0</v>
      </c>
      <c r="BF141" s="248">
        <f>成绩录入!J144</f>
        <v>0</v>
      </c>
      <c r="BG141" s="248">
        <f>成绩录入!K144</f>
        <v>0</v>
      </c>
      <c r="BH141" s="248">
        <f>成绩录入!L144</f>
        <v>0</v>
      </c>
      <c r="BI141" s="248">
        <f>成绩录入!M144</f>
        <v>0</v>
      </c>
      <c r="BJ141" s="298">
        <f t="shared" si="287"/>
        <v>0</v>
      </c>
      <c r="BL141" s="260">
        <f>成绩录入!I144</f>
        <v>0</v>
      </c>
      <c r="BM141" s="248">
        <f>成绩录入!J144</f>
        <v>0</v>
      </c>
      <c r="BN141" s="248">
        <f>成绩录入!K144</f>
        <v>0</v>
      </c>
      <c r="BO141" s="248">
        <f>成绩录入!L144</f>
        <v>0</v>
      </c>
      <c r="BP141" s="248">
        <f>成绩录入!M144</f>
        <v>0</v>
      </c>
      <c r="BQ141" s="298">
        <f t="shared" si="288"/>
        <v>0</v>
      </c>
      <c r="BS141" s="260">
        <f>成绩录入!P144</f>
        <v>0</v>
      </c>
      <c r="BT141" s="248">
        <f>成绩录入!Q144</f>
        <v>0</v>
      </c>
      <c r="BU141" s="248">
        <f>成绩录入!R144</f>
        <v>0</v>
      </c>
      <c r="BV141" s="248">
        <f>成绩录入!S144</f>
        <v>0</v>
      </c>
      <c r="BW141" s="248">
        <f>成绩录入!T144</f>
        <v>0</v>
      </c>
      <c r="BX141" s="248">
        <f>成绩录入!U144</f>
        <v>0</v>
      </c>
      <c r="BY141" s="248">
        <f>成绩录入!V144</f>
        <v>0</v>
      </c>
      <c r="BZ141" s="248">
        <f>成绩录入!W144</f>
        <v>0</v>
      </c>
      <c r="CA141" s="248">
        <f>成绩录入!X144</f>
        <v>0</v>
      </c>
      <c r="CB141" s="248">
        <f>成绩录入!Y144</f>
        <v>0</v>
      </c>
      <c r="CC141" s="298">
        <f t="shared" si="289"/>
        <v>0</v>
      </c>
      <c r="CE141" s="260">
        <f>成绩录入!P144</f>
        <v>0</v>
      </c>
      <c r="CF141" s="248">
        <f>成绩录入!Q144</f>
        <v>0</v>
      </c>
      <c r="CG141" s="248">
        <f>成绩录入!R144</f>
        <v>0</v>
      </c>
      <c r="CH141" s="248">
        <f>成绩录入!S144</f>
        <v>0</v>
      </c>
      <c r="CI141" s="248">
        <f>成绩录入!T144</f>
        <v>0</v>
      </c>
      <c r="CJ141" s="248">
        <f>成绩录入!U144</f>
        <v>0</v>
      </c>
      <c r="CK141" s="248">
        <f>成绩录入!V144</f>
        <v>0</v>
      </c>
      <c r="CL141" s="248">
        <f>成绩录入!W144</f>
        <v>0</v>
      </c>
      <c r="CM141" s="248">
        <f>成绩录入!X144</f>
        <v>0</v>
      </c>
      <c r="CN141" s="248">
        <f>成绩录入!Y144</f>
        <v>0</v>
      </c>
      <c r="CO141" s="298">
        <f t="shared" si="290"/>
        <v>0</v>
      </c>
      <c r="CQ141" s="260">
        <f>成绩录入!P144</f>
        <v>0</v>
      </c>
      <c r="CR141" s="248">
        <f>成绩录入!Q144</f>
        <v>0</v>
      </c>
      <c r="CS141" s="248">
        <f>成绩录入!R144</f>
        <v>0</v>
      </c>
      <c r="CT141" s="248">
        <f>成绩录入!S144</f>
        <v>0</v>
      </c>
      <c r="CU141" s="248">
        <f>成绩录入!T144</f>
        <v>0</v>
      </c>
      <c r="CV141" s="248">
        <f>成绩录入!U144</f>
        <v>0</v>
      </c>
      <c r="CW141" s="248">
        <f>成绩录入!V144</f>
        <v>0</v>
      </c>
      <c r="CX141" s="248">
        <f>成绩录入!W144</f>
        <v>0</v>
      </c>
      <c r="CY141" s="248">
        <f>成绩录入!X144</f>
        <v>0</v>
      </c>
      <c r="CZ141" s="248">
        <f>成绩录入!Y144</f>
        <v>0</v>
      </c>
      <c r="DA141" s="298">
        <f t="shared" si="291"/>
        <v>0</v>
      </c>
      <c r="DC141" s="260">
        <f>成绩录入!P144</f>
        <v>0</v>
      </c>
      <c r="DD141" s="248">
        <f>成绩录入!Q144</f>
        <v>0</v>
      </c>
      <c r="DE141" s="248">
        <f>成绩录入!R144</f>
        <v>0</v>
      </c>
      <c r="DF141" s="248">
        <f>成绩录入!S144</f>
        <v>0</v>
      </c>
      <c r="DG141" s="248">
        <f>成绩录入!T144</f>
        <v>0</v>
      </c>
      <c r="DH141" s="248">
        <f>成绩录入!U144</f>
        <v>0</v>
      </c>
      <c r="DI141" s="248">
        <f>成绩录入!V144</f>
        <v>0</v>
      </c>
      <c r="DJ141" s="248">
        <f>成绩录入!W144</f>
        <v>0</v>
      </c>
      <c r="DK141" s="248">
        <f>成绩录入!X144</f>
        <v>0</v>
      </c>
      <c r="DL141" s="248">
        <f>成绩录入!Y144</f>
        <v>0</v>
      </c>
      <c r="DM141" s="298">
        <f t="shared" si="351"/>
        <v>0</v>
      </c>
      <c r="DN141" s="299"/>
      <c r="DO141" s="260">
        <f>成绩录入!P144</f>
        <v>0</v>
      </c>
      <c r="DP141" s="248">
        <f>成绩录入!Q144</f>
        <v>0</v>
      </c>
      <c r="DQ141" s="248">
        <f>成绩录入!R144</f>
        <v>0</v>
      </c>
      <c r="DR141" s="248">
        <f>成绩录入!S144</f>
        <v>0</v>
      </c>
      <c r="DS141" s="248">
        <f>成绩录入!T144</f>
        <v>0</v>
      </c>
      <c r="DT141" s="248">
        <f>成绩录入!U144</f>
        <v>0</v>
      </c>
      <c r="DU141" s="248">
        <f>成绩录入!V144</f>
        <v>0</v>
      </c>
      <c r="DV141" s="248">
        <f>成绩录入!W144</f>
        <v>0</v>
      </c>
      <c r="DW141" s="248">
        <f>成绩录入!X144</f>
        <v>0</v>
      </c>
      <c r="DX141" s="248">
        <f>成绩录入!Y144</f>
        <v>0</v>
      </c>
      <c r="DY141" s="298">
        <f t="shared" si="352"/>
        <v>0</v>
      </c>
      <c r="EA141" s="301" t="e">
        <f t="shared" si="294"/>
        <v>#DIV/0!</v>
      </c>
      <c r="EB141" s="297" t="e">
        <f t="shared" si="295"/>
        <v>#DIV/0!</v>
      </c>
      <c r="EC141" s="297" t="e">
        <f t="shared" si="296"/>
        <v>#DIV/0!</v>
      </c>
      <c r="ED141" s="297" t="e">
        <f t="shared" si="297"/>
        <v>#DIV/0!</v>
      </c>
      <c r="EE141" s="297" t="e">
        <f t="shared" si="298"/>
        <v>#DIV/0!</v>
      </c>
      <c r="EF141" s="302" t="e">
        <f t="shared" si="299"/>
        <v>#DIV/0!</v>
      </c>
      <c r="EG141" s="303"/>
      <c r="EH141" s="304">
        <f t="shared" si="300"/>
        <v>0</v>
      </c>
      <c r="EI141" s="397">
        <f>成绩录入!I144</f>
        <v>0</v>
      </c>
      <c r="EJ141" s="397">
        <f>成绩录入!J144</f>
        <v>0</v>
      </c>
      <c r="EK141" s="397">
        <f>成绩录入!K144</f>
        <v>0</v>
      </c>
      <c r="EL141" s="397">
        <f>成绩录入!L144</f>
        <v>0</v>
      </c>
      <c r="EM141" s="397">
        <f>成绩录入!M144</f>
        <v>0</v>
      </c>
      <c r="EN141" s="397">
        <f>成绩录入!P144</f>
        <v>0</v>
      </c>
      <c r="EO141" s="397">
        <f>成绩录入!Q144</f>
        <v>0</v>
      </c>
      <c r="EP141" s="397">
        <f>成绩录入!R144</f>
        <v>0</v>
      </c>
      <c r="EQ141" s="397">
        <f>成绩录入!S144</f>
        <v>0</v>
      </c>
      <c r="ER141" s="397">
        <f>成绩录入!T144</f>
        <v>0</v>
      </c>
      <c r="ES141" s="397">
        <f>成绩录入!U144</f>
        <v>0</v>
      </c>
      <c r="ET141" s="397">
        <f>成绩录入!V144</f>
        <v>0</v>
      </c>
      <c r="EU141" s="397">
        <f>成绩录入!W144</f>
        <v>0</v>
      </c>
      <c r="EV141" s="397">
        <f>成绩录入!X144</f>
        <v>0</v>
      </c>
      <c r="EW141" s="398">
        <f>成绩录入!Y144</f>
        <v>0</v>
      </c>
      <c r="EY141" s="304" t="str">
        <f t="shared" si="358"/>
        <v/>
      </c>
      <c r="EZ141" s="296" t="str">
        <f t="shared" si="358"/>
        <v/>
      </c>
      <c r="FA141" s="296" t="str">
        <f t="shared" si="358"/>
        <v/>
      </c>
      <c r="FB141" s="296" t="str">
        <f t="shared" si="358"/>
        <v/>
      </c>
      <c r="FC141" s="302">
        <f>成绩录入!AB144</f>
        <v>0</v>
      </c>
      <c r="FD141" s="303"/>
      <c r="FE141" s="399" t="str">
        <f t="shared" si="301"/>
        <v>√</v>
      </c>
      <c r="FF141" s="397" t="str">
        <f t="shared" si="302"/>
        <v>√</v>
      </c>
      <c r="FG141" s="397" t="str">
        <f t="shared" si="303"/>
        <v>√</v>
      </c>
      <c r="FH141" s="397" t="str">
        <f t="shared" si="304"/>
        <v>√</v>
      </c>
      <c r="FI141" s="398" t="str">
        <f t="shared" si="305"/>
        <v>√</v>
      </c>
      <c r="FJ141" s="299"/>
      <c r="FK141" s="260">
        <f>成绩录入!AB144</f>
        <v>0</v>
      </c>
      <c r="FL141" s="248">
        <f>成绩录入!AC144</f>
        <v>0</v>
      </c>
      <c r="FM141" s="248">
        <f>成绩录入!AD144</f>
        <v>0</v>
      </c>
      <c r="FN141" s="248">
        <f>成绩录入!AE144</f>
        <v>0</v>
      </c>
      <c r="FO141" s="248">
        <f>成绩录入!AF144</f>
        <v>0</v>
      </c>
      <c r="FP141" s="248">
        <f>成绩录入!AG144</f>
        <v>0</v>
      </c>
      <c r="FQ141" s="298">
        <f t="shared" si="306"/>
        <v>0</v>
      </c>
      <c r="FR141" s="299"/>
      <c r="FS141" s="260">
        <f>成绩录入!AB144</f>
        <v>0</v>
      </c>
      <c r="FT141" s="248">
        <f>成绩录入!AC144</f>
        <v>0</v>
      </c>
      <c r="FU141" s="248">
        <f>成绩录入!AD144</f>
        <v>0</v>
      </c>
      <c r="FV141" s="248">
        <f>成绩录入!AE144</f>
        <v>0</v>
      </c>
      <c r="FW141" s="248">
        <f>成绩录入!AF144</f>
        <v>0</v>
      </c>
      <c r="FX141" s="333">
        <f>成绩录入!AG144</f>
        <v>0</v>
      </c>
      <c r="FY141" s="298">
        <f t="shared" si="307"/>
        <v>0</v>
      </c>
      <c r="FZ141" s="299"/>
      <c r="GA141" s="260">
        <f>成绩录入!AB144</f>
        <v>0</v>
      </c>
      <c r="GB141" s="248">
        <f>成绩录入!AC144</f>
        <v>0</v>
      </c>
      <c r="GC141" s="248">
        <f>成绩录入!AD144</f>
        <v>0</v>
      </c>
      <c r="GD141" s="248">
        <f>成绩录入!AE144</f>
        <v>0</v>
      </c>
      <c r="GE141" s="248">
        <f>成绩录入!AF144</f>
        <v>0</v>
      </c>
      <c r="GF141" s="248">
        <f>成绩录入!AG144</f>
        <v>0</v>
      </c>
      <c r="GG141" s="298">
        <f t="shared" si="308"/>
        <v>0</v>
      </c>
      <c r="GI141" s="260">
        <f>成绩录入!AB144</f>
        <v>0</v>
      </c>
      <c r="GJ141" s="248">
        <f>成绩录入!AC144</f>
        <v>0</v>
      </c>
      <c r="GK141" s="248">
        <f>成绩录入!AD144</f>
        <v>0</v>
      </c>
      <c r="GL141" s="248">
        <f>成绩录入!AE144</f>
        <v>0</v>
      </c>
      <c r="GM141" s="248">
        <f>成绩录入!AF144</f>
        <v>0</v>
      </c>
      <c r="GN141" s="248">
        <f>成绩录入!AG144</f>
        <v>0</v>
      </c>
      <c r="GO141" s="298">
        <f t="shared" si="309"/>
        <v>0</v>
      </c>
      <c r="GP141" s="299"/>
      <c r="GQ141" s="260">
        <f>成绩录入!AB144</f>
        <v>0</v>
      </c>
      <c r="GR141" s="248">
        <f>成绩录入!AC144</f>
        <v>0</v>
      </c>
      <c r="GS141" s="248">
        <f>成绩录入!AD144</f>
        <v>0</v>
      </c>
      <c r="GT141" s="248">
        <f>成绩录入!AE144</f>
        <v>0</v>
      </c>
      <c r="GU141" s="248">
        <f>成绩录入!AF144</f>
        <v>0</v>
      </c>
      <c r="GV141" s="248">
        <f>成绩录入!AG144</f>
        <v>0</v>
      </c>
      <c r="GW141" s="298">
        <f t="shared" si="310"/>
        <v>0</v>
      </c>
      <c r="GX141" s="299"/>
      <c r="GY141" s="273">
        <f>成绩录入!AJ144</f>
        <v>0</v>
      </c>
      <c r="GZ141" s="274">
        <f>成绩录入!AK144</f>
        <v>0</v>
      </c>
      <c r="HA141" s="274">
        <f>成绩录入!AL144</f>
        <v>0</v>
      </c>
      <c r="HB141" s="274">
        <f>成绩录入!AM144</f>
        <v>0</v>
      </c>
      <c r="HC141" s="274">
        <f>成绩录入!AN144</f>
        <v>0</v>
      </c>
      <c r="HD141" s="274">
        <f>成绩录入!AO144</f>
        <v>0</v>
      </c>
      <c r="HE141" s="310">
        <f t="shared" si="359"/>
        <v>0</v>
      </c>
      <c r="HF141" s="299"/>
      <c r="HG141" s="273">
        <f>成绩录入!AJ144</f>
        <v>0</v>
      </c>
      <c r="HH141" s="274">
        <f>成绩录入!AK144</f>
        <v>0</v>
      </c>
      <c r="HI141" s="274">
        <f>成绩录入!AL144</f>
        <v>0</v>
      </c>
      <c r="HJ141" s="274">
        <f>成绩录入!AM144</f>
        <v>0</v>
      </c>
      <c r="HK141" s="274">
        <f>成绩录入!AN144</f>
        <v>0</v>
      </c>
      <c r="HL141" s="274">
        <f>成绩录入!AO144</f>
        <v>0</v>
      </c>
      <c r="HM141" s="310">
        <f t="shared" si="360"/>
        <v>0</v>
      </c>
      <c r="HO141" s="273">
        <f>成绩录入!AJ144</f>
        <v>0</v>
      </c>
      <c r="HP141" s="274">
        <f>成绩录入!AK144</f>
        <v>0</v>
      </c>
      <c r="HQ141" s="274">
        <f>成绩录入!AL144</f>
        <v>0</v>
      </c>
      <c r="HR141" s="274">
        <f>成绩录入!AM144</f>
        <v>0</v>
      </c>
      <c r="HS141" s="274">
        <f>成绩录入!AN144</f>
        <v>0</v>
      </c>
      <c r="HT141" s="274">
        <f>成绩录入!AO144</f>
        <v>0</v>
      </c>
      <c r="HU141" s="310">
        <f t="shared" si="361"/>
        <v>0</v>
      </c>
      <c r="HV141" s="299"/>
      <c r="HW141" s="273">
        <f>成绩录入!AJ144</f>
        <v>0</v>
      </c>
      <c r="HX141" s="274">
        <f>成绩录入!AK144</f>
        <v>0</v>
      </c>
      <c r="HY141" s="274">
        <f>成绩录入!AL144</f>
        <v>0</v>
      </c>
      <c r="HZ141" s="274">
        <f>成绩录入!AM144</f>
        <v>0</v>
      </c>
      <c r="IA141" s="274">
        <f>成绩录入!AN144</f>
        <v>0</v>
      </c>
      <c r="IB141" s="274">
        <f>成绩录入!AO144</f>
        <v>0</v>
      </c>
      <c r="IC141" s="310">
        <f t="shared" si="362"/>
        <v>0</v>
      </c>
      <c r="ID141" s="299"/>
      <c r="IE141" s="273">
        <f>成绩录入!AJ144</f>
        <v>0</v>
      </c>
      <c r="IF141" s="274">
        <f>成绩录入!AK144</f>
        <v>0</v>
      </c>
      <c r="IG141" s="274">
        <f>成绩录入!AL144</f>
        <v>0</v>
      </c>
      <c r="IH141" s="274">
        <f>成绩录入!AM144</f>
        <v>0</v>
      </c>
      <c r="II141" s="274">
        <f>成绩录入!AN144</f>
        <v>0</v>
      </c>
      <c r="IJ141" s="274">
        <f>成绩录入!AO144</f>
        <v>0</v>
      </c>
      <c r="IK141" s="310">
        <f t="shared" si="363"/>
        <v>0</v>
      </c>
      <c r="IL141" s="299"/>
      <c r="IM141" s="313" t="e">
        <f t="shared" si="311"/>
        <v>#DIV/0!</v>
      </c>
      <c r="IN141" s="314" t="e">
        <f t="shared" si="312"/>
        <v>#DIV/0!</v>
      </c>
      <c r="IO141" s="314" t="e">
        <f t="shared" si="313"/>
        <v>#DIV/0!</v>
      </c>
      <c r="IP141" s="314" t="e">
        <f t="shared" si="314"/>
        <v>#DIV/0!</v>
      </c>
      <c r="IQ141" s="314" t="e">
        <f t="shared" si="315"/>
        <v>#DIV/0!</v>
      </c>
      <c r="IR141" s="400" t="e">
        <f t="shared" si="316"/>
        <v>#DIV/0!</v>
      </c>
      <c r="IT141" s="214">
        <f>成绩录入!AR144</f>
        <v>0</v>
      </c>
      <c r="IU141" s="216">
        <f>成绩录入!AS144</f>
        <v>0</v>
      </c>
      <c r="IV141" s="216">
        <f>成绩录入!AT144</f>
        <v>0</v>
      </c>
      <c r="IW141" s="216">
        <f>成绩录入!AU144</f>
        <v>0</v>
      </c>
      <c r="IX141" s="216">
        <f>成绩录入!AV144</f>
        <v>0</v>
      </c>
      <c r="IY141" s="216">
        <f>成绩录入!AW144</f>
        <v>0</v>
      </c>
      <c r="IZ141" s="298">
        <f t="shared" si="317"/>
        <v>0</v>
      </c>
      <c r="JA141" s="299"/>
      <c r="JB141" s="317">
        <f>成绩录入!AR144</f>
        <v>0</v>
      </c>
      <c r="JC141" s="216">
        <f>成绩录入!AS144</f>
        <v>0</v>
      </c>
      <c r="JD141" s="216">
        <f>成绩录入!AT144</f>
        <v>0</v>
      </c>
      <c r="JE141" s="216">
        <f>成绩录入!AU144</f>
        <v>0</v>
      </c>
      <c r="JF141" s="216">
        <f>成绩录入!AV144</f>
        <v>0</v>
      </c>
      <c r="JG141" s="216">
        <f>成绩录入!AW144</f>
        <v>0</v>
      </c>
      <c r="JH141" s="298">
        <f t="shared" si="318"/>
        <v>0</v>
      </c>
      <c r="JI141" s="299"/>
      <c r="JJ141" s="248">
        <f>成绩录入!AR144</f>
        <v>0</v>
      </c>
      <c r="JK141" s="248">
        <f>成绩录入!AS144</f>
        <v>0</v>
      </c>
      <c r="JL141" s="248">
        <f>成绩录入!AT144</f>
        <v>0</v>
      </c>
      <c r="JM141" s="248">
        <f>成绩录入!AU144</f>
        <v>0</v>
      </c>
      <c r="JN141" s="248">
        <f>成绩录入!AV144</f>
        <v>0</v>
      </c>
      <c r="JO141" s="248">
        <f>成绩录入!AW144</f>
        <v>0</v>
      </c>
      <c r="JP141" s="298">
        <f t="shared" si="319"/>
        <v>0</v>
      </c>
      <c r="JQ141" s="299"/>
      <c r="JR141" s="308">
        <f>成绩录入!AR144</f>
        <v>0</v>
      </c>
      <c r="JS141" s="248">
        <f>成绩录入!AS144</f>
        <v>0</v>
      </c>
      <c r="JT141" s="248">
        <f>成绩录入!AT144</f>
        <v>0</v>
      </c>
      <c r="JU141" s="248">
        <f>成绩录入!AU144</f>
        <v>0</v>
      </c>
      <c r="JV141" s="248">
        <f>成绩录入!AV144</f>
        <v>0</v>
      </c>
      <c r="JW141" s="248">
        <f>成绩录入!AW144</f>
        <v>0</v>
      </c>
      <c r="JX141" s="298">
        <f t="shared" si="320"/>
        <v>0</v>
      </c>
      <c r="JY141" s="299"/>
      <c r="JZ141" s="308">
        <f>成绩录入!AR144</f>
        <v>0</v>
      </c>
      <c r="KA141" s="248">
        <f>成绩录入!AS144</f>
        <v>0</v>
      </c>
      <c r="KB141" s="248">
        <f>成绩录入!AT144</f>
        <v>0</v>
      </c>
      <c r="KC141" s="248">
        <f>成绩录入!AU144</f>
        <v>0</v>
      </c>
      <c r="KD141" s="248">
        <f>成绩录入!AV144</f>
        <v>0</v>
      </c>
      <c r="KE141" s="248">
        <f>成绩录入!AW144</f>
        <v>0</v>
      </c>
      <c r="KF141" s="298">
        <f t="shared" si="321"/>
        <v>0</v>
      </c>
      <c r="KH141" s="401">
        <f t="shared" si="322"/>
        <v>0</v>
      </c>
      <c r="KI141" s="314">
        <f t="shared" si="323"/>
        <v>0</v>
      </c>
      <c r="KJ141" s="314">
        <f t="shared" si="324"/>
        <v>0</v>
      </c>
      <c r="KK141" s="314">
        <f t="shared" si="325"/>
        <v>0</v>
      </c>
      <c r="KL141" s="314">
        <f t="shared" si="326"/>
        <v>0</v>
      </c>
      <c r="KM141" s="400">
        <f t="shared" si="327"/>
        <v>0</v>
      </c>
      <c r="KN141" s="90"/>
      <c r="KO141" s="294">
        <f>IF(总评!G139&lt;60,1,0)</f>
        <v>0</v>
      </c>
      <c r="KP141" s="355">
        <f t="shared" si="328"/>
        <v>0</v>
      </c>
      <c r="KQ141" s="355">
        <f t="shared" si="329"/>
        <v>0</v>
      </c>
      <c r="KR141" s="356">
        <f t="shared" si="330"/>
        <v>0</v>
      </c>
      <c r="KS141" s="321">
        <f t="shared" si="364"/>
        <v>0</v>
      </c>
      <c r="OT141" s="273">
        <f>IF(OT$6=$OS$5,成绩录入!BC144,0)</f>
        <v>0</v>
      </c>
      <c r="OU141" s="274">
        <f>IF(OU$6=$OS$5,成绩录入!BD144,0)</f>
        <v>0</v>
      </c>
      <c r="OV141" s="274">
        <f>IF(OV$6=$OS$5,成绩录入!BE144,0)</f>
        <v>0</v>
      </c>
      <c r="OW141" s="274">
        <f>IF(OW$6=$OS$5,成绩录入!BF144,0)</f>
        <v>0</v>
      </c>
      <c r="OX141" s="274">
        <f>IF(OX$6=$OS$5,成绩录入!BG144,0)</f>
        <v>0</v>
      </c>
      <c r="OY141" s="274">
        <f>IF(OY$6=$OS$5,成绩录入!BH144,0)</f>
        <v>0</v>
      </c>
      <c r="OZ141" s="274">
        <f>IF(OZ$6=$OS$5,成绩录入!BI144,0)</f>
        <v>0</v>
      </c>
      <c r="PA141" s="274">
        <f>IF(PA$6=$OS$5,成绩录入!BJ144,0)</f>
        <v>0</v>
      </c>
      <c r="PB141" s="274">
        <f>IF(PB$6=$OS$5,成绩录入!BK144,0)</f>
        <v>0</v>
      </c>
      <c r="PC141" s="274">
        <f>IF(PC$6=$OS$5,成绩录入!BL144,0)</f>
        <v>0</v>
      </c>
      <c r="PD141" s="274">
        <f>IF(PD$6=$OS$5,成绩录入!BM144,0)</f>
        <v>0</v>
      </c>
      <c r="PE141" s="274">
        <f>IF(PE$6=$OS$5,成绩录入!BN144,0)</f>
        <v>0</v>
      </c>
      <c r="PF141" s="274">
        <f>IF(PF$6=$OS$5,成绩录入!BO144,0)</f>
        <v>0</v>
      </c>
      <c r="PG141" s="274">
        <f>IF(PG$6=$OS$5,成绩录入!BP144,0)</f>
        <v>0</v>
      </c>
      <c r="PH141" s="274">
        <f>IF(PH$6=$OS$5,成绩录入!BQ144,0)</f>
        <v>0</v>
      </c>
      <c r="PI141" s="274">
        <f>IF(PI$6=$OS$5,成绩录入!BR144,0)</f>
        <v>0</v>
      </c>
      <c r="PJ141" s="274">
        <f>IF(PJ$6=$OS$5,成绩录入!BS144,0)</f>
        <v>0</v>
      </c>
      <c r="PK141" s="274">
        <f>IF(PK$6=$OS$5,成绩录入!BT144,0)</f>
        <v>0</v>
      </c>
      <c r="PL141" s="274">
        <f>IF(PL$6=$OS$5,成绩录入!BU144,0)</f>
        <v>0</v>
      </c>
      <c r="PM141" s="274">
        <f>IF(PM$6=$OS$5,成绩录入!BV144,0)</f>
        <v>0</v>
      </c>
      <c r="PN141" s="274">
        <f>IF(PN$6=$OS$5,成绩录入!BW144,0)</f>
        <v>0</v>
      </c>
      <c r="PO141" s="274">
        <f>IF(PO$6=$OS$5,成绩录入!BX144,0)</f>
        <v>0</v>
      </c>
      <c r="PP141" s="274">
        <f>IF(PP$6=$OS$5,成绩录入!BY144,0)</f>
        <v>0</v>
      </c>
      <c r="PQ141" s="274">
        <f>IF(PQ$6=$OS$5,成绩录入!BZ144,0)</f>
        <v>0</v>
      </c>
      <c r="PR141" s="274">
        <f>IF(PR$6=$OS$5,成绩录入!CA144,0)</f>
        <v>0</v>
      </c>
      <c r="PS141" s="274">
        <f>IF(PS$6=$OS$5,成绩录入!CB144,0)</f>
        <v>0</v>
      </c>
      <c r="PT141" s="274">
        <f>IF(PT$6=$OS$5,成绩录入!CC144,0)</f>
        <v>0</v>
      </c>
      <c r="PU141" s="274">
        <f>IF(PU$6=$OS$5,成绩录入!CD144,0)</f>
        <v>0</v>
      </c>
      <c r="PV141" s="274">
        <f>IF(PV$6=$OS$5,成绩录入!CE144,0)</f>
        <v>0</v>
      </c>
      <c r="PW141" s="274">
        <f>IF(PW$6=$OS$5,成绩录入!CF144,0)</f>
        <v>0</v>
      </c>
      <c r="PX141" s="274">
        <f>IF(PX$6=$OS$5,成绩录入!CG144,0)</f>
        <v>0</v>
      </c>
      <c r="PY141" s="274">
        <f>IF(PY$6=$OS$5,成绩录入!CH144,0)</f>
        <v>0</v>
      </c>
      <c r="PZ141" s="274">
        <f>IF(PZ$6=$OS$5,成绩录入!CI144,0)</f>
        <v>0</v>
      </c>
      <c r="QA141" s="274">
        <f>IF(QA$6=$OS$5,成绩录入!CJ144,0)</f>
        <v>0</v>
      </c>
      <c r="QB141" s="274">
        <f>IF(QB$6=$OS$5,成绩录入!CK144,0)</f>
        <v>0</v>
      </c>
      <c r="QC141" s="274">
        <f>IF(QC$6=$OS$5,成绩录入!CL144,0)</f>
        <v>0</v>
      </c>
      <c r="QD141" s="274">
        <f>IF(QD$6=$OS$5,成绩录入!CM144,0)</f>
        <v>0</v>
      </c>
      <c r="QE141" s="274">
        <f>IF(QE$6=$OS$5,成绩录入!CN144,0)</f>
        <v>0</v>
      </c>
      <c r="QF141" s="274">
        <f>IF(QF$6=$OS$5,成绩录入!CO144,0)</f>
        <v>0</v>
      </c>
      <c r="QG141" s="274">
        <f>IF(QG$6=$OS$5,成绩录入!CP144,0)</f>
        <v>0</v>
      </c>
      <c r="QH141" s="274">
        <f>IF(QH$6=$OS$5,成绩录入!CQ144,0)</f>
        <v>0</v>
      </c>
      <c r="QI141" s="274">
        <f>IF(QI$6=$OS$5,成绩录入!CR144,0)</f>
        <v>0</v>
      </c>
      <c r="QJ141" s="274">
        <f>IF(QJ$6=$OS$5,成绩录入!CS144,0)</f>
        <v>0</v>
      </c>
      <c r="QK141" s="274">
        <f>IF(QK$6=$OS$5,成绩录入!CT144,0)</f>
        <v>0</v>
      </c>
      <c r="QL141" s="274">
        <f>IF(QL$6=$OS$5,成绩录入!CU144,0)</f>
        <v>0</v>
      </c>
      <c r="QM141" s="274">
        <f>IF(QM$6=$OS$5,成绩录入!CV144,0)</f>
        <v>0</v>
      </c>
      <c r="QN141" s="274">
        <f>IF(QN$6=$OS$5,成绩录入!CW144,0)</f>
        <v>0</v>
      </c>
      <c r="QO141" s="274">
        <f>IF(QO$6=$OS$5,成绩录入!CX144,0)</f>
        <v>0</v>
      </c>
      <c r="QP141" s="274">
        <f>IF(QP$6=$OS$5,成绩录入!CY144,0)</f>
        <v>0</v>
      </c>
      <c r="QQ141" s="274">
        <f>IF(QQ$6=$OS$5,成绩录入!CZ144,0)</f>
        <v>0</v>
      </c>
      <c r="QR141" s="274">
        <f>IF(QR$6=$OS$5,成绩录入!DA144,0)</f>
        <v>0</v>
      </c>
      <c r="QS141" s="274">
        <f>IF(QS$6=$OS$5,成绩录入!DB144,0)</f>
        <v>0</v>
      </c>
      <c r="QT141" s="274">
        <f>IF(QT$6=$OS$5,成绩录入!DC144,0)</f>
        <v>0</v>
      </c>
      <c r="QU141" s="274">
        <f>IF(QU$6=$OS$5,成绩录入!DD144,0)</f>
        <v>0</v>
      </c>
      <c r="QV141" s="274">
        <f>IF(QV$6=$OS$5,成绩录入!DE144,0)</f>
        <v>0</v>
      </c>
      <c r="QW141" s="274">
        <f>IF(QW$6=$OS$5,成绩录入!DF144,0)</f>
        <v>0</v>
      </c>
      <c r="QX141" s="274">
        <f>IF(QX$6=$OS$5,成绩录入!DG144,0)</f>
        <v>0</v>
      </c>
      <c r="QY141" s="274">
        <f>IF(QY$6=$OS$5,成绩录入!DH144,0)</f>
        <v>0</v>
      </c>
      <c r="QZ141" s="274">
        <f>IF(QZ$6=$OS$5,成绩录入!DI144,0)</f>
        <v>0</v>
      </c>
      <c r="RA141" s="274">
        <f>IF(RA$6=$OS$5,成绩录入!DJ144,0)</f>
        <v>0</v>
      </c>
      <c r="RB141" s="248">
        <f>IF(RB$6=$OS$5,成绩录入!DK144,0)</f>
        <v>0</v>
      </c>
      <c r="RC141" s="248">
        <f>IF(RC$6=$OS$5,成绩录入!DL144,0)</f>
        <v>0</v>
      </c>
      <c r="RD141" s="248">
        <f>IF(RD$6=$OS$5,成绩录入!DM144,0)</f>
        <v>0</v>
      </c>
      <c r="RE141" s="248">
        <f>IF(RE$6=$OS$5,成绩录入!DN144,0)</f>
        <v>0</v>
      </c>
      <c r="RF141" s="248">
        <f>IF(RF$6=$OS$5,成绩录入!DO144,0)</f>
        <v>0</v>
      </c>
      <c r="RG141" s="248">
        <f>IF(RG$6=$OS$5,成绩录入!DP144,0)</f>
        <v>0</v>
      </c>
      <c r="RH141" s="248">
        <f>IF(RH$6=$OS$5,成绩录入!DQ144,0)</f>
        <v>0</v>
      </c>
      <c r="RI141" s="248">
        <f>IF(RI$6=$OS$5,成绩录入!DR144,0)</f>
        <v>0</v>
      </c>
      <c r="RJ141" s="248">
        <f>IF(RJ$6=$OS$5,成绩录入!DS144,0)</f>
        <v>0</v>
      </c>
      <c r="RK141" s="248">
        <f>IF(RK$6=$OS$5,成绩录入!DT144,0)</f>
        <v>0</v>
      </c>
      <c r="RL141" s="248">
        <f>IF(RL$6=$OS$5,成绩录入!DU144,0)</f>
        <v>0</v>
      </c>
      <c r="RM141" s="248">
        <f>IF(RM$6=$OS$5,成绩录入!DV144,0)</f>
        <v>0</v>
      </c>
      <c r="RN141" s="248">
        <f>IF(RN$6=$OS$5,成绩录入!DW144,0)</f>
        <v>0</v>
      </c>
      <c r="RO141" s="248">
        <f>IF(RO$6=$OS$5,成绩录入!DX144,0)</f>
        <v>0</v>
      </c>
      <c r="RP141" s="248">
        <f>IF(RP$6=$OS$5,成绩录入!DY144,0)</f>
        <v>0</v>
      </c>
      <c r="RQ141" s="248">
        <f>IF(RQ$6=$OS$5,成绩录入!DZ144,0)</f>
        <v>0</v>
      </c>
      <c r="RR141" s="248">
        <f>IF(RR$6=$OS$5,成绩录入!EA144,0)</f>
        <v>0</v>
      </c>
      <c r="RS141" s="248">
        <f>IF(RS$6=$OS$5,成绩录入!EB144,0)</f>
        <v>0</v>
      </c>
      <c r="RT141" s="248">
        <f>IF(RT$6=$OS$5,成绩录入!EC144,0)</f>
        <v>0</v>
      </c>
      <c r="RU141" s="248">
        <f>IF(RU$6=$OS$5,成绩录入!ED144,0)</f>
        <v>0</v>
      </c>
      <c r="RV141" s="248">
        <f>IF(RV$6=$OS$5,成绩录入!EE144,0)</f>
        <v>0</v>
      </c>
      <c r="RW141" s="248">
        <f>IF(RW$6=$OS$5,成绩录入!EF144,0)</f>
        <v>0</v>
      </c>
      <c r="RX141" s="248">
        <f>IF(RX$6=$OS$5,成绩录入!EG144,0)</f>
        <v>0</v>
      </c>
      <c r="RY141" s="248">
        <f>IF(RY$6=$OS$5,成绩录入!EH144,0)</f>
        <v>0</v>
      </c>
      <c r="RZ141" s="248">
        <f>IF(RZ$6=$OS$5,成绩录入!EI144,0)</f>
        <v>0</v>
      </c>
      <c r="SA141" s="248">
        <f>IF(SA$6=$OS$5,成绩录入!EJ144,0)</f>
        <v>0</v>
      </c>
      <c r="SB141" s="248">
        <f>IF(SB$6=$OS$5,成绩录入!EK144,0)</f>
        <v>0</v>
      </c>
      <c r="SC141" s="248">
        <f>IF(SC$6=$OS$5,成绩录入!EL144,0)</f>
        <v>0</v>
      </c>
      <c r="SD141" s="248">
        <f>IF(SD$6=$OS$5,成绩录入!EM144,0)</f>
        <v>0</v>
      </c>
      <c r="SE141" s="248">
        <f>IF(SE$6=$OS$5,成绩录入!EN144,0)</f>
        <v>0</v>
      </c>
      <c r="SF141" s="248">
        <f>IF(SF$6=$OS$5,成绩录入!EO144,0)</f>
        <v>0</v>
      </c>
      <c r="SG141" s="248">
        <f>IF(SG$6=$OS$5,成绩录入!EP144,0)</f>
        <v>0</v>
      </c>
      <c r="SH141" s="248">
        <f>IF(SH$6=$OS$5,成绩录入!EQ144,0)</f>
        <v>0</v>
      </c>
      <c r="SI141" s="248">
        <f>IF(SI$6=$OS$5,成绩录入!ER144,0)</f>
        <v>0</v>
      </c>
      <c r="SJ141" s="248">
        <f>IF(SJ$6=$OS$5,成绩录入!ES144,0)</f>
        <v>0</v>
      </c>
      <c r="SK141" s="248">
        <f>IF(SK$6=$OS$5,成绩录入!ET144,0)</f>
        <v>0</v>
      </c>
      <c r="SL141" s="248">
        <f>IF(SL$6=$OS$5,成绩录入!EU144,0)</f>
        <v>0</v>
      </c>
      <c r="SM141" s="248">
        <f>IF(SM$6=$OS$5,成绩录入!EV144,0)</f>
        <v>0</v>
      </c>
      <c r="SN141" s="248">
        <f>IF(SN$6=$OS$5,成绩录入!EW144,0)</f>
        <v>0</v>
      </c>
      <c r="SO141" s="248">
        <f>IF(SO$6=$OS$5,成绩录入!EX144,0)</f>
        <v>0</v>
      </c>
      <c r="SP141" s="218">
        <f t="shared" si="353"/>
        <v>0</v>
      </c>
      <c r="SQ141" s="166"/>
      <c r="SR141" s="166"/>
      <c r="SS141" s="273">
        <f>IF(SS$6=$SR$5,成绩录入!BC144,0)</f>
        <v>0</v>
      </c>
      <c r="ST141" s="274">
        <f>IF(ST$6=$SR$5,成绩录入!BD144,0)</f>
        <v>0</v>
      </c>
      <c r="SU141" s="274">
        <f>IF(SU$6=$SR$5,成绩录入!BE144,0)</f>
        <v>0</v>
      </c>
      <c r="SV141" s="274">
        <f>IF(SV$6=$SR$5,成绩录入!BF144,0)</f>
        <v>0</v>
      </c>
      <c r="SW141" s="274">
        <f>IF(SW$6=$SR$5,成绩录入!BG144,0)</f>
        <v>0</v>
      </c>
      <c r="SX141" s="274">
        <f>IF(SX$6=$SR$5,成绩录入!BH144,0)</f>
        <v>0</v>
      </c>
      <c r="SY141" s="274">
        <f>IF(SY$6=$SR$5,成绩录入!BI144,0)</f>
        <v>0</v>
      </c>
      <c r="SZ141" s="274">
        <f>IF(SZ$6=$SR$5,成绩录入!BJ144,0)</f>
        <v>0</v>
      </c>
      <c r="TA141" s="274">
        <f>IF(TA$6=$SR$5,成绩录入!BK144,0)</f>
        <v>0</v>
      </c>
      <c r="TB141" s="274">
        <f>IF(TB$6=$SR$5,成绩录入!BL144,0)</f>
        <v>0</v>
      </c>
      <c r="TC141" s="274">
        <f>IF(TC$6=$SR$5,成绩录入!BM144,0)</f>
        <v>0</v>
      </c>
      <c r="TD141" s="274">
        <f>IF(TD$6=$SR$5,成绩录入!BN144,0)</f>
        <v>0</v>
      </c>
      <c r="TE141" s="274">
        <f>IF(TE$6=$SR$5,成绩录入!BO144,0)</f>
        <v>0</v>
      </c>
      <c r="TF141" s="274">
        <f>IF(TF$6=$SR$5,成绩录入!BP144,0)</f>
        <v>0</v>
      </c>
      <c r="TG141" s="274">
        <f>IF(TG$6=$SR$5,成绩录入!BQ144,0)</f>
        <v>0</v>
      </c>
      <c r="TH141" s="274">
        <f>IF(TH$6=$SR$5,成绩录入!BR144,0)</f>
        <v>0</v>
      </c>
      <c r="TI141" s="274">
        <f>IF(TI$6=$SR$5,成绩录入!BS144,0)</f>
        <v>0</v>
      </c>
      <c r="TJ141" s="274">
        <f>IF(TJ$6=$SR$5,成绩录入!BT144,0)</f>
        <v>0</v>
      </c>
      <c r="TK141" s="274">
        <f>IF(TK$6=$SR$5,成绩录入!BU144,0)</f>
        <v>0</v>
      </c>
      <c r="TL141" s="274">
        <f>IF(TL$6=$SR$5,成绩录入!BV144,0)</f>
        <v>0</v>
      </c>
      <c r="TM141" s="274">
        <f>IF(TM$6=$SR$5,成绩录入!BW144,0)</f>
        <v>0</v>
      </c>
      <c r="TN141" s="274">
        <f>IF(TN$6=$SR$5,成绩录入!BX144,0)</f>
        <v>0</v>
      </c>
      <c r="TO141" s="274">
        <f>IF(TO$6=$SR$5,成绩录入!BY144,0)</f>
        <v>0</v>
      </c>
      <c r="TP141" s="274">
        <f>IF(TP$6=$SR$5,成绩录入!BZ144,0)</f>
        <v>0</v>
      </c>
      <c r="TQ141" s="274">
        <f>IF(TQ$6=$SR$5,成绩录入!CA144,0)</f>
        <v>0</v>
      </c>
      <c r="TR141" s="274">
        <f>IF(TR$6=$SR$5,成绩录入!CB144,0)</f>
        <v>0</v>
      </c>
      <c r="TS141" s="274">
        <f>IF(TS$6=$SR$5,成绩录入!CC144,0)</f>
        <v>0</v>
      </c>
      <c r="TT141" s="274">
        <f>IF(TT$6=$SR$5,成绩录入!CD144,0)</f>
        <v>0</v>
      </c>
      <c r="TU141" s="274">
        <f>IF(TU$6=$SR$5,成绩录入!CE144,0)</f>
        <v>0</v>
      </c>
      <c r="TV141" s="274">
        <f>IF(TV$6=$SR$5,成绩录入!CF144,0)</f>
        <v>0</v>
      </c>
      <c r="TW141" s="274">
        <f>IF(TW$6=$SR$5,成绩录入!CG144,0)</f>
        <v>0</v>
      </c>
      <c r="TX141" s="274">
        <f>IF(TX$6=$SR$5,成绩录入!CH144,0)</f>
        <v>0</v>
      </c>
      <c r="TY141" s="274">
        <f>IF(TY$6=$SR$5,成绩录入!CI144,0)</f>
        <v>0</v>
      </c>
      <c r="TZ141" s="274">
        <f>IF(TZ$6=$SR$5,成绩录入!CJ144,0)</f>
        <v>0</v>
      </c>
      <c r="UA141" s="274">
        <f>IF(UA$6=$SR$5,成绩录入!CK144,0)</f>
        <v>0</v>
      </c>
      <c r="UB141" s="274">
        <f>IF(UB$6=$SR$5,成绩录入!CL144,0)</f>
        <v>0</v>
      </c>
      <c r="UC141" s="274">
        <f>IF(UC$6=$SR$5,成绩录入!CM144,0)</f>
        <v>0</v>
      </c>
      <c r="UD141" s="274">
        <f>IF(UD$6=$SR$5,成绩录入!CN144,0)</f>
        <v>0</v>
      </c>
      <c r="UE141" s="274">
        <f>IF(UE$6=$SR$5,成绩录入!CO144,0)</f>
        <v>0</v>
      </c>
      <c r="UF141" s="274">
        <f>IF(UF$6=$SR$5,成绩录入!CP144,0)</f>
        <v>0</v>
      </c>
      <c r="UG141" s="274">
        <f>IF(UG$6=$SR$5,成绩录入!CQ144,0)</f>
        <v>0</v>
      </c>
      <c r="UH141" s="274">
        <f>IF(UH$6=$SR$5,成绩录入!CR144,0)</f>
        <v>0</v>
      </c>
      <c r="UI141" s="274">
        <f>IF(UI$6=$SR$5,成绩录入!CS144,0)</f>
        <v>0</v>
      </c>
      <c r="UJ141" s="274">
        <f>IF(UJ$6=$SR$5,成绩录入!CT144,0)</f>
        <v>0</v>
      </c>
      <c r="UK141" s="274">
        <f>IF(UK$6=$SR$5,成绩录入!CU144,0)</f>
        <v>0</v>
      </c>
      <c r="UL141" s="274">
        <f>IF(UL$6=$SR$5,成绩录入!CV144,0)</f>
        <v>0</v>
      </c>
      <c r="UM141" s="274">
        <f>IF(UM$6=$SR$5,成绩录入!CW144,0)</f>
        <v>0</v>
      </c>
      <c r="UN141" s="274">
        <f>IF(UN$6=$SR$5,成绩录入!CX144,0)</f>
        <v>0</v>
      </c>
      <c r="UO141" s="274">
        <f>IF(UO$6=$SR$5,成绩录入!CY144,0)</f>
        <v>0</v>
      </c>
      <c r="UP141" s="274">
        <f>IF(UP$6=$SR$5,成绩录入!CZ144,0)</f>
        <v>0</v>
      </c>
      <c r="UQ141" s="274">
        <f>IF(UQ$6=$SR$5,成绩录入!DA144,0)</f>
        <v>0</v>
      </c>
      <c r="UR141" s="274">
        <f>IF(UR$6=$SR$5,成绩录入!DB144,0)</f>
        <v>0</v>
      </c>
      <c r="US141" s="274">
        <f>IF(US$6=$SR$5,成绩录入!DC144,0)</f>
        <v>0</v>
      </c>
      <c r="UT141" s="274">
        <f>IF(UT$6=$SR$5,成绩录入!DD144,0)</f>
        <v>0</v>
      </c>
      <c r="UU141" s="274">
        <f>IF(UU$6=$SR$5,成绩录入!DE144,0)</f>
        <v>0</v>
      </c>
      <c r="UV141" s="274">
        <f>IF(UV$6=$SR$5,成绩录入!DF144,0)</f>
        <v>0</v>
      </c>
      <c r="UW141" s="274">
        <f>IF(UW$6=$SR$5,成绩录入!DG144,0)</f>
        <v>0</v>
      </c>
      <c r="UX141" s="274">
        <f>IF(UX$6=$SR$5,成绩录入!DH144,0)</f>
        <v>0</v>
      </c>
      <c r="UY141" s="274">
        <f>IF(UY$6=$SR$5,成绩录入!DI144,0)</f>
        <v>0</v>
      </c>
      <c r="UZ141" s="274">
        <f>IF(UZ$6=$SR$5,成绩录入!DJ144,0)</f>
        <v>0</v>
      </c>
      <c r="VA141" s="248">
        <f>IF(VA$6=$SR$5,成绩录入!DK144,0)</f>
        <v>0</v>
      </c>
      <c r="VB141" s="248">
        <f>IF(VB$6=$SR$5,成绩录入!DL144,0)</f>
        <v>0</v>
      </c>
      <c r="VC141" s="248">
        <f>IF(VC$6=$SR$5,成绩录入!DM144,0)</f>
        <v>0</v>
      </c>
      <c r="VD141" s="248">
        <f>IF(VD$6=$SR$5,成绩录入!DN144,0)</f>
        <v>0</v>
      </c>
      <c r="VE141" s="248">
        <f>IF(VE$6=$SR$5,成绩录入!DO144,0)</f>
        <v>0</v>
      </c>
      <c r="VF141" s="248">
        <f>IF(VF$6=$SR$5,成绩录入!DP144,0)</f>
        <v>0</v>
      </c>
      <c r="VG141" s="248">
        <f>IF(VG$6=$SR$5,成绩录入!DQ144,0)</f>
        <v>0</v>
      </c>
      <c r="VH141" s="248">
        <f>IF(VH$6=$SR$5,成绩录入!DR144,0)</f>
        <v>0</v>
      </c>
      <c r="VI141" s="248">
        <f>IF(VI$6=$SR$5,成绩录入!DS144,0)</f>
        <v>0</v>
      </c>
      <c r="VJ141" s="248">
        <f>IF(VJ$6=$SR$5,成绩录入!DT144,0)</f>
        <v>0</v>
      </c>
      <c r="VK141" s="248">
        <f>IF(VK$6=$SR$5,成绩录入!DU144,0)</f>
        <v>0</v>
      </c>
      <c r="VL141" s="248">
        <f>IF(VL$6=$SR$5,成绩录入!DV144,0)</f>
        <v>0</v>
      </c>
      <c r="VM141" s="248">
        <f>IF(VM$6=$SR$5,成绩录入!DW144,0)</f>
        <v>0</v>
      </c>
      <c r="VN141" s="248">
        <f>IF(VN$6=$SR$5,成绩录入!DX144,0)</f>
        <v>0</v>
      </c>
      <c r="VO141" s="248">
        <f>IF(VO$6=$SR$5,成绩录入!DY144,0)</f>
        <v>0</v>
      </c>
      <c r="VP141" s="248">
        <f>IF(VP$6=$SR$5,成绩录入!DZ144,0)</f>
        <v>0</v>
      </c>
      <c r="VQ141" s="248">
        <f>IF(VQ$6=$SR$5,成绩录入!EA144,0)</f>
        <v>0</v>
      </c>
      <c r="VR141" s="248">
        <f>IF(VR$6=$SR$5,成绩录入!EB144,0)</f>
        <v>0</v>
      </c>
      <c r="VS141" s="248">
        <f>IF(VS$6=$SR$5,成绩录入!EC144,0)</f>
        <v>0</v>
      </c>
      <c r="VT141" s="248">
        <f>IF(VT$6=$SR$5,成绩录入!ED144,0)</f>
        <v>0</v>
      </c>
      <c r="VU141" s="248">
        <f>IF(VU$6=$SR$5,成绩录入!EE144,0)</f>
        <v>0</v>
      </c>
      <c r="VV141" s="248">
        <f>IF(VV$6=$SR$5,成绩录入!EF144,0)</f>
        <v>0</v>
      </c>
      <c r="VW141" s="248">
        <f>IF(VW$6=$SR$5,成绩录入!EG144,0)</f>
        <v>0</v>
      </c>
      <c r="VX141" s="248">
        <f>IF(VX$6=$SR$5,成绩录入!EH144,0)</f>
        <v>0</v>
      </c>
      <c r="VY141" s="248">
        <f>IF(VY$6=$SR$5,成绩录入!EI144,0)</f>
        <v>0</v>
      </c>
      <c r="VZ141" s="248">
        <f>IF(VZ$6=$SR$5,成绩录入!EJ144,0)</f>
        <v>0</v>
      </c>
      <c r="WA141" s="248">
        <f>IF(WA$6=$SR$5,成绩录入!EK144,0)</f>
        <v>0</v>
      </c>
      <c r="WB141" s="248">
        <f>IF(WB$6=$SR$5,成绩录入!EL144,0)</f>
        <v>0</v>
      </c>
      <c r="WC141" s="248">
        <f>IF(WC$6=$SR$5,成绩录入!EM144,0)</f>
        <v>0</v>
      </c>
      <c r="WD141" s="248">
        <f>IF(WD$6=$SR$5,成绩录入!EN144,0)</f>
        <v>0</v>
      </c>
      <c r="WE141" s="248">
        <f>IF(WE$6=$SR$5,成绩录入!EO144,0)</f>
        <v>0</v>
      </c>
      <c r="WF141" s="248">
        <f>IF(WF$6=$SR$5,成绩录入!EP144,0)</f>
        <v>0</v>
      </c>
      <c r="WG141" s="248">
        <f>IF(WG$6=$SR$5,成绩录入!EQ144,0)</f>
        <v>0</v>
      </c>
      <c r="WH141" s="248">
        <f>IF(WH$6=$SR$5,成绩录入!ER144,0)</f>
        <v>0</v>
      </c>
      <c r="WI141" s="248">
        <f>IF(WI$6=$SR$5,成绩录入!ES144,0)</f>
        <v>0</v>
      </c>
      <c r="WJ141" s="248">
        <f>IF(WJ$6=$SR$5,成绩录入!ET144,0)</f>
        <v>0</v>
      </c>
      <c r="WK141" s="248">
        <f>IF(WK$6=$SR$5,成绩录入!EU144,0)</f>
        <v>0</v>
      </c>
      <c r="WL141" s="248">
        <f>IF(WL$6=$SR$5,成绩录入!EV144,0)</f>
        <v>0</v>
      </c>
      <c r="WM141" s="248">
        <f>IF(WM$6=$SR$5,成绩录入!EW144,0)</f>
        <v>0</v>
      </c>
      <c r="WN141" s="248">
        <f>IF(WN$6=$SR$5,成绩录入!EX144,0)</f>
        <v>0</v>
      </c>
      <c r="WO141" s="218">
        <f t="shared" si="354"/>
        <v>0</v>
      </c>
      <c r="WP141" s="166"/>
      <c r="WQ141" s="166"/>
      <c r="WR141" s="273">
        <f>IF(WR$6=$WQ$5,成绩录入!BC144,0)</f>
        <v>0</v>
      </c>
      <c r="WS141" s="274">
        <f>IF(WS$6=$WQ$5,成绩录入!BD144,0)</f>
        <v>0</v>
      </c>
      <c r="WT141" s="274">
        <f>IF(WT$6=$WQ$5,成绩录入!BE144,0)</f>
        <v>0</v>
      </c>
      <c r="WU141" s="274">
        <f>IF(WU$6=$WQ$5,成绩录入!BF144,0)</f>
        <v>0</v>
      </c>
      <c r="WV141" s="274">
        <f>IF(WV$6=$WQ$5,成绩录入!BG144,0)</f>
        <v>0</v>
      </c>
      <c r="WW141" s="274">
        <f>IF(WW$6=$WQ$5,成绩录入!BH144,0)</f>
        <v>0</v>
      </c>
      <c r="WX141" s="274">
        <f>IF(WX$6=$WQ$5,成绩录入!BI144,0)</f>
        <v>0</v>
      </c>
      <c r="WY141" s="274">
        <f>IF(WY$6=$WQ$5,成绩录入!BJ144,0)</f>
        <v>0</v>
      </c>
      <c r="WZ141" s="274">
        <f>IF(WZ$6=$WQ$5,成绩录入!BK144,0)</f>
        <v>0</v>
      </c>
      <c r="XA141" s="274">
        <f>IF(XA$6=$WQ$5,成绩录入!BL144,0)</f>
        <v>0</v>
      </c>
      <c r="XB141" s="274">
        <f>IF(XB$6=$WQ$5,成绩录入!BM144,0)</f>
        <v>0</v>
      </c>
      <c r="XC141" s="274">
        <f>IF(XC$6=$WQ$5,成绩录入!BN144,0)</f>
        <v>0</v>
      </c>
      <c r="XD141" s="274">
        <f>IF(XD$6=$WQ$5,成绩录入!BO144,0)</f>
        <v>0</v>
      </c>
      <c r="XE141" s="274">
        <f>IF(XE$6=$WQ$5,成绩录入!BP144,0)</f>
        <v>0</v>
      </c>
      <c r="XF141" s="274">
        <f>IF(XF$6=$WQ$5,成绩录入!BQ144,0)</f>
        <v>0</v>
      </c>
      <c r="XG141" s="274">
        <f>IF(XG$6=$WQ$5,成绩录入!BR144,0)</f>
        <v>0</v>
      </c>
      <c r="XH141" s="274">
        <f>IF(XH$6=$WQ$5,成绩录入!BS144,0)</f>
        <v>0</v>
      </c>
      <c r="XI141" s="274">
        <f>IF(XI$6=$WQ$5,成绩录入!BT144,0)</f>
        <v>0</v>
      </c>
      <c r="XJ141" s="274">
        <f>IF(XJ$6=$WQ$5,成绩录入!BU144,0)</f>
        <v>0</v>
      </c>
      <c r="XK141" s="274">
        <f>IF(XK$6=$WQ$5,成绩录入!BV144,0)</f>
        <v>0</v>
      </c>
      <c r="XL141" s="274">
        <f>IF(XL$6=$WQ$5,成绩录入!BW144,0)</f>
        <v>0</v>
      </c>
      <c r="XM141" s="274">
        <f>IF(XM$6=$WQ$5,成绩录入!BX144,0)</f>
        <v>0</v>
      </c>
      <c r="XN141" s="274">
        <f>IF(XN$6=$WQ$5,成绩录入!BY144,0)</f>
        <v>0</v>
      </c>
      <c r="XO141" s="274">
        <f>IF(XO$6=$WQ$5,成绩录入!BZ144,0)</f>
        <v>0</v>
      </c>
      <c r="XP141" s="274">
        <f>IF(XP$6=$WQ$5,成绩录入!CA144,0)</f>
        <v>0</v>
      </c>
      <c r="XQ141" s="274">
        <f>IF(XQ$6=$WQ$5,成绩录入!CB144,0)</f>
        <v>0</v>
      </c>
      <c r="XR141" s="274">
        <f>IF(XR$6=$WQ$5,成绩录入!CC144,0)</f>
        <v>0</v>
      </c>
      <c r="XS141" s="274">
        <f>IF(XS$6=$WQ$5,成绩录入!CD144,0)</f>
        <v>0</v>
      </c>
      <c r="XT141" s="274">
        <f>IF(XT$6=$WQ$5,成绩录入!CE144,0)</f>
        <v>0</v>
      </c>
      <c r="XU141" s="274">
        <f>IF(XU$6=$WQ$5,成绩录入!CF144,0)</f>
        <v>0</v>
      </c>
      <c r="XV141" s="274">
        <f>IF(XV$6=$WQ$5,成绩录入!CG144,0)</f>
        <v>0</v>
      </c>
      <c r="XW141" s="274">
        <f>IF(XW$6=$WQ$5,成绩录入!CH144,0)</f>
        <v>0</v>
      </c>
      <c r="XX141" s="274">
        <f>IF(XX$6=$WQ$5,成绩录入!CI144,0)</f>
        <v>0</v>
      </c>
      <c r="XY141" s="274">
        <f>IF(XY$6=$WQ$5,成绩录入!CJ144,0)</f>
        <v>0</v>
      </c>
      <c r="XZ141" s="274">
        <f>IF(XZ$6=$WQ$5,成绩录入!CK144,0)</f>
        <v>0</v>
      </c>
      <c r="YA141" s="274">
        <f>IF(YA$6=$WQ$5,成绩录入!CL144,0)</f>
        <v>0</v>
      </c>
      <c r="YB141" s="274">
        <f>IF(YB$6=$WQ$5,成绩录入!CM144,0)</f>
        <v>0</v>
      </c>
      <c r="YC141" s="274">
        <f>IF(YC$6=$WQ$5,成绩录入!CN144,0)</f>
        <v>0</v>
      </c>
      <c r="YD141" s="274">
        <f>IF(YD$6=$WQ$5,成绩录入!CO144,0)</f>
        <v>0</v>
      </c>
      <c r="YE141" s="274">
        <f>IF(YE$6=$WQ$5,成绩录入!CP144,0)</f>
        <v>0</v>
      </c>
      <c r="YF141" s="274">
        <f>IF(YF$6=$WQ$5,成绩录入!CQ144,0)</f>
        <v>0</v>
      </c>
      <c r="YG141" s="274">
        <f>IF(YG$6=$WQ$5,成绩录入!CR144,0)</f>
        <v>0</v>
      </c>
      <c r="YH141" s="274">
        <f>IF(YH$6=$WQ$5,成绩录入!CS144,0)</f>
        <v>0</v>
      </c>
      <c r="YI141" s="274">
        <f>IF(YI$6=$WQ$5,成绩录入!CT144,0)</f>
        <v>0</v>
      </c>
      <c r="YJ141" s="274">
        <f>IF(YJ$6=$WQ$5,成绩录入!CU144,0)</f>
        <v>0</v>
      </c>
      <c r="YK141" s="274">
        <f>IF(YK$6=$WQ$5,成绩录入!CV144,0)</f>
        <v>0</v>
      </c>
      <c r="YL141" s="274">
        <f>IF(YL$6=$WQ$5,成绩录入!CW144,0)</f>
        <v>0</v>
      </c>
      <c r="YM141" s="274">
        <f>IF(YM$6=$WQ$5,成绩录入!CX144,0)</f>
        <v>0</v>
      </c>
      <c r="YN141" s="274">
        <f>IF(YN$6=$WQ$5,成绩录入!CY144,0)</f>
        <v>0</v>
      </c>
      <c r="YO141" s="274">
        <f>IF(YO$6=$WQ$5,成绩录入!CZ144,0)</f>
        <v>0</v>
      </c>
      <c r="YP141" s="274">
        <f>IF(YP$6=$WQ$5,成绩录入!DA144,0)</f>
        <v>0</v>
      </c>
      <c r="YQ141" s="274">
        <f>IF(YQ$6=$WQ$5,成绩录入!DB144,0)</f>
        <v>0</v>
      </c>
      <c r="YR141" s="274">
        <f>IF(YR$6=$WQ$5,成绩录入!DC144,0)</f>
        <v>0</v>
      </c>
      <c r="YS141" s="274">
        <f>IF(YS$6=$WQ$5,成绩录入!DD144,0)</f>
        <v>0</v>
      </c>
      <c r="YT141" s="274">
        <f>IF(YT$6=$WQ$5,成绩录入!DE144,0)</f>
        <v>0</v>
      </c>
      <c r="YU141" s="274">
        <f>IF(YU$6=$WQ$5,成绩录入!DF144,0)</f>
        <v>0</v>
      </c>
      <c r="YV141" s="274">
        <f>IF(YV$6=$WQ$5,成绩录入!DG144,0)</f>
        <v>0</v>
      </c>
      <c r="YW141" s="274">
        <f>IF(YW$6=$WQ$5,成绩录入!DH144,0)</f>
        <v>0</v>
      </c>
      <c r="YX141" s="274">
        <f>IF(YX$6=$WQ$5,成绩录入!DI144,0)</f>
        <v>0</v>
      </c>
      <c r="YY141" s="274">
        <f>IF(YY$6=$WQ$5,成绩录入!DJ144,0)</f>
        <v>0</v>
      </c>
      <c r="YZ141" s="248">
        <f>IF(YZ$6=$WQ$5,成绩录入!DK144,0)</f>
        <v>0</v>
      </c>
      <c r="ZA141" s="248">
        <f>IF(ZA$6=$WQ$5,成绩录入!DL144,0)</f>
        <v>0</v>
      </c>
      <c r="ZB141" s="248">
        <f>IF(ZB$6=$WQ$5,成绩录入!DM144,0)</f>
        <v>0</v>
      </c>
      <c r="ZC141" s="248">
        <f>IF(ZC$6=$WQ$5,成绩录入!DN144,0)</f>
        <v>0</v>
      </c>
      <c r="ZD141" s="248">
        <f>IF(ZD$6=$WQ$5,成绩录入!DO144,0)</f>
        <v>0</v>
      </c>
      <c r="ZE141" s="248">
        <f>IF(ZE$6=$WQ$5,成绩录入!DP144,0)</f>
        <v>0</v>
      </c>
      <c r="ZF141" s="248">
        <f>IF(ZF$6=$WQ$5,成绩录入!DQ144,0)</f>
        <v>0</v>
      </c>
      <c r="ZG141" s="248">
        <f>IF(ZG$6=$WQ$5,成绩录入!DR144,0)</f>
        <v>0</v>
      </c>
      <c r="ZH141" s="248">
        <f>IF(ZH$6=$WQ$5,成绩录入!DS144,0)</f>
        <v>0</v>
      </c>
      <c r="ZI141" s="248">
        <f>IF(ZI$6=$WQ$5,成绩录入!DT144,0)</f>
        <v>0</v>
      </c>
      <c r="ZJ141" s="248">
        <f>IF(ZJ$6=$WQ$5,成绩录入!DU144,0)</f>
        <v>0</v>
      </c>
      <c r="ZK141" s="248">
        <f>IF(ZK$6=$WQ$5,成绩录入!DV144,0)</f>
        <v>0</v>
      </c>
      <c r="ZL141" s="248">
        <f>IF(ZL$6=$WQ$5,成绩录入!DW144,0)</f>
        <v>0</v>
      </c>
      <c r="ZM141" s="248">
        <f>IF(ZM$6=$WQ$5,成绩录入!DX144,0)</f>
        <v>0</v>
      </c>
      <c r="ZN141" s="248">
        <f>IF(ZN$6=$WQ$5,成绩录入!DY144,0)</f>
        <v>0</v>
      </c>
      <c r="ZO141" s="248">
        <f>IF(ZO$6=$WQ$5,成绩录入!DZ144,0)</f>
        <v>0</v>
      </c>
      <c r="ZP141" s="248">
        <f>IF(ZP$6=$WQ$5,成绩录入!EA144,0)</f>
        <v>0</v>
      </c>
      <c r="ZQ141" s="248">
        <f>IF(ZQ$6=$WQ$5,成绩录入!EB144,0)</f>
        <v>0</v>
      </c>
      <c r="ZR141" s="248">
        <f>IF(ZR$6=$WQ$5,成绩录入!EC144,0)</f>
        <v>0</v>
      </c>
      <c r="ZS141" s="248">
        <f>IF(ZS$6=$WQ$5,成绩录入!ED144,0)</f>
        <v>0</v>
      </c>
      <c r="ZT141" s="248">
        <f>IF(ZT$6=$WQ$5,成绩录入!EE144,0)</f>
        <v>0</v>
      </c>
      <c r="ZU141" s="248">
        <f>IF(ZU$6=$WQ$5,成绩录入!EF144,0)</f>
        <v>0</v>
      </c>
      <c r="ZV141" s="248">
        <f>IF(ZV$6=$WQ$5,成绩录入!EG144,0)</f>
        <v>0</v>
      </c>
      <c r="ZW141" s="248">
        <f>IF(ZW$6=$WQ$5,成绩录入!EH144,0)</f>
        <v>0</v>
      </c>
      <c r="ZX141" s="248">
        <f>IF(ZX$6=$WQ$5,成绩录入!EI144,0)</f>
        <v>0</v>
      </c>
      <c r="ZY141" s="248">
        <f>IF(ZY$6=$WQ$5,成绩录入!EJ144,0)</f>
        <v>0</v>
      </c>
      <c r="ZZ141" s="248">
        <f>IF(ZZ$6=$WQ$5,成绩录入!EK144,0)</f>
        <v>0</v>
      </c>
      <c r="AAA141" s="248">
        <f>IF(AAA$6=$WQ$5,成绩录入!EL144,0)</f>
        <v>0</v>
      </c>
      <c r="AAB141" s="248">
        <f>IF(AAB$6=$WQ$5,成绩录入!EM144,0)</f>
        <v>0</v>
      </c>
      <c r="AAC141" s="248">
        <f>IF(AAC$6=$WQ$5,成绩录入!EN144,0)</f>
        <v>0</v>
      </c>
      <c r="AAD141" s="248">
        <f>IF(AAD$6=$WQ$5,成绩录入!EO144,0)</f>
        <v>0</v>
      </c>
      <c r="AAE141" s="248">
        <f>IF(AAE$6=$WQ$5,成绩录入!EP144,0)</f>
        <v>0</v>
      </c>
      <c r="AAF141" s="248">
        <f>IF(AAF$6=$WQ$5,成绩录入!EQ144,0)</f>
        <v>0</v>
      </c>
      <c r="AAG141" s="248">
        <f>IF(AAG$6=$WQ$5,成绩录入!ER144,0)</f>
        <v>0</v>
      </c>
      <c r="AAH141" s="248">
        <f>IF(AAH$6=$WQ$5,成绩录入!ES144,0)</f>
        <v>0</v>
      </c>
      <c r="AAI141" s="248">
        <f>IF(AAI$6=$WQ$5,成绩录入!ET144,0)</f>
        <v>0</v>
      </c>
      <c r="AAJ141" s="248">
        <f>IF(AAJ$6=$WQ$5,成绩录入!EU144,0)</f>
        <v>0</v>
      </c>
      <c r="AAK141" s="248">
        <f>IF(AAK$6=$WQ$5,成绩录入!EV144,0)</f>
        <v>0</v>
      </c>
      <c r="AAL141" s="248">
        <f>IF(AAL$6=$WQ$5,成绩录入!EW144,0)</f>
        <v>0</v>
      </c>
      <c r="AAM141" s="248">
        <f>IF(AAM$6=$WQ$5,成绩录入!EX144,0)</f>
        <v>0</v>
      </c>
      <c r="AAN141" s="218">
        <f t="shared" si="355"/>
        <v>0</v>
      </c>
      <c r="AAO141" s="206"/>
      <c r="AAQ141" s="273">
        <f>IF(AAQ$6=$AAP$5,成绩录入!BC144,0)</f>
        <v>0</v>
      </c>
      <c r="AAR141" s="274">
        <f>IF(AAR$6=$AAP$5,成绩录入!BD144,0)</f>
        <v>0</v>
      </c>
      <c r="AAS141" s="274">
        <f>IF(AAS$6=$AAP$5,成绩录入!BE144,0)</f>
        <v>0</v>
      </c>
      <c r="AAT141" s="274">
        <f>IF(AAT$6=$AAP$5,成绩录入!BF144,0)</f>
        <v>0</v>
      </c>
      <c r="AAU141" s="274">
        <f>IF(AAU$6=$AAP$5,成绩录入!BG144,0)</f>
        <v>0</v>
      </c>
      <c r="AAV141" s="274">
        <f>IF(AAV$6=$AAP$5,成绩录入!BH144,0)</f>
        <v>0</v>
      </c>
      <c r="AAW141" s="274">
        <f>IF(AAW$6=$AAP$5,成绩录入!BI144,0)</f>
        <v>0</v>
      </c>
      <c r="AAX141" s="274">
        <f>IF(AAX$6=$AAP$5,成绩录入!BJ144,0)</f>
        <v>0</v>
      </c>
      <c r="AAY141" s="274">
        <f>IF(AAY$6=$AAP$5,成绩录入!BK144,0)</f>
        <v>0</v>
      </c>
      <c r="AAZ141" s="274">
        <f>IF(AAZ$6=$AAP$5,成绩录入!BL144,0)</f>
        <v>0</v>
      </c>
      <c r="ABA141" s="274">
        <f>IF(ABA$6=$AAP$5,成绩录入!BM144,0)</f>
        <v>0</v>
      </c>
      <c r="ABB141" s="274">
        <f>IF(ABB$6=$AAP$5,成绩录入!BN144,0)</f>
        <v>0</v>
      </c>
      <c r="ABC141" s="274">
        <f>IF(ABC$6=$AAP$5,成绩录入!BO144,0)</f>
        <v>0</v>
      </c>
      <c r="ABD141" s="274">
        <f>IF(ABD$6=$AAP$5,成绩录入!BP144,0)</f>
        <v>0</v>
      </c>
      <c r="ABE141" s="274">
        <f>IF(ABE$6=$AAP$5,成绩录入!BQ144,0)</f>
        <v>0</v>
      </c>
      <c r="ABF141" s="274">
        <f>IF(ABF$6=$AAP$5,成绩录入!BR144,0)</f>
        <v>0</v>
      </c>
      <c r="ABG141" s="274">
        <f>IF(ABG$6=$AAP$5,成绩录入!BS144,0)</f>
        <v>0</v>
      </c>
      <c r="ABH141" s="274">
        <f>IF(ABH$6=$AAP$5,成绩录入!BT144,0)</f>
        <v>0</v>
      </c>
      <c r="ABI141" s="274">
        <f>IF(ABI$6=$AAP$5,成绩录入!BU144,0)</f>
        <v>0</v>
      </c>
      <c r="ABJ141" s="274">
        <f>IF(ABJ$6=$AAP$5,成绩录入!BV144,0)</f>
        <v>0</v>
      </c>
      <c r="ABK141" s="274">
        <f>IF(ABK$6=$AAP$5,成绩录入!BW144,0)</f>
        <v>0</v>
      </c>
      <c r="ABL141" s="274">
        <f>IF(ABL$6=$AAP$5,成绩录入!BX144,0)</f>
        <v>0</v>
      </c>
      <c r="ABM141" s="274">
        <f>IF(ABM$6=$AAP$5,成绩录入!BY144,0)</f>
        <v>0</v>
      </c>
      <c r="ABN141" s="274">
        <f>IF(ABN$6=$AAP$5,成绩录入!BZ144,0)</f>
        <v>0</v>
      </c>
      <c r="ABO141" s="274">
        <f>IF(ABO$6=$AAP$5,成绩录入!CA144,0)</f>
        <v>0</v>
      </c>
      <c r="ABP141" s="274">
        <f>IF(ABP$6=$AAP$5,成绩录入!CB144,0)</f>
        <v>0</v>
      </c>
      <c r="ABQ141" s="274">
        <f>IF(ABQ$6=$AAP$5,成绩录入!CC144,0)</f>
        <v>0</v>
      </c>
      <c r="ABR141" s="274">
        <f>IF(ABR$6=$AAP$5,成绩录入!CD144,0)</f>
        <v>0</v>
      </c>
      <c r="ABS141" s="274">
        <f>IF(ABS$6=$AAP$5,成绩录入!CE144,0)</f>
        <v>0</v>
      </c>
      <c r="ABT141" s="274">
        <f>IF(ABT$6=$AAP$5,成绩录入!CF144,0)</f>
        <v>0</v>
      </c>
      <c r="ABU141" s="274">
        <f>IF(ABU$6=$AAP$5,成绩录入!CG144,0)</f>
        <v>0</v>
      </c>
      <c r="ABV141" s="274">
        <f>IF(ABV$6=$AAP$5,成绩录入!CH144,0)</f>
        <v>0</v>
      </c>
      <c r="ABW141" s="274">
        <f>IF(ABW$6=$AAP$5,成绩录入!CI144,0)</f>
        <v>0</v>
      </c>
      <c r="ABX141" s="274">
        <f>IF(ABX$6=$AAP$5,成绩录入!CJ144,0)</f>
        <v>0</v>
      </c>
      <c r="ABY141" s="274">
        <f>IF(ABY$6=$AAP$5,成绩录入!CK144,0)</f>
        <v>0</v>
      </c>
      <c r="ABZ141" s="274">
        <f>IF(ABZ$6=$AAP$5,成绩录入!CL144,0)</f>
        <v>0</v>
      </c>
      <c r="ACA141" s="274">
        <f>IF(ACA$6=$AAP$5,成绩录入!CM144,0)</f>
        <v>0</v>
      </c>
      <c r="ACB141" s="274">
        <f>IF(ACB$6=$AAP$5,成绩录入!CN144,0)</f>
        <v>0</v>
      </c>
      <c r="ACC141" s="274">
        <f>IF(ACC$6=$AAP$5,成绩录入!CO144,0)</f>
        <v>0</v>
      </c>
      <c r="ACD141" s="274">
        <f>IF(ACD$6=$AAP$5,成绩录入!CP144,0)</f>
        <v>0</v>
      </c>
      <c r="ACE141" s="274">
        <f>IF(ACE$6=$AAP$5,成绩录入!CQ144,0)</f>
        <v>0</v>
      </c>
      <c r="ACF141" s="274">
        <f>IF(ACF$6=$AAP$5,成绩录入!CR144,0)</f>
        <v>0</v>
      </c>
      <c r="ACG141" s="274">
        <f>IF(ACG$6=$AAP$5,成绩录入!CS144,0)</f>
        <v>0</v>
      </c>
      <c r="ACH141" s="274">
        <f>IF(ACH$6=$AAP$5,成绩录入!CT144,0)</f>
        <v>0</v>
      </c>
      <c r="ACI141" s="274">
        <f>IF(ACI$6=$AAP$5,成绩录入!CU144,0)</f>
        <v>0</v>
      </c>
      <c r="ACJ141" s="274">
        <f>IF(ACJ$6=$AAP$5,成绩录入!CV144,0)</f>
        <v>0</v>
      </c>
      <c r="ACK141" s="274">
        <f>IF(ACK$6=$AAP$5,成绩录入!CW144,0)</f>
        <v>0</v>
      </c>
      <c r="ACL141" s="274">
        <f>IF(ACL$6=$AAP$5,成绩录入!CX144,0)</f>
        <v>0</v>
      </c>
      <c r="ACM141" s="274">
        <f>IF(ACM$6=$AAP$5,成绩录入!CY144,0)</f>
        <v>0</v>
      </c>
      <c r="ACN141" s="274">
        <f>IF(ACN$6=$AAP$5,成绩录入!CZ144,0)</f>
        <v>0</v>
      </c>
      <c r="ACO141" s="274">
        <f>IF(ACO$6=$AAP$5,成绩录入!DA144,0)</f>
        <v>0</v>
      </c>
      <c r="ACP141" s="274">
        <f>IF(ACP$6=$AAP$5,成绩录入!DB144,0)</f>
        <v>0</v>
      </c>
      <c r="ACQ141" s="274">
        <f>IF(ACQ$6=$AAP$5,成绩录入!DC144,0)</f>
        <v>0</v>
      </c>
      <c r="ACR141" s="274">
        <f>IF(ACR$6=$AAP$5,成绩录入!DD144,0)</f>
        <v>0</v>
      </c>
      <c r="ACS141" s="274">
        <f>IF(ACS$6=$AAP$5,成绩录入!DE144,0)</f>
        <v>0</v>
      </c>
      <c r="ACT141" s="274">
        <f>IF(ACT$6=$AAP$5,成绩录入!DF144,0)</f>
        <v>0</v>
      </c>
      <c r="ACU141" s="274">
        <f>IF(ACU$6=$AAP$5,成绩录入!DG144,0)</f>
        <v>0</v>
      </c>
      <c r="ACV141" s="274">
        <f>IF(ACV$6=$AAP$5,成绩录入!DH144,0)</f>
        <v>0</v>
      </c>
      <c r="ACW141" s="274">
        <f>IF(ACW$6=$AAP$5,成绩录入!DI144,0)</f>
        <v>0</v>
      </c>
      <c r="ACX141" s="274">
        <f>IF(ACX$6=$AAP$5,成绩录入!DJ144,0)</f>
        <v>0</v>
      </c>
      <c r="ACY141" s="248">
        <f>IF(ACY$6=$AAP$5,成绩录入!DK144,0)</f>
        <v>0</v>
      </c>
      <c r="ACZ141" s="248">
        <f>IF(ACZ$6=$AAP$5,成绩录入!DL144,0)</f>
        <v>0</v>
      </c>
      <c r="ADA141" s="248">
        <f>IF(ADA$6=$AAP$5,成绩录入!DM144,0)</f>
        <v>0</v>
      </c>
      <c r="ADB141" s="248">
        <f>IF(ADB$6=$AAP$5,成绩录入!DN144,0)</f>
        <v>0</v>
      </c>
      <c r="ADC141" s="248">
        <f>IF(ADC$6=$AAP$5,成绩录入!DO144,0)</f>
        <v>0</v>
      </c>
      <c r="ADD141" s="248">
        <f>IF(ADD$6=$AAP$5,成绩录入!DP144,0)</f>
        <v>0</v>
      </c>
      <c r="ADE141" s="248">
        <f>IF(ADE$6=$AAP$5,成绩录入!DQ144,0)</f>
        <v>0</v>
      </c>
      <c r="ADF141" s="248">
        <f>IF(ADF$6=$AAP$5,成绩录入!DR144,0)</f>
        <v>0</v>
      </c>
      <c r="ADG141" s="248">
        <f>IF(ADG$6=$AAP$5,成绩录入!DS144,0)</f>
        <v>0</v>
      </c>
      <c r="ADH141" s="248">
        <f>IF(ADH$6=$AAP$5,成绩录入!DT144,0)</f>
        <v>0</v>
      </c>
      <c r="ADI141" s="248">
        <f>IF(ADI$6=$AAP$5,成绩录入!DU144,0)</f>
        <v>0</v>
      </c>
      <c r="ADJ141" s="248">
        <f>IF(ADJ$6=$AAP$5,成绩录入!DV144,0)</f>
        <v>0</v>
      </c>
      <c r="ADK141" s="248">
        <f>IF(ADK$6=$AAP$5,成绩录入!DW144,0)</f>
        <v>0</v>
      </c>
      <c r="ADL141" s="248">
        <f>IF(ADL$6=$AAP$5,成绩录入!DX144,0)</f>
        <v>0</v>
      </c>
      <c r="ADM141" s="248">
        <f>IF(ADM$6=$AAP$5,成绩录入!DY144,0)</f>
        <v>0</v>
      </c>
      <c r="ADN141" s="248">
        <f>IF(ADN$6=$AAP$5,成绩录入!DZ144,0)</f>
        <v>0</v>
      </c>
      <c r="ADO141" s="248">
        <f>IF(ADO$6=$AAP$5,成绩录入!EA144,0)</f>
        <v>0</v>
      </c>
      <c r="ADP141" s="248">
        <f>IF(ADP$6=$AAP$5,成绩录入!EB144,0)</f>
        <v>0</v>
      </c>
      <c r="ADQ141" s="248">
        <f>IF(ADQ$6=$AAP$5,成绩录入!EC144,0)</f>
        <v>0</v>
      </c>
      <c r="ADR141" s="248">
        <f>IF(ADR$6=$AAP$5,成绩录入!ED144,0)</f>
        <v>0</v>
      </c>
      <c r="ADS141" s="248">
        <f>IF(ADS$6=$AAP$5,成绩录入!EE144,0)</f>
        <v>0</v>
      </c>
      <c r="ADT141" s="248">
        <f>IF(ADT$6=$AAP$5,成绩录入!EF144,0)</f>
        <v>0</v>
      </c>
      <c r="ADU141" s="248">
        <f>IF(ADU$6=$AAP$5,成绩录入!EG144,0)</f>
        <v>0</v>
      </c>
      <c r="ADV141" s="248">
        <f>IF(ADV$6=$AAP$5,成绩录入!EH144,0)</f>
        <v>0</v>
      </c>
      <c r="ADW141" s="248">
        <f>IF(ADW$6=$AAP$5,成绩录入!EI144,0)</f>
        <v>0</v>
      </c>
      <c r="ADX141" s="248">
        <f>IF(ADX$6=$AAP$5,成绩录入!EJ144,0)</f>
        <v>0</v>
      </c>
      <c r="ADY141" s="248">
        <f>IF(ADY$6=$AAP$5,成绩录入!EK144,0)</f>
        <v>0</v>
      </c>
      <c r="ADZ141" s="248">
        <f>IF(ADZ$6=$AAP$5,成绩录入!EL144,0)</f>
        <v>0</v>
      </c>
      <c r="AEA141" s="248">
        <f>IF(AEA$6=$AAP$5,成绩录入!EM144,0)</f>
        <v>0</v>
      </c>
      <c r="AEB141" s="248">
        <f>IF(AEB$6=$AAP$5,成绩录入!EN144,0)</f>
        <v>0</v>
      </c>
      <c r="AEC141" s="248">
        <f>IF(AEC$6=$AAP$5,成绩录入!EO144,0)</f>
        <v>0</v>
      </c>
      <c r="AED141" s="248">
        <f>IF(AED$6=$AAP$5,成绩录入!EP144,0)</f>
        <v>0</v>
      </c>
      <c r="AEE141" s="248">
        <f>IF(AEE$6=$AAP$5,成绩录入!EQ144,0)</f>
        <v>0</v>
      </c>
      <c r="AEF141" s="248">
        <f>IF(AEF$6=$AAP$5,成绩录入!ER144,0)</f>
        <v>0</v>
      </c>
      <c r="AEG141" s="248">
        <f>IF(AEG$6=$AAP$5,成绩录入!ES144,0)</f>
        <v>0</v>
      </c>
      <c r="AEH141" s="248">
        <f>IF(AEH$6=$AAP$5,成绩录入!ET144,0)</f>
        <v>0</v>
      </c>
      <c r="AEI141" s="248">
        <f>IF(AEI$6=$AAP$5,成绩录入!EU144,0)</f>
        <v>0</v>
      </c>
      <c r="AEJ141" s="248">
        <f>IF(AEJ$6=$AAP$5,成绩录入!EV144,0)</f>
        <v>0</v>
      </c>
      <c r="AEK141" s="248">
        <f>IF(AEK$6=$AAP$5,成绩录入!EW144,0)</f>
        <v>0</v>
      </c>
      <c r="AEL141" s="248">
        <f>IF(AEL$6=$AAP$5,成绩录入!EX144,0)</f>
        <v>0</v>
      </c>
      <c r="AEM141" s="218">
        <f t="shared" si="356"/>
        <v>0</v>
      </c>
      <c r="AEN141" s="166"/>
      <c r="AEO141" s="166"/>
      <c r="AEP141" s="273">
        <f>IF(AEP$6=$AEO$5,成绩录入!BC144,0)</f>
        <v>0</v>
      </c>
      <c r="AEQ141" s="274">
        <f>IF(AEQ$6=$AEO$5,成绩录入!BD144,0)</f>
        <v>0</v>
      </c>
      <c r="AER141" s="274">
        <f>IF(AER$6=$AEO$5,成绩录入!BE144,0)</f>
        <v>0</v>
      </c>
      <c r="AES141" s="274">
        <f>IF(AES$6=$AEO$5,成绩录入!BF144,0)</f>
        <v>0</v>
      </c>
      <c r="AET141" s="274">
        <f>IF(AET$6=$AEO$5,成绩录入!BG144,0)</f>
        <v>0</v>
      </c>
      <c r="AEU141" s="274">
        <f>IF(AEU$6=$AEO$5,成绩录入!BH144,0)</f>
        <v>0</v>
      </c>
      <c r="AEV141" s="274">
        <f>IF(AEV$6=$AEO$5,成绩录入!BI144,0)</f>
        <v>0</v>
      </c>
      <c r="AEW141" s="274">
        <f>IF(AEW$6=$AEO$5,成绩录入!BJ144,0)</f>
        <v>0</v>
      </c>
      <c r="AEX141" s="274">
        <f>IF(AEX$6=$AEO$5,成绩录入!BK144,0)</f>
        <v>0</v>
      </c>
      <c r="AEY141" s="274">
        <f>IF(AEY$6=$AEO$5,成绩录入!BL144,0)</f>
        <v>0</v>
      </c>
      <c r="AEZ141" s="274">
        <f>IF(AEZ$6=$AEO$5,成绩录入!BM144,0)</f>
        <v>0</v>
      </c>
      <c r="AFA141" s="274">
        <f>IF(AFA$6=$AEO$5,成绩录入!BN144,0)</f>
        <v>0</v>
      </c>
      <c r="AFB141" s="274">
        <f>IF(AFB$6=$AEO$5,成绩录入!BO144,0)</f>
        <v>0</v>
      </c>
      <c r="AFC141" s="274">
        <f>IF(AFC$6=$AEO$5,成绩录入!BP144,0)</f>
        <v>0</v>
      </c>
      <c r="AFD141" s="274">
        <f>IF(AFD$6=$AEO$5,成绩录入!BQ144,0)</f>
        <v>0</v>
      </c>
      <c r="AFE141" s="274">
        <f>IF(AFE$6=$AEO$5,成绩录入!BR144,0)</f>
        <v>0</v>
      </c>
      <c r="AFF141" s="274">
        <f>IF(AFF$6=$AEO$5,成绩录入!BS144,0)</f>
        <v>0</v>
      </c>
      <c r="AFG141" s="274">
        <f>IF(AFG$6=$AEO$5,成绩录入!BT144,0)</f>
        <v>0</v>
      </c>
      <c r="AFH141" s="274">
        <f>IF(AFH$6=$AEO$5,成绩录入!BU144,0)</f>
        <v>0</v>
      </c>
      <c r="AFI141" s="274">
        <f>IF(AFI$6=$AEO$5,成绩录入!BV144,0)</f>
        <v>0</v>
      </c>
      <c r="AFJ141" s="274">
        <f>IF(AFJ$6=$AEO$5,成绩录入!BW144,0)</f>
        <v>0</v>
      </c>
      <c r="AFK141" s="274">
        <f>IF(AFK$6=$AEO$5,成绩录入!BX144,0)</f>
        <v>0</v>
      </c>
      <c r="AFL141" s="274">
        <f>IF(AFL$6=$AEO$5,成绩录入!BY144,0)</f>
        <v>0</v>
      </c>
      <c r="AFM141" s="274">
        <f>IF(AFM$6=$AEO$5,成绩录入!BZ144,0)</f>
        <v>0</v>
      </c>
      <c r="AFN141" s="274">
        <f>IF(AFN$6=$AEO$5,成绩录入!CA144,0)</f>
        <v>0</v>
      </c>
      <c r="AFO141" s="274">
        <f>IF(AFO$6=$AEO$5,成绩录入!CB144,0)</f>
        <v>0</v>
      </c>
      <c r="AFP141" s="274">
        <f>IF(AFP$6=$AEO$5,成绩录入!CC144,0)</f>
        <v>0</v>
      </c>
      <c r="AFQ141" s="274">
        <f>IF(AFQ$6=$AEO$5,成绩录入!CD144,0)</f>
        <v>0</v>
      </c>
      <c r="AFR141" s="274">
        <f>IF(AFR$6=$AEO$5,成绩录入!CE144,0)</f>
        <v>0</v>
      </c>
      <c r="AFS141" s="274">
        <f>IF(AFS$6=$AEO$5,成绩录入!CF144,0)</f>
        <v>0</v>
      </c>
      <c r="AFT141" s="274">
        <f>IF(AFT$6=$AEO$5,成绩录入!CG144,0)</f>
        <v>0</v>
      </c>
      <c r="AFU141" s="274">
        <f>IF(AFU$6=$AEO$5,成绩录入!CH144,0)</f>
        <v>0</v>
      </c>
      <c r="AFV141" s="274">
        <f>IF(AFV$6=$AEO$5,成绩录入!CI144,0)</f>
        <v>0</v>
      </c>
      <c r="AFW141" s="274">
        <f>IF(AFW$6=$AEO$5,成绩录入!CJ144,0)</f>
        <v>0</v>
      </c>
      <c r="AFX141" s="274">
        <f>IF(AFX$6=$AEO$5,成绩录入!CK144,0)</f>
        <v>0</v>
      </c>
      <c r="AFY141" s="274">
        <f>IF(AFY$6=$AEO$5,成绩录入!CL144,0)</f>
        <v>0</v>
      </c>
      <c r="AFZ141" s="274">
        <f>IF(AFZ$6=$AEO$5,成绩录入!CM144,0)</f>
        <v>0</v>
      </c>
      <c r="AGA141" s="274">
        <f>IF(AGA$6=$AEO$5,成绩录入!CN144,0)</f>
        <v>0</v>
      </c>
      <c r="AGB141" s="274">
        <f>IF(AGB$6=$AEO$5,成绩录入!CO144,0)</f>
        <v>0</v>
      </c>
      <c r="AGC141" s="274">
        <f>IF(AGC$6=$AEO$5,成绩录入!CP144,0)</f>
        <v>0</v>
      </c>
      <c r="AGD141" s="274">
        <f>IF(AGD$6=$AEO$5,成绩录入!CQ144,0)</f>
        <v>0</v>
      </c>
      <c r="AGE141" s="274">
        <f>IF(AGE$6=$AEO$5,成绩录入!CR144,0)</f>
        <v>0</v>
      </c>
      <c r="AGF141" s="274">
        <f>IF(AGF$6=$AEO$5,成绩录入!CS144,0)</f>
        <v>0</v>
      </c>
      <c r="AGG141" s="274">
        <f>IF(AGG$6=$AEO$5,成绩录入!CT144,0)</f>
        <v>0</v>
      </c>
      <c r="AGH141" s="274">
        <f>IF(AGH$6=$AEO$5,成绩录入!CU144,0)</f>
        <v>0</v>
      </c>
      <c r="AGI141" s="274">
        <f>IF(AGI$6=$AEO$5,成绩录入!CV144,0)</f>
        <v>0</v>
      </c>
      <c r="AGJ141" s="274">
        <f>IF(AGJ$6=$AEO$5,成绩录入!CW144,0)</f>
        <v>0</v>
      </c>
      <c r="AGK141" s="274">
        <f>IF(AGK$6=$AEO$5,成绩录入!CX144,0)</f>
        <v>0</v>
      </c>
      <c r="AGL141" s="274">
        <f>IF(AGL$6=$AEO$5,成绩录入!CY144,0)</f>
        <v>0</v>
      </c>
      <c r="AGM141" s="274">
        <f>IF(AGM$6=$AEO$5,成绩录入!CZ144,0)</f>
        <v>0</v>
      </c>
      <c r="AGN141" s="274">
        <f>IF(AGN$6=$AEO$5,成绩录入!DA144,0)</f>
        <v>0</v>
      </c>
      <c r="AGO141" s="274">
        <f>IF(AGO$6=$AEO$5,成绩录入!DB144,0)</f>
        <v>0</v>
      </c>
      <c r="AGP141" s="274">
        <f>IF(AGP$6=$AEO$5,成绩录入!DC144,0)</f>
        <v>0</v>
      </c>
      <c r="AGQ141" s="274">
        <f>IF(AGQ$6=$AEO$5,成绩录入!DD144,0)</f>
        <v>0</v>
      </c>
      <c r="AGR141" s="274">
        <f>IF(AGR$6=$AEO$5,成绩录入!DE144,0)</f>
        <v>0</v>
      </c>
      <c r="AGS141" s="274">
        <f>IF(AGS$6=$AEO$5,成绩录入!DF144,0)</f>
        <v>0</v>
      </c>
      <c r="AGT141" s="274">
        <f>IF(AGT$6=$AEO$5,成绩录入!DG144,0)</f>
        <v>0</v>
      </c>
      <c r="AGU141" s="274">
        <f>IF(AGU$6=$AEO$5,成绩录入!DH144,0)</f>
        <v>0</v>
      </c>
      <c r="AGV141" s="274">
        <f>IF(AGV$6=$AEO$5,成绩录入!DI144,0)</f>
        <v>0</v>
      </c>
      <c r="AGW141" s="274">
        <f>IF(AGW$6=$AEO$5,成绩录入!DJ144,0)</f>
        <v>0</v>
      </c>
      <c r="AGX141" s="248">
        <f>IF(AGX$6=$AEO$5,成绩录入!DK144,0)</f>
        <v>0</v>
      </c>
      <c r="AGY141" s="248">
        <f>IF(AGY$6=$AEO$5,成绩录入!DL144,0)</f>
        <v>0</v>
      </c>
      <c r="AGZ141" s="248">
        <f>IF(AGZ$6=$AEO$5,成绩录入!DM144,0)</f>
        <v>0</v>
      </c>
      <c r="AHA141" s="248">
        <f>IF(AHA$6=$AEO$5,成绩录入!DN144,0)</f>
        <v>0</v>
      </c>
      <c r="AHB141" s="248">
        <f>IF(AHB$6=$AEO$5,成绩录入!DO144,0)</f>
        <v>0</v>
      </c>
      <c r="AHC141" s="248">
        <f>IF(AHC$6=$AEO$5,成绩录入!DP144,0)</f>
        <v>0</v>
      </c>
      <c r="AHD141" s="248">
        <f>IF(AHD$6=$AEO$5,成绩录入!DQ144,0)</f>
        <v>0</v>
      </c>
      <c r="AHE141" s="248">
        <f>IF(AHE$6=$AEO$5,成绩录入!DR144,0)</f>
        <v>0</v>
      </c>
      <c r="AHF141" s="248">
        <f>IF(AHF$6=$AEO$5,成绩录入!DS144,0)</f>
        <v>0</v>
      </c>
      <c r="AHG141" s="248">
        <f>IF(AHG$6=$AEO$5,成绩录入!DT144,0)</f>
        <v>0</v>
      </c>
      <c r="AHH141" s="248">
        <f>IF(AHH$6=$AEO$5,成绩录入!DU144,0)</f>
        <v>0</v>
      </c>
      <c r="AHI141" s="248">
        <f>IF(AHI$6=$AEO$5,成绩录入!DV144,0)</f>
        <v>0</v>
      </c>
      <c r="AHJ141" s="248">
        <f>IF(AHJ$6=$AEO$5,成绩录入!DW144,0)</f>
        <v>0</v>
      </c>
      <c r="AHK141" s="248">
        <f>IF(AHK$6=$AEO$5,成绩录入!DX144,0)</f>
        <v>0</v>
      </c>
      <c r="AHL141" s="248">
        <f>IF(AHL$6=$AEO$5,成绩录入!DY144,0)</f>
        <v>0</v>
      </c>
      <c r="AHM141" s="248">
        <f>IF(AHM$6=$AEO$5,成绩录入!DZ144,0)</f>
        <v>0</v>
      </c>
      <c r="AHN141" s="248">
        <f>IF(AHN$6=$AEO$5,成绩录入!EA144,0)</f>
        <v>0</v>
      </c>
      <c r="AHO141" s="248">
        <f>IF(AHO$6=$AEO$5,成绩录入!EB144,0)</f>
        <v>0</v>
      </c>
      <c r="AHP141" s="248">
        <f>IF(AHP$6=$AEO$5,成绩录入!EC144,0)</f>
        <v>0</v>
      </c>
      <c r="AHQ141" s="248">
        <f>IF(AHQ$6=$AEO$5,成绩录入!ED144,0)</f>
        <v>0</v>
      </c>
      <c r="AHR141" s="248">
        <f>IF(AHR$6=$AEO$5,成绩录入!EE144,0)</f>
        <v>0</v>
      </c>
      <c r="AHS141" s="248">
        <f>IF(AHS$6=$AEO$5,成绩录入!EF144,0)</f>
        <v>0</v>
      </c>
      <c r="AHT141" s="248">
        <f>IF(AHT$6=$AEO$5,成绩录入!EG144,0)</f>
        <v>0</v>
      </c>
      <c r="AHU141" s="248">
        <f>IF(AHU$6=$AEO$5,成绩录入!EH144,0)</f>
        <v>0</v>
      </c>
      <c r="AHV141" s="248">
        <f>IF(AHV$6=$AEO$5,成绩录入!EI144,0)</f>
        <v>0</v>
      </c>
      <c r="AHW141" s="248">
        <f>IF(AHW$6=$AEO$5,成绩录入!EJ144,0)</f>
        <v>0</v>
      </c>
      <c r="AHX141" s="248">
        <f>IF(AHX$6=$AEO$5,成绩录入!EK144,0)</f>
        <v>0</v>
      </c>
      <c r="AHY141" s="248">
        <f>IF(AHY$6=$AEO$5,成绩录入!EL144,0)</f>
        <v>0</v>
      </c>
      <c r="AHZ141" s="248">
        <f>IF(AHZ$6=$AEO$5,成绩录入!EM144,0)</f>
        <v>0</v>
      </c>
      <c r="AIA141" s="248">
        <f>IF(AIA$6=$AEO$5,成绩录入!EN144,0)</f>
        <v>0</v>
      </c>
      <c r="AIB141" s="248">
        <f>IF(AIB$6=$AEO$5,成绩录入!EO144,0)</f>
        <v>0</v>
      </c>
      <c r="AIC141" s="248">
        <f>IF(AIC$6=$AEO$5,成绩录入!EP144,0)</f>
        <v>0</v>
      </c>
      <c r="AID141" s="248">
        <f>IF(AID$6=$AEO$5,成绩录入!EQ144,0)</f>
        <v>0</v>
      </c>
      <c r="AIE141" s="248">
        <f>IF(AIE$6=$AEO$5,成绩录入!ER144,0)</f>
        <v>0</v>
      </c>
      <c r="AIF141" s="248">
        <f>IF(AIF$6=$AEO$5,成绩录入!ES144,0)</f>
        <v>0</v>
      </c>
      <c r="AIG141" s="248">
        <f>IF(AIG$6=$AEO$5,成绩录入!ET144,0)</f>
        <v>0</v>
      </c>
      <c r="AIH141" s="248">
        <f>IF(AIH$6=$AEO$5,成绩录入!EU144,0)</f>
        <v>0</v>
      </c>
      <c r="AII141" s="248">
        <f>IF(AII$6=$AEO$5,成绩录入!EV144,0)</f>
        <v>0</v>
      </c>
      <c r="AIJ141" s="248">
        <f>IF(AIJ$6=$AEO$5,成绩录入!EW144,0)</f>
        <v>0</v>
      </c>
      <c r="AIK141" s="248">
        <f>IF(AIK$6=$AEO$5,成绩录入!EX144,0)</f>
        <v>0</v>
      </c>
      <c r="AIL141" s="218">
        <f t="shared" si="357"/>
        <v>0</v>
      </c>
      <c r="AIN141" s="402" t="str">
        <f>初始录入!A146</f>
        <v/>
      </c>
      <c r="AIO141" s="270">
        <f>初始录入!B146</f>
        <v>0</v>
      </c>
      <c r="AIP141" s="271">
        <f>初始录入!C146</f>
        <v>0</v>
      </c>
      <c r="AIQ141" s="403">
        <f>IF(平时!D139&lt;&gt;"",平时!D139,0)</f>
        <v>0</v>
      </c>
      <c r="AIR141" s="404" t="str">
        <f t="shared" si="331"/>
        <v/>
      </c>
      <c r="AIS141" s="403">
        <f>IF(过程!D139&lt;&gt;"",过程!D139,0)</f>
        <v>0</v>
      </c>
      <c r="AIT141" s="404" t="str">
        <f t="shared" si="332"/>
        <v/>
      </c>
      <c r="AIU141" s="216">
        <f>IF(期末!D139&lt;&gt;"",期末!D139,0)</f>
        <v>0</v>
      </c>
      <c r="AIV141" s="404" t="str">
        <f t="shared" si="333"/>
        <v/>
      </c>
      <c r="AIW141" s="405">
        <f t="shared" si="334"/>
        <v>0</v>
      </c>
      <c r="AIX141" s="403">
        <f>IF(平时!E139&lt;&gt;"",平时!E139,0)</f>
        <v>0</v>
      </c>
      <c r="AIY141" s="404" t="str">
        <f t="shared" si="335"/>
        <v/>
      </c>
      <c r="AIZ141" s="403">
        <f>IF(过程!E139&lt;&gt;"",过程!E139,0)</f>
        <v>0</v>
      </c>
      <c r="AJA141" s="404" t="str">
        <f t="shared" si="336"/>
        <v/>
      </c>
      <c r="AJB141" s="216">
        <f>IF(期末!E139&lt;&gt;"",期末!E139,0)</f>
        <v>0</v>
      </c>
      <c r="AJC141" s="404" t="str">
        <f t="shared" si="337"/>
        <v/>
      </c>
      <c r="AJD141" s="405">
        <f t="shared" si="338"/>
        <v>0</v>
      </c>
      <c r="AJE141" s="403">
        <f>IF(平时!F139&lt;&gt;"",平时!F139,0)</f>
        <v>0</v>
      </c>
      <c r="AJF141" s="404" t="str">
        <f t="shared" si="339"/>
        <v/>
      </c>
      <c r="AJG141" s="403">
        <f>IF(过程!F139&lt;&gt;"",过程!F139,0)</f>
        <v>0</v>
      </c>
      <c r="AJH141" s="404" t="str">
        <f t="shared" si="340"/>
        <v/>
      </c>
      <c r="AJI141" s="216">
        <f>IF(期末!F139&lt;&gt;"",期末!F139,0)</f>
        <v>0</v>
      </c>
      <c r="AJJ141" s="404" t="str">
        <f t="shared" si="341"/>
        <v/>
      </c>
      <c r="AJK141" s="405">
        <f t="shared" si="342"/>
        <v>0</v>
      </c>
      <c r="AJL141" s="403">
        <f>IF(平时!G139&lt;&gt;"",平时!G139,0)</f>
        <v>0</v>
      </c>
      <c r="AJM141" s="404" t="str">
        <f t="shared" si="343"/>
        <v/>
      </c>
      <c r="AJN141" s="403">
        <f>IF(过程!G139&lt;&gt;"",过程!G139,0)</f>
        <v>0</v>
      </c>
      <c r="AJO141" s="404" t="str">
        <f t="shared" si="344"/>
        <v/>
      </c>
      <c r="AJP141" s="216">
        <f>IF(期末!G139&lt;&gt;"",期末!G139,0)</f>
        <v>0</v>
      </c>
      <c r="AJQ141" s="404" t="str">
        <f t="shared" si="345"/>
        <v/>
      </c>
      <c r="AJR141" s="405">
        <f t="shared" si="346"/>
        <v>0</v>
      </c>
      <c r="AJS141" s="403">
        <f>IF(平时!H139&lt;&gt;"",平时!H139,0)</f>
        <v>0</v>
      </c>
      <c r="AJT141" s="404" t="str">
        <f t="shared" si="347"/>
        <v/>
      </c>
      <c r="AJU141" s="403">
        <f>IF(过程!H139&lt;&gt;"",过程!H139,0)</f>
        <v>0</v>
      </c>
      <c r="AJV141" s="404" t="str">
        <f t="shared" si="348"/>
        <v/>
      </c>
      <c r="AJW141" s="216">
        <f>IF(期末!H139&lt;&gt;"",期末!H139,0)</f>
        <v>0</v>
      </c>
      <c r="AJX141" s="404" t="str">
        <f t="shared" si="349"/>
        <v/>
      </c>
      <c r="AJY141" s="406">
        <f t="shared" si="350"/>
        <v>0</v>
      </c>
      <c r="AKA141" s="216" t="str">
        <f>初始录入!A146</f>
        <v/>
      </c>
      <c r="AKB141" s="216">
        <f>初始录入!B146</f>
        <v>0</v>
      </c>
      <c r="AKC141" s="216">
        <f>初始录入!C146</f>
        <v>0</v>
      </c>
      <c r="AKD141" s="327" t="str">
        <f>IF(初始录入!$E146=初始录入!$K$2,达成度!$D154,"")</f>
        <v/>
      </c>
      <c r="AKE141" s="327" t="str">
        <f>IF(初始录入!$E146=初始录入!$K$3,达成度!D154,"")</f>
        <v/>
      </c>
      <c r="AKF141" s="216" t="str">
        <f>IF(初始录入!$E146=初始录入!$K$4,达成度!D154,"")</f>
        <v/>
      </c>
      <c r="AKG141" s="216" t="str">
        <f>IF(初始录入!$E146=初始录入!$K$5,达成度!D154,"")</f>
        <v/>
      </c>
      <c r="AKH141" s="327" t="str">
        <f>IF(初始录入!$E146=初始录入!$K$2,达成度!E154,"")</f>
        <v/>
      </c>
      <c r="AKI141" s="327" t="str">
        <f>IF(初始录入!$E146=初始录入!$K$3,达成度!E154,"")</f>
        <v/>
      </c>
      <c r="AKJ141" s="216" t="str">
        <f>IF(初始录入!$E146=初始录入!$K$4,达成度!E154,"")</f>
        <v/>
      </c>
      <c r="AKK141" s="216" t="str">
        <f>IF(初始录入!$E146=初始录入!$K$5,达成度!E154,"")</f>
        <v/>
      </c>
      <c r="AKL141" s="327" t="str">
        <f>IF(初始录入!$E146=初始录入!$K$2,达成度!F154,"")</f>
        <v/>
      </c>
      <c r="AKM141" s="327" t="str">
        <f>IF(初始录入!$E146=初始录入!$K$3,达成度!F154,"")</f>
        <v/>
      </c>
      <c r="AKN141" s="216" t="str">
        <f>IF(初始录入!$E146=初始录入!$K$4,达成度!F154,"")</f>
        <v/>
      </c>
      <c r="AKO141" s="216" t="str">
        <f>IF(初始录入!$E146=初始录入!$K$5,达成度!F154,"")</f>
        <v/>
      </c>
      <c r="AKP141" s="327" t="str">
        <f>IF(初始录入!$E146=初始录入!$K$2,达成度!H154,"")</f>
        <v/>
      </c>
      <c r="AKQ141" s="327" t="str">
        <f>IF(初始录入!$E146=初始录入!$K$3,达成度!H154,"")</f>
        <v/>
      </c>
      <c r="AKR141" s="216" t="str">
        <f>IF(初始录入!$E146=初始录入!$K$4,达成度!H154,"")</f>
        <v/>
      </c>
      <c r="AKS141" s="216" t="str">
        <f>IF(初始录入!$E146=初始录入!$K$5,达成度!H154,"")</f>
        <v/>
      </c>
      <c r="AKT141" s="327" t="str">
        <f>IF(初始录入!$E146=初始录入!$K$2,达成度!I154,"")</f>
        <v/>
      </c>
      <c r="AKU141" s="327" t="str">
        <f>IF(初始录入!$E146=初始录入!$K$3,达成度!I154,"")</f>
        <v/>
      </c>
      <c r="AKV141" s="216" t="str">
        <f>IF(初始录入!$E146=初始录入!$K$4,达成度!I154,"")</f>
        <v/>
      </c>
      <c r="AKW141" s="216" t="str">
        <f>IF(初始录入!$E146=初始录入!$K$5,达成度!I154,"")</f>
        <v/>
      </c>
      <c r="AKX141" s="327" t="str">
        <f>IF(初始录入!$E146=初始录入!$K$2,达成度!J154,"")</f>
        <v/>
      </c>
      <c r="AKY141" s="327" t="str">
        <f>IF(初始录入!$E146=初始录入!$K$3,达成度!J154,"")</f>
        <v/>
      </c>
      <c r="AKZ141" s="216" t="str">
        <f>IF(初始录入!$E146=初始录入!$K$4,达成度!J154,"")</f>
        <v/>
      </c>
      <c r="ALA141" s="216" t="str">
        <f>IF(初始录入!$E146=初始录入!$K$5,达成度!J154,"")</f>
        <v/>
      </c>
      <c r="ALB141" s="327" t="str">
        <f>IF(初始录入!$E146=初始录入!$K$2,达成度!L154,"")</f>
        <v/>
      </c>
      <c r="ALC141" s="327" t="str">
        <f>IF(初始录入!$E146=初始录入!$K$3,达成度!L154,"")</f>
        <v/>
      </c>
      <c r="ALD141" s="216" t="str">
        <f>IF(初始录入!$E146=初始录入!$K$4,达成度!L154,"")</f>
        <v/>
      </c>
      <c r="ALE141" s="216" t="str">
        <f>IF(初始录入!$E146=初始录入!$K$5,达成度!L154,"")</f>
        <v/>
      </c>
      <c r="ALF141" s="327" t="str">
        <f>IF(初始录入!$E146=初始录入!$K$2,达成度!M154,"")</f>
        <v/>
      </c>
      <c r="ALG141" s="327" t="str">
        <f>IF(初始录入!$E146=初始录入!$K$3,达成度!M154,"")</f>
        <v/>
      </c>
      <c r="ALH141" s="216" t="str">
        <f>IF(初始录入!$E146=初始录入!$K$4,达成度!M154,"")</f>
        <v/>
      </c>
      <c r="ALI141" s="216" t="str">
        <f>IF(初始录入!$E146=初始录入!$K$5,达成度!M154,"")</f>
        <v/>
      </c>
      <c r="ALJ141" s="327" t="str">
        <f>IF(初始录入!$E146=初始录入!$K$2,达成度!N154,"")</f>
        <v/>
      </c>
      <c r="ALK141" s="327" t="str">
        <f>IF(初始录入!$E146=初始录入!$K$3,达成度!N154,"")</f>
        <v/>
      </c>
      <c r="ALL141" s="216" t="str">
        <f>IF(初始录入!$E146=初始录入!$K$4,达成度!N154,"")</f>
        <v/>
      </c>
      <c r="ALM141" s="216" t="str">
        <f>IF(初始录入!$E146=初始录入!$K$5,达成度!N154,"")</f>
        <v/>
      </c>
      <c r="ALN141" s="327" t="str">
        <f>IF(初始录入!$E146=初始录入!$K$2,达成度!P154,"")</f>
        <v/>
      </c>
      <c r="ALO141" s="327" t="str">
        <f>IF(初始录入!$E146=初始录入!$K$3,达成度!P154,"")</f>
        <v/>
      </c>
      <c r="ALP141" s="216" t="str">
        <f>IF(初始录入!$E146=初始录入!$K$4,达成度!P154,"")</f>
        <v/>
      </c>
      <c r="ALQ141" s="216" t="str">
        <f>IF(初始录入!$E146=初始录入!$K$5,达成度!P154,"")</f>
        <v/>
      </c>
      <c r="ALR141" s="327" t="str">
        <f>IF(初始录入!$E146=初始录入!$K$2,达成度!Q154,"")</f>
        <v/>
      </c>
      <c r="ALS141" s="327" t="str">
        <f>IF(初始录入!$E146=初始录入!$K$3,达成度!Q154,"")</f>
        <v/>
      </c>
      <c r="ALT141" s="216" t="str">
        <f>IF(初始录入!$E146=初始录入!$K$4,达成度!Q154,"")</f>
        <v/>
      </c>
      <c r="ALU141" s="216" t="str">
        <f>IF(初始录入!$E146=初始录入!$K$5,达成度!Q154,"")</f>
        <v/>
      </c>
      <c r="ALV141" s="327" t="str">
        <f>IF(初始录入!$E146=初始录入!$K$2,达成度!R154,"")</f>
        <v/>
      </c>
      <c r="ALW141" s="327" t="str">
        <f>IF(初始录入!$E146=初始录入!$K$3,达成度!R154,"")</f>
        <v/>
      </c>
      <c r="ALX141" s="216" t="str">
        <f>IF(初始录入!$E146=初始录入!$K$4,达成度!R154,"")</f>
        <v/>
      </c>
      <c r="ALY141" s="216"/>
      <c r="ALZ141" s="327" t="str">
        <f>IF(初始录入!$E146=初始录入!$K$2,达成度!T154,"")</f>
        <v/>
      </c>
      <c r="AMA141" s="327" t="str">
        <f>IF(初始录入!$E146=初始录入!$K$3,达成度!T154,"")</f>
        <v/>
      </c>
      <c r="AMB141" s="216" t="str">
        <f>IF(初始录入!$E146=初始录入!$K$4,达成度!T154,"")</f>
        <v/>
      </c>
      <c r="AMC141" s="216" t="str">
        <f>IF(初始录入!$E146=初始录入!$K$5,达成度!T154,"")</f>
        <v/>
      </c>
      <c r="AMD141" s="327" t="str">
        <f>IF(初始录入!$E146=初始录入!$K$2,达成度!U154,"")</f>
        <v/>
      </c>
      <c r="AME141" s="327" t="str">
        <f>IF(初始录入!$E146=初始录入!$K$3,达成度!U154,"")</f>
        <v/>
      </c>
      <c r="AMF141" s="216" t="str">
        <f>IF(初始录入!$E146=初始录入!$K$4,达成度!U154,"")</f>
        <v/>
      </c>
      <c r="AMG141" s="216" t="str">
        <f>IF(初始录入!$E146=初始录入!$K$5,达成度!U154,"")</f>
        <v/>
      </c>
      <c r="AMH141" s="327" t="str">
        <f>IF(初始录入!$E146=初始录入!$K$2,达成度!V154,"")</f>
        <v/>
      </c>
      <c r="AMI141" s="327" t="str">
        <f>IF(初始录入!$E146=初始录入!$K$3,达成度!V154,"")</f>
        <v/>
      </c>
      <c r="AMJ141" s="216" t="str">
        <f>IF(初始录入!$E146=初始录入!$K$4,达成度!W154,"")</f>
        <v/>
      </c>
      <c r="AMK141" s="216" t="str">
        <f>IF(初始录入!$E146=初始录入!$K$5,达成度!W154,"")</f>
        <v/>
      </c>
      <c r="AMM141" s="270">
        <f t="shared" si="369"/>
        <v>134</v>
      </c>
      <c r="AMN141" s="222" t="str">
        <f t="shared" si="365"/>
        <v/>
      </c>
      <c r="AMO141" s="325" t="str">
        <f>IF($AMM141&lt;=$H$7,INDEX(达成度!$G$21:$G$170,$AMM141,1),"")</f>
        <v/>
      </c>
      <c r="AMP141" s="325" t="str">
        <f>IF($AMM141&lt;=$H$7,INDEX(达成度!$K$21:$K$170,$AMM141,1),"")</f>
        <v/>
      </c>
      <c r="AMQ141" s="325" t="str">
        <f>IF($AMM141&lt;=$H$7,INDEX(达成度!$O$21:$O$170,$AMM141,1),"")</f>
        <v/>
      </c>
      <c r="AMR141" s="325" t="str">
        <f>IF($AMM141&lt;=$H$7,INDEX(达成度!$S$21:$S$170,$AMM141,1),"")</f>
        <v/>
      </c>
      <c r="AMS141" s="326" t="str">
        <f>IF($AMM141&lt;=$H$7,INDEX(达成度!$W$21:$W$170,$AMM141,1),"")</f>
        <v/>
      </c>
      <c r="AMU141" s="407"/>
      <c r="AMV141" s="222" t="str">
        <f t="shared" si="366"/>
        <v/>
      </c>
      <c r="AMW141" s="325" t="str">
        <f>IF($AMM141&lt;=$I$7,INDEX(达成度!$G$21:$G$170,$AMM141+$H$7,1),"")</f>
        <v/>
      </c>
      <c r="AMX141" s="325" t="str">
        <f>IF($AMM141&lt;=$I$7,INDEX(达成度!$K$21:$K$170,$AMM141+$H$7,1),"")</f>
        <v/>
      </c>
      <c r="AMY141" s="325" t="str">
        <f>IF($AMM141&lt;=$I$7,INDEX(达成度!$O$21:$O$170,$AMM141+$H$7,1),"")</f>
        <v/>
      </c>
      <c r="AMZ141" s="325" t="str">
        <f>IF($AMM141&lt;=$I$7,INDEX(达成度!$S$21:$S$170,$AMM141+$H$7,1),"")</f>
        <v/>
      </c>
      <c r="ANA141" s="326" t="str">
        <f>IF($AMM141&lt;=$I$7,INDEX(达成度!$W$21:$W$170,$AMM141+$H$7,1),"")</f>
        <v/>
      </c>
      <c r="ANC141" s="270"/>
      <c r="AND141" s="216" t="str">
        <f t="shared" si="367"/>
        <v/>
      </c>
      <c r="ANE141" s="325" t="str">
        <f>IF($AMM141&lt;=$J$7,INDEX(达成度!$G$21:$G$170,$AMM141+$H$7+$I$7,1),"")</f>
        <v/>
      </c>
      <c r="ANF141" s="325" t="str">
        <f>IF($AMM141&lt;=$J$7,INDEX(达成度!$K$21:$K$170,$AMM141+$H$7+$I$7,1),"")</f>
        <v/>
      </c>
      <c r="ANG141" s="325" t="str">
        <f>IF($AMM141&lt;=$J$7,INDEX(达成度!$O$21:$O$170,$AMM141+$H$7+$I$7,1),"")</f>
        <v/>
      </c>
      <c r="ANH141" s="325" t="str">
        <f>IF($AMM141&lt;=$J$7,INDEX(达成度!$S$21:$S$170,$AMM141+$H$7+$I$7,1),"")</f>
        <v/>
      </c>
      <c r="ANI141" s="326" t="str">
        <f>IF($AMM141&lt;=$J$7,INDEX(达成度!$W$21:$W$170,$AMM141+$H$7+$I$7,1),"")</f>
        <v/>
      </c>
      <c r="ANK141" s="270"/>
      <c r="ANL141" s="216" t="str">
        <f t="shared" si="368"/>
        <v/>
      </c>
      <c r="ANM141" s="325" t="str">
        <f>IF($AMM141&lt;=$K$7,INDEX(达成度!$G$21:$G$170,$AMM141+$H$7+$I$7+$J$7,1),"")</f>
        <v/>
      </c>
      <c r="ANN141" s="325" t="str">
        <f>IF($AMM141&lt;=$K$7,INDEX(达成度!$K$21:$K$170,$AMM141+$H$7+$I$7+$J$7,1),"")</f>
        <v/>
      </c>
      <c r="ANO141" s="325" t="str">
        <f>IF($AMM141&lt;=$K$7,INDEX(达成度!$O$21:$O$170,$AMM141+$H$7+$I$7+$J$7,1),"")</f>
        <v/>
      </c>
      <c r="ANP141" s="325" t="str">
        <f>IF($AMM141&lt;=$K$7,INDEX(达成度!$S$21:$S$170,$AMM141+$H$7+$I$7+$J$7,1),"")</f>
        <v/>
      </c>
      <c r="ANQ141" s="326" t="str">
        <f>IF($AMM141&lt;=$K$7,INDEX(达成度!$W$21:$W$170,$AMM141+$H$7+$I$7+$J$7,1),"")</f>
        <v/>
      </c>
    </row>
    <row r="142" ht="18" customHeight="1" spans="1:1024 1025:1057">
      <c r="A142" s="215" t="str">
        <f>初始录入!A147</f>
        <v/>
      </c>
      <c r="B142" s="216" t="str">
        <f>IF(初始录入!B147&lt;&gt;"",初始录入!B147,"")</f>
        <v/>
      </c>
      <c r="C142" s="216" t="str">
        <f>IF(初始录入!C147&lt;&gt;"",初始录入!C147,"")</f>
        <v/>
      </c>
      <c r="D142" s="216" t="str">
        <f>IF(初始录入!D147&lt;&gt;"",初始录入!D147,"")</f>
        <v/>
      </c>
      <c r="E142" s="218" t="str">
        <f>IF(初始录入!E147&lt;&gt;"",初始录入!E147,"")</f>
        <v/>
      </c>
      <c r="G142" s="330"/>
      <c r="H142" s="295">
        <f>IF(初始录入!E147=H$6,1,0)</f>
        <v>0</v>
      </c>
      <c r="I142" s="295">
        <f>IF(初始录入!E147=I$6,1,0)</f>
        <v>0</v>
      </c>
      <c r="J142" s="295">
        <f>IF(初始录入!E147=J$6,1,0)</f>
        <v>0</v>
      </c>
      <c r="K142" s="321">
        <f>IF(初始录入!E147=K$6,1,0)</f>
        <v>0</v>
      </c>
      <c r="Y142" s="294">
        <v>100</v>
      </c>
      <c r="Z142" s="295">
        <f>成绩录入!$F$7</f>
        <v>0</v>
      </c>
      <c r="AA142" s="295">
        <f>成绩录入!F145</f>
        <v>0</v>
      </c>
      <c r="AB142" s="296">
        <f>IF(初始录入!$M$7&lt;&gt;"",IF(成绩录入!$F$7&lt;&gt;"",IF(初始录入!$P$7="次数",AA142/Z142*Y142,成绩录入!F145),0),0)</f>
        <v>0</v>
      </c>
      <c r="AC142" s="297">
        <f t="shared" si="278"/>
        <v>0</v>
      </c>
      <c r="AD142" s="297">
        <f t="shared" si="279"/>
        <v>0</v>
      </c>
      <c r="AE142" s="297">
        <f t="shared" si="280"/>
        <v>0</v>
      </c>
      <c r="AF142" s="297">
        <f t="shared" si="281"/>
        <v>0</v>
      </c>
      <c r="AG142" s="297">
        <f t="shared" si="282"/>
        <v>0</v>
      </c>
      <c r="AH142" s="298">
        <f t="shared" si="283"/>
        <v>0</v>
      </c>
      <c r="AJ142" s="260">
        <f>成绩录入!I145</f>
        <v>0</v>
      </c>
      <c r="AK142" s="248">
        <f>成绩录入!J145</f>
        <v>0</v>
      </c>
      <c r="AL142" s="248">
        <f>成绩录入!K145</f>
        <v>0</v>
      </c>
      <c r="AM142" s="248">
        <f>成绩录入!L145</f>
        <v>0</v>
      </c>
      <c r="AN142" s="248">
        <f>成绩录入!M145</f>
        <v>0</v>
      </c>
      <c r="AO142" s="298">
        <f t="shared" si="284"/>
        <v>0</v>
      </c>
      <c r="AQ142" s="260">
        <f>成绩录入!I145</f>
        <v>0</v>
      </c>
      <c r="AR142" s="248">
        <f>成绩录入!J145</f>
        <v>0</v>
      </c>
      <c r="AS142" s="248">
        <f>成绩录入!K145</f>
        <v>0</v>
      </c>
      <c r="AT142" s="248">
        <f>成绩录入!L145</f>
        <v>0</v>
      </c>
      <c r="AU142" s="248">
        <f>成绩录入!M145</f>
        <v>0</v>
      </c>
      <c r="AV142" s="298">
        <f t="shared" si="285"/>
        <v>0</v>
      </c>
      <c r="AX142" s="260">
        <f>成绩录入!I145</f>
        <v>0</v>
      </c>
      <c r="AY142" s="248">
        <f>成绩录入!J145</f>
        <v>0</v>
      </c>
      <c r="AZ142" s="248">
        <f>成绩录入!K145</f>
        <v>0</v>
      </c>
      <c r="BA142" s="248">
        <f>成绩录入!L145</f>
        <v>0</v>
      </c>
      <c r="BB142" s="248">
        <f>成绩录入!M145</f>
        <v>0</v>
      </c>
      <c r="BC142" s="298">
        <f t="shared" si="286"/>
        <v>0</v>
      </c>
      <c r="BE142" s="260">
        <f>成绩录入!I145</f>
        <v>0</v>
      </c>
      <c r="BF142" s="248">
        <f>成绩录入!J145</f>
        <v>0</v>
      </c>
      <c r="BG142" s="248">
        <f>成绩录入!K145</f>
        <v>0</v>
      </c>
      <c r="BH142" s="248">
        <f>成绩录入!L145</f>
        <v>0</v>
      </c>
      <c r="BI142" s="248">
        <f>成绩录入!M145</f>
        <v>0</v>
      </c>
      <c r="BJ142" s="298">
        <f t="shared" si="287"/>
        <v>0</v>
      </c>
      <c r="BL142" s="260">
        <f>成绩录入!I145</f>
        <v>0</v>
      </c>
      <c r="BM142" s="248">
        <f>成绩录入!J145</f>
        <v>0</v>
      </c>
      <c r="BN142" s="248">
        <f>成绩录入!K145</f>
        <v>0</v>
      </c>
      <c r="BO142" s="248">
        <f>成绩录入!L145</f>
        <v>0</v>
      </c>
      <c r="BP142" s="248">
        <f>成绩录入!M145</f>
        <v>0</v>
      </c>
      <c r="BQ142" s="298">
        <f t="shared" si="288"/>
        <v>0</v>
      </c>
      <c r="BS142" s="260">
        <f>成绩录入!P145</f>
        <v>0</v>
      </c>
      <c r="BT142" s="248">
        <f>成绩录入!Q145</f>
        <v>0</v>
      </c>
      <c r="BU142" s="248">
        <f>成绩录入!R145</f>
        <v>0</v>
      </c>
      <c r="BV142" s="248">
        <f>成绩录入!S145</f>
        <v>0</v>
      </c>
      <c r="BW142" s="248">
        <f>成绩录入!T145</f>
        <v>0</v>
      </c>
      <c r="BX142" s="248">
        <f>成绩录入!U145</f>
        <v>0</v>
      </c>
      <c r="BY142" s="248">
        <f>成绩录入!V145</f>
        <v>0</v>
      </c>
      <c r="BZ142" s="248">
        <f>成绩录入!W145</f>
        <v>0</v>
      </c>
      <c r="CA142" s="248">
        <f>成绩录入!X145</f>
        <v>0</v>
      </c>
      <c r="CB142" s="248">
        <f>成绩录入!Y145</f>
        <v>0</v>
      </c>
      <c r="CC142" s="298">
        <f t="shared" si="289"/>
        <v>0</v>
      </c>
      <c r="CE142" s="260">
        <f>成绩录入!P145</f>
        <v>0</v>
      </c>
      <c r="CF142" s="248">
        <f>成绩录入!Q145</f>
        <v>0</v>
      </c>
      <c r="CG142" s="248">
        <f>成绩录入!R145</f>
        <v>0</v>
      </c>
      <c r="CH142" s="248">
        <f>成绩录入!S145</f>
        <v>0</v>
      </c>
      <c r="CI142" s="248">
        <f>成绩录入!T145</f>
        <v>0</v>
      </c>
      <c r="CJ142" s="248">
        <f>成绩录入!U145</f>
        <v>0</v>
      </c>
      <c r="CK142" s="248">
        <f>成绩录入!V145</f>
        <v>0</v>
      </c>
      <c r="CL142" s="248">
        <f>成绩录入!W145</f>
        <v>0</v>
      </c>
      <c r="CM142" s="248">
        <f>成绩录入!X145</f>
        <v>0</v>
      </c>
      <c r="CN142" s="248">
        <f>成绩录入!Y145</f>
        <v>0</v>
      </c>
      <c r="CO142" s="298">
        <f t="shared" si="290"/>
        <v>0</v>
      </c>
      <c r="CQ142" s="260">
        <f>成绩录入!P145</f>
        <v>0</v>
      </c>
      <c r="CR142" s="248">
        <f>成绩录入!Q145</f>
        <v>0</v>
      </c>
      <c r="CS142" s="248">
        <f>成绩录入!R145</f>
        <v>0</v>
      </c>
      <c r="CT142" s="248">
        <f>成绩录入!S145</f>
        <v>0</v>
      </c>
      <c r="CU142" s="248">
        <f>成绩录入!T145</f>
        <v>0</v>
      </c>
      <c r="CV142" s="248">
        <f>成绩录入!U145</f>
        <v>0</v>
      </c>
      <c r="CW142" s="248">
        <f>成绩录入!V145</f>
        <v>0</v>
      </c>
      <c r="CX142" s="248">
        <f>成绩录入!W145</f>
        <v>0</v>
      </c>
      <c r="CY142" s="248">
        <f>成绩录入!X145</f>
        <v>0</v>
      </c>
      <c r="CZ142" s="248">
        <f>成绩录入!Y145</f>
        <v>0</v>
      </c>
      <c r="DA142" s="298">
        <f t="shared" si="291"/>
        <v>0</v>
      </c>
      <c r="DC142" s="260">
        <f>成绩录入!P145</f>
        <v>0</v>
      </c>
      <c r="DD142" s="248">
        <f>成绩录入!Q145</f>
        <v>0</v>
      </c>
      <c r="DE142" s="248">
        <f>成绩录入!R145</f>
        <v>0</v>
      </c>
      <c r="DF142" s="248">
        <f>成绩录入!S145</f>
        <v>0</v>
      </c>
      <c r="DG142" s="248">
        <f>成绩录入!T145</f>
        <v>0</v>
      </c>
      <c r="DH142" s="248">
        <f>成绩录入!U145</f>
        <v>0</v>
      </c>
      <c r="DI142" s="248">
        <f>成绩录入!V145</f>
        <v>0</v>
      </c>
      <c r="DJ142" s="248">
        <f>成绩录入!W145</f>
        <v>0</v>
      </c>
      <c r="DK142" s="248">
        <f>成绩录入!X145</f>
        <v>0</v>
      </c>
      <c r="DL142" s="248">
        <f>成绩录入!Y145</f>
        <v>0</v>
      </c>
      <c r="DM142" s="298">
        <f t="shared" si="351"/>
        <v>0</v>
      </c>
      <c r="DN142" s="299"/>
      <c r="DO142" s="260">
        <f>成绩录入!P145</f>
        <v>0</v>
      </c>
      <c r="DP142" s="248">
        <f>成绩录入!Q145</f>
        <v>0</v>
      </c>
      <c r="DQ142" s="248">
        <f>成绩录入!R145</f>
        <v>0</v>
      </c>
      <c r="DR142" s="248">
        <f>成绩录入!S145</f>
        <v>0</v>
      </c>
      <c r="DS142" s="248">
        <f>成绩录入!T145</f>
        <v>0</v>
      </c>
      <c r="DT142" s="248">
        <f>成绩录入!U145</f>
        <v>0</v>
      </c>
      <c r="DU142" s="248">
        <f>成绩录入!V145</f>
        <v>0</v>
      </c>
      <c r="DV142" s="248">
        <f>成绩录入!W145</f>
        <v>0</v>
      </c>
      <c r="DW142" s="248">
        <f>成绩录入!X145</f>
        <v>0</v>
      </c>
      <c r="DX142" s="248">
        <f>成绩录入!Y145</f>
        <v>0</v>
      </c>
      <c r="DY142" s="298">
        <f t="shared" si="352"/>
        <v>0</v>
      </c>
      <c r="EA142" s="301" t="e">
        <f t="shared" si="294"/>
        <v>#DIV/0!</v>
      </c>
      <c r="EB142" s="297" t="e">
        <f t="shared" si="295"/>
        <v>#DIV/0!</v>
      </c>
      <c r="EC142" s="297" t="e">
        <f t="shared" si="296"/>
        <v>#DIV/0!</v>
      </c>
      <c r="ED142" s="297" t="e">
        <f t="shared" si="297"/>
        <v>#DIV/0!</v>
      </c>
      <c r="EE142" s="297" t="e">
        <f t="shared" si="298"/>
        <v>#DIV/0!</v>
      </c>
      <c r="EF142" s="302" t="e">
        <f t="shared" si="299"/>
        <v>#DIV/0!</v>
      </c>
      <c r="EG142" s="303"/>
      <c r="EH142" s="304">
        <f t="shared" si="300"/>
        <v>0</v>
      </c>
      <c r="EI142" s="397">
        <f>成绩录入!I145</f>
        <v>0</v>
      </c>
      <c r="EJ142" s="397">
        <f>成绩录入!J145</f>
        <v>0</v>
      </c>
      <c r="EK142" s="397">
        <f>成绩录入!K145</f>
        <v>0</v>
      </c>
      <c r="EL142" s="397">
        <f>成绩录入!L145</f>
        <v>0</v>
      </c>
      <c r="EM142" s="397">
        <f>成绩录入!M145</f>
        <v>0</v>
      </c>
      <c r="EN142" s="397">
        <f>成绩录入!P145</f>
        <v>0</v>
      </c>
      <c r="EO142" s="397">
        <f>成绩录入!Q145</f>
        <v>0</v>
      </c>
      <c r="EP142" s="397">
        <f>成绩录入!R145</f>
        <v>0</v>
      </c>
      <c r="EQ142" s="397">
        <f>成绩录入!S145</f>
        <v>0</v>
      </c>
      <c r="ER142" s="397">
        <f>成绩录入!T145</f>
        <v>0</v>
      </c>
      <c r="ES142" s="397">
        <f>成绩录入!U145</f>
        <v>0</v>
      </c>
      <c r="ET142" s="397">
        <f>成绩录入!V145</f>
        <v>0</v>
      </c>
      <c r="EU142" s="397">
        <f>成绩录入!W145</f>
        <v>0</v>
      </c>
      <c r="EV142" s="397">
        <f>成绩录入!X145</f>
        <v>0</v>
      </c>
      <c r="EW142" s="398">
        <f>成绩录入!Y145</f>
        <v>0</v>
      </c>
      <c r="EY142" s="304" t="str">
        <f t="shared" si="358"/>
        <v/>
      </c>
      <c r="EZ142" s="296" t="str">
        <f t="shared" si="358"/>
        <v/>
      </c>
      <c r="FA142" s="296" t="str">
        <f t="shared" si="358"/>
        <v/>
      </c>
      <c r="FB142" s="296" t="str">
        <f t="shared" si="358"/>
        <v/>
      </c>
      <c r="FC142" s="302">
        <f>成绩录入!AB145</f>
        <v>0</v>
      </c>
      <c r="FD142" s="303"/>
      <c r="FE142" s="399" t="str">
        <f t="shared" si="301"/>
        <v>√</v>
      </c>
      <c r="FF142" s="397" t="str">
        <f t="shared" si="302"/>
        <v>√</v>
      </c>
      <c r="FG142" s="397" t="str">
        <f t="shared" si="303"/>
        <v>√</v>
      </c>
      <c r="FH142" s="397" t="str">
        <f t="shared" si="304"/>
        <v>√</v>
      </c>
      <c r="FI142" s="398" t="str">
        <f t="shared" si="305"/>
        <v>√</v>
      </c>
      <c r="FJ142" s="299"/>
      <c r="FK142" s="260">
        <f>成绩录入!AB145</f>
        <v>0</v>
      </c>
      <c r="FL142" s="248">
        <f>成绩录入!AC145</f>
        <v>0</v>
      </c>
      <c r="FM142" s="248">
        <f>成绩录入!AD145</f>
        <v>0</v>
      </c>
      <c r="FN142" s="248">
        <f>成绩录入!AE145</f>
        <v>0</v>
      </c>
      <c r="FO142" s="248">
        <f>成绩录入!AF145</f>
        <v>0</v>
      </c>
      <c r="FP142" s="248">
        <f>成绩录入!AG145</f>
        <v>0</v>
      </c>
      <c r="FQ142" s="298">
        <f t="shared" si="306"/>
        <v>0</v>
      </c>
      <c r="FR142" s="299"/>
      <c r="FS142" s="260">
        <f>成绩录入!AB145</f>
        <v>0</v>
      </c>
      <c r="FT142" s="248">
        <f>成绩录入!AC145</f>
        <v>0</v>
      </c>
      <c r="FU142" s="248">
        <f>成绩录入!AD145</f>
        <v>0</v>
      </c>
      <c r="FV142" s="248">
        <f>成绩录入!AE145</f>
        <v>0</v>
      </c>
      <c r="FW142" s="248">
        <f>成绩录入!AF145</f>
        <v>0</v>
      </c>
      <c r="FX142" s="333">
        <f>成绩录入!AG145</f>
        <v>0</v>
      </c>
      <c r="FY142" s="298">
        <f t="shared" si="307"/>
        <v>0</v>
      </c>
      <c r="FZ142" s="299"/>
      <c r="GA142" s="260">
        <f>成绩录入!AB145</f>
        <v>0</v>
      </c>
      <c r="GB142" s="248">
        <f>成绩录入!AC145</f>
        <v>0</v>
      </c>
      <c r="GC142" s="248">
        <f>成绩录入!AD145</f>
        <v>0</v>
      </c>
      <c r="GD142" s="248">
        <f>成绩录入!AE145</f>
        <v>0</v>
      </c>
      <c r="GE142" s="248">
        <f>成绩录入!AF145</f>
        <v>0</v>
      </c>
      <c r="GF142" s="248">
        <f>成绩录入!AG145</f>
        <v>0</v>
      </c>
      <c r="GG142" s="298">
        <f t="shared" si="308"/>
        <v>0</v>
      </c>
      <c r="GI142" s="260">
        <f>成绩录入!AB145</f>
        <v>0</v>
      </c>
      <c r="GJ142" s="248">
        <f>成绩录入!AC145</f>
        <v>0</v>
      </c>
      <c r="GK142" s="248">
        <f>成绩录入!AD145</f>
        <v>0</v>
      </c>
      <c r="GL142" s="248">
        <f>成绩录入!AE145</f>
        <v>0</v>
      </c>
      <c r="GM142" s="248">
        <f>成绩录入!AF145</f>
        <v>0</v>
      </c>
      <c r="GN142" s="248">
        <f>成绩录入!AG145</f>
        <v>0</v>
      </c>
      <c r="GO142" s="298">
        <f t="shared" si="309"/>
        <v>0</v>
      </c>
      <c r="GP142" s="299"/>
      <c r="GQ142" s="260">
        <f>成绩录入!AB145</f>
        <v>0</v>
      </c>
      <c r="GR142" s="248">
        <f>成绩录入!AC145</f>
        <v>0</v>
      </c>
      <c r="GS142" s="248">
        <f>成绩录入!AD145</f>
        <v>0</v>
      </c>
      <c r="GT142" s="248">
        <f>成绩录入!AE145</f>
        <v>0</v>
      </c>
      <c r="GU142" s="248">
        <f>成绩录入!AF145</f>
        <v>0</v>
      </c>
      <c r="GV142" s="248">
        <f>成绩录入!AG145</f>
        <v>0</v>
      </c>
      <c r="GW142" s="298">
        <f t="shared" si="310"/>
        <v>0</v>
      </c>
      <c r="GX142" s="299"/>
      <c r="GY142" s="273">
        <f>成绩录入!AJ145</f>
        <v>0</v>
      </c>
      <c r="GZ142" s="274">
        <f>成绩录入!AK145</f>
        <v>0</v>
      </c>
      <c r="HA142" s="274">
        <f>成绩录入!AL145</f>
        <v>0</v>
      </c>
      <c r="HB142" s="274">
        <f>成绩录入!AM145</f>
        <v>0</v>
      </c>
      <c r="HC142" s="274">
        <f>成绩录入!AN145</f>
        <v>0</v>
      </c>
      <c r="HD142" s="274">
        <f>成绩录入!AO145</f>
        <v>0</v>
      </c>
      <c r="HE142" s="310">
        <f t="shared" si="359"/>
        <v>0</v>
      </c>
      <c r="HF142" s="299"/>
      <c r="HG142" s="273">
        <f>成绩录入!AJ145</f>
        <v>0</v>
      </c>
      <c r="HH142" s="274">
        <f>成绩录入!AK145</f>
        <v>0</v>
      </c>
      <c r="HI142" s="274">
        <f>成绩录入!AL145</f>
        <v>0</v>
      </c>
      <c r="HJ142" s="274">
        <f>成绩录入!AM145</f>
        <v>0</v>
      </c>
      <c r="HK142" s="274">
        <f>成绩录入!AN145</f>
        <v>0</v>
      </c>
      <c r="HL142" s="274">
        <f>成绩录入!AO145</f>
        <v>0</v>
      </c>
      <c r="HM142" s="310">
        <f t="shared" si="360"/>
        <v>0</v>
      </c>
      <c r="HO142" s="273">
        <f>成绩录入!AJ145</f>
        <v>0</v>
      </c>
      <c r="HP142" s="274">
        <f>成绩录入!AK145</f>
        <v>0</v>
      </c>
      <c r="HQ142" s="274">
        <f>成绩录入!AL145</f>
        <v>0</v>
      </c>
      <c r="HR142" s="274">
        <f>成绩录入!AM145</f>
        <v>0</v>
      </c>
      <c r="HS142" s="274">
        <f>成绩录入!AN145</f>
        <v>0</v>
      </c>
      <c r="HT142" s="274">
        <f>成绩录入!AO145</f>
        <v>0</v>
      </c>
      <c r="HU142" s="310">
        <f t="shared" si="361"/>
        <v>0</v>
      </c>
      <c r="HV142" s="299"/>
      <c r="HW142" s="273">
        <f>成绩录入!AJ145</f>
        <v>0</v>
      </c>
      <c r="HX142" s="274">
        <f>成绩录入!AK145</f>
        <v>0</v>
      </c>
      <c r="HY142" s="274">
        <f>成绩录入!AL145</f>
        <v>0</v>
      </c>
      <c r="HZ142" s="274">
        <f>成绩录入!AM145</f>
        <v>0</v>
      </c>
      <c r="IA142" s="274">
        <f>成绩录入!AN145</f>
        <v>0</v>
      </c>
      <c r="IB142" s="274">
        <f>成绩录入!AO145</f>
        <v>0</v>
      </c>
      <c r="IC142" s="310">
        <f t="shared" si="362"/>
        <v>0</v>
      </c>
      <c r="ID142" s="299"/>
      <c r="IE142" s="273">
        <f>成绩录入!AJ145</f>
        <v>0</v>
      </c>
      <c r="IF142" s="274">
        <f>成绩录入!AK145</f>
        <v>0</v>
      </c>
      <c r="IG142" s="274">
        <f>成绩录入!AL145</f>
        <v>0</v>
      </c>
      <c r="IH142" s="274">
        <f>成绩录入!AM145</f>
        <v>0</v>
      </c>
      <c r="II142" s="274">
        <f>成绩录入!AN145</f>
        <v>0</v>
      </c>
      <c r="IJ142" s="274">
        <f>成绩录入!AO145</f>
        <v>0</v>
      </c>
      <c r="IK142" s="310">
        <f t="shared" si="363"/>
        <v>0</v>
      </c>
      <c r="IL142" s="299"/>
      <c r="IM142" s="313" t="e">
        <f t="shared" si="311"/>
        <v>#DIV/0!</v>
      </c>
      <c r="IN142" s="314" t="e">
        <f t="shared" si="312"/>
        <v>#DIV/0!</v>
      </c>
      <c r="IO142" s="314" t="e">
        <f t="shared" si="313"/>
        <v>#DIV/0!</v>
      </c>
      <c r="IP142" s="314" t="e">
        <f t="shared" si="314"/>
        <v>#DIV/0!</v>
      </c>
      <c r="IQ142" s="314" t="e">
        <f t="shared" si="315"/>
        <v>#DIV/0!</v>
      </c>
      <c r="IR142" s="400" t="e">
        <f t="shared" si="316"/>
        <v>#DIV/0!</v>
      </c>
      <c r="IT142" s="214">
        <f>成绩录入!AR145</f>
        <v>0</v>
      </c>
      <c r="IU142" s="216">
        <f>成绩录入!AS145</f>
        <v>0</v>
      </c>
      <c r="IV142" s="216">
        <f>成绩录入!AT145</f>
        <v>0</v>
      </c>
      <c r="IW142" s="216">
        <f>成绩录入!AU145</f>
        <v>0</v>
      </c>
      <c r="IX142" s="216">
        <f>成绩录入!AV145</f>
        <v>0</v>
      </c>
      <c r="IY142" s="216">
        <f>成绩录入!AW145</f>
        <v>0</v>
      </c>
      <c r="IZ142" s="298">
        <f t="shared" si="317"/>
        <v>0</v>
      </c>
      <c r="JA142" s="299"/>
      <c r="JB142" s="317">
        <f>成绩录入!AR145</f>
        <v>0</v>
      </c>
      <c r="JC142" s="216">
        <f>成绩录入!AS145</f>
        <v>0</v>
      </c>
      <c r="JD142" s="216">
        <f>成绩录入!AT145</f>
        <v>0</v>
      </c>
      <c r="JE142" s="216">
        <f>成绩录入!AU145</f>
        <v>0</v>
      </c>
      <c r="JF142" s="216">
        <f>成绩录入!AV145</f>
        <v>0</v>
      </c>
      <c r="JG142" s="216">
        <f>成绩录入!AW145</f>
        <v>0</v>
      </c>
      <c r="JH142" s="298">
        <f t="shared" si="318"/>
        <v>0</v>
      </c>
      <c r="JI142" s="299"/>
      <c r="JJ142" s="248">
        <f>成绩录入!AR145</f>
        <v>0</v>
      </c>
      <c r="JK142" s="248">
        <f>成绩录入!AS145</f>
        <v>0</v>
      </c>
      <c r="JL142" s="248">
        <f>成绩录入!AT145</f>
        <v>0</v>
      </c>
      <c r="JM142" s="248">
        <f>成绩录入!AU145</f>
        <v>0</v>
      </c>
      <c r="JN142" s="248">
        <f>成绩录入!AV145</f>
        <v>0</v>
      </c>
      <c r="JO142" s="248">
        <f>成绩录入!AW145</f>
        <v>0</v>
      </c>
      <c r="JP142" s="298">
        <f t="shared" si="319"/>
        <v>0</v>
      </c>
      <c r="JQ142" s="299"/>
      <c r="JR142" s="308">
        <f>成绩录入!AR145</f>
        <v>0</v>
      </c>
      <c r="JS142" s="248">
        <f>成绩录入!AS145</f>
        <v>0</v>
      </c>
      <c r="JT142" s="248">
        <f>成绩录入!AT145</f>
        <v>0</v>
      </c>
      <c r="JU142" s="248">
        <f>成绩录入!AU145</f>
        <v>0</v>
      </c>
      <c r="JV142" s="248">
        <f>成绩录入!AV145</f>
        <v>0</v>
      </c>
      <c r="JW142" s="248">
        <f>成绩录入!AW145</f>
        <v>0</v>
      </c>
      <c r="JX142" s="298">
        <f t="shared" si="320"/>
        <v>0</v>
      </c>
      <c r="JY142" s="299"/>
      <c r="JZ142" s="308">
        <f>成绩录入!AR145</f>
        <v>0</v>
      </c>
      <c r="KA142" s="248">
        <f>成绩录入!AS145</f>
        <v>0</v>
      </c>
      <c r="KB142" s="248">
        <f>成绩录入!AT145</f>
        <v>0</v>
      </c>
      <c r="KC142" s="248">
        <f>成绩录入!AU145</f>
        <v>0</v>
      </c>
      <c r="KD142" s="248">
        <f>成绩录入!AV145</f>
        <v>0</v>
      </c>
      <c r="KE142" s="248">
        <f>成绩录入!AW145</f>
        <v>0</v>
      </c>
      <c r="KF142" s="298">
        <f t="shared" si="321"/>
        <v>0</v>
      </c>
      <c r="KH142" s="401">
        <f t="shared" si="322"/>
        <v>0</v>
      </c>
      <c r="KI142" s="314">
        <f t="shared" si="323"/>
        <v>0</v>
      </c>
      <c r="KJ142" s="314">
        <f t="shared" si="324"/>
        <v>0</v>
      </c>
      <c r="KK142" s="314">
        <f t="shared" si="325"/>
        <v>0</v>
      </c>
      <c r="KL142" s="314">
        <f t="shared" si="326"/>
        <v>0</v>
      </c>
      <c r="KM142" s="400">
        <f t="shared" si="327"/>
        <v>0</v>
      </c>
      <c r="KN142" s="90"/>
      <c r="KO142" s="294">
        <f>IF(总评!G140&lt;60,1,0)</f>
        <v>0</v>
      </c>
      <c r="KP142" s="355">
        <f t="shared" si="328"/>
        <v>0</v>
      </c>
      <c r="KQ142" s="355">
        <f t="shared" si="329"/>
        <v>0</v>
      </c>
      <c r="KR142" s="356">
        <f t="shared" si="330"/>
        <v>0</v>
      </c>
      <c r="KS142" s="321">
        <f t="shared" si="364"/>
        <v>0</v>
      </c>
      <c r="OT142" s="273">
        <f>IF(OT$6=$OS$5,成绩录入!BC145,0)</f>
        <v>0</v>
      </c>
      <c r="OU142" s="274">
        <f>IF(OU$6=$OS$5,成绩录入!BD145,0)</f>
        <v>0</v>
      </c>
      <c r="OV142" s="274">
        <f>IF(OV$6=$OS$5,成绩录入!BE145,0)</f>
        <v>0</v>
      </c>
      <c r="OW142" s="274">
        <f>IF(OW$6=$OS$5,成绩录入!BF145,0)</f>
        <v>0</v>
      </c>
      <c r="OX142" s="274">
        <f>IF(OX$6=$OS$5,成绩录入!BG145,0)</f>
        <v>0</v>
      </c>
      <c r="OY142" s="274">
        <f>IF(OY$6=$OS$5,成绩录入!BH145,0)</f>
        <v>0</v>
      </c>
      <c r="OZ142" s="274">
        <f>IF(OZ$6=$OS$5,成绩录入!BI145,0)</f>
        <v>0</v>
      </c>
      <c r="PA142" s="274">
        <f>IF(PA$6=$OS$5,成绩录入!BJ145,0)</f>
        <v>0</v>
      </c>
      <c r="PB142" s="274">
        <f>IF(PB$6=$OS$5,成绩录入!BK145,0)</f>
        <v>0</v>
      </c>
      <c r="PC142" s="274">
        <f>IF(PC$6=$OS$5,成绩录入!BL145,0)</f>
        <v>0</v>
      </c>
      <c r="PD142" s="274">
        <f>IF(PD$6=$OS$5,成绩录入!BM145,0)</f>
        <v>0</v>
      </c>
      <c r="PE142" s="274">
        <f>IF(PE$6=$OS$5,成绩录入!BN145,0)</f>
        <v>0</v>
      </c>
      <c r="PF142" s="274">
        <f>IF(PF$6=$OS$5,成绩录入!BO145,0)</f>
        <v>0</v>
      </c>
      <c r="PG142" s="274">
        <f>IF(PG$6=$OS$5,成绩录入!BP145,0)</f>
        <v>0</v>
      </c>
      <c r="PH142" s="274">
        <f>IF(PH$6=$OS$5,成绩录入!BQ145,0)</f>
        <v>0</v>
      </c>
      <c r="PI142" s="274">
        <f>IF(PI$6=$OS$5,成绩录入!BR145,0)</f>
        <v>0</v>
      </c>
      <c r="PJ142" s="274">
        <f>IF(PJ$6=$OS$5,成绩录入!BS145,0)</f>
        <v>0</v>
      </c>
      <c r="PK142" s="274">
        <f>IF(PK$6=$OS$5,成绩录入!BT145,0)</f>
        <v>0</v>
      </c>
      <c r="PL142" s="274">
        <f>IF(PL$6=$OS$5,成绩录入!BU145,0)</f>
        <v>0</v>
      </c>
      <c r="PM142" s="274">
        <f>IF(PM$6=$OS$5,成绩录入!BV145,0)</f>
        <v>0</v>
      </c>
      <c r="PN142" s="274">
        <f>IF(PN$6=$OS$5,成绩录入!BW145,0)</f>
        <v>0</v>
      </c>
      <c r="PO142" s="274">
        <f>IF(PO$6=$OS$5,成绩录入!BX145,0)</f>
        <v>0</v>
      </c>
      <c r="PP142" s="274">
        <f>IF(PP$6=$OS$5,成绩录入!BY145,0)</f>
        <v>0</v>
      </c>
      <c r="PQ142" s="274">
        <f>IF(PQ$6=$OS$5,成绩录入!BZ145,0)</f>
        <v>0</v>
      </c>
      <c r="PR142" s="274">
        <f>IF(PR$6=$OS$5,成绩录入!CA145,0)</f>
        <v>0</v>
      </c>
      <c r="PS142" s="274">
        <f>IF(PS$6=$OS$5,成绩录入!CB145,0)</f>
        <v>0</v>
      </c>
      <c r="PT142" s="274">
        <f>IF(PT$6=$OS$5,成绩录入!CC145,0)</f>
        <v>0</v>
      </c>
      <c r="PU142" s="274">
        <f>IF(PU$6=$OS$5,成绩录入!CD145,0)</f>
        <v>0</v>
      </c>
      <c r="PV142" s="274">
        <f>IF(PV$6=$OS$5,成绩录入!CE145,0)</f>
        <v>0</v>
      </c>
      <c r="PW142" s="274">
        <f>IF(PW$6=$OS$5,成绩录入!CF145,0)</f>
        <v>0</v>
      </c>
      <c r="PX142" s="274">
        <f>IF(PX$6=$OS$5,成绩录入!CG145,0)</f>
        <v>0</v>
      </c>
      <c r="PY142" s="274">
        <f>IF(PY$6=$OS$5,成绩录入!CH145,0)</f>
        <v>0</v>
      </c>
      <c r="PZ142" s="274">
        <f>IF(PZ$6=$OS$5,成绩录入!CI145,0)</f>
        <v>0</v>
      </c>
      <c r="QA142" s="274">
        <f>IF(QA$6=$OS$5,成绩录入!CJ145,0)</f>
        <v>0</v>
      </c>
      <c r="QB142" s="274">
        <f>IF(QB$6=$OS$5,成绩录入!CK145,0)</f>
        <v>0</v>
      </c>
      <c r="QC142" s="274">
        <f>IF(QC$6=$OS$5,成绩录入!CL145,0)</f>
        <v>0</v>
      </c>
      <c r="QD142" s="274">
        <f>IF(QD$6=$OS$5,成绩录入!CM145,0)</f>
        <v>0</v>
      </c>
      <c r="QE142" s="274">
        <f>IF(QE$6=$OS$5,成绩录入!CN145,0)</f>
        <v>0</v>
      </c>
      <c r="QF142" s="274">
        <f>IF(QF$6=$OS$5,成绩录入!CO145,0)</f>
        <v>0</v>
      </c>
      <c r="QG142" s="274">
        <f>IF(QG$6=$OS$5,成绩录入!CP145,0)</f>
        <v>0</v>
      </c>
      <c r="QH142" s="274">
        <f>IF(QH$6=$OS$5,成绩录入!CQ145,0)</f>
        <v>0</v>
      </c>
      <c r="QI142" s="274">
        <f>IF(QI$6=$OS$5,成绩录入!CR145,0)</f>
        <v>0</v>
      </c>
      <c r="QJ142" s="274">
        <f>IF(QJ$6=$OS$5,成绩录入!CS145,0)</f>
        <v>0</v>
      </c>
      <c r="QK142" s="274">
        <f>IF(QK$6=$OS$5,成绩录入!CT145,0)</f>
        <v>0</v>
      </c>
      <c r="QL142" s="274">
        <f>IF(QL$6=$OS$5,成绩录入!CU145,0)</f>
        <v>0</v>
      </c>
      <c r="QM142" s="274">
        <f>IF(QM$6=$OS$5,成绩录入!CV145,0)</f>
        <v>0</v>
      </c>
      <c r="QN142" s="274">
        <f>IF(QN$6=$OS$5,成绩录入!CW145,0)</f>
        <v>0</v>
      </c>
      <c r="QO142" s="274">
        <f>IF(QO$6=$OS$5,成绩录入!CX145,0)</f>
        <v>0</v>
      </c>
      <c r="QP142" s="274">
        <f>IF(QP$6=$OS$5,成绩录入!CY145,0)</f>
        <v>0</v>
      </c>
      <c r="QQ142" s="274">
        <f>IF(QQ$6=$OS$5,成绩录入!CZ145,0)</f>
        <v>0</v>
      </c>
      <c r="QR142" s="274">
        <f>IF(QR$6=$OS$5,成绩录入!DA145,0)</f>
        <v>0</v>
      </c>
      <c r="QS142" s="274">
        <f>IF(QS$6=$OS$5,成绩录入!DB145,0)</f>
        <v>0</v>
      </c>
      <c r="QT142" s="274">
        <f>IF(QT$6=$OS$5,成绩录入!DC145,0)</f>
        <v>0</v>
      </c>
      <c r="QU142" s="274">
        <f>IF(QU$6=$OS$5,成绩录入!DD145,0)</f>
        <v>0</v>
      </c>
      <c r="QV142" s="274">
        <f>IF(QV$6=$OS$5,成绩录入!DE145,0)</f>
        <v>0</v>
      </c>
      <c r="QW142" s="274">
        <f>IF(QW$6=$OS$5,成绩录入!DF145,0)</f>
        <v>0</v>
      </c>
      <c r="QX142" s="274">
        <f>IF(QX$6=$OS$5,成绩录入!DG145,0)</f>
        <v>0</v>
      </c>
      <c r="QY142" s="274">
        <f>IF(QY$6=$OS$5,成绩录入!DH145,0)</f>
        <v>0</v>
      </c>
      <c r="QZ142" s="274">
        <f>IF(QZ$6=$OS$5,成绩录入!DI145,0)</f>
        <v>0</v>
      </c>
      <c r="RA142" s="274">
        <f>IF(RA$6=$OS$5,成绩录入!DJ145,0)</f>
        <v>0</v>
      </c>
      <c r="RB142" s="248">
        <f>IF(RB$6=$OS$5,成绩录入!DK145,0)</f>
        <v>0</v>
      </c>
      <c r="RC142" s="248">
        <f>IF(RC$6=$OS$5,成绩录入!DL145,0)</f>
        <v>0</v>
      </c>
      <c r="RD142" s="248">
        <f>IF(RD$6=$OS$5,成绩录入!DM145,0)</f>
        <v>0</v>
      </c>
      <c r="RE142" s="248">
        <f>IF(RE$6=$OS$5,成绩录入!DN145,0)</f>
        <v>0</v>
      </c>
      <c r="RF142" s="248">
        <f>IF(RF$6=$OS$5,成绩录入!DO145,0)</f>
        <v>0</v>
      </c>
      <c r="RG142" s="248">
        <f>IF(RG$6=$OS$5,成绩录入!DP145,0)</f>
        <v>0</v>
      </c>
      <c r="RH142" s="248">
        <f>IF(RH$6=$OS$5,成绩录入!DQ145,0)</f>
        <v>0</v>
      </c>
      <c r="RI142" s="248">
        <f>IF(RI$6=$OS$5,成绩录入!DR145,0)</f>
        <v>0</v>
      </c>
      <c r="RJ142" s="248">
        <f>IF(RJ$6=$OS$5,成绩录入!DS145,0)</f>
        <v>0</v>
      </c>
      <c r="RK142" s="248">
        <f>IF(RK$6=$OS$5,成绩录入!DT145,0)</f>
        <v>0</v>
      </c>
      <c r="RL142" s="248">
        <f>IF(RL$6=$OS$5,成绩录入!DU145,0)</f>
        <v>0</v>
      </c>
      <c r="RM142" s="248">
        <f>IF(RM$6=$OS$5,成绩录入!DV145,0)</f>
        <v>0</v>
      </c>
      <c r="RN142" s="248">
        <f>IF(RN$6=$OS$5,成绩录入!DW145,0)</f>
        <v>0</v>
      </c>
      <c r="RO142" s="248">
        <f>IF(RO$6=$OS$5,成绩录入!DX145,0)</f>
        <v>0</v>
      </c>
      <c r="RP142" s="248">
        <f>IF(RP$6=$OS$5,成绩录入!DY145,0)</f>
        <v>0</v>
      </c>
      <c r="RQ142" s="248">
        <f>IF(RQ$6=$OS$5,成绩录入!DZ145,0)</f>
        <v>0</v>
      </c>
      <c r="RR142" s="248">
        <f>IF(RR$6=$OS$5,成绩录入!EA145,0)</f>
        <v>0</v>
      </c>
      <c r="RS142" s="248">
        <f>IF(RS$6=$OS$5,成绩录入!EB145,0)</f>
        <v>0</v>
      </c>
      <c r="RT142" s="248">
        <f>IF(RT$6=$OS$5,成绩录入!EC145,0)</f>
        <v>0</v>
      </c>
      <c r="RU142" s="248">
        <f>IF(RU$6=$OS$5,成绩录入!ED145,0)</f>
        <v>0</v>
      </c>
      <c r="RV142" s="248">
        <f>IF(RV$6=$OS$5,成绩录入!EE145,0)</f>
        <v>0</v>
      </c>
      <c r="RW142" s="248">
        <f>IF(RW$6=$OS$5,成绩录入!EF145,0)</f>
        <v>0</v>
      </c>
      <c r="RX142" s="248">
        <f>IF(RX$6=$OS$5,成绩录入!EG145,0)</f>
        <v>0</v>
      </c>
      <c r="RY142" s="248">
        <f>IF(RY$6=$OS$5,成绩录入!EH145,0)</f>
        <v>0</v>
      </c>
      <c r="RZ142" s="248">
        <f>IF(RZ$6=$OS$5,成绩录入!EI145,0)</f>
        <v>0</v>
      </c>
      <c r="SA142" s="248">
        <f>IF(SA$6=$OS$5,成绩录入!EJ145,0)</f>
        <v>0</v>
      </c>
      <c r="SB142" s="248">
        <f>IF(SB$6=$OS$5,成绩录入!EK145,0)</f>
        <v>0</v>
      </c>
      <c r="SC142" s="248">
        <f>IF(SC$6=$OS$5,成绩录入!EL145,0)</f>
        <v>0</v>
      </c>
      <c r="SD142" s="248">
        <f>IF(SD$6=$OS$5,成绩录入!EM145,0)</f>
        <v>0</v>
      </c>
      <c r="SE142" s="248">
        <f>IF(SE$6=$OS$5,成绩录入!EN145,0)</f>
        <v>0</v>
      </c>
      <c r="SF142" s="248">
        <f>IF(SF$6=$OS$5,成绩录入!EO145,0)</f>
        <v>0</v>
      </c>
      <c r="SG142" s="248">
        <f>IF(SG$6=$OS$5,成绩录入!EP145,0)</f>
        <v>0</v>
      </c>
      <c r="SH142" s="248">
        <f>IF(SH$6=$OS$5,成绩录入!EQ145,0)</f>
        <v>0</v>
      </c>
      <c r="SI142" s="248">
        <f>IF(SI$6=$OS$5,成绩录入!ER145,0)</f>
        <v>0</v>
      </c>
      <c r="SJ142" s="248">
        <f>IF(SJ$6=$OS$5,成绩录入!ES145,0)</f>
        <v>0</v>
      </c>
      <c r="SK142" s="248">
        <f>IF(SK$6=$OS$5,成绩录入!ET145,0)</f>
        <v>0</v>
      </c>
      <c r="SL142" s="248">
        <f>IF(SL$6=$OS$5,成绩录入!EU145,0)</f>
        <v>0</v>
      </c>
      <c r="SM142" s="248">
        <f>IF(SM$6=$OS$5,成绩录入!EV145,0)</f>
        <v>0</v>
      </c>
      <c r="SN142" s="248">
        <f>IF(SN$6=$OS$5,成绩录入!EW145,0)</f>
        <v>0</v>
      </c>
      <c r="SO142" s="248">
        <f>IF(SO$6=$OS$5,成绩录入!EX145,0)</f>
        <v>0</v>
      </c>
      <c r="SP142" s="218">
        <f t="shared" si="353"/>
        <v>0</v>
      </c>
      <c r="SQ142" s="166"/>
      <c r="SR142" s="166"/>
      <c r="SS142" s="273">
        <f>IF(SS$6=$SR$5,成绩录入!BC145,0)</f>
        <v>0</v>
      </c>
      <c r="ST142" s="274">
        <f>IF(ST$6=$SR$5,成绩录入!BD145,0)</f>
        <v>0</v>
      </c>
      <c r="SU142" s="274">
        <f>IF(SU$6=$SR$5,成绩录入!BE145,0)</f>
        <v>0</v>
      </c>
      <c r="SV142" s="274">
        <f>IF(SV$6=$SR$5,成绩录入!BF145,0)</f>
        <v>0</v>
      </c>
      <c r="SW142" s="274">
        <f>IF(SW$6=$SR$5,成绩录入!BG145,0)</f>
        <v>0</v>
      </c>
      <c r="SX142" s="274">
        <f>IF(SX$6=$SR$5,成绩录入!BH145,0)</f>
        <v>0</v>
      </c>
      <c r="SY142" s="274">
        <f>IF(SY$6=$SR$5,成绩录入!BI145,0)</f>
        <v>0</v>
      </c>
      <c r="SZ142" s="274">
        <f>IF(SZ$6=$SR$5,成绩录入!BJ145,0)</f>
        <v>0</v>
      </c>
      <c r="TA142" s="274">
        <f>IF(TA$6=$SR$5,成绩录入!BK145,0)</f>
        <v>0</v>
      </c>
      <c r="TB142" s="274">
        <f>IF(TB$6=$SR$5,成绩录入!BL145,0)</f>
        <v>0</v>
      </c>
      <c r="TC142" s="274">
        <f>IF(TC$6=$SR$5,成绩录入!BM145,0)</f>
        <v>0</v>
      </c>
      <c r="TD142" s="274">
        <f>IF(TD$6=$SR$5,成绩录入!BN145,0)</f>
        <v>0</v>
      </c>
      <c r="TE142" s="274">
        <f>IF(TE$6=$SR$5,成绩录入!BO145,0)</f>
        <v>0</v>
      </c>
      <c r="TF142" s="274">
        <f>IF(TF$6=$SR$5,成绩录入!BP145,0)</f>
        <v>0</v>
      </c>
      <c r="TG142" s="274">
        <f>IF(TG$6=$SR$5,成绩录入!BQ145,0)</f>
        <v>0</v>
      </c>
      <c r="TH142" s="274">
        <f>IF(TH$6=$SR$5,成绩录入!BR145,0)</f>
        <v>0</v>
      </c>
      <c r="TI142" s="274">
        <f>IF(TI$6=$SR$5,成绩录入!BS145,0)</f>
        <v>0</v>
      </c>
      <c r="TJ142" s="274">
        <f>IF(TJ$6=$SR$5,成绩录入!BT145,0)</f>
        <v>0</v>
      </c>
      <c r="TK142" s="274">
        <f>IF(TK$6=$SR$5,成绩录入!BU145,0)</f>
        <v>0</v>
      </c>
      <c r="TL142" s="274">
        <f>IF(TL$6=$SR$5,成绩录入!BV145,0)</f>
        <v>0</v>
      </c>
      <c r="TM142" s="274">
        <f>IF(TM$6=$SR$5,成绩录入!BW145,0)</f>
        <v>0</v>
      </c>
      <c r="TN142" s="274">
        <f>IF(TN$6=$SR$5,成绩录入!BX145,0)</f>
        <v>0</v>
      </c>
      <c r="TO142" s="274">
        <f>IF(TO$6=$SR$5,成绩录入!BY145,0)</f>
        <v>0</v>
      </c>
      <c r="TP142" s="274">
        <f>IF(TP$6=$SR$5,成绩录入!BZ145,0)</f>
        <v>0</v>
      </c>
      <c r="TQ142" s="274">
        <f>IF(TQ$6=$SR$5,成绩录入!CA145,0)</f>
        <v>0</v>
      </c>
      <c r="TR142" s="274">
        <f>IF(TR$6=$SR$5,成绩录入!CB145,0)</f>
        <v>0</v>
      </c>
      <c r="TS142" s="274">
        <f>IF(TS$6=$SR$5,成绩录入!CC145,0)</f>
        <v>0</v>
      </c>
      <c r="TT142" s="274">
        <f>IF(TT$6=$SR$5,成绩录入!CD145,0)</f>
        <v>0</v>
      </c>
      <c r="TU142" s="274">
        <f>IF(TU$6=$SR$5,成绩录入!CE145,0)</f>
        <v>0</v>
      </c>
      <c r="TV142" s="274">
        <f>IF(TV$6=$SR$5,成绩录入!CF145,0)</f>
        <v>0</v>
      </c>
      <c r="TW142" s="274">
        <f>IF(TW$6=$SR$5,成绩录入!CG145,0)</f>
        <v>0</v>
      </c>
      <c r="TX142" s="274">
        <f>IF(TX$6=$SR$5,成绩录入!CH145,0)</f>
        <v>0</v>
      </c>
      <c r="TY142" s="274">
        <f>IF(TY$6=$SR$5,成绩录入!CI145,0)</f>
        <v>0</v>
      </c>
      <c r="TZ142" s="274">
        <f>IF(TZ$6=$SR$5,成绩录入!CJ145,0)</f>
        <v>0</v>
      </c>
      <c r="UA142" s="274">
        <f>IF(UA$6=$SR$5,成绩录入!CK145,0)</f>
        <v>0</v>
      </c>
      <c r="UB142" s="274">
        <f>IF(UB$6=$SR$5,成绩录入!CL145,0)</f>
        <v>0</v>
      </c>
      <c r="UC142" s="274">
        <f>IF(UC$6=$SR$5,成绩录入!CM145,0)</f>
        <v>0</v>
      </c>
      <c r="UD142" s="274">
        <f>IF(UD$6=$SR$5,成绩录入!CN145,0)</f>
        <v>0</v>
      </c>
      <c r="UE142" s="274">
        <f>IF(UE$6=$SR$5,成绩录入!CO145,0)</f>
        <v>0</v>
      </c>
      <c r="UF142" s="274">
        <f>IF(UF$6=$SR$5,成绩录入!CP145,0)</f>
        <v>0</v>
      </c>
      <c r="UG142" s="274">
        <f>IF(UG$6=$SR$5,成绩录入!CQ145,0)</f>
        <v>0</v>
      </c>
      <c r="UH142" s="274">
        <f>IF(UH$6=$SR$5,成绩录入!CR145,0)</f>
        <v>0</v>
      </c>
      <c r="UI142" s="274">
        <f>IF(UI$6=$SR$5,成绩录入!CS145,0)</f>
        <v>0</v>
      </c>
      <c r="UJ142" s="274">
        <f>IF(UJ$6=$SR$5,成绩录入!CT145,0)</f>
        <v>0</v>
      </c>
      <c r="UK142" s="274">
        <f>IF(UK$6=$SR$5,成绩录入!CU145,0)</f>
        <v>0</v>
      </c>
      <c r="UL142" s="274">
        <f>IF(UL$6=$SR$5,成绩录入!CV145,0)</f>
        <v>0</v>
      </c>
      <c r="UM142" s="274">
        <f>IF(UM$6=$SR$5,成绩录入!CW145,0)</f>
        <v>0</v>
      </c>
      <c r="UN142" s="274">
        <f>IF(UN$6=$SR$5,成绩录入!CX145,0)</f>
        <v>0</v>
      </c>
      <c r="UO142" s="274">
        <f>IF(UO$6=$SR$5,成绩录入!CY145,0)</f>
        <v>0</v>
      </c>
      <c r="UP142" s="274">
        <f>IF(UP$6=$SR$5,成绩录入!CZ145,0)</f>
        <v>0</v>
      </c>
      <c r="UQ142" s="274">
        <f>IF(UQ$6=$SR$5,成绩录入!DA145,0)</f>
        <v>0</v>
      </c>
      <c r="UR142" s="274">
        <f>IF(UR$6=$SR$5,成绩录入!DB145,0)</f>
        <v>0</v>
      </c>
      <c r="US142" s="274">
        <f>IF(US$6=$SR$5,成绩录入!DC145,0)</f>
        <v>0</v>
      </c>
      <c r="UT142" s="274">
        <f>IF(UT$6=$SR$5,成绩录入!DD145,0)</f>
        <v>0</v>
      </c>
      <c r="UU142" s="274">
        <f>IF(UU$6=$SR$5,成绩录入!DE145,0)</f>
        <v>0</v>
      </c>
      <c r="UV142" s="274">
        <f>IF(UV$6=$SR$5,成绩录入!DF145,0)</f>
        <v>0</v>
      </c>
      <c r="UW142" s="274">
        <f>IF(UW$6=$SR$5,成绩录入!DG145,0)</f>
        <v>0</v>
      </c>
      <c r="UX142" s="274">
        <f>IF(UX$6=$SR$5,成绩录入!DH145,0)</f>
        <v>0</v>
      </c>
      <c r="UY142" s="274">
        <f>IF(UY$6=$SR$5,成绩录入!DI145,0)</f>
        <v>0</v>
      </c>
      <c r="UZ142" s="274">
        <f>IF(UZ$6=$SR$5,成绩录入!DJ145,0)</f>
        <v>0</v>
      </c>
      <c r="VA142" s="248">
        <f>IF(VA$6=$SR$5,成绩录入!DK145,0)</f>
        <v>0</v>
      </c>
      <c r="VB142" s="248">
        <f>IF(VB$6=$SR$5,成绩录入!DL145,0)</f>
        <v>0</v>
      </c>
      <c r="VC142" s="248">
        <f>IF(VC$6=$SR$5,成绩录入!DM145,0)</f>
        <v>0</v>
      </c>
      <c r="VD142" s="248">
        <f>IF(VD$6=$SR$5,成绩录入!DN145,0)</f>
        <v>0</v>
      </c>
      <c r="VE142" s="248">
        <f>IF(VE$6=$SR$5,成绩录入!DO145,0)</f>
        <v>0</v>
      </c>
      <c r="VF142" s="248">
        <f>IF(VF$6=$SR$5,成绩录入!DP145,0)</f>
        <v>0</v>
      </c>
      <c r="VG142" s="248">
        <f>IF(VG$6=$SR$5,成绩录入!DQ145,0)</f>
        <v>0</v>
      </c>
      <c r="VH142" s="248">
        <f>IF(VH$6=$SR$5,成绩录入!DR145,0)</f>
        <v>0</v>
      </c>
      <c r="VI142" s="248">
        <f>IF(VI$6=$SR$5,成绩录入!DS145,0)</f>
        <v>0</v>
      </c>
      <c r="VJ142" s="248">
        <f>IF(VJ$6=$SR$5,成绩录入!DT145,0)</f>
        <v>0</v>
      </c>
      <c r="VK142" s="248">
        <f>IF(VK$6=$SR$5,成绩录入!DU145,0)</f>
        <v>0</v>
      </c>
      <c r="VL142" s="248">
        <f>IF(VL$6=$SR$5,成绩录入!DV145,0)</f>
        <v>0</v>
      </c>
      <c r="VM142" s="248">
        <f>IF(VM$6=$SR$5,成绩录入!DW145,0)</f>
        <v>0</v>
      </c>
      <c r="VN142" s="248">
        <f>IF(VN$6=$SR$5,成绩录入!DX145,0)</f>
        <v>0</v>
      </c>
      <c r="VO142" s="248">
        <f>IF(VO$6=$SR$5,成绩录入!DY145,0)</f>
        <v>0</v>
      </c>
      <c r="VP142" s="248">
        <f>IF(VP$6=$SR$5,成绩录入!DZ145,0)</f>
        <v>0</v>
      </c>
      <c r="VQ142" s="248">
        <f>IF(VQ$6=$SR$5,成绩录入!EA145,0)</f>
        <v>0</v>
      </c>
      <c r="VR142" s="248">
        <f>IF(VR$6=$SR$5,成绩录入!EB145,0)</f>
        <v>0</v>
      </c>
      <c r="VS142" s="248">
        <f>IF(VS$6=$SR$5,成绩录入!EC145,0)</f>
        <v>0</v>
      </c>
      <c r="VT142" s="248">
        <f>IF(VT$6=$SR$5,成绩录入!ED145,0)</f>
        <v>0</v>
      </c>
      <c r="VU142" s="248">
        <f>IF(VU$6=$SR$5,成绩录入!EE145,0)</f>
        <v>0</v>
      </c>
      <c r="VV142" s="248">
        <f>IF(VV$6=$SR$5,成绩录入!EF145,0)</f>
        <v>0</v>
      </c>
      <c r="VW142" s="248">
        <f>IF(VW$6=$SR$5,成绩录入!EG145,0)</f>
        <v>0</v>
      </c>
      <c r="VX142" s="248">
        <f>IF(VX$6=$SR$5,成绩录入!EH145,0)</f>
        <v>0</v>
      </c>
      <c r="VY142" s="248">
        <f>IF(VY$6=$SR$5,成绩录入!EI145,0)</f>
        <v>0</v>
      </c>
      <c r="VZ142" s="248">
        <f>IF(VZ$6=$SR$5,成绩录入!EJ145,0)</f>
        <v>0</v>
      </c>
      <c r="WA142" s="248">
        <f>IF(WA$6=$SR$5,成绩录入!EK145,0)</f>
        <v>0</v>
      </c>
      <c r="WB142" s="248">
        <f>IF(WB$6=$SR$5,成绩录入!EL145,0)</f>
        <v>0</v>
      </c>
      <c r="WC142" s="248">
        <f>IF(WC$6=$SR$5,成绩录入!EM145,0)</f>
        <v>0</v>
      </c>
      <c r="WD142" s="248">
        <f>IF(WD$6=$SR$5,成绩录入!EN145,0)</f>
        <v>0</v>
      </c>
      <c r="WE142" s="248">
        <f>IF(WE$6=$SR$5,成绩录入!EO145,0)</f>
        <v>0</v>
      </c>
      <c r="WF142" s="248">
        <f>IF(WF$6=$SR$5,成绩录入!EP145,0)</f>
        <v>0</v>
      </c>
      <c r="WG142" s="248">
        <f>IF(WG$6=$SR$5,成绩录入!EQ145,0)</f>
        <v>0</v>
      </c>
      <c r="WH142" s="248">
        <f>IF(WH$6=$SR$5,成绩录入!ER145,0)</f>
        <v>0</v>
      </c>
      <c r="WI142" s="248">
        <f>IF(WI$6=$SR$5,成绩录入!ES145,0)</f>
        <v>0</v>
      </c>
      <c r="WJ142" s="248">
        <f>IF(WJ$6=$SR$5,成绩录入!ET145,0)</f>
        <v>0</v>
      </c>
      <c r="WK142" s="248">
        <f>IF(WK$6=$SR$5,成绩录入!EU145,0)</f>
        <v>0</v>
      </c>
      <c r="WL142" s="248">
        <f>IF(WL$6=$SR$5,成绩录入!EV145,0)</f>
        <v>0</v>
      </c>
      <c r="WM142" s="248">
        <f>IF(WM$6=$SR$5,成绩录入!EW145,0)</f>
        <v>0</v>
      </c>
      <c r="WN142" s="248">
        <f>IF(WN$6=$SR$5,成绩录入!EX145,0)</f>
        <v>0</v>
      </c>
      <c r="WO142" s="218">
        <f t="shared" si="354"/>
        <v>0</v>
      </c>
      <c r="WP142" s="166"/>
      <c r="WQ142" s="166"/>
      <c r="WR142" s="273">
        <f>IF(WR$6=$WQ$5,成绩录入!BC145,0)</f>
        <v>0</v>
      </c>
      <c r="WS142" s="274">
        <f>IF(WS$6=$WQ$5,成绩录入!BD145,0)</f>
        <v>0</v>
      </c>
      <c r="WT142" s="274">
        <f>IF(WT$6=$WQ$5,成绩录入!BE145,0)</f>
        <v>0</v>
      </c>
      <c r="WU142" s="274">
        <f>IF(WU$6=$WQ$5,成绩录入!BF145,0)</f>
        <v>0</v>
      </c>
      <c r="WV142" s="274">
        <f>IF(WV$6=$WQ$5,成绩录入!BG145,0)</f>
        <v>0</v>
      </c>
      <c r="WW142" s="274">
        <f>IF(WW$6=$WQ$5,成绩录入!BH145,0)</f>
        <v>0</v>
      </c>
      <c r="WX142" s="274">
        <f>IF(WX$6=$WQ$5,成绩录入!BI145,0)</f>
        <v>0</v>
      </c>
      <c r="WY142" s="274">
        <f>IF(WY$6=$WQ$5,成绩录入!BJ145,0)</f>
        <v>0</v>
      </c>
      <c r="WZ142" s="274">
        <f>IF(WZ$6=$WQ$5,成绩录入!BK145,0)</f>
        <v>0</v>
      </c>
      <c r="XA142" s="274">
        <f>IF(XA$6=$WQ$5,成绩录入!BL145,0)</f>
        <v>0</v>
      </c>
      <c r="XB142" s="274">
        <f>IF(XB$6=$WQ$5,成绩录入!BM145,0)</f>
        <v>0</v>
      </c>
      <c r="XC142" s="274">
        <f>IF(XC$6=$WQ$5,成绩录入!BN145,0)</f>
        <v>0</v>
      </c>
      <c r="XD142" s="274">
        <f>IF(XD$6=$WQ$5,成绩录入!BO145,0)</f>
        <v>0</v>
      </c>
      <c r="XE142" s="274">
        <f>IF(XE$6=$WQ$5,成绩录入!BP145,0)</f>
        <v>0</v>
      </c>
      <c r="XF142" s="274">
        <f>IF(XF$6=$WQ$5,成绩录入!BQ145,0)</f>
        <v>0</v>
      </c>
      <c r="XG142" s="274">
        <f>IF(XG$6=$WQ$5,成绩录入!BR145,0)</f>
        <v>0</v>
      </c>
      <c r="XH142" s="274">
        <f>IF(XH$6=$WQ$5,成绩录入!BS145,0)</f>
        <v>0</v>
      </c>
      <c r="XI142" s="274">
        <f>IF(XI$6=$WQ$5,成绩录入!BT145,0)</f>
        <v>0</v>
      </c>
      <c r="XJ142" s="274">
        <f>IF(XJ$6=$WQ$5,成绩录入!BU145,0)</f>
        <v>0</v>
      </c>
      <c r="XK142" s="274">
        <f>IF(XK$6=$WQ$5,成绩录入!BV145,0)</f>
        <v>0</v>
      </c>
      <c r="XL142" s="274">
        <f>IF(XL$6=$WQ$5,成绩录入!BW145,0)</f>
        <v>0</v>
      </c>
      <c r="XM142" s="274">
        <f>IF(XM$6=$WQ$5,成绩录入!BX145,0)</f>
        <v>0</v>
      </c>
      <c r="XN142" s="274">
        <f>IF(XN$6=$WQ$5,成绩录入!BY145,0)</f>
        <v>0</v>
      </c>
      <c r="XO142" s="274">
        <f>IF(XO$6=$WQ$5,成绩录入!BZ145,0)</f>
        <v>0</v>
      </c>
      <c r="XP142" s="274">
        <f>IF(XP$6=$WQ$5,成绩录入!CA145,0)</f>
        <v>0</v>
      </c>
      <c r="XQ142" s="274">
        <f>IF(XQ$6=$WQ$5,成绩录入!CB145,0)</f>
        <v>0</v>
      </c>
      <c r="XR142" s="274">
        <f>IF(XR$6=$WQ$5,成绩录入!CC145,0)</f>
        <v>0</v>
      </c>
      <c r="XS142" s="274">
        <f>IF(XS$6=$WQ$5,成绩录入!CD145,0)</f>
        <v>0</v>
      </c>
      <c r="XT142" s="274">
        <f>IF(XT$6=$WQ$5,成绩录入!CE145,0)</f>
        <v>0</v>
      </c>
      <c r="XU142" s="274">
        <f>IF(XU$6=$WQ$5,成绩录入!CF145,0)</f>
        <v>0</v>
      </c>
      <c r="XV142" s="274">
        <f>IF(XV$6=$WQ$5,成绩录入!CG145,0)</f>
        <v>0</v>
      </c>
      <c r="XW142" s="274">
        <f>IF(XW$6=$WQ$5,成绩录入!CH145,0)</f>
        <v>0</v>
      </c>
      <c r="XX142" s="274">
        <f>IF(XX$6=$WQ$5,成绩录入!CI145,0)</f>
        <v>0</v>
      </c>
      <c r="XY142" s="274">
        <f>IF(XY$6=$WQ$5,成绩录入!CJ145,0)</f>
        <v>0</v>
      </c>
      <c r="XZ142" s="274">
        <f>IF(XZ$6=$WQ$5,成绩录入!CK145,0)</f>
        <v>0</v>
      </c>
      <c r="YA142" s="274">
        <f>IF(YA$6=$WQ$5,成绩录入!CL145,0)</f>
        <v>0</v>
      </c>
      <c r="YB142" s="274">
        <f>IF(YB$6=$WQ$5,成绩录入!CM145,0)</f>
        <v>0</v>
      </c>
      <c r="YC142" s="274">
        <f>IF(YC$6=$WQ$5,成绩录入!CN145,0)</f>
        <v>0</v>
      </c>
      <c r="YD142" s="274">
        <f>IF(YD$6=$WQ$5,成绩录入!CO145,0)</f>
        <v>0</v>
      </c>
      <c r="YE142" s="274">
        <f>IF(YE$6=$WQ$5,成绩录入!CP145,0)</f>
        <v>0</v>
      </c>
      <c r="YF142" s="274">
        <f>IF(YF$6=$WQ$5,成绩录入!CQ145,0)</f>
        <v>0</v>
      </c>
      <c r="YG142" s="274">
        <f>IF(YG$6=$WQ$5,成绩录入!CR145,0)</f>
        <v>0</v>
      </c>
      <c r="YH142" s="274">
        <f>IF(YH$6=$WQ$5,成绩录入!CS145,0)</f>
        <v>0</v>
      </c>
      <c r="YI142" s="274">
        <f>IF(YI$6=$WQ$5,成绩录入!CT145,0)</f>
        <v>0</v>
      </c>
      <c r="YJ142" s="274">
        <f>IF(YJ$6=$WQ$5,成绩录入!CU145,0)</f>
        <v>0</v>
      </c>
      <c r="YK142" s="274">
        <f>IF(YK$6=$WQ$5,成绩录入!CV145,0)</f>
        <v>0</v>
      </c>
      <c r="YL142" s="274">
        <f>IF(YL$6=$WQ$5,成绩录入!CW145,0)</f>
        <v>0</v>
      </c>
      <c r="YM142" s="274">
        <f>IF(YM$6=$WQ$5,成绩录入!CX145,0)</f>
        <v>0</v>
      </c>
      <c r="YN142" s="274">
        <f>IF(YN$6=$WQ$5,成绩录入!CY145,0)</f>
        <v>0</v>
      </c>
      <c r="YO142" s="274">
        <f>IF(YO$6=$WQ$5,成绩录入!CZ145,0)</f>
        <v>0</v>
      </c>
      <c r="YP142" s="274">
        <f>IF(YP$6=$WQ$5,成绩录入!DA145,0)</f>
        <v>0</v>
      </c>
      <c r="YQ142" s="274">
        <f>IF(YQ$6=$WQ$5,成绩录入!DB145,0)</f>
        <v>0</v>
      </c>
      <c r="YR142" s="274">
        <f>IF(YR$6=$WQ$5,成绩录入!DC145,0)</f>
        <v>0</v>
      </c>
      <c r="YS142" s="274">
        <f>IF(YS$6=$WQ$5,成绩录入!DD145,0)</f>
        <v>0</v>
      </c>
      <c r="YT142" s="274">
        <f>IF(YT$6=$WQ$5,成绩录入!DE145,0)</f>
        <v>0</v>
      </c>
      <c r="YU142" s="274">
        <f>IF(YU$6=$WQ$5,成绩录入!DF145,0)</f>
        <v>0</v>
      </c>
      <c r="YV142" s="274">
        <f>IF(YV$6=$WQ$5,成绩录入!DG145,0)</f>
        <v>0</v>
      </c>
      <c r="YW142" s="274">
        <f>IF(YW$6=$WQ$5,成绩录入!DH145,0)</f>
        <v>0</v>
      </c>
      <c r="YX142" s="274">
        <f>IF(YX$6=$WQ$5,成绩录入!DI145,0)</f>
        <v>0</v>
      </c>
      <c r="YY142" s="274">
        <f>IF(YY$6=$WQ$5,成绩录入!DJ145,0)</f>
        <v>0</v>
      </c>
      <c r="YZ142" s="248">
        <f>IF(YZ$6=$WQ$5,成绩录入!DK145,0)</f>
        <v>0</v>
      </c>
      <c r="ZA142" s="248">
        <f>IF(ZA$6=$WQ$5,成绩录入!DL145,0)</f>
        <v>0</v>
      </c>
      <c r="ZB142" s="248">
        <f>IF(ZB$6=$WQ$5,成绩录入!DM145,0)</f>
        <v>0</v>
      </c>
      <c r="ZC142" s="248">
        <f>IF(ZC$6=$WQ$5,成绩录入!DN145,0)</f>
        <v>0</v>
      </c>
      <c r="ZD142" s="248">
        <f>IF(ZD$6=$WQ$5,成绩录入!DO145,0)</f>
        <v>0</v>
      </c>
      <c r="ZE142" s="248">
        <f>IF(ZE$6=$WQ$5,成绩录入!DP145,0)</f>
        <v>0</v>
      </c>
      <c r="ZF142" s="248">
        <f>IF(ZF$6=$WQ$5,成绩录入!DQ145,0)</f>
        <v>0</v>
      </c>
      <c r="ZG142" s="248">
        <f>IF(ZG$6=$WQ$5,成绩录入!DR145,0)</f>
        <v>0</v>
      </c>
      <c r="ZH142" s="248">
        <f>IF(ZH$6=$WQ$5,成绩录入!DS145,0)</f>
        <v>0</v>
      </c>
      <c r="ZI142" s="248">
        <f>IF(ZI$6=$WQ$5,成绩录入!DT145,0)</f>
        <v>0</v>
      </c>
      <c r="ZJ142" s="248">
        <f>IF(ZJ$6=$WQ$5,成绩录入!DU145,0)</f>
        <v>0</v>
      </c>
      <c r="ZK142" s="248">
        <f>IF(ZK$6=$WQ$5,成绩录入!DV145,0)</f>
        <v>0</v>
      </c>
      <c r="ZL142" s="248">
        <f>IF(ZL$6=$WQ$5,成绩录入!DW145,0)</f>
        <v>0</v>
      </c>
      <c r="ZM142" s="248">
        <f>IF(ZM$6=$WQ$5,成绩录入!DX145,0)</f>
        <v>0</v>
      </c>
      <c r="ZN142" s="248">
        <f>IF(ZN$6=$WQ$5,成绩录入!DY145,0)</f>
        <v>0</v>
      </c>
      <c r="ZO142" s="248">
        <f>IF(ZO$6=$WQ$5,成绩录入!DZ145,0)</f>
        <v>0</v>
      </c>
      <c r="ZP142" s="248">
        <f>IF(ZP$6=$WQ$5,成绩录入!EA145,0)</f>
        <v>0</v>
      </c>
      <c r="ZQ142" s="248">
        <f>IF(ZQ$6=$WQ$5,成绩录入!EB145,0)</f>
        <v>0</v>
      </c>
      <c r="ZR142" s="248">
        <f>IF(ZR$6=$WQ$5,成绩录入!EC145,0)</f>
        <v>0</v>
      </c>
      <c r="ZS142" s="248">
        <f>IF(ZS$6=$WQ$5,成绩录入!ED145,0)</f>
        <v>0</v>
      </c>
      <c r="ZT142" s="248">
        <f>IF(ZT$6=$WQ$5,成绩录入!EE145,0)</f>
        <v>0</v>
      </c>
      <c r="ZU142" s="248">
        <f>IF(ZU$6=$WQ$5,成绩录入!EF145,0)</f>
        <v>0</v>
      </c>
      <c r="ZV142" s="248">
        <f>IF(ZV$6=$WQ$5,成绩录入!EG145,0)</f>
        <v>0</v>
      </c>
      <c r="ZW142" s="248">
        <f>IF(ZW$6=$WQ$5,成绩录入!EH145,0)</f>
        <v>0</v>
      </c>
      <c r="ZX142" s="248">
        <f>IF(ZX$6=$WQ$5,成绩录入!EI145,0)</f>
        <v>0</v>
      </c>
      <c r="ZY142" s="248">
        <f>IF(ZY$6=$WQ$5,成绩录入!EJ145,0)</f>
        <v>0</v>
      </c>
      <c r="ZZ142" s="248">
        <f>IF(ZZ$6=$WQ$5,成绩录入!EK145,0)</f>
        <v>0</v>
      </c>
      <c r="AAA142" s="248">
        <f>IF(AAA$6=$WQ$5,成绩录入!EL145,0)</f>
        <v>0</v>
      </c>
      <c r="AAB142" s="248">
        <f>IF(AAB$6=$WQ$5,成绩录入!EM145,0)</f>
        <v>0</v>
      </c>
      <c r="AAC142" s="248">
        <f>IF(AAC$6=$WQ$5,成绩录入!EN145,0)</f>
        <v>0</v>
      </c>
      <c r="AAD142" s="248">
        <f>IF(AAD$6=$WQ$5,成绩录入!EO145,0)</f>
        <v>0</v>
      </c>
      <c r="AAE142" s="248">
        <f>IF(AAE$6=$WQ$5,成绩录入!EP145,0)</f>
        <v>0</v>
      </c>
      <c r="AAF142" s="248">
        <f>IF(AAF$6=$WQ$5,成绩录入!EQ145,0)</f>
        <v>0</v>
      </c>
      <c r="AAG142" s="248">
        <f>IF(AAG$6=$WQ$5,成绩录入!ER145,0)</f>
        <v>0</v>
      </c>
      <c r="AAH142" s="248">
        <f>IF(AAH$6=$WQ$5,成绩录入!ES145,0)</f>
        <v>0</v>
      </c>
      <c r="AAI142" s="248">
        <f>IF(AAI$6=$WQ$5,成绩录入!ET145,0)</f>
        <v>0</v>
      </c>
      <c r="AAJ142" s="248">
        <f>IF(AAJ$6=$WQ$5,成绩录入!EU145,0)</f>
        <v>0</v>
      </c>
      <c r="AAK142" s="248">
        <f>IF(AAK$6=$WQ$5,成绩录入!EV145,0)</f>
        <v>0</v>
      </c>
      <c r="AAL142" s="248">
        <f>IF(AAL$6=$WQ$5,成绩录入!EW145,0)</f>
        <v>0</v>
      </c>
      <c r="AAM142" s="248">
        <f>IF(AAM$6=$WQ$5,成绩录入!EX145,0)</f>
        <v>0</v>
      </c>
      <c r="AAN142" s="218">
        <f t="shared" si="355"/>
        <v>0</v>
      </c>
      <c r="AAO142" s="206"/>
      <c r="AAQ142" s="273">
        <f>IF(AAQ$6=$AAP$5,成绩录入!BC145,0)</f>
        <v>0</v>
      </c>
      <c r="AAR142" s="274">
        <f>IF(AAR$6=$AAP$5,成绩录入!BD145,0)</f>
        <v>0</v>
      </c>
      <c r="AAS142" s="274">
        <f>IF(AAS$6=$AAP$5,成绩录入!BE145,0)</f>
        <v>0</v>
      </c>
      <c r="AAT142" s="274">
        <f>IF(AAT$6=$AAP$5,成绩录入!BF145,0)</f>
        <v>0</v>
      </c>
      <c r="AAU142" s="274">
        <f>IF(AAU$6=$AAP$5,成绩录入!BG145,0)</f>
        <v>0</v>
      </c>
      <c r="AAV142" s="274">
        <f>IF(AAV$6=$AAP$5,成绩录入!BH145,0)</f>
        <v>0</v>
      </c>
      <c r="AAW142" s="274">
        <f>IF(AAW$6=$AAP$5,成绩录入!BI145,0)</f>
        <v>0</v>
      </c>
      <c r="AAX142" s="274">
        <f>IF(AAX$6=$AAP$5,成绩录入!BJ145,0)</f>
        <v>0</v>
      </c>
      <c r="AAY142" s="274">
        <f>IF(AAY$6=$AAP$5,成绩录入!BK145,0)</f>
        <v>0</v>
      </c>
      <c r="AAZ142" s="274">
        <f>IF(AAZ$6=$AAP$5,成绩录入!BL145,0)</f>
        <v>0</v>
      </c>
      <c r="ABA142" s="274">
        <f>IF(ABA$6=$AAP$5,成绩录入!BM145,0)</f>
        <v>0</v>
      </c>
      <c r="ABB142" s="274">
        <f>IF(ABB$6=$AAP$5,成绩录入!BN145,0)</f>
        <v>0</v>
      </c>
      <c r="ABC142" s="274">
        <f>IF(ABC$6=$AAP$5,成绩录入!BO145,0)</f>
        <v>0</v>
      </c>
      <c r="ABD142" s="274">
        <f>IF(ABD$6=$AAP$5,成绩录入!BP145,0)</f>
        <v>0</v>
      </c>
      <c r="ABE142" s="274">
        <f>IF(ABE$6=$AAP$5,成绩录入!BQ145,0)</f>
        <v>0</v>
      </c>
      <c r="ABF142" s="274">
        <f>IF(ABF$6=$AAP$5,成绩录入!BR145,0)</f>
        <v>0</v>
      </c>
      <c r="ABG142" s="274">
        <f>IF(ABG$6=$AAP$5,成绩录入!BS145,0)</f>
        <v>0</v>
      </c>
      <c r="ABH142" s="274">
        <f>IF(ABH$6=$AAP$5,成绩录入!BT145,0)</f>
        <v>0</v>
      </c>
      <c r="ABI142" s="274">
        <f>IF(ABI$6=$AAP$5,成绩录入!BU145,0)</f>
        <v>0</v>
      </c>
      <c r="ABJ142" s="274">
        <f>IF(ABJ$6=$AAP$5,成绩录入!BV145,0)</f>
        <v>0</v>
      </c>
      <c r="ABK142" s="274">
        <f>IF(ABK$6=$AAP$5,成绩录入!BW145,0)</f>
        <v>0</v>
      </c>
      <c r="ABL142" s="274">
        <f>IF(ABL$6=$AAP$5,成绩录入!BX145,0)</f>
        <v>0</v>
      </c>
      <c r="ABM142" s="274">
        <f>IF(ABM$6=$AAP$5,成绩录入!BY145,0)</f>
        <v>0</v>
      </c>
      <c r="ABN142" s="274">
        <f>IF(ABN$6=$AAP$5,成绩录入!BZ145,0)</f>
        <v>0</v>
      </c>
      <c r="ABO142" s="274">
        <f>IF(ABO$6=$AAP$5,成绩录入!CA145,0)</f>
        <v>0</v>
      </c>
      <c r="ABP142" s="274">
        <f>IF(ABP$6=$AAP$5,成绩录入!CB145,0)</f>
        <v>0</v>
      </c>
      <c r="ABQ142" s="274">
        <f>IF(ABQ$6=$AAP$5,成绩录入!CC145,0)</f>
        <v>0</v>
      </c>
      <c r="ABR142" s="274">
        <f>IF(ABR$6=$AAP$5,成绩录入!CD145,0)</f>
        <v>0</v>
      </c>
      <c r="ABS142" s="274">
        <f>IF(ABS$6=$AAP$5,成绩录入!CE145,0)</f>
        <v>0</v>
      </c>
      <c r="ABT142" s="274">
        <f>IF(ABT$6=$AAP$5,成绩录入!CF145,0)</f>
        <v>0</v>
      </c>
      <c r="ABU142" s="274">
        <f>IF(ABU$6=$AAP$5,成绩录入!CG145,0)</f>
        <v>0</v>
      </c>
      <c r="ABV142" s="274">
        <f>IF(ABV$6=$AAP$5,成绩录入!CH145,0)</f>
        <v>0</v>
      </c>
      <c r="ABW142" s="274">
        <f>IF(ABW$6=$AAP$5,成绩录入!CI145,0)</f>
        <v>0</v>
      </c>
      <c r="ABX142" s="274">
        <f>IF(ABX$6=$AAP$5,成绩录入!CJ145,0)</f>
        <v>0</v>
      </c>
      <c r="ABY142" s="274">
        <f>IF(ABY$6=$AAP$5,成绩录入!CK145,0)</f>
        <v>0</v>
      </c>
      <c r="ABZ142" s="274">
        <f>IF(ABZ$6=$AAP$5,成绩录入!CL145,0)</f>
        <v>0</v>
      </c>
      <c r="ACA142" s="274">
        <f>IF(ACA$6=$AAP$5,成绩录入!CM145,0)</f>
        <v>0</v>
      </c>
      <c r="ACB142" s="274">
        <f>IF(ACB$6=$AAP$5,成绩录入!CN145,0)</f>
        <v>0</v>
      </c>
      <c r="ACC142" s="274">
        <f>IF(ACC$6=$AAP$5,成绩录入!CO145,0)</f>
        <v>0</v>
      </c>
      <c r="ACD142" s="274">
        <f>IF(ACD$6=$AAP$5,成绩录入!CP145,0)</f>
        <v>0</v>
      </c>
      <c r="ACE142" s="274">
        <f>IF(ACE$6=$AAP$5,成绩录入!CQ145,0)</f>
        <v>0</v>
      </c>
      <c r="ACF142" s="274">
        <f>IF(ACF$6=$AAP$5,成绩录入!CR145,0)</f>
        <v>0</v>
      </c>
      <c r="ACG142" s="274">
        <f>IF(ACG$6=$AAP$5,成绩录入!CS145,0)</f>
        <v>0</v>
      </c>
      <c r="ACH142" s="274">
        <f>IF(ACH$6=$AAP$5,成绩录入!CT145,0)</f>
        <v>0</v>
      </c>
      <c r="ACI142" s="274">
        <f>IF(ACI$6=$AAP$5,成绩录入!CU145,0)</f>
        <v>0</v>
      </c>
      <c r="ACJ142" s="274">
        <f>IF(ACJ$6=$AAP$5,成绩录入!CV145,0)</f>
        <v>0</v>
      </c>
      <c r="ACK142" s="274">
        <f>IF(ACK$6=$AAP$5,成绩录入!CW145,0)</f>
        <v>0</v>
      </c>
      <c r="ACL142" s="274">
        <f>IF(ACL$6=$AAP$5,成绩录入!CX145,0)</f>
        <v>0</v>
      </c>
      <c r="ACM142" s="274">
        <f>IF(ACM$6=$AAP$5,成绩录入!CY145,0)</f>
        <v>0</v>
      </c>
      <c r="ACN142" s="274">
        <f>IF(ACN$6=$AAP$5,成绩录入!CZ145,0)</f>
        <v>0</v>
      </c>
      <c r="ACO142" s="274">
        <f>IF(ACO$6=$AAP$5,成绩录入!DA145,0)</f>
        <v>0</v>
      </c>
      <c r="ACP142" s="274">
        <f>IF(ACP$6=$AAP$5,成绩录入!DB145,0)</f>
        <v>0</v>
      </c>
      <c r="ACQ142" s="274">
        <f>IF(ACQ$6=$AAP$5,成绩录入!DC145,0)</f>
        <v>0</v>
      </c>
      <c r="ACR142" s="274">
        <f>IF(ACR$6=$AAP$5,成绩录入!DD145,0)</f>
        <v>0</v>
      </c>
      <c r="ACS142" s="274">
        <f>IF(ACS$6=$AAP$5,成绩录入!DE145,0)</f>
        <v>0</v>
      </c>
      <c r="ACT142" s="274">
        <f>IF(ACT$6=$AAP$5,成绩录入!DF145,0)</f>
        <v>0</v>
      </c>
      <c r="ACU142" s="274">
        <f>IF(ACU$6=$AAP$5,成绩录入!DG145,0)</f>
        <v>0</v>
      </c>
      <c r="ACV142" s="274">
        <f>IF(ACV$6=$AAP$5,成绩录入!DH145,0)</f>
        <v>0</v>
      </c>
      <c r="ACW142" s="274">
        <f>IF(ACW$6=$AAP$5,成绩录入!DI145,0)</f>
        <v>0</v>
      </c>
      <c r="ACX142" s="274">
        <f>IF(ACX$6=$AAP$5,成绩录入!DJ145,0)</f>
        <v>0</v>
      </c>
      <c r="ACY142" s="248">
        <f>IF(ACY$6=$AAP$5,成绩录入!DK145,0)</f>
        <v>0</v>
      </c>
      <c r="ACZ142" s="248">
        <f>IF(ACZ$6=$AAP$5,成绩录入!DL145,0)</f>
        <v>0</v>
      </c>
      <c r="ADA142" s="248">
        <f>IF(ADA$6=$AAP$5,成绩录入!DM145,0)</f>
        <v>0</v>
      </c>
      <c r="ADB142" s="248">
        <f>IF(ADB$6=$AAP$5,成绩录入!DN145,0)</f>
        <v>0</v>
      </c>
      <c r="ADC142" s="248">
        <f>IF(ADC$6=$AAP$5,成绩录入!DO145,0)</f>
        <v>0</v>
      </c>
      <c r="ADD142" s="248">
        <f>IF(ADD$6=$AAP$5,成绩录入!DP145,0)</f>
        <v>0</v>
      </c>
      <c r="ADE142" s="248">
        <f>IF(ADE$6=$AAP$5,成绩录入!DQ145,0)</f>
        <v>0</v>
      </c>
      <c r="ADF142" s="248">
        <f>IF(ADF$6=$AAP$5,成绩录入!DR145,0)</f>
        <v>0</v>
      </c>
      <c r="ADG142" s="248">
        <f>IF(ADG$6=$AAP$5,成绩录入!DS145,0)</f>
        <v>0</v>
      </c>
      <c r="ADH142" s="248">
        <f>IF(ADH$6=$AAP$5,成绩录入!DT145,0)</f>
        <v>0</v>
      </c>
      <c r="ADI142" s="248">
        <f>IF(ADI$6=$AAP$5,成绩录入!DU145,0)</f>
        <v>0</v>
      </c>
      <c r="ADJ142" s="248">
        <f>IF(ADJ$6=$AAP$5,成绩录入!DV145,0)</f>
        <v>0</v>
      </c>
      <c r="ADK142" s="248">
        <f>IF(ADK$6=$AAP$5,成绩录入!DW145,0)</f>
        <v>0</v>
      </c>
      <c r="ADL142" s="248">
        <f>IF(ADL$6=$AAP$5,成绩录入!DX145,0)</f>
        <v>0</v>
      </c>
      <c r="ADM142" s="248">
        <f>IF(ADM$6=$AAP$5,成绩录入!DY145,0)</f>
        <v>0</v>
      </c>
      <c r="ADN142" s="248">
        <f>IF(ADN$6=$AAP$5,成绩录入!DZ145,0)</f>
        <v>0</v>
      </c>
      <c r="ADO142" s="248">
        <f>IF(ADO$6=$AAP$5,成绩录入!EA145,0)</f>
        <v>0</v>
      </c>
      <c r="ADP142" s="248">
        <f>IF(ADP$6=$AAP$5,成绩录入!EB145,0)</f>
        <v>0</v>
      </c>
      <c r="ADQ142" s="248">
        <f>IF(ADQ$6=$AAP$5,成绩录入!EC145,0)</f>
        <v>0</v>
      </c>
      <c r="ADR142" s="248">
        <f>IF(ADR$6=$AAP$5,成绩录入!ED145,0)</f>
        <v>0</v>
      </c>
      <c r="ADS142" s="248">
        <f>IF(ADS$6=$AAP$5,成绩录入!EE145,0)</f>
        <v>0</v>
      </c>
      <c r="ADT142" s="248">
        <f>IF(ADT$6=$AAP$5,成绩录入!EF145,0)</f>
        <v>0</v>
      </c>
      <c r="ADU142" s="248">
        <f>IF(ADU$6=$AAP$5,成绩录入!EG145,0)</f>
        <v>0</v>
      </c>
      <c r="ADV142" s="248">
        <f>IF(ADV$6=$AAP$5,成绩录入!EH145,0)</f>
        <v>0</v>
      </c>
      <c r="ADW142" s="248">
        <f>IF(ADW$6=$AAP$5,成绩录入!EI145,0)</f>
        <v>0</v>
      </c>
      <c r="ADX142" s="248">
        <f>IF(ADX$6=$AAP$5,成绩录入!EJ145,0)</f>
        <v>0</v>
      </c>
      <c r="ADY142" s="248">
        <f>IF(ADY$6=$AAP$5,成绩录入!EK145,0)</f>
        <v>0</v>
      </c>
      <c r="ADZ142" s="248">
        <f>IF(ADZ$6=$AAP$5,成绩录入!EL145,0)</f>
        <v>0</v>
      </c>
      <c r="AEA142" s="248">
        <f>IF(AEA$6=$AAP$5,成绩录入!EM145,0)</f>
        <v>0</v>
      </c>
      <c r="AEB142" s="248">
        <f>IF(AEB$6=$AAP$5,成绩录入!EN145,0)</f>
        <v>0</v>
      </c>
      <c r="AEC142" s="248">
        <f>IF(AEC$6=$AAP$5,成绩录入!EO145,0)</f>
        <v>0</v>
      </c>
      <c r="AED142" s="248">
        <f>IF(AED$6=$AAP$5,成绩录入!EP145,0)</f>
        <v>0</v>
      </c>
      <c r="AEE142" s="248">
        <f>IF(AEE$6=$AAP$5,成绩录入!EQ145,0)</f>
        <v>0</v>
      </c>
      <c r="AEF142" s="248">
        <f>IF(AEF$6=$AAP$5,成绩录入!ER145,0)</f>
        <v>0</v>
      </c>
      <c r="AEG142" s="248">
        <f>IF(AEG$6=$AAP$5,成绩录入!ES145,0)</f>
        <v>0</v>
      </c>
      <c r="AEH142" s="248">
        <f>IF(AEH$6=$AAP$5,成绩录入!ET145,0)</f>
        <v>0</v>
      </c>
      <c r="AEI142" s="248">
        <f>IF(AEI$6=$AAP$5,成绩录入!EU145,0)</f>
        <v>0</v>
      </c>
      <c r="AEJ142" s="248">
        <f>IF(AEJ$6=$AAP$5,成绩录入!EV145,0)</f>
        <v>0</v>
      </c>
      <c r="AEK142" s="248">
        <f>IF(AEK$6=$AAP$5,成绩录入!EW145,0)</f>
        <v>0</v>
      </c>
      <c r="AEL142" s="248">
        <f>IF(AEL$6=$AAP$5,成绩录入!EX145,0)</f>
        <v>0</v>
      </c>
      <c r="AEM142" s="218">
        <f t="shared" si="356"/>
        <v>0</v>
      </c>
      <c r="AEN142" s="166"/>
      <c r="AEO142" s="166"/>
      <c r="AEP142" s="273">
        <f>IF(AEP$6=$AEO$5,成绩录入!BC145,0)</f>
        <v>0</v>
      </c>
      <c r="AEQ142" s="274">
        <f>IF(AEQ$6=$AEO$5,成绩录入!BD145,0)</f>
        <v>0</v>
      </c>
      <c r="AER142" s="274">
        <f>IF(AER$6=$AEO$5,成绩录入!BE145,0)</f>
        <v>0</v>
      </c>
      <c r="AES142" s="274">
        <f>IF(AES$6=$AEO$5,成绩录入!BF145,0)</f>
        <v>0</v>
      </c>
      <c r="AET142" s="274">
        <f>IF(AET$6=$AEO$5,成绩录入!BG145,0)</f>
        <v>0</v>
      </c>
      <c r="AEU142" s="274">
        <f>IF(AEU$6=$AEO$5,成绩录入!BH145,0)</f>
        <v>0</v>
      </c>
      <c r="AEV142" s="274">
        <f>IF(AEV$6=$AEO$5,成绩录入!BI145,0)</f>
        <v>0</v>
      </c>
      <c r="AEW142" s="274">
        <f>IF(AEW$6=$AEO$5,成绩录入!BJ145,0)</f>
        <v>0</v>
      </c>
      <c r="AEX142" s="274">
        <f>IF(AEX$6=$AEO$5,成绩录入!BK145,0)</f>
        <v>0</v>
      </c>
      <c r="AEY142" s="274">
        <f>IF(AEY$6=$AEO$5,成绩录入!BL145,0)</f>
        <v>0</v>
      </c>
      <c r="AEZ142" s="274">
        <f>IF(AEZ$6=$AEO$5,成绩录入!BM145,0)</f>
        <v>0</v>
      </c>
      <c r="AFA142" s="274">
        <f>IF(AFA$6=$AEO$5,成绩录入!BN145,0)</f>
        <v>0</v>
      </c>
      <c r="AFB142" s="274">
        <f>IF(AFB$6=$AEO$5,成绩录入!BO145,0)</f>
        <v>0</v>
      </c>
      <c r="AFC142" s="274">
        <f>IF(AFC$6=$AEO$5,成绩录入!BP145,0)</f>
        <v>0</v>
      </c>
      <c r="AFD142" s="274">
        <f>IF(AFD$6=$AEO$5,成绩录入!BQ145,0)</f>
        <v>0</v>
      </c>
      <c r="AFE142" s="274">
        <f>IF(AFE$6=$AEO$5,成绩录入!BR145,0)</f>
        <v>0</v>
      </c>
      <c r="AFF142" s="274">
        <f>IF(AFF$6=$AEO$5,成绩录入!BS145,0)</f>
        <v>0</v>
      </c>
      <c r="AFG142" s="274">
        <f>IF(AFG$6=$AEO$5,成绩录入!BT145,0)</f>
        <v>0</v>
      </c>
      <c r="AFH142" s="274">
        <f>IF(AFH$6=$AEO$5,成绩录入!BU145,0)</f>
        <v>0</v>
      </c>
      <c r="AFI142" s="274">
        <f>IF(AFI$6=$AEO$5,成绩录入!BV145,0)</f>
        <v>0</v>
      </c>
      <c r="AFJ142" s="274">
        <f>IF(AFJ$6=$AEO$5,成绩录入!BW145,0)</f>
        <v>0</v>
      </c>
      <c r="AFK142" s="274">
        <f>IF(AFK$6=$AEO$5,成绩录入!BX145,0)</f>
        <v>0</v>
      </c>
      <c r="AFL142" s="274">
        <f>IF(AFL$6=$AEO$5,成绩录入!BY145,0)</f>
        <v>0</v>
      </c>
      <c r="AFM142" s="274">
        <f>IF(AFM$6=$AEO$5,成绩录入!BZ145,0)</f>
        <v>0</v>
      </c>
      <c r="AFN142" s="274">
        <f>IF(AFN$6=$AEO$5,成绩录入!CA145,0)</f>
        <v>0</v>
      </c>
      <c r="AFO142" s="274">
        <f>IF(AFO$6=$AEO$5,成绩录入!CB145,0)</f>
        <v>0</v>
      </c>
      <c r="AFP142" s="274">
        <f>IF(AFP$6=$AEO$5,成绩录入!CC145,0)</f>
        <v>0</v>
      </c>
      <c r="AFQ142" s="274">
        <f>IF(AFQ$6=$AEO$5,成绩录入!CD145,0)</f>
        <v>0</v>
      </c>
      <c r="AFR142" s="274">
        <f>IF(AFR$6=$AEO$5,成绩录入!CE145,0)</f>
        <v>0</v>
      </c>
      <c r="AFS142" s="274">
        <f>IF(AFS$6=$AEO$5,成绩录入!CF145,0)</f>
        <v>0</v>
      </c>
      <c r="AFT142" s="274">
        <f>IF(AFT$6=$AEO$5,成绩录入!CG145,0)</f>
        <v>0</v>
      </c>
      <c r="AFU142" s="274">
        <f>IF(AFU$6=$AEO$5,成绩录入!CH145,0)</f>
        <v>0</v>
      </c>
      <c r="AFV142" s="274">
        <f>IF(AFV$6=$AEO$5,成绩录入!CI145,0)</f>
        <v>0</v>
      </c>
      <c r="AFW142" s="274">
        <f>IF(AFW$6=$AEO$5,成绩录入!CJ145,0)</f>
        <v>0</v>
      </c>
      <c r="AFX142" s="274">
        <f>IF(AFX$6=$AEO$5,成绩录入!CK145,0)</f>
        <v>0</v>
      </c>
      <c r="AFY142" s="274">
        <f>IF(AFY$6=$AEO$5,成绩录入!CL145,0)</f>
        <v>0</v>
      </c>
      <c r="AFZ142" s="274">
        <f>IF(AFZ$6=$AEO$5,成绩录入!CM145,0)</f>
        <v>0</v>
      </c>
      <c r="AGA142" s="274">
        <f>IF(AGA$6=$AEO$5,成绩录入!CN145,0)</f>
        <v>0</v>
      </c>
      <c r="AGB142" s="274">
        <f>IF(AGB$6=$AEO$5,成绩录入!CO145,0)</f>
        <v>0</v>
      </c>
      <c r="AGC142" s="274">
        <f>IF(AGC$6=$AEO$5,成绩录入!CP145,0)</f>
        <v>0</v>
      </c>
      <c r="AGD142" s="274">
        <f>IF(AGD$6=$AEO$5,成绩录入!CQ145,0)</f>
        <v>0</v>
      </c>
      <c r="AGE142" s="274">
        <f>IF(AGE$6=$AEO$5,成绩录入!CR145,0)</f>
        <v>0</v>
      </c>
      <c r="AGF142" s="274">
        <f>IF(AGF$6=$AEO$5,成绩录入!CS145,0)</f>
        <v>0</v>
      </c>
      <c r="AGG142" s="274">
        <f>IF(AGG$6=$AEO$5,成绩录入!CT145,0)</f>
        <v>0</v>
      </c>
      <c r="AGH142" s="274">
        <f>IF(AGH$6=$AEO$5,成绩录入!CU145,0)</f>
        <v>0</v>
      </c>
      <c r="AGI142" s="274">
        <f>IF(AGI$6=$AEO$5,成绩录入!CV145,0)</f>
        <v>0</v>
      </c>
      <c r="AGJ142" s="274">
        <f>IF(AGJ$6=$AEO$5,成绩录入!CW145,0)</f>
        <v>0</v>
      </c>
      <c r="AGK142" s="274">
        <f>IF(AGK$6=$AEO$5,成绩录入!CX145,0)</f>
        <v>0</v>
      </c>
      <c r="AGL142" s="274">
        <f>IF(AGL$6=$AEO$5,成绩录入!CY145,0)</f>
        <v>0</v>
      </c>
      <c r="AGM142" s="274">
        <f>IF(AGM$6=$AEO$5,成绩录入!CZ145,0)</f>
        <v>0</v>
      </c>
      <c r="AGN142" s="274">
        <f>IF(AGN$6=$AEO$5,成绩录入!DA145,0)</f>
        <v>0</v>
      </c>
      <c r="AGO142" s="274">
        <f>IF(AGO$6=$AEO$5,成绩录入!DB145,0)</f>
        <v>0</v>
      </c>
      <c r="AGP142" s="274">
        <f>IF(AGP$6=$AEO$5,成绩录入!DC145,0)</f>
        <v>0</v>
      </c>
      <c r="AGQ142" s="274">
        <f>IF(AGQ$6=$AEO$5,成绩录入!DD145,0)</f>
        <v>0</v>
      </c>
      <c r="AGR142" s="274">
        <f>IF(AGR$6=$AEO$5,成绩录入!DE145,0)</f>
        <v>0</v>
      </c>
      <c r="AGS142" s="274">
        <f>IF(AGS$6=$AEO$5,成绩录入!DF145,0)</f>
        <v>0</v>
      </c>
      <c r="AGT142" s="274">
        <f>IF(AGT$6=$AEO$5,成绩录入!DG145,0)</f>
        <v>0</v>
      </c>
      <c r="AGU142" s="274">
        <f>IF(AGU$6=$AEO$5,成绩录入!DH145,0)</f>
        <v>0</v>
      </c>
      <c r="AGV142" s="274">
        <f>IF(AGV$6=$AEO$5,成绩录入!DI145,0)</f>
        <v>0</v>
      </c>
      <c r="AGW142" s="274">
        <f>IF(AGW$6=$AEO$5,成绩录入!DJ145,0)</f>
        <v>0</v>
      </c>
      <c r="AGX142" s="248">
        <f>IF(AGX$6=$AEO$5,成绩录入!DK145,0)</f>
        <v>0</v>
      </c>
      <c r="AGY142" s="248">
        <f>IF(AGY$6=$AEO$5,成绩录入!DL145,0)</f>
        <v>0</v>
      </c>
      <c r="AGZ142" s="248">
        <f>IF(AGZ$6=$AEO$5,成绩录入!DM145,0)</f>
        <v>0</v>
      </c>
      <c r="AHA142" s="248">
        <f>IF(AHA$6=$AEO$5,成绩录入!DN145,0)</f>
        <v>0</v>
      </c>
      <c r="AHB142" s="248">
        <f>IF(AHB$6=$AEO$5,成绩录入!DO145,0)</f>
        <v>0</v>
      </c>
      <c r="AHC142" s="248">
        <f>IF(AHC$6=$AEO$5,成绩录入!DP145,0)</f>
        <v>0</v>
      </c>
      <c r="AHD142" s="248">
        <f>IF(AHD$6=$AEO$5,成绩录入!DQ145,0)</f>
        <v>0</v>
      </c>
      <c r="AHE142" s="248">
        <f>IF(AHE$6=$AEO$5,成绩录入!DR145,0)</f>
        <v>0</v>
      </c>
      <c r="AHF142" s="248">
        <f>IF(AHF$6=$AEO$5,成绩录入!DS145,0)</f>
        <v>0</v>
      </c>
      <c r="AHG142" s="248">
        <f>IF(AHG$6=$AEO$5,成绩录入!DT145,0)</f>
        <v>0</v>
      </c>
      <c r="AHH142" s="248">
        <f>IF(AHH$6=$AEO$5,成绩录入!DU145,0)</f>
        <v>0</v>
      </c>
      <c r="AHI142" s="248">
        <f>IF(AHI$6=$AEO$5,成绩录入!DV145,0)</f>
        <v>0</v>
      </c>
      <c r="AHJ142" s="248">
        <f>IF(AHJ$6=$AEO$5,成绩录入!DW145,0)</f>
        <v>0</v>
      </c>
      <c r="AHK142" s="248">
        <f>IF(AHK$6=$AEO$5,成绩录入!DX145,0)</f>
        <v>0</v>
      </c>
      <c r="AHL142" s="248">
        <f>IF(AHL$6=$AEO$5,成绩录入!DY145,0)</f>
        <v>0</v>
      </c>
      <c r="AHM142" s="248">
        <f>IF(AHM$6=$AEO$5,成绩录入!DZ145,0)</f>
        <v>0</v>
      </c>
      <c r="AHN142" s="248">
        <f>IF(AHN$6=$AEO$5,成绩录入!EA145,0)</f>
        <v>0</v>
      </c>
      <c r="AHO142" s="248">
        <f>IF(AHO$6=$AEO$5,成绩录入!EB145,0)</f>
        <v>0</v>
      </c>
      <c r="AHP142" s="248">
        <f>IF(AHP$6=$AEO$5,成绩录入!EC145,0)</f>
        <v>0</v>
      </c>
      <c r="AHQ142" s="248">
        <f>IF(AHQ$6=$AEO$5,成绩录入!ED145,0)</f>
        <v>0</v>
      </c>
      <c r="AHR142" s="248">
        <f>IF(AHR$6=$AEO$5,成绩录入!EE145,0)</f>
        <v>0</v>
      </c>
      <c r="AHS142" s="248">
        <f>IF(AHS$6=$AEO$5,成绩录入!EF145,0)</f>
        <v>0</v>
      </c>
      <c r="AHT142" s="248">
        <f>IF(AHT$6=$AEO$5,成绩录入!EG145,0)</f>
        <v>0</v>
      </c>
      <c r="AHU142" s="248">
        <f>IF(AHU$6=$AEO$5,成绩录入!EH145,0)</f>
        <v>0</v>
      </c>
      <c r="AHV142" s="248">
        <f>IF(AHV$6=$AEO$5,成绩录入!EI145,0)</f>
        <v>0</v>
      </c>
      <c r="AHW142" s="248">
        <f>IF(AHW$6=$AEO$5,成绩录入!EJ145,0)</f>
        <v>0</v>
      </c>
      <c r="AHX142" s="248">
        <f>IF(AHX$6=$AEO$5,成绩录入!EK145,0)</f>
        <v>0</v>
      </c>
      <c r="AHY142" s="248">
        <f>IF(AHY$6=$AEO$5,成绩录入!EL145,0)</f>
        <v>0</v>
      </c>
      <c r="AHZ142" s="248">
        <f>IF(AHZ$6=$AEO$5,成绩录入!EM145,0)</f>
        <v>0</v>
      </c>
      <c r="AIA142" s="248">
        <f>IF(AIA$6=$AEO$5,成绩录入!EN145,0)</f>
        <v>0</v>
      </c>
      <c r="AIB142" s="248">
        <f>IF(AIB$6=$AEO$5,成绩录入!EO145,0)</f>
        <v>0</v>
      </c>
      <c r="AIC142" s="248">
        <f>IF(AIC$6=$AEO$5,成绩录入!EP145,0)</f>
        <v>0</v>
      </c>
      <c r="AID142" s="248">
        <f>IF(AID$6=$AEO$5,成绩录入!EQ145,0)</f>
        <v>0</v>
      </c>
      <c r="AIE142" s="248">
        <f>IF(AIE$6=$AEO$5,成绩录入!ER145,0)</f>
        <v>0</v>
      </c>
      <c r="AIF142" s="248">
        <f>IF(AIF$6=$AEO$5,成绩录入!ES145,0)</f>
        <v>0</v>
      </c>
      <c r="AIG142" s="248">
        <f>IF(AIG$6=$AEO$5,成绩录入!ET145,0)</f>
        <v>0</v>
      </c>
      <c r="AIH142" s="248">
        <f>IF(AIH$6=$AEO$5,成绩录入!EU145,0)</f>
        <v>0</v>
      </c>
      <c r="AII142" s="248">
        <f>IF(AII$6=$AEO$5,成绩录入!EV145,0)</f>
        <v>0</v>
      </c>
      <c r="AIJ142" s="248">
        <f>IF(AIJ$6=$AEO$5,成绩录入!EW145,0)</f>
        <v>0</v>
      </c>
      <c r="AIK142" s="248">
        <f>IF(AIK$6=$AEO$5,成绩录入!EX145,0)</f>
        <v>0</v>
      </c>
      <c r="AIL142" s="218">
        <f t="shared" si="357"/>
        <v>0</v>
      </c>
      <c r="AIN142" s="402" t="str">
        <f>初始录入!A147</f>
        <v/>
      </c>
      <c r="AIO142" s="270">
        <f>初始录入!B147</f>
        <v>0</v>
      </c>
      <c r="AIP142" s="271">
        <f>初始录入!C147</f>
        <v>0</v>
      </c>
      <c r="AIQ142" s="403">
        <f>IF(平时!D140&lt;&gt;"",平时!D140,0)</f>
        <v>0</v>
      </c>
      <c r="AIR142" s="404" t="str">
        <f t="shared" si="331"/>
        <v/>
      </c>
      <c r="AIS142" s="403">
        <f>IF(过程!D140&lt;&gt;"",过程!D140,0)</f>
        <v>0</v>
      </c>
      <c r="AIT142" s="404" t="str">
        <f t="shared" si="332"/>
        <v/>
      </c>
      <c r="AIU142" s="216">
        <f>IF(期末!D140&lt;&gt;"",期末!D140,0)</f>
        <v>0</v>
      </c>
      <c r="AIV142" s="404" t="str">
        <f t="shared" si="333"/>
        <v/>
      </c>
      <c r="AIW142" s="405">
        <f t="shared" si="334"/>
        <v>0</v>
      </c>
      <c r="AIX142" s="403">
        <f>IF(平时!E140&lt;&gt;"",平时!E140,0)</f>
        <v>0</v>
      </c>
      <c r="AIY142" s="404" t="str">
        <f t="shared" si="335"/>
        <v/>
      </c>
      <c r="AIZ142" s="403">
        <f>IF(过程!E140&lt;&gt;"",过程!E140,0)</f>
        <v>0</v>
      </c>
      <c r="AJA142" s="404" t="str">
        <f t="shared" si="336"/>
        <v/>
      </c>
      <c r="AJB142" s="216">
        <f>IF(期末!E140&lt;&gt;"",期末!E140,0)</f>
        <v>0</v>
      </c>
      <c r="AJC142" s="404" t="str">
        <f t="shared" si="337"/>
        <v/>
      </c>
      <c r="AJD142" s="405">
        <f t="shared" si="338"/>
        <v>0</v>
      </c>
      <c r="AJE142" s="403">
        <f>IF(平时!F140&lt;&gt;"",平时!F140,0)</f>
        <v>0</v>
      </c>
      <c r="AJF142" s="404" t="str">
        <f t="shared" si="339"/>
        <v/>
      </c>
      <c r="AJG142" s="403">
        <f>IF(过程!F140&lt;&gt;"",过程!F140,0)</f>
        <v>0</v>
      </c>
      <c r="AJH142" s="404" t="str">
        <f t="shared" si="340"/>
        <v/>
      </c>
      <c r="AJI142" s="216">
        <f>IF(期末!F140&lt;&gt;"",期末!F140,0)</f>
        <v>0</v>
      </c>
      <c r="AJJ142" s="404" t="str">
        <f t="shared" si="341"/>
        <v/>
      </c>
      <c r="AJK142" s="405">
        <f t="shared" si="342"/>
        <v>0</v>
      </c>
      <c r="AJL142" s="403">
        <f>IF(平时!G140&lt;&gt;"",平时!G140,0)</f>
        <v>0</v>
      </c>
      <c r="AJM142" s="404" t="str">
        <f t="shared" si="343"/>
        <v/>
      </c>
      <c r="AJN142" s="403">
        <f>IF(过程!G140&lt;&gt;"",过程!G140,0)</f>
        <v>0</v>
      </c>
      <c r="AJO142" s="404" t="str">
        <f t="shared" si="344"/>
        <v/>
      </c>
      <c r="AJP142" s="216">
        <f>IF(期末!G140&lt;&gt;"",期末!G140,0)</f>
        <v>0</v>
      </c>
      <c r="AJQ142" s="404" t="str">
        <f t="shared" si="345"/>
        <v/>
      </c>
      <c r="AJR142" s="405">
        <f t="shared" si="346"/>
        <v>0</v>
      </c>
      <c r="AJS142" s="403">
        <f>IF(平时!H140&lt;&gt;"",平时!H140,0)</f>
        <v>0</v>
      </c>
      <c r="AJT142" s="404" t="str">
        <f t="shared" si="347"/>
        <v/>
      </c>
      <c r="AJU142" s="403">
        <f>IF(过程!H140&lt;&gt;"",过程!H140,0)</f>
        <v>0</v>
      </c>
      <c r="AJV142" s="404" t="str">
        <f t="shared" si="348"/>
        <v/>
      </c>
      <c r="AJW142" s="216">
        <f>IF(期末!H140&lt;&gt;"",期末!H140,0)</f>
        <v>0</v>
      </c>
      <c r="AJX142" s="404" t="str">
        <f t="shared" si="349"/>
        <v/>
      </c>
      <c r="AJY142" s="406">
        <f t="shared" si="350"/>
        <v>0</v>
      </c>
      <c r="AKA142" s="216" t="str">
        <f>初始录入!A147</f>
        <v/>
      </c>
      <c r="AKB142" s="216">
        <f>初始录入!B147</f>
        <v>0</v>
      </c>
      <c r="AKC142" s="216">
        <f>初始录入!C147</f>
        <v>0</v>
      </c>
      <c r="AKD142" s="327" t="str">
        <f>IF(初始录入!$E147=初始录入!$K$2,达成度!$D155,"")</f>
        <v/>
      </c>
      <c r="AKE142" s="327" t="str">
        <f>IF(初始录入!$E147=初始录入!$K$3,达成度!D155,"")</f>
        <v/>
      </c>
      <c r="AKF142" s="216" t="str">
        <f>IF(初始录入!$E147=初始录入!$K$4,达成度!D155,"")</f>
        <v/>
      </c>
      <c r="AKG142" s="216" t="str">
        <f>IF(初始录入!$E147=初始录入!$K$5,达成度!D155,"")</f>
        <v/>
      </c>
      <c r="AKH142" s="327" t="str">
        <f>IF(初始录入!$E147=初始录入!$K$2,达成度!E155,"")</f>
        <v/>
      </c>
      <c r="AKI142" s="327" t="str">
        <f>IF(初始录入!$E147=初始录入!$K$3,达成度!E155,"")</f>
        <v/>
      </c>
      <c r="AKJ142" s="216" t="str">
        <f>IF(初始录入!$E147=初始录入!$K$4,达成度!E155,"")</f>
        <v/>
      </c>
      <c r="AKK142" s="216" t="str">
        <f>IF(初始录入!$E147=初始录入!$K$5,达成度!E155,"")</f>
        <v/>
      </c>
      <c r="AKL142" s="327" t="str">
        <f>IF(初始录入!$E147=初始录入!$K$2,达成度!F155,"")</f>
        <v/>
      </c>
      <c r="AKM142" s="327" t="str">
        <f>IF(初始录入!$E147=初始录入!$K$3,达成度!F155,"")</f>
        <v/>
      </c>
      <c r="AKN142" s="216" t="str">
        <f>IF(初始录入!$E147=初始录入!$K$4,达成度!F155,"")</f>
        <v/>
      </c>
      <c r="AKO142" s="216" t="str">
        <f>IF(初始录入!$E147=初始录入!$K$5,达成度!F155,"")</f>
        <v/>
      </c>
      <c r="AKP142" s="327" t="str">
        <f>IF(初始录入!$E147=初始录入!$K$2,达成度!H155,"")</f>
        <v/>
      </c>
      <c r="AKQ142" s="327" t="str">
        <f>IF(初始录入!$E147=初始录入!$K$3,达成度!H155,"")</f>
        <v/>
      </c>
      <c r="AKR142" s="216" t="str">
        <f>IF(初始录入!$E147=初始录入!$K$4,达成度!H155,"")</f>
        <v/>
      </c>
      <c r="AKS142" s="216" t="str">
        <f>IF(初始录入!$E147=初始录入!$K$5,达成度!H155,"")</f>
        <v/>
      </c>
      <c r="AKT142" s="327" t="str">
        <f>IF(初始录入!$E147=初始录入!$K$2,达成度!I155,"")</f>
        <v/>
      </c>
      <c r="AKU142" s="327" t="str">
        <f>IF(初始录入!$E147=初始录入!$K$3,达成度!I155,"")</f>
        <v/>
      </c>
      <c r="AKV142" s="216" t="str">
        <f>IF(初始录入!$E147=初始录入!$K$4,达成度!I155,"")</f>
        <v/>
      </c>
      <c r="AKW142" s="216" t="str">
        <f>IF(初始录入!$E147=初始录入!$K$5,达成度!I155,"")</f>
        <v/>
      </c>
      <c r="AKX142" s="327" t="str">
        <f>IF(初始录入!$E147=初始录入!$K$2,达成度!J155,"")</f>
        <v/>
      </c>
      <c r="AKY142" s="327" t="str">
        <f>IF(初始录入!$E147=初始录入!$K$3,达成度!J155,"")</f>
        <v/>
      </c>
      <c r="AKZ142" s="216" t="str">
        <f>IF(初始录入!$E147=初始录入!$K$4,达成度!J155,"")</f>
        <v/>
      </c>
      <c r="ALA142" s="216" t="str">
        <f>IF(初始录入!$E147=初始录入!$K$5,达成度!J155,"")</f>
        <v/>
      </c>
      <c r="ALB142" s="327" t="str">
        <f>IF(初始录入!$E147=初始录入!$K$2,达成度!L155,"")</f>
        <v/>
      </c>
      <c r="ALC142" s="327" t="str">
        <f>IF(初始录入!$E147=初始录入!$K$3,达成度!L155,"")</f>
        <v/>
      </c>
      <c r="ALD142" s="216" t="str">
        <f>IF(初始录入!$E147=初始录入!$K$4,达成度!L155,"")</f>
        <v/>
      </c>
      <c r="ALE142" s="216" t="str">
        <f>IF(初始录入!$E147=初始录入!$K$5,达成度!L155,"")</f>
        <v/>
      </c>
      <c r="ALF142" s="327" t="str">
        <f>IF(初始录入!$E147=初始录入!$K$2,达成度!M155,"")</f>
        <v/>
      </c>
      <c r="ALG142" s="327" t="str">
        <f>IF(初始录入!$E147=初始录入!$K$3,达成度!M155,"")</f>
        <v/>
      </c>
      <c r="ALH142" s="216" t="str">
        <f>IF(初始录入!$E147=初始录入!$K$4,达成度!M155,"")</f>
        <v/>
      </c>
      <c r="ALI142" s="216" t="str">
        <f>IF(初始录入!$E147=初始录入!$K$5,达成度!M155,"")</f>
        <v/>
      </c>
      <c r="ALJ142" s="327" t="str">
        <f>IF(初始录入!$E147=初始录入!$K$2,达成度!N155,"")</f>
        <v/>
      </c>
      <c r="ALK142" s="327" t="str">
        <f>IF(初始录入!$E147=初始录入!$K$3,达成度!N155,"")</f>
        <v/>
      </c>
      <c r="ALL142" s="216" t="str">
        <f>IF(初始录入!$E147=初始录入!$K$4,达成度!N155,"")</f>
        <v/>
      </c>
      <c r="ALM142" s="216" t="str">
        <f>IF(初始录入!$E147=初始录入!$K$5,达成度!N155,"")</f>
        <v/>
      </c>
      <c r="ALN142" s="327" t="str">
        <f>IF(初始录入!$E147=初始录入!$K$2,达成度!P155,"")</f>
        <v/>
      </c>
      <c r="ALO142" s="327" t="str">
        <f>IF(初始录入!$E147=初始录入!$K$3,达成度!P155,"")</f>
        <v/>
      </c>
      <c r="ALP142" s="216" t="str">
        <f>IF(初始录入!$E147=初始录入!$K$4,达成度!P155,"")</f>
        <v/>
      </c>
      <c r="ALQ142" s="216" t="str">
        <f>IF(初始录入!$E147=初始录入!$K$5,达成度!P155,"")</f>
        <v/>
      </c>
      <c r="ALR142" s="327" t="str">
        <f>IF(初始录入!$E147=初始录入!$K$2,达成度!Q155,"")</f>
        <v/>
      </c>
      <c r="ALS142" s="327" t="str">
        <f>IF(初始录入!$E147=初始录入!$K$3,达成度!Q155,"")</f>
        <v/>
      </c>
      <c r="ALT142" s="216" t="str">
        <f>IF(初始录入!$E147=初始录入!$K$4,达成度!Q155,"")</f>
        <v/>
      </c>
      <c r="ALU142" s="216" t="str">
        <f>IF(初始录入!$E147=初始录入!$K$5,达成度!Q155,"")</f>
        <v/>
      </c>
      <c r="ALV142" s="327" t="str">
        <f>IF(初始录入!$E147=初始录入!$K$2,达成度!R155,"")</f>
        <v/>
      </c>
      <c r="ALW142" s="327" t="str">
        <f>IF(初始录入!$E147=初始录入!$K$3,达成度!R155,"")</f>
        <v/>
      </c>
      <c r="ALX142" s="216" t="str">
        <f>IF(初始录入!$E147=初始录入!$K$4,达成度!R155,"")</f>
        <v/>
      </c>
      <c r="ALY142" s="216"/>
      <c r="ALZ142" s="327" t="str">
        <f>IF(初始录入!$E147=初始录入!$K$2,达成度!T155,"")</f>
        <v/>
      </c>
      <c r="AMA142" s="327" t="str">
        <f>IF(初始录入!$E147=初始录入!$K$3,达成度!T155,"")</f>
        <v/>
      </c>
      <c r="AMB142" s="216" t="str">
        <f>IF(初始录入!$E147=初始录入!$K$4,达成度!T155,"")</f>
        <v/>
      </c>
      <c r="AMC142" s="216" t="str">
        <f>IF(初始录入!$E147=初始录入!$K$5,达成度!T155,"")</f>
        <v/>
      </c>
      <c r="AMD142" s="327" t="str">
        <f>IF(初始录入!$E147=初始录入!$K$2,达成度!U155,"")</f>
        <v/>
      </c>
      <c r="AME142" s="327" t="str">
        <f>IF(初始录入!$E147=初始录入!$K$3,达成度!U155,"")</f>
        <v/>
      </c>
      <c r="AMF142" s="216" t="str">
        <f>IF(初始录入!$E147=初始录入!$K$4,达成度!U155,"")</f>
        <v/>
      </c>
      <c r="AMG142" s="216" t="str">
        <f>IF(初始录入!$E147=初始录入!$K$5,达成度!U155,"")</f>
        <v/>
      </c>
      <c r="AMH142" s="327" t="str">
        <f>IF(初始录入!$E147=初始录入!$K$2,达成度!V155,"")</f>
        <v/>
      </c>
      <c r="AMI142" s="327" t="str">
        <f>IF(初始录入!$E147=初始录入!$K$3,达成度!V155,"")</f>
        <v/>
      </c>
      <c r="AMJ142" s="216" t="str">
        <f>IF(初始录入!$E147=初始录入!$K$4,达成度!W155,"")</f>
        <v/>
      </c>
      <c r="AMK142" s="216" t="str">
        <f>IF(初始录入!$E147=初始录入!$K$5,达成度!W155,"")</f>
        <v/>
      </c>
      <c r="AMM142" s="270">
        <f t="shared" si="369"/>
        <v>135</v>
      </c>
      <c r="AMN142" s="222" t="str">
        <f t="shared" si="365"/>
        <v/>
      </c>
      <c r="AMO142" s="325" t="str">
        <f>IF($AMM142&lt;=$H$7,INDEX(达成度!$G$21:$G$170,$AMM142,1),"")</f>
        <v/>
      </c>
      <c r="AMP142" s="325" t="str">
        <f>IF($AMM142&lt;=$H$7,INDEX(达成度!$K$21:$K$170,$AMM142,1),"")</f>
        <v/>
      </c>
      <c r="AMQ142" s="325" t="str">
        <f>IF($AMM142&lt;=$H$7,INDEX(达成度!$O$21:$O$170,$AMM142,1),"")</f>
        <v/>
      </c>
      <c r="AMR142" s="325" t="str">
        <f>IF($AMM142&lt;=$H$7,INDEX(达成度!$S$21:$S$170,$AMM142,1),"")</f>
        <v/>
      </c>
      <c r="AMS142" s="326" t="str">
        <f>IF($AMM142&lt;=$H$7,INDEX(达成度!$W$21:$W$170,$AMM142,1),"")</f>
        <v/>
      </c>
      <c r="AMU142" s="407"/>
      <c r="AMV142" s="222" t="str">
        <f t="shared" si="366"/>
        <v/>
      </c>
      <c r="AMW142" s="325" t="str">
        <f>IF($AMM142&lt;=$I$7,INDEX(达成度!$G$21:$G$170,$AMM142+$H$7,1),"")</f>
        <v/>
      </c>
      <c r="AMX142" s="325" t="str">
        <f>IF($AMM142&lt;=$I$7,INDEX(达成度!$K$21:$K$170,$AMM142+$H$7,1),"")</f>
        <v/>
      </c>
      <c r="AMY142" s="325" t="str">
        <f>IF($AMM142&lt;=$I$7,INDEX(达成度!$O$21:$O$170,$AMM142+$H$7,1),"")</f>
        <v/>
      </c>
      <c r="AMZ142" s="325" t="str">
        <f>IF($AMM142&lt;=$I$7,INDEX(达成度!$S$21:$S$170,$AMM142+$H$7,1),"")</f>
        <v/>
      </c>
      <c r="ANA142" s="326" t="str">
        <f>IF($AMM142&lt;=$I$7,INDEX(达成度!$W$21:$W$170,$AMM142+$H$7,1),"")</f>
        <v/>
      </c>
      <c r="ANC142" s="270"/>
      <c r="AND142" s="216" t="str">
        <f t="shared" si="367"/>
        <v/>
      </c>
      <c r="ANE142" s="325" t="str">
        <f>IF($AMM142&lt;=$J$7,INDEX(达成度!$G$21:$G$170,$AMM142+$H$7+$I$7,1),"")</f>
        <v/>
      </c>
      <c r="ANF142" s="325" t="str">
        <f>IF($AMM142&lt;=$J$7,INDEX(达成度!$K$21:$K$170,$AMM142+$H$7+$I$7,1),"")</f>
        <v/>
      </c>
      <c r="ANG142" s="325" t="str">
        <f>IF($AMM142&lt;=$J$7,INDEX(达成度!$O$21:$O$170,$AMM142+$H$7+$I$7,1),"")</f>
        <v/>
      </c>
      <c r="ANH142" s="325" t="str">
        <f>IF($AMM142&lt;=$J$7,INDEX(达成度!$S$21:$S$170,$AMM142+$H$7+$I$7,1),"")</f>
        <v/>
      </c>
      <c r="ANI142" s="326" t="str">
        <f>IF($AMM142&lt;=$J$7,INDEX(达成度!$W$21:$W$170,$AMM142+$H$7+$I$7,1),"")</f>
        <v/>
      </c>
      <c r="ANK142" s="270"/>
      <c r="ANL142" s="216" t="str">
        <f t="shared" si="368"/>
        <v/>
      </c>
      <c r="ANM142" s="325" t="str">
        <f>IF($AMM142&lt;=$K$7,INDEX(达成度!$G$21:$G$170,$AMM142+$H$7+$I$7+$J$7,1),"")</f>
        <v/>
      </c>
      <c r="ANN142" s="325" t="str">
        <f>IF($AMM142&lt;=$K$7,INDEX(达成度!$K$21:$K$170,$AMM142+$H$7+$I$7+$J$7,1),"")</f>
        <v/>
      </c>
      <c r="ANO142" s="325" t="str">
        <f>IF($AMM142&lt;=$K$7,INDEX(达成度!$O$21:$O$170,$AMM142+$H$7+$I$7+$J$7,1),"")</f>
        <v/>
      </c>
      <c r="ANP142" s="325" t="str">
        <f>IF($AMM142&lt;=$K$7,INDEX(达成度!$S$21:$S$170,$AMM142+$H$7+$I$7+$J$7,1),"")</f>
        <v/>
      </c>
      <c r="ANQ142" s="326" t="str">
        <f>IF($AMM142&lt;=$K$7,INDEX(达成度!$W$21:$W$170,$AMM142+$H$7+$I$7+$J$7,1),"")</f>
        <v/>
      </c>
    </row>
    <row r="143" ht="18" customHeight="1" spans="1:1024 1025:1057">
      <c r="A143" s="215" t="str">
        <f>初始录入!A148</f>
        <v/>
      </c>
      <c r="B143" s="216" t="str">
        <f>IF(初始录入!B148&lt;&gt;"",初始录入!B148,"")</f>
        <v/>
      </c>
      <c r="C143" s="216" t="str">
        <f>IF(初始录入!C148&lt;&gt;"",初始录入!C148,"")</f>
        <v/>
      </c>
      <c r="D143" s="216" t="str">
        <f>IF(初始录入!D148&lt;&gt;"",初始录入!D148,"")</f>
        <v/>
      </c>
      <c r="E143" s="218" t="str">
        <f>IF(初始录入!E148&lt;&gt;"",初始录入!E148,"")</f>
        <v/>
      </c>
      <c r="G143" s="330"/>
      <c r="H143" s="295">
        <f>IF(初始录入!E148=H$6,1,0)</f>
        <v>0</v>
      </c>
      <c r="I143" s="295">
        <f>IF(初始录入!E148=I$6,1,0)</f>
        <v>0</v>
      </c>
      <c r="J143" s="295">
        <f>IF(初始录入!E148=J$6,1,0)</f>
        <v>0</v>
      </c>
      <c r="K143" s="321">
        <f>IF(初始录入!E148=K$6,1,0)</f>
        <v>0</v>
      </c>
      <c r="Y143" s="294">
        <v>100</v>
      </c>
      <c r="Z143" s="295">
        <f>成绩录入!$F$7</f>
        <v>0</v>
      </c>
      <c r="AA143" s="295">
        <f>成绩录入!F146</f>
        <v>0</v>
      </c>
      <c r="AB143" s="296">
        <f>IF(初始录入!$M$7&lt;&gt;"",IF(成绩录入!$F$7&lt;&gt;"",IF(初始录入!$P$7="次数",AA143/Z143*Y143,成绩录入!F146),0),0)</f>
        <v>0</v>
      </c>
      <c r="AC143" s="297">
        <f t="shared" si="278"/>
        <v>0</v>
      </c>
      <c r="AD143" s="297">
        <f t="shared" si="279"/>
        <v>0</v>
      </c>
      <c r="AE143" s="297">
        <f t="shared" si="280"/>
        <v>0</v>
      </c>
      <c r="AF143" s="297">
        <f t="shared" si="281"/>
        <v>0</v>
      </c>
      <c r="AG143" s="297">
        <f t="shared" si="282"/>
        <v>0</v>
      </c>
      <c r="AH143" s="298">
        <f t="shared" si="283"/>
        <v>0</v>
      </c>
      <c r="AJ143" s="260">
        <f>成绩录入!I146</f>
        <v>0</v>
      </c>
      <c r="AK143" s="248">
        <f>成绩录入!J146</f>
        <v>0</v>
      </c>
      <c r="AL143" s="248">
        <f>成绩录入!K146</f>
        <v>0</v>
      </c>
      <c r="AM143" s="248">
        <f>成绩录入!L146</f>
        <v>0</v>
      </c>
      <c r="AN143" s="248">
        <f>成绩录入!M146</f>
        <v>0</v>
      </c>
      <c r="AO143" s="298">
        <f t="shared" si="284"/>
        <v>0</v>
      </c>
      <c r="AQ143" s="260">
        <f>成绩录入!I146</f>
        <v>0</v>
      </c>
      <c r="AR143" s="248">
        <f>成绩录入!J146</f>
        <v>0</v>
      </c>
      <c r="AS143" s="248">
        <f>成绩录入!K146</f>
        <v>0</v>
      </c>
      <c r="AT143" s="248">
        <f>成绩录入!L146</f>
        <v>0</v>
      </c>
      <c r="AU143" s="248">
        <f>成绩录入!M146</f>
        <v>0</v>
      </c>
      <c r="AV143" s="298">
        <f t="shared" si="285"/>
        <v>0</v>
      </c>
      <c r="AX143" s="260">
        <f>成绩录入!I146</f>
        <v>0</v>
      </c>
      <c r="AY143" s="248">
        <f>成绩录入!J146</f>
        <v>0</v>
      </c>
      <c r="AZ143" s="248">
        <f>成绩录入!K146</f>
        <v>0</v>
      </c>
      <c r="BA143" s="248">
        <f>成绩录入!L146</f>
        <v>0</v>
      </c>
      <c r="BB143" s="248">
        <f>成绩录入!M146</f>
        <v>0</v>
      </c>
      <c r="BC143" s="298">
        <f t="shared" si="286"/>
        <v>0</v>
      </c>
      <c r="BE143" s="260">
        <f>成绩录入!I146</f>
        <v>0</v>
      </c>
      <c r="BF143" s="248">
        <f>成绩录入!J146</f>
        <v>0</v>
      </c>
      <c r="BG143" s="248">
        <f>成绩录入!K146</f>
        <v>0</v>
      </c>
      <c r="BH143" s="248">
        <f>成绩录入!L146</f>
        <v>0</v>
      </c>
      <c r="BI143" s="248">
        <f>成绩录入!M146</f>
        <v>0</v>
      </c>
      <c r="BJ143" s="298">
        <f t="shared" si="287"/>
        <v>0</v>
      </c>
      <c r="BL143" s="260">
        <f>成绩录入!I146</f>
        <v>0</v>
      </c>
      <c r="BM143" s="248">
        <f>成绩录入!J146</f>
        <v>0</v>
      </c>
      <c r="BN143" s="248">
        <f>成绩录入!K146</f>
        <v>0</v>
      </c>
      <c r="BO143" s="248">
        <f>成绩录入!L146</f>
        <v>0</v>
      </c>
      <c r="BP143" s="248">
        <f>成绩录入!M146</f>
        <v>0</v>
      </c>
      <c r="BQ143" s="298">
        <f t="shared" si="288"/>
        <v>0</v>
      </c>
      <c r="BS143" s="260">
        <f>成绩录入!P146</f>
        <v>0</v>
      </c>
      <c r="BT143" s="248">
        <f>成绩录入!Q146</f>
        <v>0</v>
      </c>
      <c r="BU143" s="248">
        <f>成绩录入!R146</f>
        <v>0</v>
      </c>
      <c r="BV143" s="248">
        <f>成绩录入!S146</f>
        <v>0</v>
      </c>
      <c r="BW143" s="248">
        <f>成绩录入!T146</f>
        <v>0</v>
      </c>
      <c r="BX143" s="248">
        <f>成绩录入!U146</f>
        <v>0</v>
      </c>
      <c r="BY143" s="248">
        <f>成绩录入!V146</f>
        <v>0</v>
      </c>
      <c r="BZ143" s="248">
        <f>成绩录入!W146</f>
        <v>0</v>
      </c>
      <c r="CA143" s="248">
        <f>成绩录入!X146</f>
        <v>0</v>
      </c>
      <c r="CB143" s="248">
        <f>成绩录入!Y146</f>
        <v>0</v>
      </c>
      <c r="CC143" s="298">
        <f t="shared" si="289"/>
        <v>0</v>
      </c>
      <c r="CE143" s="260">
        <f>成绩录入!P146</f>
        <v>0</v>
      </c>
      <c r="CF143" s="248">
        <f>成绩录入!Q146</f>
        <v>0</v>
      </c>
      <c r="CG143" s="248">
        <f>成绩录入!R146</f>
        <v>0</v>
      </c>
      <c r="CH143" s="248">
        <f>成绩录入!S146</f>
        <v>0</v>
      </c>
      <c r="CI143" s="248">
        <f>成绩录入!T146</f>
        <v>0</v>
      </c>
      <c r="CJ143" s="248">
        <f>成绩录入!U146</f>
        <v>0</v>
      </c>
      <c r="CK143" s="248">
        <f>成绩录入!V146</f>
        <v>0</v>
      </c>
      <c r="CL143" s="248">
        <f>成绩录入!W146</f>
        <v>0</v>
      </c>
      <c r="CM143" s="248">
        <f>成绩录入!X146</f>
        <v>0</v>
      </c>
      <c r="CN143" s="248">
        <f>成绩录入!Y146</f>
        <v>0</v>
      </c>
      <c r="CO143" s="298">
        <f t="shared" si="290"/>
        <v>0</v>
      </c>
      <c r="CQ143" s="260">
        <f>成绩录入!P146</f>
        <v>0</v>
      </c>
      <c r="CR143" s="248">
        <f>成绩录入!Q146</f>
        <v>0</v>
      </c>
      <c r="CS143" s="248">
        <f>成绩录入!R146</f>
        <v>0</v>
      </c>
      <c r="CT143" s="248">
        <f>成绩录入!S146</f>
        <v>0</v>
      </c>
      <c r="CU143" s="248">
        <f>成绩录入!T146</f>
        <v>0</v>
      </c>
      <c r="CV143" s="248">
        <f>成绩录入!U146</f>
        <v>0</v>
      </c>
      <c r="CW143" s="248">
        <f>成绩录入!V146</f>
        <v>0</v>
      </c>
      <c r="CX143" s="248">
        <f>成绩录入!W146</f>
        <v>0</v>
      </c>
      <c r="CY143" s="248">
        <f>成绩录入!X146</f>
        <v>0</v>
      </c>
      <c r="CZ143" s="248">
        <f>成绩录入!Y146</f>
        <v>0</v>
      </c>
      <c r="DA143" s="298">
        <f t="shared" si="291"/>
        <v>0</v>
      </c>
      <c r="DC143" s="260">
        <f>成绩录入!P146</f>
        <v>0</v>
      </c>
      <c r="DD143" s="248">
        <f>成绩录入!Q146</f>
        <v>0</v>
      </c>
      <c r="DE143" s="248">
        <f>成绩录入!R146</f>
        <v>0</v>
      </c>
      <c r="DF143" s="248">
        <f>成绩录入!S146</f>
        <v>0</v>
      </c>
      <c r="DG143" s="248">
        <f>成绩录入!T146</f>
        <v>0</v>
      </c>
      <c r="DH143" s="248">
        <f>成绩录入!U146</f>
        <v>0</v>
      </c>
      <c r="DI143" s="248">
        <f>成绩录入!V146</f>
        <v>0</v>
      </c>
      <c r="DJ143" s="248">
        <f>成绩录入!W146</f>
        <v>0</v>
      </c>
      <c r="DK143" s="248">
        <f>成绩录入!X146</f>
        <v>0</v>
      </c>
      <c r="DL143" s="248">
        <f>成绩录入!Y146</f>
        <v>0</v>
      </c>
      <c r="DM143" s="298">
        <f t="shared" si="351"/>
        <v>0</v>
      </c>
      <c r="DN143" s="299"/>
      <c r="DO143" s="260">
        <f>成绩录入!P146</f>
        <v>0</v>
      </c>
      <c r="DP143" s="248">
        <f>成绩录入!Q146</f>
        <v>0</v>
      </c>
      <c r="DQ143" s="248">
        <f>成绩录入!R146</f>
        <v>0</v>
      </c>
      <c r="DR143" s="248">
        <f>成绩录入!S146</f>
        <v>0</v>
      </c>
      <c r="DS143" s="248">
        <f>成绩录入!T146</f>
        <v>0</v>
      </c>
      <c r="DT143" s="248">
        <f>成绩录入!U146</f>
        <v>0</v>
      </c>
      <c r="DU143" s="248">
        <f>成绩录入!V146</f>
        <v>0</v>
      </c>
      <c r="DV143" s="248">
        <f>成绩录入!W146</f>
        <v>0</v>
      </c>
      <c r="DW143" s="248">
        <f>成绩录入!X146</f>
        <v>0</v>
      </c>
      <c r="DX143" s="248">
        <f>成绩录入!Y146</f>
        <v>0</v>
      </c>
      <c r="DY143" s="298">
        <f t="shared" si="352"/>
        <v>0</v>
      </c>
      <c r="EA143" s="301" t="e">
        <f t="shared" si="294"/>
        <v>#DIV/0!</v>
      </c>
      <c r="EB143" s="297" t="e">
        <f t="shared" si="295"/>
        <v>#DIV/0!</v>
      </c>
      <c r="EC143" s="297" t="e">
        <f t="shared" si="296"/>
        <v>#DIV/0!</v>
      </c>
      <c r="ED143" s="297" t="e">
        <f t="shared" si="297"/>
        <v>#DIV/0!</v>
      </c>
      <c r="EE143" s="297" t="e">
        <f t="shared" si="298"/>
        <v>#DIV/0!</v>
      </c>
      <c r="EF143" s="302" t="e">
        <f t="shared" si="299"/>
        <v>#DIV/0!</v>
      </c>
      <c r="EG143" s="303"/>
      <c r="EH143" s="304">
        <f t="shared" si="300"/>
        <v>0</v>
      </c>
      <c r="EI143" s="397">
        <f>成绩录入!I146</f>
        <v>0</v>
      </c>
      <c r="EJ143" s="397">
        <f>成绩录入!J146</f>
        <v>0</v>
      </c>
      <c r="EK143" s="397">
        <f>成绩录入!K146</f>
        <v>0</v>
      </c>
      <c r="EL143" s="397">
        <f>成绩录入!L146</f>
        <v>0</v>
      </c>
      <c r="EM143" s="397">
        <f>成绩录入!M146</f>
        <v>0</v>
      </c>
      <c r="EN143" s="397">
        <f>成绩录入!P146</f>
        <v>0</v>
      </c>
      <c r="EO143" s="397">
        <f>成绩录入!Q146</f>
        <v>0</v>
      </c>
      <c r="EP143" s="397">
        <f>成绩录入!R146</f>
        <v>0</v>
      </c>
      <c r="EQ143" s="397">
        <f>成绩录入!S146</f>
        <v>0</v>
      </c>
      <c r="ER143" s="397">
        <f>成绩录入!T146</f>
        <v>0</v>
      </c>
      <c r="ES143" s="397">
        <f>成绩录入!U146</f>
        <v>0</v>
      </c>
      <c r="ET143" s="397">
        <f>成绩录入!V146</f>
        <v>0</v>
      </c>
      <c r="EU143" s="397">
        <f>成绩录入!W146</f>
        <v>0</v>
      </c>
      <c r="EV143" s="397">
        <f>成绩录入!X146</f>
        <v>0</v>
      </c>
      <c r="EW143" s="398">
        <f>成绩录入!Y146</f>
        <v>0</v>
      </c>
      <c r="EY143" s="304" t="str">
        <f t="shared" si="358"/>
        <v/>
      </c>
      <c r="EZ143" s="296" t="str">
        <f t="shared" si="358"/>
        <v/>
      </c>
      <c r="FA143" s="296" t="str">
        <f t="shared" si="358"/>
        <v/>
      </c>
      <c r="FB143" s="296" t="str">
        <f t="shared" si="358"/>
        <v/>
      </c>
      <c r="FC143" s="302">
        <f>成绩录入!AB146</f>
        <v>0</v>
      </c>
      <c r="FD143" s="303"/>
      <c r="FE143" s="399" t="str">
        <f t="shared" si="301"/>
        <v>√</v>
      </c>
      <c r="FF143" s="397" t="str">
        <f t="shared" si="302"/>
        <v>√</v>
      </c>
      <c r="FG143" s="397" t="str">
        <f t="shared" si="303"/>
        <v>√</v>
      </c>
      <c r="FH143" s="397" t="str">
        <f t="shared" si="304"/>
        <v>√</v>
      </c>
      <c r="FI143" s="398" t="str">
        <f t="shared" si="305"/>
        <v>√</v>
      </c>
      <c r="FJ143" s="299"/>
      <c r="FK143" s="260">
        <f>成绩录入!AB146</f>
        <v>0</v>
      </c>
      <c r="FL143" s="248">
        <f>成绩录入!AC146</f>
        <v>0</v>
      </c>
      <c r="FM143" s="248">
        <f>成绩录入!AD146</f>
        <v>0</v>
      </c>
      <c r="FN143" s="248">
        <f>成绩录入!AE146</f>
        <v>0</v>
      </c>
      <c r="FO143" s="248">
        <f>成绩录入!AF146</f>
        <v>0</v>
      </c>
      <c r="FP143" s="248">
        <f>成绩录入!AG146</f>
        <v>0</v>
      </c>
      <c r="FQ143" s="298">
        <f t="shared" si="306"/>
        <v>0</v>
      </c>
      <c r="FR143" s="299"/>
      <c r="FS143" s="260">
        <f>成绩录入!AB146</f>
        <v>0</v>
      </c>
      <c r="FT143" s="248">
        <f>成绩录入!AC146</f>
        <v>0</v>
      </c>
      <c r="FU143" s="248">
        <f>成绩录入!AD146</f>
        <v>0</v>
      </c>
      <c r="FV143" s="248">
        <f>成绩录入!AE146</f>
        <v>0</v>
      </c>
      <c r="FW143" s="248">
        <f>成绩录入!AF146</f>
        <v>0</v>
      </c>
      <c r="FX143" s="333">
        <f>成绩录入!AG146</f>
        <v>0</v>
      </c>
      <c r="FY143" s="298">
        <f t="shared" si="307"/>
        <v>0</v>
      </c>
      <c r="FZ143" s="299"/>
      <c r="GA143" s="260">
        <f>成绩录入!AB146</f>
        <v>0</v>
      </c>
      <c r="GB143" s="248">
        <f>成绩录入!AC146</f>
        <v>0</v>
      </c>
      <c r="GC143" s="248">
        <f>成绩录入!AD146</f>
        <v>0</v>
      </c>
      <c r="GD143" s="248">
        <f>成绩录入!AE146</f>
        <v>0</v>
      </c>
      <c r="GE143" s="248">
        <f>成绩录入!AF146</f>
        <v>0</v>
      </c>
      <c r="GF143" s="248">
        <f>成绩录入!AG146</f>
        <v>0</v>
      </c>
      <c r="GG143" s="298">
        <f t="shared" si="308"/>
        <v>0</v>
      </c>
      <c r="GI143" s="260">
        <f>成绩录入!AB146</f>
        <v>0</v>
      </c>
      <c r="GJ143" s="248">
        <f>成绩录入!AC146</f>
        <v>0</v>
      </c>
      <c r="GK143" s="248">
        <f>成绩录入!AD146</f>
        <v>0</v>
      </c>
      <c r="GL143" s="248">
        <f>成绩录入!AE146</f>
        <v>0</v>
      </c>
      <c r="GM143" s="248">
        <f>成绩录入!AF146</f>
        <v>0</v>
      </c>
      <c r="GN143" s="248">
        <f>成绩录入!AG146</f>
        <v>0</v>
      </c>
      <c r="GO143" s="298">
        <f t="shared" si="309"/>
        <v>0</v>
      </c>
      <c r="GP143" s="299"/>
      <c r="GQ143" s="260">
        <f>成绩录入!AB146</f>
        <v>0</v>
      </c>
      <c r="GR143" s="248">
        <f>成绩录入!AC146</f>
        <v>0</v>
      </c>
      <c r="GS143" s="248">
        <f>成绩录入!AD146</f>
        <v>0</v>
      </c>
      <c r="GT143" s="248">
        <f>成绩录入!AE146</f>
        <v>0</v>
      </c>
      <c r="GU143" s="248">
        <f>成绩录入!AF146</f>
        <v>0</v>
      </c>
      <c r="GV143" s="248">
        <f>成绩录入!AG146</f>
        <v>0</v>
      </c>
      <c r="GW143" s="298">
        <f t="shared" si="310"/>
        <v>0</v>
      </c>
      <c r="GX143" s="299"/>
      <c r="GY143" s="273">
        <f>成绩录入!AJ146</f>
        <v>0</v>
      </c>
      <c r="GZ143" s="274">
        <f>成绩录入!AK146</f>
        <v>0</v>
      </c>
      <c r="HA143" s="274">
        <f>成绩录入!AL146</f>
        <v>0</v>
      </c>
      <c r="HB143" s="274">
        <f>成绩录入!AM146</f>
        <v>0</v>
      </c>
      <c r="HC143" s="274">
        <f>成绩录入!AN146</f>
        <v>0</v>
      </c>
      <c r="HD143" s="274">
        <f>成绩录入!AO146</f>
        <v>0</v>
      </c>
      <c r="HE143" s="310">
        <f t="shared" si="359"/>
        <v>0</v>
      </c>
      <c r="HF143" s="299"/>
      <c r="HG143" s="273">
        <f>成绩录入!AJ146</f>
        <v>0</v>
      </c>
      <c r="HH143" s="274">
        <f>成绩录入!AK146</f>
        <v>0</v>
      </c>
      <c r="HI143" s="274">
        <f>成绩录入!AL146</f>
        <v>0</v>
      </c>
      <c r="HJ143" s="274">
        <f>成绩录入!AM146</f>
        <v>0</v>
      </c>
      <c r="HK143" s="274">
        <f>成绩录入!AN146</f>
        <v>0</v>
      </c>
      <c r="HL143" s="274">
        <f>成绩录入!AO146</f>
        <v>0</v>
      </c>
      <c r="HM143" s="310">
        <f t="shared" si="360"/>
        <v>0</v>
      </c>
      <c r="HO143" s="273">
        <f>成绩录入!AJ146</f>
        <v>0</v>
      </c>
      <c r="HP143" s="274">
        <f>成绩录入!AK146</f>
        <v>0</v>
      </c>
      <c r="HQ143" s="274">
        <f>成绩录入!AL146</f>
        <v>0</v>
      </c>
      <c r="HR143" s="274">
        <f>成绩录入!AM146</f>
        <v>0</v>
      </c>
      <c r="HS143" s="274">
        <f>成绩录入!AN146</f>
        <v>0</v>
      </c>
      <c r="HT143" s="274">
        <f>成绩录入!AO146</f>
        <v>0</v>
      </c>
      <c r="HU143" s="310">
        <f t="shared" si="361"/>
        <v>0</v>
      </c>
      <c r="HV143" s="299"/>
      <c r="HW143" s="273">
        <f>成绩录入!AJ146</f>
        <v>0</v>
      </c>
      <c r="HX143" s="274">
        <f>成绩录入!AK146</f>
        <v>0</v>
      </c>
      <c r="HY143" s="274">
        <f>成绩录入!AL146</f>
        <v>0</v>
      </c>
      <c r="HZ143" s="274">
        <f>成绩录入!AM146</f>
        <v>0</v>
      </c>
      <c r="IA143" s="274">
        <f>成绩录入!AN146</f>
        <v>0</v>
      </c>
      <c r="IB143" s="274">
        <f>成绩录入!AO146</f>
        <v>0</v>
      </c>
      <c r="IC143" s="310">
        <f t="shared" si="362"/>
        <v>0</v>
      </c>
      <c r="ID143" s="299"/>
      <c r="IE143" s="273">
        <f>成绩录入!AJ146</f>
        <v>0</v>
      </c>
      <c r="IF143" s="274">
        <f>成绩录入!AK146</f>
        <v>0</v>
      </c>
      <c r="IG143" s="274">
        <f>成绩录入!AL146</f>
        <v>0</v>
      </c>
      <c r="IH143" s="274">
        <f>成绩录入!AM146</f>
        <v>0</v>
      </c>
      <c r="II143" s="274">
        <f>成绩录入!AN146</f>
        <v>0</v>
      </c>
      <c r="IJ143" s="274">
        <f>成绩录入!AO146</f>
        <v>0</v>
      </c>
      <c r="IK143" s="310">
        <f t="shared" si="363"/>
        <v>0</v>
      </c>
      <c r="IL143" s="299"/>
      <c r="IM143" s="313" t="e">
        <f t="shared" si="311"/>
        <v>#DIV/0!</v>
      </c>
      <c r="IN143" s="314" t="e">
        <f t="shared" si="312"/>
        <v>#DIV/0!</v>
      </c>
      <c r="IO143" s="314" t="e">
        <f t="shared" si="313"/>
        <v>#DIV/0!</v>
      </c>
      <c r="IP143" s="314" t="e">
        <f t="shared" si="314"/>
        <v>#DIV/0!</v>
      </c>
      <c r="IQ143" s="314" t="e">
        <f t="shared" si="315"/>
        <v>#DIV/0!</v>
      </c>
      <c r="IR143" s="400" t="e">
        <f t="shared" si="316"/>
        <v>#DIV/0!</v>
      </c>
      <c r="IT143" s="214">
        <f>成绩录入!AR146</f>
        <v>0</v>
      </c>
      <c r="IU143" s="216">
        <f>成绩录入!AS146</f>
        <v>0</v>
      </c>
      <c r="IV143" s="216">
        <f>成绩录入!AT146</f>
        <v>0</v>
      </c>
      <c r="IW143" s="216">
        <f>成绩录入!AU146</f>
        <v>0</v>
      </c>
      <c r="IX143" s="216">
        <f>成绩录入!AV146</f>
        <v>0</v>
      </c>
      <c r="IY143" s="216">
        <f>成绩录入!AW146</f>
        <v>0</v>
      </c>
      <c r="IZ143" s="298">
        <f t="shared" si="317"/>
        <v>0</v>
      </c>
      <c r="JA143" s="299"/>
      <c r="JB143" s="317">
        <f>成绩录入!AR146</f>
        <v>0</v>
      </c>
      <c r="JC143" s="216">
        <f>成绩录入!AS146</f>
        <v>0</v>
      </c>
      <c r="JD143" s="216">
        <f>成绩录入!AT146</f>
        <v>0</v>
      </c>
      <c r="JE143" s="216">
        <f>成绩录入!AU146</f>
        <v>0</v>
      </c>
      <c r="JF143" s="216">
        <f>成绩录入!AV146</f>
        <v>0</v>
      </c>
      <c r="JG143" s="216">
        <f>成绩录入!AW146</f>
        <v>0</v>
      </c>
      <c r="JH143" s="298">
        <f t="shared" si="318"/>
        <v>0</v>
      </c>
      <c r="JI143" s="299"/>
      <c r="JJ143" s="248">
        <f>成绩录入!AR146</f>
        <v>0</v>
      </c>
      <c r="JK143" s="248">
        <f>成绩录入!AS146</f>
        <v>0</v>
      </c>
      <c r="JL143" s="248">
        <f>成绩录入!AT146</f>
        <v>0</v>
      </c>
      <c r="JM143" s="248">
        <f>成绩录入!AU146</f>
        <v>0</v>
      </c>
      <c r="JN143" s="248">
        <f>成绩录入!AV146</f>
        <v>0</v>
      </c>
      <c r="JO143" s="248">
        <f>成绩录入!AW146</f>
        <v>0</v>
      </c>
      <c r="JP143" s="298">
        <f t="shared" si="319"/>
        <v>0</v>
      </c>
      <c r="JQ143" s="299"/>
      <c r="JR143" s="308">
        <f>成绩录入!AR146</f>
        <v>0</v>
      </c>
      <c r="JS143" s="248">
        <f>成绩录入!AS146</f>
        <v>0</v>
      </c>
      <c r="JT143" s="248">
        <f>成绩录入!AT146</f>
        <v>0</v>
      </c>
      <c r="JU143" s="248">
        <f>成绩录入!AU146</f>
        <v>0</v>
      </c>
      <c r="JV143" s="248">
        <f>成绩录入!AV146</f>
        <v>0</v>
      </c>
      <c r="JW143" s="248">
        <f>成绩录入!AW146</f>
        <v>0</v>
      </c>
      <c r="JX143" s="298">
        <f t="shared" si="320"/>
        <v>0</v>
      </c>
      <c r="JY143" s="299"/>
      <c r="JZ143" s="308">
        <f>成绩录入!AR146</f>
        <v>0</v>
      </c>
      <c r="KA143" s="248">
        <f>成绩录入!AS146</f>
        <v>0</v>
      </c>
      <c r="KB143" s="248">
        <f>成绩录入!AT146</f>
        <v>0</v>
      </c>
      <c r="KC143" s="248">
        <f>成绩录入!AU146</f>
        <v>0</v>
      </c>
      <c r="KD143" s="248">
        <f>成绩录入!AV146</f>
        <v>0</v>
      </c>
      <c r="KE143" s="248">
        <f>成绩录入!AW146</f>
        <v>0</v>
      </c>
      <c r="KF143" s="298">
        <f t="shared" si="321"/>
        <v>0</v>
      </c>
      <c r="KH143" s="401">
        <f t="shared" si="322"/>
        <v>0</v>
      </c>
      <c r="KI143" s="314">
        <f t="shared" si="323"/>
        <v>0</v>
      </c>
      <c r="KJ143" s="314">
        <f t="shared" si="324"/>
        <v>0</v>
      </c>
      <c r="KK143" s="314">
        <f t="shared" si="325"/>
        <v>0</v>
      </c>
      <c r="KL143" s="314">
        <f t="shared" si="326"/>
        <v>0</v>
      </c>
      <c r="KM143" s="400">
        <f t="shared" si="327"/>
        <v>0</v>
      </c>
      <c r="KN143" s="90"/>
      <c r="KO143" s="294">
        <f>IF(总评!G141&lt;60,1,0)</f>
        <v>0</v>
      </c>
      <c r="KP143" s="355">
        <f t="shared" si="328"/>
        <v>0</v>
      </c>
      <c r="KQ143" s="355">
        <f t="shared" si="329"/>
        <v>0</v>
      </c>
      <c r="KR143" s="356">
        <f t="shared" si="330"/>
        <v>0</v>
      </c>
      <c r="KS143" s="321">
        <f t="shared" si="364"/>
        <v>0</v>
      </c>
      <c r="OT143" s="273">
        <f>IF(OT$6=$OS$5,成绩录入!BC146,0)</f>
        <v>0</v>
      </c>
      <c r="OU143" s="274">
        <f>IF(OU$6=$OS$5,成绩录入!BD146,0)</f>
        <v>0</v>
      </c>
      <c r="OV143" s="274">
        <f>IF(OV$6=$OS$5,成绩录入!BE146,0)</f>
        <v>0</v>
      </c>
      <c r="OW143" s="274">
        <f>IF(OW$6=$OS$5,成绩录入!BF146,0)</f>
        <v>0</v>
      </c>
      <c r="OX143" s="274">
        <f>IF(OX$6=$OS$5,成绩录入!BG146,0)</f>
        <v>0</v>
      </c>
      <c r="OY143" s="274">
        <f>IF(OY$6=$OS$5,成绩录入!BH146,0)</f>
        <v>0</v>
      </c>
      <c r="OZ143" s="274">
        <f>IF(OZ$6=$OS$5,成绩录入!BI146,0)</f>
        <v>0</v>
      </c>
      <c r="PA143" s="274">
        <f>IF(PA$6=$OS$5,成绩录入!BJ146,0)</f>
        <v>0</v>
      </c>
      <c r="PB143" s="274">
        <f>IF(PB$6=$OS$5,成绩录入!BK146,0)</f>
        <v>0</v>
      </c>
      <c r="PC143" s="274">
        <f>IF(PC$6=$OS$5,成绩录入!BL146,0)</f>
        <v>0</v>
      </c>
      <c r="PD143" s="274">
        <f>IF(PD$6=$OS$5,成绩录入!BM146,0)</f>
        <v>0</v>
      </c>
      <c r="PE143" s="274">
        <f>IF(PE$6=$OS$5,成绩录入!BN146,0)</f>
        <v>0</v>
      </c>
      <c r="PF143" s="274">
        <f>IF(PF$6=$OS$5,成绩录入!BO146,0)</f>
        <v>0</v>
      </c>
      <c r="PG143" s="274">
        <f>IF(PG$6=$OS$5,成绩录入!BP146,0)</f>
        <v>0</v>
      </c>
      <c r="PH143" s="274">
        <f>IF(PH$6=$OS$5,成绩录入!BQ146,0)</f>
        <v>0</v>
      </c>
      <c r="PI143" s="274">
        <f>IF(PI$6=$OS$5,成绩录入!BR146,0)</f>
        <v>0</v>
      </c>
      <c r="PJ143" s="274">
        <f>IF(PJ$6=$OS$5,成绩录入!BS146,0)</f>
        <v>0</v>
      </c>
      <c r="PK143" s="274">
        <f>IF(PK$6=$OS$5,成绩录入!BT146,0)</f>
        <v>0</v>
      </c>
      <c r="PL143" s="274">
        <f>IF(PL$6=$OS$5,成绩录入!BU146,0)</f>
        <v>0</v>
      </c>
      <c r="PM143" s="274">
        <f>IF(PM$6=$OS$5,成绩录入!BV146,0)</f>
        <v>0</v>
      </c>
      <c r="PN143" s="274">
        <f>IF(PN$6=$OS$5,成绩录入!BW146,0)</f>
        <v>0</v>
      </c>
      <c r="PO143" s="274">
        <f>IF(PO$6=$OS$5,成绩录入!BX146,0)</f>
        <v>0</v>
      </c>
      <c r="PP143" s="274">
        <f>IF(PP$6=$OS$5,成绩录入!BY146,0)</f>
        <v>0</v>
      </c>
      <c r="PQ143" s="274">
        <f>IF(PQ$6=$OS$5,成绩录入!BZ146,0)</f>
        <v>0</v>
      </c>
      <c r="PR143" s="274">
        <f>IF(PR$6=$OS$5,成绩录入!CA146,0)</f>
        <v>0</v>
      </c>
      <c r="PS143" s="274">
        <f>IF(PS$6=$OS$5,成绩录入!CB146,0)</f>
        <v>0</v>
      </c>
      <c r="PT143" s="274">
        <f>IF(PT$6=$OS$5,成绩录入!CC146,0)</f>
        <v>0</v>
      </c>
      <c r="PU143" s="274">
        <f>IF(PU$6=$OS$5,成绩录入!CD146,0)</f>
        <v>0</v>
      </c>
      <c r="PV143" s="274">
        <f>IF(PV$6=$OS$5,成绩录入!CE146,0)</f>
        <v>0</v>
      </c>
      <c r="PW143" s="274">
        <f>IF(PW$6=$OS$5,成绩录入!CF146,0)</f>
        <v>0</v>
      </c>
      <c r="PX143" s="274">
        <f>IF(PX$6=$OS$5,成绩录入!CG146,0)</f>
        <v>0</v>
      </c>
      <c r="PY143" s="274">
        <f>IF(PY$6=$OS$5,成绩录入!CH146,0)</f>
        <v>0</v>
      </c>
      <c r="PZ143" s="274">
        <f>IF(PZ$6=$OS$5,成绩录入!CI146,0)</f>
        <v>0</v>
      </c>
      <c r="QA143" s="274">
        <f>IF(QA$6=$OS$5,成绩录入!CJ146,0)</f>
        <v>0</v>
      </c>
      <c r="QB143" s="274">
        <f>IF(QB$6=$OS$5,成绩录入!CK146,0)</f>
        <v>0</v>
      </c>
      <c r="QC143" s="274">
        <f>IF(QC$6=$OS$5,成绩录入!CL146,0)</f>
        <v>0</v>
      </c>
      <c r="QD143" s="274">
        <f>IF(QD$6=$OS$5,成绩录入!CM146,0)</f>
        <v>0</v>
      </c>
      <c r="QE143" s="274">
        <f>IF(QE$6=$OS$5,成绩录入!CN146,0)</f>
        <v>0</v>
      </c>
      <c r="QF143" s="274">
        <f>IF(QF$6=$OS$5,成绩录入!CO146,0)</f>
        <v>0</v>
      </c>
      <c r="QG143" s="274">
        <f>IF(QG$6=$OS$5,成绩录入!CP146,0)</f>
        <v>0</v>
      </c>
      <c r="QH143" s="274">
        <f>IF(QH$6=$OS$5,成绩录入!CQ146,0)</f>
        <v>0</v>
      </c>
      <c r="QI143" s="274">
        <f>IF(QI$6=$OS$5,成绩录入!CR146,0)</f>
        <v>0</v>
      </c>
      <c r="QJ143" s="274">
        <f>IF(QJ$6=$OS$5,成绩录入!CS146,0)</f>
        <v>0</v>
      </c>
      <c r="QK143" s="274">
        <f>IF(QK$6=$OS$5,成绩录入!CT146,0)</f>
        <v>0</v>
      </c>
      <c r="QL143" s="274">
        <f>IF(QL$6=$OS$5,成绩录入!CU146,0)</f>
        <v>0</v>
      </c>
      <c r="QM143" s="274">
        <f>IF(QM$6=$OS$5,成绩录入!CV146,0)</f>
        <v>0</v>
      </c>
      <c r="QN143" s="274">
        <f>IF(QN$6=$OS$5,成绩录入!CW146,0)</f>
        <v>0</v>
      </c>
      <c r="QO143" s="274">
        <f>IF(QO$6=$OS$5,成绩录入!CX146,0)</f>
        <v>0</v>
      </c>
      <c r="QP143" s="274">
        <f>IF(QP$6=$OS$5,成绩录入!CY146,0)</f>
        <v>0</v>
      </c>
      <c r="QQ143" s="274">
        <f>IF(QQ$6=$OS$5,成绩录入!CZ146,0)</f>
        <v>0</v>
      </c>
      <c r="QR143" s="274">
        <f>IF(QR$6=$OS$5,成绩录入!DA146,0)</f>
        <v>0</v>
      </c>
      <c r="QS143" s="274">
        <f>IF(QS$6=$OS$5,成绩录入!DB146,0)</f>
        <v>0</v>
      </c>
      <c r="QT143" s="274">
        <f>IF(QT$6=$OS$5,成绩录入!DC146,0)</f>
        <v>0</v>
      </c>
      <c r="QU143" s="274">
        <f>IF(QU$6=$OS$5,成绩录入!DD146,0)</f>
        <v>0</v>
      </c>
      <c r="QV143" s="274">
        <f>IF(QV$6=$OS$5,成绩录入!DE146,0)</f>
        <v>0</v>
      </c>
      <c r="QW143" s="274">
        <f>IF(QW$6=$OS$5,成绩录入!DF146,0)</f>
        <v>0</v>
      </c>
      <c r="QX143" s="274">
        <f>IF(QX$6=$OS$5,成绩录入!DG146,0)</f>
        <v>0</v>
      </c>
      <c r="QY143" s="274">
        <f>IF(QY$6=$OS$5,成绩录入!DH146,0)</f>
        <v>0</v>
      </c>
      <c r="QZ143" s="274">
        <f>IF(QZ$6=$OS$5,成绩录入!DI146,0)</f>
        <v>0</v>
      </c>
      <c r="RA143" s="274">
        <f>IF(RA$6=$OS$5,成绩录入!DJ146,0)</f>
        <v>0</v>
      </c>
      <c r="RB143" s="248">
        <f>IF(RB$6=$OS$5,成绩录入!DK146,0)</f>
        <v>0</v>
      </c>
      <c r="RC143" s="248">
        <f>IF(RC$6=$OS$5,成绩录入!DL146,0)</f>
        <v>0</v>
      </c>
      <c r="RD143" s="248">
        <f>IF(RD$6=$OS$5,成绩录入!DM146,0)</f>
        <v>0</v>
      </c>
      <c r="RE143" s="248">
        <f>IF(RE$6=$OS$5,成绩录入!DN146,0)</f>
        <v>0</v>
      </c>
      <c r="RF143" s="248">
        <f>IF(RF$6=$OS$5,成绩录入!DO146,0)</f>
        <v>0</v>
      </c>
      <c r="RG143" s="248">
        <f>IF(RG$6=$OS$5,成绩录入!DP146,0)</f>
        <v>0</v>
      </c>
      <c r="RH143" s="248">
        <f>IF(RH$6=$OS$5,成绩录入!DQ146,0)</f>
        <v>0</v>
      </c>
      <c r="RI143" s="248">
        <f>IF(RI$6=$OS$5,成绩录入!DR146,0)</f>
        <v>0</v>
      </c>
      <c r="RJ143" s="248">
        <f>IF(RJ$6=$OS$5,成绩录入!DS146,0)</f>
        <v>0</v>
      </c>
      <c r="RK143" s="248">
        <f>IF(RK$6=$OS$5,成绩录入!DT146,0)</f>
        <v>0</v>
      </c>
      <c r="RL143" s="248">
        <f>IF(RL$6=$OS$5,成绩录入!DU146,0)</f>
        <v>0</v>
      </c>
      <c r="RM143" s="248">
        <f>IF(RM$6=$OS$5,成绩录入!DV146,0)</f>
        <v>0</v>
      </c>
      <c r="RN143" s="248">
        <f>IF(RN$6=$OS$5,成绩录入!DW146,0)</f>
        <v>0</v>
      </c>
      <c r="RO143" s="248">
        <f>IF(RO$6=$OS$5,成绩录入!DX146,0)</f>
        <v>0</v>
      </c>
      <c r="RP143" s="248">
        <f>IF(RP$6=$OS$5,成绩录入!DY146,0)</f>
        <v>0</v>
      </c>
      <c r="RQ143" s="248">
        <f>IF(RQ$6=$OS$5,成绩录入!DZ146,0)</f>
        <v>0</v>
      </c>
      <c r="RR143" s="248">
        <f>IF(RR$6=$OS$5,成绩录入!EA146,0)</f>
        <v>0</v>
      </c>
      <c r="RS143" s="248">
        <f>IF(RS$6=$OS$5,成绩录入!EB146,0)</f>
        <v>0</v>
      </c>
      <c r="RT143" s="248">
        <f>IF(RT$6=$OS$5,成绩录入!EC146,0)</f>
        <v>0</v>
      </c>
      <c r="RU143" s="248">
        <f>IF(RU$6=$OS$5,成绩录入!ED146,0)</f>
        <v>0</v>
      </c>
      <c r="RV143" s="248">
        <f>IF(RV$6=$OS$5,成绩录入!EE146,0)</f>
        <v>0</v>
      </c>
      <c r="RW143" s="248">
        <f>IF(RW$6=$OS$5,成绩录入!EF146,0)</f>
        <v>0</v>
      </c>
      <c r="RX143" s="248">
        <f>IF(RX$6=$OS$5,成绩录入!EG146,0)</f>
        <v>0</v>
      </c>
      <c r="RY143" s="248">
        <f>IF(RY$6=$OS$5,成绩录入!EH146,0)</f>
        <v>0</v>
      </c>
      <c r="RZ143" s="248">
        <f>IF(RZ$6=$OS$5,成绩录入!EI146,0)</f>
        <v>0</v>
      </c>
      <c r="SA143" s="248">
        <f>IF(SA$6=$OS$5,成绩录入!EJ146,0)</f>
        <v>0</v>
      </c>
      <c r="SB143" s="248">
        <f>IF(SB$6=$OS$5,成绩录入!EK146,0)</f>
        <v>0</v>
      </c>
      <c r="SC143" s="248">
        <f>IF(SC$6=$OS$5,成绩录入!EL146,0)</f>
        <v>0</v>
      </c>
      <c r="SD143" s="248">
        <f>IF(SD$6=$OS$5,成绩录入!EM146,0)</f>
        <v>0</v>
      </c>
      <c r="SE143" s="248">
        <f>IF(SE$6=$OS$5,成绩录入!EN146,0)</f>
        <v>0</v>
      </c>
      <c r="SF143" s="248">
        <f>IF(SF$6=$OS$5,成绩录入!EO146,0)</f>
        <v>0</v>
      </c>
      <c r="SG143" s="248">
        <f>IF(SG$6=$OS$5,成绩录入!EP146,0)</f>
        <v>0</v>
      </c>
      <c r="SH143" s="248">
        <f>IF(SH$6=$OS$5,成绩录入!EQ146,0)</f>
        <v>0</v>
      </c>
      <c r="SI143" s="248">
        <f>IF(SI$6=$OS$5,成绩录入!ER146,0)</f>
        <v>0</v>
      </c>
      <c r="SJ143" s="248">
        <f>IF(SJ$6=$OS$5,成绩录入!ES146,0)</f>
        <v>0</v>
      </c>
      <c r="SK143" s="248">
        <f>IF(SK$6=$OS$5,成绩录入!ET146,0)</f>
        <v>0</v>
      </c>
      <c r="SL143" s="248">
        <f>IF(SL$6=$OS$5,成绩录入!EU146,0)</f>
        <v>0</v>
      </c>
      <c r="SM143" s="248">
        <f>IF(SM$6=$OS$5,成绩录入!EV146,0)</f>
        <v>0</v>
      </c>
      <c r="SN143" s="248">
        <f>IF(SN$6=$OS$5,成绩录入!EW146,0)</f>
        <v>0</v>
      </c>
      <c r="SO143" s="248">
        <f>IF(SO$6=$OS$5,成绩录入!EX146,0)</f>
        <v>0</v>
      </c>
      <c r="SP143" s="218">
        <f t="shared" si="353"/>
        <v>0</v>
      </c>
      <c r="SQ143" s="166"/>
      <c r="SR143" s="166"/>
      <c r="SS143" s="273">
        <f>IF(SS$6=$SR$5,成绩录入!BC146,0)</f>
        <v>0</v>
      </c>
      <c r="ST143" s="274">
        <f>IF(ST$6=$SR$5,成绩录入!BD146,0)</f>
        <v>0</v>
      </c>
      <c r="SU143" s="274">
        <f>IF(SU$6=$SR$5,成绩录入!BE146,0)</f>
        <v>0</v>
      </c>
      <c r="SV143" s="274">
        <f>IF(SV$6=$SR$5,成绩录入!BF146,0)</f>
        <v>0</v>
      </c>
      <c r="SW143" s="274">
        <f>IF(SW$6=$SR$5,成绩录入!BG146,0)</f>
        <v>0</v>
      </c>
      <c r="SX143" s="274">
        <f>IF(SX$6=$SR$5,成绩录入!BH146,0)</f>
        <v>0</v>
      </c>
      <c r="SY143" s="274">
        <f>IF(SY$6=$SR$5,成绩录入!BI146,0)</f>
        <v>0</v>
      </c>
      <c r="SZ143" s="274">
        <f>IF(SZ$6=$SR$5,成绩录入!BJ146,0)</f>
        <v>0</v>
      </c>
      <c r="TA143" s="274">
        <f>IF(TA$6=$SR$5,成绩录入!BK146,0)</f>
        <v>0</v>
      </c>
      <c r="TB143" s="274">
        <f>IF(TB$6=$SR$5,成绩录入!BL146,0)</f>
        <v>0</v>
      </c>
      <c r="TC143" s="274">
        <f>IF(TC$6=$SR$5,成绩录入!BM146,0)</f>
        <v>0</v>
      </c>
      <c r="TD143" s="274">
        <f>IF(TD$6=$SR$5,成绩录入!BN146,0)</f>
        <v>0</v>
      </c>
      <c r="TE143" s="274">
        <f>IF(TE$6=$SR$5,成绩录入!BO146,0)</f>
        <v>0</v>
      </c>
      <c r="TF143" s="274">
        <f>IF(TF$6=$SR$5,成绩录入!BP146,0)</f>
        <v>0</v>
      </c>
      <c r="TG143" s="274">
        <f>IF(TG$6=$SR$5,成绩录入!BQ146,0)</f>
        <v>0</v>
      </c>
      <c r="TH143" s="274">
        <f>IF(TH$6=$SR$5,成绩录入!BR146,0)</f>
        <v>0</v>
      </c>
      <c r="TI143" s="274">
        <f>IF(TI$6=$SR$5,成绩录入!BS146,0)</f>
        <v>0</v>
      </c>
      <c r="TJ143" s="274">
        <f>IF(TJ$6=$SR$5,成绩录入!BT146,0)</f>
        <v>0</v>
      </c>
      <c r="TK143" s="274">
        <f>IF(TK$6=$SR$5,成绩录入!BU146,0)</f>
        <v>0</v>
      </c>
      <c r="TL143" s="274">
        <f>IF(TL$6=$SR$5,成绩录入!BV146,0)</f>
        <v>0</v>
      </c>
      <c r="TM143" s="274">
        <f>IF(TM$6=$SR$5,成绩录入!BW146,0)</f>
        <v>0</v>
      </c>
      <c r="TN143" s="274">
        <f>IF(TN$6=$SR$5,成绩录入!BX146,0)</f>
        <v>0</v>
      </c>
      <c r="TO143" s="274">
        <f>IF(TO$6=$SR$5,成绩录入!BY146,0)</f>
        <v>0</v>
      </c>
      <c r="TP143" s="274">
        <f>IF(TP$6=$SR$5,成绩录入!BZ146,0)</f>
        <v>0</v>
      </c>
      <c r="TQ143" s="274">
        <f>IF(TQ$6=$SR$5,成绩录入!CA146,0)</f>
        <v>0</v>
      </c>
      <c r="TR143" s="274">
        <f>IF(TR$6=$SR$5,成绩录入!CB146,0)</f>
        <v>0</v>
      </c>
      <c r="TS143" s="274">
        <f>IF(TS$6=$SR$5,成绩录入!CC146,0)</f>
        <v>0</v>
      </c>
      <c r="TT143" s="274">
        <f>IF(TT$6=$SR$5,成绩录入!CD146,0)</f>
        <v>0</v>
      </c>
      <c r="TU143" s="274">
        <f>IF(TU$6=$SR$5,成绩录入!CE146,0)</f>
        <v>0</v>
      </c>
      <c r="TV143" s="274">
        <f>IF(TV$6=$SR$5,成绩录入!CF146,0)</f>
        <v>0</v>
      </c>
      <c r="TW143" s="274">
        <f>IF(TW$6=$SR$5,成绩录入!CG146,0)</f>
        <v>0</v>
      </c>
      <c r="TX143" s="274">
        <f>IF(TX$6=$SR$5,成绩录入!CH146,0)</f>
        <v>0</v>
      </c>
      <c r="TY143" s="274">
        <f>IF(TY$6=$SR$5,成绩录入!CI146,0)</f>
        <v>0</v>
      </c>
      <c r="TZ143" s="274">
        <f>IF(TZ$6=$SR$5,成绩录入!CJ146,0)</f>
        <v>0</v>
      </c>
      <c r="UA143" s="274">
        <f>IF(UA$6=$SR$5,成绩录入!CK146,0)</f>
        <v>0</v>
      </c>
      <c r="UB143" s="274">
        <f>IF(UB$6=$SR$5,成绩录入!CL146,0)</f>
        <v>0</v>
      </c>
      <c r="UC143" s="274">
        <f>IF(UC$6=$SR$5,成绩录入!CM146,0)</f>
        <v>0</v>
      </c>
      <c r="UD143" s="274">
        <f>IF(UD$6=$SR$5,成绩录入!CN146,0)</f>
        <v>0</v>
      </c>
      <c r="UE143" s="274">
        <f>IF(UE$6=$SR$5,成绩录入!CO146,0)</f>
        <v>0</v>
      </c>
      <c r="UF143" s="274">
        <f>IF(UF$6=$SR$5,成绩录入!CP146,0)</f>
        <v>0</v>
      </c>
      <c r="UG143" s="274">
        <f>IF(UG$6=$SR$5,成绩录入!CQ146,0)</f>
        <v>0</v>
      </c>
      <c r="UH143" s="274">
        <f>IF(UH$6=$SR$5,成绩录入!CR146,0)</f>
        <v>0</v>
      </c>
      <c r="UI143" s="274">
        <f>IF(UI$6=$SR$5,成绩录入!CS146,0)</f>
        <v>0</v>
      </c>
      <c r="UJ143" s="274">
        <f>IF(UJ$6=$SR$5,成绩录入!CT146,0)</f>
        <v>0</v>
      </c>
      <c r="UK143" s="274">
        <f>IF(UK$6=$SR$5,成绩录入!CU146,0)</f>
        <v>0</v>
      </c>
      <c r="UL143" s="274">
        <f>IF(UL$6=$SR$5,成绩录入!CV146,0)</f>
        <v>0</v>
      </c>
      <c r="UM143" s="274">
        <f>IF(UM$6=$SR$5,成绩录入!CW146,0)</f>
        <v>0</v>
      </c>
      <c r="UN143" s="274">
        <f>IF(UN$6=$SR$5,成绩录入!CX146,0)</f>
        <v>0</v>
      </c>
      <c r="UO143" s="274">
        <f>IF(UO$6=$SR$5,成绩录入!CY146,0)</f>
        <v>0</v>
      </c>
      <c r="UP143" s="274">
        <f>IF(UP$6=$SR$5,成绩录入!CZ146,0)</f>
        <v>0</v>
      </c>
      <c r="UQ143" s="274">
        <f>IF(UQ$6=$SR$5,成绩录入!DA146,0)</f>
        <v>0</v>
      </c>
      <c r="UR143" s="274">
        <f>IF(UR$6=$SR$5,成绩录入!DB146,0)</f>
        <v>0</v>
      </c>
      <c r="US143" s="274">
        <f>IF(US$6=$SR$5,成绩录入!DC146,0)</f>
        <v>0</v>
      </c>
      <c r="UT143" s="274">
        <f>IF(UT$6=$SR$5,成绩录入!DD146,0)</f>
        <v>0</v>
      </c>
      <c r="UU143" s="274">
        <f>IF(UU$6=$SR$5,成绩录入!DE146,0)</f>
        <v>0</v>
      </c>
      <c r="UV143" s="274">
        <f>IF(UV$6=$SR$5,成绩录入!DF146,0)</f>
        <v>0</v>
      </c>
      <c r="UW143" s="274">
        <f>IF(UW$6=$SR$5,成绩录入!DG146,0)</f>
        <v>0</v>
      </c>
      <c r="UX143" s="274">
        <f>IF(UX$6=$SR$5,成绩录入!DH146,0)</f>
        <v>0</v>
      </c>
      <c r="UY143" s="274">
        <f>IF(UY$6=$SR$5,成绩录入!DI146,0)</f>
        <v>0</v>
      </c>
      <c r="UZ143" s="274">
        <f>IF(UZ$6=$SR$5,成绩录入!DJ146,0)</f>
        <v>0</v>
      </c>
      <c r="VA143" s="248">
        <f>IF(VA$6=$SR$5,成绩录入!DK146,0)</f>
        <v>0</v>
      </c>
      <c r="VB143" s="248">
        <f>IF(VB$6=$SR$5,成绩录入!DL146,0)</f>
        <v>0</v>
      </c>
      <c r="VC143" s="248">
        <f>IF(VC$6=$SR$5,成绩录入!DM146,0)</f>
        <v>0</v>
      </c>
      <c r="VD143" s="248">
        <f>IF(VD$6=$SR$5,成绩录入!DN146,0)</f>
        <v>0</v>
      </c>
      <c r="VE143" s="248">
        <f>IF(VE$6=$SR$5,成绩录入!DO146,0)</f>
        <v>0</v>
      </c>
      <c r="VF143" s="248">
        <f>IF(VF$6=$SR$5,成绩录入!DP146,0)</f>
        <v>0</v>
      </c>
      <c r="VG143" s="248">
        <f>IF(VG$6=$SR$5,成绩录入!DQ146,0)</f>
        <v>0</v>
      </c>
      <c r="VH143" s="248">
        <f>IF(VH$6=$SR$5,成绩录入!DR146,0)</f>
        <v>0</v>
      </c>
      <c r="VI143" s="248">
        <f>IF(VI$6=$SR$5,成绩录入!DS146,0)</f>
        <v>0</v>
      </c>
      <c r="VJ143" s="248">
        <f>IF(VJ$6=$SR$5,成绩录入!DT146,0)</f>
        <v>0</v>
      </c>
      <c r="VK143" s="248">
        <f>IF(VK$6=$SR$5,成绩录入!DU146,0)</f>
        <v>0</v>
      </c>
      <c r="VL143" s="248">
        <f>IF(VL$6=$SR$5,成绩录入!DV146,0)</f>
        <v>0</v>
      </c>
      <c r="VM143" s="248">
        <f>IF(VM$6=$SR$5,成绩录入!DW146,0)</f>
        <v>0</v>
      </c>
      <c r="VN143" s="248">
        <f>IF(VN$6=$SR$5,成绩录入!DX146,0)</f>
        <v>0</v>
      </c>
      <c r="VO143" s="248">
        <f>IF(VO$6=$SR$5,成绩录入!DY146,0)</f>
        <v>0</v>
      </c>
      <c r="VP143" s="248">
        <f>IF(VP$6=$SR$5,成绩录入!DZ146,0)</f>
        <v>0</v>
      </c>
      <c r="VQ143" s="248">
        <f>IF(VQ$6=$SR$5,成绩录入!EA146,0)</f>
        <v>0</v>
      </c>
      <c r="VR143" s="248">
        <f>IF(VR$6=$SR$5,成绩录入!EB146,0)</f>
        <v>0</v>
      </c>
      <c r="VS143" s="248">
        <f>IF(VS$6=$SR$5,成绩录入!EC146,0)</f>
        <v>0</v>
      </c>
      <c r="VT143" s="248">
        <f>IF(VT$6=$SR$5,成绩录入!ED146,0)</f>
        <v>0</v>
      </c>
      <c r="VU143" s="248">
        <f>IF(VU$6=$SR$5,成绩录入!EE146,0)</f>
        <v>0</v>
      </c>
      <c r="VV143" s="248">
        <f>IF(VV$6=$SR$5,成绩录入!EF146,0)</f>
        <v>0</v>
      </c>
      <c r="VW143" s="248">
        <f>IF(VW$6=$SR$5,成绩录入!EG146,0)</f>
        <v>0</v>
      </c>
      <c r="VX143" s="248">
        <f>IF(VX$6=$SR$5,成绩录入!EH146,0)</f>
        <v>0</v>
      </c>
      <c r="VY143" s="248">
        <f>IF(VY$6=$SR$5,成绩录入!EI146,0)</f>
        <v>0</v>
      </c>
      <c r="VZ143" s="248">
        <f>IF(VZ$6=$SR$5,成绩录入!EJ146,0)</f>
        <v>0</v>
      </c>
      <c r="WA143" s="248">
        <f>IF(WA$6=$SR$5,成绩录入!EK146,0)</f>
        <v>0</v>
      </c>
      <c r="WB143" s="248">
        <f>IF(WB$6=$SR$5,成绩录入!EL146,0)</f>
        <v>0</v>
      </c>
      <c r="WC143" s="248">
        <f>IF(WC$6=$SR$5,成绩录入!EM146,0)</f>
        <v>0</v>
      </c>
      <c r="WD143" s="248">
        <f>IF(WD$6=$SR$5,成绩录入!EN146,0)</f>
        <v>0</v>
      </c>
      <c r="WE143" s="248">
        <f>IF(WE$6=$SR$5,成绩录入!EO146,0)</f>
        <v>0</v>
      </c>
      <c r="WF143" s="248">
        <f>IF(WF$6=$SR$5,成绩录入!EP146,0)</f>
        <v>0</v>
      </c>
      <c r="WG143" s="248">
        <f>IF(WG$6=$SR$5,成绩录入!EQ146,0)</f>
        <v>0</v>
      </c>
      <c r="WH143" s="248">
        <f>IF(WH$6=$SR$5,成绩录入!ER146,0)</f>
        <v>0</v>
      </c>
      <c r="WI143" s="248">
        <f>IF(WI$6=$SR$5,成绩录入!ES146,0)</f>
        <v>0</v>
      </c>
      <c r="WJ143" s="248">
        <f>IF(WJ$6=$SR$5,成绩录入!ET146,0)</f>
        <v>0</v>
      </c>
      <c r="WK143" s="248">
        <f>IF(WK$6=$SR$5,成绩录入!EU146,0)</f>
        <v>0</v>
      </c>
      <c r="WL143" s="248">
        <f>IF(WL$6=$SR$5,成绩录入!EV146,0)</f>
        <v>0</v>
      </c>
      <c r="WM143" s="248">
        <f>IF(WM$6=$SR$5,成绩录入!EW146,0)</f>
        <v>0</v>
      </c>
      <c r="WN143" s="248">
        <f>IF(WN$6=$SR$5,成绩录入!EX146,0)</f>
        <v>0</v>
      </c>
      <c r="WO143" s="218">
        <f t="shared" si="354"/>
        <v>0</v>
      </c>
      <c r="WP143" s="166"/>
      <c r="WQ143" s="166"/>
      <c r="WR143" s="273">
        <f>IF(WR$6=$WQ$5,成绩录入!BC146,0)</f>
        <v>0</v>
      </c>
      <c r="WS143" s="274">
        <f>IF(WS$6=$WQ$5,成绩录入!BD146,0)</f>
        <v>0</v>
      </c>
      <c r="WT143" s="274">
        <f>IF(WT$6=$WQ$5,成绩录入!BE146,0)</f>
        <v>0</v>
      </c>
      <c r="WU143" s="274">
        <f>IF(WU$6=$WQ$5,成绩录入!BF146,0)</f>
        <v>0</v>
      </c>
      <c r="WV143" s="274">
        <f>IF(WV$6=$WQ$5,成绩录入!BG146,0)</f>
        <v>0</v>
      </c>
      <c r="WW143" s="274">
        <f>IF(WW$6=$WQ$5,成绩录入!BH146,0)</f>
        <v>0</v>
      </c>
      <c r="WX143" s="274">
        <f>IF(WX$6=$WQ$5,成绩录入!BI146,0)</f>
        <v>0</v>
      </c>
      <c r="WY143" s="274">
        <f>IF(WY$6=$WQ$5,成绩录入!BJ146,0)</f>
        <v>0</v>
      </c>
      <c r="WZ143" s="274">
        <f>IF(WZ$6=$WQ$5,成绩录入!BK146,0)</f>
        <v>0</v>
      </c>
      <c r="XA143" s="274">
        <f>IF(XA$6=$WQ$5,成绩录入!BL146,0)</f>
        <v>0</v>
      </c>
      <c r="XB143" s="274">
        <f>IF(XB$6=$WQ$5,成绩录入!BM146,0)</f>
        <v>0</v>
      </c>
      <c r="XC143" s="274">
        <f>IF(XC$6=$WQ$5,成绩录入!BN146,0)</f>
        <v>0</v>
      </c>
      <c r="XD143" s="274">
        <f>IF(XD$6=$WQ$5,成绩录入!BO146,0)</f>
        <v>0</v>
      </c>
      <c r="XE143" s="274">
        <f>IF(XE$6=$WQ$5,成绩录入!BP146,0)</f>
        <v>0</v>
      </c>
      <c r="XF143" s="274">
        <f>IF(XF$6=$WQ$5,成绩录入!BQ146,0)</f>
        <v>0</v>
      </c>
      <c r="XG143" s="274">
        <f>IF(XG$6=$WQ$5,成绩录入!BR146,0)</f>
        <v>0</v>
      </c>
      <c r="XH143" s="274">
        <f>IF(XH$6=$WQ$5,成绩录入!BS146,0)</f>
        <v>0</v>
      </c>
      <c r="XI143" s="274">
        <f>IF(XI$6=$WQ$5,成绩录入!BT146,0)</f>
        <v>0</v>
      </c>
      <c r="XJ143" s="274">
        <f>IF(XJ$6=$WQ$5,成绩录入!BU146,0)</f>
        <v>0</v>
      </c>
      <c r="XK143" s="274">
        <f>IF(XK$6=$WQ$5,成绩录入!BV146,0)</f>
        <v>0</v>
      </c>
      <c r="XL143" s="274">
        <f>IF(XL$6=$WQ$5,成绩录入!BW146,0)</f>
        <v>0</v>
      </c>
      <c r="XM143" s="274">
        <f>IF(XM$6=$WQ$5,成绩录入!BX146,0)</f>
        <v>0</v>
      </c>
      <c r="XN143" s="274">
        <f>IF(XN$6=$WQ$5,成绩录入!BY146,0)</f>
        <v>0</v>
      </c>
      <c r="XO143" s="274">
        <f>IF(XO$6=$WQ$5,成绩录入!BZ146,0)</f>
        <v>0</v>
      </c>
      <c r="XP143" s="274">
        <f>IF(XP$6=$WQ$5,成绩录入!CA146,0)</f>
        <v>0</v>
      </c>
      <c r="XQ143" s="274">
        <f>IF(XQ$6=$WQ$5,成绩录入!CB146,0)</f>
        <v>0</v>
      </c>
      <c r="XR143" s="274">
        <f>IF(XR$6=$WQ$5,成绩录入!CC146,0)</f>
        <v>0</v>
      </c>
      <c r="XS143" s="274">
        <f>IF(XS$6=$WQ$5,成绩录入!CD146,0)</f>
        <v>0</v>
      </c>
      <c r="XT143" s="274">
        <f>IF(XT$6=$WQ$5,成绩录入!CE146,0)</f>
        <v>0</v>
      </c>
      <c r="XU143" s="274">
        <f>IF(XU$6=$WQ$5,成绩录入!CF146,0)</f>
        <v>0</v>
      </c>
      <c r="XV143" s="274">
        <f>IF(XV$6=$WQ$5,成绩录入!CG146,0)</f>
        <v>0</v>
      </c>
      <c r="XW143" s="274">
        <f>IF(XW$6=$WQ$5,成绩录入!CH146,0)</f>
        <v>0</v>
      </c>
      <c r="XX143" s="274">
        <f>IF(XX$6=$WQ$5,成绩录入!CI146,0)</f>
        <v>0</v>
      </c>
      <c r="XY143" s="274">
        <f>IF(XY$6=$WQ$5,成绩录入!CJ146,0)</f>
        <v>0</v>
      </c>
      <c r="XZ143" s="274">
        <f>IF(XZ$6=$WQ$5,成绩录入!CK146,0)</f>
        <v>0</v>
      </c>
      <c r="YA143" s="274">
        <f>IF(YA$6=$WQ$5,成绩录入!CL146,0)</f>
        <v>0</v>
      </c>
      <c r="YB143" s="274">
        <f>IF(YB$6=$WQ$5,成绩录入!CM146,0)</f>
        <v>0</v>
      </c>
      <c r="YC143" s="274">
        <f>IF(YC$6=$WQ$5,成绩录入!CN146,0)</f>
        <v>0</v>
      </c>
      <c r="YD143" s="274">
        <f>IF(YD$6=$WQ$5,成绩录入!CO146,0)</f>
        <v>0</v>
      </c>
      <c r="YE143" s="274">
        <f>IF(YE$6=$WQ$5,成绩录入!CP146,0)</f>
        <v>0</v>
      </c>
      <c r="YF143" s="274">
        <f>IF(YF$6=$WQ$5,成绩录入!CQ146,0)</f>
        <v>0</v>
      </c>
      <c r="YG143" s="274">
        <f>IF(YG$6=$WQ$5,成绩录入!CR146,0)</f>
        <v>0</v>
      </c>
      <c r="YH143" s="274">
        <f>IF(YH$6=$WQ$5,成绩录入!CS146,0)</f>
        <v>0</v>
      </c>
      <c r="YI143" s="274">
        <f>IF(YI$6=$WQ$5,成绩录入!CT146,0)</f>
        <v>0</v>
      </c>
      <c r="YJ143" s="274">
        <f>IF(YJ$6=$WQ$5,成绩录入!CU146,0)</f>
        <v>0</v>
      </c>
      <c r="YK143" s="274">
        <f>IF(YK$6=$WQ$5,成绩录入!CV146,0)</f>
        <v>0</v>
      </c>
      <c r="YL143" s="274">
        <f>IF(YL$6=$WQ$5,成绩录入!CW146,0)</f>
        <v>0</v>
      </c>
      <c r="YM143" s="274">
        <f>IF(YM$6=$WQ$5,成绩录入!CX146,0)</f>
        <v>0</v>
      </c>
      <c r="YN143" s="274">
        <f>IF(YN$6=$WQ$5,成绩录入!CY146,0)</f>
        <v>0</v>
      </c>
      <c r="YO143" s="274">
        <f>IF(YO$6=$WQ$5,成绩录入!CZ146,0)</f>
        <v>0</v>
      </c>
      <c r="YP143" s="274">
        <f>IF(YP$6=$WQ$5,成绩录入!DA146,0)</f>
        <v>0</v>
      </c>
      <c r="YQ143" s="274">
        <f>IF(YQ$6=$WQ$5,成绩录入!DB146,0)</f>
        <v>0</v>
      </c>
      <c r="YR143" s="274">
        <f>IF(YR$6=$WQ$5,成绩录入!DC146,0)</f>
        <v>0</v>
      </c>
      <c r="YS143" s="274">
        <f>IF(YS$6=$WQ$5,成绩录入!DD146,0)</f>
        <v>0</v>
      </c>
      <c r="YT143" s="274">
        <f>IF(YT$6=$WQ$5,成绩录入!DE146,0)</f>
        <v>0</v>
      </c>
      <c r="YU143" s="274">
        <f>IF(YU$6=$WQ$5,成绩录入!DF146,0)</f>
        <v>0</v>
      </c>
      <c r="YV143" s="274">
        <f>IF(YV$6=$WQ$5,成绩录入!DG146,0)</f>
        <v>0</v>
      </c>
      <c r="YW143" s="274">
        <f>IF(YW$6=$WQ$5,成绩录入!DH146,0)</f>
        <v>0</v>
      </c>
      <c r="YX143" s="274">
        <f>IF(YX$6=$WQ$5,成绩录入!DI146,0)</f>
        <v>0</v>
      </c>
      <c r="YY143" s="274">
        <f>IF(YY$6=$WQ$5,成绩录入!DJ146,0)</f>
        <v>0</v>
      </c>
      <c r="YZ143" s="248">
        <f>IF(YZ$6=$WQ$5,成绩录入!DK146,0)</f>
        <v>0</v>
      </c>
      <c r="ZA143" s="248">
        <f>IF(ZA$6=$WQ$5,成绩录入!DL146,0)</f>
        <v>0</v>
      </c>
      <c r="ZB143" s="248">
        <f>IF(ZB$6=$WQ$5,成绩录入!DM146,0)</f>
        <v>0</v>
      </c>
      <c r="ZC143" s="248">
        <f>IF(ZC$6=$WQ$5,成绩录入!DN146,0)</f>
        <v>0</v>
      </c>
      <c r="ZD143" s="248">
        <f>IF(ZD$6=$WQ$5,成绩录入!DO146,0)</f>
        <v>0</v>
      </c>
      <c r="ZE143" s="248">
        <f>IF(ZE$6=$WQ$5,成绩录入!DP146,0)</f>
        <v>0</v>
      </c>
      <c r="ZF143" s="248">
        <f>IF(ZF$6=$WQ$5,成绩录入!DQ146,0)</f>
        <v>0</v>
      </c>
      <c r="ZG143" s="248">
        <f>IF(ZG$6=$WQ$5,成绩录入!DR146,0)</f>
        <v>0</v>
      </c>
      <c r="ZH143" s="248">
        <f>IF(ZH$6=$WQ$5,成绩录入!DS146,0)</f>
        <v>0</v>
      </c>
      <c r="ZI143" s="248">
        <f>IF(ZI$6=$WQ$5,成绩录入!DT146,0)</f>
        <v>0</v>
      </c>
      <c r="ZJ143" s="248">
        <f>IF(ZJ$6=$WQ$5,成绩录入!DU146,0)</f>
        <v>0</v>
      </c>
      <c r="ZK143" s="248">
        <f>IF(ZK$6=$WQ$5,成绩录入!DV146,0)</f>
        <v>0</v>
      </c>
      <c r="ZL143" s="248">
        <f>IF(ZL$6=$WQ$5,成绩录入!DW146,0)</f>
        <v>0</v>
      </c>
      <c r="ZM143" s="248">
        <f>IF(ZM$6=$WQ$5,成绩录入!DX146,0)</f>
        <v>0</v>
      </c>
      <c r="ZN143" s="248">
        <f>IF(ZN$6=$WQ$5,成绩录入!DY146,0)</f>
        <v>0</v>
      </c>
      <c r="ZO143" s="248">
        <f>IF(ZO$6=$WQ$5,成绩录入!DZ146,0)</f>
        <v>0</v>
      </c>
      <c r="ZP143" s="248">
        <f>IF(ZP$6=$WQ$5,成绩录入!EA146,0)</f>
        <v>0</v>
      </c>
      <c r="ZQ143" s="248">
        <f>IF(ZQ$6=$WQ$5,成绩录入!EB146,0)</f>
        <v>0</v>
      </c>
      <c r="ZR143" s="248">
        <f>IF(ZR$6=$WQ$5,成绩录入!EC146,0)</f>
        <v>0</v>
      </c>
      <c r="ZS143" s="248">
        <f>IF(ZS$6=$WQ$5,成绩录入!ED146,0)</f>
        <v>0</v>
      </c>
      <c r="ZT143" s="248">
        <f>IF(ZT$6=$WQ$5,成绩录入!EE146,0)</f>
        <v>0</v>
      </c>
      <c r="ZU143" s="248">
        <f>IF(ZU$6=$WQ$5,成绩录入!EF146,0)</f>
        <v>0</v>
      </c>
      <c r="ZV143" s="248">
        <f>IF(ZV$6=$WQ$5,成绩录入!EG146,0)</f>
        <v>0</v>
      </c>
      <c r="ZW143" s="248">
        <f>IF(ZW$6=$WQ$5,成绩录入!EH146,0)</f>
        <v>0</v>
      </c>
      <c r="ZX143" s="248">
        <f>IF(ZX$6=$WQ$5,成绩录入!EI146,0)</f>
        <v>0</v>
      </c>
      <c r="ZY143" s="248">
        <f>IF(ZY$6=$WQ$5,成绩录入!EJ146,0)</f>
        <v>0</v>
      </c>
      <c r="ZZ143" s="248">
        <f>IF(ZZ$6=$WQ$5,成绩录入!EK146,0)</f>
        <v>0</v>
      </c>
      <c r="AAA143" s="248">
        <f>IF(AAA$6=$WQ$5,成绩录入!EL146,0)</f>
        <v>0</v>
      </c>
      <c r="AAB143" s="248">
        <f>IF(AAB$6=$WQ$5,成绩录入!EM146,0)</f>
        <v>0</v>
      </c>
      <c r="AAC143" s="248">
        <f>IF(AAC$6=$WQ$5,成绩录入!EN146,0)</f>
        <v>0</v>
      </c>
      <c r="AAD143" s="248">
        <f>IF(AAD$6=$WQ$5,成绩录入!EO146,0)</f>
        <v>0</v>
      </c>
      <c r="AAE143" s="248">
        <f>IF(AAE$6=$WQ$5,成绩录入!EP146,0)</f>
        <v>0</v>
      </c>
      <c r="AAF143" s="248">
        <f>IF(AAF$6=$WQ$5,成绩录入!EQ146,0)</f>
        <v>0</v>
      </c>
      <c r="AAG143" s="248">
        <f>IF(AAG$6=$WQ$5,成绩录入!ER146,0)</f>
        <v>0</v>
      </c>
      <c r="AAH143" s="248">
        <f>IF(AAH$6=$WQ$5,成绩录入!ES146,0)</f>
        <v>0</v>
      </c>
      <c r="AAI143" s="248">
        <f>IF(AAI$6=$WQ$5,成绩录入!ET146,0)</f>
        <v>0</v>
      </c>
      <c r="AAJ143" s="248">
        <f>IF(AAJ$6=$WQ$5,成绩录入!EU146,0)</f>
        <v>0</v>
      </c>
      <c r="AAK143" s="248">
        <f>IF(AAK$6=$WQ$5,成绩录入!EV146,0)</f>
        <v>0</v>
      </c>
      <c r="AAL143" s="248">
        <f>IF(AAL$6=$WQ$5,成绩录入!EW146,0)</f>
        <v>0</v>
      </c>
      <c r="AAM143" s="248">
        <f>IF(AAM$6=$WQ$5,成绩录入!EX146,0)</f>
        <v>0</v>
      </c>
      <c r="AAN143" s="218">
        <f t="shared" si="355"/>
        <v>0</v>
      </c>
      <c r="AAO143" s="206"/>
      <c r="AAQ143" s="273">
        <f>IF(AAQ$6=$AAP$5,成绩录入!BC146,0)</f>
        <v>0</v>
      </c>
      <c r="AAR143" s="274">
        <f>IF(AAR$6=$AAP$5,成绩录入!BD146,0)</f>
        <v>0</v>
      </c>
      <c r="AAS143" s="274">
        <f>IF(AAS$6=$AAP$5,成绩录入!BE146,0)</f>
        <v>0</v>
      </c>
      <c r="AAT143" s="274">
        <f>IF(AAT$6=$AAP$5,成绩录入!BF146,0)</f>
        <v>0</v>
      </c>
      <c r="AAU143" s="274">
        <f>IF(AAU$6=$AAP$5,成绩录入!BG146,0)</f>
        <v>0</v>
      </c>
      <c r="AAV143" s="274">
        <f>IF(AAV$6=$AAP$5,成绩录入!BH146,0)</f>
        <v>0</v>
      </c>
      <c r="AAW143" s="274">
        <f>IF(AAW$6=$AAP$5,成绩录入!BI146,0)</f>
        <v>0</v>
      </c>
      <c r="AAX143" s="274">
        <f>IF(AAX$6=$AAP$5,成绩录入!BJ146,0)</f>
        <v>0</v>
      </c>
      <c r="AAY143" s="274">
        <f>IF(AAY$6=$AAP$5,成绩录入!BK146,0)</f>
        <v>0</v>
      </c>
      <c r="AAZ143" s="274">
        <f>IF(AAZ$6=$AAP$5,成绩录入!BL146,0)</f>
        <v>0</v>
      </c>
      <c r="ABA143" s="274">
        <f>IF(ABA$6=$AAP$5,成绩录入!BM146,0)</f>
        <v>0</v>
      </c>
      <c r="ABB143" s="274">
        <f>IF(ABB$6=$AAP$5,成绩录入!BN146,0)</f>
        <v>0</v>
      </c>
      <c r="ABC143" s="274">
        <f>IF(ABC$6=$AAP$5,成绩录入!BO146,0)</f>
        <v>0</v>
      </c>
      <c r="ABD143" s="274">
        <f>IF(ABD$6=$AAP$5,成绩录入!BP146,0)</f>
        <v>0</v>
      </c>
      <c r="ABE143" s="274">
        <f>IF(ABE$6=$AAP$5,成绩录入!BQ146,0)</f>
        <v>0</v>
      </c>
      <c r="ABF143" s="274">
        <f>IF(ABF$6=$AAP$5,成绩录入!BR146,0)</f>
        <v>0</v>
      </c>
      <c r="ABG143" s="274">
        <f>IF(ABG$6=$AAP$5,成绩录入!BS146,0)</f>
        <v>0</v>
      </c>
      <c r="ABH143" s="274">
        <f>IF(ABH$6=$AAP$5,成绩录入!BT146,0)</f>
        <v>0</v>
      </c>
      <c r="ABI143" s="274">
        <f>IF(ABI$6=$AAP$5,成绩录入!BU146,0)</f>
        <v>0</v>
      </c>
      <c r="ABJ143" s="274">
        <f>IF(ABJ$6=$AAP$5,成绩录入!BV146,0)</f>
        <v>0</v>
      </c>
      <c r="ABK143" s="274">
        <f>IF(ABK$6=$AAP$5,成绩录入!BW146,0)</f>
        <v>0</v>
      </c>
      <c r="ABL143" s="274">
        <f>IF(ABL$6=$AAP$5,成绩录入!BX146,0)</f>
        <v>0</v>
      </c>
      <c r="ABM143" s="274">
        <f>IF(ABM$6=$AAP$5,成绩录入!BY146,0)</f>
        <v>0</v>
      </c>
      <c r="ABN143" s="274">
        <f>IF(ABN$6=$AAP$5,成绩录入!BZ146,0)</f>
        <v>0</v>
      </c>
      <c r="ABO143" s="274">
        <f>IF(ABO$6=$AAP$5,成绩录入!CA146,0)</f>
        <v>0</v>
      </c>
      <c r="ABP143" s="274">
        <f>IF(ABP$6=$AAP$5,成绩录入!CB146,0)</f>
        <v>0</v>
      </c>
      <c r="ABQ143" s="274">
        <f>IF(ABQ$6=$AAP$5,成绩录入!CC146,0)</f>
        <v>0</v>
      </c>
      <c r="ABR143" s="274">
        <f>IF(ABR$6=$AAP$5,成绩录入!CD146,0)</f>
        <v>0</v>
      </c>
      <c r="ABS143" s="274">
        <f>IF(ABS$6=$AAP$5,成绩录入!CE146,0)</f>
        <v>0</v>
      </c>
      <c r="ABT143" s="274">
        <f>IF(ABT$6=$AAP$5,成绩录入!CF146,0)</f>
        <v>0</v>
      </c>
      <c r="ABU143" s="274">
        <f>IF(ABU$6=$AAP$5,成绩录入!CG146,0)</f>
        <v>0</v>
      </c>
      <c r="ABV143" s="274">
        <f>IF(ABV$6=$AAP$5,成绩录入!CH146,0)</f>
        <v>0</v>
      </c>
      <c r="ABW143" s="274">
        <f>IF(ABW$6=$AAP$5,成绩录入!CI146,0)</f>
        <v>0</v>
      </c>
      <c r="ABX143" s="274">
        <f>IF(ABX$6=$AAP$5,成绩录入!CJ146,0)</f>
        <v>0</v>
      </c>
      <c r="ABY143" s="274">
        <f>IF(ABY$6=$AAP$5,成绩录入!CK146,0)</f>
        <v>0</v>
      </c>
      <c r="ABZ143" s="274">
        <f>IF(ABZ$6=$AAP$5,成绩录入!CL146,0)</f>
        <v>0</v>
      </c>
      <c r="ACA143" s="274">
        <f>IF(ACA$6=$AAP$5,成绩录入!CM146,0)</f>
        <v>0</v>
      </c>
      <c r="ACB143" s="274">
        <f>IF(ACB$6=$AAP$5,成绩录入!CN146,0)</f>
        <v>0</v>
      </c>
      <c r="ACC143" s="274">
        <f>IF(ACC$6=$AAP$5,成绩录入!CO146,0)</f>
        <v>0</v>
      </c>
      <c r="ACD143" s="274">
        <f>IF(ACD$6=$AAP$5,成绩录入!CP146,0)</f>
        <v>0</v>
      </c>
      <c r="ACE143" s="274">
        <f>IF(ACE$6=$AAP$5,成绩录入!CQ146,0)</f>
        <v>0</v>
      </c>
      <c r="ACF143" s="274">
        <f>IF(ACF$6=$AAP$5,成绩录入!CR146,0)</f>
        <v>0</v>
      </c>
      <c r="ACG143" s="274">
        <f>IF(ACG$6=$AAP$5,成绩录入!CS146,0)</f>
        <v>0</v>
      </c>
      <c r="ACH143" s="274">
        <f>IF(ACH$6=$AAP$5,成绩录入!CT146,0)</f>
        <v>0</v>
      </c>
      <c r="ACI143" s="274">
        <f>IF(ACI$6=$AAP$5,成绩录入!CU146,0)</f>
        <v>0</v>
      </c>
      <c r="ACJ143" s="274">
        <f>IF(ACJ$6=$AAP$5,成绩录入!CV146,0)</f>
        <v>0</v>
      </c>
      <c r="ACK143" s="274">
        <f>IF(ACK$6=$AAP$5,成绩录入!CW146,0)</f>
        <v>0</v>
      </c>
      <c r="ACL143" s="274">
        <f>IF(ACL$6=$AAP$5,成绩录入!CX146,0)</f>
        <v>0</v>
      </c>
      <c r="ACM143" s="274">
        <f>IF(ACM$6=$AAP$5,成绩录入!CY146,0)</f>
        <v>0</v>
      </c>
      <c r="ACN143" s="274">
        <f>IF(ACN$6=$AAP$5,成绩录入!CZ146,0)</f>
        <v>0</v>
      </c>
      <c r="ACO143" s="274">
        <f>IF(ACO$6=$AAP$5,成绩录入!DA146,0)</f>
        <v>0</v>
      </c>
      <c r="ACP143" s="274">
        <f>IF(ACP$6=$AAP$5,成绩录入!DB146,0)</f>
        <v>0</v>
      </c>
      <c r="ACQ143" s="274">
        <f>IF(ACQ$6=$AAP$5,成绩录入!DC146,0)</f>
        <v>0</v>
      </c>
      <c r="ACR143" s="274">
        <f>IF(ACR$6=$AAP$5,成绩录入!DD146,0)</f>
        <v>0</v>
      </c>
      <c r="ACS143" s="274">
        <f>IF(ACS$6=$AAP$5,成绩录入!DE146,0)</f>
        <v>0</v>
      </c>
      <c r="ACT143" s="274">
        <f>IF(ACT$6=$AAP$5,成绩录入!DF146,0)</f>
        <v>0</v>
      </c>
      <c r="ACU143" s="274">
        <f>IF(ACU$6=$AAP$5,成绩录入!DG146,0)</f>
        <v>0</v>
      </c>
      <c r="ACV143" s="274">
        <f>IF(ACV$6=$AAP$5,成绩录入!DH146,0)</f>
        <v>0</v>
      </c>
      <c r="ACW143" s="274">
        <f>IF(ACW$6=$AAP$5,成绩录入!DI146,0)</f>
        <v>0</v>
      </c>
      <c r="ACX143" s="274">
        <f>IF(ACX$6=$AAP$5,成绩录入!DJ146,0)</f>
        <v>0</v>
      </c>
      <c r="ACY143" s="248">
        <f>IF(ACY$6=$AAP$5,成绩录入!DK146,0)</f>
        <v>0</v>
      </c>
      <c r="ACZ143" s="248">
        <f>IF(ACZ$6=$AAP$5,成绩录入!DL146,0)</f>
        <v>0</v>
      </c>
      <c r="ADA143" s="248">
        <f>IF(ADA$6=$AAP$5,成绩录入!DM146,0)</f>
        <v>0</v>
      </c>
      <c r="ADB143" s="248">
        <f>IF(ADB$6=$AAP$5,成绩录入!DN146,0)</f>
        <v>0</v>
      </c>
      <c r="ADC143" s="248">
        <f>IF(ADC$6=$AAP$5,成绩录入!DO146,0)</f>
        <v>0</v>
      </c>
      <c r="ADD143" s="248">
        <f>IF(ADD$6=$AAP$5,成绩录入!DP146,0)</f>
        <v>0</v>
      </c>
      <c r="ADE143" s="248">
        <f>IF(ADE$6=$AAP$5,成绩录入!DQ146,0)</f>
        <v>0</v>
      </c>
      <c r="ADF143" s="248">
        <f>IF(ADF$6=$AAP$5,成绩录入!DR146,0)</f>
        <v>0</v>
      </c>
      <c r="ADG143" s="248">
        <f>IF(ADG$6=$AAP$5,成绩录入!DS146,0)</f>
        <v>0</v>
      </c>
      <c r="ADH143" s="248">
        <f>IF(ADH$6=$AAP$5,成绩录入!DT146,0)</f>
        <v>0</v>
      </c>
      <c r="ADI143" s="248">
        <f>IF(ADI$6=$AAP$5,成绩录入!DU146,0)</f>
        <v>0</v>
      </c>
      <c r="ADJ143" s="248">
        <f>IF(ADJ$6=$AAP$5,成绩录入!DV146,0)</f>
        <v>0</v>
      </c>
      <c r="ADK143" s="248">
        <f>IF(ADK$6=$AAP$5,成绩录入!DW146,0)</f>
        <v>0</v>
      </c>
      <c r="ADL143" s="248">
        <f>IF(ADL$6=$AAP$5,成绩录入!DX146,0)</f>
        <v>0</v>
      </c>
      <c r="ADM143" s="248">
        <f>IF(ADM$6=$AAP$5,成绩录入!DY146,0)</f>
        <v>0</v>
      </c>
      <c r="ADN143" s="248">
        <f>IF(ADN$6=$AAP$5,成绩录入!DZ146,0)</f>
        <v>0</v>
      </c>
      <c r="ADO143" s="248">
        <f>IF(ADO$6=$AAP$5,成绩录入!EA146,0)</f>
        <v>0</v>
      </c>
      <c r="ADP143" s="248">
        <f>IF(ADP$6=$AAP$5,成绩录入!EB146,0)</f>
        <v>0</v>
      </c>
      <c r="ADQ143" s="248">
        <f>IF(ADQ$6=$AAP$5,成绩录入!EC146,0)</f>
        <v>0</v>
      </c>
      <c r="ADR143" s="248">
        <f>IF(ADR$6=$AAP$5,成绩录入!ED146,0)</f>
        <v>0</v>
      </c>
      <c r="ADS143" s="248">
        <f>IF(ADS$6=$AAP$5,成绩录入!EE146,0)</f>
        <v>0</v>
      </c>
      <c r="ADT143" s="248">
        <f>IF(ADT$6=$AAP$5,成绩录入!EF146,0)</f>
        <v>0</v>
      </c>
      <c r="ADU143" s="248">
        <f>IF(ADU$6=$AAP$5,成绩录入!EG146,0)</f>
        <v>0</v>
      </c>
      <c r="ADV143" s="248">
        <f>IF(ADV$6=$AAP$5,成绩录入!EH146,0)</f>
        <v>0</v>
      </c>
      <c r="ADW143" s="248">
        <f>IF(ADW$6=$AAP$5,成绩录入!EI146,0)</f>
        <v>0</v>
      </c>
      <c r="ADX143" s="248">
        <f>IF(ADX$6=$AAP$5,成绩录入!EJ146,0)</f>
        <v>0</v>
      </c>
      <c r="ADY143" s="248">
        <f>IF(ADY$6=$AAP$5,成绩录入!EK146,0)</f>
        <v>0</v>
      </c>
      <c r="ADZ143" s="248">
        <f>IF(ADZ$6=$AAP$5,成绩录入!EL146,0)</f>
        <v>0</v>
      </c>
      <c r="AEA143" s="248">
        <f>IF(AEA$6=$AAP$5,成绩录入!EM146,0)</f>
        <v>0</v>
      </c>
      <c r="AEB143" s="248">
        <f>IF(AEB$6=$AAP$5,成绩录入!EN146,0)</f>
        <v>0</v>
      </c>
      <c r="AEC143" s="248">
        <f>IF(AEC$6=$AAP$5,成绩录入!EO146,0)</f>
        <v>0</v>
      </c>
      <c r="AED143" s="248">
        <f>IF(AED$6=$AAP$5,成绩录入!EP146,0)</f>
        <v>0</v>
      </c>
      <c r="AEE143" s="248">
        <f>IF(AEE$6=$AAP$5,成绩录入!EQ146,0)</f>
        <v>0</v>
      </c>
      <c r="AEF143" s="248">
        <f>IF(AEF$6=$AAP$5,成绩录入!ER146,0)</f>
        <v>0</v>
      </c>
      <c r="AEG143" s="248">
        <f>IF(AEG$6=$AAP$5,成绩录入!ES146,0)</f>
        <v>0</v>
      </c>
      <c r="AEH143" s="248">
        <f>IF(AEH$6=$AAP$5,成绩录入!ET146,0)</f>
        <v>0</v>
      </c>
      <c r="AEI143" s="248">
        <f>IF(AEI$6=$AAP$5,成绩录入!EU146,0)</f>
        <v>0</v>
      </c>
      <c r="AEJ143" s="248">
        <f>IF(AEJ$6=$AAP$5,成绩录入!EV146,0)</f>
        <v>0</v>
      </c>
      <c r="AEK143" s="248">
        <f>IF(AEK$6=$AAP$5,成绩录入!EW146,0)</f>
        <v>0</v>
      </c>
      <c r="AEL143" s="248">
        <f>IF(AEL$6=$AAP$5,成绩录入!EX146,0)</f>
        <v>0</v>
      </c>
      <c r="AEM143" s="218">
        <f t="shared" si="356"/>
        <v>0</v>
      </c>
      <c r="AEN143" s="166"/>
      <c r="AEO143" s="166"/>
      <c r="AEP143" s="273">
        <f>IF(AEP$6=$AEO$5,成绩录入!BC146,0)</f>
        <v>0</v>
      </c>
      <c r="AEQ143" s="274">
        <f>IF(AEQ$6=$AEO$5,成绩录入!BD146,0)</f>
        <v>0</v>
      </c>
      <c r="AER143" s="274">
        <f>IF(AER$6=$AEO$5,成绩录入!BE146,0)</f>
        <v>0</v>
      </c>
      <c r="AES143" s="274">
        <f>IF(AES$6=$AEO$5,成绩录入!BF146,0)</f>
        <v>0</v>
      </c>
      <c r="AET143" s="274">
        <f>IF(AET$6=$AEO$5,成绩录入!BG146,0)</f>
        <v>0</v>
      </c>
      <c r="AEU143" s="274">
        <f>IF(AEU$6=$AEO$5,成绩录入!BH146,0)</f>
        <v>0</v>
      </c>
      <c r="AEV143" s="274">
        <f>IF(AEV$6=$AEO$5,成绩录入!BI146,0)</f>
        <v>0</v>
      </c>
      <c r="AEW143" s="274">
        <f>IF(AEW$6=$AEO$5,成绩录入!BJ146,0)</f>
        <v>0</v>
      </c>
      <c r="AEX143" s="274">
        <f>IF(AEX$6=$AEO$5,成绩录入!BK146,0)</f>
        <v>0</v>
      </c>
      <c r="AEY143" s="274">
        <f>IF(AEY$6=$AEO$5,成绩录入!BL146,0)</f>
        <v>0</v>
      </c>
      <c r="AEZ143" s="274">
        <f>IF(AEZ$6=$AEO$5,成绩录入!BM146,0)</f>
        <v>0</v>
      </c>
      <c r="AFA143" s="274">
        <f>IF(AFA$6=$AEO$5,成绩录入!BN146,0)</f>
        <v>0</v>
      </c>
      <c r="AFB143" s="274">
        <f>IF(AFB$6=$AEO$5,成绩录入!BO146,0)</f>
        <v>0</v>
      </c>
      <c r="AFC143" s="274">
        <f>IF(AFC$6=$AEO$5,成绩录入!BP146,0)</f>
        <v>0</v>
      </c>
      <c r="AFD143" s="274">
        <f>IF(AFD$6=$AEO$5,成绩录入!BQ146,0)</f>
        <v>0</v>
      </c>
      <c r="AFE143" s="274">
        <f>IF(AFE$6=$AEO$5,成绩录入!BR146,0)</f>
        <v>0</v>
      </c>
      <c r="AFF143" s="274">
        <f>IF(AFF$6=$AEO$5,成绩录入!BS146,0)</f>
        <v>0</v>
      </c>
      <c r="AFG143" s="274">
        <f>IF(AFG$6=$AEO$5,成绩录入!BT146,0)</f>
        <v>0</v>
      </c>
      <c r="AFH143" s="274">
        <f>IF(AFH$6=$AEO$5,成绩录入!BU146,0)</f>
        <v>0</v>
      </c>
      <c r="AFI143" s="274">
        <f>IF(AFI$6=$AEO$5,成绩录入!BV146,0)</f>
        <v>0</v>
      </c>
      <c r="AFJ143" s="274">
        <f>IF(AFJ$6=$AEO$5,成绩录入!BW146,0)</f>
        <v>0</v>
      </c>
      <c r="AFK143" s="274">
        <f>IF(AFK$6=$AEO$5,成绩录入!BX146,0)</f>
        <v>0</v>
      </c>
      <c r="AFL143" s="274">
        <f>IF(AFL$6=$AEO$5,成绩录入!BY146,0)</f>
        <v>0</v>
      </c>
      <c r="AFM143" s="274">
        <f>IF(AFM$6=$AEO$5,成绩录入!BZ146,0)</f>
        <v>0</v>
      </c>
      <c r="AFN143" s="274">
        <f>IF(AFN$6=$AEO$5,成绩录入!CA146,0)</f>
        <v>0</v>
      </c>
      <c r="AFO143" s="274">
        <f>IF(AFO$6=$AEO$5,成绩录入!CB146,0)</f>
        <v>0</v>
      </c>
      <c r="AFP143" s="274">
        <f>IF(AFP$6=$AEO$5,成绩录入!CC146,0)</f>
        <v>0</v>
      </c>
      <c r="AFQ143" s="274">
        <f>IF(AFQ$6=$AEO$5,成绩录入!CD146,0)</f>
        <v>0</v>
      </c>
      <c r="AFR143" s="274">
        <f>IF(AFR$6=$AEO$5,成绩录入!CE146,0)</f>
        <v>0</v>
      </c>
      <c r="AFS143" s="274">
        <f>IF(AFS$6=$AEO$5,成绩录入!CF146,0)</f>
        <v>0</v>
      </c>
      <c r="AFT143" s="274">
        <f>IF(AFT$6=$AEO$5,成绩录入!CG146,0)</f>
        <v>0</v>
      </c>
      <c r="AFU143" s="274">
        <f>IF(AFU$6=$AEO$5,成绩录入!CH146,0)</f>
        <v>0</v>
      </c>
      <c r="AFV143" s="274">
        <f>IF(AFV$6=$AEO$5,成绩录入!CI146,0)</f>
        <v>0</v>
      </c>
      <c r="AFW143" s="274">
        <f>IF(AFW$6=$AEO$5,成绩录入!CJ146,0)</f>
        <v>0</v>
      </c>
      <c r="AFX143" s="274">
        <f>IF(AFX$6=$AEO$5,成绩录入!CK146,0)</f>
        <v>0</v>
      </c>
      <c r="AFY143" s="274">
        <f>IF(AFY$6=$AEO$5,成绩录入!CL146,0)</f>
        <v>0</v>
      </c>
      <c r="AFZ143" s="274">
        <f>IF(AFZ$6=$AEO$5,成绩录入!CM146,0)</f>
        <v>0</v>
      </c>
      <c r="AGA143" s="274">
        <f>IF(AGA$6=$AEO$5,成绩录入!CN146,0)</f>
        <v>0</v>
      </c>
      <c r="AGB143" s="274">
        <f>IF(AGB$6=$AEO$5,成绩录入!CO146,0)</f>
        <v>0</v>
      </c>
      <c r="AGC143" s="274">
        <f>IF(AGC$6=$AEO$5,成绩录入!CP146,0)</f>
        <v>0</v>
      </c>
      <c r="AGD143" s="274">
        <f>IF(AGD$6=$AEO$5,成绩录入!CQ146,0)</f>
        <v>0</v>
      </c>
      <c r="AGE143" s="274">
        <f>IF(AGE$6=$AEO$5,成绩录入!CR146,0)</f>
        <v>0</v>
      </c>
      <c r="AGF143" s="274">
        <f>IF(AGF$6=$AEO$5,成绩录入!CS146,0)</f>
        <v>0</v>
      </c>
      <c r="AGG143" s="274">
        <f>IF(AGG$6=$AEO$5,成绩录入!CT146,0)</f>
        <v>0</v>
      </c>
      <c r="AGH143" s="274">
        <f>IF(AGH$6=$AEO$5,成绩录入!CU146,0)</f>
        <v>0</v>
      </c>
      <c r="AGI143" s="274">
        <f>IF(AGI$6=$AEO$5,成绩录入!CV146,0)</f>
        <v>0</v>
      </c>
      <c r="AGJ143" s="274">
        <f>IF(AGJ$6=$AEO$5,成绩录入!CW146,0)</f>
        <v>0</v>
      </c>
      <c r="AGK143" s="274">
        <f>IF(AGK$6=$AEO$5,成绩录入!CX146,0)</f>
        <v>0</v>
      </c>
      <c r="AGL143" s="274">
        <f>IF(AGL$6=$AEO$5,成绩录入!CY146,0)</f>
        <v>0</v>
      </c>
      <c r="AGM143" s="274">
        <f>IF(AGM$6=$AEO$5,成绩录入!CZ146,0)</f>
        <v>0</v>
      </c>
      <c r="AGN143" s="274">
        <f>IF(AGN$6=$AEO$5,成绩录入!DA146,0)</f>
        <v>0</v>
      </c>
      <c r="AGO143" s="274">
        <f>IF(AGO$6=$AEO$5,成绩录入!DB146,0)</f>
        <v>0</v>
      </c>
      <c r="AGP143" s="274">
        <f>IF(AGP$6=$AEO$5,成绩录入!DC146,0)</f>
        <v>0</v>
      </c>
      <c r="AGQ143" s="274">
        <f>IF(AGQ$6=$AEO$5,成绩录入!DD146,0)</f>
        <v>0</v>
      </c>
      <c r="AGR143" s="274">
        <f>IF(AGR$6=$AEO$5,成绩录入!DE146,0)</f>
        <v>0</v>
      </c>
      <c r="AGS143" s="274">
        <f>IF(AGS$6=$AEO$5,成绩录入!DF146,0)</f>
        <v>0</v>
      </c>
      <c r="AGT143" s="274">
        <f>IF(AGT$6=$AEO$5,成绩录入!DG146,0)</f>
        <v>0</v>
      </c>
      <c r="AGU143" s="274">
        <f>IF(AGU$6=$AEO$5,成绩录入!DH146,0)</f>
        <v>0</v>
      </c>
      <c r="AGV143" s="274">
        <f>IF(AGV$6=$AEO$5,成绩录入!DI146,0)</f>
        <v>0</v>
      </c>
      <c r="AGW143" s="274">
        <f>IF(AGW$6=$AEO$5,成绩录入!DJ146,0)</f>
        <v>0</v>
      </c>
      <c r="AGX143" s="248">
        <f>IF(AGX$6=$AEO$5,成绩录入!DK146,0)</f>
        <v>0</v>
      </c>
      <c r="AGY143" s="248">
        <f>IF(AGY$6=$AEO$5,成绩录入!DL146,0)</f>
        <v>0</v>
      </c>
      <c r="AGZ143" s="248">
        <f>IF(AGZ$6=$AEO$5,成绩录入!DM146,0)</f>
        <v>0</v>
      </c>
      <c r="AHA143" s="248">
        <f>IF(AHA$6=$AEO$5,成绩录入!DN146,0)</f>
        <v>0</v>
      </c>
      <c r="AHB143" s="248">
        <f>IF(AHB$6=$AEO$5,成绩录入!DO146,0)</f>
        <v>0</v>
      </c>
      <c r="AHC143" s="248">
        <f>IF(AHC$6=$AEO$5,成绩录入!DP146,0)</f>
        <v>0</v>
      </c>
      <c r="AHD143" s="248">
        <f>IF(AHD$6=$AEO$5,成绩录入!DQ146,0)</f>
        <v>0</v>
      </c>
      <c r="AHE143" s="248">
        <f>IF(AHE$6=$AEO$5,成绩录入!DR146,0)</f>
        <v>0</v>
      </c>
      <c r="AHF143" s="248">
        <f>IF(AHF$6=$AEO$5,成绩录入!DS146,0)</f>
        <v>0</v>
      </c>
      <c r="AHG143" s="248">
        <f>IF(AHG$6=$AEO$5,成绩录入!DT146,0)</f>
        <v>0</v>
      </c>
      <c r="AHH143" s="248">
        <f>IF(AHH$6=$AEO$5,成绩录入!DU146,0)</f>
        <v>0</v>
      </c>
      <c r="AHI143" s="248">
        <f>IF(AHI$6=$AEO$5,成绩录入!DV146,0)</f>
        <v>0</v>
      </c>
      <c r="AHJ143" s="248">
        <f>IF(AHJ$6=$AEO$5,成绩录入!DW146,0)</f>
        <v>0</v>
      </c>
      <c r="AHK143" s="248">
        <f>IF(AHK$6=$AEO$5,成绩录入!DX146,0)</f>
        <v>0</v>
      </c>
      <c r="AHL143" s="248">
        <f>IF(AHL$6=$AEO$5,成绩录入!DY146,0)</f>
        <v>0</v>
      </c>
      <c r="AHM143" s="248">
        <f>IF(AHM$6=$AEO$5,成绩录入!DZ146,0)</f>
        <v>0</v>
      </c>
      <c r="AHN143" s="248">
        <f>IF(AHN$6=$AEO$5,成绩录入!EA146,0)</f>
        <v>0</v>
      </c>
      <c r="AHO143" s="248">
        <f>IF(AHO$6=$AEO$5,成绩录入!EB146,0)</f>
        <v>0</v>
      </c>
      <c r="AHP143" s="248">
        <f>IF(AHP$6=$AEO$5,成绩录入!EC146,0)</f>
        <v>0</v>
      </c>
      <c r="AHQ143" s="248">
        <f>IF(AHQ$6=$AEO$5,成绩录入!ED146,0)</f>
        <v>0</v>
      </c>
      <c r="AHR143" s="248">
        <f>IF(AHR$6=$AEO$5,成绩录入!EE146,0)</f>
        <v>0</v>
      </c>
      <c r="AHS143" s="248">
        <f>IF(AHS$6=$AEO$5,成绩录入!EF146,0)</f>
        <v>0</v>
      </c>
      <c r="AHT143" s="248">
        <f>IF(AHT$6=$AEO$5,成绩录入!EG146,0)</f>
        <v>0</v>
      </c>
      <c r="AHU143" s="248">
        <f>IF(AHU$6=$AEO$5,成绩录入!EH146,0)</f>
        <v>0</v>
      </c>
      <c r="AHV143" s="248">
        <f>IF(AHV$6=$AEO$5,成绩录入!EI146,0)</f>
        <v>0</v>
      </c>
      <c r="AHW143" s="248">
        <f>IF(AHW$6=$AEO$5,成绩录入!EJ146,0)</f>
        <v>0</v>
      </c>
      <c r="AHX143" s="248">
        <f>IF(AHX$6=$AEO$5,成绩录入!EK146,0)</f>
        <v>0</v>
      </c>
      <c r="AHY143" s="248">
        <f>IF(AHY$6=$AEO$5,成绩录入!EL146,0)</f>
        <v>0</v>
      </c>
      <c r="AHZ143" s="248">
        <f>IF(AHZ$6=$AEO$5,成绩录入!EM146,0)</f>
        <v>0</v>
      </c>
      <c r="AIA143" s="248">
        <f>IF(AIA$6=$AEO$5,成绩录入!EN146,0)</f>
        <v>0</v>
      </c>
      <c r="AIB143" s="248">
        <f>IF(AIB$6=$AEO$5,成绩录入!EO146,0)</f>
        <v>0</v>
      </c>
      <c r="AIC143" s="248">
        <f>IF(AIC$6=$AEO$5,成绩录入!EP146,0)</f>
        <v>0</v>
      </c>
      <c r="AID143" s="248">
        <f>IF(AID$6=$AEO$5,成绩录入!EQ146,0)</f>
        <v>0</v>
      </c>
      <c r="AIE143" s="248">
        <f>IF(AIE$6=$AEO$5,成绩录入!ER146,0)</f>
        <v>0</v>
      </c>
      <c r="AIF143" s="248">
        <f>IF(AIF$6=$AEO$5,成绩录入!ES146,0)</f>
        <v>0</v>
      </c>
      <c r="AIG143" s="248">
        <f>IF(AIG$6=$AEO$5,成绩录入!ET146,0)</f>
        <v>0</v>
      </c>
      <c r="AIH143" s="248">
        <f>IF(AIH$6=$AEO$5,成绩录入!EU146,0)</f>
        <v>0</v>
      </c>
      <c r="AII143" s="248">
        <f>IF(AII$6=$AEO$5,成绩录入!EV146,0)</f>
        <v>0</v>
      </c>
      <c r="AIJ143" s="248">
        <f>IF(AIJ$6=$AEO$5,成绩录入!EW146,0)</f>
        <v>0</v>
      </c>
      <c r="AIK143" s="248">
        <f>IF(AIK$6=$AEO$5,成绩录入!EX146,0)</f>
        <v>0</v>
      </c>
      <c r="AIL143" s="218">
        <f t="shared" si="357"/>
        <v>0</v>
      </c>
      <c r="AIN143" s="402" t="str">
        <f>初始录入!A148</f>
        <v/>
      </c>
      <c r="AIO143" s="270">
        <f>初始录入!B148</f>
        <v>0</v>
      </c>
      <c r="AIP143" s="271">
        <f>初始录入!C148</f>
        <v>0</v>
      </c>
      <c r="AIQ143" s="403">
        <f>IF(平时!D141&lt;&gt;"",平时!D141,0)</f>
        <v>0</v>
      </c>
      <c r="AIR143" s="404" t="str">
        <f t="shared" si="331"/>
        <v/>
      </c>
      <c r="AIS143" s="403">
        <f>IF(过程!D141&lt;&gt;"",过程!D141,0)</f>
        <v>0</v>
      </c>
      <c r="AIT143" s="404" t="str">
        <f t="shared" si="332"/>
        <v/>
      </c>
      <c r="AIU143" s="216">
        <f>IF(期末!D141&lt;&gt;"",期末!D141,0)</f>
        <v>0</v>
      </c>
      <c r="AIV143" s="404" t="str">
        <f t="shared" si="333"/>
        <v/>
      </c>
      <c r="AIW143" s="405">
        <f t="shared" si="334"/>
        <v>0</v>
      </c>
      <c r="AIX143" s="403">
        <f>IF(平时!E141&lt;&gt;"",平时!E141,0)</f>
        <v>0</v>
      </c>
      <c r="AIY143" s="404" t="str">
        <f t="shared" si="335"/>
        <v/>
      </c>
      <c r="AIZ143" s="403">
        <f>IF(过程!E141&lt;&gt;"",过程!E141,0)</f>
        <v>0</v>
      </c>
      <c r="AJA143" s="404" t="str">
        <f t="shared" si="336"/>
        <v/>
      </c>
      <c r="AJB143" s="216">
        <f>IF(期末!E141&lt;&gt;"",期末!E141,0)</f>
        <v>0</v>
      </c>
      <c r="AJC143" s="404" t="str">
        <f t="shared" si="337"/>
        <v/>
      </c>
      <c r="AJD143" s="405">
        <f t="shared" si="338"/>
        <v>0</v>
      </c>
      <c r="AJE143" s="403">
        <f>IF(平时!F141&lt;&gt;"",平时!F141,0)</f>
        <v>0</v>
      </c>
      <c r="AJF143" s="404" t="str">
        <f t="shared" si="339"/>
        <v/>
      </c>
      <c r="AJG143" s="403">
        <f>IF(过程!F141&lt;&gt;"",过程!F141,0)</f>
        <v>0</v>
      </c>
      <c r="AJH143" s="404" t="str">
        <f t="shared" si="340"/>
        <v/>
      </c>
      <c r="AJI143" s="216">
        <f>IF(期末!F141&lt;&gt;"",期末!F141,0)</f>
        <v>0</v>
      </c>
      <c r="AJJ143" s="404" t="str">
        <f t="shared" si="341"/>
        <v/>
      </c>
      <c r="AJK143" s="405">
        <f t="shared" si="342"/>
        <v>0</v>
      </c>
      <c r="AJL143" s="403">
        <f>IF(平时!G141&lt;&gt;"",平时!G141,0)</f>
        <v>0</v>
      </c>
      <c r="AJM143" s="404" t="str">
        <f t="shared" si="343"/>
        <v/>
      </c>
      <c r="AJN143" s="403">
        <f>IF(过程!G141&lt;&gt;"",过程!G141,0)</f>
        <v>0</v>
      </c>
      <c r="AJO143" s="404" t="str">
        <f t="shared" si="344"/>
        <v/>
      </c>
      <c r="AJP143" s="216">
        <f>IF(期末!G141&lt;&gt;"",期末!G141,0)</f>
        <v>0</v>
      </c>
      <c r="AJQ143" s="404" t="str">
        <f t="shared" si="345"/>
        <v/>
      </c>
      <c r="AJR143" s="405">
        <f t="shared" si="346"/>
        <v>0</v>
      </c>
      <c r="AJS143" s="403">
        <f>IF(平时!H141&lt;&gt;"",平时!H141,0)</f>
        <v>0</v>
      </c>
      <c r="AJT143" s="404" t="str">
        <f t="shared" si="347"/>
        <v/>
      </c>
      <c r="AJU143" s="403">
        <f>IF(过程!H141&lt;&gt;"",过程!H141,0)</f>
        <v>0</v>
      </c>
      <c r="AJV143" s="404" t="str">
        <f t="shared" si="348"/>
        <v/>
      </c>
      <c r="AJW143" s="216">
        <f>IF(期末!H141&lt;&gt;"",期末!H141,0)</f>
        <v>0</v>
      </c>
      <c r="AJX143" s="404" t="str">
        <f t="shared" si="349"/>
        <v/>
      </c>
      <c r="AJY143" s="406">
        <f t="shared" si="350"/>
        <v>0</v>
      </c>
      <c r="AKA143" s="216" t="str">
        <f>初始录入!A148</f>
        <v/>
      </c>
      <c r="AKB143" s="216">
        <f>初始录入!B148</f>
        <v>0</v>
      </c>
      <c r="AKC143" s="216">
        <f>初始录入!C148</f>
        <v>0</v>
      </c>
      <c r="AKD143" s="327" t="str">
        <f>IF(初始录入!$E148=初始录入!$K$2,达成度!$D156,"")</f>
        <v/>
      </c>
      <c r="AKE143" s="327" t="str">
        <f>IF(初始录入!$E148=初始录入!$K$3,达成度!D156,"")</f>
        <v/>
      </c>
      <c r="AKF143" s="216" t="str">
        <f>IF(初始录入!$E148=初始录入!$K$4,达成度!D156,"")</f>
        <v/>
      </c>
      <c r="AKG143" s="216" t="str">
        <f>IF(初始录入!$E148=初始录入!$K$5,达成度!D156,"")</f>
        <v/>
      </c>
      <c r="AKH143" s="327" t="str">
        <f>IF(初始录入!$E148=初始录入!$K$2,达成度!E156,"")</f>
        <v/>
      </c>
      <c r="AKI143" s="327" t="str">
        <f>IF(初始录入!$E148=初始录入!$K$3,达成度!E156,"")</f>
        <v/>
      </c>
      <c r="AKJ143" s="216" t="str">
        <f>IF(初始录入!$E148=初始录入!$K$4,达成度!E156,"")</f>
        <v/>
      </c>
      <c r="AKK143" s="216" t="str">
        <f>IF(初始录入!$E148=初始录入!$K$5,达成度!E156,"")</f>
        <v/>
      </c>
      <c r="AKL143" s="327" t="str">
        <f>IF(初始录入!$E148=初始录入!$K$2,达成度!F156,"")</f>
        <v/>
      </c>
      <c r="AKM143" s="327" t="str">
        <f>IF(初始录入!$E148=初始录入!$K$3,达成度!F156,"")</f>
        <v/>
      </c>
      <c r="AKN143" s="216" t="str">
        <f>IF(初始录入!$E148=初始录入!$K$4,达成度!F156,"")</f>
        <v/>
      </c>
      <c r="AKO143" s="216" t="str">
        <f>IF(初始录入!$E148=初始录入!$K$5,达成度!F156,"")</f>
        <v/>
      </c>
      <c r="AKP143" s="327" t="str">
        <f>IF(初始录入!$E148=初始录入!$K$2,达成度!H156,"")</f>
        <v/>
      </c>
      <c r="AKQ143" s="327" t="str">
        <f>IF(初始录入!$E148=初始录入!$K$3,达成度!H156,"")</f>
        <v/>
      </c>
      <c r="AKR143" s="216" t="str">
        <f>IF(初始录入!$E148=初始录入!$K$4,达成度!H156,"")</f>
        <v/>
      </c>
      <c r="AKS143" s="216" t="str">
        <f>IF(初始录入!$E148=初始录入!$K$5,达成度!H156,"")</f>
        <v/>
      </c>
      <c r="AKT143" s="327" t="str">
        <f>IF(初始录入!$E148=初始录入!$K$2,达成度!I156,"")</f>
        <v/>
      </c>
      <c r="AKU143" s="327" t="str">
        <f>IF(初始录入!$E148=初始录入!$K$3,达成度!I156,"")</f>
        <v/>
      </c>
      <c r="AKV143" s="216" t="str">
        <f>IF(初始录入!$E148=初始录入!$K$4,达成度!I156,"")</f>
        <v/>
      </c>
      <c r="AKW143" s="216" t="str">
        <f>IF(初始录入!$E148=初始录入!$K$5,达成度!I156,"")</f>
        <v/>
      </c>
      <c r="AKX143" s="327" t="str">
        <f>IF(初始录入!$E148=初始录入!$K$2,达成度!J156,"")</f>
        <v/>
      </c>
      <c r="AKY143" s="327" t="str">
        <f>IF(初始录入!$E148=初始录入!$K$3,达成度!J156,"")</f>
        <v/>
      </c>
      <c r="AKZ143" s="216" t="str">
        <f>IF(初始录入!$E148=初始录入!$K$4,达成度!J156,"")</f>
        <v/>
      </c>
      <c r="ALA143" s="216" t="str">
        <f>IF(初始录入!$E148=初始录入!$K$5,达成度!J156,"")</f>
        <v/>
      </c>
      <c r="ALB143" s="327" t="str">
        <f>IF(初始录入!$E148=初始录入!$K$2,达成度!L156,"")</f>
        <v/>
      </c>
      <c r="ALC143" s="327" t="str">
        <f>IF(初始录入!$E148=初始录入!$K$3,达成度!L156,"")</f>
        <v/>
      </c>
      <c r="ALD143" s="216" t="str">
        <f>IF(初始录入!$E148=初始录入!$K$4,达成度!L156,"")</f>
        <v/>
      </c>
      <c r="ALE143" s="216" t="str">
        <f>IF(初始录入!$E148=初始录入!$K$5,达成度!L156,"")</f>
        <v/>
      </c>
      <c r="ALF143" s="327" t="str">
        <f>IF(初始录入!$E148=初始录入!$K$2,达成度!M156,"")</f>
        <v/>
      </c>
      <c r="ALG143" s="327" t="str">
        <f>IF(初始录入!$E148=初始录入!$K$3,达成度!M156,"")</f>
        <v/>
      </c>
      <c r="ALH143" s="216" t="str">
        <f>IF(初始录入!$E148=初始录入!$K$4,达成度!M156,"")</f>
        <v/>
      </c>
      <c r="ALI143" s="216" t="str">
        <f>IF(初始录入!$E148=初始录入!$K$5,达成度!M156,"")</f>
        <v/>
      </c>
      <c r="ALJ143" s="327" t="str">
        <f>IF(初始录入!$E148=初始录入!$K$2,达成度!N156,"")</f>
        <v/>
      </c>
      <c r="ALK143" s="327" t="str">
        <f>IF(初始录入!$E148=初始录入!$K$3,达成度!N156,"")</f>
        <v/>
      </c>
      <c r="ALL143" s="216" t="str">
        <f>IF(初始录入!$E148=初始录入!$K$4,达成度!N156,"")</f>
        <v/>
      </c>
      <c r="ALM143" s="216" t="str">
        <f>IF(初始录入!$E148=初始录入!$K$5,达成度!N156,"")</f>
        <v/>
      </c>
      <c r="ALN143" s="327" t="str">
        <f>IF(初始录入!$E148=初始录入!$K$2,达成度!P156,"")</f>
        <v/>
      </c>
      <c r="ALO143" s="327" t="str">
        <f>IF(初始录入!$E148=初始录入!$K$3,达成度!P156,"")</f>
        <v/>
      </c>
      <c r="ALP143" s="216" t="str">
        <f>IF(初始录入!$E148=初始录入!$K$4,达成度!P156,"")</f>
        <v/>
      </c>
      <c r="ALQ143" s="216" t="str">
        <f>IF(初始录入!$E148=初始录入!$K$5,达成度!P156,"")</f>
        <v/>
      </c>
      <c r="ALR143" s="327" t="str">
        <f>IF(初始录入!$E148=初始录入!$K$2,达成度!Q156,"")</f>
        <v/>
      </c>
      <c r="ALS143" s="327" t="str">
        <f>IF(初始录入!$E148=初始录入!$K$3,达成度!Q156,"")</f>
        <v/>
      </c>
      <c r="ALT143" s="216" t="str">
        <f>IF(初始录入!$E148=初始录入!$K$4,达成度!Q156,"")</f>
        <v/>
      </c>
      <c r="ALU143" s="216" t="str">
        <f>IF(初始录入!$E148=初始录入!$K$5,达成度!Q156,"")</f>
        <v/>
      </c>
      <c r="ALV143" s="327" t="str">
        <f>IF(初始录入!$E148=初始录入!$K$2,达成度!R156,"")</f>
        <v/>
      </c>
      <c r="ALW143" s="327" t="str">
        <f>IF(初始录入!$E148=初始录入!$K$3,达成度!R156,"")</f>
        <v/>
      </c>
      <c r="ALX143" s="216" t="str">
        <f>IF(初始录入!$E148=初始录入!$K$4,达成度!R156,"")</f>
        <v/>
      </c>
      <c r="ALY143" s="216"/>
      <c r="ALZ143" s="327" t="str">
        <f>IF(初始录入!$E148=初始录入!$K$2,达成度!T156,"")</f>
        <v/>
      </c>
      <c r="AMA143" s="327" t="str">
        <f>IF(初始录入!$E148=初始录入!$K$3,达成度!T156,"")</f>
        <v/>
      </c>
      <c r="AMB143" s="216" t="str">
        <f>IF(初始录入!$E148=初始录入!$K$4,达成度!T156,"")</f>
        <v/>
      </c>
      <c r="AMC143" s="216" t="str">
        <f>IF(初始录入!$E148=初始录入!$K$5,达成度!T156,"")</f>
        <v/>
      </c>
      <c r="AMD143" s="327" t="str">
        <f>IF(初始录入!$E148=初始录入!$K$2,达成度!U156,"")</f>
        <v/>
      </c>
      <c r="AME143" s="327" t="str">
        <f>IF(初始录入!$E148=初始录入!$K$3,达成度!U156,"")</f>
        <v/>
      </c>
      <c r="AMF143" s="216" t="str">
        <f>IF(初始录入!$E148=初始录入!$K$4,达成度!U156,"")</f>
        <v/>
      </c>
      <c r="AMG143" s="216" t="str">
        <f>IF(初始录入!$E148=初始录入!$K$5,达成度!U156,"")</f>
        <v/>
      </c>
      <c r="AMH143" s="327" t="str">
        <f>IF(初始录入!$E148=初始录入!$K$2,达成度!V156,"")</f>
        <v/>
      </c>
      <c r="AMI143" s="327" t="str">
        <f>IF(初始录入!$E148=初始录入!$K$3,达成度!V156,"")</f>
        <v/>
      </c>
      <c r="AMJ143" s="216" t="str">
        <f>IF(初始录入!$E148=初始录入!$K$4,达成度!W156,"")</f>
        <v/>
      </c>
      <c r="AMK143" s="216" t="str">
        <f>IF(初始录入!$E148=初始录入!$K$5,达成度!W156,"")</f>
        <v/>
      </c>
      <c r="AMM143" s="270">
        <f t="shared" si="369"/>
        <v>136</v>
      </c>
      <c r="AMN143" s="222" t="str">
        <f t="shared" si="365"/>
        <v/>
      </c>
      <c r="AMO143" s="325" t="str">
        <f>IF($AMM143&lt;=$H$7,INDEX(达成度!$G$21:$G$170,$AMM143,1),"")</f>
        <v/>
      </c>
      <c r="AMP143" s="325" t="str">
        <f>IF($AMM143&lt;=$H$7,INDEX(达成度!$K$21:$K$170,$AMM143,1),"")</f>
        <v/>
      </c>
      <c r="AMQ143" s="325" t="str">
        <f>IF($AMM143&lt;=$H$7,INDEX(达成度!$O$21:$O$170,$AMM143,1),"")</f>
        <v/>
      </c>
      <c r="AMR143" s="325" t="str">
        <f>IF($AMM143&lt;=$H$7,INDEX(达成度!$S$21:$S$170,$AMM143,1),"")</f>
        <v/>
      </c>
      <c r="AMS143" s="326" t="str">
        <f>IF($AMM143&lt;=$H$7,INDEX(达成度!$W$21:$W$170,$AMM143,1),"")</f>
        <v/>
      </c>
      <c r="AMU143" s="407"/>
      <c r="AMV143" s="222" t="str">
        <f t="shared" si="366"/>
        <v/>
      </c>
      <c r="AMW143" s="325" t="str">
        <f>IF($AMM143&lt;=$I$7,INDEX(达成度!$G$21:$G$170,$AMM143+$H$7,1),"")</f>
        <v/>
      </c>
      <c r="AMX143" s="325" t="str">
        <f>IF($AMM143&lt;=$I$7,INDEX(达成度!$K$21:$K$170,$AMM143+$H$7,1),"")</f>
        <v/>
      </c>
      <c r="AMY143" s="325" t="str">
        <f>IF($AMM143&lt;=$I$7,INDEX(达成度!$O$21:$O$170,$AMM143+$H$7,1),"")</f>
        <v/>
      </c>
      <c r="AMZ143" s="325" t="str">
        <f>IF($AMM143&lt;=$I$7,INDEX(达成度!$S$21:$S$170,$AMM143+$H$7,1),"")</f>
        <v/>
      </c>
      <c r="ANA143" s="326" t="str">
        <f>IF($AMM143&lt;=$I$7,INDEX(达成度!$W$21:$W$170,$AMM143+$H$7,1),"")</f>
        <v/>
      </c>
      <c r="ANC143" s="270"/>
      <c r="AND143" s="216" t="str">
        <f t="shared" si="367"/>
        <v/>
      </c>
      <c r="ANE143" s="325" t="str">
        <f>IF($AMM143&lt;=$J$7,INDEX(达成度!$G$21:$G$170,$AMM143+$H$7+$I$7,1),"")</f>
        <v/>
      </c>
      <c r="ANF143" s="325" t="str">
        <f>IF($AMM143&lt;=$J$7,INDEX(达成度!$K$21:$K$170,$AMM143+$H$7+$I$7,1),"")</f>
        <v/>
      </c>
      <c r="ANG143" s="325" t="str">
        <f>IF($AMM143&lt;=$J$7,INDEX(达成度!$O$21:$O$170,$AMM143+$H$7+$I$7,1),"")</f>
        <v/>
      </c>
      <c r="ANH143" s="325" t="str">
        <f>IF($AMM143&lt;=$J$7,INDEX(达成度!$S$21:$S$170,$AMM143+$H$7+$I$7,1),"")</f>
        <v/>
      </c>
      <c r="ANI143" s="326" t="str">
        <f>IF($AMM143&lt;=$J$7,INDEX(达成度!$W$21:$W$170,$AMM143+$H$7+$I$7,1),"")</f>
        <v/>
      </c>
      <c r="ANK143" s="270"/>
      <c r="ANL143" s="216" t="str">
        <f t="shared" si="368"/>
        <v/>
      </c>
      <c r="ANM143" s="325" t="str">
        <f>IF($AMM143&lt;=$K$7,INDEX(达成度!$G$21:$G$170,$AMM143+$H$7+$I$7+$J$7,1),"")</f>
        <v/>
      </c>
      <c r="ANN143" s="325" t="str">
        <f>IF($AMM143&lt;=$K$7,INDEX(达成度!$K$21:$K$170,$AMM143+$H$7+$I$7+$J$7,1),"")</f>
        <v/>
      </c>
      <c r="ANO143" s="325" t="str">
        <f>IF($AMM143&lt;=$K$7,INDEX(达成度!$O$21:$O$170,$AMM143+$H$7+$I$7+$J$7,1),"")</f>
        <v/>
      </c>
      <c r="ANP143" s="325" t="str">
        <f>IF($AMM143&lt;=$K$7,INDEX(达成度!$S$21:$S$170,$AMM143+$H$7+$I$7+$J$7,1),"")</f>
        <v/>
      </c>
      <c r="ANQ143" s="326" t="str">
        <f>IF($AMM143&lt;=$K$7,INDEX(达成度!$W$21:$W$170,$AMM143+$H$7+$I$7+$J$7,1),"")</f>
        <v/>
      </c>
    </row>
    <row r="144" ht="18" customHeight="1" spans="1:1024 1025:1057">
      <c r="A144" s="215" t="str">
        <f>初始录入!A149</f>
        <v/>
      </c>
      <c r="B144" s="216" t="str">
        <f>IF(初始录入!B149&lt;&gt;"",初始录入!B149,"")</f>
        <v/>
      </c>
      <c r="C144" s="216" t="str">
        <f>IF(初始录入!C149&lt;&gt;"",初始录入!C149,"")</f>
        <v/>
      </c>
      <c r="D144" s="216" t="str">
        <f>IF(初始录入!D149&lt;&gt;"",初始录入!D149,"")</f>
        <v/>
      </c>
      <c r="E144" s="218" t="str">
        <f>IF(初始录入!E149&lt;&gt;"",初始录入!E149,"")</f>
        <v/>
      </c>
      <c r="G144" s="330"/>
      <c r="H144" s="295">
        <f>IF(初始录入!E149=H$6,1,0)</f>
        <v>0</v>
      </c>
      <c r="I144" s="295">
        <f>IF(初始录入!E149=I$6,1,0)</f>
        <v>0</v>
      </c>
      <c r="J144" s="295">
        <f>IF(初始录入!E149=J$6,1,0)</f>
        <v>0</v>
      </c>
      <c r="K144" s="321">
        <f>IF(初始录入!E149=K$6,1,0)</f>
        <v>0</v>
      </c>
      <c r="Y144" s="294">
        <v>100</v>
      </c>
      <c r="Z144" s="295">
        <f>成绩录入!$F$7</f>
        <v>0</v>
      </c>
      <c r="AA144" s="295">
        <f>成绩录入!F147</f>
        <v>0</v>
      </c>
      <c r="AB144" s="296">
        <f>IF(初始录入!$M$7&lt;&gt;"",IF(成绩录入!$F$7&lt;&gt;"",IF(初始录入!$P$7="次数",AA144/Z144*Y144,成绩录入!F147),0),0)</f>
        <v>0</v>
      </c>
      <c r="AC144" s="297">
        <f t="shared" si="278"/>
        <v>0</v>
      </c>
      <c r="AD144" s="297">
        <f t="shared" si="279"/>
        <v>0</v>
      </c>
      <c r="AE144" s="297">
        <f t="shared" si="280"/>
        <v>0</v>
      </c>
      <c r="AF144" s="297">
        <f t="shared" si="281"/>
        <v>0</v>
      </c>
      <c r="AG144" s="297">
        <f t="shared" si="282"/>
        <v>0</v>
      </c>
      <c r="AH144" s="298">
        <f t="shared" si="283"/>
        <v>0</v>
      </c>
      <c r="AJ144" s="260">
        <f>成绩录入!I147</f>
        <v>0</v>
      </c>
      <c r="AK144" s="248">
        <f>成绩录入!J147</f>
        <v>0</v>
      </c>
      <c r="AL144" s="248">
        <f>成绩录入!K147</f>
        <v>0</v>
      </c>
      <c r="AM144" s="248">
        <f>成绩录入!L147</f>
        <v>0</v>
      </c>
      <c r="AN144" s="248">
        <f>成绩录入!M147</f>
        <v>0</v>
      </c>
      <c r="AO144" s="298">
        <f t="shared" si="284"/>
        <v>0</v>
      </c>
      <c r="AQ144" s="260">
        <f>成绩录入!I147</f>
        <v>0</v>
      </c>
      <c r="AR144" s="248">
        <f>成绩录入!J147</f>
        <v>0</v>
      </c>
      <c r="AS144" s="248">
        <f>成绩录入!K147</f>
        <v>0</v>
      </c>
      <c r="AT144" s="248">
        <f>成绩录入!L147</f>
        <v>0</v>
      </c>
      <c r="AU144" s="248">
        <f>成绩录入!M147</f>
        <v>0</v>
      </c>
      <c r="AV144" s="298">
        <f t="shared" si="285"/>
        <v>0</v>
      </c>
      <c r="AX144" s="260">
        <f>成绩录入!I147</f>
        <v>0</v>
      </c>
      <c r="AY144" s="248">
        <f>成绩录入!J147</f>
        <v>0</v>
      </c>
      <c r="AZ144" s="248">
        <f>成绩录入!K147</f>
        <v>0</v>
      </c>
      <c r="BA144" s="248">
        <f>成绩录入!L147</f>
        <v>0</v>
      </c>
      <c r="BB144" s="248">
        <f>成绩录入!M147</f>
        <v>0</v>
      </c>
      <c r="BC144" s="298">
        <f t="shared" si="286"/>
        <v>0</v>
      </c>
      <c r="BE144" s="260">
        <f>成绩录入!I147</f>
        <v>0</v>
      </c>
      <c r="BF144" s="248">
        <f>成绩录入!J147</f>
        <v>0</v>
      </c>
      <c r="BG144" s="248">
        <f>成绩录入!K147</f>
        <v>0</v>
      </c>
      <c r="BH144" s="248">
        <f>成绩录入!L147</f>
        <v>0</v>
      </c>
      <c r="BI144" s="248">
        <f>成绩录入!M147</f>
        <v>0</v>
      </c>
      <c r="BJ144" s="298">
        <f t="shared" si="287"/>
        <v>0</v>
      </c>
      <c r="BL144" s="260">
        <f>成绩录入!I147</f>
        <v>0</v>
      </c>
      <c r="BM144" s="248">
        <f>成绩录入!J147</f>
        <v>0</v>
      </c>
      <c r="BN144" s="248">
        <f>成绩录入!K147</f>
        <v>0</v>
      </c>
      <c r="BO144" s="248">
        <f>成绩录入!L147</f>
        <v>0</v>
      </c>
      <c r="BP144" s="248">
        <f>成绩录入!M147</f>
        <v>0</v>
      </c>
      <c r="BQ144" s="298">
        <f t="shared" si="288"/>
        <v>0</v>
      </c>
      <c r="BS144" s="260">
        <f>成绩录入!P147</f>
        <v>0</v>
      </c>
      <c r="BT144" s="248">
        <f>成绩录入!Q147</f>
        <v>0</v>
      </c>
      <c r="BU144" s="248">
        <f>成绩录入!R147</f>
        <v>0</v>
      </c>
      <c r="BV144" s="248">
        <f>成绩录入!S147</f>
        <v>0</v>
      </c>
      <c r="BW144" s="248">
        <f>成绩录入!T147</f>
        <v>0</v>
      </c>
      <c r="BX144" s="248">
        <f>成绩录入!U147</f>
        <v>0</v>
      </c>
      <c r="BY144" s="248">
        <f>成绩录入!V147</f>
        <v>0</v>
      </c>
      <c r="BZ144" s="248">
        <f>成绩录入!W147</f>
        <v>0</v>
      </c>
      <c r="CA144" s="248">
        <f>成绩录入!X147</f>
        <v>0</v>
      </c>
      <c r="CB144" s="248">
        <f>成绩录入!Y147</f>
        <v>0</v>
      </c>
      <c r="CC144" s="298">
        <f t="shared" si="289"/>
        <v>0</v>
      </c>
      <c r="CE144" s="260">
        <f>成绩录入!P147</f>
        <v>0</v>
      </c>
      <c r="CF144" s="248">
        <f>成绩录入!Q147</f>
        <v>0</v>
      </c>
      <c r="CG144" s="248">
        <f>成绩录入!R147</f>
        <v>0</v>
      </c>
      <c r="CH144" s="248">
        <f>成绩录入!S147</f>
        <v>0</v>
      </c>
      <c r="CI144" s="248">
        <f>成绩录入!T147</f>
        <v>0</v>
      </c>
      <c r="CJ144" s="248">
        <f>成绩录入!U147</f>
        <v>0</v>
      </c>
      <c r="CK144" s="248">
        <f>成绩录入!V147</f>
        <v>0</v>
      </c>
      <c r="CL144" s="248">
        <f>成绩录入!W147</f>
        <v>0</v>
      </c>
      <c r="CM144" s="248">
        <f>成绩录入!X147</f>
        <v>0</v>
      </c>
      <c r="CN144" s="248">
        <f>成绩录入!Y147</f>
        <v>0</v>
      </c>
      <c r="CO144" s="298">
        <f t="shared" si="290"/>
        <v>0</v>
      </c>
      <c r="CQ144" s="260">
        <f>成绩录入!P147</f>
        <v>0</v>
      </c>
      <c r="CR144" s="248">
        <f>成绩录入!Q147</f>
        <v>0</v>
      </c>
      <c r="CS144" s="248">
        <f>成绩录入!R147</f>
        <v>0</v>
      </c>
      <c r="CT144" s="248">
        <f>成绩录入!S147</f>
        <v>0</v>
      </c>
      <c r="CU144" s="248">
        <f>成绩录入!T147</f>
        <v>0</v>
      </c>
      <c r="CV144" s="248">
        <f>成绩录入!U147</f>
        <v>0</v>
      </c>
      <c r="CW144" s="248">
        <f>成绩录入!V147</f>
        <v>0</v>
      </c>
      <c r="CX144" s="248">
        <f>成绩录入!W147</f>
        <v>0</v>
      </c>
      <c r="CY144" s="248">
        <f>成绩录入!X147</f>
        <v>0</v>
      </c>
      <c r="CZ144" s="248">
        <f>成绩录入!Y147</f>
        <v>0</v>
      </c>
      <c r="DA144" s="298">
        <f t="shared" si="291"/>
        <v>0</v>
      </c>
      <c r="DC144" s="260">
        <f>成绩录入!P147</f>
        <v>0</v>
      </c>
      <c r="DD144" s="248">
        <f>成绩录入!Q147</f>
        <v>0</v>
      </c>
      <c r="DE144" s="248">
        <f>成绩录入!R147</f>
        <v>0</v>
      </c>
      <c r="DF144" s="248">
        <f>成绩录入!S147</f>
        <v>0</v>
      </c>
      <c r="DG144" s="248">
        <f>成绩录入!T147</f>
        <v>0</v>
      </c>
      <c r="DH144" s="248">
        <f>成绩录入!U147</f>
        <v>0</v>
      </c>
      <c r="DI144" s="248">
        <f>成绩录入!V147</f>
        <v>0</v>
      </c>
      <c r="DJ144" s="248">
        <f>成绩录入!W147</f>
        <v>0</v>
      </c>
      <c r="DK144" s="248">
        <f>成绩录入!X147</f>
        <v>0</v>
      </c>
      <c r="DL144" s="248">
        <f>成绩录入!Y147</f>
        <v>0</v>
      </c>
      <c r="DM144" s="298">
        <f t="shared" si="351"/>
        <v>0</v>
      </c>
      <c r="DN144" s="299"/>
      <c r="DO144" s="260">
        <f>成绩录入!P147</f>
        <v>0</v>
      </c>
      <c r="DP144" s="248">
        <f>成绩录入!Q147</f>
        <v>0</v>
      </c>
      <c r="DQ144" s="248">
        <f>成绩录入!R147</f>
        <v>0</v>
      </c>
      <c r="DR144" s="248">
        <f>成绩录入!S147</f>
        <v>0</v>
      </c>
      <c r="DS144" s="248">
        <f>成绩录入!T147</f>
        <v>0</v>
      </c>
      <c r="DT144" s="248">
        <f>成绩录入!U147</f>
        <v>0</v>
      </c>
      <c r="DU144" s="248">
        <f>成绩录入!V147</f>
        <v>0</v>
      </c>
      <c r="DV144" s="248">
        <f>成绩录入!W147</f>
        <v>0</v>
      </c>
      <c r="DW144" s="248">
        <f>成绩录入!X147</f>
        <v>0</v>
      </c>
      <c r="DX144" s="248">
        <f>成绩录入!Y147</f>
        <v>0</v>
      </c>
      <c r="DY144" s="298">
        <f t="shared" si="352"/>
        <v>0</v>
      </c>
      <c r="EA144" s="301" t="e">
        <f t="shared" si="294"/>
        <v>#DIV/0!</v>
      </c>
      <c r="EB144" s="297" t="e">
        <f t="shared" si="295"/>
        <v>#DIV/0!</v>
      </c>
      <c r="EC144" s="297" t="e">
        <f t="shared" si="296"/>
        <v>#DIV/0!</v>
      </c>
      <c r="ED144" s="297" t="e">
        <f t="shared" si="297"/>
        <v>#DIV/0!</v>
      </c>
      <c r="EE144" s="297" t="e">
        <f t="shared" si="298"/>
        <v>#DIV/0!</v>
      </c>
      <c r="EF144" s="302" t="e">
        <f t="shared" si="299"/>
        <v>#DIV/0!</v>
      </c>
      <c r="EG144" s="303"/>
      <c r="EH144" s="304">
        <f t="shared" si="300"/>
        <v>0</v>
      </c>
      <c r="EI144" s="397">
        <f>成绩录入!I147</f>
        <v>0</v>
      </c>
      <c r="EJ144" s="397">
        <f>成绩录入!J147</f>
        <v>0</v>
      </c>
      <c r="EK144" s="397">
        <f>成绩录入!K147</f>
        <v>0</v>
      </c>
      <c r="EL144" s="397">
        <f>成绩录入!L147</f>
        <v>0</v>
      </c>
      <c r="EM144" s="397">
        <f>成绩录入!M147</f>
        <v>0</v>
      </c>
      <c r="EN144" s="397">
        <f>成绩录入!P147</f>
        <v>0</v>
      </c>
      <c r="EO144" s="397">
        <f>成绩录入!Q147</f>
        <v>0</v>
      </c>
      <c r="EP144" s="397">
        <f>成绩录入!R147</f>
        <v>0</v>
      </c>
      <c r="EQ144" s="397">
        <f>成绩录入!S147</f>
        <v>0</v>
      </c>
      <c r="ER144" s="397">
        <f>成绩录入!T147</f>
        <v>0</v>
      </c>
      <c r="ES144" s="397">
        <f>成绩录入!U147</f>
        <v>0</v>
      </c>
      <c r="ET144" s="397">
        <f>成绩录入!V147</f>
        <v>0</v>
      </c>
      <c r="EU144" s="397">
        <f>成绩录入!W147</f>
        <v>0</v>
      </c>
      <c r="EV144" s="397">
        <f>成绩录入!X147</f>
        <v>0</v>
      </c>
      <c r="EW144" s="398">
        <f>成绩录入!Y147</f>
        <v>0</v>
      </c>
      <c r="EY144" s="304" t="str">
        <f t="shared" si="358"/>
        <v/>
      </c>
      <c r="EZ144" s="296" t="str">
        <f t="shared" si="358"/>
        <v/>
      </c>
      <c r="FA144" s="296" t="str">
        <f t="shared" si="358"/>
        <v/>
      </c>
      <c r="FB144" s="296" t="str">
        <f t="shared" si="358"/>
        <v/>
      </c>
      <c r="FC144" s="302">
        <f>成绩录入!AB147</f>
        <v>0</v>
      </c>
      <c r="FD144" s="303"/>
      <c r="FE144" s="399" t="str">
        <f t="shared" si="301"/>
        <v>√</v>
      </c>
      <c r="FF144" s="397" t="str">
        <f t="shared" si="302"/>
        <v>√</v>
      </c>
      <c r="FG144" s="397" t="str">
        <f t="shared" si="303"/>
        <v>√</v>
      </c>
      <c r="FH144" s="397" t="str">
        <f t="shared" si="304"/>
        <v>√</v>
      </c>
      <c r="FI144" s="398" t="str">
        <f t="shared" si="305"/>
        <v>√</v>
      </c>
      <c r="FJ144" s="299"/>
      <c r="FK144" s="260">
        <f>成绩录入!AB147</f>
        <v>0</v>
      </c>
      <c r="FL144" s="248">
        <f>成绩录入!AC147</f>
        <v>0</v>
      </c>
      <c r="FM144" s="248">
        <f>成绩录入!AD147</f>
        <v>0</v>
      </c>
      <c r="FN144" s="248">
        <f>成绩录入!AE147</f>
        <v>0</v>
      </c>
      <c r="FO144" s="248">
        <f>成绩录入!AF147</f>
        <v>0</v>
      </c>
      <c r="FP144" s="248">
        <f>成绩录入!AG147</f>
        <v>0</v>
      </c>
      <c r="FQ144" s="298">
        <f t="shared" si="306"/>
        <v>0</v>
      </c>
      <c r="FR144" s="299"/>
      <c r="FS144" s="260">
        <f>成绩录入!AB147</f>
        <v>0</v>
      </c>
      <c r="FT144" s="248">
        <f>成绩录入!AC147</f>
        <v>0</v>
      </c>
      <c r="FU144" s="248">
        <f>成绩录入!AD147</f>
        <v>0</v>
      </c>
      <c r="FV144" s="248">
        <f>成绩录入!AE147</f>
        <v>0</v>
      </c>
      <c r="FW144" s="248">
        <f>成绩录入!AF147</f>
        <v>0</v>
      </c>
      <c r="FX144" s="333">
        <f>成绩录入!AG147</f>
        <v>0</v>
      </c>
      <c r="FY144" s="298">
        <f t="shared" si="307"/>
        <v>0</v>
      </c>
      <c r="FZ144" s="299"/>
      <c r="GA144" s="260">
        <f>成绩录入!AB147</f>
        <v>0</v>
      </c>
      <c r="GB144" s="248">
        <f>成绩录入!AC147</f>
        <v>0</v>
      </c>
      <c r="GC144" s="248">
        <f>成绩录入!AD147</f>
        <v>0</v>
      </c>
      <c r="GD144" s="248">
        <f>成绩录入!AE147</f>
        <v>0</v>
      </c>
      <c r="GE144" s="248">
        <f>成绩录入!AF147</f>
        <v>0</v>
      </c>
      <c r="GF144" s="248">
        <f>成绩录入!AG147</f>
        <v>0</v>
      </c>
      <c r="GG144" s="298">
        <f t="shared" si="308"/>
        <v>0</v>
      </c>
      <c r="GI144" s="260">
        <f>成绩录入!AB147</f>
        <v>0</v>
      </c>
      <c r="GJ144" s="248">
        <f>成绩录入!AC147</f>
        <v>0</v>
      </c>
      <c r="GK144" s="248">
        <f>成绩录入!AD147</f>
        <v>0</v>
      </c>
      <c r="GL144" s="248">
        <f>成绩录入!AE147</f>
        <v>0</v>
      </c>
      <c r="GM144" s="248">
        <f>成绩录入!AF147</f>
        <v>0</v>
      </c>
      <c r="GN144" s="248">
        <f>成绩录入!AG147</f>
        <v>0</v>
      </c>
      <c r="GO144" s="298">
        <f t="shared" si="309"/>
        <v>0</v>
      </c>
      <c r="GP144" s="299"/>
      <c r="GQ144" s="260">
        <f>成绩录入!AB147</f>
        <v>0</v>
      </c>
      <c r="GR144" s="248">
        <f>成绩录入!AC147</f>
        <v>0</v>
      </c>
      <c r="GS144" s="248">
        <f>成绩录入!AD147</f>
        <v>0</v>
      </c>
      <c r="GT144" s="248">
        <f>成绩录入!AE147</f>
        <v>0</v>
      </c>
      <c r="GU144" s="248">
        <f>成绩录入!AF147</f>
        <v>0</v>
      </c>
      <c r="GV144" s="248">
        <f>成绩录入!AG147</f>
        <v>0</v>
      </c>
      <c r="GW144" s="298">
        <f t="shared" si="310"/>
        <v>0</v>
      </c>
      <c r="GX144" s="299"/>
      <c r="GY144" s="273">
        <f>成绩录入!AJ147</f>
        <v>0</v>
      </c>
      <c r="GZ144" s="274">
        <f>成绩录入!AK147</f>
        <v>0</v>
      </c>
      <c r="HA144" s="274">
        <f>成绩录入!AL147</f>
        <v>0</v>
      </c>
      <c r="HB144" s="274">
        <f>成绩录入!AM147</f>
        <v>0</v>
      </c>
      <c r="HC144" s="274">
        <f>成绩录入!AN147</f>
        <v>0</v>
      </c>
      <c r="HD144" s="274">
        <f>成绩录入!AO147</f>
        <v>0</v>
      </c>
      <c r="HE144" s="310">
        <f t="shared" si="359"/>
        <v>0</v>
      </c>
      <c r="HF144" s="299"/>
      <c r="HG144" s="273">
        <f>成绩录入!AJ147</f>
        <v>0</v>
      </c>
      <c r="HH144" s="274">
        <f>成绩录入!AK147</f>
        <v>0</v>
      </c>
      <c r="HI144" s="274">
        <f>成绩录入!AL147</f>
        <v>0</v>
      </c>
      <c r="HJ144" s="274">
        <f>成绩录入!AM147</f>
        <v>0</v>
      </c>
      <c r="HK144" s="274">
        <f>成绩录入!AN147</f>
        <v>0</v>
      </c>
      <c r="HL144" s="274">
        <f>成绩录入!AO147</f>
        <v>0</v>
      </c>
      <c r="HM144" s="310">
        <f t="shared" si="360"/>
        <v>0</v>
      </c>
      <c r="HO144" s="273">
        <f>成绩录入!AJ147</f>
        <v>0</v>
      </c>
      <c r="HP144" s="274">
        <f>成绩录入!AK147</f>
        <v>0</v>
      </c>
      <c r="HQ144" s="274">
        <f>成绩录入!AL147</f>
        <v>0</v>
      </c>
      <c r="HR144" s="274">
        <f>成绩录入!AM147</f>
        <v>0</v>
      </c>
      <c r="HS144" s="274">
        <f>成绩录入!AN147</f>
        <v>0</v>
      </c>
      <c r="HT144" s="274">
        <f>成绩录入!AO147</f>
        <v>0</v>
      </c>
      <c r="HU144" s="310">
        <f t="shared" si="361"/>
        <v>0</v>
      </c>
      <c r="HV144" s="299"/>
      <c r="HW144" s="273">
        <f>成绩录入!AJ147</f>
        <v>0</v>
      </c>
      <c r="HX144" s="274">
        <f>成绩录入!AK147</f>
        <v>0</v>
      </c>
      <c r="HY144" s="274">
        <f>成绩录入!AL147</f>
        <v>0</v>
      </c>
      <c r="HZ144" s="274">
        <f>成绩录入!AM147</f>
        <v>0</v>
      </c>
      <c r="IA144" s="274">
        <f>成绩录入!AN147</f>
        <v>0</v>
      </c>
      <c r="IB144" s="274">
        <f>成绩录入!AO147</f>
        <v>0</v>
      </c>
      <c r="IC144" s="310">
        <f t="shared" si="362"/>
        <v>0</v>
      </c>
      <c r="ID144" s="299"/>
      <c r="IE144" s="273">
        <f>成绩录入!AJ147</f>
        <v>0</v>
      </c>
      <c r="IF144" s="274">
        <f>成绩录入!AK147</f>
        <v>0</v>
      </c>
      <c r="IG144" s="274">
        <f>成绩录入!AL147</f>
        <v>0</v>
      </c>
      <c r="IH144" s="274">
        <f>成绩录入!AM147</f>
        <v>0</v>
      </c>
      <c r="II144" s="274">
        <f>成绩录入!AN147</f>
        <v>0</v>
      </c>
      <c r="IJ144" s="274">
        <f>成绩录入!AO147</f>
        <v>0</v>
      </c>
      <c r="IK144" s="310">
        <f t="shared" si="363"/>
        <v>0</v>
      </c>
      <c r="IL144" s="299"/>
      <c r="IM144" s="313" t="e">
        <f t="shared" si="311"/>
        <v>#DIV/0!</v>
      </c>
      <c r="IN144" s="314" t="e">
        <f t="shared" si="312"/>
        <v>#DIV/0!</v>
      </c>
      <c r="IO144" s="314" t="e">
        <f t="shared" si="313"/>
        <v>#DIV/0!</v>
      </c>
      <c r="IP144" s="314" t="e">
        <f t="shared" si="314"/>
        <v>#DIV/0!</v>
      </c>
      <c r="IQ144" s="314" t="e">
        <f t="shared" si="315"/>
        <v>#DIV/0!</v>
      </c>
      <c r="IR144" s="400" t="e">
        <f t="shared" si="316"/>
        <v>#DIV/0!</v>
      </c>
      <c r="IT144" s="214">
        <f>成绩录入!AR147</f>
        <v>0</v>
      </c>
      <c r="IU144" s="216">
        <f>成绩录入!AS147</f>
        <v>0</v>
      </c>
      <c r="IV144" s="216">
        <f>成绩录入!AT147</f>
        <v>0</v>
      </c>
      <c r="IW144" s="216">
        <f>成绩录入!AU147</f>
        <v>0</v>
      </c>
      <c r="IX144" s="216">
        <f>成绩录入!AV147</f>
        <v>0</v>
      </c>
      <c r="IY144" s="216">
        <f>成绩录入!AW147</f>
        <v>0</v>
      </c>
      <c r="IZ144" s="298">
        <f t="shared" si="317"/>
        <v>0</v>
      </c>
      <c r="JA144" s="299"/>
      <c r="JB144" s="317">
        <f>成绩录入!AR147</f>
        <v>0</v>
      </c>
      <c r="JC144" s="216">
        <f>成绩录入!AS147</f>
        <v>0</v>
      </c>
      <c r="JD144" s="216">
        <f>成绩录入!AT147</f>
        <v>0</v>
      </c>
      <c r="JE144" s="216">
        <f>成绩录入!AU147</f>
        <v>0</v>
      </c>
      <c r="JF144" s="216">
        <f>成绩录入!AV147</f>
        <v>0</v>
      </c>
      <c r="JG144" s="216">
        <f>成绩录入!AW147</f>
        <v>0</v>
      </c>
      <c r="JH144" s="298">
        <f t="shared" si="318"/>
        <v>0</v>
      </c>
      <c r="JI144" s="299"/>
      <c r="JJ144" s="248">
        <f>成绩录入!AR147</f>
        <v>0</v>
      </c>
      <c r="JK144" s="248">
        <f>成绩录入!AS147</f>
        <v>0</v>
      </c>
      <c r="JL144" s="248">
        <f>成绩录入!AT147</f>
        <v>0</v>
      </c>
      <c r="JM144" s="248">
        <f>成绩录入!AU147</f>
        <v>0</v>
      </c>
      <c r="JN144" s="248">
        <f>成绩录入!AV147</f>
        <v>0</v>
      </c>
      <c r="JO144" s="248">
        <f>成绩录入!AW147</f>
        <v>0</v>
      </c>
      <c r="JP144" s="298">
        <f t="shared" si="319"/>
        <v>0</v>
      </c>
      <c r="JQ144" s="299"/>
      <c r="JR144" s="308">
        <f>成绩录入!AR147</f>
        <v>0</v>
      </c>
      <c r="JS144" s="248">
        <f>成绩录入!AS147</f>
        <v>0</v>
      </c>
      <c r="JT144" s="248">
        <f>成绩录入!AT147</f>
        <v>0</v>
      </c>
      <c r="JU144" s="248">
        <f>成绩录入!AU147</f>
        <v>0</v>
      </c>
      <c r="JV144" s="248">
        <f>成绩录入!AV147</f>
        <v>0</v>
      </c>
      <c r="JW144" s="248">
        <f>成绩录入!AW147</f>
        <v>0</v>
      </c>
      <c r="JX144" s="298">
        <f t="shared" si="320"/>
        <v>0</v>
      </c>
      <c r="JY144" s="299"/>
      <c r="JZ144" s="308">
        <f>成绩录入!AR147</f>
        <v>0</v>
      </c>
      <c r="KA144" s="248">
        <f>成绩录入!AS147</f>
        <v>0</v>
      </c>
      <c r="KB144" s="248">
        <f>成绩录入!AT147</f>
        <v>0</v>
      </c>
      <c r="KC144" s="248">
        <f>成绩录入!AU147</f>
        <v>0</v>
      </c>
      <c r="KD144" s="248">
        <f>成绩录入!AV147</f>
        <v>0</v>
      </c>
      <c r="KE144" s="248">
        <f>成绩录入!AW147</f>
        <v>0</v>
      </c>
      <c r="KF144" s="298">
        <f t="shared" si="321"/>
        <v>0</v>
      </c>
      <c r="KH144" s="401">
        <f t="shared" si="322"/>
        <v>0</v>
      </c>
      <c r="KI144" s="314">
        <f t="shared" si="323"/>
        <v>0</v>
      </c>
      <c r="KJ144" s="314">
        <f t="shared" si="324"/>
        <v>0</v>
      </c>
      <c r="KK144" s="314">
        <f t="shared" si="325"/>
        <v>0</v>
      </c>
      <c r="KL144" s="314">
        <f t="shared" si="326"/>
        <v>0</v>
      </c>
      <c r="KM144" s="400">
        <f t="shared" si="327"/>
        <v>0</v>
      </c>
      <c r="KN144" s="90"/>
      <c r="KO144" s="294">
        <f>IF(总评!G142&lt;60,1,0)</f>
        <v>0</v>
      </c>
      <c r="KP144" s="355">
        <f t="shared" si="328"/>
        <v>0</v>
      </c>
      <c r="KQ144" s="355">
        <f t="shared" si="329"/>
        <v>0</v>
      </c>
      <c r="KR144" s="356">
        <f t="shared" si="330"/>
        <v>0</v>
      </c>
      <c r="KS144" s="321">
        <f t="shared" si="364"/>
        <v>0</v>
      </c>
      <c r="OT144" s="273">
        <f>IF(OT$6=$OS$5,成绩录入!BC147,0)</f>
        <v>0</v>
      </c>
      <c r="OU144" s="274">
        <f>IF(OU$6=$OS$5,成绩录入!BD147,0)</f>
        <v>0</v>
      </c>
      <c r="OV144" s="274">
        <f>IF(OV$6=$OS$5,成绩录入!BE147,0)</f>
        <v>0</v>
      </c>
      <c r="OW144" s="274">
        <f>IF(OW$6=$OS$5,成绩录入!BF147,0)</f>
        <v>0</v>
      </c>
      <c r="OX144" s="274">
        <f>IF(OX$6=$OS$5,成绩录入!BG147,0)</f>
        <v>0</v>
      </c>
      <c r="OY144" s="274">
        <f>IF(OY$6=$OS$5,成绩录入!BH147,0)</f>
        <v>0</v>
      </c>
      <c r="OZ144" s="274">
        <f>IF(OZ$6=$OS$5,成绩录入!BI147,0)</f>
        <v>0</v>
      </c>
      <c r="PA144" s="274">
        <f>IF(PA$6=$OS$5,成绩录入!BJ147,0)</f>
        <v>0</v>
      </c>
      <c r="PB144" s="274">
        <f>IF(PB$6=$OS$5,成绩录入!BK147,0)</f>
        <v>0</v>
      </c>
      <c r="PC144" s="274">
        <f>IF(PC$6=$OS$5,成绩录入!BL147,0)</f>
        <v>0</v>
      </c>
      <c r="PD144" s="274">
        <f>IF(PD$6=$OS$5,成绩录入!BM147,0)</f>
        <v>0</v>
      </c>
      <c r="PE144" s="274">
        <f>IF(PE$6=$OS$5,成绩录入!BN147,0)</f>
        <v>0</v>
      </c>
      <c r="PF144" s="274">
        <f>IF(PF$6=$OS$5,成绩录入!BO147,0)</f>
        <v>0</v>
      </c>
      <c r="PG144" s="274">
        <f>IF(PG$6=$OS$5,成绩录入!BP147,0)</f>
        <v>0</v>
      </c>
      <c r="PH144" s="274">
        <f>IF(PH$6=$OS$5,成绩录入!BQ147,0)</f>
        <v>0</v>
      </c>
      <c r="PI144" s="274">
        <f>IF(PI$6=$OS$5,成绩录入!BR147,0)</f>
        <v>0</v>
      </c>
      <c r="PJ144" s="274">
        <f>IF(PJ$6=$OS$5,成绩录入!BS147,0)</f>
        <v>0</v>
      </c>
      <c r="PK144" s="274">
        <f>IF(PK$6=$OS$5,成绩录入!BT147,0)</f>
        <v>0</v>
      </c>
      <c r="PL144" s="274">
        <f>IF(PL$6=$OS$5,成绩录入!BU147,0)</f>
        <v>0</v>
      </c>
      <c r="PM144" s="274">
        <f>IF(PM$6=$OS$5,成绩录入!BV147,0)</f>
        <v>0</v>
      </c>
      <c r="PN144" s="274">
        <f>IF(PN$6=$OS$5,成绩录入!BW147,0)</f>
        <v>0</v>
      </c>
      <c r="PO144" s="274">
        <f>IF(PO$6=$OS$5,成绩录入!BX147,0)</f>
        <v>0</v>
      </c>
      <c r="PP144" s="274">
        <f>IF(PP$6=$OS$5,成绩录入!BY147,0)</f>
        <v>0</v>
      </c>
      <c r="PQ144" s="274">
        <f>IF(PQ$6=$OS$5,成绩录入!BZ147,0)</f>
        <v>0</v>
      </c>
      <c r="PR144" s="274">
        <f>IF(PR$6=$OS$5,成绩录入!CA147,0)</f>
        <v>0</v>
      </c>
      <c r="PS144" s="274">
        <f>IF(PS$6=$OS$5,成绩录入!CB147,0)</f>
        <v>0</v>
      </c>
      <c r="PT144" s="274">
        <f>IF(PT$6=$OS$5,成绩录入!CC147,0)</f>
        <v>0</v>
      </c>
      <c r="PU144" s="274">
        <f>IF(PU$6=$OS$5,成绩录入!CD147,0)</f>
        <v>0</v>
      </c>
      <c r="PV144" s="274">
        <f>IF(PV$6=$OS$5,成绩录入!CE147,0)</f>
        <v>0</v>
      </c>
      <c r="PW144" s="274">
        <f>IF(PW$6=$OS$5,成绩录入!CF147,0)</f>
        <v>0</v>
      </c>
      <c r="PX144" s="274">
        <f>IF(PX$6=$OS$5,成绩录入!CG147,0)</f>
        <v>0</v>
      </c>
      <c r="PY144" s="274">
        <f>IF(PY$6=$OS$5,成绩录入!CH147,0)</f>
        <v>0</v>
      </c>
      <c r="PZ144" s="274">
        <f>IF(PZ$6=$OS$5,成绩录入!CI147,0)</f>
        <v>0</v>
      </c>
      <c r="QA144" s="274">
        <f>IF(QA$6=$OS$5,成绩录入!CJ147,0)</f>
        <v>0</v>
      </c>
      <c r="QB144" s="274">
        <f>IF(QB$6=$OS$5,成绩录入!CK147,0)</f>
        <v>0</v>
      </c>
      <c r="QC144" s="274">
        <f>IF(QC$6=$OS$5,成绩录入!CL147,0)</f>
        <v>0</v>
      </c>
      <c r="QD144" s="274">
        <f>IF(QD$6=$OS$5,成绩录入!CM147,0)</f>
        <v>0</v>
      </c>
      <c r="QE144" s="274">
        <f>IF(QE$6=$OS$5,成绩录入!CN147,0)</f>
        <v>0</v>
      </c>
      <c r="QF144" s="274">
        <f>IF(QF$6=$OS$5,成绩录入!CO147,0)</f>
        <v>0</v>
      </c>
      <c r="QG144" s="274">
        <f>IF(QG$6=$OS$5,成绩录入!CP147,0)</f>
        <v>0</v>
      </c>
      <c r="QH144" s="274">
        <f>IF(QH$6=$OS$5,成绩录入!CQ147,0)</f>
        <v>0</v>
      </c>
      <c r="QI144" s="274">
        <f>IF(QI$6=$OS$5,成绩录入!CR147,0)</f>
        <v>0</v>
      </c>
      <c r="QJ144" s="274">
        <f>IF(QJ$6=$OS$5,成绩录入!CS147,0)</f>
        <v>0</v>
      </c>
      <c r="QK144" s="274">
        <f>IF(QK$6=$OS$5,成绩录入!CT147,0)</f>
        <v>0</v>
      </c>
      <c r="QL144" s="274">
        <f>IF(QL$6=$OS$5,成绩录入!CU147,0)</f>
        <v>0</v>
      </c>
      <c r="QM144" s="274">
        <f>IF(QM$6=$OS$5,成绩录入!CV147,0)</f>
        <v>0</v>
      </c>
      <c r="QN144" s="274">
        <f>IF(QN$6=$OS$5,成绩录入!CW147,0)</f>
        <v>0</v>
      </c>
      <c r="QO144" s="274">
        <f>IF(QO$6=$OS$5,成绩录入!CX147,0)</f>
        <v>0</v>
      </c>
      <c r="QP144" s="274">
        <f>IF(QP$6=$OS$5,成绩录入!CY147,0)</f>
        <v>0</v>
      </c>
      <c r="QQ144" s="274">
        <f>IF(QQ$6=$OS$5,成绩录入!CZ147,0)</f>
        <v>0</v>
      </c>
      <c r="QR144" s="274">
        <f>IF(QR$6=$OS$5,成绩录入!DA147,0)</f>
        <v>0</v>
      </c>
      <c r="QS144" s="274">
        <f>IF(QS$6=$OS$5,成绩录入!DB147,0)</f>
        <v>0</v>
      </c>
      <c r="QT144" s="274">
        <f>IF(QT$6=$OS$5,成绩录入!DC147,0)</f>
        <v>0</v>
      </c>
      <c r="QU144" s="274">
        <f>IF(QU$6=$OS$5,成绩录入!DD147,0)</f>
        <v>0</v>
      </c>
      <c r="QV144" s="274">
        <f>IF(QV$6=$OS$5,成绩录入!DE147,0)</f>
        <v>0</v>
      </c>
      <c r="QW144" s="274">
        <f>IF(QW$6=$OS$5,成绩录入!DF147,0)</f>
        <v>0</v>
      </c>
      <c r="QX144" s="274">
        <f>IF(QX$6=$OS$5,成绩录入!DG147,0)</f>
        <v>0</v>
      </c>
      <c r="QY144" s="274">
        <f>IF(QY$6=$OS$5,成绩录入!DH147,0)</f>
        <v>0</v>
      </c>
      <c r="QZ144" s="274">
        <f>IF(QZ$6=$OS$5,成绩录入!DI147,0)</f>
        <v>0</v>
      </c>
      <c r="RA144" s="274">
        <f>IF(RA$6=$OS$5,成绩录入!DJ147,0)</f>
        <v>0</v>
      </c>
      <c r="RB144" s="248">
        <f>IF(RB$6=$OS$5,成绩录入!DK147,0)</f>
        <v>0</v>
      </c>
      <c r="RC144" s="248">
        <f>IF(RC$6=$OS$5,成绩录入!DL147,0)</f>
        <v>0</v>
      </c>
      <c r="RD144" s="248">
        <f>IF(RD$6=$OS$5,成绩录入!DM147,0)</f>
        <v>0</v>
      </c>
      <c r="RE144" s="248">
        <f>IF(RE$6=$OS$5,成绩录入!DN147,0)</f>
        <v>0</v>
      </c>
      <c r="RF144" s="248">
        <f>IF(RF$6=$OS$5,成绩录入!DO147,0)</f>
        <v>0</v>
      </c>
      <c r="RG144" s="248">
        <f>IF(RG$6=$OS$5,成绩录入!DP147,0)</f>
        <v>0</v>
      </c>
      <c r="RH144" s="248">
        <f>IF(RH$6=$OS$5,成绩录入!DQ147,0)</f>
        <v>0</v>
      </c>
      <c r="RI144" s="248">
        <f>IF(RI$6=$OS$5,成绩录入!DR147,0)</f>
        <v>0</v>
      </c>
      <c r="RJ144" s="248">
        <f>IF(RJ$6=$OS$5,成绩录入!DS147,0)</f>
        <v>0</v>
      </c>
      <c r="RK144" s="248">
        <f>IF(RK$6=$OS$5,成绩录入!DT147,0)</f>
        <v>0</v>
      </c>
      <c r="RL144" s="248">
        <f>IF(RL$6=$OS$5,成绩录入!DU147,0)</f>
        <v>0</v>
      </c>
      <c r="RM144" s="248">
        <f>IF(RM$6=$OS$5,成绩录入!DV147,0)</f>
        <v>0</v>
      </c>
      <c r="RN144" s="248">
        <f>IF(RN$6=$OS$5,成绩录入!DW147,0)</f>
        <v>0</v>
      </c>
      <c r="RO144" s="248">
        <f>IF(RO$6=$OS$5,成绩录入!DX147,0)</f>
        <v>0</v>
      </c>
      <c r="RP144" s="248">
        <f>IF(RP$6=$OS$5,成绩录入!DY147,0)</f>
        <v>0</v>
      </c>
      <c r="RQ144" s="248">
        <f>IF(RQ$6=$OS$5,成绩录入!DZ147,0)</f>
        <v>0</v>
      </c>
      <c r="RR144" s="248">
        <f>IF(RR$6=$OS$5,成绩录入!EA147,0)</f>
        <v>0</v>
      </c>
      <c r="RS144" s="248">
        <f>IF(RS$6=$OS$5,成绩录入!EB147,0)</f>
        <v>0</v>
      </c>
      <c r="RT144" s="248">
        <f>IF(RT$6=$OS$5,成绩录入!EC147,0)</f>
        <v>0</v>
      </c>
      <c r="RU144" s="248">
        <f>IF(RU$6=$OS$5,成绩录入!ED147,0)</f>
        <v>0</v>
      </c>
      <c r="RV144" s="248">
        <f>IF(RV$6=$OS$5,成绩录入!EE147,0)</f>
        <v>0</v>
      </c>
      <c r="RW144" s="248">
        <f>IF(RW$6=$OS$5,成绩录入!EF147,0)</f>
        <v>0</v>
      </c>
      <c r="RX144" s="248">
        <f>IF(RX$6=$OS$5,成绩录入!EG147,0)</f>
        <v>0</v>
      </c>
      <c r="RY144" s="248">
        <f>IF(RY$6=$OS$5,成绩录入!EH147,0)</f>
        <v>0</v>
      </c>
      <c r="RZ144" s="248">
        <f>IF(RZ$6=$OS$5,成绩录入!EI147,0)</f>
        <v>0</v>
      </c>
      <c r="SA144" s="248">
        <f>IF(SA$6=$OS$5,成绩录入!EJ147,0)</f>
        <v>0</v>
      </c>
      <c r="SB144" s="248">
        <f>IF(SB$6=$OS$5,成绩录入!EK147,0)</f>
        <v>0</v>
      </c>
      <c r="SC144" s="248">
        <f>IF(SC$6=$OS$5,成绩录入!EL147,0)</f>
        <v>0</v>
      </c>
      <c r="SD144" s="248">
        <f>IF(SD$6=$OS$5,成绩录入!EM147,0)</f>
        <v>0</v>
      </c>
      <c r="SE144" s="248">
        <f>IF(SE$6=$OS$5,成绩录入!EN147,0)</f>
        <v>0</v>
      </c>
      <c r="SF144" s="248">
        <f>IF(SF$6=$OS$5,成绩录入!EO147,0)</f>
        <v>0</v>
      </c>
      <c r="SG144" s="248">
        <f>IF(SG$6=$OS$5,成绩录入!EP147,0)</f>
        <v>0</v>
      </c>
      <c r="SH144" s="248">
        <f>IF(SH$6=$OS$5,成绩录入!EQ147,0)</f>
        <v>0</v>
      </c>
      <c r="SI144" s="248">
        <f>IF(SI$6=$OS$5,成绩录入!ER147,0)</f>
        <v>0</v>
      </c>
      <c r="SJ144" s="248">
        <f>IF(SJ$6=$OS$5,成绩录入!ES147,0)</f>
        <v>0</v>
      </c>
      <c r="SK144" s="248">
        <f>IF(SK$6=$OS$5,成绩录入!ET147,0)</f>
        <v>0</v>
      </c>
      <c r="SL144" s="248">
        <f>IF(SL$6=$OS$5,成绩录入!EU147,0)</f>
        <v>0</v>
      </c>
      <c r="SM144" s="248">
        <f>IF(SM$6=$OS$5,成绩录入!EV147,0)</f>
        <v>0</v>
      </c>
      <c r="SN144" s="248">
        <f>IF(SN$6=$OS$5,成绩录入!EW147,0)</f>
        <v>0</v>
      </c>
      <c r="SO144" s="248">
        <f>IF(SO$6=$OS$5,成绩录入!EX147,0)</f>
        <v>0</v>
      </c>
      <c r="SP144" s="218">
        <f t="shared" si="353"/>
        <v>0</v>
      </c>
      <c r="SQ144" s="166"/>
      <c r="SR144" s="166"/>
      <c r="SS144" s="273">
        <f>IF(SS$6=$SR$5,成绩录入!BC147,0)</f>
        <v>0</v>
      </c>
      <c r="ST144" s="274">
        <f>IF(ST$6=$SR$5,成绩录入!BD147,0)</f>
        <v>0</v>
      </c>
      <c r="SU144" s="274">
        <f>IF(SU$6=$SR$5,成绩录入!BE147,0)</f>
        <v>0</v>
      </c>
      <c r="SV144" s="274">
        <f>IF(SV$6=$SR$5,成绩录入!BF147,0)</f>
        <v>0</v>
      </c>
      <c r="SW144" s="274">
        <f>IF(SW$6=$SR$5,成绩录入!BG147,0)</f>
        <v>0</v>
      </c>
      <c r="SX144" s="274">
        <f>IF(SX$6=$SR$5,成绩录入!BH147,0)</f>
        <v>0</v>
      </c>
      <c r="SY144" s="274">
        <f>IF(SY$6=$SR$5,成绩录入!BI147,0)</f>
        <v>0</v>
      </c>
      <c r="SZ144" s="274">
        <f>IF(SZ$6=$SR$5,成绩录入!BJ147,0)</f>
        <v>0</v>
      </c>
      <c r="TA144" s="274">
        <f>IF(TA$6=$SR$5,成绩录入!BK147,0)</f>
        <v>0</v>
      </c>
      <c r="TB144" s="274">
        <f>IF(TB$6=$SR$5,成绩录入!BL147,0)</f>
        <v>0</v>
      </c>
      <c r="TC144" s="274">
        <f>IF(TC$6=$SR$5,成绩录入!BM147,0)</f>
        <v>0</v>
      </c>
      <c r="TD144" s="274">
        <f>IF(TD$6=$SR$5,成绩录入!BN147,0)</f>
        <v>0</v>
      </c>
      <c r="TE144" s="274">
        <f>IF(TE$6=$SR$5,成绩录入!BO147,0)</f>
        <v>0</v>
      </c>
      <c r="TF144" s="274">
        <f>IF(TF$6=$SR$5,成绩录入!BP147,0)</f>
        <v>0</v>
      </c>
      <c r="TG144" s="274">
        <f>IF(TG$6=$SR$5,成绩录入!BQ147,0)</f>
        <v>0</v>
      </c>
      <c r="TH144" s="274">
        <f>IF(TH$6=$SR$5,成绩录入!BR147,0)</f>
        <v>0</v>
      </c>
      <c r="TI144" s="274">
        <f>IF(TI$6=$SR$5,成绩录入!BS147,0)</f>
        <v>0</v>
      </c>
      <c r="TJ144" s="274">
        <f>IF(TJ$6=$SR$5,成绩录入!BT147,0)</f>
        <v>0</v>
      </c>
      <c r="TK144" s="274">
        <f>IF(TK$6=$SR$5,成绩录入!BU147,0)</f>
        <v>0</v>
      </c>
      <c r="TL144" s="274">
        <f>IF(TL$6=$SR$5,成绩录入!BV147,0)</f>
        <v>0</v>
      </c>
      <c r="TM144" s="274">
        <f>IF(TM$6=$SR$5,成绩录入!BW147,0)</f>
        <v>0</v>
      </c>
      <c r="TN144" s="274">
        <f>IF(TN$6=$SR$5,成绩录入!BX147,0)</f>
        <v>0</v>
      </c>
      <c r="TO144" s="274">
        <f>IF(TO$6=$SR$5,成绩录入!BY147,0)</f>
        <v>0</v>
      </c>
      <c r="TP144" s="274">
        <f>IF(TP$6=$SR$5,成绩录入!BZ147,0)</f>
        <v>0</v>
      </c>
      <c r="TQ144" s="274">
        <f>IF(TQ$6=$SR$5,成绩录入!CA147,0)</f>
        <v>0</v>
      </c>
      <c r="TR144" s="274">
        <f>IF(TR$6=$SR$5,成绩录入!CB147,0)</f>
        <v>0</v>
      </c>
      <c r="TS144" s="274">
        <f>IF(TS$6=$SR$5,成绩录入!CC147,0)</f>
        <v>0</v>
      </c>
      <c r="TT144" s="274">
        <f>IF(TT$6=$SR$5,成绩录入!CD147,0)</f>
        <v>0</v>
      </c>
      <c r="TU144" s="274">
        <f>IF(TU$6=$SR$5,成绩录入!CE147,0)</f>
        <v>0</v>
      </c>
      <c r="TV144" s="274">
        <f>IF(TV$6=$SR$5,成绩录入!CF147,0)</f>
        <v>0</v>
      </c>
      <c r="TW144" s="274">
        <f>IF(TW$6=$SR$5,成绩录入!CG147,0)</f>
        <v>0</v>
      </c>
      <c r="TX144" s="274">
        <f>IF(TX$6=$SR$5,成绩录入!CH147,0)</f>
        <v>0</v>
      </c>
      <c r="TY144" s="274">
        <f>IF(TY$6=$SR$5,成绩录入!CI147,0)</f>
        <v>0</v>
      </c>
      <c r="TZ144" s="274">
        <f>IF(TZ$6=$SR$5,成绩录入!CJ147,0)</f>
        <v>0</v>
      </c>
      <c r="UA144" s="274">
        <f>IF(UA$6=$SR$5,成绩录入!CK147,0)</f>
        <v>0</v>
      </c>
      <c r="UB144" s="274">
        <f>IF(UB$6=$SR$5,成绩录入!CL147,0)</f>
        <v>0</v>
      </c>
      <c r="UC144" s="274">
        <f>IF(UC$6=$SR$5,成绩录入!CM147,0)</f>
        <v>0</v>
      </c>
      <c r="UD144" s="274">
        <f>IF(UD$6=$SR$5,成绩录入!CN147,0)</f>
        <v>0</v>
      </c>
      <c r="UE144" s="274">
        <f>IF(UE$6=$SR$5,成绩录入!CO147,0)</f>
        <v>0</v>
      </c>
      <c r="UF144" s="274">
        <f>IF(UF$6=$SR$5,成绩录入!CP147,0)</f>
        <v>0</v>
      </c>
      <c r="UG144" s="274">
        <f>IF(UG$6=$SR$5,成绩录入!CQ147,0)</f>
        <v>0</v>
      </c>
      <c r="UH144" s="274">
        <f>IF(UH$6=$SR$5,成绩录入!CR147,0)</f>
        <v>0</v>
      </c>
      <c r="UI144" s="274">
        <f>IF(UI$6=$SR$5,成绩录入!CS147,0)</f>
        <v>0</v>
      </c>
      <c r="UJ144" s="274">
        <f>IF(UJ$6=$SR$5,成绩录入!CT147,0)</f>
        <v>0</v>
      </c>
      <c r="UK144" s="274">
        <f>IF(UK$6=$SR$5,成绩录入!CU147,0)</f>
        <v>0</v>
      </c>
      <c r="UL144" s="274">
        <f>IF(UL$6=$SR$5,成绩录入!CV147,0)</f>
        <v>0</v>
      </c>
      <c r="UM144" s="274">
        <f>IF(UM$6=$SR$5,成绩录入!CW147,0)</f>
        <v>0</v>
      </c>
      <c r="UN144" s="274">
        <f>IF(UN$6=$SR$5,成绩录入!CX147,0)</f>
        <v>0</v>
      </c>
      <c r="UO144" s="274">
        <f>IF(UO$6=$SR$5,成绩录入!CY147,0)</f>
        <v>0</v>
      </c>
      <c r="UP144" s="274">
        <f>IF(UP$6=$SR$5,成绩录入!CZ147,0)</f>
        <v>0</v>
      </c>
      <c r="UQ144" s="274">
        <f>IF(UQ$6=$SR$5,成绩录入!DA147,0)</f>
        <v>0</v>
      </c>
      <c r="UR144" s="274">
        <f>IF(UR$6=$SR$5,成绩录入!DB147,0)</f>
        <v>0</v>
      </c>
      <c r="US144" s="274">
        <f>IF(US$6=$SR$5,成绩录入!DC147,0)</f>
        <v>0</v>
      </c>
      <c r="UT144" s="274">
        <f>IF(UT$6=$SR$5,成绩录入!DD147,0)</f>
        <v>0</v>
      </c>
      <c r="UU144" s="274">
        <f>IF(UU$6=$SR$5,成绩录入!DE147,0)</f>
        <v>0</v>
      </c>
      <c r="UV144" s="274">
        <f>IF(UV$6=$SR$5,成绩录入!DF147,0)</f>
        <v>0</v>
      </c>
      <c r="UW144" s="274">
        <f>IF(UW$6=$SR$5,成绩录入!DG147,0)</f>
        <v>0</v>
      </c>
      <c r="UX144" s="274">
        <f>IF(UX$6=$SR$5,成绩录入!DH147,0)</f>
        <v>0</v>
      </c>
      <c r="UY144" s="274">
        <f>IF(UY$6=$SR$5,成绩录入!DI147,0)</f>
        <v>0</v>
      </c>
      <c r="UZ144" s="274">
        <f>IF(UZ$6=$SR$5,成绩录入!DJ147,0)</f>
        <v>0</v>
      </c>
      <c r="VA144" s="248">
        <f>IF(VA$6=$SR$5,成绩录入!DK147,0)</f>
        <v>0</v>
      </c>
      <c r="VB144" s="248">
        <f>IF(VB$6=$SR$5,成绩录入!DL147,0)</f>
        <v>0</v>
      </c>
      <c r="VC144" s="248">
        <f>IF(VC$6=$SR$5,成绩录入!DM147,0)</f>
        <v>0</v>
      </c>
      <c r="VD144" s="248">
        <f>IF(VD$6=$SR$5,成绩录入!DN147,0)</f>
        <v>0</v>
      </c>
      <c r="VE144" s="248">
        <f>IF(VE$6=$SR$5,成绩录入!DO147,0)</f>
        <v>0</v>
      </c>
      <c r="VF144" s="248">
        <f>IF(VF$6=$SR$5,成绩录入!DP147,0)</f>
        <v>0</v>
      </c>
      <c r="VG144" s="248">
        <f>IF(VG$6=$SR$5,成绩录入!DQ147,0)</f>
        <v>0</v>
      </c>
      <c r="VH144" s="248">
        <f>IF(VH$6=$SR$5,成绩录入!DR147,0)</f>
        <v>0</v>
      </c>
      <c r="VI144" s="248">
        <f>IF(VI$6=$SR$5,成绩录入!DS147,0)</f>
        <v>0</v>
      </c>
      <c r="VJ144" s="248">
        <f>IF(VJ$6=$SR$5,成绩录入!DT147,0)</f>
        <v>0</v>
      </c>
      <c r="VK144" s="248">
        <f>IF(VK$6=$SR$5,成绩录入!DU147,0)</f>
        <v>0</v>
      </c>
      <c r="VL144" s="248">
        <f>IF(VL$6=$SR$5,成绩录入!DV147,0)</f>
        <v>0</v>
      </c>
      <c r="VM144" s="248">
        <f>IF(VM$6=$SR$5,成绩录入!DW147,0)</f>
        <v>0</v>
      </c>
      <c r="VN144" s="248">
        <f>IF(VN$6=$SR$5,成绩录入!DX147,0)</f>
        <v>0</v>
      </c>
      <c r="VO144" s="248">
        <f>IF(VO$6=$SR$5,成绩录入!DY147,0)</f>
        <v>0</v>
      </c>
      <c r="VP144" s="248">
        <f>IF(VP$6=$SR$5,成绩录入!DZ147,0)</f>
        <v>0</v>
      </c>
      <c r="VQ144" s="248">
        <f>IF(VQ$6=$SR$5,成绩录入!EA147,0)</f>
        <v>0</v>
      </c>
      <c r="VR144" s="248">
        <f>IF(VR$6=$SR$5,成绩录入!EB147,0)</f>
        <v>0</v>
      </c>
      <c r="VS144" s="248">
        <f>IF(VS$6=$SR$5,成绩录入!EC147,0)</f>
        <v>0</v>
      </c>
      <c r="VT144" s="248">
        <f>IF(VT$6=$SR$5,成绩录入!ED147,0)</f>
        <v>0</v>
      </c>
      <c r="VU144" s="248">
        <f>IF(VU$6=$SR$5,成绩录入!EE147,0)</f>
        <v>0</v>
      </c>
      <c r="VV144" s="248">
        <f>IF(VV$6=$SR$5,成绩录入!EF147,0)</f>
        <v>0</v>
      </c>
      <c r="VW144" s="248">
        <f>IF(VW$6=$SR$5,成绩录入!EG147,0)</f>
        <v>0</v>
      </c>
      <c r="VX144" s="248">
        <f>IF(VX$6=$SR$5,成绩录入!EH147,0)</f>
        <v>0</v>
      </c>
      <c r="VY144" s="248">
        <f>IF(VY$6=$SR$5,成绩录入!EI147,0)</f>
        <v>0</v>
      </c>
      <c r="VZ144" s="248">
        <f>IF(VZ$6=$SR$5,成绩录入!EJ147,0)</f>
        <v>0</v>
      </c>
      <c r="WA144" s="248">
        <f>IF(WA$6=$SR$5,成绩录入!EK147,0)</f>
        <v>0</v>
      </c>
      <c r="WB144" s="248">
        <f>IF(WB$6=$SR$5,成绩录入!EL147,0)</f>
        <v>0</v>
      </c>
      <c r="WC144" s="248">
        <f>IF(WC$6=$SR$5,成绩录入!EM147,0)</f>
        <v>0</v>
      </c>
      <c r="WD144" s="248">
        <f>IF(WD$6=$SR$5,成绩录入!EN147,0)</f>
        <v>0</v>
      </c>
      <c r="WE144" s="248">
        <f>IF(WE$6=$SR$5,成绩录入!EO147,0)</f>
        <v>0</v>
      </c>
      <c r="WF144" s="248">
        <f>IF(WF$6=$SR$5,成绩录入!EP147,0)</f>
        <v>0</v>
      </c>
      <c r="WG144" s="248">
        <f>IF(WG$6=$SR$5,成绩录入!EQ147,0)</f>
        <v>0</v>
      </c>
      <c r="WH144" s="248">
        <f>IF(WH$6=$SR$5,成绩录入!ER147,0)</f>
        <v>0</v>
      </c>
      <c r="WI144" s="248">
        <f>IF(WI$6=$SR$5,成绩录入!ES147,0)</f>
        <v>0</v>
      </c>
      <c r="WJ144" s="248">
        <f>IF(WJ$6=$SR$5,成绩录入!ET147,0)</f>
        <v>0</v>
      </c>
      <c r="WK144" s="248">
        <f>IF(WK$6=$SR$5,成绩录入!EU147,0)</f>
        <v>0</v>
      </c>
      <c r="WL144" s="248">
        <f>IF(WL$6=$SR$5,成绩录入!EV147,0)</f>
        <v>0</v>
      </c>
      <c r="WM144" s="248">
        <f>IF(WM$6=$SR$5,成绩录入!EW147,0)</f>
        <v>0</v>
      </c>
      <c r="WN144" s="248">
        <f>IF(WN$6=$SR$5,成绩录入!EX147,0)</f>
        <v>0</v>
      </c>
      <c r="WO144" s="218">
        <f t="shared" si="354"/>
        <v>0</v>
      </c>
      <c r="WP144" s="166"/>
      <c r="WQ144" s="166"/>
      <c r="WR144" s="273">
        <f>IF(WR$6=$WQ$5,成绩录入!BC147,0)</f>
        <v>0</v>
      </c>
      <c r="WS144" s="274">
        <f>IF(WS$6=$WQ$5,成绩录入!BD147,0)</f>
        <v>0</v>
      </c>
      <c r="WT144" s="274">
        <f>IF(WT$6=$WQ$5,成绩录入!BE147,0)</f>
        <v>0</v>
      </c>
      <c r="WU144" s="274">
        <f>IF(WU$6=$WQ$5,成绩录入!BF147,0)</f>
        <v>0</v>
      </c>
      <c r="WV144" s="274">
        <f>IF(WV$6=$WQ$5,成绩录入!BG147,0)</f>
        <v>0</v>
      </c>
      <c r="WW144" s="274">
        <f>IF(WW$6=$WQ$5,成绩录入!BH147,0)</f>
        <v>0</v>
      </c>
      <c r="WX144" s="274">
        <f>IF(WX$6=$WQ$5,成绩录入!BI147,0)</f>
        <v>0</v>
      </c>
      <c r="WY144" s="274">
        <f>IF(WY$6=$WQ$5,成绩录入!BJ147,0)</f>
        <v>0</v>
      </c>
      <c r="WZ144" s="274">
        <f>IF(WZ$6=$WQ$5,成绩录入!BK147,0)</f>
        <v>0</v>
      </c>
      <c r="XA144" s="274">
        <f>IF(XA$6=$WQ$5,成绩录入!BL147,0)</f>
        <v>0</v>
      </c>
      <c r="XB144" s="274">
        <f>IF(XB$6=$WQ$5,成绩录入!BM147,0)</f>
        <v>0</v>
      </c>
      <c r="XC144" s="274">
        <f>IF(XC$6=$WQ$5,成绩录入!BN147,0)</f>
        <v>0</v>
      </c>
      <c r="XD144" s="274">
        <f>IF(XD$6=$WQ$5,成绩录入!BO147,0)</f>
        <v>0</v>
      </c>
      <c r="XE144" s="274">
        <f>IF(XE$6=$WQ$5,成绩录入!BP147,0)</f>
        <v>0</v>
      </c>
      <c r="XF144" s="274">
        <f>IF(XF$6=$WQ$5,成绩录入!BQ147,0)</f>
        <v>0</v>
      </c>
      <c r="XG144" s="274">
        <f>IF(XG$6=$WQ$5,成绩录入!BR147,0)</f>
        <v>0</v>
      </c>
      <c r="XH144" s="274">
        <f>IF(XH$6=$WQ$5,成绩录入!BS147,0)</f>
        <v>0</v>
      </c>
      <c r="XI144" s="274">
        <f>IF(XI$6=$WQ$5,成绩录入!BT147,0)</f>
        <v>0</v>
      </c>
      <c r="XJ144" s="274">
        <f>IF(XJ$6=$WQ$5,成绩录入!BU147,0)</f>
        <v>0</v>
      </c>
      <c r="XK144" s="274">
        <f>IF(XK$6=$WQ$5,成绩录入!BV147,0)</f>
        <v>0</v>
      </c>
      <c r="XL144" s="274">
        <f>IF(XL$6=$WQ$5,成绩录入!BW147,0)</f>
        <v>0</v>
      </c>
      <c r="XM144" s="274">
        <f>IF(XM$6=$WQ$5,成绩录入!BX147,0)</f>
        <v>0</v>
      </c>
      <c r="XN144" s="274">
        <f>IF(XN$6=$WQ$5,成绩录入!BY147,0)</f>
        <v>0</v>
      </c>
      <c r="XO144" s="274">
        <f>IF(XO$6=$WQ$5,成绩录入!BZ147,0)</f>
        <v>0</v>
      </c>
      <c r="XP144" s="274">
        <f>IF(XP$6=$WQ$5,成绩录入!CA147,0)</f>
        <v>0</v>
      </c>
      <c r="XQ144" s="274">
        <f>IF(XQ$6=$WQ$5,成绩录入!CB147,0)</f>
        <v>0</v>
      </c>
      <c r="XR144" s="274">
        <f>IF(XR$6=$WQ$5,成绩录入!CC147,0)</f>
        <v>0</v>
      </c>
      <c r="XS144" s="274">
        <f>IF(XS$6=$WQ$5,成绩录入!CD147,0)</f>
        <v>0</v>
      </c>
      <c r="XT144" s="274">
        <f>IF(XT$6=$WQ$5,成绩录入!CE147,0)</f>
        <v>0</v>
      </c>
      <c r="XU144" s="274">
        <f>IF(XU$6=$WQ$5,成绩录入!CF147,0)</f>
        <v>0</v>
      </c>
      <c r="XV144" s="274">
        <f>IF(XV$6=$WQ$5,成绩录入!CG147,0)</f>
        <v>0</v>
      </c>
      <c r="XW144" s="274">
        <f>IF(XW$6=$WQ$5,成绩录入!CH147,0)</f>
        <v>0</v>
      </c>
      <c r="XX144" s="274">
        <f>IF(XX$6=$WQ$5,成绩录入!CI147,0)</f>
        <v>0</v>
      </c>
      <c r="XY144" s="274">
        <f>IF(XY$6=$WQ$5,成绩录入!CJ147,0)</f>
        <v>0</v>
      </c>
      <c r="XZ144" s="274">
        <f>IF(XZ$6=$WQ$5,成绩录入!CK147,0)</f>
        <v>0</v>
      </c>
      <c r="YA144" s="274">
        <f>IF(YA$6=$WQ$5,成绩录入!CL147,0)</f>
        <v>0</v>
      </c>
      <c r="YB144" s="274">
        <f>IF(YB$6=$WQ$5,成绩录入!CM147,0)</f>
        <v>0</v>
      </c>
      <c r="YC144" s="274">
        <f>IF(YC$6=$WQ$5,成绩录入!CN147,0)</f>
        <v>0</v>
      </c>
      <c r="YD144" s="274">
        <f>IF(YD$6=$WQ$5,成绩录入!CO147,0)</f>
        <v>0</v>
      </c>
      <c r="YE144" s="274">
        <f>IF(YE$6=$WQ$5,成绩录入!CP147,0)</f>
        <v>0</v>
      </c>
      <c r="YF144" s="274">
        <f>IF(YF$6=$WQ$5,成绩录入!CQ147,0)</f>
        <v>0</v>
      </c>
      <c r="YG144" s="274">
        <f>IF(YG$6=$WQ$5,成绩录入!CR147,0)</f>
        <v>0</v>
      </c>
      <c r="YH144" s="274">
        <f>IF(YH$6=$WQ$5,成绩录入!CS147,0)</f>
        <v>0</v>
      </c>
      <c r="YI144" s="274">
        <f>IF(YI$6=$WQ$5,成绩录入!CT147,0)</f>
        <v>0</v>
      </c>
      <c r="YJ144" s="274">
        <f>IF(YJ$6=$WQ$5,成绩录入!CU147,0)</f>
        <v>0</v>
      </c>
      <c r="YK144" s="274">
        <f>IF(YK$6=$WQ$5,成绩录入!CV147,0)</f>
        <v>0</v>
      </c>
      <c r="YL144" s="274">
        <f>IF(YL$6=$WQ$5,成绩录入!CW147,0)</f>
        <v>0</v>
      </c>
      <c r="YM144" s="274">
        <f>IF(YM$6=$WQ$5,成绩录入!CX147,0)</f>
        <v>0</v>
      </c>
      <c r="YN144" s="274">
        <f>IF(YN$6=$WQ$5,成绩录入!CY147,0)</f>
        <v>0</v>
      </c>
      <c r="YO144" s="274">
        <f>IF(YO$6=$WQ$5,成绩录入!CZ147,0)</f>
        <v>0</v>
      </c>
      <c r="YP144" s="274">
        <f>IF(YP$6=$WQ$5,成绩录入!DA147,0)</f>
        <v>0</v>
      </c>
      <c r="YQ144" s="274">
        <f>IF(YQ$6=$WQ$5,成绩录入!DB147,0)</f>
        <v>0</v>
      </c>
      <c r="YR144" s="274">
        <f>IF(YR$6=$WQ$5,成绩录入!DC147,0)</f>
        <v>0</v>
      </c>
      <c r="YS144" s="274">
        <f>IF(YS$6=$WQ$5,成绩录入!DD147,0)</f>
        <v>0</v>
      </c>
      <c r="YT144" s="274">
        <f>IF(YT$6=$WQ$5,成绩录入!DE147,0)</f>
        <v>0</v>
      </c>
      <c r="YU144" s="274">
        <f>IF(YU$6=$WQ$5,成绩录入!DF147,0)</f>
        <v>0</v>
      </c>
      <c r="YV144" s="274">
        <f>IF(YV$6=$WQ$5,成绩录入!DG147,0)</f>
        <v>0</v>
      </c>
      <c r="YW144" s="274">
        <f>IF(YW$6=$WQ$5,成绩录入!DH147,0)</f>
        <v>0</v>
      </c>
      <c r="YX144" s="274">
        <f>IF(YX$6=$WQ$5,成绩录入!DI147,0)</f>
        <v>0</v>
      </c>
      <c r="YY144" s="274">
        <f>IF(YY$6=$WQ$5,成绩录入!DJ147,0)</f>
        <v>0</v>
      </c>
      <c r="YZ144" s="248">
        <f>IF(YZ$6=$WQ$5,成绩录入!DK147,0)</f>
        <v>0</v>
      </c>
      <c r="ZA144" s="248">
        <f>IF(ZA$6=$WQ$5,成绩录入!DL147,0)</f>
        <v>0</v>
      </c>
      <c r="ZB144" s="248">
        <f>IF(ZB$6=$WQ$5,成绩录入!DM147,0)</f>
        <v>0</v>
      </c>
      <c r="ZC144" s="248">
        <f>IF(ZC$6=$WQ$5,成绩录入!DN147,0)</f>
        <v>0</v>
      </c>
      <c r="ZD144" s="248">
        <f>IF(ZD$6=$WQ$5,成绩录入!DO147,0)</f>
        <v>0</v>
      </c>
      <c r="ZE144" s="248">
        <f>IF(ZE$6=$WQ$5,成绩录入!DP147,0)</f>
        <v>0</v>
      </c>
      <c r="ZF144" s="248">
        <f>IF(ZF$6=$WQ$5,成绩录入!DQ147,0)</f>
        <v>0</v>
      </c>
      <c r="ZG144" s="248">
        <f>IF(ZG$6=$WQ$5,成绩录入!DR147,0)</f>
        <v>0</v>
      </c>
      <c r="ZH144" s="248">
        <f>IF(ZH$6=$WQ$5,成绩录入!DS147,0)</f>
        <v>0</v>
      </c>
      <c r="ZI144" s="248">
        <f>IF(ZI$6=$WQ$5,成绩录入!DT147,0)</f>
        <v>0</v>
      </c>
      <c r="ZJ144" s="248">
        <f>IF(ZJ$6=$WQ$5,成绩录入!DU147,0)</f>
        <v>0</v>
      </c>
      <c r="ZK144" s="248">
        <f>IF(ZK$6=$WQ$5,成绩录入!DV147,0)</f>
        <v>0</v>
      </c>
      <c r="ZL144" s="248">
        <f>IF(ZL$6=$WQ$5,成绩录入!DW147,0)</f>
        <v>0</v>
      </c>
      <c r="ZM144" s="248">
        <f>IF(ZM$6=$WQ$5,成绩录入!DX147,0)</f>
        <v>0</v>
      </c>
      <c r="ZN144" s="248">
        <f>IF(ZN$6=$WQ$5,成绩录入!DY147,0)</f>
        <v>0</v>
      </c>
      <c r="ZO144" s="248">
        <f>IF(ZO$6=$WQ$5,成绩录入!DZ147,0)</f>
        <v>0</v>
      </c>
      <c r="ZP144" s="248">
        <f>IF(ZP$6=$WQ$5,成绩录入!EA147,0)</f>
        <v>0</v>
      </c>
      <c r="ZQ144" s="248">
        <f>IF(ZQ$6=$WQ$5,成绩录入!EB147,0)</f>
        <v>0</v>
      </c>
      <c r="ZR144" s="248">
        <f>IF(ZR$6=$WQ$5,成绩录入!EC147,0)</f>
        <v>0</v>
      </c>
      <c r="ZS144" s="248">
        <f>IF(ZS$6=$WQ$5,成绩录入!ED147,0)</f>
        <v>0</v>
      </c>
      <c r="ZT144" s="248">
        <f>IF(ZT$6=$WQ$5,成绩录入!EE147,0)</f>
        <v>0</v>
      </c>
      <c r="ZU144" s="248">
        <f>IF(ZU$6=$WQ$5,成绩录入!EF147,0)</f>
        <v>0</v>
      </c>
      <c r="ZV144" s="248">
        <f>IF(ZV$6=$WQ$5,成绩录入!EG147,0)</f>
        <v>0</v>
      </c>
      <c r="ZW144" s="248">
        <f>IF(ZW$6=$WQ$5,成绩录入!EH147,0)</f>
        <v>0</v>
      </c>
      <c r="ZX144" s="248">
        <f>IF(ZX$6=$WQ$5,成绩录入!EI147,0)</f>
        <v>0</v>
      </c>
      <c r="ZY144" s="248">
        <f>IF(ZY$6=$WQ$5,成绩录入!EJ147,0)</f>
        <v>0</v>
      </c>
      <c r="ZZ144" s="248">
        <f>IF(ZZ$6=$WQ$5,成绩录入!EK147,0)</f>
        <v>0</v>
      </c>
      <c r="AAA144" s="248">
        <f>IF(AAA$6=$WQ$5,成绩录入!EL147,0)</f>
        <v>0</v>
      </c>
      <c r="AAB144" s="248">
        <f>IF(AAB$6=$WQ$5,成绩录入!EM147,0)</f>
        <v>0</v>
      </c>
      <c r="AAC144" s="248">
        <f>IF(AAC$6=$WQ$5,成绩录入!EN147,0)</f>
        <v>0</v>
      </c>
      <c r="AAD144" s="248">
        <f>IF(AAD$6=$WQ$5,成绩录入!EO147,0)</f>
        <v>0</v>
      </c>
      <c r="AAE144" s="248">
        <f>IF(AAE$6=$WQ$5,成绩录入!EP147,0)</f>
        <v>0</v>
      </c>
      <c r="AAF144" s="248">
        <f>IF(AAF$6=$WQ$5,成绩录入!EQ147,0)</f>
        <v>0</v>
      </c>
      <c r="AAG144" s="248">
        <f>IF(AAG$6=$WQ$5,成绩录入!ER147,0)</f>
        <v>0</v>
      </c>
      <c r="AAH144" s="248">
        <f>IF(AAH$6=$WQ$5,成绩录入!ES147,0)</f>
        <v>0</v>
      </c>
      <c r="AAI144" s="248">
        <f>IF(AAI$6=$WQ$5,成绩录入!ET147,0)</f>
        <v>0</v>
      </c>
      <c r="AAJ144" s="248">
        <f>IF(AAJ$6=$WQ$5,成绩录入!EU147,0)</f>
        <v>0</v>
      </c>
      <c r="AAK144" s="248">
        <f>IF(AAK$6=$WQ$5,成绩录入!EV147,0)</f>
        <v>0</v>
      </c>
      <c r="AAL144" s="248">
        <f>IF(AAL$6=$WQ$5,成绩录入!EW147,0)</f>
        <v>0</v>
      </c>
      <c r="AAM144" s="248">
        <f>IF(AAM$6=$WQ$5,成绩录入!EX147,0)</f>
        <v>0</v>
      </c>
      <c r="AAN144" s="218">
        <f t="shared" si="355"/>
        <v>0</v>
      </c>
      <c r="AAO144" s="206"/>
      <c r="AAQ144" s="273">
        <f>IF(AAQ$6=$AAP$5,成绩录入!BC147,0)</f>
        <v>0</v>
      </c>
      <c r="AAR144" s="274">
        <f>IF(AAR$6=$AAP$5,成绩录入!BD147,0)</f>
        <v>0</v>
      </c>
      <c r="AAS144" s="274">
        <f>IF(AAS$6=$AAP$5,成绩录入!BE147,0)</f>
        <v>0</v>
      </c>
      <c r="AAT144" s="274">
        <f>IF(AAT$6=$AAP$5,成绩录入!BF147,0)</f>
        <v>0</v>
      </c>
      <c r="AAU144" s="274">
        <f>IF(AAU$6=$AAP$5,成绩录入!BG147,0)</f>
        <v>0</v>
      </c>
      <c r="AAV144" s="274">
        <f>IF(AAV$6=$AAP$5,成绩录入!BH147,0)</f>
        <v>0</v>
      </c>
      <c r="AAW144" s="274">
        <f>IF(AAW$6=$AAP$5,成绩录入!BI147,0)</f>
        <v>0</v>
      </c>
      <c r="AAX144" s="274">
        <f>IF(AAX$6=$AAP$5,成绩录入!BJ147,0)</f>
        <v>0</v>
      </c>
      <c r="AAY144" s="274">
        <f>IF(AAY$6=$AAP$5,成绩录入!BK147,0)</f>
        <v>0</v>
      </c>
      <c r="AAZ144" s="274">
        <f>IF(AAZ$6=$AAP$5,成绩录入!BL147,0)</f>
        <v>0</v>
      </c>
      <c r="ABA144" s="274">
        <f>IF(ABA$6=$AAP$5,成绩录入!BM147,0)</f>
        <v>0</v>
      </c>
      <c r="ABB144" s="274">
        <f>IF(ABB$6=$AAP$5,成绩录入!BN147,0)</f>
        <v>0</v>
      </c>
      <c r="ABC144" s="274">
        <f>IF(ABC$6=$AAP$5,成绩录入!BO147,0)</f>
        <v>0</v>
      </c>
      <c r="ABD144" s="274">
        <f>IF(ABD$6=$AAP$5,成绩录入!BP147,0)</f>
        <v>0</v>
      </c>
      <c r="ABE144" s="274">
        <f>IF(ABE$6=$AAP$5,成绩录入!BQ147,0)</f>
        <v>0</v>
      </c>
      <c r="ABF144" s="274">
        <f>IF(ABF$6=$AAP$5,成绩录入!BR147,0)</f>
        <v>0</v>
      </c>
      <c r="ABG144" s="274">
        <f>IF(ABG$6=$AAP$5,成绩录入!BS147,0)</f>
        <v>0</v>
      </c>
      <c r="ABH144" s="274">
        <f>IF(ABH$6=$AAP$5,成绩录入!BT147,0)</f>
        <v>0</v>
      </c>
      <c r="ABI144" s="274">
        <f>IF(ABI$6=$AAP$5,成绩录入!BU147,0)</f>
        <v>0</v>
      </c>
      <c r="ABJ144" s="274">
        <f>IF(ABJ$6=$AAP$5,成绩录入!BV147,0)</f>
        <v>0</v>
      </c>
      <c r="ABK144" s="274">
        <f>IF(ABK$6=$AAP$5,成绩录入!BW147,0)</f>
        <v>0</v>
      </c>
      <c r="ABL144" s="274">
        <f>IF(ABL$6=$AAP$5,成绩录入!BX147,0)</f>
        <v>0</v>
      </c>
      <c r="ABM144" s="274">
        <f>IF(ABM$6=$AAP$5,成绩录入!BY147,0)</f>
        <v>0</v>
      </c>
      <c r="ABN144" s="274">
        <f>IF(ABN$6=$AAP$5,成绩录入!BZ147,0)</f>
        <v>0</v>
      </c>
      <c r="ABO144" s="274">
        <f>IF(ABO$6=$AAP$5,成绩录入!CA147,0)</f>
        <v>0</v>
      </c>
      <c r="ABP144" s="274">
        <f>IF(ABP$6=$AAP$5,成绩录入!CB147,0)</f>
        <v>0</v>
      </c>
      <c r="ABQ144" s="274">
        <f>IF(ABQ$6=$AAP$5,成绩录入!CC147,0)</f>
        <v>0</v>
      </c>
      <c r="ABR144" s="274">
        <f>IF(ABR$6=$AAP$5,成绩录入!CD147,0)</f>
        <v>0</v>
      </c>
      <c r="ABS144" s="274">
        <f>IF(ABS$6=$AAP$5,成绩录入!CE147,0)</f>
        <v>0</v>
      </c>
      <c r="ABT144" s="274">
        <f>IF(ABT$6=$AAP$5,成绩录入!CF147,0)</f>
        <v>0</v>
      </c>
      <c r="ABU144" s="274">
        <f>IF(ABU$6=$AAP$5,成绩录入!CG147,0)</f>
        <v>0</v>
      </c>
      <c r="ABV144" s="274">
        <f>IF(ABV$6=$AAP$5,成绩录入!CH147,0)</f>
        <v>0</v>
      </c>
      <c r="ABW144" s="274">
        <f>IF(ABW$6=$AAP$5,成绩录入!CI147,0)</f>
        <v>0</v>
      </c>
      <c r="ABX144" s="274">
        <f>IF(ABX$6=$AAP$5,成绩录入!CJ147,0)</f>
        <v>0</v>
      </c>
      <c r="ABY144" s="274">
        <f>IF(ABY$6=$AAP$5,成绩录入!CK147,0)</f>
        <v>0</v>
      </c>
      <c r="ABZ144" s="274">
        <f>IF(ABZ$6=$AAP$5,成绩录入!CL147,0)</f>
        <v>0</v>
      </c>
      <c r="ACA144" s="274">
        <f>IF(ACA$6=$AAP$5,成绩录入!CM147,0)</f>
        <v>0</v>
      </c>
      <c r="ACB144" s="274">
        <f>IF(ACB$6=$AAP$5,成绩录入!CN147,0)</f>
        <v>0</v>
      </c>
      <c r="ACC144" s="274">
        <f>IF(ACC$6=$AAP$5,成绩录入!CO147,0)</f>
        <v>0</v>
      </c>
      <c r="ACD144" s="274">
        <f>IF(ACD$6=$AAP$5,成绩录入!CP147,0)</f>
        <v>0</v>
      </c>
      <c r="ACE144" s="274">
        <f>IF(ACE$6=$AAP$5,成绩录入!CQ147,0)</f>
        <v>0</v>
      </c>
      <c r="ACF144" s="274">
        <f>IF(ACF$6=$AAP$5,成绩录入!CR147,0)</f>
        <v>0</v>
      </c>
      <c r="ACG144" s="274">
        <f>IF(ACG$6=$AAP$5,成绩录入!CS147,0)</f>
        <v>0</v>
      </c>
      <c r="ACH144" s="274">
        <f>IF(ACH$6=$AAP$5,成绩录入!CT147,0)</f>
        <v>0</v>
      </c>
      <c r="ACI144" s="274">
        <f>IF(ACI$6=$AAP$5,成绩录入!CU147,0)</f>
        <v>0</v>
      </c>
      <c r="ACJ144" s="274">
        <f>IF(ACJ$6=$AAP$5,成绩录入!CV147,0)</f>
        <v>0</v>
      </c>
      <c r="ACK144" s="274">
        <f>IF(ACK$6=$AAP$5,成绩录入!CW147,0)</f>
        <v>0</v>
      </c>
      <c r="ACL144" s="274">
        <f>IF(ACL$6=$AAP$5,成绩录入!CX147,0)</f>
        <v>0</v>
      </c>
      <c r="ACM144" s="274">
        <f>IF(ACM$6=$AAP$5,成绩录入!CY147,0)</f>
        <v>0</v>
      </c>
      <c r="ACN144" s="274">
        <f>IF(ACN$6=$AAP$5,成绩录入!CZ147,0)</f>
        <v>0</v>
      </c>
      <c r="ACO144" s="274">
        <f>IF(ACO$6=$AAP$5,成绩录入!DA147,0)</f>
        <v>0</v>
      </c>
      <c r="ACP144" s="274">
        <f>IF(ACP$6=$AAP$5,成绩录入!DB147,0)</f>
        <v>0</v>
      </c>
      <c r="ACQ144" s="274">
        <f>IF(ACQ$6=$AAP$5,成绩录入!DC147,0)</f>
        <v>0</v>
      </c>
      <c r="ACR144" s="274">
        <f>IF(ACR$6=$AAP$5,成绩录入!DD147,0)</f>
        <v>0</v>
      </c>
      <c r="ACS144" s="274">
        <f>IF(ACS$6=$AAP$5,成绩录入!DE147,0)</f>
        <v>0</v>
      </c>
      <c r="ACT144" s="274">
        <f>IF(ACT$6=$AAP$5,成绩录入!DF147,0)</f>
        <v>0</v>
      </c>
      <c r="ACU144" s="274">
        <f>IF(ACU$6=$AAP$5,成绩录入!DG147,0)</f>
        <v>0</v>
      </c>
      <c r="ACV144" s="274">
        <f>IF(ACV$6=$AAP$5,成绩录入!DH147,0)</f>
        <v>0</v>
      </c>
      <c r="ACW144" s="274">
        <f>IF(ACW$6=$AAP$5,成绩录入!DI147,0)</f>
        <v>0</v>
      </c>
      <c r="ACX144" s="274">
        <f>IF(ACX$6=$AAP$5,成绩录入!DJ147,0)</f>
        <v>0</v>
      </c>
      <c r="ACY144" s="248">
        <f>IF(ACY$6=$AAP$5,成绩录入!DK147,0)</f>
        <v>0</v>
      </c>
      <c r="ACZ144" s="248">
        <f>IF(ACZ$6=$AAP$5,成绩录入!DL147,0)</f>
        <v>0</v>
      </c>
      <c r="ADA144" s="248">
        <f>IF(ADA$6=$AAP$5,成绩录入!DM147,0)</f>
        <v>0</v>
      </c>
      <c r="ADB144" s="248">
        <f>IF(ADB$6=$AAP$5,成绩录入!DN147,0)</f>
        <v>0</v>
      </c>
      <c r="ADC144" s="248">
        <f>IF(ADC$6=$AAP$5,成绩录入!DO147,0)</f>
        <v>0</v>
      </c>
      <c r="ADD144" s="248">
        <f>IF(ADD$6=$AAP$5,成绩录入!DP147,0)</f>
        <v>0</v>
      </c>
      <c r="ADE144" s="248">
        <f>IF(ADE$6=$AAP$5,成绩录入!DQ147,0)</f>
        <v>0</v>
      </c>
      <c r="ADF144" s="248">
        <f>IF(ADF$6=$AAP$5,成绩录入!DR147,0)</f>
        <v>0</v>
      </c>
      <c r="ADG144" s="248">
        <f>IF(ADG$6=$AAP$5,成绩录入!DS147,0)</f>
        <v>0</v>
      </c>
      <c r="ADH144" s="248">
        <f>IF(ADH$6=$AAP$5,成绩录入!DT147,0)</f>
        <v>0</v>
      </c>
      <c r="ADI144" s="248">
        <f>IF(ADI$6=$AAP$5,成绩录入!DU147,0)</f>
        <v>0</v>
      </c>
      <c r="ADJ144" s="248">
        <f>IF(ADJ$6=$AAP$5,成绩录入!DV147,0)</f>
        <v>0</v>
      </c>
      <c r="ADK144" s="248">
        <f>IF(ADK$6=$AAP$5,成绩录入!DW147,0)</f>
        <v>0</v>
      </c>
      <c r="ADL144" s="248">
        <f>IF(ADL$6=$AAP$5,成绩录入!DX147,0)</f>
        <v>0</v>
      </c>
      <c r="ADM144" s="248">
        <f>IF(ADM$6=$AAP$5,成绩录入!DY147,0)</f>
        <v>0</v>
      </c>
      <c r="ADN144" s="248">
        <f>IF(ADN$6=$AAP$5,成绩录入!DZ147,0)</f>
        <v>0</v>
      </c>
      <c r="ADO144" s="248">
        <f>IF(ADO$6=$AAP$5,成绩录入!EA147,0)</f>
        <v>0</v>
      </c>
      <c r="ADP144" s="248">
        <f>IF(ADP$6=$AAP$5,成绩录入!EB147,0)</f>
        <v>0</v>
      </c>
      <c r="ADQ144" s="248">
        <f>IF(ADQ$6=$AAP$5,成绩录入!EC147,0)</f>
        <v>0</v>
      </c>
      <c r="ADR144" s="248">
        <f>IF(ADR$6=$AAP$5,成绩录入!ED147,0)</f>
        <v>0</v>
      </c>
      <c r="ADS144" s="248">
        <f>IF(ADS$6=$AAP$5,成绩录入!EE147,0)</f>
        <v>0</v>
      </c>
      <c r="ADT144" s="248">
        <f>IF(ADT$6=$AAP$5,成绩录入!EF147,0)</f>
        <v>0</v>
      </c>
      <c r="ADU144" s="248">
        <f>IF(ADU$6=$AAP$5,成绩录入!EG147,0)</f>
        <v>0</v>
      </c>
      <c r="ADV144" s="248">
        <f>IF(ADV$6=$AAP$5,成绩录入!EH147,0)</f>
        <v>0</v>
      </c>
      <c r="ADW144" s="248">
        <f>IF(ADW$6=$AAP$5,成绩录入!EI147,0)</f>
        <v>0</v>
      </c>
      <c r="ADX144" s="248">
        <f>IF(ADX$6=$AAP$5,成绩录入!EJ147,0)</f>
        <v>0</v>
      </c>
      <c r="ADY144" s="248">
        <f>IF(ADY$6=$AAP$5,成绩录入!EK147,0)</f>
        <v>0</v>
      </c>
      <c r="ADZ144" s="248">
        <f>IF(ADZ$6=$AAP$5,成绩录入!EL147,0)</f>
        <v>0</v>
      </c>
      <c r="AEA144" s="248">
        <f>IF(AEA$6=$AAP$5,成绩录入!EM147,0)</f>
        <v>0</v>
      </c>
      <c r="AEB144" s="248">
        <f>IF(AEB$6=$AAP$5,成绩录入!EN147,0)</f>
        <v>0</v>
      </c>
      <c r="AEC144" s="248">
        <f>IF(AEC$6=$AAP$5,成绩录入!EO147,0)</f>
        <v>0</v>
      </c>
      <c r="AED144" s="248">
        <f>IF(AED$6=$AAP$5,成绩录入!EP147,0)</f>
        <v>0</v>
      </c>
      <c r="AEE144" s="248">
        <f>IF(AEE$6=$AAP$5,成绩录入!EQ147,0)</f>
        <v>0</v>
      </c>
      <c r="AEF144" s="248">
        <f>IF(AEF$6=$AAP$5,成绩录入!ER147,0)</f>
        <v>0</v>
      </c>
      <c r="AEG144" s="248">
        <f>IF(AEG$6=$AAP$5,成绩录入!ES147,0)</f>
        <v>0</v>
      </c>
      <c r="AEH144" s="248">
        <f>IF(AEH$6=$AAP$5,成绩录入!ET147,0)</f>
        <v>0</v>
      </c>
      <c r="AEI144" s="248">
        <f>IF(AEI$6=$AAP$5,成绩录入!EU147,0)</f>
        <v>0</v>
      </c>
      <c r="AEJ144" s="248">
        <f>IF(AEJ$6=$AAP$5,成绩录入!EV147,0)</f>
        <v>0</v>
      </c>
      <c r="AEK144" s="248">
        <f>IF(AEK$6=$AAP$5,成绩录入!EW147,0)</f>
        <v>0</v>
      </c>
      <c r="AEL144" s="248">
        <f>IF(AEL$6=$AAP$5,成绩录入!EX147,0)</f>
        <v>0</v>
      </c>
      <c r="AEM144" s="218">
        <f t="shared" si="356"/>
        <v>0</v>
      </c>
      <c r="AEN144" s="166"/>
      <c r="AEO144" s="166"/>
      <c r="AEP144" s="273">
        <f>IF(AEP$6=$AEO$5,成绩录入!BC147,0)</f>
        <v>0</v>
      </c>
      <c r="AEQ144" s="274">
        <f>IF(AEQ$6=$AEO$5,成绩录入!BD147,0)</f>
        <v>0</v>
      </c>
      <c r="AER144" s="274">
        <f>IF(AER$6=$AEO$5,成绩录入!BE147,0)</f>
        <v>0</v>
      </c>
      <c r="AES144" s="274">
        <f>IF(AES$6=$AEO$5,成绩录入!BF147,0)</f>
        <v>0</v>
      </c>
      <c r="AET144" s="274">
        <f>IF(AET$6=$AEO$5,成绩录入!BG147,0)</f>
        <v>0</v>
      </c>
      <c r="AEU144" s="274">
        <f>IF(AEU$6=$AEO$5,成绩录入!BH147,0)</f>
        <v>0</v>
      </c>
      <c r="AEV144" s="274">
        <f>IF(AEV$6=$AEO$5,成绩录入!BI147,0)</f>
        <v>0</v>
      </c>
      <c r="AEW144" s="274">
        <f>IF(AEW$6=$AEO$5,成绩录入!BJ147,0)</f>
        <v>0</v>
      </c>
      <c r="AEX144" s="274">
        <f>IF(AEX$6=$AEO$5,成绩录入!BK147,0)</f>
        <v>0</v>
      </c>
      <c r="AEY144" s="274">
        <f>IF(AEY$6=$AEO$5,成绩录入!BL147,0)</f>
        <v>0</v>
      </c>
      <c r="AEZ144" s="274">
        <f>IF(AEZ$6=$AEO$5,成绩录入!BM147,0)</f>
        <v>0</v>
      </c>
      <c r="AFA144" s="274">
        <f>IF(AFA$6=$AEO$5,成绩录入!BN147,0)</f>
        <v>0</v>
      </c>
      <c r="AFB144" s="274">
        <f>IF(AFB$6=$AEO$5,成绩录入!BO147,0)</f>
        <v>0</v>
      </c>
      <c r="AFC144" s="274">
        <f>IF(AFC$6=$AEO$5,成绩录入!BP147,0)</f>
        <v>0</v>
      </c>
      <c r="AFD144" s="274">
        <f>IF(AFD$6=$AEO$5,成绩录入!BQ147,0)</f>
        <v>0</v>
      </c>
      <c r="AFE144" s="274">
        <f>IF(AFE$6=$AEO$5,成绩录入!BR147,0)</f>
        <v>0</v>
      </c>
      <c r="AFF144" s="274">
        <f>IF(AFF$6=$AEO$5,成绩录入!BS147,0)</f>
        <v>0</v>
      </c>
      <c r="AFG144" s="274">
        <f>IF(AFG$6=$AEO$5,成绩录入!BT147,0)</f>
        <v>0</v>
      </c>
      <c r="AFH144" s="274">
        <f>IF(AFH$6=$AEO$5,成绩录入!BU147,0)</f>
        <v>0</v>
      </c>
      <c r="AFI144" s="274">
        <f>IF(AFI$6=$AEO$5,成绩录入!BV147,0)</f>
        <v>0</v>
      </c>
      <c r="AFJ144" s="274">
        <f>IF(AFJ$6=$AEO$5,成绩录入!BW147,0)</f>
        <v>0</v>
      </c>
      <c r="AFK144" s="274">
        <f>IF(AFK$6=$AEO$5,成绩录入!BX147,0)</f>
        <v>0</v>
      </c>
      <c r="AFL144" s="274">
        <f>IF(AFL$6=$AEO$5,成绩录入!BY147,0)</f>
        <v>0</v>
      </c>
      <c r="AFM144" s="274">
        <f>IF(AFM$6=$AEO$5,成绩录入!BZ147,0)</f>
        <v>0</v>
      </c>
      <c r="AFN144" s="274">
        <f>IF(AFN$6=$AEO$5,成绩录入!CA147,0)</f>
        <v>0</v>
      </c>
      <c r="AFO144" s="274">
        <f>IF(AFO$6=$AEO$5,成绩录入!CB147,0)</f>
        <v>0</v>
      </c>
      <c r="AFP144" s="274">
        <f>IF(AFP$6=$AEO$5,成绩录入!CC147,0)</f>
        <v>0</v>
      </c>
      <c r="AFQ144" s="274">
        <f>IF(AFQ$6=$AEO$5,成绩录入!CD147,0)</f>
        <v>0</v>
      </c>
      <c r="AFR144" s="274">
        <f>IF(AFR$6=$AEO$5,成绩录入!CE147,0)</f>
        <v>0</v>
      </c>
      <c r="AFS144" s="274">
        <f>IF(AFS$6=$AEO$5,成绩录入!CF147,0)</f>
        <v>0</v>
      </c>
      <c r="AFT144" s="274">
        <f>IF(AFT$6=$AEO$5,成绩录入!CG147,0)</f>
        <v>0</v>
      </c>
      <c r="AFU144" s="274">
        <f>IF(AFU$6=$AEO$5,成绩录入!CH147,0)</f>
        <v>0</v>
      </c>
      <c r="AFV144" s="274">
        <f>IF(AFV$6=$AEO$5,成绩录入!CI147,0)</f>
        <v>0</v>
      </c>
      <c r="AFW144" s="274">
        <f>IF(AFW$6=$AEO$5,成绩录入!CJ147,0)</f>
        <v>0</v>
      </c>
      <c r="AFX144" s="274">
        <f>IF(AFX$6=$AEO$5,成绩录入!CK147,0)</f>
        <v>0</v>
      </c>
      <c r="AFY144" s="274">
        <f>IF(AFY$6=$AEO$5,成绩录入!CL147,0)</f>
        <v>0</v>
      </c>
      <c r="AFZ144" s="274">
        <f>IF(AFZ$6=$AEO$5,成绩录入!CM147,0)</f>
        <v>0</v>
      </c>
      <c r="AGA144" s="274">
        <f>IF(AGA$6=$AEO$5,成绩录入!CN147,0)</f>
        <v>0</v>
      </c>
      <c r="AGB144" s="274">
        <f>IF(AGB$6=$AEO$5,成绩录入!CO147,0)</f>
        <v>0</v>
      </c>
      <c r="AGC144" s="274">
        <f>IF(AGC$6=$AEO$5,成绩录入!CP147,0)</f>
        <v>0</v>
      </c>
      <c r="AGD144" s="274">
        <f>IF(AGD$6=$AEO$5,成绩录入!CQ147,0)</f>
        <v>0</v>
      </c>
      <c r="AGE144" s="274">
        <f>IF(AGE$6=$AEO$5,成绩录入!CR147,0)</f>
        <v>0</v>
      </c>
      <c r="AGF144" s="274">
        <f>IF(AGF$6=$AEO$5,成绩录入!CS147,0)</f>
        <v>0</v>
      </c>
      <c r="AGG144" s="274">
        <f>IF(AGG$6=$AEO$5,成绩录入!CT147,0)</f>
        <v>0</v>
      </c>
      <c r="AGH144" s="274">
        <f>IF(AGH$6=$AEO$5,成绩录入!CU147,0)</f>
        <v>0</v>
      </c>
      <c r="AGI144" s="274">
        <f>IF(AGI$6=$AEO$5,成绩录入!CV147,0)</f>
        <v>0</v>
      </c>
      <c r="AGJ144" s="274">
        <f>IF(AGJ$6=$AEO$5,成绩录入!CW147,0)</f>
        <v>0</v>
      </c>
      <c r="AGK144" s="274">
        <f>IF(AGK$6=$AEO$5,成绩录入!CX147,0)</f>
        <v>0</v>
      </c>
      <c r="AGL144" s="274">
        <f>IF(AGL$6=$AEO$5,成绩录入!CY147,0)</f>
        <v>0</v>
      </c>
      <c r="AGM144" s="274">
        <f>IF(AGM$6=$AEO$5,成绩录入!CZ147,0)</f>
        <v>0</v>
      </c>
      <c r="AGN144" s="274">
        <f>IF(AGN$6=$AEO$5,成绩录入!DA147,0)</f>
        <v>0</v>
      </c>
      <c r="AGO144" s="274">
        <f>IF(AGO$6=$AEO$5,成绩录入!DB147,0)</f>
        <v>0</v>
      </c>
      <c r="AGP144" s="274">
        <f>IF(AGP$6=$AEO$5,成绩录入!DC147,0)</f>
        <v>0</v>
      </c>
      <c r="AGQ144" s="274">
        <f>IF(AGQ$6=$AEO$5,成绩录入!DD147,0)</f>
        <v>0</v>
      </c>
      <c r="AGR144" s="274">
        <f>IF(AGR$6=$AEO$5,成绩录入!DE147,0)</f>
        <v>0</v>
      </c>
      <c r="AGS144" s="274">
        <f>IF(AGS$6=$AEO$5,成绩录入!DF147,0)</f>
        <v>0</v>
      </c>
      <c r="AGT144" s="274">
        <f>IF(AGT$6=$AEO$5,成绩录入!DG147,0)</f>
        <v>0</v>
      </c>
      <c r="AGU144" s="274">
        <f>IF(AGU$6=$AEO$5,成绩录入!DH147,0)</f>
        <v>0</v>
      </c>
      <c r="AGV144" s="274">
        <f>IF(AGV$6=$AEO$5,成绩录入!DI147,0)</f>
        <v>0</v>
      </c>
      <c r="AGW144" s="274">
        <f>IF(AGW$6=$AEO$5,成绩录入!DJ147,0)</f>
        <v>0</v>
      </c>
      <c r="AGX144" s="248">
        <f>IF(AGX$6=$AEO$5,成绩录入!DK147,0)</f>
        <v>0</v>
      </c>
      <c r="AGY144" s="248">
        <f>IF(AGY$6=$AEO$5,成绩录入!DL147,0)</f>
        <v>0</v>
      </c>
      <c r="AGZ144" s="248">
        <f>IF(AGZ$6=$AEO$5,成绩录入!DM147,0)</f>
        <v>0</v>
      </c>
      <c r="AHA144" s="248">
        <f>IF(AHA$6=$AEO$5,成绩录入!DN147,0)</f>
        <v>0</v>
      </c>
      <c r="AHB144" s="248">
        <f>IF(AHB$6=$AEO$5,成绩录入!DO147,0)</f>
        <v>0</v>
      </c>
      <c r="AHC144" s="248">
        <f>IF(AHC$6=$AEO$5,成绩录入!DP147,0)</f>
        <v>0</v>
      </c>
      <c r="AHD144" s="248">
        <f>IF(AHD$6=$AEO$5,成绩录入!DQ147,0)</f>
        <v>0</v>
      </c>
      <c r="AHE144" s="248">
        <f>IF(AHE$6=$AEO$5,成绩录入!DR147,0)</f>
        <v>0</v>
      </c>
      <c r="AHF144" s="248">
        <f>IF(AHF$6=$AEO$5,成绩录入!DS147,0)</f>
        <v>0</v>
      </c>
      <c r="AHG144" s="248">
        <f>IF(AHG$6=$AEO$5,成绩录入!DT147,0)</f>
        <v>0</v>
      </c>
      <c r="AHH144" s="248">
        <f>IF(AHH$6=$AEO$5,成绩录入!DU147,0)</f>
        <v>0</v>
      </c>
      <c r="AHI144" s="248">
        <f>IF(AHI$6=$AEO$5,成绩录入!DV147,0)</f>
        <v>0</v>
      </c>
      <c r="AHJ144" s="248">
        <f>IF(AHJ$6=$AEO$5,成绩录入!DW147,0)</f>
        <v>0</v>
      </c>
      <c r="AHK144" s="248">
        <f>IF(AHK$6=$AEO$5,成绩录入!DX147,0)</f>
        <v>0</v>
      </c>
      <c r="AHL144" s="248">
        <f>IF(AHL$6=$AEO$5,成绩录入!DY147,0)</f>
        <v>0</v>
      </c>
      <c r="AHM144" s="248">
        <f>IF(AHM$6=$AEO$5,成绩录入!DZ147,0)</f>
        <v>0</v>
      </c>
      <c r="AHN144" s="248">
        <f>IF(AHN$6=$AEO$5,成绩录入!EA147,0)</f>
        <v>0</v>
      </c>
      <c r="AHO144" s="248">
        <f>IF(AHO$6=$AEO$5,成绩录入!EB147,0)</f>
        <v>0</v>
      </c>
      <c r="AHP144" s="248">
        <f>IF(AHP$6=$AEO$5,成绩录入!EC147,0)</f>
        <v>0</v>
      </c>
      <c r="AHQ144" s="248">
        <f>IF(AHQ$6=$AEO$5,成绩录入!ED147,0)</f>
        <v>0</v>
      </c>
      <c r="AHR144" s="248">
        <f>IF(AHR$6=$AEO$5,成绩录入!EE147,0)</f>
        <v>0</v>
      </c>
      <c r="AHS144" s="248">
        <f>IF(AHS$6=$AEO$5,成绩录入!EF147,0)</f>
        <v>0</v>
      </c>
      <c r="AHT144" s="248">
        <f>IF(AHT$6=$AEO$5,成绩录入!EG147,0)</f>
        <v>0</v>
      </c>
      <c r="AHU144" s="248">
        <f>IF(AHU$6=$AEO$5,成绩录入!EH147,0)</f>
        <v>0</v>
      </c>
      <c r="AHV144" s="248">
        <f>IF(AHV$6=$AEO$5,成绩录入!EI147,0)</f>
        <v>0</v>
      </c>
      <c r="AHW144" s="248">
        <f>IF(AHW$6=$AEO$5,成绩录入!EJ147,0)</f>
        <v>0</v>
      </c>
      <c r="AHX144" s="248">
        <f>IF(AHX$6=$AEO$5,成绩录入!EK147,0)</f>
        <v>0</v>
      </c>
      <c r="AHY144" s="248">
        <f>IF(AHY$6=$AEO$5,成绩录入!EL147,0)</f>
        <v>0</v>
      </c>
      <c r="AHZ144" s="248">
        <f>IF(AHZ$6=$AEO$5,成绩录入!EM147,0)</f>
        <v>0</v>
      </c>
      <c r="AIA144" s="248">
        <f>IF(AIA$6=$AEO$5,成绩录入!EN147,0)</f>
        <v>0</v>
      </c>
      <c r="AIB144" s="248">
        <f>IF(AIB$6=$AEO$5,成绩录入!EO147,0)</f>
        <v>0</v>
      </c>
      <c r="AIC144" s="248">
        <f>IF(AIC$6=$AEO$5,成绩录入!EP147,0)</f>
        <v>0</v>
      </c>
      <c r="AID144" s="248">
        <f>IF(AID$6=$AEO$5,成绩录入!EQ147,0)</f>
        <v>0</v>
      </c>
      <c r="AIE144" s="248">
        <f>IF(AIE$6=$AEO$5,成绩录入!ER147,0)</f>
        <v>0</v>
      </c>
      <c r="AIF144" s="248">
        <f>IF(AIF$6=$AEO$5,成绩录入!ES147,0)</f>
        <v>0</v>
      </c>
      <c r="AIG144" s="248">
        <f>IF(AIG$6=$AEO$5,成绩录入!ET147,0)</f>
        <v>0</v>
      </c>
      <c r="AIH144" s="248">
        <f>IF(AIH$6=$AEO$5,成绩录入!EU147,0)</f>
        <v>0</v>
      </c>
      <c r="AII144" s="248">
        <f>IF(AII$6=$AEO$5,成绩录入!EV147,0)</f>
        <v>0</v>
      </c>
      <c r="AIJ144" s="248">
        <f>IF(AIJ$6=$AEO$5,成绩录入!EW147,0)</f>
        <v>0</v>
      </c>
      <c r="AIK144" s="248">
        <f>IF(AIK$6=$AEO$5,成绩录入!EX147,0)</f>
        <v>0</v>
      </c>
      <c r="AIL144" s="218">
        <f t="shared" si="357"/>
        <v>0</v>
      </c>
      <c r="AIN144" s="402" t="str">
        <f>初始录入!A149</f>
        <v/>
      </c>
      <c r="AIO144" s="270">
        <f>初始录入!B149</f>
        <v>0</v>
      </c>
      <c r="AIP144" s="271">
        <f>初始录入!C149</f>
        <v>0</v>
      </c>
      <c r="AIQ144" s="403">
        <f>IF(平时!D142&lt;&gt;"",平时!D142,0)</f>
        <v>0</v>
      </c>
      <c r="AIR144" s="404" t="str">
        <f t="shared" si="331"/>
        <v/>
      </c>
      <c r="AIS144" s="403">
        <f>IF(过程!D142&lt;&gt;"",过程!D142,0)</f>
        <v>0</v>
      </c>
      <c r="AIT144" s="404" t="str">
        <f t="shared" si="332"/>
        <v/>
      </c>
      <c r="AIU144" s="216">
        <f>IF(期末!D142&lt;&gt;"",期末!D142,0)</f>
        <v>0</v>
      </c>
      <c r="AIV144" s="404" t="str">
        <f t="shared" si="333"/>
        <v/>
      </c>
      <c r="AIW144" s="405">
        <f t="shared" si="334"/>
        <v>0</v>
      </c>
      <c r="AIX144" s="403">
        <f>IF(平时!E142&lt;&gt;"",平时!E142,0)</f>
        <v>0</v>
      </c>
      <c r="AIY144" s="404" t="str">
        <f t="shared" si="335"/>
        <v/>
      </c>
      <c r="AIZ144" s="403">
        <f>IF(过程!E142&lt;&gt;"",过程!E142,0)</f>
        <v>0</v>
      </c>
      <c r="AJA144" s="404" t="str">
        <f t="shared" si="336"/>
        <v/>
      </c>
      <c r="AJB144" s="216">
        <f>IF(期末!E142&lt;&gt;"",期末!E142,0)</f>
        <v>0</v>
      </c>
      <c r="AJC144" s="404" t="str">
        <f t="shared" si="337"/>
        <v/>
      </c>
      <c r="AJD144" s="405">
        <f t="shared" si="338"/>
        <v>0</v>
      </c>
      <c r="AJE144" s="403">
        <f>IF(平时!F142&lt;&gt;"",平时!F142,0)</f>
        <v>0</v>
      </c>
      <c r="AJF144" s="404" t="str">
        <f t="shared" si="339"/>
        <v/>
      </c>
      <c r="AJG144" s="403">
        <f>IF(过程!F142&lt;&gt;"",过程!F142,0)</f>
        <v>0</v>
      </c>
      <c r="AJH144" s="404" t="str">
        <f t="shared" si="340"/>
        <v/>
      </c>
      <c r="AJI144" s="216">
        <f>IF(期末!F142&lt;&gt;"",期末!F142,0)</f>
        <v>0</v>
      </c>
      <c r="AJJ144" s="404" t="str">
        <f t="shared" si="341"/>
        <v/>
      </c>
      <c r="AJK144" s="405">
        <f t="shared" si="342"/>
        <v>0</v>
      </c>
      <c r="AJL144" s="403">
        <f>IF(平时!G142&lt;&gt;"",平时!G142,0)</f>
        <v>0</v>
      </c>
      <c r="AJM144" s="404" t="str">
        <f t="shared" si="343"/>
        <v/>
      </c>
      <c r="AJN144" s="403">
        <f>IF(过程!G142&lt;&gt;"",过程!G142,0)</f>
        <v>0</v>
      </c>
      <c r="AJO144" s="404" t="str">
        <f t="shared" si="344"/>
        <v/>
      </c>
      <c r="AJP144" s="216">
        <f>IF(期末!G142&lt;&gt;"",期末!G142,0)</f>
        <v>0</v>
      </c>
      <c r="AJQ144" s="404" t="str">
        <f t="shared" si="345"/>
        <v/>
      </c>
      <c r="AJR144" s="405">
        <f t="shared" si="346"/>
        <v>0</v>
      </c>
      <c r="AJS144" s="403">
        <f>IF(平时!H142&lt;&gt;"",平时!H142,0)</f>
        <v>0</v>
      </c>
      <c r="AJT144" s="404" t="str">
        <f t="shared" si="347"/>
        <v/>
      </c>
      <c r="AJU144" s="403">
        <f>IF(过程!H142&lt;&gt;"",过程!H142,0)</f>
        <v>0</v>
      </c>
      <c r="AJV144" s="404" t="str">
        <f t="shared" si="348"/>
        <v/>
      </c>
      <c r="AJW144" s="216">
        <f>IF(期末!H142&lt;&gt;"",期末!H142,0)</f>
        <v>0</v>
      </c>
      <c r="AJX144" s="404" t="str">
        <f t="shared" si="349"/>
        <v/>
      </c>
      <c r="AJY144" s="406">
        <f t="shared" si="350"/>
        <v>0</v>
      </c>
      <c r="AKA144" s="216" t="str">
        <f>初始录入!A149</f>
        <v/>
      </c>
      <c r="AKB144" s="216">
        <f>初始录入!B149</f>
        <v>0</v>
      </c>
      <c r="AKC144" s="216">
        <f>初始录入!C149</f>
        <v>0</v>
      </c>
      <c r="AKD144" s="327" t="str">
        <f>IF(初始录入!$E149=初始录入!$K$2,达成度!$D157,"")</f>
        <v/>
      </c>
      <c r="AKE144" s="327" t="str">
        <f>IF(初始录入!$E149=初始录入!$K$3,达成度!D157,"")</f>
        <v/>
      </c>
      <c r="AKF144" s="216" t="str">
        <f>IF(初始录入!$E149=初始录入!$K$4,达成度!D157,"")</f>
        <v/>
      </c>
      <c r="AKG144" s="216" t="str">
        <f>IF(初始录入!$E149=初始录入!$K$5,达成度!D157,"")</f>
        <v/>
      </c>
      <c r="AKH144" s="327" t="str">
        <f>IF(初始录入!$E149=初始录入!$K$2,达成度!E157,"")</f>
        <v/>
      </c>
      <c r="AKI144" s="327" t="str">
        <f>IF(初始录入!$E149=初始录入!$K$3,达成度!E157,"")</f>
        <v/>
      </c>
      <c r="AKJ144" s="216" t="str">
        <f>IF(初始录入!$E149=初始录入!$K$4,达成度!E157,"")</f>
        <v/>
      </c>
      <c r="AKK144" s="216" t="str">
        <f>IF(初始录入!$E149=初始录入!$K$5,达成度!E157,"")</f>
        <v/>
      </c>
      <c r="AKL144" s="327" t="str">
        <f>IF(初始录入!$E149=初始录入!$K$2,达成度!F157,"")</f>
        <v/>
      </c>
      <c r="AKM144" s="327" t="str">
        <f>IF(初始录入!$E149=初始录入!$K$3,达成度!F157,"")</f>
        <v/>
      </c>
      <c r="AKN144" s="216" t="str">
        <f>IF(初始录入!$E149=初始录入!$K$4,达成度!F157,"")</f>
        <v/>
      </c>
      <c r="AKO144" s="216" t="str">
        <f>IF(初始录入!$E149=初始录入!$K$5,达成度!F157,"")</f>
        <v/>
      </c>
      <c r="AKP144" s="327" t="str">
        <f>IF(初始录入!$E149=初始录入!$K$2,达成度!H157,"")</f>
        <v/>
      </c>
      <c r="AKQ144" s="327" t="str">
        <f>IF(初始录入!$E149=初始录入!$K$3,达成度!H157,"")</f>
        <v/>
      </c>
      <c r="AKR144" s="216" t="str">
        <f>IF(初始录入!$E149=初始录入!$K$4,达成度!H157,"")</f>
        <v/>
      </c>
      <c r="AKS144" s="216" t="str">
        <f>IF(初始录入!$E149=初始录入!$K$5,达成度!H157,"")</f>
        <v/>
      </c>
      <c r="AKT144" s="327" t="str">
        <f>IF(初始录入!$E149=初始录入!$K$2,达成度!I157,"")</f>
        <v/>
      </c>
      <c r="AKU144" s="327" t="str">
        <f>IF(初始录入!$E149=初始录入!$K$3,达成度!I157,"")</f>
        <v/>
      </c>
      <c r="AKV144" s="216" t="str">
        <f>IF(初始录入!$E149=初始录入!$K$4,达成度!I157,"")</f>
        <v/>
      </c>
      <c r="AKW144" s="216" t="str">
        <f>IF(初始录入!$E149=初始录入!$K$5,达成度!I157,"")</f>
        <v/>
      </c>
      <c r="AKX144" s="327" t="str">
        <f>IF(初始录入!$E149=初始录入!$K$2,达成度!J157,"")</f>
        <v/>
      </c>
      <c r="AKY144" s="327" t="str">
        <f>IF(初始录入!$E149=初始录入!$K$3,达成度!J157,"")</f>
        <v/>
      </c>
      <c r="AKZ144" s="216" t="str">
        <f>IF(初始录入!$E149=初始录入!$K$4,达成度!J157,"")</f>
        <v/>
      </c>
      <c r="ALA144" s="216" t="str">
        <f>IF(初始录入!$E149=初始录入!$K$5,达成度!J157,"")</f>
        <v/>
      </c>
      <c r="ALB144" s="327" t="str">
        <f>IF(初始录入!$E149=初始录入!$K$2,达成度!L157,"")</f>
        <v/>
      </c>
      <c r="ALC144" s="327" t="str">
        <f>IF(初始录入!$E149=初始录入!$K$3,达成度!L157,"")</f>
        <v/>
      </c>
      <c r="ALD144" s="216" t="str">
        <f>IF(初始录入!$E149=初始录入!$K$4,达成度!L157,"")</f>
        <v/>
      </c>
      <c r="ALE144" s="216" t="str">
        <f>IF(初始录入!$E149=初始录入!$K$5,达成度!L157,"")</f>
        <v/>
      </c>
      <c r="ALF144" s="327" t="str">
        <f>IF(初始录入!$E149=初始录入!$K$2,达成度!M157,"")</f>
        <v/>
      </c>
      <c r="ALG144" s="327" t="str">
        <f>IF(初始录入!$E149=初始录入!$K$3,达成度!M157,"")</f>
        <v/>
      </c>
      <c r="ALH144" s="216" t="str">
        <f>IF(初始录入!$E149=初始录入!$K$4,达成度!M157,"")</f>
        <v/>
      </c>
      <c r="ALI144" s="216" t="str">
        <f>IF(初始录入!$E149=初始录入!$K$5,达成度!M157,"")</f>
        <v/>
      </c>
      <c r="ALJ144" s="327" t="str">
        <f>IF(初始录入!$E149=初始录入!$K$2,达成度!N157,"")</f>
        <v/>
      </c>
      <c r="ALK144" s="327" t="str">
        <f>IF(初始录入!$E149=初始录入!$K$3,达成度!N157,"")</f>
        <v/>
      </c>
      <c r="ALL144" s="216" t="str">
        <f>IF(初始录入!$E149=初始录入!$K$4,达成度!N157,"")</f>
        <v/>
      </c>
      <c r="ALM144" s="216" t="str">
        <f>IF(初始录入!$E149=初始录入!$K$5,达成度!N157,"")</f>
        <v/>
      </c>
      <c r="ALN144" s="327" t="str">
        <f>IF(初始录入!$E149=初始录入!$K$2,达成度!P157,"")</f>
        <v/>
      </c>
      <c r="ALO144" s="327" t="str">
        <f>IF(初始录入!$E149=初始录入!$K$3,达成度!P157,"")</f>
        <v/>
      </c>
      <c r="ALP144" s="216" t="str">
        <f>IF(初始录入!$E149=初始录入!$K$4,达成度!P157,"")</f>
        <v/>
      </c>
      <c r="ALQ144" s="216" t="str">
        <f>IF(初始录入!$E149=初始录入!$K$5,达成度!P157,"")</f>
        <v/>
      </c>
      <c r="ALR144" s="327" t="str">
        <f>IF(初始录入!$E149=初始录入!$K$2,达成度!Q157,"")</f>
        <v/>
      </c>
      <c r="ALS144" s="327" t="str">
        <f>IF(初始录入!$E149=初始录入!$K$3,达成度!Q157,"")</f>
        <v/>
      </c>
      <c r="ALT144" s="216" t="str">
        <f>IF(初始录入!$E149=初始录入!$K$4,达成度!Q157,"")</f>
        <v/>
      </c>
      <c r="ALU144" s="216" t="str">
        <f>IF(初始录入!$E149=初始录入!$K$5,达成度!Q157,"")</f>
        <v/>
      </c>
      <c r="ALV144" s="327" t="str">
        <f>IF(初始录入!$E149=初始录入!$K$2,达成度!R157,"")</f>
        <v/>
      </c>
      <c r="ALW144" s="327" t="str">
        <f>IF(初始录入!$E149=初始录入!$K$3,达成度!R157,"")</f>
        <v/>
      </c>
      <c r="ALX144" s="216" t="str">
        <f>IF(初始录入!$E149=初始录入!$K$4,达成度!R157,"")</f>
        <v/>
      </c>
      <c r="ALY144" s="216"/>
      <c r="ALZ144" s="327" t="str">
        <f>IF(初始录入!$E149=初始录入!$K$2,达成度!T157,"")</f>
        <v/>
      </c>
      <c r="AMA144" s="327" t="str">
        <f>IF(初始录入!$E149=初始录入!$K$3,达成度!T157,"")</f>
        <v/>
      </c>
      <c r="AMB144" s="216" t="str">
        <f>IF(初始录入!$E149=初始录入!$K$4,达成度!T157,"")</f>
        <v/>
      </c>
      <c r="AMC144" s="216" t="str">
        <f>IF(初始录入!$E149=初始录入!$K$5,达成度!T157,"")</f>
        <v/>
      </c>
      <c r="AMD144" s="327" t="str">
        <f>IF(初始录入!$E149=初始录入!$K$2,达成度!U157,"")</f>
        <v/>
      </c>
      <c r="AME144" s="327" t="str">
        <f>IF(初始录入!$E149=初始录入!$K$3,达成度!U157,"")</f>
        <v/>
      </c>
      <c r="AMF144" s="216" t="str">
        <f>IF(初始录入!$E149=初始录入!$K$4,达成度!U157,"")</f>
        <v/>
      </c>
      <c r="AMG144" s="216" t="str">
        <f>IF(初始录入!$E149=初始录入!$K$5,达成度!U157,"")</f>
        <v/>
      </c>
      <c r="AMH144" s="327" t="str">
        <f>IF(初始录入!$E149=初始录入!$K$2,达成度!V157,"")</f>
        <v/>
      </c>
      <c r="AMI144" s="327" t="str">
        <f>IF(初始录入!$E149=初始录入!$K$3,达成度!V157,"")</f>
        <v/>
      </c>
      <c r="AMJ144" s="216" t="str">
        <f>IF(初始录入!$E149=初始录入!$K$4,达成度!W157,"")</f>
        <v/>
      </c>
      <c r="AMK144" s="216" t="str">
        <f>IF(初始录入!$E149=初始录入!$K$5,达成度!W157,"")</f>
        <v/>
      </c>
      <c r="AMM144" s="270">
        <f t="shared" si="369"/>
        <v>137</v>
      </c>
      <c r="AMN144" s="222" t="str">
        <f t="shared" si="365"/>
        <v/>
      </c>
      <c r="AMO144" s="325" t="str">
        <f>IF($AMM144&lt;=$H$7,INDEX(达成度!$G$21:$G$170,$AMM144,1),"")</f>
        <v/>
      </c>
      <c r="AMP144" s="325" t="str">
        <f>IF($AMM144&lt;=$H$7,INDEX(达成度!$K$21:$K$170,$AMM144,1),"")</f>
        <v/>
      </c>
      <c r="AMQ144" s="325" t="str">
        <f>IF($AMM144&lt;=$H$7,INDEX(达成度!$O$21:$O$170,$AMM144,1),"")</f>
        <v/>
      </c>
      <c r="AMR144" s="325" t="str">
        <f>IF($AMM144&lt;=$H$7,INDEX(达成度!$S$21:$S$170,$AMM144,1),"")</f>
        <v/>
      </c>
      <c r="AMS144" s="326" t="str">
        <f>IF($AMM144&lt;=$H$7,INDEX(达成度!$W$21:$W$170,$AMM144,1),"")</f>
        <v/>
      </c>
      <c r="AMU144" s="407"/>
      <c r="AMV144" s="222" t="str">
        <f t="shared" si="366"/>
        <v/>
      </c>
      <c r="AMW144" s="325" t="str">
        <f>IF($AMM144&lt;=$I$7,INDEX(达成度!$G$21:$G$170,$AMM144+$H$7,1),"")</f>
        <v/>
      </c>
      <c r="AMX144" s="325" t="str">
        <f>IF($AMM144&lt;=$I$7,INDEX(达成度!$K$21:$K$170,$AMM144+$H$7,1),"")</f>
        <v/>
      </c>
      <c r="AMY144" s="325" t="str">
        <f>IF($AMM144&lt;=$I$7,INDEX(达成度!$O$21:$O$170,$AMM144+$H$7,1),"")</f>
        <v/>
      </c>
      <c r="AMZ144" s="325" t="str">
        <f>IF($AMM144&lt;=$I$7,INDEX(达成度!$S$21:$S$170,$AMM144+$H$7,1),"")</f>
        <v/>
      </c>
      <c r="ANA144" s="326" t="str">
        <f>IF($AMM144&lt;=$I$7,INDEX(达成度!$W$21:$W$170,$AMM144+$H$7,1),"")</f>
        <v/>
      </c>
      <c r="ANC144" s="270"/>
      <c r="AND144" s="216" t="str">
        <f t="shared" si="367"/>
        <v/>
      </c>
      <c r="ANE144" s="325" t="str">
        <f>IF($AMM144&lt;=$J$7,INDEX(达成度!$G$21:$G$170,$AMM144+$H$7+$I$7,1),"")</f>
        <v/>
      </c>
      <c r="ANF144" s="325" t="str">
        <f>IF($AMM144&lt;=$J$7,INDEX(达成度!$K$21:$K$170,$AMM144+$H$7+$I$7,1),"")</f>
        <v/>
      </c>
      <c r="ANG144" s="325" t="str">
        <f>IF($AMM144&lt;=$J$7,INDEX(达成度!$O$21:$O$170,$AMM144+$H$7+$I$7,1),"")</f>
        <v/>
      </c>
      <c r="ANH144" s="325" t="str">
        <f>IF($AMM144&lt;=$J$7,INDEX(达成度!$S$21:$S$170,$AMM144+$H$7+$I$7,1),"")</f>
        <v/>
      </c>
      <c r="ANI144" s="326" t="str">
        <f>IF($AMM144&lt;=$J$7,INDEX(达成度!$W$21:$W$170,$AMM144+$H$7+$I$7,1),"")</f>
        <v/>
      </c>
      <c r="ANK144" s="270"/>
      <c r="ANL144" s="216" t="str">
        <f t="shared" si="368"/>
        <v/>
      </c>
      <c r="ANM144" s="325" t="str">
        <f>IF($AMM144&lt;=$K$7,INDEX(达成度!$G$21:$G$170,$AMM144+$H$7+$I$7+$J$7,1),"")</f>
        <v/>
      </c>
      <c r="ANN144" s="325" t="str">
        <f>IF($AMM144&lt;=$K$7,INDEX(达成度!$K$21:$K$170,$AMM144+$H$7+$I$7+$J$7,1),"")</f>
        <v/>
      </c>
      <c r="ANO144" s="325" t="str">
        <f>IF($AMM144&lt;=$K$7,INDEX(达成度!$O$21:$O$170,$AMM144+$H$7+$I$7+$J$7,1),"")</f>
        <v/>
      </c>
      <c r="ANP144" s="325" t="str">
        <f>IF($AMM144&lt;=$K$7,INDEX(达成度!$S$21:$S$170,$AMM144+$H$7+$I$7+$J$7,1),"")</f>
        <v/>
      </c>
      <c r="ANQ144" s="326" t="str">
        <f>IF($AMM144&lt;=$K$7,INDEX(达成度!$W$21:$W$170,$AMM144+$H$7+$I$7+$J$7,1),"")</f>
        <v/>
      </c>
    </row>
    <row r="145" ht="18" customHeight="1" spans="1:1024 1025:1057">
      <c r="A145" s="215" t="str">
        <f>初始录入!A150</f>
        <v/>
      </c>
      <c r="B145" s="216" t="str">
        <f>IF(初始录入!B150&lt;&gt;"",初始录入!B150,"")</f>
        <v/>
      </c>
      <c r="C145" s="216" t="str">
        <f>IF(初始录入!C150&lt;&gt;"",初始录入!C150,"")</f>
        <v/>
      </c>
      <c r="D145" s="216" t="str">
        <f>IF(初始录入!D150&lt;&gt;"",初始录入!D150,"")</f>
        <v/>
      </c>
      <c r="E145" s="218" t="str">
        <f>IF(初始录入!E150&lt;&gt;"",初始录入!E150,"")</f>
        <v/>
      </c>
      <c r="G145" s="330"/>
      <c r="H145" s="295">
        <f>IF(初始录入!E150=H$6,1,0)</f>
        <v>0</v>
      </c>
      <c r="I145" s="295">
        <f>IF(初始录入!E150=I$6,1,0)</f>
        <v>0</v>
      </c>
      <c r="J145" s="295">
        <f>IF(初始录入!E150=J$6,1,0)</f>
        <v>0</v>
      </c>
      <c r="K145" s="321">
        <f>IF(初始录入!E150=K$6,1,0)</f>
        <v>0</v>
      </c>
      <c r="Y145" s="294">
        <v>100</v>
      </c>
      <c r="Z145" s="295">
        <f>成绩录入!$F$7</f>
        <v>0</v>
      </c>
      <c r="AA145" s="295">
        <f>成绩录入!F148</f>
        <v>0</v>
      </c>
      <c r="AB145" s="296">
        <f>IF(初始录入!$M$7&lt;&gt;"",IF(成绩录入!$F$7&lt;&gt;"",IF(初始录入!$P$7="次数",AA145/Z145*Y145,成绩录入!F148),0),0)</f>
        <v>0</v>
      </c>
      <c r="AC145" s="297">
        <f t="shared" si="278"/>
        <v>0</v>
      </c>
      <c r="AD145" s="297">
        <f t="shared" si="279"/>
        <v>0</v>
      </c>
      <c r="AE145" s="297">
        <f t="shared" si="280"/>
        <v>0</v>
      </c>
      <c r="AF145" s="297">
        <f t="shared" si="281"/>
        <v>0</v>
      </c>
      <c r="AG145" s="297">
        <f t="shared" si="282"/>
        <v>0</v>
      </c>
      <c r="AH145" s="298">
        <f t="shared" si="283"/>
        <v>0</v>
      </c>
      <c r="AJ145" s="260">
        <f>成绩录入!I148</f>
        <v>0</v>
      </c>
      <c r="AK145" s="248">
        <f>成绩录入!J148</f>
        <v>0</v>
      </c>
      <c r="AL145" s="248">
        <f>成绩录入!K148</f>
        <v>0</v>
      </c>
      <c r="AM145" s="248">
        <f>成绩录入!L148</f>
        <v>0</v>
      </c>
      <c r="AN145" s="248">
        <f>成绩录入!M148</f>
        <v>0</v>
      </c>
      <c r="AO145" s="298">
        <f t="shared" si="284"/>
        <v>0</v>
      </c>
      <c r="AQ145" s="260">
        <f>成绩录入!I148</f>
        <v>0</v>
      </c>
      <c r="AR145" s="248">
        <f>成绩录入!J148</f>
        <v>0</v>
      </c>
      <c r="AS145" s="248">
        <f>成绩录入!K148</f>
        <v>0</v>
      </c>
      <c r="AT145" s="248">
        <f>成绩录入!L148</f>
        <v>0</v>
      </c>
      <c r="AU145" s="248">
        <f>成绩录入!M148</f>
        <v>0</v>
      </c>
      <c r="AV145" s="298">
        <f t="shared" si="285"/>
        <v>0</v>
      </c>
      <c r="AX145" s="260">
        <f>成绩录入!I148</f>
        <v>0</v>
      </c>
      <c r="AY145" s="248">
        <f>成绩录入!J148</f>
        <v>0</v>
      </c>
      <c r="AZ145" s="248">
        <f>成绩录入!K148</f>
        <v>0</v>
      </c>
      <c r="BA145" s="248">
        <f>成绩录入!L148</f>
        <v>0</v>
      </c>
      <c r="BB145" s="248">
        <f>成绩录入!M148</f>
        <v>0</v>
      </c>
      <c r="BC145" s="298">
        <f t="shared" si="286"/>
        <v>0</v>
      </c>
      <c r="BE145" s="260">
        <f>成绩录入!I148</f>
        <v>0</v>
      </c>
      <c r="BF145" s="248">
        <f>成绩录入!J148</f>
        <v>0</v>
      </c>
      <c r="BG145" s="248">
        <f>成绩录入!K148</f>
        <v>0</v>
      </c>
      <c r="BH145" s="248">
        <f>成绩录入!L148</f>
        <v>0</v>
      </c>
      <c r="BI145" s="248">
        <f>成绩录入!M148</f>
        <v>0</v>
      </c>
      <c r="BJ145" s="298">
        <f t="shared" si="287"/>
        <v>0</v>
      </c>
      <c r="BL145" s="260">
        <f>成绩录入!I148</f>
        <v>0</v>
      </c>
      <c r="BM145" s="248">
        <f>成绩录入!J148</f>
        <v>0</v>
      </c>
      <c r="BN145" s="248">
        <f>成绩录入!K148</f>
        <v>0</v>
      </c>
      <c r="BO145" s="248">
        <f>成绩录入!L148</f>
        <v>0</v>
      </c>
      <c r="BP145" s="248">
        <f>成绩录入!M148</f>
        <v>0</v>
      </c>
      <c r="BQ145" s="298">
        <f t="shared" si="288"/>
        <v>0</v>
      </c>
      <c r="BS145" s="260">
        <f>成绩录入!P148</f>
        <v>0</v>
      </c>
      <c r="BT145" s="248">
        <f>成绩录入!Q148</f>
        <v>0</v>
      </c>
      <c r="BU145" s="248">
        <f>成绩录入!R148</f>
        <v>0</v>
      </c>
      <c r="BV145" s="248">
        <f>成绩录入!S148</f>
        <v>0</v>
      </c>
      <c r="BW145" s="248">
        <f>成绩录入!T148</f>
        <v>0</v>
      </c>
      <c r="BX145" s="248">
        <f>成绩录入!U148</f>
        <v>0</v>
      </c>
      <c r="BY145" s="248">
        <f>成绩录入!V148</f>
        <v>0</v>
      </c>
      <c r="BZ145" s="248">
        <f>成绩录入!W148</f>
        <v>0</v>
      </c>
      <c r="CA145" s="248">
        <f>成绩录入!X148</f>
        <v>0</v>
      </c>
      <c r="CB145" s="248">
        <f>成绩录入!Y148</f>
        <v>0</v>
      </c>
      <c r="CC145" s="298">
        <f t="shared" si="289"/>
        <v>0</v>
      </c>
      <c r="CE145" s="260">
        <f>成绩录入!P148</f>
        <v>0</v>
      </c>
      <c r="CF145" s="248">
        <f>成绩录入!Q148</f>
        <v>0</v>
      </c>
      <c r="CG145" s="248">
        <f>成绩录入!R148</f>
        <v>0</v>
      </c>
      <c r="CH145" s="248">
        <f>成绩录入!S148</f>
        <v>0</v>
      </c>
      <c r="CI145" s="248">
        <f>成绩录入!T148</f>
        <v>0</v>
      </c>
      <c r="CJ145" s="248">
        <f>成绩录入!U148</f>
        <v>0</v>
      </c>
      <c r="CK145" s="248">
        <f>成绩录入!V148</f>
        <v>0</v>
      </c>
      <c r="CL145" s="248">
        <f>成绩录入!W148</f>
        <v>0</v>
      </c>
      <c r="CM145" s="248">
        <f>成绩录入!X148</f>
        <v>0</v>
      </c>
      <c r="CN145" s="248">
        <f>成绩录入!Y148</f>
        <v>0</v>
      </c>
      <c r="CO145" s="298">
        <f t="shared" si="290"/>
        <v>0</v>
      </c>
      <c r="CQ145" s="260">
        <f>成绩录入!P148</f>
        <v>0</v>
      </c>
      <c r="CR145" s="248">
        <f>成绩录入!Q148</f>
        <v>0</v>
      </c>
      <c r="CS145" s="248">
        <f>成绩录入!R148</f>
        <v>0</v>
      </c>
      <c r="CT145" s="248">
        <f>成绩录入!S148</f>
        <v>0</v>
      </c>
      <c r="CU145" s="248">
        <f>成绩录入!T148</f>
        <v>0</v>
      </c>
      <c r="CV145" s="248">
        <f>成绩录入!U148</f>
        <v>0</v>
      </c>
      <c r="CW145" s="248">
        <f>成绩录入!V148</f>
        <v>0</v>
      </c>
      <c r="CX145" s="248">
        <f>成绩录入!W148</f>
        <v>0</v>
      </c>
      <c r="CY145" s="248">
        <f>成绩录入!X148</f>
        <v>0</v>
      </c>
      <c r="CZ145" s="248">
        <f>成绩录入!Y148</f>
        <v>0</v>
      </c>
      <c r="DA145" s="298">
        <f t="shared" si="291"/>
        <v>0</v>
      </c>
      <c r="DC145" s="260">
        <f>成绩录入!P148</f>
        <v>0</v>
      </c>
      <c r="DD145" s="248">
        <f>成绩录入!Q148</f>
        <v>0</v>
      </c>
      <c r="DE145" s="248">
        <f>成绩录入!R148</f>
        <v>0</v>
      </c>
      <c r="DF145" s="248">
        <f>成绩录入!S148</f>
        <v>0</v>
      </c>
      <c r="DG145" s="248">
        <f>成绩录入!T148</f>
        <v>0</v>
      </c>
      <c r="DH145" s="248">
        <f>成绩录入!U148</f>
        <v>0</v>
      </c>
      <c r="DI145" s="248">
        <f>成绩录入!V148</f>
        <v>0</v>
      </c>
      <c r="DJ145" s="248">
        <f>成绩录入!W148</f>
        <v>0</v>
      </c>
      <c r="DK145" s="248">
        <f>成绩录入!X148</f>
        <v>0</v>
      </c>
      <c r="DL145" s="248">
        <f>成绩录入!Y148</f>
        <v>0</v>
      </c>
      <c r="DM145" s="298">
        <f t="shared" si="351"/>
        <v>0</v>
      </c>
      <c r="DN145" s="299"/>
      <c r="DO145" s="260">
        <f>成绩录入!P148</f>
        <v>0</v>
      </c>
      <c r="DP145" s="248">
        <f>成绩录入!Q148</f>
        <v>0</v>
      </c>
      <c r="DQ145" s="248">
        <f>成绩录入!R148</f>
        <v>0</v>
      </c>
      <c r="DR145" s="248">
        <f>成绩录入!S148</f>
        <v>0</v>
      </c>
      <c r="DS145" s="248">
        <f>成绩录入!T148</f>
        <v>0</v>
      </c>
      <c r="DT145" s="248">
        <f>成绩录入!U148</f>
        <v>0</v>
      </c>
      <c r="DU145" s="248">
        <f>成绩录入!V148</f>
        <v>0</v>
      </c>
      <c r="DV145" s="248">
        <f>成绩录入!W148</f>
        <v>0</v>
      </c>
      <c r="DW145" s="248">
        <f>成绩录入!X148</f>
        <v>0</v>
      </c>
      <c r="DX145" s="248">
        <f>成绩录入!Y148</f>
        <v>0</v>
      </c>
      <c r="DY145" s="298">
        <f t="shared" si="352"/>
        <v>0</v>
      </c>
      <c r="EA145" s="301" t="e">
        <f t="shared" si="294"/>
        <v>#DIV/0!</v>
      </c>
      <c r="EB145" s="297" t="e">
        <f t="shared" si="295"/>
        <v>#DIV/0!</v>
      </c>
      <c r="EC145" s="297" t="e">
        <f t="shared" si="296"/>
        <v>#DIV/0!</v>
      </c>
      <c r="ED145" s="297" t="e">
        <f t="shared" si="297"/>
        <v>#DIV/0!</v>
      </c>
      <c r="EE145" s="297" t="e">
        <f t="shared" si="298"/>
        <v>#DIV/0!</v>
      </c>
      <c r="EF145" s="302" t="e">
        <f t="shared" si="299"/>
        <v>#DIV/0!</v>
      </c>
      <c r="EG145" s="303"/>
      <c r="EH145" s="304">
        <f t="shared" si="300"/>
        <v>0</v>
      </c>
      <c r="EI145" s="397">
        <f>成绩录入!I148</f>
        <v>0</v>
      </c>
      <c r="EJ145" s="397">
        <f>成绩录入!J148</f>
        <v>0</v>
      </c>
      <c r="EK145" s="397">
        <f>成绩录入!K148</f>
        <v>0</v>
      </c>
      <c r="EL145" s="397">
        <f>成绩录入!L148</f>
        <v>0</v>
      </c>
      <c r="EM145" s="397">
        <f>成绩录入!M148</f>
        <v>0</v>
      </c>
      <c r="EN145" s="397">
        <f>成绩录入!P148</f>
        <v>0</v>
      </c>
      <c r="EO145" s="397">
        <f>成绩录入!Q148</f>
        <v>0</v>
      </c>
      <c r="EP145" s="397">
        <f>成绩录入!R148</f>
        <v>0</v>
      </c>
      <c r="EQ145" s="397">
        <f>成绩录入!S148</f>
        <v>0</v>
      </c>
      <c r="ER145" s="397">
        <f>成绩录入!T148</f>
        <v>0</v>
      </c>
      <c r="ES145" s="397">
        <f>成绩录入!U148</f>
        <v>0</v>
      </c>
      <c r="ET145" s="397">
        <f>成绩录入!V148</f>
        <v>0</v>
      </c>
      <c r="EU145" s="397">
        <f>成绩录入!W148</f>
        <v>0</v>
      </c>
      <c r="EV145" s="397">
        <f>成绩录入!X148</f>
        <v>0</v>
      </c>
      <c r="EW145" s="398">
        <f>成绩录入!Y148</f>
        <v>0</v>
      </c>
      <c r="EY145" s="304" t="str">
        <f t="shared" si="358"/>
        <v/>
      </c>
      <c r="EZ145" s="296" t="str">
        <f t="shared" si="358"/>
        <v/>
      </c>
      <c r="FA145" s="296" t="str">
        <f t="shared" si="358"/>
        <v/>
      </c>
      <c r="FB145" s="296" t="str">
        <f t="shared" si="358"/>
        <v/>
      </c>
      <c r="FC145" s="302">
        <f>成绩录入!AB148</f>
        <v>0</v>
      </c>
      <c r="FD145" s="303"/>
      <c r="FE145" s="399" t="str">
        <f t="shared" si="301"/>
        <v>√</v>
      </c>
      <c r="FF145" s="397" t="str">
        <f t="shared" si="302"/>
        <v>√</v>
      </c>
      <c r="FG145" s="397" t="str">
        <f t="shared" si="303"/>
        <v>√</v>
      </c>
      <c r="FH145" s="397" t="str">
        <f t="shared" si="304"/>
        <v>√</v>
      </c>
      <c r="FI145" s="398" t="str">
        <f t="shared" si="305"/>
        <v>√</v>
      </c>
      <c r="FJ145" s="299"/>
      <c r="FK145" s="260">
        <f>成绩录入!AB148</f>
        <v>0</v>
      </c>
      <c r="FL145" s="248">
        <f>成绩录入!AC148</f>
        <v>0</v>
      </c>
      <c r="FM145" s="248">
        <f>成绩录入!AD148</f>
        <v>0</v>
      </c>
      <c r="FN145" s="248">
        <f>成绩录入!AE148</f>
        <v>0</v>
      </c>
      <c r="FO145" s="248">
        <f>成绩录入!AF148</f>
        <v>0</v>
      </c>
      <c r="FP145" s="248">
        <f>成绩录入!AG148</f>
        <v>0</v>
      </c>
      <c r="FQ145" s="298">
        <f t="shared" si="306"/>
        <v>0</v>
      </c>
      <c r="FR145" s="299"/>
      <c r="FS145" s="260">
        <f>成绩录入!AB148</f>
        <v>0</v>
      </c>
      <c r="FT145" s="248">
        <f>成绩录入!AC148</f>
        <v>0</v>
      </c>
      <c r="FU145" s="248">
        <f>成绩录入!AD148</f>
        <v>0</v>
      </c>
      <c r="FV145" s="248">
        <f>成绩录入!AE148</f>
        <v>0</v>
      </c>
      <c r="FW145" s="248">
        <f>成绩录入!AF148</f>
        <v>0</v>
      </c>
      <c r="FX145" s="333">
        <f>成绩录入!AG148</f>
        <v>0</v>
      </c>
      <c r="FY145" s="298">
        <f t="shared" si="307"/>
        <v>0</v>
      </c>
      <c r="FZ145" s="299"/>
      <c r="GA145" s="260">
        <f>成绩录入!AB148</f>
        <v>0</v>
      </c>
      <c r="GB145" s="248">
        <f>成绩录入!AC148</f>
        <v>0</v>
      </c>
      <c r="GC145" s="248">
        <f>成绩录入!AD148</f>
        <v>0</v>
      </c>
      <c r="GD145" s="248">
        <f>成绩录入!AE148</f>
        <v>0</v>
      </c>
      <c r="GE145" s="248">
        <f>成绩录入!AF148</f>
        <v>0</v>
      </c>
      <c r="GF145" s="248">
        <f>成绩录入!AG148</f>
        <v>0</v>
      </c>
      <c r="GG145" s="298">
        <f t="shared" si="308"/>
        <v>0</v>
      </c>
      <c r="GI145" s="260">
        <f>成绩录入!AB148</f>
        <v>0</v>
      </c>
      <c r="GJ145" s="248">
        <f>成绩录入!AC148</f>
        <v>0</v>
      </c>
      <c r="GK145" s="248">
        <f>成绩录入!AD148</f>
        <v>0</v>
      </c>
      <c r="GL145" s="248">
        <f>成绩录入!AE148</f>
        <v>0</v>
      </c>
      <c r="GM145" s="248">
        <f>成绩录入!AF148</f>
        <v>0</v>
      </c>
      <c r="GN145" s="248">
        <f>成绩录入!AG148</f>
        <v>0</v>
      </c>
      <c r="GO145" s="298">
        <f t="shared" si="309"/>
        <v>0</v>
      </c>
      <c r="GP145" s="299"/>
      <c r="GQ145" s="260">
        <f>成绩录入!AB148</f>
        <v>0</v>
      </c>
      <c r="GR145" s="248">
        <f>成绩录入!AC148</f>
        <v>0</v>
      </c>
      <c r="GS145" s="248">
        <f>成绩录入!AD148</f>
        <v>0</v>
      </c>
      <c r="GT145" s="248">
        <f>成绩录入!AE148</f>
        <v>0</v>
      </c>
      <c r="GU145" s="248">
        <f>成绩录入!AF148</f>
        <v>0</v>
      </c>
      <c r="GV145" s="248">
        <f>成绩录入!AG148</f>
        <v>0</v>
      </c>
      <c r="GW145" s="298">
        <f t="shared" si="310"/>
        <v>0</v>
      </c>
      <c r="GX145" s="299"/>
      <c r="GY145" s="273">
        <f>成绩录入!AJ148</f>
        <v>0</v>
      </c>
      <c r="GZ145" s="274">
        <f>成绩录入!AK148</f>
        <v>0</v>
      </c>
      <c r="HA145" s="274">
        <f>成绩录入!AL148</f>
        <v>0</v>
      </c>
      <c r="HB145" s="274">
        <f>成绩录入!AM148</f>
        <v>0</v>
      </c>
      <c r="HC145" s="274">
        <f>成绩录入!AN148</f>
        <v>0</v>
      </c>
      <c r="HD145" s="274">
        <f>成绩录入!AO148</f>
        <v>0</v>
      </c>
      <c r="HE145" s="310">
        <f t="shared" si="359"/>
        <v>0</v>
      </c>
      <c r="HF145" s="299"/>
      <c r="HG145" s="273">
        <f>成绩录入!AJ148</f>
        <v>0</v>
      </c>
      <c r="HH145" s="274">
        <f>成绩录入!AK148</f>
        <v>0</v>
      </c>
      <c r="HI145" s="274">
        <f>成绩录入!AL148</f>
        <v>0</v>
      </c>
      <c r="HJ145" s="274">
        <f>成绩录入!AM148</f>
        <v>0</v>
      </c>
      <c r="HK145" s="274">
        <f>成绩录入!AN148</f>
        <v>0</v>
      </c>
      <c r="HL145" s="274">
        <f>成绩录入!AO148</f>
        <v>0</v>
      </c>
      <c r="HM145" s="310">
        <f t="shared" si="360"/>
        <v>0</v>
      </c>
      <c r="HO145" s="273">
        <f>成绩录入!AJ148</f>
        <v>0</v>
      </c>
      <c r="HP145" s="274">
        <f>成绩录入!AK148</f>
        <v>0</v>
      </c>
      <c r="HQ145" s="274">
        <f>成绩录入!AL148</f>
        <v>0</v>
      </c>
      <c r="HR145" s="274">
        <f>成绩录入!AM148</f>
        <v>0</v>
      </c>
      <c r="HS145" s="274">
        <f>成绩录入!AN148</f>
        <v>0</v>
      </c>
      <c r="HT145" s="274">
        <f>成绩录入!AO148</f>
        <v>0</v>
      </c>
      <c r="HU145" s="310">
        <f t="shared" si="361"/>
        <v>0</v>
      </c>
      <c r="HV145" s="299"/>
      <c r="HW145" s="273">
        <f>成绩录入!AJ148</f>
        <v>0</v>
      </c>
      <c r="HX145" s="274">
        <f>成绩录入!AK148</f>
        <v>0</v>
      </c>
      <c r="HY145" s="274">
        <f>成绩录入!AL148</f>
        <v>0</v>
      </c>
      <c r="HZ145" s="274">
        <f>成绩录入!AM148</f>
        <v>0</v>
      </c>
      <c r="IA145" s="274">
        <f>成绩录入!AN148</f>
        <v>0</v>
      </c>
      <c r="IB145" s="274">
        <f>成绩录入!AO148</f>
        <v>0</v>
      </c>
      <c r="IC145" s="310">
        <f t="shared" si="362"/>
        <v>0</v>
      </c>
      <c r="ID145" s="299"/>
      <c r="IE145" s="273">
        <f>成绩录入!AJ148</f>
        <v>0</v>
      </c>
      <c r="IF145" s="274">
        <f>成绩录入!AK148</f>
        <v>0</v>
      </c>
      <c r="IG145" s="274">
        <f>成绩录入!AL148</f>
        <v>0</v>
      </c>
      <c r="IH145" s="274">
        <f>成绩录入!AM148</f>
        <v>0</v>
      </c>
      <c r="II145" s="274">
        <f>成绩录入!AN148</f>
        <v>0</v>
      </c>
      <c r="IJ145" s="274">
        <f>成绩录入!AO148</f>
        <v>0</v>
      </c>
      <c r="IK145" s="310">
        <f t="shared" si="363"/>
        <v>0</v>
      </c>
      <c r="IL145" s="299"/>
      <c r="IM145" s="313" t="e">
        <f t="shared" si="311"/>
        <v>#DIV/0!</v>
      </c>
      <c r="IN145" s="314" t="e">
        <f t="shared" si="312"/>
        <v>#DIV/0!</v>
      </c>
      <c r="IO145" s="314" t="e">
        <f t="shared" si="313"/>
        <v>#DIV/0!</v>
      </c>
      <c r="IP145" s="314" t="e">
        <f t="shared" si="314"/>
        <v>#DIV/0!</v>
      </c>
      <c r="IQ145" s="314" t="e">
        <f t="shared" si="315"/>
        <v>#DIV/0!</v>
      </c>
      <c r="IR145" s="400" t="e">
        <f t="shared" si="316"/>
        <v>#DIV/0!</v>
      </c>
      <c r="IT145" s="214">
        <f>成绩录入!AR148</f>
        <v>0</v>
      </c>
      <c r="IU145" s="216">
        <f>成绩录入!AS148</f>
        <v>0</v>
      </c>
      <c r="IV145" s="216">
        <f>成绩录入!AT148</f>
        <v>0</v>
      </c>
      <c r="IW145" s="216">
        <f>成绩录入!AU148</f>
        <v>0</v>
      </c>
      <c r="IX145" s="216">
        <f>成绩录入!AV148</f>
        <v>0</v>
      </c>
      <c r="IY145" s="216">
        <f>成绩录入!AW148</f>
        <v>0</v>
      </c>
      <c r="IZ145" s="298">
        <f t="shared" si="317"/>
        <v>0</v>
      </c>
      <c r="JA145" s="299"/>
      <c r="JB145" s="317">
        <f>成绩录入!AR148</f>
        <v>0</v>
      </c>
      <c r="JC145" s="216">
        <f>成绩录入!AS148</f>
        <v>0</v>
      </c>
      <c r="JD145" s="216">
        <f>成绩录入!AT148</f>
        <v>0</v>
      </c>
      <c r="JE145" s="216">
        <f>成绩录入!AU148</f>
        <v>0</v>
      </c>
      <c r="JF145" s="216">
        <f>成绩录入!AV148</f>
        <v>0</v>
      </c>
      <c r="JG145" s="216">
        <f>成绩录入!AW148</f>
        <v>0</v>
      </c>
      <c r="JH145" s="298">
        <f t="shared" si="318"/>
        <v>0</v>
      </c>
      <c r="JI145" s="299"/>
      <c r="JJ145" s="248">
        <f>成绩录入!AR148</f>
        <v>0</v>
      </c>
      <c r="JK145" s="248">
        <f>成绩录入!AS148</f>
        <v>0</v>
      </c>
      <c r="JL145" s="248">
        <f>成绩录入!AT148</f>
        <v>0</v>
      </c>
      <c r="JM145" s="248">
        <f>成绩录入!AU148</f>
        <v>0</v>
      </c>
      <c r="JN145" s="248">
        <f>成绩录入!AV148</f>
        <v>0</v>
      </c>
      <c r="JO145" s="248">
        <f>成绩录入!AW148</f>
        <v>0</v>
      </c>
      <c r="JP145" s="298">
        <f t="shared" si="319"/>
        <v>0</v>
      </c>
      <c r="JQ145" s="299"/>
      <c r="JR145" s="308">
        <f>成绩录入!AR148</f>
        <v>0</v>
      </c>
      <c r="JS145" s="248">
        <f>成绩录入!AS148</f>
        <v>0</v>
      </c>
      <c r="JT145" s="248">
        <f>成绩录入!AT148</f>
        <v>0</v>
      </c>
      <c r="JU145" s="248">
        <f>成绩录入!AU148</f>
        <v>0</v>
      </c>
      <c r="JV145" s="248">
        <f>成绩录入!AV148</f>
        <v>0</v>
      </c>
      <c r="JW145" s="248">
        <f>成绩录入!AW148</f>
        <v>0</v>
      </c>
      <c r="JX145" s="298">
        <f t="shared" si="320"/>
        <v>0</v>
      </c>
      <c r="JY145" s="299"/>
      <c r="JZ145" s="308">
        <f>成绩录入!AR148</f>
        <v>0</v>
      </c>
      <c r="KA145" s="248">
        <f>成绩录入!AS148</f>
        <v>0</v>
      </c>
      <c r="KB145" s="248">
        <f>成绩录入!AT148</f>
        <v>0</v>
      </c>
      <c r="KC145" s="248">
        <f>成绩录入!AU148</f>
        <v>0</v>
      </c>
      <c r="KD145" s="248">
        <f>成绩录入!AV148</f>
        <v>0</v>
      </c>
      <c r="KE145" s="248">
        <f>成绩录入!AW148</f>
        <v>0</v>
      </c>
      <c r="KF145" s="298">
        <f t="shared" si="321"/>
        <v>0</v>
      </c>
      <c r="KH145" s="401">
        <f t="shared" si="322"/>
        <v>0</v>
      </c>
      <c r="KI145" s="314">
        <f t="shared" si="323"/>
        <v>0</v>
      </c>
      <c r="KJ145" s="314">
        <f t="shared" si="324"/>
        <v>0</v>
      </c>
      <c r="KK145" s="314">
        <f t="shared" si="325"/>
        <v>0</v>
      </c>
      <c r="KL145" s="314">
        <f t="shared" si="326"/>
        <v>0</v>
      </c>
      <c r="KM145" s="400">
        <f t="shared" si="327"/>
        <v>0</v>
      </c>
      <c r="KN145" s="90"/>
      <c r="KO145" s="294">
        <f>IF(总评!G143&lt;60,1,0)</f>
        <v>0</v>
      </c>
      <c r="KP145" s="355">
        <f t="shared" si="328"/>
        <v>0</v>
      </c>
      <c r="KQ145" s="355">
        <f t="shared" si="329"/>
        <v>0</v>
      </c>
      <c r="KR145" s="356">
        <f t="shared" si="330"/>
        <v>0</v>
      </c>
      <c r="KS145" s="321">
        <f t="shared" si="364"/>
        <v>0</v>
      </c>
      <c r="OT145" s="273">
        <f>IF(OT$6=$OS$5,成绩录入!BC148,0)</f>
        <v>0</v>
      </c>
      <c r="OU145" s="274">
        <f>IF(OU$6=$OS$5,成绩录入!BD148,0)</f>
        <v>0</v>
      </c>
      <c r="OV145" s="274">
        <f>IF(OV$6=$OS$5,成绩录入!BE148,0)</f>
        <v>0</v>
      </c>
      <c r="OW145" s="274">
        <f>IF(OW$6=$OS$5,成绩录入!BF148,0)</f>
        <v>0</v>
      </c>
      <c r="OX145" s="274">
        <f>IF(OX$6=$OS$5,成绩录入!BG148,0)</f>
        <v>0</v>
      </c>
      <c r="OY145" s="274">
        <f>IF(OY$6=$OS$5,成绩录入!BH148,0)</f>
        <v>0</v>
      </c>
      <c r="OZ145" s="274">
        <f>IF(OZ$6=$OS$5,成绩录入!BI148,0)</f>
        <v>0</v>
      </c>
      <c r="PA145" s="274">
        <f>IF(PA$6=$OS$5,成绩录入!BJ148,0)</f>
        <v>0</v>
      </c>
      <c r="PB145" s="274">
        <f>IF(PB$6=$OS$5,成绩录入!BK148,0)</f>
        <v>0</v>
      </c>
      <c r="PC145" s="274">
        <f>IF(PC$6=$OS$5,成绩录入!BL148,0)</f>
        <v>0</v>
      </c>
      <c r="PD145" s="274">
        <f>IF(PD$6=$OS$5,成绩录入!BM148,0)</f>
        <v>0</v>
      </c>
      <c r="PE145" s="274">
        <f>IF(PE$6=$OS$5,成绩录入!BN148,0)</f>
        <v>0</v>
      </c>
      <c r="PF145" s="274">
        <f>IF(PF$6=$OS$5,成绩录入!BO148,0)</f>
        <v>0</v>
      </c>
      <c r="PG145" s="274">
        <f>IF(PG$6=$OS$5,成绩录入!BP148,0)</f>
        <v>0</v>
      </c>
      <c r="PH145" s="274">
        <f>IF(PH$6=$OS$5,成绩录入!BQ148,0)</f>
        <v>0</v>
      </c>
      <c r="PI145" s="274">
        <f>IF(PI$6=$OS$5,成绩录入!BR148,0)</f>
        <v>0</v>
      </c>
      <c r="PJ145" s="274">
        <f>IF(PJ$6=$OS$5,成绩录入!BS148,0)</f>
        <v>0</v>
      </c>
      <c r="PK145" s="274">
        <f>IF(PK$6=$OS$5,成绩录入!BT148,0)</f>
        <v>0</v>
      </c>
      <c r="PL145" s="274">
        <f>IF(PL$6=$OS$5,成绩录入!BU148,0)</f>
        <v>0</v>
      </c>
      <c r="PM145" s="274">
        <f>IF(PM$6=$OS$5,成绩录入!BV148,0)</f>
        <v>0</v>
      </c>
      <c r="PN145" s="274">
        <f>IF(PN$6=$OS$5,成绩录入!BW148,0)</f>
        <v>0</v>
      </c>
      <c r="PO145" s="274">
        <f>IF(PO$6=$OS$5,成绩录入!BX148,0)</f>
        <v>0</v>
      </c>
      <c r="PP145" s="274">
        <f>IF(PP$6=$OS$5,成绩录入!BY148,0)</f>
        <v>0</v>
      </c>
      <c r="PQ145" s="274">
        <f>IF(PQ$6=$OS$5,成绩录入!BZ148,0)</f>
        <v>0</v>
      </c>
      <c r="PR145" s="274">
        <f>IF(PR$6=$OS$5,成绩录入!CA148,0)</f>
        <v>0</v>
      </c>
      <c r="PS145" s="274">
        <f>IF(PS$6=$OS$5,成绩录入!CB148,0)</f>
        <v>0</v>
      </c>
      <c r="PT145" s="274">
        <f>IF(PT$6=$OS$5,成绩录入!CC148,0)</f>
        <v>0</v>
      </c>
      <c r="PU145" s="274">
        <f>IF(PU$6=$OS$5,成绩录入!CD148,0)</f>
        <v>0</v>
      </c>
      <c r="PV145" s="274">
        <f>IF(PV$6=$OS$5,成绩录入!CE148,0)</f>
        <v>0</v>
      </c>
      <c r="PW145" s="274">
        <f>IF(PW$6=$OS$5,成绩录入!CF148,0)</f>
        <v>0</v>
      </c>
      <c r="PX145" s="274">
        <f>IF(PX$6=$OS$5,成绩录入!CG148,0)</f>
        <v>0</v>
      </c>
      <c r="PY145" s="274">
        <f>IF(PY$6=$OS$5,成绩录入!CH148,0)</f>
        <v>0</v>
      </c>
      <c r="PZ145" s="274">
        <f>IF(PZ$6=$OS$5,成绩录入!CI148,0)</f>
        <v>0</v>
      </c>
      <c r="QA145" s="274">
        <f>IF(QA$6=$OS$5,成绩录入!CJ148,0)</f>
        <v>0</v>
      </c>
      <c r="QB145" s="274">
        <f>IF(QB$6=$OS$5,成绩录入!CK148,0)</f>
        <v>0</v>
      </c>
      <c r="QC145" s="274">
        <f>IF(QC$6=$OS$5,成绩录入!CL148,0)</f>
        <v>0</v>
      </c>
      <c r="QD145" s="274">
        <f>IF(QD$6=$OS$5,成绩录入!CM148,0)</f>
        <v>0</v>
      </c>
      <c r="QE145" s="274">
        <f>IF(QE$6=$OS$5,成绩录入!CN148,0)</f>
        <v>0</v>
      </c>
      <c r="QF145" s="274">
        <f>IF(QF$6=$OS$5,成绩录入!CO148,0)</f>
        <v>0</v>
      </c>
      <c r="QG145" s="274">
        <f>IF(QG$6=$OS$5,成绩录入!CP148,0)</f>
        <v>0</v>
      </c>
      <c r="QH145" s="274">
        <f>IF(QH$6=$OS$5,成绩录入!CQ148,0)</f>
        <v>0</v>
      </c>
      <c r="QI145" s="274">
        <f>IF(QI$6=$OS$5,成绩录入!CR148,0)</f>
        <v>0</v>
      </c>
      <c r="QJ145" s="274">
        <f>IF(QJ$6=$OS$5,成绩录入!CS148,0)</f>
        <v>0</v>
      </c>
      <c r="QK145" s="274">
        <f>IF(QK$6=$OS$5,成绩录入!CT148,0)</f>
        <v>0</v>
      </c>
      <c r="QL145" s="274">
        <f>IF(QL$6=$OS$5,成绩录入!CU148,0)</f>
        <v>0</v>
      </c>
      <c r="QM145" s="274">
        <f>IF(QM$6=$OS$5,成绩录入!CV148,0)</f>
        <v>0</v>
      </c>
      <c r="QN145" s="274">
        <f>IF(QN$6=$OS$5,成绩录入!CW148,0)</f>
        <v>0</v>
      </c>
      <c r="QO145" s="274">
        <f>IF(QO$6=$OS$5,成绩录入!CX148,0)</f>
        <v>0</v>
      </c>
      <c r="QP145" s="274">
        <f>IF(QP$6=$OS$5,成绩录入!CY148,0)</f>
        <v>0</v>
      </c>
      <c r="QQ145" s="274">
        <f>IF(QQ$6=$OS$5,成绩录入!CZ148,0)</f>
        <v>0</v>
      </c>
      <c r="QR145" s="274">
        <f>IF(QR$6=$OS$5,成绩录入!DA148,0)</f>
        <v>0</v>
      </c>
      <c r="QS145" s="274">
        <f>IF(QS$6=$OS$5,成绩录入!DB148,0)</f>
        <v>0</v>
      </c>
      <c r="QT145" s="274">
        <f>IF(QT$6=$OS$5,成绩录入!DC148,0)</f>
        <v>0</v>
      </c>
      <c r="QU145" s="274">
        <f>IF(QU$6=$OS$5,成绩录入!DD148,0)</f>
        <v>0</v>
      </c>
      <c r="QV145" s="274">
        <f>IF(QV$6=$OS$5,成绩录入!DE148,0)</f>
        <v>0</v>
      </c>
      <c r="QW145" s="274">
        <f>IF(QW$6=$OS$5,成绩录入!DF148,0)</f>
        <v>0</v>
      </c>
      <c r="QX145" s="274">
        <f>IF(QX$6=$OS$5,成绩录入!DG148,0)</f>
        <v>0</v>
      </c>
      <c r="QY145" s="274">
        <f>IF(QY$6=$OS$5,成绩录入!DH148,0)</f>
        <v>0</v>
      </c>
      <c r="QZ145" s="274">
        <f>IF(QZ$6=$OS$5,成绩录入!DI148,0)</f>
        <v>0</v>
      </c>
      <c r="RA145" s="274">
        <f>IF(RA$6=$OS$5,成绩录入!DJ148,0)</f>
        <v>0</v>
      </c>
      <c r="RB145" s="248">
        <f>IF(RB$6=$OS$5,成绩录入!DK148,0)</f>
        <v>0</v>
      </c>
      <c r="RC145" s="248">
        <f>IF(RC$6=$OS$5,成绩录入!DL148,0)</f>
        <v>0</v>
      </c>
      <c r="RD145" s="248">
        <f>IF(RD$6=$OS$5,成绩录入!DM148,0)</f>
        <v>0</v>
      </c>
      <c r="RE145" s="248">
        <f>IF(RE$6=$OS$5,成绩录入!DN148,0)</f>
        <v>0</v>
      </c>
      <c r="RF145" s="248">
        <f>IF(RF$6=$OS$5,成绩录入!DO148,0)</f>
        <v>0</v>
      </c>
      <c r="RG145" s="248">
        <f>IF(RG$6=$OS$5,成绩录入!DP148,0)</f>
        <v>0</v>
      </c>
      <c r="RH145" s="248">
        <f>IF(RH$6=$OS$5,成绩录入!DQ148,0)</f>
        <v>0</v>
      </c>
      <c r="RI145" s="248">
        <f>IF(RI$6=$OS$5,成绩录入!DR148,0)</f>
        <v>0</v>
      </c>
      <c r="RJ145" s="248">
        <f>IF(RJ$6=$OS$5,成绩录入!DS148,0)</f>
        <v>0</v>
      </c>
      <c r="RK145" s="248">
        <f>IF(RK$6=$OS$5,成绩录入!DT148,0)</f>
        <v>0</v>
      </c>
      <c r="RL145" s="248">
        <f>IF(RL$6=$OS$5,成绩录入!DU148,0)</f>
        <v>0</v>
      </c>
      <c r="RM145" s="248">
        <f>IF(RM$6=$OS$5,成绩录入!DV148,0)</f>
        <v>0</v>
      </c>
      <c r="RN145" s="248">
        <f>IF(RN$6=$OS$5,成绩录入!DW148,0)</f>
        <v>0</v>
      </c>
      <c r="RO145" s="248">
        <f>IF(RO$6=$OS$5,成绩录入!DX148,0)</f>
        <v>0</v>
      </c>
      <c r="RP145" s="248">
        <f>IF(RP$6=$OS$5,成绩录入!DY148,0)</f>
        <v>0</v>
      </c>
      <c r="RQ145" s="248">
        <f>IF(RQ$6=$OS$5,成绩录入!DZ148,0)</f>
        <v>0</v>
      </c>
      <c r="RR145" s="248">
        <f>IF(RR$6=$OS$5,成绩录入!EA148,0)</f>
        <v>0</v>
      </c>
      <c r="RS145" s="248">
        <f>IF(RS$6=$OS$5,成绩录入!EB148,0)</f>
        <v>0</v>
      </c>
      <c r="RT145" s="248">
        <f>IF(RT$6=$OS$5,成绩录入!EC148,0)</f>
        <v>0</v>
      </c>
      <c r="RU145" s="248">
        <f>IF(RU$6=$OS$5,成绩录入!ED148,0)</f>
        <v>0</v>
      </c>
      <c r="RV145" s="248">
        <f>IF(RV$6=$OS$5,成绩录入!EE148,0)</f>
        <v>0</v>
      </c>
      <c r="RW145" s="248">
        <f>IF(RW$6=$OS$5,成绩录入!EF148,0)</f>
        <v>0</v>
      </c>
      <c r="RX145" s="248">
        <f>IF(RX$6=$OS$5,成绩录入!EG148,0)</f>
        <v>0</v>
      </c>
      <c r="RY145" s="248">
        <f>IF(RY$6=$OS$5,成绩录入!EH148,0)</f>
        <v>0</v>
      </c>
      <c r="RZ145" s="248">
        <f>IF(RZ$6=$OS$5,成绩录入!EI148,0)</f>
        <v>0</v>
      </c>
      <c r="SA145" s="248">
        <f>IF(SA$6=$OS$5,成绩录入!EJ148,0)</f>
        <v>0</v>
      </c>
      <c r="SB145" s="248">
        <f>IF(SB$6=$OS$5,成绩录入!EK148,0)</f>
        <v>0</v>
      </c>
      <c r="SC145" s="248">
        <f>IF(SC$6=$OS$5,成绩录入!EL148,0)</f>
        <v>0</v>
      </c>
      <c r="SD145" s="248">
        <f>IF(SD$6=$OS$5,成绩录入!EM148,0)</f>
        <v>0</v>
      </c>
      <c r="SE145" s="248">
        <f>IF(SE$6=$OS$5,成绩录入!EN148,0)</f>
        <v>0</v>
      </c>
      <c r="SF145" s="248">
        <f>IF(SF$6=$OS$5,成绩录入!EO148,0)</f>
        <v>0</v>
      </c>
      <c r="SG145" s="248">
        <f>IF(SG$6=$OS$5,成绩录入!EP148,0)</f>
        <v>0</v>
      </c>
      <c r="SH145" s="248">
        <f>IF(SH$6=$OS$5,成绩录入!EQ148,0)</f>
        <v>0</v>
      </c>
      <c r="SI145" s="248">
        <f>IF(SI$6=$OS$5,成绩录入!ER148,0)</f>
        <v>0</v>
      </c>
      <c r="SJ145" s="248">
        <f>IF(SJ$6=$OS$5,成绩录入!ES148,0)</f>
        <v>0</v>
      </c>
      <c r="SK145" s="248">
        <f>IF(SK$6=$OS$5,成绩录入!ET148,0)</f>
        <v>0</v>
      </c>
      <c r="SL145" s="248">
        <f>IF(SL$6=$OS$5,成绩录入!EU148,0)</f>
        <v>0</v>
      </c>
      <c r="SM145" s="248">
        <f>IF(SM$6=$OS$5,成绩录入!EV148,0)</f>
        <v>0</v>
      </c>
      <c r="SN145" s="248">
        <f>IF(SN$6=$OS$5,成绩录入!EW148,0)</f>
        <v>0</v>
      </c>
      <c r="SO145" s="248">
        <f>IF(SO$6=$OS$5,成绩录入!EX148,0)</f>
        <v>0</v>
      </c>
      <c r="SP145" s="218">
        <f t="shared" si="353"/>
        <v>0</v>
      </c>
      <c r="SQ145" s="166"/>
      <c r="SR145" s="166"/>
      <c r="SS145" s="273">
        <f>IF(SS$6=$SR$5,成绩录入!BC148,0)</f>
        <v>0</v>
      </c>
      <c r="ST145" s="274">
        <f>IF(ST$6=$SR$5,成绩录入!BD148,0)</f>
        <v>0</v>
      </c>
      <c r="SU145" s="274">
        <f>IF(SU$6=$SR$5,成绩录入!BE148,0)</f>
        <v>0</v>
      </c>
      <c r="SV145" s="274">
        <f>IF(SV$6=$SR$5,成绩录入!BF148,0)</f>
        <v>0</v>
      </c>
      <c r="SW145" s="274">
        <f>IF(SW$6=$SR$5,成绩录入!BG148,0)</f>
        <v>0</v>
      </c>
      <c r="SX145" s="274">
        <f>IF(SX$6=$SR$5,成绩录入!BH148,0)</f>
        <v>0</v>
      </c>
      <c r="SY145" s="274">
        <f>IF(SY$6=$SR$5,成绩录入!BI148,0)</f>
        <v>0</v>
      </c>
      <c r="SZ145" s="274">
        <f>IF(SZ$6=$SR$5,成绩录入!BJ148,0)</f>
        <v>0</v>
      </c>
      <c r="TA145" s="274">
        <f>IF(TA$6=$SR$5,成绩录入!BK148,0)</f>
        <v>0</v>
      </c>
      <c r="TB145" s="274">
        <f>IF(TB$6=$SR$5,成绩录入!BL148,0)</f>
        <v>0</v>
      </c>
      <c r="TC145" s="274">
        <f>IF(TC$6=$SR$5,成绩录入!BM148,0)</f>
        <v>0</v>
      </c>
      <c r="TD145" s="274">
        <f>IF(TD$6=$SR$5,成绩录入!BN148,0)</f>
        <v>0</v>
      </c>
      <c r="TE145" s="274">
        <f>IF(TE$6=$SR$5,成绩录入!BO148,0)</f>
        <v>0</v>
      </c>
      <c r="TF145" s="274">
        <f>IF(TF$6=$SR$5,成绩录入!BP148,0)</f>
        <v>0</v>
      </c>
      <c r="TG145" s="274">
        <f>IF(TG$6=$SR$5,成绩录入!BQ148,0)</f>
        <v>0</v>
      </c>
      <c r="TH145" s="274">
        <f>IF(TH$6=$SR$5,成绩录入!BR148,0)</f>
        <v>0</v>
      </c>
      <c r="TI145" s="274">
        <f>IF(TI$6=$SR$5,成绩录入!BS148,0)</f>
        <v>0</v>
      </c>
      <c r="TJ145" s="274">
        <f>IF(TJ$6=$SR$5,成绩录入!BT148,0)</f>
        <v>0</v>
      </c>
      <c r="TK145" s="274">
        <f>IF(TK$6=$SR$5,成绩录入!BU148,0)</f>
        <v>0</v>
      </c>
      <c r="TL145" s="274">
        <f>IF(TL$6=$SR$5,成绩录入!BV148,0)</f>
        <v>0</v>
      </c>
      <c r="TM145" s="274">
        <f>IF(TM$6=$SR$5,成绩录入!BW148,0)</f>
        <v>0</v>
      </c>
      <c r="TN145" s="274">
        <f>IF(TN$6=$SR$5,成绩录入!BX148,0)</f>
        <v>0</v>
      </c>
      <c r="TO145" s="274">
        <f>IF(TO$6=$SR$5,成绩录入!BY148,0)</f>
        <v>0</v>
      </c>
      <c r="TP145" s="274">
        <f>IF(TP$6=$SR$5,成绩录入!BZ148,0)</f>
        <v>0</v>
      </c>
      <c r="TQ145" s="274">
        <f>IF(TQ$6=$SR$5,成绩录入!CA148,0)</f>
        <v>0</v>
      </c>
      <c r="TR145" s="274">
        <f>IF(TR$6=$SR$5,成绩录入!CB148,0)</f>
        <v>0</v>
      </c>
      <c r="TS145" s="274">
        <f>IF(TS$6=$SR$5,成绩录入!CC148,0)</f>
        <v>0</v>
      </c>
      <c r="TT145" s="274">
        <f>IF(TT$6=$SR$5,成绩录入!CD148,0)</f>
        <v>0</v>
      </c>
      <c r="TU145" s="274">
        <f>IF(TU$6=$SR$5,成绩录入!CE148,0)</f>
        <v>0</v>
      </c>
      <c r="TV145" s="274">
        <f>IF(TV$6=$SR$5,成绩录入!CF148,0)</f>
        <v>0</v>
      </c>
      <c r="TW145" s="274">
        <f>IF(TW$6=$SR$5,成绩录入!CG148,0)</f>
        <v>0</v>
      </c>
      <c r="TX145" s="274">
        <f>IF(TX$6=$SR$5,成绩录入!CH148,0)</f>
        <v>0</v>
      </c>
      <c r="TY145" s="274">
        <f>IF(TY$6=$SR$5,成绩录入!CI148,0)</f>
        <v>0</v>
      </c>
      <c r="TZ145" s="274">
        <f>IF(TZ$6=$SR$5,成绩录入!CJ148,0)</f>
        <v>0</v>
      </c>
      <c r="UA145" s="274">
        <f>IF(UA$6=$SR$5,成绩录入!CK148,0)</f>
        <v>0</v>
      </c>
      <c r="UB145" s="274">
        <f>IF(UB$6=$SR$5,成绩录入!CL148,0)</f>
        <v>0</v>
      </c>
      <c r="UC145" s="274">
        <f>IF(UC$6=$SR$5,成绩录入!CM148,0)</f>
        <v>0</v>
      </c>
      <c r="UD145" s="274">
        <f>IF(UD$6=$SR$5,成绩录入!CN148,0)</f>
        <v>0</v>
      </c>
      <c r="UE145" s="274">
        <f>IF(UE$6=$SR$5,成绩录入!CO148,0)</f>
        <v>0</v>
      </c>
      <c r="UF145" s="274">
        <f>IF(UF$6=$SR$5,成绩录入!CP148,0)</f>
        <v>0</v>
      </c>
      <c r="UG145" s="274">
        <f>IF(UG$6=$SR$5,成绩录入!CQ148,0)</f>
        <v>0</v>
      </c>
      <c r="UH145" s="274">
        <f>IF(UH$6=$SR$5,成绩录入!CR148,0)</f>
        <v>0</v>
      </c>
      <c r="UI145" s="274">
        <f>IF(UI$6=$SR$5,成绩录入!CS148,0)</f>
        <v>0</v>
      </c>
      <c r="UJ145" s="274">
        <f>IF(UJ$6=$SR$5,成绩录入!CT148,0)</f>
        <v>0</v>
      </c>
      <c r="UK145" s="274">
        <f>IF(UK$6=$SR$5,成绩录入!CU148,0)</f>
        <v>0</v>
      </c>
      <c r="UL145" s="274">
        <f>IF(UL$6=$SR$5,成绩录入!CV148,0)</f>
        <v>0</v>
      </c>
      <c r="UM145" s="274">
        <f>IF(UM$6=$SR$5,成绩录入!CW148,0)</f>
        <v>0</v>
      </c>
      <c r="UN145" s="274">
        <f>IF(UN$6=$SR$5,成绩录入!CX148,0)</f>
        <v>0</v>
      </c>
      <c r="UO145" s="274">
        <f>IF(UO$6=$SR$5,成绩录入!CY148,0)</f>
        <v>0</v>
      </c>
      <c r="UP145" s="274">
        <f>IF(UP$6=$SR$5,成绩录入!CZ148,0)</f>
        <v>0</v>
      </c>
      <c r="UQ145" s="274">
        <f>IF(UQ$6=$SR$5,成绩录入!DA148,0)</f>
        <v>0</v>
      </c>
      <c r="UR145" s="274">
        <f>IF(UR$6=$SR$5,成绩录入!DB148,0)</f>
        <v>0</v>
      </c>
      <c r="US145" s="274">
        <f>IF(US$6=$SR$5,成绩录入!DC148,0)</f>
        <v>0</v>
      </c>
      <c r="UT145" s="274">
        <f>IF(UT$6=$SR$5,成绩录入!DD148,0)</f>
        <v>0</v>
      </c>
      <c r="UU145" s="274">
        <f>IF(UU$6=$SR$5,成绩录入!DE148,0)</f>
        <v>0</v>
      </c>
      <c r="UV145" s="274">
        <f>IF(UV$6=$SR$5,成绩录入!DF148,0)</f>
        <v>0</v>
      </c>
      <c r="UW145" s="274">
        <f>IF(UW$6=$SR$5,成绩录入!DG148,0)</f>
        <v>0</v>
      </c>
      <c r="UX145" s="274">
        <f>IF(UX$6=$SR$5,成绩录入!DH148,0)</f>
        <v>0</v>
      </c>
      <c r="UY145" s="274">
        <f>IF(UY$6=$SR$5,成绩录入!DI148,0)</f>
        <v>0</v>
      </c>
      <c r="UZ145" s="274">
        <f>IF(UZ$6=$SR$5,成绩录入!DJ148,0)</f>
        <v>0</v>
      </c>
      <c r="VA145" s="248">
        <f>IF(VA$6=$SR$5,成绩录入!DK148,0)</f>
        <v>0</v>
      </c>
      <c r="VB145" s="248">
        <f>IF(VB$6=$SR$5,成绩录入!DL148,0)</f>
        <v>0</v>
      </c>
      <c r="VC145" s="248">
        <f>IF(VC$6=$SR$5,成绩录入!DM148,0)</f>
        <v>0</v>
      </c>
      <c r="VD145" s="248">
        <f>IF(VD$6=$SR$5,成绩录入!DN148,0)</f>
        <v>0</v>
      </c>
      <c r="VE145" s="248">
        <f>IF(VE$6=$SR$5,成绩录入!DO148,0)</f>
        <v>0</v>
      </c>
      <c r="VF145" s="248">
        <f>IF(VF$6=$SR$5,成绩录入!DP148,0)</f>
        <v>0</v>
      </c>
      <c r="VG145" s="248">
        <f>IF(VG$6=$SR$5,成绩录入!DQ148,0)</f>
        <v>0</v>
      </c>
      <c r="VH145" s="248">
        <f>IF(VH$6=$SR$5,成绩录入!DR148,0)</f>
        <v>0</v>
      </c>
      <c r="VI145" s="248">
        <f>IF(VI$6=$SR$5,成绩录入!DS148,0)</f>
        <v>0</v>
      </c>
      <c r="VJ145" s="248">
        <f>IF(VJ$6=$SR$5,成绩录入!DT148,0)</f>
        <v>0</v>
      </c>
      <c r="VK145" s="248">
        <f>IF(VK$6=$SR$5,成绩录入!DU148,0)</f>
        <v>0</v>
      </c>
      <c r="VL145" s="248">
        <f>IF(VL$6=$SR$5,成绩录入!DV148,0)</f>
        <v>0</v>
      </c>
      <c r="VM145" s="248">
        <f>IF(VM$6=$SR$5,成绩录入!DW148,0)</f>
        <v>0</v>
      </c>
      <c r="VN145" s="248">
        <f>IF(VN$6=$SR$5,成绩录入!DX148,0)</f>
        <v>0</v>
      </c>
      <c r="VO145" s="248">
        <f>IF(VO$6=$SR$5,成绩录入!DY148,0)</f>
        <v>0</v>
      </c>
      <c r="VP145" s="248">
        <f>IF(VP$6=$SR$5,成绩录入!DZ148,0)</f>
        <v>0</v>
      </c>
      <c r="VQ145" s="248">
        <f>IF(VQ$6=$SR$5,成绩录入!EA148,0)</f>
        <v>0</v>
      </c>
      <c r="VR145" s="248">
        <f>IF(VR$6=$SR$5,成绩录入!EB148,0)</f>
        <v>0</v>
      </c>
      <c r="VS145" s="248">
        <f>IF(VS$6=$SR$5,成绩录入!EC148,0)</f>
        <v>0</v>
      </c>
      <c r="VT145" s="248">
        <f>IF(VT$6=$SR$5,成绩录入!ED148,0)</f>
        <v>0</v>
      </c>
      <c r="VU145" s="248">
        <f>IF(VU$6=$SR$5,成绩录入!EE148,0)</f>
        <v>0</v>
      </c>
      <c r="VV145" s="248">
        <f>IF(VV$6=$SR$5,成绩录入!EF148,0)</f>
        <v>0</v>
      </c>
      <c r="VW145" s="248">
        <f>IF(VW$6=$SR$5,成绩录入!EG148,0)</f>
        <v>0</v>
      </c>
      <c r="VX145" s="248">
        <f>IF(VX$6=$SR$5,成绩录入!EH148,0)</f>
        <v>0</v>
      </c>
      <c r="VY145" s="248">
        <f>IF(VY$6=$SR$5,成绩录入!EI148,0)</f>
        <v>0</v>
      </c>
      <c r="VZ145" s="248">
        <f>IF(VZ$6=$SR$5,成绩录入!EJ148,0)</f>
        <v>0</v>
      </c>
      <c r="WA145" s="248">
        <f>IF(WA$6=$SR$5,成绩录入!EK148,0)</f>
        <v>0</v>
      </c>
      <c r="WB145" s="248">
        <f>IF(WB$6=$SR$5,成绩录入!EL148,0)</f>
        <v>0</v>
      </c>
      <c r="WC145" s="248">
        <f>IF(WC$6=$SR$5,成绩录入!EM148,0)</f>
        <v>0</v>
      </c>
      <c r="WD145" s="248">
        <f>IF(WD$6=$SR$5,成绩录入!EN148,0)</f>
        <v>0</v>
      </c>
      <c r="WE145" s="248">
        <f>IF(WE$6=$SR$5,成绩录入!EO148,0)</f>
        <v>0</v>
      </c>
      <c r="WF145" s="248">
        <f>IF(WF$6=$SR$5,成绩录入!EP148,0)</f>
        <v>0</v>
      </c>
      <c r="WG145" s="248">
        <f>IF(WG$6=$SR$5,成绩录入!EQ148,0)</f>
        <v>0</v>
      </c>
      <c r="WH145" s="248">
        <f>IF(WH$6=$SR$5,成绩录入!ER148,0)</f>
        <v>0</v>
      </c>
      <c r="WI145" s="248">
        <f>IF(WI$6=$SR$5,成绩录入!ES148,0)</f>
        <v>0</v>
      </c>
      <c r="WJ145" s="248">
        <f>IF(WJ$6=$SR$5,成绩录入!ET148,0)</f>
        <v>0</v>
      </c>
      <c r="WK145" s="248">
        <f>IF(WK$6=$SR$5,成绩录入!EU148,0)</f>
        <v>0</v>
      </c>
      <c r="WL145" s="248">
        <f>IF(WL$6=$SR$5,成绩录入!EV148,0)</f>
        <v>0</v>
      </c>
      <c r="WM145" s="248">
        <f>IF(WM$6=$SR$5,成绩录入!EW148,0)</f>
        <v>0</v>
      </c>
      <c r="WN145" s="248">
        <f>IF(WN$6=$SR$5,成绩录入!EX148,0)</f>
        <v>0</v>
      </c>
      <c r="WO145" s="218">
        <f t="shared" si="354"/>
        <v>0</v>
      </c>
      <c r="WP145" s="166"/>
      <c r="WQ145" s="166"/>
      <c r="WR145" s="273">
        <f>IF(WR$6=$WQ$5,成绩录入!BC148,0)</f>
        <v>0</v>
      </c>
      <c r="WS145" s="274">
        <f>IF(WS$6=$WQ$5,成绩录入!BD148,0)</f>
        <v>0</v>
      </c>
      <c r="WT145" s="274">
        <f>IF(WT$6=$WQ$5,成绩录入!BE148,0)</f>
        <v>0</v>
      </c>
      <c r="WU145" s="274">
        <f>IF(WU$6=$WQ$5,成绩录入!BF148,0)</f>
        <v>0</v>
      </c>
      <c r="WV145" s="274">
        <f>IF(WV$6=$WQ$5,成绩录入!BG148,0)</f>
        <v>0</v>
      </c>
      <c r="WW145" s="274">
        <f>IF(WW$6=$WQ$5,成绩录入!BH148,0)</f>
        <v>0</v>
      </c>
      <c r="WX145" s="274">
        <f>IF(WX$6=$WQ$5,成绩录入!BI148,0)</f>
        <v>0</v>
      </c>
      <c r="WY145" s="274">
        <f>IF(WY$6=$WQ$5,成绩录入!BJ148,0)</f>
        <v>0</v>
      </c>
      <c r="WZ145" s="274">
        <f>IF(WZ$6=$WQ$5,成绩录入!BK148,0)</f>
        <v>0</v>
      </c>
      <c r="XA145" s="274">
        <f>IF(XA$6=$WQ$5,成绩录入!BL148,0)</f>
        <v>0</v>
      </c>
      <c r="XB145" s="274">
        <f>IF(XB$6=$WQ$5,成绩录入!BM148,0)</f>
        <v>0</v>
      </c>
      <c r="XC145" s="274">
        <f>IF(XC$6=$WQ$5,成绩录入!BN148,0)</f>
        <v>0</v>
      </c>
      <c r="XD145" s="274">
        <f>IF(XD$6=$WQ$5,成绩录入!BO148,0)</f>
        <v>0</v>
      </c>
      <c r="XE145" s="274">
        <f>IF(XE$6=$WQ$5,成绩录入!BP148,0)</f>
        <v>0</v>
      </c>
      <c r="XF145" s="274">
        <f>IF(XF$6=$WQ$5,成绩录入!BQ148,0)</f>
        <v>0</v>
      </c>
      <c r="XG145" s="274">
        <f>IF(XG$6=$WQ$5,成绩录入!BR148,0)</f>
        <v>0</v>
      </c>
      <c r="XH145" s="274">
        <f>IF(XH$6=$WQ$5,成绩录入!BS148,0)</f>
        <v>0</v>
      </c>
      <c r="XI145" s="274">
        <f>IF(XI$6=$WQ$5,成绩录入!BT148,0)</f>
        <v>0</v>
      </c>
      <c r="XJ145" s="274">
        <f>IF(XJ$6=$WQ$5,成绩录入!BU148,0)</f>
        <v>0</v>
      </c>
      <c r="XK145" s="274">
        <f>IF(XK$6=$WQ$5,成绩录入!BV148,0)</f>
        <v>0</v>
      </c>
      <c r="XL145" s="274">
        <f>IF(XL$6=$WQ$5,成绩录入!BW148,0)</f>
        <v>0</v>
      </c>
      <c r="XM145" s="274">
        <f>IF(XM$6=$WQ$5,成绩录入!BX148,0)</f>
        <v>0</v>
      </c>
      <c r="XN145" s="274">
        <f>IF(XN$6=$WQ$5,成绩录入!BY148,0)</f>
        <v>0</v>
      </c>
      <c r="XO145" s="274">
        <f>IF(XO$6=$WQ$5,成绩录入!BZ148,0)</f>
        <v>0</v>
      </c>
      <c r="XP145" s="274">
        <f>IF(XP$6=$WQ$5,成绩录入!CA148,0)</f>
        <v>0</v>
      </c>
      <c r="XQ145" s="274">
        <f>IF(XQ$6=$WQ$5,成绩录入!CB148,0)</f>
        <v>0</v>
      </c>
      <c r="XR145" s="274">
        <f>IF(XR$6=$WQ$5,成绩录入!CC148,0)</f>
        <v>0</v>
      </c>
      <c r="XS145" s="274">
        <f>IF(XS$6=$WQ$5,成绩录入!CD148,0)</f>
        <v>0</v>
      </c>
      <c r="XT145" s="274">
        <f>IF(XT$6=$WQ$5,成绩录入!CE148,0)</f>
        <v>0</v>
      </c>
      <c r="XU145" s="274">
        <f>IF(XU$6=$WQ$5,成绩录入!CF148,0)</f>
        <v>0</v>
      </c>
      <c r="XV145" s="274">
        <f>IF(XV$6=$WQ$5,成绩录入!CG148,0)</f>
        <v>0</v>
      </c>
      <c r="XW145" s="274">
        <f>IF(XW$6=$WQ$5,成绩录入!CH148,0)</f>
        <v>0</v>
      </c>
      <c r="XX145" s="274">
        <f>IF(XX$6=$WQ$5,成绩录入!CI148,0)</f>
        <v>0</v>
      </c>
      <c r="XY145" s="274">
        <f>IF(XY$6=$WQ$5,成绩录入!CJ148,0)</f>
        <v>0</v>
      </c>
      <c r="XZ145" s="274">
        <f>IF(XZ$6=$WQ$5,成绩录入!CK148,0)</f>
        <v>0</v>
      </c>
      <c r="YA145" s="274">
        <f>IF(YA$6=$WQ$5,成绩录入!CL148,0)</f>
        <v>0</v>
      </c>
      <c r="YB145" s="274">
        <f>IF(YB$6=$WQ$5,成绩录入!CM148,0)</f>
        <v>0</v>
      </c>
      <c r="YC145" s="274">
        <f>IF(YC$6=$WQ$5,成绩录入!CN148,0)</f>
        <v>0</v>
      </c>
      <c r="YD145" s="274">
        <f>IF(YD$6=$WQ$5,成绩录入!CO148,0)</f>
        <v>0</v>
      </c>
      <c r="YE145" s="274">
        <f>IF(YE$6=$WQ$5,成绩录入!CP148,0)</f>
        <v>0</v>
      </c>
      <c r="YF145" s="274">
        <f>IF(YF$6=$WQ$5,成绩录入!CQ148,0)</f>
        <v>0</v>
      </c>
      <c r="YG145" s="274">
        <f>IF(YG$6=$WQ$5,成绩录入!CR148,0)</f>
        <v>0</v>
      </c>
      <c r="YH145" s="274">
        <f>IF(YH$6=$WQ$5,成绩录入!CS148,0)</f>
        <v>0</v>
      </c>
      <c r="YI145" s="274">
        <f>IF(YI$6=$WQ$5,成绩录入!CT148,0)</f>
        <v>0</v>
      </c>
      <c r="YJ145" s="274">
        <f>IF(YJ$6=$WQ$5,成绩录入!CU148,0)</f>
        <v>0</v>
      </c>
      <c r="YK145" s="274">
        <f>IF(YK$6=$WQ$5,成绩录入!CV148,0)</f>
        <v>0</v>
      </c>
      <c r="YL145" s="274">
        <f>IF(YL$6=$WQ$5,成绩录入!CW148,0)</f>
        <v>0</v>
      </c>
      <c r="YM145" s="274">
        <f>IF(YM$6=$WQ$5,成绩录入!CX148,0)</f>
        <v>0</v>
      </c>
      <c r="YN145" s="274">
        <f>IF(YN$6=$WQ$5,成绩录入!CY148,0)</f>
        <v>0</v>
      </c>
      <c r="YO145" s="274">
        <f>IF(YO$6=$WQ$5,成绩录入!CZ148,0)</f>
        <v>0</v>
      </c>
      <c r="YP145" s="274">
        <f>IF(YP$6=$WQ$5,成绩录入!DA148,0)</f>
        <v>0</v>
      </c>
      <c r="YQ145" s="274">
        <f>IF(YQ$6=$WQ$5,成绩录入!DB148,0)</f>
        <v>0</v>
      </c>
      <c r="YR145" s="274">
        <f>IF(YR$6=$WQ$5,成绩录入!DC148,0)</f>
        <v>0</v>
      </c>
      <c r="YS145" s="274">
        <f>IF(YS$6=$WQ$5,成绩录入!DD148,0)</f>
        <v>0</v>
      </c>
      <c r="YT145" s="274">
        <f>IF(YT$6=$WQ$5,成绩录入!DE148,0)</f>
        <v>0</v>
      </c>
      <c r="YU145" s="274">
        <f>IF(YU$6=$WQ$5,成绩录入!DF148,0)</f>
        <v>0</v>
      </c>
      <c r="YV145" s="274">
        <f>IF(YV$6=$WQ$5,成绩录入!DG148,0)</f>
        <v>0</v>
      </c>
      <c r="YW145" s="274">
        <f>IF(YW$6=$WQ$5,成绩录入!DH148,0)</f>
        <v>0</v>
      </c>
      <c r="YX145" s="274">
        <f>IF(YX$6=$WQ$5,成绩录入!DI148,0)</f>
        <v>0</v>
      </c>
      <c r="YY145" s="274">
        <f>IF(YY$6=$WQ$5,成绩录入!DJ148,0)</f>
        <v>0</v>
      </c>
      <c r="YZ145" s="248">
        <f>IF(YZ$6=$WQ$5,成绩录入!DK148,0)</f>
        <v>0</v>
      </c>
      <c r="ZA145" s="248">
        <f>IF(ZA$6=$WQ$5,成绩录入!DL148,0)</f>
        <v>0</v>
      </c>
      <c r="ZB145" s="248">
        <f>IF(ZB$6=$WQ$5,成绩录入!DM148,0)</f>
        <v>0</v>
      </c>
      <c r="ZC145" s="248">
        <f>IF(ZC$6=$WQ$5,成绩录入!DN148,0)</f>
        <v>0</v>
      </c>
      <c r="ZD145" s="248">
        <f>IF(ZD$6=$WQ$5,成绩录入!DO148,0)</f>
        <v>0</v>
      </c>
      <c r="ZE145" s="248">
        <f>IF(ZE$6=$WQ$5,成绩录入!DP148,0)</f>
        <v>0</v>
      </c>
      <c r="ZF145" s="248">
        <f>IF(ZF$6=$WQ$5,成绩录入!DQ148,0)</f>
        <v>0</v>
      </c>
      <c r="ZG145" s="248">
        <f>IF(ZG$6=$WQ$5,成绩录入!DR148,0)</f>
        <v>0</v>
      </c>
      <c r="ZH145" s="248">
        <f>IF(ZH$6=$WQ$5,成绩录入!DS148,0)</f>
        <v>0</v>
      </c>
      <c r="ZI145" s="248">
        <f>IF(ZI$6=$WQ$5,成绩录入!DT148,0)</f>
        <v>0</v>
      </c>
      <c r="ZJ145" s="248">
        <f>IF(ZJ$6=$WQ$5,成绩录入!DU148,0)</f>
        <v>0</v>
      </c>
      <c r="ZK145" s="248">
        <f>IF(ZK$6=$WQ$5,成绩录入!DV148,0)</f>
        <v>0</v>
      </c>
      <c r="ZL145" s="248">
        <f>IF(ZL$6=$WQ$5,成绩录入!DW148,0)</f>
        <v>0</v>
      </c>
      <c r="ZM145" s="248">
        <f>IF(ZM$6=$WQ$5,成绩录入!DX148,0)</f>
        <v>0</v>
      </c>
      <c r="ZN145" s="248">
        <f>IF(ZN$6=$WQ$5,成绩录入!DY148,0)</f>
        <v>0</v>
      </c>
      <c r="ZO145" s="248">
        <f>IF(ZO$6=$WQ$5,成绩录入!DZ148,0)</f>
        <v>0</v>
      </c>
      <c r="ZP145" s="248">
        <f>IF(ZP$6=$WQ$5,成绩录入!EA148,0)</f>
        <v>0</v>
      </c>
      <c r="ZQ145" s="248">
        <f>IF(ZQ$6=$WQ$5,成绩录入!EB148,0)</f>
        <v>0</v>
      </c>
      <c r="ZR145" s="248">
        <f>IF(ZR$6=$WQ$5,成绩录入!EC148,0)</f>
        <v>0</v>
      </c>
      <c r="ZS145" s="248">
        <f>IF(ZS$6=$WQ$5,成绩录入!ED148,0)</f>
        <v>0</v>
      </c>
      <c r="ZT145" s="248">
        <f>IF(ZT$6=$WQ$5,成绩录入!EE148,0)</f>
        <v>0</v>
      </c>
      <c r="ZU145" s="248">
        <f>IF(ZU$6=$WQ$5,成绩录入!EF148,0)</f>
        <v>0</v>
      </c>
      <c r="ZV145" s="248">
        <f>IF(ZV$6=$WQ$5,成绩录入!EG148,0)</f>
        <v>0</v>
      </c>
      <c r="ZW145" s="248">
        <f>IF(ZW$6=$WQ$5,成绩录入!EH148,0)</f>
        <v>0</v>
      </c>
      <c r="ZX145" s="248">
        <f>IF(ZX$6=$WQ$5,成绩录入!EI148,0)</f>
        <v>0</v>
      </c>
      <c r="ZY145" s="248">
        <f>IF(ZY$6=$WQ$5,成绩录入!EJ148,0)</f>
        <v>0</v>
      </c>
      <c r="ZZ145" s="248">
        <f>IF(ZZ$6=$WQ$5,成绩录入!EK148,0)</f>
        <v>0</v>
      </c>
      <c r="AAA145" s="248">
        <f>IF(AAA$6=$WQ$5,成绩录入!EL148,0)</f>
        <v>0</v>
      </c>
      <c r="AAB145" s="248">
        <f>IF(AAB$6=$WQ$5,成绩录入!EM148,0)</f>
        <v>0</v>
      </c>
      <c r="AAC145" s="248">
        <f>IF(AAC$6=$WQ$5,成绩录入!EN148,0)</f>
        <v>0</v>
      </c>
      <c r="AAD145" s="248">
        <f>IF(AAD$6=$WQ$5,成绩录入!EO148,0)</f>
        <v>0</v>
      </c>
      <c r="AAE145" s="248">
        <f>IF(AAE$6=$WQ$5,成绩录入!EP148,0)</f>
        <v>0</v>
      </c>
      <c r="AAF145" s="248">
        <f>IF(AAF$6=$WQ$5,成绩录入!EQ148,0)</f>
        <v>0</v>
      </c>
      <c r="AAG145" s="248">
        <f>IF(AAG$6=$WQ$5,成绩录入!ER148,0)</f>
        <v>0</v>
      </c>
      <c r="AAH145" s="248">
        <f>IF(AAH$6=$WQ$5,成绩录入!ES148,0)</f>
        <v>0</v>
      </c>
      <c r="AAI145" s="248">
        <f>IF(AAI$6=$WQ$5,成绩录入!ET148,0)</f>
        <v>0</v>
      </c>
      <c r="AAJ145" s="248">
        <f>IF(AAJ$6=$WQ$5,成绩录入!EU148,0)</f>
        <v>0</v>
      </c>
      <c r="AAK145" s="248">
        <f>IF(AAK$6=$WQ$5,成绩录入!EV148,0)</f>
        <v>0</v>
      </c>
      <c r="AAL145" s="248">
        <f>IF(AAL$6=$WQ$5,成绩录入!EW148,0)</f>
        <v>0</v>
      </c>
      <c r="AAM145" s="248">
        <f>IF(AAM$6=$WQ$5,成绩录入!EX148,0)</f>
        <v>0</v>
      </c>
      <c r="AAN145" s="218">
        <f t="shared" si="355"/>
        <v>0</v>
      </c>
      <c r="AAO145" s="206"/>
      <c r="AAQ145" s="273">
        <f>IF(AAQ$6=$AAP$5,成绩录入!BC148,0)</f>
        <v>0</v>
      </c>
      <c r="AAR145" s="274">
        <f>IF(AAR$6=$AAP$5,成绩录入!BD148,0)</f>
        <v>0</v>
      </c>
      <c r="AAS145" s="274">
        <f>IF(AAS$6=$AAP$5,成绩录入!BE148,0)</f>
        <v>0</v>
      </c>
      <c r="AAT145" s="274">
        <f>IF(AAT$6=$AAP$5,成绩录入!BF148,0)</f>
        <v>0</v>
      </c>
      <c r="AAU145" s="274">
        <f>IF(AAU$6=$AAP$5,成绩录入!BG148,0)</f>
        <v>0</v>
      </c>
      <c r="AAV145" s="274">
        <f>IF(AAV$6=$AAP$5,成绩录入!BH148,0)</f>
        <v>0</v>
      </c>
      <c r="AAW145" s="274">
        <f>IF(AAW$6=$AAP$5,成绩录入!BI148,0)</f>
        <v>0</v>
      </c>
      <c r="AAX145" s="274">
        <f>IF(AAX$6=$AAP$5,成绩录入!BJ148,0)</f>
        <v>0</v>
      </c>
      <c r="AAY145" s="274">
        <f>IF(AAY$6=$AAP$5,成绩录入!BK148,0)</f>
        <v>0</v>
      </c>
      <c r="AAZ145" s="274">
        <f>IF(AAZ$6=$AAP$5,成绩录入!BL148,0)</f>
        <v>0</v>
      </c>
      <c r="ABA145" s="274">
        <f>IF(ABA$6=$AAP$5,成绩录入!BM148,0)</f>
        <v>0</v>
      </c>
      <c r="ABB145" s="274">
        <f>IF(ABB$6=$AAP$5,成绩录入!BN148,0)</f>
        <v>0</v>
      </c>
      <c r="ABC145" s="274">
        <f>IF(ABC$6=$AAP$5,成绩录入!BO148,0)</f>
        <v>0</v>
      </c>
      <c r="ABD145" s="274">
        <f>IF(ABD$6=$AAP$5,成绩录入!BP148,0)</f>
        <v>0</v>
      </c>
      <c r="ABE145" s="274">
        <f>IF(ABE$6=$AAP$5,成绩录入!BQ148,0)</f>
        <v>0</v>
      </c>
      <c r="ABF145" s="274">
        <f>IF(ABF$6=$AAP$5,成绩录入!BR148,0)</f>
        <v>0</v>
      </c>
      <c r="ABG145" s="274">
        <f>IF(ABG$6=$AAP$5,成绩录入!BS148,0)</f>
        <v>0</v>
      </c>
      <c r="ABH145" s="274">
        <f>IF(ABH$6=$AAP$5,成绩录入!BT148,0)</f>
        <v>0</v>
      </c>
      <c r="ABI145" s="274">
        <f>IF(ABI$6=$AAP$5,成绩录入!BU148,0)</f>
        <v>0</v>
      </c>
      <c r="ABJ145" s="274">
        <f>IF(ABJ$6=$AAP$5,成绩录入!BV148,0)</f>
        <v>0</v>
      </c>
      <c r="ABK145" s="274">
        <f>IF(ABK$6=$AAP$5,成绩录入!BW148,0)</f>
        <v>0</v>
      </c>
      <c r="ABL145" s="274">
        <f>IF(ABL$6=$AAP$5,成绩录入!BX148,0)</f>
        <v>0</v>
      </c>
      <c r="ABM145" s="274">
        <f>IF(ABM$6=$AAP$5,成绩录入!BY148,0)</f>
        <v>0</v>
      </c>
      <c r="ABN145" s="274">
        <f>IF(ABN$6=$AAP$5,成绩录入!BZ148,0)</f>
        <v>0</v>
      </c>
      <c r="ABO145" s="274">
        <f>IF(ABO$6=$AAP$5,成绩录入!CA148,0)</f>
        <v>0</v>
      </c>
      <c r="ABP145" s="274">
        <f>IF(ABP$6=$AAP$5,成绩录入!CB148,0)</f>
        <v>0</v>
      </c>
      <c r="ABQ145" s="274">
        <f>IF(ABQ$6=$AAP$5,成绩录入!CC148,0)</f>
        <v>0</v>
      </c>
      <c r="ABR145" s="274">
        <f>IF(ABR$6=$AAP$5,成绩录入!CD148,0)</f>
        <v>0</v>
      </c>
      <c r="ABS145" s="274">
        <f>IF(ABS$6=$AAP$5,成绩录入!CE148,0)</f>
        <v>0</v>
      </c>
      <c r="ABT145" s="274">
        <f>IF(ABT$6=$AAP$5,成绩录入!CF148,0)</f>
        <v>0</v>
      </c>
      <c r="ABU145" s="274">
        <f>IF(ABU$6=$AAP$5,成绩录入!CG148,0)</f>
        <v>0</v>
      </c>
      <c r="ABV145" s="274">
        <f>IF(ABV$6=$AAP$5,成绩录入!CH148,0)</f>
        <v>0</v>
      </c>
      <c r="ABW145" s="274">
        <f>IF(ABW$6=$AAP$5,成绩录入!CI148,0)</f>
        <v>0</v>
      </c>
      <c r="ABX145" s="274">
        <f>IF(ABX$6=$AAP$5,成绩录入!CJ148,0)</f>
        <v>0</v>
      </c>
      <c r="ABY145" s="274">
        <f>IF(ABY$6=$AAP$5,成绩录入!CK148,0)</f>
        <v>0</v>
      </c>
      <c r="ABZ145" s="274">
        <f>IF(ABZ$6=$AAP$5,成绩录入!CL148,0)</f>
        <v>0</v>
      </c>
      <c r="ACA145" s="274">
        <f>IF(ACA$6=$AAP$5,成绩录入!CM148,0)</f>
        <v>0</v>
      </c>
      <c r="ACB145" s="274">
        <f>IF(ACB$6=$AAP$5,成绩录入!CN148,0)</f>
        <v>0</v>
      </c>
      <c r="ACC145" s="274">
        <f>IF(ACC$6=$AAP$5,成绩录入!CO148,0)</f>
        <v>0</v>
      </c>
      <c r="ACD145" s="274">
        <f>IF(ACD$6=$AAP$5,成绩录入!CP148,0)</f>
        <v>0</v>
      </c>
      <c r="ACE145" s="274">
        <f>IF(ACE$6=$AAP$5,成绩录入!CQ148,0)</f>
        <v>0</v>
      </c>
      <c r="ACF145" s="274">
        <f>IF(ACF$6=$AAP$5,成绩录入!CR148,0)</f>
        <v>0</v>
      </c>
      <c r="ACG145" s="274">
        <f>IF(ACG$6=$AAP$5,成绩录入!CS148,0)</f>
        <v>0</v>
      </c>
      <c r="ACH145" s="274">
        <f>IF(ACH$6=$AAP$5,成绩录入!CT148,0)</f>
        <v>0</v>
      </c>
      <c r="ACI145" s="274">
        <f>IF(ACI$6=$AAP$5,成绩录入!CU148,0)</f>
        <v>0</v>
      </c>
      <c r="ACJ145" s="274">
        <f>IF(ACJ$6=$AAP$5,成绩录入!CV148,0)</f>
        <v>0</v>
      </c>
      <c r="ACK145" s="274">
        <f>IF(ACK$6=$AAP$5,成绩录入!CW148,0)</f>
        <v>0</v>
      </c>
      <c r="ACL145" s="274">
        <f>IF(ACL$6=$AAP$5,成绩录入!CX148,0)</f>
        <v>0</v>
      </c>
      <c r="ACM145" s="274">
        <f>IF(ACM$6=$AAP$5,成绩录入!CY148,0)</f>
        <v>0</v>
      </c>
      <c r="ACN145" s="274">
        <f>IF(ACN$6=$AAP$5,成绩录入!CZ148,0)</f>
        <v>0</v>
      </c>
      <c r="ACO145" s="274">
        <f>IF(ACO$6=$AAP$5,成绩录入!DA148,0)</f>
        <v>0</v>
      </c>
      <c r="ACP145" s="274">
        <f>IF(ACP$6=$AAP$5,成绩录入!DB148,0)</f>
        <v>0</v>
      </c>
      <c r="ACQ145" s="274">
        <f>IF(ACQ$6=$AAP$5,成绩录入!DC148,0)</f>
        <v>0</v>
      </c>
      <c r="ACR145" s="274">
        <f>IF(ACR$6=$AAP$5,成绩录入!DD148,0)</f>
        <v>0</v>
      </c>
      <c r="ACS145" s="274">
        <f>IF(ACS$6=$AAP$5,成绩录入!DE148,0)</f>
        <v>0</v>
      </c>
      <c r="ACT145" s="274">
        <f>IF(ACT$6=$AAP$5,成绩录入!DF148,0)</f>
        <v>0</v>
      </c>
      <c r="ACU145" s="274">
        <f>IF(ACU$6=$AAP$5,成绩录入!DG148,0)</f>
        <v>0</v>
      </c>
      <c r="ACV145" s="274">
        <f>IF(ACV$6=$AAP$5,成绩录入!DH148,0)</f>
        <v>0</v>
      </c>
      <c r="ACW145" s="274">
        <f>IF(ACW$6=$AAP$5,成绩录入!DI148,0)</f>
        <v>0</v>
      </c>
      <c r="ACX145" s="274">
        <f>IF(ACX$6=$AAP$5,成绩录入!DJ148,0)</f>
        <v>0</v>
      </c>
      <c r="ACY145" s="248">
        <f>IF(ACY$6=$AAP$5,成绩录入!DK148,0)</f>
        <v>0</v>
      </c>
      <c r="ACZ145" s="248">
        <f>IF(ACZ$6=$AAP$5,成绩录入!DL148,0)</f>
        <v>0</v>
      </c>
      <c r="ADA145" s="248">
        <f>IF(ADA$6=$AAP$5,成绩录入!DM148,0)</f>
        <v>0</v>
      </c>
      <c r="ADB145" s="248">
        <f>IF(ADB$6=$AAP$5,成绩录入!DN148,0)</f>
        <v>0</v>
      </c>
      <c r="ADC145" s="248">
        <f>IF(ADC$6=$AAP$5,成绩录入!DO148,0)</f>
        <v>0</v>
      </c>
      <c r="ADD145" s="248">
        <f>IF(ADD$6=$AAP$5,成绩录入!DP148,0)</f>
        <v>0</v>
      </c>
      <c r="ADE145" s="248">
        <f>IF(ADE$6=$AAP$5,成绩录入!DQ148,0)</f>
        <v>0</v>
      </c>
      <c r="ADF145" s="248">
        <f>IF(ADF$6=$AAP$5,成绩录入!DR148,0)</f>
        <v>0</v>
      </c>
      <c r="ADG145" s="248">
        <f>IF(ADG$6=$AAP$5,成绩录入!DS148,0)</f>
        <v>0</v>
      </c>
      <c r="ADH145" s="248">
        <f>IF(ADH$6=$AAP$5,成绩录入!DT148,0)</f>
        <v>0</v>
      </c>
      <c r="ADI145" s="248">
        <f>IF(ADI$6=$AAP$5,成绩录入!DU148,0)</f>
        <v>0</v>
      </c>
      <c r="ADJ145" s="248">
        <f>IF(ADJ$6=$AAP$5,成绩录入!DV148,0)</f>
        <v>0</v>
      </c>
      <c r="ADK145" s="248">
        <f>IF(ADK$6=$AAP$5,成绩录入!DW148,0)</f>
        <v>0</v>
      </c>
      <c r="ADL145" s="248">
        <f>IF(ADL$6=$AAP$5,成绩录入!DX148,0)</f>
        <v>0</v>
      </c>
      <c r="ADM145" s="248">
        <f>IF(ADM$6=$AAP$5,成绩录入!DY148,0)</f>
        <v>0</v>
      </c>
      <c r="ADN145" s="248">
        <f>IF(ADN$6=$AAP$5,成绩录入!DZ148,0)</f>
        <v>0</v>
      </c>
      <c r="ADO145" s="248">
        <f>IF(ADO$6=$AAP$5,成绩录入!EA148,0)</f>
        <v>0</v>
      </c>
      <c r="ADP145" s="248">
        <f>IF(ADP$6=$AAP$5,成绩录入!EB148,0)</f>
        <v>0</v>
      </c>
      <c r="ADQ145" s="248">
        <f>IF(ADQ$6=$AAP$5,成绩录入!EC148,0)</f>
        <v>0</v>
      </c>
      <c r="ADR145" s="248">
        <f>IF(ADR$6=$AAP$5,成绩录入!ED148,0)</f>
        <v>0</v>
      </c>
      <c r="ADS145" s="248">
        <f>IF(ADS$6=$AAP$5,成绩录入!EE148,0)</f>
        <v>0</v>
      </c>
      <c r="ADT145" s="248">
        <f>IF(ADT$6=$AAP$5,成绩录入!EF148,0)</f>
        <v>0</v>
      </c>
      <c r="ADU145" s="248">
        <f>IF(ADU$6=$AAP$5,成绩录入!EG148,0)</f>
        <v>0</v>
      </c>
      <c r="ADV145" s="248">
        <f>IF(ADV$6=$AAP$5,成绩录入!EH148,0)</f>
        <v>0</v>
      </c>
      <c r="ADW145" s="248">
        <f>IF(ADW$6=$AAP$5,成绩录入!EI148,0)</f>
        <v>0</v>
      </c>
      <c r="ADX145" s="248">
        <f>IF(ADX$6=$AAP$5,成绩录入!EJ148,0)</f>
        <v>0</v>
      </c>
      <c r="ADY145" s="248">
        <f>IF(ADY$6=$AAP$5,成绩录入!EK148,0)</f>
        <v>0</v>
      </c>
      <c r="ADZ145" s="248">
        <f>IF(ADZ$6=$AAP$5,成绩录入!EL148,0)</f>
        <v>0</v>
      </c>
      <c r="AEA145" s="248">
        <f>IF(AEA$6=$AAP$5,成绩录入!EM148,0)</f>
        <v>0</v>
      </c>
      <c r="AEB145" s="248">
        <f>IF(AEB$6=$AAP$5,成绩录入!EN148,0)</f>
        <v>0</v>
      </c>
      <c r="AEC145" s="248">
        <f>IF(AEC$6=$AAP$5,成绩录入!EO148,0)</f>
        <v>0</v>
      </c>
      <c r="AED145" s="248">
        <f>IF(AED$6=$AAP$5,成绩录入!EP148,0)</f>
        <v>0</v>
      </c>
      <c r="AEE145" s="248">
        <f>IF(AEE$6=$AAP$5,成绩录入!EQ148,0)</f>
        <v>0</v>
      </c>
      <c r="AEF145" s="248">
        <f>IF(AEF$6=$AAP$5,成绩录入!ER148,0)</f>
        <v>0</v>
      </c>
      <c r="AEG145" s="248">
        <f>IF(AEG$6=$AAP$5,成绩录入!ES148,0)</f>
        <v>0</v>
      </c>
      <c r="AEH145" s="248">
        <f>IF(AEH$6=$AAP$5,成绩录入!ET148,0)</f>
        <v>0</v>
      </c>
      <c r="AEI145" s="248">
        <f>IF(AEI$6=$AAP$5,成绩录入!EU148,0)</f>
        <v>0</v>
      </c>
      <c r="AEJ145" s="248">
        <f>IF(AEJ$6=$AAP$5,成绩录入!EV148,0)</f>
        <v>0</v>
      </c>
      <c r="AEK145" s="248">
        <f>IF(AEK$6=$AAP$5,成绩录入!EW148,0)</f>
        <v>0</v>
      </c>
      <c r="AEL145" s="248">
        <f>IF(AEL$6=$AAP$5,成绩录入!EX148,0)</f>
        <v>0</v>
      </c>
      <c r="AEM145" s="218">
        <f t="shared" si="356"/>
        <v>0</v>
      </c>
      <c r="AEN145" s="166"/>
      <c r="AEO145" s="166"/>
      <c r="AEP145" s="273">
        <f>IF(AEP$6=$AEO$5,成绩录入!BC148,0)</f>
        <v>0</v>
      </c>
      <c r="AEQ145" s="274">
        <f>IF(AEQ$6=$AEO$5,成绩录入!BD148,0)</f>
        <v>0</v>
      </c>
      <c r="AER145" s="274">
        <f>IF(AER$6=$AEO$5,成绩录入!BE148,0)</f>
        <v>0</v>
      </c>
      <c r="AES145" s="274">
        <f>IF(AES$6=$AEO$5,成绩录入!BF148,0)</f>
        <v>0</v>
      </c>
      <c r="AET145" s="274">
        <f>IF(AET$6=$AEO$5,成绩录入!BG148,0)</f>
        <v>0</v>
      </c>
      <c r="AEU145" s="274">
        <f>IF(AEU$6=$AEO$5,成绩录入!BH148,0)</f>
        <v>0</v>
      </c>
      <c r="AEV145" s="274">
        <f>IF(AEV$6=$AEO$5,成绩录入!BI148,0)</f>
        <v>0</v>
      </c>
      <c r="AEW145" s="274">
        <f>IF(AEW$6=$AEO$5,成绩录入!BJ148,0)</f>
        <v>0</v>
      </c>
      <c r="AEX145" s="274">
        <f>IF(AEX$6=$AEO$5,成绩录入!BK148,0)</f>
        <v>0</v>
      </c>
      <c r="AEY145" s="274">
        <f>IF(AEY$6=$AEO$5,成绩录入!BL148,0)</f>
        <v>0</v>
      </c>
      <c r="AEZ145" s="274">
        <f>IF(AEZ$6=$AEO$5,成绩录入!BM148,0)</f>
        <v>0</v>
      </c>
      <c r="AFA145" s="274">
        <f>IF(AFA$6=$AEO$5,成绩录入!BN148,0)</f>
        <v>0</v>
      </c>
      <c r="AFB145" s="274">
        <f>IF(AFB$6=$AEO$5,成绩录入!BO148,0)</f>
        <v>0</v>
      </c>
      <c r="AFC145" s="274">
        <f>IF(AFC$6=$AEO$5,成绩录入!BP148,0)</f>
        <v>0</v>
      </c>
      <c r="AFD145" s="274">
        <f>IF(AFD$6=$AEO$5,成绩录入!BQ148,0)</f>
        <v>0</v>
      </c>
      <c r="AFE145" s="274">
        <f>IF(AFE$6=$AEO$5,成绩录入!BR148,0)</f>
        <v>0</v>
      </c>
      <c r="AFF145" s="274">
        <f>IF(AFF$6=$AEO$5,成绩录入!BS148,0)</f>
        <v>0</v>
      </c>
      <c r="AFG145" s="274">
        <f>IF(AFG$6=$AEO$5,成绩录入!BT148,0)</f>
        <v>0</v>
      </c>
      <c r="AFH145" s="274">
        <f>IF(AFH$6=$AEO$5,成绩录入!BU148,0)</f>
        <v>0</v>
      </c>
      <c r="AFI145" s="274">
        <f>IF(AFI$6=$AEO$5,成绩录入!BV148,0)</f>
        <v>0</v>
      </c>
      <c r="AFJ145" s="274">
        <f>IF(AFJ$6=$AEO$5,成绩录入!BW148,0)</f>
        <v>0</v>
      </c>
      <c r="AFK145" s="274">
        <f>IF(AFK$6=$AEO$5,成绩录入!BX148,0)</f>
        <v>0</v>
      </c>
      <c r="AFL145" s="274">
        <f>IF(AFL$6=$AEO$5,成绩录入!BY148,0)</f>
        <v>0</v>
      </c>
      <c r="AFM145" s="274">
        <f>IF(AFM$6=$AEO$5,成绩录入!BZ148,0)</f>
        <v>0</v>
      </c>
      <c r="AFN145" s="274">
        <f>IF(AFN$6=$AEO$5,成绩录入!CA148,0)</f>
        <v>0</v>
      </c>
      <c r="AFO145" s="274">
        <f>IF(AFO$6=$AEO$5,成绩录入!CB148,0)</f>
        <v>0</v>
      </c>
      <c r="AFP145" s="274">
        <f>IF(AFP$6=$AEO$5,成绩录入!CC148,0)</f>
        <v>0</v>
      </c>
      <c r="AFQ145" s="274">
        <f>IF(AFQ$6=$AEO$5,成绩录入!CD148,0)</f>
        <v>0</v>
      </c>
      <c r="AFR145" s="274">
        <f>IF(AFR$6=$AEO$5,成绩录入!CE148,0)</f>
        <v>0</v>
      </c>
      <c r="AFS145" s="274">
        <f>IF(AFS$6=$AEO$5,成绩录入!CF148,0)</f>
        <v>0</v>
      </c>
      <c r="AFT145" s="274">
        <f>IF(AFT$6=$AEO$5,成绩录入!CG148,0)</f>
        <v>0</v>
      </c>
      <c r="AFU145" s="274">
        <f>IF(AFU$6=$AEO$5,成绩录入!CH148,0)</f>
        <v>0</v>
      </c>
      <c r="AFV145" s="274">
        <f>IF(AFV$6=$AEO$5,成绩录入!CI148,0)</f>
        <v>0</v>
      </c>
      <c r="AFW145" s="274">
        <f>IF(AFW$6=$AEO$5,成绩录入!CJ148,0)</f>
        <v>0</v>
      </c>
      <c r="AFX145" s="274">
        <f>IF(AFX$6=$AEO$5,成绩录入!CK148,0)</f>
        <v>0</v>
      </c>
      <c r="AFY145" s="274">
        <f>IF(AFY$6=$AEO$5,成绩录入!CL148,0)</f>
        <v>0</v>
      </c>
      <c r="AFZ145" s="274">
        <f>IF(AFZ$6=$AEO$5,成绩录入!CM148,0)</f>
        <v>0</v>
      </c>
      <c r="AGA145" s="274">
        <f>IF(AGA$6=$AEO$5,成绩录入!CN148,0)</f>
        <v>0</v>
      </c>
      <c r="AGB145" s="274">
        <f>IF(AGB$6=$AEO$5,成绩录入!CO148,0)</f>
        <v>0</v>
      </c>
      <c r="AGC145" s="274">
        <f>IF(AGC$6=$AEO$5,成绩录入!CP148,0)</f>
        <v>0</v>
      </c>
      <c r="AGD145" s="274">
        <f>IF(AGD$6=$AEO$5,成绩录入!CQ148,0)</f>
        <v>0</v>
      </c>
      <c r="AGE145" s="274">
        <f>IF(AGE$6=$AEO$5,成绩录入!CR148,0)</f>
        <v>0</v>
      </c>
      <c r="AGF145" s="274">
        <f>IF(AGF$6=$AEO$5,成绩录入!CS148,0)</f>
        <v>0</v>
      </c>
      <c r="AGG145" s="274">
        <f>IF(AGG$6=$AEO$5,成绩录入!CT148,0)</f>
        <v>0</v>
      </c>
      <c r="AGH145" s="274">
        <f>IF(AGH$6=$AEO$5,成绩录入!CU148,0)</f>
        <v>0</v>
      </c>
      <c r="AGI145" s="274">
        <f>IF(AGI$6=$AEO$5,成绩录入!CV148,0)</f>
        <v>0</v>
      </c>
      <c r="AGJ145" s="274">
        <f>IF(AGJ$6=$AEO$5,成绩录入!CW148,0)</f>
        <v>0</v>
      </c>
      <c r="AGK145" s="274">
        <f>IF(AGK$6=$AEO$5,成绩录入!CX148,0)</f>
        <v>0</v>
      </c>
      <c r="AGL145" s="274">
        <f>IF(AGL$6=$AEO$5,成绩录入!CY148,0)</f>
        <v>0</v>
      </c>
      <c r="AGM145" s="274">
        <f>IF(AGM$6=$AEO$5,成绩录入!CZ148,0)</f>
        <v>0</v>
      </c>
      <c r="AGN145" s="274">
        <f>IF(AGN$6=$AEO$5,成绩录入!DA148,0)</f>
        <v>0</v>
      </c>
      <c r="AGO145" s="274">
        <f>IF(AGO$6=$AEO$5,成绩录入!DB148,0)</f>
        <v>0</v>
      </c>
      <c r="AGP145" s="274">
        <f>IF(AGP$6=$AEO$5,成绩录入!DC148,0)</f>
        <v>0</v>
      </c>
      <c r="AGQ145" s="274">
        <f>IF(AGQ$6=$AEO$5,成绩录入!DD148,0)</f>
        <v>0</v>
      </c>
      <c r="AGR145" s="274">
        <f>IF(AGR$6=$AEO$5,成绩录入!DE148,0)</f>
        <v>0</v>
      </c>
      <c r="AGS145" s="274">
        <f>IF(AGS$6=$AEO$5,成绩录入!DF148,0)</f>
        <v>0</v>
      </c>
      <c r="AGT145" s="274">
        <f>IF(AGT$6=$AEO$5,成绩录入!DG148,0)</f>
        <v>0</v>
      </c>
      <c r="AGU145" s="274">
        <f>IF(AGU$6=$AEO$5,成绩录入!DH148,0)</f>
        <v>0</v>
      </c>
      <c r="AGV145" s="274">
        <f>IF(AGV$6=$AEO$5,成绩录入!DI148,0)</f>
        <v>0</v>
      </c>
      <c r="AGW145" s="274">
        <f>IF(AGW$6=$AEO$5,成绩录入!DJ148,0)</f>
        <v>0</v>
      </c>
      <c r="AGX145" s="248">
        <f>IF(AGX$6=$AEO$5,成绩录入!DK148,0)</f>
        <v>0</v>
      </c>
      <c r="AGY145" s="248">
        <f>IF(AGY$6=$AEO$5,成绩录入!DL148,0)</f>
        <v>0</v>
      </c>
      <c r="AGZ145" s="248">
        <f>IF(AGZ$6=$AEO$5,成绩录入!DM148,0)</f>
        <v>0</v>
      </c>
      <c r="AHA145" s="248">
        <f>IF(AHA$6=$AEO$5,成绩录入!DN148,0)</f>
        <v>0</v>
      </c>
      <c r="AHB145" s="248">
        <f>IF(AHB$6=$AEO$5,成绩录入!DO148,0)</f>
        <v>0</v>
      </c>
      <c r="AHC145" s="248">
        <f>IF(AHC$6=$AEO$5,成绩录入!DP148,0)</f>
        <v>0</v>
      </c>
      <c r="AHD145" s="248">
        <f>IF(AHD$6=$AEO$5,成绩录入!DQ148,0)</f>
        <v>0</v>
      </c>
      <c r="AHE145" s="248">
        <f>IF(AHE$6=$AEO$5,成绩录入!DR148,0)</f>
        <v>0</v>
      </c>
      <c r="AHF145" s="248">
        <f>IF(AHF$6=$AEO$5,成绩录入!DS148,0)</f>
        <v>0</v>
      </c>
      <c r="AHG145" s="248">
        <f>IF(AHG$6=$AEO$5,成绩录入!DT148,0)</f>
        <v>0</v>
      </c>
      <c r="AHH145" s="248">
        <f>IF(AHH$6=$AEO$5,成绩录入!DU148,0)</f>
        <v>0</v>
      </c>
      <c r="AHI145" s="248">
        <f>IF(AHI$6=$AEO$5,成绩录入!DV148,0)</f>
        <v>0</v>
      </c>
      <c r="AHJ145" s="248">
        <f>IF(AHJ$6=$AEO$5,成绩录入!DW148,0)</f>
        <v>0</v>
      </c>
      <c r="AHK145" s="248">
        <f>IF(AHK$6=$AEO$5,成绩录入!DX148,0)</f>
        <v>0</v>
      </c>
      <c r="AHL145" s="248">
        <f>IF(AHL$6=$AEO$5,成绩录入!DY148,0)</f>
        <v>0</v>
      </c>
      <c r="AHM145" s="248">
        <f>IF(AHM$6=$AEO$5,成绩录入!DZ148,0)</f>
        <v>0</v>
      </c>
      <c r="AHN145" s="248">
        <f>IF(AHN$6=$AEO$5,成绩录入!EA148,0)</f>
        <v>0</v>
      </c>
      <c r="AHO145" s="248">
        <f>IF(AHO$6=$AEO$5,成绩录入!EB148,0)</f>
        <v>0</v>
      </c>
      <c r="AHP145" s="248">
        <f>IF(AHP$6=$AEO$5,成绩录入!EC148,0)</f>
        <v>0</v>
      </c>
      <c r="AHQ145" s="248">
        <f>IF(AHQ$6=$AEO$5,成绩录入!ED148,0)</f>
        <v>0</v>
      </c>
      <c r="AHR145" s="248">
        <f>IF(AHR$6=$AEO$5,成绩录入!EE148,0)</f>
        <v>0</v>
      </c>
      <c r="AHS145" s="248">
        <f>IF(AHS$6=$AEO$5,成绩录入!EF148,0)</f>
        <v>0</v>
      </c>
      <c r="AHT145" s="248">
        <f>IF(AHT$6=$AEO$5,成绩录入!EG148,0)</f>
        <v>0</v>
      </c>
      <c r="AHU145" s="248">
        <f>IF(AHU$6=$AEO$5,成绩录入!EH148,0)</f>
        <v>0</v>
      </c>
      <c r="AHV145" s="248">
        <f>IF(AHV$6=$AEO$5,成绩录入!EI148,0)</f>
        <v>0</v>
      </c>
      <c r="AHW145" s="248">
        <f>IF(AHW$6=$AEO$5,成绩录入!EJ148,0)</f>
        <v>0</v>
      </c>
      <c r="AHX145" s="248">
        <f>IF(AHX$6=$AEO$5,成绩录入!EK148,0)</f>
        <v>0</v>
      </c>
      <c r="AHY145" s="248">
        <f>IF(AHY$6=$AEO$5,成绩录入!EL148,0)</f>
        <v>0</v>
      </c>
      <c r="AHZ145" s="248">
        <f>IF(AHZ$6=$AEO$5,成绩录入!EM148,0)</f>
        <v>0</v>
      </c>
      <c r="AIA145" s="248">
        <f>IF(AIA$6=$AEO$5,成绩录入!EN148,0)</f>
        <v>0</v>
      </c>
      <c r="AIB145" s="248">
        <f>IF(AIB$6=$AEO$5,成绩录入!EO148,0)</f>
        <v>0</v>
      </c>
      <c r="AIC145" s="248">
        <f>IF(AIC$6=$AEO$5,成绩录入!EP148,0)</f>
        <v>0</v>
      </c>
      <c r="AID145" s="248">
        <f>IF(AID$6=$AEO$5,成绩录入!EQ148,0)</f>
        <v>0</v>
      </c>
      <c r="AIE145" s="248">
        <f>IF(AIE$6=$AEO$5,成绩录入!ER148,0)</f>
        <v>0</v>
      </c>
      <c r="AIF145" s="248">
        <f>IF(AIF$6=$AEO$5,成绩录入!ES148,0)</f>
        <v>0</v>
      </c>
      <c r="AIG145" s="248">
        <f>IF(AIG$6=$AEO$5,成绩录入!ET148,0)</f>
        <v>0</v>
      </c>
      <c r="AIH145" s="248">
        <f>IF(AIH$6=$AEO$5,成绩录入!EU148,0)</f>
        <v>0</v>
      </c>
      <c r="AII145" s="248">
        <f>IF(AII$6=$AEO$5,成绩录入!EV148,0)</f>
        <v>0</v>
      </c>
      <c r="AIJ145" s="248">
        <f>IF(AIJ$6=$AEO$5,成绩录入!EW148,0)</f>
        <v>0</v>
      </c>
      <c r="AIK145" s="248">
        <f>IF(AIK$6=$AEO$5,成绩录入!EX148,0)</f>
        <v>0</v>
      </c>
      <c r="AIL145" s="218">
        <f t="shared" si="357"/>
        <v>0</v>
      </c>
      <c r="AIN145" s="402" t="str">
        <f>初始录入!A150</f>
        <v/>
      </c>
      <c r="AIO145" s="270">
        <f>初始录入!B150</f>
        <v>0</v>
      </c>
      <c r="AIP145" s="271">
        <f>初始录入!C150</f>
        <v>0</v>
      </c>
      <c r="AIQ145" s="403">
        <f>IF(平时!D143&lt;&gt;"",平时!D143,0)</f>
        <v>0</v>
      </c>
      <c r="AIR145" s="404" t="str">
        <f t="shared" si="331"/>
        <v/>
      </c>
      <c r="AIS145" s="403">
        <f>IF(过程!D143&lt;&gt;"",过程!D143,0)</f>
        <v>0</v>
      </c>
      <c r="AIT145" s="404" t="str">
        <f t="shared" si="332"/>
        <v/>
      </c>
      <c r="AIU145" s="216">
        <f>IF(期末!D143&lt;&gt;"",期末!D143,0)</f>
        <v>0</v>
      </c>
      <c r="AIV145" s="404" t="str">
        <f t="shared" si="333"/>
        <v/>
      </c>
      <c r="AIW145" s="405">
        <f t="shared" si="334"/>
        <v>0</v>
      </c>
      <c r="AIX145" s="403">
        <f>IF(平时!E143&lt;&gt;"",平时!E143,0)</f>
        <v>0</v>
      </c>
      <c r="AIY145" s="404" t="str">
        <f t="shared" si="335"/>
        <v/>
      </c>
      <c r="AIZ145" s="403">
        <f>IF(过程!E143&lt;&gt;"",过程!E143,0)</f>
        <v>0</v>
      </c>
      <c r="AJA145" s="404" t="str">
        <f t="shared" si="336"/>
        <v/>
      </c>
      <c r="AJB145" s="216">
        <f>IF(期末!E143&lt;&gt;"",期末!E143,0)</f>
        <v>0</v>
      </c>
      <c r="AJC145" s="404" t="str">
        <f t="shared" si="337"/>
        <v/>
      </c>
      <c r="AJD145" s="405">
        <f t="shared" si="338"/>
        <v>0</v>
      </c>
      <c r="AJE145" s="403">
        <f>IF(平时!F143&lt;&gt;"",平时!F143,0)</f>
        <v>0</v>
      </c>
      <c r="AJF145" s="404" t="str">
        <f t="shared" si="339"/>
        <v/>
      </c>
      <c r="AJG145" s="403">
        <f>IF(过程!F143&lt;&gt;"",过程!F143,0)</f>
        <v>0</v>
      </c>
      <c r="AJH145" s="404" t="str">
        <f t="shared" si="340"/>
        <v/>
      </c>
      <c r="AJI145" s="216">
        <f>IF(期末!F143&lt;&gt;"",期末!F143,0)</f>
        <v>0</v>
      </c>
      <c r="AJJ145" s="404" t="str">
        <f t="shared" si="341"/>
        <v/>
      </c>
      <c r="AJK145" s="405">
        <f t="shared" si="342"/>
        <v>0</v>
      </c>
      <c r="AJL145" s="403">
        <f>IF(平时!G143&lt;&gt;"",平时!G143,0)</f>
        <v>0</v>
      </c>
      <c r="AJM145" s="404" t="str">
        <f t="shared" si="343"/>
        <v/>
      </c>
      <c r="AJN145" s="403">
        <f>IF(过程!G143&lt;&gt;"",过程!G143,0)</f>
        <v>0</v>
      </c>
      <c r="AJO145" s="404" t="str">
        <f t="shared" si="344"/>
        <v/>
      </c>
      <c r="AJP145" s="216">
        <f>IF(期末!G143&lt;&gt;"",期末!G143,0)</f>
        <v>0</v>
      </c>
      <c r="AJQ145" s="404" t="str">
        <f t="shared" si="345"/>
        <v/>
      </c>
      <c r="AJR145" s="405">
        <f t="shared" si="346"/>
        <v>0</v>
      </c>
      <c r="AJS145" s="403">
        <f>IF(平时!H143&lt;&gt;"",平时!H143,0)</f>
        <v>0</v>
      </c>
      <c r="AJT145" s="404" t="str">
        <f t="shared" si="347"/>
        <v/>
      </c>
      <c r="AJU145" s="403">
        <f>IF(过程!H143&lt;&gt;"",过程!H143,0)</f>
        <v>0</v>
      </c>
      <c r="AJV145" s="404" t="str">
        <f t="shared" si="348"/>
        <v/>
      </c>
      <c r="AJW145" s="216">
        <f>IF(期末!H143&lt;&gt;"",期末!H143,0)</f>
        <v>0</v>
      </c>
      <c r="AJX145" s="404" t="str">
        <f t="shared" si="349"/>
        <v/>
      </c>
      <c r="AJY145" s="406">
        <f t="shared" si="350"/>
        <v>0</v>
      </c>
      <c r="AKA145" s="216" t="str">
        <f>初始录入!A150</f>
        <v/>
      </c>
      <c r="AKB145" s="216">
        <f>初始录入!B150</f>
        <v>0</v>
      </c>
      <c r="AKC145" s="216">
        <f>初始录入!C150</f>
        <v>0</v>
      </c>
      <c r="AKD145" s="327" t="str">
        <f>IF(初始录入!$E150=初始录入!$K$2,达成度!$D158,"")</f>
        <v/>
      </c>
      <c r="AKE145" s="327" t="str">
        <f>IF(初始录入!$E150=初始录入!$K$3,达成度!D158,"")</f>
        <v/>
      </c>
      <c r="AKF145" s="216" t="str">
        <f>IF(初始录入!$E150=初始录入!$K$4,达成度!D158,"")</f>
        <v/>
      </c>
      <c r="AKG145" s="216" t="str">
        <f>IF(初始录入!$E150=初始录入!$K$5,达成度!D158,"")</f>
        <v/>
      </c>
      <c r="AKH145" s="327" t="str">
        <f>IF(初始录入!$E150=初始录入!$K$2,达成度!E158,"")</f>
        <v/>
      </c>
      <c r="AKI145" s="327" t="str">
        <f>IF(初始录入!$E150=初始录入!$K$3,达成度!E158,"")</f>
        <v/>
      </c>
      <c r="AKJ145" s="216" t="str">
        <f>IF(初始录入!$E150=初始录入!$K$4,达成度!E158,"")</f>
        <v/>
      </c>
      <c r="AKK145" s="216" t="str">
        <f>IF(初始录入!$E150=初始录入!$K$5,达成度!E158,"")</f>
        <v/>
      </c>
      <c r="AKL145" s="327" t="str">
        <f>IF(初始录入!$E150=初始录入!$K$2,达成度!F158,"")</f>
        <v/>
      </c>
      <c r="AKM145" s="327" t="str">
        <f>IF(初始录入!$E150=初始录入!$K$3,达成度!F158,"")</f>
        <v/>
      </c>
      <c r="AKN145" s="216" t="str">
        <f>IF(初始录入!$E150=初始录入!$K$4,达成度!F158,"")</f>
        <v/>
      </c>
      <c r="AKO145" s="216" t="str">
        <f>IF(初始录入!$E150=初始录入!$K$5,达成度!F158,"")</f>
        <v/>
      </c>
      <c r="AKP145" s="327" t="str">
        <f>IF(初始录入!$E150=初始录入!$K$2,达成度!H158,"")</f>
        <v/>
      </c>
      <c r="AKQ145" s="327" t="str">
        <f>IF(初始录入!$E150=初始录入!$K$3,达成度!H158,"")</f>
        <v/>
      </c>
      <c r="AKR145" s="216" t="str">
        <f>IF(初始录入!$E150=初始录入!$K$4,达成度!H158,"")</f>
        <v/>
      </c>
      <c r="AKS145" s="216" t="str">
        <f>IF(初始录入!$E150=初始录入!$K$5,达成度!H158,"")</f>
        <v/>
      </c>
      <c r="AKT145" s="327" t="str">
        <f>IF(初始录入!$E150=初始录入!$K$2,达成度!I158,"")</f>
        <v/>
      </c>
      <c r="AKU145" s="327" t="str">
        <f>IF(初始录入!$E150=初始录入!$K$3,达成度!I158,"")</f>
        <v/>
      </c>
      <c r="AKV145" s="216" t="str">
        <f>IF(初始录入!$E150=初始录入!$K$4,达成度!I158,"")</f>
        <v/>
      </c>
      <c r="AKW145" s="216" t="str">
        <f>IF(初始录入!$E150=初始录入!$K$5,达成度!I158,"")</f>
        <v/>
      </c>
      <c r="AKX145" s="327" t="str">
        <f>IF(初始录入!$E150=初始录入!$K$2,达成度!J158,"")</f>
        <v/>
      </c>
      <c r="AKY145" s="327" t="str">
        <f>IF(初始录入!$E150=初始录入!$K$3,达成度!J158,"")</f>
        <v/>
      </c>
      <c r="AKZ145" s="216" t="str">
        <f>IF(初始录入!$E150=初始录入!$K$4,达成度!J158,"")</f>
        <v/>
      </c>
      <c r="ALA145" s="216" t="str">
        <f>IF(初始录入!$E150=初始录入!$K$5,达成度!J158,"")</f>
        <v/>
      </c>
      <c r="ALB145" s="327" t="str">
        <f>IF(初始录入!$E150=初始录入!$K$2,达成度!L158,"")</f>
        <v/>
      </c>
      <c r="ALC145" s="327" t="str">
        <f>IF(初始录入!$E150=初始录入!$K$3,达成度!L158,"")</f>
        <v/>
      </c>
      <c r="ALD145" s="216" t="str">
        <f>IF(初始录入!$E150=初始录入!$K$4,达成度!L158,"")</f>
        <v/>
      </c>
      <c r="ALE145" s="216" t="str">
        <f>IF(初始录入!$E150=初始录入!$K$5,达成度!L158,"")</f>
        <v/>
      </c>
      <c r="ALF145" s="327" t="str">
        <f>IF(初始录入!$E150=初始录入!$K$2,达成度!M158,"")</f>
        <v/>
      </c>
      <c r="ALG145" s="327" t="str">
        <f>IF(初始录入!$E150=初始录入!$K$3,达成度!M158,"")</f>
        <v/>
      </c>
      <c r="ALH145" s="216" t="str">
        <f>IF(初始录入!$E150=初始录入!$K$4,达成度!M158,"")</f>
        <v/>
      </c>
      <c r="ALI145" s="216" t="str">
        <f>IF(初始录入!$E150=初始录入!$K$5,达成度!M158,"")</f>
        <v/>
      </c>
      <c r="ALJ145" s="327" t="str">
        <f>IF(初始录入!$E150=初始录入!$K$2,达成度!N158,"")</f>
        <v/>
      </c>
      <c r="ALK145" s="327" t="str">
        <f>IF(初始录入!$E150=初始录入!$K$3,达成度!N158,"")</f>
        <v/>
      </c>
      <c r="ALL145" s="216" t="str">
        <f>IF(初始录入!$E150=初始录入!$K$4,达成度!N158,"")</f>
        <v/>
      </c>
      <c r="ALM145" s="216" t="str">
        <f>IF(初始录入!$E150=初始录入!$K$5,达成度!N158,"")</f>
        <v/>
      </c>
      <c r="ALN145" s="327" t="str">
        <f>IF(初始录入!$E150=初始录入!$K$2,达成度!P158,"")</f>
        <v/>
      </c>
      <c r="ALO145" s="327" t="str">
        <f>IF(初始录入!$E150=初始录入!$K$3,达成度!P158,"")</f>
        <v/>
      </c>
      <c r="ALP145" s="216" t="str">
        <f>IF(初始录入!$E150=初始录入!$K$4,达成度!P158,"")</f>
        <v/>
      </c>
      <c r="ALQ145" s="216" t="str">
        <f>IF(初始录入!$E150=初始录入!$K$5,达成度!P158,"")</f>
        <v/>
      </c>
      <c r="ALR145" s="327" t="str">
        <f>IF(初始录入!$E150=初始录入!$K$2,达成度!Q158,"")</f>
        <v/>
      </c>
      <c r="ALS145" s="327" t="str">
        <f>IF(初始录入!$E150=初始录入!$K$3,达成度!Q158,"")</f>
        <v/>
      </c>
      <c r="ALT145" s="216" t="str">
        <f>IF(初始录入!$E150=初始录入!$K$4,达成度!Q158,"")</f>
        <v/>
      </c>
      <c r="ALU145" s="216" t="str">
        <f>IF(初始录入!$E150=初始录入!$K$5,达成度!Q158,"")</f>
        <v/>
      </c>
      <c r="ALV145" s="327" t="str">
        <f>IF(初始录入!$E150=初始录入!$K$2,达成度!R158,"")</f>
        <v/>
      </c>
      <c r="ALW145" s="327" t="str">
        <f>IF(初始录入!$E150=初始录入!$K$3,达成度!R158,"")</f>
        <v/>
      </c>
      <c r="ALX145" s="216" t="str">
        <f>IF(初始录入!$E150=初始录入!$K$4,达成度!R158,"")</f>
        <v/>
      </c>
      <c r="ALY145" s="216"/>
      <c r="ALZ145" s="327" t="str">
        <f>IF(初始录入!$E150=初始录入!$K$2,达成度!T158,"")</f>
        <v/>
      </c>
      <c r="AMA145" s="327" t="str">
        <f>IF(初始录入!$E150=初始录入!$K$3,达成度!T158,"")</f>
        <v/>
      </c>
      <c r="AMB145" s="216" t="str">
        <f>IF(初始录入!$E150=初始录入!$K$4,达成度!T158,"")</f>
        <v/>
      </c>
      <c r="AMC145" s="216" t="str">
        <f>IF(初始录入!$E150=初始录入!$K$5,达成度!T158,"")</f>
        <v/>
      </c>
      <c r="AMD145" s="327" t="str">
        <f>IF(初始录入!$E150=初始录入!$K$2,达成度!U158,"")</f>
        <v/>
      </c>
      <c r="AME145" s="327" t="str">
        <f>IF(初始录入!$E150=初始录入!$K$3,达成度!U158,"")</f>
        <v/>
      </c>
      <c r="AMF145" s="216" t="str">
        <f>IF(初始录入!$E150=初始录入!$K$4,达成度!U158,"")</f>
        <v/>
      </c>
      <c r="AMG145" s="216" t="str">
        <f>IF(初始录入!$E150=初始录入!$K$5,达成度!U158,"")</f>
        <v/>
      </c>
      <c r="AMH145" s="327" t="str">
        <f>IF(初始录入!$E150=初始录入!$K$2,达成度!V158,"")</f>
        <v/>
      </c>
      <c r="AMI145" s="327" t="str">
        <f>IF(初始录入!$E150=初始录入!$K$3,达成度!V158,"")</f>
        <v/>
      </c>
      <c r="AMJ145" s="216" t="str">
        <f>IF(初始录入!$E150=初始录入!$K$4,达成度!W158,"")</f>
        <v/>
      </c>
      <c r="AMK145" s="216" t="str">
        <f>IF(初始录入!$E150=初始录入!$K$5,达成度!W158,"")</f>
        <v/>
      </c>
      <c r="AMM145" s="270">
        <f t="shared" si="369"/>
        <v>138</v>
      </c>
      <c r="AMN145" s="222" t="str">
        <f t="shared" si="365"/>
        <v/>
      </c>
      <c r="AMO145" s="325" t="str">
        <f>IF($AMM145&lt;=$H$7,INDEX(达成度!$G$21:$G$170,$AMM145,1),"")</f>
        <v/>
      </c>
      <c r="AMP145" s="325" t="str">
        <f>IF($AMM145&lt;=$H$7,INDEX(达成度!$K$21:$K$170,$AMM145,1),"")</f>
        <v/>
      </c>
      <c r="AMQ145" s="325" t="str">
        <f>IF($AMM145&lt;=$H$7,INDEX(达成度!$O$21:$O$170,$AMM145,1),"")</f>
        <v/>
      </c>
      <c r="AMR145" s="325" t="str">
        <f>IF($AMM145&lt;=$H$7,INDEX(达成度!$S$21:$S$170,$AMM145,1),"")</f>
        <v/>
      </c>
      <c r="AMS145" s="326" t="str">
        <f>IF($AMM145&lt;=$H$7,INDEX(达成度!$W$21:$W$170,$AMM145,1),"")</f>
        <v/>
      </c>
      <c r="AMU145" s="407"/>
      <c r="AMV145" s="222" t="str">
        <f t="shared" si="366"/>
        <v/>
      </c>
      <c r="AMW145" s="325" t="str">
        <f>IF($AMM145&lt;=$I$7,INDEX(达成度!$G$21:$G$170,$AMM145+$H$7,1),"")</f>
        <v/>
      </c>
      <c r="AMX145" s="325" t="str">
        <f>IF($AMM145&lt;=$I$7,INDEX(达成度!$K$21:$K$170,$AMM145+$H$7,1),"")</f>
        <v/>
      </c>
      <c r="AMY145" s="325" t="str">
        <f>IF($AMM145&lt;=$I$7,INDEX(达成度!$O$21:$O$170,$AMM145+$H$7,1),"")</f>
        <v/>
      </c>
      <c r="AMZ145" s="325" t="str">
        <f>IF($AMM145&lt;=$I$7,INDEX(达成度!$S$21:$S$170,$AMM145+$H$7,1),"")</f>
        <v/>
      </c>
      <c r="ANA145" s="326" t="str">
        <f>IF($AMM145&lt;=$I$7,INDEX(达成度!$W$21:$W$170,$AMM145+$H$7,1),"")</f>
        <v/>
      </c>
      <c r="ANC145" s="270"/>
      <c r="AND145" s="216" t="str">
        <f t="shared" si="367"/>
        <v/>
      </c>
      <c r="ANE145" s="325" t="str">
        <f>IF($AMM145&lt;=$J$7,INDEX(达成度!$G$21:$G$170,$AMM145+$H$7+$I$7,1),"")</f>
        <v/>
      </c>
      <c r="ANF145" s="325" t="str">
        <f>IF($AMM145&lt;=$J$7,INDEX(达成度!$K$21:$K$170,$AMM145+$H$7+$I$7,1),"")</f>
        <v/>
      </c>
      <c r="ANG145" s="325" t="str">
        <f>IF($AMM145&lt;=$J$7,INDEX(达成度!$O$21:$O$170,$AMM145+$H$7+$I$7,1),"")</f>
        <v/>
      </c>
      <c r="ANH145" s="325" t="str">
        <f>IF($AMM145&lt;=$J$7,INDEX(达成度!$S$21:$S$170,$AMM145+$H$7+$I$7,1),"")</f>
        <v/>
      </c>
      <c r="ANI145" s="326" t="str">
        <f>IF($AMM145&lt;=$J$7,INDEX(达成度!$W$21:$W$170,$AMM145+$H$7+$I$7,1),"")</f>
        <v/>
      </c>
      <c r="ANK145" s="270"/>
      <c r="ANL145" s="216" t="str">
        <f t="shared" si="368"/>
        <v/>
      </c>
      <c r="ANM145" s="325" t="str">
        <f>IF($AMM145&lt;=$K$7,INDEX(达成度!$G$21:$G$170,$AMM145+$H$7+$I$7+$J$7,1),"")</f>
        <v/>
      </c>
      <c r="ANN145" s="325" t="str">
        <f>IF($AMM145&lt;=$K$7,INDEX(达成度!$K$21:$K$170,$AMM145+$H$7+$I$7+$J$7,1),"")</f>
        <v/>
      </c>
      <c r="ANO145" s="325" t="str">
        <f>IF($AMM145&lt;=$K$7,INDEX(达成度!$O$21:$O$170,$AMM145+$H$7+$I$7+$J$7,1),"")</f>
        <v/>
      </c>
      <c r="ANP145" s="325" t="str">
        <f>IF($AMM145&lt;=$K$7,INDEX(达成度!$S$21:$S$170,$AMM145+$H$7+$I$7+$J$7,1),"")</f>
        <v/>
      </c>
      <c r="ANQ145" s="326" t="str">
        <f>IF($AMM145&lt;=$K$7,INDEX(达成度!$W$21:$W$170,$AMM145+$H$7+$I$7+$J$7,1),"")</f>
        <v/>
      </c>
    </row>
    <row r="146" ht="18" customHeight="1" spans="1:1024 1025:1057">
      <c r="A146" s="215" t="str">
        <f>初始录入!A151</f>
        <v/>
      </c>
      <c r="B146" s="216" t="str">
        <f>IF(初始录入!B151&lt;&gt;"",初始录入!B151,"")</f>
        <v/>
      </c>
      <c r="C146" s="216" t="str">
        <f>IF(初始录入!C151&lt;&gt;"",初始录入!C151,"")</f>
        <v/>
      </c>
      <c r="D146" s="216" t="str">
        <f>IF(初始录入!D151&lt;&gt;"",初始录入!D151,"")</f>
        <v/>
      </c>
      <c r="E146" s="218" t="str">
        <f>IF(初始录入!E151&lt;&gt;"",初始录入!E151,"")</f>
        <v/>
      </c>
      <c r="G146" s="330"/>
      <c r="H146" s="295">
        <f>IF(初始录入!E151=H$6,1,0)</f>
        <v>0</v>
      </c>
      <c r="I146" s="295">
        <f>IF(初始录入!E151=I$6,1,0)</f>
        <v>0</v>
      </c>
      <c r="J146" s="295">
        <f>IF(初始录入!E151=J$6,1,0)</f>
        <v>0</v>
      </c>
      <c r="K146" s="321">
        <f>IF(初始录入!E151=K$6,1,0)</f>
        <v>0</v>
      </c>
      <c r="Y146" s="294">
        <v>100</v>
      </c>
      <c r="Z146" s="295">
        <f>成绩录入!$F$7</f>
        <v>0</v>
      </c>
      <c r="AA146" s="295">
        <f>成绩录入!F149</f>
        <v>0</v>
      </c>
      <c r="AB146" s="296">
        <f>IF(初始录入!$M$7&lt;&gt;"",IF(成绩录入!$F$7&lt;&gt;"",IF(初始录入!$P$7="次数",AA146/Z146*Y146,成绩录入!F149),0),0)</f>
        <v>0</v>
      </c>
      <c r="AC146" s="297">
        <f t="shared" si="278"/>
        <v>0</v>
      </c>
      <c r="AD146" s="297">
        <f t="shared" si="279"/>
        <v>0</v>
      </c>
      <c r="AE146" s="297">
        <f t="shared" si="280"/>
        <v>0</v>
      </c>
      <c r="AF146" s="297">
        <f t="shared" si="281"/>
        <v>0</v>
      </c>
      <c r="AG146" s="297">
        <f t="shared" si="282"/>
        <v>0</v>
      </c>
      <c r="AH146" s="298">
        <f t="shared" si="283"/>
        <v>0</v>
      </c>
      <c r="AJ146" s="260">
        <f>成绩录入!I149</f>
        <v>0</v>
      </c>
      <c r="AK146" s="248">
        <f>成绩录入!J149</f>
        <v>0</v>
      </c>
      <c r="AL146" s="248">
        <f>成绩录入!K149</f>
        <v>0</v>
      </c>
      <c r="AM146" s="248">
        <f>成绩录入!L149</f>
        <v>0</v>
      </c>
      <c r="AN146" s="248">
        <f>成绩录入!M149</f>
        <v>0</v>
      </c>
      <c r="AO146" s="298">
        <f t="shared" si="284"/>
        <v>0</v>
      </c>
      <c r="AQ146" s="260">
        <f>成绩录入!I149</f>
        <v>0</v>
      </c>
      <c r="AR146" s="248">
        <f>成绩录入!J149</f>
        <v>0</v>
      </c>
      <c r="AS146" s="248">
        <f>成绩录入!K149</f>
        <v>0</v>
      </c>
      <c r="AT146" s="248">
        <f>成绩录入!L149</f>
        <v>0</v>
      </c>
      <c r="AU146" s="248">
        <f>成绩录入!M149</f>
        <v>0</v>
      </c>
      <c r="AV146" s="298">
        <f t="shared" si="285"/>
        <v>0</v>
      </c>
      <c r="AX146" s="260">
        <f>成绩录入!I149</f>
        <v>0</v>
      </c>
      <c r="AY146" s="248">
        <f>成绩录入!J149</f>
        <v>0</v>
      </c>
      <c r="AZ146" s="248">
        <f>成绩录入!K149</f>
        <v>0</v>
      </c>
      <c r="BA146" s="248">
        <f>成绩录入!L149</f>
        <v>0</v>
      </c>
      <c r="BB146" s="248">
        <f>成绩录入!M149</f>
        <v>0</v>
      </c>
      <c r="BC146" s="298">
        <f t="shared" si="286"/>
        <v>0</v>
      </c>
      <c r="BE146" s="260">
        <f>成绩录入!I149</f>
        <v>0</v>
      </c>
      <c r="BF146" s="248">
        <f>成绩录入!J149</f>
        <v>0</v>
      </c>
      <c r="BG146" s="248">
        <f>成绩录入!K149</f>
        <v>0</v>
      </c>
      <c r="BH146" s="248">
        <f>成绩录入!L149</f>
        <v>0</v>
      </c>
      <c r="BI146" s="248">
        <f>成绩录入!M149</f>
        <v>0</v>
      </c>
      <c r="BJ146" s="298">
        <f t="shared" si="287"/>
        <v>0</v>
      </c>
      <c r="BL146" s="260">
        <f>成绩录入!I149</f>
        <v>0</v>
      </c>
      <c r="BM146" s="248">
        <f>成绩录入!J149</f>
        <v>0</v>
      </c>
      <c r="BN146" s="248">
        <f>成绩录入!K149</f>
        <v>0</v>
      </c>
      <c r="BO146" s="248">
        <f>成绩录入!L149</f>
        <v>0</v>
      </c>
      <c r="BP146" s="248">
        <f>成绩录入!M149</f>
        <v>0</v>
      </c>
      <c r="BQ146" s="298">
        <f t="shared" si="288"/>
        <v>0</v>
      </c>
      <c r="BS146" s="260">
        <f>成绩录入!P149</f>
        <v>0</v>
      </c>
      <c r="BT146" s="248">
        <f>成绩录入!Q149</f>
        <v>0</v>
      </c>
      <c r="BU146" s="248">
        <f>成绩录入!R149</f>
        <v>0</v>
      </c>
      <c r="BV146" s="248">
        <f>成绩录入!S149</f>
        <v>0</v>
      </c>
      <c r="BW146" s="248">
        <f>成绩录入!T149</f>
        <v>0</v>
      </c>
      <c r="BX146" s="248">
        <f>成绩录入!U149</f>
        <v>0</v>
      </c>
      <c r="BY146" s="248">
        <f>成绩录入!V149</f>
        <v>0</v>
      </c>
      <c r="BZ146" s="248">
        <f>成绩录入!W149</f>
        <v>0</v>
      </c>
      <c r="CA146" s="248">
        <f>成绩录入!X149</f>
        <v>0</v>
      </c>
      <c r="CB146" s="248">
        <f>成绩录入!Y149</f>
        <v>0</v>
      </c>
      <c r="CC146" s="298">
        <f t="shared" si="289"/>
        <v>0</v>
      </c>
      <c r="CE146" s="260">
        <f>成绩录入!P149</f>
        <v>0</v>
      </c>
      <c r="CF146" s="248">
        <f>成绩录入!Q149</f>
        <v>0</v>
      </c>
      <c r="CG146" s="248">
        <f>成绩录入!R149</f>
        <v>0</v>
      </c>
      <c r="CH146" s="248">
        <f>成绩录入!S149</f>
        <v>0</v>
      </c>
      <c r="CI146" s="248">
        <f>成绩录入!T149</f>
        <v>0</v>
      </c>
      <c r="CJ146" s="248">
        <f>成绩录入!U149</f>
        <v>0</v>
      </c>
      <c r="CK146" s="248">
        <f>成绩录入!V149</f>
        <v>0</v>
      </c>
      <c r="CL146" s="248">
        <f>成绩录入!W149</f>
        <v>0</v>
      </c>
      <c r="CM146" s="248">
        <f>成绩录入!X149</f>
        <v>0</v>
      </c>
      <c r="CN146" s="248">
        <f>成绩录入!Y149</f>
        <v>0</v>
      </c>
      <c r="CO146" s="298">
        <f t="shared" si="290"/>
        <v>0</v>
      </c>
      <c r="CQ146" s="260">
        <f>成绩录入!P149</f>
        <v>0</v>
      </c>
      <c r="CR146" s="248">
        <f>成绩录入!Q149</f>
        <v>0</v>
      </c>
      <c r="CS146" s="248">
        <f>成绩录入!R149</f>
        <v>0</v>
      </c>
      <c r="CT146" s="248">
        <f>成绩录入!S149</f>
        <v>0</v>
      </c>
      <c r="CU146" s="248">
        <f>成绩录入!T149</f>
        <v>0</v>
      </c>
      <c r="CV146" s="248">
        <f>成绩录入!U149</f>
        <v>0</v>
      </c>
      <c r="CW146" s="248">
        <f>成绩录入!V149</f>
        <v>0</v>
      </c>
      <c r="CX146" s="248">
        <f>成绩录入!W149</f>
        <v>0</v>
      </c>
      <c r="CY146" s="248">
        <f>成绩录入!X149</f>
        <v>0</v>
      </c>
      <c r="CZ146" s="248">
        <f>成绩录入!Y149</f>
        <v>0</v>
      </c>
      <c r="DA146" s="298">
        <f t="shared" si="291"/>
        <v>0</v>
      </c>
      <c r="DC146" s="260">
        <f>成绩录入!P149</f>
        <v>0</v>
      </c>
      <c r="DD146" s="248">
        <f>成绩录入!Q149</f>
        <v>0</v>
      </c>
      <c r="DE146" s="248">
        <f>成绩录入!R149</f>
        <v>0</v>
      </c>
      <c r="DF146" s="248">
        <f>成绩录入!S149</f>
        <v>0</v>
      </c>
      <c r="DG146" s="248">
        <f>成绩录入!T149</f>
        <v>0</v>
      </c>
      <c r="DH146" s="248">
        <f>成绩录入!U149</f>
        <v>0</v>
      </c>
      <c r="DI146" s="248">
        <f>成绩录入!V149</f>
        <v>0</v>
      </c>
      <c r="DJ146" s="248">
        <f>成绩录入!W149</f>
        <v>0</v>
      </c>
      <c r="DK146" s="248">
        <f>成绩录入!X149</f>
        <v>0</v>
      </c>
      <c r="DL146" s="248">
        <f>成绩录入!Y149</f>
        <v>0</v>
      </c>
      <c r="DM146" s="298">
        <f t="shared" si="351"/>
        <v>0</v>
      </c>
      <c r="DN146" s="299"/>
      <c r="DO146" s="260">
        <f>成绩录入!P149</f>
        <v>0</v>
      </c>
      <c r="DP146" s="248">
        <f>成绩录入!Q149</f>
        <v>0</v>
      </c>
      <c r="DQ146" s="248">
        <f>成绩录入!R149</f>
        <v>0</v>
      </c>
      <c r="DR146" s="248">
        <f>成绩录入!S149</f>
        <v>0</v>
      </c>
      <c r="DS146" s="248">
        <f>成绩录入!T149</f>
        <v>0</v>
      </c>
      <c r="DT146" s="248">
        <f>成绩录入!U149</f>
        <v>0</v>
      </c>
      <c r="DU146" s="248">
        <f>成绩录入!V149</f>
        <v>0</v>
      </c>
      <c r="DV146" s="248">
        <f>成绩录入!W149</f>
        <v>0</v>
      </c>
      <c r="DW146" s="248">
        <f>成绩录入!X149</f>
        <v>0</v>
      </c>
      <c r="DX146" s="248">
        <f>成绩录入!Y149</f>
        <v>0</v>
      </c>
      <c r="DY146" s="298">
        <f t="shared" si="352"/>
        <v>0</v>
      </c>
      <c r="EA146" s="301" t="e">
        <f t="shared" si="294"/>
        <v>#DIV/0!</v>
      </c>
      <c r="EB146" s="297" t="e">
        <f t="shared" si="295"/>
        <v>#DIV/0!</v>
      </c>
      <c r="EC146" s="297" t="e">
        <f t="shared" si="296"/>
        <v>#DIV/0!</v>
      </c>
      <c r="ED146" s="297" t="e">
        <f t="shared" si="297"/>
        <v>#DIV/0!</v>
      </c>
      <c r="EE146" s="297" t="e">
        <f t="shared" si="298"/>
        <v>#DIV/0!</v>
      </c>
      <c r="EF146" s="302" t="e">
        <f t="shared" si="299"/>
        <v>#DIV/0!</v>
      </c>
      <c r="EG146" s="303"/>
      <c r="EH146" s="304">
        <f t="shared" si="300"/>
        <v>0</v>
      </c>
      <c r="EI146" s="397">
        <f>成绩录入!I149</f>
        <v>0</v>
      </c>
      <c r="EJ146" s="397">
        <f>成绩录入!J149</f>
        <v>0</v>
      </c>
      <c r="EK146" s="397">
        <f>成绩录入!K149</f>
        <v>0</v>
      </c>
      <c r="EL146" s="397">
        <f>成绩录入!L149</f>
        <v>0</v>
      </c>
      <c r="EM146" s="397">
        <f>成绩录入!M149</f>
        <v>0</v>
      </c>
      <c r="EN146" s="397">
        <f>成绩录入!P149</f>
        <v>0</v>
      </c>
      <c r="EO146" s="397">
        <f>成绩录入!Q149</f>
        <v>0</v>
      </c>
      <c r="EP146" s="397">
        <f>成绩录入!R149</f>
        <v>0</v>
      </c>
      <c r="EQ146" s="397">
        <f>成绩录入!S149</f>
        <v>0</v>
      </c>
      <c r="ER146" s="397">
        <f>成绩录入!T149</f>
        <v>0</v>
      </c>
      <c r="ES146" s="397">
        <f>成绩录入!U149</f>
        <v>0</v>
      </c>
      <c r="ET146" s="397">
        <f>成绩录入!V149</f>
        <v>0</v>
      </c>
      <c r="EU146" s="397">
        <f>成绩录入!W149</f>
        <v>0</v>
      </c>
      <c r="EV146" s="397">
        <f>成绩录入!X149</f>
        <v>0</v>
      </c>
      <c r="EW146" s="398">
        <f>成绩录入!Y149</f>
        <v>0</v>
      </c>
      <c r="EY146" s="304" t="str">
        <f t="shared" si="358"/>
        <v/>
      </c>
      <c r="EZ146" s="296" t="str">
        <f t="shared" si="358"/>
        <v/>
      </c>
      <c r="FA146" s="296" t="str">
        <f t="shared" si="358"/>
        <v/>
      </c>
      <c r="FB146" s="296" t="str">
        <f t="shared" si="358"/>
        <v/>
      </c>
      <c r="FC146" s="302">
        <f>成绩录入!AB149</f>
        <v>0</v>
      </c>
      <c r="FD146" s="303"/>
      <c r="FE146" s="399" t="str">
        <f t="shared" si="301"/>
        <v>√</v>
      </c>
      <c r="FF146" s="397" t="str">
        <f t="shared" si="302"/>
        <v>√</v>
      </c>
      <c r="FG146" s="397" t="str">
        <f t="shared" si="303"/>
        <v>√</v>
      </c>
      <c r="FH146" s="397" t="str">
        <f t="shared" si="304"/>
        <v>√</v>
      </c>
      <c r="FI146" s="398" t="str">
        <f t="shared" si="305"/>
        <v>√</v>
      </c>
      <c r="FJ146" s="299"/>
      <c r="FK146" s="260">
        <f>成绩录入!AB149</f>
        <v>0</v>
      </c>
      <c r="FL146" s="248">
        <f>成绩录入!AC149</f>
        <v>0</v>
      </c>
      <c r="FM146" s="248">
        <f>成绩录入!AD149</f>
        <v>0</v>
      </c>
      <c r="FN146" s="248">
        <f>成绩录入!AE149</f>
        <v>0</v>
      </c>
      <c r="FO146" s="248">
        <f>成绩录入!AF149</f>
        <v>0</v>
      </c>
      <c r="FP146" s="248">
        <f>成绩录入!AG149</f>
        <v>0</v>
      </c>
      <c r="FQ146" s="298">
        <f t="shared" si="306"/>
        <v>0</v>
      </c>
      <c r="FR146" s="299"/>
      <c r="FS146" s="260">
        <f>成绩录入!AB149</f>
        <v>0</v>
      </c>
      <c r="FT146" s="248">
        <f>成绩录入!AC149</f>
        <v>0</v>
      </c>
      <c r="FU146" s="248">
        <f>成绩录入!AD149</f>
        <v>0</v>
      </c>
      <c r="FV146" s="248">
        <f>成绩录入!AE149</f>
        <v>0</v>
      </c>
      <c r="FW146" s="248">
        <f>成绩录入!AF149</f>
        <v>0</v>
      </c>
      <c r="FX146" s="333">
        <f>成绩录入!AG149</f>
        <v>0</v>
      </c>
      <c r="FY146" s="298">
        <f t="shared" si="307"/>
        <v>0</v>
      </c>
      <c r="FZ146" s="299"/>
      <c r="GA146" s="260">
        <f>成绩录入!AB149</f>
        <v>0</v>
      </c>
      <c r="GB146" s="248">
        <f>成绩录入!AC149</f>
        <v>0</v>
      </c>
      <c r="GC146" s="248">
        <f>成绩录入!AD149</f>
        <v>0</v>
      </c>
      <c r="GD146" s="248">
        <f>成绩录入!AE149</f>
        <v>0</v>
      </c>
      <c r="GE146" s="248">
        <f>成绩录入!AF149</f>
        <v>0</v>
      </c>
      <c r="GF146" s="248">
        <f>成绩录入!AG149</f>
        <v>0</v>
      </c>
      <c r="GG146" s="298">
        <f t="shared" si="308"/>
        <v>0</v>
      </c>
      <c r="GI146" s="260">
        <f>成绩录入!AB149</f>
        <v>0</v>
      </c>
      <c r="GJ146" s="248">
        <f>成绩录入!AC149</f>
        <v>0</v>
      </c>
      <c r="GK146" s="248">
        <f>成绩录入!AD149</f>
        <v>0</v>
      </c>
      <c r="GL146" s="248">
        <f>成绩录入!AE149</f>
        <v>0</v>
      </c>
      <c r="GM146" s="248">
        <f>成绩录入!AF149</f>
        <v>0</v>
      </c>
      <c r="GN146" s="248">
        <f>成绩录入!AG149</f>
        <v>0</v>
      </c>
      <c r="GO146" s="298">
        <f t="shared" si="309"/>
        <v>0</v>
      </c>
      <c r="GP146" s="299"/>
      <c r="GQ146" s="260">
        <f>成绩录入!AB149</f>
        <v>0</v>
      </c>
      <c r="GR146" s="248">
        <f>成绩录入!AC149</f>
        <v>0</v>
      </c>
      <c r="GS146" s="248">
        <f>成绩录入!AD149</f>
        <v>0</v>
      </c>
      <c r="GT146" s="248">
        <f>成绩录入!AE149</f>
        <v>0</v>
      </c>
      <c r="GU146" s="248">
        <f>成绩录入!AF149</f>
        <v>0</v>
      </c>
      <c r="GV146" s="248">
        <f>成绩录入!AG149</f>
        <v>0</v>
      </c>
      <c r="GW146" s="298">
        <f t="shared" si="310"/>
        <v>0</v>
      </c>
      <c r="GX146" s="299"/>
      <c r="GY146" s="273">
        <f>成绩录入!AJ149</f>
        <v>0</v>
      </c>
      <c r="GZ146" s="274">
        <f>成绩录入!AK149</f>
        <v>0</v>
      </c>
      <c r="HA146" s="274">
        <f>成绩录入!AL149</f>
        <v>0</v>
      </c>
      <c r="HB146" s="274">
        <f>成绩录入!AM149</f>
        <v>0</v>
      </c>
      <c r="HC146" s="274">
        <f>成绩录入!AN149</f>
        <v>0</v>
      </c>
      <c r="HD146" s="274">
        <f>成绩录入!AO149</f>
        <v>0</v>
      </c>
      <c r="HE146" s="310">
        <f t="shared" si="359"/>
        <v>0</v>
      </c>
      <c r="HF146" s="299"/>
      <c r="HG146" s="273">
        <f>成绩录入!AJ149</f>
        <v>0</v>
      </c>
      <c r="HH146" s="274">
        <f>成绩录入!AK149</f>
        <v>0</v>
      </c>
      <c r="HI146" s="274">
        <f>成绩录入!AL149</f>
        <v>0</v>
      </c>
      <c r="HJ146" s="274">
        <f>成绩录入!AM149</f>
        <v>0</v>
      </c>
      <c r="HK146" s="274">
        <f>成绩录入!AN149</f>
        <v>0</v>
      </c>
      <c r="HL146" s="274">
        <f>成绩录入!AO149</f>
        <v>0</v>
      </c>
      <c r="HM146" s="310">
        <f t="shared" si="360"/>
        <v>0</v>
      </c>
      <c r="HO146" s="273">
        <f>成绩录入!AJ149</f>
        <v>0</v>
      </c>
      <c r="HP146" s="274">
        <f>成绩录入!AK149</f>
        <v>0</v>
      </c>
      <c r="HQ146" s="274">
        <f>成绩录入!AL149</f>
        <v>0</v>
      </c>
      <c r="HR146" s="274">
        <f>成绩录入!AM149</f>
        <v>0</v>
      </c>
      <c r="HS146" s="274">
        <f>成绩录入!AN149</f>
        <v>0</v>
      </c>
      <c r="HT146" s="274">
        <f>成绩录入!AO149</f>
        <v>0</v>
      </c>
      <c r="HU146" s="310">
        <f t="shared" si="361"/>
        <v>0</v>
      </c>
      <c r="HV146" s="299"/>
      <c r="HW146" s="273">
        <f>成绩录入!AJ149</f>
        <v>0</v>
      </c>
      <c r="HX146" s="274">
        <f>成绩录入!AK149</f>
        <v>0</v>
      </c>
      <c r="HY146" s="274">
        <f>成绩录入!AL149</f>
        <v>0</v>
      </c>
      <c r="HZ146" s="274">
        <f>成绩录入!AM149</f>
        <v>0</v>
      </c>
      <c r="IA146" s="274">
        <f>成绩录入!AN149</f>
        <v>0</v>
      </c>
      <c r="IB146" s="274">
        <f>成绩录入!AO149</f>
        <v>0</v>
      </c>
      <c r="IC146" s="310">
        <f t="shared" si="362"/>
        <v>0</v>
      </c>
      <c r="ID146" s="299"/>
      <c r="IE146" s="273">
        <f>成绩录入!AJ149</f>
        <v>0</v>
      </c>
      <c r="IF146" s="274">
        <f>成绩录入!AK149</f>
        <v>0</v>
      </c>
      <c r="IG146" s="274">
        <f>成绩录入!AL149</f>
        <v>0</v>
      </c>
      <c r="IH146" s="274">
        <f>成绩录入!AM149</f>
        <v>0</v>
      </c>
      <c r="II146" s="274">
        <f>成绩录入!AN149</f>
        <v>0</v>
      </c>
      <c r="IJ146" s="274">
        <f>成绩录入!AO149</f>
        <v>0</v>
      </c>
      <c r="IK146" s="310">
        <f t="shared" si="363"/>
        <v>0</v>
      </c>
      <c r="IL146" s="299"/>
      <c r="IM146" s="313" t="e">
        <f t="shared" si="311"/>
        <v>#DIV/0!</v>
      </c>
      <c r="IN146" s="314" t="e">
        <f t="shared" si="312"/>
        <v>#DIV/0!</v>
      </c>
      <c r="IO146" s="314" t="e">
        <f t="shared" si="313"/>
        <v>#DIV/0!</v>
      </c>
      <c r="IP146" s="314" t="e">
        <f t="shared" si="314"/>
        <v>#DIV/0!</v>
      </c>
      <c r="IQ146" s="314" t="e">
        <f t="shared" si="315"/>
        <v>#DIV/0!</v>
      </c>
      <c r="IR146" s="400" t="e">
        <f t="shared" si="316"/>
        <v>#DIV/0!</v>
      </c>
      <c r="IT146" s="214">
        <f>成绩录入!AR149</f>
        <v>0</v>
      </c>
      <c r="IU146" s="216">
        <f>成绩录入!AS149</f>
        <v>0</v>
      </c>
      <c r="IV146" s="216">
        <f>成绩录入!AT149</f>
        <v>0</v>
      </c>
      <c r="IW146" s="216">
        <f>成绩录入!AU149</f>
        <v>0</v>
      </c>
      <c r="IX146" s="216">
        <f>成绩录入!AV149</f>
        <v>0</v>
      </c>
      <c r="IY146" s="216">
        <f>成绩录入!AW149</f>
        <v>0</v>
      </c>
      <c r="IZ146" s="298">
        <f t="shared" si="317"/>
        <v>0</v>
      </c>
      <c r="JA146" s="299"/>
      <c r="JB146" s="317">
        <f>成绩录入!AR149</f>
        <v>0</v>
      </c>
      <c r="JC146" s="216">
        <f>成绩录入!AS149</f>
        <v>0</v>
      </c>
      <c r="JD146" s="216">
        <f>成绩录入!AT149</f>
        <v>0</v>
      </c>
      <c r="JE146" s="216">
        <f>成绩录入!AU149</f>
        <v>0</v>
      </c>
      <c r="JF146" s="216">
        <f>成绩录入!AV149</f>
        <v>0</v>
      </c>
      <c r="JG146" s="216">
        <f>成绩录入!AW149</f>
        <v>0</v>
      </c>
      <c r="JH146" s="298">
        <f t="shared" si="318"/>
        <v>0</v>
      </c>
      <c r="JI146" s="299"/>
      <c r="JJ146" s="248">
        <f>成绩录入!AR149</f>
        <v>0</v>
      </c>
      <c r="JK146" s="248">
        <f>成绩录入!AS149</f>
        <v>0</v>
      </c>
      <c r="JL146" s="248">
        <f>成绩录入!AT149</f>
        <v>0</v>
      </c>
      <c r="JM146" s="248">
        <f>成绩录入!AU149</f>
        <v>0</v>
      </c>
      <c r="JN146" s="248">
        <f>成绩录入!AV149</f>
        <v>0</v>
      </c>
      <c r="JO146" s="248">
        <f>成绩录入!AW149</f>
        <v>0</v>
      </c>
      <c r="JP146" s="298">
        <f t="shared" si="319"/>
        <v>0</v>
      </c>
      <c r="JQ146" s="299"/>
      <c r="JR146" s="308">
        <f>成绩录入!AR149</f>
        <v>0</v>
      </c>
      <c r="JS146" s="248">
        <f>成绩录入!AS149</f>
        <v>0</v>
      </c>
      <c r="JT146" s="248">
        <f>成绩录入!AT149</f>
        <v>0</v>
      </c>
      <c r="JU146" s="248">
        <f>成绩录入!AU149</f>
        <v>0</v>
      </c>
      <c r="JV146" s="248">
        <f>成绩录入!AV149</f>
        <v>0</v>
      </c>
      <c r="JW146" s="248">
        <f>成绩录入!AW149</f>
        <v>0</v>
      </c>
      <c r="JX146" s="298">
        <f t="shared" si="320"/>
        <v>0</v>
      </c>
      <c r="JY146" s="299"/>
      <c r="JZ146" s="308">
        <f>成绩录入!AR149</f>
        <v>0</v>
      </c>
      <c r="KA146" s="248">
        <f>成绩录入!AS149</f>
        <v>0</v>
      </c>
      <c r="KB146" s="248">
        <f>成绩录入!AT149</f>
        <v>0</v>
      </c>
      <c r="KC146" s="248">
        <f>成绩录入!AU149</f>
        <v>0</v>
      </c>
      <c r="KD146" s="248">
        <f>成绩录入!AV149</f>
        <v>0</v>
      </c>
      <c r="KE146" s="248">
        <f>成绩录入!AW149</f>
        <v>0</v>
      </c>
      <c r="KF146" s="298">
        <f t="shared" si="321"/>
        <v>0</v>
      </c>
      <c r="KH146" s="401">
        <f t="shared" si="322"/>
        <v>0</v>
      </c>
      <c r="KI146" s="314">
        <f t="shared" si="323"/>
        <v>0</v>
      </c>
      <c r="KJ146" s="314">
        <f t="shared" si="324"/>
        <v>0</v>
      </c>
      <c r="KK146" s="314">
        <f t="shared" si="325"/>
        <v>0</v>
      </c>
      <c r="KL146" s="314">
        <f t="shared" si="326"/>
        <v>0</v>
      </c>
      <c r="KM146" s="400">
        <f t="shared" si="327"/>
        <v>0</v>
      </c>
      <c r="KN146" s="90"/>
      <c r="KO146" s="294">
        <f>IF(总评!G144&lt;60,1,0)</f>
        <v>0</v>
      </c>
      <c r="KP146" s="355">
        <f t="shared" si="328"/>
        <v>0</v>
      </c>
      <c r="KQ146" s="355">
        <f t="shared" si="329"/>
        <v>0</v>
      </c>
      <c r="KR146" s="356">
        <f t="shared" si="330"/>
        <v>0</v>
      </c>
      <c r="KS146" s="321">
        <f t="shared" si="364"/>
        <v>0</v>
      </c>
      <c r="OT146" s="273">
        <f>IF(OT$6=$OS$5,成绩录入!BC149,0)</f>
        <v>0</v>
      </c>
      <c r="OU146" s="274">
        <f>IF(OU$6=$OS$5,成绩录入!BD149,0)</f>
        <v>0</v>
      </c>
      <c r="OV146" s="274">
        <f>IF(OV$6=$OS$5,成绩录入!BE149,0)</f>
        <v>0</v>
      </c>
      <c r="OW146" s="274">
        <f>IF(OW$6=$OS$5,成绩录入!BF149,0)</f>
        <v>0</v>
      </c>
      <c r="OX146" s="274">
        <f>IF(OX$6=$OS$5,成绩录入!BG149,0)</f>
        <v>0</v>
      </c>
      <c r="OY146" s="274">
        <f>IF(OY$6=$OS$5,成绩录入!BH149,0)</f>
        <v>0</v>
      </c>
      <c r="OZ146" s="274">
        <f>IF(OZ$6=$OS$5,成绩录入!BI149,0)</f>
        <v>0</v>
      </c>
      <c r="PA146" s="274">
        <f>IF(PA$6=$OS$5,成绩录入!BJ149,0)</f>
        <v>0</v>
      </c>
      <c r="PB146" s="274">
        <f>IF(PB$6=$OS$5,成绩录入!BK149,0)</f>
        <v>0</v>
      </c>
      <c r="PC146" s="274">
        <f>IF(PC$6=$OS$5,成绩录入!BL149,0)</f>
        <v>0</v>
      </c>
      <c r="PD146" s="274">
        <f>IF(PD$6=$OS$5,成绩录入!BM149,0)</f>
        <v>0</v>
      </c>
      <c r="PE146" s="274">
        <f>IF(PE$6=$OS$5,成绩录入!BN149,0)</f>
        <v>0</v>
      </c>
      <c r="PF146" s="274">
        <f>IF(PF$6=$OS$5,成绩录入!BO149,0)</f>
        <v>0</v>
      </c>
      <c r="PG146" s="274">
        <f>IF(PG$6=$OS$5,成绩录入!BP149,0)</f>
        <v>0</v>
      </c>
      <c r="PH146" s="274">
        <f>IF(PH$6=$OS$5,成绩录入!BQ149,0)</f>
        <v>0</v>
      </c>
      <c r="PI146" s="274">
        <f>IF(PI$6=$OS$5,成绩录入!BR149,0)</f>
        <v>0</v>
      </c>
      <c r="PJ146" s="274">
        <f>IF(PJ$6=$OS$5,成绩录入!BS149,0)</f>
        <v>0</v>
      </c>
      <c r="PK146" s="274">
        <f>IF(PK$6=$OS$5,成绩录入!BT149,0)</f>
        <v>0</v>
      </c>
      <c r="PL146" s="274">
        <f>IF(PL$6=$OS$5,成绩录入!BU149,0)</f>
        <v>0</v>
      </c>
      <c r="PM146" s="274">
        <f>IF(PM$6=$OS$5,成绩录入!BV149,0)</f>
        <v>0</v>
      </c>
      <c r="PN146" s="274">
        <f>IF(PN$6=$OS$5,成绩录入!BW149,0)</f>
        <v>0</v>
      </c>
      <c r="PO146" s="274">
        <f>IF(PO$6=$OS$5,成绩录入!BX149,0)</f>
        <v>0</v>
      </c>
      <c r="PP146" s="274">
        <f>IF(PP$6=$OS$5,成绩录入!BY149,0)</f>
        <v>0</v>
      </c>
      <c r="PQ146" s="274">
        <f>IF(PQ$6=$OS$5,成绩录入!BZ149,0)</f>
        <v>0</v>
      </c>
      <c r="PR146" s="274">
        <f>IF(PR$6=$OS$5,成绩录入!CA149,0)</f>
        <v>0</v>
      </c>
      <c r="PS146" s="274">
        <f>IF(PS$6=$OS$5,成绩录入!CB149,0)</f>
        <v>0</v>
      </c>
      <c r="PT146" s="274">
        <f>IF(PT$6=$OS$5,成绩录入!CC149,0)</f>
        <v>0</v>
      </c>
      <c r="PU146" s="274">
        <f>IF(PU$6=$OS$5,成绩录入!CD149,0)</f>
        <v>0</v>
      </c>
      <c r="PV146" s="274">
        <f>IF(PV$6=$OS$5,成绩录入!CE149,0)</f>
        <v>0</v>
      </c>
      <c r="PW146" s="274">
        <f>IF(PW$6=$OS$5,成绩录入!CF149,0)</f>
        <v>0</v>
      </c>
      <c r="PX146" s="274">
        <f>IF(PX$6=$OS$5,成绩录入!CG149,0)</f>
        <v>0</v>
      </c>
      <c r="PY146" s="274">
        <f>IF(PY$6=$OS$5,成绩录入!CH149,0)</f>
        <v>0</v>
      </c>
      <c r="PZ146" s="274">
        <f>IF(PZ$6=$OS$5,成绩录入!CI149,0)</f>
        <v>0</v>
      </c>
      <c r="QA146" s="274">
        <f>IF(QA$6=$OS$5,成绩录入!CJ149,0)</f>
        <v>0</v>
      </c>
      <c r="QB146" s="274">
        <f>IF(QB$6=$OS$5,成绩录入!CK149,0)</f>
        <v>0</v>
      </c>
      <c r="QC146" s="274">
        <f>IF(QC$6=$OS$5,成绩录入!CL149,0)</f>
        <v>0</v>
      </c>
      <c r="QD146" s="274">
        <f>IF(QD$6=$OS$5,成绩录入!CM149,0)</f>
        <v>0</v>
      </c>
      <c r="QE146" s="274">
        <f>IF(QE$6=$OS$5,成绩录入!CN149,0)</f>
        <v>0</v>
      </c>
      <c r="QF146" s="274">
        <f>IF(QF$6=$OS$5,成绩录入!CO149,0)</f>
        <v>0</v>
      </c>
      <c r="QG146" s="274">
        <f>IF(QG$6=$OS$5,成绩录入!CP149,0)</f>
        <v>0</v>
      </c>
      <c r="QH146" s="274">
        <f>IF(QH$6=$OS$5,成绩录入!CQ149,0)</f>
        <v>0</v>
      </c>
      <c r="QI146" s="274">
        <f>IF(QI$6=$OS$5,成绩录入!CR149,0)</f>
        <v>0</v>
      </c>
      <c r="QJ146" s="274">
        <f>IF(QJ$6=$OS$5,成绩录入!CS149,0)</f>
        <v>0</v>
      </c>
      <c r="QK146" s="274">
        <f>IF(QK$6=$OS$5,成绩录入!CT149,0)</f>
        <v>0</v>
      </c>
      <c r="QL146" s="274">
        <f>IF(QL$6=$OS$5,成绩录入!CU149,0)</f>
        <v>0</v>
      </c>
      <c r="QM146" s="274">
        <f>IF(QM$6=$OS$5,成绩录入!CV149,0)</f>
        <v>0</v>
      </c>
      <c r="QN146" s="274">
        <f>IF(QN$6=$OS$5,成绩录入!CW149,0)</f>
        <v>0</v>
      </c>
      <c r="QO146" s="274">
        <f>IF(QO$6=$OS$5,成绩录入!CX149,0)</f>
        <v>0</v>
      </c>
      <c r="QP146" s="274">
        <f>IF(QP$6=$OS$5,成绩录入!CY149,0)</f>
        <v>0</v>
      </c>
      <c r="QQ146" s="274">
        <f>IF(QQ$6=$OS$5,成绩录入!CZ149,0)</f>
        <v>0</v>
      </c>
      <c r="QR146" s="274">
        <f>IF(QR$6=$OS$5,成绩录入!DA149,0)</f>
        <v>0</v>
      </c>
      <c r="QS146" s="274">
        <f>IF(QS$6=$OS$5,成绩录入!DB149,0)</f>
        <v>0</v>
      </c>
      <c r="QT146" s="274">
        <f>IF(QT$6=$OS$5,成绩录入!DC149,0)</f>
        <v>0</v>
      </c>
      <c r="QU146" s="274">
        <f>IF(QU$6=$OS$5,成绩录入!DD149,0)</f>
        <v>0</v>
      </c>
      <c r="QV146" s="274">
        <f>IF(QV$6=$OS$5,成绩录入!DE149,0)</f>
        <v>0</v>
      </c>
      <c r="QW146" s="274">
        <f>IF(QW$6=$OS$5,成绩录入!DF149,0)</f>
        <v>0</v>
      </c>
      <c r="QX146" s="274">
        <f>IF(QX$6=$OS$5,成绩录入!DG149,0)</f>
        <v>0</v>
      </c>
      <c r="QY146" s="274">
        <f>IF(QY$6=$OS$5,成绩录入!DH149,0)</f>
        <v>0</v>
      </c>
      <c r="QZ146" s="274">
        <f>IF(QZ$6=$OS$5,成绩录入!DI149,0)</f>
        <v>0</v>
      </c>
      <c r="RA146" s="274">
        <f>IF(RA$6=$OS$5,成绩录入!DJ149,0)</f>
        <v>0</v>
      </c>
      <c r="RB146" s="248">
        <f>IF(RB$6=$OS$5,成绩录入!DK149,0)</f>
        <v>0</v>
      </c>
      <c r="RC146" s="248">
        <f>IF(RC$6=$OS$5,成绩录入!DL149,0)</f>
        <v>0</v>
      </c>
      <c r="RD146" s="248">
        <f>IF(RD$6=$OS$5,成绩录入!DM149,0)</f>
        <v>0</v>
      </c>
      <c r="RE146" s="248">
        <f>IF(RE$6=$OS$5,成绩录入!DN149,0)</f>
        <v>0</v>
      </c>
      <c r="RF146" s="248">
        <f>IF(RF$6=$OS$5,成绩录入!DO149,0)</f>
        <v>0</v>
      </c>
      <c r="RG146" s="248">
        <f>IF(RG$6=$OS$5,成绩录入!DP149,0)</f>
        <v>0</v>
      </c>
      <c r="RH146" s="248">
        <f>IF(RH$6=$OS$5,成绩录入!DQ149,0)</f>
        <v>0</v>
      </c>
      <c r="RI146" s="248">
        <f>IF(RI$6=$OS$5,成绩录入!DR149,0)</f>
        <v>0</v>
      </c>
      <c r="RJ146" s="248">
        <f>IF(RJ$6=$OS$5,成绩录入!DS149,0)</f>
        <v>0</v>
      </c>
      <c r="RK146" s="248">
        <f>IF(RK$6=$OS$5,成绩录入!DT149,0)</f>
        <v>0</v>
      </c>
      <c r="RL146" s="248">
        <f>IF(RL$6=$OS$5,成绩录入!DU149,0)</f>
        <v>0</v>
      </c>
      <c r="RM146" s="248">
        <f>IF(RM$6=$OS$5,成绩录入!DV149,0)</f>
        <v>0</v>
      </c>
      <c r="RN146" s="248">
        <f>IF(RN$6=$OS$5,成绩录入!DW149,0)</f>
        <v>0</v>
      </c>
      <c r="RO146" s="248">
        <f>IF(RO$6=$OS$5,成绩录入!DX149,0)</f>
        <v>0</v>
      </c>
      <c r="RP146" s="248">
        <f>IF(RP$6=$OS$5,成绩录入!DY149,0)</f>
        <v>0</v>
      </c>
      <c r="RQ146" s="248">
        <f>IF(RQ$6=$OS$5,成绩录入!DZ149,0)</f>
        <v>0</v>
      </c>
      <c r="RR146" s="248">
        <f>IF(RR$6=$OS$5,成绩录入!EA149,0)</f>
        <v>0</v>
      </c>
      <c r="RS146" s="248">
        <f>IF(RS$6=$OS$5,成绩录入!EB149,0)</f>
        <v>0</v>
      </c>
      <c r="RT146" s="248">
        <f>IF(RT$6=$OS$5,成绩录入!EC149,0)</f>
        <v>0</v>
      </c>
      <c r="RU146" s="248">
        <f>IF(RU$6=$OS$5,成绩录入!ED149,0)</f>
        <v>0</v>
      </c>
      <c r="RV146" s="248">
        <f>IF(RV$6=$OS$5,成绩录入!EE149,0)</f>
        <v>0</v>
      </c>
      <c r="RW146" s="248">
        <f>IF(RW$6=$OS$5,成绩录入!EF149,0)</f>
        <v>0</v>
      </c>
      <c r="RX146" s="248">
        <f>IF(RX$6=$OS$5,成绩录入!EG149,0)</f>
        <v>0</v>
      </c>
      <c r="RY146" s="248">
        <f>IF(RY$6=$OS$5,成绩录入!EH149,0)</f>
        <v>0</v>
      </c>
      <c r="RZ146" s="248">
        <f>IF(RZ$6=$OS$5,成绩录入!EI149,0)</f>
        <v>0</v>
      </c>
      <c r="SA146" s="248">
        <f>IF(SA$6=$OS$5,成绩录入!EJ149,0)</f>
        <v>0</v>
      </c>
      <c r="SB146" s="248">
        <f>IF(SB$6=$OS$5,成绩录入!EK149,0)</f>
        <v>0</v>
      </c>
      <c r="SC146" s="248">
        <f>IF(SC$6=$OS$5,成绩录入!EL149,0)</f>
        <v>0</v>
      </c>
      <c r="SD146" s="248">
        <f>IF(SD$6=$OS$5,成绩录入!EM149,0)</f>
        <v>0</v>
      </c>
      <c r="SE146" s="248">
        <f>IF(SE$6=$OS$5,成绩录入!EN149,0)</f>
        <v>0</v>
      </c>
      <c r="SF146" s="248">
        <f>IF(SF$6=$OS$5,成绩录入!EO149,0)</f>
        <v>0</v>
      </c>
      <c r="SG146" s="248">
        <f>IF(SG$6=$OS$5,成绩录入!EP149,0)</f>
        <v>0</v>
      </c>
      <c r="SH146" s="248">
        <f>IF(SH$6=$OS$5,成绩录入!EQ149,0)</f>
        <v>0</v>
      </c>
      <c r="SI146" s="248">
        <f>IF(SI$6=$OS$5,成绩录入!ER149,0)</f>
        <v>0</v>
      </c>
      <c r="SJ146" s="248">
        <f>IF(SJ$6=$OS$5,成绩录入!ES149,0)</f>
        <v>0</v>
      </c>
      <c r="SK146" s="248">
        <f>IF(SK$6=$OS$5,成绩录入!ET149,0)</f>
        <v>0</v>
      </c>
      <c r="SL146" s="248">
        <f>IF(SL$6=$OS$5,成绩录入!EU149,0)</f>
        <v>0</v>
      </c>
      <c r="SM146" s="248">
        <f>IF(SM$6=$OS$5,成绩录入!EV149,0)</f>
        <v>0</v>
      </c>
      <c r="SN146" s="248">
        <f>IF(SN$6=$OS$5,成绩录入!EW149,0)</f>
        <v>0</v>
      </c>
      <c r="SO146" s="248">
        <f>IF(SO$6=$OS$5,成绩录入!EX149,0)</f>
        <v>0</v>
      </c>
      <c r="SP146" s="218">
        <f t="shared" si="353"/>
        <v>0</v>
      </c>
      <c r="SQ146" s="166"/>
      <c r="SR146" s="166"/>
      <c r="SS146" s="273">
        <f>IF(SS$6=$SR$5,成绩录入!BC149,0)</f>
        <v>0</v>
      </c>
      <c r="ST146" s="274">
        <f>IF(ST$6=$SR$5,成绩录入!BD149,0)</f>
        <v>0</v>
      </c>
      <c r="SU146" s="274">
        <f>IF(SU$6=$SR$5,成绩录入!BE149,0)</f>
        <v>0</v>
      </c>
      <c r="SV146" s="274">
        <f>IF(SV$6=$SR$5,成绩录入!BF149,0)</f>
        <v>0</v>
      </c>
      <c r="SW146" s="274">
        <f>IF(SW$6=$SR$5,成绩录入!BG149,0)</f>
        <v>0</v>
      </c>
      <c r="SX146" s="274">
        <f>IF(SX$6=$SR$5,成绩录入!BH149,0)</f>
        <v>0</v>
      </c>
      <c r="SY146" s="274">
        <f>IF(SY$6=$SR$5,成绩录入!BI149,0)</f>
        <v>0</v>
      </c>
      <c r="SZ146" s="274">
        <f>IF(SZ$6=$SR$5,成绩录入!BJ149,0)</f>
        <v>0</v>
      </c>
      <c r="TA146" s="274">
        <f>IF(TA$6=$SR$5,成绩录入!BK149,0)</f>
        <v>0</v>
      </c>
      <c r="TB146" s="274">
        <f>IF(TB$6=$SR$5,成绩录入!BL149,0)</f>
        <v>0</v>
      </c>
      <c r="TC146" s="274">
        <f>IF(TC$6=$SR$5,成绩录入!BM149,0)</f>
        <v>0</v>
      </c>
      <c r="TD146" s="274">
        <f>IF(TD$6=$SR$5,成绩录入!BN149,0)</f>
        <v>0</v>
      </c>
      <c r="TE146" s="274">
        <f>IF(TE$6=$SR$5,成绩录入!BO149,0)</f>
        <v>0</v>
      </c>
      <c r="TF146" s="274">
        <f>IF(TF$6=$SR$5,成绩录入!BP149,0)</f>
        <v>0</v>
      </c>
      <c r="TG146" s="274">
        <f>IF(TG$6=$SR$5,成绩录入!BQ149,0)</f>
        <v>0</v>
      </c>
      <c r="TH146" s="274">
        <f>IF(TH$6=$SR$5,成绩录入!BR149,0)</f>
        <v>0</v>
      </c>
      <c r="TI146" s="274">
        <f>IF(TI$6=$SR$5,成绩录入!BS149,0)</f>
        <v>0</v>
      </c>
      <c r="TJ146" s="274">
        <f>IF(TJ$6=$SR$5,成绩录入!BT149,0)</f>
        <v>0</v>
      </c>
      <c r="TK146" s="274">
        <f>IF(TK$6=$SR$5,成绩录入!BU149,0)</f>
        <v>0</v>
      </c>
      <c r="TL146" s="274">
        <f>IF(TL$6=$SR$5,成绩录入!BV149,0)</f>
        <v>0</v>
      </c>
      <c r="TM146" s="274">
        <f>IF(TM$6=$SR$5,成绩录入!BW149,0)</f>
        <v>0</v>
      </c>
      <c r="TN146" s="274">
        <f>IF(TN$6=$SR$5,成绩录入!BX149,0)</f>
        <v>0</v>
      </c>
      <c r="TO146" s="274">
        <f>IF(TO$6=$SR$5,成绩录入!BY149,0)</f>
        <v>0</v>
      </c>
      <c r="TP146" s="274">
        <f>IF(TP$6=$SR$5,成绩录入!BZ149,0)</f>
        <v>0</v>
      </c>
      <c r="TQ146" s="274">
        <f>IF(TQ$6=$SR$5,成绩录入!CA149,0)</f>
        <v>0</v>
      </c>
      <c r="TR146" s="274">
        <f>IF(TR$6=$SR$5,成绩录入!CB149,0)</f>
        <v>0</v>
      </c>
      <c r="TS146" s="274">
        <f>IF(TS$6=$SR$5,成绩录入!CC149,0)</f>
        <v>0</v>
      </c>
      <c r="TT146" s="274">
        <f>IF(TT$6=$SR$5,成绩录入!CD149,0)</f>
        <v>0</v>
      </c>
      <c r="TU146" s="274">
        <f>IF(TU$6=$SR$5,成绩录入!CE149,0)</f>
        <v>0</v>
      </c>
      <c r="TV146" s="274">
        <f>IF(TV$6=$SR$5,成绩录入!CF149,0)</f>
        <v>0</v>
      </c>
      <c r="TW146" s="274">
        <f>IF(TW$6=$SR$5,成绩录入!CG149,0)</f>
        <v>0</v>
      </c>
      <c r="TX146" s="274">
        <f>IF(TX$6=$SR$5,成绩录入!CH149,0)</f>
        <v>0</v>
      </c>
      <c r="TY146" s="274">
        <f>IF(TY$6=$SR$5,成绩录入!CI149,0)</f>
        <v>0</v>
      </c>
      <c r="TZ146" s="274">
        <f>IF(TZ$6=$SR$5,成绩录入!CJ149,0)</f>
        <v>0</v>
      </c>
      <c r="UA146" s="274">
        <f>IF(UA$6=$SR$5,成绩录入!CK149,0)</f>
        <v>0</v>
      </c>
      <c r="UB146" s="274">
        <f>IF(UB$6=$SR$5,成绩录入!CL149,0)</f>
        <v>0</v>
      </c>
      <c r="UC146" s="274">
        <f>IF(UC$6=$SR$5,成绩录入!CM149,0)</f>
        <v>0</v>
      </c>
      <c r="UD146" s="274">
        <f>IF(UD$6=$SR$5,成绩录入!CN149,0)</f>
        <v>0</v>
      </c>
      <c r="UE146" s="274">
        <f>IF(UE$6=$SR$5,成绩录入!CO149,0)</f>
        <v>0</v>
      </c>
      <c r="UF146" s="274">
        <f>IF(UF$6=$SR$5,成绩录入!CP149,0)</f>
        <v>0</v>
      </c>
      <c r="UG146" s="274">
        <f>IF(UG$6=$SR$5,成绩录入!CQ149,0)</f>
        <v>0</v>
      </c>
      <c r="UH146" s="274">
        <f>IF(UH$6=$SR$5,成绩录入!CR149,0)</f>
        <v>0</v>
      </c>
      <c r="UI146" s="274">
        <f>IF(UI$6=$SR$5,成绩录入!CS149,0)</f>
        <v>0</v>
      </c>
      <c r="UJ146" s="274">
        <f>IF(UJ$6=$SR$5,成绩录入!CT149,0)</f>
        <v>0</v>
      </c>
      <c r="UK146" s="274">
        <f>IF(UK$6=$SR$5,成绩录入!CU149,0)</f>
        <v>0</v>
      </c>
      <c r="UL146" s="274">
        <f>IF(UL$6=$SR$5,成绩录入!CV149,0)</f>
        <v>0</v>
      </c>
      <c r="UM146" s="274">
        <f>IF(UM$6=$SR$5,成绩录入!CW149,0)</f>
        <v>0</v>
      </c>
      <c r="UN146" s="274">
        <f>IF(UN$6=$SR$5,成绩录入!CX149,0)</f>
        <v>0</v>
      </c>
      <c r="UO146" s="274">
        <f>IF(UO$6=$SR$5,成绩录入!CY149,0)</f>
        <v>0</v>
      </c>
      <c r="UP146" s="274">
        <f>IF(UP$6=$SR$5,成绩录入!CZ149,0)</f>
        <v>0</v>
      </c>
      <c r="UQ146" s="274">
        <f>IF(UQ$6=$SR$5,成绩录入!DA149,0)</f>
        <v>0</v>
      </c>
      <c r="UR146" s="274">
        <f>IF(UR$6=$SR$5,成绩录入!DB149,0)</f>
        <v>0</v>
      </c>
      <c r="US146" s="274">
        <f>IF(US$6=$SR$5,成绩录入!DC149,0)</f>
        <v>0</v>
      </c>
      <c r="UT146" s="274">
        <f>IF(UT$6=$SR$5,成绩录入!DD149,0)</f>
        <v>0</v>
      </c>
      <c r="UU146" s="274">
        <f>IF(UU$6=$SR$5,成绩录入!DE149,0)</f>
        <v>0</v>
      </c>
      <c r="UV146" s="274">
        <f>IF(UV$6=$SR$5,成绩录入!DF149,0)</f>
        <v>0</v>
      </c>
      <c r="UW146" s="274">
        <f>IF(UW$6=$SR$5,成绩录入!DG149,0)</f>
        <v>0</v>
      </c>
      <c r="UX146" s="274">
        <f>IF(UX$6=$SR$5,成绩录入!DH149,0)</f>
        <v>0</v>
      </c>
      <c r="UY146" s="274">
        <f>IF(UY$6=$SR$5,成绩录入!DI149,0)</f>
        <v>0</v>
      </c>
      <c r="UZ146" s="274">
        <f>IF(UZ$6=$SR$5,成绩录入!DJ149,0)</f>
        <v>0</v>
      </c>
      <c r="VA146" s="248">
        <f>IF(VA$6=$SR$5,成绩录入!DK149,0)</f>
        <v>0</v>
      </c>
      <c r="VB146" s="248">
        <f>IF(VB$6=$SR$5,成绩录入!DL149,0)</f>
        <v>0</v>
      </c>
      <c r="VC146" s="248">
        <f>IF(VC$6=$SR$5,成绩录入!DM149,0)</f>
        <v>0</v>
      </c>
      <c r="VD146" s="248">
        <f>IF(VD$6=$SR$5,成绩录入!DN149,0)</f>
        <v>0</v>
      </c>
      <c r="VE146" s="248">
        <f>IF(VE$6=$SR$5,成绩录入!DO149,0)</f>
        <v>0</v>
      </c>
      <c r="VF146" s="248">
        <f>IF(VF$6=$SR$5,成绩录入!DP149,0)</f>
        <v>0</v>
      </c>
      <c r="VG146" s="248">
        <f>IF(VG$6=$SR$5,成绩录入!DQ149,0)</f>
        <v>0</v>
      </c>
      <c r="VH146" s="248">
        <f>IF(VH$6=$SR$5,成绩录入!DR149,0)</f>
        <v>0</v>
      </c>
      <c r="VI146" s="248">
        <f>IF(VI$6=$SR$5,成绩录入!DS149,0)</f>
        <v>0</v>
      </c>
      <c r="VJ146" s="248">
        <f>IF(VJ$6=$SR$5,成绩录入!DT149,0)</f>
        <v>0</v>
      </c>
      <c r="VK146" s="248">
        <f>IF(VK$6=$SR$5,成绩录入!DU149,0)</f>
        <v>0</v>
      </c>
      <c r="VL146" s="248">
        <f>IF(VL$6=$SR$5,成绩录入!DV149,0)</f>
        <v>0</v>
      </c>
      <c r="VM146" s="248">
        <f>IF(VM$6=$SR$5,成绩录入!DW149,0)</f>
        <v>0</v>
      </c>
      <c r="VN146" s="248">
        <f>IF(VN$6=$SR$5,成绩录入!DX149,0)</f>
        <v>0</v>
      </c>
      <c r="VO146" s="248">
        <f>IF(VO$6=$SR$5,成绩录入!DY149,0)</f>
        <v>0</v>
      </c>
      <c r="VP146" s="248">
        <f>IF(VP$6=$SR$5,成绩录入!DZ149,0)</f>
        <v>0</v>
      </c>
      <c r="VQ146" s="248">
        <f>IF(VQ$6=$SR$5,成绩录入!EA149,0)</f>
        <v>0</v>
      </c>
      <c r="VR146" s="248">
        <f>IF(VR$6=$SR$5,成绩录入!EB149,0)</f>
        <v>0</v>
      </c>
      <c r="VS146" s="248">
        <f>IF(VS$6=$SR$5,成绩录入!EC149,0)</f>
        <v>0</v>
      </c>
      <c r="VT146" s="248">
        <f>IF(VT$6=$SR$5,成绩录入!ED149,0)</f>
        <v>0</v>
      </c>
      <c r="VU146" s="248">
        <f>IF(VU$6=$SR$5,成绩录入!EE149,0)</f>
        <v>0</v>
      </c>
      <c r="VV146" s="248">
        <f>IF(VV$6=$SR$5,成绩录入!EF149,0)</f>
        <v>0</v>
      </c>
      <c r="VW146" s="248">
        <f>IF(VW$6=$SR$5,成绩录入!EG149,0)</f>
        <v>0</v>
      </c>
      <c r="VX146" s="248">
        <f>IF(VX$6=$SR$5,成绩录入!EH149,0)</f>
        <v>0</v>
      </c>
      <c r="VY146" s="248">
        <f>IF(VY$6=$SR$5,成绩录入!EI149,0)</f>
        <v>0</v>
      </c>
      <c r="VZ146" s="248">
        <f>IF(VZ$6=$SR$5,成绩录入!EJ149,0)</f>
        <v>0</v>
      </c>
      <c r="WA146" s="248">
        <f>IF(WA$6=$SR$5,成绩录入!EK149,0)</f>
        <v>0</v>
      </c>
      <c r="WB146" s="248">
        <f>IF(WB$6=$SR$5,成绩录入!EL149,0)</f>
        <v>0</v>
      </c>
      <c r="WC146" s="248">
        <f>IF(WC$6=$SR$5,成绩录入!EM149,0)</f>
        <v>0</v>
      </c>
      <c r="WD146" s="248">
        <f>IF(WD$6=$SR$5,成绩录入!EN149,0)</f>
        <v>0</v>
      </c>
      <c r="WE146" s="248">
        <f>IF(WE$6=$SR$5,成绩录入!EO149,0)</f>
        <v>0</v>
      </c>
      <c r="WF146" s="248">
        <f>IF(WF$6=$SR$5,成绩录入!EP149,0)</f>
        <v>0</v>
      </c>
      <c r="WG146" s="248">
        <f>IF(WG$6=$SR$5,成绩录入!EQ149,0)</f>
        <v>0</v>
      </c>
      <c r="WH146" s="248">
        <f>IF(WH$6=$SR$5,成绩录入!ER149,0)</f>
        <v>0</v>
      </c>
      <c r="WI146" s="248">
        <f>IF(WI$6=$SR$5,成绩录入!ES149,0)</f>
        <v>0</v>
      </c>
      <c r="WJ146" s="248">
        <f>IF(WJ$6=$SR$5,成绩录入!ET149,0)</f>
        <v>0</v>
      </c>
      <c r="WK146" s="248">
        <f>IF(WK$6=$SR$5,成绩录入!EU149,0)</f>
        <v>0</v>
      </c>
      <c r="WL146" s="248">
        <f>IF(WL$6=$SR$5,成绩录入!EV149,0)</f>
        <v>0</v>
      </c>
      <c r="WM146" s="248">
        <f>IF(WM$6=$SR$5,成绩录入!EW149,0)</f>
        <v>0</v>
      </c>
      <c r="WN146" s="248">
        <f>IF(WN$6=$SR$5,成绩录入!EX149,0)</f>
        <v>0</v>
      </c>
      <c r="WO146" s="218">
        <f t="shared" si="354"/>
        <v>0</v>
      </c>
      <c r="WP146" s="166"/>
      <c r="WQ146" s="166"/>
      <c r="WR146" s="273">
        <f>IF(WR$6=$WQ$5,成绩录入!BC149,0)</f>
        <v>0</v>
      </c>
      <c r="WS146" s="274">
        <f>IF(WS$6=$WQ$5,成绩录入!BD149,0)</f>
        <v>0</v>
      </c>
      <c r="WT146" s="274">
        <f>IF(WT$6=$WQ$5,成绩录入!BE149,0)</f>
        <v>0</v>
      </c>
      <c r="WU146" s="274">
        <f>IF(WU$6=$WQ$5,成绩录入!BF149,0)</f>
        <v>0</v>
      </c>
      <c r="WV146" s="274">
        <f>IF(WV$6=$WQ$5,成绩录入!BG149,0)</f>
        <v>0</v>
      </c>
      <c r="WW146" s="274">
        <f>IF(WW$6=$WQ$5,成绩录入!BH149,0)</f>
        <v>0</v>
      </c>
      <c r="WX146" s="274">
        <f>IF(WX$6=$WQ$5,成绩录入!BI149,0)</f>
        <v>0</v>
      </c>
      <c r="WY146" s="274">
        <f>IF(WY$6=$WQ$5,成绩录入!BJ149,0)</f>
        <v>0</v>
      </c>
      <c r="WZ146" s="274">
        <f>IF(WZ$6=$WQ$5,成绩录入!BK149,0)</f>
        <v>0</v>
      </c>
      <c r="XA146" s="274">
        <f>IF(XA$6=$WQ$5,成绩录入!BL149,0)</f>
        <v>0</v>
      </c>
      <c r="XB146" s="274">
        <f>IF(XB$6=$WQ$5,成绩录入!BM149,0)</f>
        <v>0</v>
      </c>
      <c r="XC146" s="274">
        <f>IF(XC$6=$WQ$5,成绩录入!BN149,0)</f>
        <v>0</v>
      </c>
      <c r="XD146" s="274">
        <f>IF(XD$6=$WQ$5,成绩录入!BO149,0)</f>
        <v>0</v>
      </c>
      <c r="XE146" s="274">
        <f>IF(XE$6=$WQ$5,成绩录入!BP149,0)</f>
        <v>0</v>
      </c>
      <c r="XF146" s="274">
        <f>IF(XF$6=$WQ$5,成绩录入!BQ149,0)</f>
        <v>0</v>
      </c>
      <c r="XG146" s="274">
        <f>IF(XG$6=$WQ$5,成绩录入!BR149,0)</f>
        <v>0</v>
      </c>
      <c r="XH146" s="274">
        <f>IF(XH$6=$WQ$5,成绩录入!BS149,0)</f>
        <v>0</v>
      </c>
      <c r="XI146" s="274">
        <f>IF(XI$6=$WQ$5,成绩录入!BT149,0)</f>
        <v>0</v>
      </c>
      <c r="XJ146" s="274">
        <f>IF(XJ$6=$WQ$5,成绩录入!BU149,0)</f>
        <v>0</v>
      </c>
      <c r="XK146" s="274">
        <f>IF(XK$6=$WQ$5,成绩录入!BV149,0)</f>
        <v>0</v>
      </c>
      <c r="XL146" s="274">
        <f>IF(XL$6=$WQ$5,成绩录入!BW149,0)</f>
        <v>0</v>
      </c>
      <c r="XM146" s="274">
        <f>IF(XM$6=$WQ$5,成绩录入!BX149,0)</f>
        <v>0</v>
      </c>
      <c r="XN146" s="274">
        <f>IF(XN$6=$WQ$5,成绩录入!BY149,0)</f>
        <v>0</v>
      </c>
      <c r="XO146" s="274">
        <f>IF(XO$6=$WQ$5,成绩录入!BZ149,0)</f>
        <v>0</v>
      </c>
      <c r="XP146" s="274">
        <f>IF(XP$6=$WQ$5,成绩录入!CA149,0)</f>
        <v>0</v>
      </c>
      <c r="XQ146" s="274">
        <f>IF(XQ$6=$WQ$5,成绩录入!CB149,0)</f>
        <v>0</v>
      </c>
      <c r="XR146" s="274">
        <f>IF(XR$6=$WQ$5,成绩录入!CC149,0)</f>
        <v>0</v>
      </c>
      <c r="XS146" s="274">
        <f>IF(XS$6=$WQ$5,成绩录入!CD149,0)</f>
        <v>0</v>
      </c>
      <c r="XT146" s="274">
        <f>IF(XT$6=$WQ$5,成绩录入!CE149,0)</f>
        <v>0</v>
      </c>
      <c r="XU146" s="274">
        <f>IF(XU$6=$WQ$5,成绩录入!CF149,0)</f>
        <v>0</v>
      </c>
      <c r="XV146" s="274">
        <f>IF(XV$6=$WQ$5,成绩录入!CG149,0)</f>
        <v>0</v>
      </c>
      <c r="XW146" s="274">
        <f>IF(XW$6=$WQ$5,成绩录入!CH149,0)</f>
        <v>0</v>
      </c>
      <c r="XX146" s="274">
        <f>IF(XX$6=$WQ$5,成绩录入!CI149,0)</f>
        <v>0</v>
      </c>
      <c r="XY146" s="274">
        <f>IF(XY$6=$WQ$5,成绩录入!CJ149,0)</f>
        <v>0</v>
      </c>
      <c r="XZ146" s="274">
        <f>IF(XZ$6=$WQ$5,成绩录入!CK149,0)</f>
        <v>0</v>
      </c>
      <c r="YA146" s="274">
        <f>IF(YA$6=$WQ$5,成绩录入!CL149,0)</f>
        <v>0</v>
      </c>
      <c r="YB146" s="274">
        <f>IF(YB$6=$WQ$5,成绩录入!CM149,0)</f>
        <v>0</v>
      </c>
      <c r="YC146" s="274">
        <f>IF(YC$6=$WQ$5,成绩录入!CN149,0)</f>
        <v>0</v>
      </c>
      <c r="YD146" s="274">
        <f>IF(YD$6=$WQ$5,成绩录入!CO149,0)</f>
        <v>0</v>
      </c>
      <c r="YE146" s="274">
        <f>IF(YE$6=$WQ$5,成绩录入!CP149,0)</f>
        <v>0</v>
      </c>
      <c r="YF146" s="274">
        <f>IF(YF$6=$WQ$5,成绩录入!CQ149,0)</f>
        <v>0</v>
      </c>
      <c r="YG146" s="274">
        <f>IF(YG$6=$WQ$5,成绩录入!CR149,0)</f>
        <v>0</v>
      </c>
      <c r="YH146" s="274">
        <f>IF(YH$6=$WQ$5,成绩录入!CS149,0)</f>
        <v>0</v>
      </c>
      <c r="YI146" s="274">
        <f>IF(YI$6=$WQ$5,成绩录入!CT149,0)</f>
        <v>0</v>
      </c>
      <c r="YJ146" s="274">
        <f>IF(YJ$6=$WQ$5,成绩录入!CU149,0)</f>
        <v>0</v>
      </c>
      <c r="YK146" s="274">
        <f>IF(YK$6=$WQ$5,成绩录入!CV149,0)</f>
        <v>0</v>
      </c>
      <c r="YL146" s="274">
        <f>IF(YL$6=$WQ$5,成绩录入!CW149,0)</f>
        <v>0</v>
      </c>
      <c r="YM146" s="274">
        <f>IF(YM$6=$WQ$5,成绩录入!CX149,0)</f>
        <v>0</v>
      </c>
      <c r="YN146" s="274">
        <f>IF(YN$6=$WQ$5,成绩录入!CY149,0)</f>
        <v>0</v>
      </c>
      <c r="YO146" s="274">
        <f>IF(YO$6=$WQ$5,成绩录入!CZ149,0)</f>
        <v>0</v>
      </c>
      <c r="YP146" s="274">
        <f>IF(YP$6=$WQ$5,成绩录入!DA149,0)</f>
        <v>0</v>
      </c>
      <c r="YQ146" s="274">
        <f>IF(YQ$6=$WQ$5,成绩录入!DB149,0)</f>
        <v>0</v>
      </c>
      <c r="YR146" s="274">
        <f>IF(YR$6=$WQ$5,成绩录入!DC149,0)</f>
        <v>0</v>
      </c>
      <c r="YS146" s="274">
        <f>IF(YS$6=$WQ$5,成绩录入!DD149,0)</f>
        <v>0</v>
      </c>
      <c r="YT146" s="274">
        <f>IF(YT$6=$WQ$5,成绩录入!DE149,0)</f>
        <v>0</v>
      </c>
      <c r="YU146" s="274">
        <f>IF(YU$6=$WQ$5,成绩录入!DF149,0)</f>
        <v>0</v>
      </c>
      <c r="YV146" s="274">
        <f>IF(YV$6=$WQ$5,成绩录入!DG149,0)</f>
        <v>0</v>
      </c>
      <c r="YW146" s="274">
        <f>IF(YW$6=$WQ$5,成绩录入!DH149,0)</f>
        <v>0</v>
      </c>
      <c r="YX146" s="274">
        <f>IF(YX$6=$WQ$5,成绩录入!DI149,0)</f>
        <v>0</v>
      </c>
      <c r="YY146" s="274">
        <f>IF(YY$6=$WQ$5,成绩录入!DJ149,0)</f>
        <v>0</v>
      </c>
      <c r="YZ146" s="248">
        <f>IF(YZ$6=$WQ$5,成绩录入!DK149,0)</f>
        <v>0</v>
      </c>
      <c r="ZA146" s="248">
        <f>IF(ZA$6=$WQ$5,成绩录入!DL149,0)</f>
        <v>0</v>
      </c>
      <c r="ZB146" s="248">
        <f>IF(ZB$6=$WQ$5,成绩录入!DM149,0)</f>
        <v>0</v>
      </c>
      <c r="ZC146" s="248">
        <f>IF(ZC$6=$WQ$5,成绩录入!DN149,0)</f>
        <v>0</v>
      </c>
      <c r="ZD146" s="248">
        <f>IF(ZD$6=$WQ$5,成绩录入!DO149,0)</f>
        <v>0</v>
      </c>
      <c r="ZE146" s="248">
        <f>IF(ZE$6=$WQ$5,成绩录入!DP149,0)</f>
        <v>0</v>
      </c>
      <c r="ZF146" s="248">
        <f>IF(ZF$6=$WQ$5,成绩录入!DQ149,0)</f>
        <v>0</v>
      </c>
      <c r="ZG146" s="248">
        <f>IF(ZG$6=$WQ$5,成绩录入!DR149,0)</f>
        <v>0</v>
      </c>
      <c r="ZH146" s="248">
        <f>IF(ZH$6=$WQ$5,成绩录入!DS149,0)</f>
        <v>0</v>
      </c>
      <c r="ZI146" s="248">
        <f>IF(ZI$6=$WQ$5,成绩录入!DT149,0)</f>
        <v>0</v>
      </c>
      <c r="ZJ146" s="248">
        <f>IF(ZJ$6=$WQ$5,成绩录入!DU149,0)</f>
        <v>0</v>
      </c>
      <c r="ZK146" s="248">
        <f>IF(ZK$6=$WQ$5,成绩录入!DV149,0)</f>
        <v>0</v>
      </c>
      <c r="ZL146" s="248">
        <f>IF(ZL$6=$WQ$5,成绩录入!DW149,0)</f>
        <v>0</v>
      </c>
      <c r="ZM146" s="248">
        <f>IF(ZM$6=$WQ$5,成绩录入!DX149,0)</f>
        <v>0</v>
      </c>
      <c r="ZN146" s="248">
        <f>IF(ZN$6=$WQ$5,成绩录入!DY149,0)</f>
        <v>0</v>
      </c>
      <c r="ZO146" s="248">
        <f>IF(ZO$6=$WQ$5,成绩录入!DZ149,0)</f>
        <v>0</v>
      </c>
      <c r="ZP146" s="248">
        <f>IF(ZP$6=$WQ$5,成绩录入!EA149,0)</f>
        <v>0</v>
      </c>
      <c r="ZQ146" s="248">
        <f>IF(ZQ$6=$WQ$5,成绩录入!EB149,0)</f>
        <v>0</v>
      </c>
      <c r="ZR146" s="248">
        <f>IF(ZR$6=$WQ$5,成绩录入!EC149,0)</f>
        <v>0</v>
      </c>
      <c r="ZS146" s="248">
        <f>IF(ZS$6=$WQ$5,成绩录入!ED149,0)</f>
        <v>0</v>
      </c>
      <c r="ZT146" s="248">
        <f>IF(ZT$6=$WQ$5,成绩录入!EE149,0)</f>
        <v>0</v>
      </c>
      <c r="ZU146" s="248">
        <f>IF(ZU$6=$WQ$5,成绩录入!EF149,0)</f>
        <v>0</v>
      </c>
      <c r="ZV146" s="248">
        <f>IF(ZV$6=$WQ$5,成绩录入!EG149,0)</f>
        <v>0</v>
      </c>
      <c r="ZW146" s="248">
        <f>IF(ZW$6=$WQ$5,成绩录入!EH149,0)</f>
        <v>0</v>
      </c>
      <c r="ZX146" s="248">
        <f>IF(ZX$6=$WQ$5,成绩录入!EI149,0)</f>
        <v>0</v>
      </c>
      <c r="ZY146" s="248">
        <f>IF(ZY$6=$WQ$5,成绩录入!EJ149,0)</f>
        <v>0</v>
      </c>
      <c r="ZZ146" s="248">
        <f>IF(ZZ$6=$WQ$5,成绩录入!EK149,0)</f>
        <v>0</v>
      </c>
      <c r="AAA146" s="248">
        <f>IF(AAA$6=$WQ$5,成绩录入!EL149,0)</f>
        <v>0</v>
      </c>
      <c r="AAB146" s="248">
        <f>IF(AAB$6=$WQ$5,成绩录入!EM149,0)</f>
        <v>0</v>
      </c>
      <c r="AAC146" s="248">
        <f>IF(AAC$6=$WQ$5,成绩录入!EN149,0)</f>
        <v>0</v>
      </c>
      <c r="AAD146" s="248">
        <f>IF(AAD$6=$WQ$5,成绩录入!EO149,0)</f>
        <v>0</v>
      </c>
      <c r="AAE146" s="248">
        <f>IF(AAE$6=$WQ$5,成绩录入!EP149,0)</f>
        <v>0</v>
      </c>
      <c r="AAF146" s="248">
        <f>IF(AAF$6=$WQ$5,成绩录入!EQ149,0)</f>
        <v>0</v>
      </c>
      <c r="AAG146" s="248">
        <f>IF(AAG$6=$WQ$5,成绩录入!ER149,0)</f>
        <v>0</v>
      </c>
      <c r="AAH146" s="248">
        <f>IF(AAH$6=$WQ$5,成绩录入!ES149,0)</f>
        <v>0</v>
      </c>
      <c r="AAI146" s="248">
        <f>IF(AAI$6=$WQ$5,成绩录入!ET149,0)</f>
        <v>0</v>
      </c>
      <c r="AAJ146" s="248">
        <f>IF(AAJ$6=$WQ$5,成绩录入!EU149,0)</f>
        <v>0</v>
      </c>
      <c r="AAK146" s="248">
        <f>IF(AAK$6=$WQ$5,成绩录入!EV149,0)</f>
        <v>0</v>
      </c>
      <c r="AAL146" s="248">
        <f>IF(AAL$6=$WQ$5,成绩录入!EW149,0)</f>
        <v>0</v>
      </c>
      <c r="AAM146" s="248">
        <f>IF(AAM$6=$WQ$5,成绩录入!EX149,0)</f>
        <v>0</v>
      </c>
      <c r="AAN146" s="218">
        <f t="shared" si="355"/>
        <v>0</v>
      </c>
      <c r="AAO146" s="206"/>
      <c r="AAQ146" s="273">
        <f>IF(AAQ$6=$AAP$5,成绩录入!BC149,0)</f>
        <v>0</v>
      </c>
      <c r="AAR146" s="274">
        <f>IF(AAR$6=$AAP$5,成绩录入!BD149,0)</f>
        <v>0</v>
      </c>
      <c r="AAS146" s="274">
        <f>IF(AAS$6=$AAP$5,成绩录入!BE149,0)</f>
        <v>0</v>
      </c>
      <c r="AAT146" s="274">
        <f>IF(AAT$6=$AAP$5,成绩录入!BF149,0)</f>
        <v>0</v>
      </c>
      <c r="AAU146" s="274">
        <f>IF(AAU$6=$AAP$5,成绩录入!BG149,0)</f>
        <v>0</v>
      </c>
      <c r="AAV146" s="274">
        <f>IF(AAV$6=$AAP$5,成绩录入!BH149,0)</f>
        <v>0</v>
      </c>
      <c r="AAW146" s="274">
        <f>IF(AAW$6=$AAP$5,成绩录入!BI149,0)</f>
        <v>0</v>
      </c>
      <c r="AAX146" s="274">
        <f>IF(AAX$6=$AAP$5,成绩录入!BJ149,0)</f>
        <v>0</v>
      </c>
      <c r="AAY146" s="274">
        <f>IF(AAY$6=$AAP$5,成绩录入!BK149,0)</f>
        <v>0</v>
      </c>
      <c r="AAZ146" s="274">
        <f>IF(AAZ$6=$AAP$5,成绩录入!BL149,0)</f>
        <v>0</v>
      </c>
      <c r="ABA146" s="274">
        <f>IF(ABA$6=$AAP$5,成绩录入!BM149,0)</f>
        <v>0</v>
      </c>
      <c r="ABB146" s="274">
        <f>IF(ABB$6=$AAP$5,成绩录入!BN149,0)</f>
        <v>0</v>
      </c>
      <c r="ABC146" s="274">
        <f>IF(ABC$6=$AAP$5,成绩录入!BO149,0)</f>
        <v>0</v>
      </c>
      <c r="ABD146" s="274">
        <f>IF(ABD$6=$AAP$5,成绩录入!BP149,0)</f>
        <v>0</v>
      </c>
      <c r="ABE146" s="274">
        <f>IF(ABE$6=$AAP$5,成绩录入!BQ149,0)</f>
        <v>0</v>
      </c>
      <c r="ABF146" s="274">
        <f>IF(ABF$6=$AAP$5,成绩录入!BR149,0)</f>
        <v>0</v>
      </c>
      <c r="ABG146" s="274">
        <f>IF(ABG$6=$AAP$5,成绩录入!BS149,0)</f>
        <v>0</v>
      </c>
      <c r="ABH146" s="274">
        <f>IF(ABH$6=$AAP$5,成绩录入!BT149,0)</f>
        <v>0</v>
      </c>
      <c r="ABI146" s="274">
        <f>IF(ABI$6=$AAP$5,成绩录入!BU149,0)</f>
        <v>0</v>
      </c>
      <c r="ABJ146" s="274">
        <f>IF(ABJ$6=$AAP$5,成绩录入!BV149,0)</f>
        <v>0</v>
      </c>
      <c r="ABK146" s="274">
        <f>IF(ABK$6=$AAP$5,成绩录入!BW149,0)</f>
        <v>0</v>
      </c>
      <c r="ABL146" s="274">
        <f>IF(ABL$6=$AAP$5,成绩录入!BX149,0)</f>
        <v>0</v>
      </c>
      <c r="ABM146" s="274">
        <f>IF(ABM$6=$AAP$5,成绩录入!BY149,0)</f>
        <v>0</v>
      </c>
      <c r="ABN146" s="274">
        <f>IF(ABN$6=$AAP$5,成绩录入!BZ149,0)</f>
        <v>0</v>
      </c>
      <c r="ABO146" s="274">
        <f>IF(ABO$6=$AAP$5,成绩录入!CA149,0)</f>
        <v>0</v>
      </c>
      <c r="ABP146" s="274">
        <f>IF(ABP$6=$AAP$5,成绩录入!CB149,0)</f>
        <v>0</v>
      </c>
      <c r="ABQ146" s="274">
        <f>IF(ABQ$6=$AAP$5,成绩录入!CC149,0)</f>
        <v>0</v>
      </c>
      <c r="ABR146" s="274">
        <f>IF(ABR$6=$AAP$5,成绩录入!CD149,0)</f>
        <v>0</v>
      </c>
      <c r="ABS146" s="274">
        <f>IF(ABS$6=$AAP$5,成绩录入!CE149,0)</f>
        <v>0</v>
      </c>
      <c r="ABT146" s="274">
        <f>IF(ABT$6=$AAP$5,成绩录入!CF149,0)</f>
        <v>0</v>
      </c>
      <c r="ABU146" s="274">
        <f>IF(ABU$6=$AAP$5,成绩录入!CG149,0)</f>
        <v>0</v>
      </c>
      <c r="ABV146" s="274">
        <f>IF(ABV$6=$AAP$5,成绩录入!CH149,0)</f>
        <v>0</v>
      </c>
      <c r="ABW146" s="274">
        <f>IF(ABW$6=$AAP$5,成绩录入!CI149,0)</f>
        <v>0</v>
      </c>
      <c r="ABX146" s="274">
        <f>IF(ABX$6=$AAP$5,成绩录入!CJ149,0)</f>
        <v>0</v>
      </c>
      <c r="ABY146" s="274">
        <f>IF(ABY$6=$AAP$5,成绩录入!CK149,0)</f>
        <v>0</v>
      </c>
      <c r="ABZ146" s="274">
        <f>IF(ABZ$6=$AAP$5,成绩录入!CL149,0)</f>
        <v>0</v>
      </c>
      <c r="ACA146" s="274">
        <f>IF(ACA$6=$AAP$5,成绩录入!CM149,0)</f>
        <v>0</v>
      </c>
      <c r="ACB146" s="274">
        <f>IF(ACB$6=$AAP$5,成绩录入!CN149,0)</f>
        <v>0</v>
      </c>
      <c r="ACC146" s="274">
        <f>IF(ACC$6=$AAP$5,成绩录入!CO149,0)</f>
        <v>0</v>
      </c>
      <c r="ACD146" s="274">
        <f>IF(ACD$6=$AAP$5,成绩录入!CP149,0)</f>
        <v>0</v>
      </c>
      <c r="ACE146" s="274">
        <f>IF(ACE$6=$AAP$5,成绩录入!CQ149,0)</f>
        <v>0</v>
      </c>
      <c r="ACF146" s="274">
        <f>IF(ACF$6=$AAP$5,成绩录入!CR149,0)</f>
        <v>0</v>
      </c>
      <c r="ACG146" s="274">
        <f>IF(ACG$6=$AAP$5,成绩录入!CS149,0)</f>
        <v>0</v>
      </c>
      <c r="ACH146" s="274">
        <f>IF(ACH$6=$AAP$5,成绩录入!CT149,0)</f>
        <v>0</v>
      </c>
      <c r="ACI146" s="274">
        <f>IF(ACI$6=$AAP$5,成绩录入!CU149,0)</f>
        <v>0</v>
      </c>
      <c r="ACJ146" s="274">
        <f>IF(ACJ$6=$AAP$5,成绩录入!CV149,0)</f>
        <v>0</v>
      </c>
      <c r="ACK146" s="274">
        <f>IF(ACK$6=$AAP$5,成绩录入!CW149,0)</f>
        <v>0</v>
      </c>
      <c r="ACL146" s="274">
        <f>IF(ACL$6=$AAP$5,成绩录入!CX149,0)</f>
        <v>0</v>
      </c>
      <c r="ACM146" s="274">
        <f>IF(ACM$6=$AAP$5,成绩录入!CY149,0)</f>
        <v>0</v>
      </c>
      <c r="ACN146" s="274">
        <f>IF(ACN$6=$AAP$5,成绩录入!CZ149,0)</f>
        <v>0</v>
      </c>
      <c r="ACO146" s="274">
        <f>IF(ACO$6=$AAP$5,成绩录入!DA149,0)</f>
        <v>0</v>
      </c>
      <c r="ACP146" s="274">
        <f>IF(ACP$6=$AAP$5,成绩录入!DB149,0)</f>
        <v>0</v>
      </c>
      <c r="ACQ146" s="274">
        <f>IF(ACQ$6=$AAP$5,成绩录入!DC149,0)</f>
        <v>0</v>
      </c>
      <c r="ACR146" s="274">
        <f>IF(ACR$6=$AAP$5,成绩录入!DD149,0)</f>
        <v>0</v>
      </c>
      <c r="ACS146" s="274">
        <f>IF(ACS$6=$AAP$5,成绩录入!DE149,0)</f>
        <v>0</v>
      </c>
      <c r="ACT146" s="274">
        <f>IF(ACT$6=$AAP$5,成绩录入!DF149,0)</f>
        <v>0</v>
      </c>
      <c r="ACU146" s="274">
        <f>IF(ACU$6=$AAP$5,成绩录入!DG149,0)</f>
        <v>0</v>
      </c>
      <c r="ACV146" s="274">
        <f>IF(ACV$6=$AAP$5,成绩录入!DH149,0)</f>
        <v>0</v>
      </c>
      <c r="ACW146" s="274">
        <f>IF(ACW$6=$AAP$5,成绩录入!DI149,0)</f>
        <v>0</v>
      </c>
      <c r="ACX146" s="274">
        <f>IF(ACX$6=$AAP$5,成绩录入!DJ149,0)</f>
        <v>0</v>
      </c>
      <c r="ACY146" s="248">
        <f>IF(ACY$6=$AAP$5,成绩录入!DK149,0)</f>
        <v>0</v>
      </c>
      <c r="ACZ146" s="248">
        <f>IF(ACZ$6=$AAP$5,成绩录入!DL149,0)</f>
        <v>0</v>
      </c>
      <c r="ADA146" s="248">
        <f>IF(ADA$6=$AAP$5,成绩录入!DM149,0)</f>
        <v>0</v>
      </c>
      <c r="ADB146" s="248">
        <f>IF(ADB$6=$AAP$5,成绩录入!DN149,0)</f>
        <v>0</v>
      </c>
      <c r="ADC146" s="248">
        <f>IF(ADC$6=$AAP$5,成绩录入!DO149,0)</f>
        <v>0</v>
      </c>
      <c r="ADD146" s="248">
        <f>IF(ADD$6=$AAP$5,成绩录入!DP149,0)</f>
        <v>0</v>
      </c>
      <c r="ADE146" s="248">
        <f>IF(ADE$6=$AAP$5,成绩录入!DQ149,0)</f>
        <v>0</v>
      </c>
      <c r="ADF146" s="248">
        <f>IF(ADF$6=$AAP$5,成绩录入!DR149,0)</f>
        <v>0</v>
      </c>
      <c r="ADG146" s="248">
        <f>IF(ADG$6=$AAP$5,成绩录入!DS149,0)</f>
        <v>0</v>
      </c>
      <c r="ADH146" s="248">
        <f>IF(ADH$6=$AAP$5,成绩录入!DT149,0)</f>
        <v>0</v>
      </c>
      <c r="ADI146" s="248">
        <f>IF(ADI$6=$AAP$5,成绩录入!DU149,0)</f>
        <v>0</v>
      </c>
      <c r="ADJ146" s="248">
        <f>IF(ADJ$6=$AAP$5,成绩录入!DV149,0)</f>
        <v>0</v>
      </c>
      <c r="ADK146" s="248">
        <f>IF(ADK$6=$AAP$5,成绩录入!DW149,0)</f>
        <v>0</v>
      </c>
      <c r="ADL146" s="248">
        <f>IF(ADL$6=$AAP$5,成绩录入!DX149,0)</f>
        <v>0</v>
      </c>
      <c r="ADM146" s="248">
        <f>IF(ADM$6=$AAP$5,成绩录入!DY149,0)</f>
        <v>0</v>
      </c>
      <c r="ADN146" s="248">
        <f>IF(ADN$6=$AAP$5,成绩录入!DZ149,0)</f>
        <v>0</v>
      </c>
      <c r="ADO146" s="248">
        <f>IF(ADO$6=$AAP$5,成绩录入!EA149,0)</f>
        <v>0</v>
      </c>
      <c r="ADP146" s="248">
        <f>IF(ADP$6=$AAP$5,成绩录入!EB149,0)</f>
        <v>0</v>
      </c>
      <c r="ADQ146" s="248">
        <f>IF(ADQ$6=$AAP$5,成绩录入!EC149,0)</f>
        <v>0</v>
      </c>
      <c r="ADR146" s="248">
        <f>IF(ADR$6=$AAP$5,成绩录入!ED149,0)</f>
        <v>0</v>
      </c>
      <c r="ADS146" s="248">
        <f>IF(ADS$6=$AAP$5,成绩录入!EE149,0)</f>
        <v>0</v>
      </c>
      <c r="ADT146" s="248">
        <f>IF(ADT$6=$AAP$5,成绩录入!EF149,0)</f>
        <v>0</v>
      </c>
      <c r="ADU146" s="248">
        <f>IF(ADU$6=$AAP$5,成绩录入!EG149,0)</f>
        <v>0</v>
      </c>
      <c r="ADV146" s="248">
        <f>IF(ADV$6=$AAP$5,成绩录入!EH149,0)</f>
        <v>0</v>
      </c>
      <c r="ADW146" s="248">
        <f>IF(ADW$6=$AAP$5,成绩录入!EI149,0)</f>
        <v>0</v>
      </c>
      <c r="ADX146" s="248">
        <f>IF(ADX$6=$AAP$5,成绩录入!EJ149,0)</f>
        <v>0</v>
      </c>
      <c r="ADY146" s="248">
        <f>IF(ADY$6=$AAP$5,成绩录入!EK149,0)</f>
        <v>0</v>
      </c>
      <c r="ADZ146" s="248">
        <f>IF(ADZ$6=$AAP$5,成绩录入!EL149,0)</f>
        <v>0</v>
      </c>
      <c r="AEA146" s="248">
        <f>IF(AEA$6=$AAP$5,成绩录入!EM149,0)</f>
        <v>0</v>
      </c>
      <c r="AEB146" s="248">
        <f>IF(AEB$6=$AAP$5,成绩录入!EN149,0)</f>
        <v>0</v>
      </c>
      <c r="AEC146" s="248">
        <f>IF(AEC$6=$AAP$5,成绩录入!EO149,0)</f>
        <v>0</v>
      </c>
      <c r="AED146" s="248">
        <f>IF(AED$6=$AAP$5,成绩录入!EP149,0)</f>
        <v>0</v>
      </c>
      <c r="AEE146" s="248">
        <f>IF(AEE$6=$AAP$5,成绩录入!EQ149,0)</f>
        <v>0</v>
      </c>
      <c r="AEF146" s="248">
        <f>IF(AEF$6=$AAP$5,成绩录入!ER149,0)</f>
        <v>0</v>
      </c>
      <c r="AEG146" s="248">
        <f>IF(AEG$6=$AAP$5,成绩录入!ES149,0)</f>
        <v>0</v>
      </c>
      <c r="AEH146" s="248">
        <f>IF(AEH$6=$AAP$5,成绩录入!ET149,0)</f>
        <v>0</v>
      </c>
      <c r="AEI146" s="248">
        <f>IF(AEI$6=$AAP$5,成绩录入!EU149,0)</f>
        <v>0</v>
      </c>
      <c r="AEJ146" s="248">
        <f>IF(AEJ$6=$AAP$5,成绩录入!EV149,0)</f>
        <v>0</v>
      </c>
      <c r="AEK146" s="248">
        <f>IF(AEK$6=$AAP$5,成绩录入!EW149,0)</f>
        <v>0</v>
      </c>
      <c r="AEL146" s="248">
        <f>IF(AEL$6=$AAP$5,成绩录入!EX149,0)</f>
        <v>0</v>
      </c>
      <c r="AEM146" s="218">
        <f t="shared" si="356"/>
        <v>0</v>
      </c>
      <c r="AEN146" s="166"/>
      <c r="AEO146" s="166"/>
      <c r="AEP146" s="273">
        <f>IF(AEP$6=$AEO$5,成绩录入!BC149,0)</f>
        <v>0</v>
      </c>
      <c r="AEQ146" s="274">
        <f>IF(AEQ$6=$AEO$5,成绩录入!BD149,0)</f>
        <v>0</v>
      </c>
      <c r="AER146" s="274">
        <f>IF(AER$6=$AEO$5,成绩录入!BE149,0)</f>
        <v>0</v>
      </c>
      <c r="AES146" s="274">
        <f>IF(AES$6=$AEO$5,成绩录入!BF149,0)</f>
        <v>0</v>
      </c>
      <c r="AET146" s="274">
        <f>IF(AET$6=$AEO$5,成绩录入!BG149,0)</f>
        <v>0</v>
      </c>
      <c r="AEU146" s="274">
        <f>IF(AEU$6=$AEO$5,成绩录入!BH149,0)</f>
        <v>0</v>
      </c>
      <c r="AEV146" s="274">
        <f>IF(AEV$6=$AEO$5,成绩录入!BI149,0)</f>
        <v>0</v>
      </c>
      <c r="AEW146" s="274">
        <f>IF(AEW$6=$AEO$5,成绩录入!BJ149,0)</f>
        <v>0</v>
      </c>
      <c r="AEX146" s="274">
        <f>IF(AEX$6=$AEO$5,成绩录入!BK149,0)</f>
        <v>0</v>
      </c>
      <c r="AEY146" s="274">
        <f>IF(AEY$6=$AEO$5,成绩录入!BL149,0)</f>
        <v>0</v>
      </c>
      <c r="AEZ146" s="274">
        <f>IF(AEZ$6=$AEO$5,成绩录入!BM149,0)</f>
        <v>0</v>
      </c>
      <c r="AFA146" s="274">
        <f>IF(AFA$6=$AEO$5,成绩录入!BN149,0)</f>
        <v>0</v>
      </c>
      <c r="AFB146" s="274">
        <f>IF(AFB$6=$AEO$5,成绩录入!BO149,0)</f>
        <v>0</v>
      </c>
      <c r="AFC146" s="274">
        <f>IF(AFC$6=$AEO$5,成绩录入!BP149,0)</f>
        <v>0</v>
      </c>
      <c r="AFD146" s="274">
        <f>IF(AFD$6=$AEO$5,成绩录入!BQ149,0)</f>
        <v>0</v>
      </c>
      <c r="AFE146" s="274">
        <f>IF(AFE$6=$AEO$5,成绩录入!BR149,0)</f>
        <v>0</v>
      </c>
      <c r="AFF146" s="274">
        <f>IF(AFF$6=$AEO$5,成绩录入!BS149,0)</f>
        <v>0</v>
      </c>
      <c r="AFG146" s="274">
        <f>IF(AFG$6=$AEO$5,成绩录入!BT149,0)</f>
        <v>0</v>
      </c>
      <c r="AFH146" s="274">
        <f>IF(AFH$6=$AEO$5,成绩录入!BU149,0)</f>
        <v>0</v>
      </c>
      <c r="AFI146" s="274">
        <f>IF(AFI$6=$AEO$5,成绩录入!BV149,0)</f>
        <v>0</v>
      </c>
      <c r="AFJ146" s="274">
        <f>IF(AFJ$6=$AEO$5,成绩录入!BW149,0)</f>
        <v>0</v>
      </c>
      <c r="AFK146" s="274">
        <f>IF(AFK$6=$AEO$5,成绩录入!BX149,0)</f>
        <v>0</v>
      </c>
      <c r="AFL146" s="274">
        <f>IF(AFL$6=$AEO$5,成绩录入!BY149,0)</f>
        <v>0</v>
      </c>
      <c r="AFM146" s="274">
        <f>IF(AFM$6=$AEO$5,成绩录入!BZ149,0)</f>
        <v>0</v>
      </c>
      <c r="AFN146" s="274">
        <f>IF(AFN$6=$AEO$5,成绩录入!CA149,0)</f>
        <v>0</v>
      </c>
      <c r="AFO146" s="274">
        <f>IF(AFO$6=$AEO$5,成绩录入!CB149,0)</f>
        <v>0</v>
      </c>
      <c r="AFP146" s="274">
        <f>IF(AFP$6=$AEO$5,成绩录入!CC149,0)</f>
        <v>0</v>
      </c>
      <c r="AFQ146" s="274">
        <f>IF(AFQ$6=$AEO$5,成绩录入!CD149,0)</f>
        <v>0</v>
      </c>
      <c r="AFR146" s="274">
        <f>IF(AFR$6=$AEO$5,成绩录入!CE149,0)</f>
        <v>0</v>
      </c>
      <c r="AFS146" s="274">
        <f>IF(AFS$6=$AEO$5,成绩录入!CF149,0)</f>
        <v>0</v>
      </c>
      <c r="AFT146" s="274">
        <f>IF(AFT$6=$AEO$5,成绩录入!CG149,0)</f>
        <v>0</v>
      </c>
      <c r="AFU146" s="274">
        <f>IF(AFU$6=$AEO$5,成绩录入!CH149,0)</f>
        <v>0</v>
      </c>
      <c r="AFV146" s="274">
        <f>IF(AFV$6=$AEO$5,成绩录入!CI149,0)</f>
        <v>0</v>
      </c>
      <c r="AFW146" s="274">
        <f>IF(AFW$6=$AEO$5,成绩录入!CJ149,0)</f>
        <v>0</v>
      </c>
      <c r="AFX146" s="274">
        <f>IF(AFX$6=$AEO$5,成绩录入!CK149,0)</f>
        <v>0</v>
      </c>
      <c r="AFY146" s="274">
        <f>IF(AFY$6=$AEO$5,成绩录入!CL149,0)</f>
        <v>0</v>
      </c>
      <c r="AFZ146" s="274">
        <f>IF(AFZ$6=$AEO$5,成绩录入!CM149,0)</f>
        <v>0</v>
      </c>
      <c r="AGA146" s="274">
        <f>IF(AGA$6=$AEO$5,成绩录入!CN149,0)</f>
        <v>0</v>
      </c>
      <c r="AGB146" s="274">
        <f>IF(AGB$6=$AEO$5,成绩录入!CO149,0)</f>
        <v>0</v>
      </c>
      <c r="AGC146" s="274">
        <f>IF(AGC$6=$AEO$5,成绩录入!CP149,0)</f>
        <v>0</v>
      </c>
      <c r="AGD146" s="274">
        <f>IF(AGD$6=$AEO$5,成绩录入!CQ149,0)</f>
        <v>0</v>
      </c>
      <c r="AGE146" s="274">
        <f>IF(AGE$6=$AEO$5,成绩录入!CR149,0)</f>
        <v>0</v>
      </c>
      <c r="AGF146" s="274">
        <f>IF(AGF$6=$AEO$5,成绩录入!CS149,0)</f>
        <v>0</v>
      </c>
      <c r="AGG146" s="274">
        <f>IF(AGG$6=$AEO$5,成绩录入!CT149,0)</f>
        <v>0</v>
      </c>
      <c r="AGH146" s="274">
        <f>IF(AGH$6=$AEO$5,成绩录入!CU149,0)</f>
        <v>0</v>
      </c>
      <c r="AGI146" s="274">
        <f>IF(AGI$6=$AEO$5,成绩录入!CV149,0)</f>
        <v>0</v>
      </c>
      <c r="AGJ146" s="274">
        <f>IF(AGJ$6=$AEO$5,成绩录入!CW149,0)</f>
        <v>0</v>
      </c>
      <c r="AGK146" s="274">
        <f>IF(AGK$6=$AEO$5,成绩录入!CX149,0)</f>
        <v>0</v>
      </c>
      <c r="AGL146" s="274">
        <f>IF(AGL$6=$AEO$5,成绩录入!CY149,0)</f>
        <v>0</v>
      </c>
      <c r="AGM146" s="274">
        <f>IF(AGM$6=$AEO$5,成绩录入!CZ149,0)</f>
        <v>0</v>
      </c>
      <c r="AGN146" s="274">
        <f>IF(AGN$6=$AEO$5,成绩录入!DA149,0)</f>
        <v>0</v>
      </c>
      <c r="AGO146" s="274">
        <f>IF(AGO$6=$AEO$5,成绩录入!DB149,0)</f>
        <v>0</v>
      </c>
      <c r="AGP146" s="274">
        <f>IF(AGP$6=$AEO$5,成绩录入!DC149,0)</f>
        <v>0</v>
      </c>
      <c r="AGQ146" s="274">
        <f>IF(AGQ$6=$AEO$5,成绩录入!DD149,0)</f>
        <v>0</v>
      </c>
      <c r="AGR146" s="274">
        <f>IF(AGR$6=$AEO$5,成绩录入!DE149,0)</f>
        <v>0</v>
      </c>
      <c r="AGS146" s="274">
        <f>IF(AGS$6=$AEO$5,成绩录入!DF149,0)</f>
        <v>0</v>
      </c>
      <c r="AGT146" s="274">
        <f>IF(AGT$6=$AEO$5,成绩录入!DG149,0)</f>
        <v>0</v>
      </c>
      <c r="AGU146" s="274">
        <f>IF(AGU$6=$AEO$5,成绩录入!DH149,0)</f>
        <v>0</v>
      </c>
      <c r="AGV146" s="274">
        <f>IF(AGV$6=$AEO$5,成绩录入!DI149,0)</f>
        <v>0</v>
      </c>
      <c r="AGW146" s="274">
        <f>IF(AGW$6=$AEO$5,成绩录入!DJ149,0)</f>
        <v>0</v>
      </c>
      <c r="AGX146" s="248">
        <f>IF(AGX$6=$AEO$5,成绩录入!DK149,0)</f>
        <v>0</v>
      </c>
      <c r="AGY146" s="248">
        <f>IF(AGY$6=$AEO$5,成绩录入!DL149,0)</f>
        <v>0</v>
      </c>
      <c r="AGZ146" s="248">
        <f>IF(AGZ$6=$AEO$5,成绩录入!DM149,0)</f>
        <v>0</v>
      </c>
      <c r="AHA146" s="248">
        <f>IF(AHA$6=$AEO$5,成绩录入!DN149,0)</f>
        <v>0</v>
      </c>
      <c r="AHB146" s="248">
        <f>IF(AHB$6=$AEO$5,成绩录入!DO149,0)</f>
        <v>0</v>
      </c>
      <c r="AHC146" s="248">
        <f>IF(AHC$6=$AEO$5,成绩录入!DP149,0)</f>
        <v>0</v>
      </c>
      <c r="AHD146" s="248">
        <f>IF(AHD$6=$AEO$5,成绩录入!DQ149,0)</f>
        <v>0</v>
      </c>
      <c r="AHE146" s="248">
        <f>IF(AHE$6=$AEO$5,成绩录入!DR149,0)</f>
        <v>0</v>
      </c>
      <c r="AHF146" s="248">
        <f>IF(AHF$6=$AEO$5,成绩录入!DS149,0)</f>
        <v>0</v>
      </c>
      <c r="AHG146" s="248">
        <f>IF(AHG$6=$AEO$5,成绩录入!DT149,0)</f>
        <v>0</v>
      </c>
      <c r="AHH146" s="248">
        <f>IF(AHH$6=$AEO$5,成绩录入!DU149,0)</f>
        <v>0</v>
      </c>
      <c r="AHI146" s="248">
        <f>IF(AHI$6=$AEO$5,成绩录入!DV149,0)</f>
        <v>0</v>
      </c>
      <c r="AHJ146" s="248">
        <f>IF(AHJ$6=$AEO$5,成绩录入!DW149,0)</f>
        <v>0</v>
      </c>
      <c r="AHK146" s="248">
        <f>IF(AHK$6=$AEO$5,成绩录入!DX149,0)</f>
        <v>0</v>
      </c>
      <c r="AHL146" s="248">
        <f>IF(AHL$6=$AEO$5,成绩录入!DY149,0)</f>
        <v>0</v>
      </c>
      <c r="AHM146" s="248">
        <f>IF(AHM$6=$AEO$5,成绩录入!DZ149,0)</f>
        <v>0</v>
      </c>
      <c r="AHN146" s="248">
        <f>IF(AHN$6=$AEO$5,成绩录入!EA149,0)</f>
        <v>0</v>
      </c>
      <c r="AHO146" s="248">
        <f>IF(AHO$6=$AEO$5,成绩录入!EB149,0)</f>
        <v>0</v>
      </c>
      <c r="AHP146" s="248">
        <f>IF(AHP$6=$AEO$5,成绩录入!EC149,0)</f>
        <v>0</v>
      </c>
      <c r="AHQ146" s="248">
        <f>IF(AHQ$6=$AEO$5,成绩录入!ED149,0)</f>
        <v>0</v>
      </c>
      <c r="AHR146" s="248">
        <f>IF(AHR$6=$AEO$5,成绩录入!EE149,0)</f>
        <v>0</v>
      </c>
      <c r="AHS146" s="248">
        <f>IF(AHS$6=$AEO$5,成绩录入!EF149,0)</f>
        <v>0</v>
      </c>
      <c r="AHT146" s="248">
        <f>IF(AHT$6=$AEO$5,成绩录入!EG149,0)</f>
        <v>0</v>
      </c>
      <c r="AHU146" s="248">
        <f>IF(AHU$6=$AEO$5,成绩录入!EH149,0)</f>
        <v>0</v>
      </c>
      <c r="AHV146" s="248">
        <f>IF(AHV$6=$AEO$5,成绩录入!EI149,0)</f>
        <v>0</v>
      </c>
      <c r="AHW146" s="248">
        <f>IF(AHW$6=$AEO$5,成绩录入!EJ149,0)</f>
        <v>0</v>
      </c>
      <c r="AHX146" s="248">
        <f>IF(AHX$6=$AEO$5,成绩录入!EK149,0)</f>
        <v>0</v>
      </c>
      <c r="AHY146" s="248">
        <f>IF(AHY$6=$AEO$5,成绩录入!EL149,0)</f>
        <v>0</v>
      </c>
      <c r="AHZ146" s="248">
        <f>IF(AHZ$6=$AEO$5,成绩录入!EM149,0)</f>
        <v>0</v>
      </c>
      <c r="AIA146" s="248">
        <f>IF(AIA$6=$AEO$5,成绩录入!EN149,0)</f>
        <v>0</v>
      </c>
      <c r="AIB146" s="248">
        <f>IF(AIB$6=$AEO$5,成绩录入!EO149,0)</f>
        <v>0</v>
      </c>
      <c r="AIC146" s="248">
        <f>IF(AIC$6=$AEO$5,成绩录入!EP149,0)</f>
        <v>0</v>
      </c>
      <c r="AID146" s="248">
        <f>IF(AID$6=$AEO$5,成绩录入!EQ149,0)</f>
        <v>0</v>
      </c>
      <c r="AIE146" s="248">
        <f>IF(AIE$6=$AEO$5,成绩录入!ER149,0)</f>
        <v>0</v>
      </c>
      <c r="AIF146" s="248">
        <f>IF(AIF$6=$AEO$5,成绩录入!ES149,0)</f>
        <v>0</v>
      </c>
      <c r="AIG146" s="248">
        <f>IF(AIG$6=$AEO$5,成绩录入!ET149,0)</f>
        <v>0</v>
      </c>
      <c r="AIH146" s="248">
        <f>IF(AIH$6=$AEO$5,成绩录入!EU149,0)</f>
        <v>0</v>
      </c>
      <c r="AII146" s="248">
        <f>IF(AII$6=$AEO$5,成绩录入!EV149,0)</f>
        <v>0</v>
      </c>
      <c r="AIJ146" s="248">
        <f>IF(AIJ$6=$AEO$5,成绩录入!EW149,0)</f>
        <v>0</v>
      </c>
      <c r="AIK146" s="248">
        <f>IF(AIK$6=$AEO$5,成绩录入!EX149,0)</f>
        <v>0</v>
      </c>
      <c r="AIL146" s="218">
        <f t="shared" si="357"/>
        <v>0</v>
      </c>
      <c r="AIN146" s="402" t="str">
        <f>初始录入!A151</f>
        <v/>
      </c>
      <c r="AIO146" s="270">
        <f>初始录入!B151</f>
        <v>0</v>
      </c>
      <c r="AIP146" s="271">
        <f>初始录入!C151</f>
        <v>0</v>
      </c>
      <c r="AIQ146" s="403">
        <f>IF(平时!D144&lt;&gt;"",平时!D144,0)</f>
        <v>0</v>
      </c>
      <c r="AIR146" s="404" t="str">
        <f t="shared" si="331"/>
        <v/>
      </c>
      <c r="AIS146" s="403">
        <f>IF(过程!D144&lt;&gt;"",过程!D144,0)</f>
        <v>0</v>
      </c>
      <c r="AIT146" s="404" t="str">
        <f t="shared" si="332"/>
        <v/>
      </c>
      <c r="AIU146" s="216">
        <f>IF(期末!D144&lt;&gt;"",期末!D144,0)</f>
        <v>0</v>
      </c>
      <c r="AIV146" s="404" t="str">
        <f t="shared" si="333"/>
        <v/>
      </c>
      <c r="AIW146" s="405">
        <f t="shared" si="334"/>
        <v>0</v>
      </c>
      <c r="AIX146" s="403">
        <f>IF(平时!E144&lt;&gt;"",平时!E144,0)</f>
        <v>0</v>
      </c>
      <c r="AIY146" s="404" t="str">
        <f t="shared" si="335"/>
        <v/>
      </c>
      <c r="AIZ146" s="403">
        <f>IF(过程!E144&lt;&gt;"",过程!E144,0)</f>
        <v>0</v>
      </c>
      <c r="AJA146" s="404" t="str">
        <f t="shared" si="336"/>
        <v/>
      </c>
      <c r="AJB146" s="216">
        <f>IF(期末!E144&lt;&gt;"",期末!E144,0)</f>
        <v>0</v>
      </c>
      <c r="AJC146" s="404" t="str">
        <f t="shared" si="337"/>
        <v/>
      </c>
      <c r="AJD146" s="405">
        <f t="shared" si="338"/>
        <v>0</v>
      </c>
      <c r="AJE146" s="403">
        <f>IF(平时!F144&lt;&gt;"",平时!F144,0)</f>
        <v>0</v>
      </c>
      <c r="AJF146" s="404" t="str">
        <f t="shared" si="339"/>
        <v/>
      </c>
      <c r="AJG146" s="403">
        <f>IF(过程!F144&lt;&gt;"",过程!F144,0)</f>
        <v>0</v>
      </c>
      <c r="AJH146" s="404" t="str">
        <f t="shared" si="340"/>
        <v/>
      </c>
      <c r="AJI146" s="216">
        <f>IF(期末!F144&lt;&gt;"",期末!F144,0)</f>
        <v>0</v>
      </c>
      <c r="AJJ146" s="404" t="str">
        <f t="shared" si="341"/>
        <v/>
      </c>
      <c r="AJK146" s="405">
        <f t="shared" si="342"/>
        <v>0</v>
      </c>
      <c r="AJL146" s="403">
        <f>IF(平时!G144&lt;&gt;"",平时!G144,0)</f>
        <v>0</v>
      </c>
      <c r="AJM146" s="404" t="str">
        <f t="shared" si="343"/>
        <v/>
      </c>
      <c r="AJN146" s="403">
        <f>IF(过程!G144&lt;&gt;"",过程!G144,0)</f>
        <v>0</v>
      </c>
      <c r="AJO146" s="404" t="str">
        <f t="shared" si="344"/>
        <v/>
      </c>
      <c r="AJP146" s="216">
        <f>IF(期末!G144&lt;&gt;"",期末!G144,0)</f>
        <v>0</v>
      </c>
      <c r="AJQ146" s="404" t="str">
        <f t="shared" si="345"/>
        <v/>
      </c>
      <c r="AJR146" s="405">
        <f t="shared" si="346"/>
        <v>0</v>
      </c>
      <c r="AJS146" s="403">
        <f>IF(平时!H144&lt;&gt;"",平时!H144,0)</f>
        <v>0</v>
      </c>
      <c r="AJT146" s="404" t="str">
        <f t="shared" si="347"/>
        <v/>
      </c>
      <c r="AJU146" s="403">
        <f>IF(过程!H144&lt;&gt;"",过程!H144,0)</f>
        <v>0</v>
      </c>
      <c r="AJV146" s="404" t="str">
        <f t="shared" si="348"/>
        <v/>
      </c>
      <c r="AJW146" s="216">
        <f>IF(期末!H144&lt;&gt;"",期末!H144,0)</f>
        <v>0</v>
      </c>
      <c r="AJX146" s="404" t="str">
        <f t="shared" si="349"/>
        <v/>
      </c>
      <c r="AJY146" s="406">
        <f t="shared" si="350"/>
        <v>0</v>
      </c>
      <c r="AKA146" s="216" t="str">
        <f>初始录入!A151</f>
        <v/>
      </c>
      <c r="AKB146" s="216">
        <f>初始录入!B151</f>
        <v>0</v>
      </c>
      <c r="AKC146" s="216">
        <f>初始录入!C151</f>
        <v>0</v>
      </c>
      <c r="AKD146" s="327" t="str">
        <f>IF(初始录入!$E151=初始录入!$K$2,达成度!$D159,"")</f>
        <v/>
      </c>
      <c r="AKE146" s="327" t="str">
        <f>IF(初始录入!$E151=初始录入!$K$3,达成度!D159,"")</f>
        <v/>
      </c>
      <c r="AKF146" s="216" t="str">
        <f>IF(初始录入!$E151=初始录入!$K$4,达成度!D159,"")</f>
        <v/>
      </c>
      <c r="AKG146" s="216" t="str">
        <f>IF(初始录入!$E151=初始录入!$K$5,达成度!D159,"")</f>
        <v/>
      </c>
      <c r="AKH146" s="327" t="str">
        <f>IF(初始录入!$E151=初始录入!$K$2,达成度!E159,"")</f>
        <v/>
      </c>
      <c r="AKI146" s="327" t="str">
        <f>IF(初始录入!$E151=初始录入!$K$3,达成度!E159,"")</f>
        <v/>
      </c>
      <c r="AKJ146" s="216" t="str">
        <f>IF(初始录入!$E151=初始录入!$K$4,达成度!E159,"")</f>
        <v/>
      </c>
      <c r="AKK146" s="216" t="str">
        <f>IF(初始录入!$E151=初始录入!$K$5,达成度!E159,"")</f>
        <v/>
      </c>
      <c r="AKL146" s="327" t="str">
        <f>IF(初始录入!$E151=初始录入!$K$2,达成度!F159,"")</f>
        <v/>
      </c>
      <c r="AKM146" s="327" t="str">
        <f>IF(初始录入!$E151=初始录入!$K$3,达成度!F159,"")</f>
        <v/>
      </c>
      <c r="AKN146" s="216" t="str">
        <f>IF(初始录入!$E151=初始录入!$K$4,达成度!F159,"")</f>
        <v/>
      </c>
      <c r="AKO146" s="216" t="str">
        <f>IF(初始录入!$E151=初始录入!$K$5,达成度!F159,"")</f>
        <v/>
      </c>
      <c r="AKP146" s="327" t="str">
        <f>IF(初始录入!$E151=初始录入!$K$2,达成度!H159,"")</f>
        <v/>
      </c>
      <c r="AKQ146" s="327" t="str">
        <f>IF(初始录入!$E151=初始录入!$K$3,达成度!H159,"")</f>
        <v/>
      </c>
      <c r="AKR146" s="216" t="str">
        <f>IF(初始录入!$E151=初始录入!$K$4,达成度!H159,"")</f>
        <v/>
      </c>
      <c r="AKS146" s="216" t="str">
        <f>IF(初始录入!$E151=初始录入!$K$5,达成度!H159,"")</f>
        <v/>
      </c>
      <c r="AKT146" s="327" t="str">
        <f>IF(初始录入!$E151=初始录入!$K$2,达成度!I159,"")</f>
        <v/>
      </c>
      <c r="AKU146" s="327" t="str">
        <f>IF(初始录入!$E151=初始录入!$K$3,达成度!I159,"")</f>
        <v/>
      </c>
      <c r="AKV146" s="216" t="str">
        <f>IF(初始录入!$E151=初始录入!$K$4,达成度!I159,"")</f>
        <v/>
      </c>
      <c r="AKW146" s="216" t="str">
        <f>IF(初始录入!$E151=初始录入!$K$5,达成度!I159,"")</f>
        <v/>
      </c>
      <c r="AKX146" s="327" t="str">
        <f>IF(初始录入!$E151=初始录入!$K$2,达成度!J159,"")</f>
        <v/>
      </c>
      <c r="AKY146" s="327" t="str">
        <f>IF(初始录入!$E151=初始录入!$K$3,达成度!J159,"")</f>
        <v/>
      </c>
      <c r="AKZ146" s="216" t="str">
        <f>IF(初始录入!$E151=初始录入!$K$4,达成度!J159,"")</f>
        <v/>
      </c>
      <c r="ALA146" s="216" t="str">
        <f>IF(初始录入!$E151=初始录入!$K$5,达成度!J159,"")</f>
        <v/>
      </c>
      <c r="ALB146" s="327" t="str">
        <f>IF(初始录入!$E151=初始录入!$K$2,达成度!L159,"")</f>
        <v/>
      </c>
      <c r="ALC146" s="327" t="str">
        <f>IF(初始录入!$E151=初始录入!$K$3,达成度!L159,"")</f>
        <v/>
      </c>
      <c r="ALD146" s="216" t="str">
        <f>IF(初始录入!$E151=初始录入!$K$4,达成度!L159,"")</f>
        <v/>
      </c>
      <c r="ALE146" s="216" t="str">
        <f>IF(初始录入!$E151=初始录入!$K$5,达成度!L159,"")</f>
        <v/>
      </c>
      <c r="ALF146" s="327" t="str">
        <f>IF(初始录入!$E151=初始录入!$K$2,达成度!M159,"")</f>
        <v/>
      </c>
      <c r="ALG146" s="327" t="str">
        <f>IF(初始录入!$E151=初始录入!$K$3,达成度!M159,"")</f>
        <v/>
      </c>
      <c r="ALH146" s="216" t="str">
        <f>IF(初始录入!$E151=初始录入!$K$4,达成度!M159,"")</f>
        <v/>
      </c>
      <c r="ALI146" s="216" t="str">
        <f>IF(初始录入!$E151=初始录入!$K$5,达成度!M159,"")</f>
        <v/>
      </c>
      <c r="ALJ146" s="327" t="str">
        <f>IF(初始录入!$E151=初始录入!$K$2,达成度!N159,"")</f>
        <v/>
      </c>
      <c r="ALK146" s="327" t="str">
        <f>IF(初始录入!$E151=初始录入!$K$3,达成度!N159,"")</f>
        <v/>
      </c>
      <c r="ALL146" s="216" t="str">
        <f>IF(初始录入!$E151=初始录入!$K$4,达成度!N159,"")</f>
        <v/>
      </c>
      <c r="ALM146" s="216" t="str">
        <f>IF(初始录入!$E151=初始录入!$K$5,达成度!N159,"")</f>
        <v/>
      </c>
      <c r="ALN146" s="327" t="str">
        <f>IF(初始录入!$E151=初始录入!$K$2,达成度!P159,"")</f>
        <v/>
      </c>
      <c r="ALO146" s="327" t="str">
        <f>IF(初始录入!$E151=初始录入!$K$3,达成度!P159,"")</f>
        <v/>
      </c>
      <c r="ALP146" s="216" t="str">
        <f>IF(初始录入!$E151=初始录入!$K$4,达成度!P159,"")</f>
        <v/>
      </c>
      <c r="ALQ146" s="216" t="str">
        <f>IF(初始录入!$E151=初始录入!$K$5,达成度!P159,"")</f>
        <v/>
      </c>
      <c r="ALR146" s="327" t="str">
        <f>IF(初始录入!$E151=初始录入!$K$2,达成度!Q159,"")</f>
        <v/>
      </c>
      <c r="ALS146" s="327" t="str">
        <f>IF(初始录入!$E151=初始录入!$K$3,达成度!Q159,"")</f>
        <v/>
      </c>
      <c r="ALT146" s="216" t="str">
        <f>IF(初始录入!$E151=初始录入!$K$4,达成度!Q159,"")</f>
        <v/>
      </c>
      <c r="ALU146" s="216" t="str">
        <f>IF(初始录入!$E151=初始录入!$K$5,达成度!Q159,"")</f>
        <v/>
      </c>
      <c r="ALV146" s="327" t="str">
        <f>IF(初始录入!$E151=初始录入!$K$2,达成度!R159,"")</f>
        <v/>
      </c>
      <c r="ALW146" s="327" t="str">
        <f>IF(初始录入!$E151=初始录入!$K$3,达成度!R159,"")</f>
        <v/>
      </c>
      <c r="ALX146" s="216" t="str">
        <f>IF(初始录入!$E151=初始录入!$K$4,达成度!R159,"")</f>
        <v/>
      </c>
      <c r="ALY146" s="216"/>
      <c r="ALZ146" s="327" t="str">
        <f>IF(初始录入!$E151=初始录入!$K$2,达成度!T159,"")</f>
        <v/>
      </c>
      <c r="AMA146" s="327" t="str">
        <f>IF(初始录入!$E151=初始录入!$K$3,达成度!T159,"")</f>
        <v/>
      </c>
      <c r="AMB146" s="216" t="str">
        <f>IF(初始录入!$E151=初始录入!$K$4,达成度!T159,"")</f>
        <v/>
      </c>
      <c r="AMC146" s="216" t="str">
        <f>IF(初始录入!$E151=初始录入!$K$5,达成度!T159,"")</f>
        <v/>
      </c>
      <c r="AMD146" s="327" t="str">
        <f>IF(初始录入!$E151=初始录入!$K$2,达成度!U159,"")</f>
        <v/>
      </c>
      <c r="AME146" s="327" t="str">
        <f>IF(初始录入!$E151=初始录入!$K$3,达成度!U159,"")</f>
        <v/>
      </c>
      <c r="AMF146" s="216" t="str">
        <f>IF(初始录入!$E151=初始录入!$K$4,达成度!U159,"")</f>
        <v/>
      </c>
      <c r="AMG146" s="216" t="str">
        <f>IF(初始录入!$E151=初始录入!$K$5,达成度!U159,"")</f>
        <v/>
      </c>
      <c r="AMH146" s="327" t="str">
        <f>IF(初始录入!$E151=初始录入!$K$2,达成度!V159,"")</f>
        <v/>
      </c>
      <c r="AMI146" s="327" t="str">
        <f>IF(初始录入!$E151=初始录入!$K$3,达成度!V159,"")</f>
        <v/>
      </c>
      <c r="AMJ146" s="216" t="str">
        <f>IF(初始录入!$E151=初始录入!$K$4,达成度!W159,"")</f>
        <v/>
      </c>
      <c r="AMK146" s="216" t="str">
        <f>IF(初始录入!$E151=初始录入!$K$5,达成度!W159,"")</f>
        <v/>
      </c>
      <c r="AMM146" s="270">
        <f t="shared" si="369"/>
        <v>139</v>
      </c>
      <c r="AMN146" s="222" t="str">
        <f t="shared" si="365"/>
        <v/>
      </c>
      <c r="AMO146" s="325" t="str">
        <f>IF($AMM146&lt;=$H$7,INDEX(达成度!$G$21:$G$170,$AMM146,1),"")</f>
        <v/>
      </c>
      <c r="AMP146" s="325" t="str">
        <f>IF($AMM146&lt;=$H$7,INDEX(达成度!$K$21:$K$170,$AMM146,1),"")</f>
        <v/>
      </c>
      <c r="AMQ146" s="325" t="str">
        <f>IF($AMM146&lt;=$H$7,INDEX(达成度!$O$21:$O$170,$AMM146,1),"")</f>
        <v/>
      </c>
      <c r="AMR146" s="325" t="str">
        <f>IF($AMM146&lt;=$H$7,INDEX(达成度!$S$21:$S$170,$AMM146,1),"")</f>
        <v/>
      </c>
      <c r="AMS146" s="326" t="str">
        <f>IF($AMM146&lt;=$H$7,INDEX(达成度!$W$21:$W$170,$AMM146,1),"")</f>
        <v/>
      </c>
      <c r="AMU146" s="407"/>
      <c r="AMV146" s="222" t="str">
        <f t="shared" si="366"/>
        <v/>
      </c>
      <c r="AMW146" s="325" t="str">
        <f>IF($AMM146&lt;=$I$7,INDEX(达成度!$G$21:$G$170,$AMM146+$H$7,1),"")</f>
        <v/>
      </c>
      <c r="AMX146" s="325" t="str">
        <f>IF($AMM146&lt;=$I$7,INDEX(达成度!$K$21:$K$170,$AMM146+$H$7,1),"")</f>
        <v/>
      </c>
      <c r="AMY146" s="325" t="str">
        <f>IF($AMM146&lt;=$I$7,INDEX(达成度!$O$21:$O$170,$AMM146+$H$7,1),"")</f>
        <v/>
      </c>
      <c r="AMZ146" s="325" t="str">
        <f>IF($AMM146&lt;=$I$7,INDEX(达成度!$S$21:$S$170,$AMM146+$H$7,1),"")</f>
        <v/>
      </c>
      <c r="ANA146" s="326" t="str">
        <f>IF($AMM146&lt;=$I$7,INDEX(达成度!$W$21:$W$170,$AMM146+$H$7,1),"")</f>
        <v/>
      </c>
      <c r="ANC146" s="270"/>
      <c r="AND146" s="216" t="str">
        <f t="shared" si="367"/>
        <v/>
      </c>
      <c r="ANE146" s="325" t="str">
        <f>IF($AMM146&lt;=$J$7,INDEX(达成度!$G$21:$G$170,$AMM146+$H$7+$I$7,1),"")</f>
        <v/>
      </c>
      <c r="ANF146" s="325" t="str">
        <f>IF($AMM146&lt;=$J$7,INDEX(达成度!$K$21:$K$170,$AMM146+$H$7+$I$7,1),"")</f>
        <v/>
      </c>
      <c r="ANG146" s="325" t="str">
        <f>IF($AMM146&lt;=$J$7,INDEX(达成度!$O$21:$O$170,$AMM146+$H$7+$I$7,1),"")</f>
        <v/>
      </c>
      <c r="ANH146" s="325" t="str">
        <f>IF($AMM146&lt;=$J$7,INDEX(达成度!$S$21:$S$170,$AMM146+$H$7+$I$7,1),"")</f>
        <v/>
      </c>
      <c r="ANI146" s="326" t="str">
        <f>IF($AMM146&lt;=$J$7,INDEX(达成度!$W$21:$W$170,$AMM146+$H$7+$I$7,1),"")</f>
        <v/>
      </c>
      <c r="ANK146" s="270"/>
      <c r="ANL146" s="216" t="str">
        <f t="shared" si="368"/>
        <v/>
      </c>
      <c r="ANM146" s="325" t="str">
        <f>IF($AMM146&lt;=$K$7,INDEX(达成度!$G$21:$G$170,$AMM146+$H$7+$I$7+$J$7,1),"")</f>
        <v/>
      </c>
      <c r="ANN146" s="325" t="str">
        <f>IF($AMM146&lt;=$K$7,INDEX(达成度!$K$21:$K$170,$AMM146+$H$7+$I$7+$J$7,1),"")</f>
        <v/>
      </c>
      <c r="ANO146" s="325" t="str">
        <f>IF($AMM146&lt;=$K$7,INDEX(达成度!$O$21:$O$170,$AMM146+$H$7+$I$7+$J$7,1),"")</f>
        <v/>
      </c>
      <c r="ANP146" s="325" t="str">
        <f>IF($AMM146&lt;=$K$7,INDEX(达成度!$S$21:$S$170,$AMM146+$H$7+$I$7+$J$7,1),"")</f>
        <v/>
      </c>
      <c r="ANQ146" s="326" t="str">
        <f>IF($AMM146&lt;=$K$7,INDEX(达成度!$W$21:$W$170,$AMM146+$H$7+$I$7+$J$7,1),"")</f>
        <v/>
      </c>
    </row>
    <row r="147" ht="18" customHeight="1" spans="1:1024 1025:1057">
      <c r="A147" s="215" t="str">
        <f>初始录入!A152</f>
        <v/>
      </c>
      <c r="B147" s="216" t="str">
        <f>IF(初始录入!B152&lt;&gt;"",初始录入!B152,"")</f>
        <v/>
      </c>
      <c r="C147" s="216" t="str">
        <f>IF(初始录入!C152&lt;&gt;"",初始录入!C152,"")</f>
        <v/>
      </c>
      <c r="D147" s="216" t="str">
        <f>IF(初始录入!D152&lt;&gt;"",初始录入!D152,"")</f>
        <v/>
      </c>
      <c r="E147" s="218" t="str">
        <f>IF(初始录入!E152&lt;&gt;"",初始录入!E152,"")</f>
        <v/>
      </c>
      <c r="G147" s="330"/>
      <c r="H147" s="295">
        <f>IF(初始录入!E152=H$6,1,0)</f>
        <v>0</v>
      </c>
      <c r="I147" s="295">
        <f>IF(初始录入!E152=I$6,1,0)</f>
        <v>0</v>
      </c>
      <c r="J147" s="295">
        <f>IF(初始录入!E152=J$6,1,0)</f>
        <v>0</v>
      </c>
      <c r="K147" s="321">
        <f>IF(初始录入!E152=K$6,1,0)</f>
        <v>0</v>
      </c>
      <c r="Y147" s="294">
        <v>100</v>
      </c>
      <c r="Z147" s="295">
        <f>成绩录入!$F$7</f>
        <v>0</v>
      </c>
      <c r="AA147" s="295">
        <f>成绩录入!F150</f>
        <v>0</v>
      </c>
      <c r="AB147" s="296">
        <f>IF(初始录入!$M$7&lt;&gt;"",IF(成绩录入!$F$7&lt;&gt;"",IF(初始录入!$P$7="次数",AA147/Z147*Y147,成绩录入!F150),0),0)</f>
        <v>0</v>
      </c>
      <c r="AC147" s="297">
        <f t="shared" si="278"/>
        <v>0</v>
      </c>
      <c r="AD147" s="297">
        <f t="shared" si="279"/>
        <v>0</v>
      </c>
      <c r="AE147" s="297">
        <f t="shared" si="280"/>
        <v>0</v>
      </c>
      <c r="AF147" s="297">
        <f t="shared" si="281"/>
        <v>0</v>
      </c>
      <c r="AG147" s="297">
        <f t="shared" si="282"/>
        <v>0</v>
      </c>
      <c r="AH147" s="298">
        <f t="shared" si="283"/>
        <v>0</v>
      </c>
      <c r="AJ147" s="260">
        <f>成绩录入!I150</f>
        <v>0</v>
      </c>
      <c r="AK147" s="248">
        <f>成绩录入!J150</f>
        <v>0</v>
      </c>
      <c r="AL147" s="248">
        <f>成绩录入!K150</f>
        <v>0</v>
      </c>
      <c r="AM147" s="248">
        <f>成绩录入!L150</f>
        <v>0</v>
      </c>
      <c r="AN147" s="248">
        <f>成绩录入!M150</f>
        <v>0</v>
      </c>
      <c r="AO147" s="298">
        <f t="shared" si="284"/>
        <v>0</v>
      </c>
      <c r="AQ147" s="260">
        <f>成绩录入!I150</f>
        <v>0</v>
      </c>
      <c r="AR147" s="248">
        <f>成绩录入!J150</f>
        <v>0</v>
      </c>
      <c r="AS147" s="248">
        <f>成绩录入!K150</f>
        <v>0</v>
      </c>
      <c r="AT147" s="248">
        <f>成绩录入!L150</f>
        <v>0</v>
      </c>
      <c r="AU147" s="248">
        <f>成绩录入!M150</f>
        <v>0</v>
      </c>
      <c r="AV147" s="298">
        <f t="shared" si="285"/>
        <v>0</v>
      </c>
      <c r="AX147" s="260">
        <f>成绩录入!I150</f>
        <v>0</v>
      </c>
      <c r="AY147" s="248">
        <f>成绩录入!J150</f>
        <v>0</v>
      </c>
      <c r="AZ147" s="248">
        <f>成绩录入!K150</f>
        <v>0</v>
      </c>
      <c r="BA147" s="248">
        <f>成绩录入!L150</f>
        <v>0</v>
      </c>
      <c r="BB147" s="248">
        <f>成绩录入!M150</f>
        <v>0</v>
      </c>
      <c r="BC147" s="298">
        <f t="shared" si="286"/>
        <v>0</v>
      </c>
      <c r="BE147" s="260">
        <f>成绩录入!I150</f>
        <v>0</v>
      </c>
      <c r="BF147" s="248">
        <f>成绩录入!J150</f>
        <v>0</v>
      </c>
      <c r="BG147" s="248">
        <f>成绩录入!K150</f>
        <v>0</v>
      </c>
      <c r="BH147" s="248">
        <f>成绩录入!L150</f>
        <v>0</v>
      </c>
      <c r="BI147" s="248">
        <f>成绩录入!M150</f>
        <v>0</v>
      </c>
      <c r="BJ147" s="298">
        <f t="shared" si="287"/>
        <v>0</v>
      </c>
      <c r="BL147" s="260">
        <f>成绩录入!I150</f>
        <v>0</v>
      </c>
      <c r="BM147" s="248">
        <f>成绩录入!J150</f>
        <v>0</v>
      </c>
      <c r="BN147" s="248">
        <f>成绩录入!K150</f>
        <v>0</v>
      </c>
      <c r="BO147" s="248">
        <f>成绩录入!L150</f>
        <v>0</v>
      </c>
      <c r="BP147" s="248">
        <f>成绩录入!M150</f>
        <v>0</v>
      </c>
      <c r="BQ147" s="298">
        <f t="shared" si="288"/>
        <v>0</v>
      </c>
      <c r="BS147" s="260">
        <f>成绩录入!P150</f>
        <v>0</v>
      </c>
      <c r="BT147" s="248">
        <f>成绩录入!Q150</f>
        <v>0</v>
      </c>
      <c r="BU147" s="248">
        <f>成绩录入!R150</f>
        <v>0</v>
      </c>
      <c r="BV147" s="248">
        <f>成绩录入!S150</f>
        <v>0</v>
      </c>
      <c r="BW147" s="248">
        <f>成绩录入!T150</f>
        <v>0</v>
      </c>
      <c r="BX147" s="248">
        <f>成绩录入!U150</f>
        <v>0</v>
      </c>
      <c r="BY147" s="248">
        <f>成绩录入!V150</f>
        <v>0</v>
      </c>
      <c r="BZ147" s="248">
        <f>成绩录入!W150</f>
        <v>0</v>
      </c>
      <c r="CA147" s="248">
        <f>成绩录入!X150</f>
        <v>0</v>
      </c>
      <c r="CB147" s="248">
        <f>成绩录入!Y150</f>
        <v>0</v>
      </c>
      <c r="CC147" s="298">
        <f t="shared" si="289"/>
        <v>0</v>
      </c>
      <c r="CE147" s="260">
        <f>成绩录入!P150</f>
        <v>0</v>
      </c>
      <c r="CF147" s="248">
        <f>成绩录入!Q150</f>
        <v>0</v>
      </c>
      <c r="CG147" s="248">
        <f>成绩录入!R150</f>
        <v>0</v>
      </c>
      <c r="CH147" s="248">
        <f>成绩录入!S150</f>
        <v>0</v>
      </c>
      <c r="CI147" s="248">
        <f>成绩录入!T150</f>
        <v>0</v>
      </c>
      <c r="CJ147" s="248">
        <f>成绩录入!U150</f>
        <v>0</v>
      </c>
      <c r="CK147" s="248">
        <f>成绩录入!V150</f>
        <v>0</v>
      </c>
      <c r="CL147" s="248">
        <f>成绩录入!W150</f>
        <v>0</v>
      </c>
      <c r="CM147" s="248">
        <f>成绩录入!X150</f>
        <v>0</v>
      </c>
      <c r="CN147" s="248">
        <f>成绩录入!Y150</f>
        <v>0</v>
      </c>
      <c r="CO147" s="298">
        <f t="shared" si="290"/>
        <v>0</v>
      </c>
      <c r="CQ147" s="260">
        <f>成绩录入!P150</f>
        <v>0</v>
      </c>
      <c r="CR147" s="248">
        <f>成绩录入!Q150</f>
        <v>0</v>
      </c>
      <c r="CS147" s="248">
        <f>成绩录入!R150</f>
        <v>0</v>
      </c>
      <c r="CT147" s="248">
        <f>成绩录入!S150</f>
        <v>0</v>
      </c>
      <c r="CU147" s="248">
        <f>成绩录入!T150</f>
        <v>0</v>
      </c>
      <c r="CV147" s="248">
        <f>成绩录入!U150</f>
        <v>0</v>
      </c>
      <c r="CW147" s="248">
        <f>成绩录入!V150</f>
        <v>0</v>
      </c>
      <c r="CX147" s="248">
        <f>成绩录入!W150</f>
        <v>0</v>
      </c>
      <c r="CY147" s="248">
        <f>成绩录入!X150</f>
        <v>0</v>
      </c>
      <c r="CZ147" s="248">
        <f>成绩录入!Y150</f>
        <v>0</v>
      </c>
      <c r="DA147" s="298">
        <f t="shared" si="291"/>
        <v>0</v>
      </c>
      <c r="DC147" s="260">
        <f>成绩录入!P150</f>
        <v>0</v>
      </c>
      <c r="DD147" s="248">
        <f>成绩录入!Q150</f>
        <v>0</v>
      </c>
      <c r="DE147" s="248">
        <f>成绩录入!R150</f>
        <v>0</v>
      </c>
      <c r="DF147" s="248">
        <f>成绩录入!S150</f>
        <v>0</v>
      </c>
      <c r="DG147" s="248">
        <f>成绩录入!T150</f>
        <v>0</v>
      </c>
      <c r="DH147" s="248">
        <f>成绩录入!U150</f>
        <v>0</v>
      </c>
      <c r="DI147" s="248">
        <f>成绩录入!V150</f>
        <v>0</v>
      </c>
      <c r="DJ147" s="248">
        <f>成绩录入!W150</f>
        <v>0</v>
      </c>
      <c r="DK147" s="248">
        <f>成绩录入!X150</f>
        <v>0</v>
      </c>
      <c r="DL147" s="248">
        <f>成绩录入!Y150</f>
        <v>0</v>
      </c>
      <c r="DM147" s="298">
        <f t="shared" si="351"/>
        <v>0</v>
      </c>
      <c r="DN147" s="299"/>
      <c r="DO147" s="260">
        <f>成绩录入!P150</f>
        <v>0</v>
      </c>
      <c r="DP147" s="248">
        <f>成绩录入!Q150</f>
        <v>0</v>
      </c>
      <c r="DQ147" s="248">
        <f>成绩录入!R150</f>
        <v>0</v>
      </c>
      <c r="DR147" s="248">
        <f>成绩录入!S150</f>
        <v>0</v>
      </c>
      <c r="DS147" s="248">
        <f>成绩录入!T150</f>
        <v>0</v>
      </c>
      <c r="DT147" s="248">
        <f>成绩录入!U150</f>
        <v>0</v>
      </c>
      <c r="DU147" s="248">
        <f>成绩录入!V150</f>
        <v>0</v>
      </c>
      <c r="DV147" s="248">
        <f>成绩录入!W150</f>
        <v>0</v>
      </c>
      <c r="DW147" s="248">
        <f>成绩录入!X150</f>
        <v>0</v>
      </c>
      <c r="DX147" s="248">
        <f>成绩录入!Y150</f>
        <v>0</v>
      </c>
      <c r="DY147" s="298">
        <f t="shared" si="352"/>
        <v>0</v>
      </c>
      <c r="EA147" s="301" t="e">
        <f t="shared" si="294"/>
        <v>#DIV/0!</v>
      </c>
      <c r="EB147" s="297" t="e">
        <f t="shared" si="295"/>
        <v>#DIV/0!</v>
      </c>
      <c r="EC147" s="297" t="e">
        <f t="shared" si="296"/>
        <v>#DIV/0!</v>
      </c>
      <c r="ED147" s="297" t="e">
        <f t="shared" si="297"/>
        <v>#DIV/0!</v>
      </c>
      <c r="EE147" s="297" t="e">
        <f t="shared" si="298"/>
        <v>#DIV/0!</v>
      </c>
      <c r="EF147" s="302" t="e">
        <f t="shared" si="299"/>
        <v>#DIV/0!</v>
      </c>
      <c r="EG147" s="303"/>
      <c r="EH147" s="304">
        <f t="shared" si="300"/>
        <v>0</v>
      </c>
      <c r="EI147" s="397">
        <f>成绩录入!I150</f>
        <v>0</v>
      </c>
      <c r="EJ147" s="397">
        <f>成绩录入!J150</f>
        <v>0</v>
      </c>
      <c r="EK147" s="397">
        <f>成绩录入!K150</f>
        <v>0</v>
      </c>
      <c r="EL147" s="397">
        <f>成绩录入!L150</f>
        <v>0</v>
      </c>
      <c r="EM147" s="397">
        <f>成绩录入!M150</f>
        <v>0</v>
      </c>
      <c r="EN147" s="397">
        <f>成绩录入!P150</f>
        <v>0</v>
      </c>
      <c r="EO147" s="397">
        <f>成绩录入!Q150</f>
        <v>0</v>
      </c>
      <c r="EP147" s="397">
        <f>成绩录入!R150</f>
        <v>0</v>
      </c>
      <c r="EQ147" s="397">
        <f>成绩录入!S150</f>
        <v>0</v>
      </c>
      <c r="ER147" s="397">
        <f>成绩录入!T150</f>
        <v>0</v>
      </c>
      <c r="ES147" s="397">
        <f>成绩录入!U150</f>
        <v>0</v>
      </c>
      <c r="ET147" s="397">
        <f>成绩录入!V150</f>
        <v>0</v>
      </c>
      <c r="EU147" s="397">
        <f>成绩录入!W150</f>
        <v>0</v>
      </c>
      <c r="EV147" s="397">
        <f>成绩录入!X150</f>
        <v>0</v>
      </c>
      <c r="EW147" s="398">
        <f>成绩录入!Y150</f>
        <v>0</v>
      </c>
      <c r="EY147" s="304" t="str">
        <f t="shared" si="358"/>
        <v/>
      </c>
      <c r="EZ147" s="296" t="str">
        <f t="shared" si="358"/>
        <v/>
      </c>
      <c r="FA147" s="296" t="str">
        <f t="shared" si="358"/>
        <v/>
      </c>
      <c r="FB147" s="296" t="str">
        <f t="shared" si="358"/>
        <v/>
      </c>
      <c r="FC147" s="302">
        <f>成绩录入!AB150</f>
        <v>0</v>
      </c>
      <c r="FD147" s="303"/>
      <c r="FE147" s="399" t="str">
        <f t="shared" si="301"/>
        <v>√</v>
      </c>
      <c r="FF147" s="397" t="str">
        <f t="shared" si="302"/>
        <v>√</v>
      </c>
      <c r="FG147" s="397" t="str">
        <f t="shared" si="303"/>
        <v>√</v>
      </c>
      <c r="FH147" s="397" t="str">
        <f t="shared" si="304"/>
        <v>√</v>
      </c>
      <c r="FI147" s="398" t="str">
        <f t="shared" si="305"/>
        <v>√</v>
      </c>
      <c r="FJ147" s="299"/>
      <c r="FK147" s="260">
        <f>成绩录入!AB150</f>
        <v>0</v>
      </c>
      <c r="FL147" s="248">
        <f>成绩录入!AC150</f>
        <v>0</v>
      </c>
      <c r="FM147" s="248">
        <f>成绩录入!AD150</f>
        <v>0</v>
      </c>
      <c r="FN147" s="248">
        <f>成绩录入!AE150</f>
        <v>0</v>
      </c>
      <c r="FO147" s="248">
        <f>成绩录入!AF150</f>
        <v>0</v>
      </c>
      <c r="FP147" s="248">
        <f>成绩录入!AG150</f>
        <v>0</v>
      </c>
      <c r="FQ147" s="298">
        <f t="shared" si="306"/>
        <v>0</v>
      </c>
      <c r="FR147" s="299"/>
      <c r="FS147" s="260">
        <f>成绩录入!AB150</f>
        <v>0</v>
      </c>
      <c r="FT147" s="248">
        <f>成绩录入!AC150</f>
        <v>0</v>
      </c>
      <c r="FU147" s="248">
        <f>成绩录入!AD150</f>
        <v>0</v>
      </c>
      <c r="FV147" s="248">
        <f>成绩录入!AE150</f>
        <v>0</v>
      </c>
      <c r="FW147" s="248">
        <f>成绩录入!AF150</f>
        <v>0</v>
      </c>
      <c r="FX147" s="333">
        <f>成绩录入!AG150</f>
        <v>0</v>
      </c>
      <c r="FY147" s="298">
        <f t="shared" si="307"/>
        <v>0</v>
      </c>
      <c r="FZ147" s="299"/>
      <c r="GA147" s="260">
        <f>成绩录入!AB150</f>
        <v>0</v>
      </c>
      <c r="GB147" s="248">
        <f>成绩录入!AC150</f>
        <v>0</v>
      </c>
      <c r="GC147" s="248">
        <f>成绩录入!AD150</f>
        <v>0</v>
      </c>
      <c r="GD147" s="248">
        <f>成绩录入!AE150</f>
        <v>0</v>
      </c>
      <c r="GE147" s="248">
        <f>成绩录入!AF150</f>
        <v>0</v>
      </c>
      <c r="GF147" s="248">
        <f>成绩录入!AG150</f>
        <v>0</v>
      </c>
      <c r="GG147" s="298">
        <f t="shared" si="308"/>
        <v>0</v>
      </c>
      <c r="GI147" s="260">
        <f>成绩录入!AB150</f>
        <v>0</v>
      </c>
      <c r="GJ147" s="248">
        <f>成绩录入!AC150</f>
        <v>0</v>
      </c>
      <c r="GK147" s="248">
        <f>成绩录入!AD150</f>
        <v>0</v>
      </c>
      <c r="GL147" s="248">
        <f>成绩录入!AE150</f>
        <v>0</v>
      </c>
      <c r="GM147" s="248">
        <f>成绩录入!AF150</f>
        <v>0</v>
      </c>
      <c r="GN147" s="248">
        <f>成绩录入!AG150</f>
        <v>0</v>
      </c>
      <c r="GO147" s="298">
        <f t="shared" si="309"/>
        <v>0</v>
      </c>
      <c r="GP147" s="299"/>
      <c r="GQ147" s="260">
        <f>成绩录入!AB150</f>
        <v>0</v>
      </c>
      <c r="GR147" s="248">
        <f>成绩录入!AC150</f>
        <v>0</v>
      </c>
      <c r="GS147" s="248">
        <f>成绩录入!AD150</f>
        <v>0</v>
      </c>
      <c r="GT147" s="248">
        <f>成绩录入!AE150</f>
        <v>0</v>
      </c>
      <c r="GU147" s="248">
        <f>成绩录入!AF150</f>
        <v>0</v>
      </c>
      <c r="GV147" s="248">
        <f>成绩录入!AG150</f>
        <v>0</v>
      </c>
      <c r="GW147" s="298">
        <f t="shared" si="310"/>
        <v>0</v>
      </c>
      <c r="GX147" s="299"/>
      <c r="GY147" s="273">
        <f>成绩录入!AJ150</f>
        <v>0</v>
      </c>
      <c r="GZ147" s="274">
        <f>成绩录入!AK150</f>
        <v>0</v>
      </c>
      <c r="HA147" s="274">
        <f>成绩录入!AL150</f>
        <v>0</v>
      </c>
      <c r="HB147" s="274">
        <f>成绩录入!AM150</f>
        <v>0</v>
      </c>
      <c r="HC147" s="274">
        <f>成绩录入!AN150</f>
        <v>0</v>
      </c>
      <c r="HD147" s="274">
        <f>成绩录入!AO150</f>
        <v>0</v>
      </c>
      <c r="HE147" s="310">
        <f t="shared" si="359"/>
        <v>0</v>
      </c>
      <c r="HF147" s="299"/>
      <c r="HG147" s="273">
        <f>成绩录入!AJ150</f>
        <v>0</v>
      </c>
      <c r="HH147" s="274">
        <f>成绩录入!AK150</f>
        <v>0</v>
      </c>
      <c r="HI147" s="274">
        <f>成绩录入!AL150</f>
        <v>0</v>
      </c>
      <c r="HJ147" s="274">
        <f>成绩录入!AM150</f>
        <v>0</v>
      </c>
      <c r="HK147" s="274">
        <f>成绩录入!AN150</f>
        <v>0</v>
      </c>
      <c r="HL147" s="274">
        <f>成绩录入!AO150</f>
        <v>0</v>
      </c>
      <c r="HM147" s="310">
        <f t="shared" si="360"/>
        <v>0</v>
      </c>
      <c r="HO147" s="273">
        <f>成绩录入!AJ150</f>
        <v>0</v>
      </c>
      <c r="HP147" s="274">
        <f>成绩录入!AK150</f>
        <v>0</v>
      </c>
      <c r="HQ147" s="274">
        <f>成绩录入!AL150</f>
        <v>0</v>
      </c>
      <c r="HR147" s="274">
        <f>成绩录入!AM150</f>
        <v>0</v>
      </c>
      <c r="HS147" s="274">
        <f>成绩录入!AN150</f>
        <v>0</v>
      </c>
      <c r="HT147" s="274">
        <f>成绩录入!AO150</f>
        <v>0</v>
      </c>
      <c r="HU147" s="310">
        <f t="shared" si="361"/>
        <v>0</v>
      </c>
      <c r="HV147" s="299"/>
      <c r="HW147" s="273">
        <f>成绩录入!AJ150</f>
        <v>0</v>
      </c>
      <c r="HX147" s="274">
        <f>成绩录入!AK150</f>
        <v>0</v>
      </c>
      <c r="HY147" s="274">
        <f>成绩录入!AL150</f>
        <v>0</v>
      </c>
      <c r="HZ147" s="274">
        <f>成绩录入!AM150</f>
        <v>0</v>
      </c>
      <c r="IA147" s="274">
        <f>成绩录入!AN150</f>
        <v>0</v>
      </c>
      <c r="IB147" s="274">
        <f>成绩录入!AO150</f>
        <v>0</v>
      </c>
      <c r="IC147" s="310">
        <f t="shared" si="362"/>
        <v>0</v>
      </c>
      <c r="ID147" s="299"/>
      <c r="IE147" s="273">
        <f>成绩录入!AJ150</f>
        <v>0</v>
      </c>
      <c r="IF147" s="274">
        <f>成绩录入!AK150</f>
        <v>0</v>
      </c>
      <c r="IG147" s="274">
        <f>成绩录入!AL150</f>
        <v>0</v>
      </c>
      <c r="IH147" s="274">
        <f>成绩录入!AM150</f>
        <v>0</v>
      </c>
      <c r="II147" s="274">
        <f>成绩录入!AN150</f>
        <v>0</v>
      </c>
      <c r="IJ147" s="274">
        <f>成绩录入!AO150</f>
        <v>0</v>
      </c>
      <c r="IK147" s="310">
        <f t="shared" si="363"/>
        <v>0</v>
      </c>
      <c r="IL147" s="299"/>
      <c r="IM147" s="313" t="e">
        <f t="shared" si="311"/>
        <v>#DIV/0!</v>
      </c>
      <c r="IN147" s="314" t="e">
        <f t="shared" si="312"/>
        <v>#DIV/0!</v>
      </c>
      <c r="IO147" s="314" t="e">
        <f t="shared" si="313"/>
        <v>#DIV/0!</v>
      </c>
      <c r="IP147" s="314" t="e">
        <f t="shared" si="314"/>
        <v>#DIV/0!</v>
      </c>
      <c r="IQ147" s="314" t="e">
        <f t="shared" si="315"/>
        <v>#DIV/0!</v>
      </c>
      <c r="IR147" s="400" t="e">
        <f t="shared" si="316"/>
        <v>#DIV/0!</v>
      </c>
      <c r="IT147" s="214">
        <f>成绩录入!AR150</f>
        <v>0</v>
      </c>
      <c r="IU147" s="216">
        <f>成绩录入!AS150</f>
        <v>0</v>
      </c>
      <c r="IV147" s="216">
        <f>成绩录入!AT150</f>
        <v>0</v>
      </c>
      <c r="IW147" s="216">
        <f>成绩录入!AU150</f>
        <v>0</v>
      </c>
      <c r="IX147" s="216">
        <f>成绩录入!AV150</f>
        <v>0</v>
      </c>
      <c r="IY147" s="216">
        <f>成绩录入!AW150</f>
        <v>0</v>
      </c>
      <c r="IZ147" s="298">
        <f t="shared" si="317"/>
        <v>0</v>
      </c>
      <c r="JA147" s="299"/>
      <c r="JB147" s="317">
        <f>成绩录入!AR150</f>
        <v>0</v>
      </c>
      <c r="JC147" s="216">
        <f>成绩录入!AS150</f>
        <v>0</v>
      </c>
      <c r="JD147" s="216">
        <f>成绩录入!AT150</f>
        <v>0</v>
      </c>
      <c r="JE147" s="216">
        <f>成绩录入!AU150</f>
        <v>0</v>
      </c>
      <c r="JF147" s="216">
        <f>成绩录入!AV150</f>
        <v>0</v>
      </c>
      <c r="JG147" s="216">
        <f>成绩录入!AW150</f>
        <v>0</v>
      </c>
      <c r="JH147" s="298">
        <f t="shared" si="318"/>
        <v>0</v>
      </c>
      <c r="JI147" s="299"/>
      <c r="JJ147" s="248">
        <f>成绩录入!AR150</f>
        <v>0</v>
      </c>
      <c r="JK147" s="248">
        <f>成绩录入!AS150</f>
        <v>0</v>
      </c>
      <c r="JL147" s="248">
        <f>成绩录入!AT150</f>
        <v>0</v>
      </c>
      <c r="JM147" s="248">
        <f>成绩录入!AU150</f>
        <v>0</v>
      </c>
      <c r="JN147" s="248">
        <f>成绩录入!AV150</f>
        <v>0</v>
      </c>
      <c r="JO147" s="248">
        <f>成绩录入!AW150</f>
        <v>0</v>
      </c>
      <c r="JP147" s="298">
        <f t="shared" si="319"/>
        <v>0</v>
      </c>
      <c r="JQ147" s="299"/>
      <c r="JR147" s="308">
        <f>成绩录入!AR150</f>
        <v>0</v>
      </c>
      <c r="JS147" s="248">
        <f>成绩录入!AS150</f>
        <v>0</v>
      </c>
      <c r="JT147" s="248">
        <f>成绩录入!AT150</f>
        <v>0</v>
      </c>
      <c r="JU147" s="248">
        <f>成绩录入!AU150</f>
        <v>0</v>
      </c>
      <c r="JV147" s="248">
        <f>成绩录入!AV150</f>
        <v>0</v>
      </c>
      <c r="JW147" s="248">
        <f>成绩录入!AW150</f>
        <v>0</v>
      </c>
      <c r="JX147" s="298">
        <f t="shared" si="320"/>
        <v>0</v>
      </c>
      <c r="JY147" s="299"/>
      <c r="JZ147" s="308">
        <f>成绩录入!AR150</f>
        <v>0</v>
      </c>
      <c r="KA147" s="248">
        <f>成绩录入!AS150</f>
        <v>0</v>
      </c>
      <c r="KB147" s="248">
        <f>成绩录入!AT150</f>
        <v>0</v>
      </c>
      <c r="KC147" s="248">
        <f>成绩录入!AU150</f>
        <v>0</v>
      </c>
      <c r="KD147" s="248">
        <f>成绩录入!AV150</f>
        <v>0</v>
      </c>
      <c r="KE147" s="248">
        <f>成绩录入!AW150</f>
        <v>0</v>
      </c>
      <c r="KF147" s="298">
        <f t="shared" si="321"/>
        <v>0</v>
      </c>
      <c r="KH147" s="401">
        <f t="shared" si="322"/>
        <v>0</v>
      </c>
      <c r="KI147" s="314">
        <f t="shared" si="323"/>
        <v>0</v>
      </c>
      <c r="KJ147" s="314">
        <f t="shared" si="324"/>
        <v>0</v>
      </c>
      <c r="KK147" s="314">
        <f t="shared" si="325"/>
        <v>0</v>
      </c>
      <c r="KL147" s="314">
        <f t="shared" si="326"/>
        <v>0</v>
      </c>
      <c r="KM147" s="400">
        <f t="shared" si="327"/>
        <v>0</v>
      </c>
      <c r="KN147" s="90"/>
      <c r="KO147" s="294">
        <f>IF(总评!G145&lt;60,1,0)</f>
        <v>0</v>
      </c>
      <c r="KP147" s="355">
        <f t="shared" si="328"/>
        <v>0</v>
      </c>
      <c r="KQ147" s="355">
        <f t="shared" si="329"/>
        <v>0</v>
      </c>
      <c r="KR147" s="356">
        <f t="shared" si="330"/>
        <v>0</v>
      </c>
      <c r="KS147" s="321">
        <f t="shared" si="364"/>
        <v>0</v>
      </c>
      <c r="OT147" s="273">
        <f>IF(OT$6=$OS$5,成绩录入!BC150,0)</f>
        <v>0</v>
      </c>
      <c r="OU147" s="274">
        <f>IF(OU$6=$OS$5,成绩录入!BD150,0)</f>
        <v>0</v>
      </c>
      <c r="OV147" s="274">
        <f>IF(OV$6=$OS$5,成绩录入!BE150,0)</f>
        <v>0</v>
      </c>
      <c r="OW147" s="274">
        <f>IF(OW$6=$OS$5,成绩录入!BF150,0)</f>
        <v>0</v>
      </c>
      <c r="OX147" s="274">
        <f>IF(OX$6=$OS$5,成绩录入!BG150,0)</f>
        <v>0</v>
      </c>
      <c r="OY147" s="274">
        <f>IF(OY$6=$OS$5,成绩录入!BH150,0)</f>
        <v>0</v>
      </c>
      <c r="OZ147" s="274">
        <f>IF(OZ$6=$OS$5,成绩录入!BI150,0)</f>
        <v>0</v>
      </c>
      <c r="PA147" s="274">
        <f>IF(PA$6=$OS$5,成绩录入!BJ150,0)</f>
        <v>0</v>
      </c>
      <c r="PB147" s="274">
        <f>IF(PB$6=$OS$5,成绩录入!BK150,0)</f>
        <v>0</v>
      </c>
      <c r="PC147" s="274">
        <f>IF(PC$6=$OS$5,成绩录入!BL150,0)</f>
        <v>0</v>
      </c>
      <c r="PD147" s="274">
        <f>IF(PD$6=$OS$5,成绩录入!BM150,0)</f>
        <v>0</v>
      </c>
      <c r="PE147" s="274">
        <f>IF(PE$6=$OS$5,成绩录入!BN150,0)</f>
        <v>0</v>
      </c>
      <c r="PF147" s="274">
        <f>IF(PF$6=$OS$5,成绩录入!BO150,0)</f>
        <v>0</v>
      </c>
      <c r="PG147" s="274">
        <f>IF(PG$6=$OS$5,成绩录入!BP150,0)</f>
        <v>0</v>
      </c>
      <c r="PH147" s="274">
        <f>IF(PH$6=$OS$5,成绩录入!BQ150,0)</f>
        <v>0</v>
      </c>
      <c r="PI147" s="274">
        <f>IF(PI$6=$OS$5,成绩录入!BR150,0)</f>
        <v>0</v>
      </c>
      <c r="PJ147" s="274">
        <f>IF(PJ$6=$OS$5,成绩录入!BS150,0)</f>
        <v>0</v>
      </c>
      <c r="PK147" s="274">
        <f>IF(PK$6=$OS$5,成绩录入!BT150,0)</f>
        <v>0</v>
      </c>
      <c r="PL147" s="274">
        <f>IF(PL$6=$OS$5,成绩录入!BU150,0)</f>
        <v>0</v>
      </c>
      <c r="PM147" s="274">
        <f>IF(PM$6=$OS$5,成绩录入!BV150,0)</f>
        <v>0</v>
      </c>
      <c r="PN147" s="274">
        <f>IF(PN$6=$OS$5,成绩录入!BW150,0)</f>
        <v>0</v>
      </c>
      <c r="PO147" s="274">
        <f>IF(PO$6=$OS$5,成绩录入!BX150,0)</f>
        <v>0</v>
      </c>
      <c r="PP147" s="274">
        <f>IF(PP$6=$OS$5,成绩录入!BY150,0)</f>
        <v>0</v>
      </c>
      <c r="PQ147" s="274">
        <f>IF(PQ$6=$OS$5,成绩录入!BZ150,0)</f>
        <v>0</v>
      </c>
      <c r="PR147" s="274">
        <f>IF(PR$6=$OS$5,成绩录入!CA150,0)</f>
        <v>0</v>
      </c>
      <c r="PS147" s="274">
        <f>IF(PS$6=$OS$5,成绩录入!CB150,0)</f>
        <v>0</v>
      </c>
      <c r="PT147" s="274">
        <f>IF(PT$6=$OS$5,成绩录入!CC150,0)</f>
        <v>0</v>
      </c>
      <c r="PU147" s="274">
        <f>IF(PU$6=$OS$5,成绩录入!CD150,0)</f>
        <v>0</v>
      </c>
      <c r="PV147" s="274">
        <f>IF(PV$6=$OS$5,成绩录入!CE150,0)</f>
        <v>0</v>
      </c>
      <c r="PW147" s="274">
        <f>IF(PW$6=$OS$5,成绩录入!CF150,0)</f>
        <v>0</v>
      </c>
      <c r="PX147" s="274">
        <f>IF(PX$6=$OS$5,成绩录入!CG150,0)</f>
        <v>0</v>
      </c>
      <c r="PY147" s="274">
        <f>IF(PY$6=$OS$5,成绩录入!CH150,0)</f>
        <v>0</v>
      </c>
      <c r="PZ147" s="274">
        <f>IF(PZ$6=$OS$5,成绩录入!CI150,0)</f>
        <v>0</v>
      </c>
      <c r="QA147" s="274">
        <f>IF(QA$6=$OS$5,成绩录入!CJ150,0)</f>
        <v>0</v>
      </c>
      <c r="QB147" s="274">
        <f>IF(QB$6=$OS$5,成绩录入!CK150,0)</f>
        <v>0</v>
      </c>
      <c r="QC147" s="274">
        <f>IF(QC$6=$OS$5,成绩录入!CL150,0)</f>
        <v>0</v>
      </c>
      <c r="QD147" s="274">
        <f>IF(QD$6=$OS$5,成绩录入!CM150,0)</f>
        <v>0</v>
      </c>
      <c r="QE147" s="274">
        <f>IF(QE$6=$OS$5,成绩录入!CN150,0)</f>
        <v>0</v>
      </c>
      <c r="QF147" s="274">
        <f>IF(QF$6=$OS$5,成绩录入!CO150,0)</f>
        <v>0</v>
      </c>
      <c r="QG147" s="274">
        <f>IF(QG$6=$OS$5,成绩录入!CP150,0)</f>
        <v>0</v>
      </c>
      <c r="QH147" s="274">
        <f>IF(QH$6=$OS$5,成绩录入!CQ150,0)</f>
        <v>0</v>
      </c>
      <c r="QI147" s="274">
        <f>IF(QI$6=$OS$5,成绩录入!CR150,0)</f>
        <v>0</v>
      </c>
      <c r="QJ147" s="274">
        <f>IF(QJ$6=$OS$5,成绩录入!CS150,0)</f>
        <v>0</v>
      </c>
      <c r="QK147" s="274">
        <f>IF(QK$6=$OS$5,成绩录入!CT150,0)</f>
        <v>0</v>
      </c>
      <c r="QL147" s="274">
        <f>IF(QL$6=$OS$5,成绩录入!CU150,0)</f>
        <v>0</v>
      </c>
      <c r="QM147" s="274">
        <f>IF(QM$6=$OS$5,成绩录入!CV150,0)</f>
        <v>0</v>
      </c>
      <c r="QN147" s="274">
        <f>IF(QN$6=$OS$5,成绩录入!CW150,0)</f>
        <v>0</v>
      </c>
      <c r="QO147" s="274">
        <f>IF(QO$6=$OS$5,成绩录入!CX150,0)</f>
        <v>0</v>
      </c>
      <c r="QP147" s="274">
        <f>IF(QP$6=$OS$5,成绩录入!CY150,0)</f>
        <v>0</v>
      </c>
      <c r="QQ147" s="274">
        <f>IF(QQ$6=$OS$5,成绩录入!CZ150,0)</f>
        <v>0</v>
      </c>
      <c r="QR147" s="274">
        <f>IF(QR$6=$OS$5,成绩录入!DA150,0)</f>
        <v>0</v>
      </c>
      <c r="QS147" s="274">
        <f>IF(QS$6=$OS$5,成绩录入!DB150,0)</f>
        <v>0</v>
      </c>
      <c r="QT147" s="274">
        <f>IF(QT$6=$OS$5,成绩录入!DC150,0)</f>
        <v>0</v>
      </c>
      <c r="QU147" s="274">
        <f>IF(QU$6=$OS$5,成绩录入!DD150,0)</f>
        <v>0</v>
      </c>
      <c r="QV147" s="274">
        <f>IF(QV$6=$OS$5,成绩录入!DE150,0)</f>
        <v>0</v>
      </c>
      <c r="QW147" s="274">
        <f>IF(QW$6=$OS$5,成绩录入!DF150,0)</f>
        <v>0</v>
      </c>
      <c r="QX147" s="274">
        <f>IF(QX$6=$OS$5,成绩录入!DG150,0)</f>
        <v>0</v>
      </c>
      <c r="QY147" s="274">
        <f>IF(QY$6=$OS$5,成绩录入!DH150,0)</f>
        <v>0</v>
      </c>
      <c r="QZ147" s="274">
        <f>IF(QZ$6=$OS$5,成绩录入!DI150,0)</f>
        <v>0</v>
      </c>
      <c r="RA147" s="274">
        <f>IF(RA$6=$OS$5,成绩录入!DJ150,0)</f>
        <v>0</v>
      </c>
      <c r="RB147" s="248">
        <f>IF(RB$6=$OS$5,成绩录入!DK150,0)</f>
        <v>0</v>
      </c>
      <c r="RC147" s="248">
        <f>IF(RC$6=$OS$5,成绩录入!DL150,0)</f>
        <v>0</v>
      </c>
      <c r="RD147" s="248">
        <f>IF(RD$6=$OS$5,成绩录入!DM150,0)</f>
        <v>0</v>
      </c>
      <c r="RE147" s="248">
        <f>IF(RE$6=$OS$5,成绩录入!DN150,0)</f>
        <v>0</v>
      </c>
      <c r="RF147" s="248">
        <f>IF(RF$6=$OS$5,成绩录入!DO150,0)</f>
        <v>0</v>
      </c>
      <c r="RG147" s="248">
        <f>IF(RG$6=$OS$5,成绩录入!DP150,0)</f>
        <v>0</v>
      </c>
      <c r="RH147" s="248">
        <f>IF(RH$6=$OS$5,成绩录入!DQ150,0)</f>
        <v>0</v>
      </c>
      <c r="RI147" s="248">
        <f>IF(RI$6=$OS$5,成绩录入!DR150,0)</f>
        <v>0</v>
      </c>
      <c r="RJ147" s="248">
        <f>IF(RJ$6=$OS$5,成绩录入!DS150,0)</f>
        <v>0</v>
      </c>
      <c r="RK147" s="248">
        <f>IF(RK$6=$OS$5,成绩录入!DT150,0)</f>
        <v>0</v>
      </c>
      <c r="RL147" s="248">
        <f>IF(RL$6=$OS$5,成绩录入!DU150,0)</f>
        <v>0</v>
      </c>
      <c r="RM147" s="248">
        <f>IF(RM$6=$OS$5,成绩录入!DV150,0)</f>
        <v>0</v>
      </c>
      <c r="RN147" s="248">
        <f>IF(RN$6=$OS$5,成绩录入!DW150,0)</f>
        <v>0</v>
      </c>
      <c r="RO147" s="248">
        <f>IF(RO$6=$OS$5,成绩录入!DX150,0)</f>
        <v>0</v>
      </c>
      <c r="RP147" s="248">
        <f>IF(RP$6=$OS$5,成绩录入!DY150,0)</f>
        <v>0</v>
      </c>
      <c r="RQ147" s="248">
        <f>IF(RQ$6=$OS$5,成绩录入!DZ150,0)</f>
        <v>0</v>
      </c>
      <c r="RR147" s="248">
        <f>IF(RR$6=$OS$5,成绩录入!EA150,0)</f>
        <v>0</v>
      </c>
      <c r="RS147" s="248">
        <f>IF(RS$6=$OS$5,成绩录入!EB150,0)</f>
        <v>0</v>
      </c>
      <c r="RT147" s="248">
        <f>IF(RT$6=$OS$5,成绩录入!EC150,0)</f>
        <v>0</v>
      </c>
      <c r="RU147" s="248">
        <f>IF(RU$6=$OS$5,成绩录入!ED150,0)</f>
        <v>0</v>
      </c>
      <c r="RV147" s="248">
        <f>IF(RV$6=$OS$5,成绩录入!EE150,0)</f>
        <v>0</v>
      </c>
      <c r="RW147" s="248">
        <f>IF(RW$6=$OS$5,成绩录入!EF150,0)</f>
        <v>0</v>
      </c>
      <c r="RX147" s="248">
        <f>IF(RX$6=$OS$5,成绩录入!EG150,0)</f>
        <v>0</v>
      </c>
      <c r="RY147" s="248">
        <f>IF(RY$6=$OS$5,成绩录入!EH150,0)</f>
        <v>0</v>
      </c>
      <c r="RZ147" s="248">
        <f>IF(RZ$6=$OS$5,成绩录入!EI150,0)</f>
        <v>0</v>
      </c>
      <c r="SA147" s="248">
        <f>IF(SA$6=$OS$5,成绩录入!EJ150,0)</f>
        <v>0</v>
      </c>
      <c r="SB147" s="248">
        <f>IF(SB$6=$OS$5,成绩录入!EK150,0)</f>
        <v>0</v>
      </c>
      <c r="SC147" s="248">
        <f>IF(SC$6=$OS$5,成绩录入!EL150,0)</f>
        <v>0</v>
      </c>
      <c r="SD147" s="248">
        <f>IF(SD$6=$OS$5,成绩录入!EM150,0)</f>
        <v>0</v>
      </c>
      <c r="SE147" s="248">
        <f>IF(SE$6=$OS$5,成绩录入!EN150,0)</f>
        <v>0</v>
      </c>
      <c r="SF147" s="248">
        <f>IF(SF$6=$OS$5,成绩录入!EO150,0)</f>
        <v>0</v>
      </c>
      <c r="SG147" s="248">
        <f>IF(SG$6=$OS$5,成绩录入!EP150,0)</f>
        <v>0</v>
      </c>
      <c r="SH147" s="248">
        <f>IF(SH$6=$OS$5,成绩录入!EQ150,0)</f>
        <v>0</v>
      </c>
      <c r="SI147" s="248">
        <f>IF(SI$6=$OS$5,成绩录入!ER150,0)</f>
        <v>0</v>
      </c>
      <c r="SJ147" s="248">
        <f>IF(SJ$6=$OS$5,成绩录入!ES150,0)</f>
        <v>0</v>
      </c>
      <c r="SK147" s="248">
        <f>IF(SK$6=$OS$5,成绩录入!ET150,0)</f>
        <v>0</v>
      </c>
      <c r="SL147" s="248">
        <f>IF(SL$6=$OS$5,成绩录入!EU150,0)</f>
        <v>0</v>
      </c>
      <c r="SM147" s="248">
        <f>IF(SM$6=$OS$5,成绩录入!EV150,0)</f>
        <v>0</v>
      </c>
      <c r="SN147" s="248">
        <f>IF(SN$6=$OS$5,成绩录入!EW150,0)</f>
        <v>0</v>
      </c>
      <c r="SO147" s="248">
        <f>IF(SO$6=$OS$5,成绩录入!EX150,0)</f>
        <v>0</v>
      </c>
      <c r="SP147" s="218">
        <f t="shared" si="353"/>
        <v>0</v>
      </c>
      <c r="SQ147" s="166"/>
      <c r="SR147" s="166"/>
      <c r="SS147" s="273">
        <f>IF(SS$6=$SR$5,成绩录入!BC150,0)</f>
        <v>0</v>
      </c>
      <c r="ST147" s="274">
        <f>IF(ST$6=$SR$5,成绩录入!BD150,0)</f>
        <v>0</v>
      </c>
      <c r="SU147" s="274">
        <f>IF(SU$6=$SR$5,成绩录入!BE150,0)</f>
        <v>0</v>
      </c>
      <c r="SV147" s="274">
        <f>IF(SV$6=$SR$5,成绩录入!BF150,0)</f>
        <v>0</v>
      </c>
      <c r="SW147" s="274">
        <f>IF(SW$6=$SR$5,成绩录入!BG150,0)</f>
        <v>0</v>
      </c>
      <c r="SX147" s="274">
        <f>IF(SX$6=$SR$5,成绩录入!BH150,0)</f>
        <v>0</v>
      </c>
      <c r="SY147" s="274">
        <f>IF(SY$6=$SR$5,成绩录入!BI150,0)</f>
        <v>0</v>
      </c>
      <c r="SZ147" s="274">
        <f>IF(SZ$6=$SR$5,成绩录入!BJ150,0)</f>
        <v>0</v>
      </c>
      <c r="TA147" s="274">
        <f>IF(TA$6=$SR$5,成绩录入!BK150,0)</f>
        <v>0</v>
      </c>
      <c r="TB147" s="274">
        <f>IF(TB$6=$SR$5,成绩录入!BL150,0)</f>
        <v>0</v>
      </c>
      <c r="TC147" s="274">
        <f>IF(TC$6=$SR$5,成绩录入!BM150,0)</f>
        <v>0</v>
      </c>
      <c r="TD147" s="274">
        <f>IF(TD$6=$SR$5,成绩录入!BN150,0)</f>
        <v>0</v>
      </c>
      <c r="TE147" s="274">
        <f>IF(TE$6=$SR$5,成绩录入!BO150,0)</f>
        <v>0</v>
      </c>
      <c r="TF147" s="274">
        <f>IF(TF$6=$SR$5,成绩录入!BP150,0)</f>
        <v>0</v>
      </c>
      <c r="TG147" s="274">
        <f>IF(TG$6=$SR$5,成绩录入!BQ150,0)</f>
        <v>0</v>
      </c>
      <c r="TH147" s="274">
        <f>IF(TH$6=$SR$5,成绩录入!BR150,0)</f>
        <v>0</v>
      </c>
      <c r="TI147" s="274">
        <f>IF(TI$6=$SR$5,成绩录入!BS150,0)</f>
        <v>0</v>
      </c>
      <c r="TJ147" s="274">
        <f>IF(TJ$6=$SR$5,成绩录入!BT150,0)</f>
        <v>0</v>
      </c>
      <c r="TK147" s="274">
        <f>IF(TK$6=$SR$5,成绩录入!BU150,0)</f>
        <v>0</v>
      </c>
      <c r="TL147" s="274">
        <f>IF(TL$6=$SR$5,成绩录入!BV150,0)</f>
        <v>0</v>
      </c>
      <c r="TM147" s="274">
        <f>IF(TM$6=$SR$5,成绩录入!BW150,0)</f>
        <v>0</v>
      </c>
      <c r="TN147" s="274">
        <f>IF(TN$6=$SR$5,成绩录入!BX150,0)</f>
        <v>0</v>
      </c>
      <c r="TO147" s="274">
        <f>IF(TO$6=$SR$5,成绩录入!BY150,0)</f>
        <v>0</v>
      </c>
      <c r="TP147" s="274">
        <f>IF(TP$6=$SR$5,成绩录入!BZ150,0)</f>
        <v>0</v>
      </c>
      <c r="TQ147" s="274">
        <f>IF(TQ$6=$SR$5,成绩录入!CA150,0)</f>
        <v>0</v>
      </c>
      <c r="TR147" s="274">
        <f>IF(TR$6=$SR$5,成绩录入!CB150,0)</f>
        <v>0</v>
      </c>
      <c r="TS147" s="274">
        <f>IF(TS$6=$SR$5,成绩录入!CC150,0)</f>
        <v>0</v>
      </c>
      <c r="TT147" s="274">
        <f>IF(TT$6=$SR$5,成绩录入!CD150,0)</f>
        <v>0</v>
      </c>
      <c r="TU147" s="274">
        <f>IF(TU$6=$SR$5,成绩录入!CE150,0)</f>
        <v>0</v>
      </c>
      <c r="TV147" s="274">
        <f>IF(TV$6=$SR$5,成绩录入!CF150,0)</f>
        <v>0</v>
      </c>
      <c r="TW147" s="274">
        <f>IF(TW$6=$SR$5,成绩录入!CG150,0)</f>
        <v>0</v>
      </c>
      <c r="TX147" s="274">
        <f>IF(TX$6=$SR$5,成绩录入!CH150,0)</f>
        <v>0</v>
      </c>
      <c r="TY147" s="274">
        <f>IF(TY$6=$SR$5,成绩录入!CI150,0)</f>
        <v>0</v>
      </c>
      <c r="TZ147" s="274">
        <f>IF(TZ$6=$SR$5,成绩录入!CJ150,0)</f>
        <v>0</v>
      </c>
      <c r="UA147" s="274">
        <f>IF(UA$6=$SR$5,成绩录入!CK150,0)</f>
        <v>0</v>
      </c>
      <c r="UB147" s="274">
        <f>IF(UB$6=$SR$5,成绩录入!CL150,0)</f>
        <v>0</v>
      </c>
      <c r="UC147" s="274">
        <f>IF(UC$6=$SR$5,成绩录入!CM150,0)</f>
        <v>0</v>
      </c>
      <c r="UD147" s="274">
        <f>IF(UD$6=$SR$5,成绩录入!CN150,0)</f>
        <v>0</v>
      </c>
      <c r="UE147" s="274">
        <f>IF(UE$6=$SR$5,成绩录入!CO150,0)</f>
        <v>0</v>
      </c>
      <c r="UF147" s="274">
        <f>IF(UF$6=$SR$5,成绩录入!CP150,0)</f>
        <v>0</v>
      </c>
      <c r="UG147" s="274">
        <f>IF(UG$6=$SR$5,成绩录入!CQ150,0)</f>
        <v>0</v>
      </c>
      <c r="UH147" s="274">
        <f>IF(UH$6=$SR$5,成绩录入!CR150,0)</f>
        <v>0</v>
      </c>
      <c r="UI147" s="274">
        <f>IF(UI$6=$SR$5,成绩录入!CS150,0)</f>
        <v>0</v>
      </c>
      <c r="UJ147" s="274">
        <f>IF(UJ$6=$SR$5,成绩录入!CT150,0)</f>
        <v>0</v>
      </c>
      <c r="UK147" s="274">
        <f>IF(UK$6=$SR$5,成绩录入!CU150,0)</f>
        <v>0</v>
      </c>
      <c r="UL147" s="274">
        <f>IF(UL$6=$SR$5,成绩录入!CV150,0)</f>
        <v>0</v>
      </c>
      <c r="UM147" s="274">
        <f>IF(UM$6=$SR$5,成绩录入!CW150,0)</f>
        <v>0</v>
      </c>
      <c r="UN147" s="274">
        <f>IF(UN$6=$SR$5,成绩录入!CX150,0)</f>
        <v>0</v>
      </c>
      <c r="UO147" s="274">
        <f>IF(UO$6=$SR$5,成绩录入!CY150,0)</f>
        <v>0</v>
      </c>
      <c r="UP147" s="274">
        <f>IF(UP$6=$SR$5,成绩录入!CZ150,0)</f>
        <v>0</v>
      </c>
      <c r="UQ147" s="274">
        <f>IF(UQ$6=$SR$5,成绩录入!DA150,0)</f>
        <v>0</v>
      </c>
      <c r="UR147" s="274">
        <f>IF(UR$6=$SR$5,成绩录入!DB150,0)</f>
        <v>0</v>
      </c>
      <c r="US147" s="274">
        <f>IF(US$6=$SR$5,成绩录入!DC150,0)</f>
        <v>0</v>
      </c>
      <c r="UT147" s="274">
        <f>IF(UT$6=$SR$5,成绩录入!DD150,0)</f>
        <v>0</v>
      </c>
      <c r="UU147" s="274">
        <f>IF(UU$6=$SR$5,成绩录入!DE150,0)</f>
        <v>0</v>
      </c>
      <c r="UV147" s="274">
        <f>IF(UV$6=$SR$5,成绩录入!DF150,0)</f>
        <v>0</v>
      </c>
      <c r="UW147" s="274">
        <f>IF(UW$6=$SR$5,成绩录入!DG150,0)</f>
        <v>0</v>
      </c>
      <c r="UX147" s="274">
        <f>IF(UX$6=$SR$5,成绩录入!DH150,0)</f>
        <v>0</v>
      </c>
      <c r="UY147" s="274">
        <f>IF(UY$6=$SR$5,成绩录入!DI150,0)</f>
        <v>0</v>
      </c>
      <c r="UZ147" s="274">
        <f>IF(UZ$6=$SR$5,成绩录入!DJ150,0)</f>
        <v>0</v>
      </c>
      <c r="VA147" s="248">
        <f>IF(VA$6=$SR$5,成绩录入!DK150,0)</f>
        <v>0</v>
      </c>
      <c r="VB147" s="248">
        <f>IF(VB$6=$SR$5,成绩录入!DL150,0)</f>
        <v>0</v>
      </c>
      <c r="VC147" s="248">
        <f>IF(VC$6=$SR$5,成绩录入!DM150,0)</f>
        <v>0</v>
      </c>
      <c r="VD147" s="248">
        <f>IF(VD$6=$SR$5,成绩录入!DN150,0)</f>
        <v>0</v>
      </c>
      <c r="VE147" s="248">
        <f>IF(VE$6=$SR$5,成绩录入!DO150,0)</f>
        <v>0</v>
      </c>
      <c r="VF147" s="248">
        <f>IF(VF$6=$SR$5,成绩录入!DP150,0)</f>
        <v>0</v>
      </c>
      <c r="VG147" s="248">
        <f>IF(VG$6=$SR$5,成绩录入!DQ150,0)</f>
        <v>0</v>
      </c>
      <c r="VH147" s="248">
        <f>IF(VH$6=$SR$5,成绩录入!DR150,0)</f>
        <v>0</v>
      </c>
      <c r="VI147" s="248">
        <f>IF(VI$6=$SR$5,成绩录入!DS150,0)</f>
        <v>0</v>
      </c>
      <c r="VJ147" s="248">
        <f>IF(VJ$6=$SR$5,成绩录入!DT150,0)</f>
        <v>0</v>
      </c>
      <c r="VK147" s="248">
        <f>IF(VK$6=$SR$5,成绩录入!DU150,0)</f>
        <v>0</v>
      </c>
      <c r="VL147" s="248">
        <f>IF(VL$6=$SR$5,成绩录入!DV150,0)</f>
        <v>0</v>
      </c>
      <c r="VM147" s="248">
        <f>IF(VM$6=$SR$5,成绩录入!DW150,0)</f>
        <v>0</v>
      </c>
      <c r="VN147" s="248">
        <f>IF(VN$6=$SR$5,成绩录入!DX150,0)</f>
        <v>0</v>
      </c>
      <c r="VO147" s="248">
        <f>IF(VO$6=$SR$5,成绩录入!DY150,0)</f>
        <v>0</v>
      </c>
      <c r="VP147" s="248">
        <f>IF(VP$6=$SR$5,成绩录入!DZ150,0)</f>
        <v>0</v>
      </c>
      <c r="VQ147" s="248">
        <f>IF(VQ$6=$SR$5,成绩录入!EA150,0)</f>
        <v>0</v>
      </c>
      <c r="VR147" s="248">
        <f>IF(VR$6=$SR$5,成绩录入!EB150,0)</f>
        <v>0</v>
      </c>
      <c r="VS147" s="248">
        <f>IF(VS$6=$SR$5,成绩录入!EC150,0)</f>
        <v>0</v>
      </c>
      <c r="VT147" s="248">
        <f>IF(VT$6=$SR$5,成绩录入!ED150,0)</f>
        <v>0</v>
      </c>
      <c r="VU147" s="248">
        <f>IF(VU$6=$SR$5,成绩录入!EE150,0)</f>
        <v>0</v>
      </c>
      <c r="VV147" s="248">
        <f>IF(VV$6=$SR$5,成绩录入!EF150,0)</f>
        <v>0</v>
      </c>
      <c r="VW147" s="248">
        <f>IF(VW$6=$SR$5,成绩录入!EG150,0)</f>
        <v>0</v>
      </c>
      <c r="VX147" s="248">
        <f>IF(VX$6=$SR$5,成绩录入!EH150,0)</f>
        <v>0</v>
      </c>
      <c r="VY147" s="248">
        <f>IF(VY$6=$SR$5,成绩录入!EI150,0)</f>
        <v>0</v>
      </c>
      <c r="VZ147" s="248">
        <f>IF(VZ$6=$SR$5,成绩录入!EJ150,0)</f>
        <v>0</v>
      </c>
      <c r="WA147" s="248">
        <f>IF(WA$6=$SR$5,成绩录入!EK150,0)</f>
        <v>0</v>
      </c>
      <c r="WB147" s="248">
        <f>IF(WB$6=$SR$5,成绩录入!EL150,0)</f>
        <v>0</v>
      </c>
      <c r="WC147" s="248">
        <f>IF(WC$6=$SR$5,成绩录入!EM150,0)</f>
        <v>0</v>
      </c>
      <c r="WD147" s="248">
        <f>IF(WD$6=$SR$5,成绩录入!EN150,0)</f>
        <v>0</v>
      </c>
      <c r="WE147" s="248">
        <f>IF(WE$6=$SR$5,成绩录入!EO150,0)</f>
        <v>0</v>
      </c>
      <c r="WF147" s="248">
        <f>IF(WF$6=$SR$5,成绩录入!EP150,0)</f>
        <v>0</v>
      </c>
      <c r="WG147" s="248">
        <f>IF(WG$6=$SR$5,成绩录入!EQ150,0)</f>
        <v>0</v>
      </c>
      <c r="WH147" s="248">
        <f>IF(WH$6=$SR$5,成绩录入!ER150,0)</f>
        <v>0</v>
      </c>
      <c r="WI147" s="248">
        <f>IF(WI$6=$SR$5,成绩录入!ES150,0)</f>
        <v>0</v>
      </c>
      <c r="WJ147" s="248">
        <f>IF(WJ$6=$SR$5,成绩录入!ET150,0)</f>
        <v>0</v>
      </c>
      <c r="WK147" s="248">
        <f>IF(WK$6=$SR$5,成绩录入!EU150,0)</f>
        <v>0</v>
      </c>
      <c r="WL147" s="248">
        <f>IF(WL$6=$SR$5,成绩录入!EV150,0)</f>
        <v>0</v>
      </c>
      <c r="WM147" s="248">
        <f>IF(WM$6=$SR$5,成绩录入!EW150,0)</f>
        <v>0</v>
      </c>
      <c r="WN147" s="248">
        <f>IF(WN$6=$SR$5,成绩录入!EX150,0)</f>
        <v>0</v>
      </c>
      <c r="WO147" s="218">
        <f t="shared" si="354"/>
        <v>0</v>
      </c>
      <c r="WP147" s="166"/>
      <c r="WQ147" s="166"/>
      <c r="WR147" s="273">
        <f>IF(WR$6=$WQ$5,成绩录入!BC150,0)</f>
        <v>0</v>
      </c>
      <c r="WS147" s="274">
        <f>IF(WS$6=$WQ$5,成绩录入!BD150,0)</f>
        <v>0</v>
      </c>
      <c r="WT147" s="274">
        <f>IF(WT$6=$WQ$5,成绩录入!BE150,0)</f>
        <v>0</v>
      </c>
      <c r="WU147" s="274">
        <f>IF(WU$6=$WQ$5,成绩录入!BF150,0)</f>
        <v>0</v>
      </c>
      <c r="WV147" s="274">
        <f>IF(WV$6=$WQ$5,成绩录入!BG150,0)</f>
        <v>0</v>
      </c>
      <c r="WW147" s="274">
        <f>IF(WW$6=$WQ$5,成绩录入!BH150,0)</f>
        <v>0</v>
      </c>
      <c r="WX147" s="274">
        <f>IF(WX$6=$WQ$5,成绩录入!BI150,0)</f>
        <v>0</v>
      </c>
      <c r="WY147" s="274">
        <f>IF(WY$6=$WQ$5,成绩录入!BJ150,0)</f>
        <v>0</v>
      </c>
      <c r="WZ147" s="274">
        <f>IF(WZ$6=$WQ$5,成绩录入!BK150,0)</f>
        <v>0</v>
      </c>
      <c r="XA147" s="274">
        <f>IF(XA$6=$WQ$5,成绩录入!BL150,0)</f>
        <v>0</v>
      </c>
      <c r="XB147" s="274">
        <f>IF(XB$6=$WQ$5,成绩录入!BM150,0)</f>
        <v>0</v>
      </c>
      <c r="XC147" s="274">
        <f>IF(XC$6=$WQ$5,成绩录入!BN150,0)</f>
        <v>0</v>
      </c>
      <c r="XD147" s="274">
        <f>IF(XD$6=$WQ$5,成绩录入!BO150,0)</f>
        <v>0</v>
      </c>
      <c r="XE147" s="274">
        <f>IF(XE$6=$WQ$5,成绩录入!BP150,0)</f>
        <v>0</v>
      </c>
      <c r="XF147" s="274">
        <f>IF(XF$6=$WQ$5,成绩录入!BQ150,0)</f>
        <v>0</v>
      </c>
      <c r="XG147" s="274">
        <f>IF(XG$6=$WQ$5,成绩录入!BR150,0)</f>
        <v>0</v>
      </c>
      <c r="XH147" s="274">
        <f>IF(XH$6=$WQ$5,成绩录入!BS150,0)</f>
        <v>0</v>
      </c>
      <c r="XI147" s="274">
        <f>IF(XI$6=$WQ$5,成绩录入!BT150,0)</f>
        <v>0</v>
      </c>
      <c r="XJ147" s="274">
        <f>IF(XJ$6=$WQ$5,成绩录入!BU150,0)</f>
        <v>0</v>
      </c>
      <c r="XK147" s="274">
        <f>IF(XK$6=$WQ$5,成绩录入!BV150,0)</f>
        <v>0</v>
      </c>
      <c r="XL147" s="274">
        <f>IF(XL$6=$WQ$5,成绩录入!BW150,0)</f>
        <v>0</v>
      </c>
      <c r="XM147" s="274">
        <f>IF(XM$6=$WQ$5,成绩录入!BX150,0)</f>
        <v>0</v>
      </c>
      <c r="XN147" s="274">
        <f>IF(XN$6=$WQ$5,成绩录入!BY150,0)</f>
        <v>0</v>
      </c>
      <c r="XO147" s="274">
        <f>IF(XO$6=$WQ$5,成绩录入!BZ150,0)</f>
        <v>0</v>
      </c>
      <c r="XP147" s="274">
        <f>IF(XP$6=$WQ$5,成绩录入!CA150,0)</f>
        <v>0</v>
      </c>
      <c r="XQ147" s="274">
        <f>IF(XQ$6=$WQ$5,成绩录入!CB150,0)</f>
        <v>0</v>
      </c>
      <c r="XR147" s="274">
        <f>IF(XR$6=$WQ$5,成绩录入!CC150,0)</f>
        <v>0</v>
      </c>
      <c r="XS147" s="274">
        <f>IF(XS$6=$WQ$5,成绩录入!CD150,0)</f>
        <v>0</v>
      </c>
      <c r="XT147" s="274">
        <f>IF(XT$6=$WQ$5,成绩录入!CE150,0)</f>
        <v>0</v>
      </c>
      <c r="XU147" s="274">
        <f>IF(XU$6=$WQ$5,成绩录入!CF150,0)</f>
        <v>0</v>
      </c>
      <c r="XV147" s="274">
        <f>IF(XV$6=$WQ$5,成绩录入!CG150,0)</f>
        <v>0</v>
      </c>
      <c r="XW147" s="274">
        <f>IF(XW$6=$WQ$5,成绩录入!CH150,0)</f>
        <v>0</v>
      </c>
      <c r="XX147" s="274">
        <f>IF(XX$6=$WQ$5,成绩录入!CI150,0)</f>
        <v>0</v>
      </c>
      <c r="XY147" s="274">
        <f>IF(XY$6=$WQ$5,成绩录入!CJ150,0)</f>
        <v>0</v>
      </c>
      <c r="XZ147" s="274">
        <f>IF(XZ$6=$WQ$5,成绩录入!CK150,0)</f>
        <v>0</v>
      </c>
      <c r="YA147" s="274">
        <f>IF(YA$6=$WQ$5,成绩录入!CL150,0)</f>
        <v>0</v>
      </c>
      <c r="YB147" s="274">
        <f>IF(YB$6=$WQ$5,成绩录入!CM150,0)</f>
        <v>0</v>
      </c>
      <c r="YC147" s="274">
        <f>IF(YC$6=$WQ$5,成绩录入!CN150,0)</f>
        <v>0</v>
      </c>
      <c r="YD147" s="274">
        <f>IF(YD$6=$WQ$5,成绩录入!CO150,0)</f>
        <v>0</v>
      </c>
      <c r="YE147" s="274">
        <f>IF(YE$6=$WQ$5,成绩录入!CP150,0)</f>
        <v>0</v>
      </c>
      <c r="YF147" s="274">
        <f>IF(YF$6=$WQ$5,成绩录入!CQ150,0)</f>
        <v>0</v>
      </c>
      <c r="YG147" s="274">
        <f>IF(YG$6=$WQ$5,成绩录入!CR150,0)</f>
        <v>0</v>
      </c>
      <c r="YH147" s="274">
        <f>IF(YH$6=$WQ$5,成绩录入!CS150,0)</f>
        <v>0</v>
      </c>
      <c r="YI147" s="274">
        <f>IF(YI$6=$WQ$5,成绩录入!CT150,0)</f>
        <v>0</v>
      </c>
      <c r="YJ147" s="274">
        <f>IF(YJ$6=$WQ$5,成绩录入!CU150,0)</f>
        <v>0</v>
      </c>
      <c r="YK147" s="274">
        <f>IF(YK$6=$WQ$5,成绩录入!CV150,0)</f>
        <v>0</v>
      </c>
      <c r="YL147" s="274">
        <f>IF(YL$6=$WQ$5,成绩录入!CW150,0)</f>
        <v>0</v>
      </c>
      <c r="YM147" s="274">
        <f>IF(YM$6=$WQ$5,成绩录入!CX150,0)</f>
        <v>0</v>
      </c>
      <c r="YN147" s="274">
        <f>IF(YN$6=$WQ$5,成绩录入!CY150,0)</f>
        <v>0</v>
      </c>
      <c r="YO147" s="274">
        <f>IF(YO$6=$WQ$5,成绩录入!CZ150,0)</f>
        <v>0</v>
      </c>
      <c r="YP147" s="274">
        <f>IF(YP$6=$WQ$5,成绩录入!DA150,0)</f>
        <v>0</v>
      </c>
      <c r="YQ147" s="274">
        <f>IF(YQ$6=$WQ$5,成绩录入!DB150,0)</f>
        <v>0</v>
      </c>
      <c r="YR147" s="274">
        <f>IF(YR$6=$WQ$5,成绩录入!DC150,0)</f>
        <v>0</v>
      </c>
      <c r="YS147" s="274">
        <f>IF(YS$6=$WQ$5,成绩录入!DD150,0)</f>
        <v>0</v>
      </c>
      <c r="YT147" s="274">
        <f>IF(YT$6=$WQ$5,成绩录入!DE150,0)</f>
        <v>0</v>
      </c>
      <c r="YU147" s="274">
        <f>IF(YU$6=$WQ$5,成绩录入!DF150,0)</f>
        <v>0</v>
      </c>
      <c r="YV147" s="274">
        <f>IF(YV$6=$WQ$5,成绩录入!DG150,0)</f>
        <v>0</v>
      </c>
      <c r="YW147" s="274">
        <f>IF(YW$6=$WQ$5,成绩录入!DH150,0)</f>
        <v>0</v>
      </c>
      <c r="YX147" s="274">
        <f>IF(YX$6=$WQ$5,成绩录入!DI150,0)</f>
        <v>0</v>
      </c>
      <c r="YY147" s="274">
        <f>IF(YY$6=$WQ$5,成绩录入!DJ150,0)</f>
        <v>0</v>
      </c>
      <c r="YZ147" s="248">
        <f>IF(YZ$6=$WQ$5,成绩录入!DK150,0)</f>
        <v>0</v>
      </c>
      <c r="ZA147" s="248">
        <f>IF(ZA$6=$WQ$5,成绩录入!DL150,0)</f>
        <v>0</v>
      </c>
      <c r="ZB147" s="248">
        <f>IF(ZB$6=$WQ$5,成绩录入!DM150,0)</f>
        <v>0</v>
      </c>
      <c r="ZC147" s="248">
        <f>IF(ZC$6=$WQ$5,成绩录入!DN150,0)</f>
        <v>0</v>
      </c>
      <c r="ZD147" s="248">
        <f>IF(ZD$6=$WQ$5,成绩录入!DO150,0)</f>
        <v>0</v>
      </c>
      <c r="ZE147" s="248">
        <f>IF(ZE$6=$WQ$5,成绩录入!DP150,0)</f>
        <v>0</v>
      </c>
      <c r="ZF147" s="248">
        <f>IF(ZF$6=$WQ$5,成绩录入!DQ150,0)</f>
        <v>0</v>
      </c>
      <c r="ZG147" s="248">
        <f>IF(ZG$6=$WQ$5,成绩录入!DR150,0)</f>
        <v>0</v>
      </c>
      <c r="ZH147" s="248">
        <f>IF(ZH$6=$WQ$5,成绩录入!DS150,0)</f>
        <v>0</v>
      </c>
      <c r="ZI147" s="248">
        <f>IF(ZI$6=$WQ$5,成绩录入!DT150,0)</f>
        <v>0</v>
      </c>
      <c r="ZJ147" s="248">
        <f>IF(ZJ$6=$WQ$5,成绩录入!DU150,0)</f>
        <v>0</v>
      </c>
      <c r="ZK147" s="248">
        <f>IF(ZK$6=$WQ$5,成绩录入!DV150,0)</f>
        <v>0</v>
      </c>
      <c r="ZL147" s="248">
        <f>IF(ZL$6=$WQ$5,成绩录入!DW150,0)</f>
        <v>0</v>
      </c>
      <c r="ZM147" s="248">
        <f>IF(ZM$6=$WQ$5,成绩录入!DX150,0)</f>
        <v>0</v>
      </c>
      <c r="ZN147" s="248">
        <f>IF(ZN$6=$WQ$5,成绩录入!DY150,0)</f>
        <v>0</v>
      </c>
      <c r="ZO147" s="248">
        <f>IF(ZO$6=$WQ$5,成绩录入!DZ150,0)</f>
        <v>0</v>
      </c>
      <c r="ZP147" s="248">
        <f>IF(ZP$6=$WQ$5,成绩录入!EA150,0)</f>
        <v>0</v>
      </c>
      <c r="ZQ147" s="248">
        <f>IF(ZQ$6=$WQ$5,成绩录入!EB150,0)</f>
        <v>0</v>
      </c>
      <c r="ZR147" s="248">
        <f>IF(ZR$6=$WQ$5,成绩录入!EC150,0)</f>
        <v>0</v>
      </c>
      <c r="ZS147" s="248">
        <f>IF(ZS$6=$WQ$5,成绩录入!ED150,0)</f>
        <v>0</v>
      </c>
      <c r="ZT147" s="248">
        <f>IF(ZT$6=$WQ$5,成绩录入!EE150,0)</f>
        <v>0</v>
      </c>
      <c r="ZU147" s="248">
        <f>IF(ZU$6=$WQ$5,成绩录入!EF150,0)</f>
        <v>0</v>
      </c>
      <c r="ZV147" s="248">
        <f>IF(ZV$6=$WQ$5,成绩录入!EG150,0)</f>
        <v>0</v>
      </c>
      <c r="ZW147" s="248">
        <f>IF(ZW$6=$WQ$5,成绩录入!EH150,0)</f>
        <v>0</v>
      </c>
      <c r="ZX147" s="248">
        <f>IF(ZX$6=$WQ$5,成绩录入!EI150,0)</f>
        <v>0</v>
      </c>
      <c r="ZY147" s="248">
        <f>IF(ZY$6=$WQ$5,成绩录入!EJ150,0)</f>
        <v>0</v>
      </c>
      <c r="ZZ147" s="248">
        <f>IF(ZZ$6=$WQ$5,成绩录入!EK150,0)</f>
        <v>0</v>
      </c>
      <c r="AAA147" s="248">
        <f>IF(AAA$6=$WQ$5,成绩录入!EL150,0)</f>
        <v>0</v>
      </c>
      <c r="AAB147" s="248">
        <f>IF(AAB$6=$WQ$5,成绩录入!EM150,0)</f>
        <v>0</v>
      </c>
      <c r="AAC147" s="248">
        <f>IF(AAC$6=$WQ$5,成绩录入!EN150,0)</f>
        <v>0</v>
      </c>
      <c r="AAD147" s="248">
        <f>IF(AAD$6=$WQ$5,成绩录入!EO150,0)</f>
        <v>0</v>
      </c>
      <c r="AAE147" s="248">
        <f>IF(AAE$6=$WQ$5,成绩录入!EP150,0)</f>
        <v>0</v>
      </c>
      <c r="AAF147" s="248">
        <f>IF(AAF$6=$WQ$5,成绩录入!EQ150,0)</f>
        <v>0</v>
      </c>
      <c r="AAG147" s="248">
        <f>IF(AAG$6=$WQ$5,成绩录入!ER150,0)</f>
        <v>0</v>
      </c>
      <c r="AAH147" s="248">
        <f>IF(AAH$6=$WQ$5,成绩录入!ES150,0)</f>
        <v>0</v>
      </c>
      <c r="AAI147" s="248">
        <f>IF(AAI$6=$WQ$5,成绩录入!ET150,0)</f>
        <v>0</v>
      </c>
      <c r="AAJ147" s="248">
        <f>IF(AAJ$6=$WQ$5,成绩录入!EU150,0)</f>
        <v>0</v>
      </c>
      <c r="AAK147" s="248">
        <f>IF(AAK$6=$WQ$5,成绩录入!EV150,0)</f>
        <v>0</v>
      </c>
      <c r="AAL147" s="248">
        <f>IF(AAL$6=$WQ$5,成绩录入!EW150,0)</f>
        <v>0</v>
      </c>
      <c r="AAM147" s="248">
        <f>IF(AAM$6=$WQ$5,成绩录入!EX150,0)</f>
        <v>0</v>
      </c>
      <c r="AAN147" s="218">
        <f t="shared" si="355"/>
        <v>0</v>
      </c>
      <c r="AAO147" s="206"/>
      <c r="AAQ147" s="273">
        <f>IF(AAQ$6=$AAP$5,成绩录入!BC150,0)</f>
        <v>0</v>
      </c>
      <c r="AAR147" s="274">
        <f>IF(AAR$6=$AAP$5,成绩录入!BD150,0)</f>
        <v>0</v>
      </c>
      <c r="AAS147" s="274">
        <f>IF(AAS$6=$AAP$5,成绩录入!BE150,0)</f>
        <v>0</v>
      </c>
      <c r="AAT147" s="274">
        <f>IF(AAT$6=$AAP$5,成绩录入!BF150,0)</f>
        <v>0</v>
      </c>
      <c r="AAU147" s="274">
        <f>IF(AAU$6=$AAP$5,成绩录入!BG150,0)</f>
        <v>0</v>
      </c>
      <c r="AAV147" s="274">
        <f>IF(AAV$6=$AAP$5,成绩录入!BH150,0)</f>
        <v>0</v>
      </c>
      <c r="AAW147" s="274">
        <f>IF(AAW$6=$AAP$5,成绩录入!BI150,0)</f>
        <v>0</v>
      </c>
      <c r="AAX147" s="274">
        <f>IF(AAX$6=$AAP$5,成绩录入!BJ150,0)</f>
        <v>0</v>
      </c>
      <c r="AAY147" s="274">
        <f>IF(AAY$6=$AAP$5,成绩录入!BK150,0)</f>
        <v>0</v>
      </c>
      <c r="AAZ147" s="274">
        <f>IF(AAZ$6=$AAP$5,成绩录入!BL150,0)</f>
        <v>0</v>
      </c>
      <c r="ABA147" s="274">
        <f>IF(ABA$6=$AAP$5,成绩录入!BM150,0)</f>
        <v>0</v>
      </c>
      <c r="ABB147" s="274">
        <f>IF(ABB$6=$AAP$5,成绩录入!BN150,0)</f>
        <v>0</v>
      </c>
      <c r="ABC147" s="274">
        <f>IF(ABC$6=$AAP$5,成绩录入!BO150,0)</f>
        <v>0</v>
      </c>
      <c r="ABD147" s="274">
        <f>IF(ABD$6=$AAP$5,成绩录入!BP150,0)</f>
        <v>0</v>
      </c>
      <c r="ABE147" s="274">
        <f>IF(ABE$6=$AAP$5,成绩录入!BQ150,0)</f>
        <v>0</v>
      </c>
      <c r="ABF147" s="274">
        <f>IF(ABF$6=$AAP$5,成绩录入!BR150,0)</f>
        <v>0</v>
      </c>
      <c r="ABG147" s="274">
        <f>IF(ABG$6=$AAP$5,成绩录入!BS150,0)</f>
        <v>0</v>
      </c>
      <c r="ABH147" s="274">
        <f>IF(ABH$6=$AAP$5,成绩录入!BT150,0)</f>
        <v>0</v>
      </c>
      <c r="ABI147" s="274">
        <f>IF(ABI$6=$AAP$5,成绩录入!BU150,0)</f>
        <v>0</v>
      </c>
      <c r="ABJ147" s="274">
        <f>IF(ABJ$6=$AAP$5,成绩录入!BV150,0)</f>
        <v>0</v>
      </c>
      <c r="ABK147" s="274">
        <f>IF(ABK$6=$AAP$5,成绩录入!BW150,0)</f>
        <v>0</v>
      </c>
      <c r="ABL147" s="274">
        <f>IF(ABL$6=$AAP$5,成绩录入!BX150,0)</f>
        <v>0</v>
      </c>
      <c r="ABM147" s="274">
        <f>IF(ABM$6=$AAP$5,成绩录入!BY150,0)</f>
        <v>0</v>
      </c>
      <c r="ABN147" s="274">
        <f>IF(ABN$6=$AAP$5,成绩录入!BZ150,0)</f>
        <v>0</v>
      </c>
      <c r="ABO147" s="274">
        <f>IF(ABO$6=$AAP$5,成绩录入!CA150,0)</f>
        <v>0</v>
      </c>
      <c r="ABP147" s="274">
        <f>IF(ABP$6=$AAP$5,成绩录入!CB150,0)</f>
        <v>0</v>
      </c>
      <c r="ABQ147" s="274">
        <f>IF(ABQ$6=$AAP$5,成绩录入!CC150,0)</f>
        <v>0</v>
      </c>
      <c r="ABR147" s="274">
        <f>IF(ABR$6=$AAP$5,成绩录入!CD150,0)</f>
        <v>0</v>
      </c>
      <c r="ABS147" s="274">
        <f>IF(ABS$6=$AAP$5,成绩录入!CE150,0)</f>
        <v>0</v>
      </c>
      <c r="ABT147" s="274">
        <f>IF(ABT$6=$AAP$5,成绩录入!CF150,0)</f>
        <v>0</v>
      </c>
      <c r="ABU147" s="274">
        <f>IF(ABU$6=$AAP$5,成绩录入!CG150,0)</f>
        <v>0</v>
      </c>
      <c r="ABV147" s="274">
        <f>IF(ABV$6=$AAP$5,成绩录入!CH150,0)</f>
        <v>0</v>
      </c>
      <c r="ABW147" s="274">
        <f>IF(ABW$6=$AAP$5,成绩录入!CI150,0)</f>
        <v>0</v>
      </c>
      <c r="ABX147" s="274">
        <f>IF(ABX$6=$AAP$5,成绩录入!CJ150,0)</f>
        <v>0</v>
      </c>
      <c r="ABY147" s="274">
        <f>IF(ABY$6=$AAP$5,成绩录入!CK150,0)</f>
        <v>0</v>
      </c>
      <c r="ABZ147" s="274">
        <f>IF(ABZ$6=$AAP$5,成绩录入!CL150,0)</f>
        <v>0</v>
      </c>
      <c r="ACA147" s="274">
        <f>IF(ACA$6=$AAP$5,成绩录入!CM150,0)</f>
        <v>0</v>
      </c>
      <c r="ACB147" s="274">
        <f>IF(ACB$6=$AAP$5,成绩录入!CN150,0)</f>
        <v>0</v>
      </c>
      <c r="ACC147" s="274">
        <f>IF(ACC$6=$AAP$5,成绩录入!CO150,0)</f>
        <v>0</v>
      </c>
      <c r="ACD147" s="274">
        <f>IF(ACD$6=$AAP$5,成绩录入!CP150,0)</f>
        <v>0</v>
      </c>
      <c r="ACE147" s="274">
        <f>IF(ACE$6=$AAP$5,成绩录入!CQ150,0)</f>
        <v>0</v>
      </c>
      <c r="ACF147" s="274">
        <f>IF(ACF$6=$AAP$5,成绩录入!CR150,0)</f>
        <v>0</v>
      </c>
      <c r="ACG147" s="274">
        <f>IF(ACG$6=$AAP$5,成绩录入!CS150,0)</f>
        <v>0</v>
      </c>
      <c r="ACH147" s="274">
        <f>IF(ACH$6=$AAP$5,成绩录入!CT150,0)</f>
        <v>0</v>
      </c>
      <c r="ACI147" s="274">
        <f>IF(ACI$6=$AAP$5,成绩录入!CU150,0)</f>
        <v>0</v>
      </c>
      <c r="ACJ147" s="274">
        <f>IF(ACJ$6=$AAP$5,成绩录入!CV150,0)</f>
        <v>0</v>
      </c>
      <c r="ACK147" s="274">
        <f>IF(ACK$6=$AAP$5,成绩录入!CW150,0)</f>
        <v>0</v>
      </c>
      <c r="ACL147" s="274">
        <f>IF(ACL$6=$AAP$5,成绩录入!CX150,0)</f>
        <v>0</v>
      </c>
      <c r="ACM147" s="274">
        <f>IF(ACM$6=$AAP$5,成绩录入!CY150,0)</f>
        <v>0</v>
      </c>
      <c r="ACN147" s="274">
        <f>IF(ACN$6=$AAP$5,成绩录入!CZ150,0)</f>
        <v>0</v>
      </c>
      <c r="ACO147" s="274">
        <f>IF(ACO$6=$AAP$5,成绩录入!DA150,0)</f>
        <v>0</v>
      </c>
      <c r="ACP147" s="274">
        <f>IF(ACP$6=$AAP$5,成绩录入!DB150,0)</f>
        <v>0</v>
      </c>
      <c r="ACQ147" s="274">
        <f>IF(ACQ$6=$AAP$5,成绩录入!DC150,0)</f>
        <v>0</v>
      </c>
      <c r="ACR147" s="274">
        <f>IF(ACR$6=$AAP$5,成绩录入!DD150,0)</f>
        <v>0</v>
      </c>
      <c r="ACS147" s="274">
        <f>IF(ACS$6=$AAP$5,成绩录入!DE150,0)</f>
        <v>0</v>
      </c>
      <c r="ACT147" s="274">
        <f>IF(ACT$6=$AAP$5,成绩录入!DF150,0)</f>
        <v>0</v>
      </c>
      <c r="ACU147" s="274">
        <f>IF(ACU$6=$AAP$5,成绩录入!DG150,0)</f>
        <v>0</v>
      </c>
      <c r="ACV147" s="274">
        <f>IF(ACV$6=$AAP$5,成绩录入!DH150,0)</f>
        <v>0</v>
      </c>
      <c r="ACW147" s="274">
        <f>IF(ACW$6=$AAP$5,成绩录入!DI150,0)</f>
        <v>0</v>
      </c>
      <c r="ACX147" s="274">
        <f>IF(ACX$6=$AAP$5,成绩录入!DJ150,0)</f>
        <v>0</v>
      </c>
      <c r="ACY147" s="248">
        <f>IF(ACY$6=$AAP$5,成绩录入!DK150,0)</f>
        <v>0</v>
      </c>
      <c r="ACZ147" s="248">
        <f>IF(ACZ$6=$AAP$5,成绩录入!DL150,0)</f>
        <v>0</v>
      </c>
      <c r="ADA147" s="248">
        <f>IF(ADA$6=$AAP$5,成绩录入!DM150,0)</f>
        <v>0</v>
      </c>
      <c r="ADB147" s="248">
        <f>IF(ADB$6=$AAP$5,成绩录入!DN150,0)</f>
        <v>0</v>
      </c>
      <c r="ADC147" s="248">
        <f>IF(ADC$6=$AAP$5,成绩录入!DO150,0)</f>
        <v>0</v>
      </c>
      <c r="ADD147" s="248">
        <f>IF(ADD$6=$AAP$5,成绩录入!DP150,0)</f>
        <v>0</v>
      </c>
      <c r="ADE147" s="248">
        <f>IF(ADE$6=$AAP$5,成绩录入!DQ150,0)</f>
        <v>0</v>
      </c>
      <c r="ADF147" s="248">
        <f>IF(ADF$6=$AAP$5,成绩录入!DR150,0)</f>
        <v>0</v>
      </c>
      <c r="ADG147" s="248">
        <f>IF(ADG$6=$AAP$5,成绩录入!DS150,0)</f>
        <v>0</v>
      </c>
      <c r="ADH147" s="248">
        <f>IF(ADH$6=$AAP$5,成绩录入!DT150,0)</f>
        <v>0</v>
      </c>
      <c r="ADI147" s="248">
        <f>IF(ADI$6=$AAP$5,成绩录入!DU150,0)</f>
        <v>0</v>
      </c>
      <c r="ADJ147" s="248">
        <f>IF(ADJ$6=$AAP$5,成绩录入!DV150,0)</f>
        <v>0</v>
      </c>
      <c r="ADK147" s="248">
        <f>IF(ADK$6=$AAP$5,成绩录入!DW150,0)</f>
        <v>0</v>
      </c>
      <c r="ADL147" s="248">
        <f>IF(ADL$6=$AAP$5,成绩录入!DX150,0)</f>
        <v>0</v>
      </c>
      <c r="ADM147" s="248">
        <f>IF(ADM$6=$AAP$5,成绩录入!DY150,0)</f>
        <v>0</v>
      </c>
      <c r="ADN147" s="248">
        <f>IF(ADN$6=$AAP$5,成绩录入!DZ150,0)</f>
        <v>0</v>
      </c>
      <c r="ADO147" s="248">
        <f>IF(ADO$6=$AAP$5,成绩录入!EA150,0)</f>
        <v>0</v>
      </c>
      <c r="ADP147" s="248">
        <f>IF(ADP$6=$AAP$5,成绩录入!EB150,0)</f>
        <v>0</v>
      </c>
      <c r="ADQ147" s="248">
        <f>IF(ADQ$6=$AAP$5,成绩录入!EC150,0)</f>
        <v>0</v>
      </c>
      <c r="ADR147" s="248">
        <f>IF(ADR$6=$AAP$5,成绩录入!ED150,0)</f>
        <v>0</v>
      </c>
      <c r="ADS147" s="248">
        <f>IF(ADS$6=$AAP$5,成绩录入!EE150,0)</f>
        <v>0</v>
      </c>
      <c r="ADT147" s="248">
        <f>IF(ADT$6=$AAP$5,成绩录入!EF150,0)</f>
        <v>0</v>
      </c>
      <c r="ADU147" s="248">
        <f>IF(ADU$6=$AAP$5,成绩录入!EG150,0)</f>
        <v>0</v>
      </c>
      <c r="ADV147" s="248">
        <f>IF(ADV$6=$AAP$5,成绩录入!EH150,0)</f>
        <v>0</v>
      </c>
      <c r="ADW147" s="248">
        <f>IF(ADW$6=$AAP$5,成绩录入!EI150,0)</f>
        <v>0</v>
      </c>
      <c r="ADX147" s="248">
        <f>IF(ADX$6=$AAP$5,成绩录入!EJ150,0)</f>
        <v>0</v>
      </c>
      <c r="ADY147" s="248">
        <f>IF(ADY$6=$AAP$5,成绩录入!EK150,0)</f>
        <v>0</v>
      </c>
      <c r="ADZ147" s="248">
        <f>IF(ADZ$6=$AAP$5,成绩录入!EL150,0)</f>
        <v>0</v>
      </c>
      <c r="AEA147" s="248">
        <f>IF(AEA$6=$AAP$5,成绩录入!EM150,0)</f>
        <v>0</v>
      </c>
      <c r="AEB147" s="248">
        <f>IF(AEB$6=$AAP$5,成绩录入!EN150,0)</f>
        <v>0</v>
      </c>
      <c r="AEC147" s="248">
        <f>IF(AEC$6=$AAP$5,成绩录入!EO150,0)</f>
        <v>0</v>
      </c>
      <c r="AED147" s="248">
        <f>IF(AED$6=$AAP$5,成绩录入!EP150,0)</f>
        <v>0</v>
      </c>
      <c r="AEE147" s="248">
        <f>IF(AEE$6=$AAP$5,成绩录入!EQ150,0)</f>
        <v>0</v>
      </c>
      <c r="AEF147" s="248">
        <f>IF(AEF$6=$AAP$5,成绩录入!ER150,0)</f>
        <v>0</v>
      </c>
      <c r="AEG147" s="248">
        <f>IF(AEG$6=$AAP$5,成绩录入!ES150,0)</f>
        <v>0</v>
      </c>
      <c r="AEH147" s="248">
        <f>IF(AEH$6=$AAP$5,成绩录入!ET150,0)</f>
        <v>0</v>
      </c>
      <c r="AEI147" s="248">
        <f>IF(AEI$6=$AAP$5,成绩录入!EU150,0)</f>
        <v>0</v>
      </c>
      <c r="AEJ147" s="248">
        <f>IF(AEJ$6=$AAP$5,成绩录入!EV150,0)</f>
        <v>0</v>
      </c>
      <c r="AEK147" s="248">
        <f>IF(AEK$6=$AAP$5,成绩录入!EW150,0)</f>
        <v>0</v>
      </c>
      <c r="AEL147" s="248">
        <f>IF(AEL$6=$AAP$5,成绩录入!EX150,0)</f>
        <v>0</v>
      </c>
      <c r="AEM147" s="218">
        <f t="shared" si="356"/>
        <v>0</v>
      </c>
      <c r="AEN147" s="166"/>
      <c r="AEO147" s="166"/>
      <c r="AEP147" s="273">
        <f>IF(AEP$6=$AEO$5,成绩录入!BC150,0)</f>
        <v>0</v>
      </c>
      <c r="AEQ147" s="274">
        <f>IF(AEQ$6=$AEO$5,成绩录入!BD150,0)</f>
        <v>0</v>
      </c>
      <c r="AER147" s="274">
        <f>IF(AER$6=$AEO$5,成绩录入!BE150,0)</f>
        <v>0</v>
      </c>
      <c r="AES147" s="274">
        <f>IF(AES$6=$AEO$5,成绩录入!BF150,0)</f>
        <v>0</v>
      </c>
      <c r="AET147" s="274">
        <f>IF(AET$6=$AEO$5,成绩录入!BG150,0)</f>
        <v>0</v>
      </c>
      <c r="AEU147" s="274">
        <f>IF(AEU$6=$AEO$5,成绩录入!BH150,0)</f>
        <v>0</v>
      </c>
      <c r="AEV147" s="274">
        <f>IF(AEV$6=$AEO$5,成绩录入!BI150,0)</f>
        <v>0</v>
      </c>
      <c r="AEW147" s="274">
        <f>IF(AEW$6=$AEO$5,成绩录入!BJ150,0)</f>
        <v>0</v>
      </c>
      <c r="AEX147" s="274">
        <f>IF(AEX$6=$AEO$5,成绩录入!BK150,0)</f>
        <v>0</v>
      </c>
      <c r="AEY147" s="274">
        <f>IF(AEY$6=$AEO$5,成绩录入!BL150,0)</f>
        <v>0</v>
      </c>
      <c r="AEZ147" s="274">
        <f>IF(AEZ$6=$AEO$5,成绩录入!BM150,0)</f>
        <v>0</v>
      </c>
      <c r="AFA147" s="274">
        <f>IF(AFA$6=$AEO$5,成绩录入!BN150,0)</f>
        <v>0</v>
      </c>
      <c r="AFB147" s="274">
        <f>IF(AFB$6=$AEO$5,成绩录入!BO150,0)</f>
        <v>0</v>
      </c>
      <c r="AFC147" s="274">
        <f>IF(AFC$6=$AEO$5,成绩录入!BP150,0)</f>
        <v>0</v>
      </c>
      <c r="AFD147" s="274">
        <f>IF(AFD$6=$AEO$5,成绩录入!BQ150,0)</f>
        <v>0</v>
      </c>
      <c r="AFE147" s="274">
        <f>IF(AFE$6=$AEO$5,成绩录入!BR150,0)</f>
        <v>0</v>
      </c>
      <c r="AFF147" s="274">
        <f>IF(AFF$6=$AEO$5,成绩录入!BS150,0)</f>
        <v>0</v>
      </c>
      <c r="AFG147" s="274">
        <f>IF(AFG$6=$AEO$5,成绩录入!BT150,0)</f>
        <v>0</v>
      </c>
      <c r="AFH147" s="274">
        <f>IF(AFH$6=$AEO$5,成绩录入!BU150,0)</f>
        <v>0</v>
      </c>
      <c r="AFI147" s="274">
        <f>IF(AFI$6=$AEO$5,成绩录入!BV150,0)</f>
        <v>0</v>
      </c>
      <c r="AFJ147" s="274">
        <f>IF(AFJ$6=$AEO$5,成绩录入!BW150,0)</f>
        <v>0</v>
      </c>
      <c r="AFK147" s="274">
        <f>IF(AFK$6=$AEO$5,成绩录入!BX150,0)</f>
        <v>0</v>
      </c>
      <c r="AFL147" s="274">
        <f>IF(AFL$6=$AEO$5,成绩录入!BY150,0)</f>
        <v>0</v>
      </c>
      <c r="AFM147" s="274">
        <f>IF(AFM$6=$AEO$5,成绩录入!BZ150,0)</f>
        <v>0</v>
      </c>
      <c r="AFN147" s="274">
        <f>IF(AFN$6=$AEO$5,成绩录入!CA150,0)</f>
        <v>0</v>
      </c>
      <c r="AFO147" s="274">
        <f>IF(AFO$6=$AEO$5,成绩录入!CB150,0)</f>
        <v>0</v>
      </c>
      <c r="AFP147" s="274">
        <f>IF(AFP$6=$AEO$5,成绩录入!CC150,0)</f>
        <v>0</v>
      </c>
      <c r="AFQ147" s="274">
        <f>IF(AFQ$6=$AEO$5,成绩录入!CD150,0)</f>
        <v>0</v>
      </c>
      <c r="AFR147" s="274">
        <f>IF(AFR$6=$AEO$5,成绩录入!CE150,0)</f>
        <v>0</v>
      </c>
      <c r="AFS147" s="274">
        <f>IF(AFS$6=$AEO$5,成绩录入!CF150,0)</f>
        <v>0</v>
      </c>
      <c r="AFT147" s="274">
        <f>IF(AFT$6=$AEO$5,成绩录入!CG150,0)</f>
        <v>0</v>
      </c>
      <c r="AFU147" s="274">
        <f>IF(AFU$6=$AEO$5,成绩录入!CH150,0)</f>
        <v>0</v>
      </c>
      <c r="AFV147" s="274">
        <f>IF(AFV$6=$AEO$5,成绩录入!CI150,0)</f>
        <v>0</v>
      </c>
      <c r="AFW147" s="274">
        <f>IF(AFW$6=$AEO$5,成绩录入!CJ150,0)</f>
        <v>0</v>
      </c>
      <c r="AFX147" s="274">
        <f>IF(AFX$6=$AEO$5,成绩录入!CK150,0)</f>
        <v>0</v>
      </c>
      <c r="AFY147" s="274">
        <f>IF(AFY$6=$AEO$5,成绩录入!CL150,0)</f>
        <v>0</v>
      </c>
      <c r="AFZ147" s="274">
        <f>IF(AFZ$6=$AEO$5,成绩录入!CM150,0)</f>
        <v>0</v>
      </c>
      <c r="AGA147" s="274">
        <f>IF(AGA$6=$AEO$5,成绩录入!CN150,0)</f>
        <v>0</v>
      </c>
      <c r="AGB147" s="274">
        <f>IF(AGB$6=$AEO$5,成绩录入!CO150,0)</f>
        <v>0</v>
      </c>
      <c r="AGC147" s="274">
        <f>IF(AGC$6=$AEO$5,成绩录入!CP150,0)</f>
        <v>0</v>
      </c>
      <c r="AGD147" s="274">
        <f>IF(AGD$6=$AEO$5,成绩录入!CQ150,0)</f>
        <v>0</v>
      </c>
      <c r="AGE147" s="274">
        <f>IF(AGE$6=$AEO$5,成绩录入!CR150,0)</f>
        <v>0</v>
      </c>
      <c r="AGF147" s="274">
        <f>IF(AGF$6=$AEO$5,成绩录入!CS150,0)</f>
        <v>0</v>
      </c>
      <c r="AGG147" s="274">
        <f>IF(AGG$6=$AEO$5,成绩录入!CT150,0)</f>
        <v>0</v>
      </c>
      <c r="AGH147" s="274">
        <f>IF(AGH$6=$AEO$5,成绩录入!CU150,0)</f>
        <v>0</v>
      </c>
      <c r="AGI147" s="274">
        <f>IF(AGI$6=$AEO$5,成绩录入!CV150,0)</f>
        <v>0</v>
      </c>
      <c r="AGJ147" s="274">
        <f>IF(AGJ$6=$AEO$5,成绩录入!CW150,0)</f>
        <v>0</v>
      </c>
      <c r="AGK147" s="274">
        <f>IF(AGK$6=$AEO$5,成绩录入!CX150,0)</f>
        <v>0</v>
      </c>
      <c r="AGL147" s="274">
        <f>IF(AGL$6=$AEO$5,成绩录入!CY150,0)</f>
        <v>0</v>
      </c>
      <c r="AGM147" s="274">
        <f>IF(AGM$6=$AEO$5,成绩录入!CZ150,0)</f>
        <v>0</v>
      </c>
      <c r="AGN147" s="274">
        <f>IF(AGN$6=$AEO$5,成绩录入!DA150,0)</f>
        <v>0</v>
      </c>
      <c r="AGO147" s="274">
        <f>IF(AGO$6=$AEO$5,成绩录入!DB150,0)</f>
        <v>0</v>
      </c>
      <c r="AGP147" s="274">
        <f>IF(AGP$6=$AEO$5,成绩录入!DC150,0)</f>
        <v>0</v>
      </c>
      <c r="AGQ147" s="274">
        <f>IF(AGQ$6=$AEO$5,成绩录入!DD150,0)</f>
        <v>0</v>
      </c>
      <c r="AGR147" s="274">
        <f>IF(AGR$6=$AEO$5,成绩录入!DE150,0)</f>
        <v>0</v>
      </c>
      <c r="AGS147" s="274">
        <f>IF(AGS$6=$AEO$5,成绩录入!DF150,0)</f>
        <v>0</v>
      </c>
      <c r="AGT147" s="274">
        <f>IF(AGT$6=$AEO$5,成绩录入!DG150,0)</f>
        <v>0</v>
      </c>
      <c r="AGU147" s="274">
        <f>IF(AGU$6=$AEO$5,成绩录入!DH150,0)</f>
        <v>0</v>
      </c>
      <c r="AGV147" s="274">
        <f>IF(AGV$6=$AEO$5,成绩录入!DI150,0)</f>
        <v>0</v>
      </c>
      <c r="AGW147" s="274">
        <f>IF(AGW$6=$AEO$5,成绩录入!DJ150,0)</f>
        <v>0</v>
      </c>
      <c r="AGX147" s="248">
        <f>IF(AGX$6=$AEO$5,成绩录入!DK150,0)</f>
        <v>0</v>
      </c>
      <c r="AGY147" s="248">
        <f>IF(AGY$6=$AEO$5,成绩录入!DL150,0)</f>
        <v>0</v>
      </c>
      <c r="AGZ147" s="248">
        <f>IF(AGZ$6=$AEO$5,成绩录入!DM150,0)</f>
        <v>0</v>
      </c>
      <c r="AHA147" s="248">
        <f>IF(AHA$6=$AEO$5,成绩录入!DN150,0)</f>
        <v>0</v>
      </c>
      <c r="AHB147" s="248">
        <f>IF(AHB$6=$AEO$5,成绩录入!DO150,0)</f>
        <v>0</v>
      </c>
      <c r="AHC147" s="248">
        <f>IF(AHC$6=$AEO$5,成绩录入!DP150,0)</f>
        <v>0</v>
      </c>
      <c r="AHD147" s="248">
        <f>IF(AHD$6=$AEO$5,成绩录入!DQ150,0)</f>
        <v>0</v>
      </c>
      <c r="AHE147" s="248">
        <f>IF(AHE$6=$AEO$5,成绩录入!DR150,0)</f>
        <v>0</v>
      </c>
      <c r="AHF147" s="248">
        <f>IF(AHF$6=$AEO$5,成绩录入!DS150,0)</f>
        <v>0</v>
      </c>
      <c r="AHG147" s="248">
        <f>IF(AHG$6=$AEO$5,成绩录入!DT150,0)</f>
        <v>0</v>
      </c>
      <c r="AHH147" s="248">
        <f>IF(AHH$6=$AEO$5,成绩录入!DU150,0)</f>
        <v>0</v>
      </c>
      <c r="AHI147" s="248">
        <f>IF(AHI$6=$AEO$5,成绩录入!DV150,0)</f>
        <v>0</v>
      </c>
      <c r="AHJ147" s="248">
        <f>IF(AHJ$6=$AEO$5,成绩录入!DW150,0)</f>
        <v>0</v>
      </c>
      <c r="AHK147" s="248">
        <f>IF(AHK$6=$AEO$5,成绩录入!DX150,0)</f>
        <v>0</v>
      </c>
      <c r="AHL147" s="248">
        <f>IF(AHL$6=$AEO$5,成绩录入!DY150,0)</f>
        <v>0</v>
      </c>
      <c r="AHM147" s="248">
        <f>IF(AHM$6=$AEO$5,成绩录入!DZ150,0)</f>
        <v>0</v>
      </c>
      <c r="AHN147" s="248">
        <f>IF(AHN$6=$AEO$5,成绩录入!EA150,0)</f>
        <v>0</v>
      </c>
      <c r="AHO147" s="248">
        <f>IF(AHO$6=$AEO$5,成绩录入!EB150,0)</f>
        <v>0</v>
      </c>
      <c r="AHP147" s="248">
        <f>IF(AHP$6=$AEO$5,成绩录入!EC150,0)</f>
        <v>0</v>
      </c>
      <c r="AHQ147" s="248">
        <f>IF(AHQ$6=$AEO$5,成绩录入!ED150,0)</f>
        <v>0</v>
      </c>
      <c r="AHR147" s="248">
        <f>IF(AHR$6=$AEO$5,成绩录入!EE150,0)</f>
        <v>0</v>
      </c>
      <c r="AHS147" s="248">
        <f>IF(AHS$6=$AEO$5,成绩录入!EF150,0)</f>
        <v>0</v>
      </c>
      <c r="AHT147" s="248">
        <f>IF(AHT$6=$AEO$5,成绩录入!EG150,0)</f>
        <v>0</v>
      </c>
      <c r="AHU147" s="248">
        <f>IF(AHU$6=$AEO$5,成绩录入!EH150,0)</f>
        <v>0</v>
      </c>
      <c r="AHV147" s="248">
        <f>IF(AHV$6=$AEO$5,成绩录入!EI150,0)</f>
        <v>0</v>
      </c>
      <c r="AHW147" s="248">
        <f>IF(AHW$6=$AEO$5,成绩录入!EJ150,0)</f>
        <v>0</v>
      </c>
      <c r="AHX147" s="248">
        <f>IF(AHX$6=$AEO$5,成绩录入!EK150,0)</f>
        <v>0</v>
      </c>
      <c r="AHY147" s="248">
        <f>IF(AHY$6=$AEO$5,成绩录入!EL150,0)</f>
        <v>0</v>
      </c>
      <c r="AHZ147" s="248">
        <f>IF(AHZ$6=$AEO$5,成绩录入!EM150,0)</f>
        <v>0</v>
      </c>
      <c r="AIA147" s="248">
        <f>IF(AIA$6=$AEO$5,成绩录入!EN150,0)</f>
        <v>0</v>
      </c>
      <c r="AIB147" s="248">
        <f>IF(AIB$6=$AEO$5,成绩录入!EO150,0)</f>
        <v>0</v>
      </c>
      <c r="AIC147" s="248">
        <f>IF(AIC$6=$AEO$5,成绩录入!EP150,0)</f>
        <v>0</v>
      </c>
      <c r="AID147" s="248">
        <f>IF(AID$6=$AEO$5,成绩录入!EQ150,0)</f>
        <v>0</v>
      </c>
      <c r="AIE147" s="248">
        <f>IF(AIE$6=$AEO$5,成绩录入!ER150,0)</f>
        <v>0</v>
      </c>
      <c r="AIF147" s="248">
        <f>IF(AIF$6=$AEO$5,成绩录入!ES150,0)</f>
        <v>0</v>
      </c>
      <c r="AIG147" s="248">
        <f>IF(AIG$6=$AEO$5,成绩录入!ET150,0)</f>
        <v>0</v>
      </c>
      <c r="AIH147" s="248">
        <f>IF(AIH$6=$AEO$5,成绩录入!EU150,0)</f>
        <v>0</v>
      </c>
      <c r="AII147" s="248">
        <f>IF(AII$6=$AEO$5,成绩录入!EV150,0)</f>
        <v>0</v>
      </c>
      <c r="AIJ147" s="248">
        <f>IF(AIJ$6=$AEO$5,成绩录入!EW150,0)</f>
        <v>0</v>
      </c>
      <c r="AIK147" s="248">
        <f>IF(AIK$6=$AEO$5,成绩录入!EX150,0)</f>
        <v>0</v>
      </c>
      <c r="AIL147" s="218">
        <f t="shared" si="357"/>
        <v>0</v>
      </c>
      <c r="AIN147" s="402" t="str">
        <f>初始录入!A152</f>
        <v/>
      </c>
      <c r="AIO147" s="270">
        <f>初始录入!B152</f>
        <v>0</v>
      </c>
      <c r="AIP147" s="271">
        <f>初始录入!C152</f>
        <v>0</v>
      </c>
      <c r="AIQ147" s="403">
        <f>IF(平时!D145&lt;&gt;"",平时!D145,0)</f>
        <v>0</v>
      </c>
      <c r="AIR147" s="404" t="str">
        <f t="shared" si="331"/>
        <v/>
      </c>
      <c r="AIS147" s="403">
        <f>IF(过程!D145&lt;&gt;"",过程!D145,0)</f>
        <v>0</v>
      </c>
      <c r="AIT147" s="404" t="str">
        <f t="shared" si="332"/>
        <v/>
      </c>
      <c r="AIU147" s="216">
        <f>IF(期末!D145&lt;&gt;"",期末!D145,0)</f>
        <v>0</v>
      </c>
      <c r="AIV147" s="404" t="str">
        <f t="shared" si="333"/>
        <v/>
      </c>
      <c r="AIW147" s="405">
        <f t="shared" si="334"/>
        <v>0</v>
      </c>
      <c r="AIX147" s="403">
        <f>IF(平时!E145&lt;&gt;"",平时!E145,0)</f>
        <v>0</v>
      </c>
      <c r="AIY147" s="404" t="str">
        <f t="shared" si="335"/>
        <v/>
      </c>
      <c r="AIZ147" s="403">
        <f>IF(过程!E145&lt;&gt;"",过程!E145,0)</f>
        <v>0</v>
      </c>
      <c r="AJA147" s="404" t="str">
        <f t="shared" si="336"/>
        <v/>
      </c>
      <c r="AJB147" s="216">
        <f>IF(期末!E145&lt;&gt;"",期末!E145,0)</f>
        <v>0</v>
      </c>
      <c r="AJC147" s="404" t="str">
        <f t="shared" si="337"/>
        <v/>
      </c>
      <c r="AJD147" s="405">
        <f t="shared" si="338"/>
        <v>0</v>
      </c>
      <c r="AJE147" s="403">
        <f>IF(平时!F145&lt;&gt;"",平时!F145,0)</f>
        <v>0</v>
      </c>
      <c r="AJF147" s="404" t="str">
        <f t="shared" si="339"/>
        <v/>
      </c>
      <c r="AJG147" s="403">
        <f>IF(过程!F145&lt;&gt;"",过程!F145,0)</f>
        <v>0</v>
      </c>
      <c r="AJH147" s="404" t="str">
        <f t="shared" si="340"/>
        <v/>
      </c>
      <c r="AJI147" s="216">
        <f>IF(期末!F145&lt;&gt;"",期末!F145,0)</f>
        <v>0</v>
      </c>
      <c r="AJJ147" s="404" t="str">
        <f t="shared" si="341"/>
        <v/>
      </c>
      <c r="AJK147" s="405">
        <f t="shared" si="342"/>
        <v>0</v>
      </c>
      <c r="AJL147" s="403">
        <f>IF(平时!G145&lt;&gt;"",平时!G145,0)</f>
        <v>0</v>
      </c>
      <c r="AJM147" s="404" t="str">
        <f t="shared" si="343"/>
        <v/>
      </c>
      <c r="AJN147" s="403">
        <f>IF(过程!G145&lt;&gt;"",过程!G145,0)</f>
        <v>0</v>
      </c>
      <c r="AJO147" s="404" t="str">
        <f t="shared" si="344"/>
        <v/>
      </c>
      <c r="AJP147" s="216">
        <f>IF(期末!G145&lt;&gt;"",期末!G145,0)</f>
        <v>0</v>
      </c>
      <c r="AJQ147" s="404" t="str">
        <f t="shared" si="345"/>
        <v/>
      </c>
      <c r="AJR147" s="405">
        <f t="shared" si="346"/>
        <v>0</v>
      </c>
      <c r="AJS147" s="403">
        <f>IF(平时!H145&lt;&gt;"",平时!H145,0)</f>
        <v>0</v>
      </c>
      <c r="AJT147" s="404" t="str">
        <f t="shared" si="347"/>
        <v/>
      </c>
      <c r="AJU147" s="403">
        <f>IF(过程!H145&lt;&gt;"",过程!H145,0)</f>
        <v>0</v>
      </c>
      <c r="AJV147" s="404" t="str">
        <f t="shared" si="348"/>
        <v/>
      </c>
      <c r="AJW147" s="216">
        <f>IF(期末!H145&lt;&gt;"",期末!H145,0)</f>
        <v>0</v>
      </c>
      <c r="AJX147" s="404" t="str">
        <f t="shared" si="349"/>
        <v/>
      </c>
      <c r="AJY147" s="406">
        <f t="shared" si="350"/>
        <v>0</v>
      </c>
      <c r="AKA147" s="216" t="str">
        <f>初始录入!A152</f>
        <v/>
      </c>
      <c r="AKB147" s="216">
        <f>初始录入!B152</f>
        <v>0</v>
      </c>
      <c r="AKC147" s="216">
        <f>初始录入!C152</f>
        <v>0</v>
      </c>
      <c r="AKD147" s="327" t="str">
        <f>IF(初始录入!$E152=初始录入!$K$2,达成度!$D160,"")</f>
        <v/>
      </c>
      <c r="AKE147" s="327" t="str">
        <f>IF(初始录入!$E152=初始录入!$K$3,达成度!D160,"")</f>
        <v/>
      </c>
      <c r="AKF147" s="216" t="str">
        <f>IF(初始录入!$E152=初始录入!$K$4,达成度!D160,"")</f>
        <v/>
      </c>
      <c r="AKG147" s="216" t="str">
        <f>IF(初始录入!$E152=初始录入!$K$5,达成度!D160,"")</f>
        <v/>
      </c>
      <c r="AKH147" s="327" t="str">
        <f>IF(初始录入!$E152=初始录入!$K$2,达成度!E160,"")</f>
        <v/>
      </c>
      <c r="AKI147" s="327" t="str">
        <f>IF(初始录入!$E152=初始录入!$K$3,达成度!E160,"")</f>
        <v/>
      </c>
      <c r="AKJ147" s="216" t="str">
        <f>IF(初始录入!$E152=初始录入!$K$4,达成度!E160,"")</f>
        <v/>
      </c>
      <c r="AKK147" s="216" t="str">
        <f>IF(初始录入!$E152=初始录入!$K$5,达成度!E160,"")</f>
        <v/>
      </c>
      <c r="AKL147" s="327" t="str">
        <f>IF(初始录入!$E152=初始录入!$K$2,达成度!F160,"")</f>
        <v/>
      </c>
      <c r="AKM147" s="327" t="str">
        <f>IF(初始录入!$E152=初始录入!$K$3,达成度!F160,"")</f>
        <v/>
      </c>
      <c r="AKN147" s="216" t="str">
        <f>IF(初始录入!$E152=初始录入!$K$4,达成度!F160,"")</f>
        <v/>
      </c>
      <c r="AKO147" s="216" t="str">
        <f>IF(初始录入!$E152=初始录入!$K$5,达成度!F160,"")</f>
        <v/>
      </c>
      <c r="AKP147" s="327" t="str">
        <f>IF(初始录入!$E152=初始录入!$K$2,达成度!H160,"")</f>
        <v/>
      </c>
      <c r="AKQ147" s="327" t="str">
        <f>IF(初始录入!$E152=初始录入!$K$3,达成度!H160,"")</f>
        <v/>
      </c>
      <c r="AKR147" s="216" t="str">
        <f>IF(初始录入!$E152=初始录入!$K$4,达成度!H160,"")</f>
        <v/>
      </c>
      <c r="AKS147" s="216" t="str">
        <f>IF(初始录入!$E152=初始录入!$K$5,达成度!H160,"")</f>
        <v/>
      </c>
      <c r="AKT147" s="327" t="str">
        <f>IF(初始录入!$E152=初始录入!$K$2,达成度!I160,"")</f>
        <v/>
      </c>
      <c r="AKU147" s="327" t="str">
        <f>IF(初始录入!$E152=初始录入!$K$3,达成度!I160,"")</f>
        <v/>
      </c>
      <c r="AKV147" s="216" t="str">
        <f>IF(初始录入!$E152=初始录入!$K$4,达成度!I160,"")</f>
        <v/>
      </c>
      <c r="AKW147" s="216" t="str">
        <f>IF(初始录入!$E152=初始录入!$K$5,达成度!I160,"")</f>
        <v/>
      </c>
      <c r="AKX147" s="327" t="str">
        <f>IF(初始录入!$E152=初始录入!$K$2,达成度!J160,"")</f>
        <v/>
      </c>
      <c r="AKY147" s="327" t="str">
        <f>IF(初始录入!$E152=初始录入!$K$3,达成度!J160,"")</f>
        <v/>
      </c>
      <c r="AKZ147" s="216" t="str">
        <f>IF(初始录入!$E152=初始录入!$K$4,达成度!J160,"")</f>
        <v/>
      </c>
      <c r="ALA147" s="216" t="str">
        <f>IF(初始录入!$E152=初始录入!$K$5,达成度!J160,"")</f>
        <v/>
      </c>
      <c r="ALB147" s="327" t="str">
        <f>IF(初始录入!$E152=初始录入!$K$2,达成度!L160,"")</f>
        <v/>
      </c>
      <c r="ALC147" s="327" t="str">
        <f>IF(初始录入!$E152=初始录入!$K$3,达成度!L160,"")</f>
        <v/>
      </c>
      <c r="ALD147" s="216" t="str">
        <f>IF(初始录入!$E152=初始录入!$K$4,达成度!L160,"")</f>
        <v/>
      </c>
      <c r="ALE147" s="216" t="str">
        <f>IF(初始录入!$E152=初始录入!$K$5,达成度!L160,"")</f>
        <v/>
      </c>
      <c r="ALF147" s="327" t="str">
        <f>IF(初始录入!$E152=初始录入!$K$2,达成度!M160,"")</f>
        <v/>
      </c>
      <c r="ALG147" s="327" t="str">
        <f>IF(初始录入!$E152=初始录入!$K$3,达成度!M160,"")</f>
        <v/>
      </c>
      <c r="ALH147" s="216" t="str">
        <f>IF(初始录入!$E152=初始录入!$K$4,达成度!M160,"")</f>
        <v/>
      </c>
      <c r="ALI147" s="216" t="str">
        <f>IF(初始录入!$E152=初始录入!$K$5,达成度!M160,"")</f>
        <v/>
      </c>
      <c r="ALJ147" s="327" t="str">
        <f>IF(初始录入!$E152=初始录入!$K$2,达成度!N160,"")</f>
        <v/>
      </c>
      <c r="ALK147" s="327" t="str">
        <f>IF(初始录入!$E152=初始录入!$K$3,达成度!N160,"")</f>
        <v/>
      </c>
      <c r="ALL147" s="216" t="str">
        <f>IF(初始录入!$E152=初始录入!$K$4,达成度!N160,"")</f>
        <v/>
      </c>
      <c r="ALM147" s="216" t="str">
        <f>IF(初始录入!$E152=初始录入!$K$5,达成度!N160,"")</f>
        <v/>
      </c>
      <c r="ALN147" s="327" t="str">
        <f>IF(初始录入!$E152=初始录入!$K$2,达成度!P160,"")</f>
        <v/>
      </c>
      <c r="ALO147" s="327" t="str">
        <f>IF(初始录入!$E152=初始录入!$K$3,达成度!P160,"")</f>
        <v/>
      </c>
      <c r="ALP147" s="216" t="str">
        <f>IF(初始录入!$E152=初始录入!$K$4,达成度!P160,"")</f>
        <v/>
      </c>
      <c r="ALQ147" s="216" t="str">
        <f>IF(初始录入!$E152=初始录入!$K$5,达成度!P160,"")</f>
        <v/>
      </c>
      <c r="ALR147" s="327" t="str">
        <f>IF(初始录入!$E152=初始录入!$K$2,达成度!Q160,"")</f>
        <v/>
      </c>
      <c r="ALS147" s="327" t="str">
        <f>IF(初始录入!$E152=初始录入!$K$3,达成度!Q160,"")</f>
        <v/>
      </c>
      <c r="ALT147" s="216" t="str">
        <f>IF(初始录入!$E152=初始录入!$K$4,达成度!Q160,"")</f>
        <v/>
      </c>
      <c r="ALU147" s="216" t="str">
        <f>IF(初始录入!$E152=初始录入!$K$5,达成度!Q160,"")</f>
        <v/>
      </c>
      <c r="ALV147" s="327" t="str">
        <f>IF(初始录入!$E152=初始录入!$K$2,达成度!R160,"")</f>
        <v/>
      </c>
      <c r="ALW147" s="327" t="str">
        <f>IF(初始录入!$E152=初始录入!$K$3,达成度!R160,"")</f>
        <v/>
      </c>
      <c r="ALX147" s="216" t="str">
        <f>IF(初始录入!$E152=初始录入!$K$4,达成度!R160,"")</f>
        <v/>
      </c>
      <c r="ALY147" s="216"/>
      <c r="ALZ147" s="327" t="str">
        <f>IF(初始录入!$E152=初始录入!$K$2,达成度!T160,"")</f>
        <v/>
      </c>
      <c r="AMA147" s="327" t="str">
        <f>IF(初始录入!$E152=初始录入!$K$3,达成度!T160,"")</f>
        <v/>
      </c>
      <c r="AMB147" s="216" t="str">
        <f>IF(初始录入!$E152=初始录入!$K$4,达成度!T160,"")</f>
        <v/>
      </c>
      <c r="AMC147" s="216" t="str">
        <f>IF(初始录入!$E152=初始录入!$K$5,达成度!T160,"")</f>
        <v/>
      </c>
      <c r="AMD147" s="327" t="str">
        <f>IF(初始录入!$E152=初始录入!$K$2,达成度!U160,"")</f>
        <v/>
      </c>
      <c r="AME147" s="327" t="str">
        <f>IF(初始录入!$E152=初始录入!$K$3,达成度!U160,"")</f>
        <v/>
      </c>
      <c r="AMF147" s="216" t="str">
        <f>IF(初始录入!$E152=初始录入!$K$4,达成度!U160,"")</f>
        <v/>
      </c>
      <c r="AMG147" s="216" t="str">
        <f>IF(初始录入!$E152=初始录入!$K$5,达成度!U160,"")</f>
        <v/>
      </c>
      <c r="AMH147" s="327" t="str">
        <f>IF(初始录入!$E152=初始录入!$K$2,达成度!V160,"")</f>
        <v/>
      </c>
      <c r="AMI147" s="327" t="str">
        <f>IF(初始录入!$E152=初始录入!$K$3,达成度!V160,"")</f>
        <v/>
      </c>
      <c r="AMJ147" s="216" t="str">
        <f>IF(初始录入!$E152=初始录入!$K$4,达成度!W160,"")</f>
        <v/>
      </c>
      <c r="AMK147" s="216" t="str">
        <f>IF(初始录入!$E152=初始录入!$K$5,达成度!W160,"")</f>
        <v/>
      </c>
      <c r="AMM147" s="270">
        <f t="shared" si="369"/>
        <v>140</v>
      </c>
      <c r="AMN147" s="222" t="str">
        <f t="shared" si="365"/>
        <v/>
      </c>
      <c r="AMO147" s="325" t="str">
        <f>IF($AMM147&lt;=$H$7,INDEX(达成度!$G$21:$G$170,$AMM147,1),"")</f>
        <v/>
      </c>
      <c r="AMP147" s="325" t="str">
        <f>IF($AMM147&lt;=$H$7,INDEX(达成度!$K$21:$K$170,$AMM147,1),"")</f>
        <v/>
      </c>
      <c r="AMQ147" s="325" t="str">
        <f>IF($AMM147&lt;=$H$7,INDEX(达成度!$O$21:$O$170,$AMM147,1),"")</f>
        <v/>
      </c>
      <c r="AMR147" s="325" t="str">
        <f>IF($AMM147&lt;=$H$7,INDEX(达成度!$S$21:$S$170,$AMM147,1),"")</f>
        <v/>
      </c>
      <c r="AMS147" s="326" t="str">
        <f>IF($AMM147&lt;=$H$7,INDEX(达成度!$W$21:$W$170,$AMM147,1),"")</f>
        <v/>
      </c>
      <c r="AMU147" s="407"/>
      <c r="AMV147" s="222" t="str">
        <f t="shared" si="366"/>
        <v/>
      </c>
      <c r="AMW147" s="325" t="str">
        <f>IF($AMM147&lt;=$I$7,INDEX(达成度!$G$21:$G$170,$AMM147+$H$7,1),"")</f>
        <v/>
      </c>
      <c r="AMX147" s="325" t="str">
        <f>IF($AMM147&lt;=$I$7,INDEX(达成度!$K$21:$K$170,$AMM147+$H$7,1),"")</f>
        <v/>
      </c>
      <c r="AMY147" s="325" t="str">
        <f>IF($AMM147&lt;=$I$7,INDEX(达成度!$O$21:$O$170,$AMM147+$H$7,1),"")</f>
        <v/>
      </c>
      <c r="AMZ147" s="325" t="str">
        <f>IF($AMM147&lt;=$I$7,INDEX(达成度!$S$21:$S$170,$AMM147+$H$7,1),"")</f>
        <v/>
      </c>
      <c r="ANA147" s="326" t="str">
        <f>IF($AMM147&lt;=$I$7,INDEX(达成度!$W$21:$W$170,$AMM147+$H$7,1),"")</f>
        <v/>
      </c>
      <c r="ANC147" s="270"/>
      <c r="AND147" s="216" t="str">
        <f t="shared" si="367"/>
        <v/>
      </c>
      <c r="ANE147" s="325" t="str">
        <f>IF($AMM147&lt;=$J$7,INDEX(达成度!$G$21:$G$170,$AMM147+$H$7+$I$7,1),"")</f>
        <v/>
      </c>
      <c r="ANF147" s="325" t="str">
        <f>IF($AMM147&lt;=$J$7,INDEX(达成度!$K$21:$K$170,$AMM147+$H$7+$I$7,1),"")</f>
        <v/>
      </c>
      <c r="ANG147" s="325" t="str">
        <f>IF($AMM147&lt;=$J$7,INDEX(达成度!$O$21:$O$170,$AMM147+$H$7+$I$7,1),"")</f>
        <v/>
      </c>
      <c r="ANH147" s="325" t="str">
        <f>IF($AMM147&lt;=$J$7,INDEX(达成度!$S$21:$S$170,$AMM147+$H$7+$I$7,1),"")</f>
        <v/>
      </c>
      <c r="ANI147" s="326" t="str">
        <f>IF($AMM147&lt;=$J$7,INDEX(达成度!$W$21:$W$170,$AMM147+$H$7+$I$7,1),"")</f>
        <v/>
      </c>
      <c r="ANK147" s="270"/>
      <c r="ANL147" s="216" t="str">
        <f t="shared" si="368"/>
        <v/>
      </c>
      <c r="ANM147" s="325" t="str">
        <f>IF($AMM147&lt;=$K$7,INDEX(达成度!$G$21:$G$170,$AMM147+$H$7+$I$7+$J$7,1),"")</f>
        <v/>
      </c>
      <c r="ANN147" s="325" t="str">
        <f>IF($AMM147&lt;=$K$7,INDEX(达成度!$K$21:$K$170,$AMM147+$H$7+$I$7+$J$7,1),"")</f>
        <v/>
      </c>
      <c r="ANO147" s="325" t="str">
        <f>IF($AMM147&lt;=$K$7,INDEX(达成度!$O$21:$O$170,$AMM147+$H$7+$I$7+$J$7,1),"")</f>
        <v/>
      </c>
      <c r="ANP147" s="325" t="str">
        <f>IF($AMM147&lt;=$K$7,INDEX(达成度!$S$21:$S$170,$AMM147+$H$7+$I$7+$J$7,1),"")</f>
        <v/>
      </c>
      <c r="ANQ147" s="326" t="str">
        <f>IF($AMM147&lt;=$K$7,INDEX(达成度!$W$21:$W$170,$AMM147+$H$7+$I$7+$J$7,1),"")</f>
        <v/>
      </c>
    </row>
    <row r="148" ht="18" customHeight="1" spans="1:1024 1025:1057">
      <c r="A148" s="215" t="str">
        <f>初始录入!A153</f>
        <v/>
      </c>
      <c r="B148" s="216" t="str">
        <f>IF(初始录入!B153&lt;&gt;"",初始录入!B153,"")</f>
        <v/>
      </c>
      <c r="C148" s="216" t="str">
        <f>IF(初始录入!C153&lt;&gt;"",初始录入!C153,"")</f>
        <v/>
      </c>
      <c r="D148" s="216" t="str">
        <f>IF(初始录入!D153&lt;&gt;"",初始录入!D153,"")</f>
        <v/>
      </c>
      <c r="E148" s="218" t="str">
        <f>IF(初始录入!E153&lt;&gt;"",初始录入!E153,"")</f>
        <v/>
      </c>
      <c r="G148" s="330"/>
      <c r="H148" s="295">
        <f>IF(初始录入!E153=H$6,1,0)</f>
        <v>0</v>
      </c>
      <c r="I148" s="295">
        <f>IF(初始录入!E153=I$6,1,0)</f>
        <v>0</v>
      </c>
      <c r="J148" s="295">
        <f>IF(初始录入!E153=J$6,1,0)</f>
        <v>0</v>
      </c>
      <c r="K148" s="321">
        <f>IF(初始录入!E153=K$6,1,0)</f>
        <v>0</v>
      </c>
      <c r="Y148" s="294">
        <v>100</v>
      </c>
      <c r="Z148" s="295">
        <f>成绩录入!$F$7</f>
        <v>0</v>
      </c>
      <c r="AA148" s="295">
        <f>成绩录入!F151</f>
        <v>0</v>
      </c>
      <c r="AB148" s="296">
        <f>IF(初始录入!$M$7&lt;&gt;"",IF(成绩录入!$F$7&lt;&gt;"",IF(初始录入!$P$7="次数",AA148/Z148*Y148,成绩录入!F151),0),0)</f>
        <v>0</v>
      </c>
      <c r="AC148" s="297">
        <f t="shared" si="278"/>
        <v>0</v>
      </c>
      <c r="AD148" s="297">
        <f t="shared" si="279"/>
        <v>0</v>
      </c>
      <c r="AE148" s="297">
        <f t="shared" si="280"/>
        <v>0</v>
      </c>
      <c r="AF148" s="297">
        <f t="shared" si="281"/>
        <v>0</v>
      </c>
      <c r="AG148" s="297">
        <f t="shared" si="282"/>
        <v>0</v>
      </c>
      <c r="AH148" s="298">
        <f t="shared" si="283"/>
        <v>0</v>
      </c>
      <c r="AJ148" s="260">
        <f>成绩录入!I151</f>
        <v>0</v>
      </c>
      <c r="AK148" s="248">
        <f>成绩录入!J151</f>
        <v>0</v>
      </c>
      <c r="AL148" s="248">
        <f>成绩录入!K151</f>
        <v>0</v>
      </c>
      <c r="AM148" s="248">
        <f>成绩录入!L151</f>
        <v>0</v>
      </c>
      <c r="AN148" s="248">
        <f>成绩录入!M151</f>
        <v>0</v>
      </c>
      <c r="AO148" s="298">
        <f t="shared" si="284"/>
        <v>0</v>
      </c>
      <c r="AQ148" s="260">
        <f>成绩录入!I151</f>
        <v>0</v>
      </c>
      <c r="AR148" s="248">
        <f>成绩录入!J151</f>
        <v>0</v>
      </c>
      <c r="AS148" s="248">
        <f>成绩录入!K151</f>
        <v>0</v>
      </c>
      <c r="AT148" s="248">
        <f>成绩录入!L151</f>
        <v>0</v>
      </c>
      <c r="AU148" s="248">
        <f>成绩录入!M151</f>
        <v>0</v>
      </c>
      <c r="AV148" s="298">
        <f t="shared" si="285"/>
        <v>0</v>
      </c>
      <c r="AX148" s="260">
        <f>成绩录入!I151</f>
        <v>0</v>
      </c>
      <c r="AY148" s="248">
        <f>成绩录入!J151</f>
        <v>0</v>
      </c>
      <c r="AZ148" s="248">
        <f>成绩录入!K151</f>
        <v>0</v>
      </c>
      <c r="BA148" s="248">
        <f>成绩录入!L151</f>
        <v>0</v>
      </c>
      <c r="BB148" s="248">
        <f>成绩录入!M151</f>
        <v>0</v>
      </c>
      <c r="BC148" s="298">
        <f t="shared" si="286"/>
        <v>0</v>
      </c>
      <c r="BE148" s="260">
        <f>成绩录入!I151</f>
        <v>0</v>
      </c>
      <c r="BF148" s="248">
        <f>成绩录入!J151</f>
        <v>0</v>
      </c>
      <c r="BG148" s="248">
        <f>成绩录入!K151</f>
        <v>0</v>
      </c>
      <c r="BH148" s="248">
        <f>成绩录入!L151</f>
        <v>0</v>
      </c>
      <c r="BI148" s="248">
        <f>成绩录入!M151</f>
        <v>0</v>
      </c>
      <c r="BJ148" s="298">
        <f t="shared" si="287"/>
        <v>0</v>
      </c>
      <c r="BL148" s="260">
        <f>成绩录入!I151</f>
        <v>0</v>
      </c>
      <c r="BM148" s="248">
        <f>成绩录入!J151</f>
        <v>0</v>
      </c>
      <c r="BN148" s="248">
        <f>成绩录入!K151</f>
        <v>0</v>
      </c>
      <c r="BO148" s="248">
        <f>成绩录入!L151</f>
        <v>0</v>
      </c>
      <c r="BP148" s="248">
        <f>成绩录入!M151</f>
        <v>0</v>
      </c>
      <c r="BQ148" s="298">
        <f t="shared" si="288"/>
        <v>0</v>
      </c>
      <c r="BS148" s="260">
        <f>成绩录入!P151</f>
        <v>0</v>
      </c>
      <c r="BT148" s="248">
        <f>成绩录入!Q151</f>
        <v>0</v>
      </c>
      <c r="BU148" s="248">
        <f>成绩录入!R151</f>
        <v>0</v>
      </c>
      <c r="BV148" s="248">
        <f>成绩录入!S151</f>
        <v>0</v>
      </c>
      <c r="BW148" s="248">
        <f>成绩录入!T151</f>
        <v>0</v>
      </c>
      <c r="BX148" s="248">
        <f>成绩录入!U151</f>
        <v>0</v>
      </c>
      <c r="BY148" s="248">
        <f>成绩录入!V151</f>
        <v>0</v>
      </c>
      <c r="BZ148" s="248">
        <f>成绩录入!W151</f>
        <v>0</v>
      </c>
      <c r="CA148" s="248">
        <f>成绩录入!X151</f>
        <v>0</v>
      </c>
      <c r="CB148" s="248">
        <f>成绩录入!Y151</f>
        <v>0</v>
      </c>
      <c r="CC148" s="298">
        <f t="shared" si="289"/>
        <v>0</v>
      </c>
      <c r="CE148" s="260">
        <f>成绩录入!P151</f>
        <v>0</v>
      </c>
      <c r="CF148" s="248">
        <f>成绩录入!Q151</f>
        <v>0</v>
      </c>
      <c r="CG148" s="248">
        <f>成绩录入!R151</f>
        <v>0</v>
      </c>
      <c r="CH148" s="248">
        <f>成绩录入!S151</f>
        <v>0</v>
      </c>
      <c r="CI148" s="248">
        <f>成绩录入!T151</f>
        <v>0</v>
      </c>
      <c r="CJ148" s="248">
        <f>成绩录入!U151</f>
        <v>0</v>
      </c>
      <c r="CK148" s="248">
        <f>成绩录入!V151</f>
        <v>0</v>
      </c>
      <c r="CL148" s="248">
        <f>成绩录入!W151</f>
        <v>0</v>
      </c>
      <c r="CM148" s="248">
        <f>成绩录入!X151</f>
        <v>0</v>
      </c>
      <c r="CN148" s="248">
        <f>成绩录入!Y151</f>
        <v>0</v>
      </c>
      <c r="CO148" s="298">
        <f t="shared" si="290"/>
        <v>0</v>
      </c>
      <c r="CQ148" s="260">
        <f>成绩录入!P151</f>
        <v>0</v>
      </c>
      <c r="CR148" s="248">
        <f>成绩录入!Q151</f>
        <v>0</v>
      </c>
      <c r="CS148" s="248">
        <f>成绩录入!R151</f>
        <v>0</v>
      </c>
      <c r="CT148" s="248">
        <f>成绩录入!S151</f>
        <v>0</v>
      </c>
      <c r="CU148" s="248">
        <f>成绩录入!T151</f>
        <v>0</v>
      </c>
      <c r="CV148" s="248">
        <f>成绩录入!U151</f>
        <v>0</v>
      </c>
      <c r="CW148" s="248">
        <f>成绩录入!V151</f>
        <v>0</v>
      </c>
      <c r="CX148" s="248">
        <f>成绩录入!W151</f>
        <v>0</v>
      </c>
      <c r="CY148" s="248">
        <f>成绩录入!X151</f>
        <v>0</v>
      </c>
      <c r="CZ148" s="248">
        <f>成绩录入!Y151</f>
        <v>0</v>
      </c>
      <c r="DA148" s="298">
        <f t="shared" si="291"/>
        <v>0</v>
      </c>
      <c r="DC148" s="260">
        <f>成绩录入!P151</f>
        <v>0</v>
      </c>
      <c r="DD148" s="248">
        <f>成绩录入!Q151</f>
        <v>0</v>
      </c>
      <c r="DE148" s="248">
        <f>成绩录入!R151</f>
        <v>0</v>
      </c>
      <c r="DF148" s="248">
        <f>成绩录入!S151</f>
        <v>0</v>
      </c>
      <c r="DG148" s="248">
        <f>成绩录入!T151</f>
        <v>0</v>
      </c>
      <c r="DH148" s="248">
        <f>成绩录入!U151</f>
        <v>0</v>
      </c>
      <c r="DI148" s="248">
        <f>成绩录入!V151</f>
        <v>0</v>
      </c>
      <c r="DJ148" s="248">
        <f>成绩录入!W151</f>
        <v>0</v>
      </c>
      <c r="DK148" s="248">
        <f>成绩录入!X151</f>
        <v>0</v>
      </c>
      <c r="DL148" s="248">
        <f>成绩录入!Y151</f>
        <v>0</v>
      </c>
      <c r="DM148" s="298">
        <f t="shared" si="351"/>
        <v>0</v>
      </c>
      <c r="DN148" s="299"/>
      <c r="DO148" s="260">
        <f>成绩录入!P151</f>
        <v>0</v>
      </c>
      <c r="DP148" s="248">
        <f>成绩录入!Q151</f>
        <v>0</v>
      </c>
      <c r="DQ148" s="248">
        <f>成绩录入!R151</f>
        <v>0</v>
      </c>
      <c r="DR148" s="248">
        <f>成绩录入!S151</f>
        <v>0</v>
      </c>
      <c r="DS148" s="248">
        <f>成绩录入!T151</f>
        <v>0</v>
      </c>
      <c r="DT148" s="248">
        <f>成绩录入!U151</f>
        <v>0</v>
      </c>
      <c r="DU148" s="248">
        <f>成绩录入!V151</f>
        <v>0</v>
      </c>
      <c r="DV148" s="248">
        <f>成绩录入!W151</f>
        <v>0</v>
      </c>
      <c r="DW148" s="248">
        <f>成绩录入!X151</f>
        <v>0</v>
      </c>
      <c r="DX148" s="248">
        <f>成绩录入!Y151</f>
        <v>0</v>
      </c>
      <c r="DY148" s="298">
        <f t="shared" si="352"/>
        <v>0</v>
      </c>
      <c r="EA148" s="301" t="e">
        <f t="shared" si="294"/>
        <v>#DIV/0!</v>
      </c>
      <c r="EB148" s="297" t="e">
        <f t="shared" si="295"/>
        <v>#DIV/0!</v>
      </c>
      <c r="EC148" s="297" t="e">
        <f t="shared" si="296"/>
        <v>#DIV/0!</v>
      </c>
      <c r="ED148" s="297" t="e">
        <f t="shared" si="297"/>
        <v>#DIV/0!</v>
      </c>
      <c r="EE148" s="297" t="e">
        <f t="shared" si="298"/>
        <v>#DIV/0!</v>
      </c>
      <c r="EF148" s="302" t="e">
        <f t="shared" si="299"/>
        <v>#DIV/0!</v>
      </c>
      <c r="EG148" s="303"/>
      <c r="EH148" s="304">
        <f t="shared" si="300"/>
        <v>0</v>
      </c>
      <c r="EI148" s="397">
        <f>成绩录入!I151</f>
        <v>0</v>
      </c>
      <c r="EJ148" s="397">
        <f>成绩录入!J151</f>
        <v>0</v>
      </c>
      <c r="EK148" s="397">
        <f>成绩录入!K151</f>
        <v>0</v>
      </c>
      <c r="EL148" s="397">
        <f>成绩录入!L151</f>
        <v>0</v>
      </c>
      <c r="EM148" s="397">
        <f>成绩录入!M151</f>
        <v>0</v>
      </c>
      <c r="EN148" s="397">
        <f>成绩录入!P151</f>
        <v>0</v>
      </c>
      <c r="EO148" s="397">
        <f>成绩录入!Q151</f>
        <v>0</v>
      </c>
      <c r="EP148" s="397">
        <f>成绩录入!R151</f>
        <v>0</v>
      </c>
      <c r="EQ148" s="397">
        <f>成绩录入!S151</f>
        <v>0</v>
      </c>
      <c r="ER148" s="397">
        <f>成绩录入!T151</f>
        <v>0</v>
      </c>
      <c r="ES148" s="397">
        <f>成绩录入!U151</f>
        <v>0</v>
      </c>
      <c r="ET148" s="397">
        <f>成绩录入!V151</f>
        <v>0</v>
      </c>
      <c r="EU148" s="397">
        <f>成绩录入!W151</f>
        <v>0</v>
      </c>
      <c r="EV148" s="397">
        <f>成绩录入!X151</f>
        <v>0</v>
      </c>
      <c r="EW148" s="398">
        <f>成绩录入!Y151</f>
        <v>0</v>
      </c>
      <c r="EY148" s="304" t="str">
        <f t="shared" si="358"/>
        <v/>
      </c>
      <c r="EZ148" s="296" t="str">
        <f t="shared" si="358"/>
        <v/>
      </c>
      <c r="FA148" s="296" t="str">
        <f t="shared" si="358"/>
        <v/>
      </c>
      <c r="FB148" s="296" t="str">
        <f t="shared" si="358"/>
        <v/>
      </c>
      <c r="FC148" s="302">
        <f>成绩录入!AB151</f>
        <v>0</v>
      </c>
      <c r="FD148" s="303"/>
      <c r="FE148" s="399" t="str">
        <f t="shared" si="301"/>
        <v>√</v>
      </c>
      <c r="FF148" s="397" t="str">
        <f t="shared" si="302"/>
        <v>√</v>
      </c>
      <c r="FG148" s="397" t="str">
        <f t="shared" si="303"/>
        <v>√</v>
      </c>
      <c r="FH148" s="397" t="str">
        <f t="shared" si="304"/>
        <v>√</v>
      </c>
      <c r="FI148" s="398" t="str">
        <f t="shared" si="305"/>
        <v>√</v>
      </c>
      <c r="FJ148" s="299"/>
      <c r="FK148" s="260">
        <f>成绩录入!AB151</f>
        <v>0</v>
      </c>
      <c r="FL148" s="248">
        <f>成绩录入!AC151</f>
        <v>0</v>
      </c>
      <c r="FM148" s="248">
        <f>成绩录入!AD151</f>
        <v>0</v>
      </c>
      <c r="FN148" s="248">
        <f>成绩录入!AE151</f>
        <v>0</v>
      </c>
      <c r="FO148" s="248">
        <f>成绩录入!AF151</f>
        <v>0</v>
      </c>
      <c r="FP148" s="248">
        <f>成绩录入!AG151</f>
        <v>0</v>
      </c>
      <c r="FQ148" s="298">
        <f t="shared" si="306"/>
        <v>0</v>
      </c>
      <c r="FR148" s="299"/>
      <c r="FS148" s="260">
        <f>成绩录入!AB151</f>
        <v>0</v>
      </c>
      <c r="FT148" s="248">
        <f>成绩录入!AC151</f>
        <v>0</v>
      </c>
      <c r="FU148" s="248">
        <f>成绩录入!AD151</f>
        <v>0</v>
      </c>
      <c r="FV148" s="248">
        <f>成绩录入!AE151</f>
        <v>0</v>
      </c>
      <c r="FW148" s="248">
        <f>成绩录入!AF151</f>
        <v>0</v>
      </c>
      <c r="FX148" s="333">
        <f>成绩录入!AG151</f>
        <v>0</v>
      </c>
      <c r="FY148" s="298">
        <f t="shared" si="307"/>
        <v>0</v>
      </c>
      <c r="FZ148" s="299"/>
      <c r="GA148" s="260">
        <f>成绩录入!AB151</f>
        <v>0</v>
      </c>
      <c r="GB148" s="248">
        <f>成绩录入!AC151</f>
        <v>0</v>
      </c>
      <c r="GC148" s="248">
        <f>成绩录入!AD151</f>
        <v>0</v>
      </c>
      <c r="GD148" s="248">
        <f>成绩录入!AE151</f>
        <v>0</v>
      </c>
      <c r="GE148" s="248">
        <f>成绩录入!AF151</f>
        <v>0</v>
      </c>
      <c r="GF148" s="248">
        <f>成绩录入!AG151</f>
        <v>0</v>
      </c>
      <c r="GG148" s="298">
        <f t="shared" si="308"/>
        <v>0</v>
      </c>
      <c r="GI148" s="260">
        <f>成绩录入!AB151</f>
        <v>0</v>
      </c>
      <c r="GJ148" s="248">
        <f>成绩录入!AC151</f>
        <v>0</v>
      </c>
      <c r="GK148" s="248">
        <f>成绩录入!AD151</f>
        <v>0</v>
      </c>
      <c r="GL148" s="248">
        <f>成绩录入!AE151</f>
        <v>0</v>
      </c>
      <c r="GM148" s="248">
        <f>成绩录入!AF151</f>
        <v>0</v>
      </c>
      <c r="GN148" s="248">
        <f>成绩录入!AG151</f>
        <v>0</v>
      </c>
      <c r="GO148" s="298">
        <f t="shared" si="309"/>
        <v>0</v>
      </c>
      <c r="GP148" s="299"/>
      <c r="GQ148" s="260">
        <f>成绩录入!AB151</f>
        <v>0</v>
      </c>
      <c r="GR148" s="248">
        <f>成绩录入!AC151</f>
        <v>0</v>
      </c>
      <c r="GS148" s="248">
        <f>成绩录入!AD151</f>
        <v>0</v>
      </c>
      <c r="GT148" s="248">
        <f>成绩录入!AE151</f>
        <v>0</v>
      </c>
      <c r="GU148" s="248">
        <f>成绩录入!AF151</f>
        <v>0</v>
      </c>
      <c r="GV148" s="248">
        <f>成绩录入!AG151</f>
        <v>0</v>
      </c>
      <c r="GW148" s="298">
        <f t="shared" si="310"/>
        <v>0</v>
      </c>
      <c r="GX148" s="299"/>
      <c r="GY148" s="273">
        <f>成绩录入!AJ151</f>
        <v>0</v>
      </c>
      <c r="GZ148" s="274">
        <f>成绩录入!AK151</f>
        <v>0</v>
      </c>
      <c r="HA148" s="274">
        <f>成绩录入!AL151</f>
        <v>0</v>
      </c>
      <c r="HB148" s="274">
        <f>成绩录入!AM151</f>
        <v>0</v>
      </c>
      <c r="HC148" s="274">
        <f>成绩录入!AN151</f>
        <v>0</v>
      </c>
      <c r="HD148" s="274">
        <f>成绩录入!AO151</f>
        <v>0</v>
      </c>
      <c r="HE148" s="310">
        <f t="shared" si="359"/>
        <v>0</v>
      </c>
      <c r="HF148" s="299"/>
      <c r="HG148" s="273">
        <f>成绩录入!AJ151</f>
        <v>0</v>
      </c>
      <c r="HH148" s="274">
        <f>成绩录入!AK151</f>
        <v>0</v>
      </c>
      <c r="HI148" s="274">
        <f>成绩录入!AL151</f>
        <v>0</v>
      </c>
      <c r="HJ148" s="274">
        <f>成绩录入!AM151</f>
        <v>0</v>
      </c>
      <c r="HK148" s="274">
        <f>成绩录入!AN151</f>
        <v>0</v>
      </c>
      <c r="HL148" s="274">
        <f>成绩录入!AO151</f>
        <v>0</v>
      </c>
      <c r="HM148" s="310">
        <f t="shared" si="360"/>
        <v>0</v>
      </c>
      <c r="HO148" s="273">
        <f>成绩录入!AJ151</f>
        <v>0</v>
      </c>
      <c r="HP148" s="274">
        <f>成绩录入!AK151</f>
        <v>0</v>
      </c>
      <c r="HQ148" s="274">
        <f>成绩录入!AL151</f>
        <v>0</v>
      </c>
      <c r="HR148" s="274">
        <f>成绩录入!AM151</f>
        <v>0</v>
      </c>
      <c r="HS148" s="274">
        <f>成绩录入!AN151</f>
        <v>0</v>
      </c>
      <c r="HT148" s="274">
        <f>成绩录入!AO151</f>
        <v>0</v>
      </c>
      <c r="HU148" s="310">
        <f t="shared" si="361"/>
        <v>0</v>
      </c>
      <c r="HV148" s="299"/>
      <c r="HW148" s="273">
        <f>成绩录入!AJ151</f>
        <v>0</v>
      </c>
      <c r="HX148" s="274">
        <f>成绩录入!AK151</f>
        <v>0</v>
      </c>
      <c r="HY148" s="274">
        <f>成绩录入!AL151</f>
        <v>0</v>
      </c>
      <c r="HZ148" s="274">
        <f>成绩录入!AM151</f>
        <v>0</v>
      </c>
      <c r="IA148" s="274">
        <f>成绩录入!AN151</f>
        <v>0</v>
      </c>
      <c r="IB148" s="274">
        <f>成绩录入!AO151</f>
        <v>0</v>
      </c>
      <c r="IC148" s="310">
        <f t="shared" si="362"/>
        <v>0</v>
      </c>
      <c r="ID148" s="299"/>
      <c r="IE148" s="273">
        <f>成绩录入!AJ151</f>
        <v>0</v>
      </c>
      <c r="IF148" s="274">
        <f>成绩录入!AK151</f>
        <v>0</v>
      </c>
      <c r="IG148" s="274">
        <f>成绩录入!AL151</f>
        <v>0</v>
      </c>
      <c r="IH148" s="274">
        <f>成绩录入!AM151</f>
        <v>0</v>
      </c>
      <c r="II148" s="274">
        <f>成绩录入!AN151</f>
        <v>0</v>
      </c>
      <c r="IJ148" s="274">
        <f>成绩录入!AO151</f>
        <v>0</v>
      </c>
      <c r="IK148" s="310">
        <f t="shared" si="363"/>
        <v>0</v>
      </c>
      <c r="IL148" s="299"/>
      <c r="IM148" s="313" t="e">
        <f t="shared" si="311"/>
        <v>#DIV/0!</v>
      </c>
      <c r="IN148" s="314" t="e">
        <f t="shared" si="312"/>
        <v>#DIV/0!</v>
      </c>
      <c r="IO148" s="314" t="e">
        <f t="shared" si="313"/>
        <v>#DIV/0!</v>
      </c>
      <c r="IP148" s="314" t="e">
        <f t="shared" si="314"/>
        <v>#DIV/0!</v>
      </c>
      <c r="IQ148" s="314" t="e">
        <f t="shared" si="315"/>
        <v>#DIV/0!</v>
      </c>
      <c r="IR148" s="400" t="e">
        <f t="shared" si="316"/>
        <v>#DIV/0!</v>
      </c>
      <c r="IT148" s="214">
        <f>成绩录入!AR151</f>
        <v>0</v>
      </c>
      <c r="IU148" s="216">
        <f>成绩录入!AS151</f>
        <v>0</v>
      </c>
      <c r="IV148" s="216">
        <f>成绩录入!AT151</f>
        <v>0</v>
      </c>
      <c r="IW148" s="216">
        <f>成绩录入!AU151</f>
        <v>0</v>
      </c>
      <c r="IX148" s="216">
        <f>成绩录入!AV151</f>
        <v>0</v>
      </c>
      <c r="IY148" s="216">
        <f>成绩录入!AW151</f>
        <v>0</v>
      </c>
      <c r="IZ148" s="298">
        <f t="shared" si="317"/>
        <v>0</v>
      </c>
      <c r="JA148" s="299"/>
      <c r="JB148" s="317">
        <f>成绩录入!AR151</f>
        <v>0</v>
      </c>
      <c r="JC148" s="216">
        <f>成绩录入!AS151</f>
        <v>0</v>
      </c>
      <c r="JD148" s="216">
        <f>成绩录入!AT151</f>
        <v>0</v>
      </c>
      <c r="JE148" s="216">
        <f>成绩录入!AU151</f>
        <v>0</v>
      </c>
      <c r="JF148" s="216">
        <f>成绩录入!AV151</f>
        <v>0</v>
      </c>
      <c r="JG148" s="216">
        <f>成绩录入!AW151</f>
        <v>0</v>
      </c>
      <c r="JH148" s="298">
        <f t="shared" si="318"/>
        <v>0</v>
      </c>
      <c r="JI148" s="299"/>
      <c r="JJ148" s="248">
        <f>成绩录入!AR151</f>
        <v>0</v>
      </c>
      <c r="JK148" s="248">
        <f>成绩录入!AS151</f>
        <v>0</v>
      </c>
      <c r="JL148" s="248">
        <f>成绩录入!AT151</f>
        <v>0</v>
      </c>
      <c r="JM148" s="248">
        <f>成绩录入!AU151</f>
        <v>0</v>
      </c>
      <c r="JN148" s="248">
        <f>成绩录入!AV151</f>
        <v>0</v>
      </c>
      <c r="JO148" s="248">
        <f>成绩录入!AW151</f>
        <v>0</v>
      </c>
      <c r="JP148" s="298">
        <f t="shared" si="319"/>
        <v>0</v>
      </c>
      <c r="JQ148" s="299"/>
      <c r="JR148" s="308">
        <f>成绩录入!AR151</f>
        <v>0</v>
      </c>
      <c r="JS148" s="248">
        <f>成绩录入!AS151</f>
        <v>0</v>
      </c>
      <c r="JT148" s="248">
        <f>成绩录入!AT151</f>
        <v>0</v>
      </c>
      <c r="JU148" s="248">
        <f>成绩录入!AU151</f>
        <v>0</v>
      </c>
      <c r="JV148" s="248">
        <f>成绩录入!AV151</f>
        <v>0</v>
      </c>
      <c r="JW148" s="248">
        <f>成绩录入!AW151</f>
        <v>0</v>
      </c>
      <c r="JX148" s="298">
        <f t="shared" si="320"/>
        <v>0</v>
      </c>
      <c r="JY148" s="299"/>
      <c r="JZ148" s="308">
        <f>成绩录入!AR151</f>
        <v>0</v>
      </c>
      <c r="KA148" s="248">
        <f>成绩录入!AS151</f>
        <v>0</v>
      </c>
      <c r="KB148" s="248">
        <f>成绩录入!AT151</f>
        <v>0</v>
      </c>
      <c r="KC148" s="248">
        <f>成绩录入!AU151</f>
        <v>0</v>
      </c>
      <c r="KD148" s="248">
        <f>成绩录入!AV151</f>
        <v>0</v>
      </c>
      <c r="KE148" s="248">
        <f>成绩录入!AW151</f>
        <v>0</v>
      </c>
      <c r="KF148" s="298">
        <f t="shared" si="321"/>
        <v>0</v>
      </c>
      <c r="KH148" s="401">
        <f t="shared" si="322"/>
        <v>0</v>
      </c>
      <c r="KI148" s="314">
        <f t="shared" si="323"/>
        <v>0</v>
      </c>
      <c r="KJ148" s="314">
        <f t="shared" si="324"/>
        <v>0</v>
      </c>
      <c r="KK148" s="314">
        <f t="shared" si="325"/>
        <v>0</v>
      </c>
      <c r="KL148" s="314">
        <f t="shared" si="326"/>
        <v>0</v>
      </c>
      <c r="KM148" s="400">
        <f t="shared" si="327"/>
        <v>0</v>
      </c>
      <c r="KN148" s="90"/>
      <c r="KO148" s="294">
        <f>IF(总评!G146&lt;60,1,0)</f>
        <v>0</v>
      </c>
      <c r="KP148" s="355">
        <f t="shared" si="328"/>
        <v>0</v>
      </c>
      <c r="KQ148" s="355">
        <f t="shared" si="329"/>
        <v>0</v>
      </c>
      <c r="KR148" s="356">
        <f t="shared" si="330"/>
        <v>0</v>
      </c>
      <c r="KS148" s="321">
        <f t="shared" si="364"/>
        <v>0</v>
      </c>
      <c r="OT148" s="273">
        <f>IF(OT$6=$OS$5,成绩录入!BC151,0)</f>
        <v>0</v>
      </c>
      <c r="OU148" s="274">
        <f>IF(OU$6=$OS$5,成绩录入!BD151,0)</f>
        <v>0</v>
      </c>
      <c r="OV148" s="274">
        <f>IF(OV$6=$OS$5,成绩录入!BE151,0)</f>
        <v>0</v>
      </c>
      <c r="OW148" s="274">
        <f>IF(OW$6=$OS$5,成绩录入!BF151,0)</f>
        <v>0</v>
      </c>
      <c r="OX148" s="274">
        <f>IF(OX$6=$OS$5,成绩录入!BG151,0)</f>
        <v>0</v>
      </c>
      <c r="OY148" s="274">
        <f>IF(OY$6=$OS$5,成绩录入!BH151,0)</f>
        <v>0</v>
      </c>
      <c r="OZ148" s="274">
        <f>IF(OZ$6=$OS$5,成绩录入!BI151,0)</f>
        <v>0</v>
      </c>
      <c r="PA148" s="274">
        <f>IF(PA$6=$OS$5,成绩录入!BJ151,0)</f>
        <v>0</v>
      </c>
      <c r="PB148" s="274">
        <f>IF(PB$6=$OS$5,成绩录入!BK151,0)</f>
        <v>0</v>
      </c>
      <c r="PC148" s="274">
        <f>IF(PC$6=$OS$5,成绩录入!BL151,0)</f>
        <v>0</v>
      </c>
      <c r="PD148" s="274">
        <f>IF(PD$6=$OS$5,成绩录入!BM151,0)</f>
        <v>0</v>
      </c>
      <c r="PE148" s="274">
        <f>IF(PE$6=$OS$5,成绩录入!BN151,0)</f>
        <v>0</v>
      </c>
      <c r="PF148" s="274">
        <f>IF(PF$6=$OS$5,成绩录入!BO151,0)</f>
        <v>0</v>
      </c>
      <c r="PG148" s="274">
        <f>IF(PG$6=$OS$5,成绩录入!BP151,0)</f>
        <v>0</v>
      </c>
      <c r="PH148" s="274">
        <f>IF(PH$6=$OS$5,成绩录入!BQ151,0)</f>
        <v>0</v>
      </c>
      <c r="PI148" s="274">
        <f>IF(PI$6=$OS$5,成绩录入!BR151,0)</f>
        <v>0</v>
      </c>
      <c r="PJ148" s="274">
        <f>IF(PJ$6=$OS$5,成绩录入!BS151,0)</f>
        <v>0</v>
      </c>
      <c r="PK148" s="274">
        <f>IF(PK$6=$OS$5,成绩录入!BT151,0)</f>
        <v>0</v>
      </c>
      <c r="PL148" s="274">
        <f>IF(PL$6=$OS$5,成绩录入!BU151,0)</f>
        <v>0</v>
      </c>
      <c r="PM148" s="274">
        <f>IF(PM$6=$OS$5,成绩录入!BV151,0)</f>
        <v>0</v>
      </c>
      <c r="PN148" s="274">
        <f>IF(PN$6=$OS$5,成绩录入!BW151,0)</f>
        <v>0</v>
      </c>
      <c r="PO148" s="274">
        <f>IF(PO$6=$OS$5,成绩录入!BX151,0)</f>
        <v>0</v>
      </c>
      <c r="PP148" s="274">
        <f>IF(PP$6=$OS$5,成绩录入!BY151,0)</f>
        <v>0</v>
      </c>
      <c r="PQ148" s="274">
        <f>IF(PQ$6=$OS$5,成绩录入!BZ151,0)</f>
        <v>0</v>
      </c>
      <c r="PR148" s="274">
        <f>IF(PR$6=$OS$5,成绩录入!CA151,0)</f>
        <v>0</v>
      </c>
      <c r="PS148" s="274">
        <f>IF(PS$6=$OS$5,成绩录入!CB151,0)</f>
        <v>0</v>
      </c>
      <c r="PT148" s="274">
        <f>IF(PT$6=$OS$5,成绩录入!CC151,0)</f>
        <v>0</v>
      </c>
      <c r="PU148" s="274">
        <f>IF(PU$6=$OS$5,成绩录入!CD151,0)</f>
        <v>0</v>
      </c>
      <c r="PV148" s="274">
        <f>IF(PV$6=$OS$5,成绩录入!CE151,0)</f>
        <v>0</v>
      </c>
      <c r="PW148" s="274">
        <f>IF(PW$6=$OS$5,成绩录入!CF151,0)</f>
        <v>0</v>
      </c>
      <c r="PX148" s="274">
        <f>IF(PX$6=$OS$5,成绩录入!CG151,0)</f>
        <v>0</v>
      </c>
      <c r="PY148" s="274">
        <f>IF(PY$6=$OS$5,成绩录入!CH151,0)</f>
        <v>0</v>
      </c>
      <c r="PZ148" s="274">
        <f>IF(PZ$6=$OS$5,成绩录入!CI151,0)</f>
        <v>0</v>
      </c>
      <c r="QA148" s="274">
        <f>IF(QA$6=$OS$5,成绩录入!CJ151,0)</f>
        <v>0</v>
      </c>
      <c r="QB148" s="274">
        <f>IF(QB$6=$OS$5,成绩录入!CK151,0)</f>
        <v>0</v>
      </c>
      <c r="QC148" s="274">
        <f>IF(QC$6=$OS$5,成绩录入!CL151,0)</f>
        <v>0</v>
      </c>
      <c r="QD148" s="274">
        <f>IF(QD$6=$OS$5,成绩录入!CM151,0)</f>
        <v>0</v>
      </c>
      <c r="QE148" s="274">
        <f>IF(QE$6=$OS$5,成绩录入!CN151,0)</f>
        <v>0</v>
      </c>
      <c r="QF148" s="274">
        <f>IF(QF$6=$OS$5,成绩录入!CO151,0)</f>
        <v>0</v>
      </c>
      <c r="QG148" s="274">
        <f>IF(QG$6=$OS$5,成绩录入!CP151,0)</f>
        <v>0</v>
      </c>
      <c r="QH148" s="274">
        <f>IF(QH$6=$OS$5,成绩录入!CQ151,0)</f>
        <v>0</v>
      </c>
      <c r="QI148" s="274">
        <f>IF(QI$6=$OS$5,成绩录入!CR151,0)</f>
        <v>0</v>
      </c>
      <c r="QJ148" s="274">
        <f>IF(QJ$6=$OS$5,成绩录入!CS151,0)</f>
        <v>0</v>
      </c>
      <c r="QK148" s="274">
        <f>IF(QK$6=$OS$5,成绩录入!CT151,0)</f>
        <v>0</v>
      </c>
      <c r="QL148" s="274">
        <f>IF(QL$6=$OS$5,成绩录入!CU151,0)</f>
        <v>0</v>
      </c>
      <c r="QM148" s="274">
        <f>IF(QM$6=$OS$5,成绩录入!CV151,0)</f>
        <v>0</v>
      </c>
      <c r="QN148" s="274">
        <f>IF(QN$6=$OS$5,成绩录入!CW151,0)</f>
        <v>0</v>
      </c>
      <c r="QO148" s="274">
        <f>IF(QO$6=$OS$5,成绩录入!CX151,0)</f>
        <v>0</v>
      </c>
      <c r="QP148" s="274">
        <f>IF(QP$6=$OS$5,成绩录入!CY151,0)</f>
        <v>0</v>
      </c>
      <c r="QQ148" s="274">
        <f>IF(QQ$6=$OS$5,成绩录入!CZ151,0)</f>
        <v>0</v>
      </c>
      <c r="QR148" s="274">
        <f>IF(QR$6=$OS$5,成绩录入!DA151,0)</f>
        <v>0</v>
      </c>
      <c r="QS148" s="274">
        <f>IF(QS$6=$OS$5,成绩录入!DB151,0)</f>
        <v>0</v>
      </c>
      <c r="QT148" s="274">
        <f>IF(QT$6=$OS$5,成绩录入!DC151,0)</f>
        <v>0</v>
      </c>
      <c r="QU148" s="274">
        <f>IF(QU$6=$OS$5,成绩录入!DD151,0)</f>
        <v>0</v>
      </c>
      <c r="QV148" s="274">
        <f>IF(QV$6=$OS$5,成绩录入!DE151,0)</f>
        <v>0</v>
      </c>
      <c r="QW148" s="274">
        <f>IF(QW$6=$OS$5,成绩录入!DF151,0)</f>
        <v>0</v>
      </c>
      <c r="QX148" s="274">
        <f>IF(QX$6=$OS$5,成绩录入!DG151,0)</f>
        <v>0</v>
      </c>
      <c r="QY148" s="274">
        <f>IF(QY$6=$OS$5,成绩录入!DH151,0)</f>
        <v>0</v>
      </c>
      <c r="QZ148" s="274">
        <f>IF(QZ$6=$OS$5,成绩录入!DI151,0)</f>
        <v>0</v>
      </c>
      <c r="RA148" s="274">
        <f>IF(RA$6=$OS$5,成绩录入!DJ151,0)</f>
        <v>0</v>
      </c>
      <c r="RB148" s="248">
        <f>IF(RB$6=$OS$5,成绩录入!DK151,0)</f>
        <v>0</v>
      </c>
      <c r="RC148" s="248">
        <f>IF(RC$6=$OS$5,成绩录入!DL151,0)</f>
        <v>0</v>
      </c>
      <c r="RD148" s="248">
        <f>IF(RD$6=$OS$5,成绩录入!DM151,0)</f>
        <v>0</v>
      </c>
      <c r="RE148" s="248">
        <f>IF(RE$6=$OS$5,成绩录入!DN151,0)</f>
        <v>0</v>
      </c>
      <c r="RF148" s="248">
        <f>IF(RF$6=$OS$5,成绩录入!DO151,0)</f>
        <v>0</v>
      </c>
      <c r="RG148" s="248">
        <f>IF(RG$6=$OS$5,成绩录入!DP151,0)</f>
        <v>0</v>
      </c>
      <c r="RH148" s="248">
        <f>IF(RH$6=$OS$5,成绩录入!DQ151,0)</f>
        <v>0</v>
      </c>
      <c r="RI148" s="248">
        <f>IF(RI$6=$OS$5,成绩录入!DR151,0)</f>
        <v>0</v>
      </c>
      <c r="RJ148" s="248">
        <f>IF(RJ$6=$OS$5,成绩录入!DS151,0)</f>
        <v>0</v>
      </c>
      <c r="RK148" s="248">
        <f>IF(RK$6=$OS$5,成绩录入!DT151,0)</f>
        <v>0</v>
      </c>
      <c r="RL148" s="248">
        <f>IF(RL$6=$OS$5,成绩录入!DU151,0)</f>
        <v>0</v>
      </c>
      <c r="RM148" s="248">
        <f>IF(RM$6=$OS$5,成绩录入!DV151,0)</f>
        <v>0</v>
      </c>
      <c r="RN148" s="248">
        <f>IF(RN$6=$OS$5,成绩录入!DW151,0)</f>
        <v>0</v>
      </c>
      <c r="RO148" s="248">
        <f>IF(RO$6=$OS$5,成绩录入!DX151,0)</f>
        <v>0</v>
      </c>
      <c r="RP148" s="248">
        <f>IF(RP$6=$OS$5,成绩录入!DY151,0)</f>
        <v>0</v>
      </c>
      <c r="RQ148" s="248">
        <f>IF(RQ$6=$OS$5,成绩录入!DZ151,0)</f>
        <v>0</v>
      </c>
      <c r="RR148" s="248">
        <f>IF(RR$6=$OS$5,成绩录入!EA151,0)</f>
        <v>0</v>
      </c>
      <c r="RS148" s="248">
        <f>IF(RS$6=$OS$5,成绩录入!EB151,0)</f>
        <v>0</v>
      </c>
      <c r="RT148" s="248">
        <f>IF(RT$6=$OS$5,成绩录入!EC151,0)</f>
        <v>0</v>
      </c>
      <c r="RU148" s="248">
        <f>IF(RU$6=$OS$5,成绩录入!ED151,0)</f>
        <v>0</v>
      </c>
      <c r="RV148" s="248">
        <f>IF(RV$6=$OS$5,成绩录入!EE151,0)</f>
        <v>0</v>
      </c>
      <c r="RW148" s="248">
        <f>IF(RW$6=$OS$5,成绩录入!EF151,0)</f>
        <v>0</v>
      </c>
      <c r="RX148" s="248">
        <f>IF(RX$6=$OS$5,成绩录入!EG151,0)</f>
        <v>0</v>
      </c>
      <c r="RY148" s="248">
        <f>IF(RY$6=$OS$5,成绩录入!EH151,0)</f>
        <v>0</v>
      </c>
      <c r="RZ148" s="248">
        <f>IF(RZ$6=$OS$5,成绩录入!EI151,0)</f>
        <v>0</v>
      </c>
      <c r="SA148" s="248">
        <f>IF(SA$6=$OS$5,成绩录入!EJ151,0)</f>
        <v>0</v>
      </c>
      <c r="SB148" s="248">
        <f>IF(SB$6=$OS$5,成绩录入!EK151,0)</f>
        <v>0</v>
      </c>
      <c r="SC148" s="248">
        <f>IF(SC$6=$OS$5,成绩录入!EL151,0)</f>
        <v>0</v>
      </c>
      <c r="SD148" s="248">
        <f>IF(SD$6=$OS$5,成绩录入!EM151,0)</f>
        <v>0</v>
      </c>
      <c r="SE148" s="248">
        <f>IF(SE$6=$OS$5,成绩录入!EN151,0)</f>
        <v>0</v>
      </c>
      <c r="SF148" s="248">
        <f>IF(SF$6=$OS$5,成绩录入!EO151,0)</f>
        <v>0</v>
      </c>
      <c r="SG148" s="248">
        <f>IF(SG$6=$OS$5,成绩录入!EP151,0)</f>
        <v>0</v>
      </c>
      <c r="SH148" s="248">
        <f>IF(SH$6=$OS$5,成绩录入!EQ151,0)</f>
        <v>0</v>
      </c>
      <c r="SI148" s="248">
        <f>IF(SI$6=$OS$5,成绩录入!ER151,0)</f>
        <v>0</v>
      </c>
      <c r="SJ148" s="248">
        <f>IF(SJ$6=$OS$5,成绩录入!ES151,0)</f>
        <v>0</v>
      </c>
      <c r="SK148" s="248">
        <f>IF(SK$6=$OS$5,成绩录入!ET151,0)</f>
        <v>0</v>
      </c>
      <c r="SL148" s="248">
        <f>IF(SL$6=$OS$5,成绩录入!EU151,0)</f>
        <v>0</v>
      </c>
      <c r="SM148" s="248">
        <f>IF(SM$6=$OS$5,成绩录入!EV151,0)</f>
        <v>0</v>
      </c>
      <c r="SN148" s="248">
        <f>IF(SN$6=$OS$5,成绩录入!EW151,0)</f>
        <v>0</v>
      </c>
      <c r="SO148" s="248">
        <f>IF(SO$6=$OS$5,成绩录入!EX151,0)</f>
        <v>0</v>
      </c>
      <c r="SP148" s="218">
        <f t="shared" si="353"/>
        <v>0</v>
      </c>
      <c r="SQ148" s="166"/>
      <c r="SR148" s="166"/>
      <c r="SS148" s="273">
        <f>IF(SS$6=$SR$5,成绩录入!BC151,0)</f>
        <v>0</v>
      </c>
      <c r="ST148" s="274">
        <f>IF(ST$6=$SR$5,成绩录入!BD151,0)</f>
        <v>0</v>
      </c>
      <c r="SU148" s="274">
        <f>IF(SU$6=$SR$5,成绩录入!BE151,0)</f>
        <v>0</v>
      </c>
      <c r="SV148" s="274">
        <f>IF(SV$6=$SR$5,成绩录入!BF151,0)</f>
        <v>0</v>
      </c>
      <c r="SW148" s="274">
        <f>IF(SW$6=$SR$5,成绩录入!BG151,0)</f>
        <v>0</v>
      </c>
      <c r="SX148" s="274">
        <f>IF(SX$6=$SR$5,成绩录入!BH151,0)</f>
        <v>0</v>
      </c>
      <c r="SY148" s="274">
        <f>IF(SY$6=$SR$5,成绩录入!BI151,0)</f>
        <v>0</v>
      </c>
      <c r="SZ148" s="274">
        <f>IF(SZ$6=$SR$5,成绩录入!BJ151,0)</f>
        <v>0</v>
      </c>
      <c r="TA148" s="274">
        <f>IF(TA$6=$SR$5,成绩录入!BK151,0)</f>
        <v>0</v>
      </c>
      <c r="TB148" s="274">
        <f>IF(TB$6=$SR$5,成绩录入!BL151,0)</f>
        <v>0</v>
      </c>
      <c r="TC148" s="274">
        <f>IF(TC$6=$SR$5,成绩录入!BM151,0)</f>
        <v>0</v>
      </c>
      <c r="TD148" s="274">
        <f>IF(TD$6=$SR$5,成绩录入!BN151,0)</f>
        <v>0</v>
      </c>
      <c r="TE148" s="274">
        <f>IF(TE$6=$SR$5,成绩录入!BO151,0)</f>
        <v>0</v>
      </c>
      <c r="TF148" s="274">
        <f>IF(TF$6=$SR$5,成绩录入!BP151,0)</f>
        <v>0</v>
      </c>
      <c r="TG148" s="274">
        <f>IF(TG$6=$SR$5,成绩录入!BQ151,0)</f>
        <v>0</v>
      </c>
      <c r="TH148" s="274">
        <f>IF(TH$6=$SR$5,成绩录入!BR151,0)</f>
        <v>0</v>
      </c>
      <c r="TI148" s="274">
        <f>IF(TI$6=$SR$5,成绩录入!BS151,0)</f>
        <v>0</v>
      </c>
      <c r="TJ148" s="274">
        <f>IF(TJ$6=$SR$5,成绩录入!BT151,0)</f>
        <v>0</v>
      </c>
      <c r="TK148" s="274">
        <f>IF(TK$6=$SR$5,成绩录入!BU151,0)</f>
        <v>0</v>
      </c>
      <c r="TL148" s="274">
        <f>IF(TL$6=$SR$5,成绩录入!BV151,0)</f>
        <v>0</v>
      </c>
      <c r="TM148" s="274">
        <f>IF(TM$6=$SR$5,成绩录入!BW151,0)</f>
        <v>0</v>
      </c>
      <c r="TN148" s="274">
        <f>IF(TN$6=$SR$5,成绩录入!BX151,0)</f>
        <v>0</v>
      </c>
      <c r="TO148" s="274">
        <f>IF(TO$6=$SR$5,成绩录入!BY151,0)</f>
        <v>0</v>
      </c>
      <c r="TP148" s="274">
        <f>IF(TP$6=$SR$5,成绩录入!BZ151,0)</f>
        <v>0</v>
      </c>
      <c r="TQ148" s="274">
        <f>IF(TQ$6=$SR$5,成绩录入!CA151,0)</f>
        <v>0</v>
      </c>
      <c r="TR148" s="274">
        <f>IF(TR$6=$SR$5,成绩录入!CB151,0)</f>
        <v>0</v>
      </c>
      <c r="TS148" s="274">
        <f>IF(TS$6=$SR$5,成绩录入!CC151,0)</f>
        <v>0</v>
      </c>
      <c r="TT148" s="274">
        <f>IF(TT$6=$SR$5,成绩录入!CD151,0)</f>
        <v>0</v>
      </c>
      <c r="TU148" s="274">
        <f>IF(TU$6=$SR$5,成绩录入!CE151,0)</f>
        <v>0</v>
      </c>
      <c r="TV148" s="274">
        <f>IF(TV$6=$SR$5,成绩录入!CF151,0)</f>
        <v>0</v>
      </c>
      <c r="TW148" s="274">
        <f>IF(TW$6=$SR$5,成绩录入!CG151,0)</f>
        <v>0</v>
      </c>
      <c r="TX148" s="274">
        <f>IF(TX$6=$SR$5,成绩录入!CH151,0)</f>
        <v>0</v>
      </c>
      <c r="TY148" s="274">
        <f>IF(TY$6=$SR$5,成绩录入!CI151,0)</f>
        <v>0</v>
      </c>
      <c r="TZ148" s="274">
        <f>IF(TZ$6=$SR$5,成绩录入!CJ151,0)</f>
        <v>0</v>
      </c>
      <c r="UA148" s="274">
        <f>IF(UA$6=$SR$5,成绩录入!CK151,0)</f>
        <v>0</v>
      </c>
      <c r="UB148" s="274">
        <f>IF(UB$6=$SR$5,成绩录入!CL151,0)</f>
        <v>0</v>
      </c>
      <c r="UC148" s="274">
        <f>IF(UC$6=$SR$5,成绩录入!CM151,0)</f>
        <v>0</v>
      </c>
      <c r="UD148" s="274">
        <f>IF(UD$6=$SR$5,成绩录入!CN151,0)</f>
        <v>0</v>
      </c>
      <c r="UE148" s="274">
        <f>IF(UE$6=$SR$5,成绩录入!CO151,0)</f>
        <v>0</v>
      </c>
      <c r="UF148" s="274">
        <f>IF(UF$6=$SR$5,成绩录入!CP151,0)</f>
        <v>0</v>
      </c>
      <c r="UG148" s="274">
        <f>IF(UG$6=$SR$5,成绩录入!CQ151,0)</f>
        <v>0</v>
      </c>
      <c r="UH148" s="274">
        <f>IF(UH$6=$SR$5,成绩录入!CR151,0)</f>
        <v>0</v>
      </c>
      <c r="UI148" s="274">
        <f>IF(UI$6=$SR$5,成绩录入!CS151,0)</f>
        <v>0</v>
      </c>
      <c r="UJ148" s="274">
        <f>IF(UJ$6=$SR$5,成绩录入!CT151,0)</f>
        <v>0</v>
      </c>
      <c r="UK148" s="274">
        <f>IF(UK$6=$SR$5,成绩录入!CU151,0)</f>
        <v>0</v>
      </c>
      <c r="UL148" s="274">
        <f>IF(UL$6=$SR$5,成绩录入!CV151,0)</f>
        <v>0</v>
      </c>
      <c r="UM148" s="274">
        <f>IF(UM$6=$SR$5,成绩录入!CW151,0)</f>
        <v>0</v>
      </c>
      <c r="UN148" s="274">
        <f>IF(UN$6=$SR$5,成绩录入!CX151,0)</f>
        <v>0</v>
      </c>
      <c r="UO148" s="274">
        <f>IF(UO$6=$SR$5,成绩录入!CY151,0)</f>
        <v>0</v>
      </c>
      <c r="UP148" s="274">
        <f>IF(UP$6=$SR$5,成绩录入!CZ151,0)</f>
        <v>0</v>
      </c>
      <c r="UQ148" s="274">
        <f>IF(UQ$6=$SR$5,成绩录入!DA151,0)</f>
        <v>0</v>
      </c>
      <c r="UR148" s="274">
        <f>IF(UR$6=$SR$5,成绩录入!DB151,0)</f>
        <v>0</v>
      </c>
      <c r="US148" s="274">
        <f>IF(US$6=$SR$5,成绩录入!DC151,0)</f>
        <v>0</v>
      </c>
      <c r="UT148" s="274">
        <f>IF(UT$6=$SR$5,成绩录入!DD151,0)</f>
        <v>0</v>
      </c>
      <c r="UU148" s="274">
        <f>IF(UU$6=$SR$5,成绩录入!DE151,0)</f>
        <v>0</v>
      </c>
      <c r="UV148" s="274">
        <f>IF(UV$6=$SR$5,成绩录入!DF151,0)</f>
        <v>0</v>
      </c>
      <c r="UW148" s="274">
        <f>IF(UW$6=$SR$5,成绩录入!DG151,0)</f>
        <v>0</v>
      </c>
      <c r="UX148" s="274">
        <f>IF(UX$6=$SR$5,成绩录入!DH151,0)</f>
        <v>0</v>
      </c>
      <c r="UY148" s="274">
        <f>IF(UY$6=$SR$5,成绩录入!DI151,0)</f>
        <v>0</v>
      </c>
      <c r="UZ148" s="274">
        <f>IF(UZ$6=$SR$5,成绩录入!DJ151,0)</f>
        <v>0</v>
      </c>
      <c r="VA148" s="248">
        <f>IF(VA$6=$SR$5,成绩录入!DK151,0)</f>
        <v>0</v>
      </c>
      <c r="VB148" s="248">
        <f>IF(VB$6=$SR$5,成绩录入!DL151,0)</f>
        <v>0</v>
      </c>
      <c r="VC148" s="248">
        <f>IF(VC$6=$SR$5,成绩录入!DM151,0)</f>
        <v>0</v>
      </c>
      <c r="VD148" s="248">
        <f>IF(VD$6=$SR$5,成绩录入!DN151,0)</f>
        <v>0</v>
      </c>
      <c r="VE148" s="248">
        <f>IF(VE$6=$SR$5,成绩录入!DO151,0)</f>
        <v>0</v>
      </c>
      <c r="VF148" s="248">
        <f>IF(VF$6=$SR$5,成绩录入!DP151,0)</f>
        <v>0</v>
      </c>
      <c r="VG148" s="248">
        <f>IF(VG$6=$SR$5,成绩录入!DQ151,0)</f>
        <v>0</v>
      </c>
      <c r="VH148" s="248">
        <f>IF(VH$6=$SR$5,成绩录入!DR151,0)</f>
        <v>0</v>
      </c>
      <c r="VI148" s="248">
        <f>IF(VI$6=$SR$5,成绩录入!DS151,0)</f>
        <v>0</v>
      </c>
      <c r="VJ148" s="248">
        <f>IF(VJ$6=$SR$5,成绩录入!DT151,0)</f>
        <v>0</v>
      </c>
      <c r="VK148" s="248">
        <f>IF(VK$6=$SR$5,成绩录入!DU151,0)</f>
        <v>0</v>
      </c>
      <c r="VL148" s="248">
        <f>IF(VL$6=$SR$5,成绩录入!DV151,0)</f>
        <v>0</v>
      </c>
      <c r="VM148" s="248">
        <f>IF(VM$6=$SR$5,成绩录入!DW151,0)</f>
        <v>0</v>
      </c>
      <c r="VN148" s="248">
        <f>IF(VN$6=$SR$5,成绩录入!DX151,0)</f>
        <v>0</v>
      </c>
      <c r="VO148" s="248">
        <f>IF(VO$6=$SR$5,成绩录入!DY151,0)</f>
        <v>0</v>
      </c>
      <c r="VP148" s="248">
        <f>IF(VP$6=$SR$5,成绩录入!DZ151,0)</f>
        <v>0</v>
      </c>
      <c r="VQ148" s="248">
        <f>IF(VQ$6=$SR$5,成绩录入!EA151,0)</f>
        <v>0</v>
      </c>
      <c r="VR148" s="248">
        <f>IF(VR$6=$SR$5,成绩录入!EB151,0)</f>
        <v>0</v>
      </c>
      <c r="VS148" s="248">
        <f>IF(VS$6=$SR$5,成绩录入!EC151,0)</f>
        <v>0</v>
      </c>
      <c r="VT148" s="248">
        <f>IF(VT$6=$SR$5,成绩录入!ED151,0)</f>
        <v>0</v>
      </c>
      <c r="VU148" s="248">
        <f>IF(VU$6=$SR$5,成绩录入!EE151,0)</f>
        <v>0</v>
      </c>
      <c r="VV148" s="248">
        <f>IF(VV$6=$SR$5,成绩录入!EF151,0)</f>
        <v>0</v>
      </c>
      <c r="VW148" s="248">
        <f>IF(VW$6=$SR$5,成绩录入!EG151,0)</f>
        <v>0</v>
      </c>
      <c r="VX148" s="248">
        <f>IF(VX$6=$SR$5,成绩录入!EH151,0)</f>
        <v>0</v>
      </c>
      <c r="VY148" s="248">
        <f>IF(VY$6=$SR$5,成绩录入!EI151,0)</f>
        <v>0</v>
      </c>
      <c r="VZ148" s="248">
        <f>IF(VZ$6=$SR$5,成绩录入!EJ151,0)</f>
        <v>0</v>
      </c>
      <c r="WA148" s="248">
        <f>IF(WA$6=$SR$5,成绩录入!EK151,0)</f>
        <v>0</v>
      </c>
      <c r="WB148" s="248">
        <f>IF(WB$6=$SR$5,成绩录入!EL151,0)</f>
        <v>0</v>
      </c>
      <c r="WC148" s="248">
        <f>IF(WC$6=$SR$5,成绩录入!EM151,0)</f>
        <v>0</v>
      </c>
      <c r="WD148" s="248">
        <f>IF(WD$6=$SR$5,成绩录入!EN151,0)</f>
        <v>0</v>
      </c>
      <c r="WE148" s="248">
        <f>IF(WE$6=$SR$5,成绩录入!EO151,0)</f>
        <v>0</v>
      </c>
      <c r="WF148" s="248">
        <f>IF(WF$6=$SR$5,成绩录入!EP151,0)</f>
        <v>0</v>
      </c>
      <c r="WG148" s="248">
        <f>IF(WG$6=$SR$5,成绩录入!EQ151,0)</f>
        <v>0</v>
      </c>
      <c r="WH148" s="248">
        <f>IF(WH$6=$SR$5,成绩录入!ER151,0)</f>
        <v>0</v>
      </c>
      <c r="WI148" s="248">
        <f>IF(WI$6=$SR$5,成绩录入!ES151,0)</f>
        <v>0</v>
      </c>
      <c r="WJ148" s="248">
        <f>IF(WJ$6=$SR$5,成绩录入!ET151,0)</f>
        <v>0</v>
      </c>
      <c r="WK148" s="248">
        <f>IF(WK$6=$SR$5,成绩录入!EU151,0)</f>
        <v>0</v>
      </c>
      <c r="WL148" s="248">
        <f>IF(WL$6=$SR$5,成绩录入!EV151,0)</f>
        <v>0</v>
      </c>
      <c r="WM148" s="248">
        <f>IF(WM$6=$SR$5,成绩录入!EW151,0)</f>
        <v>0</v>
      </c>
      <c r="WN148" s="248">
        <f>IF(WN$6=$SR$5,成绩录入!EX151,0)</f>
        <v>0</v>
      </c>
      <c r="WO148" s="218">
        <f t="shared" si="354"/>
        <v>0</v>
      </c>
      <c r="WP148" s="166"/>
      <c r="WQ148" s="166"/>
      <c r="WR148" s="273">
        <f>IF(WR$6=$WQ$5,成绩录入!BC151,0)</f>
        <v>0</v>
      </c>
      <c r="WS148" s="274">
        <f>IF(WS$6=$WQ$5,成绩录入!BD151,0)</f>
        <v>0</v>
      </c>
      <c r="WT148" s="274">
        <f>IF(WT$6=$WQ$5,成绩录入!BE151,0)</f>
        <v>0</v>
      </c>
      <c r="WU148" s="274">
        <f>IF(WU$6=$WQ$5,成绩录入!BF151,0)</f>
        <v>0</v>
      </c>
      <c r="WV148" s="274">
        <f>IF(WV$6=$WQ$5,成绩录入!BG151,0)</f>
        <v>0</v>
      </c>
      <c r="WW148" s="274">
        <f>IF(WW$6=$WQ$5,成绩录入!BH151,0)</f>
        <v>0</v>
      </c>
      <c r="WX148" s="274">
        <f>IF(WX$6=$WQ$5,成绩录入!BI151,0)</f>
        <v>0</v>
      </c>
      <c r="WY148" s="274">
        <f>IF(WY$6=$WQ$5,成绩录入!BJ151,0)</f>
        <v>0</v>
      </c>
      <c r="WZ148" s="274">
        <f>IF(WZ$6=$WQ$5,成绩录入!BK151,0)</f>
        <v>0</v>
      </c>
      <c r="XA148" s="274">
        <f>IF(XA$6=$WQ$5,成绩录入!BL151,0)</f>
        <v>0</v>
      </c>
      <c r="XB148" s="274">
        <f>IF(XB$6=$WQ$5,成绩录入!BM151,0)</f>
        <v>0</v>
      </c>
      <c r="XC148" s="274">
        <f>IF(XC$6=$WQ$5,成绩录入!BN151,0)</f>
        <v>0</v>
      </c>
      <c r="XD148" s="274">
        <f>IF(XD$6=$WQ$5,成绩录入!BO151,0)</f>
        <v>0</v>
      </c>
      <c r="XE148" s="274">
        <f>IF(XE$6=$WQ$5,成绩录入!BP151,0)</f>
        <v>0</v>
      </c>
      <c r="XF148" s="274">
        <f>IF(XF$6=$WQ$5,成绩录入!BQ151,0)</f>
        <v>0</v>
      </c>
      <c r="XG148" s="274">
        <f>IF(XG$6=$WQ$5,成绩录入!BR151,0)</f>
        <v>0</v>
      </c>
      <c r="XH148" s="274">
        <f>IF(XH$6=$WQ$5,成绩录入!BS151,0)</f>
        <v>0</v>
      </c>
      <c r="XI148" s="274">
        <f>IF(XI$6=$WQ$5,成绩录入!BT151,0)</f>
        <v>0</v>
      </c>
      <c r="XJ148" s="274">
        <f>IF(XJ$6=$WQ$5,成绩录入!BU151,0)</f>
        <v>0</v>
      </c>
      <c r="XK148" s="274">
        <f>IF(XK$6=$WQ$5,成绩录入!BV151,0)</f>
        <v>0</v>
      </c>
      <c r="XL148" s="274">
        <f>IF(XL$6=$WQ$5,成绩录入!BW151,0)</f>
        <v>0</v>
      </c>
      <c r="XM148" s="274">
        <f>IF(XM$6=$WQ$5,成绩录入!BX151,0)</f>
        <v>0</v>
      </c>
      <c r="XN148" s="274">
        <f>IF(XN$6=$WQ$5,成绩录入!BY151,0)</f>
        <v>0</v>
      </c>
      <c r="XO148" s="274">
        <f>IF(XO$6=$WQ$5,成绩录入!BZ151,0)</f>
        <v>0</v>
      </c>
      <c r="XP148" s="274">
        <f>IF(XP$6=$WQ$5,成绩录入!CA151,0)</f>
        <v>0</v>
      </c>
      <c r="XQ148" s="274">
        <f>IF(XQ$6=$WQ$5,成绩录入!CB151,0)</f>
        <v>0</v>
      </c>
      <c r="XR148" s="274">
        <f>IF(XR$6=$WQ$5,成绩录入!CC151,0)</f>
        <v>0</v>
      </c>
      <c r="XS148" s="274">
        <f>IF(XS$6=$WQ$5,成绩录入!CD151,0)</f>
        <v>0</v>
      </c>
      <c r="XT148" s="274">
        <f>IF(XT$6=$WQ$5,成绩录入!CE151,0)</f>
        <v>0</v>
      </c>
      <c r="XU148" s="274">
        <f>IF(XU$6=$WQ$5,成绩录入!CF151,0)</f>
        <v>0</v>
      </c>
      <c r="XV148" s="274">
        <f>IF(XV$6=$WQ$5,成绩录入!CG151,0)</f>
        <v>0</v>
      </c>
      <c r="XW148" s="274">
        <f>IF(XW$6=$WQ$5,成绩录入!CH151,0)</f>
        <v>0</v>
      </c>
      <c r="XX148" s="274">
        <f>IF(XX$6=$WQ$5,成绩录入!CI151,0)</f>
        <v>0</v>
      </c>
      <c r="XY148" s="274">
        <f>IF(XY$6=$WQ$5,成绩录入!CJ151,0)</f>
        <v>0</v>
      </c>
      <c r="XZ148" s="274">
        <f>IF(XZ$6=$WQ$5,成绩录入!CK151,0)</f>
        <v>0</v>
      </c>
      <c r="YA148" s="274">
        <f>IF(YA$6=$WQ$5,成绩录入!CL151,0)</f>
        <v>0</v>
      </c>
      <c r="YB148" s="274">
        <f>IF(YB$6=$WQ$5,成绩录入!CM151,0)</f>
        <v>0</v>
      </c>
      <c r="YC148" s="274">
        <f>IF(YC$6=$WQ$5,成绩录入!CN151,0)</f>
        <v>0</v>
      </c>
      <c r="YD148" s="274">
        <f>IF(YD$6=$WQ$5,成绩录入!CO151,0)</f>
        <v>0</v>
      </c>
      <c r="YE148" s="274">
        <f>IF(YE$6=$WQ$5,成绩录入!CP151,0)</f>
        <v>0</v>
      </c>
      <c r="YF148" s="274">
        <f>IF(YF$6=$WQ$5,成绩录入!CQ151,0)</f>
        <v>0</v>
      </c>
      <c r="YG148" s="274">
        <f>IF(YG$6=$WQ$5,成绩录入!CR151,0)</f>
        <v>0</v>
      </c>
      <c r="YH148" s="274">
        <f>IF(YH$6=$WQ$5,成绩录入!CS151,0)</f>
        <v>0</v>
      </c>
      <c r="YI148" s="274">
        <f>IF(YI$6=$WQ$5,成绩录入!CT151,0)</f>
        <v>0</v>
      </c>
      <c r="YJ148" s="274">
        <f>IF(YJ$6=$WQ$5,成绩录入!CU151,0)</f>
        <v>0</v>
      </c>
      <c r="YK148" s="274">
        <f>IF(YK$6=$WQ$5,成绩录入!CV151,0)</f>
        <v>0</v>
      </c>
      <c r="YL148" s="274">
        <f>IF(YL$6=$WQ$5,成绩录入!CW151,0)</f>
        <v>0</v>
      </c>
      <c r="YM148" s="274">
        <f>IF(YM$6=$WQ$5,成绩录入!CX151,0)</f>
        <v>0</v>
      </c>
      <c r="YN148" s="274">
        <f>IF(YN$6=$WQ$5,成绩录入!CY151,0)</f>
        <v>0</v>
      </c>
      <c r="YO148" s="274">
        <f>IF(YO$6=$WQ$5,成绩录入!CZ151,0)</f>
        <v>0</v>
      </c>
      <c r="YP148" s="274">
        <f>IF(YP$6=$WQ$5,成绩录入!DA151,0)</f>
        <v>0</v>
      </c>
      <c r="YQ148" s="274">
        <f>IF(YQ$6=$WQ$5,成绩录入!DB151,0)</f>
        <v>0</v>
      </c>
      <c r="YR148" s="274">
        <f>IF(YR$6=$WQ$5,成绩录入!DC151,0)</f>
        <v>0</v>
      </c>
      <c r="YS148" s="274">
        <f>IF(YS$6=$WQ$5,成绩录入!DD151,0)</f>
        <v>0</v>
      </c>
      <c r="YT148" s="274">
        <f>IF(YT$6=$WQ$5,成绩录入!DE151,0)</f>
        <v>0</v>
      </c>
      <c r="YU148" s="274">
        <f>IF(YU$6=$WQ$5,成绩录入!DF151,0)</f>
        <v>0</v>
      </c>
      <c r="YV148" s="274">
        <f>IF(YV$6=$WQ$5,成绩录入!DG151,0)</f>
        <v>0</v>
      </c>
      <c r="YW148" s="274">
        <f>IF(YW$6=$WQ$5,成绩录入!DH151,0)</f>
        <v>0</v>
      </c>
      <c r="YX148" s="274">
        <f>IF(YX$6=$WQ$5,成绩录入!DI151,0)</f>
        <v>0</v>
      </c>
      <c r="YY148" s="274">
        <f>IF(YY$6=$WQ$5,成绩录入!DJ151,0)</f>
        <v>0</v>
      </c>
      <c r="YZ148" s="248">
        <f>IF(YZ$6=$WQ$5,成绩录入!DK151,0)</f>
        <v>0</v>
      </c>
      <c r="ZA148" s="248">
        <f>IF(ZA$6=$WQ$5,成绩录入!DL151,0)</f>
        <v>0</v>
      </c>
      <c r="ZB148" s="248">
        <f>IF(ZB$6=$WQ$5,成绩录入!DM151,0)</f>
        <v>0</v>
      </c>
      <c r="ZC148" s="248">
        <f>IF(ZC$6=$WQ$5,成绩录入!DN151,0)</f>
        <v>0</v>
      </c>
      <c r="ZD148" s="248">
        <f>IF(ZD$6=$WQ$5,成绩录入!DO151,0)</f>
        <v>0</v>
      </c>
      <c r="ZE148" s="248">
        <f>IF(ZE$6=$WQ$5,成绩录入!DP151,0)</f>
        <v>0</v>
      </c>
      <c r="ZF148" s="248">
        <f>IF(ZF$6=$WQ$5,成绩录入!DQ151,0)</f>
        <v>0</v>
      </c>
      <c r="ZG148" s="248">
        <f>IF(ZG$6=$WQ$5,成绩录入!DR151,0)</f>
        <v>0</v>
      </c>
      <c r="ZH148" s="248">
        <f>IF(ZH$6=$WQ$5,成绩录入!DS151,0)</f>
        <v>0</v>
      </c>
      <c r="ZI148" s="248">
        <f>IF(ZI$6=$WQ$5,成绩录入!DT151,0)</f>
        <v>0</v>
      </c>
      <c r="ZJ148" s="248">
        <f>IF(ZJ$6=$WQ$5,成绩录入!DU151,0)</f>
        <v>0</v>
      </c>
      <c r="ZK148" s="248">
        <f>IF(ZK$6=$WQ$5,成绩录入!DV151,0)</f>
        <v>0</v>
      </c>
      <c r="ZL148" s="248">
        <f>IF(ZL$6=$WQ$5,成绩录入!DW151,0)</f>
        <v>0</v>
      </c>
      <c r="ZM148" s="248">
        <f>IF(ZM$6=$WQ$5,成绩录入!DX151,0)</f>
        <v>0</v>
      </c>
      <c r="ZN148" s="248">
        <f>IF(ZN$6=$WQ$5,成绩录入!DY151,0)</f>
        <v>0</v>
      </c>
      <c r="ZO148" s="248">
        <f>IF(ZO$6=$WQ$5,成绩录入!DZ151,0)</f>
        <v>0</v>
      </c>
      <c r="ZP148" s="248">
        <f>IF(ZP$6=$WQ$5,成绩录入!EA151,0)</f>
        <v>0</v>
      </c>
      <c r="ZQ148" s="248">
        <f>IF(ZQ$6=$WQ$5,成绩录入!EB151,0)</f>
        <v>0</v>
      </c>
      <c r="ZR148" s="248">
        <f>IF(ZR$6=$WQ$5,成绩录入!EC151,0)</f>
        <v>0</v>
      </c>
      <c r="ZS148" s="248">
        <f>IF(ZS$6=$WQ$5,成绩录入!ED151,0)</f>
        <v>0</v>
      </c>
      <c r="ZT148" s="248">
        <f>IF(ZT$6=$WQ$5,成绩录入!EE151,0)</f>
        <v>0</v>
      </c>
      <c r="ZU148" s="248">
        <f>IF(ZU$6=$WQ$5,成绩录入!EF151,0)</f>
        <v>0</v>
      </c>
      <c r="ZV148" s="248">
        <f>IF(ZV$6=$WQ$5,成绩录入!EG151,0)</f>
        <v>0</v>
      </c>
      <c r="ZW148" s="248">
        <f>IF(ZW$6=$WQ$5,成绩录入!EH151,0)</f>
        <v>0</v>
      </c>
      <c r="ZX148" s="248">
        <f>IF(ZX$6=$WQ$5,成绩录入!EI151,0)</f>
        <v>0</v>
      </c>
      <c r="ZY148" s="248">
        <f>IF(ZY$6=$WQ$5,成绩录入!EJ151,0)</f>
        <v>0</v>
      </c>
      <c r="ZZ148" s="248">
        <f>IF(ZZ$6=$WQ$5,成绩录入!EK151,0)</f>
        <v>0</v>
      </c>
      <c r="AAA148" s="248">
        <f>IF(AAA$6=$WQ$5,成绩录入!EL151,0)</f>
        <v>0</v>
      </c>
      <c r="AAB148" s="248">
        <f>IF(AAB$6=$WQ$5,成绩录入!EM151,0)</f>
        <v>0</v>
      </c>
      <c r="AAC148" s="248">
        <f>IF(AAC$6=$WQ$5,成绩录入!EN151,0)</f>
        <v>0</v>
      </c>
      <c r="AAD148" s="248">
        <f>IF(AAD$6=$WQ$5,成绩录入!EO151,0)</f>
        <v>0</v>
      </c>
      <c r="AAE148" s="248">
        <f>IF(AAE$6=$WQ$5,成绩录入!EP151,0)</f>
        <v>0</v>
      </c>
      <c r="AAF148" s="248">
        <f>IF(AAF$6=$WQ$5,成绩录入!EQ151,0)</f>
        <v>0</v>
      </c>
      <c r="AAG148" s="248">
        <f>IF(AAG$6=$WQ$5,成绩录入!ER151,0)</f>
        <v>0</v>
      </c>
      <c r="AAH148" s="248">
        <f>IF(AAH$6=$WQ$5,成绩录入!ES151,0)</f>
        <v>0</v>
      </c>
      <c r="AAI148" s="248">
        <f>IF(AAI$6=$WQ$5,成绩录入!ET151,0)</f>
        <v>0</v>
      </c>
      <c r="AAJ148" s="248">
        <f>IF(AAJ$6=$WQ$5,成绩录入!EU151,0)</f>
        <v>0</v>
      </c>
      <c r="AAK148" s="248">
        <f>IF(AAK$6=$WQ$5,成绩录入!EV151,0)</f>
        <v>0</v>
      </c>
      <c r="AAL148" s="248">
        <f>IF(AAL$6=$WQ$5,成绩录入!EW151,0)</f>
        <v>0</v>
      </c>
      <c r="AAM148" s="248">
        <f>IF(AAM$6=$WQ$5,成绩录入!EX151,0)</f>
        <v>0</v>
      </c>
      <c r="AAN148" s="218">
        <f t="shared" si="355"/>
        <v>0</v>
      </c>
      <c r="AAO148" s="206"/>
      <c r="AAQ148" s="273">
        <f>IF(AAQ$6=$AAP$5,成绩录入!BC151,0)</f>
        <v>0</v>
      </c>
      <c r="AAR148" s="274">
        <f>IF(AAR$6=$AAP$5,成绩录入!BD151,0)</f>
        <v>0</v>
      </c>
      <c r="AAS148" s="274">
        <f>IF(AAS$6=$AAP$5,成绩录入!BE151,0)</f>
        <v>0</v>
      </c>
      <c r="AAT148" s="274">
        <f>IF(AAT$6=$AAP$5,成绩录入!BF151,0)</f>
        <v>0</v>
      </c>
      <c r="AAU148" s="274">
        <f>IF(AAU$6=$AAP$5,成绩录入!BG151,0)</f>
        <v>0</v>
      </c>
      <c r="AAV148" s="274">
        <f>IF(AAV$6=$AAP$5,成绩录入!BH151,0)</f>
        <v>0</v>
      </c>
      <c r="AAW148" s="274">
        <f>IF(AAW$6=$AAP$5,成绩录入!BI151,0)</f>
        <v>0</v>
      </c>
      <c r="AAX148" s="274">
        <f>IF(AAX$6=$AAP$5,成绩录入!BJ151,0)</f>
        <v>0</v>
      </c>
      <c r="AAY148" s="274">
        <f>IF(AAY$6=$AAP$5,成绩录入!BK151,0)</f>
        <v>0</v>
      </c>
      <c r="AAZ148" s="274">
        <f>IF(AAZ$6=$AAP$5,成绩录入!BL151,0)</f>
        <v>0</v>
      </c>
      <c r="ABA148" s="274">
        <f>IF(ABA$6=$AAP$5,成绩录入!BM151,0)</f>
        <v>0</v>
      </c>
      <c r="ABB148" s="274">
        <f>IF(ABB$6=$AAP$5,成绩录入!BN151,0)</f>
        <v>0</v>
      </c>
      <c r="ABC148" s="274">
        <f>IF(ABC$6=$AAP$5,成绩录入!BO151,0)</f>
        <v>0</v>
      </c>
      <c r="ABD148" s="274">
        <f>IF(ABD$6=$AAP$5,成绩录入!BP151,0)</f>
        <v>0</v>
      </c>
      <c r="ABE148" s="274">
        <f>IF(ABE$6=$AAP$5,成绩录入!BQ151,0)</f>
        <v>0</v>
      </c>
      <c r="ABF148" s="274">
        <f>IF(ABF$6=$AAP$5,成绩录入!BR151,0)</f>
        <v>0</v>
      </c>
      <c r="ABG148" s="274">
        <f>IF(ABG$6=$AAP$5,成绩录入!BS151,0)</f>
        <v>0</v>
      </c>
      <c r="ABH148" s="274">
        <f>IF(ABH$6=$AAP$5,成绩录入!BT151,0)</f>
        <v>0</v>
      </c>
      <c r="ABI148" s="274">
        <f>IF(ABI$6=$AAP$5,成绩录入!BU151,0)</f>
        <v>0</v>
      </c>
      <c r="ABJ148" s="274">
        <f>IF(ABJ$6=$AAP$5,成绩录入!BV151,0)</f>
        <v>0</v>
      </c>
      <c r="ABK148" s="274">
        <f>IF(ABK$6=$AAP$5,成绩录入!BW151,0)</f>
        <v>0</v>
      </c>
      <c r="ABL148" s="274">
        <f>IF(ABL$6=$AAP$5,成绩录入!BX151,0)</f>
        <v>0</v>
      </c>
      <c r="ABM148" s="274">
        <f>IF(ABM$6=$AAP$5,成绩录入!BY151,0)</f>
        <v>0</v>
      </c>
      <c r="ABN148" s="274">
        <f>IF(ABN$6=$AAP$5,成绩录入!BZ151,0)</f>
        <v>0</v>
      </c>
      <c r="ABO148" s="274">
        <f>IF(ABO$6=$AAP$5,成绩录入!CA151,0)</f>
        <v>0</v>
      </c>
      <c r="ABP148" s="274">
        <f>IF(ABP$6=$AAP$5,成绩录入!CB151,0)</f>
        <v>0</v>
      </c>
      <c r="ABQ148" s="274">
        <f>IF(ABQ$6=$AAP$5,成绩录入!CC151,0)</f>
        <v>0</v>
      </c>
      <c r="ABR148" s="274">
        <f>IF(ABR$6=$AAP$5,成绩录入!CD151,0)</f>
        <v>0</v>
      </c>
      <c r="ABS148" s="274">
        <f>IF(ABS$6=$AAP$5,成绩录入!CE151,0)</f>
        <v>0</v>
      </c>
      <c r="ABT148" s="274">
        <f>IF(ABT$6=$AAP$5,成绩录入!CF151,0)</f>
        <v>0</v>
      </c>
      <c r="ABU148" s="274">
        <f>IF(ABU$6=$AAP$5,成绩录入!CG151,0)</f>
        <v>0</v>
      </c>
      <c r="ABV148" s="274">
        <f>IF(ABV$6=$AAP$5,成绩录入!CH151,0)</f>
        <v>0</v>
      </c>
      <c r="ABW148" s="274">
        <f>IF(ABW$6=$AAP$5,成绩录入!CI151,0)</f>
        <v>0</v>
      </c>
      <c r="ABX148" s="274">
        <f>IF(ABX$6=$AAP$5,成绩录入!CJ151,0)</f>
        <v>0</v>
      </c>
      <c r="ABY148" s="274">
        <f>IF(ABY$6=$AAP$5,成绩录入!CK151,0)</f>
        <v>0</v>
      </c>
      <c r="ABZ148" s="274">
        <f>IF(ABZ$6=$AAP$5,成绩录入!CL151,0)</f>
        <v>0</v>
      </c>
      <c r="ACA148" s="274">
        <f>IF(ACA$6=$AAP$5,成绩录入!CM151,0)</f>
        <v>0</v>
      </c>
      <c r="ACB148" s="274">
        <f>IF(ACB$6=$AAP$5,成绩录入!CN151,0)</f>
        <v>0</v>
      </c>
      <c r="ACC148" s="274">
        <f>IF(ACC$6=$AAP$5,成绩录入!CO151,0)</f>
        <v>0</v>
      </c>
      <c r="ACD148" s="274">
        <f>IF(ACD$6=$AAP$5,成绩录入!CP151,0)</f>
        <v>0</v>
      </c>
      <c r="ACE148" s="274">
        <f>IF(ACE$6=$AAP$5,成绩录入!CQ151,0)</f>
        <v>0</v>
      </c>
      <c r="ACF148" s="274">
        <f>IF(ACF$6=$AAP$5,成绩录入!CR151,0)</f>
        <v>0</v>
      </c>
      <c r="ACG148" s="274">
        <f>IF(ACG$6=$AAP$5,成绩录入!CS151,0)</f>
        <v>0</v>
      </c>
      <c r="ACH148" s="274">
        <f>IF(ACH$6=$AAP$5,成绩录入!CT151,0)</f>
        <v>0</v>
      </c>
      <c r="ACI148" s="274">
        <f>IF(ACI$6=$AAP$5,成绩录入!CU151,0)</f>
        <v>0</v>
      </c>
      <c r="ACJ148" s="274">
        <f>IF(ACJ$6=$AAP$5,成绩录入!CV151,0)</f>
        <v>0</v>
      </c>
      <c r="ACK148" s="274">
        <f>IF(ACK$6=$AAP$5,成绩录入!CW151,0)</f>
        <v>0</v>
      </c>
      <c r="ACL148" s="274">
        <f>IF(ACL$6=$AAP$5,成绩录入!CX151,0)</f>
        <v>0</v>
      </c>
      <c r="ACM148" s="274">
        <f>IF(ACM$6=$AAP$5,成绩录入!CY151,0)</f>
        <v>0</v>
      </c>
      <c r="ACN148" s="274">
        <f>IF(ACN$6=$AAP$5,成绩录入!CZ151,0)</f>
        <v>0</v>
      </c>
      <c r="ACO148" s="274">
        <f>IF(ACO$6=$AAP$5,成绩录入!DA151,0)</f>
        <v>0</v>
      </c>
      <c r="ACP148" s="274">
        <f>IF(ACP$6=$AAP$5,成绩录入!DB151,0)</f>
        <v>0</v>
      </c>
      <c r="ACQ148" s="274">
        <f>IF(ACQ$6=$AAP$5,成绩录入!DC151,0)</f>
        <v>0</v>
      </c>
      <c r="ACR148" s="274">
        <f>IF(ACR$6=$AAP$5,成绩录入!DD151,0)</f>
        <v>0</v>
      </c>
      <c r="ACS148" s="274">
        <f>IF(ACS$6=$AAP$5,成绩录入!DE151,0)</f>
        <v>0</v>
      </c>
      <c r="ACT148" s="274">
        <f>IF(ACT$6=$AAP$5,成绩录入!DF151,0)</f>
        <v>0</v>
      </c>
      <c r="ACU148" s="274">
        <f>IF(ACU$6=$AAP$5,成绩录入!DG151,0)</f>
        <v>0</v>
      </c>
      <c r="ACV148" s="274">
        <f>IF(ACV$6=$AAP$5,成绩录入!DH151,0)</f>
        <v>0</v>
      </c>
      <c r="ACW148" s="274">
        <f>IF(ACW$6=$AAP$5,成绩录入!DI151,0)</f>
        <v>0</v>
      </c>
      <c r="ACX148" s="274">
        <f>IF(ACX$6=$AAP$5,成绩录入!DJ151,0)</f>
        <v>0</v>
      </c>
      <c r="ACY148" s="248">
        <f>IF(ACY$6=$AAP$5,成绩录入!DK151,0)</f>
        <v>0</v>
      </c>
      <c r="ACZ148" s="248">
        <f>IF(ACZ$6=$AAP$5,成绩录入!DL151,0)</f>
        <v>0</v>
      </c>
      <c r="ADA148" s="248">
        <f>IF(ADA$6=$AAP$5,成绩录入!DM151,0)</f>
        <v>0</v>
      </c>
      <c r="ADB148" s="248">
        <f>IF(ADB$6=$AAP$5,成绩录入!DN151,0)</f>
        <v>0</v>
      </c>
      <c r="ADC148" s="248">
        <f>IF(ADC$6=$AAP$5,成绩录入!DO151,0)</f>
        <v>0</v>
      </c>
      <c r="ADD148" s="248">
        <f>IF(ADD$6=$AAP$5,成绩录入!DP151,0)</f>
        <v>0</v>
      </c>
      <c r="ADE148" s="248">
        <f>IF(ADE$6=$AAP$5,成绩录入!DQ151,0)</f>
        <v>0</v>
      </c>
      <c r="ADF148" s="248">
        <f>IF(ADF$6=$AAP$5,成绩录入!DR151,0)</f>
        <v>0</v>
      </c>
      <c r="ADG148" s="248">
        <f>IF(ADG$6=$AAP$5,成绩录入!DS151,0)</f>
        <v>0</v>
      </c>
      <c r="ADH148" s="248">
        <f>IF(ADH$6=$AAP$5,成绩录入!DT151,0)</f>
        <v>0</v>
      </c>
      <c r="ADI148" s="248">
        <f>IF(ADI$6=$AAP$5,成绩录入!DU151,0)</f>
        <v>0</v>
      </c>
      <c r="ADJ148" s="248">
        <f>IF(ADJ$6=$AAP$5,成绩录入!DV151,0)</f>
        <v>0</v>
      </c>
      <c r="ADK148" s="248">
        <f>IF(ADK$6=$AAP$5,成绩录入!DW151,0)</f>
        <v>0</v>
      </c>
      <c r="ADL148" s="248">
        <f>IF(ADL$6=$AAP$5,成绩录入!DX151,0)</f>
        <v>0</v>
      </c>
      <c r="ADM148" s="248">
        <f>IF(ADM$6=$AAP$5,成绩录入!DY151,0)</f>
        <v>0</v>
      </c>
      <c r="ADN148" s="248">
        <f>IF(ADN$6=$AAP$5,成绩录入!DZ151,0)</f>
        <v>0</v>
      </c>
      <c r="ADO148" s="248">
        <f>IF(ADO$6=$AAP$5,成绩录入!EA151,0)</f>
        <v>0</v>
      </c>
      <c r="ADP148" s="248">
        <f>IF(ADP$6=$AAP$5,成绩录入!EB151,0)</f>
        <v>0</v>
      </c>
      <c r="ADQ148" s="248">
        <f>IF(ADQ$6=$AAP$5,成绩录入!EC151,0)</f>
        <v>0</v>
      </c>
      <c r="ADR148" s="248">
        <f>IF(ADR$6=$AAP$5,成绩录入!ED151,0)</f>
        <v>0</v>
      </c>
      <c r="ADS148" s="248">
        <f>IF(ADS$6=$AAP$5,成绩录入!EE151,0)</f>
        <v>0</v>
      </c>
      <c r="ADT148" s="248">
        <f>IF(ADT$6=$AAP$5,成绩录入!EF151,0)</f>
        <v>0</v>
      </c>
      <c r="ADU148" s="248">
        <f>IF(ADU$6=$AAP$5,成绩录入!EG151,0)</f>
        <v>0</v>
      </c>
      <c r="ADV148" s="248">
        <f>IF(ADV$6=$AAP$5,成绩录入!EH151,0)</f>
        <v>0</v>
      </c>
      <c r="ADW148" s="248">
        <f>IF(ADW$6=$AAP$5,成绩录入!EI151,0)</f>
        <v>0</v>
      </c>
      <c r="ADX148" s="248">
        <f>IF(ADX$6=$AAP$5,成绩录入!EJ151,0)</f>
        <v>0</v>
      </c>
      <c r="ADY148" s="248">
        <f>IF(ADY$6=$AAP$5,成绩录入!EK151,0)</f>
        <v>0</v>
      </c>
      <c r="ADZ148" s="248">
        <f>IF(ADZ$6=$AAP$5,成绩录入!EL151,0)</f>
        <v>0</v>
      </c>
      <c r="AEA148" s="248">
        <f>IF(AEA$6=$AAP$5,成绩录入!EM151,0)</f>
        <v>0</v>
      </c>
      <c r="AEB148" s="248">
        <f>IF(AEB$6=$AAP$5,成绩录入!EN151,0)</f>
        <v>0</v>
      </c>
      <c r="AEC148" s="248">
        <f>IF(AEC$6=$AAP$5,成绩录入!EO151,0)</f>
        <v>0</v>
      </c>
      <c r="AED148" s="248">
        <f>IF(AED$6=$AAP$5,成绩录入!EP151,0)</f>
        <v>0</v>
      </c>
      <c r="AEE148" s="248">
        <f>IF(AEE$6=$AAP$5,成绩录入!EQ151,0)</f>
        <v>0</v>
      </c>
      <c r="AEF148" s="248">
        <f>IF(AEF$6=$AAP$5,成绩录入!ER151,0)</f>
        <v>0</v>
      </c>
      <c r="AEG148" s="248">
        <f>IF(AEG$6=$AAP$5,成绩录入!ES151,0)</f>
        <v>0</v>
      </c>
      <c r="AEH148" s="248">
        <f>IF(AEH$6=$AAP$5,成绩录入!ET151,0)</f>
        <v>0</v>
      </c>
      <c r="AEI148" s="248">
        <f>IF(AEI$6=$AAP$5,成绩录入!EU151,0)</f>
        <v>0</v>
      </c>
      <c r="AEJ148" s="248">
        <f>IF(AEJ$6=$AAP$5,成绩录入!EV151,0)</f>
        <v>0</v>
      </c>
      <c r="AEK148" s="248">
        <f>IF(AEK$6=$AAP$5,成绩录入!EW151,0)</f>
        <v>0</v>
      </c>
      <c r="AEL148" s="248">
        <f>IF(AEL$6=$AAP$5,成绩录入!EX151,0)</f>
        <v>0</v>
      </c>
      <c r="AEM148" s="218">
        <f t="shared" si="356"/>
        <v>0</v>
      </c>
      <c r="AEN148" s="166"/>
      <c r="AEO148" s="166"/>
      <c r="AEP148" s="273">
        <f>IF(AEP$6=$AEO$5,成绩录入!BC151,0)</f>
        <v>0</v>
      </c>
      <c r="AEQ148" s="274">
        <f>IF(AEQ$6=$AEO$5,成绩录入!BD151,0)</f>
        <v>0</v>
      </c>
      <c r="AER148" s="274">
        <f>IF(AER$6=$AEO$5,成绩录入!BE151,0)</f>
        <v>0</v>
      </c>
      <c r="AES148" s="274">
        <f>IF(AES$6=$AEO$5,成绩录入!BF151,0)</f>
        <v>0</v>
      </c>
      <c r="AET148" s="274">
        <f>IF(AET$6=$AEO$5,成绩录入!BG151,0)</f>
        <v>0</v>
      </c>
      <c r="AEU148" s="274">
        <f>IF(AEU$6=$AEO$5,成绩录入!BH151,0)</f>
        <v>0</v>
      </c>
      <c r="AEV148" s="274">
        <f>IF(AEV$6=$AEO$5,成绩录入!BI151,0)</f>
        <v>0</v>
      </c>
      <c r="AEW148" s="274">
        <f>IF(AEW$6=$AEO$5,成绩录入!BJ151,0)</f>
        <v>0</v>
      </c>
      <c r="AEX148" s="274">
        <f>IF(AEX$6=$AEO$5,成绩录入!BK151,0)</f>
        <v>0</v>
      </c>
      <c r="AEY148" s="274">
        <f>IF(AEY$6=$AEO$5,成绩录入!BL151,0)</f>
        <v>0</v>
      </c>
      <c r="AEZ148" s="274">
        <f>IF(AEZ$6=$AEO$5,成绩录入!BM151,0)</f>
        <v>0</v>
      </c>
      <c r="AFA148" s="274">
        <f>IF(AFA$6=$AEO$5,成绩录入!BN151,0)</f>
        <v>0</v>
      </c>
      <c r="AFB148" s="274">
        <f>IF(AFB$6=$AEO$5,成绩录入!BO151,0)</f>
        <v>0</v>
      </c>
      <c r="AFC148" s="274">
        <f>IF(AFC$6=$AEO$5,成绩录入!BP151,0)</f>
        <v>0</v>
      </c>
      <c r="AFD148" s="274">
        <f>IF(AFD$6=$AEO$5,成绩录入!BQ151,0)</f>
        <v>0</v>
      </c>
      <c r="AFE148" s="274">
        <f>IF(AFE$6=$AEO$5,成绩录入!BR151,0)</f>
        <v>0</v>
      </c>
      <c r="AFF148" s="274">
        <f>IF(AFF$6=$AEO$5,成绩录入!BS151,0)</f>
        <v>0</v>
      </c>
      <c r="AFG148" s="274">
        <f>IF(AFG$6=$AEO$5,成绩录入!BT151,0)</f>
        <v>0</v>
      </c>
      <c r="AFH148" s="274">
        <f>IF(AFH$6=$AEO$5,成绩录入!BU151,0)</f>
        <v>0</v>
      </c>
      <c r="AFI148" s="274">
        <f>IF(AFI$6=$AEO$5,成绩录入!BV151,0)</f>
        <v>0</v>
      </c>
      <c r="AFJ148" s="274">
        <f>IF(AFJ$6=$AEO$5,成绩录入!BW151,0)</f>
        <v>0</v>
      </c>
      <c r="AFK148" s="274">
        <f>IF(AFK$6=$AEO$5,成绩录入!BX151,0)</f>
        <v>0</v>
      </c>
      <c r="AFL148" s="274">
        <f>IF(AFL$6=$AEO$5,成绩录入!BY151,0)</f>
        <v>0</v>
      </c>
      <c r="AFM148" s="274">
        <f>IF(AFM$6=$AEO$5,成绩录入!BZ151,0)</f>
        <v>0</v>
      </c>
      <c r="AFN148" s="274">
        <f>IF(AFN$6=$AEO$5,成绩录入!CA151,0)</f>
        <v>0</v>
      </c>
      <c r="AFO148" s="274">
        <f>IF(AFO$6=$AEO$5,成绩录入!CB151,0)</f>
        <v>0</v>
      </c>
      <c r="AFP148" s="274">
        <f>IF(AFP$6=$AEO$5,成绩录入!CC151,0)</f>
        <v>0</v>
      </c>
      <c r="AFQ148" s="274">
        <f>IF(AFQ$6=$AEO$5,成绩录入!CD151,0)</f>
        <v>0</v>
      </c>
      <c r="AFR148" s="274">
        <f>IF(AFR$6=$AEO$5,成绩录入!CE151,0)</f>
        <v>0</v>
      </c>
      <c r="AFS148" s="274">
        <f>IF(AFS$6=$AEO$5,成绩录入!CF151,0)</f>
        <v>0</v>
      </c>
      <c r="AFT148" s="274">
        <f>IF(AFT$6=$AEO$5,成绩录入!CG151,0)</f>
        <v>0</v>
      </c>
      <c r="AFU148" s="274">
        <f>IF(AFU$6=$AEO$5,成绩录入!CH151,0)</f>
        <v>0</v>
      </c>
      <c r="AFV148" s="274">
        <f>IF(AFV$6=$AEO$5,成绩录入!CI151,0)</f>
        <v>0</v>
      </c>
      <c r="AFW148" s="274">
        <f>IF(AFW$6=$AEO$5,成绩录入!CJ151,0)</f>
        <v>0</v>
      </c>
      <c r="AFX148" s="274">
        <f>IF(AFX$6=$AEO$5,成绩录入!CK151,0)</f>
        <v>0</v>
      </c>
      <c r="AFY148" s="274">
        <f>IF(AFY$6=$AEO$5,成绩录入!CL151,0)</f>
        <v>0</v>
      </c>
      <c r="AFZ148" s="274">
        <f>IF(AFZ$6=$AEO$5,成绩录入!CM151,0)</f>
        <v>0</v>
      </c>
      <c r="AGA148" s="274">
        <f>IF(AGA$6=$AEO$5,成绩录入!CN151,0)</f>
        <v>0</v>
      </c>
      <c r="AGB148" s="274">
        <f>IF(AGB$6=$AEO$5,成绩录入!CO151,0)</f>
        <v>0</v>
      </c>
      <c r="AGC148" s="274">
        <f>IF(AGC$6=$AEO$5,成绩录入!CP151,0)</f>
        <v>0</v>
      </c>
      <c r="AGD148" s="274">
        <f>IF(AGD$6=$AEO$5,成绩录入!CQ151,0)</f>
        <v>0</v>
      </c>
      <c r="AGE148" s="274">
        <f>IF(AGE$6=$AEO$5,成绩录入!CR151,0)</f>
        <v>0</v>
      </c>
      <c r="AGF148" s="274">
        <f>IF(AGF$6=$AEO$5,成绩录入!CS151,0)</f>
        <v>0</v>
      </c>
      <c r="AGG148" s="274">
        <f>IF(AGG$6=$AEO$5,成绩录入!CT151,0)</f>
        <v>0</v>
      </c>
      <c r="AGH148" s="274">
        <f>IF(AGH$6=$AEO$5,成绩录入!CU151,0)</f>
        <v>0</v>
      </c>
      <c r="AGI148" s="274">
        <f>IF(AGI$6=$AEO$5,成绩录入!CV151,0)</f>
        <v>0</v>
      </c>
      <c r="AGJ148" s="274">
        <f>IF(AGJ$6=$AEO$5,成绩录入!CW151,0)</f>
        <v>0</v>
      </c>
      <c r="AGK148" s="274">
        <f>IF(AGK$6=$AEO$5,成绩录入!CX151,0)</f>
        <v>0</v>
      </c>
      <c r="AGL148" s="274">
        <f>IF(AGL$6=$AEO$5,成绩录入!CY151,0)</f>
        <v>0</v>
      </c>
      <c r="AGM148" s="274">
        <f>IF(AGM$6=$AEO$5,成绩录入!CZ151,0)</f>
        <v>0</v>
      </c>
      <c r="AGN148" s="274">
        <f>IF(AGN$6=$AEO$5,成绩录入!DA151,0)</f>
        <v>0</v>
      </c>
      <c r="AGO148" s="274">
        <f>IF(AGO$6=$AEO$5,成绩录入!DB151,0)</f>
        <v>0</v>
      </c>
      <c r="AGP148" s="274">
        <f>IF(AGP$6=$AEO$5,成绩录入!DC151,0)</f>
        <v>0</v>
      </c>
      <c r="AGQ148" s="274">
        <f>IF(AGQ$6=$AEO$5,成绩录入!DD151,0)</f>
        <v>0</v>
      </c>
      <c r="AGR148" s="274">
        <f>IF(AGR$6=$AEO$5,成绩录入!DE151,0)</f>
        <v>0</v>
      </c>
      <c r="AGS148" s="274">
        <f>IF(AGS$6=$AEO$5,成绩录入!DF151,0)</f>
        <v>0</v>
      </c>
      <c r="AGT148" s="274">
        <f>IF(AGT$6=$AEO$5,成绩录入!DG151,0)</f>
        <v>0</v>
      </c>
      <c r="AGU148" s="274">
        <f>IF(AGU$6=$AEO$5,成绩录入!DH151,0)</f>
        <v>0</v>
      </c>
      <c r="AGV148" s="274">
        <f>IF(AGV$6=$AEO$5,成绩录入!DI151,0)</f>
        <v>0</v>
      </c>
      <c r="AGW148" s="274">
        <f>IF(AGW$6=$AEO$5,成绩录入!DJ151,0)</f>
        <v>0</v>
      </c>
      <c r="AGX148" s="248">
        <f>IF(AGX$6=$AEO$5,成绩录入!DK151,0)</f>
        <v>0</v>
      </c>
      <c r="AGY148" s="248">
        <f>IF(AGY$6=$AEO$5,成绩录入!DL151,0)</f>
        <v>0</v>
      </c>
      <c r="AGZ148" s="248">
        <f>IF(AGZ$6=$AEO$5,成绩录入!DM151,0)</f>
        <v>0</v>
      </c>
      <c r="AHA148" s="248">
        <f>IF(AHA$6=$AEO$5,成绩录入!DN151,0)</f>
        <v>0</v>
      </c>
      <c r="AHB148" s="248">
        <f>IF(AHB$6=$AEO$5,成绩录入!DO151,0)</f>
        <v>0</v>
      </c>
      <c r="AHC148" s="248">
        <f>IF(AHC$6=$AEO$5,成绩录入!DP151,0)</f>
        <v>0</v>
      </c>
      <c r="AHD148" s="248">
        <f>IF(AHD$6=$AEO$5,成绩录入!DQ151,0)</f>
        <v>0</v>
      </c>
      <c r="AHE148" s="248">
        <f>IF(AHE$6=$AEO$5,成绩录入!DR151,0)</f>
        <v>0</v>
      </c>
      <c r="AHF148" s="248">
        <f>IF(AHF$6=$AEO$5,成绩录入!DS151,0)</f>
        <v>0</v>
      </c>
      <c r="AHG148" s="248">
        <f>IF(AHG$6=$AEO$5,成绩录入!DT151,0)</f>
        <v>0</v>
      </c>
      <c r="AHH148" s="248">
        <f>IF(AHH$6=$AEO$5,成绩录入!DU151,0)</f>
        <v>0</v>
      </c>
      <c r="AHI148" s="248">
        <f>IF(AHI$6=$AEO$5,成绩录入!DV151,0)</f>
        <v>0</v>
      </c>
      <c r="AHJ148" s="248">
        <f>IF(AHJ$6=$AEO$5,成绩录入!DW151,0)</f>
        <v>0</v>
      </c>
      <c r="AHK148" s="248">
        <f>IF(AHK$6=$AEO$5,成绩录入!DX151,0)</f>
        <v>0</v>
      </c>
      <c r="AHL148" s="248">
        <f>IF(AHL$6=$AEO$5,成绩录入!DY151,0)</f>
        <v>0</v>
      </c>
      <c r="AHM148" s="248">
        <f>IF(AHM$6=$AEO$5,成绩录入!DZ151,0)</f>
        <v>0</v>
      </c>
      <c r="AHN148" s="248">
        <f>IF(AHN$6=$AEO$5,成绩录入!EA151,0)</f>
        <v>0</v>
      </c>
      <c r="AHO148" s="248">
        <f>IF(AHO$6=$AEO$5,成绩录入!EB151,0)</f>
        <v>0</v>
      </c>
      <c r="AHP148" s="248">
        <f>IF(AHP$6=$AEO$5,成绩录入!EC151,0)</f>
        <v>0</v>
      </c>
      <c r="AHQ148" s="248">
        <f>IF(AHQ$6=$AEO$5,成绩录入!ED151,0)</f>
        <v>0</v>
      </c>
      <c r="AHR148" s="248">
        <f>IF(AHR$6=$AEO$5,成绩录入!EE151,0)</f>
        <v>0</v>
      </c>
      <c r="AHS148" s="248">
        <f>IF(AHS$6=$AEO$5,成绩录入!EF151,0)</f>
        <v>0</v>
      </c>
      <c r="AHT148" s="248">
        <f>IF(AHT$6=$AEO$5,成绩录入!EG151,0)</f>
        <v>0</v>
      </c>
      <c r="AHU148" s="248">
        <f>IF(AHU$6=$AEO$5,成绩录入!EH151,0)</f>
        <v>0</v>
      </c>
      <c r="AHV148" s="248">
        <f>IF(AHV$6=$AEO$5,成绩录入!EI151,0)</f>
        <v>0</v>
      </c>
      <c r="AHW148" s="248">
        <f>IF(AHW$6=$AEO$5,成绩录入!EJ151,0)</f>
        <v>0</v>
      </c>
      <c r="AHX148" s="248">
        <f>IF(AHX$6=$AEO$5,成绩录入!EK151,0)</f>
        <v>0</v>
      </c>
      <c r="AHY148" s="248">
        <f>IF(AHY$6=$AEO$5,成绩录入!EL151,0)</f>
        <v>0</v>
      </c>
      <c r="AHZ148" s="248">
        <f>IF(AHZ$6=$AEO$5,成绩录入!EM151,0)</f>
        <v>0</v>
      </c>
      <c r="AIA148" s="248">
        <f>IF(AIA$6=$AEO$5,成绩录入!EN151,0)</f>
        <v>0</v>
      </c>
      <c r="AIB148" s="248">
        <f>IF(AIB$6=$AEO$5,成绩录入!EO151,0)</f>
        <v>0</v>
      </c>
      <c r="AIC148" s="248">
        <f>IF(AIC$6=$AEO$5,成绩录入!EP151,0)</f>
        <v>0</v>
      </c>
      <c r="AID148" s="248">
        <f>IF(AID$6=$AEO$5,成绩录入!EQ151,0)</f>
        <v>0</v>
      </c>
      <c r="AIE148" s="248">
        <f>IF(AIE$6=$AEO$5,成绩录入!ER151,0)</f>
        <v>0</v>
      </c>
      <c r="AIF148" s="248">
        <f>IF(AIF$6=$AEO$5,成绩录入!ES151,0)</f>
        <v>0</v>
      </c>
      <c r="AIG148" s="248">
        <f>IF(AIG$6=$AEO$5,成绩录入!ET151,0)</f>
        <v>0</v>
      </c>
      <c r="AIH148" s="248">
        <f>IF(AIH$6=$AEO$5,成绩录入!EU151,0)</f>
        <v>0</v>
      </c>
      <c r="AII148" s="248">
        <f>IF(AII$6=$AEO$5,成绩录入!EV151,0)</f>
        <v>0</v>
      </c>
      <c r="AIJ148" s="248">
        <f>IF(AIJ$6=$AEO$5,成绩录入!EW151,0)</f>
        <v>0</v>
      </c>
      <c r="AIK148" s="248">
        <f>IF(AIK$6=$AEO$5,成绩录入!EX151,0)</f>
        <v>0</v>
      </c>
      <c r="AIL148" s="218">
        <f t="shared" si="357"/>
        <v>0</v>
      </c>
      <c r="AIN148" s="402" t="str">
        <f>初始录入!A153</f>
        <v/>
      </c>
      <c r="AIO148" s="270">
        <f>初始录入!B153</f>
        <v>0</v>
      </c>
      <c r="AIP148" s="271">
        <f>初始录入!C153</f>
        <v>0</v>
      </c>
      <c r="AIQ148" s="403">
        <f>IF(平时!D146&lt;&gt;"",平时!D146,0)</f>
        <v>0</v>
      </c>
      <c r="AIR148" s="404" t="str">
        <f t="shared" si="331"/>
        <v/>
      </c>
      <c r="AIS148" s="403">
        <f>IF(过程!D146&lt;&gt;"",过程!D146,0)</f>
        <v>0</v>
      </c>
      <c r="AIT148" s="404" t="str">
        <f t="shared" si="332"/>
        <v/>
      </c>
      <c r="AIU148" s="216">
        <f>IF(期末!D146&lt;&gt;"",期末!D146,0)</f>
        <v>0</v>
      </c>
      <c r="AIV148" s="404" t="str">
        <f t="shared" si="333"/>
        <v/>
      </c>
      <c r="AIW148" s="405">
        <f t="shared" si="334"/>
        <v>0</v>
      </c>
      <c r="AIX148" s="403">
        <f>IF(平时!E146&lt;&gt;"",平时!E146,0)</f>
        <v>0</v>
      </c>
      <c r="AIY148" s="404" t="str">
        <f t="shared" si="335"/>
        <v/>
      </c>
      <c r="AIZ148" s="403">
        <f>IF(过程!E146&lt;&gt;"",过程!E146,0)</f>
        <v>0</v>
      </c>
      <c r="AJA148" s="404" t="str">
        <f t="shared" si="336"/>
        <v/>
      </c>
      <c r="AJB148" s="216">
        <f>IF(期末!E146&lt;&gt;"",期末!E146,0)</f>
        <v>0</v>
      </c>
      <c r="AJC148" s="404" t="str">
        <f t="shared" si="337"/>
        <v/>
      </c>
      <c r="AJD148" s="405">
        <f t="shared" si="338"/>
        <v>0</v>
      </c>
      <c r="AJE148" s="403">
        <f>IF(平时!F146&lt;&gt;"",平时!F146,0)</f>
        <v>0</v>
      </c>
      <c r="AJF148" s="404" t="str">
        <f t="shared" si="339"/>
        <v/>
      </c>
      <c r="AJG148" s="403">
        <f>IF(过程!F146&lt;&gt;"",过程!F146,0)</f>
        <v>0</v>
      </c>
      <c r="AJH148" s="404" t="str">
        <f t="shared" si="340"/>
        <v/>
      </c>
      <c r="AJI148" s="216">
        <f>IF(期末!F146&lt;&gt;"",期末!F146,0)</f>
        <v>0</v>
      </c>
      <c r="AJJ148" s="404" t="str">
        <f t="shared" si="341"/>
        <v/>
      </c>
      <c r="AJK148" s="405">
        <f t="shared" si="342"/>
        <v>0</v>
      </c>
      <c r="AJL148" s="403">
        <f>IF(平时!G146&lt;&gt;"",平时!G146,0)</f>
        <v>0</v>
      </c>
      <c r="AJM148" s="404" t="str">
        <f t="shared" si="343"/>
        <v/>
      </c>
      <c r="AJN148" s="403">
        <f>IF(过程!G146&lt;&gt;"",过程!G146,0)</f>
        <v>0</v>
      </c>
      <c r="AJO148" s="404" t="str">
        <f t="shared" si="344"/>
        <v/>
      </c>
      <c r="AJP148" s="216">
        <f>IF(期末!G146&lt;&gt;"",期末!G146,0)</f>
        <v>0</v>
      </c>
      <c r="AJQ148" s="404" t="str">
        <f t="shared" si="345"/>
        <v/>
      </c>
      <c r="AJR148" s="405">
        <f t="shared" si="346"/>
        <v>0</v>
      </c>
      <c r="AJS148" s="403">
        <f>IF(平时!H146&lt;&gt;"",平时!H146,0)</f>
        <v>0</v>
      </c>
      <c r="AJT148" s="404" t="str">
        <f t="shared" si="347"/>
        <v/>
      </c>
      <c r="AJU148" s="403">
        <f>IF(过程!H146&lt;&gt;"",过程!H146,0)</f>
        <v>0</v>
      </c>
      <c r="AJV148" s="404" t="str">
        <f t="shared" si="348"/>
        <v/>
      </c>
      <c r="AJW148" s="216">
        <f>IF(期末!H146&lt;&gt;"",期末!H146,0)</f>
        <v>0</v>
      </c>
      <c r="AJX148" s="404" t="str">
        <f t="shared" si="349"/>
        <v/>
      </c>
      <c r="AJY148" s="406">
        <f t="shared" si="350"/>
        <v>0</v>
      </c>
      <c r="AKA148" s="216" t="str">
        <f>初始录入!A153</f>
        <v/>
      </c>
      <c r="AKB148" s="216">
        <f>初始录入!B153</f>
        <v>0</v>
      </c>
      <c r="AKC148" s="216">
        <f>初始录入!C153</f>
        <v>0</v>
      </c>
      <c r="AKD148" s="327" t="str">
        <f>IF(初始录入!$E153=初始录入!$K$2,达成度!$D161,"")</f>
        <v/>
      </c>
      <c r="AKE148" s="327" t="str">
        <f>IF(初始录入!$E153=初始录入!$K$3,达成度!D161,"")</f>
        <v/>
      </c>
      <c r="AKF148" s="216" t="str">
        <f>IF(初始录入!$E153=初始录入!$K$4,达成度!D161,"")</f>
        <v/>
      </c>
      <c r="AKG148" s="216" t="str">
        <f>IF(初始录入!$E153=初始录入!$K$5,达成度!D161,"")</f>
        <v/>
      </c>
      <c r="AKH148" s="327" t="str">
        <f>IF(初始录入!$E153=初始录入!$K$2,达成度!E161,"")</f>
        <v/>
      </c>
      <c r="AKI148" s="327" t="str">
        <f>IF(初始录入!$E153=初始录入!$K$3,达成度!E161,"")</f>
        <v/>
      </c>
      <c r="AKJ148" s="216" t="str">
        <f>IF(初始录入!$E153=初始录入!$K$4,达成度!E161,"")</f>
        <v/>
      </c>
      <c r="AKK148" s="216" t="str">
        <f>IF(初始录入!$E153=初始录入!$K$5,达成度!E161,"")</f>
        <v/>
      </c>
      <c r="AKL148" s="327" t="str">
        <f>IF(初始录入!$E153=初始录入!$K$2,达成度!F161,"")</f>
        <v/>
      </c>
      <c r="AKM148" s="327" t="str">
        <f>IF(初始录入!$E153=初始录入!$K$3,达成度!F161,"")</f>
        <v/>
      </c>
      <c r="AKN148" s="216" t="str">
        <f>IF(初始录入!$E153=初始录入!$K$4,达成度!F161,"")</f>
        <v/>
      </c>
      <c r="AKO148" s="216" t="str">
        <f>IF(初始录入!$E153=初始录入!$K$5,达成度!F161,"")</f>
        <v/>
      </c>
      <c r="AKP148" s="327" t="str">
        <f>IF(初始录入!$E153=初始录入!$K$2,达成度!H161,"")</f>
        <v/>
      </c>
      <c r="AKQ148" s="327" t="str">
        <f>IF(初始录入!$E153=初始录入!$K$3,达成度!H161,"")</f>
        <v/>
      </c>
      <c r="AKR148" s="216" t="str">
        <f>IF(初始录入!$E153=初始录入!$K$4,达成度!H161,"")</f>
        <v/>
      </c>
      <c r="AKS148" s="216" t="str">
        <f>IF(初始录入!$E153=初始录入!$K$5,达成度!H161,"")</f>
        <v/>
      </c>
      <c r="AKT148" s="327" t="str">
        <f>IF(初始录入!$E153=初始录入!$K$2,达成度!I161,"")</f>
        <v/>
      </c>
      <c r="AKU148" s="327" t="str">
        <f>IF(初始录入!$E153=初始录入!$K$3,达成度!I161,"")</f>
        <v/>
      </c>
      <c r="AKV148" s="216" t="str">
        <f>IF(初始录入!$E153=初始录入!$K$4,达成度!I161,"")</f>
        <v/>
      </c>
      <c r="AKW148" s="216" t="str">
        <f>IF(初始录入!$E153=初始录入!$K$5,达成度!I161,"")</f>
        <v/>
      </c>
      <c r="AKX148" s="327" t="str">
        <f>IF(初始录入!$E153=初始录入!$K$2,达成度!J161,"")</f>
        <v/>
      </c>
      <c r="AKY148" s="327" t="str">
        <f>IF(初始录入!$E153=初始录入!$K$3,达成度!J161,"")</f>
        <v/>
      </c>
      <c r="AKZ148" s="216" t="str">
        <f>IF(初始录入!$E153=初始录入!$K$4,达成度!J161,"")</f>
        <v/>
      </c>
      <c r="ALA148" s="216" t="str">
        <f>IF(初始录入!$E153=初始录入!$K$5,达成度!J161,"")</f>
        <v/>
      </c>
      <c r="ALB148" s="327" t="str">
        <f>IF(初始录入!$E153=初始录入!$K$2,达成度!L161,"")</f>
        <v/>
      </c>
      <c r="ALC148" s="327" t="str">
        <f>IF(初始录入!$E153=初始录入!$K$3,达成度!L161,"")</f>
        <v/>
      </c>
      <c r="ALD148" s="216" t="str">
        <f>IF(初始录入!$E153=初始录入!$K$4,达成度!L161,"")</f>
        <v/>
      </c>
      <c r="ALE148" s="216" t="str">
        <f>IF(初始录入!$E153=初始录入!$K$5,达成度!L161,"")</f>
        <v/>
      </c>
      <c r="ALF148" s="327" t="str">
        <f>IF(初始录入!$E153=初始录入!$K$2,达成度!M161,"")</f>
        <v/>
      </c>
      <c r="ALG148" s="327" t="str">
        <f>IF(初始录入!$E153=初始录入!$K$3,达成度!M161,"")</f>
        <v/>
      </c>
      <c r="ALH148" s="216" t="str">
        <f>IF(初始录入!$E153=初始录入!$K$4,达成度!M161,"")</f>
        <v/>
      </c>
      <c r="ALI148" s="216" t="str">
        <f>IF(初始录入!$E153=初始录入!$K$5,达成度!M161,"")</f>
        <v/>
      </c>
      <c r="ALJ148" s="327" t="str">
        <f>IF(初始录入!$E153=初始录入!$K$2,达成度!N161,"")</f>
        <v/>
      </c>
      <c r="ALK148" s="327" t="str">
        <f>IF(初始录入!$E153=初始录入!$K$3,达成度!N161,"")</f>
        <v/>
      </c>
      <c r="ALL148" s="216" t="str">
        <f>IF(初始录入!$E153=初始录入!$K$4,达成度!N161,"")</f>
        <v/>
      </c>
      <c r="ALM148" s="216" t="str">
        <f>IF(初始录入!$E153=初始录入!$K$5,达成度!N161,"")</f>
        <v/>
      </c>
      <c r="ALN148" s="327" t="str">
        <f>IF(初始录入!$E153=初始录入!$K$2,达成度!P161,"")</f>
        <v/>
      </c>
      <c r="ALO148" s="327" t="str">
        <f>IF(初始录入!$E153=初始录入!$K$3,达成度!P161,"")</f>
        <v/>
      </c>
      <c r="ALP148" s="216" t="str">
        <f>IF(初始录入!$E153=初始录入!$K$4,达成度!P161,"")</f>
        <v/>
      </c>
      <c r="ALQ148" s="216" t="str">
        <f>IF(初始录入!$E153=初始录入!$K$5,达成度!P161,"")</f>
        <v/>
      </c>
      <c r="ALR148" s="327" t="str">
        <f>IF(初始录入!$E153=初始录入!$K$2,达成度!Q161,"")</f>
        <v/>
      </c>
      <c r="ALS148" s="327" t="str">
        <f>IF(初始录入!$E153=初始录入!$K$3,达成度!Q161,"")</f>
        <v/>
      </c>
      <c r="ALT148" s="216" t="str">
        <f>IF(初始录入!$E153=初始录入!$K$4,达成度!Q161,"")</f>
        <v/>
      </c>
      <c r="ALU148" s="216" t="str">
        <f>IF(初始录入!$E153=初始录入!$K$5,达成度!Q161,"")</f>
        <v/>
      </c>
      <c r="ALV148" s="327" t="str">
        <f>IF(初始录入!$E153=初始录入!$K$2,达成度!R161,"")</f>
        <v/>
      </c>
      <c r="ALW148" s="327" t="str">
        <f>IF(初始录入!$E153=初始录入!$K$3,达成度!R161,"")</f>
        <v/>
      </c>
      <c r="ALX148" s="216" t="str">
        <f>IF(初始录入!$E153=初始录入!$K$4,达成度!R161,"")</f>
        <v/>
      </c>
      <c r="ALY148" s="216"/>
      <c r="ALZ148" s="327" t="str">
        <f>IF(初始录入!$E153=初始录入!$K$2,达成度!T161,"")</f>
        <v/>
      </c>
      <c r="AMA148" s="327" t="str">
        <f>IF(初始录入!$E153=初始录入!$K$3,达成度!T161,"")</f>
        <v/>
      </c>
      <c r="AMB148" s="216" t="str">
        <f>IF(初始录入!$E153=初始录入!$K$4,达成度!T161,"")</f>
        <v/>
      </c>
      <c r="AMC148" s="216" t="str">
        <f>IF(初始录入!$E153=初始录入!$K$5,达成度!T161,"")</f>
        <v/>
      </c>
      <c r="AMD148" s="327" t="str">
        <f>IF(初始录入!$E153=初始录入!$K$2,达成度!U161,"")</f>
        <v/>
      </c>
      <c r="AME148" s="327" t="str">
        <f>IF(初始录入!$E153=初始录入!$K$3,达成度!U161,"")</f>
        <v/>
      </c>
      <c r="AMF148" s="216" t="str">
        <f>IF(初始录入!$E153=初始录入!$K$4,达成度!U161,"")</f>
        <v/>
      </c>
      <c r="AMG148" s="216" t="str">
        <f>IF(初始录入!$E153=初始录入!$K$5,达成度!U161,"")</f>
        <v/>
      </c>
      <c r="AMH148" s="327" t="str">
        <f>IF(初始录入!$E153=初始录入!$K$2,达成度!V161,"")</f>
        <v/>
      </c>
      <c r="AMI148" s="327" t="str">
        <f>IF(初始录入!$E153=初始录入!$K$3,达成度!V161,"")</f>
        <v/>
      </c>
      <c r="AMJ148" s="216" t="str">
        <f>IF(初始录入!$E153=初始录入!$K$4,达成度!W161,"")</f>
        <v/>
      </c>
      <c r="AMK148" s="216" t="str">
        <f>IF(初始录入!$E153=初始录入!$K$5,达成度!W161,"")</f>
        <v/>
      </c>
      <c r="AMM148" s="270">
        <f t="shared" si="369"/>
        <v>141</v>
      </c>
      <c r="AMN148" s="222" t="str">
        <f t="shared" si="365"/>
        <v/>
      </c>
      <c r="AMO148" s="325" t="str">
        <f>IF($AMM148&lt;=$H$7,INDEX(达成度!$G$21:$G$170,$AMM148,1),"")</f>
        <v/>
      </c>
      <c r="AMP148" s="325" t="str">
        <f>IF($AMM148&lt;=$H$7,INDEX(达成度!$K$21:$K$170,$AMM148,1),"")</f>
        <v/>
      </c>
      <c r="AMQ148" s="325" t="str">
        <f>IF($AMM148&lt;=$H$7,INDEX(达成度!$O$21:$O$170,$AMM148,1),"")</f>
        <v/>
      </c>
      <c r="AMR148" s="325" t="str">
        <f>IF($AMM148&lt;=$H$7,INDEX(达成度!$S$21:$S$170,$AMM148,1),"")</f>
        <v/>
      </c>
      <c r="AMS148" s="326" t="str">
        <f>IF($AMM148&lt;=$H$7,INDEX(达成度!$W$21:$W$170,$AMM148,1),"")</f>
        <v/>
      </c>
      <c r="AMU148" s="407"/>
      <c r="AMV148" s="222" t="str">
        <f t="shared" si="366"/>
        <v/>
      </c>
      <c r="AMW148" s="325" t="str">
        <f>IF($AMM148&lt;=$I$7,INDEX(达成度!$G$21:$G$170,$AMM148+$H$7,1),"")</f>
        <v/>
      </c>
      <c r="AMX148" s="325" t="str">
        <f>IF($AMM148&lt;=$I$7,INDEX(达成度!$K$21:$K$170,$AMM148+$H$7,1),"")</f>
        <v/>
      </c>
      <c r="AMY148" s="325" t="str">
        <f>IF($AMM148&lt;=$I$7,INDEX(达成度!$O$21:$O$170,$AMM148+$H$7,1),"")</f>
        <v/>
      </c>
      <c r="AMZ148" s="325" t="str">
        <f>IF($AMM148&lt;=$I$7,INDEX(达成度!$S$21:$S$170,$AMM148+$H$7,1),"")</f>
        <v/>
      </c>
      <c r="ANA148" s="326" t="str">
        <f>IF($AMM148&lt;=$I$7,INDEX(达成度!$W$21:$W$170,$AMM148+$H$7,1),"")</f>
        <v/>
      </c>
      <c r="ANC148" s="270"/>
      <c r="AND148" s="216" t="str">
        <f t="shared" si="367"/>
        <v/>
      </c>
      <c r="ANE148" s="325" t="str">
        <f>IF($AMM148&lt;=$J$7,INDEX(达成度!$G$21:$G$170,$AMM148+$H$7+$I$7,1),"")</f>
        <v/>
      </c>
      <c r="ANF148" s="325" t="str">
        <f>IF($AMM148&lt;=$J$7,INDEX(达成度!$K$21:$K$170,$AMM148+$H$7+$I$7,1),"")</f>
        <v/>
      </c>
      <c r="ANG148" s="325" t="str">
        <f>IF($AMM148&lt;=$J$7,INDEX(达成度!$O$21:$O$170,$AMM148+$H$7+$I$7,1),"")</f>
        <v/>
      </c>
      <c r="ANH148" s="325" t="str">
        <f>IF($AMM148&lt;=$J$7,INDEX(达成度!$S$21:$S$170,$AMM148+$H$7+$I$7,1),"")</f>
        <v/>
      </c>
      <c r="ANI148" s="326" t="str">
        <f>IF($AMM148&lt;=$J$7,INDEX(达成度!$W$21:$W$170,$AMM148+$H$7+$I$7,1),"")</f>
        <v/>
      </c>
      <c r="ANK148" s="270"/>
      <c r="ANL148" s="216" t="str">
        <f t="shared" si="368"/>
        <v/>
      </c>
      <c r="ANM148" s="325" t="str">
        <f>IF($AMM148&lt;=$K$7,INDEX(达成度!$G$21:$G$170,$AMM148+$H$7+$I$7+$J$7,1),"")</f>
        <v/>
      </c>
      <c r="ANN148" s="325" t="str">
        <f>IF($AMM148&lt;=$K$7,INDEX(达成度!$K$21:$K$170,$AMM148+$H$7+$I$7+$J$7,1),"")</f>
        <v/>
      </c>
      <c r="ANO148" s="325" t="str">
        <f>IF($AMM148&lt;=$K$7,INDEX(达成度!$O$21:$O$170,$AMM148+$H$7+$I$7+$J$7,1),"")</f>
        <v/>
      </c>
      <c r="ANP148" s="325" t="str">
        <f>IF($AMM148&lt;=$K$7,INDEX(达成度!$S$21:$S$170,$AMM148+$H$7+$I$7+$J$7,1),"")</f>
        <v/>
      </c>
      <c r="ANQ148" s="326" t="str">
        <f>IF($AMM148&lt;=$K$7,INDEX(达成度!$W$21:$W$170,$AMM148+$H$7+$I$7+$J$7,1),"")</f>
        <v/>
      </c>
    </row>
    <row r="149" ht="18" customHeight="1" spans="1:1024 1025:1057">
      <c r="A149" s="215" t="str">
        <f>初始录入!A154</f>
        <v/>
      </c>
      <c r="B149" s="216" t="str">
        <f>IF(初始录入!B154&lt;&gt;"",初始录入!B154,"")</f>
        <v/>
      </c>
      <c r="C149" s="216" t="str">
        <f>IF(初始录入!C154&lt;&gt;"",初始录入!C154,"")</f>
        <v/>
      </c>
      <c r="D149" s="216" t="str">
        <f>IF(初始录入!D154&lt;&gt;"",初始录入!D154,"")</f>
        <v/>
      </c>
      <c r="E149" s="218" t="str">
        <f>IF(初始录入!E154&lt;&gt;"",初始录入!E154,"")</f>
        <v/>
      </c>
      <c r="G149" s="330"/>
      <c r="H149" s="295">
        <f>IF(初始录入!E154=H$6,1,0)</f>
        <v>0</v>
      </c>
      <c r="I149" s="295">
        <f>IF(初始录入!E154=I$6,1,0)</f>
        <v>0</v>
      </c>
      <c r="J149" s="295">
        <f>IF(初始录入!E154=J$6,1,0)</f>
        <v>0</v>
      </c>
      <c r="K149" s="321">
        <f>IF(初始录入!E154=K$6,1,0)</f>
        <v>0</v>
      </c>
      <c r="Y149" s="294">
        <v>100</v>
      </c>
      <c r="Z149" s="295">
        <f>成绩录入!$F$7</f>
        <v>0</v>
      </c>
      <c r="AA149" s="295">
        <f>成绩录入!F152</f>
        <v>0</v>
      </c>
      <c r="AB149" s="296">
        <f>IF(初始录入!$M$7&lt;&gt;"",IF(成绩录入!$F$7&lt;&gt;"",IF(初始录入!$P$7="次数",AA149/Z149*Y149,成绩录入!F152),0),0)</f>
        <v>0</v>
      </c>
      <c r="AC149" s="297">
        <f t="shared" si="278"/>
        <v>0</v>
      </c>
      <c r="AD149" s="297">
        <f t="shared" si="279"/>
        <v>0</v>
      </c>
      <c r="AE149" s="297">
        <f t="shared" si="280"/>
        <v>0</v>
      </c>
      <c r="AF149" s="297">
        <f t="shared" si="281"/>
        <v>0</v>
      </c>
      <c r="AG149" s="297">
        <f t="shared" si="282"/>
        <v>0</v>
      </c>
      <c r="AH149" s="298">
        <f t="shared" si="283"/>
        <v>0</v>
      </c>
      <c r="AJ149" s="260">
        <f>成绩录入!I152</f>
        <v>0</v>
      </c>
      <c r="AK149" s="248">
        <f>成绩录入!J152</f>
        <v>0</v>
      </c>
      <c r="AL149" s="248">
        <f>成绩录入!K152</f>
        <v>0</v>
      </c>
      <c r="AM149" s="248">
        <f>成绩录入!L152</f>
        <v>0</v>
      </c>
      <c r="AN149" s="248">
        <f>成绩录入!M152</f>
        <v>0</v>
      </c>
      <c r="AO149" s="298">
        <f t="shared" si="284"/>
        <v>0</v>
      </c>
      <c r="AQ149" s="260">
        <f>成绩录入!I152</f>
        <v>0</v>
      </c>
      <c r="AR149" s="248">
        <f>成绩录入!J152</f>
        <v>0</v>
      </c>
      <c r="AS149" s="248">
        <f>成绩录入!K152</f>
        <v>0</v>
      </c>
      <c r="AT149" s="248">
        <f>成绩录入!L152</f>
        <v>0</v>
      </c>
      <c r="AU149" s="248">
        <f>成绩录入!M152</f>
        <v>0</v>
      </c>
      <c r="AV149" s="298">
        <f t="shared" si="285"/>
        <v>0</v>
      </c>
      <c r="AX149" s="260">
        <f>成绩录入!I152</f>
        <v>0</v>
      </c>
      <c r="AY149" s="248">
        <f>成绩录入!J152</f>
        <v>0</v>
      </c>
      <c r="AZ149" s="248">
        <f>成绩录入!K152</f>
        <v>0</v>
      </c>
      <c r="BA149" s="248">
        <f>成绩录入!L152</f>
        <v>0</v>
      </c>
      <c r="BB149" s="248">
        <f>成绩录入!M152</f>
        <v>0</v>
      </c>
      <c r="BC149" s="298">
        <f t="shared" si="286"/>
        <v>0</v>
      </c>
      <c r="BE149" s="260">
        <f>成绩录入!I152</f>
        <v>0</v>
      </c>
      <c r="BF149" s="248">
        <f>成绩录入!J152</f>
        <v>0</v>
      </c>
      <c r="BG149" s="248">
        <f>成绩录入!K152</f>
        <v>0</v>
      </c>
      <c r="BH149" s="248">
        <f>成绩录入!L152</f>
        <v>0</v>
      </c>
      <c r="BI149" s="248">
        <f>成绩录入!M152</f>
        <v>0</v>
      </c>
      <c r="BJ149" s="298">
        <f t="shared" si="287"/>
        <v>0</v>
      </c>
      <c r="BL149" s="260">
        <f>成绩录入!I152</f>
        <v>0</v>
      </c>
      <c r="BM149" s="248">
        <f>成绩录入!J152</f>
        <v>0</v>
      </c>
      <c r="BN149" s="248">
        <f>成绩录入!K152</f>
        <v>0</v>
      </c>
      <c r="BO149" s="248">
        <f>成绩录入!L152</f>
        <v>0</v>
      </c>
      <c r="BP149" s="248">
        <f>成绩录入!M152</f>
        <v>0</v>
      </c>
      <c r="BQ149" s="298">
        <f t="shared" si="288"/>
        <v>0</v>
      </c>
      <c r="BS149" s="260">
        <f>成绩录入!P152</f>
        <v>0</v>
      </c>
      <c r="BT149" s="248">
        <f>成绩录入!Q152</f>
        <v>0</v>
      </c>
      <c r="BU149" s="248">
        <f>成绩录入!R152</f>
        <v>0</v>
      </c>
      <c r="BV149" s="248">
        <f>成绩录入!S152</f>
        <v>0</v>
      </c>
      <c r="BW149" s="248">
        <f>成绩录入!T152</f>
        <v>0</v>
      </c>
      <c r="BX149" s="248">
        <f>成绩录入!U152</f>
        <v>0</v>
      </c>
      <c r="BY149" s="248">
        <f>成绩录入!V152</f>
        <v>0</v>
      </c>
      <c r="BZ149" s="248">
        <f>成绩录入!W152</f>
        <v>0</v>
      </c>
      <c r="CA149" s="248">
        <f>成绩录入!X152</f>
        <v>0</v>
      </c>
      <c r="CB149" s="248">
        <f>成绩录入!Y152</f>
        <v>0</v>
      </c>
      <c r="CC149" s="298">
        <f t="shared" si="289"/>
        <v>0</v>
      </c>
      <c r="CE149" s="260">
        <f>成绩录入!P152</f>
        <v>0</v>
      </c>
      <c r="CF149" s="248">
        <f>成绩录入!Q152</f>
        <v>0</v>
      </c>
      <c r="CG149" s="248">
        <f>成绩录入!R152</f>
        <v>0</v>
      </c>
      <c r="CH149" s="248">
        <f>成绩录入!S152</f>
        <v>0</v>
      </c>
      <c r="CI149" s="248">
        <f>成绩录入!T152</f>
        <v>0</v>
      </c>
      <c r="CJ149" s="248">
        <f>成绩录入!U152</f>
        <v>0</v>
      </c>
      <c r="CK149" s="248">
        <f>成绩录入!V152</f>
        <v>0</v>
      </c>
      <c r="CL149" s="248">
        <f>成绩录入!W152</f>
        <v>0</v>
      </c>
      <c r="CM149" s="248">
        <f>成绩录入!X152</f>
        <v>0</v>
      </c>
      <c r="CN149" s="248">
        <f>成绩录入!Y152</f>
        <v>0</v>
      </c>
      <c r="CO149" s="298">
        <f t="shared" si="290"/>
        <v>0</v>
      </c>
      <c r="CQ149" s="260">
        <f>成绩录入!P152</f>
        <v>0</v>
      </c>
      <c r="CR149" s="248">
        <f>成绩录入!Q152</f>
        <v>0</v>
      </c>
      <c r="CS149" s="248">
        <f>成绩录入!R152</f>
        <v>0</v>
      </c>
      <c r="CT149" s="248">
        <f>成绩录入!S152</f>
        <v>0</v>
      </c>
      <c r="CU149" s="248">
        <f>成绩录入!T152</f>
        <v>0</v>
      </c>
      <c r="CV149" s="248">
        <f>成绩录入!U152</f>
        <v>0</v>
      </c>
      <c r="CW149" s="248">
        <f>成绩录入!V152</f>
        <v>0</v>
      </c>
      <c r="CX149" s="248">
        <f>成绩录入!W152</f>
        <v>0</v>
      </c>
      <c r="CY149" s="248">
        <f>成绩录入!X152</f>
        <v>0</v>
      </c>
      <c r="CZ149" s="248">
        <f>成绩录入!Y152</f>
        <v>0</v>
      </c>
      <c r="DA149" s="298">
        <f t="shared" si="291"/>
        <v>0</v>
      </c>
      <c r="DC149" s="260">
        <f>成绩录入!P152</f>
        <v>0</v>
      </c>
      <c r="DD149" s="248">
        <f>成绩录入!Q152</f>
        <v>0</v>
      </c>
      <c r="DE149" s="248">
        <f>成绩录入!R152</f>
        <v>0</v>
      </c>
      <c r="DF149" s="248">
        <f>成绩录入!S152</f>
        <v>0</v>
      </c>
      <c r="DG149" s="248">
        <f>成绩录入!T152</f>
        <v>0</v>
      </c>
      <c r="DH149" s="248">
        <f>成绩录入!U152</f>
        <v>0</v>
      </c>
      <c r="DI149" s="248">
        <f>成绩录入!V152</f>
        <v>0</v>
      </c>
      <c r="DJ149" s="248">
        <f>成绩录入!W152</f>
        <v>0</v>
      </c>
      <c r="DK149" s="248">
        <f>成绩录入!X152</f>
        <v>0</v>
      </c>
      <c r="DL149" s="248">
        <f>成绩录入!Y152</f>
        <v>0</v>
      </c>
      <c r="DM149" s="298">
        <f t="shared" si="351"/>
        <v>0</v>
      </c>
      <c r="DN149" s="299"/>
      <c r="DO149" s="260">
        <f>成绩录入!P152</f>
        <v>0</v>
      </c>
      <c r="DP149" s="248">
        <f>成绩录入!Q152</f>
        <v>0</v>
      </c>
      <c r="DQ149" s="248">
        <f>成绩录入!R152</f>
        <v>0</v>
      </c>
      <c r="DR149" s="248">
        <f>成绩录入!S152</f>
        <v>0</v>
      </c>
      <c r="DS149" s="248">
        <f>成绩录入!T152</f>
        <v>0</v>
      </c>
      <c r="DT149" s="248">
        <f>成绩录入!U152</f>
        <v>0</v>
      </c>
      <c r="DU149" s="248">
        <f>成绩录入!V152</f>
        <v>0</v>
      </c>
      <c r="DV149" s="248">
        <f>成绩录入!W152</f>
        <v>0</v>
      </c>
      <c r="DW149" s="248">
        <f>成绩录入!X152</f>
        <v>0</v>
      </c>
      <c r="DX149" s="248">
        <f>成绩录入!Y152</f>
        <v>0</v>
      </c>
      <c r="DY149" s="298">
        <f t="shared" si="352"/>
        <v>0</v>
      </c>
      <c r="EA149" s="301" t="e">
        <f t="shared" si="294"/>
        <v>#DIV/0!</v>
      </c>
      <c r="EB149" s="297" t="e">
        <f t="shared" si="295"/>
        <v>#DIV/0!</v>
      </c>
      <c r="EC149" s="297" t="e">
        <f t="shared" si="296"/>
        <v>#DIV/0!</v>
      </c>
      <c r="ED149" s="297" t="e">
        <f t="shared" si="297"/>
        <v>#DIV/0!</v>
      </c>
      <c r="EE149" s="297" t="e">
        <f t="shared" si="298"/>
        <v>#DIV/0!</v>
      </c>
      <c r="EF149" s="302" t="e">
        <f t="shared" si="299"/>
        <v>#DIV/0!</v>
      </c>
      <c r="EG149" s="303"/>
      <c r="EH149" s="304">
        <f t="shared" si="300"/>
        <v>0</v>
      </c>
      <c r="EI149" s="397">
        <f>成绩录入!I152</f>
        <v>0</v>
      </c>
      <c r="EJ149" s="397">
        <f>成绩录入!J152</f>
        <v>0</v>
      </c>
      <c r="EK149" s="397">
        <f>成绩录入!K152</f>
        <v>0</v>
      </c>
      <c r="EL149" s="397">
        <f>成绩录入!L152</f>
        <v>0</v>
      </c>
      <c r="EM149" s="397">
        <f>成绩录入!M152</f>
        <v>0</v>
      </c>
      <c r="EN149" s="397">
        <f>成绩录入!P152</f>
        <v>0</v>
      </c>
      <c r="EO149" s="397">
        <f>成绩录入!Q152</f>
        <v>0</v>
      </c>
      <c r="EP149" s="397">
        <f>成绩录入!R152</f>
        <v>0</v>
      </c>
      <c r="EQ149" s="397">
        <f>成绩录入!S152</f>
        <v>0</v>
      </c>
      <c r="ER149" s="397">
        <f>成绩录入!T152</f>
        <v>0</v>
      </c>
      <c r="ES149" s="397">
        <f>成绩录入!U152</f>
        <v>0</v>
      </c>
      <c r="ET149" s="397">
        <f>成绩录入!V152</f>
        <v>0</v>
      </c>
      <c r="EU149" s="397">
        <f>成绩录入!W152</f>
        <v>0</v>
      </c>
      <c r="EV149" s="397">
        <f>成绩录入!X152</f>
        <v>0</v>
      </c>
      <c r="EW149" s="398">
        <f>成绩录入!Y152</f>
        <v>0</v>
      </c>
      <c r="EY149" s="304" t="str">
        <f t="shared" si="358"/>
        <v/>
      </c>
      <c r="EZ149" s="296" t="str">
        <f t="shared" si="358"/>
        <v/>
      </c>
      <c r="FA149" s="296" t="str">
        <f t="shared" si="358"/>
        <v/>
      </c>
      <c r="FB149" s="296" t="str">
        <f t="shared" si="358"/>
        <v/>
      </c>
      <c r="FC149" s="302">
        <f>成绩录入!AB152</f>
        <v>0</v>
      </c>
      <c r="FD149" s="303"/>
      <c r="FE149" s="399" t="str">
        <f t="shared" si="301"/>
        <v>√</v>
      </c>
      <c r="FF149" s="397" t="str">
        <f t="shared" si="302"/>
        <v>√</v>
      </c>
      <c r="FG149" s="397" t="str">
        <f t="shared" si="303"/>
        <v>√</v>
      </c>
      <c r="FH149" s="397" t="str">
        <f t="shared" si="304"/>
        <v>√</v>
      </c>
      <c r="FI149" s="398" t="str">
        <f t="shared" si="305"/>
        <v>√</v>
      </c>
      <c r="FJ149" s="299"/>
      <c r="FK149" s="260">
        <f>成绩录入!AB152</f>
        <v>0</v>
      </c>
      <c r="FL149" s="248">
        <f>成绩录入!AC152</f>
        <v>0</v>
      </c>
      <c r="FM149" s="248">
        <f>成绩录入!AD152</f>
        <v>0</v>
      </c>
      <c r="FN149" s="248">
        <f>成绩录入!AE152</f>
        <v>0</v>
      </c>
      <c r="FO149" s="248">
        <f>成绩录入!AF152</f>
        <v>0</v>
      </c>
      <c r="FP149" s="248">
        <f>成绩录入!AG152</f>
        <v>0</v>
      </c>
      <c r="FQ149" s="298">
        <f t="shared" si="306"/>
        <v>0</v>
      </c>
      <c r="FR149" s="299"/>
      <c r="FS149" s="260">
        <f>成绩录入!AB152</f>
        <v>0</v>
      </c>
      <c r="FT149" s="248">
        <f>成绩录入!AC152</f>
        <v>0</v>
      </c>
      <c r="FU149" s="248">
        <f>成绩录入!AD152</f>
        <v>0</v>
      </c>
      <c r="FV149" s="248">
        <f>成绩录入!AE152</f>
        <v>0</v>
      </c>
      <c r="FW149" s="248">
        <f>成绩录入!AF152</f>
        <v>0</v>
      </c>
      <c r="FX149" s="333">
        <f>成绩录入!AG152</f>
        <v>0</v>
      </c>
      <c r="FY149" s="298">
        <f t="shared" si="307"/>
        <v>0</v>
      </c>
      <c r="FZ149" s="299"/>
      <c r="GA149" s="260">
        <f>成绩录入!AB152</f>
        <v>0</v>
      </c>
      <c r="GB149" s="248">
        <f>成绩录入!AC152</f>
        <v>0</v>
      </c>
      <c r="GC149" s="248">
        <f>成绩录入!AD152</f>
        <v>0</v>
      </c>
      <c r="GD149" s="248">
        <f>成绩录入!AE152</f>
        <v>0</v>
      </c>
      <c r="GE149" s="248">
        <f>成绩录入!AF152</f>
        <v>0</v>
      </c>
      <c r="GF149" s="248">
        <f>成绩录入!AG152</f>
        <v>0</v>
      </c>
      <c r="GG149" s="298">
        <f t="shared" si="308"/>
        <v>0</v>
      </c>
      <c r="GI149" s="260">
        <f>成绩录入!AB152</f>
        <v>0</v>
      </c>
      <c r="GJ149" s="248">
        <f>成绩录入!AC152</f>
        <v>0</v>
      </c>
      <c r="GK149" s="248">
        <f>成绩录入!AD152</f>
        <v>0</v>
      </c>
      <c r="GL149" s="248">
        <f>成绩录入!AE152</f>
        <v>0</v>
      </c>
      <c r="GM149" s="248">
        <f>成绩录入!AF152</f>
        <v>0</v>
      </c>
      <c r="GN149" s="248">
        <f>成绩录入!AG152</f>
        <v>0</v>
      </c>
      <c r="GO149" s="298">
        <f t="shared" si="309"/>
        <v>0</v>
      </c>
      <c r="GP149" s="299"/>
      <c r="GQ149" s="260">
        <f>成绩录入!AB152</f>
        <v>0</v>
      </c>
      <c r="GR149" s="248">
        <f>成绩录入!AC152</f>
        <v>0</v>
      </c>
      <c r="GS149" s="248">
        <f>成绩录入!AD152</f>
        <v>0</v>
      </c>
      <c r="GT149" s="248">
        <f>成绩录入!AE152</f>
        <v>0</v>
      </c>
      <c r="GU149" s="248">
        <f>成绩录入!AF152</f>
        <v>0</v>
      </c>
      <c r="GV149" s="248">
        <f>成绩录入!AG152</f>
        <v>0</v>
      </c>
      <c r="GW149" s="298">
        <f t="shared" si="310"/>
        <v>0</v>
      </c>
      <c r="GX149" s="299"/>
      <c r="GY149" s="273">
        <f>成绩录入!AJ152</f>
        <v>0</v>
      </c>
      <c r="GZ149" s="274">
        <f>成绩录入!AK152</f>
        <v>0</v>
      </c>
      <c r="HA149" s="274">
        <f>成绩录入!AL152</f>
        <v>0</v>
      </c>
      <c r="HB149" s="274">
        <f>成绩录入!AM152</f>
        <v>0</v>
      </c>
      <c r="HC149" s="274">
        <f>成绩录入!AN152</f>
        <v>0</v>
      </c>
      <c r="HD149" s="274">
        <f>成绩录入!AO152</f>
        <v>0</v>
      </c>
      <c r="HE149" s="310">
        <f t="shared" si="359"/>
        <v>0</v>
      </c>
      <c r="HF149" s="299"/>
      <c r="HG149" s="273">
        <f>成绩录入!AJ152</f>
        <v>0</v>
      </c>
      <c r="HH149" s="274">
        <f>成绩录入!AK152</f>
        <v>0</v>
      </c>
      <c r="HI149" s="274">
        <f>成绩录入!AL152</f>
        <v>0</v>
      </c>
      <c r="HJ149" s="274">
        <f>成绩录入!AM152</f>
        <v>0</v>
      </c>
      <c r="HK149" s="274">
        <f>成绩录入!AN152</f>
        <v>0</v>
      </c>
      <c r="HL149" s="274">
        <f>成绩录入!AO152</f>
        <v>0</v>
      </c>
      <c r="HM149" s="310">
        <f t="shared" si="360"/>
        <v>0</v>
      </c>
      <c r="HO149" s="273">
        <f>成绩录入!AJ152</f>
        <v>0</v>
      </c>
      <c r="HP149" s="274">
        <f>成绩录入!AK152</f>
        <v>0</v>
      </c>
      <c r="HQ149" s="274">
        <f>成绩录入!AL152</f>
        <v>0</v>
      </c>
      <c r="HR149" s="274">
        <f>成绩录入!AM152</f>
        <v>0</v>
      </c>
      <c r="HS149" s="274">
        <f>成绩录入!AN152</f>
        <v>0</v>
      </c>
      <c r="HT149" s="274">
        <f>成绩录入!AO152</f>
        <v>0</v>
      </c>
      <c r="HU149" s="310">
        <f t="shared" si="361"/>
        <v>0</v>
      </c>
      <c r="HV149" s="299"/>
      <c r="HW149" s="273">
        <f>成绩录入!AJ152</f>
        <v>0</v>
      </c>
      <c r="HX149" s="274">
        <f>成绩录入!AK152</f>
        <v>0</v>
      </c>
      <c r="HY149" s="274">
        <f>成绩录入!AL152</f>
        <v>0</v>
      </c>
      <c r="HZ149" s="274">
        <f>成绩录入!AM152</f>
        <v>0</v>
      </c>
      <c r="IA149" s="274">
        <f>成绩录入!AN152</f>
        <v>0</v>
      </c>
      <c r="IB149" s="274">
        <f>成绩录入!AO152</f>
        <v>0</v>
      </c>
      <c r="IC149" s="310">
        <f t="shared" si="362"/>
        <v>0</v>
      </c>
      <c r="ID149" s="299"/>
      <c r="IE149" s="273">
        <f>成绩录入!AJ152</f>
        <v>0</v>
      </c>
      <c r="IF149" s="274">
        <f>成绩录入!AK152</f>
        <v>0</v>
      </c>
      <c r="IG149" s="274">
        <f>成绩录入!AL152</f>
        <v>0</v>
      </c>
      <c r="IH149" s="274">
        <f>成绩录入!AM152</f>
        <v>0</v>
      </c>
      <c r="II149" s="274">
        <f>成绩录入!AN152</f>
        <v>0</v>
      </c>
      <c r="IJ149" s="274">
        <f>成绩录入!AO152</f>
        <v>0</v>
      </c>
      <c r="IK149" s="310">
        <f t="shared" si="363"/>
        <v>0</v>
      </c>
      <c r="IL149" s="299"/>
      <c r="IM149" s="313" t="e">
        <f t="shared" si="311"/>
        <v>#DIV/0!</v>
      </c>
      <c r="IN149" s="314" t="e">
        <f t="shared" si="312"/>
        <v>#DIV/0!</v>
      </c>
      <c r="IO149" s="314" t="e">
        <f t="shared" si="313"/>
        <v>#DIV/0!</v>
      </c>
      <c r="IP149" s="314" t="e">
        <f t="shared" si="314"/>
        <v>#DIV/0!</v>
      </c>
      <c r="IQ149" s="314" t="e">
        <f t="shared" si="315"/>
        <v>#DIV/0!</v>
      </c>
      <c r="IR149" s="400" t="e">
        <f t="shared" si="316"/>
        <v>#DIV/0!</v>
      </c>
      <c r="IT149" s="214">
        <f>成绩录入!AR152</f>
        <v>0</v>
      </c>
      <c r="IU149" s="216">
        <f>成绩录入!AS152</f>
        <v>0</v>
      </c>
      <c r="IV149" s="216">
        <f>成绩录入!AT152</f>
        <v>0</v>
      </c>
      <c r="IW149" s="216">
        <f>成绩录入!AU152</f>
        <v>0</v>
      </c>
      <c r="IX149" s="216">
        <f>成绩录入!AV152</f>
        <v>0</v>
      </c>
      <c r="IY149" s="216">
        <f>成绩录入!AW152</f>
        <v>0</v>
      </c>
      <c r="IZ149" s="298">
        <f t="shared" si="317"/>
        <v>0</v>
      </c>
      <c r="JA149" s="299"/>
      <c r="JB149" s="317">
        <f>成绩录入!AR152</f>
        <v>0</v>
      </c>
      <c r="JC149" s="216">
        <f>成绩录入!AS152</f>
        <v>0</v>
      </c>
      <c r="JD149" s="216">
        <f>成绩录入!AT152</f>
        <v>0</v>
      </c>
      <c r="JE149" s="216">
        <f>成绩录入!AU152</f>
        <v>0</v>
      </c>
      <c r="JF149" s="216">
        <f>成绩录入!AV152</f>
        <v>0</v>
      </c>
      <c r="JG149" s="216">
        <f>成绩录入!AW152</f>
        <v>0</v>
      </c>
      <c r="JH149" s="298">
        <f t="shared" si="318"/>
        <v>0</v>
      </c>
      <c r="JI149" s="299"/>
      <c r="JJ149" s="248">
        <f>成绩录入!AR152</f>
        <v>0</v>
      </c>
      <c r="JK149" s="248">
        <f>成绩录入!AS152</f>
        <v>0</v>
      </c>
      <c r="JL149" s="248">
        <f>成绩录入!AT152</f>
        <v>0</v>
      </c>
      <c r="JM149" s="248">
        <f>成绩录入!AU152</f>
        <v>0</v>
      </c>
      <c r="JN149" s="248">
        <f>成绩录入!AV152</f>
        <v>0</v>
      </c>
      <c r="JO149" s="248">
        <f>成绩录入!AW152</f>
        <v>0</v>
      </c>
      <c r="JP149" s="298">
        <f t="shared" si="319"/>
        <v>0</v>
      </c>
      <c r="JQ149" s="299"/>
      <c r="JR149" s="308">
        <f>成绩录入!AR152</f>
        <v>0</v>
      </c>
      <c r="JS149" s="248">
        <f>成绩录入!AS152</f>
        <v>0</v>
      </c>
      <c r="JT149" s="248">
        <f>成绩录入!AT152</f>
        <v>0</v>
      </c>
      <c r="JU149" s="248">
        <f>成绩录入!AU152</f>
        <v>0</v>
      </c>
      <c r="JV149" s="248">
        <f>成绩录入!AV152</f>
        <v>0</v>
      </c>
      <c r="JW149" s="248">
        <f>成绩录入!AW152</f>
        <v>0</v>
      </c>
      <c r="JX149" s="298">
        <f t="shared" si="320"/>
        <v>0</v>
      </c>
      <c r="JY149" s="299"/>
      <c r="JZ149" s="308">
        <f>成绩录入!AR152</f>
        <v>0</v>
      </c>
      <c r="KA149" s="248">
        <f>成绩录入!AS152</f>
        <v>0</v>
      </c>
      <c r="KB149" s="248">
        <f>成绩录入!AT152</f>
        <v>0</v>
      </c>
      <c r="KC149" s="248">
        <f>成绩录入!AU152</f>
        <v>0</v>
      </c>
      <c r="KD149" s="248">
        <f>成绩录入!AV152</f>
        <v>0</v>
      </c>
      <c r="KE149" s="248">
        <f>成绩录入!AW152</f>
        <v>0</v>
      </c>
      <c r="KF149" s="298">
        <f t="shared" si="321"/>
        <v>0</v>
      </c>
      <c r="KH149" s="401">
        <f t="shared" si="322"/>
        <v>0</v>
      </c>
      <c r="KI149" s="314">
        <f t="shared" si="323"/>
        <v>0</v>
      </c>
      <c r="KJ149" s="314">
        <f t="shared" si="324"/>
        <v>0</v>
      </c>
      <c r="KK149" s="314">
        <f t="shared" si="325"/>
        <v>0</v>
      </c>
      <c r="KL149" s="314">
        <f t="shared" si="326"/>
        <v>0</v>
      </c>
      <c r="KM149" s="400">
        <f t="shared" si="327"/>
        <v>0</v>
      </c>
      <c r="KN149" s="90"/>
      <c r="KO149" s="294">
        <f>IF(总评!G147&lt;60,1,0)</f>
        <v>0</v>
      </c>
      <c r="KP149" s="355">
        <f t="shared" si="328"/>
        <v>0</v>
      </c>
      <c r="KQ149" s="355">
        <f t="shared" si="329"/>
        <v>0</v>
      </c>
      <c r="KR149" s="356">
        <f t="shared" si="330"/>
        <v>0</v>
      </c>
      <c r="KS149" s="321">
        <f t="shared" si="364"/>
        <v>0</v>
      </c>
      <c r="OT149" s="273">
        <f>IF(OT$6=$OS$5,成绩录入!BC152,0)</f>
        <v>0</v>
      </c>
      <c r="OU149" s="274">
        <f>IF(OU$6=$OS$5,成绩录入!BD152,0)</f>
        <v>0</v>
      </c>
      <c r="OV149" s="274">
        <f>IF(OV$6=$OS$5,成绩录入!BE152,0)</f>
        <v>0</v>
      </c>
      <c r="OW149" s="274">
        <f>IF(OW$6=$OS$5,成绩录入!BF152,0)</f>
        <v>0</v>
      </c>
      <c r="OX149" s="274">
        <f>IF(OX$6=$OS$5,成绩录入!BG152,0)</f>
        <v>0</v>
      </c>
      <c r="OY149" s="274">
        <f>IF(OY$6=$OS$5,成绩录入!BH152,0)</f>
        <v>0</v>
      </c>
      <c r="OZ149" s="274">
        <f>IF(OZ$6=$OS$5,成绩录入!BI152,0)</f>
        <v>0</v>
      </c>
      <c r="PA149" s="274">
        <f>IF(PA$6=$OS$5,成绩录入!BJ152,0)</f>
        <v>0</v>
      </c>
      <c r="PB149" s="274">
        <f>IF(PB$6=$OS$5,成绩录入!BK152,0)</f>
        <v>0</v>
      </c>
      <c r="PC149" s="274">
        <f>IF(PC$6=$OS$5,成绩录入!BL152,0)</f>
        <v>0</v>
      </c>
      <c r="PD149" s="274">
        <f>IF(PD$6=$OS$5,成绩录入!BM152,0)</f>
        <v>0</v>
      </c>
      <c r="PE149" s="274">
        <f>IF(PE$6=$OS$5,成绩录入!BN152,0)</f>
        <v>0</v>
      </c>
      <c r="PF149" s="274">
        <f>IF(PF$6=$OS$5,成绩录入!BO152,0)</f>
        <v>0</v>
      </c>
      <c r="PG149" s="274">
        <f>IF(PG$6=$OS$5,成绩录入!BP152,0)</f>
        <v>0</v>
      </c>
      <c r="PH149" s="274">
        <f>IF(PH$6=$OS$5,成绩录入!BQ152,0)</f>
        <v>0</v>
      </c>
      <c r="PI149" s="274">
        <f>IF(PI$6=$OS$5,成绩录入!BR152,0)</f>
        <v>0</v>
      </c>
      <c r="PJ149" s="274">
        <f>IF(PJ$6=$OS$5,成绩录入!BS152,0)</f>
        <v>0</v>
      </c>
      <c r="PK149" s="274">
        <f>IF(PK$6=$OS$5,成绩录入!BT152,0)</f>
        <v>0</v>
      </c>
      <c r="PL149" s="274">
        <f>IF(PL$6=$OS$5,成绩录入!BU152,0)</f>
        <v>0</v>
      </c>
      <c r="PM149" s="274">
        <f>IF(PM$6=$OS$5,成绩录入!BV152,0)</f>
        <v>0</v>
      </c>
      <c r="PN149" s="274">
        <f>IF(PN$6=$OS$5,成绩录入!BW152,0)</f>
        <v>0</v>
      </c>
      <c r="PO149" s="274">
        <f>IF(PO$6=$OS$5,成绩录入!BX152,0)</f>
        <v>0</v>
      </c>
      <c r="PP149" s="274">
        <f>IF(PP$6=$OS$5,成绩录入!BY152,0)</f>
        <v>0</v>
      </c>
      <c r="PQ149" s="274">
        <f>IF(PQ$6=$OS$5,成绩录入!BZ152,0)</f>
        <v>0</v>
      </c>
      <c r="PR149" s="274">
        <f>IF(PR$6=$OS$5,成绩录入!CA152,0)</f>
        <v>0</v>
      </c>
      <c r="PS149" s="274">
        <f>IF(PS$6=$OS$5,成绩录入!CB152,0)</f>
        <v>0</v>
      </c>
      <c r="PT149" s="274">
        <f>IF(PT$6=$OS$5,成绩录入!CC152,0)</f>
        <v>0</v>
      </c>
      <c r="PU149" s="274">
        <f>IF(PU$6=$OS$5,成绩录入!CD152,0)</f>
        <v>0</v>
      </c>
      <c r="PV149" s="274">
        <f>IF(PV$6=$OS$5,成绩录入!CE152,0)</f>
        <v>0</v>
      </c>
      <c r="PW149" s="274">
        <f>IF(PW$6=$OS$5,成绩录入!CF152,0)</f>
        <v>0</v>
      </c>
      <c r="PX149" s="274">
        <f>IF(PX$6=$OS$5,成绩录入!CG152,0)</f>
        <v>0</v>
      </c>
      <c r="PY149" s="274">
        <f>IF(PY$6=$OS$5,成绩录入!CH152,0)</f>
        <v>0</v>
      </c>
      <c r="PZ149" s="274">
        <f>IF(PZ$6=$OS$5,成绩录入!CI152,0)</f>
        <v>0</v>
      </c>
      <c r="QA149" s="274">
        <f>IF(QA$6=$OS$5,成绩录入!CJ152,0)</f>
        <v>0</v>
      </c>
      <c r="QB149" s="274">
        <f>IF(QB$6=$OS$5,成绩录入!CK152,0)</f>
        <v>0</v>
      </c>
      <c r="QC149" s="274">
        <f>IF(QC$6=$OS$5,成绩录入!CL152,0)</f>
        <v>0</v>
      </c>
      <c r="QD149" s="274">
        <f>IF(QD$6=$OS$5,成绩录入!CM152,0)</f>
        <v>0</v>
      </c>
      <c r="QE149" s="274">
        <f>IF(QE$6=$OS$5,成绩录入!CN152,0)</f>
        <v>0</v>
      </c>
      <c r="QF149" s="274">
        <f>IF(QF$6=$OS$5,成绩录入!CO152,0)</f>
        <v>0</v>
      </c>
      <c r="QG149" s="274">
        <f>IF(QG$6=$OS$5,成绩录入!CP152,0)</f>
        <v>0</v>
      </c>
      <c r="QH149" s="274">
        <f>IF(QH$6=$OS$5,成绩录入!CQ152,0)</f>
        <v>0</v>
      </c>
      <c r="QI149" s="274">
        <f>IF(QI$6=$OS$5,成绩录入!CR152,0)</f>
        <v>0</v>
      </c>
      <c r="QJ149" s="274">
        <f>IF(QJ$6=$OS$5,成绩录入!CS152,0)</f>
        <v>0</v>
      </c>
      <c r="QK149" s="274">
        <f>IF(QK$6=$OS$5,成绩录入!CT152,0)</f>
        <v>0</v>
      </c>
      <c r="QL149" s="274">
        <f>IF(QL$6=$OS$5,成绩录入!CU152,0)</f>
        <v>0</v>
      </c>
      <c r="QM149" s="274">
        <f>IF(QM$6=$OS$5,成绩录入!CV152,0)</f>
        <v>0</v>
      </c>
      <c r="QN149" s="274">
        <f>IF(QN$6=$OS$5,成绩录入!CW152,0)</f>
        <v>0</v>
      </c>
      <c r="QO149" s="274">
        <f>IF(QO$6=$OS$5,成绩录入!CX152,0)</f>
        <v>0</v>
      </c>
      <c r="QP149" s="274">
        <f>IF(QP$6=$OS$5,成绩录入!CY152,0)</f>
        <v>0</v>
      </c>
      <c r="QQ149" s="274">
        <f>IF(QQ$6=$OS$5,成绩录入!CZ152,0)</f>
        <v>0</v>
      </c>
      <c r="QR149" s="274">
        <f>IF(QR$6=$OS$5,成绩录入!DA152,0)</f>
        <v>0</v>
      </c>
      <c r="QS149" s="274">
        <f>IF(QS$6=$OS$5,成绩录入!DB152,0)</f>
        <v>0</v>
      </c>
      <c r="QT149" s="274">
        <f>IF(QT$6=$OS$5,成绩录入!DC152,0)</f>
        <v>0</v>
      </c>
      <c r="QU149" s="274">
        <f>IF(QU$6=$OS$5,成绩录入!DD152,0)</f>
        <v>0</v>
      </c>
      <c r="QV149" s="274">
        <f>IF(QV$6=$OS$5,成绩录入!DE152,0)</f>
        <v>0</v>
      </c>
      <c r="QW149" s="274">
        <f>IF(QW$6=$OS$5,成绩录入!DF152,0)</f>
        <v>0</v>
      </c>
      <c r="QX149" s="274">
        <f>IF(QX$6=$OS$5,成绩录入!DG152,0)</f>
        <v>0</v>
      </c>
      <c r="QY149" s="274">
        <f>IF(QY$6=$OS$5,成绩录入!DH152,0)</f>
        <v>0</v>
      </c>
      <c r="QZ149" s="274">
        <f>IF(QZ$6=$OS$5,成绩录入!DI152,0)</f>
        <v>0</v>
      </c>
      <c r="RA149" s="274">
        <f>IF(RA$6=$OS$5,成绩录入!DJ152,0)</f>
        <v>0</v>
      </c>
      <c r="RB149" s="248">
        <f>IF(RB$6=$OS$5,成绩录入!DK152,0)</f>
        <v>0</v>
      </c>
      <c r="RC149" s="248">
        <f>IF(RC$6=$OS$5,成绩录入!DL152,0)</f>
        <v>0</v>
      </c>
      <c r="RD149" s="248">
        <f>IF(RD$6=$OS$5,成绩录入!DM152,0)</f>
        <v>0</v>
      </c>
      <c r="RE149" s="248">
        <f>IF(RE$6=$OS$5,成绩录入!DN152,0)</f>
        <v>0</v>
      </c>
      <c r="RF149" s="248">
        <f>IF(RF$6=$OS$5,成绩录入!DO152,0)</f>
        <v>0</v>
      </c>
      <c r="RG149" s="248">
        <f>IF(RG$6=$OS$5,成绩录入!DP152,0)</f>
        <v>0</v>
      </c>
      <c r="RH149" s="248">
        <f>IF(RH$6=$OS$5,成绩录入!DQ152,0)</f>
        <v>0</v>
      </c>
      <c r="RI149" s="248">
        <f>IF(RI$6=$OS$5,成绩录入!DR152,0)</f>
        <v>0</v>
      </c>
      <c r="RJ149" s="248">
        <f>IF(RJ$6=$OS$5,成绩录入!DS152,0)</f>
        <v>0</v>
      </c>
      <c r="RK149" s="248">
        <f>IF(RK$6=$OS$5,成绩录入!DT152,0)</f>
        <v>0</v>
      </c>
      <c r="RL149" s="248">
        <f>IF(RL$6=$OS$5,成绩录入!DU152,0)</f>
        <v>0</v>
      </c>
      <c r="RM149" s="248">
        <f>IF(RM$6=$OS$5,成绩录入!DV152,0)</f>
        <v>0</v>
      </c>
      <c r="RN149" s="248">
        <f>IF(RN$6=$OS$5,成绩录入!DW152,0)</f>
        <v>0</v>
      </c>
      <c r="RO149" s="248">
        <f>IF(RO$6=$OS$5,成绩录入!DX152,0)</f>
        <v>0</v>
      </c>
      <c r="RP149" s="248">
        <f>IF(RP$6=$OS$5,成绩录入!DY152,0)</f>
        <v>0</v>
      </c>
      <c r="RQ149" s="248">
        <f>IF(RQ$6=$OS$5,成绩录入!DZ152,0)</f>
        <v>0</v>
      </c>
      <c r="RR149" s="248">
        <f>IF(RR$6=$OS$5,成绩录入!EA152,0)</f>
        <v>0</v>
      </c>
      <c r="RS149" s="248">
        <f>IF(RS$6=$OS$5,成绩录入!EB152,0)</f>
        <v>0</v>
      </c>
      <c r="RT149" s="248">
        <f>IF(RT$6=$OS$5,成绩录入!EC152,0)</f>
        <v>0</v>
      </c>
      <c r="RU149" s="248">
        <f>IF(RU$6=$OS$5,成绩录入!ED152,0)</f>
        <v>0</v>
      </c>
      <c r="RV149" s="248">
        <f>IF(RV$6=$OS$5,成绩录入!EE152,0)</f>
        <v>0</v>
      </c>
      <c r="RW149" s="248">
        <f>IF(RW$6=$OS$5,成绩录入!EF152,0)</f>
        <v>0</v>
      </c>
      <c r="RX149" s="248">
        <f>IF(RX$6=$OS$5,成绩录入!EG152,0)</f>
        <v>0</v>
      </c>
      <c r="RY149" s="248">
        <f>IF(RY$6=$OS$5,成绩录入!EH152,0)</f>
        <v>0</v>
      </c>
      <c r="RZ149" s="248">
        <f>IF(RZ$6=$OS$5,成绩录入!EI152,0)</f>
        <v>0</v>
      </c>
      <c r="SA149" s="248">
        <f>IF(SA$6=$OS$5,成绩录入!EJ152,0)</f>
        <v>0</v>
      </c>
      <c r="SB149" s="248">
        <f>IF(SB$6=$OS$5,成绩录入!EK152,0)</f>
        <v>0</v>
      </c>
      <c r="SC149" s="248">
        <f>IF(SC$6=$OS$5,成绩录入!EL152,0)</f>
        <v>0</v>
      </c>
      <c r="SD149" s="248">
        <f>IF(SD$6=$OS$5,成绩录入!EM152,0)</f>
        <v>0</v>
      </c>
      <c r="SE149" s="248">
        <f>IF(SE$6=$OS$5,成绩录入!EN152,0)</f>
        <v>0</v>
      </c>
      <c r="SF149" s="248">
        <f>IF(SF$6=$OS$5,成绩录入!EO152,0)</f>
        <v>0</v>
      </c>
      <c r="SG149" s="248">
        <f>IF(SG$6=$OS$5,成绩录入!EP152,0)</f>
        <v>0</v>
      </c>
      <c r="SH149" s="248">
        <f>IF(SH$6=$OS$5,成绩录入!EQ152,0)</f>
        <v>0</v>
      </c>
      <c r="SI149" s="248">
        <f>IF(SI$6=$OS$5,成绩录入!ER152,0)</f>
        <v>0</v>
      </c>
      <c r="SJ149" s="248">
        <f>IF(SJ$6=$OS$5,成绩录入!ES152,0)</f>
        <v>0</v>
      </c>
      <c r="SK149" s="248">
        <f>IF(SK$6=$OS$5,成绩录入!ET152,0)</f>
        <v>0</v>
      </c>
      <c r="SL149" s="248">
        <f>IF(SL$6=$OS$5,成绩录入!EU152,0)</f>
        <v>0</v>
      </c>
      <c r="SM149" s="248">
        <f>IF(SM$6=$OS$5,成绩录入!EV152,0)</f>
        <v>0</v>
      </c>
      <c r="SN149" s="248">
        <f>IF(SN$6=$OS$5,成绩录入!EW152,0)</f>
        <v>0</v>
      </c>
      <c r="SO149" s="248">
        <f>IF(SO$6=$OS$5,成绩录入!EX152,0)</f>
        <v>0</v>
      </c>
      <c r="SP149" s="218">
        <f t="shared" si="353"/>
        <v>0</v>
      </c>
      <c r="SQ149" s="166"/>
      <c r="SR149" s="166"/>
      <c r="SS149" s="273">
        <f>IF(SS$6=$SR$5,成绩录入!BC152,0)</f>
        <v>0</v>
      </c>
      <c r="ST149" s="274">
        <f>IF(ST$6=$SR$5,成绩录入!BD152,0)</f>
        <v>0</v>
      </c>
      <c r="SU149" s="274">
        <f>IF(SU$6=$SR$5,成绩录入!BE152,0)</f>
        <v>0</v>
      </c>
      <c r="SV149" s="274">
        <f>IF(SV$6=$SR$5,成绩录入!BF152,0)</f>
        <v>0</v>
      </c>
      <c r="SW149" s="274">
        <f>IF(SW$6=$SR$5,成绩录入!BG152,0)</f>
        <v>0</v>
      </c>
      <c r="SX149" s="274">
        <f>IF(SX$6=$SR$5,成绩录入!BH152,0)</f>
        <v>0</v>
      </c>
      <c r="SY149" s="274">
        <f>IF(SY$6=$SR$5,成绩录入!BI152,0)</f>
        <v>0</v>
      </c>
      <c r="SZ149" s="274">
        <f>IF(SZ$6=$SR$5,成绩录入!BJ152,0)</f>
        <v>0</v>
      </c>
      <c r="TA149" s="274">
        <f>IF(TA$6=$SR$5,成绩录入!BK152,0)</f>
        <v>0</v>
      </c>
      <c r="TB149" s="274">
        <f>IF(TB$6=$SR$5,成绩录入!BL152,0)</f>
        <v>0</v>
      </c>
      <c r="TC149" s="274">
        <f>IF(TC$6=$SR$5,成绩录入!BM152,0)</f>
        <v>0</v>
      </c>
      <c r="TD149" s="274">
        <f>IF(TD$6=$SR$5,成绩录入!BN152,0)</f>
        <v>0</v>
      </c>
      <c r="TE149" s="274">
        <f>IF(TE$6=$SR$5,成绩录入!BO152,0)</f>
        <v>0</v>
      </c>
      <c r="TF149" s="274">
        <f>IF(TF$6=$SR$5,成绩录入!BP152,0)</f>
        <v>0</v>
      </c>
      <c r="TG149" s="274">
        <f>IF(TG$6=$SR$5,成绩录入!BQ152,0)</f>
        <v>0</v>
      </c>
      <c r="TH149" s="274">
        <f>IF(TH$6=$SR$5,成绩录入!BR152,0)</f>
        <v>0</v>
      </c>
      <c r="TI149" s="274">
        <f>IF(TI$6=$SR$5,成绩录入!BS152,0)</f>
        <v>0</v>
      </c>
      <c r="TJ149" s="274">
        <f>IF(TJ$6=$SR$5,成绩录入!BT152,0)</f>
        <v>0</v>
      </c>
      <c r="TK149" s="274">
        <f>IF(TK$6=$SR$5,成绩录入!BU152,0)</f>
        <v>0</v>
      </c>
      <c r="TL149" s="274">
        <f>IF(TL$6=$SR$5,成绩录入!BV152,0)</f>
        <v>0</v>
      </c>
      <c r="TM149" s="274">
        <f>IF(TM$6=$SR$5,成绩录入!BW152,0)</f>
        <v>0</v>
      </c>
      <c r="TN149" s="274">
        <f>IF(TN$6=$SR$5,成绩录入!BX152,0)</f>
        <v>0</v>
      </c>
      <c r="TO149" s="274">
        <f>IF(TO$6=$SR$5,成绩录入!BY152,0)</f>
        <v>0</v>
      </c>
      <c r="TP149" s="274">
        <f>IF(TP$6=$SR$5,成绩录入!BZ152,0)</f>
        <v>0</v>
      </c>
      <c r="TQ149" s="274">
        <f>IF(TQ$6=$SR$5,成绩录入!CA152,0)</f>
        <v>0</v>
      </c>
      <c r="TR149" s="274">
        <f>IF(TR$6=$SR$5,成绩录入!CB152,0)</f>
        <v>0</v>
      </c>
      <c r="TS149" s="274">
        <f>IF(TS$6=$SR$5,成绩录入!CC152,0)</f>
        <v>0</v>
      </c>
      <c r="TT149" s="274">
        <f>IF(TT$6=$SR$5,成绩录入!CD152,0)</f>
        <v>0</v>
      </c>
      <c r="TU149" s="274">
        <f>IF(TU$6=$SR$5,成绩录入!CE152,0)</f>
        <v>0</v>
      </c>
      <c r="TV149" s="274">
        <f>IF(TV$6=$SR$5,成绩录入!CF152,0)</f>
        <v>0</v>
      </c>
      <c r="TW149" s="274">
        <f>IF(TW$6=$SR$5,成绩录入!CG152,0)</f>
        <v>0</v>
      </c>
      <c r="TX149" s="274">
        <f>IF(TX$6=$SR$5,成绩录入!CH152,0)</f>
        <v>0</v>
      </c>
      <c r="TY149" s="274">
        <f>IF(TY$6=$SR$5,成绩录入!CI152,0)</f>
        <v>0</v>
      </c>
      <c r="TZ149" s="274">
        <f>IF(TZ$6=$SR$5,成绩录入!CJ152,0)</f>
        <v>0</v>
      </c>
      <c r="UA149" s="274">
        <f>IF(UA$6=$SR$5,成绩录入!CK152,0)</f>
        <v>0</v>
      </c>
      <c r="UB149" s="274">
        <f>IF(UB$6=$SR$5,成绩录入!CL152,0)</f>
        <v>0</v>
      </c>
      <c r="UC149" s="274">
        <f>IF(UC$6=$SR$5,成绩录入!CM152,0)</f>
        <v>0</v>
      </c>
      <c r="UD149" s="274">
        <f>IF(UD$6=$SR$5,成绩录入!CN152,0)</f>
        <v>0</v>
      </c>
      <c r="UE149" s="274">
        <f>IF(UE$6=$SR$5,成绩录入!CO152,0)</f>
        <v>0</v>
      </c>
      <c r="UF149" s="274">
        <f>IF(UF$6=$SR$5,成绩录入!CP152,0)</f>
        <v>0</v>
      </c>
      <c r="UG149" s="274">
        <f>IF(UG$6=$SR$5,成绩录入!CQ152,0)</f>
        <v>0</v>
      </c>
      <c r="UH149" s="274">
        <f>IF(UH$6=$SR$5,成绩录入!CR152,0)</f>
        <v>0</v>
      </c>
      <c r="UI149" s="274">
        <f>IF(UI$6=$SR$5,成绩录入!CS152,0)</f>
        <v>0</v>
      </c>
      <c r="UJ149" s="274">
        <f>IF(UJ$6=$SR$5,成绩录入!CT152,0)</f>
        <v>0</v>
      </c>
      <c r="UK149" s="274">
        <f>IF(UK$6=$SR$5,成绩录入!CU152,0)</f>
        <v>0</v>
      </c>
      <c r="UL149" s="274">
        <f>IF(UL$6=$SR$5,成绩录入!CV152,0)</f>
        <v>0</v>
      </c>
      <c r="UM149" s="274">
        <f>IF(UM$6=$SR$5,成绩录入!CW152,0)</f>
        <v>0</v>
      </c>
      <c r="UN149" s="274">
        <f>IF(UN$6=$SR$5,成绩录入!CX152,0)</f>
        <v>0</v>
      </c>
      <c r="UO149" s="274">
        <f>IF(UO$6=$SR$5,成绩录入!CY152,0)</f>
        <v>0</v>
      </c>
      <c r="UP149" s="274">
        <f>IF(UP$6=$SR$5,成绩录入!CZ152,0)</f>
        <v>0</v>
      </c>
      <c r="UQ149" s="274">
        <f>IF(UQ$6=$SR$5,成绩录入!DA152,0)</f>
        <v>0</v>
      </c>
      <c r="UR149" s="274">
        <f>IF(UR$6=$SR$5,成绩录入!DB152,0)</f>
        <v>0</v>
      </c>
      <c r="US149" s="274">
        <f>IF(US$6=$SR$5,成绩录入!DC152,0)</f>
        <v>0</v>
      </c>
      <c r="UT149" s="274">
        <f>IF(UT$6=$SR$5,成绩录入!DD152,0)</f>
        <v>0</v>
      </c>
      <c r="UU149" s="274">
        <f>IF(UU$6=$SR$5,成绩录入!DE152,0)</f>
        <v>0</v>
      </c>
      <c r="UV149" s="274">
        <f>IF(UV$6=$SR$5,成绩录入!DF152,0)</f>
        <v>0</v>
      </c>
      <c r="UW149" s="274">
        <f>IF(UW$6=$SR$5,成绩录入!DG152,0)</f>
        <v>0</v>
      </c>
      <c r="UX149" s="274">
        <f>IF(UX$6=$SR$5,成绩录入!DH152,0)</f>
        <v>0</v>
      </c>
      <c r="UY149" s="274">
        <f>IF(UY$6=$SR$5,成绩录入!DI152,0)</f>
        <v>0</v>
      </c>
      <c r="UZ149" s="274">
        <f>IF(UZ$6=$SR$5,成绩录入!DJ152,0)</f>
        <v>0</v>
      </c>
      <c r="VA149" s="248">
        <f>IF(VA$6=$SR$5,成绩录入!DK152,0)</f>
        <v>0</v>
      </c>
      <c r="VB149" s="248">
        <f>IF(VB$6=$SR$5,成绩录入!DL152,0)</f>
        <v>0</v>
      </c>
      <c r="VC149" s="248">
        <f>IF(VC$6=$SR$5,成绩录入!DM152,0)</f>
        <v>0</v>
      </c>
      <c r="VD149" s="248">
        <f>IF(VD$6=$SR$5,成绩录入!DN152,0)</f>
        <v>0</v>
      </c>
      <c r="VE149" s="248">
        <f>IF(VE$6=$SR$5,成绩录入!DO152,0)</f>
        <v>0</v>
      </c>
      <c r="VF149" s="248">
        <f>IF(VF$6=$SR$5,成绩录入!DP152,0)</f>
        <v>0</v>
      </c>
      <c r="VG149" s="248">
        <f>IF(VG$6=$SR$5,成绩录入!DQ152,0)</f>
        <v>0</v>
      </c>
      <c r="VH149" s="248">
        <f>IF(VH$6=$SR$5,成绩录入!DR152,0)</f>
        <v>0</v>
      </c>
      <c r="VI149" s="248">
        <f>IF(VI$6=$SR$5,成绩录入!DS152,0)</f>
        <v>0</v>
      </c>
      <c r="VJ149" s="248">
        <f>IF(VJ$6=$SR$5,成绩录入!DT152,0)</f>
        <v>0</v>
      </c>
      <c r="VK149" s="248">
        <f>IF(VK$6=$SR$5,成绩录入!DU152,0)</f>
        <v>0</v>
      </c>
      <c r="VL149" s="248">
        <f>IF(VL$6=$SR$5,成绩录入!DV152,0)</f>
        <v>0</v>
      </c>
      <c r="VM149" s="248">
        <f>IF(VM$6=$SR$5,成绩录入!DW152,0)</f>
        <v>0</v>
      </c>
      <c r="VN149" s="248">
        <f>IF(VN$6=$SR$5,成绩录入!DX152,0)</f>
        <v>0</v>
      </c>
      <c r="VO149" s="248">
        <f>IF(VO$6=$SR$5,成绩录入!DY152,0)</f>
        <v>0</v>
      </c>
      <c r="VP149" s="248">
        <f>IF(VP$6=$SR$5,成绩录入!DZ152,0)</f>
        <v>0</v>
      </c>
      <c r="VQ149" s="248">
        <f>IF(VQ$6=$SR$5,成绩录入!EA152,0)</f>
        <v>0</v>
      </c>
      <c r="VR149" s="248">
        <f>IF(VR$6=$SR$5,成绩录入!EB152,0)</f>
        <v>0</v>
      </c>
      <c r="VS149" s="248">
        <f>IF(VS$6=$SR$5,成绩录入!EC152,0)</f>
        <v>0</v>
      </c>
      <c r="VT149" s="248">
        <f>IF(VT$6=$SR$5,成绩录入!ED152,0)</f>
        <v>0</v>
      </c>
      <c r="VU149" s="248">
        <f>IF(VU$6=$SR$5,成绩录入!EE152,0)</f>
        <v>0</v>
      </c>
      <c r="VV149" s="248">
        <f>IF(VV$6=$SR$5,成绩录入!EF152,0)</f>
        <v>0</v>
      </c>
      <c r="VW149" s="248">
        <f>IF(VW$6=$SR$5,成绩录入!EG152,0)</f>
        <v>0</v>
      </c>
      <c r="VX149" s="248">
        <f>IF(VX$6=$SR$5,成绩录入!EH152,0)</f>
        <v>0</v>
      </c>
      <c r="VY149" s="248">
        <f>IF(VY$6=$SR$5,成绩录入!EI152,0)</f>
        <v>0</v>
      </c>
      <c r="VZ149" s="248">
        <f>IF(VZ$6=$SR$5,成绩录入!EJ152,0)</f>
        <v>0</v>
      </c>
      <c r="WA149" s="248">
        <f>IF(WA$6=$SR$5,成绩录入!EK152,0)</f>
        <v>0</v>
      </c>
      <c r="WB149" s="248">
        <f>IF(WB$6=$SR$5,成绩录入!EL152,0)</f>
        <v>0</v>
      </c>
      <c r="WC149" s="248">
        <f>IF(WC$6=$SR$5,成绩录入!EM152,0)</f>
        <v>0</v>
      </c>
      <c r="WD149" s="248">
        <f>IF(WD$6=$SR$5,成绩录入!EN152,0)</f>
        <v>0</v>
      </c>
      <c r="WE149" s="248">
        <f>IF(WE$6=$SR$5,成绩录入!EO152,0)</f>
        <v>0</v>
      </c>
      <c r="WF149" s="248">
        <f>IF(WF$6=$SR$5,成绩录入!EP152,0)</f>
        <v>0</v>
      </c>
      <c r="WG149" s="248">
        <f>IF(WG$6=$SR$5,成绩录入!EQ152,0)</f>
        <v>0</v>
      </c>
      <c r="WH149" s="248">
        <f>IF(WH$6=$SR$5,成绩录入!ER152,0)</f>
        <v>0</v>
      </c>
      <c r="WI149" s="248">
        <f>IF(WI$6=$SR$5,成绩录入!ES152,0)</f>
        <v>0</v>
      </c>
      <c r="WJ149" s="248">
        <f>IF(WJ$6=$SR$5,成绩录入!ET152,0)</f>
        <v>0</v>
      </c>
      <c r="WK149" s="248">
        <f>IF(WK$6=$SR$5,成绩录入!EU152,0)</f>
        <v>0</v>
      </c>
      <c r="WL149" s="248">
        <f>IF(WL$6=$SR$5,成绩录入!EV152,0)</f>
        <v>0</v>
      </c>
      <c r="WM149" s="248">
        <f>IF(WM$6=$SR$5,成绩录入!EW152,0)</f>
        <v>0</v>
      </c>
      <c r="WN149" s="248">
        <f>IF(WN$6=$SR$5,成绩录入!EX152,0)</f>
        <v>0</v>
      </c>
      <c r="WO149" s="218">
        <f t="shared" si="354"/>
        <v>0</v>
      </c>
      <c r="WP149" s="166"/>
      <c r="WQ149" s="166"/>
      <c r="WR149" s="273">
        <f>IF(WR$6=$WQ$5,成绩录入!BC152,0)</f>
        <v>0</v>
      </c>
      <c r="WS149" s="274">
        <f>IF(WS$6=$WQ$5,成绩录入!BD152,0)</f>
        <v>0</v>
      </c>
      <c r="WT149" s="274">
        <f>IF(WT$6=$WQ$5,成绩录入!BE152,0)</f>
        <v>0</v>
      </c>
      <c r="WU149" s="274">
        <f>IF(WU$6=$WQ$5,成绩录入!BF152,0)</f>
        <v>0</v>
      </c>
      <c r="WV149" s="274">
        <f>IF(WV$6=$WQ$5,成绩录入!BG152,0)</f>
        <v>0</v>
      </c>
      <c r="WW149" s="274">
        <f>IF(WW$6=$WQ$5,成绩录入!BH152,0)</f>
        <v>0</v>
      </c>
      <c r="WX149" s="274">
        <f>IF(WX$6=$WQ$5,成绩录入!BI152,0)</f>
        <v>0</v>
      </c>
      <c r="WY149" s="274">
        <f>IF(WY$6=$WQ$5,成绩录入!BJ152,0)</f>
        <v>0</v>
      </c>
      <c r="WZ149" s="274">
        <f>IF(WZ$6=$WQ$5,成绩录入!BK152,0)</f>
        <v>0</v>
      </c>
      <c r="XA149" s="274">
        <f>IF(XA$6=$WQ$5,成绩录入!BL152,0)</f>
        <v>0</v>
      </c>
      <c r="XB149" s="274">
        <f>IF(XB$6=$WQ$5,成绩录入!BM152,0)</f>
        <v>0</v>
      </c>
      <c r="XC149" s="274">
        <f>IF(XC$6=$WQ$5,成绩录入!BN152,0)</f>
        <v>0</v>
      </c>
      <c r="XD149" s="274">
        <f>IF(XD$6=$WQ$5,成绩录入!BO152,0)</f>
        <v>0</v>
      </c>
      <c r="XE149" s="274">
        <f>IF(XE$6=$WQ$5,成绩录入!BP152,0)</f>
        <v>0</v>
      </c>
      <c r="XF149" s="274">
        <f>IF(XF$6=$WQ$5,成绩录入!BQ152,0)</f>
        <v>0</v>
      </c>
      <c r="XG149" s="274">
        <f>IF(XG$6=$WQ$5,成绩录入!BR152,0)</f>
        <v>0</v>
      </c>
      <c r="XH149" s="274">
        <f>IF(XH$6=$WQ$5,成绩录入!BS152,0)</f>
        <v>0</v>
      </c>
      <c r="XI149" s="274">
        <f>IF(XI$6=$WQ$5,成绩录入!BT152,0)</f>
        <v>0</v>
      </c>
      <c r="XJ149" s="274">
        <f>IF(XJ$6=$WQ$5,成绩录入!BU152,0)</f>
        <v>0</v>
      </c>
      <c r="XK149" s="274">
        <f>IF(XK$6=$WQ$5,成绩录入!BV152,0)</f>
        <v>0</v>
      </c>
      <c r="XL149" s="274">
        <f>IF(XL$6=$WQ$5,成绩录入!BW152,0)</f>
        <v>0</v>
      </c>
      <c r="XM149" s="274">
        <f>IF(XM$6=$WQ$5,成绩录入!BX152,0)</f>
        <v>0</v>
      </c>
      <c r="XN149" s="274">
        <f>IF(XN$6=$WQ$5,成绩录入!BY152,0)</f>
        <v>0</v>
      </c>
      <c r="XO149" s="274">
        <f>IF(XO$6=$WQ$5,成绩录入!BZ152,0)</f>
        <v>0</v>
      </c>
      <c r="XP149" s="274">
        <f>IF(XP$6=$WQ$5,成绩录入!CA152,0)</f>
        <v>0</v>
      </c>
      <c r="XQ149" s="274">
        <f>IF(XQ$6=$WQ$5,成绩录入!CB152,0)</f>
        <v>0</v>
      </c>
      <c r="XR149" s="274">
        <f>IF(XR$6=$WQ$5,成绩录入!CC152,0)</f>
        <v>0</v>
      </c>
      <c r="XS149" s="274">
        <f>IF(XS$6=$WQ$5,成绩录入!CD152,0)</f>
        <v>0</v>
      </c>
      <c r="XT149" s="274">
        <f>IF(XT$6=$WQ$5,成绩录入!CE152,0)</f>
        <v>0</v>
      </c>
      <c r="XU149" s="274">
        <f>IF(XU$6=$WQ$5,成绩录入!CF152,0)</f>
        <v>0</v>
      </c>
      <c r="XV149" s="274">
        <f>IF(XV$6=$WQ$5,成绩录入!CG152,0)</f>
        <v>0</v>
      </c>
      <c r="XW149" s="274">
        <f>IF(XW$6=$WQ$5,成绩录入!CH152,0)</f>
        <v>0</v>
      </c>
      <c r="XX149" s="274">
        <f>IF(XX$6=$WQ$5,成绩录入!CI152,0)</f>
        <v>0</v>
      </c>
      <c r="XY149" s="274">
        <f>IF(XY$6=$WQ$5,成绩录入!CJ152,0)</f>
        <v>0</v>
      </c>
      <c r="XZ149" s="274">
        <f>IF(XZ$6=$WQ$5,成绩录入!CK152,0)</f>
        <v>0</v>
      </c>
      <c r="YA149" s="274">
        <f>IF(YA$6=$WQ$5,成绩录入!CL152,0)</f>
        <v>0</v>
      </c>
      <c r="YB149" s="274">
        <f>IF(YB$6=$WQ$5,成绩录入!CM152,0)</f>
        <v>0</v>
      </c>
      <c r="YC149" s="274">
        <f>IF(YC$6=$WQ$5,成绩录入!CN152,0)</f>
        <v>0</v>
      </c>
      <c r="YD149" s="274">
        <f>IF(YD$6=$WQ$5,成绩录入!CO152,0)</f>
        <v>0</v>
      </c>
      <c r="YE149" s="274">
        <f>IF(YE$6=$WQ$5,成绩录入!CP152,0)</f>
        <v>0</v>
      </c>
      <c r="YF149" s="274">
        <f>IF(YF$6=$WQ$5,成绩录入!CQ152,0)</f>
        <v>0</v>
      </c>
      <c r="YG149" s="274">
        <f>IF(YG$6=$WQ$5,成绩录入!CR152,0)</f>
        <v>0</v>
      </c>
      <c r="YH149" s="274">
        <f>IF(YH$6=$WQ$5,成绩录入!CS152,0)</f>
        <v>0</v>
      </c>
      <c r="YI149" s="274">
        <f>IF(YI$6=$WQ$5,成绩录入!CT152,0)</f>
        <v>0</v>
      </c>
      <c r="YJ149" s="274">
        <f>IF(YJ$6=$WQ$5,成绩录入!CU152,0)</f>
        <v>0</v>
      </c>
      <c r="YK149" s="274">
        <f>IF(YK$6=$WQ$5,成绩录入!CV152,0)</f>
        <v>0</v>
      </c>
      <c r="YL149" s="274">
        <f>IF(YL$6=$WQ$5,成绩录入!CW152,0)</f>
        <v>0</v>
      </c>
      <c r="YM149" s="274">
        <f>IF(YM$6=$WQ$5,成绩录入!CX152,0)</f>
        <v>0</v>
      </c>
      <c r="YN149" s="274">
        <f>IF(YN$6=$WQ$5,成绩录入!CY152,0)</f>
        <v>0</v>
      </c>
      <c r="YO149" s="274">
        <f>IF(YO$6=$WQ$5,成绩录入!CZ152,0)</f>
        <v>0</v>
      </c>
      <c r="YP149" s="274">
        <f>IF(YP$6=$WQ$5,成绩录入!DA152,0)</f>
        <v>0</v>
      </c>
      <c r="YQ149" s="274">
        <f>IF(YQ$6=$WQ$5,成绩录入!DB152,0)</f>
        <v>0</v>
      </c>
      <c r="YR149" s="274">
        <f>IF(YR$6=$WQ$5,成绩录入!DC152,0)</f>
        <v>0</v>
      </c>
      <c r="YS149" s="274">
        <f>IF(YS$6=$WQ$5,成绩录入!DD152,0)</f>
        <v>0</v>
      </c>
      <c r="YT149" s="274">
        <f>IF(YT$6=$WQ$5,成绩录入!DE152,0)</f>
        <v>0</v>
      </c>
      <c r="YU149" s="274">
        <f>IF(YU$6=$WQ$5,成绩录入!DF152,0)</f>
        <v>0</v>
      </c>
      <c r="YV149" s="274">
        <f>IF(YV$6=$WQ$5,成绩录入!DG152,0)</f>
        <v>0</v>
      </c>
      <c r="YW149" s="274">
        <f>IF(YW$6=$WQ$5,成绩录入!DH152,0)</f>
        <v>0</v>
      </c>
      <c r="YX149" s="274">
        <f>IF(YX$6=$WQ$5,成绩录入!DI152,0)</f>
        <v>0</v>
      </c>
      <c r="YY149" s="274">
        <f>IF(YY$6=$WQ$5,成绩录入!DJ152,0)</f>
        <v>0</v>
      </c>
      <c r="YZ149" s="248">
        <f>IF(YZ$6=$WQ$5,成绩录入!DK152,0)</f>
        <v>0</v>
      </c>
      <c r="ZA149" s="248">
        <f>IF(ZA$6=$WQ$5,成绩录入!DL152,0)</f>
        <v>0</v>
      </c>
      <c r="ZB149" s="248">
        <f>IF(ZB$6=$WQ$5,成绩录入!DM152,0)</f>
        <v>0</v>
      </c>
      <c r="ZC149" s="248">
        <f>IF(ZC$6=$WQ$5,成绩录入!DN152,0)</f>
        <v>0</v>
      </c>
      <c r="ZD149" s="248">
        <f>IF(ZD$6=$WQ$5,成绩录入!DO152,0)</f>
        <v>0</v>
      </c>
      <c r="ZE149" s="248">
        <f>IF(ZE$6=$WQ$5,成绩录入!DP152,0)</f>
        <v>0</v>
      </c>
      <c r="ZF149" s="248">
        <f>IF(ZF$6=$WQ$5,成绩录入!DQ152,0)</f>
        <v>0</v>
      </c>
      <c r="ZG149" s="248">
        <f>IF(ZG$6=$WQ$5,成绩录入!DR152,0)</f>
        <v>0</v>
      </c>
      <c r="ZH149" s="248">
        <f>IF(ZH$6=$WQ$5,成绩录入!DS152,0)</f>
        <v>0</v>
      </c>
      <c r="ZI149" s="248">
        <f>IF(ZI$6=$WQ$5,成绩录入!DT152,0)</f>
        <v>0</v>
      </c>
      <c r="ZJ149" s="248">
        <f>IF(ZJ$6=$WQ$5,成绩录入!DU152,0)</f>
        <v>0</v>
      </c>
      <c r="ZK149" s="248">
        <f>IF(ZK$6=$WQ$5,成绩录入!DV152,0)</f>
        <v>0</v>
      </c>
      <c r="ZL149" s="248">
        <f>IF(ZL$6=$WQ$5,成绩录入!DW152,0)</f>
        <v>0</v>
      </c>
      <c r="ZM149" s="248">
        <f>IF(ZM$6=$WQ$5,成绩录入!DX152,0)</f>
        <v>0</v>
      </c>
      <c r="ZN149" s="248">
        <f>IF(ZN$6=$WQ$5,成绩录入!DY152,0)</f>
        <v>0</v>
      </c>
      <c r="ZO149" s="248">
        <f>IF(ZO$6=$WQ$5,成绩录入!DZ152,0)</f>
        <v>0</v>
      </c>
      <c r="ZP149" s="248">
        <f>IF(ZP$6=$WQ$5,成绩录入!EA152,0)</f>
        <v>0</v>
      </c>
      <c r="ZQ149" s="248">
        <f>IF(ZQ$6=$WQ$5,成绩录入!EB152,0)</f>
        <v>0</v>
      </c>
      <c r="ZR149" s="248">
        <f>IF(ZR$6=$WQ$5,成绩录入!EC152,0)</f>
        <v>0</v>
      </c>
      <c r="ZS149" s="248">
        <f>IF(ZS$6=$WQ$5,成绩录入!ED152,0)</f>
        <v>0</v>
      </c>
      <c r="ZT149" s="248">
        <f>IF(ZT$6=$WQ$5,成绩录入!EE152,0)</f>
        <v>0</v>
      </c>
      <c r="ZU149" s="248">
        <f>IF(ZU$6=$WQ$5,成绩录入!EF152,0)</f>
        <v>0</v>
      </c>
      <c r="ZV149" s="248">
        <f>IF(ZV$6=$WQ$5,成绩录入!EG152,0)</f>
        <v>0</v>
      </c>
      <c r="ZW149" s="248">
        <f>IF(ZW$6=$WQ$5,成绩录入!EH152,0)</f>
        <v>0</v>
      </c>
      <c r="ZX149" s="248">
        <f>IF(ZX$6=$WQ$5,成绩录入!EI152,0)</f>
        <v>0</v>
      </c>
      <c r="ZY149" s="248">
        <f>IF(ZY$6=$WQ$5,成绩录入!EJ152,0)</f>
        <v>0</v>
      </c>
      <c r="ZZ149" s="248">
        <f>IF(ZZ$6=$WQ$5,成绩录入!EK152,0)</f>
        <v>0</v>
      </c>
      <c r="AAA149" s="248">
        <f>IF(AAA$6=$WQ$5,成绩录入!EL152,0)</f>
        <v>0</v>
      </c>
      <c r="AAB149" s="248">
        <f>IF(AAB$6=$WQ$5,成绩录入!EM152,0)</f>
        <v>0</v>
      </c>
      <c r="AAC149" s="248">
        <f>IF(AAC$6=$WQ$5,成绩录入!EN152,0)</f>
        <v>0</v>
      </c>
      <c r="AAD149" s="248">
        <f>IF(AAD$6=$WQ$5,成绩录入!EO152,0)</f>
        <v>0</v>
      </c>
      <c r="AAE149" s="248">
        <f>IF(AAE$6=$WQ$5,成绩录入!EP152,0)</f>
        <v>0</v>
      </c>
      <c r="AAF149" s="248">
        <f>IF(AAF$6=$WQ$5,成绩录入!EQ152,0)</f>
        <v>0</v>
      </c>
      <c r="AAG149" s="248">
        <f>IF(AAG$6=$WQ$5,成绩录入!ER152,0)</f>
        <v>0</v>
      </c>
      <c r="AAH149" s="248">
        <f>IF(AAH$6=$WQ$5,成绩录入!ES152,0)</f>
        <v>0</v>
      </c>
      <c r="AAI149" s="248">
        <f>IF(AAI$6=$WQ$5,成绩录入!ET152,0)</f>
        <v>0</v>
      </c>
      <c r="AAJ149" s="248">
        <f>IF(AAJ$6=$WQ$5,成绩录入!EU152,0)</f>
        <v>0</v>
      </c>
      <c r="AAK149" s="248">
        <f>IF(AAK$6=$WQ$5,成绩录入!EV152,0)</f>
        <v>0</v>
      </c>
      <c r="AAL149" s="248">
        <f>IF(AAL$6=$WQ$5,成绩录入!EW152,0)</f>
        <v>0</v>
      </c>
      <c r="AAM149" s="248">
        <f>IF(AAM$6=$WQ$5,成绩录入!EX152,0)</f>
        <v>0</v>
      </c>
      <c r="AAN149" s="218">
        <f t="shared" si="355"/>
        <v>0</v>
      </c>
      <c r="AAO149" s="206"/>
      <c r="AAQ149" s="273">
        <f>IF(AAQ$6=$AAP$5,成绩录入!BC152,0)</f>
        <v>0</v>
      </c>
      <c r="AAR149" s="274">
        <f>IF(AAR$6=$AAP$5,成绩录入!BD152,0)</f>
        <v>0</v>
      </c>
      <c r="AAS149" s="274">
        <f>IF(AAS$6=$AAP$5,成绩录入!BE152,0)</f>
        <v>0</v>
      </c>
      <c r="AAT149" s="274">
        <f>IF(AAT$6=$AAP$5,成绩录入!BF152,0)</f>
        <v>0</v>
      </c>
      <c r="AAU149" s="274">
        <f>IF(AAU$6=$AAP$5,成绩录入!BG152,0)</f>
        <v>0</v>
      </c>
      <c r="AAV149" s="274">
        <f>IF(AAV$6=$AAP$5,成绩录入!BH152,0)</f>
        <v>0</v>
      </c>
      <c r="AAW149" s="274">
        <f>IF(AAW$6=$AAP$5,成绩录入!BI152,0)</f>
        <v>0</v>
      </c>
      <c r="AAX149" s="274">
        <f>IF(AAX$6=$AAP$5,成绩录入!BJ152,0)</f>
        <v>0</v>
      </c>
      <c r="AAY149" s="274">
        <f>IF(AAY$6=$AAP$5,成绩录入!BK152,0)</f>
        <v>0</v>
      </c>
      <c r="AAZ149" s="274">
        <f>IF(AAZ$6=$AAP$5,成绩录入!BL152,0)</f>
        <v>0</v>
      </c>
      <c r="ABA149" s="274">
        <f>IF(ABA$6=$AAP$5,成绩录入!BM152,0)</f>
        <v>0</v>
      </c>
      <c r="ABB149" s="274">
        <f>IF(ABB$6=$AAP$5,成绩录入!BN152,0)</f>
        <v>0</v>
      </c>
      <c r="ABC149" s="274">
        <f>IF(ABC$6=$AAP$5,成绩录入!BO152,0)</f>
        <v>0</v>
      </c>
      <c r="ABD149" s="274">
        <f>IF(ABD$6=$AAP$5,成绩录入!BP152,0)</f>
        <v>0</v>
      </c>
      <c r="ABE149" s="274">
        <f>IF(ABE$6=$AAP$5,成绩录入!BQ152,0)</f>
        <v>0</v>
      </c>
      <c r="ABF149" s="274">
        <f>IF(ABF$6=$AAP$5,成绩录入!BR152,0)</f>
        <v>0</v>
      </c>
      <c r="ABG149" s="274">
        <f>IF(ABG$6=$AAP$5,成绩录入!BS152,0)</f>
        <v>0</v>
      </c>
      <c r="ABH149" s="274">
        <f>IF(ABH$6=$AAP$5,成绩录入!BT152,0)</f>
        <v>0</v>
      </c>
      <c r="ABI149" s="274">
        <f>IF(ABI$6=$AAP$5,成绩录入!BU152,0)</f>
        <v>0</v>
      </c>
      <c r="ABJ149" s="274">
        <f>IF(ABJ$6=$AAP$5,成绩录入!BV152,0)</f>
        <v>0</v>
      </c>
      <c r="ABK149" s="274">
        <f>IF(ABK$6=$AAP$5,成绩录入!BW152,0)</f>
        <v>0</v>
      </c>
      <c r="ABL149" s="274">
        <f>IF(ABL$6=$AAP$5,成绩录入!BX152,0)</f>
        <v>0</v>
      </c>
      <c r="ABM149" s="274">
        <f>IF(ABM$6=$AAP$5,成绩录入!BY152,0)</f>
        <v>0</v>
      </c>
      <c r="ABN149" s="274">
        <f>IF(ABN$6=$AAP$5,成绩录入!BZ152,0)</f>
        <v>0</v>
      </c>
      <c r="ABO149" s="274">
        <f>IF(ABO$6=$AAP$5,成绩录入!CA152,0)</f>
        <v>0</v>
      </c>
      <c r="ABP149" s="274">
        <f>IF(ABP$6=$AAP$5,成绩录入!CB152,0)</f>
        <v>0</v>
      </c>
      <c r="ABQ149" s="274">
        <f>IF(ABQ$6=$AAP$5,成绩录入!CC152,0)</f>
        <v>0</v>
      </c>
      <c r="ABR149" s="274">
        <f>IF(ABR$6=$AAP$5,成绩录入!CD152,0)</f>
        <v>0</v>
      </c>
      <c r="ABS149" s="274">
        <f>IF(ABS$6=$AAP$5,成绩录入!CE152,0)</f>
        <v>0</v>
      </c>
      <c r="ABT149" s="274">
        <f>IF(ABT$6=$AAP$5,成绩录入!CF152,0)</f>
        <v>0</v>
      </c>
      <c r="ABU149" s="274">
        <f>IF(ABU$6=$AAP$5,成绩录入!CG152,0)</f>
        <v>0</v>
      </c>
      <c r="ABV149" s="274">
        <f>IF(ABV$6=$AAP$5,成绩录入!CH152,0)</f>
        <v>0</v>
      </c>
      <c r="ABW149" s="274">
        <f>IF(ABW$6=$AAP$5,成绩录入!CI152,0)</f>
        <v>0</v>
      </c>
      <c r="ABX149" s="274">
        <f>IF(ABX$6=$AAP$5,成绩录入!CJ152,0)</f>
        <v>0</v>
      </c>
      <c r="ABY149" s="274">
        <f>IF(ABY$6=$AAP$5,成绩录入!CK152,0)</f>
        <v>0</v>
      </c>
      <c r="ABZ149" s="274">
        <f>IF(ABZ$6=$AAP$5,成绩录入!CL152,0)</f>
        <v>0</v>
      </c>
      <c r="ACA149" s="274">
        <f>IF(ACA$6=$AAP$5,成绩录入!CM152,0)</f>
        <v>0</v>
      </c>
      <c r="ACB149" s="274">
        <f>IF(ACB$6=$AAP$5,成绩录入!CN152,0)</f>
        <v>0</v>
      </c>
      <c r="ACC149" s="274">
        <f>IF(ACC$6=$AAP$5,成绩录入!CO152,0)</f>
        <v>0</v>
      </c>
      <c r="ACD149" s="274">
        <f>IF(ACD$6=$AAP$5,成绩录入!CP152,0)</f>
        <v>0</v>
      </c>
      <c r="ACE149" s="274">
        <f>IF(ACE$6=$AAP$5,成绩录入!CQ152,0)</f>
        <v>0</v>
      </c>
      <c r="ACF149" s="274">
        <f>IF(ACF$6=$AAP$5,成绩录入!CR152,0)</f>
        <v>0</v>
      </c>
      <c r="ACG149" s="274">
        <f>IF(ACG$6=$AAP$5,成绩录入!CS152,0)</f>
        <v>0</v>
      </c>
      <c r="ACH149" s="274">
        <f>IF(ACH$6=$AAP$5,成绩录入!CT152,0)</f>
        <v>0</v>
      </c>
      <c r="ACI149" s="274">
        <f>IF(ACI$6=$AAP$5,成绩录入!CU152,0)</f>
        <v>0</v>
      </c>
      <c r="ACJ149" s="274">
        <f>IF(ACJ$6=$AAP$5,成绩录入!CV152,0)</f>
        <v>0</v>
      </c>
      <c r="ACK149" s="274">
        <f>IF(ACK$6=$AAP$5,成绩录入!CW152,0)</f>
        <v>0</v>
      </c>
      <c r="ACL149" s="274">
        <f>IF(ACL$6=$AAP$5,成绩录入!CX152,0)</f>
        <v>0</v>
      </c>
      <c r="ACM149" s="274">
        <f>IF(ACM$6=$AAP$5,成绩录入!CY152,0)</f>
        <v>0</v>
      </c>
      <c r="ACN149" s="274">
        <f>IF(ACN$6=$AAP$5,成绩录入!CZ152,0)</f>
        <v>0</v>
      </c>
      <c r="ACO149" s="274">
        <f>IF(ACO$6=$AAP$5,成绩录入!DA152,0)</f>
        <v>0</v>
      </c>
      <c r="ACP149" s="274">
        <f>IF(ACP$6=$AAP$5,成绩录入!DB152,0)</f>
        <v>0</v>
      </c>
      <c r="ACQ149" s="274">
        <f>IF(ACQ$6=$AAP$5,成绩录入!DC152,0)</f>
        <v>0</v>
      </c>
      <c r="ACR149" s="274">
        <f>IF(ACR$6=$AAP$5,成绩录入!DD152,0)</f>
        <v>0</v>
      </c>
      <c r="ACS149" s="274">
        <f>IF(ACS$6=$AAP$5,成绩录入!DE152,0)</f>
        <v>0</v>
      </c>
      <c r="ACT149" s="274">
        <f>IF(ACT$6=$AAP$5,成绩录入!DF152,0)</f>
        <v>0</v>
      </c>
      <c r="ACU149" s="274">
        <f>IF(ACU$6=$AAP$5,成绩录入!DG152,0)</f>
        <v>0</v>
      </c>
      <c r="ACV149" s="274">
        <f>IF(ACV$6=$AAP$5,成绩录入!DH152,0)</f>
        <v>0</v>
      </c>
      <c r="ACW149" s="274">
        <f>IF(ACW$6=$AAP$5,成绩录入!DI152,0)</f>
        <v>0</v>
      </c>
      <c r="ACX149" s="274">
        <f>IF(ACX$6=$AAP$5,成绩录入!DJ152,0)</f>
        <v>0</v>
      </c>
      <c r="ACY149" s="248">
        <f>IF(ACY$6=$AAP$5,成绩录入!DK152,0)</f>
        <v>0</v>
      </c>
      <c r="ACZ149" s="248">
        <f>IF(ACZ$6=$AAP$5,成绩录入!DL152,0)</f>
        <v>0</v>
      </c>
      <c r="ADA149" s="248">
        <f>IF(ADA$6=$AAP$5,成绩录入!DM152,0)</f>
        <v>0</v>
      </c>
      <c r="ADB149" s="248">
        <f>IF(ADB$6=$AAP$5,成绩录入!DN152,0)</f>
        <v>0</v>
      </c>
      <c r="ADC149" s="248">
        <f>IF(ADC$6=$AAP$5,成绩录入!DO152,0)</f>
        <v>0</v>
      </c>
      <c r="ADD149" s="248">
        <f>IF(ADD$6=$AAP$5,成绩录入!DP152,0)</f>
        <v>0</v>
      </c>
      <c r="ADE149" s="248">
        <f>IF(ADE$6=$AAP$5,成绩录入!DQ152,0)</f>
        <v>0</v>
      </c>
      <c r="ADF149" s="248">
        <f>IF(ADF$6=$AAP$5,成绩录入!DR152,0)</f>
        <v>0</v>
      </c>
      <c r="ADG149" s="248">
        <f>IF(ADG$6=$AAP$5,成绩录入!DS152,0)</f>
        <v>0</v>
      </c>
      <c r="ADH149" s="248">
        <f>IF(ADH$6=$AAP$5,成绩录入!DT152,0)</f>
        <v>0</v>
      </c>
      <c r="ADI149" s="248">
        <f>IF(ADI$6=$AAP$5,成绩录入!DU152,0)</f>
        <v>0</v>
      </c>
      <c r="ADJ149" s="248">
        <f>IF(ADJ$6=$AAP$5,成绩录入!DV152,0)</f>
        <v>0</v>
      </c>
      <c r="ADK149" s="248">
        <f>IF(ADK$6=$AAP$5,成绩录入!DW152,0)</f>
        <v>0</v>
      </c>
      <c r="ADL149" s="248">
        <f>IF(ADL$6=$AAP$5,成绩录入!DX152,0)</f>
        <v>0</v>
      </c>
      <c r="ADM149" s="248">
        <f>IF(ADM$6=$AAP$5,成绩录入!DY152,0)</f>
        <v>0</v>
      </c>
      <c r="ADN149" s="248">
        <f>IF(ADN$6=$AAP$5,成绩录入!DZ152,0)</f>
        <v>0</v>
      </c>
      <c r="ADO149" s="248">
        <f>IF(ADO$6=$AAP$5,成绩录入!EA152,0)</f>
        <v>0</v>
      </c>
      <c r="ADP149" s="248">
        <f>IF(ADP$6=$AAP$5,成绩录入!EB152,0)</f>
        <v>0</v>
      </c>
      <c r="ADQ149" s="248">
        <f>IF(ADQ$6=$AAP$5,成绩录入!EC152,0)</f>
        <v>0</v>
      </c>
      <c r="ADR149" s="248">
        <f>IF(ADR$6=$AAP$5,成绩录入!ED152,0)</f>
        <v>0</v>
      </c>
      <c r="ADS149" s="248">
        <f>IF(ADS$6=$AAP$5,成绩录入!EE152,0)</f>
        <v>0</v>
      </c>
      <c r="ADT149" s="248">
        <f>IF(ADT$6=$AAP$5,成绩录入!EF152,0)</f>
        <v>0</v>
      </c>
      <c r="ADU149" s="248">
        <f>IF(ADU$6=$AAP$5,成绩录入!EG152,0)</f>
        <v>0</v>
      </c>
      <c r="ADV149" s="248">
        <f>IF(ADV$6=$AAP$5,成绩录入!EH152,0)</f>
        <v>0</v>
      </c>
      <c r="ADW149" s="248">
        <f>IF(ADW$6=$AAP$5,成绩录入!EI152,0)</f>
        <v>0</v>
      </c>
      <c r="ADX149" s="248">
        <f>IF(ADX$6=$AAP$5,成绩录入!EJ152,0)</f>
        <v>0</v>
      </c>
      <c r="ADY149" s="248">
        <f>IF(ADY$6=$AAP$5,成绩录入!EK152,0)</f>
        <v>0</v>
      </c>
      <c r="ADZ149" s="248">
        <f>IF(ADZ$6=$AAP$5,成绩录入!EL152,0)</f>
        <v>0</v>
      </c>
      <c r="AEA149" s="248">
        <f>IF(AEA$6=$AAP$5,成绩录入!EM152,0)</f>
        <v>0</v>
      </c>
      <c r="AEB149" s="248">
        <f>IF(AEB$6=$AAP$5,成绩录入!EN152,0)</f>
        <v>0</v>
      </c>
      <c r="AEC149" s="248">
        <f>IF(AEC$6=$AAP$5,成绩录入!EO152,0)</f>
        <v>0</v>
      </c>
      <c r="AED149" s="248">
        <f>IF(AED$6=$AAP$5,成绩录入!EP152,0)</f>
        <v>0</v>
      </c>
      <c r="AEE149" s="248">
        <f>IF(AEE$6=$AAP$5,成绩录入!EQ152,0)</f>
        <v>0</v>
      </c>
      <c r="AEF149" s="248">
        <f>IF(AEF$6=$AAP$5,成绩录入!ER152,0)</f>
        <v>0</v>
      </c>
      <c r="AEG149" s="248">
        <f>IF(AEG$6=$AAP$5,成绩录入!ES152,0)</f>
        <v>0</v>
      </c>
      <c r="AEH149" s="248">
        <f>IF(AEH$6=$AAP$5,成绩录入!ET152,0)</f>
        <v>0</v>
      </c>
      <c r="AEI149" s="248">
        <f>IF(AEI$6=$AAP$5,成绩录入!EU152,0)</f>
        <v>0</v>
      </c>
      <c r="AEJ149" s="248">
        <f>IF(AEJ$6=$AAP$5,成绩录入!EV152,0)</f>
        <v>0</v>
      </c>
      <c r="AEK149" s="248">
        <f>IF(AEK$6=$AAP$5,成绩录入!EW152,0)</f>
        <v>0</v>
      </c>
      <c r="AEL149" s="248">
        <f>IF(AEL$6=$AAP$5,成绩录入!EX152,0)</f>
        <v>0</v>
      </c>
      <c r="AEM149" s="218">
        <f t="shared" si="356"/>
        <v>0</v>
      </c>
      <c r="AEN149" s="166"/>
      <c r="AEO149" s="166"/>
      <c r="AEP149" s="273">
        <f>IF(AEP$6=$AEO$5,成绩录入!BC152,0)</f>
        <v>0</v>
      </c>
      <c r="AEQ149" s="274">
        <f>IF(AEQ$6=$AEO$5,成绩录入!BD152,0)</f>
        <v>0</v>
      </c>
      <c r="AER149" s="274">
        <f>IF(AER$6=$AEO$5,成绩录入!BE152,0)</f>
        <v>0</v>
      </c>
      <c r="AES149" s="274">
        <f>IF(AES$6=$AEO$5,成绩录入!BF152,0)</f>
        <v>0</v>
      </c>
      <c r="AET149" s="274">
        <f>IF(AET$6=$AEO$5,成绩录入!BG152,0)</f>
        <v>0</v>
      </c>
      <c r="AEU149" s="274">
        <f>IF(AEU$6=$AEO$5,成绩录入!BH152,0)</f>
        <v>0</v>
      </c>
      <c r="AEV149" s="274">
        <f>IF(AEV$6=$AEO$5,成绩录入!BI152,0)</f>
        <v>0</v>
      </c>
      <c r="AEW149" s="274">
        <f>IF(AEW$6=$AEO$5,成绩录入!BJ152,0)</f>
        <v>0</v>
      </c>
      <c r="AEX149" s="274">
        <f>IF(AEX$6=$AEO$5,成绩录入!BK152,0)</f>
        <v>0</v>
      </c>
      <c r="AEY149" s="274">
        <f>IF(AEY$6=$AEO$5,成绩录入!BL152,0)</f>
        <v>0</v>
      </c>
      <c r="AEZ149" s="274">
        <f>IF(AEZ$6=$AEO$5,成绩录入!BM152,0)</f>
        <v>0</v>
      </c>
      <c r="AFA149" s="274">
        <f>IF(AFA$6=$AEO$5,成绩录入!BN152,0)</f>
        <v>0</v>
      </c>
      <c r="AFB149" s="274">
        <f>IF(AFB$6=$AEO$5,成绩录入!BO152,0)</f>
        <v>0</v>
      </c>
      <c r="AFC149" s="274">
        <f>IF(AFC$6=$AEO$5,成绩录入!BP152,0)</f>
        <v>0</v>
      </c>
      <c r="AFD149" s="274">
        <f>IF(AFD$6=$AEO$5,成绩录入!BQ152,0)</f>
        <v>0</v>
      </c>
      <c r="AFE149" s="274">
        <f>IF(AFE$6=$AEO$5,成绩录入!BR152,0)</f>
        <v>0</v>
      </c>
      <c r="AFF149" s="274">
        <f>IF(AFF$6=$AEO$5,成绩录入!BS152,0)</f>
        <v>0</v>
      </c>
      <c r="AFG149" s="274">
        <f>IF(AFG$6=$AEO$5,成绩录入!BT152,0)</f>
        <v>0</v>
      </c>
      <c r="AFH149" s="274">
        <f>IF(AFH$6=$AEO$5,成绩录入!BU152,0)</f>
        <v>0</v>
      </c>
      <c r="AFI149" s="274">
        <f>IF(AFI$6=$AEO$5,成绩录入!BV152,0)</f>
        <v>0</v>
      </c>
      <c r="AFJ149" s="274">
        <f>IF(AFJ$6=$AEO$5,成绩录入!BW152,0)</f>
        <v>0</v>
      </c>
      <c r="AFK149" s="274">
        <f>IF(AFK$6=$AEO$5,成绩录入!BX152,0)</f>
        <v>0</v>
      </c>
      <c r="AFL149" s="274">
        <f>IF(AFL$6=$AEO$5,成绩录入!BY152,0)</f>
        <v>0</v>
      </c>
      <c r="AFM149" s="274">
        <f>IF(AFM$6=$AEO$5,成绩录入!BZ152,0)</f>
        <v>0</v>
      </c>
      <c r="AFN149" s="274">
        <f>IF(AFN$6=$AEO$5,成绩录入!CA152,0)</f>
        <v>0</v>
      </c>
      <c r="AFO149" s="274">
        <f>IF(AFO$6=$AEO$5,成绩录入!CB152,0)</f>
        <v>0</v>
      </c>
      <c r="AFP149" s="274">
        <f>IF(AFP$6=$AEO$5,成绩录入!CC152,0)</f>
        <v>0</v>
      </c>
      <c r="AFQ149" s="274">
        <f>IF(AFQ$6=$AEO$5,成绩录入!CD152,0)</f>
        <v>0</v>
      </c>
      <c r="AFR149" s="274">
        <f>IF(AFR$6=$AEO$5,成绩录入!CE152,0)</f>
        <v>0</v>
      </c>
      <c r="AFS149" s="274">
        <f>IF(AFS$6=$AEO$5,成绩录入!CF152,0)</f>
        <v>0</v>
      </c>
      <c r="AFT149" s="274">
        <f>IF(AFT$6=$AEO$5,成绩录入!CG152,0)</f>
        <v>0</v>
      </c>
      <c r="AFU149" s="274">
        <f>IF(AFU$6=$AEO$5,成绩录入!CH152,0)</f>
        <v>0</v>
      </c>
      <c r="AFV149" s="274">
        <f>IF(AFV$6=$AEO$5,成绩录入!CI152,0)</f>
        <v>0</v>
      </c>
      <c r="AFW149" s="274">
        <f>IF(AFW$6=$AEO$5,成绩录入!CJ152,0)</f>
        <v>0</v>
      </c>
      <c r="AFX149" s="274">
        <f>IF(AFX$6=$AEO$5,成绩录入!CK152,0)</f>
        <v>0</v>
      </c>
      <c r="AFY149" s="274">
        <f>IF(AFY$6=$AEO$5,成绩录入!CL152,0)</f>
        <v>0</v>
      </c>
      <c r="AFZ149" s="274">
        <f>IF(AFZ$6=$AEO$5,成绩录入!CM152,0)</f>
        <v>0</v>
      </c>
      <c r="AGA149" s="274">
        <f>IF(AGA$6=$AEO$5,成绩录入!CN152,0)</f>
        <v>0</v>
      </c>
      <c r="AGB149" s="274">
        <f>IF(AGB$6=$AEO$5,成绩录入!CO152,0)</f>
        <v>0</v>
      </c>
      <c r="AGC149" s="274">
        <f>IF(AGC$6=$AEO$5,成绩录入!CP152,0)</f>
        <v>0</v>
      </c>
      <c r="AGD149" s="274">
        <f>IF(AGD$6=$AEO$5,成绩录入!CQ152,0)</f>
        <v>0</v>
      </c>
      <c r="AGE149" s="274">
        <f>IF(AGE$6=$AEO$5,成绩录入!CR152,0)</f>
        <v>0</v>
      </c>
      <c r="AGF149" s="274">
        <f>IF(AGF$6=$AEO$5,成绩录入!CS152,0)</f>
        <v>0</v>
      </c>
      <c r="AGG149" s="274">
        <f>IF(AGG$6=$AEO$5,成绩录入!CT152,0)</f>
        <v>0</v>
      </c>
      <c r="AGH149" s="274">
        <f>IF(AGH$6=$AEO$5,成绩录入!CU152,0)</f>
        <v>0</v>
      </c>
      <c r="AGI149" s="274">
        <f>IF(AGI$6=$AEO$5,成绩录入!CV152,0)</f>
        <v>0</v>
      </c>
      <c r="AGJ149" s="274">
        <f>IF(AGJ$6=$AEO$5,成绩录入!CW152,0)</f>
        <v>0</v>
      </c>
      <c r="AGK149" s="274">
        <f>IF(AGK$6=$AEO$5,成绩录入!CX152,0)</f>
        <v>0</v>
      </c>
      <c r="AGL149" s="274">
        <f>IF(AGL$6=$AEO$5,成绩录入!CY152,0)</f>
        <v>0</v>
      </c>
      <c r="AGM149" s="274">
        <f>IF(AGM$6=$AEO$5,成绩录入!CZ152,0)</f>
        <v>0</v>
      </c>
      <c r="AGN149" s="274">
        <f>IF(AGN$6=$AEO$5,成绩录入!DA152,0)</f>
        <v>0</v>
      </c>
      <c r="AGO149" s="274">
        <f>IF(AGO$6=$AEO$5,成绩录入!DB152,0)</f>
        <v>0</v>
      </c>
      <c r="AGP149" s="274">
        <f>IF(AGP$6=$AEO$5,成绩录入!DC152,0)</f>
        <v>0</v>
      </c>
      <c r="AGQ149" s="274">
        <f>IF(AGQ$6=$AEO$5,成绩录入!DD152,0)</f>
        <v>0</v>
      </c>
      <c r="AGR149" s="274">
        <f>IF(AGR$6=$AEO$5,成绩录入!DE152,0)</f>
        <v>0</v>
      </c>
      <c r="AGS149" s="274">
        <f>IF(AGS$6=$AEO$5,成绩录入!DF152,0)</f>
        <v>0</v>
      </c>
      <c r="AGT149" s="274">
        <f>IF(AGT$6=$AEO$5,成绩录入!DG152,0)</f>
        <v>0</v>
      </c>
      <c r="AGU149" s="274">
        <f>IF(AGU$6=$AEO$5,成绩录入!DH152,0)</f>
        <v>0</v>
      </c>
      <c r="AGV149" s="274">
        <f>IF(AGV$6=$AEO$5,成绩录入!DI152,0)</f>
        <v>0</v>
      </c>
      <c r="AGW149" s="274">
        <f>IF(AGW$6=$AEO$5,成绩录入!DJ152,0)</f>
        <v>0</v>
      </c>
      <c r="AGX149" s="248">
        <f>IF(AGX$6=$AEO$5,成绩录入!DK152,0)</f>
        <v>0</v>
      </c>
      <c r="AGY149" s="248">
        <f>IF(AGY$6=$AEO$5,成绩录入!DL152,0)</f>
        <v>0</v>
      </c>
      <c r="AGZ149" s="248">
        <f>IF(AGZ$6=$AEO$5,成绩录入!DM152,0)</f>
        <v>0</v>
      </c>
      <c r="AHA149" s="248">
        <f>IF(AHA$6=$AEO$5,成绩录入!DN152,0)</f>
        <v>0</v>
      </c>
      <c r="AHB149" s="248">
        <f>IF(AHB$6=$AEO$5,成绩录入!DO152,0)</f>
        <v>0</v>
      </c>
      <c r="AHC149" s="248">
        <f>IF(AHC$6=$AEO$5,成绩录入!DP152,0)</f>
        <v>0</v>
      </c>
      <c r="AHD149" s="248">
        <f>IF(AHD$6=$AEO$5,成绩录入!DQ152,0)</f>
        <v>0</v>
      </c>
      <c r="AHE149" s="248">
        <f>IF(AHE$6=$AEO$5,成绩录入!DR152,0)</f>
        <v>0</v>
      </c>
      <c r="AHF149" s="248">
        <f>IF(AHF$6=$AEO$5,成绩录入!DS152,0)</f>
        <v>0</v>
      </c>
      <c r="AHG149" s="248">
        <f>IF(AHG$6=$AEO$5,成绩录入!DT152,0)</f>
        <v>0</v>
      </c>
      <c r="AHH149" s="248">
        <f>IF(AHH$6=$AEO$5,成绩录入!DU152,0)</f>
        <v>0</v>
      </c>
      <c r="AHI149" s="248">
        <f>IF(AHI$6=$AEO$5,成绩录入!DV152,0)</f>
        <v>0</v>
      </c>
      <c r="AHJ149" s="248">
        <f>IF(AHJ$6=$AEO$5,成绩录入!DW152,0)</f>
        <v>0</v>
      </c>
      <c r="AHK149" s="248">
        <f>IF(AHK$6=$AEO$5,成绩录入!DX152,0)</f>
        <v>0</v>
      </c>
      <c r="AHL149" s="248">
        <f>IF(AHL$6=$AEO$5,成绩录入!DY152,0)</f>
        <v>0</v>
      </c>
      <c r="AHM149" s="248">
        <f>IF(AHM$6=$AEO$5,成绩录入!DZ152,0)</f>
        <v>0</v>
      </c>
      <c r="AHN149" s="248">
        <f>IF(AHN$6=$AEO$5,成绩录入!EA152,0)</f>
        <v>0</v>
      </c>
      <c r="AHO149" s="248">
        <f>IF(AHO$6=$AEO$5,成绩录入!EB152,0)</f>
        <v>0</v>
      </c>
      <c r="AHP149" s="248">
        <f>IF(AHP$6=$AEO$5,成绩录入!EC152,0)</f>
        <v>0</v>
      </c>
      <c r="AHQ149" s="248">
        <f>IF(AHQ$6=$AEO$5,成绩录入!ED152,0)</f>
        <v>0</v>
      </c>
      <c r="AHR149" s="248">
        <f>IF(AHR$6=$AEO$5,成绩录入!EE152,0)</f>
        <v>0</v>
      </c>
      <c r="AHS149" s="248">
        <f>IF(AHS$6=$AEO$5,成绩录入!EF152,0)</f>
        <v>0</v>
      </c>
      <c r="AHT149" s="248">
        <f>IF(AHT$6=$AEO$5,成绩录入!EG152,0)</f>
        <v>0</v>
      </c>
      <c r="AHU149" s="248">
        <f>IF(AHU$6=$AEO$5,成绩录入!EH152,0)</f>
        <v>0</v>
      </c>
      <c r="AHV149" s="248">
        <f>IF(AHV$6=$AEO$5,成绩录入!EI152,0)</f>
        <v>0</v>
      </c>
      <c r="AHW149" s="248">
        <f>IF(AHW$6=$AEO$5,成绩录入!EJ152,0)</f>
        <v>0</v>
      </c>
      <c r="AHX149" s="248">
        <f>IF(AHX$6=$AEO$5,成绩录入!EK152,0)</f>
        <v>0</v>
      </c>
      <c r="AHY149" s="248">
        <f>IF(AHY$6=$AEO$5,成绩录入!EL152,0)</f>
        <v>0</v>
      </c>
      <c r="AHZ149" s="248">
        <f>IF(AHZ$6=$AEO$5,成绩录入!EM152,0)</f>
        <v>0</v>
      </c>
      <c r="AIA149" s="248">
        <f>IF(AIA$6=$AEO$5,成绩录入!EN152,0)</f>
        <v>0</v>
      </c>
      <c r="AIB149" s="248">
        <f>IF(AIB$6=$AEO$5,成绩录入!EO152,0)</f>
        <v>0</v>
      </c>
      <c r="AIC149" s="248">
        <f>IF(AIC$6=$AEO$5,成绩录入!EP152,0)</f>
        <v>0</v>
      </c>
      <c r="AID149" s="248">
        <f>IF(AID$6=$AEO$5,成绩录入!EQ152,0)</f>
        <v>0</v>
      </c>
      <c r="AIE149" s="248">
        <f>IF(AIE$6=$AEO$5,成绩录入!ER152,0)</f>
        <v>0</v>
      </c>
      <c r="AIF149" s="248">
        <f>IF(AIF$6=$AEO$5,成绩录入!ES152,0)</f>
        <v>0</v>
      </c>
      <c r="AIG149" s="248">
        <f>IF(AIG$6=$AEO$5,成绩录入!ET152,0)</f>
        <v>0</v>
      </c>
      <c r="AIH149" s="248">
        <f>IF(AIH$6=$AEO$5,成绩录入!EU152,0)</f>
        <v>0</v>
      </c>
      <c r="AII149" s="248">
        <f>IF(AII$6=$AEO$5,成绩录入!EV152,0)</f>
        <v>0</v>
      </c>
      <c r="AIJ149" s="248">
        <f>IF(AIJ$6=$AEO$5,成绩录入!EW152,0)</f>
        <v>0</v>
      </c>
      <c r="AIK149" s="248">
        <f>IF(AIK$6=$AEO$5,成绩录入!EX152,0)</f>
        <v>0</v>
      </c>
      <c r="AIL149" s="218">
        <f t="shared" si="357"/>
        <v>0</v>
      </c>
      <c r="AIN149" s="402" t="str">
        <f>初始录入!A154</f>
        <v/>
      </c>
      <c r="AIO149" s="270">
        <f>初始录入!B154</f>
        <v>0</v>
      </c>
      <c r="AIP149" s="271">
        <f>初始录入!C154</f>
        <v>0</v>
      </c>
      <c r="AIQ149" s="403">
        <f>IF(平时!D147&lt;&gt;"",平时!D147,0)</f>
        <v>0</v>
      </c>
      <c r="AIR149" s="404" t="str">
        <f t="shared" si="331"/>
        <v/>
      </c>
      <c r="AIS149" s="403">
        <f>IF(过程!D147&lt;&gt;"",过程!D147,0)</f>
        <v>0</v>
      </c>
      <c r="AIT149" s="404" t="str">
        <f t="shared" si="332"/>
        <v/>
      </c>
      <c r="AIU149" s="216">
        <f>IF(期末!D147&lt;&gt;"",期末!D147,0)</f>
        <v>0</v>
      </c>
      <c r="AIV149" s="404" t="str">
        <f t="shared" si="333"/>
        <v/>
      </c>
      <c r="AIW149" s="405">
        <f t="shared" si="334"/>
        <v>0</v>
      </c>
      <c r="AIX149" s="403">
        <f>IF(平时!E147&lt;&gt;"",平时!E147,0)</f>
        <v>0</v>
      </c>
      <c r="AIY149" s="404" t="str">
        <f t="shared" si="335"/>
        <v/>
      </c>
      <c r="AIZ149" s="403">
        <f>IF(过程!E147&lt;&gt;"",过程!E147,0)</f>
        <v>0</v>
      </c>
      <c r="AJA149" s="404" t="str">
        <f t="shared" si="336"/>
        <v/>
      </c>
      <c r="AJB149" s="216">
        <f>IF(期末!E147&lt;&gt;"",期末!E147,0)</f>
        <v>0</v>
      </c>
      <c r="AJC149" s="404" t="str">
        <f t="shared" si="337"/>
        <v/>
      </c>
      <c r="AJD149" s="405">
        <f t="shared" si="338"/>
        <v>0</v>
      </c>
      <c r="AJE149" s="403">
        <f>IF(平时!F147&lt;&gt;"",平时!F147,0)</f>
        <v>0</v>
      </c>
      <c r="AJF149" s="404" t="str">
        <f t="shared" si="339"/>
        <v/>
      </c>
      <c r="AJG149" s="403">
        <f>IF(过程!F147&lt;&gt;"",过程!F147,0)</f>
        <v>0</v>
      </c>
      <c r="AJH149" s="404" t="str">
        <f t="shared" si="340"/>
        <v/>
      </c>
      <c r="AJI149" s="216">
        <f>IF(期末!F147&lt;&gt;"",期末!F147,0)</f>
        <v>0</v>
      </c>
      <c r="AJJ149" s="404" t="str">
        <f t="shared" si="341"/>
        <v/>
      </c>
      <c r="AJK149" s="405">
        <f t="shared" si="342"/>
        <v>0</v>
      </c>
      <c r="AJL149" s="403">
        <f>IF(平时!G147&lt;&gt;"",平时!G147,0)</f>
        <v>0</v>
      </c>
      <c r="AJM149" s="404" t="str">
        <f t="shared" si="343"/>
        <v/>
      </c>
      <c r="AJN149" s="403">
        <f>IF(过程!G147&lt;&gt;"",过程!G147,0)</f>
        <v>0</v>
      </c>
      <c r="AJO149" s="404" t="str">
        <f t="shared" si="344"/>
        <v/>
      </c>
      <c r="AJP149" s="216">
        <f>IF(期末!G147&lt;&gt;"",期末!G147,0)</f>
        <v>0</v>
      </c>
      <c r="AJQ149" s="404" t="str">
        <f t="shared" si="345"/>
        <v/>
      </c>
      <c r="AJR149" s="405">
        <f t="shared" si="346"/>
        <v>0</v>
      </c>
      <c r="AJS149" s="403">
        <f>IF(平时!H147&lt;&gt;"",平时!H147,0)</f>
        <v>0</v>
      </c>
      <c r="AJT149" s="404" t="str">
        <f t="shared" si="347"/>
        <v/>
      </c>
      <c r="AJU149" s="403">
        <f>IF(过程!H147&lt;&gt;"",过程!H147,0)</f>
        <v>0</v>
      </c>
      <c r="AJV149" s="404" t="str">
        <f t="shared" si="348"/>
        <v/>
      </c>
      <c r="AJW149" s="216">
        <f>IF(期末!H147&lt;&gt;"",期末!H147,0)</f>
        <v>0</v>
      </c>
      <c r="AJX149" s="404" t="str">
        <f t="shared" si="349"/>
        <v/>
      </c>
      <c r="AJY149" s="406">
        <f t="shared" si="350"/>
        <v>0</v>
      </c>
      <c r="AKA149" s="216" t="str">
        <f>初始录入!A154</f>
        <v/>
      </c>
      <c r="AKB149" s="216">
        <f>初始录入!B154</f>
        <v>0</v>
      </c>
      <c r="AKC149" s="216">
        <f>初始录入!C154</f>
        <v>0</v>
      </c>
      <c r="AKD149" s="327" t="str">
        <f>IF(初始录入!$E154=初始录入!$K$2,达成度!$D162,"")</f>
        <v/>
      </c>
      <c r="AKE149" s="327" t="str">
        <f>IF(初始录入!$E154=初始录入!$K$3,达成度!D162,"")</f>
        <v/>
      </c>
      <c r="AKF149" s="216" t="str">
        <f>IF(初始录入!$E154=初始录入!$K$4,达成度!D162,"")</f>
        <v/>
      </c>
      <c r="AKG149" s="216" t="str">
        <f>IF(初始录入!$E154=初始录入!$K$5,达成度!D162,"")</f>
        <v/>
      </c>
      <c r="AKH149" s="327" t="str">
        <f>IF(初始录入!$E154=初始录入!$K$2,达成度!E162,"")</f>
        <v/>
      </c>
      <c r="AKI149" s="327" t="str">
        <f>IF(初始录入!$E154=初始录入!$K$3,达成度!E162,"")</f>
        <v/>
      </c>
      <c r="AKJ149" s="216" t="str">
        <f>IF(初始录入!$E154=初始录入!$K$4,达成度!E162,"")</f>
        <v/>
      </c>
      <c r="AKK149" s="216" t="str">
        <f>IF(初始录入!$E154=初始录入!$K$5,达成度!E162,"")</f>
        <v/>
      </c>
      <c r="AKL149" s="327" t="str">
        <f>IF(初始录入!$E154=初始录入!$K$2,达成度!F162,"")</f>
        <v/>
      </c>
      <c r="AKM149" s="327" t="str">
        <f>IF(初始录入!$E154=初始录入!$K$3,达成度!F162,"")</f>
        <v/>
      </c>
      <c r="AKN149" s="216" t="str">
        <f>IF(初始录入!$E154=初始录入!$K$4,达成度!F162,"")</f>
        <v/>
      </c>
      <c r="AKO149" s="216" t="str">
        <f>IF(初始录入!$E154=初始录入!$K$5,达成度!F162,"")</f>
        <v/>
      </c>
      <c r="AKP149" s="327" t="str">
        <f>IF(初始录入!$E154=初始录入!$K$2,达成度!H162,"")</f>
        <v/>
      </c>
      <c r="AKQ149" s="327" t="str">
        <f>IF(初始录入!$E154=初始录入!$K$3,达成度!H162,"")</f>
        <v/>
      </c>
      <c r="AKR149" s="216" t="str">
        <f>IF(初始录入!$E154=初始录入!$K$4,达成度!H162,"")</f>
        <v/>
      </c>
      <c r="AKS149" s="216" t="str">
        <f>IF(初始录入!$E154=初始录入!$K$5,达成度!H162,"")</f>
        <v/>
      </c>
      <c r="AKT149" s="327" t="str">
        <f>IF(初始录入!$E154=初始录入!$K$2,达成度!I162,"")</f>
        <v/>
      </c>
      <c r="AKU149" s="327" t="str">
        <f>IF(初始录入!$E154=初始录入!$K$3,达成度!I162,"")</f>
        <v/>
      </c>
      <c r="AKV149" s="216" t="str">
        <f>IF(初始录入!$E154=初始录入!$K$4,达成度!I162,"")</f>
        <v/>
      </c>
      <c r="AKW149" s="216" t="str">
        <f>IF(初始录入!$E154=初始录入!$K$5,达成度!I162,"")</f>
        <v/>
      </c>
      <c r="AKX149" s="327" t="str">
        <f>IF(初始录入!$E154=初始录入!$K$2,达成度!J162,"")</f>
        <v/>
      </c>
      <c r="AKY149" s="327" t="str">
        <f>IF(初始录入!$E154=初始录入!$K$3,达成度!J162,"")</f>
        <v/>
      </c>
      <c r="AKZ149" s="216" t="str">
        <f>IF(初始录入!$E154=初始录入!$K$4,达成度!J162,"")</f>
        <v/>
      </c>
      <c r="ALA149" s="216" t="str">
        <f>IF(初始录入!$E154=初始录入!$K$5,达成度!J162,"")</f>
        <v/>
      </c>
      <c r="ALB149" s="327" t="str">
        <f>IF(初始录入!$E154=初始录入!$K$2,达成度!L162,"")</f>
        <v/>
      </c>
      <c r="ALC149" s="327" t="str">
        <f>IF(初始录入!$E154=初始录入!$K$3,达成度!L162,"")</f>
        <v/>
      </c>
      <c r="ALD149" s="216" t="str">
        <f>IF(初始录入!$E154=初始录入!$K$4,达成度!L162,"")</f>
        <v/>
      </c>
      <c r="ALE149" s="216" t="str">
        <f>IF(初始录入!$E154=初始录入!$K$5,达成度!L162,"")</f>
        <v/>
      </c>
      <c r="ALF149" s="327" t="str">
        <f>IF(初始录入!$E154=初始录入!$K$2,达成度!M162,"")</f>
        <v/>
      </c>
      <c r="ALG149" s="327" t="str">
        <f>IF(初始录入!$E154=初始录入!$K$3,达成度!M162,"")</f>
        <v/>
      </c>
      <c r="ALH149" s="216" t="str">
        <f>IF(初始录入!$E154=初始录入!$K$4,达成度!M162,"")</f>
        <v/>
      </c>
      <c r="ALI149" s="216" t="str">
        <f>IF(初始录入!$E154=初始录入!$K$5,达成度!M162,"")</f>
        <v/>
      </c>
      <c r="ALJ149" s="327" t="str">
        <f>IF(初始录入!$E154=初始录入!$K$2,达成度!N162,"")</f>
        <v/>
      </c>
      <c r="ALK149" s="327" t="str">
        <f>IF(初始录入!$E154=初始录入!$K$3,达成度!N162,"")</f>
        <v/>
      </c>
      <c r="ALL149" s="216" t="str">
        <f>IF(初始录入!$E154=初始录入!$K$4,达成度!N162,"")</f>
        <v/>
      </c>
      <c r="ALM149" s="216" t="str">
        <f>IF(初始录入!$E154=初始录入!$K$5,达成度!N162,"")</f>
        <v/>
      </c>
      <c r="ALN149" s="327" t="str">
        <f>IF(初始录入!$E154=初始录入!$K$2,达成度!P162,"")</f>
        <v/>
      </c>
      <c r="ALO149" s="327" t="str">
        <f>IF(初始录入!$E154=初始录入!$K$3,达成度!P162,"")</f>
        <v/>
      </c>
      <c r="ALP149" s="216" t="str">
        <f>IF(初始录入!$E154=初始录入!$K$4,达成度!P162,"")</f>
        <v/>
      </c>
      <c r="ALQ149" s="216" t="str">
        <f>IF(初始录入!$E154=初始录入!$K$5,达成度!P162,"")</f>
        <v/>
      </c>
      <c r="ALR149" s="327" t="str">
        <f>IF(初始录入!$E154=初始录入!$K$2,达成度!Q162,"")</f>
        <v/>
      </c>
      <c r="ALS149" s="327" t="str">
        <f>IF(初始录入!$E154=初始录入!$K$3,达成度!Q162,"")</f>
        <v/>
      </c>
      <c r="ALT149" s="216" t="str">
        <f>IF(初始录入!$E154=初始录入!$K$4,达成度!Q162,"")</f>
        <v/>
      </c>
      <c r="ALU149" s="216" t="str">
        <f>IF(初始录入!$E154=初始录入!$K$5,达成度!Q162,"")</f>
        <v/>
      </c>
      <c r="ALV149" s="327" t="str">
        <f>IF(初始录入!$E154=初始录入!$K$2,达成度!R162,"")</f>
        <v/>
      </c>
      <c r="ALW149" s="327" t="str">
        <f>IF(初始录入!$E154=初始录入!$K$3,达成度!R162,"")</f>
        <v/>
      </c>
      <c r="ALX149" s="216" t="str">
        <f>IF(初始录入!$E154=初始录入!$K$4,达成度!R162,"")</f>
        <v/>
      </c>
      <c r="ALY149" s="216"/>
      <c r="ALZ149" s="327" t="str">
        <f>IF(初始录入!$E154=初始录入!$K$2,达成度!T162,"")</f>
        <v/>
      </c>
      <c r="AMA149" s="327" t="str">
        <f>IF(初始录入!$E154=初始录入!$K$3,达成度!T162,"")</f>
        <v/>
      </c>
      <c r="AMB149" s="216" t="str">
        <f>IF(初始录入!$E154=初始录入!$K$4,达成度!T162,"")</f>
        <v/>
      </c>
      <c r="AMC149" s="216" t="str">
        <f>IF(初始录入!$E154=初始录入!$K$5,达成度!T162,"")</f>
        <v/>
      </c>
      <c r="AMD149" s="327" t="str">
        <f>IF(初始录入!$E154=初始录入!$K$2,达成度!U162,"")</f>
        <v/>
      </c>
      <c r="AME149" s="327" t="str">
        <f>IF(初始录入!$E154=初始录入!$K$3,达成度!U162,"")</f>
        <v/>
      </c>
      <c r="AMF149" s="216" t="str">
        <f>IF(初始录入!$E154=初始录入!$K$4,达成度!U162,"")</f>
        <v/>
      </c>
      <c r="AMG149" s="216" t="str">
        <f>IF(初始录入!$E154=初始录入!$K$5,达成度!U162,"")</f>
        <v/>
      </c>
      <c r="AMH149" s="327" t="str">
        <f>IF(初始录入!$E154=初始录入!$K$2,达成度!V162,"")</f>
        <v/>
      </c>
      <c r="AMI149" s="327" t="str">
        <f>IF(初始录入!$E154=初始录入!$K$3,达成度!V162,"")</f>
        <v/>
      </c>
      <c r="AMJ149" s="216" t="str">
        <f>IF(初始录入!$E154=初始录入!$K$4,达成度!W162,"")</f>
        <v/>
      </c>
      <c r="AMK149" s="216" t="str">
        <f>IF(初始录入!$E154=初始录入!$K$5,达成度!W162,"")</f>
        <v/>
      </c>
      <c r="AMM149" s="270">
        <f t="shared" si="369"/>
        <v>142</v>
      </c>
      <c r="AMN149" s="222" t="str">
        <f t="shared" si="365"/>
        <v/>
      </c>
      <c r="AMO149" s="325" t="str">
        <f>IF($AMM149&lt;=$H$7,INDEX(达成度!$G$21:$G$170,$AMM149,1),"")</f>
        <v/>
      </c>
      <c r="AMP149" s="325" t="str">
        <f>IF($AMM149&lt;=$H$7,INDEX(达成度!$K$21:$K$170,$AMM149,1),"")</f>
        <v/>
      </c>
      <c r="AMQ149" s="325" t="str">
        <f>IF($AMM149&lt;=$H$7,INDEX(达成度!$O$21:$O$170,$AMM149,1),"")</f>
        <v/>
      </c>
      <c r="AMR149" s="325" t="str">
        <f>IF($AMM149&lt;=$H$7,INDEX(达成度!$S$21:$S$170,$AMM149,1),"")</f>
        <v/>
      </c>
      <c r="AMS149" s="326" t="str">
        <f>IF($AMM149&lt;=$H$7,INDEX(达成度!$W$21:$W$170,$AMM149,1),"")</f>
        <v/>
      </c>
      <c r="AMU149" s="407"/>
      <c r="AMV149" s="222" t="str">
        <f t="shared" si="366"/>
        <v/>
      </c>
      <c r="AMW149" s="325" t="str">
        <f>IF($AMM149&lt;=$I$7,INDEX(达成度!$G$21:$G$170,$AMM149+$H$7,1),"")</f>
        <v/>
      </c>
      <c r="AMX149" s="325" t="str">
        <f>IF($AMM149&lt;=$I$7,INDEX(达成度!$K$21:$K$170,$AMM149+$H$7,1),"")</f>
        <v/>
      </c>
      <c r="AMY149" s="325" t="str">
        <f>IF($AMM149&lt;=$I$7,INDEX(达成度!$O$21:$O$170,$AMM149+$H$7,1),"")</f>
        <v/>
      </c>
      <c r="AMZ149" s="325" t="str">
        <f>IF($AMM149&lt;=$I$7,INDEX(达成度!$S$21:$S$170,$AMM149+$H$7,1),"")</f>
        <v/>
      </c>
      <c r="ANA149" s="326" t="str">
        <f>IF($AMM149&lt;=$I$7,INDEX(达成度!$W$21:$W$170,$AMM149+$H$7,1),"")</f>
        <v/>
      </c>
      <c r="ANC149" s="270"/>
      <c r="AND149" s="216" t="str">
        <f t="shared" si="367"/>
        <v/>
      </c>
      <c r="ANE149" s="325" t="str">
        <f>IF($AMM149&lt;=$J$7,INDEX(达成度!$G$21:$G$170,$AMM149+$H$7+$I$7,1),"")</f>
        <v/>
      </c>
      <c r="ANF149" s="325" t="str">
        <f>IF($AMM149&lt;=$J$7,INDEX(达成度!$K$21:$K$170,$AMM149+$H$7+$I$7,1),"")</f>
        <v/>
      </c>
      <c r="ANG149" s="325" t="str">
        <f>IF($AMM149&lt;=$J$7,INDEX(达成度!$O$21:$O$170,$AMM149+$H$7+$I$7,1),"")</f>
        <v/>
      </c>
      <c r="ANH149" s="325" t="str">
        <f>IF($AMM149&lt;=$J$7,INDEX(达成度!$S$21:$S$170,$AMM149+$H$7+$I$7,1),"")</f>
        <v/>
      </c>
      <c r="ANI149" s="326" t="str">
        <f>IF($AMM149&lt;=$J$7,INDEX(达成度!$W$21:$W$170,$AMM149+$H$7+$I$7,1),"")</f>
        <v/>
      </c>
      <c r="ANK149" s="270"/>
      <c r="ANL149" s="216" t="str">
        <f t="shared" si="368"/>
        <v/>
      </c>
      <c r="ANM149" s="325" t="str">
        <f>IF($AMM149&lt;=$K$7,INDEX(达成度!$G$21:$G$170,$AMM149+$H$7+$I$7+$J$7,1),"")</f>
        <v/>
      </c>
      <c r="ANN149" s="325" t="str">
        <f>IF($AMM149&lt;=$K$7,INDEX(达成度!$K$21:$K$170,$AMM149+$H$7+$I$7+$J$7,1),"")</f>
        <v/>
      </c>
      <c r="ANO149" s="325" t="str">
        <f>IF($AMM149&lt;=$K$7,INDEX(达成度!$O$21:$O$170,$AMM149+$H$7+$I$7+$J$7,1),"")</f>
        <v/>
      </c>
      <c r="ANP149" s="325" t="str">
        <f>IF($AMM149&lt;=$K$7,INDEX(达成度!$S$21:$S$170,$AMM149+$H$7+$I$7+$J$7,1),"")</f>
        <v/>
      </c>
      <c r="ANQ149" s="326" t="str">
        <f>IF($AMM149&lt;=$K$7,INDEX(达成度!$W$21:$W$170,$AMM149+$H$7+$I$7+$J$7,1),"")</f>
        <v/>
      </c>
    </row>
    <row r="150" ht="18" customHeight="1" spans="1:1024 1025:1057">
      <c r="A150" s="215" t="str">
        <f>初始录入!A155</f>
        <v/>
      </c>
      <c r="B150" s="216" t="str">
        <f>IF(初始录入!B155&lt;&gt;"",初始录入!B155,"")</f>
        <v/>
      </c>
      <c r="C150" s="216" t="str">
        <f>IF(初始录入!C155&lt;&gt;"",初始录入!C155,"")</f>
        <v/>
      </c>
      <c r="D150" s="216" t="str">
        <f>IF(初始录入!D155&lt;&gt;"",初始录入!D155,"")</f>
        <v/>
      </c>
      <c r="E150" s="218" t="str">
        <f>IF(初始录入!E155&lt;&gt;"",初始录入!E155,"")</f>
        <v/>
      </c>
      <c r="G150" s="330"/>
      <c r="H150" s="295">
        <f>IF(初始录入!E155=H$6,1,0)</f>
        <v>0</v>
      </c>
      <c r="I150" s="295">
        <f>IF(初始录入!E155=I$6,1,0)</f>
        <v>0</v>
      </c>
      <c r="J150" s="295">
        <f>IF(初始录入!E155=J$6,1,0)</f>
        <v>0</v>
      </c>
      <c r="K150" s="321">
        <f>IF(初始录入!E155=K$6,1,0)</f>
        <v>0</v>
      </c>
      <c r="Y150" s="294">
        <v>100</v>
      </c>
      <c r="Z150" s="295">
        <f>成绩录入!$F$7</f>
        <v>0</v>
      </c>
      <c r="AA150" s="295">
        <f>成绩录入!F153</f>
        <v>0</v>
      </c>
      <c r="AB150" s="296">
        <f>IF(初始录入!$M$7&lt;&gt;"",IF(成绩录入!$F$7&lt;&gt;"",IF(初始录入!$P$7="次数",AA150/Z150*Y150,成绩录入!F153),0),0)</f>
        <v>0</v>
      </c>
      <c r="AC150" s="297">
        <f t="shared" si="278"/>
        <v>0</v>
      </c>
      <c r="AD150" s="297">
        <f t="shared" si="279"/>
        <v>0</v>
      </c>
      <c r="AE150" s="297">
        <f t="shared" si="280"/>
        <v>0</v>
      </c>
      <c r="AF150" s="297">
        <f t="shared" si="281"/>
        <v>0</v>
      </c>
      <c r="AG150" s="297">
        <f t="shared" si="282"/>
        <v>0</v>
      </c>
      <c r="AH150" s="298">
        <f t="shared" si="283"/>
        <v>0</v>
      </c>
      <c r="AJ150" s="260">
        <f>成绩录入!I153</f>
        <v>0</v>
      </c>
      <c r="AK150" s="248">
        <f>成绩录入!J153</f>
        <v>0</v>
      </c>
      <c r="AL150" s="248">
        <f>成绩录入!K153</f>
        <v>0</v>
      </c>
      <c r="AM150" s="248">
        <f>成绩录入!L153</f>
        <v>0</v>
      </c>
      <c r="AN150" s="248">
        <f>成绩录入!M153</f>
        <v>0</v>
      </c>
      <c r="AO150" s="298">
        <f t="shared" si="284"/>
        <v>0</v>
      </c>
      <c r="AQ150" s="260">
        <f>成绩录入!I153</f>
        <v>0</v>
      </c>
      <c r="AR150" s="248">
        <f>成绩录入!J153</f>
        <v>0</v>
      </c>
      <c r="AS150" s="248">
        <f>成绩录入!K153</f>
        <v>0</v>
      </c>
      <c r="AT150" s="248">
        <f>成绩录入!L153</f>
        <v>0</v>
      </c>
      <c r="AU150" s="248">
        <f>成绩录入!M153</f>
        <v>0</v>
      </c>
      <c r="AV150" s="298">
        <f t="shared" si="285"/>
        <v>0</v>
      </c>
      <c r="AX150" s="260">
        <f>成绩录入!I153</f>
        <v>0</v>
      </c>
      <c r="AY150" s="248">
        <f>成绩录入!J153</f>
        <v>0</v>
      </c>
      <c r="AZ150" s="248">
        <f>成绩录入!K153</f>
        <v>0</v>
      </c>
      <c r="BA150" s="248">
        <f>成绩录入!L153</f>
        <v>0</v>
      </c>
      <c r="BB150" s="248">
        <f>成绩录入!M153</f>
        <v>0</v>
      </c>
      <c r="BC150" s="298">
        <f t="shared" si="286"/>
        <v>0</v>
      </c>
      <c r="BE150" s="260">
        <f>成绩录入!I153</f>
        <v>0</v>
      </c>
      <c r="BF150" s="248">
        <f>成绩录入!J153</f>
        <v>0</v>
      </c>
      <c r="BG150" s="248">
        <f>成绩录入!K153</f>
        <v>0</v>
      </c>
      <c r="BH150" s="248">
        <f>成绩录入!L153</f>
        <v>0</v>
      </c>
      <c r="BI150" s="248">
        <f>成绩录入!M153</f>
        <v>0</v>
      </c>
      <c r="BJ150" s="298">
        <f t="shared" si="287"/>
        <v>0</v>
      </c>
      <c r="BL150" s="260">
        <f>成绩录入!I153</f>
        <v>0</v>
      </c>
      <c r="BM150" s="248">
        <f>成绩录入!J153</f>
        <v>0</v>
      </c>
      <c r="BN150" s="248">
        <f>成绩录入!K153</f>
        <v>0</v>
      </c>
      <c r="BO150" s="248">
        <f>成绩录入!L153</f>
        <v>0</v>
      </c>
      <c r="BP150" s="248">
        <f>成绩录入!M153</f>
        <v>0</v>
      </c>
      <c r="BQ150" s="298">
        <f t="shared" si="288"/>
        <v>0</v>
      </c>
      <c r="BS150" s="260">
        <f>成绩录入!P153</f>
        <v>0</v>
      </c>
      <c r="BT150" s="248">
        <f>成绩录入!Q153</f>
        <v>0</v>
      </c>
      <c r="BU150" s="248">
        <f>成绩录入!R153</f>
        <v>0</v>
      </c>
      <c r="BV150" s="248">
        <f>成绩录入!S153</f>
        <v>0</v>
      </c>
      <c r="BW150" s="248">
        <f>成绩录入!T153</f>
        <v>0</v>
      </c>
      <c r="BX150" s="248">
        <f>成绩录入!U153</f>
        <v>0</v>
      </c>
      <c r="BY150" s="248">
        <f>成绩录入!V153</f>
        <v>0</v>
      </c>
      <c r="BZ150" s="248">
        <f>成绩录入!W153</f>
        <v>0</v>
      </c>
      <c r="CA150" s="248">
        <f>成绩录入!X153</f>
        <v>0</v>
      </c>
      <c r="CB150" s="248">
        <f>成绩录入!Y153</f>
        <v>0</v>
      </c>
      <c r="CC150" s="298">
        <f t="shared" si="289"/>
        <v>0</v>
      </c>
      <c r="CE150" s="260">
        <f>成绩录入!P153</f>
        <v>0</v>
      </c>
      <c r="CF150" s="248">
        <f>成绩录入!Q153</f>
        <v>0</v>
      </c>
      <c r="CG150" s="248">
        <f>成绩录入!R153</f>
        <v>0</v>
      </c>
      <c r="CH150" s="248">
        <f>成绩录入!S153</f>
        <v>0</v>
      </c>
      <c r="CI150" s="248">
        <f>成绩录入!T153</f>
        <v>0</v>
      </c>
      <c r="CJ150" s="248">
        <f>成绩录入!U153</f>
        <v>0</v>
      </c>
      <c r="CK150" s="248">
        <f>成绩录入!V153</f>
        <v>0</v>
      </c>
      <c r="CL150" s="248">
        <f>成绩录入!W153</f>
        <v>0</v>
      </c>
      <c r="CM150" s="248">
        <f>成绩录入!X153</f>
        <v>0</v>
      </c>
      <c r="CN150" s="248">
        <f>成绩录入!Y153</f>
        <v>0</v>
      </c>
      <c r="CO150" s="298">
        <f t="shared" si="290"/>
        <v>0</v>
      </c>
      <c r="CQ150" s="260">
        <f>成绩录入!P153</f>
        <v>0</v>
      </c>
      <c r="CR150" s="248">
        <f>成绩录入!Q153</f>
        <v>0</v>
      </c>
      <c r="CS150" s="248">
        <f>成绩录入!R153</f>
        <v>0</v>
      </c>
      <c r="CT150" s="248">
        <f>成绩录入!S153</f>
        <v>0</v>
      </c>
      <c r="CU150" s="248">
        <f>成绩录入!T153</f>
        <v>0</v>
      </c>
      <c r="CV150" s="248">
        <f>成绩录入!U153</f>
        <v>0</v>
      </c>
      <c r="CW150" s="248">
        <f>成绩录入!V153</f>
        <v>0</v>
      </c>
      <c r="CX150" s="248">
        <f>成绩录入!W153</f>
        <v>0</v>
      </c>
      <c r="CY150" s="248">
        <f>成绩录入!X153</f>
        <v>0</v>
      </c>
      <c r="CZ150" s="248">
        <f>成绩录入!Y153</f>
        <v>0</v>
      </c>
      <c r="DA150" s="298">
        <f t="shared" si="291"/>
        <v>0</v>
      </c>
      <c r="DC150" s="260">
        <f>成绩录入!P153</f>
        <v>0</v>
      </c>
      <c r="DD150" s="248">
        <f>成绩录入!Q153</f>
        <v>0</v>
      </c>
      <c r="DE150" s="248">
        <f>成绩录入!R153</f>
        <v>0</v>
      </c>
      <c r="DF150" s="248">
        <f>成绩录入!S153</f>
        <v>0</v>
      </c>
      <c r="DG150" s="248">
        <f>成绩录入!T153</f>
        <v>0</v>
      </c>
      <c r="DH150" s="248">
        <f>成绩录入!U153</f>
        <v>0</v>
      </c>
      <c r="DI150" s="248">
        <f>成绩录入!V153</f>
        <v>0</v>
      </c>
      <c r="DJ150" s="248">
        <f>成绩录入!W153</f>
        <v>0</v>
      </c>
      <c r="DK150" s="248">
        <f>成绩录入!X153</f>
        <v>0</v>
      </c>
      <c r="DL150" s="248">
        <f>成绩录入!Y153</f>
        <v>0</v>
      </c>
      <c r="DM150" s="298">
        <f t="shared" si="351"/>
        <v>0</v>
      </c>
      <c r="DN150" s="299"/>
      <c r="DO150" s="260">
        <f>成绩录入!P153</f>
        <v>0</v>
      </c>
      <c r="DP150" s="248">
        <f>成绩录入!Q153</f>
        <v>0</v>
      </c>
      <c r="DQ150" s="248">
        <f>成绩录入!R153</f>
        <v>0</v>
      </c>
      <c r="DR150" s="248">
        <f>成绩录入!S153</f>
        <v>0</v>
      </c>
      <c r="DS150" s="248">
        <f>成绩录入!T153</f>
        <v>0</v>
      </c>
      <c r="DT150" s="248">
        <f>成绩录入!U153</f>
        <v>0</v>
      </c>
      <c r="DU150" s="248">
        <f>成绩录入!V153</f>
        <v>0</v>
      </c>
      <c r="DV150" s="248">
        <f>成绩录入!W153</f>
        <v>0</v>
      </c>
      <c r="DW150" s="248">
        <f>成绩录入!X153</f>
        <v>0</v>
      </c>
      <c r="DX150" s="248">
        <f>成绩录入!Y153</f>
        <v>0</v>
      </c>
      <c r="DY150" s="298">
        <f t="shared" si="352"/>
        <v>0</v>
      </c>
      <c r="EA150" s="301" t="e">
        <f t="shared" si="294"/>
        <v>#DIV/0!</v>
      </c>
      <c r="EB150" s="297" t="e">
        <f t="shared" si="295"/>
        <v>#DIV/0!</v>
      </c>
      <c r="EC150" s="297" t="e">
        <f t="shared" si="296"/>
        <v>#DIV/0!</v>
      </c>
      <c r="ED150" s="297" t="e">
        <f t="shared" si="297"/>
        <v>#DIV/0!</v>
      </c>
      <c r="EE150" s="297" t="e">
        <f t="shared" si="298"/>
        <v>#DIV/0!</v>
      </c>
      <c r="EF150" s="302" t="e">
        <f t="shared" si="299"/>
        <v>#DIV/0!</v>
      </c>
      <c r="EG150" s="303"/>
      <c r="EH150" s="304">
        <f t="shared" si="300"/>
        <v>0</v>
      </c>
      <c r="EI150" s="397">
        <f>成绩录入!I153</f>
        <v>0</v>
      </c>
      <c r="EJ150" s="397">
        <f>成绩录入!J153</f>
        <v>0</v>
      </c>
      <c r="EK150" s="397">
        <f>成绩录入!K153</f>
        <v>0</v>
      </c>
      <c r="EL150" s="397">
        <f>成绩录入!L153</f>
        <v>0</v>
      </c>
      <c r="EM150" s="397">
        <f>成绩录入!M153</f>
        <v>0</v>
      </c>
      <c r="EN150" s="397">
        <f>成绩录入!P153</f>
        <v>0</v>
      </c>
      <c r="EO150" s="397">
        <f>成绩录入!Q153</f>
        <v>0</v>
      </c>
      <c r="EP150" s="397">
        <f>成绩录入!R153</f>
        <v>0</v>
      </c>
      <c r="EQ150" s="397">
        <f>成绩录入!S153</f>
        <v>0</v>
      </c>
      <c r="ER150" s="397">
        <f>成绩录入!T153</f>
        <v>0</v>
      </c>
      <c r="ES150" s="397">
        <f>成绩录入!U153</f>
        <v>0</v>
      </c>
      <c r="ET150" s="397">
        <f>成绩录入!V153</f>
        <v>0</v>
      </c>
      <c r="EU150" s="397">
        <f>成绩录入!W153</f>
        <v>0</v>
      </c>
      <c r="EV150" s="397">
        <f>成绩录入!X153</f>
        <v>0</v>
      </c>
      <c r="EW150" s="398">
        <f>成绩录入!Y153</f>
        <v>0</v>
      </c>
      <c r="EY150" s="304" t="str">
        <f t="shared" si="358"/>
        <v/>
      </c>
      <c r="EZ150" s="296" t="str">
        <f t="shared" si="358"/>
        <v/>
      </c>
      <c r="FA150" s="296" t="str">
        <f t="shared" si="358"/>
        <v/>
      </c>
      <c r="FB150" s="296" t="str">
        <f t="shared" si="358"/>
        <v/>
      </c>
      <c r="FC150" s="302">
        <f>成绩录入!AB153</f>
        <v>0</v>
      </c>
      <c r="FD150" s="303"/>
      <c r="FE150" s="399" t="str">
        <f t="shared" si="301"/>
        <v>√</v>
      </c>
      <c r="FF150" s="397" t="str">
        <f t="shared" si="302"/>
        <v>√</v>
      </c>
      <c r="FG150" s="397" t="str">
        <f t="shared" si="303"/>
        <v>√</v>
      </c>
      <c r="FH150" s="397" t="str">
        <f t="shared" si="304"/>
        <v>√</v>
      </c>
      <c r="FI150" s="398" t="str">
        <f t="shared" si="305"/>
        <v>√</v>
      </c>
      <c r="FJ150" s="299"/>
      <c r="FK150" s="260">
        <f>成绩录入!AB153</f>
        <v>0</v>
      </c>
      <c r="FL150" s="248">
        <f>成绩录入!AC153</f>
        <v>0</v>
      </c>
      <c r="FM150" s="248">
        <f>成绩录入!AD153</f>
        <v>0</v>
      </c>
      <c r="FN150" s="248">
        <f>成绩录入!AE153</f>
        <v>0</v>
      </c>
      <c r="FO150" s="248">
        <f>成绩录入!AF153</f>
        <v>0</v>
      </c>
      <c r="FP150" s="248">
        <f>成绩录入!AG153</f>
        <v>0</v>
      </c>
      <c r="FQ150" s="298">
        <f t="shared" si="306"/>
        <v>0</v>
      </c>
      <c r="FR150" s="299"/>
      <c r="FS150" s="260">
        <f>成绩录入!AB153</f>
        <v>0</v>
      </c>
      <c r="FT150" s="248">
        <f>成绩录入!AC153</f>
        <v>0</v>
      </c>
      <c r="FU150" s="248">
        <f>成绩录入!AD153</f>
        <v>0</v>
      </c>
      <c r="FV150" s="248">
        <f>成绩录入!AE153</f>
        <v>0</v>
      </c>
      <c r="FW150" s="248">
        <f>成绩录入!AF153</f>
        <v>0</v>
      </c>
      <c r="FX150" s="333">
        <f>成绩录入!AG153</f>
        <v>0</v>
      </c>
      <c r="FY150" s="298">
        <f t="shared" si="307"/>
        <v>0</v>
      </c>
      <c r="FZ150" s="299"/>
      <c r="GA150" s="260">
        <f>成绩录入!AB153</f>
        <v>0</v>
      </c>
      <c r="GB150" s="248">
        <f>成绩录入!AC153</f>
        <v>0</v>
      </c>
      <c r="GC150" s="248">
        <f>成绩录入!AD153</f>
        <v>0</v>
      </c>
      <c r="GD150" s="248">
        <f>成绩录入!AE153</f>
        <v>0</v>
      </c>
      <c r="GE150" s="248">
        <f>成绩录入!AF153</f>
        <v>0</v>
      </c>
      <c r="GF150" s="248">
        <f>成绩录入!AG153</f>
        <v>0</v>
      </c>
      <c r="GG150" s="298">
        <f t="shared" si="308"/>
        <v>0</v>
      </c>
      <c r="GI150" s="260">
        <f>成绩录入!AB153</f>
        <v>0</v>
      </c>
      <c r="GJ150" s="248">
        <f>成绩录入!AC153</f>
        <v>0</v>
      </c>
      <c r="GK150" s="248">
        <f>成绩录入!AD153</f>
        <v>0</v>
      </c>
      <c r="GL150" s="248">
        <f>成绩录入!AE153</f>
        <v>0</v>
      </c>
      <c r="GM150" s="248">
        <f>成绩录入!AF153</f>
        <v>0</v>
      </c>
      <c r="GN150" s="248">
        <f>成绩录入!AG153</f>
        <v>0</v>
      </c>
      <c r="GO150" s="298">
        <f t="shared" si="309"/>
        <v>0</v>
      </c>
      <c r="GP150" s="299"/>
      <c r="GQ150" s="260">
        <f>成绩录入!AB153</f>
        <v>0</v>
      </c>
      <c r="GR150" s="248">
        <f>成绩录入!AC153</f>
        <v>0</v>
      </c>
      <c r="GS150" s="248">
        <f>成绩录入!AD153</f>
        <v>0</v>
      </c>
      <c r="GT150" s="248">
        <f>成绩录入!AE153</f>
        <v>0</v>
      </c>
      <c r="GU150" s="248">
        <f>成绩录入!AF153</f>
        <v>0</v>
      </c>
      <c r="GV150" s="248">
        <f>成绩录入!AG153</f>
        <v>0</v>
      </c>
      <c r="GW150" s="298">
        <f t="shared" si="310"/>
        <v>0</v>
      </c>
      <c r="GX150" s="299"/>
      <c r="GY150" s="273">
        <f>成绩录入!AJ153</f>
        <v>0</v>
      </c>
      <c r="GZ150" s="274">
        <f>成绩录入!AK153</f>
        <v>0</v>
      </c>
      <c r="HA150" s="274">
        <f>成绩录入!AL153</f>
        <v>0</v>
      </c>
      <c r="HB150" s="274">
        <f>成绩录入!AM153</f>
        <v>0</v>
      </c>
      <c r="HC150" s="274">
        <f>成绩录入!AN153</f>
        <v>0</v>
      </c>
      <c r="HD150" s="274">
        <f>成绩录入!AO153</f>
        <v>0</v>
      </c>
      <c r="HE150" s="310">
        <f t="shared" si="359"/>
        <v>0</v>
      </c>
      <c r="HF150" s="299"/>
      <c r="HG150" s="273">
        <f>成绩录入!AJ153</f>
        <v>0</v>
      </c>
      <c r="HH150" s="274">
        <f>成绩录入!AK153</f>
        <v>0</v>
      </c>
      <c r="HI150" s="274">
        <f>成绩录入!AL153</f>
        <v>0</v>
      </c>
      <c r="HJ150" s="274">
        <f>成绩录入!AM153</f>
        <v>0</v>
      </c>
      <c r="HK150" s="274">
        <f>成绩录入!AN153</f>
        <v>0</v>
      </c>
      <c r="HL150" s="274">
        <f>成绩录入!AO153</f>
        <v>0</v>
      </c>
      <c r="HM150" s="310">
        <f t="shared" si="360"/>
        <v>0</v>
      </c>
      <c r="HO150" s="273">
        <f>成绩录入!AJ153</f>
        <v>0</v>
      </c>
      <c r="HP150" s="274">
        <f>成绩录入!AK153</f>
        <v>0</v>
      </c>
      <c r="HQ150" s="274">
        <f>成绩录入!AL153</f>
        <v>0</v>
      </c>
      <c r="HR150" s="274">
        <f>成绩录入!AM153</f>
        <v>0</v>
      </c>
      <c r="HS150" s="274">
        <f>成绩录入!AN153</f>
        <v>0</v>
      </c>
      <c r="HT150" s="274">
        <f>成绩录入!AO153</f>
        <v>0</v>
      </c>
      <c r="HU150" s="310">
        <f t="shared" si="361"/>
        <v>0</v>
      </c>
      <c r="HV150" s="299"/>
      <c r="HW150" s="273">
        <f>成绩录入!AJ153</f>
        <v>0</v>
      </c>
      <c r="HX150" s="274">
        <f>成绩录入!AK153</f>
        <v>0</v>
      </c>
      <c r="HY150" s="274">
        <f>成绩录入!AL153</f>
        <v>0</v>
      </c>
      <c r="HZ150" s="274">
        <f>成绩录入!AM153</f>
        <v>0</v>
      </c>
      <c r="IA150" s="274">
        <f>成绩录入!AN153</f>
        <v>0</v>
      </c>
      <c r="IB150" s="274">
        <f>成绩录入!AO153</f>
        <v>0</v>
      </c>
      <c r="IC150" s="310">
        <f t="shared" si="362"/>
        <v>0</v>
      </c>
      <c r="ID150" s="299"/>
      <c r="IE150" s="273">
        <f>成绩录入!AJ153</f>
        <v>0</v>
      </c>
      <c r="IF150" s="274">
        <f>成绩录入!AK153</f>
        <v>0</v>
      </c>
      <c r="IG150" s="274">
        <f>成绩录入!AL153</f>
        <v>0</v>
      </c>
      <c r="IH150" s="274">
        <f>成绩录入!AM153</f>
        <v>0</v>
      </c>
      <c r="II150" s="274">
        <f>成绩录入!AN153</f>
        <v>0</v>
      </c>
      <c r="IJ150" s="274">
        <f>成绩录入!AO153</f>
        <v>0</v>
      </c>
      <c r="IK150" s="310">
        <f t="shared" si="363"/>
        <v>0</v>
      </c>
      <c r="IL150" s="299"/>
      <c r="IM150" s="313" t="e">
        <f t="shared" si="311"/>
        <v>#DIV/0!</v>
      </c>
      <c r="IN150" s="314" t="e">
        <f t="shared" si="312"/>
        <v>#DIV/0!</v>
      </c>
      <c r="IO150" s="314" t="e">
        <f t="shared" si="313"/>
        <v>#DIV/0!</v>
      </c>
      <c r="IP150" s="314" t="e">
        <f t="shared" si="314"/>
        <v>#DIV/0!</v>
      </c>
      <c r="IQ150" s="314" t="e">
        <f t="shared" si="315"/>
        <v>#DIV/0!</v>
      </c>
      <c r="IR150" s="400" t="e">
        <f t="shared" si="316"/>
        <v>#DIV/0!</v>
      </c>
      <c r="IT150" s="214">
        <f>成绩录入!AR153</f>
        <v>0</v>
      </c>
      <c r="IU150" s="216">
        <f>成绩录入!AS153</f>
        <v>0</v>
      </c>
      <c r="IV150" s="216">
        <f>成绩录入!AT153</f>
        <v>0</v>
      </c>
      <c r="IW150" s="216">
        <f>成绩录入!AU153</f>
        <v>0</v>
      </c>
      <c r="IX150" s="216">
        <f>成绩录入!AV153</f>
        <v>0</v>
      </c>
      <c r="IY150" s="216">
        <f>成绩录入!AW153</f>
        <v>0</v>
      </c>
      <c r="IZ150" s="298">
        <f t="shared" si="317"/>
        <v>0</v>
      </c>
      <c r="JA150" s="299"/>
      <c r="JB150" s="317">
        <f>成绩录入!AR153</f>
        <v>0</v>
      </c>
      <c r="JC150" s="216">
        <f>成绩录入!AS153</f>
        <v>0</v>
      </c>
      <c r="JD150" s="216">
        <f>成绩录入!AT153</f>
        <v>0</v>
      </c>
      <c r="JE150" s="216">
        <f>成绩录入!AU153</f>
        <v>0</v>
      </c>
      <c r="JF150" s="216">
        <f>成绩录入!AV153</f>
        <v>0</v>
      </c>
      <c r="JG150" s="216">
        <f>成绩录入!AW153</f>
        <v>0</v>
      </c>
      <c r="JH150" s="298">
        <f t="shared" si="318"/>
        <v>0</v>
      </c>
      <c r="JI150" s="299"/>
      <c r="JJ150" s="248">
        <f>成绩录入!AR153</f>
        <v>0</v>
      </c>
      <c r="JK150" s="248">
        <f>成绩录入!AS153</f>
        <v>0</v>
      </c>
      <c r="JL150" s="248">
        <f>成绩录入!AT153</f>
        <v>0</v>
      </c>
      <c r="JM150" s="248">
        <f>成绩录入!AU153</f>
        <v>0</v>
      </c>
      <c r="JN150" s="248">
        <f>成绩录入!AV153</f>
        <v>0</v>
      </c>
      <c r="JO150" s="248">
        <f>成绩录入!AW153</f>
        <v>0</v>
      </c>
      <c r="JP150" s="298">
        <f t="shared" si="319"/>
        <v>0</v>
      </c>
      <c r="JQ150" s="299"/>
      <c r="JR150" s="308">
        <f>成绩录入!AR153</f>
        <v>0</v>
      </c>
      <c r="JS150" s="248">
        <f>成绩录入!AS153</f>
        <v>0</v>
      </c>
      <c r="JT150" s="248">
        <f>成绩录入!AT153</f>
        <v>0</v>
      </c>
      <c r="JU150" s="248">
        <f>成绩录入!AU153</f>
        <v>0</v>
      </c>
      <c r="JV150" s="248">
        <f>成绩录入!AV153</f>
        <v>0</v>
      </c>
      <c r="JW150" s="248">
        <f>成绩录入!AW153</f>
        <v>0</v>
      </c>
      <c r="JX150" s="298">
        <f t="shared" si="320"/>
        <v>0</v>
      </c>
      <c r="JY150" s="299"/>
      <c r="JZ150" s="308">
        <f>成绩录入!AR153</f>
        <v>0</v>
      </c>
      <c r="KA150" s="248">
        <f>成绩录入!AS153</f>
        <v>0</v>
      </c>
      <c r="KB150" s="248">
        <f>成绩录入!AT153</f>
        <v>0</v>
      </c>
      <c r="KC150" s="248">
        <f>成绩录入!AU153</f>
        <v>0</v>
      </c>
      <c r="KD150" s="248">
        <f>成绩录入!AV153</f>
        <v>0</v>
      </c>
      <c r="KE150" s="248">
        <f>成绩录入!AW153</f>
        <v>0</v>
      </c>
      <c r="KF150" s="298">
        <f t="shared" si="321"/>
        <v>0</v>
      </c>
      <c r="KH150" s="401">
        <f t="shared" si="322"/>
        <v>0</v>
      </c>
      <c r="KI150" s="314">
        <f t="shared" si="323"/>
        <v>0</v>
      </c>
      <c r="KJ150" s="314">
        <f t="shared" si="324"/>
        <v>0</v>
      </c>
      <c r="KK150" s="314">
        <f t="shared" si="325"/>
        <v>0</v>
      </c>
      <c r="KL150" s="314">
        <f t="shared" si="326"/>
        <v>0</v>
      </c>
      <c r="KM150" s="400">
        <f t="shared" si="327"/>
        <v>0</v>
      </c>
      <c r="KN150" s="90"/>
      <c r="KO150" s="294">
        <f>IF(总评!G148&lt;60,1,0)</f>
        <v>0</v>
      </c>
      <c r="KP150" s="355">
        <f t="shared" si="328"/>
        <v>0</v>
      </c>
      <c r="KQ150" s="355">
        <f t="shared" si="329"/>
        <v>0</v>
      </c>
      <c r="KR150" s="356">
        <f t="shared" si="330"/>
        <v>0</v>
      </c>
      <c r="KS150" s="321">
        <f t="shared" si="364"/>
        <v>0</v>
      </c>
      <c r="OT150" s="273">
        <f>IF(OT$6=$OS$5,成绩录入!BC153,0)</f>
        <v>0</v>
      </c>
      <c r="OU150" s="274">
        <f>IF(OU$6=$OS$5,成绩录入!BD153,0)</f>
        <v>0</v>
      </c>
      <c r="OV150" s="274">
        <f>IF(OV$6=$OS$5,成绩录入!BE153,0)</f>
        <v>0</v>
      </c>
      <c r="OW150" s="274">
        <f>IF(OW$6=$OS$5,成绩录入!BF153,0)</f>
        <v>0</v>
      </c>
      <c r="OX150" s="274">
        <f>IF(OX$6=$OS$5,成绩录入!BG153,0)</f>
        <v>0</v>
      </c>
      <c r="OY150" s="274">
        <f>IF(OY$6=$OS$5,成绩录入!BH153,0)</f>
        <v>0</v>
      </c>
      <c r="OZ150" s="274">
        <f>IF(OZ$6=$OS$5,成绩录入!BI153,0)</f>
        <v>0</v>
      </c>
      <c r="PA150" s="274">
        <f>IF(PA$6=$OS$5,成绩录入!BJ153,0)</f>
        <v>0</v>
      </c>
      <c r="PB150" s="274">
        <f>IF(PB$6=$OS$5,成绩录入!BK153,0)</f>
        <v>0</v>
      </c>
      <c r="PC150" s="274">
        <f>IF(PC$6=$OS$5,成绩录入!BL153,0)</f>
        <v>0</v>
      </c>
      <c r="PD150" s="274">
        <f>IF(PD$6=$OS$5,成绩录入!BM153,0)</f>
        <v>0</v>
      </c>
      <c r="PE150" s="274">
        <f>IF(PE$6=$OS$5,成绩录入!BN153,0)</f>
        <v>0</v>
      </c>
      <c r="PF150" s="274">
        <f>IF(PF$6=$OS$5,成绩录入!BO153,0)</f>
        <v>0</v>
      </c>
      <c r="PG150" s="274">
        <f>IF(PG$6=$OS$5,成绩录入!BP153,0)</f>
        <v>0</v>
      </c>
      <c r="PH150" s="274">
        <f>IF(PH$6=$OS$5,成绩录入!BQ153,0)</f>
        <v>0</v>
      </c>
      <c r="PI150" s="274">
        <f>IF(PI$6=$OS$5,成绩录入!BR153,0)</f>
        <v>0</v>
      </c>
      <c r="PJ150" s="274">
        <f>IF(PJ$6=$OS$5,成绩录入!BS153,0)</f>
        <v>0</v>
      </c>
      <c r="PK150" s="274">
        <f>IF(PK$6=$OS$5,成绩录入!BT153,0)</f>
        <v>0</v>
      </c>
      <c r="PL150" s="274">
        <f>IF(PL$6=$OS$5,成绩录入!BU153,0)</f>
        <v>0</v>
      </c>
      <c r="PM150" s="274">
        <f>IF(PM$6=$OS$5,成绩录入!BV153,0)</f>
        <v>0</v>
      </c>
      <c r="PN150" s="274">
        <f>IF(PN$6=$OS$5,成绩录入!BW153,0)</f>
        <v>0</v>
      </c>
      <c r="PO150" s="274">
        <f>IF(PO$6=$OS$5,成绩录入!BX153,0)</f>
        <v>0</v>
      </c>
      <c r="PP150" s="274">
        <f>IF(PP$6=$OS$5,成绩录入!BY153,0)</f>
        <v>0</v>
      </c>
      <c r="PQ150" s="274">
        <f>IF(PQ$6=$OS$5,成绩录入!BZ153,0)</f>
        <v>0</v>
      </c>
      <c r="PR150" s="274">
        <f>IF(PR$6=$OS$5,成绩录入!CA153,0)</f>
        <v>0</v>
      </c>
      <c r="PS150" s="274">
        <f>IF(PS$6=$OS$5,成绩录入!CB153,0)</f>
        <v>0</v>
      </c>
      <c r="PT150" s="274">
        <f>IF(PT$6=$OS$5,成绩录入!CC153,0)</f>
        <v>0</v>
      </c>
      <c r="PU150" s="274">
        <f>IF(PU$6=$OS$5,成绩录入!CD153,0)</f>
        <v>0</v>
      </c>
      <c r="PV150" s="274">
        <f>IF(PV$6=$OS$5,成绩录入!CE153,0)</f>
        <v>0</v>
      </c>
      <c r="PW150" s="274">
        <f>IF(PW$6=$OS$5,成绩录入!CF153,0)</f>
        <v>0</v>
      </c>
      <c r="PX150" s="274">
        <f>IF(PX$6=$OS$5,成绩录入!CG153,0)</f>
        <v>0</v>
      </c>
      <c r="PY150" s="274">
        <f>IF(PY$6=$OS$5,成绩录入!CH153,0)</f>
        <v>0</v>
      </c>
      <c r="PZ150" s="274">
        <f>IF(PZ$6=$OS$5,成绩录入!CI153,0)</f>
        <v>0</v>
      </c>
      <c r="QA150" s="274">
        <f>IF(QA$6=$OS$5,成绩录入!CJ153,0)</f>
        <v>0</v>
      </c>
      <c r="QB150" s="274">
        <f>IF(QB$6=$OS$5,成绩录入!CK153,0)</f>
        <v>0</v>
      </c>
      <c r="QC150" s="274">
        <f>IF(QC$6=$OS$5,成绩录入!CL153,0)</f>
        <v>0</v>
      </c>
      <c r="QD150" s="274">
        <f>IF(QD$6=$OS$5,成绩录入!CM153,0)</f>
        <v>0</v>
      </c>
      <c r="QE150" s="274">
        <f>IF(QE$6=$OS$5,成绩录入!CN153,0)</f>
        <v>0</v>
      </c>
      <c r="QF150" s="274">
        <f>IF(QF$6=$OS$5,成绩录入!CO153,0)</f>
        <v>0</v>
      </c>
      <c r="QG150" s="274">
        <f>IF(QG$6=$OS$5,成绩录入!CP153,0)</f>
        <v>0</v>
      </c>
      <c r="QH150" s="274">
        <f>IF(QH$6=$OS$5,成绩录入!CQ153,0)</f>
        <v>0</v>
      </c>
      <c r="QI150" s="274">
        <f>IF(QI$6=$OS$5,成绩录入!CR153,0)</f>
        <v>0</v>
      </c>
      <c r="QJ150" s="274">
        <f>IF(QJ$6=$OS$5,成绩录入!CS153,0)</f>
        <v>0</v>
      </c>
      <c r="QK150" s="274">
        <f>IF(QK$6=$OS$5,成绩录入!CT153,0)</f>
        <v>0</v>
      </c>
      <c r="QL150" s="274">
        <f>IF(QL$6=$OS$5,成绩录入!CU153,0)</f>
        <v>0</v>
      </c>
      <c r="QM150" s="274">
        <f>IF(QM$6=$OS$5,成绩录入!CV153,0)</f>
        <v>0</v>
      </c>
      <c r="QN150" s="274">
        <f>IF(QN$6=$OS$5,成绩录入!CW153,0)</f>
        <v>0</v>
      </c>
      <c r="QO150" s="274">
        <f>IF(QO$6=$OS$5,成绩录入!CX153,0)</f>
        <v>0</v>
      </c>
      <c r="QP150" s="274">
        <f>IF(QP$6=$OS$5,成绩录入!CY153,0)</f>
        <v>0</v>
      </c>
      <c r="QQ150" s="274">
        <f>IF(QQ$6=$OS$5,成绩录入!CZ153,0)</f>
        <v>0</v>
      </c>
      <c r="QR150" s="274">
        <f>IF(QR$6=$OS$5,成绩录入!DA153,0)</f>
        <v>0</v>
      </c>
      <c r="QS150" s="274">
        <f>IF(QS$6=$OS$5,成绩录入!DB153,0)</f>
        <v>0</v>
      </c>
      <c r="QT150" s="274">
        <f>IF(QT$6=$OS$5,成绩录入!DC153,0)</f>
        <v>0</v>
      </c>
      <c r="QU150" s="274">
        <f>IF(QU$6=$OS$5,成绩录入!DD153,0)</f>
        <v>0</v>
      </c>
      <c r="QV150" s="274">
        <f>IF(QV$6=$OS$5,成绩录入!DE153,0)</f>
        <v>0</v>
      </c>
      <c r="QW150" s="274">
        <f>IF(QW$6=$OS$5,成绩录入!DF153,0)</f>
        <v>0</v>
      </c>
      <c r="QX150" s="274">
        <f>IF(QX$6=$OS$5,成绩录入!DG153,0)</f>
        <v>0</v>
      </c>
      <c r="QY150" s="274">
        <f>IF(QY$6=$OS$5,成绩录入!DH153,0)</f>
        <v>0</v>
      </c>
      <c r="QZ150" s="274">
        <f>IF(QZ$6=$OS$5,成绩录入!DI153,0)</f>
        <v>0</v>
      </c>
      <c r="RA150" s="274">
        <f>IF(RA$6=$OS$5,成绩录入!DJ153,0)</f>
        <v>0</v>
      </c>
      <c r="RB150" s="248">
        <f>IF(RB$6=$OS$5,成绩录入!DK153,0)</f>
        <v>0</v>
      </c>
      <c r="RC150" s="248">
        <f>IF(RC$6=$OS$5,成绩录入!DL153,0)</f>
        <v>0</v>
      </c>
      <c r="RD150" s="248">
        <f>IF(RD$6=$OS$5,成绩录入!DM153,0)</f>
        <v>0</v>
      </c>
      <c r="RE150" s="248">
        <f>IF(RE$6=$OS$5,成绩录入!DN153,0)</f>
        <v>0</v>
      </c>
      <c r="RF150" s="248">
        <f>IF(RF$6=$OS$5,成绩录入!DO153,0)</f>
        <v>0</v>
      </c>
      <c r="RG150" s="248">
        <f>IF(RG$6=$OS$5,成绩录入!DP153,0)</f>
        <v>0</v>
      </c>
      <c r="RH150" s="248">
        <f>IF(RH$6=$OS$5,成绩录入!DQ153,0)</f>
        <v>0</v>
      </c>
      <c r="RI150" s="248">
        <f>IF(RI$6=$OS$5,成绩录入!DR153,0)</f>
        <v>0</v>
      </c>
      <c r="RJ150" s="248">
        <f>IF(RJ$6=$OS$5,成绩录入!DS153,0)</f>
        <v>0</v>
      </c>
      <c r="RK150" s="248">
        <f>IF(RK$6=$OS$5,成绩录入!DT153,0)</f>
        <v>0</v>
      </c>
      <c r="RL150" s="248">
        <f>IF(RL$6=$OS$5,成绩录入!DU153,0)</f>
        <v>0</v>
      </c>
      <c r="RM150" s="248">
        <f>IF(RM$6=$OS$5,成绩录入!DV153,0)</f>
        <v>0</v>
      </c>
      <c r="RN150" s="248">
        <f>IF(RN$6=$OS$5,成绩录入!DW153,0)</f>
        <v>0</v>
      </c>
      <c r="RO150" s="248">
        <f>IF(RO$6=$OS$5,成绩录入!DX153,0)</f>
        <v>0</v>
      </c>
      <c r="RP150" s="248">
        <f>IF(RP$6=$OS$5,成绩录入!DY153,0)</f>
        <v>0</v>
      </c>
      <c r="RQ150" s="248">
        <f>IF(RQ$6=$OS$5,成绩录入!DZ153,0)</f>
        <v>0</v>
      </c>
      <c r="RR150" s="248">
        <f>IF(RR$6=$OS$5,成绩录入!EA153,0)</f>
        <v>0</v>
      </c>
      <c r="RS150" s="248">
        <f>IF(RS$6=$OS$5,成绩录入!EB153,0)</f>
        <v>0</v>
      </c>
      <c r="RT150" s="248">
        <f>IF(RT$6=$OS$5,成绩录入!EC153,0)</f>
        <v>0</v>
      </c>
      <c r="RU150" s="248">
        <f>IF(RU$6=$OS$5,成绩录入!ED153,0)</f>
        <v>0</v>
      </c>
      <c r="RV150" s="248">
        <f>IF(RV$6=$OS$5,成绩录入!EE153,0)</f>
        <v>0</v>
      </c>
      <c r="RW150" s="248">
        <f>IF(RW$6=$OS$5,成绩录入!EF153,0)</f>
        <v>0</v>
      </c>
      <c r="RX150" s="248">
        <f>IF(RX$6=$OS$5,成绩录入!EG153,0)</f>
        <v>0</v>
      </c>
      <c r="RY150" s="248">
        <f>IF(RY$6=$OS$5,成绩录入!EH153,0)</f>
        <v>0</v>
      </c>
      <c r="RZ150" s="248">
        <f>IF(RZ$6=$OS$5,成绩录入!EI153,0)</f>
        <v>0</v>
      </c>
      <c r="SA150" s="248">
        <f>IF(SA$6=$OS$5,成绩录入!EJ153,0)</f>
        <v>0</v>
      </c>
      <c r="SB150" s="248">
        <f>IF(SB$6=$OS$5,成绩录入!EK153,0)</f>
        <v>0</v>
      </c>
      <c r="SC150" s="248">
        <f>IF(SC$6=$OS$5,成绩录入!EL153,0)</f>
        <v>0</v>
      </c>
      <c r="SD150" s="248">
        <f>IF(SD$6=$OS$5,成绩录入!EM153,0)</f>
        <v>0</v>
      </c>
      <c r="SE150" s="248">
        <f>IF(SE$6=$OS$5,成绩录入!EN153,0)</f>
        <v>0</v>
      </c>
      <c r="SF150" s="248">
        <f>IF(SF$6=$OS$5,成绩录入!EO153,0)</f>
        <v>0</v>
      </c>
      <c r="SG150" s="248">
        <f>IF(SG$6=$OS$5,成绩录入!EP153,0)</f>
        <v>0</v>
      </c>
      <c r="SH150" s="248">
        <f>IF(SH$6=$OS$5,成绩录入!EQ153,0)</f>
        <v>0</v>
      </c>
      <c r="SI150" s="248">
        <f>IF(SI$6=$OS$5,成绩录入!ER153,0)</f>
        <v>0</v>
      </c>
      <c r="SJ150" s="248">
        <f>IF(SJ$6=$OS$5,成绩录入!ES153,0)</f>
        <v>0</v>
      </c>
      <c r="SK150" s="248">
        <f>IF(SK$6=$OS$5,成绩录入!ET153,0)</f>
        <v>0</v>
      </c>
      <c r="SL150" s="248">
        <f>IF(SL$6=$OS$5,成绩录入!EU153,0)</f>
        <v>0</v>
      </c>
      <c r="SM150" s="248">
        <f>IF(SM$6=$OS$5,成绩录入!EV153,0)</f>
        <v>0</v>
      </c>
      <c r="SN150" s="248">
        <f>IF(SN$6=$OS$5,成绩录入!EW153,0)</f>
        <v>0</v>
      </c>
      <c r="SO150" s="248">
        <f>IF(SO$6=$OS$5,成绩录入!EX153,0)</f>
        <v>0</v>
      </c>
      <c r="SP150" s="218">
        <f t="shared" si="353"/>
        <v>0</v>
      </c>
      <c r="SQ150" s="166"/>
      <c r="SR150" s="166"/>
      <c r="SS150" s="273">
        <f>IF(SS$6=$SR$5,成绩录入!BC153,0)</f>
        <v>0</v>
      </c>
      <c r="ST150" s="274">
        <f>IF(ST$6=$SR$5,成绩录入!BD153,0)</f>
        <v>0</v>
      </c>
      <c r="SU150" s="274">
        <f>IF(SU$6=$SR$5,成绩录入!BE153,0)</f>
        <v>0</v>
      </c>
      <c r="SV150" s="274">
        <f>IF(SV$6=$SR$5,成绩录入!BF153,0)</f>
        <v>0</v>
      </c>
      <c r="SW150" s="274">
        <f>IF(SW$6=$SR$5,成绩录入!BG153,0)</f>
        <v>0</v>
      </c>
      <c r="SX150" s="274">
        <f>IF(SX$6=$SR$5,成绩录入!BH153,0)</f>
        <v>0</v>
      </c>
      <c r="SY150" s="274">
        <f>IF(SY$6=$SR$5,成绩录入!BI153,0)</f>
        <v>0</v>
      </c>
      <c r="SZ150" s="274">
        <f>IF(SZ$6=$SR$5,成绩录入!BJ153,0)</f>
        <v>0</v>
      </c>
      <c r="TA150" s="274">
        <f>IF(TA$6=$SR$5,成绩录入!BK153,0)</f>
        <v>0</v>
      </c>
      <c r="TB150" s="274">
        <f>IF(TB$6=$SR$5,成绩录入!BL153,0)</f>
        <v>0</v>
      </c>
      <c r="TC150" s="274">
        <f>IF(TC$6=$SR$5,成绩录入!BM153,0)</f>
        <v>0</v>
      </c>
      <c r="TD150" s="274">
        <f>IF(TD$6=$SR$5,成绩录入!BN153,0)</f>
        <v>0</v>
      </c>
      <c r="TE150" s="274">
        <f>IF(TE$6=$SR$5,成绩录入!BO153,0)</f>
        <v>0</v>
      </c>
      <c r="TF150" s="274">
        <f>IF(TF$6=$SR$5,成绩录入!BP153,0)</f>
        <v>0</v>
      </c>
      <c r="TG150" s="274">
        <f>IF(TG$6=$SR$5,成绩录入!BQ153,0)</f>
        <v>0</v>
      </c>
      <c r="TH150" s="274">
        <f>IF(TH$6=$SR$5,成绩录入!BR153,0)</f>
        <v>0</v>
      </c>
      <c r="TI150" s="274">
        <f>IF(TI$6=$SR$5,成绩录入!BS153,0)</f>
        <v>0</v>
      </c>
      <c r="TJ150" s="274">
        <f>IF(TJ$6=$SR$5,成绩录入!BT153,0)</f>
        <v>0</v>
      </c>
      <c r="TK150" s="274">
        <f>IF(TK$6=$SR$5,成绩录入!BU153,0)</f>
        <v>0</v>
      </c>
      <c r="TL150" s="274">
        <f>IF(TL$6=$SR$5,成绩录入!BV153,0)</f>
        <v>0</v>
      </c>
      <c r="TM150" s="274">
        <f>IF(TM$6=$SR$5,成绩录入!BW153,0)</f>
        <v>0</v>
      </c>
      <c r="TN150" s="274">
        <f>IF(TN$6=$SR$5,成绩录入!BX153,0)</f>
        <v>0</v>
      </c>
      <c r="TO150" s="274">
        <f>IF(TO$6=$SR$5,成绩录入!BY153,0)</f>
        <v>0</v>
      </c>
      <c r="TP150" s="274">
        <f>IF(TP$6=$SR$5,成绩录入!BZ153,0)</f>
        <v>0</v>
      </c>
      <c r="TQ150" s="274">
        <f>IF(TQ$6=$SR$5,成绩录入!CA153,0)</f>
        <v>0</v>
      </c>
      <c r="TR150" s="274">
        <f>IF(TR$6=$SR$5,成绩录入!CB153,0)</f>
        <v>0</v>
      </c>
      <c r="TS150" s="274">
        <f>IF(TS$6=$SR$5,成绩录入!CC153,0)</f>
        <v>0</v>
      </c>
      <c r="TT150" s="274">
        <f>IF(TT$6=$SR$5,成绩录入!CD153,0)</f>
        <v>0</v>
      </c>
      <c r="TU150" s="274">
        <f>IF(TU$6=$SR$5,成绩录入!CE153,0)</f>
        <v>0</v>
      </c>
      <c r="TV150" s="274">
        <f>IF(TV$6=$SR$5,成绩录入!CF153,0)</f>
        <v>0</v>
      </c>
      <c r="TW150" s="274">
        <f>IF(TW$6=$SR$5,成绩录入!CG153,0)</f>
        <v>0</v>
      </c>
      <c r="TX150" s="274">
        <f>IF(TX$6=$SR$5,成绩录入!CH153,0)</f>
        <v>0</v>
      </c>
      <c r="TY150" s="274">
        <f>IF(TY$6=$SR$5,成绩录入!CI153,0)</f>
        <v>0</v>
      </c>
      <c r="TZ150" s="274">
        <f>IF(TZ$6=$SR$5,成绩录入!CJ153,0)</f>
        <v>0</v>
      </c>
      <c r="UA150" s="274">
        <f>IF(UA$6=$SR$5,成绩录入!CK153,0)</f>
        <v>0</v>
      </c>
      <c r="UB150" s="274">
        <f>IF(UB$6=$SR$5,成绩录入!CL153,0)</f>
        <v>0</v>
      </c>
      <c r="UC150" s="274">
        <f>IF(UC$6=$SR$5,成绩录入!CM153,0)</f>
        <v>0</v>
      </c>
      <c r="UD150" s="274">
        <f>IF(UD$6=$SR$5,成绩录入!CN153,0)</f>
        <v>0</v>
      </c>
      <c r="UE150" s="274">
        <f>IF(UE$6=$SR$5,成绩录入!CO153,0)</f>
        <v>0</v>
      </c>
      <c r="UF150" s="274">
        <f>IF(UF$6=$SR$5,成绩录入!CP153,0)</f>
        <v>0</v>
      </c>
      <c r="UG150" s="274">
        <f>IF(UG$6=$SR$5,成绩录入!CQ153,0)</f>
        <v>0</v>
      </c>
      <c r="UH150" s="274">
        <f>IF(UH$6=$SR$5,成绩录入!CR153,0)</f>
        <v>0</v>
      </c>
      <c r="UI150" s="274">
        <f>IF(UI$6=$SR$5,成绩录入!CS153,0)</f>
        <v>0</v>
      </c>
      <c r="UJ150" s="274">
        <f>IF(UJ$6=$SR$5,成绩录入!CT153,0)</f>
        <v>0</v>
      </c>
      <c r="UK150" s="274">
        <f>IF(UK$6=$SR$5,成绩录入!CU153,0)</f>
        <v>0</v>
      </c>
      <c r="UL150" s="274">
        <f>IF(UL$6=$SR$5,成绩录入!CV153,0)</f>
        <v>0</v>
      </c>
      <c r="UM150" s="274">
        <f>IF(UM$6=$SR$5,成绩录入!CW153,0)</f>
        <v>0</v>
      </c>
      <c r="UN150" s="274">
        <f>IF(UN$6=$SR$5,成绩录入!CX153,0)</f>
        <v>0</v>
      </c>
      <c r="UO150" s="274">
        <f>IF(UO$6=$SR$5,成绩录入!CY153,0)</f>
        <v>0</v>
      </c>
      <c r="UP150" s="274">
        <f>IF(UP$6=$SR$5,成绩录入!CZ153,0)</f>
        <v>0</v>
      </c>
      <c r="UQ150" s="274">
        <f>IF(UQ$6=$SR$5,成绩录入!DA153,0)</f>
        <v>0</v>
      </c>
      <c r="UR150" s="274">
        <f>IF(UR$6=$SR$5,成绩录入!DB153,0)</f>
        <v>0</v>
      </c>
      <c r="US150" s="274">
        <f>IF(US$6=$SR$5,成绩录入!DC153,0)</f>
        <v>0</v>
      </c>
      <c r="UT150" s="274">
        <f>IF(UT$6=$SR$5,成绩录入!DD153,0)</f>
        <v>0</v>
      </c>
      <c r="UU150" s="274">
        <f>IF(UU$6=$SR$5,成绩录入!DE153,0)</f>
        <v>0</v>
      </c>
      <c r="UV150" s="274">
        <f>IF(UV$6=$SR$5,成绩录入!DF153,0)</f>
        <v>0</v>
      </c>
      <c r="UW150" s="274">
        <f>IF(UW$6=$SR$5,成绩录入!DG153,0)</f>
        <v>0</v>
      </c>
      <c r="UX150" s="274">
        <f>IF(UX$6=$SR$5,成绩录入!DH153,0)</f>
        <v>0</v>
      </c>
      <c r="UY150" s="274">
        <f>IF(UY$6=$SR$5,成绩录入!DI153,0)</f>
        <v>0</v>
      </c>
      <c r="UZ150" s="274">
        <f>IF(UZ$6=$SR$5,成绩录入!DJ153,0)</f>
        <v>0</v>
      </c>
      <c r="VA150" s="248">
        <f>IF(VA$6=$SR$5,成绩录入!DK153,0)</f>
        <v>0</v>
      </c>
      <c r="VB150" s="248">
        <f>IF(VB$6=$SR$5,成绩录入!DL153,0)</f>
        <v>0</v>
      </c>
      <c r="VC150" s="248">
        <f>IF(VC$6=$SR$5,成绩录入!DM153,0)</f>
        <v>0</v>
      </c>
      <c r="VD150" s="248">
        <f>IF(VD$6=$SR$5,成绩录入!DN153,0)</f>
        <v>0</v>
      </c>
      <c r="VE150" s="248">
        <f>IF(VE$6=$SR$5,成绩录入!DO153,0)</f>
        <v>0</v>
      </c>
      <c r="VF150" s="248">
        <f>IF(VF$6=$SR$5,成绩录入!DP153,0)</f>
        <v>0</v>
      </c>
      <c r="VG150" s="248">
        <f>IF(VG$6=$SR$5,成绩录入!DQ153,0)</f>
        <v>0</v>
      </c>
      <c r="VH150" s="248">
        <f>IF(VH$6=$SR$5,成绩录入!DR153,0)</f>
        <v>0</v>
      </c>
      <c r="VI150" s="248">
        <f>IF(VI$6=$SR$5,成绩录入!DS153,0)</f>
        <v>0</v>
      </c>
      <c r="VJ150" s="248">
        <f>IF(VJ$6=$SR$5,成绩录入!DT153,0)</f>
        <v>0</v>
      </c>
      <c r="VK150" s="248">
        <f>IF(VK$6=$SR$5,成绩录入!DU153,0)</f>
        <v>0</v>
      </c>
      <c r="VL150" s="248">
        <f>IF(VL$6=$SR$5,成绩录入!DV153,0)</f>
        <v>0</v>
      </c>
      <c r="VM150" s="248">
        <f>IF(VM$6=$SR$5,成绩录入!DW153,0)</f>
        <v>0</v>
      </c>
      <c r="VN150" s="248">
        <f>IF(VN$6=$SR$5,成绩录入!DX153,0)</f>
        <v>0</v>
      </c>
      <c r="VO150" s="248">
        <f>IF(VO$6=$SR$5,成绩录入!DY153,0)</f>
        <v>0</v>
      </c>
      <c r="VP150" s="248">
        <f>IF(VP$6=$SR$5,成绩录入!DZ153,0)</f>
        <v>0</v>
      </c>
      <c r="VQ150" s="248">
        <f>IF(VQ$6=$SR$5,成绩录入!EA153,0)</f>
        <v>0</v>
      </c>
      <c r="VR150" s="248">
        <f>IF(VR$6=$SR$5,成绩录入!EB153,0)</f>
        <v>0</v>
      </c>
      <c r="VS150" s="248">
        <f>IF(VS$6=$SR$5,成绩录入!EC153,0)</f>
        <v>0</v>
      </c>
      <c r="VT150" s="248">
        <f>IF(VT$6=$SR$5,成绩录入!ED153,0)</f>
        <v>0</v>
      </c>
      <c r="VU150" s="248">
        <f>IF(VU$6=$SR$5,成绩录入!EE153,0)</f>
        <v>0</v>
      </c>
      <c r="VV150" s="248">
        <f>IF(VV$6=$SR$5,成绩录入!EF153,0)</f>
        <v>0</v>
      </c>
      <c r="VW150" s="248">
        <f>IF(VW$6=$SR$5,成绩录入!EG153,0)</f>
        <v>0</v>
      </c>
      <c r="VX150" s="248">
        <f>IF(VX$6=$SR$5,成绩录入!EH153,0)</f>
        <v>0</v>
      </c>
      <c r="VY150" s="248">
        <f>IF(VY$6=$SR$5,成绩录入!EI153,0)</f>
        <v>0</v>
      </c>
      <c r="VZ150" s="248">
        <f>IF(VZ$6=$SR$5,成绩录入!EJ153,0)</f>
        <v>0</v>
      </c>
      <c r="WA150" s="248">
        <f>IF(WA$6=$SR$5,成绩录入!EK153,0)</f>
        <v>0</v>
      </c>
      <c r="WB150" s="248">
        <f>IF(WB$6=$SR$5,成绩录入!EL153,0)</f>
        <v>0</v>
      </c>
      <c r="WC150" s="248">
        <f>IF(WC$6=$SR$5,成绩录入!EM153,0)</f>
        <v>0</v>
      </c>
      <c r="WD150" s="248">
        <f>IF(WD$6=$SR$5,成绩录入!EN153,0)</f>
        <v>0</v>
      </c>
      <c r="WE150" s="248">
        <f>IF(WE$6=$SR$5,成绩录入!EO153,0)</f>
        <v>0</v>
      </c>
      <c r="WF150" s="248">
        <f>IF(WF$6=$SR$5,成绩录入!EP153,0)</f>
        <v>0</v>
      </c>
      <c r="WG150" s="248">
        <f>IF(WG$6=$SR$5,成绩录入!EQ153,0)</f>
        <v>0</v>
      </c>
      <c r="WH150" s="248">
        <f>IF(WH$6=$SR$5,成绩录入!ER153,0)</f>
        <v>0</v>
      </c>
      <c r="WI150" s="248">
        <f>IF(WI$6=$SR$5,成绩录入!ES153,0)</f>
        <v>0</v>
      </c>
      <c r="WJ150" s="248">
        <f>IF(WJ$6=$SR$5,成绩录入!ET153,0)</f>
        <v>0</v>
      </c>
      <c r="WK150" s="248">
        <f>IF(WK$6=$SR$5,成绩录入!EU153,0)</f>
        <v>0</v>
      </c>
      <c r="WL150" s="248">
        <f>IF(WL$6=$SR$5,成绩录入!EV153,0)</f>
        <v>0</v>
      </c>
      <c r="WM150" s="248">
        <f>IF(WM$6=$SR$5,成绩录入!EW153,0)</f>
        <v>0</v>
      </c>
      <c r="WN150" s="248">
        <f>IF(WN$6=$SR$5,成绩录入!EX153,0)</f>
        <v>0</v>
      </c>
      <c r="WO150" s="218">
        <f t="shared" si="354"/>
        <v>0</v>
      </c>
      <c r="WP150" s="166"/>
      <c r="WQ150" s="166"/>
      <c r="WR150" s="273">
        <f>IF(WR$6=$WQ$5,成绩录入!BC153,0)</f>
        <v>0</v>
      </c>
      <c r="WS150" s="274">
        <f>IF(WS$6=$WQ$5,成绩录入!BD153,0)</f>
        <v>0</v>
      </c>
      <c r="WT150" s="274">
        <f>IF(WT$6=$WQ$5,成绩录入!BE153,0)</f>
        <v>0</v>
      </c>
      <c r="WU150" s="274">
        <f>IF(WU$6=$WQ$5,成绩录入!BF153,0)</f>
        <v>0</v>
      </c>
      <c r="WV150" s="274">
        <f>IF(WV$6=$WQ$5,成绩录入!BG153,0)</f>
        <v>0</v>
      </c>
      <c r="WW150" s="274">
        <f>IF(WW$6=$WQ$5,成绩录入!BH153,0)</f>
        <v>0</v>
      </c>
      <c r="WX150" s="274">
        <f>IF(WX$6=$WQ$5,成绩录入!BI153,0)</f>
        <v>0</v>
      </c>
      <c r="WY150" s="274">
        <f>IF(WY$6=$WQ$5,成绩录入!BJ153,0)</f>
        <v>0</v>
      </c>
      <c r="WZ150" s="274">
        <f>IF(WZ$6=$WQ$5,成绩录入!BK153,0)</f>
        <v>0</v>
      </c>
      <c r="XA150" s="274">
        <f>IF(XA$6=$WQ$5,成绩录入!BL153,0)</f>
        <v>0</v>
      </c>
      <c r="XB150" s="274">
        <f>IF(XB$6=$WQ$5,成绩录入!BM153,0)</f>
        <v>0</v>
      </c>
      <c r="XC150" s="274">
        <f>IF(XC$6=$WQ$5,成绩录入!BN153,0)</f>
        <v>0</v>
      </c>
      <c r="XD150" s="274">
        <f>IF(XD$6=$WQ$5,成绩录入!BO153,0)</f>
        <v>0</v>
      </c>
      <c r="XE150" s="274">
        <f>IF(XE$6=$WQ$5,成绩录入!BP153,0)</f>
        <v>0</v>
      </c>
      <c r="XF150" s="274">
        <f>IF(XF$6=$WQ$5,成绩录入!BQ153,0)</f>
        <v>0</v>
      </c>
      <c r="XG150" s="274">
        <f>IF(XG$6=$WQ$5,成绩录入!BR153,0)</f>
        <v>0</v>
      </c>
      <c r="XH150" s="274">
        <f>IF(XH$6=$WQ$5,成绩录入!BS153,0)</f>
        <v>0</v>
      </c>
      <c r="XI150" s="274">
        <f>IF(XI$6=$WQ$5,成绩录入!BT153,0)</f>
        <v>0</v>
      </c>
      <c r="XJ150" s="274">
        <f>IF(XJ$6=$WQ$5,成绩录入!BU153,0)</f>
        <v>0</v>
      </c>
      <c r="XK150" s="274">
        <f>IF(XK$6=$WQ$5,成绩录入!BV153,0)</f>
        <v>0</v>
      </c>
      <c r="XL150" s="274">
        <f>IF(XL$6=$WQ$5,成绩录入!BW153,0)</f>
        <v>0</v>
      </c>
      <c r="XM150" s="274">
        <f>IF(XM$6=$WQ$5,成绩录入!BX153,0)</f>
        <v>0</v>
      </c>
      <c r="XN150" s="274">
        <f>IF(XN$6=$WQ$5,成绩录入!BY153,0)</f>
        <v>0</v>
      </c>
      <c r="XO150" s="274">
        <f>IF(XO$6=$WQ$5,成绩录入!BZ153,0)</f>
        <v>0</v>
      </c>
      <c r="XP150" s="274">
        <f>IF(XP$6=$WQ$5,成绩录入!CA153,0)</f>
        <v>0</v>
      </c>
      <c r="XQ150" s="274">
        <f>IF(XQ$6=$WQ$5,成绩录入!CB153,0)</f>
        <v>0</v>
      </c>
      <c r="XR150" s="274">
        <f>IF(XR$6=$WQ$5,成绩录入!CC153,0)</f>
        <v>0</v>
      </c>
      <c r="XS150" s="274">
        <f>IF(XS$6=$WQ$5,成绩录入!CD153,0)</f>
        <v>0</v>
      </c>
      <c r="XT150" s="274">
        <f>IF(XT$6=$WQ$5,成绩录入!CE153,0)</f>
        <v>0</v>
      </c>
      <c r="XU150" s="274">
        <f>IF(XU$6=$WQ$5,成绩录入!CF153,0)</f>
        <v>0</v>
      </c>
      <c r="XV150" s="274">
        <f>IF(XV$6=$WQ$5,成绩录入!CG153,0)</f>
        <v>0</v>
      </c>
      <c r="XW150" s="274">
        <f>IF(XW$6=$WQ$5,成绩录入!CH153,0)</f>
        <v>0</v>
      </c>
      <c r="XX150" s="274">
        <f>IF(XX$6=$WQ$5,成绩录入!CI153,0)</f>
        <v>0</v>
      </c>
      <c r="XY150" s="274">
        <f>IF(XY$6=$WQ$5,成绩录入!CJ153,0)</f>
        <v>0</v>
      </c>
      <c r="XZ150" s="274">
        <f>IF(XZ$6=$WQ$5,成绩录入!CK153,0)</f>
        <v>0</v>
      </c>
      <c r="YA150" s="274">
        <f>IF(YA$6=$WQ$5,成绩录入!CL153,0)</f>
        <v>0</v>
      </c>
      <c r="YB150" s="274">
        <f>IF(YB$6=$WQ$5,成绩录入!CM153,0)</f>
        <v>0</v>
      </c>
      <c r="YC150" s="274">
        <f>IF(YC$6=$WQ$5,成绩录入!CN153,0)</f>
        <v>0</v>
      </c>
      <c r="YD150" s="274">
        <f>IF(YD$6=$WQ$5,成绩录入!CO153,0)</f>
        <v>0</v>
      </c>
      <c r="YE150" s="274">
        <f>IF(YE$6=$WQ$5,成绩录入!CP153,0)</f>
        <v>0</v>
      </c>
      <c r="YF150" s="274">
        <f>IF(YF$6=$WQ$5,成绩录入!CQ153,0)</f>
        <v>0</v>
      </c>
      <c r="YG150" s="274">
        <f>IF(YG$6=$WQ$5,成绩录入!CR153,0)</f>
        <v>0</v>
      </c>
      <c r="YH150" s="274">
        <f>IF(YH$6=$WQ$5,成绩录入!CS153,0)</f>
        <v>0</v>
      </c>
      <c r="YI150" s="274">
        <f>IF(YI$6=$WQ$5,成绩录入!CT153,0)</f>
        <v>0</v>
      </c>
      <c r="YJ150" s="274">
        <f>IF(YJ$6=$WQ$5,成绩录入!CU153,0)</f>
        <v>0</v>
      </c>
      <c r="YK150" s="274">
        <f>IF(YK$6=$WQ$5,成绩录入!CV153,0)</f>
        <v>0</v>
      </c>
      <c r="YL150" s="274">
        <f>IF(YL$6=$WQ$5,成绩录入!CW153,0)</f>
        <v>0</v>
      </c>
      <c r="YM150" s="274">
        <f>IF(YM$6=$WQ$5,成绩录入!CX153,0)</f>
        <v>0</v>
      </c>
      <c r="YN150" s="274">
        <f>IF(YN$6=$WQ$5,成绩录入!CY153,0)</f>
        <v>0</v>
      </c>
      <c r="YO150" s="274">
        <f>IF(YO$6=$WQ$5,成绩录入!CZ153,0)</f>
        <v>0</v>
      </c>
      <c r="YP150" s="274">
        <f>IF(YP$6=$WQ$5,成绩录入!DA153,0)</f>
        <v>0</v>
      </c>
      <c r="YQ150" s="274">
        <f>IF(YQ$6=$WQ$5,成绩录入!DB153,0)</f>
        <v>0</v>
      </c>
      <c r="YR150" s="274">
        <f>IF(YR$6=$WQ$5,成绩录入!DC153,0)</f>
        <v>0</v>
      </c>
      <c r="YS150" s="274">
        <f>IF(YS$6=$WQ$5,成绩录入!DD153,0)</f>
        <v>0</v>
      </c>
      <c r="YT150" s="274">
        <f>IF(YT$6=$WQ$5,成绩录入!DE153,0)</f>
        <v>0</v>
      </c>
      <c r="YU150" s="274">
        <f>IF(YU$6=$WQ$5,成绩录入!DF153,0)</f>
        <v>0</v>
      </c>
      <c r="YV150" s="274">
        <f>IF(YV$6=$WQ$5,成绩录入!DG153,0)</f>
        <v>0</v>
      </c>
      <c r="YW150" s="274">
        <f>IF(YW$6=$WQ$5,成绩录入!DH153,0)</f>
        <v>0</v>
      </c>
      <c r="YX150" s="274">
        <f>IF(YX$6=$WQ$5,成绩录入!DI153,0)</f>
        <v>0</v>
      </c>
      <c r="YY150" s="274">
        <f>IF(YY$6=$WQ$5,成绩录入!DJ153,0)</f>
        <v>0</v>
      </c>
      <c r="YZ150" s="248">
        <f>IF(YZ$6=$WQ$5,成绩录入!DK153,0)</f>
        <v>0</v>
      </c>
      <c r="ZA150" s="248">
        <f>IF(ZA$6=$WQ$5,成绩录入!DL153,0)</f>
        <v>0</v>
      </c>
      <c r="ZB150" s="248">
        <f>IF(ZB$6=$WQ$5,成绩录入!DM153,0)</f>
        <v>0</v>
      </c>
      <c r="ZC150" s="248">
        <f>IF(ZC$6=$WQ$5,成绩录入!DN153,0)</f>
        <v>0</v>
      </c>
      <c r="ZD150" s="248">
        <f>IF(ZD$6=$WQ$5,成绩录入!DO153,0)</f>
        <v>0</v>
      </c>
      <c r="ZE150" s="248">
        <f>IF(ZE$6=$WQ$5,成绩录入!DP153,0)</f>
        <v>0</v>
      </c>
      <c r="ZF150" s="248">
        <f>IF(ZF$6=$WQ$5,成绩录入!DQ153,0)</f>
        <v>0</v>
      </c>
      <c r="ZG150" s="248">
        <f>IF(ZG$6=$WQ$5,成绩录入!DR153,0)</f>
        <v>0</v>
      </c>
      <c r="ZH150" s="248">
        <f>IF(ZH$6=$WQ$5,成绩录入!DS153,0)</f>
        <v>0</v>
      </c>
      <c r="ZI150" s="248">
        <f>IF(ZI$6=$WQ$5,成绩录入!DT153,0)</f>
        <v>0</v>
      </c>
      <c r="ZJ150" s="248">
        <f>IF(ZJ$6=$WQ$5,成绩录入!DU153,0)</f>
        <v>0</v>
      </c>
      <c r="ZK150" s="248">
        <f>IF(ZK$6=$WQ$5,成绩录入!DV153,0)</f>
        <v>0</v>
      </c>
      <c r="ZL150" s="248">
        <f>IF(ZL$6=$WQ$5,成绩录入!DW153,0)</f>
        <v>0</v>
      </c>
      <c r="ZM150" s="248">
        <f>IF(ZM$6=$WQ$5,成绩录入!DX153,0)</f>
        <v>0</v>
      </c>
      <c r="ZN150" s="248">
        <f>IF(ZN$6=$WQ$5,成绩录入!DY153,0)</f>
        <v>0</v>
      </c>
      <c r="ZO150" s="248">
        <f>IF(ZO$6=$WQ$5,成绩录入!DZ153,0)</f>
        <v>0</v>
      </c>
      <c r="ZP150" s="248">
        <f>IF(ZP$6=$WQ$5,成绩录入!EA153,0)</f>
        <v>0</v>
      </c>
      <c r="ZQ150" s="248">
        <f>IF(ZQ$6=$WQ$5,成绩录入!EB153,0)</f>
        <v>0</v>
      </c>
      <c r="ZR150" s="248">
        <f>IF(ZR$6=$WQ$5,成绩录入!EC153,0)</f>
        <v>0</v>
      </c>
      <c r="ZS150" s="248">
        <f>IF(ZS$6=$WQ$5,成绩录入!ED153,0)</f>
        <v>0</v>
      </c>
      <c r="ZT150" s="248">
        <f>IF(ZT$6=$WQ$5,成绩录入!EE153,0)</f>
        <v>0</v>
      </c>
      <c r="ZU150" s="248">
        <f>IF(ZU$6=$WQ$5,成绩录入!EF153,0)</f>
        <v>0</v>
      </c>
      <c r="ZV150" s="248">
        <f>IF(ZV$6=$WQ$5,成绩录入!EG153,0)</f>
        <v>0</v>
      </c>
      <c r="ZW150" s="248">
        <f>IF(ZW$6=$WQ$5,成绩录入!EH153,0)</f>
        <v>0</v>
      </c>
      <c r="ZX150" s="248">
        <f>IF(ZX$6=$WQ$5,成绩录入!EI153,0)</f>
        <v>0</v>
      </c>
      <c r="ZY150" s="248">
        <f>IF(ZY$6=$WQ$5,成绩录入!EJ153,0)</f>
        <v>0</v>
      </c>
      <c r="ZZ150" s="248">
        <f>IF(ZZ$6=$WQ$5,成绩录入!EK153,0)</f>
        <v>0</v>
      </c>
      <c r="AAA150" s="248">
        <f>IF(AAA$6=$WQ$5,成绩录入!EL153,0)</f>
        <v>0</v>
      </c>
      <c r="AAB150" s="248">
        <f>IF(AAB$6=$WQ$5,成绩录入!EM153,0)</f>
        <v>0</v>
      </c>
      <c r="AAC150" s="248">
        <f>IF(AAC$6=$WQ$5,成绩录入!EN153,0)</f>
        <v>0</v>
      </c>
      <c r="AAD150" s="248">
        <f>IF(AAD$6=$WQ$5,成绩录入!EO153,0)</f>
        <v>0</v>
      </c>
      <c r="AAE150" s="248">
        <f>IF(AAE$6=$WQ$5,成绩录入!EP153,0)</f>
        <v>0</v>
      </c>
      <c r="AAF150" s="248">
        <f>IF(AAF$6=$WQ$5,成绩录入!EQ153,0)</f>
        <v>0</v>
      </c>
      <c r="AAG150" s="248">
        <f>IF(AAG$6=$WQ$5,成绩录入!ER153,0)</f>
        <v>0</v>
      </c>
      <c r="AAH150" s="248">
        <f>IF(AAH$6=$WQ$5,成绩录入!ES153,0)</f>
        <v>0</v>
      </c>
      <c r="AAI150" s="248">
        <f>IF(AAI$6=$WQ$5,成绩录入!ET153,0)</f>
        <v>0</v>
      </c>
      <c r="AAJ150" s="248">
        <f>IF(AAJ$6=$WQ$5,成绩录入!EU153,0)</f>
        <v>0</v>
      </c>
      <c r="AAK150" s="248">
        <f>IF(AAK$6=$WQ$5,成绩录入!EV153,0)</f>
        <v>0</v>
      </c>
      <c r="AAL150" s="248">
        <f>IF(AAL$6=$WQ$5,成绩录入!EW153,0)</f>
        <v>0</v>
      </c>
      <c r="AAM150" s="248">
        <f>IF(AAM$6=$WQ$5,成绩录入!EX153,0)</f>
        <v>0</v>
      </c>
      <c r="AAN150" s="218">
        <f t="shared" si="355"/>
        <v>0</v>
      </c>
      <c r="AAO150" s="206"/>
      <c r="AAQ150" s="273">
        <f>IF(AAQ$6=$AAP$5,成绩录入!BC153,0)</f>
        <v>0</v>
      </c>
      <c r="AAR150" s="274">
        <f>IF(AAR$6=$AAP$5,成绩录入!BD153,0)</f>
        <v>0</v>
      </c>
      <c r="AAS150" s="274">
        <f>IF(AAS$6=$AAP$5,成绩录入!BE153,0)</f>
        <v>0</v>
      </c>
      <c r="AAT150" s="274">
        <f>IF(AAT$6=$AAP$5,成绩录入!BF153,0)</f>
        <v>0</v>
      </c>
      <c r="AAU150" s="274">
        <f>IF(AAU$6=$AAP$5,成绩录入!BG153,0)</f>
        <v>0</v>
      </c>
      <c r="AAV150" s="274">
        <f>IF(AAV$6=$AAP$5,成绩录入!BH153,0)</f>
        <v>0</v>
      </c>
      <c r="AAW150" s="274">
        <f>IF(AAW$6=$AAP$5,成绩录入!BI153,0)</f>
        <v>0</v>
      </c>
      <c r="AAX150" s="274">
        <f>IF(AAX$6=$AAP$5,成绩录入!BJ153,0)</f>
        <v>0</v>
      </c>
      <c r="AAY150" s="274">
        <f>IF(AAY$6=$AAP$5,成绩录入!BK153,0)</f>
        <v>0</v>
      </c>
      <c r="AAZ150" s="274">
        <f>IF(AAZ$6=$AAP$5,成绩录入!BL153,0)</f>
        <v>0</v>
      </c>
      <c r="ABA150" s="274">
        <f>IF(ABA$6=$AAP$5,成绩录入!BM153,0)</f>
        <v>0</v>
      </c>
      <c r="ABB150" s="274">
        <f>IF(ABB$6=$AAP$5,成绩录入!BN153,0)</f>
        <v>0</v>
      </c>
      <c r="ABC150" s="274">
        <f>IF(ABC$6=$AAP$5,成绩录入!BO153,0)</f>
        <v>0</v>
      </c>
      <c r="ABD150" s="274">
        <f>IF(ABD$6=$AAP$5,成绩录入!BP153,0)</f>
        <v>0</v>
      </c>
      <c r="ABE150" s="274">
        <f>IF(ABE$6=$AAP$5,成绩录入!BQ153,0)</f>
        <v>0</v>
      </c>
      <c r="ABF150" s="274">
        <f>IF(ABF$6=$AAP$5,成绩录入!BR153,0)</f>
        <v>0</v>
      </c>
      <c r="ABG150" s="274">
        <f>IF(ABG$6=$AAP$5,成绩录入!BS153,0)</f>
        <v>0</v>
      </c>
      <c r="ABH150" s="274">
        <f>IF(ABH$6=$AAP$5,成绩录入!BT153,0)</f>
        <v>0</v>
      </c>
      <c r="ABI150" s="274">
        <f>IF(ABI$6=$AAP$5,成绩录入!BU153,0)</f>
        <v>0</v>
      </c>
      <c r="ABJ150" s="274">
        <f>IF(ABJ$6=$AAP$5,成绩录入!BV153,0)</f>
        <v>0</v>
      </c>
      <c r="ABK150" s="274">
        <f>IF(ABK$6=$AAP$5,成绩录入!BW153,0)</f>
        <v>0</v>
      </c>
      <c r="ABL150" s="274">
        <f>IF(ABL$6=$AAP$5,成绩录入!BX153,0)</f>
        <v>0</v>
      </c>
      <c r="ABM150" s="274">
        <f>IF(ABM$6=$AAP$5,成绩录入!BY153,0)</f>
        <v>0</v>
      </c>
      <c r="ABN150" s="274">
        <f>IF(ABN$6=$AAP$5,成绩录入!BZ153,0)</f>
        <v>0</v>
      </c>
      <c r="ABO150" s="274">
        <f>IF(ABO$6=$AAP$5,成绩录入!CA153,0)</f>
        <v>0</v>
      </c>
      <c r="ABP150" s="274">
        <f>IF(ABP$6=$AAP$5,成绩录入!CB153,0)</f>
        <v>0</v>
      </c>
      <c r="ABQ150" s="274">
        <f>IF(ABQ$6=$AAP$5,成绩录入!CC153,0)</f>
        <v>0</v>
      </c>
      <c r="ABR150" s="274">
        <f>IF(ABR$6=$AAP$5,成绩录入!CD153,0)</f>
        <v>0</v>
      </c>
      <c r="ABS150" s="274">
        <f>IF(ABS$6=$AAP$5,成绩录入!CE153,0)</f>
        <v>0</v>
      </c>
      <c r="ABT150" s="274">
        <f>IF(ABT$6=$AAP$5,成绩录入!CF153,0)</f>
        <v>0</v>
      </c>
      <c r="ABU150" s="274">
        <f>IF(ABU$6=$AAP$5,成绩录入!CG153,0)</f>
        <v>0</v>
      </c>
      <c r="ABV150" s="274">
        <f>IF(ABV$6=$AAP$5,成绩录入!CH153,0)</f>
        <v>0</v>
      </c>
      <c r="ABW150" s="274">
        <f>IF(ABW$6=$AAP$5,成绩录入!CI153,0)</f>
        <v>0</v>
      </c>
      <c r="ABX150" s="274">
        <f>IF(ABX$6=$AAP$5,成绩录入!CJ153,0)</f>
        <v>0</v>
      </c>
      <c r="ABY150" s="274">
        <f>IF(ABY$6=$AAP$5,成绩录入!CK153,0)</f>
        <v>0</v>
      </c>
      <c r="ABZ150" s="274">
        <f>IF(ABZ$6=$AAP$5,成绩录入!CL153,0)</f>
        <v>0</v>
      </c>
      <c r="ACA150" s="274">
        <f>IF(ACA$6=$AAP$5,成绩录入!CM153,0)</f>
        <v>0</v>
      </c>
      <c r="ACB150" s="274">
        <f>IF(ACB$6=$AAP$5,成绩录入!CN153,0)</f>
        <v>0</v>
      </c>
      <c r="ACC150" s="274">
        <f>IF(ACC$6=$AAP$5,成绩录入!CO153,0)</f>
        <v>0</v>
      </c>
      <c r="ACD150" s="274">
        <f>IF(ACD$6=$AAP$5,成绩录入!CP153,0)</f>
        <v>0</v>
      </c>
      <c r="ACE150" s="274">
        <f>IF(ACE$6=$AAP$5,成绩录入!CQ153,0)</f>
        <v>0</v>
      </c>
      <c r="ACF150" s="274">
        <f>IF(ACF$6=$AAP$5,成绩录入!CR153,0)</f>
        <v>0</v>
      </c>
      <c r="ACG150" s="274">
        <f>IF(ACG$6=$AAP$5,成绩录入!CS153,0)</f>
        <v>0</v>
      </c>
      <c r="ACH150" s="274">
        <f>IF(ACH$6=$AAP$5,成绩录入!CT153,0)</f>
        <v>0</v>
      </c>
      <c r="ACI150" s="274">
        <f>IF(ACI$6=$AAP$5,成绩录入!CU153,0)</f>
        <v>0</v>
      </c>
      <c r="ACJ150" s="274">
        <f>IF(ACJ$6=$AAP$5,成绩录入!CV153,0)</f>
        <v>0</v>
      </c>
      <c r="ACK150" s="274">
        <f>IF(ACK$6=$AAP$5,成绩录入!CW153,0)</f>
        <v>0</v>
      </c>
      <c r="ACL150" s="274">
        <f>IF(ACL$6=$AAP$5,成绩录入!CX153,0)</f>
        <v>0</v>
      </c>
      <c r="ACM150" s="274">
        <f>IF(ACM$6=$AAP$5,成绩录入!CY153,0)</f>
        <v>0</v>
      </c>
      <c r="ACN150" s="274">
        <f>IF(ACN$6=$AAP$5,成绩录入!CZ153,0)</f>
        <v>0</v>
      </c>
      <c r="ACO150" s="274">
        <f>IF(ACO$6=$AAP$5,成绩录入!DA153,0)</f>
        <v>0</v>
      </c>
      <c r="ACP150" s="274">
        <f>IF(ACP$6=$AAP$5,成绩录入!DB153,0)</f>
        <v>0</v>
      </c>
      <c r="ACQ150" s="274">
        <f>IF(ACQ$6=$AAP$5,成绩录入!DC153,0)</f>
        <v>0</v>
      </c>
      <c r="ACR150" s="274">
        <f>IF(ACR$6=$AAP$5,成绩录入!DD153,0)</f>
        <v>0</v>
      </c>
      <c r="ACS150" s="274">
        <f>IF(ACS$6=$AAP$5,成绩录入!DE153,0)</f>
        <v>0</v>
      </c>
      <c r="ACT150" s="274">
        <f>IF(ACT$6=$AAP$5,成绩录入!DF153,0)</f>
        <v>0</v>
      </c>
      <c r="ACU150" s="274">
        <f>IF(ACU$6=$AAP$5,成绩录入!DG153,0)</f>
        <v>0</v>
      </c>
      <c r="ACV150" s="274">
        <f>IF(ACV$6=$AAP$5,成绩录入!DH153,0)</f>
        <v>0</v>
      </c>
      <c r="ACW150" s="274">
        <f>IF(ACW$6=$AAP$5,成绩录入!DI153,0)</f>
        <v>0</v>
      </c>
      <c r="ACX150" s="274">
        <f>IF(ACX$6=$AAP$5,成绩录入!DJ153,0)</f>
        <v>0</v>
      </c>
      <c r="ACY150" s="248">
        <f>IF(ACY$6=$AAP$5,成绩录入!DK153,0)</f>
        <v>0</v>
      </c>
      <c r="ACZ150" s="248">
        <f>IF(ACZ$6=$AAP$5,成绩录入!DL153,0)</f>
        <v>0</v>
      </c>
      <c r="ADA150" s="248">
        <f>IF(ADA$6=$AAP$5,成绩录入!DM153,0)</f>
        <v>0</v>
      </c>
      <c r="ADB150" s="248">
        <f>IF(ADB$6=$AAP$5,成绩录入!DN153,0)</f>
        <v>0</v>
      </c>
      <c r="ADC150" s="248">
        <f>IF(ADC$6=$AAP$5,成绩录入!DO153,0)</f>
        <v>0</v>
      </c>
      <c r="ADD150" s="248">
        <f>IF(ADD$6=$AAP$5,成绩录入!DP153,0)</f>
        <v>0</v>
      </c>
      <c r="ADE150" s="248">
        <f>IF(ADE$6=$AAP$5,成绩录入!DQ153,0)</f>
        <v>0</v>
      </c>
      <c r="ADF150" s="248">
        <f>IF(ADF$6=$AAP$5,成绩录入!DR153,0)</f>
        <v>0</v>
      </c>
      <c r="ADG150" s="248">
        <f>IF(ADG$6=$AAP$5,成绩录入!DS153,0)</f>
        <v>0</v>
      </c>
      <c r="ADH150" s="248">
        <f>IF(ADH$6=$AAP$5,成绩录入!DT153,0)</f>
        <v>0</v>
      </c>
      <c r="ADI150" s="248">
        <f>IF(ADI$6=$AAP$5,成绩录入!DU153,0)</f>
        <v>0</v>
      </c>
      <c r="ADJ150" s="248">
        <f>IF(ADJ$6=$AAP$5,成绩录入!DV153,0)</f>
        <v>0</v>
      </c>
      <c r="ADK150" s="248">
        <f>IF(ADK$6=$AAP$5,成绩录入!DW153,0)</f>
        <v>0</v>
      </c>
      <c r="ADL150" s="248">
        <f>IF(ADL$6=$AAP$5,成绩录入!DX153,0)</f>
        <v>0</v>
      </c>
      <c r="ADM150" s="248">
        <f>IF(ADM$6=$AAP$5,成绩录入!DY153,0)</f>
        <v>0</v>
      </c>
      <c r="ADN150" s="248">
        <f>IF(ADN$6=$AAP$5,成绩录入!DZ153,0)</f>
        <v>0</v>
      </c>
      <c r="ADO150" s="248">
        <f>IF(ADO$6=$AAP$5,成绩录入!EA153,0)</f>
        <v>0</v>
      </c>
      <c r="ADP150" s="248">
        <f>IF(ADP$6=$AAP$5,成绩录入!EB153,0)</f>
        <v>0</v>
      </c>
      <c r="ADQ150" s="248">
        <f>IF(ADQ$6=$AAP$5,成绩录入!EC153,0)</f>
        <v>0</v>
      </c>
      <c r="ADR150" s="248">
        <f>IF(ADR$6=$AAP$5,成绩录入!ED153,0)</f>
        <v>0</v>
      </c>
      <c r="ADS150" s="248">
        <f>IF(ADS$6=$AAP$5,成绩录入!EE153,0)</f>
        <v>0</v>
      </c>
      <c r="ADT150" s="248">
        <f>IF(ADT$6=$AAP$5,成绩录入!EF153,0)</f>
        <v>0</v>
      </c>
      <c r="ADU150" s="248">
        <f>IF(ADU$6=$AAP$5,成绩录入!EG153,0)</f>
        <v>0</v>
      </c>
      <c r="ADV150" s="248">
        <f>IF(ADV$6=$AAP$5,成绩录入!EH153,0)</f>
        <v>0</v>
      </c>
      <c r="ADW150" s="248">
        <f>IF(ADW$6=$AAP$5,成绩录入!EI153,0)</f>
        <v>0</v>
      </c>
      <c r="ADX150" s="248">
        <f>IF(ADX$6=$AAP$5,成绩录入!EJ153,0)</f>
        <v>0</v>
      </c>
      <c r="ADY150" s="248">
        <f>IF(ADY$6=$AAP$5,成绩录入!EK153,0)</f>
        <v>0</v>
      </c>
      <c r="ADZ150" s="248">
        <f>IF(ADZ$6=$AAP$5,成绩录入!EL153,0)</f>
        <v>0</v>
      </c>
      <c r="AEA150" s="248">
        <f>IF(AEA$6=$AAP$5,成绩录入!EM153,0)</f>
        <v>0</v>
      </c>
      <c r="AEB150" s="248">
        <f>IF(AEB$6=$AAP$5,成绩录入!EN153,0)</f>
        <v>0</v>
      </c>
      <c r="AEC150" s="248">
        <f>IF(AEC$6=$AAP$5,成绩录入!EO153,0)</f>
        <v>0</v>
      </c>
      <c r="AED150" s="248">
        <f>IF(AED$6=$AAP$5,成绩录入!EP153,0)</f>
        <v>0</v>
      </c>
      <c r="AEE150" s="248">
        <f>IF(AEE$6=$AAP$5,成绩录入!EQ153,0)</f>
        <v>0</v>
      </c>
      <c r="AEF150" s="248">
        <f>IF(AEF$6=$AAP$5,成绩录入!ER153,0)</f>
        <v>0</v>
      </c>
      <c r="AEG150" s="248">
        <f>IF(AEG$6=$AAP$5,成绩录入!ES153,0)</f>
        <v>0</v>
      </c>
      <c r="AEH150" s="248">
        <f>IF(AEH$6=$AAP$5,成绩录入!ET153,0)</f>
        <v>0</v>
      </c>
      <c r="AEI150" s="248">
        <f>IF(AEI$6=$AAP$5,成绩录入!EU153,0)</f>
        <v>0</v>
      </c>
      <c r="AEJ150" s="248">
        <f>IF(AEJ$6=$AAP$5,成绩录入!EV153,0)</f>
        <v>0</v>
      </c>
      <c r="AEK150" s="248">
        <f>IF(AEK$6=$AAP$5,成绩录入!EW153,0)</f>
        <v>0</v>
      </c>
      <c r="AEL150" s="248">
        <f>IF(AEL$6=$AAP$5,成绩录入!EX153,0)</f>
        <v>0</v>
      </c>
      <c r="AEM150" s="218">
        <f t="shared" si="356"/>
        <v>0</v>
      </c>
      <c r="AEN150" s="166"/>
      <c r="AEO150" s="166"/>
      <c r="AEP150" s="273">
        <f>IF(AEP$6=$AEO$5,成绩录入!BC153,0)</f>
        <v>0</v>
      </c>
      <c r="AEQ150" s="274">
        <f>IF(AEQ$6=$AEO$5,成绩录入!BD153,0)</f>
        <v>0</v>
      </c>
      <c r="AER150" s="274">
        <f>IF(AER$6=$AEO$5,成绩录入!BE153,0)</f>
        <v>0</v>
      </c>
      <c r="AES150" s="274">
        <f>IF(AES$6=$AEO$5,成绩录入!BF153,0)</f>
        <v>0</v>
      </c>
      <c r="AET150" s="274">
        <f>IF(AET$6=$AEO$5,成绩录入!BG153,0)</f>
        <v>0</v>
      </c>
      <c r="AEU150" s="274">
        <f>IF(AEU$6=$AEO$5,成绩录入!BH153,0)</f>
        <v>0</v>
      </c>
      <c r="AEV150" s="274">
        <f>IF(AEV$6=$AEO$5,成绩录入!BI153,0)</f>
        <v>0</v>
      </c>
      <c r="AEW150" s="274">
        <f>IF(AEW$6=$AEO$5,成绩录入!BJ153,0)</f>
        <v>0</v>
      </c>
      <c r="AEX150" s="274">
        <f>IF(AEX$6=$AEO$5,成绩录入!BK153,0)</f>
        <v>0</v>
      </c>
      <c r="AEY150" s="274">
        <f>IF(AEY$6=$AEO$5,成绩录入!BL153,0)</f>
        <v>0</v>
      </c>
      <c r="AEZ150" s="274">
        <f>IF(AEZ$6=$AEO$5,成绩录入!BM153,0)</f>
        <v>0</v>
      </c>
      <c r="AFA150" s="274">
        <f>IF(AFA$6=$AEO$5,成绩录入!BN153,0)</f>
        <v>0</v>
      </c>
      <c r="AFB150" s="274">
        <f>IF(AFB$6=$AEO$5,成绩录入!BO153,0)</f>
        <v>0</v>
      </c>
      <c r="AFC150" s="274">
        <f>IF(AFC$6=$AEO$5,成绩录入!BP153,0)</f>
        <v>0</v>
      </c>
      <c r="AFD150" s="274">
        <f>IF(AFD$6=$AEO$5,成绩录入!BQ153,0)</f>
        <v>0</v>
      </c>
      <c r="AFE150" s="274">
        <f>IF(AFE$6=$AEO$5,成绩录入!BR153,0)</f>
        <v>0</v>
      </c>
      <c r="AFF150" s="274">
        <f>IF(AFF$6=$AEO$5,成绩录入!BS153,0)</f>
        <v>0</v>
      </c>
      <c r="AFG150" s="274">
        <f>IF(AFG$6=$AEO$5,成绩录入!BT153,0)</f>
        <v>0</v>
      </c>
      <c r="AFH150" s="274">
        <f>IF(AFH$6=$AEO$5,成绩录入!BU153,0)</f>
        <v>0</v>
      </c>
      <c r="AFI150" s="274">
        <f>IF(AFI$6=$AEO$5,成绩录入!BV153,0)</f>
        <v>0</v>
      </c>
      <c r="AFJ150" s="274">
        <f>IF(AFJ$6=$AEO$5,成绩录入!BW153,0)</f>
        <v>0</v>
      </c>
      <c r="AFK150" s="274">
        <f>IF(AFK$6=$AEO$5,成绩录入!BX153,0)</f>
        <v>0</v>
      </c>
      <c r="AFL150" s="274">
        <f>IF(AFL$6=$AEO$5,成绩录入!BY153,0)</f>
        <v>0</v>
      </c>
      <c r="AFM150" s="274">
        <f>IF(AFM$6=$AEO$5,成绩录入!BZ153,0)</f>
        <v>0</v>
      </c>
      <c r="AFN150" s="274">
        <f>IF(AFN$6=$AEO$5,成绩录入!CA153,0)</f>
        <v>0</v>
      </c>
      <c r="AFO150" s="274">
        <f>IF(AFO$6=$AEO$5,成绩录入!CB153,0)</f>
        <v>0</v>
      </c>
      <c r="AFP150" s="274">
        <f>IF(AFP$6=$AEO$5,成绩录入!CC153,0)</f>
        <v>0</v>
      </c>
      <c r="AFQ150" s="274">
        <f>IF(AFQ$6=$AEO$5,成绩录入!CD153,0)</f>
        <v>0</v>
      </c>
      <c r="AFR150" s="274">
        <f>IF(AFR$6=$AEO$5,成绩录入!CE153,0)</f>
        <v>0</v>
      </c>
      <c r="AFS150" s="274">
        <f>IF(AFS$6=$AEO$5,成绩录入!CF153,0)</f>
        <v>0</v>
      </c>
      <c r="AFT150" s="274">
        <f>IF(AFT$6=$AEO$5,成绩录入!CG153,0)</f>
        <v>0</v>
      </c>
      <c r="AFU150" s="274">
        <f>IF(AFU$6=$AEO$5,成绩录入!CH153,0)</f>
        <v>0</v>
      </c>
      <c r="AFV150" s="274">
        <f>IF(AFV$6=$AEO$5,成绩录入!CI153,0)</f>
        <v>0</v>
      </c>
      <c r="AFW150" s="274">
        <f>IF(AFW$6=$AEO$5,成绩录入!CJ153,0)</f>
        <v>0</v>
      </c>
      <c r="AFX150" s="274">
        <f>IF(AFX$6=$AEO$5,成绩录入!CK153,0)</f>
        <v>0</v>
      </c>
      <c r="AFY150" s="274">
        <f>IF(AFY$6=$AEO$5,成绩录入!CL153,0)</f>
        <v>0</v>
      </c>
      <c r="AFZ150" s="274">
        <f>IF(AFZ$6=$AEO$5,成绩录入!CM153,0)</f>
        <v>0</v>
      </c>
      <c r="AGA150" s="274">
        <f>IF(AGA$6=$AEO$5,成绩录入!CN153,0)</f>
        <v>0</v>
      </c>
      <c r="AGB150" s="274">
        <f>IF(AGB$6=$AEO$5,成绩录入!CO153,0)</f>
        <v>0</v>
      </c>
      <c r="AGC150" s="274">
        <f>IF(AGC$6=$AEO$5,成绩录入!CP153,0)</f>
        <v>0</v>
      </c>
      <c r="AGD150" s="274">
        <f>IF(AGD$6=$AEO$5,成绩录入!CQ153,0)</f>
        <v>0</v>
      </c>
      <c r="AGE150" s="274">
        <f>IF(AGE$6=$AEO$5,成绩录入!CR153,0)</f>
        <v>0</v>
      </c>
      <c r="AGF150" s="274">
        <f>IF(AGF$6=$AEO$5,成绩录入!CS153,0)</f>
        <v>0</v>
      </c>
      <c r="AGG150" s="274">
        <f>IF(AGG$6=$AEO$5,成绩录入!CT153,0)</f>
        <v>0</v>
      </c>
      <c r="AGH150" s="274">
        <f>IF(AGH$6=$AEO$5,成绩录入!CU153,0)</f>
        <v>0</v>
      </c>
      <c r="AGI150" s="274">
        <f>IF(AGI$6=$AEO$5,成绩录入!CV153,0)</f>
        <v>0</v>
      </c>
      <c r="AGJ150" s="274">
        <f>IF(AGJ$6=$AEO$5,成绩录入!CW153,0)</f>
        <v>0</v>
      </c>
      <c r="AGK150" s="274">
        <f>IF(AGK$6=$AEO$5,成绩录入!CX153,0)</f>
        <v>0</v>
      </c>
      <c r="AGL150" s="274">
        <f>IF(AGL$6=$AEO$5,成绩录入!CY153,0)</f>
        <v>0</v>
      </c>
      <c r="AGM150" s="274">
        <f>IF(AGM$6=$AEO$5,成绩录入!CZ153,0)</f>
        <v>0</v>
      </c>
      <c r="AGN150" s="274">
        <f>IF(AGN$6=$AEO$5,成绩录入!DA153,0)</f>
        <v>0</v>
      </c>
      <c r="AGO150" s="274">
        <f>IF(AGO$6=$AEO$5,成绩录入!DB153,0)</f>
        <v>0</v>
      </c>
      <c r="AGP150" s="274">
        <f>IF(AGP$6=$AEO$5,成绩录入!DC153,0)</f>
        <v>0</v>
      </c>
      <c r="AGQ150" s="274">
        <f>IF(AGQ$6=$AEO$5,成绩录入!DD153,0)</f>
        <v>0</v>
      </c>
      <c r="AGR150" s="274">
        <f>IF(AGR$6=$AEO$5,成绩录入!DE153,0)</f>
        <v>0</v>
      </c>
      <c r="AGS150" s="274">
        <f>IF(AGS$6=$AEO$5,成绩录入!DF153,0)</f>
        <v>0</v>
      </c>
      <c r="AGT150" s="274">
        <f>IF(AGT$6=$AEO$5,成绩录入!DG153,0)</f>
        <v>0</v>
      </c>
      <c r="AGU150" s="274">
        <f>IF(AGU$6=$AEO$5,成绩录入!DH153,0)</f>
        <v>0</v>
      </c>
      <c r="AGV150" s="274">
        <f>IF(AGV$6=$AEO$5,成绩录入!DI153,0)</f>
        <v>0</v>
      </c>
      <c r="AGW150" s="274">
        <f>IF(AGW$6=$AEO$5,成绩录入!DJ153,0)</f>
        <v>0</v>
      </c>
      <c r="AGX150" s="248">
        <f>IF(AGX$6=$AEO$5,成绩录入!DK153,0)</f>
        <v>0</v>
      </c>
      <c r="AGY150" s="248">
        <f>IF(AGY$6=$AEO$5,成绩录入!DL153,0)</f>
        <v>0</v>
      </c>
      <c r="AGZ150" s="248">
        <f>IF(AGZ$6=$AEO$5,成绩录入!DM153,0)</f>
        <v>0</v>
      </c>
      <c r="AHA150" s="248">
        <f>IF(AHA$6=$AEO$5,成绩录入!DN153,0)</f>
        <v>0</v>
      </c>
      <c r="AHB150" s="248">
        <f>IF(AHB$6=$AEO$5,成绩录入!DO153,0)</f>
        <v>0</v>
      </c>
      <c r="AHC150" s="248">
        <f>IF(AHC$6=$AEO$5,成绩录入!DP153,0)</f>
        <v>0</v>
      </c>
      <c r="AHD150" s="248">
        <f>IF(AHD$6=$AEO$5,成绩录入!DQ153,0)</f>
        <v>0</v>
      </c>
      <c r="AHE150" s="248">
        <f>IF(AHE$6=$AEO$5,成绩录入!DR153,0)</f>
        <v>0</v>
      </c>
      <c r="AHF150" s="248">
        <f>IF(AHF$6=$AEO$5,成绩录入!DS153,0)</f>
        <v>0</v>
      </c>
      <c r="AHG150" s="248">
        <f>IF(AHG$6=$AEO$5,成绩录入!DT153,0)</f>
        <v>0</v>
      </c>
      <c r="AHH150" s="248">
        <f>IF(AHH$6=$AEO$5,成绩录入!DU153,0)</f>
        <v>0</v>
      </c>
      <c r="AHI150" s="248">
        <f>IF(AHI$6=$AEO$5,成绩录入!DV153,0)</f>
        <v>0</v>
      </c>
      <c r="AHJ150" s="248">
        <f>IF(AHJ$6=$AEO$5,成绩录入!DW153,0)</f>
        <v>0</v>
      </c>
      <c r="AHK150" s="248">
        <f>IF(AHK$6=$AEO$5,成绩录入!DX153,0)</f>
        <v>0</v>
      </c>
      <c r="AHL150" s="248">
        <f>IF(AHL$6=$AEO$5,成绩录入!DY153,0)</f>
        <v>0</v>
      </c>
      <c r="AHM150" s="248">
        <f>IF(AHM$6=$AEO$5,成绩录入!DZ153,0)</f>
        <v>0</v>
      </c>
      <c r="AHN150" s="248">
        <f>IF(AHN$6=$AEO$5,成绩录入!EA153,0)</f>
        <v>0</v>
      </c>
      <c r="AHO150" s="248">
        <f>IF(AHO$6=$AEO$5,成绩录入!EB153,0)</f>
        <v>0</v>
      </c>
      <c r="AHP150" s="248">
        <f>IF(AHP$6=$AEO$5,成绩录入!EC153,0)</f>
        <v>0</v>
      </c>
      <c r="AHQ150" s="248">
        <f>IF(AHQ$6=$AEO$5,成绩录入!ED153,0)</f>
        <v>0</v>
      </c>
      <c r="AHR150" s="248">
        <f>IF(AHR$6=$AEO$5,成绩录入!EE153,0)</f>
        <v>0</v>
      </c>
      <c r="AHS150" s="248">
        <f>IF(AHS$6=$AEO$5,成绩录入!EF153,0)</f>
        <v>0</v>
      </c>
      <c r="AHT150" s="248">
        <f>IF(AHT$6=$AEO$5,成绩录入!EG153,0)</f>
        <v>0</v>
      </c>
      <c r="AHU150" s="248">
        <f>IF(AHU$6=$AEO$5,成绩录入!EH153,0)</f>
        <v>0</v>
      </c>
      <c r="AHV150" s="248">
        <f>IF(AHV$6=$AEO$5,成绩录入!EI153,0)</f>
        <v>0</v>
      </c>
      <c r="AHW150" s="248">
        <f>IF(AHW$6=$AEO$5,成绩录入!EJ153,0)</f>
        <v>0</v>
      </c>
      <c r="AHX150" s="248">
        <f>IF(AHX$6=$AEO$5,成绩录入!EK153,0)</f>
        <v>0</v>
      </c>
      <c r="AHY150" s="248">
        <f>IF(AHY$6=$AEO$5,成绩录入!EL153,0)</f>
        <v>0</v>
      </c>
      <c r="AHZ150" s="248">
        <f>IF(AHZ$6=$AEO$5,成绩录入!EM153,0)</f>
        <v>0</v>
      </c>
      <c r="AIA150" s="248">
        <f>IF(AIA$6=$AEO$5,成绩录入!EN153,0)</f>
        <v>0</v>
      </c>
      <c r="AIB150" s="248">
        <f>IF(AIB$6=$AEO$5,成绩录入!EO153,0)</f>
        <v>0</v>
      </c>
      <c r="AIC150" s="248">
        <f>IF(AIC$6=$AEO$5,成绩录入!EP153,0)</f>
        <v>0</v>
      </c>
      <c r="AID150" s="248">
        <f>IF(AID$6=$AEO$5,成绩录入!EQ153,0)</f>
        <v>0</v>
      </c>
      <c r="AIE150" s="248">
        <f>IF(AIE$6=$AEO$5,成绩录入!ER153,0)</f>
        <v>0</v>
      </c>
      <c r="AIF150" s="248">
        <f>IF(AIF$6=$AEO$5,成绩录入!ES153,0)</f>
        <v>0</v>
      </c>
      <c r="AIG150" s="248">
        <f>IF(AIG$6=$AEO$5,成绩录入!ET153,0)</f>
        <v>0</v>
      </c>
      <c r="AIH150" s="248">
        <f>IF(AIH$6=$AEO$5,成绩录入!EU153,0)</f>
        <v>0</v>
      </c>
      <c r="AII150" s="248">
        <f>IF(AII$6=$AEO$5,成绩录入!EV153,0)</f>
        <v>0</v>
      </c>
      <c r="AIJ150" s="248">
        <f>IF(AIJ$6=$AEO$5,成绩录入!EW153,0)</f>
        <v>0</v>
      </c>
      <c r="AIK150" s="248">
        <f>IF(AIK$6=$AEO$5,成绩录入!EX153,0)</f>
        <v>0</v>
      </c>
      <c r="AIL150" s="218">
        <f t="shared" si="357"/>
        <v>0</v>
      </c>
      <c r="AIN150" s="402" t="str">
        <f>初始录入!A155</f>
        <v/>
      </c>
      <c r="AIO150" s="270">
        <f>初始录入!B155</f>
        <v>0</v>
      </c>
      <c r="AIP150" s="271">
        <f>初始录入!C155</f>
        <v>0</v>
      </c>
      <c r="AIQ150" s="403">
        <f>IF(平时!D148&lt;&gt;"",平时!D148,0)</f>
        <v>0</v>
      </c>
      <c r="AIR150" s="404" t="str">
        <f t="shared" si="331"/>
        <v/>
      </c>
      <c r="AIS150" s="403">
        <f>IF(过程!D148&lt;&gt;"",过程!D148,0)</f>
        <v>0</v>
      </c>
      <c r="AIT150" s="404" t="str">
        <f t="shared" si="332"/>
        <v/>
      </c>
      <c r="AIU150" s="216">
        <f>IF(期末!D148&lt;&gt;"",期末!D148,0)</f>
        <v>0</v>
      </c>
      <c r="AIV150" s="404" t="str">
        <f t="shared" si="333"/>
        <v/>
      </c>
      <c r="AIW150" s="405">
        <f t="shared" si="334"/>
        <v>0</v>
      </c>
      <c r="AIX150" s="403">
        <f>IF(平时!E148&lt;&gt;"",平时!E148,0)</f>
        <v>0</v>
      </c>
      <c r="AIY150" s="404" t="str">
        <f t="shared" si="335"/>
        <v/>
      </c>
      <c r="AIZ150" s="403">
        <f>IF(过程!E148&lt;&gt;"",过程!E148,0)</f>
        <v>0</v>
      </c>
      <c r="AJA150" s="404" t="str">
        <f t="shared" si="336"/>
        <v/>
      </c>
      <c r="AJB150" s="216">
        <f>IF(期末!E148&lt;&gt;"",期末!E148,0)</f>
        <v>0</v>
      </c>
      <c r="AJC150" s="404" t="str">
        <f t="shared" si="337"/>
        <v/>
      </c>
      <c r="AJD150" s="405">
        <f t="shared" si="338"/>
        <v>0</v>
      </c>
      <c r="AJE150" s="403">
        <f>IF(平时!F148&lt;&gt;"",平时!F148,0)</f>
        <v>0</v>
      </c>
      <c r="AJF150" s="404" t="str">
        <f t="shared" si="339"/>
        <v/>
      </c>
      <c r="AJG150" s="403">
        <f>IF(过程!F148&lt;&gt;"",过程!F148,0)</f>
        <v>0</v>
      </c>
      <c r="AJH150" s="404" t="str">
        <f t="shared" si="340"/>
        <v/>
      </c>
      <c r="AJI150" s="216">
        <f>IF(期末!F148&lt;&gt;"",期末!F148,0)</f>
        <v>0</v>
      </c>
      <c r="AJJ150" s="404" t="str">
        <f t="shared" si="341"/>
        <v/>
      </c>
      <c r="AJK150" s="405">
        <f t="shared" si="342"/>
        <v>0</v>
      </c>
      <c r="AJL150" s="403">
        <f>IF(平时!G148&lt;&gt;"",平时!G148,0)</f>
        <v>0</v>
      </c>
      <c r="AJM150" s="404" t="str">
        <f t="shared" si="343"/>
        <v/>
      </c>
      <c r="AJN150" s="403">
        <f>IF(过程!G148&lt;&gt;"",过程!G148,0)</f>
        <v>0</v>
      </c>
      <c r="AJO150" s="404" t="str">
        <f t="shared" si="344"/>
        <v/>
      </c>
      <c r="AJP150" s="216">
        <f>IF(期末!G148&lt;&gt;"",期末!G148,0)</f>
        <v>0</v>
      </c>
      <c r="AJQ150" s="404" t="str">
        <f t="shared" si="345"/>
        <v/>
      </c>
      <c r="AJR150" s="405">
        <f t="shared" si="346"/>
        <v>0</v>
      </c>
      <c r="AJS150" s="403">
        <f>IF(平时!H148&lt;&gt;"",平时!H148,0)</f>
        <v>0</v>
      </c>
      <c r="AJT150" s="404" t="str">
        <f t="shared" si="347"/>
        <v/>
      </c>
      <c r="AJU150" s="403">
        <f>IF(过程!H148&lt;&gt;"",过程!H148,0)</f>
        <v>0</v>
      </c>
      <c r="AJV150" s="404" t="str">
        <f t="shared" si="348"/>
        <v/>
      </c>
      <c r="AJW150" s="216">
        <f>IF(期末!H148&lt;&gt;"",期末!H148,0)</f>
        <v>0</v>
      </c>
      <c r="AJX150" s="404" t="str">
        <f t="shared" si="349"/>
        <v/>
      </c>
      <c r="AJY150" s="406">
        <f t="shared" si="350"/>
        <v>0</v>
      </c>
      <c r="AKA150" s="216" t="str">
        <f>初始录入!A155</f>
        <v/>
      </c>
      <c r="AKB150" s="216">
        <f>初始录入!B155</f>
        <v>0</v>
      </c>
      <c r="AKC150" s="216">
        <f>初始录入!C155</f>
        <v>0</v>
      </c>
      <c r="AKD150" s="327" t="str">
        <f>IF(初始录入!$E155=初始录入!$K$2,达成度!$D163,"")</f>
        <v/>
      </c>
      <c r="AKE150" s="327" t="str">
        <f>IF(初始录入!$E155=初始录入!$K$3,达成度!D163,"")</f>
        <v/>
      </c>
      <c r="AKF150" s="216" t="str">
        <f>IF(初始录入!$E155=初始录入!$K$4,达成度!D163,"")</f>
        <v/>
      </c>
      <c r="AKG150" s="216" t="str">
        <f>IF(初始录入!$E155=初始录入!$K$5,达成度!D163,"")</f>
        <v/>
      </c>
      <c r="AKH150" s="327" t="str">
        <f>IF(初始录入!$E155=初始录入!$K$2,达成度!E163,"")</f>
        <v/>
      </c>
      <c r="AKI150" s="327" t="str">
        <f>IF(初始录入!$E155=初始录入!$K$3,达成度!E163,"")</f>
        <v/>
      </c>
      <c r="AKJ150" s="216" t="str">
        <f>IF(初始录入!$E155=初始录入!$K$4,达成度!E163,"")</f>
        <v/>
      </c>
      <c r="AKK150" s="216" t="str">
        <f>IF(初始录入!$E155=初始录入!$K$5,达成度!E163,"")</f>
        <v/>
      </c>
      <c r="AKL150" s="327" t="str">
        <f>IF(初始录入!$E155=初始录入!$K$2,达成度!F163,"")</f>
        <v/>
      </c>
      <c r="AKM150" s="327" t="str">
        <f>IF(初始录入!$E155=初始录入!$K$3,达成度!F163,"")</f>
        <v/>
      </c>
      <c r="AKN150" s="216" t="str">
        <f>IF(初始录入!$E155=初始录入!$K$4,达成度!F163,"")</f>
        <v/>
      </c>
      <c r="AKO150" s="216" t="str">
        <f>IF(初始录入!$E155=初始录入!$K$5,达成度!F163,"")</f>
        <v/>
      </c>
      <c r="AKP150" s="327" t="str">
        <f>IF(初始录入!$E155=初始录入!$K$2,达成度!H163,"")</f>
        <v/>
      </c>
      <c r="AKQ150" s="327" t="str">
        <f>IF(初始录入!$E155=初始录入!$K$3,达成度!H163,"")</f>
        <v/>
      </c>
      <c r="AKR150" s="216" t="str">
        <f>IF(初始录入!$E155=初始录入!$K$4,达成度!H163,"")</f>
        <v/>
      </c>
      <c r="AKS150" s="216" t="str">
        <f>IF(初始录入!$E155=初始录入!$K$5,达成度!H163,"")</f>
        <v/>
      </c>
      <c r="AKT150" s="327" t="str">
        <f>IF(初始录入!$E155=初始录入!$K$2,达成度!I163,"")</f>
        <v/>
      </c>
      <c r="AKU150" s="327" t="str">
        <f>IF(初始录入!$E155=初始录入!$K$3,达成度!I163,"")</f>
        <v/>
      </c>
      <c r="AKV150" s="216" t="str">
        <f>IF(初始录入!$E155=初始录入!$K$4,达成度!I163,"")</f>
        <v/>
      </c>
      <c r="AKW150" s="216" t="str">
        <f>IF(初始录入!$E155=初始录入!$K$5,达成度!I163,"")</f>
        <v/>
      </c>
      <c r="AKX150" s="327" t="str">
        <f>IF(初始录入!$E155=初始录入!$K$2,达成度!J163,"")</f>
        <v/>
      </c>
      <c r="AKY150" s="327" t="str">
        <f>IF(初始录入!$E155=初始录入!$K$3,达成度!J163,"")</f>
        <v/>
      </c>
      <c r="AKZ150" s="216" t="str">
        <f>IF(初始录入!$E155=初始录入!$K$4,达成度!J163,"")</f>
        <v/>
      </c>
      <c r="ALA150" s="216" t="str">
        <f>IF(初始录入!$E155=初始录入!$K$5,达成度!J163,"")</f>
        <v/>
      </c>
      <c r="ALB150" s="327" t="str">
        <f>IF(初始录入!$E155=初始录入!$K$2,达成度!L163,"")</f>
        <v/>
      </c>
      <c r="ALC150" s="327" t="str">
        <f>IF(初始录入!$E155=初始录入!$K$3,达成度!L163,"")</f>
        <v/>
      </c>
      <c r="ALD150" s="216" t="str">
        <f>IF(初始录入!$E155=初始录入!$K$4,达成度!L163,"")</f>
        <v/>
      </c>
      <c r="ALE150" s="216" t="str">
        <f>IF(初始录入!$E155=初始录入!$K$5,达成度!L163,"")</f>
        <v/>
      </c>
      <c r="ALF150" s="327" t="str">
        <f>IF(初始录入!$E155=初始录入!$K$2,达成度!M163,"")</f>
        <v/>
      </c>
      <c r="ALG150" s="327" t="str">
        <f>IF(初始录入!$E155=初始录入!$K$3,达成度!M163,"")</f>
        <v/>
      </c>
      <c r="ALH150" s="216" t="str">
        <f>IF(初始录入!$E155=初始录入!$K$4,达成度!M163,"")</f>
        <v/>
      </c>
      <c r="ALI150" s="216" t="str">
        <f>IF(初始录入!$E155=初始录入!$K$5,达成度!M163,"")</f>
        <v/>
      </c>
      <c r="ALJ150" s="327" t="str">
        <f>IF(初始录入!$E155=初始录入!$K$2,达成度!N163,"")</f>
        <v/>
      </c>
      <c r="ALK150" s="327" t="str">
        <f>IF(初始录入!$E155=初始录入!$K$3,达成度!N163,"")</f>
        <v/>
      </c>
      <c r="ALL150" s="216" t="str">
        <f>IF(初始录入!$E155=初始录入!$K$4,达成度!N163,"")</f>
        <v/>
      </c>
      <c r="ALM150" s="216" t="str">
        <f>IF(初始录入!$E155=初始录入!$K$5,达成度!N163,"")</f>
        <v/>
      </c>
      <c r="ALN150" s="327" t="str">
        <f>IF(初始录入!$E155=初始录入!$K$2,达成度!P163,"")</f>
        <v/>
      </c>
      <c r="ALO150" s="327" t="str">
        <f>IF(初始录入!$E155=初始录入!$K$3,达成度!P163,"")</f>
        <v/>
      </c>
      <c r="ALP150" s="216" t="str">
        <f>IF(初始录入!$E155=初始录入!$K$4,达成度!P163,"")</f>
        <v/>
      </c>
      <c r="ALQ150" s="216" t="str">
        <f>IF(初始录入!$E155=初始录入!$K$5,达成度!P163,"")</f>
        <v/>
      </c>
      <c r="ALR150" s="327" t="str">
        <f>IF(初始录入!$E155=初始录入!$K$2,达成度!Q163,"")</f>
        <v/>
      </c>
      <c r="ALS150" s="327" t="str">
        <f>IF(初始录入!$E155=初始录入!$K$3,达成度!Q163,"")</f>
        <v/>
      </c>
      <c r="ALT150" s="216" t="str">
        <f>IF(初始录入!$E155=初始录入!$K$4,达成度!Q163,"")</f>
        <v/>
      </c>
      <c r="ALU150" s="216" t="str">
        <f>IF(初始录入!$E155=初始录入!$K$5,达成度!Q163,"")</f>
        <v/>
      </c>
      <c r="ALV150" s="327" t="str">
        <f>IF(初始录入!$E155=初始录入!$K$2,达成度!R163,"")</f>
        <v/>
      </c>
      <c r="ALW150" s="327" t="str">
        <f>IF(初始录入!$E155=初始录入!$K$3,达成度!R163,"")</f>
        <v/>
      </c>
      <c r="ALX150" s="216" t="str">
        <f>IF(初始录入!$E155=初始录入!$K$4,达成度!R163,"")</f>
        <v/>
      </c>
      <c r="ALY150" s="216"/>
      <c r="ALZ150" s="327" t="str">
        <f>IF(初始录入!$E155=初始录入!$K$2,达成度!T163,"")</f>
        <v/>
      </c>
      <c r="AMA150" s="327" t="str">
        <f>IF(初始录入!$E155=初始录入!$K$3,达成度!T163,"")</f>
        <v/>
      </c>
      <c r="AMB150" s="216" t="str">
        <f>IF(初始录入!$E155=初始录入!$K$4,达成度!T163,"")</f>
        <v/>
      </c>
      <c r="AMC150" s="216" t="str">
        <f>IF(初始录入!$E155=初始录入!$K$5,达成度!T163,"")</f>
        <v/>
      </c>
      <c r="AMD150" s="327" t="str">
        <f>IF(初始录入!$E155=初始录入!$K$2,达成度!U163,"")</f>
        <v/>
      </c>
      <c r="AME150" s="327" t="str">
        <f>IF(初始录入!$E155=初始录入!$K$3,达成度!U163,"")</f>
        <v/>
      </c>
      <c r="AMF150" s="216" t="str">
        <f>IF(初始录入!$E155=初始录入!$K$4,达成度!U163,"")</f>
        <v/>
      </c>
      <c r="AMG150" s="216" t="str">
        <f>IF(初始录入!$E155=初始录入!$K$5,达成度!U163,"")</f>
        <v/>
      </c>
      <c r="AMH150" s="327" t="str">
        <f>IF(初始录入!$E155=初始录入!$K$2,达成度!V163,"")</f>
        <v/>
      </c>
      <c r="AMI150" s="327" t="str">
        <f>IF(初始录入!$E155=初始录入!$K$3,达成度!V163,"")</f>
        <v/>
      </c>
      <c r="AMJ150" s="216" t="str">
        <f>IF(初始录入!$E155=初始录入!$K$4,达成度!W163,"")</f>
        <v/>
      </c>
      <c r="AMK150" s="216" t="str">
        <f>IF(初始录入!$E155=初始录入!$K$5,达成度!W163,"")</f>
        <v/>
      </c>
      <c r="AMM150" s="270">
        <f t="shared" si="369"/>
        <v>143</v>
      </c>
      <c r="AMN150" s="222" t="str">
        <f t="shared" si="365"/>
        <v/>
      </c>
      <c r="AMO150" s="325" t="str">
        <f>IF($AMM150&lt;=$H$7,INDEX(达成度!$G$21:$G$170,$AMM150,1),"")</f>
        <v/>
      </c>
      <c r="AMP150" s="325" t="str">
        <f>IF($AMM150&lt;=$H$7,INDEX(达成度!$K$21:$K$170,$AMM150,1),"")</f>
        <v/>
      </c>
      <c r="AMQ150" s="325" t="str">
        <f>IF($AMM150&lt;=$H$7,INDEX(达成度!$O$21:$O$170,$AMM150,1),"")</f>
        <v/>
      </c>
      <c r="AMR150" s="325" t="str">
        <f>IF($AMM150&lt;=$H$7,INDEX(达成度!$S$21:$S$170,$AMM150,1),"")</f>
        <v/>
      </c>
      <c r="AMS150" s="326" t="str">
        <f>IF($AMM150&lt;=$H$7,INDEX(达成度!$W$21:$W$170,$AMM150,1),"")</f>
        <v/>
      </c>
      <c r="AMU150" s="407"/>
      <c r="AMV150" s="222" t="str">
        <f t="shared" si="366"/>
        <v/>
      </c>
      <c r="AMW150" s="325" t="str">
        <f>IF($AMM150&lt;=$I$7,INDEX(达成度!$G$21:$G$170,$AMM150+$H$7,1),"")</f>
        <v/>
      </c>
      <c r="AMX150" s="325" t="str">
        <f>IF($AMM150&lt;=$I$7,INDEX(达成度!$K$21:$K$170,$AMM150+$H$7,1),"")</f>
        <v/>
      </c>
      <c r="AMY150" s="325" t="str">
        <f>IF($AMM150&lt;=$I$7,INDEX(达成度!$O$21:$O$170,$AMM150+$H$7,1),"")</f>
        <v/>
      </c>
      <c r="AMZ150" s="325" t="str">
        <f>IF($AMM150&lt;=$I$7,INDEX(达成度!$S$21:$S$170,$AMM150+$H$7,1),"")</f>
        <v/>
      </c>
      <c r="ANA150" s="326" t="str">
        <f>IF($AMM150&lt;=$I$7,INDEX(达成度!$W$21:$W$170,$AMM150+$H$7,1),"")</f>
        <v/>
      </c>
      <c r="ANC150" s="270"/>
      <c r="AND150" s="216" t="str">
        <f t="shared" si="367"/>
        <v/>
      </c>
      <c r="ANE150" s="325" t="str">
        <f>IF($AMM150&lt;=$J$7,INDEX(达成度!$G$21:$G$170,$AMM150+$H$7+$I$7,1),"")</f>
        <v/>
      </c>
      <c r="ANF150" s="325" t="str">
        <f>IF($AMM150&lt;=$J$7,INDEX(达成度!$K$21:$K$170,$AMM150+$H$7+$I$7,1),"")</f>
        <v/>
      </c>
      <c r="ANG150" s="325" t="str">
        <f>IF($AMM150&lt;=$J$7,INDEX(达成度!$O$21:$O$170,$AMM150+$H$7+$I$7,1),"")</f>
        <v/>
      </c>
      <c r="ANH150" s="325" t="str">
        <f>IF($AMM150&lt;=$J$7,INDEX(达成度!$S$21:$S$170,$AMM150+$H$7+$I$7,1),"")</f>
        <v/>
      </c>
      <c r="ANI150" s="326" t="str">
        <f>IF($AMM150&lt;=$J$7,INDEX(达成度!$W$21:$W$170,$AMM150+$H$7+$I$7,1),"")</f>
        <v/>
      </c>
      <c r="ANK150" s="270"/>
      <c r="ANL150" s="216" t="str">
        <f t="shared" si="368"/>
        <v/>
      </c>
      <c r="ANM150" s="325" t="str">
        <f>IF($AMM150&lt;=$K$7,INDEX(达成度!$G$21:$G$170,$AMM150+$H$7+$I$7+$J$7,1),"")</f>
        <v/>
      </c>
      <c r="ANN150" s="325" t="str">
        <f>IF($AMM150&lt;=$K$7,INDEX(达成度!$K$21:$K$170,$AMM150+$H$7+$I$7+$J$7,1),"")</f>
        <v/>
      </c>
      <c r="ANO150" s="325" t="str">
        <f>IF($AMM150&lt;=$K$7,INDEX(达成度!$O$21:$O$170,$AMM150+$H$7+$I$7+$J$7,1),"")</f>
        <v/>
      </c>
      <c r="ANP150" s="325" t="str">
        <f>IF($AMM150&lt;=$K$7,INDEX(达成度!$S$21:$S$170,$AMM150+$H$7+$I$7+$J$7,1),"")</f>
        <v/>
      </c>
      <c r="ANQ150" s="326" t="str">
        <f>IF($AMM150&lt;=$K$7,INDEX(达成度!$W$21:$W$170,$AMM150+$H$7+$I$7+$J$7,1),"")</f>
        <v/>
      </c>
    </row>
    <row r="151" ht="18" customHeight="1" spans="1:1024 1025:1057">
      <c r="A151" s="215" t="str">
        <f>初始录入!A156</f>
        <v/>
      </c>
      <c r="B151" s="216" t="str">
        <f>IF(初始录入!B156&lt;&gt;"",初始录入!B156,"")</f>
        <v/>
      </c>
      <c r="C151" s="216" t="str">
        <f>IF(初始录入!C156&lt;&gt;"",初始录入!C156,"")</f>
        <v/>
      </c>
      <c r="D151" s="216" t="str">
        <f>IF(初始录入!D156&lt;&gt;"",初始录入!D156,"")</f>
        <v/>
      </c>
      <c r="E151" s="218" t="str">
        <f>IF(初始录入!E156&lt;&gt;"",初始录入!E156,"")</f>
        <v/>
      </c>
      <c r="G151" s="330"/>
      <c r="H151" s="295">
        <f>IF(初始录入!E156=H$6,1,0)</f>
        <v>0</v>
      </c>
      <c r="I151" s="295">
        <f>IF(初始录入!E156=I$6,1,0)</f>
        <v>0</v>
      </c>
      <c r="J151" s="295">
        <f>IF(初始录入!E156=J$6,1,0)</f>
        <v>0</v>
      </c>
      <c r="K151" s="321">
        <f>IF(初始录入!E156=K$6,1,0)</f>
        <v>0</v>
      </c>
      <c r="Y151" s="294">
        <v>100</v>
      </c>
      <c r="Z151" s="295">
        <f>成绩录入!$F$7</f>
        <v>0</v>
      </c>
      <c r="AA151" s="295">
        <f>成绩录入!F154</f>
        <v>0</v>
      </c>
      <c r="AB151" s="296">
        <f>IF(初始录入!$M$7&lt;&gt;"",IF(成绩录入!$F$7&lt;&gt;"",IF(初始录入!$P$7="次数",AA151/Z151*Y151,成绩录入!F154),0),0)</f>
        <v>0</v>
      </c>
      <c r="AC151" s="297">
        <f t="shared" si="278"/>
        <v>0</v>
      </c>
      <c r="AD151" s="297">
        <f t="shared" si="279"/>
        <v>0</v>
      </c>
      <c r="AE151" s="297">
        <f t="shared" si="280"/>
        <v>0</v>
      </c>
      <c r="AF151" s="297">
        <f t="shared" si="281"/>
        <v>0</v>
      </c>
      <c r="AG151" s="297">
        <f t="shared" si="282"/>
        <v>0</v>
      </c>
      <c r="AH151" s="298">
        <f t="shared" si="283"/>
        <v>0</v>
      </c>
      <c r="AJ151" s="260">
        <f>成绩录入!I154</f>
        <v>0</v>
      </c>
      <c r="AK151" s="248">
        <f>成绩录入!J154</f>
        <v>0</v>
      </c>
      <c r="AL151" s="248">
        <f>成绩录入!K154</f>
        <v>0</v>
      </c>
      <c r="AM151" s="248">
        <f>成绩录入!L154</f>
        <v>0</v>
      </c>
      <c r="AN151" s="248">
        <f>成绩录入!M154</f>
        <v>0</v>
      </c>
      <c r="AO151" s="298">
        <f t="shared" si="284"/>
        <v>0</v>
      </c>
      <c r="AQ151" s="260">
        <f>成绩录入!I154</f>
        <v>0</v>
      </c>
      <c r="AR151" s="248">
        <f>成绩录入!J154</f>
        <v>0</v>
      </c>
      <c r="AS151" s="248">
        <f>成绩录入!K154</f>
        <v>0</v>
      </c>
      <c r="AT151" s="248">
        <f>成绩录入!L154</f>
        <v>0</v>
      </c>
      <c r="AU151" s="248">
        <f>成绩录入!M154</f>
        <v>0</v>
      </c>
      <c r="AV151" s="298">
        <f t="shared" si="285"/>
        <v>0</v>
      </c>
      <c r="AX151" s="260">
        <f>成绩录入!I154</f>
        <v>0</v>
      </c>
      <c r="AY151" s="248">
        <f>成绩录入!J154</f>
        <v>0</v>
      </c>
      <c r="AZ151" s="248">
        <f>成绩录入!K154</f>
        <v>0</v>
      </c>
      <c r="BA151" s="248">
        <f>成绩录入!L154</f>
        <v>0</v>
      </c>
      <c r="BB151" s="248">
        <f>成绩录入!M154</f>
        <v>0</v>
      </c>
      <c r="BC151" s="298">
        <f t="shared" si="286"/>
        <v>0</v>
      </c>
      <c r="BE151" s="260">
        <f>成绩录入!I154</f>
        <v>0</v>
      </c>
      <c r="BF151" s="248">
        <f>成绩录入!J154</f>
        <v>0</v>
      </c>
      <c r="BG151" s="248">
        <f>成绩录入!K154</f>
        <v>0</v>
      </c>
      <c r="BH151" s="248">
        <f>成绩录入!L154</f>
        <v>0</v>
      </c>
      <c r="BI151" s="248">
        <f>成绩录入!M154</f>
        <v>0</v>
      </c>
      <c r="BJ151" s="298">
        <f t="shared" si="287"/>
        <v>0</v>
      </c>
      <c r="BL151" s="260">
        <f>成绩录入!I154</f>
        <v>0</v>
      </c>
      <c r="BM151" s="248">
        <f>成绩录入!J154</f>
        <v>0</v>
      </c>
      <c r="BN151" s="248">
        <f>成绩录入!K154</f>
        <v>0</v>
      </c>
      <c r="BO151" s="248">
        <f>成绩录入!L154</f>
        <v>0</v>
      </c>
      <c r="BP151" s="248">
        <f>成绩录入!M154</f>
        <v>0</v>
      </c>
      <c r="BQ151" s="298">
        <f t="shared" si="288"/>
        <v>0</v>
      </c>
      <c r="BS151" s="260">
        <f>成绩录入!P154</f>
        <v>0</v>
      </c>
      <c r="BT151" s="248">
        <f>成绩录入!Q154</f>
        <v>0</v>
      </c>
      <c r="BU151" s="248">
        <f>成绩录入!R154</f>
        <v>0</v>
      </c>
      <c r="BV151" s="248">
        <f>成绩录入!S154</f>
        <v>0</v>
      </c>
      <c r="BW151" s="248">
        <f>成绩录入!T154</f>
        <v>0</v>
      </c>
      <c r="BX151" s="248">
        <f>成绩录入!U154</f>
        <v>0</v>
      </c>
      <c r="BY151" s="248">
        <f>成绩录入!V154</f>
        <v>0</v>
      </c>
      <c r="BZ151" s="248">
        <f>成绩录入!W154</f>
        <v>0</v>
      </c>
      <c r="CA151" s="248">
        <f>成绩录入!X154</f>
        <v>0</v>
      </c>
      <c r="CB151" s="248">
        <f>成绩录入!Y154</f>
        <v>0</v>
      </c>
      <c r="CC151" s="298">
        <f t="shared" si="289"/>
        <v>0</v>
      </c>
      <c r="CE151" s="260">
        <f>成绩录入!P154</f>
        <v>0</v>
      </c>
      <c r="CF151" s="248">
        <f>成绩录入!Q154</f>
        <v>0</v>
      </c>
      <c r="CG151" s="248">
        <f>成绩录入!R154</f>
        <v>0</v>
      </c>
      <c r="CH151" s="248">
        <f>成绩录入!S154</f>
        <v>0</v>
      </c>
      <c r="CI151" s="248">
        <f>成绩录入!T154</f>
        <v>0</v>
      </c>
      <c r="CJ151" s="248">
        <f>成绩录入!U154</f>
        <v>0</v>
      </c>
      <c r="CK151" s="248">
        <f>成绩录入!V154</f>
        <v>0</v>
      </c>
      <c r="CL151" s="248">
        <f>成绩录入!W154</f>
        <v>0</v>
      </c>
      <c r="CM151" s="248">
        <f>成绩录入!X154</f>
        <v>0</v>
      </c>
      <c r="CN151" s="248">
        <f>成绩录入!Y154</f>
        <v>0</v>
      </c>
      <c r="CO151" s="298">
        <f t="shared" si="290"/>
        <v>0</v>
      </c>
      <c r="CQ151" s="260">
        <f>成绩录入!P154</f>
        <v>0</v>
      </c>
      <c r="CR151" s="248">
        <f>成绩录入!Q154</f>
        <v>0</v>
      </c>
      <c r="CS151" s="248">
        <f>成绩录入!R154</f>
        <v>0</v>
      </c>
      <c r="CT151" s="248">
        <f>成绩录入!S154</f>
        <v>0</v>
      </c>
      <c r="CU151" s="248">
        <f>成绩录入!T154</f>
        <v>0</v>
      </c>
      <c r="CV151" s="248">
        <f>成绩录入!U154</f>
        <v>0</v>
      </c>
      <c r="CW151" s="248">
        <f>成绩录入!V154</f>
        <v>0</v>
      </c>
      <c r="CX151" s="248">
        <f>成绩录入!W154</f>
        <v>0</v>
      </c>
      <c r="CY151" s="248">
        <f>成绩录入!X154</f>
        <v>0</v>
      </c>
      <c r="CZ151" s="248">
        <f>成绩录入!Y154</f>
        <v>0</v>
      </c>
      <c r="DA151" s="298">
        <f t="shared" si="291"/>
        <v>0</v>
      </c>
      <c r="DC151" s="260">
        <f>成绩录入!P154</f>
        <v>0</v>
      </c>
      <c r="DD151" s="248">
        <f>成绩录入!Q154</f>
        <v>0</v>
      </c>
      <c r="DE151" s="248">
        <f>成绩录入!R154</f>
        <v>0</v>
      </c>
      <c r="DF151" s="248">
        <f>成绩录入!S154</f>
        <v>0</v>
      </c>
      <c r="DG151" s="248">
        <f>成绩录入!T154</f>
        <v>0</v>
      </c>
      <c r="DH151" s="248">
        <f>成绩录入!U154</f>
        <v>0</v>
      </c>
      <c r="DI151" s="248">
        <f>成绩录入!V154</f>
        <v>0</v>
      </c>
      <c r="DJ151" s="248">
        <f>成绩录入!W154</f>
        <v>0</v>
      </c>
      <c r="DK151" s="248">
        <f>成绩录入!X154</f>
        <v>0</v>
      </c>
      <c r="DL151" s="248">
        <f>成绩录入!Y154</f>
        <v>0</v>
      </c>
      <c r="DM151" s="298">
        <f t="shared" si="351"/>
        <v>0</v>
      </c>
      <c r="DN151" s="299"/>
      <c r="DO151" s="260">
        <f>成绩录入!P154</f>
        <v>0</v>
      </c>
      <c r="DP151" s="248">
        <f>成绩录入!Q154</f>
        <v>0</v>
      </c>
      <c r="DQ151" s="248">
        <f>成绩录入!R154</f>
        <v>0</v>
      </c>
      <c r="DR151" s="248">
        <f>成绩录入!S154</f>
        <v>0</v>
      </c>
      <c r="DS151" s="248">
        <f>成绩录入!T154</f>
        <v>0</v>
      </c>
      <c r="DT151" s="248">
        <f>成绩录入!U154</f>
        <v>0</v>
      </c>
      <c r="DU151" s="248">
        <f>成绩录入!V154</f>
        <v>0</v>
      </c>
      <c r="DV151" s="248">
        <f>成绩录入!W154</f>
        <v>0</v>
      </c>
      <c r="DW151" s="248">
        <f>成绩录入!X154</f>
        <v>0</v>
      </c>
      <c r="DX151" s="248">
        <f>成绩录入!Y154</f>
        <v>0</v>
      </c>
      <c r="DY151" s="298">
        <f t="shared" si="352"/>
        <v>0</v>
      </c>
      <c r="EA151" s="301" t="e">
        <f t="shared" si="294"/>
        <v>#DIV/0!</v>
      </c>
      <c r="EB151" s="297" t="e">
        <f t="shared" si="295"/>
        <v>#DIV/0!</v>
      </c>
      <c r="EC151" s="297" t="e">
        <f t="shared" si="296"/>
        <v>#DIV/0!</v>
      </c>
      <c r="ED151" s="297" t="e">
        <f t="shared" si="297"/>
        <v>#DIV/0!</v>
      </c>
      <c r="EE151" s="297" t="e">
        <f t="shared" si="298"/>
        <v>#DIV/0!</v>
      </c>
      <c r="EF151" s="302" t="e">
        <f t="shared" si="299"/>
        <v>#DIV/0!</v>
      </c>
      <c r="EG151" s="303"/>
      <c r="EH151" s="304">
        <f t="shared" si="300"/>
        <v>0</v>
      </c>
      <c r="EI151" s="397">
        <f>成绩录入!I154</f>
        <v>0</v>
      </c>
      <c r="EJ151" s="397">
        <f>成绩录入!J154</f>
        <v>0</v>
      </c>
      <c r="EK151" s="397">
        <f>成绩录入!K154</f>
        <v>0</v>
      </c>
      <c r="EL151" s="397">
        <f>成绩录入!L154</f>
        <v>0</v>
      </c>
      <c r="EM151" s="397">
        <f>成绩录入!M154</f>
        <v>0</v>
      </c>
      <c r="EN151" s="397">
        <f>成绩录入!P154</f>
        <v>0</v>
      </c>
      <c r="EO151" s="397">
        <f>成绩录入!Q154</f>
        <v>0</v>
      </c>
      <c r="EP151" s="397">
        <f>成绩录入!R154</f>
        <v>0</v>
      </c>
      <c r="EQ151" s="397">
        <f>成绩录入!S154</f>
        <v>0</v>
      </c>
      <c r="ER151" s="397">
        <f>成绩录入!T154</f>
        <v>0</v>
      </c>
      <c r="ES151" s="397">
        <f>成绩录入!U154</f>
        <v>0</v>
      </c>
      <c r="ET151" s="397">
        <f>成绩录入!V154</f>
        <v>0</v>
      </c>
      <c r="EU151" s="397">
        <f>成绩录入!W154</f>
        <v>0</v>
      </c>
      <c r="EV151" s="397">
        <f>成绩录入!X154</f>
        <v>0</v>
      </c>
      <c r="EW151" s="398">
        <f>成绩录入!Y154</f>
        <v>0</v>
      </c>
      <c r="EY151" s="304" t="str">
        <f t="shared" si="358"/>
        <v/>
      </c>
      <c r="EZ151" s="296" t="str">
        <f t="shared" si="358"/>
        <v/>
      </c>
      <c r="FA151" s="296" t="str">
        <f t="shared" si="358"/>
        <v/>
      </c>
      <c r="FB151" s="296" t="str">
        <f t="shared" si="358"/>
        <v/>
      </c>
      <c r="FC151" s="302">
        <f>成绩录入!AB154</f>
        <v>0</v>
      </c>
      <c r="FD151" s="303"/>
      <c r="FE151" s="399" t="str">
        <f t="shared" si="301"/>
        <v>√</v>
      </c>
      <c r="FF151" s="397" t="str">
        <f t="shared" si="302"/>
        <v>√</v>
      </c>
      <c r="FG151" s="397" t="str">
        <f t="shared" si="303"/>
        <v>√</v>
      </c>
      <c r="FH151" s="397" t="str">
        <f t="shared" si="304"/>
        <v>√</v>
      </c>
      <c r="FI151" s="398" t="str">
        <f t="shared" si="305"/>
        <v>√</v>
      </c>
      <c r="FJ151" s="299"/>
      <c r="FK151" s="260">
        <f>成绩录入!AB154</f>
        <v>0</v>
      </c>
      <c r="FL151" s="248">
        <f>成绩录入!AC154</f>
        <v>0</v>
      </c>
      <c r="FM151" s="248">
        <f>成绩录入!AD154</f>
        <v>0</v>
      </c>
      <c r="FN151" s="248">
        <f>成绩录入!AE154</f>
        <v>0</v>
      </c>
      <c r="FO151" s="248">
        <f>成绩录入!AF154</f>
        <v>0</v>
      </c>
      <c r="FP151" s="248">
        <f>成绩录入!AG154</f>
        <v>0</v>
      </c>
      <c r="FQ151" s="298">
        <f t="shared" si="306"/>
        <v>0</v>
      </c>
      <c r="FR151" s="299"/>
      <c r="FS151" s="260">
        <f>成绩录入!AB154</f>
        <v>0</v>
      </c>
      <c r="FT151" s="248">
        <f>成绩录入!AC154</f>
        <v>0</v>
      </c>
      <c r="FU151" s="248">
        <f>成绩录入!AD154</f>
        <v>0</v>
      </c>
      <c r="FV151" s="248">
        <f>成绩录入!AE154</f>
        <v>0</v>
      </c>
      <c r="FW151" s="248">
        <f>成绩录入!AF154</f>
        <v>0</v>
      </c>
      <c r="FX151" s="333">
        <f>成绩录入!AG154</f>
        <v>0</v>
      </c>
      <c r="FY151" s="298">
        <f t="shared" si="307"/>
        <v>0</v>
      </c>
      <c r="FZ151" s="299"/>
      <c r="GA151" s="260">
        <f>成绩录入!AB154</f>
        <v>0</v>
      </c>
      <c r="GB151" s="248">
        <f>成绩录入!AC154</f>
        <v>0</v>
      </c>
      <c r="GC151" s="248">
        <f>成绩录入!AD154</f>
        <v>0</v>
      </c>
      <c r="GD151" s="248">
        <f>成绩录入!AE154</f>
        <v>0</v>
      </c>
      <c r="GE151" s="248">
        <f>成绩录入!AF154</f>
        <v>0</v>
      </c>
      <c r="GF151" s="248">
        <f>成绩录入!AG154</f>
        <v>0</v>
      </c>
      <c r="GG151" s="298">
        <f t="shared" si="308"/>
        <v>0</v>
      </c>
      <c r="GI151" s="260">
        <f>成绩录入!AB154</f>
        <v>0</v>
      </c>
      <c r="GJ151" s="248">
        <f>成绩录入!AC154</f>
        <v>0</v>
      </c>
      <c r="GK151" s="248">
        <f>成绩录入!AD154</f>
        <v>0</v>
      </c>
      <c r="GL151" s="248">
        <f>成绩录入!AE154</f>
        <v>0</v>
      </c>
      <c r="GM151" s="248">
        <f>成绩录入!AF154</f>
        <v>0</v>
      </c>
      <c r="GN151" s="248">
        <f>成绩录入!AG154</f>
        <v>0</v>
      </c>
      <c r="GO151" s="298">
        <f t="shared" si="309"/>
        <v>0</v>
      </c>
      <c r="GP151" s="299"/>
      <c r="GQ151" s="260">
        <f>成绩录入!AB154</f>
        <v>0</v>
      </c>
      <c r="GR151" s="248">
        <f>成绩录入!AC154</f>
        <v>0</v>
      </c>
      <c r="GS151" s="248">
        <f>成绩录入!AD154</f>
        <v>0</v>
      </c>
      <c r="GT151" s="248">
        <f>成绩录入!AE154</f>
        <v>0</v>
      </c>
      <c r="GU151" s="248">
        <f>成绩录入!AF154</f>
        <v>0</v>
      </c>
      <c r="GV151" s="248">
        <f>成绩录入!AG154</f>
        <v>0</v>
      </c>
      <c r="GW151" s="298">
        <f t="shared" si="310"/>
        <v>0</v>
      </c>
      <c r="GX151" s="299"/>
      <c r="GY151" s="273">
        <f>成绩录入!AJ154</f>
        <v>0</v>
      </c>
      <c r="GZ151" s="274">
        <f>成绩录入!AK154</f>
        <v>0</v>
      </c>
      <c r="HA151" s="274">
        <f>成绩录入!AL154</f>
        <v>0</v>
      </c>
      <c r="HB151" s="274">
        <f>成绩录入!AM154</f>
        <v>0</v>
      </c>
      <c r="HC151" s="274">
        <f>成绩录入!AN154</f>
        <v>0</v>
      </c>
      <c r="HD151" s="274">
        <f>成绩录入!AO154</f>
        <v>0</v>
      </c>
      <c r="HE151" s="310">
        <f t="shared" si="359"/>
        <v>0</v>
      </c>
      <c r="HF151" s="299"/>
      <c r="HG151" s="273">
        <f>成绩录入!AJ154</f>
        <v>0</v>
      </c>
      <c r="HH151" s="274">
        <f>成绩录入!AK154</f>
        <v>0</v>
      </c>
      <c r="HI151" s="274">
        <f>成绩录入!AL154</f>
        <v>0</v>
      </c>
      <c r="HJ151" s="274">
        <f>成绩录入!AM154</f>
        <v>0</v>
      </c>
      <c r="HK151" s="274">
        <f>成绩录入!AN154</f>
        <v>0</v>
      </c>
      <c r="HL151" s="274">
        <f>成绩录入!AO154</f>
        <v>0</v>
      </c>
      <c r="HM151" s="310">
        <f t="shared" si="360"/>
        <v>0</v>
      </c>
      <c r="HO151" s="273">
        <f>成绩录入!AJ154</f>
        <v>0</v>
      </c>
      <c r="HP151" s="274">
        <f>成绩录入!AK154</f>
        <v>0</v>
      </c>
      <c r="HQ151" s="274">
        <f>成绩录入!AL154</f>
        <v>0</v>
      </c>
      <c r="HR151" s="274">
        <f>成绩录入!AM154</f>
        <v>0</v>
      </c>
      <c r="HS151" s="274">
        <f>成绩录入!AN154</f>
        <v>0</v>
      </c>
      <c r="HT151" s="274">
        <f>成绩录入!AO154</f>
        <v>0</v>
      </c>
      <c r="HU151" s="310">
        <f t="shared" si="361"/>
        <v>0</v>
      </c>
      <c r="HV151" s="299"/>
      <c r="HW151" s="273">
        <f>成绩录入!AJ154</f>
        <v>0</v>
      </c>
      <c r="HX151" s="274">
        <f>成绩录入!AK154</f>
        <v>0</v>
      </c>
      <c r="HY151" s="274">
        <f>成绩录入!AL154</f>
        <v>0</v>
      </c>
      <c r="HZ151" s="274">
        <f>成绩录入!AM154</f>
        <v>0</v>
      </c>
      <c r="IA151" s="274">
        <f>成绩录入!AN154</f>
        <v>0</v>
      </c>
      <c r="IB151" s="274">
        <f>成绩录入!AO154</f>
        <v>0</v>
      </c>
      <c r="IC151" s="310">
        <f t="shared" si="362"/>
        <v>0</v>
      </c>
      <c r="ID151" s="299"/>
      <c r="IE151" s="273">
        <f>成绩录入!AJ154</f>
        <v>0</v>
      </c>
      <c r="IF151" s="274">
        <f>成绩录入!AK154</f>
        <v>0</v>
      </c>
      <c r="IG151" s="274">
        <f>成绩录入!AL154</f>
        <v>0</v>
      </c>
      <c r="IH151" s="274">
        <f>成绩录入!AM154</f>
        <v>0</v>
      </c>
      <c r="II151" s="274">
        <f>成绩录入!AN154</f>
        <v>0</v>
      </c>
      <c r="IJ151" s="274">
        <f>成绩录入!AO154</f>
        <v>0</v>
      </c>
      <c r="IK151" s="310">
        <f t="shared" si="363"/>
        <v>0</v>
      </c>
      <c r="IL151" s="299"/>
      <c r="IM151" s="313" t="e">
        <f t="shared" si="311"/>
        <v>#DIV/0!</v>
      </c>
      <c r="IN151" s="314" t="e">
        <f t="shared" si="312"/>
        <v>#DIV/0!</v>
      </c>
      <c r="IO151" s="314" t="e">
        <f t="shared" si="313"/>
        <v>#DIV/0!</v>
      </c>
      <c r="IP151" s="314" t="e">
        <f t="shared" si="314"/>
        <v>#DIV/0!</v>
      </c>
      <c r="IQ151" s="314" t="e">
        <f t="shared" si="315"/>
        <v>#DIV/0!</v>
      </c>
      <c r="IR151" s="400" t="e">
        <f t="shared" si="316"/>
        <v>#DIV/0!</v>
      </c>
      <c r="IT151" s="214">
        <f>成绩录入!AR154</f>
        <v>0</v>
      </c>
      <c r="IU151" s="216">
        <f>成绩录入!AS154</f>
        <v>0</v>
      </c>
      <c r="IV151" s="216">
        <f>成绩录入!AT154</f>
        <v>0</v>
      </c>
      <c r="IW151" s="216">
        <f>成绩录入!AU154</f>
        <v>0</v>
      </c>
      <c r="IX151" s="216">
        <f>成绩录入!AV154</f>
        <v>0</v>
      </c>
      <c r="IY151" s="216">
        <f>成绩录入!AW154</f>
        <v>0</v>
      </c>
      <c r="IZ151" s="298">
        <f t="shared" si="317"/>
        <v>0</v>
      </c>
      <c r="JA151" s="299"/>
      <c r="JB151" s="317">
        <f>成绩录入!AR154</f>
        <v>0</v>
      </c>
      <c r="JC151" s="216">
        <f>成绩录入!AS154</f>
        <v>0</v>
      </c>
      <c r="JD151" s="216">
        <f>成绩录入!AT154</f>
        <v>0</v>
      </c>
      <c r="JE151" s="216">
        <f>成绩录入!AU154</f>
        <v>0</v>
      </c>
      <c r="JF151" s="216">
        <f>成绩录入!AV154</f>
        <v>0</v>
      </c>
      <c r="JG151" s="216">
        <f>成绩录入!AW154</f>
        <v>0</v>
      </c>
      <c r="JH151" s="298">
        <f t="shared" si="318"/>
        <v>0</v>
      </c>
      <c r="JI151" s="299"/>
      <c r="JJ151" s="248">
        <f>成绩录入!AR154</f>
        <v>0</v>
      </c>
      <c r="JK151" s="248">
        <f>成绩录入!AS154</f>
        <v>0</v>
      </c>
      <c r="JL151" s="248">
        <f>成绩录入!AT154</f>
        <v>0</v>
      </c>
      <c r="JM151" s="248">
        <f>成绩录入!AU154</f>
        <v>0</v>
      </c>
      <c r="JN151" s="248">
        <f>成绩录入!AV154</f>
        <v>0</v>
      </c>
      <c r="JO151" s="248">
        <f>成绩录入!AW154</f>
        <v>0</v>
      </c>
      <c r="JP151" s="298">
        <f t="shared" si="319"/>
        <v>0</v>
      </c>
      <c r="JQ151" s="299"/>
      <c r="JR151" s="308">
        <f>成绩录入!AR154</f>
        <v>0</v>
      </c>
      <c r="JS151" s="248">
        <f>成绩录入!AS154</f>
        <v>0</v>
      </c>
      <c r="JT151" s="248">
        <f>成绩录入!AT154</f>
        <v>0</v>
      </c>
      <c r="JU151" s="248">
        <f>成绩录入!AU154</f>
        <v>0</v>
      </c>
      <c r="JV151" s="248">
        <f>成绩录入!AV154</f>
        <v>0</v>
      </c>
      <c r="JW151" s="248">
        <f>成绩录入!AW154</f>
        <v>0</v>
      </c>
      <c r="JX151" s="298">
        <f t="shared" si="320"/>
        <v>0</v>
      </c>
      <c r="JY151" s="299"/>
      <c r="JZ151" s="308">
        <f>成绩录入!AR154</f>
        <v>0</v>
      </c>
      <c r="KA151" s="248">
        <f>成绩录入!AS154</f>
        <v>0</v>
      </c>
      <c r="KB151" s="248">
        <f>成绩录入!AT154</f>
        <v>0</v>
      </c>
      <c r="KC151" s="248">
        <f>成绩录入!AU154</f>
        <v>0</v>
      </c>
      <c r="KD151" s="248">
        <f>成绩录入!AV154</f>
        <v>0</v>
      </c>
      <c r="KE151" s="248">
        <f>成绩录入!AW154</f>
        <v>0</v>
      </c>
      <c r="KF151" s="298">
        <f t="shared" si="321"/>
        <v>0</v>
      </c>
      <c r="KH151" s="401">
        <f t="shared" si="322"/>
        <v>0</v>
      </c>
      <c r="KI151" s="314">
        <f t="shared" si="323"/>
        <v>0</v>
      </c>
      <c r="KJ151" s="314">
        <f t="shared" si="324"/>
        <v>0</v>
      </c>
      <c r="KK151" s="314">
        <f t="shared" si="325"/>
        <v>0</v>
      </c>
      <c r="KL151" s="314">
        <f t="shared" si="326"/>
        <v>0</v>
      </c>
      <c r="KM151" s="400">
        <f t="shared" si="327"/>
        <v>0</v>
      </c>
      <c r="KN151" s="90"/>
      <c r="KO151" s="294">
        <f>IF(总评!G149&lt;60,1,0)</f>
        <v>0</v>
      </c>
      <c r="KP151" s="355">
        <f t="shared" si="328"/>
        <v>0</v>
      </c>
      <c r="KQ151" s="355">
        <f t="shared" si="329"/>
        <v>0</v>
      </c>
      <c r="KR151" s="356">
        <f t="shared" si="330"/>
        <v>0</v>
      </c>
      <c r="KS151" s="321">
        <f t="shared" si="364"/>
        <v>0</v>
      </c>
      <c r="OT151" s="273">
        <f>IF(OT$6=$OS$5,成绩录入!BC154,0)</f>
        <v>0</v>
      </c>
      <c r="OU151" s="274">
        <f>IF(OU$6=$OS$5,成绩录入!BD154,0)</f>
        <v>0</v>
      </c>
      <c r="OV151" s="274">
        <f>IF(OV$6=$OS$5,成绩录入!BE154,0)</f>
        <v>0</v>
      </c>
      <c r="OW151" s="274">
        <f>IF(OW$6=$OS$5,成绩录入!BF154,0)</f>
        <v>0</v>
      </c>
      <c r="OX151" s="274">
        <f>IF(OX$6=$OS$5,成绩录入!BG154,0)</f>
        <v>0</v>
      </c>
      <c r="OY151" s="274">
        <f>IF(OY$6=$OS$5,成绩录入!BH154,0)</f>
        <v>0</v>
      </c>
      <c r="OZ151" s="274">
        <f>IF(OZ$6=$OS$5,成绩录入!BI154,0)</f>
        <v>0</v>
      </c>
      <c r="PA151" s="274">
        <f>IF(PA$6=$OS$5,成绩录入!BJ154,0)</f>
        <v>0</v>
      </c>
      <c r="PB151" s="274">
        <f>IF(PB$6=$OS$5,成绩录入!BK154,0)</f>
        <v>0</v>
      </c>
      <c r="PC151" s="274">
        <f>IF(PC$6=$OS$5,成绩录入!BL154,0)</f>
        <v>0</v>
      </c>
      <c r="PD151" s="274">
        <f>IF(PD$6=$OS$5,成绩录入!BM154,0)</f>
        <v>0</v>
      </c>
      <c r="PE151" s="274">
        <f>IF(PE$6=$OS$5,成绩录入!BN154,0)</f>
        <v>0</v>
      </c>
      <c r="PF151" s="274">
        <f>IF(PF$6=$OS$5,成绩录入!BO154,0)</f>
        <v>0</v>
      </c>
      <c r="PG151" s="274">
        <f>IF(PG$6=$OS$5,成绩录入!BP154,0)</f>
        <v>0</v>
      </c>
      <c r="PH151" s="274">
        <f>IF(PH$6=$OS$5,成绩录入!BQ154,0)</f>
        <v>0</v>
      </c>
      <c r="PI151" s="274">
        <f>IF(PI$6=$OS$5,成绩录入!BR154,0)</f>
        <v>0</v>
      </c>
      <c r="PJ151" s="274">
        <f>IF(PJ$6=$OS$5,成绩录入!BS154,0)</f>
        <v>0</v>
      </c>
      <c r="PK151" s="274">
        <f>IF(PK$6=$OS$5,成绩录入!BT154,0)</f>
        <v>0</v>
      </c>
      <c r="PL151" s="274">
        <f>IF(PL$6=$OS$5,成绩录入!BU154,0)</f>
        <v>0</v>
      </c>
      <c r="PM151" s="274">
        <f>IF(PM$6=$OS$5,成绩录入!BV154,0)</f>
        <v>0</v>
      </c>
      <c r="PN151" s="274">
        <f>IF(PN$6=$OS$5,成绩录入!BW154,0)</f>
        <v>0</v>
      </c>
      <c r="PO151" s="274">
        <f>IF(PO$6=$OS$5,成绩录入!BX154,0)</f>
        <v>0</v>
      </c>
      <c r="PP151" s="274">
        <f>IF(PP$6=$OS$5,成绩录入!BY154,0)</f>
        <v>0</v>
      </c>
      <c r="PQ151" s="274">
        <f>IF(PQ$6=$OS$5,成绩录入!BZ154,0)</f>
        <v>0</v>
      </c>
      <c r="PR151" s="274">
        <f>IF(PR$6=$OS$5,成绩录入!CA154,0)</f>
        <v>0</v>
      </c>
      <c r="PS151" s="274">
        <f>IF(PS$6=$OS$5,成绩录入!CB154,0)</f>
        <v>0</v>
      </c>
      <c r="PT151" s="274">
        <f>IF(PT$6=$OS$5,成绩录入!CC154,0)</f>
        <v>0</v>
      </c>
      <c r="PU151" s="274">
        <f>IF(PU$6=$OS$5,成绩录入!CD154,0)</f>
        <v>0</v>
      </c>
      <c r="PV151" s="274">
        <f>IF(PV$6=$OS$5,成绩录入!CE154,0)</f>
        <v>0</v>
      </c>
      <c r="PW151" s="274">
        <f>IF(PW$6=$OS$5,成绩录入!CF154,0)</f>
        <v>0</v>
      </c>
      <c r="PX151" s="274">
        <f>IF(PX$6=$OS$5,成绩录入!CG154,0)</f>
        <v>0</v>
      </c>
      <c r="PY151" s="274">
        <f>IF(PY$6=$OS$5,成绩录入!CH154,0)</f>
        <v>0</v>
      </c>
      <c r="PZ151" s="274">
        <f>IF(PZ$6=$OS$5,成绩录入!CI154,0)</f>
        <v>0</v>
      </c>
      <c r="QA151" s="274">
        <f>IF(QA$6=$OS$5,成绩录入!CJ154,0)</f>
        <v>0</v>
      </c>
      <c r="QB151" s="274">
        <f>IF(QB$6=$OS$5,成绩录入!CK154,0)</f>
        <v>0</v>
      </c>
      <c r="QC151" s="274">
        <f>IF(QC$6=$OS$5,成绩录入!CL154,0)</f>
        <v>0</v>
      </c>
      <c r="QD151" s="274">
        <f>IF(QD$6=$OS$5,成绩录入!CM154,0)</f>
        <v>0</v>
      </c>
      <c r="QE151" s="274">
        <f>IF(QE$6=$OS$5,成绩录入!CN154,0)</f>
        <v>0</v>
      </c>
      <c r="QF151" s="274">
        <f>IF(QF$6=$OS$5,成绩录入!CO154,0)</f>
        <v>0</v>
      </c>
      <c r="QG151" s="274">
        <f>IF(QG$6=$OS$5,成绩录入!CP154,0)</f>
        <v>0</v>
      </c>
      <c r="QH151" s="274">
        <f>IF(QH$6=$OS$5,成绩录入!CQ154,0)</f>
        <v>0</v>
      </c>
      <c r="QI151" s="274">
        <f>IF(QI$6=$OS$5,成绩录入!CR154,0)</f>
        <v>0</v>
      </c>
      <c r="QJ151" s="274">
        <f>IF(QJ$6=$OS$5,成绩录入!CS154,0)</f>
        <v>0</v>
      </c>
      <c r="QK151" s="274">
        <f>IF(QK$6=$OS$5,成绩录入!CT154,0)</f>
        <v>0</v>
      </c>
      <c r="QL151" s="274">
        <f>IF(QL$6=$OS$5,成绩录入!CU154,0)</f>
        <v>0</v>
      </c>
      <c r="QM151" s="274">
        <f>IF(QM$6=$OS$5,成绩录入!CV154,0)</f>
        <v>0</v>
      </c>
      <c r="QN151" s="274">
        <f>IF(QN$6=$OS$5,成绩录入!CW154,0)</f>
        <v>0</v>
      </c>
      <c r="QO151" s="274">
        <f>IF(QO$6=$OS$5,成绩录入!CX154,0)</f>
        <v>0</v>
      </c>
      <c r="QP151" s="274">
        <f>IF(QP$6=$OS$5,成绩录入!CY154,0)</f>
        <v>0</v>
      </c>
      <c r="QQ151" s="274">
        <f>IF(QQ$6=$OS$5,成绩录入!CZ154,0)</f>
        <v>0</v>
      </c>
      <c r="QR151" s="274">
        <f>IF(QR$6=$OS$5,成绩录入!DA154,0)</f>
        <v>0</v>
      </c>
      <c r="QS151" s="274">
        <f>IF(QS$6=$OS$5,成绩录入!DB154,0)</f>
        <v>0</v>
      </c>
      <c r="QT151" s="274">
        <f>IF(QT$6=$OS$5,成绩录入!DC154,0)</f>
        <v>0</v>
      </c>
      <c r="QU151" s="274">
        <f>IF(QU$6=$OS$5,成绩录入!DD154,0)</f>
        <v>0</v>
      </c>
      <c r="QV151" s="274">
        <f>IF(QV$6=$OS$5,成绩录入!DE154,0)</f>
        <v>0</v>
      </c>
      <c r="QW151" s="274">
        <f>IF(QW$6=$OS$5,成绩录入!DF154,0)</f>
        <v>0</v>
      </c>
      <c r="QX151" s="274">
        <f>IF(QX$6=$OS$5,成绩录入!DG154,0)</f>
        <v>0</v>
      </c>
      <c r="QY151" s="274">
        <f>IF(QY$6=$OS$5,成绩录入!DH154,0)</f>
        <v>0</v>
      </c>
      <c r="QZ151" s="274">
        <f>IF(QZ$6=$OS$5,成绩录入!DI154,0)</f>
        <v>0</v>
      </c>
      <c r="RA151" s="274">
        <f>IF(RA$6=$OS$5,成绩录入!DJ154,0)</f>
        <v>0</v>
      </c>
      <c r="RB151" s="248">
        <f>IF(RB$6=$OS$5,成绩录入!DK154,0)</f>
        <v>0</v>
      </c>
      <c r="RC151" s="248">
        <f>IF(RC$6=$OS$5,成绩录入!DL154,0)</f>
        <v>0</v>
      </c>
      <c r="RD151" s="248">
        <f>IF(RD$6=$OS$5,成绩录入!DM154,0)</f>
        <v>0</v>
      </c>
      <c r="RE151" s="248">
        <f>IF(RE$6=$OS$5,成绩录入!DN154,0)</f>
        <v>0</v>
      </c>
      <c r="RF151" s="248">
        <f>IF(RF$6=$OS$5,成绩录入!DO154,0)</f>
        <v>0</v>
      </c>
      <c r="RG151" s="248">
        <f>IF(RG$6=$OS$5,成绩录入!DP154,0)</f>
        <v>0</v>
      </c>
      <c r="RH151" s="248">
        <f>IF(RH$6=$OS$5,成绩录入!DQ154,0)</f>
        <v>0</v>
      </c>
      <c r="RI151" s="248">
        <f>IF(RI$6=$OS$5,成绩录入!DR154,0)</f>
        <v>0</v>
      </c>
      <c r="RJ151" s="248">
        <f>IF(RJ$6=$OS$5,成绩录入!DS154,0)</f>
        <v>0</v>
      </c>
      <c r="RK151" s="248">
        <f>IF(RK$6=$OS$5,成绩录入!DT154,0)</f>
        <v>0</v>
      </c>
      <c r="RL151" s="248">
        <f>IF(RL$6=$OS$5,成绩录入!DU154,0)</f>
        <v>0</v>
      </c>
      <c r="RM151" s="248">
        <f>IF(RM$6=$OS$5,成绩录入!DV154,0)</f>
        <v>0</v>
      </c>
      <c r="RN151" s="248">
        <f>IF(RN$6=$OS$5,成绩录入!DW154,0)</f>
        <v>0</v>
      </c>
      <c r="RO151" s="248">
        <f>IF(RO$6=$OS$5,成绩录入!DX154,0)</f>
        <v>0</v>
      </c>
      <c r="RP151" s="248">
        <f>IF(RP$6=$OS$5,成绩录入!DY154,0)</f>
        <v>0</v>
      </c>
      <c r="RQ151" s="248">
        <f>IF(RQ$6=$OS$5,成绩录入!DZ154,0)</f>
        <v>0</v>
      </c>
      <c r="RR151" s="248">
        <f>IF(RR$6=$OS$5,成绩录入!EA154,0)</f>
        <v>0</v>
      </c>
      <c r="RS151" s="248">
        <f>IF(RS$6=$OS$5,成绩录入!EB154,0)</f>
        <v>0</v>
      </c>
      <c r="RT151" s="248">
        <f>IF(RT$6=$OS$5,成绩录入!EC154,0)</f>
        <v>0</v>
      </c>
      <c r="RU151" s="248">
        <f>IF(RU$6=$OS$5,成绩录入!ED154,0)</f>
        <v>0</v>
      </c>
      <c r="RV151" s="248">
        <f>IF(RV$6=$OS$5,成绩录入!EE154,0)</f>
        <v>0</v>
      </c>
      <c r="RW151" s="248">
        <f>IF(RW$6=$OS$5,成绩录入!EF154,0)</f>
        <v>0</v>
      </c>
      <c r="RX151" s="248">
        <f>IF(RX$6=$OS$5,成绩录入!EG154,0)</f>
        <v>0</v>
      </c>
      <c r="RY151" s="248">
        <f>IF(RY$6=$OS$5,成绩录入!EH154,0)</f>
        <v>0</v>
      </c>
      <c r="RZ151" s="248">
        <f>IF(RZ$6=$OS$5,成绩录入!EI154,0)</f>
        <v>0</v>
      </c>
      <c r="SA151" s="248">
        <f>IF(SA$6=$OS$5,成绩录入!EJ154,0)</f>
        <v>0</v>
      </c>
      <c r="SB151" s="248">
        <f>IF(SB$6=$OS$5,成绩录入!EK154,0)</f>
        <v>0</v>
      </c>
      <c r="SC151" s="248">
        <f>IF(SC$6=$OS$5,成绩录入!EL154,0)</f>
        <v>0</v>
      </c>
      <c r="SD151" s="248">
        <f>IF(SD$6=$OS$5,成绩录入!EM154,0)</f>
        <v>0</v>
      </c>
      <c r="SE151" s="248">
        <f>IF(SE$6=$OS$5,成绩录入!EN154,0)</f>
        <v>0</v>
      </c>
      <c r="SF151" s="248">
        <f>IF(SF$6=$OS$5,成绩录入!EO154,0)</f>
        <v>0</v>
      </c>
      <c r="SG151" s="248">
        <f>IF(SG$6=$OS$5,成绩录入!EP154,0)</f>
        <v>0</v>
      </c>
      <c r="SH151" s="248">
        <f>IF(SH$6=$OS$5,成绩录入!EQ154,0)</f>
        <v>0</v>
      </c>
      <c r="SI151" s="248">
        <f>IF(SI$6=$OS$5,成绩录入!ER154,0)</f>
        <v>0</v>
      </c>
      <c r="SJ151" s="248">
        <f>IF(SJ$6=$OS$5,成绩录入!ES154,0)</f>
        <v>0</v>
      </c>
      <c r="SK151" s="248">
        <f>IF(SK$6=$OS$5,成绩录入!ET154,0)</f>
        <v>0</v>
      </c>
      <c r="SL151" s="248">
        <f>IF(SL$6=$OS$5,成绩录入!EU154,0)</f>
        <v>0</v>
      </c>
      <c r="SM151" s="248">
        <f>IF(SM$6=$OS$5,成绩录入!EV154,0)</f>
        <v>0</v>
      </c>
      <c r="SN151" s="248">
        <f>IF(SN$6=$OS$5,成绩录入!EW154,0)</f>
        <v>0</v>
      </c>
      <c r="SO151" s="248">
        <f>IF(SO$6=$OS$5,成绩录入!EX154,0)</f>
        <v>0</v>
      </c>
      <c r="SP151" s="218">
        <f t="shared" si="353"/>
        <v>0</v>
      </c>
      <c r="SQ151" s="166"/>
      <c r="SR151" s="166"/>
      <c r="SS151" s="273">
        <f>IF(SS$6=$SR$5,成绩录入!BC154,0)</f>
        <v>0</v>
      </c>
      <c r="ST151" s="274">
        <f>IF(ST$6=$SR$5,成绩录入!BD154,0)</f>
        <v>0</v>
      </c>
      <c r="SU151" s="274">
        <f>IF(SU$6=$SR$5,成绩录入!BE154,0)</f>
        <v>0</v>
      </c>
      <c r="SV151" s="274">
        <f>IF(SV$6=$SR$5,成绩录入!BF154,0)</f>
        <v>0</v>
      </c>
      <c r="SW151" s="274">
        <f>IF(SW$6=$SR$5,成绩录入!BG154,0)</f>
        <v>0</v>
      </c>
      <c r="SX151" s="274">
        <f>IF(SX$6=$SR$5,成绩录入!BH154,0)</f>
        <v>0</v>
      </c>
      <c r="SY151" s="274">
        <f>IF(SY$6=$SR$5,成绩录入!BI154,0)</f>
        <v>0</v>
      </c>
      <c r="SZ151" s="274">
        <f>IF(SZ$6=$SR$5,成绩录入!BJ154,0)</f>
        <v>0</v>
      </c>
      <c r="TA151" s="274">
        <f>IF(TA$6=$SR$5,成绩录入!BK154,0)</f>
        <v>0</v>
      </c>
      <c r="TB151" s="274">
        <f>IF(TB$6=$SR$5,成绩录入!BL154,0)</f>
        <v>0</v>
      </c>
      <c r="TC151" s="274">
        <f>IF(TC$6=$SR$5,成绩录入!BM154,0)</f>
        <v>0</v>
      </c>
      <c r="TD151" s="274">
        <f>IF(TD$6=$SR$5,成绩录入!BN154,0)</f>
        <v>0</v>
      </c>
      <c r="TE151" s="274">
        <f>IF(TE$6=$SR$5,成绩录入!BO154,0)</f>
        <v>0</v>
      </c>
      <c r="TF151" s="274">
        <f>IF(TF$6=$SR$5,成绩录入!BP154,0)</f>
        <v>0</v>
      </c>
      <c r="TG151" s="274">
        <f>IF(TG$6=$SR$5,成绩录入!BQ154,0)</f>
        <v>0</v>
      </c>
      <c r="TH151" s="274">
        <f>IF(TH$6=$SR$5,成绩录入!BR154,0)</f>
        <v>0</v>
      </c>
      <c r="TI151" s="274">
        <f>IF(TI$6=$SR$5,成绩录入!BS154,0)</f>
        <v>0</v>
      </c>
      <c r="TJ151" s="274">
        <f>IF(TJ$6=$SR$5,成绩录入!BT154,0)</f>
        <v>0</v>
      </c>
      <c r="TK151" s="274">
        <f>IF(TK$6=$SR$5,成绩录入!BU154,0)</f>
        <v>0</v>
      </c>
      <c r="TL151" s="274">
        <f>IF(TL$6=$SR$5,成绩录入!BV154,0)</f>
        <v>0</v>
      </c>
      <c r="TM151" s="274">
        <f>IF(TM$6=$SR$5,成绩录入!BW154,0)</f>
        <v>0</v>
      </c>
      <c r="TN151" s="274">
        <f>IF(TN$6=$SR$5,成绩录入!BX154,0)</f>
        <v>0</v>
      </c>
      <c r="TO151" s="274">
        <f>IF(TO$6=$SR$5,成绩录入!BY154,0)</f>
        <v>0</v>
      </c>
      <c r="TP151" s="274">
        <f>IF(TP$6=$SR$5,成绩录入!BZ154,0)</f>
        <v>0</v>
      </c>
      <c r="TQ151" s="274">
        <f>IF(TQ$6=$SR$5,成绩录入!CA154,0)</f>
        <v>0</v>
      </c>
      <c r="TR151" s="274">
        <f>IF(TR$6=$SR$5,成绩录入!CB154,0)</f>
        <v>0</v>
      </c>
      <c r="TS151" s="274">
        <f>IF(TS$6=$SR$5,成绩录入!CC154,0)</f>
        <v>0</v>
      </c>
      <c r="TT151" s="274">
        <f>IF(TT$6=$SR$5,成绩录入!CD154,0)</f>
        <v>0</v>
      </c>
      <c r="TU151" s="274">
        <f>IF(TU$6=$SR$5,成绩录入!CE154,0)</f>
        <v>0</v>
      </c>
      <c r="TV151" s="274">
        <f>IF(TV$6=$SR$5,成绩录入!CF154,0)</f>
        <v>0</v>
      </c>
      <c r="TW151" s="274">
        <f>IF(TW$6=$SR$5,成绩录入!CG154,0)</f>
        <v>0</v>
      </c>
      <c r="TX151" s="274">
        <f>IF(TX$6=$SR$5,成绩录入!CH154,0)</f>
        <v>0</v>
      </c>
      <c r="TY151" s="274">
        <f>IF(TY$6=$SR$5,成绩录入!CI154,0)</f>
        <v>0</v>
      </c>
      <c r="TZ151" s="274">
        <f>IF(TZ$6=$SR$5,成绩录入!CJ154,0)</f>
        <v>0</v>
      </c>
      <c r="UA151" s="274">
        <f>IF(UA$6=$SR$5,成绩录入!CK154,0)</f>
        <v>0</v>
      </c>
      <c r="UB151" s="274">
        <f>IF(UB$6=$SR$5,成绩录入!CL154,0)</f>
        <v>0</v>
      </c>
      <c r="UC151" s="274">
        <f>IF(UC$6=$SR$5,成绩录入!CM154,0)</f>
        <v>0</v>
      </c>
      <c r="UD151" s="274">
        <f>IF(UD$6=$SR$5,成绩录入!CN154,0)</f>
        <v>0</v>
      </c>
      <c r="UE151" s="274">
        <f>IF(UE$6=$SR$5,成绩录入!CO154,0)</f>
        <v>0</v>
      </c>
      <c r="UF151" s="274">
        <f>IF(UF$6=$SR$5,成绩录入!CP154,0)</f>
        <v>0</v>
      </c>
      <c r="UG151" s="274">
        <f>IF(UG$6=$SR$5,成绩录入!CQ154,0)</f>
        <v>0</v>
      </c>
      <c r="UH151" s="274">
        <f>IF(UH$6=$SR$5,成绩录入!CR154,0)</f>
        <v>0</v>
      </c>
      <c r="UI151" s="274">
        <f>IF(UI$6=$SR$5,成绩录入!CS154,0)</f>
        <v>0</v>
      </c>
      <c r="UJ151" s="274">
        <f>IF(UJ$6=$SR$5,成绩录入!CT154,0)</f>
        <v>0</v>
      </c>
      <c r="UK151" s="274">
        <f>IF(UK$6=$SR$5,成绩录入!CU154,0)</f>
        <v>0</v>
      </c>
      <c r="UL151" s="274">
        <f>IF(UL$6=$SR$5,成绩录入!CV154,0)</f>
        <v>0</v>
      </c>
      <c r="UM151" s="274">
        <f>IF(UM$6=$SR$5,成绩录入!CW154,0)</f>
        <v>0</v>
      </c>
      <c r="UN151" s="274">
        <f>IF(UN$6=$SR$5,成绩录入!CX154,0)</f>
        <v>0</v>
      </c>
      <c r="UO151" s="274">
        <f>IF(UO$6=$SR$5,成绩录入!CY154,0)</f>
        <v>0</v>
      </c>
      <c r="UP151" s="274">
        <f>IF(UP$6=$SR$5,成绩录入!CZ154,0)</f>
        <v>0</v>
      </c>
      <c r="UQ151" s="274">
        <f>IF(UQ$6=$SR$5,成绩录入!DA154,0)</f>
        <v>0</v>
      </c>
      <c r="UR151" s="274">
        <f>IF(UR$6=$SR$5,成绩录入!DB154,0)</f>
        <v>0</v>
      </c>
      <c r="US151" s="274">
        <f>IF(US$6=$SR$5,成绩录入!DC154,0)</f>
        <v>0</v>
      </c>
      <c r="UT151" s="274">
        <f>IF(UT$6=$SR$5,成绩录入!DD154,0)</f>
        <v>0</v>
      </c>
      <c r="UU151" s="274">
        <f>IF(UU$6=$SR$5,成绩录入!DE154,0)</f>
        <v>0</v>
      </c>
      <c r="UV151" s="274">
        <f>IF(UV$6=$SR$5,成绩录入!DF154,0)</f>
        <v>0</v>
      </c>
      <c r="UW151" s="274">
        <f>IF(UW$6=$SR$5,成绩录入!DG154,0)</f>
        <v>0</v>
      </c>
      <c r="UX151" s="274">
        <f>IF(UX$6=$SR$5,成绩录入!DH154,0)</f>
        <v>0</v>
      </c>
      <c r="UY151" s="274">
        <f>IF(UY$6=$SR$5,成绩录入!DI154,0)</f>
        <v>0</v>
      </c>
      <c r="UZ151" s="274">
        <f>IF(UZ$6=$SR$5,成绩录入!DJ154,0)</f>
        <v>0</v>
      </c>
      <c r="VA151" s="248">
        <f>IF(VA$6=$SR$5,成绩录入!DK154,0)</f>
        <v>0</v>
      </c>
      <c r="VB151" s="248">
        <f>IF(VB$6=$SR$5,成绩录入!DL154,0)</f>
        <v>0</v>
      </c>
      <c r="VC151" s="248">
        <f>IF(VC$6=$SR$5,成绩录入!DM154,0)</f>
        <v>0</v>
      </c>
      <c r="VD151" s="248">
        <f>IF(VD$6=$SR$5,成绩录入!DN154,0)</f>
        <v>0</v>
      </c>
      <c r="VE151" s="248">
        <f>IF(VE$6=$SR$5,成绩录入!DO154,0)</f>
        <v>0</v>
      </c>
      <c r="VF151" s="248">
        <f>IF(VF$6=$SR$5,成绩录入!DP154,0)</f>
        <v>0</v>
      </c>
      <c r="VG151" s="248">
        <f>IF(VG$6=$SR$5,成绩录入!DQ154,0)</f>
        <v>0</v>
      </c>
      <c r="VH151" s="248">
        <f>IF(VH$6=$SR$5,成绩录入!DR154,0)</f>
        <v>0</v>
      </c>
      <c r="VI151" s="248">
        <f>IF(VI$6=$SR$5,成绩录入!DS154,0)</f>
        <v>0</v>
      </c>
      <c r="VJ151" s="248">
        <f>IF(VJ$6=$SR$5,成绩录入!DT154,0)</f>
        <v>0</v>
      </c>
      <c r="VK151" s="248">
        <f>IF(VK$6=$SR$5,成绩录入!DU154,0)</f>
        <v>0</v>
      </c>
      <c r="VL151" s="248">
        <f>IF(VL$6=$SR$5,成绩录入!DV154,0)</f>
        <v>0</v>
      </c>
      <c r="VM151" s="248">
        <f>IF(VM$6=$SR$5,成绩录入!DW154,0)</f>
        <v>0</v>
      </c>
      <c r="VN151" s="248">
        <f>IF(VN$6=$SR$5,成绩录入!DX154,0)</f>
        <v>0</v>
      </c>
      <c r="VO151" s="248">
        <f>IF(VO$6=$SR$5,成绩录入!DY154,0)</f>
        <v>0</v>
      </c>
      <c r="VP151" s="248">
        <f>IF(VP$6=$SR$5,成绩录入!DZ154,0)</f>
        <v>0</v>
      </c>
      <c r="VQ151" s="248">
        <f>IF(VQ$6=$SR$5,成绩录入!EA154,0)</f>
        <v>0</v>
      </c>
      <c r="VR151" s="248">
        <f>IF(VR$6=$SR$5,成绩录入!EB154,0)</f>
        <v>0</v>
      </c>
      <c r="VS151" s="248">
        <f>IF(VS$6=$SR$5,成绩录入!EC154,0)</f>
        <v>0</v>
      </c>
      <c r="VT151" s="248">
        <f>IF(VT$6=$SR$5,成绩录入!ED154,0)</f>
        <v>0</v>
      </c>
      <c r="VU151" s="248">
        <f>IF(VU$6=$SR$5,成绩录入!EE154,0)</f>
        <v>0</v>
      </c>
      <c r="VV151" s="248">
        <f>IF(VV$6=$SR$5,成绩录入!EF154,0)</f>
        <v>0</v>
      </c>
      <c r="VW151" s="248">
        <f>IF(VW$6=$SR$5,成绩录入!EG154,0)</f>
        <v>0</v>
      </c>
      <c r="VX151" s="248">
        <f>IF(VX$6=$SR$5,成绩录入!EH154,0)</f>
        <v>0</v>
      </c>
      <c r="VY151" s="248">
        <f>IF(VY$6=$SR$5,成绩录入!EI154,0)</f>
        <v>0</v>
      </c>
      <c r="VZ151" s="248">
        <f>IF(VZ$6=$SR$5,成绩录入!EJ154,0)</f>
        <v>0</v>
      </c>
      <c r="WA151" s="248">
        <f>IF(WA$6=$SR$5,成绩录入!EK154,0)</f>
        <v>0</v>
      </c>
      <c r="WB151" s="248">
        <f>IF(WB$6=$SR$5,成绩录入!EL154,0)</f>
        <v>0</v>
      </c>
      <c r="WC151" s="248">
        <f>IF(WC$6=$SR$5,成绩录入!EM154,0)</f>
        <v>0</v>
      </c>
      <c r="WD151" s="248">
        <f>IF(WD$6=$SR$5,成绩录入!EN154,0)</f>
        <v>0</v>
      </c>
      <c r="WE151" s="248">
        <f>IF(WE$6=$SR$5,成绩录入!EO154,0)</f>
        <v>0</v>
      </c>
      <c r="WF151" s="248">
        <f>IF(WF$6=$SR$5,成绩录入!EP154,0)</f>
        <v>0</v>
      </c>
      <c r="WG151" s="248">
        <f>IF(WG$6=$SR$5,成绩录入!EQ154,0)</f>
        <v>0</v>
      </c>
      <c r="WH151" s="248">
        <f>IF(WH$6=$SR$5,成绩录入!ER154,0)</f>
        <v>0</v>
      </c>
      <c r="WI151" s="248">
        <f>IF(WI$6=$SR$5,成绩录入!ES154,0)</f>
        <v>0</v>
      </c>
      <c r="WJ151" s="248">
        <f>IF(WJ$6=$SR$5,成绩录入!ET154,0)</f>
        <v>0</v>
      </c>
      <c r="WK151" s="248">
        <f>IF(WK$6=$SR$5,成绩录入!EU154,0)</f>
        <v>0</v>
      </c>
      <c r="WL151" s="248">
        <f>IF(WL$6=$SR$5,成绩录入!EV154,0)</f>
        <v>0</v>
      </c>
      <c r="WM151" s="248">
        <f>IF(WM$6=$SR$5,成绩录入!EW154,0)</f>
        <v>0</v>
      </c>
      <c r="WN151" s="248">
        <f>IF(WN$6=$SR$5,成绩录入!EX154,0)</f>
        <v>0</v>
      </c>
      <c r="WO151" s="218">
        <f t="shared" si="354"/>
        <v>0</v>
      </c>
      <c r="WP151" s="166"/>
      <c r="WQ151" s="166"/>
      <c r="WR151" s="273">
        <f>IF(WR$6=$WQ$5,成绩录入!BC154,0)</f>
        <v>0</v>
      </c>
      <c r="WS151" s="274">
        <f>IF(WS$6=$WQ$5,成绩录入!BD154,0)</f>
        <v>0</v>
      </c>
      <c r="WT151" s="274">
        <f>IF(WT$6=$WQ$5,成绩录入!BE154,0)</f>
        <v>0</v>
      </c>
      <c r="WU151" s="274">
        <f>IF(WU$6=$WQ$5,成绩录入!BF154,0)</f>
        <v>0</v>
      </c>
      <c r="WV151" s="274">
        <f>IF(WV$6=$WQ$5,成绩录入!BG154,0)</f>
        <v>0</v>
      </c>
      <c r="WW151" s="274">
        <f>IF(WW$6=$WQ$5,成绩录入!BH154,0)</f>
        <v>0</v>
      </c>
      <c r="WX151" s="274">
        <f>IF(WX$6=$WQ$5,成绩录入!BI154,0)</f>
        <v>0</v>
      </c>
      <c r="WY151" s="274">
        <f>IF(WY$6=$WQ$5,成绩录入!BJ154,0)</f>
        <v>0</v>
      </c>
      <c r="WZ151" s="274">
        <f>IF(WZ$6=$WQ$5,成绩录入!BK154,0)</f>
        <v>0</v>
      </c>
      <c r="XA151" s="274">
        <f>IF(XA$6=$WQ$5,成绩录入!BL154,0)</f>
        <v>0</v>
      </c>
      <c r="XB151" s="274">
        <f>IF(XB$6=$WQ$5,成绩录入!BM154,0)</f>
        <v>0</v>
      </c>
      <c r="XC151" s="274">
        <f>IF(XC$6=$WQ$5,成绩录入!BN154,0)</f>
        <v>0</v>
      </c>
      <c r="XD151" s="274">
        <f>IF(XD$6=$WQ$5,成绩录入!BO154,0)</f>
        <v>0</v>
      </c>
      <c r="XE151" s="274">
        <f>IF(XE$6=$WQ$5,成绩录入!BP154,0)</f>
        <v>0</v>
      </c>
      <c r="XF151" s="274">
        <f>IF(XF$6=$WQ$5,成绩录入!BQ154,0)</f>
        <v>0</v>
      </c>
      <c r="XG151" s="274">
        <f>IF(XG$6=$WQ$5,成绩录入!BR154,0)</f>
        <v>0</v>
      </c>
      <c r="XH151" s="274">
        <f>IF(XH$6=$WQ$5,成绩录入!BS154,0)</f>
        <v>0</v>
      </c>
      <c r="XI151" s="274">
        <f>IF(XI$6=$WQ$5,成绩录入!BT154,0)</f>
        <v>0</v>
      </c>
      <c r="XJ151" s="274">
        <f>IF(XJ$6=$WQ$5,成绩录入!BU154,0)</f>
        <v>0</v>
      </c>
      <c r="XK151" s="274">
        <f>IF(XK$6=$WQ$5,成绩录入!BV154,0)</f>
        <v>0</v>
      </c>
      <c r="XL151" s="274">
        <f>IF(XL$6=$WQ$5,成绩录入!BW154,0)</f>
        <v>0</v>
      </c>
      <c r="XM151" s="274">
        <f>IF(XM$6=$WQ$5,成绩录入!BX154,0)</f>
        <v>0</v>
      </c>
      <c r="XN151" s="274">
        <f>IF(XN$6=$WQ$5,成绩录入!BY154,0)</f>
        <v>0</v>
      </c>
      <c r="XO151" s="274">
        <f>IF(XO$6=$WQ$5,成绩录入!BZ154,0)</f>
        <v>0</v>
      </c>
      <c r="XP151" s="274">
        <f>IF(XP$6=$WQ$5,成绩录入!CA154,0)</f>
        <v>0</v>
      </c>
      <c r="XQ151" s="274">
        <f>IF(XQ$6=$WQ$5,成绩录入!CB154,0)</f>
        <v>0</v>
      </c>
      <c r="XR151" s="274">
        <f>IF(XR$6=$WQ$5,成绩录入!CC154,0)</f>
        <v>0</v>
      </c>
      <c r="XS151" s="274">
        <f>IF(XS$6=$WQ$5,成绩录入!CD154,0)</f>
        <v>0</v>
      </c>
      <c r="XT151" s="274">
        <f>IF(XT$6=$WQ$5,成绩录入!CE154,0)</f>
        <v>0</v>
      </c>
      <c r="XU151" s="274">
        <f>IF(XU$6=$WQ$5,成绩录入!CF154,0)</f>
        <v>0</v>
      </c>
      <c r="XV151" s="274">
        <f>IF(XV$6=$WQ$5,成绩录入!CG154,0)</f>
        <v>0</v>
      </c>
      <c r="XW151" s="274">
        <f>IF(XW$6=$WQ$5,成绩录入!CH154,0)</f>
        <v>0</v>
      </c>
      <c r="XX151" s="274">
        <f>IF(XX$6=$WQ$5,成绩录入!CI154,0)</f>
        <v>0</v>
      </c>
      <c r="XY151" s="274">
        <f>IF(XY$6=$WQ$5,成绩录入!CJ154,0)</f>
        <v>0</v>
      </c>
      <c r="XZ151" s="274">
        <f>IF(XZ$6=$WQ$5,成绩录入!CK154,0)</f>
        <v>0</v>
      </c>
      <c r="YA151" s="274">
        <f>IF(YA$6=$WQ$5,成绩录入!CL154,0)</f>
        <v>0</v>
      </c>
      <c r="YB151" s="274">
        <f>IF(YB$6=$WQ$5,成绩录入!CM154,0)</f>
        <v>0</v>
      </c>
      <c r="YC151" s="274">
        <f>IF(YC$6=$WQ$5,成绩录入!CN154,0)</f>
        <v>0</v>
      </c>
      <c r="YD151" s="274">
        <f>IF(YD$6=$WQ$5,成绩录入!CO154,0)</f>
        <v>0</v>
      </c>
      <c r="YE151" s="274">
        <f>IF(YE$6=$WQ$5,成绩录入!CP154,0)</f>
        <v>0</v>
      </c>
      <c r="YF151" s="274">
        <f>IF(YF$6=$WQ$5,成绩录入!CQ154,0)</f>
        <v>0</v>
      </c>
      <c r="YG151" s="274">
        <f>IF(YG$6=$WQ$5,成绩录入!CR154,0)</f>
        <v>0</v>
      </c>
      <c r="YH151" s="274">
        <f>IF(YH$6=$WQ$5,成绩录入!CS154,0)</f>
        <v>0</v>
      </c>
      <c r="YI151" s="274">
        <f>IF(YI$6=$WQ$5,成绩录入!CT154,0)</f>
        <v>0</v>
      </c>
      <c r="YJ151" s="274">
        <f>IF(YJ$6=$WQ$5,成绩录入!CU154,0)</f>
        <v>0</v>
      </c>
      <c r="YK151" s="274">
        <f>IF(YK$6=$WQ$5,成绩录入!CV154,0)</f>
        <v>0</v>
      </c>
      <c r="YL151" s="274">
        <f>IF(YL$6=$WQ$5,成绩录入!CW154,0)</f>
        <v>0</v>
      </c>
      <c r="YM151" s="274">
        <f>IF(YM$6=$WQ$5,成绩录入!CX154,0)</f>
        <v>0</v>
      </c>
      <c r="YN151" s="274">
        <f>IF(YN$6=$WQ$5,成绩录入!CY154,0)</f>
        <v>0</v>
      </c>
      <c r="YO151" s="274">
        <f>IF(YO$6=$WQ$5,成绩录入!CZ154,0)</f>
        <v>0</v>
      </c>
      <c r="YP151" s="274">
        <f>IF(YP$6=$WQ$5,成绩录入!DA154,0)</f>
        <v>0</v>
      </c>
      <c r="YQ151" s="274">
        <f>IF(YQ$6=$WQ$5,成绩录入!DB154,0)</f>
        <v>0</v>
      </c>
      <c r="YR151" s="274">
        <f>IF(YR$6=$WQ$5,成绩录入!DC154,0)</f>
        <v>0</v>
      </c>
      <c r="YS151" s="274">
        <f>IF(YS$6=$WQ$5,成绩录入!DD154,0)</f>
        <v>0</v>
      </c>
      <c r="YT151" s="274">
        <f>IF(YT$6=$WQ$5,成绩录入!DE154,0)</f>
        <v>0</v>
      </c>
      <c r="YU151" s="274">
        <f>IF(YU$6=$WQ$5,成绩录入!DF154,0)</f>
        <v>0</v>
      </c>
      <c r="YV151" s="274">
        <f>IF(YV$6=$WQ$5,成绩录入!DG154,0)</f>
        <v>0</v>
      </c>
      <c r="YW151" s="274">
        <f>IF(YW$6=$WQ$5,成绩录入!DH154,0)</f>
        <v>0</v>
      </c>
      <c r="YX151" s="274">
        <f>IF(YX$6=$WQ$5,成绩录入!DI154,0)</f>
        <v>0</v>
      </c>
      <c r="YY151" s="274">
        <f>IF(YY$6=$WQ$5,成绩录入!DJ154,0)</f>
        <v>0</v>
      </c>
      <c r="YZ151" s="248">
        <f>IF(YZ$6=$WQ$5,成绩录入!DK154,0)</f>
        <v>0</v>
      </c>
      <c r="ZA151" s="248">
        <f>IF(ZA$6=$WQ$5,成绩录入!DL154,0)</f>
        <v>0</v>
      </c>
      <c r="ZB151" s="248">
        <f>IF(ZB$6=$WQ$5,成绩录入!DM154,0)</f>
        <v>0</v>
      </c>
      <c r="ZC151" s="248">
        <f>IF(ZC$6=$WQ$5,成绩录入!DN154,0)</f>
        <v>0</v>
      </c>
      <c r="ZD151" s="248">
        <f>IF(ZD$6=$WQ$5,成绩录入!DO154,0)</f>
        <v>0</v>
      </c>
      <c r="ZE151" s="248">
        <f>IF(ZE$6=$WQ$5,成绩录入!DP154,0)</f>
        <v>0</v>
      </c>
      <c r="ZF151" s="248">
        <f>IF(ZF$6=$WQ$5,成绩录入!DQ154,0)</f>
        <v>0</v>
      </c>
      <c r="ZG151" s="248">
        <f>IF(ZG$6=$WQ$5,成绩录入!DR154,0)</f>
        <v>0</v>
      </c>
      <c r="ZH151" s="248">
        <f>IF(ZH$6=$WQ$5,成绩录入!DS154,0)</f>
        <v>0</v>
      </c>
      <c r="ZI151" s="248">
        <f>IF(ZI$6=$WQ$5,成绩录入!DT154,0)</f>
        <v>0</v>
      </c>
      <c r="ZJ151" s="248">
        <f>IF(ZJ$6=$WQ$5,成绩录入!DU154,0)</f>
        <v>0</v>
      </c>
      <c r="ZK151" s="248">
        <f>IF(ZK$6=$WQ$5,成绩录入!DV154,0)</f>
        <v>0</v>
      </c>
      <c r="ZL151" s="248">
        <f>IF(ZL$6=$WQ$5,成绩录入!DW154,0)</f>
        <v>0</v>
      </c>
      <c r="ZM151" s="248">
        <f>IF(ZM$6=$WQ$5,成绩录入!DX154,0)</f>
        <v>0</v>
      </c>
      <c r="ZN151" s="248">
        <f>IF(ZN$6=$WQ$5,成绩录入!DY154,0)</f>
        <v>0</v>
      </c>
      <c r="ZO151" s="248">
        <f>IF(ZO$6=$WQ$5,成绩录入!DZ154,0)</f>
        <v>0</v>
      </c>
      <c r="ZP151" s="248">
        <f>IF(ZP$6=$WQ$5,成绩录入!EA154,0)</f>
        <v>0</v>
      </c>
      <c r="ZQ151" s="248">
        <f>IF(ZQ$6=$WQ$5,成绩录入!EB154,0)</f>
        <v>0</v>
      </c>
      <c r="ZR151" s="248">
        <f>IF(ZR$6=$WQ$5,成绩录入!EC154,0)</f>
        <v>0</v>
      </c>
      <c r="ZS151" s="248">
        <f>IF(ZS$6=$WQ$5,成绩录入!ED154,0)</f>
        <v>0</v>
      </c>
      <c r="ZT151" s="248">
        <f>IF(ZT$6=$WQ$5,成绩录入!EE154,0)</f>
        <v>0</v>
      </c>
      <c r="ZU151" s="248">
        <f>IF(ZU$6=$WQ$5,成绩录入!EF154,0)</f>
        <v>0</v>
      </c>
      <c r="ZV151" s="248">
        <f>IF(ZV$6=$WQ$5,成绩录入!EG154,0)</f>
        <v>0</v>
      </c>
      <c r="ZW151" s="248">
        <f>IF(ZW$6=$WQ$5,成绩录入!EH154,0)</f>
        <v>0</v>
      </c>
      <c r="ZX151" s="248">
        <f>IF(ZX$6=$WQ$5,成绩录入!EI154,0)</f>
        <v>0</v>
      </c>
      <c r="ZY151" s="248">
        <f>IF(ZY$6=$WQ$5,成绩录入!EJ154,0)</f>
        <v>0</v>
      </c>
      <c r="ZZ151" s="248">
        <f>IF(ZZ$6=$WQ$5,成绩录入!EK154,0)</f>
        <v>0</v>
      </c>
      <c r="AAA151" s="248">
        <f>IF(AAA$6=$WQ$5,成绩录入!EL154,0)</f>
        <v>0</v>
      </c>
      <c r="AAB151" s="248">
        <f>IF(AAB$6=$WQ$5,成绩录入!EM154,0)</f>
        <v>0</v>
      </c>
      <c r="AAC151" s="248">
        <f>IF(AAC$6=$WQ$5,成绩录入!EN154,0)</f>
        <v>0</v>
      </c>
      <c r="AAD151" s="248">
        <f>IF(AAD$6=$WQ$5,成绩录入!EO154,0)</f>
        <v>0</v>
      </c>
      <c r="AAE151" s="248">
        <f>IF(AAE$6=$WQ$5,成绩录入!EP154,0)</f>
        <v>0</v>
      </c>
      <c r="AAF151" s="248">
        <f>IF(AAF$6=$WQ$5,成绩录入!EQ154,0)</f>
        <v>0</v>
      </c>
      <c r="AAG151" s="248">
        <f>IF(AAG$6=$WQ$5,成绩录入!ER154,0)</f>
        <v>0</v>
      </c>
      <c r="AAH151" s="248">
        <f>IF(AAH$6=$WQ$5,成绩录入!ES154,0)</f>
        <v>0</v>
      </c>
      <c r="AAI151" s="248">
        <f>IF(AAI$6=$WQ$5,成绩录入!ET154,0)</f>
        <v>0</v>
      </c>
      <c r="AAJ151" s="248">
        <f>IF(AAJ$6=$WQ$5,成绩录入!EU154,0)</f>
        <v>0</v>
      </c>
      <c r="AAK151" s="248">
        <f>IF(AAK$6=$WQ$5,成绩录入!EV154,0)</f>
        <v>0</v>
      </c>
      <c r="AAL151" s="248">
        <f>IF(AAL$6=$WQ$5,成绩录入!EW154,0)</f>
        <v>0</v>
      </c>
      <c r="AAM151" s="248">
        <f>IF(AAM$6=$WQ$5,成绩录入!EX154,0)</f>
        <v>0</v>
      </c>
      <c r="AAN151" s="218">
        <f t="shared" si="355"/>
        <v>0</v>
      </c>
      <c r="AAO151" s="206"/>
      <c r="AAQ151" s="273">
        <f>IF(AAQ$6=$AAP$5,成绩录入!BC154,0)</f>
        <v>0</v>
      </c>
      <c r="AAR151" s="274">
        <f>IF(AAR$6=$AAP$5,成绩录入!BD154,0)</f>
        <v>0</v>
      </c>
      <c r="AAS151" s="274">
        <f>IF(AAS$6=$AAP$5,成绩录入!BE154,0)</f>
        <v>0</v>
      </c>
      <c r="AAT151" s="274">
        <f>IF(AAT$6=$AAP$5,成绩录入!BF154,0)</f>
        <v>0</v>
      </c>
      <c r="AAU151" s="274">
        <f>IF(AAU$6=$AAP$5,成绩录入!BG154,0)</f>
        <v>0</v>
      </c>
      <c r="AAV151" s="274">
        <f>IF(AAV$6=$AAP$5,成绩录入!BH154,0)</f>
        <v>0</v>
      </c>
      <c r="AAW151" s="274">
        <f>IF(AAW$6=$AAP$5,成绩录入!BI154,0)</f>
        <v>0</v>
      </c>
      <c r="AAX151" s="274">
        <f>IF(AAX$6=$AAP$5,成绩录入!BJ154,0)</f>
        <v>0</v>
      </c>
      <c r="AAY151" s="274">
        <f>IF(AAY$6=$AAP$5,成绩录入!BK154,0)</f>
        <v>0</v>
      </c>
      <c r="AAZ151" s="274">
        <f>IF(AAZ$6=$AAP$5,成绩录入!BL154,0)</f>
        <v>0</v>
      </c>
      <c r="ABA151" s="274">
        <f>IF(ABA$6=$AAP$5,成绩录入!BM154,0)</f>
        <v>0</v>
      </c>
      <c r="ABB151" s="274">
        <f>IF(ABB$6=$AAP$5,成绩录入!BN154,0)</f>
        <v>0</v>
      </c>
      <c r="ABC151" s="274">
        <f>IF(ABC$6=$AAP$5,成绩录入!BO154,0)</f>
        <v>0</v>
      </c>
      <c r="ABD151" s="274">
        <f>IF(ABD$6=$AAP$5,成绩录入!BP154,0)</f>
        <v>0</v>
      </c>
      <c r="ABE151" s="274">
        <f>IF(ABE$6=$AAP$5,成绩录入!BQ154,0)</f>
        <v>0</v>
      </c>
      <c r="ABF151" s="274">
        <f>IF(ABF$6=$AAP$5,成绩录入!BR154,0)</f>
        <v>0</v>
      </c>
      <c r="ABG151" s="274">
        <f>IF(ABG$6=$AAP$5,成绩录入!BS154,0)</f>
        <v>0</v>
      </c>
      <c r="ABH151" s="274">
        <f>IF(ABH$6=$AAP$5,成绩录入!BT154,0)</f>
        <v>0</v>
      </c>
      <c r="ABI151" s="274">
        <f>IF(ABI$6=$AAP$5,成绩录入!BU154,0)</f>
        <v>0</v>
      </c>
      <c r="ABJ151" s="274">
        <f>IF(ABJ$6=$AAP$5,成绩录入!BV154,0)</f>
        <v>0</v>
      </c>
      <c r="ABK151" s="274">
        <f>IF(ABK$6=$AAP$5,成绩录入!BW154,0)</f>
        <v>0</v>
      </c>
      <c r="ABL151" s="274">
        <f>IF(ABL$6=$AAP$5,成绩录入!BX154,0)</f>
        <v>0</v>
      </c>
      <c r="ABM151" s="274">
        <f>IF(ABM$6=$AAP$5,成绩录入!BY154,0)</f>
        <v>0</v>
      </c>
      <c r="ABN151" s="274">
        <f>IF(ABN$6=$AAP$5,成绩录入!BZ154,0)</f>
        <v>0</v>
      </c>
      <c r="ABO151" s="274">
        <f>IF(ABO$6=$AAP$5,成绩录入!CA154,0)</f>
        <v>0</v>
      </c>
      <c r="ABP151" s="274">
        <f>IF(ABP$6=$AAP$5,成绩录入!CB154,0)</f>
        <v>0</v>
      </c>
      <c r="ABQ151" s="274">
        <f>IF(ABQ$6=$AAP$5,成绩录入!CC154,0)</f>
        <v>0</v>
      </c>
      <c r="ABR151" s="274">
        <f>IF(ABR$6=$AAP$5,成绩录入!CD154,0)</f>
        <v>0</v>
      </c>
      <c r="ABS151" s="274">
        <f>IF(ABS$6=$AAP$5,成绩录入!CE154,0)</f>
        <v>0</v>
      </c>
      <c r="ABT151" s="274">
        <f>IF(ABT$6=$AAP$5,成绩录入!CF154,0)</f>
        <v>0</v>
      </c>
      <c r="ABU151" s="274">
        <f>IF(ABU$6=$AAP$5,成绩录入!CG154,0)</f>
        <v>0</v>
      </c>
      <c r="ABV151" s="274">
        <f>IF(ABV$6=$AAP$5,成绩录入!CH154,0)</f>
        <v>0</v>
      </c>
      <c r="ABW151" s="274">
        <f>IF(ABW$6=$AAP$5,成绩录入!CI154,0)</f>
        <v>0</v>
      </c>
      <c r="ABX151" s="274">
        <f>IF(ABX$6=$AAP$5,成绩录入!CJ154,0)</f>
        <v>0</v>
      </c>
      <c r="ABY151" s="274">
        <f>IF(ABY$6=$AAP$5,成绩录入!CK154,0)</f>
        <v>0</v>
      </c>
      <c r="ABZ151" s="274">
        <f>IF(ABZ$6=$AAP$5,成绩录入!CL154,0)</f>
        <v>0</v>
      </c>
      <c r="ACA151" s="274">
        <f>IF(ACA$6=$AAP$5,成绩录入!CM154,0)</f>
        <v>0</v>
      </c>
      <c r="ACB151" s="274">
        <f>IF(ACB$6=$AAP$5,成绩录入!CN154,0)</f>
        <v>0</v>
      </c>
      <c r="ACC151" s="274">
        <f>IF(ACC$6=$AAP$5,成绩录入!CO154,0)</f>
        <v>0</v>
      </c>
      <c r="ACD151" s="274">
        <f>IF(ACD$6=$AAP$5,成绩录入!CP154,0)</f>
        <v>0</v>
      </c>
      <c r="ACE151" s="274">
        <f>IF(ACE$6=$AAP$5,成绩录入!CQ154,0)</f>
        <v>0</v>
      </c>
      <c r="ACF151" s="274">
        <f>IF(ACF$6=$AAP$5,成绩录入!CR154,0)</f>
        <v>0</v>
      </c>
      <c r="ACG151" s="274">
        <f>IF(ACG$6=$AAP$5,成绩录入!CS154,0)</f>
        <v>0</v>
      </c>
      <c r="ACH151" s="274">
        <f>IF(ACH$6=$AAP$5,成绩录入!CT154,0)</f>
        <v>0</v>
      </c>
      <c r="ACI151" s="274">
        <f>IF(ACI$6=$AAP$5,成绩录入!CU154,0)</f>
        <v>0</v>
      </c>
      <c r="ACJ151" s="274">
        <f>IF(ACJ$6=$AAP$5,成绩录入!CV154,0)</f>
        <v>0</v>
      </c>
      <c r="ACK151" s="274">
        <f>IF(ACK$6=$AAP$5,成绩录入!CW154,0)</f>
        <v>0</v>
      </c>
      <c r="ACL151" s="274">
        <f>IF(ACL$6=$AAP$5,成绩录入!CX154,0)</f>
        <v>0</v>
      </c>
      <c r="ACM151" s="274">
        <f>IF(ACM$6=$AAP$5,成绩录入!CY154,0)</f>
        <v>0</v>
      </c>
      <c r="ACN151" s="274">
        <f>IF(ACN$6=$AAP$5,成绩录入!CZ154,0)</f>
        <v>0</v>
      </c>
      <c r="ACO151" s="274">
        <f>IF(ACO$6=$AAP$5,成绩录入!DA154,0)</f>
        <v>0</v>
      </c>
      <c r="ACP151" s="274">
        <f>IF(ACP$6=$AAP$5,成绩录入!DB154,0)</f>
        <v>0</v>
      </c>
      <c r="ACQ151" s="274">
        <f>IF(ACQ$6=$AAP$5,成绩录入!DC154,0)</f>
        <v>0</v>
      </c>
      <c r="ACR151" s="274">
        <f>IF(ACR$6=$AAP$5,成绩录入!DD154,0)</f>
        <v>0</v>
      </c>
      <c r="ACS151" s="274">
        <f>IF(ACS$6=$AAP$5,成绩录入!DE154,0)</f>
        <v>0</v>
      </c>
      <c r="ACT151" s="274">
        <f>IF(ACT$6=$AAP$5,成绩录入!DF154,0)</f>
        <v>0</v>
      </c>
      <c r="ACU151" s="274">
        <f>IF(ACU$6=$AAP$5,成绩录入!DG154,0)</f>
        <v>0</v>
      </c>
      <c r="ACV151" s="274">
        <f>IF(ACV$6=$AAP$5,成绩录入!DH154,0)</f>
        <v>0</v>
      </c>
      <c r="ACW151" s="274">
        <f>IF(ACW$6=$AAP$5,成绩录入!DI154,0)</f>
        <v>0</v>
      </c>
      <c r="ACX151" s="274">
        <f>IF(ACX$6=$AAP$5,成绩录入!DJ154,0)</f>
        <v>0</v>
      </c>
      <c r="ACY151" s="248">
        <f>IF(ACY$6=$AAP$5,成绩录入!DK154,0)</f>
        <v>0</v>
      </c>
      <c r="ACZ151" s="248">
        <f>IF(ACZ$6=$AAP$5,成绩录入!DL154,0)</f>
        <v>0</v>
      </c>
      <c r="ADA151" s="248">
        <f>IF(ADA$6=$AAP$5,成绩录入!DM154,0)</f>
        <v>0</v>
      </c>
      <c r="ADB151" s="248">
        <f>IF(ADB$6=$AAP$5,成绩录入!DN154,0)</f>
        <v>0</v>
      </c>
      <c r="ADC151" s="248">
        <f>IF(ADC$6=$AAP$5,成绩录入!DO154,0)</f>
        <v>0</v>
      </c>
      <c r="ADD151" s="248">
        <f>IF(ADD$6=$AAP$5,成绩录入!DP154,0)</f>
        <v>0</v>
      </c>
      <c r="ADE151" s="248">
        <f>IF(ADE$6=$AAP$5,成绩录入!DQ154,0)</f>
        <v>0</v>
      </c>
      <c r="ADF151" s="248">
        <f>IF(ADF$6=$AAP$5,成绩录入!DR154,0)</f>
        <v>0</v>
      </c>
      <c r="ADG151" s="248">
        <f>IF(ADG$6=$AAP$5,成绩录入!DS154,0)</f>
        <v>0</v>
      </c>
      <c r="ADH151" s="248">
        <f>IF(ADH$6=$AAP$5,成绩录入!DT154,0)</f>
        <v>0</v>
      </c>
      <c r="ADI151" s="248">
        <f>IF(ADI$6=$AAP$5,成绩录入!DU154,0)</f>
        <v>0</v>
      </c>
      <c r="ADJ151" s="248">
        <f>IF(ADJ$6=$AAP$5,成绩录入!DV154,0)</f>
        <v>0</v>
      </c>
      <c r="ADK151" s="248">
        <f>IF(ADK$6=$AAP$5,成绩录入!DW154,0)</f>
        <v>0</v>
      </c>
      <c r="ADL151" s="248">
        <f>IF(ADL$6=$AAP$5,成绩录入!DX154,0)</f>
        <v>0</v>
      </c>
      <c r="ADM151" s="248">
        <f>IF(ADM$6=$AAP$5,成绩录入!DY154,0)</f>
        <v>0</v>
      </c>
      <c r="ADN151" s="248">
        <f>IF(ADN$6=$AAP$5,成绩录入!DZ154,0)</f>
        <v>0</v>
      </c>
      <c r="ADO151" s="248">
        <f>IF(ADO$6=$AAP$5,成绩录入!EA154,0)</f>
        <v>0</v>
      </c>
      <c r="ADP151" s="248">
        <f>IF(ADP$6=$AAP$5,成绩录入!EB154,0)</f>
        <v>0</v>
      </c>
      <c r="ADQ151" s="248">
        <f>IF(ADQ$6=$AAP$5,成绩录入!EC154,0)</f>
        <v>0</v>
      </c>
      <c r="ADR151" s="248">
        <f>IF(ADR$6=$AAP$5,成绩录入!ED154,0)</f>
        <v>0</v>
      </c>
      <c r="ADS151" s="248">
        <f>IF(ADS$6=$AAP$5,成绩录入!EE154,0)</f>
        <v>0</v>
      </c>
      <c r="ADT151" s="248">
        <f>IF(ADT$6=$AAP$5,成绩录入!EF154,0)</f>
        <v>0</v>
      </c>
      <c r="ADU151" s="248">
        <f>IF(ADU$6=$AAP$5,成绩录入!EG154,0)</f>
        <v>0</v>
      </c>
      <c r="ADV151" s="248">
        <f>IF(ADV$6=$AAP$5,成绩录入!EH154,0)</f>
        <v>0</v>
      </c>
      <c r="ADW151" s="248">
        <f>IF(ADW$6=$AAP$5,成绩录入!EI154,0)</f>
        <v>0</v>
      </c>
      <c r="ADX151" s="248">
        <f>IF(ADX$6=$AAP$5,成绩录入!EJ154,0)</f>
        <v>0</v>
      </c>
      <c r="ADY151" s="248">
        <f>IF(ADY$6=$AAP$5,成绩录入!EK154,0)</f>
        <v>0</v>
      </c>
      <c r="ADZ151" s="248">
        <f>IF(ADZ$6=$AAP$5,成绩录入!EL154,0)</f>
        <v>0</v>
      </c>
      <c r="AEA151" s="248">
        <f>IF(AEA$6=$AAP$5,成绩录入!EM154,0)</f>
        <v>0</v>
      </c>
      <c r="AEB151" s="248">
        <f>IF(AEB$6=$AAP$5,成绩录入!EN154,0)</f>
        <v>0</v>
      </c>
      <c r="AEC151" s="248">
        <f>IF(AEC$6=$AAP$5,成绩录入!EO154,0)</f>
        <v>0</v>
      </c>
      <c r="AED151" s="248">
        <f>IF(AED$6=$AAP$5,成绩录入!EP154,0)</f>
        <v>0</v>
      </c>
      <c r="AEE151" s="248">
        <f>IF(AEE$6=$AAP$5,成绩录入!EQ154,0)</f>
        <v>0</v>
      </c>
      <c r="AEF151" s="248">
        <f>IF(AEF$6=$AAP$5,成绩录入!ER154,0)</f>
        <v>0</v>
      </c>
      <c r="AEG151" s="248">
        <f>IF(AEG$6=$AAP$5,成绩录入!ES154,0)</f>
        <v>0</v>
      </c>
      <c r="AEH151" s="248">
        <f>IF(AEH$6=$AAP$5,成绩录入!ET154,0)</f>
        <v>0</v>
      </c>
      <c r="AEI151" s="248">
        <f>IF(AEI$6=$AAP$5,成绩录入!EU154,0)</f>
        <v>0</v>
      </c>
      <c r="AEJ151" s="248">
        <f>IF(AEJ$6=$AAP$5,成绩录入!EV154,0)</f>
        <v>0</v>
      </c>
      <c r="AEK151" s="248">
        <f>IF(AEK$6=$AAP$5,成绩录入!EW154,0)</f>
        <v>0</v>
      </c>
      <c r="AEL151" s="248">
        <f>IF(AEL$6=$AAP$5,成绩录入!EX154,0)</f>
        <v>0</v>
      </c>
      <c r="AEM151" s="218">
        <f t="shared" si="356"/>
        <v>0</v>
      </c>
      <c r="AEN151" s="166"/>
      <c r="AEO151" s="166"/>
      <c r="AEP151" s="273">
        <f>IF(AEP$6=$AEO$5,成绩录入!BC154,0)</f>
        <v>0</v>
      </c>
      <c r="AEQ151" s="274">
        <f>IF(AEQ$6=$AEO$5,成绩录入!BD154,0)</f>
        <v>0</v>
      </c>
      <c r="AER151" s="274">
        <f>IF(AER$6=$AEO$5,成绩录入!BE154,0)</f>
        <v>0</v>
      </c>
      <c r="AES151" s="274">
        <f>IF(AES$6=$AEO$5,成绩录入!BF154,0)</f>
        <v>0</v>
      </c>
      <c r="AET151" s="274">
        <f>IF(AET$6=$AEO$5,成绩录入!BG154,0)</f>
        <v>0</v>
      </c>
      <c r="AEU151" s="274">
        <f>IF(AEU$6=$AEO$5,成绩录入!BH154,0)</f>
        <v>0</v>
      </c>
      <c r="AEV151" s="274">
        <f>IF(AEV$6=$AEO$5,成绩录入!BI154,0)</f>
        <v>0</v>
      </c>
      <c r="AEW151" s="274">
        <f>IF(AEW$6=$AEO$5,成绩录入!BJ154,0)</f>
        <v>0</v>
      </c>
      <c r="AEX151" s="274">
        <f>IF(AEX$6=$AEO$5,成绩录入!BK154,0)</f>
        <v>0</v>
      </c>
      <c r="AEY151" s="274">
        <f>IF(AEY$6=$AEO$5,成绩录入!BL154,0)</f>
        <v>0</v>
      </c>
      <c r="AEZ151" s="274">
        <f>IF(AEZ$6=$AEO$5,成绩录入!BM154,0)</f>
        <v>0</v>
      </c>
      <c r="AFA151" s="274">
        <f>IF(AFA$6=$AEO$5,成绩录入!BN154,0)</f>
        <v>0</v>
      </c>
      <c r="AFB151" s="274">
        <f>IF(AFB$6=$AEO$5,成绩录入!BO154,0)</f>
        <v>0</v>
      </c>
      <c r="AFC151" s="274">
        <f>IF(AFC$6=$AEO$5,成绩录入!BP154,0)</f>
        <v>0</v>
      </c>
      <c r="AFD151" s="274">
        <f>IF(AFD$6=$AEO$5,成绩录入!BQ154,0)</f>
        <v>0</v>
      </c>
      <c r="AFE151" s="274">
        <f>IF(AFE$6=$AEO$5,成绩录入!BR154,0)</f>
        <v>0</v>
      </c>
      <c r="AFF151" s="274">
        <f>IF(AFF$6=$AEO$5,成绩录入!BS154,0)</f>
        <v>0</v>
      </c>
      <c r="AFG151" s="274">
        <f>IF(AFG$6=$AEO$5,成绩录入!BT154,0)</f>
        <v>0</v>
      </c>
      <c r="AFH151" s="274">
        <f>IF(AFH$6=$AEO$5,成绩录入!BU154,0)</f>
        <v>0</v>
      </c>
      <c r="AFI151" s="274">
        <f>IF(AFI$6=$AEO$5,成绩录入!BV154,0)</f>
        <v>0</v>
      </c>
      <c r="AFJ151" s="274">
        <f>IF(AFJ$6=$AEO$5,成绩录入!BW154,0)</f>
        <v>0</v>
      </c>
      <c r="AFK151" s="274">
        <f>IF(AFK$6=$AEO$5,成绩录入!BX154,0)</f>
        <v>0</v>
      </c>
      <c r="AFL151" s="274">
        <f>IF(AFL$6=$AEO$5,成绩录入!BY154,0)</f>
        <v>0</v>
      </c>
      <c r="AFM151" s="274">
        <f>IF(AFM$6=$AEO$5,成绩录入!BZ154,0)</f>
        <v>0</v>
      </c>
      <c r="AFN151" s="274">
        <f>IF(AFN$6=$AEO$5,成绩录入!CA154,0)</f>
        <v>0</v>
      </c>
      <c r="AFO151" s="274">
        <f>IF(AFO$6=$AEO$5,成绩录入!CB154,0)</f>
        <v>0</v>
      </c>
      <c r="AFP151" s="274">
        <f>IF(AFP$6=$AEO$5,成绩录入!CC154,0)</f>
        <v>0</v>
      </c>
      <c r="AFQ151" s="274">
        <f>IF(AFQ$6=$AEO$5,成绩录入!CD154,0)</f>
        <v>0</v>
      </c>
      <c r="AFR151" s="274">
        <f>IF(AFR$6=$AEO$5,成绩录入!CE154,0)</f>
        <v>0</v>
      </c>
      <c r="AFS151" s="274">
        <f>IF(AFS$6=$AEO$5,成绩录入!CF154,0)</f>
        <v>0</v>
      </c>
      <c r="AFT151" s="274">
        <f>IF(AFT$6=$AEO$5,成绩录入!CG154,0)</f>
        <v>0</v>
      </c>
      <c r="AFU151" s="274">
        <f>IF(AFU$6=$AEO$5,成绩录入!CH154,0)</f>
        <v>0</v>
      </c>
      <c r="AFV151" s="274">
        <f>IF(AFV$6=$AEO$5,成绩录入!CI154,0)</f>
        <v>0</v>
      </c>
      <c r="AFW151" s="274">
        <f>IF(AFW$6=$AEO$5,成绩录入!CJ154,0)</f>
        <v>0</v>
      </c>
      <c r="AFX151" s="274">
        <f>IF(AFX$6=$AEO$5,成绩录入!CK154,0)</f>
        <v>0</v>
      </c>
      <c r="AFY151" s="274">
        <f>IF(AFY$6=$AEO$5,成绩录入!CL154,0)</f>
        <v>0</v>
      </c>
      <c r="AFZ151" s="274">
        <f>IF(AFZ$6=$AEO$5,成绩录入!CM154,0)</f>
        <v>0</v>
      </c>
      <c r="AGA151" s="274">
        <f>IF(AGA$6=$AEO$5,成绩录入!CN154,0)</f>
        <v>0</v>
      </c>
      <c r="AGB151" s="274">
        <f>IF(AGB$6=$AEO$5,成绩录入!CO154,0)</f>
        <v>0</v>
      </c>
      <c r="AGC151" s="274">
        <f>IF(AGC$6=$AEO$5,成绩录入!CP154,0)</f>
        <v>0</v>
      </c>
      <c r="AGD151" s="274">
        <f>IF(AGD$6=$AEO$5,成绩录入!CQ154,0)</f>
        <v>0</v>
      </c>
      <c r="AGE151" s="274">
        <f>IF(AGE$6=$AEO$5,成绩录入!CR154,0)</f>
        <v>0</v>
      </c>
      <c r="AGF151" s="274">
        <f>IF(AGF$6=$AEO$5,成绩录入!CS154,0)</f>
        <v>0</v>
      </c>
      <c r="AGG151" s="274">
        <f>IF(AGG$6=$AEO$5,成绩录入!CT154,0)</f>
        <v>0</v>
      </c>
      <c r="AGH151" s="274">
        <f>IF(AGH$6=$AEO$5,成绩录入!CU154,0)</f>
        <v>0</v>
      </c>
      <c r="AGI151" s="274">
        <f>IF(AGI$6=$AEO$5,成绩录入!CV154,0)</f>
        <v>0</v>
      </c>
      <c r="AGJ151" s="274">
        <f>IF(AGJ$6=$AEO$5,成绩录入!CW154,0)</f>
        <v>0</v>
      </c>
      <c r="AGK151" s="274">
        <f>IF(AGK$6=$AEO$5,成绩录入!CX154,0)</f>
        <v>0</v>
      </c>
      <c r="AGL151" s="274">
        <f>IF(AGL$6=$AEO$5,成绩录入!CY154,0)</f>
        <v>0</v>
      </c>
      <c r="AGM151" s="274">
        <f>IF(AGM$6=$AEO$5,成绩录入!CZ154,0)</f>
        <v>0</v>
      </c>
      <c r="AGN151" s="274">
        <f>IF(AGN$6=$AEO$5,成绩录入!DA154,0)</f>
        <v>0</v>
      </c>
      <c r="AGO151" s="274">
        <f>IF(AGO$6=$AEO$5,成绩录入!DB154,0)</f>
        <v>0</v>
      </c>
      <c r="AGP151" s="274">
        <f>IF(AGP$6=$AEO$5,成绩录入!DC154,0)</f>
        <v>0</v>
      </c>
      <c r="AGQ151" s="274">
        <f>IF(AGQ$6=$AEO$5,成绩录入!DD154,0)</f>
        <v>0</v>
      </c>
      <c r="AGR151" s="274">
        <f>IF(AGR$6=$AEO$5,成绩录入!DE154,0)</f>
        <v>0</v>
      </c>
      <c r="AGS151" s="274">
        <f>IF(AGS$6=$AEO$5,成绩录入!DF154,0)</f>
        <v>0</v>
      </c>
      <c r="AGT151" s="274">
        <f>IF(AGT$6=$AEO$5,成绩录入!DG154,0)</f>
        <v>0</v>
      </c>
      <c r="AGU151" s="274">
        <f>IF(AGU$6=$AEO$5,成绩录入!DH154,0)</f>
        <v>0</v>
      </c>
      <c r="AGV151" s="274">
        <f>IF(AGV$6=$AEO$5,成绩录入!DI154,0)</f>
        <v>0</v>
      </c>
      <c r="AGW151" s="274">
        <f>IF(AGW$6=$AEO$5,成绩录入!DJ154,0)</f>
        <v>0</v>
      </c>
      <c r="AGX151" s="248">
        <f>IF(AGX$6=$AEO$5,成绩录入!DK154,0)</f>
        <v>0</v>
      </c>
      <c r="AGY151" s="248">
        <f>IF(AGY$6=$AEO$5,成绩录入!DL154,0)</f>
        <v>0</v>
      </c>
      <c r="AGZ151" s="248">
        <f>IF(AGZ$6=$AEO$5,成绩录入!DM154,0)</f>
        <v>0</v>
      </c>
      <c r="AHA151" s="248">
        <f>IF(AHA$6=$AEO$5,成绩录入!DN154,0)</f>
        <v>0</v>
      </c>
      <c r="AHB151" s="248">
        <f>IF(AHB$6=$AEO$5,成绩录入!DO154,0)</f>
        <v>0</v>
      </c>
      <c r="AHC151" s="248">
        <f>IF(AHC$6=$AEO$5,成绩录入!DP154,0)</f>
        <v>0</v>
      </c>
      <c r="AHD151" s="248">
        <f>IF(AHD$6=$AEO$5,成绩录入!DQ154,0)</f>
        <v>0</v>
      </c>
      <c r="AHE151" s="248">
        <f>IF(AHE$6=$AEO$5,成绩录入!DR154,0)</f>
        <v>0</v>
      </c>
      <c r="AHF151" s="248">
        <f>IF(AHF$6=$AEO$5,成绩录入!DS154,0)</f>
        <v>0</v>
      </c>
      <c r="AHG151" s="248">
        <f>IF(AHG$6=$AEO$5,成绩录入!DT154,0)</f>
        <v>0</v>
      </c>
      <c r="AHH151" s="248">
        <f>IF(AHH$6=$AEO$5,成绩录入!DU154,0)</f>
        <v>0</v>
      </c>
      <c r="AHI151" s="248">
        <f>IF(AHI$6=$AEO$5,成绩录入!DV154,0)</f>
        <v>0</v>
      </c>
      <c r="AHJ151" s="248">
        <f>IF(AHJ$6=$AEO$5,成绩录入!DW154,0)</f>
        <v>0</v>
      </c>
      <c r="AHK151" s="248">
        <f>IF(AHK$6=$AEO$5,成绩录入!DX154,0)</f>
        <v>0</v>
      </c>
      <c r="AHL151" s="248">
        <f>IF(AHL$6=$AEO$5,成绩录入!DY154,0)</f>
        <v>0</v>
      </c>
      <c r="AHM151" s="248">
        <f>IF(AHM$6=$AEO$5,成绩录入!DZ154,0)</f>
        <v>0</v>
      </c>
      <c r="AHN151" s="248">
        <f>IF(AHN$6=$AEO$5,成绩录入!EA154,0)</f>
        <v>0</v>
      </c>
      <c r="AHO151" s="248">
        <f>IF(AHO$6=$AEO$5,成绩录入!EB154,0)</f>
        <v>0</v>
      </c>
      <c r="AHP151" s="248">
        <f>IF(AHP$6=$AEO$5,成绩录入!EC154,0)</f>
        <v>0</v>
      </c>
      <c r="AHQ151" s="248">
        <f>IF(AHQ$6=$AEO$5,成绩录入!ED154,0)</f>
        <v>0</v>
      </c>
      <c r="AHR151" s="248">
        <f>IF(AHR$6=$AEO$5,成绩录入!EE154,0)</f>
        <v>0</v>
      </c>
      <c r="AHS151" s="248">
        <f>IF(AHS$6=$AEO$5,成绩录入!EF154,0)</f>
        <v>0</v>
      </c>
      <c r="AHT151" s="248">
        <f>IF(AHT$6=$AEO$5,成绩录入!EG154,0)</f>
        <v>0</v>
      </c>
      <c r="AHU151" s="248">
        <f>IF(AHU$6=$AEO$5,成绩录入!EH154,0)</f>
        <v>0</v>
      </c>
      <c r="AHV151" s="248">
        <f>IF(AHV$6=$AEO$5,成绩录入!EI154,0)</f>
        <v>0</v>
      </c>
      <c r="AHW151" s="248">
        <f>IF(AHW$6=$AEO$5,成绩录入!EJ154,0)</f>
        <v>0</v>
      </c>
      <c r="AHX151" s="248">
        <f>IF(AHX$6=$AEO$5,成绩录入!EK154,0)</f>
        <v>0</v>
      </c>
      <c r="AHY151" s="248">
        <f>IF(AHY$6=$AEO$5,成绩录入!EL154,0)</f>
        <v>0</v>
      </c>
      <c r="AHZ151" s="248">
        <f>IF(AHZ$6=$AEO$5,成绩录入!EM154,0)</f>
        <v>0</v>
      </c>
      <c r="AIA151" s="248">
        <f>IF(AIA$6=$AEO$5,成绩录入!EN154,0)</f>
        <v>0</v>
      </c>
      <c r="AIB151" s="248">
        <f>IF(AIB$6=$AEO$5,成绩录入!EO154,0)</f>
        <v>0</v>
      </c>
      <c r="AIC151" s="248">
        <f>IF(AIC$6=$AEO$5,成绩录入!EP154,0)</f>
        <v>0</v>
      </c>
      <c r="AID151" s="248">
        <f>IF(AID$6=$AEO$5,成绩录入!EQ154,0)</f>
        <v>0</v>
      </c>
      <c r="AIE151" s="248">
        <f>IF(AIE$6=$AEO$5,成绩录入!ER154,0)</f>
        <v>0</v>
      </c>
      <c r="AIF151" s="248">
        <f>IF(AIF$6=$AEO$5,成绩录入!ES154,0)</f>
        <v>0</v>
      </c>
      <c r="AIG151" s="248">
        <f>IF(AIG$6=$AEO$5,成绩录入!ET154,0)</f>
        <v>0</v>
      </c>
      <c r="AIH151" s="248">
        <f>IF(AIH$6=$AEO$5,成绩录入!EU154,0)</f>
        <v>0</v>
      </c>
      <c r="AII151" s="248">
        <f>IF(AII$6=$AEO$5,成绩录入!EV154,0)</f>
        <v>0</v>
      </c>
      <c r="AIJ151" s="248">
        <f>IF(AIJ$6=$AEO$5,成绩录入!EW154,0)</f>
        <v>0</v>
      </c>
      <c r="AIK151" s="248">
        <f>IF(AIK$6=$AEO$5,成绩录入!EX154,0)</f>
        <v>0</v>
      </c>
      <c r="AIL151" s="218">
        <f t="shared" si="357"/>
        <v>0</v>
      </c>
      <c r="AIN151" s="402" t="str">
        <f>初始录入!A156</f>
        <v/>
      </c>
      <c r="AIO151" s="270">
        <f>初始录入!B156</f>
        <v>0</v>
      </c>
      <c r="AIP151" s="271">
        <f>初始录入!C156</f>
        <v>0</v>
      </c>
      <c r="AIQ151" s="403">
        <f>IF(平时!D149&lt;&gt;"",平时!D149,0)</f>
        <v>0</v>
      </c>
      <c r="AIR151" s="404" t="str">
        <f t="shared" si="331"/>
        <v/>
      </c>
      <c r="AIS151" s="403">
        <f>IF(过程!D149&lt;&gt;"",过程!D149,0)</f>
        <v>0</v>
      </c>
      <c r="AIT151" s="404" t="str">
        <f t="shared" si="332"/>
        <v/>
      </c>
      <c r="AIU151" s="216">
        <f>IF(期末!D149&lt;&gt;"",期末!D149,0)</f>
        <v>0</v>
      </c>
      <c r="AIV151" s="404" t="str">
        <f t="shared" si="333"/>
        <v/>
      </c>
      <c r="AIW151" s="405">
        <f t="shared" si="334"/>
        <v>0</v>
      </c>
      <c r="AIX151" s="403">
        <f>IF(平时!E149&lt;&gt;"",平时!E149,0)</f>
        <v>0</v>
      </c>
      <c r="AIY151" s="404" t="str">
        <f t="shared" si="335"/>
        <v/>
      </c>
      <c r="AIZ151" s="403">
        <f>IF(过程!E149&lt;&gt;"",过程!E149,0)</f>
        <v>0</v>
      </c>
      <c r="AJA151" s="404" t="str">
        <f t="shared" si="336"/>
        <v/>
      </c>
      <c r="AJB151" s="216">
        <f>IF(期末!E149&lt;&gt;"",期末!E149,0)</f>
        <v>0</v>
      </c>
      <c r="AJC151" s="404" t="str">
        <f t="shared" si="337"/>
        <v/>
      </c>
      <c r="AJD151" s="405">
        <f t="shared" si="338"/>
        <v>0</v>
      </c>
      <c r="AJE151" s="403">
        <f>IF(平时!F149&lt;&gt;"",平时!F149,0)</f>
        <v>0</v>
      </c>
      <c r="AJF151" s="404" t="str">
        <f t="shared" si="339"/>
        <v/>
      </c>
      <c r="AJG151" s="403">
        <f>IF(过程!F149&lt;&gt;"",过程!F149,0)</f>
        <v>0</v>
      </c>
      <c r="AJH151" s="404" t="str">
        <f t="shared" si="340"/>
        <v/>
      </c>
      <c r="AJI151" s="216">
        <f>IF(期末!F149&lt;&gt;"",期末!F149,0)</f>
        <v>0</v>
      </c>
      <c r="AJJ151" s="404" t="str">
        <f t="shared" si="341"/>
        <v/>
      </c>
      <c r="AJK151" s="405">
        <f t="shared" si="342"/>
        <v>0</v>
      </c>
      <c r="AJL151" s="403">
        <f>IF(平时!G149&lt;&gt;"",平时!G149,0)</f>
        <v>0</v>
      </c>
      <c r="AJM151" s="404" t="str">
        <f t="shared" si="343"/>
        <v/>
      </c>
      <c r="AJN151" s="403">
        <f>IF(过程!G149&lt;&gt;"",过程!G149,0)</f>
        <v>0</v>
      </c>
      <c r="AJO151" s="404" t="str">
        <f t="shared" si="344"/>
        <v/>
      </c>
      <c r="AJP151" s="216">
        <f>IF(期末!G149&lt;&gt;"",期末!G149,0)</f>
        <v>0</v>
      </c>
      <c r="AJQ151" s="404" t="str">
        <f t="shared" si="345"/>
        <v/>
      </c>
      <c r="AJR151" s="405">
        <f t="shared" si="346"/>
        <v>0</v>
      </c>
      <c r="AJS151" s="403">
        <f>IF(平时!H149&lt;&gt;"",平时!H149,0)</f>
        <v>0</v>
      </c>
      <c r="AJT151" s="404" t="str">
        <f t="shared" si="347"/>
        <v/>
      </c>
      <c r="AJU151" s="403">
        <f>IF(过程!H149&lt;&gt;"",过程!H149,0)</f>
        <v>0</v>
      </c>
      <c r="AJV151" s="404" t="str">
        <f t="shared" si="348"/>
        <v/>
      </c>
      <c r="AJW151" s="216">
        <f>IF(期末!H149&lt;&gt;"",期末!H149,0)</f>
        <v>0</v>
      </c>
      <c r="AJX151" s="404" t="str">
        <f t="shared" si="349"/>
        <v/>
      </c>
      <c r="AJY151" s="406">
        <f t="shared" si="350"/>
        <v>0</v>
      </c>
      <c r="AKA151" s="216" t="str">
        <f>初始录入!A156</f>
        <v/>
      </c>
      <c r="AKB151" s="216">
        <f>初始录入!B156</f>
        <v>0</v>
      </c>
      <c r="AKC151" s="216">
        <f>初始录入!C156</f>
        <v>0</v>
      </c>
      <c r="AKD151" s="327" t="str">
        <f>IF(初始录入!$E156=初始录入!$K$2,达成度!$D164,"")</f>
        <v/>
      </c>
      <c r="AKE151" s="327" t="str">
        <f>IF(初始录入!$E156=初始录入!$K$3,达成度!D164,"")</f>
        <v/>
      </c>
      <c r="AKF151" s="216" t="str">
        <f>IF(初始录入!$E156=初始录入!$K$4,达成度!D164,"")</f>
        <v/>
      </c>
      <c r="AKG151" s="216" t="str">
        <f>IF(初始录入!$E156=初始录入!$K$5,达成度!D164,"")</f>
        <v/>
      </c>
      <c r="AKH151" s="327" t="str">
        <f>IF(初始录入!$E156=初始录入!$K$2,达成度!E164,"")</f>
        <v/>
      </c>
      <c r="AKI151" s="327" t="str">
        <f>IF(初始录入!$E156=初始录入!$K$3,达成度!E164,"")</f>
        <v/>
      </c>
      <c r="AKJ151" s="216" t="str">
        <f>IF(初始录入!$E156=初始录入!$K$4,达成度!E164,"")</f>
        <v/>
      </c>
      <c r="AKK151" s="216" t="str">
        <f>IF(初始录入!$E156=初始录入!$K$5,达成度!E164,"")</f>
        <v/>
      </c>
      <c r="AKL151" s="327" t="str">
        <f>IF(初始录入!$E156=初始录入!$K$2,达成度!F164,"")</f>
        <v/>
      </c>
      <c r="AKM151" s="327" t="str">
        <f>IF(初始录入!$E156=初始录入!$K$3,达成度!F164,"")</f>
        <v/>
      </c>
      <c r="AKN151" s="216" t="str">
        <f>IF(初始录入!$E156=初始录入!$K$4,达成度!F164,"")</f>
        <v/>
      </c>
      <c r="AKO151" s="216" t="str">
        <f>IF(初始录入!$E156=初始录入!$K$5,达成度!F164,"")</f>
        <v/>
      </c>
      <c r="AKP151" s="327" t="str">
        <f>IF(初始录入!$E156=初始录入!$K$2,达成度!H164,"")</f>
        <v/>
      </c>
      <c r="AKQ151" s="327" t="str">
        <f>IF(初始录入!$E156=初始录入!$K$3,达成度!H164,"")</f>
        <v/>
      </c>
      <c r="AKR151" s="216" t="str">
        <f>IF(初始录入!$E156=初始录入!$K$4,达成度!H164,"")</f>
        <v/>
      </c>
      <c r="AKS151" s="216" t="str">
        <f>IF(初始录入!$E156=初始录入!$K$5,达成度!H164,"")</f>
        <v/>
      </c>
      <c r="AKT151" s="327" t="str">
        <f>IF(初始录入!$E156=初始录入!$K$2,达成度!I164,"")</f>
        <v/>
      </c>
      <c r="AKU151" s="327" t="str">
        <f>IF(初始录入!$E156=初始录入!$K$3,达成度!I164,"")</f>
        <v/>
      </c>
      <c r="AKV151" s="216" t="str">
        <f>IF(初始录入!$E156=初始录入!$K$4,达成度!I164,"")</f>
        <v/>
      </c>
      <c r="AKW151" s="216" t="str">
        <f>IF(初始录入!$E156=初始录入!$K$5,达成度!I164,"")</f>
        <v/>
      </c>
      <c r="AKX151" s="327" t="str">
        <f>IF(初始录入!$E156=初始录入!$K$2,达成度!J164,"")</f>
        <v/>
      </c>
      <c r="AKY151" s="327" t="str">
        <f>IF(初始录入!$E156=初始录入!$K$3,达成度!J164,"")</f>
        <v/>
      </c>
      <c r="AKZ151" s="216" t="str">
        <f>IF(初始录入!$E156=初始录入!$K$4,达成度!J164,"")</f>
        <v/>
      </c>
      <c r="ALA151" s="216" t="str">
        <f>IF(初始录入!$E156=初始录入!$K$5,达成度!J164,"")</f>
        <v/>
      </c>
      <c r="ALB151" s="327" t="str">
        <f>IF(初始录入!$E156=初始录入!$K$2,达成度!L164,"")</f>
        <v/>
      </c>
      <c r="ALC151" s="327" t="str">
        <f>IF(初始录入!$E156=初始录入!$K$3,达成度!L164,"")</f>
        <v/>
      </c>
      <c r="ALD151" s="216" t="str">
        <f>IF(初始录入!$E156=初始录入!$K$4,达成度!L164,"")</f>
        <v/>
      </c>
      <c r="ALE151" s="216" t="str">
        <f>IF(初始录入!$E156=初始录入!$K$5,达成度!L164,"")</f>
        <v/>
      </c>
      <c r="ALF151" s="327" t="str">
        <f>IF(初始录入!$E156=初始录入!$K$2,达成度!M164,"")</f>
        <v/>
      </c>
      <c r="ALG151" s="327" t="str">
        <f>IF(初始录入!$E156=初始录入!$K$3,达成度!M164,"")</f>
        <v/>
      </c>
      <c r="ALH151" s="216" t="str">
        <f>IF(初始录入!$E156=初始录入!$K$4,达成度!M164,"")</f>
        <v/>
      </c>
      <c r="ALI151" s="216" t="str">
        <f>IF(初始录入!$E156=初始录入!$K$5,达成度!M164,"")</f>
        <v/>
      </c>
      <c r="ALJ151" s="327" t="str">
        <f>IF(初始录入!$E156=初始录入!$K$2,达成度!N164,"")</f>
        <v/>
      </c>
      <c r="ALK151" s="327" t="str">
        <f>IF(初始录入!$E156=初始录入!$K$3,达成度!N164,"")</f>
        <v/>
      </c>
      <c r="ALL151" s="216" t="str">
        <f>IF(初始录入!$E156=初始录入!$K$4,达成度!N164,"")</f>
        <v/>
      </c>
      <c r="ALM151" s="216" t="str">
        <f>IF(初始录入!$E156=初始录入!$K$5,达成度!N164,"")</f>
        <v/>
      </c>
      <c r="ALN151" s="327" t="str">
        <f>IF(初始录入!$E156=初始录入!$K$2,达成度!P164,"")</f>
        <v/>
      </c>
      <c r="ALO151" s="327" t="str">
        <f>IF(初始录入!$E156=初始录入!$K$3,达成度!P164,"")</f>
        <v/>
      </c>
      <c r="ALP151" s="216" t="str">
        <f>IF(初始录入!$E156=初始录入!$K$4,达成度!P164,"")</f>
        <v/>
      </c>
      <c r="ALQ151" s="216" t="str">
        <f>IF(初始录入!$E156=初始录入!$K$5,达成度!P164,"")</f>
        <v/>
      </c>
      <c r="ALR151" s="327" t="str">
        <f>IF(初始录入!$E156=初始录入!$K$2,达成度!Q164,"")</f>
        <v/>
      </c>
      <c r="ALS151" s="327" t="str">
        <f>IF(初始录入!$E156=初始录入!$K$3,达成度!Q164,"")</f>
        <v/>
      </c>
      <c r="ALT151" s="216" t="str">
        <f>IF(初始录入!$E156=初始录入!$K$4,达成度!Q164,"")</f>
        <v/>
      </c>
      <c r="ALU151" s="216" t="str">
        <f>IF(初始录入!$E156=初始录入!$K$5,达成度!Q164,"")</f>
        <v/>
      </c>
      <c r="ALV151" s="327" t="str">
        <f>IF(初始录入!$E156=初始录入!$K$2,达成度!R164,"")</f>
        <v/>
      </c>
      <c r="ALW151" s="327" t="str">
        <f>IF(初始录入!$E156=初始录入!$K$3,达成度!R164,"")</f>
        <v/>
      </c>
      <c r="ALX151" s="216" t="str">
        <f>IF(初始录入!$E156=初始录入!$K$4,达成度!R164,"")</f>
        <v/>
      </c>
      <c r="ALY151" s="216"/>
      <c r="ALZ151" s="327" t="str">
        <f>IF(初始录入!$E156=初始录入!$K$2,达成度!T164,"")</f>
        <v/>
      </c>
      <c r="AMA151" s="327" t="str">
        <f>IF(初始录入!$E156=初始录入!$K$3,达成度!T164,"")</f>
        <v/>
      </c>
      <c r="AMB151" s="216" t="str">
        <f>IF(初始录入!$E156=初始录入!$K$4,达成度!T164,"")</f>
        <v/>
      </c>
      <c r="AMC151" s="216" t="str">
        <f>IF(初始录入!$E156=初始录入!$K$5,达成度!T164,"")</f>
        <v/>
      </c>
      <c r="AMD151" s="327" t="str">
        <f>IF(初始录入!$E156=初始录入!$K$2,达成度!U164,"")</f>
        <v/>
      </c>
      <c r="AME151" s="327" t="str">
        <f>IF(初始录入!$E156=初始录入!$K$3,达成度!U164,"")</f>
        <v/>
      </c>
      <c r="AMF151" s="216" t="str">
        <f>IF(初始录入!$E156=初始录入!$K$4,达成度!U164,"")</f>
        <v/>
      </c>
      <c r="AMG151" s="216" t="str">
        <f>IF(初始录入!$E156=初始录入!$K$5,达成度!U164,"")</f>
        <v/>
      </c>
      <c r="AMH151" s="327" t="str">
        <f>IF(初始录入!$E156=初始录入!$K$2,达成度!V164,"")</f>
        <v/>
      </c>
      <c r="AMI151" s="327" t="str">
        <f>IF(初始录入!$E156=初始录入!$K$3,达成度!V164,"")</f>
        <v/>
      </c>
      <c r="AMJ151" s="216" t="str">
        <f>IF(初始录入!$E156=初始录入!$K$4,达成度!W164,"")</f>
        <v/>
      </c>
      <c r="AMK151" s="216" t="str">
        <f>IF(初始录入!$E156=初始录入!$K$5,达成度!W164,"")</f>
        <v/>
      </c>
      <c r="AMM151" s="270">
        <f t="shared" si="369"/>
        <v>144</v>
      </c>
      <c r="AMN151" s="222" t="str">
        <f t="shared" si="365"/>
        <v/>
      </c>
      <c r="AMO151" s="325" t="str">
        <f>IF($AMM151&lt;=$H$7,INDEX(达成度!$G$21:$G$170,$AMM151,1),"")</f>
        <v/>
      </c>
      <c r="AMP151" s="325" t="str">
        <f>IF($AMM151&lt;=$H$7,INDEX(达成度!$K$21:$K$170,$AMM151,1),"")</f>
        <v/>
      </c>
      <c r="AMQ151" s="325" t="str">
        <f>IF($AMM151&lt;=$H$7,INDEX(达成度!$O$21:$O$170,$AMM151,1),"")</f>
        <v/>
      </c>
      <c r="AMR151" s="325" t="str">
        <f>IF($AMM151&lt;=$H$7,INDEX(达成度!$S$21:$S$170,$AMM151,1),"")</f>
        <v/>
      </c>
      <c r="AMS151" s="326" t="str">
        <f>IF($AMM151&lt;=$H$7,INDEX(达成度!$W$21:$W$170,$AMM151,1),"")</f>
        <v/>
      </c>
      <c r="AMU151" s="407"/>
      <c r="AMV151" s="222" t="str">
        <f t="shared" si="366"/>
        <v/>
      </c>
      <c r="AMW151" s="325" t="str">
        <f>IF($AMM151&lt;=$I$7,INDEX(达成度!$G$21:$G$170,$AMM151+$H$7,1),"")</f>
        <v/>
      </c>
      <c r="AMX151" s="325" t="str">
        <f>IF($AMM151&lt;=$I$7,INDEX(达成度!$K$21:$K$170,$AMM151+$H$7,1),"")</f>
        <v/>
      </c>
      <c r="AMY151" s="325" t="str">
        <f>IF($AMM151&lt;=$I$7,INDEX(达成度!$O$21:$O$170,$AMM151+$H$7,1),"")</f>
        <v/>
      </c>
      <c r="AMZ151" s="325" t="str">
        <f>IF($AMM151&lt;=$I$7,INDEX(达成度!$S$21:$S$170,$AMM151+$H$7,1),"")</f>
        <v/>
      </c>
      <c r="ANA151" s="326" t="str">
        <f>IF($AMM151&lt;=$I$7,INDEX(达成度!$W$21:$W$170,$AMM151+$H$7,1),"")</f>
        <v/>
      </c>
      <c r="ANC151" s="270"/>
      <c r="AND151" s="216" t="str">
        <f t="shared" si="367"/>
        <v/>
      </c>
      <c r="ANE151" s="325" t="str">
        <f>IF($AMM151&lt;=$J$7,INDEX(达成度!$G$21:$G$170,$AMM151+$H$7+$I$7,1),"")</f>
        <v/>
      </c>
      <c r="ANF151" s="325" t="str">
        <f>IF($AMM151&lt;=$J$7,INDEX(达成度!$K$21:$K$170,$AMM151+$H$7+$I$7,1),"")</f>
        <v/>
      </c>
      <c r="ANG151" s="325" t="str">
        <f>IF($AMM151&lt;=$J$7,INDEX(达成度!$O$21:$O$170,$AMM151+$H$7+$I$7,1),"")</f>
        <v/>
      </c>
      <c r="ANH151" s="325" t="str">
        <f>IF($AMM151&lt;=$J$7,INDEX(达成度!$S$21:$S$170,$AMM151+$H$7+$I$7,1),"")</f>
        <v/>
      </c>
      <c r="ANI151" s="326" t="str">
        <f>IF($AMM151&lt;=$J$7,INDEX(达成度!$W$21:$W$170,$AMM151+$H$7+$I$7,1),"")</f>
        <v/>
      </c>
      <c r="ANK151" s="270"/>
      <c r="ANL151" s="216" t="str">
        <f t="shared" si="368"/>
        <v/>
      </c>
      <c r="ANM151" s="325" t="str">
        <f>IF($AMM151&lt;=$K$7,INDEX(达成度!$G$21:$G$170,$AMM151+$H$7+$I$7+$J$7,1),"")</f>
        <v/>
      </c>
      <c r="ANN151" s="325" t="str">
        <f>IF($AMM151&lt;=$K$7,INDEX(达成度!$K$21:$K$170,$AMM151+$H$7+$I$7+$J$7,1),"")</f>
        <v/>
      </c>
      <c r="ANO151" s="325" t="str">
        <f>IF($AMM151&lt;=$K$7,INDEX(达成度!$O$21:$O$170,$AMM151+$H$7+$I$7+$J$7,1),"")</f>
        <v/>
      </c>
      <c r="ANP151" s="325" t="str">
        <f>IF($AMM151&lt;=$K$7,INDEX(达成度!$S$21:$S$170,$AMM151+$H$7+$I$7+$J$7,1),"")</f>
        <v/>
      </c>
      <c r="ANQ151" s="326" t="str">
        <f>IF($AMM151&lt;=$K$7,INDEX(达成度!$W$21:$W$170,$AMM151+$H$7+$I$7+$J$7,1),"")</f>
        <v/>
      </c>
    </row>
    <row r="152" ht="18" customHeight="1" spans="1:1024 1025:1057">
      <c r="A152" s="215" t="str">
        <f>初始录入!A157</f>
        <v/>
      </c>
      <c r="B152" s="216" t="str">
        <f>IF(初始录入!B157&lt;&gt;"",初始录入!B157,"")</f>
        <v/>
      </c>
      <c r="C152" s="216" t="str">
        <f>IF(初始录入!C157&lt;&gt;"",初始录入!C157,"")</f>
        <v/>
      </c>
      <c r="D152" s="216" t="str">
        <f>IF(初始录入!D157&lt;&gt;"",初始录入!D157,"")</f>
        <v/>
      </c>
      <c r="E152" s="218" t="str">
        <f>IF(初始录入!E157&lt;&gt;"",初始录入!E157,"")</f>
        <v/>
      </c>
      <c r="G152" s="330"/>
      <c r="H152" s="295">
        <f>IF(初始录入!E157=H$6,1,0)</f>
        <v>0</v>
      </c>
      <c r="I152" s="295">
        <f>IF(初始录入!E157=I$6,1,0)</f>
        <v>0</v>
      </c>
      <c r="J152" s="295">
        <f>IF(初始录入!E157=J$6,1,0)</f>
        <v>0</v>
      </c>
      <c r="K152" s="321">
        <f>IF(初始录入!E157=K$6,1,0)</f>
        <v>0</v>
      </c>
      <c r="Y152" s="294">
        <v>100</v>
      </c>
      <c r="Z152" s="295">
        <f>成绩录入!$F$7</f>
        <v>0</v>
      </c>
      <c r="AA152" s="295">
        <f>成绩录入!F155</f>
        <v>0</v>
      </c>
      <c r="AB152" s="296">
        <f>IF(初始录入!$M$7&lt;&gt;"",IF(成绩录入!$F$7&lt;&gt;"",IF(初始录入!$P$7="次数",AA152/Z152*Y152,成绩录入!F155),0),0)</f>
        <v>0</v>
      </c>
      <c r="AC152" s="297">
        <f t="shared" si="278"/>
        <v>0</v>
      </c>
      <c r="AD152" s="297">
        <f t="shared" si="279"/>
        <v>0</v>
      </c>
      <c r="AE152" s="297">
        <f t="shared" si="280"/>
        <v>0</v>
      </c>
      <c r="AF152" s="297">
        <f t="shared" si="281"/>
        <v>0</v>
      </c>
      <c r="AG152" s="297">
        <f t="shared" si="282"/>
        <v>0</v>
      </c>
      <c r="AH152" s="298">
        <f t="shared" si="283"/>
        <v>0</v>
      </c>
      <c r="AJ152" s="260">
        <f>成绩录入!I155</f>
        <v>0</v>
      </c>
      <c r="AK152" s="248">
        <f>成绩录入!J155</f>
        <v>0</v>
      </c>
      <c r="AL152" s="248">
        <f>成绩录入!K155</f>
        <v>0</v>
      </c>
      <c r="AM152" s="248">
        <f>成绩录入!L155</f>
        <v>0</v>
      </c>
      <c r="AN152" s="248">
        <f>成绩录入!M155</f>
        <v>0</v>
      </c>
      <c r="AO152" s="298">
        <f t="shared" si="284"/>
        <v>0</v>
      </c>
      <c r="AQ152" s="260">
        <f>成绩录入!I155</f>
        <v>0</v>
      </c>
      <c r="AR152" s="248">
        <f>成绩录入!J155</f>
        <v>0</v>
      </c>
      <c r="AS152" s="248">
        <f>成绩录入!K155</f>
        <v>0</v>
      </c>
      <c r="AT152" s="248">
        <f>成绩录入!L155</f>
        <v>0</v>
      </c>
      <c r="AU152" s="248">
        <f>成绩录入!M155</f>
        <v>0</v>
      </c>
      <c r="AV152" s="298">
        <f t="shared" si="285"/>
        <v>0</v>
      </c>
      <c r="AX152" s="260">
        <f>成绩录入!I155</f>
        <v>0</v>
      </c>
      <c r="AY152" s="248">
        <f>成绩录入!J155</f>
        <v>0</v>
      </c>
      <c r="AZ152" s="248">
        <f>成绩录入!K155</f>
        <v>0</v>
      </c>
      <c r="BA152" s="248">
        <f>成绩录入!L155</f>
        <v>0</v>
      </c>
      <c r="BB152" s="248">
        <f>成绩录入!M155</f>
        <v>0</v>
      </c>
      <c r="BC152" s="298">
        <f t="shared" si="286"/>
        <v>0</v>
      </c>
      <c r="BE152" s="260">
        <f>成绩录入!I155</f>
        <v>0</v>
      </c>
      <c r="BF152" s="248">
        <f>成绩录入!J155</f>
        <v>0</v>
      </c>
      <c r="BG152" s="248">
        <f>成绩录入!K155</f>
        <v>0</v>
      </c>
      <c r="BH152" s="248">
        <f>成绩录入!L155</f>
        <v>0</v>
      </c>
      <c r="BI152" s="248">
        <f>成绩录入!M155</f>
        <v>0</v>
      </c>
      <c r="BJ152" s="298">
        <f t="shared" si="287"/>
        <v>0</v>
      </c>
      <c r="BL152" s="260">
        <f>成绩录入!I155</f>
        <v>0</v>
      </c>
      <c r="BM152" s="248">
        <f>成绩录入!J155</f>
        <v>0</v>
      </c>
      <c r="BN152" s="248">
        <f>成绩录入!K155</f>
        <v>0</v>
      </c>
      <c r="BO152" s="248">
        <f>成绩录入!L155</f>
        <v>0</v>
      </c>
      <c r="BP152" s="248">
        <f>成绩录入!M155</f>
        <v>0</v>
      </c>
      <c r="BQ152" s="298">
        <f t="shared" si="288"/>
        <v>0</v>
      </c>
      <c r="BS152" s="260">
        <f>成绩录入!P155</f>
        <v>0</v>
      </c>
      <c r="BT152" s="248">
        <f>成绩录入!Q155</f>
        <v>0</v>
      </c>
      <c r="BU152" s="248">
        <f>成绩录入!R155</f>
        <v>0</v>
      </c>
      <c r="BV152" s="248">
        <f>成绩录入!S155</f>
        <v>0</v>
      </c>
      <c r="BW152" s="248">
        <f>成绩录入!T155</f>
        <v>0</v>
      </c>
      <c r="BX152" s="248">
        <f>成绩录入!U155</f>
        <v>0</v>
      </c>
      <c r="BY152" s="248">
        <f>成绩录入!V155</f>
        <v>0</v>
      </c>
      <c r="BZ152" s="248">
        <f>成绩录入!W155</f>
        <v>0</v>
      </c>
      <c r="CA152" s="248">
        <f>成绩录入!X155</f>
        <v>0</v>
      </c>
      <c r="CB152" s="248">
        <f>成绩录入!Y155</f>
        <v>0</v>
      </c>
      <c r="CC152" s="298">
        <f t="shared" si="289"/>
        <v>0</v>
      </c>
      <c r="CE152" s="260">
        <f>成绩录入!P155</f>
        <v>0</v>
      </c>
      <c r="CF152" s="248">
        <f>成绩录入!Q155</f>
        <v>0</v>
      </c>
      <c r="CG152" s="248">
        <f>成绩录入!R155</f>
        <v>0</v>
      </c>
      <c r="CH152" s="248">
        <f>成绩录入!S155</f>
        <v>0</v>
      </c>
      <c r="CI152" s="248">
        <f>成绩录入!T155</f>
        <v>0</v>
      </c>
      <c r="CJ152" s="248">
        <f>成绩录入!U155</f>
        <v>0</v>
      </c>
      <c r="CK152" s="248">
        <f>成绩录入!V155</f>
        <v>0</v>
      </c>
      <c r="CL152" s="248">
        <f>成绩录入!W155</f>
        <v>0</v>
      </c>
      <c r="CM152" s="248">
        <f>成绩录入!X155</f>
        <v>0</v>
      </c>
      <c r="CN152" s="248">
        <f>成绩录入!Y155</f>
        <v>0</v>
      </c>
      <c r="CO152" s="298">
        <f t="shared" si="290"/>
        <v>0</v>
      </c>
      <c r="CQ152" s="260">
        <f>成绩录入!P155</f>
        <v>0</v>
      </c>
      <c r="CR152" s="248">
        <f>成绩录入!Q155</f>
        <v>0</v>
      </c>
      <c r="CS152" s="248">
        <f>成绩录入!R155</f>
        <v>0</v>
      </c>
      <c r="CT152" s="248">
        <f>成绩录入!S155</f>
        <v>0</v>
      </c>
      <c r="CU152" s="248">
        <f>成绩录入!T155</f>
        <v>0</v>
      </c>
      <c r="CV152" s="248">
        <f>成绩录入!U155</f>
        <v>0</v>
      </c>
      <c r="CW152" s="248">
        <f>成绩录入!V155</f>
        <v>0</v>
      </c>
      <c r="CX152" s="248">
        <f>成绩录入!W155</f>
        <v>0</v>
      </c>
      <c r="CY152" s="248">
        <f>成绩录入!X155</f>
        <v>0</v>
      </c>
      <c r="CZ152" s="248">
        <f>成绩录入!Y155</f>
        <v>0</v>
      </c>
      <c r="DA152" s="298">
        <f t="shared" si="291"/>
        <v>0</v>
      </c>
      <c r="DC152" s="260">
        <f>成绩录入!P155</f>
        <v>0</v>
      </c>
      <c r="DD152" s="248">
        <f>成绩录入!Q155</f>
        <v>0</v>
      </c>
      <c r="DE152" s="248">
        <f>成绩录入!R155</f>
        <v>0</v>
      </c>
      <c r="DF152" s="248">
        <f>成绩录入!S155</f>
        <v>0</v>
      </c>
      <c r="DG152" s="248">
        <f>成绩录入!T155</f>
        <v>0</v>
      </c>
      <c r="DH152" s="248">
        <f>成绩录入!U155</f>
        <v>0</v>
      </c>
      <c r="DI152" s="248">
        <f>成绩录入!V155</f>
        <v>0</v>
      </c>
      <c r="DJ152" s="248">
        <f>成绩录入!W155</f>
        <v>0</v>
      </c>
      <c r="DK152" s="248">
        <f>成绩录入!X155</f>
        <v>0</v>
      </c>
      <c r="DL152" s="248">
        <f>成绩录入!Y155</f>
        <v>0</v>
      </c>
      <c r="DM152" s="298">
        <f t="shared" si="351"/>
        <v>0</v>
      </c>
      <c r="DN152" s="299"/>
      <c r="DO152" s="260">
        <f>成绩录入!P155</f>
        <v>0</v>
      </c>
      <c r="DP152" s="248">
        <f>成绩录入!Q155</f>
        <v>0</v>
      </c>
      <c r="DQ152" s="248">
        <f>成绩录入!R155</f>
        <v>0</v>
      </c>
      <c r="DR152" s="248">
        <f>成绩录入!S155</f>
        <v>0</v>
      </c>
      <c r="DS152" s="248">
        <f>成绩录入!T155</f>
        <v>0</v>
      </c>
      <c r="DT152" s="248">
        <f>成绩录入!U155</f>
        <v>0</v>
      </c>
      <c r="DU152" s="248">
        <f>成绩录入!V155</f>
        <v>0</v>
      </c>
      <c r="DV152" s="248">
        <f>成绩录入!W155</f>
        <v>0</v>
      </c>
      <c r="DW152" s="248">
        <f>成绩录入!X155</f>
        <v>0</v>
      </c>
      <c r="DX152" s="248">
        <f>成绩录入!Y155</f>
        <v>0</v>
      </c>
      <c r="DY152" s="298">
        <f t="shared" si="352"/>
        <v>0</v>
      </c>
      <c r="EA152" s="301" t="e">
        <f t="shared" si="294"/>
        <v>#DIV/0!</v>
      </c>
      <c r="EB152" s="297" t="e">
        <f t="shared" si="295"/>
        <v>#DIV/0!</v>
      </c>
      <c r="EC152" s="297" t="e">
        <f t="shared" si="296"/>
        <v>#DIV/0!</v>
      </c>
      <c r="ED152" s="297" t="e">
        <f t="shared" si="297"/>
        <v>#DIV/0!</v>
      </c>
      <c r="EE152" s="297" t="e">
        <f t="shared" si="298"/>
        <v>#DIV/0!</v>
      </c>
      <c r="EF152" s="302" t="e">
        <f t="shared" si="299"/>
        <v>#DIV/0!</v>
      </c>
      <c r="EG152" s="303"/>
      <c r="EH152" s="304">
        <f t="shared" si="300"/>
        <v>0</v>
      </c>
      <c r="EI152" s="397">
        <f>成绩录入!I155</f>
        <v>0</v>
      </c>
      <c r="EJ152" s="397">
        <f>成绩录入!J155</f>
        <v>0</v>
      </c>
      <c r="EK152" s="397">
        <f>成绩录入!K155</f>
        <v>0</v>
      </c>
      <c r="EL152" s="397">
        <f>成绩录入!L155</f>
        <v>0</v>
      </c>
      <c r="EM152" s="397">
        <f>成绩录入!M155</f>
        <v>0</v>
      </c>
      <c r="EN152" s="397">
        <f>成绩录入!P155</f>
        <v>0</v>
      </c>
      <c r="EO152" s="397">
        <f>成绩录入!Q155</f>
        <v>0</v>
      </c>
      <c r="EP152" s="397">
        <f>成绩录入!R155</f>
        <v>0</v>
      </c>
      <c r="EQ152" s="397">
        <f>成绩录入!S155</f>
        <v>0</v>
      </c>
      <c r="ER152" s="397">
        <f>成绩录入!T155</f>
        <v>0</v>
      </c>
      <c r="ES152" s="397">
        <f>成绩录入!U155</f>
        <v>0</v>
      </c>
      <c r="ET152" s="397">
        <f>成绩录入!V155</f>
        <v>0</v>
      </c>
      <c r="EU152" s="397">
        <f>成绩录入!W155</f>
        <v>0</v>
      </c>
      <c r="EV152" s="397">
        <f>成绩录入!X155</f>
        <v>0</v>
      </c>
      <c r="EW152" s="398">
        <f>成绩录入!Y155</f>
        <v>0</v>
      </c>
      <c r="EY152" s="304" t="str">
        <f t="shared" si="358"/>
        <v/>
      </c>
      <c r="EZ152" s="296" t="str">
        <f t="shared" si="358"/>
        <v/>
      </c>
      <c r="FA152" s="296" t="str">
        <f t="shared" si="358"/>
        <v/>
      </c>
      <c r="FB152" s="296" t="str">
        <f t="shared" si="358"/>
        <v/>
      </c>
      <c r="FC152" s="302">
        <f>成绩录入!AB155</f>
        <v>0</v>
      </c>
      <c r="FD152" s="303"/>
      <c r="FE152" s="399" t="str">
        <f t="shared" si="301"/>
        <v>√</v>
      </c>
      <c r="FF152" s="397" t="str">
        <f t="shared" si="302"/>
        <v>√</v>
      </c>
      <c r="FG152" s="397" t="str">
        <f t="shared" si="303"/>
        <v>√</v>
      </c>
      <c r="FH152" s="397" t="str">
        <f t="shared" si="304"/>
        <v>√</v>
      </c>
      <c r="FI152" s="398" t="str">
        <f t="shared" si="305"/>
        <v>√</v>
      </c>
      <c r="FJ152" s="299"/>
      <c r="FK152" s="260">
        <f>成绩录入!AB155</f>
        <v>0</v>
      </c>
      <c r="FL152" s="248">
        <f>成绩录入!AC155</f>
        <v>0</v>
      </c>
      <c r="FM152" s="248">
        <f>成绩录入!AD155</f>
        <v>0</v>
      </c>
      <c r="FN152" s="248">
        <f>成绩录入!AE155</f>
        <v>0</v>
      </c>
      <c r="FO152" s="248">
        <f>成绩录入!AF155</f>
        <v>0</v>
      </c>
      <c r="FP152" s="248">
        <f>成绩录入!AG155</f>
        <v>0</v>
      </c>
      <c r="FQ152" s="298">
        <f t="shared" si="306"/>
        <v>0</v>
      </c>
      <c r="FR152" s="299"/>
      <c r="FS152" s="260">
        <f>成绩录入!AB155</f>
        <v>0</v>
      </c>
      <c r="FT152" s="248">
        <f>成绩录入!AC155</f>
        <v>0</v>
      </c>
      <c r="FU152" s="248">
        <f>成绩录入!AD155</f>
        <v>0</v>
      </c>
      <c r="FV152" s="248">
        <f>成绩录入!AE155</f>
        <v>0</v>
      </c>
      <c r="FW152" s="248">
        <f>成绩录入!AF155</f>
        <v>0</v>
      </c>
      <c r="FX152" s="333">
        <f>成绩录入!AG155</f>
        <v>0</v>
      </c>
      <c r="FY152" s="298">
        <f t="shared" si="307"/>
        <v>0</v>
      </c>
      <c r="FZ152" s="299"/>
      <c r="GA152" s="260">
        <f>成绩录入!AB155</f>
        <v>0</v>
      </c>
      <c r="GB152" s="248">
        <f>成绩录入!AC155</f>
        <v>0</v>
      </c>
      <c r="GC152" s="248">
        <f>成绩录入!AD155</f>
        <v>0</v>
      </c>
      <c r="GD152" s="248">
        <f>成绩录入!AE155</f>
        <v>0</v>
      </c>
      <c r="GE152" s="248">
        <f>成绩录入!AF155</f>
        <v>0</v>
      </c>
      <c r="GF152" s="248">
        <f>成绩录入!AG155</f>
        <v>0</v>
      </c>
      <c r="GG152" s="298">
        <f t="shared" si="308"/>
        <v>0</v>
      </c>
      <c r="GI152" s="260">
        <f>成绩录入!AB155</f>
        <v>0</v>
      </c>
      <c r="GJ152" s="248">
        <f>成绩录入!AC155</f>
        <v>0</v>
      </c>
      <c r="GK152" s="248">
        <f>成绩录入!AD155</f>
        <v>0</v>
      </c>
      <c r="GL152" s="248">
        <f>成绩录入!AE155</f>
        <v>0</v>
      </c>
      <c r="GM152" s="248">
        <f>成绩录入!AF155</f>
        <v>0</v>
      </c>
      <c r="GN152" s="248">
        <f>成绩录入!AG155</f>
        <v>0</v>
      </c>
      <c r="GO152" s="298">
        <f t="shared" si="309"/>
        <v>0</v>
      </c>
      <c r="GP152" s="299"/>
      <c r="GQ152" s="260">
        <f>成绩录入!AB155</f>
        <v>0</v>
      </c>
      <c r="GR152" s="248">
        <f>成绩录入!AC155</f>
        <v>0</v>
      </c>
      <c r="GS152" s="248">
        <f>成绩录入!AD155</f>
        <v>0</v>
      </c>
      <c r="GT152" s="248">
        <f>成绩录入!AE155</f>
        <v>0</v>
      </c>
      <c r="GU152" s="248">
        <f>成绩录入!AF155</f>
        <v>0</v>
      </c>
      <c r="GV152" s="248">
        <f>成绩录入!AG155</f>
        <v>0</v>
      </c>
      <c r="GW152" s="298">
        <f t="shared" si="310"/>
        <v>0</v>
      </c>
      <c r="GX152" s="299"/>
      <c r="GY152" s="273">
        <f>成绩录入!AJ155</f>
        <v>0</v>
      </c>
      <c r="GZ152" s="274">
        <f>成绩录入!AK155</f>
        <v>0</v>
      </c>
      <c r="HA152" s="274">
        <f>成绩录入!AL155</f>
        <v>0</v>
      </c>
      <c r="HB152" s="274">
        <f>成绩录入!AM155</f>
        <v>0</v>
      </c>
      <c r="HC152" s="274">
        <f>成绩录入!AN155</f>
        <v>0</v>
      </c>
      <c r="HD152" s="274">
        <f>成绩录入!AO155</f>
        <v>0</v>
      </c>
      <c r="HE152" s="310">
        <f t="shared" si="359"/>
        <v>0</v>
      </c>
      <c r="HF152" s="299"/>
      <c r="HG152" s="273">
        <f>成绩录入!AJ155</f>
        <v>0</v>
      </c>
      <c r="HH152" s="274">
        <f>成绩录入!AK155</f>
        <v>0</v>
      </c>
      <c r="HI152" s="274">
        <f>成绩录入!AL155</f>
        <v>0</v>
      </c>
      <c r="HJ152" s="274">
        <f>成绩录入!AM155</f>
        <v>0</v>
      </c>
      <c r="HK152" s="274">
        <f>成绩录入!AN155</f>
        <v>0</v>
      </c>
      <c r="HL152" s="274">
        <f>成绩录入!AO155</f>
        <v>0</v>
      </c>
      <c r="HM152" s="310">
        <f t="shared" si="360"/>
        <v>0</v>
      </c>
      <c r="HO152" s="273">
        <f>成绩录入!AJ155</f>
        <v>0</v>
      </c>
      <c r="HP152" s="274">
        <f>成绩录入!AK155</f>
        <v>0</v>
      </c>
      <c r="HQ152" s="274">
        <f>成绩录入!AL155</f>
        <v>0</v>
      </c>
      <c r="HR152" s="274">
        <f>成绩录入!AM155</f>
        <v>0</v>
      </c>
      <c r="HS152" s="274">
        <f>成绩录入!AN155</f>
        <v>0</v>
      </c>
      <c r="HT152" s="274">
        <f>成绩录入!AO155</f>
        <v>0</v>
      </c>
      <c r="HU152" s="310">
        <f t="shared" si="361"/>
        <v>0</v>
      </c>
      <c r="HV152" s="299"/>
      <c r="HW152" s="273">
        <f>成绩录入!AJ155</f>
        <v>0</v>
      </c>
      <c r="HX152" s="274">
        <f>成绩录入!AK155</f>
        <v>0</v>
      </c>
      <c r="HY152" s="274">
        <f>成绩录入!AL155</f>
        <v>0</v>
      </c>
      <c r="HZ152" s="274">
        <f>成绩录入!AM155</f>
        <v>0</v>
      </c>
      <c r="IA152" s="274">
        <f>成绩录入!AN155</f>
        <v>0</v>
      </c>
      <c r="IB152" s="274">
        <f>成绩录入!AO155</f>
        <v>0</v>
      </c>
      <c r="IC152" s="310">
        <f t="shared" si="362"/>
        <v>0</v>
      </c>
      <c r="ID152" s="299"/>
      <c r="IE152" s="273">
        <f>成绩录入!AJ155</f>
        <v>0</v>
      </c>
      <c r="IF152" s="274">
        <f>成绩录入!AK155</f>
        <v>0</v>
      </c>
      <c r="IG152" s="274">
        <f>成绩录入!AL155</f>
        <v>0</v>
      </c>
      <c r="IH152" s="274">
        <f>成绩录入!AM155</f>
        <v>0</v>
      </c>
      <c r="II152" s="274">
        <f>成绩录入!AN155</f>
        <v>0</v>
      </c>
      <c r="IJ152" s="274">
        <f>成绩录入!AO155</f>
        <v>0</v>
      </c>
      <c r="IK152" s="310">
        <f t="shared" si="363"/>
        <v>0</v>
      </c>
      <c r="IL152" s="299"/>
      <c r="IM152" s="313" t="e">
        <f t="shared" si="311"/>
        <v>#DIV/0!</v>
      </c>
      <c r="IN152" s="314" t="e">
        <f t="shared" si="312"/>
        <v>#DIV/0!</v>
      </c>
      <c r="IO152" s="314" t="e">
        <f t="shared" si="313"/>
        <v>#DIV/0!</v>
      </c>
      <c r="IP152" s="314" t="e">
        <f t="shared" si="314"/>
        <v>#DIV/0!</v>
      </c>
      <c r="IQ152" s="314" t="e">
        <f t="shared" si="315"/>
        <v>#DIV/0!</v>
      </c>
      <c r="IR152" s="400" t="e">
        <f t="shared" si="316"/>
        <v>#DIV/0!</v>
      </c>
      <c r="IT152" s="214">
        <f>成绩录入!AR155</f>
        <v>0</v>
      </c>
      <c r="IU152" s="216">
        <f>成绩录入!AS155</f>
        <v>0</v>
      </c>
      <c r="IV152" s="216">
        <f>成绩录入!AT155</f>
        <v>0</v>
      </c>
      <c r="IW152" s="216">
        <f>成绩录入!AU155</f>
        <v>0</v>
      </c>
      <c r="IX152" s="216">
        <f>成绩录入!AV155</f>
        <v>0</v>
      </c>
      <c r="IY152" s="216">
        <f>成绩录入!AW155</f>
        <v>0</v>
      </c>
      <c r="IZ152" s="298">
        <f t="shared" si="317"/>
        <v>0</v>
      </c>
      <c r="JA152" s="299"/>
      <c r="JB152" s="317">
        <f>成绩录入!AR155</f>
        <v>0</v>
      </c>
      <c r="JC152" s="216">
        <f>成绩录入!AS155</f>
        <v>0</v>
      </c>
      <c r="JD152" s="216">
        <f>成绩录入!AT155</f>
        <v>0</v>
      </c>
      <c r="JE152" s="216">
        <f>成绩录入!AU155</f>
        <v>0</v>
      </c>
      <c r="JF152" s="216">
        <f>成绩录入!AV155</f>
        <v>0</v>
      </c>
      <c r="JG152" s="216">
        <f>成绩录入!AW155</f>
        <v>0</v>
      </c>
      <c r="JH152" s="298">
        <f t="shared" si="318"/>
        <v>0</v>
      </c>
      <c r="JI152" s="299"/>
      <c r="JJ152" s="248">
        <f>成绩录入!AR155</f>
        <v>0</v>
      </c>
      <c r="JK152" s="248">
        <f>成绩录入!AS155</f>
        <v>0</v>
      </c>
      <c r="JL152" s="248">
        <f>成绩录入!AT155</f>
        <v>0</v>
      </c>
      <c r="JM152" s="248">
        <f>成绩录入!AU155</f>
        <v>0</v>
      </c>
      <c r="JN152" s="248">
        <f>成绩录入!AV155</f>
        <v>0</v>
      </c>
      <c r="JO152" s="248">
        <f>成绩录入!AW155</f>
        <v>0</v>
      </c>
      <c r="JP152" s="298">
        <f t="shared" si="319"/>
        <v>0</v>
      </c>
      <c r="JQ152" s="299"/>
      <c r="JR152" s="308">
        <f>成绩录入!AR155</f>
        <v>0</v>
      </c>
      <c r="JS152" s="248">
        <f>成绩录入!AS155</f>
        <v>0</v>
      </c>
      <c r="JT152" s="248">
        <f>成绩录入!AT155</f>
        <v>0</v>
      </c>
      <c r="JU152" s="248">
        <f>成绩录入!AU155</f>
        <v>0</v>
      </c>
      <c r="JV152" s="248">
        <f>成绩录入!AV155</f>
        <v>0</v>
      </c>
      <c r="JW152" s="248">
        <f>成绩录入!AW155</f>
        <v>0</v>
      </c>
      <c r="JX152" s="298">
        <f t="shared" si="320"/>
        <v>0</v>
      </c>
      <c r="JY152" s="299"/>
      <c r="JZ152" s="308">
        <f>成绩录入!AR155</f>
        <v>0</v>
      </c>
      <c r="KA152" s="248">
        <f>成绩录入!AS155</f>
        <v>0</v>
      </c>
      <c r="KB152" s="248">
        <f>成绩录入!AT155</f>
        <v>0</v>
      </c>
      <c r="KC152" s="248">
        <f>成绩录入!AU155</f>
        <v>0</v>
      </c>
      <c r="KD152" s="248">
        <f>成绩录入!AV155</f>
        <v>0</v>
      </c>
      <c r="KE152" s="248">
        <f>成绩录入!AW155</f>
        <v>0</v>
      </c>
      <c r="KF152" s="298">
        <f t="shared" si="321"/>
        <v>0</v>
      </c>
      <c r="KH152" s="401">
        <f t="shared" si="322"/>
        <v>0</v>
      </c>
      <c r="KI152" s="314">
        <f t="shared" si="323"/>
        <v>0</v>
      </c>
      <c r="KJ152" s="314">
        <f t="shared" si="324"/>
        <v>0</v>
      </c>
      <c r="KK152" s="314">
        <f t="shared" si="325"/>
        <v>0</v>
      </c>
      <c r="KL152" s="314">
        <f t="shared" si="326"/>
        <v>0</v>
      </c>
      <c r="KM152" s="400">
        <f t="shared" si="327"/>
        <v>0</v>
      </c>
      <c r="KN152" s="90"/>
      <c r="KO152" s="294">
        <f>IF(总评!G150&lt;60,1,0)</f>
        <v>0</v>
      </c>
      <c r="KP152" s="355">
        <f t="shared" si="328"/>
        <v>0</v>
      </c>
      <c r="KQ152" s="355">
        <f t="shared" si="329"/>
        <v>0</v>
      </c>
      <c r="KR152" s="356">
        <f t="shared" si="330"/>
        <v>0</v>
      </c>
      <c r="KS152" s="321">
        <f t="shared" si="364"/>
        <v>0</v>
      </c>
      <c r="OT152" s="273">
        <f>IF(OT$6=$OS$5,成绩录入!BC155,0)</f>
        <v>0</v>
      </c>
      <c r="OU152" s="274">
        <f>IF(OU$6=$OS$5,成绩录入!BD155,0)</f>
        <v>0</v>
      </c>
      <c r="OV152" s="274">
        <f>IF(OV$6=$OS$5,成绩录入!BE155,0)</f>
        <v>0</v>
      </c>
      <c r="OW152" s="274">
        <f>IF(OW$6=$OS$5,成绩录入!BF155,0)</f>
        <v>0</v>
      </c>
      <c r="OX152" s="274">
        <f>IF(OX$6=$OS$5,成绩录入!BG155,0)</f>
        <v>0</v>
      </c>
      <c r="OY152" s="274">
        <f>IF(OY$6=$OS$5,成绩录入!BH155,0)</f>
        <v>0</v>
      </c>
      <c r="OZ152" s="274">
        <f>IF(OZ$6=$OS$5,成绩录入!BI155,0)</f>
        <v>0</v>
      </c>
      <c r="PA152" s="274">
        <f>IF(PA$6=$OS$5,成绩录入!BJ155,0)</f>
        <v>0</v>
      </c>
      <c r="PB152" s="274">
        <f>IF(PB$6=$OS$5,成绩录入!BK155,0)</f>
        <v>0</v>
      </c>
      <c r="PC152" s="274">
        <f>IF(PC$6=$OS$5,成绩录入!BL155,0)</f>
        <v>0</v>
      </c>
      <c r="PD152" s="274">
        <f>IF(PD$6=$OS$5,成绩录入!BM155,0)</f>
        <v>0</v>
      </c>
      <c r="PE152" s="274">
        <f>IF(PE$6=$OS$5,成绩录入!BN155,0)</f>
        <v>0</v>
      </c>
      <c r="PF152" s="274">
        <f>IF(PF$6=$OS$5,成绩录入!BO155,0)</f>
        <v>0</v>
      </c>
      <c r="PG152" s="274">
        <f>IF(PG$6=$OS$5,成绩录入!BP155,0)</f>
        <v>0</v>
      </c>
      <c r="PH152" s="274">
        <f>IF(PH$6=$OS$5,成绩录入!BQ155,0)</f>
        <v>0</v>
      </c>
      <c r="PI152" s="274">
        <f>IF(PI$6=$OS$5,成绩录入!BR155,0)</f>
        <v>0</v>
      </c>
      <c r="PJ152" s="274">
        <f>IF(PJ$6=$OS$5,成绩录入!BS155,0)</f>
        <v>0</v>
      </c>
      <c r="PK152" s="274">
        <f>IF(PK$6=$OS$5,成绩录入!BT155,0)</f>
        <v>0</v>
      </c>
      <c r="PL152" s="274">
        <f>IF(PL$6=$OS$5,成绩录入!BU155,0)</f>
        <v>0</v>
      </c>
      <c r="PM152" s="274">
        <f>IF(PM$6=$OS$5,成绩录入!BV155,0)</f>
        <v>0</v>
      </c>
      <c r="PN152" s="274">
        <f>IF(PN$6=$OS$5,成绩录入!BW155,0)</f>
        <v>0</v>
      </c>
      <c r="PO152" s="274">
        <f>IF(PO$6=$OS$5,成绩录入!BX155,0)</f>
        <v>0</v>
      </c>
      <c r="PP152" s="274">
        <f>IF(PP$6=$OS$5,成绩录入!BY155,0)</f>
        <v>0</v>
      </c>
      <c r="PQ152" s="274">
        <f>IF(PQ$6=$OS$5,成绩录入!BZ155,0)</f>
        <v>0</v>
      </c>
      <c r="PR152" s="274">
        <f>IF(PR$6=$OS$5,成绩录入!CA155,0)</f>
        <v>0</v>
      </c>
      <c r="PS152" s="274">
        <f>IF(PS$6=$OS$5,成绩录入!CB155,0)</f>
        <v>0</v>
      </c>
      <c r="PT152" s="274">
        <f>IF(PT$6=$OS$5,成绩录入!CC155,0)</f>
        <v>0</v>
      </c>
      <c r="PU152" s="274">
        <f>IF(PU$6=$OS$5,成绩录入!CD155,0)</f>
        <v>0</v>
      </c>
      <c r="PV152" s="274">
        <f>IF(PV$6=$OS$5,成绩录入!CE155,0)</f>
        <v>0</v>
      </c>
      <c r="PW152" s="274">
        <f>IF(PW$6=$OS$5,成绩录入!CF155,0)</f>
        <v>0</v>
      </c>
      <c r="PX152" s="274">
        <f>IF(PX$6=$OS$5,成绩录入!CG155,0)</f>
        <v>0</v>
      </c>
      <c r="PY152" s="274">
        <f>IF(PY$6=$OS$5,成绩录入!CH155,0)</f>
        <v>0</v>
      </c>
      <c r="PZ152" s="274">
        <f>IF(PZ$6=$OS$5,成绩录入!CI155,0)</f>
        <v>0</v>
      </c>
      <c r="QA152" s="274">
        <f>IF(QA$6=$OS$5,成绩录入!CJ155,0)</f>
        <v>0</v>
      </c>
      <c r="QB152" s="274">
        <f>IF(QB$6=$OS$5,成绩录入!CK155,0)</f>
        <v>0</v>
      </c>
      <c r="QC152" s="274">
        <f>IF(QC$6=$OS$5,成绩录入!CL155,0)</f>
        <v>0</v>
      </c>
      <c r="QD152" s="274">
        <f>IF(QD$6=$OS$5,成绩录入!CM155,0)</f>
        <v>0</v>
      </c>
      <c r="QE152" s="274">
        <f>IF(QE$6=$OS$5,成绩录入!CN155,0)</f>
        <v>0</v>
      </c>
      <c r="QF152" s="274">
        <f>IF(QF$6=$OS$5,成绩录入!CO155,0)</f>
        <v>0</v>
      </c>
      <c r="QG152" s="274">
        <f>IF(QG$6=$OS$5,成绩录入!CP155,0)</f>
        <v>0</v>
      </c>
      <c r="QH152" s="274">
        <f>IF(QH$6=$OS$5,成绩录入!CQ155,0)</f>
        <v>0</v>
      </c>
      <c r="QI152" s="274">
        <f>IF(QI$6=$OS$5,成绩录入!CR155,0)</f>
        <v>0</v>
      </c>
      <c r="QJ152" s="274">
        <f>IF(QJ$6=$OS$5,成绩录入!CS155,0)</f>
        <v>0</v>
      </c>
      <c r="QK152" s="274">
        <f>IF(QK$6=$OS$5,成绩录入!CT155,0)</f>
        <v>0</v>
      </c>
      <c r="QL152" s="274">
        <f>IF(QL$6=$OS$5,成绩录入!CU155,0)</f>
        <v>0</v>
      </c>
      <c r="QM152" s="274">
        <f>IF(QM$6=$OS$5,成绩录入!CV155,0)</f>
        <v>0</v>
      </c>
      <c r="QN152" s="274">
        <f>IF(QN$6=$OS$5,成绩录入!CW155,0)</f>
        <v>0</v>
      </c>
      <c r="QO152" s="274">
        <f>IF(QO$6=$OS$5,成绩录入!CX155,0)</f>
        <v>0</v>
      </c>
      <c r="QP152" s="274">
        <f>IF(QP$6=$OS$5,成绩录入!CY155,0)</f>
        <v>0</v>
      </c>
      <c r="QQ152" s="274">
        <f>IF(QQ$6=$OS$5,成绩录入!CZ155,0)</f>
        <v>0</v>
      </c>
      <c r="QR152" s="274">
        <f>IF(QR$6=$OS$5,成绩录入!DA155,0)</f>
        <v>0</v>
      </c>
      <c r="QS152" s="274">
        <f>IF(QS$6=$OS$5,成绩录入!DB155,0)</f>
        <v>0</v>
      </c>
      <c r="QT152" s="274">
        <f>IF(QT$6=$OS$5,成绩录入!DC155,0)</f>
        <v>0</v>
      </c>
      <c r="QU152" s="274">
        <f>IF(QU$6=$OS$5,成绩录入!DD155,0)</f>
        <v>0</v>
      </c>
      <c r="QV152" s="274">
        <f>IF(QV$6=$OS$5,成绩录入!DE155,0)</f>
        <v>0</v>
      </c>
      <c r="QW152" s="274">
        <f>IF(QW$6=$OS$5,成绩录入!DF155,0)</f>
        <v>0</v>
      </c>
      <c r="QX152" s="274">
        <f>IF(QX$6=$OS$5,成绩录入!DG155,0)</f>
        <v>0</v>
      </c>
      <c r="QY152" s="274">
        <f>IF(QY$6=$OS$5,成绩录入!DH155,0)</f>
        <v>0</v>
      </c>
      <c r="QZ152" s="274">
        <f>IF(QZ$6=$OS$5,成绩录入!DI155,0)</f>
        <v>0</v>
      </c>
      <c r="RA152" s="274">
        <f>IF(RA$6=$OS$5,成绩录入!DJ155,0)</f>
        <v>0</v>
      </c>
      <c r="RB152" s="248">
        <f>IF(RB$6=$OS$5,成绩录入!DK155,0)</f>
        <v>0</v>
      </c>
      <c r="RC152" s="248">
        <f>IF(RC$6=$OS$5,成绩录入!DL155,0)</f>
        <v>0</v>
      </c>
      <c r="RD152" s="248">
        <f>IF(RD$6=$OS$5,成绩录入!DM155,0)</f>
        <v>0</v>
      </c>
      <c r="RE152" s="248">
        <f>IF(RE$6=$OS$5,成绩录入!DN155,0)</f>
        <v>0</v>
      </c>
      <c r="RF152" s="248">
        <f>IF(RF$6=$OS$5,成绩录入!DO155,0)</f>
        <v>0</v>
      </c>
      <c r="RG152" s="248">
        <f>IF(RG$6=$OS$5,成绩录入!DP155,0)</f>
        <v>0</v>
      </c>
      <c r="RH152" s="248">
        <f>IF(RH$6=$OS$5,成绩录入!DQ155,0)</f>
        <v>0</v>
      </c>
      <c r="RI152" s="248">
        <f>IF(RI$6=$OS$5,成绩录入!DR155,0)</f>
        <v>0</v>
      </c>
      <c r="RJ152" s="248">
        <f>IF(RJ$6=$OS$5,成绩录入!DS155,0)</f>
        <v>0</v>
      </c>
      <c r="RK152" s="248">
        <f>IF(RK$6=$OS$5,成绩录入!DT155,0)</f>
        <v>0</v>
      </c>
      <c r="RL152" s="248">
        <f>IF(RL$6=$OS$5,成绩录入!DU155,0)</f>
        <v>0</v>
      </c>
      <c r="RM152" s="248">
        <f>IF(RM$6=$OS$5,成绩录入!DV155,0)</f>
        <v>0</v>
      </c>
      <c r="RN152" s="248">
        <f>IF(RN$6=$OS$5,成绩录入!DW155,0)</f>
        <v>0</v>
      </c>
      <c r="RO152" s="248">
        <f>IF(RO$6=$OS$5,成绩录入!DX155,0)</f>
        <v>0</v>
      </c>
      <c r="RP152" s="248">
        <f>IF(RP$6=$OS$5,成绩录入!DY155,0)</f>
        <v>0</v>
      </c>
      <c r="RQ152" s="248">
        <f>IF(RQ$6=$OS$5,成绩录入!DZ155,0)</f>
        <v>0</v>
      </c>
      <c r="RR152" s="248">
        <f>IF(RR$6=$OS$5,成绩录入!EA155,0)</f>
        <v>0</v>
      </c>
      <c r="RS152" s="248">
        <f>IF(RS$6=$OS$5,成绩录入!EB155,0)</f>
        <v>0</v>
      </c>
      <c r="RT152" s="248">
        <f>IF(RT$6=$OS$5,成绩录入!EC155,0)</f>
        <v>0</v>
      </c>
      <c r="RU152" s="248">
        <f>IF(RU$6=$OS$5,成绩录入!ED155,0)</f>
        <v>0</v>
      </c>
      <c r="RV152" s="248">
        <f>IF(RV$6=$OS$5,成绩录入!EE155,0)</f>
        <v>0</v>
      </c>
      <c r="RW152" s="248">
        <f>IF(RW$6=$OS$5,成绩录入!EF155,0)</f>
        <v>0</v>
      </c>
      <c r="RX152" s="248">
        <f>IF(RX$6=$OS$5,成绩录入!EG155,0)</f>
        <v>0</v>
      </c>
      <c r="RY152" s="248">
        <f>IF(RY$6=$OS$5,成绩录入!EH155,0)</f>
        <v>0</v>
      </c>
      <c r="RZ152" s="248">
        <f>IF(RZ$6=$OS$5,成绩录入!EI155,0)</f>
        <v>0</v>
      </c>
      <c r="SA152" s="248">
        <f>IF(SA$6=$OS$5,成绩录入!EJ155,0)</f>
        <v>0</v>
      </c>
      <c r="SB152" s="248">
        <f>IF(SB$6=$OS$5,成绩录入!EK155,0)</f>
        <v>0</v>
      </c>
      <c r="SC152" s="248">
        <f>IF(SC$6=$OS$5,成绩录入!EL155,0)</f>
        <v>0</v>
      </c>
      <c r="SD152" s="248">
        <f>IF(SD$6=$OS$5,成绩录入!EM155,0)</f>
        <v>0</v>
      </c>
      <c r="SE152" s="248">
        <f>IF(SE$6=$OS$5,成绩录入!EN155,0)</f>
        <v>0</v>
      </c>
      <c r="SF152" s="248">
        <f>IF(SF$6=$OS$5,成绩录入!EO155,0)</f>
        <v>0</v>
      </c>
      <c r="SG152" s="248">
        <f>IF(SG$6=$OS$5,成绩录入!EP155,0)</f>
        <v>0</v>
      </c>
      <c r="SH152" s="248">
        <f>IF(SH$6=$OS$5,成绩录入!EQ155,0)</f>
        <v>0</v>
      </c>
      <c r="SI152" s="248">
        <f>IF(SI$6=$OS$5,成绩录入!ER155,0)</f>
        <v>0</v>
      </c>
      <c r="SJ152" s="248">
        <f>IF(SJ$6=$OS$5,成绩录入!ES155,0)</f>
        <v>0</v>
      </c>
      <c r="SK152" s="248">
        <f>IF(SK$6=$OS$5,成绩录入!ET155,0)</f>
        <v>0</v>
      </c>
      <c r="SL152" s="248">
        <f>IF(SL$6=$OS$5,成绩录入!EU155,0)</f>
        <v>0</v>
      </c>
      <c r="SM152" s="248">
        <f>IF(SM$6=$OS$5,成绩录入!EV155,0)</f>
        <v>0</v>
      </c>
      <c r="SN152" s="248">
        <f>IF(SN$6=$OS$5,成绩录入!EW155,0)</f>
        <v>0</v>
      </c>
      <c r="SO152" s="248">
        <f>IF(SO$6=$OS$5,成绩录入!EX155,0)</f>
        <v>0</v>
      </c>
      <c r="SP152" s="218">
        <f t="shared" si="353"/>
        <v>0</v>
      </c>
      <c r="SQ152" s="166"/>
      <c r="SR152" s="166"/>
      <c r="SS152" s="273">
        <f>IF(SS$6=$SR$5,成绩录入!BC155,0)</f>
        <v>0</v>
      </c>
      <c r="ST152" s="274">
        <f>IF(ST$6=$SR$5,成绩录入!BD155,0)</f>
        <v>0</v>
      </c>
      <c r="SU152" s="274">
        <f>IF(SU$6=$SR$5,成绩录入!BE155,0)</f>
        <v>0</v>
      </c>
      <c r="SV152" s="274">
        <f>IF(SV$6=$SR$5,成绩录入!BF155,0)</f>
        <v>0</v>
      </c>
      <c r="SW152" s="274">
        <f>IF(SW$6=$SR$5,成绩录入!BG155,0)</f>
        <v>0</v>
      </c>
      <c r="SX152" s="274">
        <f>IF(SX$6=$SR$5,成绩录入!BH155,0)</f>
        <v>0</v>
      </c>
      <c r="SY152" s="274">
        <f>IF(SY$6=$SR$5,成绩录入!BI155,0)</f>
        <v>0</v>
      </c>
      <c r="SZ152" s="274">
        <f>IF(SZ$6=$SR$5,成绩录入!BJ155,0)</f>
        <v>0</v>
      </c>
      <c r="TA152" s="274">
        <f>IF(TA$6=$SR$5,成绩录入!BK155,0)</f>
        <v>0</v>
      </c>
      <c r="TB152" s="274">
        <f>IF(TB$6=$SR$5,成绩录入!BL155,0)</f>
        <v>0</v>
      </c>
      <c r="TC152" s="274">
        <f>IF(TC$6=$SR$5,成绩录入!BM155,0)</f>
        <v>0</v>
      </c>
      <c r="TD152" s="274">
        <f>IF(TD$6=$SR$5,成绩录入!BN155,0)</f>
        <v>0</v>
      </c>
      <c r="TE152" s="274">
        <f>IF(TE$6=$SR$5,成绩录入!BO155,0)</f>
        <v>0</v>
      </c>
      <c r="TF152" s="274">
        <f>IF(TF$6=$SR$5,成绩录入!BP155,0)</f>
        <v>0</v>
      </c>
      <c r="TG152" s="274">
        <f>IF(TG$6=$SR$5,成绩录入!BQ155,0)</f>
        <v>0</v>
      </c>
      <c r="TH152" s="274">
        <f>IF(TH$6=$SR$5,成绩录入!BR155,0)</f>
        <v>0</v>
      </c>
      <c r="TI152" s="274">
        <f>IF(TI$6=$SR$5,成绩录入!BS155,0)</f>
        <v>0</v>
      </c>
      <c r="TJ152" s="274">
        <f>IF(TJ$6=$SR$5,成绩录入!BT155,0)</f>
        <v>0</v>
      </c>
      <c r="TK152" s="274">
        <f>IF(TK$6=$SR$5,成绩录入!BU155,0)</f>
        <v>0</v>
      </c>
      <c r="TL152" s="274">
        <f>IF(TL$6=$SR$5,成绩录入!BV155,0)</f>
        <v>0</v>
      </c>
      <c r="TM152" s="274">
        <f>IF(TM$6=$SR$5,成绩录入!BW155,0)</f>
        <v>0</v>
      </c>
      <c r="TN152" s="274">
        <f>IF(TN$6=$SR$5,成绩录入!BX155,0)</f>
        <v>0</v>
      </c>
      <c r="TO152" s="274">
        <f>IF(TO$6=$SR$5,成绩录入!BY155,0)</f>
        <v>0</v>
      </c>
      <c r="TP152" s="274">
        <f>IF(TP$6=$SR$5,成绩录入!BZ155,0)</f>
        <v>0</v>
      </c>
      <c r="TQ152" s="274">
        <f>IF(TQ$6=$SR$5,成绩录入!CA155,0)</f>
        <v>0</v>
      </c>
      <c r="TR152" s="274">
        <f>IF(TR$6=$SR$5,成绩录入!CB155,0)</f>
        <v>0</v>
      </c>
      <c r="TS152" s="274">
        <f>IF(TS$6=$SR$5,成绩录入!CC155,0)</f>
        <v>0</v>
      </c>
      <c r="TT152" s="274">
        <f>IF(TT$6=$SR$5,成绩录入!CD155,0)</f>
        <v>0</v>
      </c>
      <c r="TU152" s="274">
        <f>IF(TU$6=$SR$5,成绩录入!CE155,0)</f>
        <v>0</v>
      </c>
      <c r="TV152" s="274">
        <f>IF(TV$6=$SR$5,成绩录入!CF155,0)</f>
        <v>0</v>
      </c>
      <c r="TW152" s="274">
        <f>IF(TW$6=$SR$5,成绩录入!CG155,0)</f>
        <v>0</v>
      </c>
      <c r="TX152" s="274">
        <f>IF(TX$6=$SR$5,成绩录入!CH155,0)</f>
        <v>0</v>
      </c>
      <c r="TY152" s="274">
        <f>IF(TY$6=$SR$5,成绩录入!CI155,0)</f>
        <v>0</v>
      </c>
      <c r="TZ152" s="274">
        <f>IF(TZ$6=$SR$5,成绩录入!CJ155,0)</f>
        <v>0</v>
      </c>
      <c r="UA152" s="274">
        <f>IF(UA$6=$SR$5,成绩录入!CK155,0)</f>
        <v>0</v>
      </c>
      <c r="UB152" s="274">
        <f>IF(UB$6=$SR$5,成绩录入!CL155,0)</f>
        <v>0</v>
      </c>
      <c r="UC152" s="274">
        <f>IF(UC$6=$SR$5,成绩录入!CM155,0)</f>
        <v>0</v>
      </c>
      <c r="UD152" s="274">
        <f>IF(UD$6=$SR$5,成绩录入!CN155,0)</f>
        <v>0</v>
      </c>
      <c r="UE152" s="274">
        <f>IF(UE$6=$SR$5,成绩录入!CO155,0)</f>
        <v>0</v>
      </c>
      <c r="UF152" s="274">
        <f>IF(UF$6=$SR$5,成绩录入!CP155,0)</f>
        <v>0</v>
      </c>
      <c r="UG152" s="274">
        <f>IF(UG$6=$SR$5,成绩录入!CQ155,0)</f>
        <v>0</v>
      </c>
      <c r="UH152" s="274">
        <f>IF(UH$6=$SR$5,成绩录入!CR155,0)</f>
        <v>0</v>
      </c>
      <c r="UI152" s="274">
        <f>IF(UI$6=$SR$5,成绩录入!CS155,0)</f>
        <v>0</v>
      </c>
      <c r="UJ152" s="274">
        <f>IF(UJ$6=$SR$5,成绩录入!CT155,0)</f>
        <v>0</v>
      </c>
      <c r="UK152" s="274">
        <f>IF(UK$6=$SR$5,成绩录入!CU155,0)</f>
        <v>0</v>
      </c>
      <c r="UL152" s="274">
        <f>IF(UL$6=$SR$5,成绩录入!CV155,0)</f>
        <v>0</v>
      </c>
      <c r="UM152" s="274">
        <f>IF(UM$6=$SR$5,成绩录入!CW155,0)</f>
        <v>0</v>
      </c>
      <c r="UN152" s="274">
        <f>IF(UN$6=$SR$5,成绩录入!CX155,0)</f>
        <v>0</v>
      </c>
      <c r="UO152" s="274">
        <f>IF(UO$6=$SR$5,成绩录入!CY155,0)</f>
        <v>0</v>
      </c>
      <c r="UP152" s="274">
        <f>IF(UP$6=$SR$5,成绩录入!CZ155,0)</f>
        <v>0</v>
      </c>
      <c r="UQ152" s="274">
        <f>IF(UQ$6=$SR$5,成绩录入!DA155,0)</f>
        <v>0</v>
      </c>
      <c r="UR152" s="274">
        <f>IF(UR$6=$SR$5,成绩录入!DB155,0)</f>
        <v>0</v>
      </c>
      <c r="US152" s="274">
        <f>IF(US$6=$SR$5,成绩录入!DC155,0)</f>
        <v>0</v>
      </c>
      <c r="UT152" s="274">
        <f>IF(UT$6=$SR$5,成绩录入!DD155,0)</f>
        <v>0</v>
      </c>
      <c r="UU152" s="274">
        <f>IF(UU$6=$SR$5,成绩录入!DE155,0)</f>
        <v>0</v>
      </c>
      <c r="UV152" s="274">
        <f>IF(UV$6=$SR$5,成绩录入!DF155,0)</f>
        <v>0</v>
      </c>
      <c r="UW152" s="274">
        <f>IF(UW$6=$SR$5,成绩录入!DG155,0)</f>
        <v>0</v>
      </c>
      <c r="UX152" s="274">
        <f>IF(UX$6=$SR$5,成绩录入!DH155,0)</f>
        <v>0</v>
      </c>
      <c r="UY152" s="274">
        <f>IF(UY$6=$SR$5,成绩录入!DI155,0)</f>
        <v>0</v>
      </c>
      <c r="UZ152" s="274">
        <f>IF(UZ$6=$SR$5,成绩录入!DJ155,0)</f>
        <v>0</v>
      </c>
      <c r="VA152" s="248">
        <f>IF(VA$6=$SR$5,成绩录入!DK155,0)</f>
        <v>0</v>
      </c>
      <c r="VB152" s="248">
        <f>IF(VB$6=$SR$5,成绩录入!DL155,0)</f>
        <v>0</v>
      </c>
      <c r="VC152" s="248">
        <f>IF(VC$6=$SR$5,成绩录入!DM155,0)</f>
        <v>0</v>
      </c>
      <c r="VD152" s="248">
        <f>IF(VD$6=$SR$5,成绩录入!DN155,0)</f>
        <v>0</v>
      </c>
      <c r="VE152" s="248">
        <f>IF(VE$6=$SR$5,成绩录入!DO155,0)</f>
        <v>0</v>
      </c>
      <c r="VF152" s="248">
        <f>IF(VF$6=$SR$5,成绩录入!DP155,0)</f>
        <v>0</v>
      </c>
      <c r="VG152" s="248">
        <f>IF(VG$6=$SR$5,成绩录入!DQ155,0)</f>
        <v>0</v>
      </c>
      <c r="VH152" s="248">
        <f>IF(VH$6=$SR$5,成绩录入!DR155,0)</f>
        <v>0</v>
      </c>
      <c r="VI152" s="248">
        <f>IF(VI$6=$SR$5,成绩录入!DS155,0)</f>
        <v>0</v>
      </c>
      <c r="VJ152" s="248">
        <f>IF(VJ$6=$SR$5,成绩录入!DT155,0)</f>
        <v>0</v>
      </c>
      <c r="VK152" s="248">
        <f>IF(VK$6=$SR$5,成绩录入!DU155,0)</f>
        <v>0</v>
      </c>
      <c r="VL152" s="248">
        <f>IF(VL$6=$SR$5,成绩录入!DV155,0)</f>
        <v>0</v>
      </c>
      <c r="VM152" s="248">
        <f>IF(VM$6=$SR$5,成绩录入!DW155,0)</f>
        <v>0</v>
      </c>
      <c r="VN152" s="248">
        <f>IF(VN$6=$SR$5,成绩录入!DX155,0)</f>
        <v>0</v>
      </c>
      <c r="VO152" s="248">
        <f>IF(VO$6=$SR$5,成绩录入!DY155,0)</f>
        <v>0</v>
      </c>
      <c r="VP152" s="248">
        <f>IF(VP$6=$SR$5,成绩录入!DZ155,0)</f>
        <v>0</v>
      </c>
      <c r="VQ152" s="248">
        <f>IF(VQ$6=$SR$5,成绩录入!EA155,0)</f>
        <v>0</v>
      </c>
      <c r="VR152" s="248">
        <f>IF(VR$6=$SR$5,成绩录入!EB155,0)</f>
        <v>0</v>
      </c>
      <c r="VS152" s="248">
        <f>IF(VS$6=$SR$5,成绩录入!EC155,0)</f>
        <v>0</v>
      </c>
      <c r="VT152" s="248">
        <f>IF(VT$6=$SR$5,成绩录入!ED155,0)</f>
        <v>0</v>
      </c>
      <c r="VU152" s="248">
        <f>IF(VU$6=$SR$5,成绩录入!EE155,0)</f>
        <v>0</v>
      </c>
      <c r="VV152" s="248">
        <f>IF(VV$6=$SR$5,成绩录入!EF155,0)</f>
        <v>0</v>
      </c>
      <c r="VW152" s="248">
        <f>IF(VW$6=$SR$5,成绩录入!EG155,0)</f>
        <v>0</v>
      </c>
      <c r="VX152" s="248">
        <f>IF(VX$6=$SR$5,成绩录入!EH155,0)</f>
        <v>0</v>
      </c>
      <c r="VY152" s="248">
        <f>IF(VY$6=$SR$5,成绩录入!EI155,0)</f>
        <v>0</v>
      </c>
      <c r="VZ152" s="248">
        <f>IF(VZ$6=$SR$5,成绩录入!EJ155,0)</f>
        <v>0</v>
      </c>
      <c r="WA152" s="248">
        <f>IF(WA$6=$SR$5,成绩录入!EK155,0)</f>
        <v>0</v>
      </c>
      <c r="WB152" s="248">
        <f>IF(WB$6=$SR$5,成绩录入!EL155,0)</f>
        <v>0</v>
      </c>
      <c r="WC152" s="248">
        <f>IF(WC$6=$SR$5,成绩录入!EM155,0)</f>
        <v>0</v>
      </c>
      <c r="WD152" s="248">
        <f>IF(WD$6=$SR$5,成绩录入!EN155,0)</f>
        <v>0</v>
      </c>
      <c r="WE152" s="248">
        <f>IF(WE$6=$SR$5,成绩录入!EO155,0)</f>
        <v>0</v>
      </c>
      <c r="WF152" s="248">
        <f>IF(WF$6=$SR$5,成绩录入!EP155,0)</f>
        <v>0</v>
      </c>
      <c r="WG152" s="248">
        <f>IF(WG$6=$SR$5,成绩录入!EQ155,0)</f>
        <v>0</v>
      </c>
      <c r="WH152" s="248">
        <f>IF(WH$6=$SR$5,成绩录入!ER155,0)</f>
        <v>0</v>
      </c>
      <c r="WI152" s="248">
        <f>IF(WI$6=$SR$5,成绩录入!ES155,0)</f>
        <v>0</v>
      </c>
      <c r="WJ152" s="248">
        <f>IF(WJ$6=$SR$5,成绩录入!ET155,0)</f>
        <v>0</v>
      </c>
      <c r="WK152" s="248">
        <f>IF(WK$6=$SR$5,成绩录入!EU155,0)</f>
        <v>0</v>
      </c>
      <c r="WL152" s="248">
        <f>IF(WL$6=$SR$5,成绩录入!EV155,0)</f>
        <v>0</v>
      </c>
      <c r="WM152" s="248">
        <f>IF(WM$6=$SR$5,成绩录入!EW155,0)</f>
        <v>0</v>
      </c>
      <c r="WN152" s="248">
        <f>IF(WN$6=$SR$5,成绩录入!EX155,0)</f>
        <v>0</v>
      </c>
      <c r="WO152" s="218">
        <f t="shared" si="354"/>
        <v>0</v>
      </c>
      <c r="WP152" s="166"/>
      <c r="WQ152" s="166"/>
      <c r="WR152" s="273">
        <f>IF(WR$6=$WQ$5,成绩录入!BC155,0)</f>
        <v>0</v>
      </c>
      <c r="WS152" s="274">
        <f>IF(WS$6=$WQ$5,成绩录入!BD155,0)</f>
        <v>0</v>
      </c>
      <c r="WT152" s="274">
        <f>IF(WT$6=$WQ$5,成绩录入!BE155,0)</f>
        <v>0</v>
      </c>
      <c r="WU152" s="274">
        <f>IF(WU$6=$WQ$5,成绩录入!BF155,0)</f>
        <v>0</v>
      </c>
      <c r="WV152" s="274">
        <f>IF(WV$6=$WQ$5,成绩录入!BG155,0)</f>
        <v>0</v>
      </c>
      <c r="WW152" s="274">
        <f>IF(WW$6=$WQ$5,成绩录入!BH155,0)</f>
        <v>0</v>
      </c>
      <c r="WX152" s="274">
        <f>IF(WX$6=$WQ$5,成绩录入!BI155,0)</f>
        <v>0</v>
      </c>
      <c r="WY152" s="274">
        <f>IF(WY$6=$WQ$5,成绩录入!BJ155,0)</f>
        <v>0</v>
      </c>
      <c r="WZ152" s="274">
        <f>IF(WZ$6=$WQ$5,成绩录入!BK155,0)</f>
        <v>0</v>
      </c>
      <c r="XA152" s="274">
        <f>IF(XA$6=$WQ$5,成绩录入!BL155,0)</f>
        <v>0</v>
      </c>
      <c r="XB152" s="274">
        <f>IF(XB$6=$WQ$5,成绩录入!BM155,0)</f>
        <v>0</v>
      </c>
      <c r="XC152" s="274">
        <f>IF(XC$6=$WQ$5,成绩录入!BN155,0)</f>
        <v>0</v>
      </c>
      <c r="XD152" s="274">
        <f>IF(XD$6=$WQ$5,成绩录入!BO155,0)</f>
        <v>0</v>
      </c>
      <c r="XE152" s="274">
        <f>IF(XE$6=$WQ$5,成绩录入!BP155,0)</f>
        <v>0</v>
      </c>
      <c r="XF152" s="274">
        <f>IF(XF$6=$WQ$5,成绩录入!BQ155,0)</f>
        <v>0</v>
      </c>
      <c r="XG152" s="274">
        <f>IF(XG$6=$WQ$5,成绩录入!BR155,0)</f>
        <v>0</v>
      </c>
      <c r="XH152" s="274">
        <f>IF(XH$6=$WQ$5,成绩录入!BS155,0)</f>
        <v>0</v>
      </c>
      <c r="XI152" s="274">
        <f>IF(XI$6=$WQ$5,成绩录入!BT155,0)</f>
        <v>0</v>
      </c>
      <c r="XJ152" s="274">
        <f>IF(XJ$6=$WQ$5,成绩录入!BU155,0)</f>
        <v>0</v>
      </c>
      <c r="XK152" s="274">
        <f>IF(XK$6=$WQ$5,成绩录入!BV155,0)</f>
        <v>0</v>
      </c>
      <c r="XL152" s="274">
        <f>IF(XL$6=$WQ$5,成绩录入!BW155,0)</f>
        <v>0</v>
      </c>
      <c r="XM152" s="274">
        <f>IF(XM$6=$WQ$5,成绩录入!BX155,0)</f>
        <v>0</v>
      </c>
      <c r="XN152" s="274">
        <f>IF(XN$6=$WQ$5,成绩录入!BY155,0)</f>
        <v>0</v>
      </c>
      <c r="XO152" s="274">
        <f>IF(XO$6=$WQ$5,成绩录入!BZ155,0)</f>
        <v>0</v>
      </c>
      <c r="XP152" s="274">
        <f>IF(XP$6=$WQ$5,成绩录入!CA155,0)</f>
        <v>0</v>
      </c>
      <c r="XQ152" s="274">
        <f>IF(XQ$6=$WQ$5,成绩录入!CB155,0)</f>
        <v>0</v>
      </c>
      <c r="XR152" s="274">
        <f>IF(XR$6=$WQ$5,成绩录入!CC155,0)</f>
        <v>0</v>
      </c>
      <c r="XS152" s="274">
        <f>IF(XS$6=$WQ$5,成绩录入!CD155,0)</f>
        <v>0</v>
      </c>
      <c r="XT152" s="274">
        <f>IF(XT$6=$WQ$5,成绩录入!CE155,0)</f>
        <v>0</v>
      </c>
      <c r="XU152" s="274">
        <f>IF(XU$6=$WQ$5,成绩录入!CF155,0)</f>
        <v>0</v>
      </c>
      <c r="XV152" s="274">
        <f>IF(XV$6=$WQ$5,成绩录入!CG155,0)</f>
        <v>0</v>
      </c>
      <c r="XW152" s="274">
        <f>IF(XW$6=$WQ$5,成绩录入!CH155,0)</f>
        <v>0</v>
      </c>
      <c r="XX152" s="274">
        <f>IF(XX$6=$WQ$5,成绩录入!CI155,0)</f>
        <v>0</v>
      </c>
      <c r="XY152" s="274">
        <f>IF(XY$6=$WQ$5,成绩录入!CJ155,0)</f>
        <v>0</v>
      </c>
      <c r="XZ152" s="274">
        <f>IF(XZ$6=$WQ$5,成绩录入!CK155,0)</f>
        <v>0</v>
      </c>
      <c r="YA152" s="274">
        <f>IF(YA$6=$WQ$5,成绩录入!CL155,0)</f>
        <v>0</v>
      </c>
      <c r="YB152" s="274">
        <f>IF(YB$6=$WQ$5,成绩录入!CM155,0)</f>
        <v>0</v>
      </c>
      <c r="YC152" s="274">
        <f>IF(YC$6=$WQ$5,成绩录入!CN155,0)</f>
        <v>0</v>
      </c>
      <c r="YD152" s="274">
        <f>IF(YD$6=$WQ$5,成绩录入!CO155,0)</f>
        <v>0</v>
      </c>
      <c r="YE152" s="274">
        <f>IF(YE$6=$WQ$5,成绩录入!CP155,0)</f>
        <v>0</v>
      </c>
      <c r="YF152" s="274">
        <f>IF(YF$6=$WQ$5,成绩录入!CQ155,0)</f>
        <v>0</v>
      </c>
      <c r="YG152" s="274">
        <f>IF(YG$6=$WQ$5,成绩录入!CR155,0)</f>
        <v>0</v>
      </c>
      <c r="YH152" s="274">
        <f>IF(YH$6=$WQ$5,成绩录入!CS155,0)</f>
        <v>0</v>
      </c>
      <c r="YI152" s="274">
        <f>IF(YI$6=$WQ$5,成绩录入!CT155,0)</f>
        <v>0</v>
      </c>
      <c r="YJ152" s="274">
        <f>IF(YJ$6=$WQ$5,成绩录入!CU155,0)</f>
        <v>0</v>
      </c>
      <c r="YK152" s="274">
        <f>IF(YK$6=$WQ$5,成绩录入!CV155,0)</f>
        <v>0</v>
      </c>
      <c r="YL152" s="274">
        <f>IF(YL$6=$WQ$5,成绩录入!CW155,0)</f>
        <v>0</v>
      </c>
      <c r="YM152" s="274">
        <f>IF(YM$6=$WQ$5,成绩录入!CX155,0)</f>
        <v>0</v>
      </c>
      <c r="YN152" s="274">
        <f>IF(YN$6=$WQ$5,成绩录入!CY155,0)</f>
        <v>0</v>
      </c>
      <c r="YO152" s="274">
        <f>IF(YO$6=$WQ$5,成绩录入!CZ155,0)</f>
        <v>0</v>
      </c>
      <c r="YP152" s="274">
        <f>IF(YP$6=$WQ$5,成绩录入!DA155,0)</f>
        <v>0</v>
      </c>
      <c r="YQ152" s="274">
        <f>IF(YQ$6=$WQ$5,成绩录入!DB155,0)</f>
        <v>0</v>
      </c>
      <c r="YR152" s="274">
        <f>IF(YR$6=$WQ$5,成绩录入!DC155,0)</f>
        <v>0</v>
      </c>
      <c r="YS152" s="274">
        <f>IF(YS$6=$WQ$5,成绩录入!DD155,0)</f>
        <v>0</v>
      </c>
      <c r="YT152" s="274">
        <f>IF(YT$6=$WQ$5,成绩录入!DE155,0)</f>
        <v>0</v>
      </c>
      <c r="YU152" s="274">
        <f>IF(YU$6=$WQ$5,成绩录入!DF155,0)</f>
        <v>0</v>
      </c>
      <c r="YV152" s="274">
        <f>IF(YV$6=$WQ$5,成绩录入!DG155,0)</f>
        <v>0</v>
      </c>
      <c r="YW152" s="274">
        <f>IF(YW$6=$WQ$5,成绩录入!DH155,0)</f>
        <v>0</v>
      </c>
      <c r="YX152" s="274">
        <f>IF(YX$6=$WQ$5,成绩录入!DI155,0)</f>
        <v>0</v>
      </c>
      <c r="YY152" s="274">
        <f>IF(YY$6=$WQ$5,成绩录入!DJ155,0)</f>
        <v>0</v>
      </c>
      <c r="YZ152" s="248">
        <f>IF(YZ$6=$WQ$5,成绩录入!DK155,0)</f>
        <v>0</v>
      </c>
      <c r="ZA152" s="248">
        <f>IF(ZA$6=$WQ$5,成绩录入!DL155,0)</f>
        <v>0</v>
      </c>
      <c r="ZB152" s="248">
        <f>IF(ZB$6=$WQ$5,成绩录入!DM155,0)</f>
        <v>0</v>
      </c>
      <c r="ZC152" s="248">
        <f>IF(ZC$6=$WQ$5,成绩录入!DN155,0)</f>
        <v>0</v>
      </c>
      <c r="ZD152" s="248">
        <f>IF(ZD$6=$WQ$5,成绩录入!DO155,0)</f>
        <v>0</v>
      </c>
      <c r="ZE152" s="248">
        <f>IF(ZE$6=$WQ$5,成绩录入!DP155,0)</f>
        <v>0</v>
      </c>
      <c r="ZF152" s="248">
        <f>IF(ZF$6=$WQ$5,成绩录入!DQ155,0)</f>
        <v>0</v>
      </c>
      <c r="ZG152" s="248">
        <f>IF(ZG$6=$WQ$5,成绩录入!DR155,0)</f>
        <v>0</v>
      </c>
      <c r="ZH152" s="248">
        <f>IF(ZH$6=$WQ$5,成绩录入!DS155,0)</f>
        <v>0</v>
      </c>
      <c r="ZI152" s="248">
        <f>IF(ZI$6=$WQ$5,成绩录入!DT155,0)</f>
        <v>0</v>
      </c>
      <c r="ZJ152" s="248">
        <f>IF(ZJ$6=$WQ$5,成绩录入!DU155,0)</f>
        <v>0</v>
      </c>
      <c r="ZK152" s="248">
        <f>IF(ZK$6=$WQ$5,成绩录入!DV155,0)</f>
        <v>0</v>
      </c>
      <c r="ZL152" s="248">
        <f>IF(ZL$6=$WQ$5,成绩录入!DW155,0)</f>
        <v>0</v>
      </c>
      <c r="ZM152" s="248">
        <f>IF(ZM$6=$WQ$5,成绩录入!DX155,0)</f>
        <v>0</v>
      </c>
      <c r="ZN152" s="248">
        <f>IF(ZN$6=$WQ$5,成绩录入!DY155,0)</f>
        <v>0</v>
      </c>
      <c r="ZO152" s="248">
        <f>IF(ZO$6=$WQ$5,成绩录入!DZ155,0)</f>
        <v>0</v>
      </c>
      <c r="ZP152" s="248">
        <f>IF(ZP$6=$WQ$5,成绩录入!EA155,0)</f>
        <v>0</v>
      </c>
      <c r="ZQ152" s="248">
        <f>IF(ZQ$6=$WQ$5,成绩录入!EB155,0)</f>
        <v>0</v>
      </c>
      <c r="ZR152" s="248">
        <f>IF(ZR$6=$WQ$5,成绩录入!EC155,0)</f>
        <v>0</v>
      </c>
      <c r="ZS152" s="248">
        <f>IF(ZS$6=$WQ$5,成绩录入!ED155,0)</f>
        <v>0</v>
      </c>
      <c r="ZT152" s="248">
        <f>IF(ZT$6=$WQ$5,成绩录入!EE155,0)</f>
        <v>0</v>
      </c>
      <c r="ZU152" s="248">
        <f>IF(ZU$6=$WQ$5,成绩录入!EF155,0)</f>
        <v>0</v>
      </c>
      <c r="ZV152" s="248">
        <f>IF(ZV$6=$WQ$5,成绩录入!EG155,0)</f>
        <v>0</v>
      </c>
      <c r="ZW152" s="248">
        <f>IF(ZW$6=$WQ$5,成绩录入!EH155,0)</f>
        <v>0</v>
      </c>
      <c r="ZX152" s="248">
        <f>IF(ZX$6=$WQ$5,成绩录入!EI155,0)</f>
        <v>0</v>
      </c>
      <c r="ZY152" s="248">
        <f>IF(ZY$6=$WQ$5,成绩录入!EJ155,0)</f>
        <v>0</v>
      </c>
      <c r="ZZ152" s="248">
        <f>IF(ZZ$6=$WQ$5,成绩录入!EK155,0)</f>
        <v>0</v>
      </c>
      <c r="AAA152" s="248">
        <f>IF(AAA$6=$WQ$5,成绩录入!EL155,0)</f>
        <v>0</v>
      </c>
      <c r="AAB152" s="248">
        <f>IF(AAB$6=$WQ$5,成绩录入!EM155,0)</f>
        <v>0</v>
      </c>
      <c r="AAC152" s="248">
        <f>IF(AAC$6=$WQ$5,成绩录入!EN155,0)</f>
        <v>0</v>
      </c>
      <c r="AAD152" s="248">
        <f>IF(AAD$6=$WQ$5,成绩录入!EO155,0)</f>
        <v>0</v>
      </c>
      <c r="AAE152" s="248">
        <f>IF(AAE$6=$WQ$5,成绩录入!EP155,0)</f>
        <v>0</v>
      </c>
      <c r="AAF152" s="248">
        <f>IF(AAF$6=$WQ$5,成绩录入!EQ155,0)</f>
        <v>0</v>
      </c>
      <c r="AAG152" s="248">
        <f>IF(AAG$6=$WQ$5,成绩录入!ER155,0)</f>
        <v>0</v>
      </c>
      <c r="AAH152" s="248">
        <f>IF(AAH$6=$WQ$5,成绩录入!ES155,0)</f>
        <v>0</v>
      </c>
      <c r="AAI152" s="248">
        <f>IF(AAI$6=$WQ$5,成绩录入!ET155,0)</f>
        <v>0</v>
      </c>
      <c r="AAJ152" s="248">
        <f>IF(AAJ$6=$WQ$5,成绩录入!EU155,0)</f>
        <v>0</v>
      </c>
      <c r="AAK152" s="248">
        <f>IF(AAK$6=$WQ$5,成绩录入!EV155,0)</f>
        <v>0</v>
      </c>
      <c r="AAL152" s="248">
        <f>IF(AAL$6=$WQ$5,成绩录入!EW155,0)</f>
        <v>0</v>
      </c>
      <c r="AAM152" s="248">
        <f>IF(AAM$6=$WQ$5,成绩录入!EX155,0)</f>
        <v>0</v>
      </c>
      <c r="AAN152" s="218">
        <f t="shared" si="355"/>
        <v>0</v>
      </c>
      <c r="AAO152" s="206"/>
      <c r="AAQ152" s="273">
        <f>IF(AAQ$6=$AAP$5,成绩录入!BC155,0)</f>
        <v>0</v>
      </c>
      <c r="AAR152" s="274">
        <f>IF(AAR$6=$AAP$5,成绩录入!BD155,0)</f>
        <v>0</v>
      </c>
      <c r="AAS152" s="274">
        <f>IF(AAS$6=$AAP$5,成绩录入!BE155,0)</f>
        <v>0</v>
      </c>
      <c r="AAT152" s="274">
        <f>IF(AAT$6=$AAP$5,成绩录入!BF155,0)</f>
        <v>0</v>
      </c>
      <c r="AAU152" s="274">
        <f>IF(AAU$6=$AAP$5,成绩录入!BG155,0)</f>
        <v>0</v>
      </c>
      <c r="AAV152" s="274">
        <f>IF(AAV$6=$AAP$5,成绩录入!BH155,0)</f>
        <v>0</v>
      </c>
      <c r="AAW152" s="274">
        <f>IF(AAW$6=$AAP$5,成绩录入!BI155,0)</f>
        <v>0</v>
      </c>
      <c r="AAX152" s="274">
        <f>IF(AAX$6=$AAP$5,成绩录入!BJ155,0)</f>
        <v>0</v>
      </c>
      <c r="AAY152" s="274">
        <f>IF(AAY$6=$AAP$5,成绩录入!BK155,0)</f>
        <v>0</v>
      </c>
      <c r="AAZ152" s="274">
        <f>IF(AAZ$6=$AAP$5,成绩录入!BL155,0)</f>
        <v>0</v>
      </c>
      <c r="ABA152" s="274">
        <f>IF(ABA$6=$AAP$5,成绩录入!BM155,0)</f>
        <v>0</v>
      </c>
      <c r="ABB152" s="274">
        <f>IF(ABB$6=$AAP$5,成绩录入!BN155,0)</f>
        <v>0</v>
      </c>
      <c r="ABC152" s="274">
        <f>IF(ABC$6=$AAP$5,成绩录入!BO155,0)</f>
        <v>0</v>
      </c>
      <c r="ABD152" s="274">
        <f>IF(ABD$6=$AAP$5,成绩录入!BP155,0)</f>
        <v>0</v>
      </c>
      <c r="ABE152" s="274">
        <f>IF(ABE$6=$AAP$5,成绩录入!BQ155,0)</f>
        <v>0</v>
      </c>
      <c r="ABF152" s="274">
        <f>IF(ABF$6=$AAP$5,成绩录入!BR155,0)</f>
        <v>0</v>
      </c>
      <c r="ABG152" s="274">
        <f>IF(ABG$6=$AAP$5,成绩录入!BS155,0)</f>
        <v>0</v>
      </c>
      <c r="ABH152" s="274">
        <f>IF(ABH$6=$AAP$5,成绩录入!BT155,0)</f>
        <v>0</v>
      </c>
      <c r="ABI152" s="274">
        <f>IF(ABI$6=$AAP$5,成绩录入!BU155,0)</f>
        <v>0</v>
      </c>
      <c r="ABJ152" s="274">
        <f>IF(ABJ$6=$AAP$5,成绩录入!BV155,0)</f>
        <v>0</v>
      </c>
      <c r="ABK152" s="274">
        <f>IF(ABK$6=$AAP$5,成绩录入!BW155,0)</f>
        <v>0</v>
      </c>
      <c r="ABL152" s="274">
        <f>IF(ABL$6=$AAP$5,成绩录入!BX155,0)</f>
        <v>0</v>
      </c>
      <c r="ABM152" s="274">
        <f>IF(ABM$6=$AAP$5,成绩录入!BY155,0)</f>
        <v>0</v>
      </c>
      <c r="ABN152" s="274">
        <f>IF(ABN$6=$AAP$5,成绩录入!BZ155,0)</f>
        <v>0</v>
      </c>
      <c r="ABO152" s="274">
        <f>IF(ABO$6=$AAP$5,成绩录入!CA155,0)</f>
        <v>0</v>
      </c>
      <c r="ABP152" s="274">
        <f>IF(ABP$6=$AAP$5,成绩录入!CB155,0)</f>
        <v>0</v>
      </c>
      <c r="ABQ152" s="274">
        <f>IF(ABQ$6=$AAP$5,成绩录入!CC155,0)</f>
        <v>0</v>
      </c>
      <c r="ABR152" s="274">
        <f>IF(ABR$6=$AAP$5,成绩录入!CD155,0)</f>
        <v>0</v>
      </c>
      <c r="ABS152" s="274">
        <f>IF(ABS$6=$AAP$5,成绩录入!CE155,0)</f>
        <v>0</v>
      </c>
      <c r="ABT152" s="274">
        <f>IF(ABT$6=$AAP$5,成绩录入!CF155,0)</f>
        <v>0</v>
      </c>
      <c r="ABU152" s="274">
        <f>IF(ABU$6=$AAP$5,成绩录入!CG155,0)</f>
        <v>0</v>
      </c>
      <c r="ABV152" s="274">
        <f>IF(ABV$6=$AAP$5,成绩录入!CH155,0)</f>
        <v>0</v>
      </c>
      <c r="ABW152" s="274">
        <f>IF(ABW$6=$AAP$5,成绩录入!CI155,0)</f>
        <v>0</v>
      </c>
      <c r="ABX152" s="274">
        <f>IF(ABX$6=$AAP$5,成绩录入!CJ155,0)</f>
        <v>0</v>
      </c>
      <c r="ABY152" s="274">
        <f>IF(ABY$6=$AAP$5,成绩录入!CK155,0)</f>
        <v>0</v>
      </c>
      <c r="ABZ152" s="274">
        <f>IF(ABZ$6=$AAP$5,成绩录入!CL155,0)</f>
        <v>0</v>
      </c>
      <c r="ACA152" s="274">
        <f>IF(ACA$6=$AAP$5,成绩录入!CM155,0)</f>
        <v>0</v>
      </c>
      <c r="ACB152" s="274">
        <f>IF(ACB$6=$AAP$5,成绩录入!CN155,0)</f>
        <v>0</v>
      </c>
      <c r="ACC152" s="274">
        <f>IF(ACC$6=$AAP$5,成绩录入!CO155,0)</f>
        <v>0</v>
      </c>
      <c r="ACD152" s="274">
        <f>IF(ACD$6=$AAP$5,成绩录入!CP155,0)</f>
        <v>0</v>
      </c>
      <c r="ACE152" s="274">
        <f>IF(ACE$6=$AAP$5,成绩录入!CQ155,0)</f>
        <v>0</v>
      </c>
      <c r="ACF152" s="274">
        <f>IF(ACF$6=$AAP$5,成绩录入!CR155,0)</f>
        <v>0</v>
      </c>
      <c r="ACG152" s="274">
        <f>IF(ACG$6=$AAP$5,成绩录入!CS155,0)</f>
        <v>0</v>
      </c>
      <c r="ACH152" s="274">
        <f>IF(ACH$6=$AAP$5,成绩录入!CT155,0)</f>
        <v>0</v>
      </c>
      <c r="ACI152" s="274">
        <f>IF(ACI$6=$AAP$5,成绩录入!CU155,0)</f>
        <v>0</v>
      </c>
      <c r="ACJ152" s="274">
        <f>IF(ACJ$6=$AAP$5,成绩录入!CV155,0)</f>
        <v>0</v>
      </c>
      <c r="ACK152" s="274">
        <f>IF(ACK$6=$AAP$5,成绩录入!CW155,0)</f>
        <v>0</v>
      </c>
      <c r="ACL152" s="274">
        <f>IF(ACL$6=$AAP$5,成绩录入!CX155,0)</f>
        <v>0</v>
      </c>
      <c r="ACM152" s="274">
        <f>IF(ACM$6=$AAP$5,成绩录入!CY155,0)</f>
        <v>0</v>
      </c>
      <c r="ACN152" s="274">
        <f>IF(ACN$6=$AAP$5,成绩录入!CZ155,0)</f>
        <v>0</v>
      </c>
      <c r="ACO152" s="274">
        <f>IF(ACO$6=$AAP$5,成绩录入!DA155,0)</f>
        <v>0</v>
      </c>
      <c r="ACP152" s="274">
        <f>IF(ACP$6=$AAP$5,成绩录入!DB155,0)</f>
        <v>0</v>
      </c>
      <c r="ACQ152" s="274">
        <f>IF(ACQ$6=$AAP$5,成绩录入!DC155,0)</f>
        <v>0</v>
      </c>
      <c r="ACR152" s="274">
        <f>IF(ACR$6=$AAP$5,成绩录入!DD155,0)</f>
        <v>0</v>
      </c>
      <c r="ACS152" s="274">
        <f>IF(ACS$6=$AAP$5,成绩录入!DE155,0)</f>
        <v>0</v>
      </c>
      <c r="ACT152" s="274">
        <f>IF(ACT$6=$AAP$5,成绩录入!DF155,0)</f>
        <v>0</v>
      </c>
      <c r="ACU152" s="274">
        <f>IF(ACU$6=$AAP$5,成绩录入!DG155,0)</f>
        <v>0</v>
      </c>
      <c r="ACV152" s="274">
        <f>IF(ACV$6=$AAP$5,成绩录入!DH155,0)</f>
        <v>0</v>
      </c>
      <c r="ACW152" s="274">
        <f>IF(ACW$6=$AAP$5,成绩录入!DI155,0)</f>
        <v>0</v>
      </c>
      <c r="ACX152" s="274">
        <f>IF(ACX$6=$AAP$5,成绩录入!DJ155,0)</f>
        <v>0</v>
      </c>
      <c r="ACY152" s="248">
        <f>IF(ACY$6=$AAP$5,成绩录入!DK155,0)</f>
        <v>0</v>
      </c>
      <c r="ACZ152" s="248">
        <f>IF(ACZ$6=$AAP$5,成绩录入!DL155,0)</f>
        <v>0</v>
      </c>
      <c r="ADA152" s="248">
        <f>IF(ADA$6=$AAP$5,成绩录入!DM155,0)</f>
        <v>0</v>
      </c>
      <c r="ADB152" s="248">
        <f>IF(ADB$6=$AAP$5,成绩录入!DN155,0)</f>
        <v>0</v>
      </c>
      <c r="ADC152" s="248">
        <f>IF(ADC$6=$AAP$5,成绩录入!DO155,0)</f>
        <v>0</v>
      </c>
      <c r="ADD152" s="248">
        <f>IF(ADD$6=$AAP$5,成绩录入!DP155,0)</f>
        <v>0</v>
      </c>
      <c r="ADE152" s="248">
        <f>IF(ADE$6=$AAP$5,成绩录入!DQ155,0)</f>
        <v>0</v>
      </c>
      <c r="ADF152" s="248">
        <f>IF(ADF$6=$AAP$5,成绩录入!DR155,0)</f>
        <v>0</v>
      </c>
      <c r="ADG152" s="248">
        <f>IF(ADG$6=$AAP$5,成绩录入!DS155,0)</f>
        <v>0</v>
      </c>
      <c r="ADH152" s="248">
        <f>IF(ADH$6=$AAP$5,成绩录入!DT155,0)</f>
        <v>0</v>
      </c>
      <c r="ADI152" s="248">
        <f>IF(ADI$6=$AAP$5,成绩录入!DU155,0)</f>
        <v>0</v>
      </c>
      <c r="ADJ152" s="248">
        <f>IF(ADJ$6=$AAP$5,成绩录入!DV155,0)</f>
        <v>0</v>
      </c>
      <c r="ADK152" s="248">
        <f>IF(ADK$6=$AAP$5,成绩录入!DW155,0)</f>
        <v>0</v>
      </c>
      <c r="ADL152" s="248">
        <f>IF(ADL$6=$AAP$5,成绩录入!DX155,0)</f>
        <v>0</v>
      </c>
      <c r="ADM152" s="248">
        <f>IF(ADM$6=$AAP$5,成绩录入!DY155,0)</f>
        <v>0</v>
      </c>
      <c r="ADN152" s="248">
        <f>IF(ADN$6=$AAP$5,成绩录入!DZ155,0)</f>
        <v>0</v>
      </c>
      <c r="ADO152" s="248">
        <f>IF(ADO$6=$AAP$5,成绩录入!EA155,0)</f>
        <v>0</v>
      </c>
      <c r="ADP152" s="248">
        <f>IF(ADP$6=$AAP$5,成绩录入!EB155,0)</f>
        <v>0</v>
      </c>
      <c r="ADQ152" s="248">
        <f>IF(ADQ$6=$AAP$5,成绩录入!EC155,0)</f>
        <v>0</v>
      </c>
      <c r="ADR152" s="248">
        <f>IF(ADR$6=$AAP$5,成绩录入!ED155,0)</f>
        <v>0</v>
      </c>
      <c r="ADS152" s="248">
        <f>IF(ADS$6=$AAP$5,成绩录入!EE155,0)</f>
        <v>0</v>
      </c>
      <c r="ADT152" s="248">
        <f>IF(ADT$6=$AAP$5,成绩录入!EF155,0)</f>
        <v>0</v>
      </c>
      <c r="ADU152" s="248">
        <f>IF(ADU$6=$AAP$5,成绩录入!EG155,0)</f>
        <v>0</v>
      </c>
      <c r="ADV152" s="248">
        <f>IF(ADV$6=$AAP$5,成绩录入!EH155,0)</f>
        <v>0</v>
      </c>
      <c r="ADW152" s="248">
        <f>IF(ADW$6=$AAP$5,成绩录入!EI155,0)</f>
        <v>0</v>
      </c>
      <c r="ADX152" s="248">
        <f>IF(ADX$6=$AAP$5,成绩录入!EJ155,0)</f>
        <v>0</v>
      </c>
      <c r="ADY152" s="248">
        <f>IF(ADY$6=$AAP$5,成绩录入!EK155,0)</f>
        <v>0</v>
      </c>
      <c r="ADZ152" s="248">
        <f>IF(ADZ$6=$AAP$5,成绩录入!EL155,0)</f>
        <v>0</v>
      </c>
      <c r="AEA152" s="248">
        <f>IF(AEA$6=$AAP$5,成绩录入!EM155,0)</f>
        <v>0</v>
      </c>
      <c r="AEB152" s="248">
        <f>IF(AEB$6=$AAP$5,成绩录入!EN155,0)</f>
        <v>0</v>
      </c>
      <c r="AEC152" s="248">
        <f>IF(AEC$6=$AAP$5,成绩录入!EO155,0)</f>
        <v>0</v>
      </c>
      <c r="AED152" s="248">
        <f>IF(AED$6=$AAP$5,成绩录入!EP155,0)</f>
        <v>0</v>
      </c>
      <c r="AEE152" s="248">
        <f>IF(AEE$6=$AAP$5,成绩录入!EQ155,0)</f>
        <v>0</v>
      </c>
      <c r="AEF152" s="248">
        <f>IF(AEF$6=$AAP$5,成绩录入!ER155,0)</f>
        <v>0</v>
      </c>
      <c r="AEG152" s="248">
        <f>IF(AEG$6=$AAP$5,成绩录入!ES155,0)</f>
        <v>0</v>
      </c>
      <c r="AEH152" s="248">
        <f>IF(AEH$6=$AAP$5,成绩录入!ET155,0)</f>
        <v>0</v>
      </c>
      <c r="AEI152" s="248">
        <f>IF(AEI$6=$AAP$5,成绩录入!EU155,0)</f>
        <v>0</v>
      </c>
      <c r="AEJ152" s="248">
        <f>IF(AEJ$6=$AAP$5,成绩录入!EV155,0)</f>
        <v>0</v>
      </c>
      <c r="AEK152" s="248">
        <f>IF(AEK$6=$AAP$5,成绩录入!EW155,0)</f>
        <v>0</v>
      </c>
      <c r="AEL152" s="248">
        <f>IF(AEL$6=$AAP$5,成绩录入!EX155,0)</f>
        <v>0</v>
      </c>
      <c r="AEM152" s="218">
        <f t="shared" si="356"/>
        <v>0</v>
      </c>
      <c r="AEN152" s="166"/>
      <c r="AEO152" s="166"/>
      <c r="AEP152" s="273">
        <f>IF(AEP$6=$AEO$5,成绩录入!BC155,0)</f>
        <v>0</v>
      </c>
      <c r="AEQ152" s="274">
        <f>IF(AEQ$6=$AEO$5,成绩录入!BD155,0)</f>
        <v>0</v>
      </c>
      <c r="AER152" s="274">
        <f>IF(AER$6=$AEO$5,成绩录入!BE155,0)</f>
        <v>0</v>
      </c>
      <c r="AES152" s="274">
        <f>IF(AES$6=$AEO$5,成绩录入!BF155,0)</f>
        <v>0</v>
      </c>
      <c r="AET152" s="274">
        <f>IF(AET$6=$AEO$5,成绩录入!BG155,0)</f>
        <v>0</v>
      </c>
      <c r="AEU152" s="274">
        <f>IF(AEU$6=$AEO$5,成绩录入!BH155,0)</f>
        <v>0</v>
      </c>
      <c r="AEV152" s="274">
        <f>IF(AEV$6=$AEO$5,成绩录入!BI155,0)</f>
        <v>0</v>
      </c>
      <c r="AEW152" s="274">
        <f>IF(AEW$6=$AEO$5,成绩录入!BJ155,0)</f>
        <v>0</v>
      </c>
      <c r="AEX152" s="274">
        <f>IF(AEX$6=$AEO$5,成绩录入!BK155,0)</f>
        <v>0</v>
      </c>
      <c r="AEY152" s="274">
        <f>IF(AEY$6=$AEO$5,成绩录入!BL155,0)</f>
        <v>0</v>
      </c>
      <c r="AEZ152" s="274">
        <f>IF(AEZ$6=$AEO$5,成绩录入!BM155,0)</f>
        <v>0</v>
      </c>
      <c r="AFA152" s="274">
        <f>IF(AFA$6=$AEO$5,成绩录入!BN155,0)</f>
        <v>0</v>
      </c>
      <c r="AFB152" s="274">
        <f>IF(AFB$6=$AEO$5,成绩录入!BO155,0)</f>
        <v>0</v>
      </c>
      <c r="AFC152" s="274">
        <f>IF(AFC$6=$AEO$5,成绩录入!BP155,0)</f>
        <v>0</v>
      </c>
      <c r="AFD152" s="274">
        <f>IF(AFD$6=$AEO$5,成绩录入!BQ155,0)</f>
        <v>0</v>
      </c>
      <c r="AFE152" s="274">
        <f>IF(AFE$6=$AEO$5,成绩录入!BR155,0)</f>
        <v>0</v>
      </c>
      <c r="AFF152" s="274">
        <f>IF(AFF$6=$AEO$5,成绩录入!BS155,0)</f>
        <v>0</v>
      </c>
      <c r="AFG152" s="274">
        <f>IF(AFG$6=$AEO$5,成绩录入!BT155,0)</f>
        <v>0</v>
      </c>
      <c r="AFH152" s="274">
        <f>IF(AFH$6=$AEO$5,成绩录入!BU155,0)</f>
        <v>0</v>
      </c>
      <c r="AFI152" s="274">
        <f>IF(AFI$6=$AEO$5,成绩录入!BV155,0)</f>
        <v>0</v>
      </c>
      <c r="AFJ152" s="274">
        <f>IF(AFJ$6=$AEO$5,成绩录入!BW155,0)</f>
        <v>0</v>
      </c>
      <c r="AFK152" s="274">
        <f>IF(AFK$6=$AEO$5,成绩录入!BX155,0)</f>
        <v>0</v>
      </c>
      <c r="AFL152" s="274">
        <f>IF(AFL$6=$AEO$5,成绩录入!BY155,0)</f>
        <v>0</v>
      </c>
      <c r="AFM152" s="274">
        <f>IF(AFM$6=$AEO$5,成绩录入!BZ155,0)</f>
        <v>0</v>
      </c>
      <c r="AFN152" s="274">
        <f>IF(AFN$6=$AEO$5,成绩录入!CA155,0)</f>
        <v>0</v>
      </c>
      <c r="AFO152" s="274">
        <f>IF(AFO$6=$AEO$5,成绩录入!CB155,0)</f>
        <v>0</v>
      </c>
      <c r="AFP152" s="274">
        <f>IF(AFP$6=$AEO$5,成绩录入!CC155,0)</f>
        <v>0</v>
      </c>
      <c r="AFQ152" s="274">
        <f>IF(AFQ$6=$AEO$5,成绩录入!CD155,0)</f>
        <v>0</v>
      </c>
      <c r="AFR152" s="274">
        <f>IF(AFR$6=$AEO$5,成绩录入!CE155,0)</f>
        <v>0</v>
      </c>
      <c r="AFS152" s="274">
        <f>IF(AFS$6=$AEO$5,成绩录入!CF155,0)</f>
        <v>0</v>
      </c>
      <c r="AFT152" s="274">
        <f>IF(AFT$6=$AEO$5,成绩录入!CG155,0)</f>
        <v>0</v>
      </c>
      <c r="AFU152" s="274">
        <f>IF(AFU$6=$AEO$5,成绩录入!CH155,0)</f>
        <v>0</v>
      </c>
      <c r="AFV152" s="274">
        <f>IF(AFV$6=$AEO$5,成绩录入!CI155,0)</f>
        <v>0</v>
      </c>
      <c r="AFW152" s="274">
        <f>IF(AFW$6=$AEO$5,成绩录入!CJ155,0)</f>
        <v>0</v>
      </c>
      <c r="AFX152" s="274">
        <f>IF(AFX$6=$AEO$5,成绩录入!CK155,0)</f>
        <v>0</v>
      </c>
      <c r="AFY152" s="274">
        <f>IF(AFY$6=$AEO$5,成绩录入!CL155,0)</f>
        <v>0</v>
      </c>
      <c r="AFZ152" s="274">
        <f>IF(AFZ$6=$AEO$5,成绩录入!CM155,0)</f>
        <v>0</v>
      </c>
      <c r="AGA152" s="274">
        <f>IF(AGA$6=$AEO$5,成绩录入!CN155,0)</f>
        <v>0</v>
      </c>
      <c r="AGB152" s="274">
        <f>IF(AGB$6=$AEO$5,成绩录入!CO155,0)</f>
        <v>0</v>
      </c>
      <c r="AGC152" s="274">
        <f>IF(AGC$6=$AEO$5,成绩录入!CP155,0)</f>
        <v>0</v>
      </c>
      <c r="AGD152" s="274">
        <f>IF(AGD$6=$AEO$5,成绩录入!CQ155,0)</f>
        <v>0</v>
      </c>
      <c r="AGE152" s="274">
        <f>IF(AGE$6=$AEO$5,成绩录入!CR155,0)</f>
        <v>0</v>
      </c>
      <c r="AGF152" s="274">
        <f>IF(AGF$6=$AEO$5,成绩录入!CS155,0)</f>
        <v>0</v>
      </c>
      <c r="AGG152" s="274">
        <f>IF(AGG$6=$AEO$5,成绩录入!CT155,0)</f>
        <v>0</v>
      </c>
      <c r="AGH152" s="274">
        <f>IF(AGH$6=$AEO$5,成绩录入!CU155,0)</f>
        <v>0</v>
      </c>
      <c r="AGI152" s="274">
        <f>IF(AGI$6=$AEO$5,成绩录入!CV155,0)</f>
        <v>0</v>
      </c>
      <c r="AGJ152" s="274">
        <f>IF(AGJ$6=$AEO$5,成绩录入!CW155,0)</f>
        <v>0</v>
      </c>
      <c r="AGK152" s="274">
        <f>IF(AGK$6=$AEO$5,成绩录入!CX155,0)</f>
        <v>0</v>
      </c>
      <c r="AGL152" s="274">
        <f>IF(AGL$6=$AEO$5,成绩录入!CY155,0)</f>
        <v>0</v>
      </c>
      <c r="AGM152" s="274">
        <f>IF(AGM$6=$AEO$5,成绩录入!CZ155,0)</f>
        <v>0</v>
      </c>
      <c r="AGN152" s="274">
        <f>IF(AGN$6=$AEO$5,成绩录入!DA155,0)</f>
        <v>0</v>
      </c>
      <c r="AGO152" s="274">
        <f>IF(AGO$6=$AEO$5,成绩录入!DB155,0)</f>
        <v>0</v>
      </c>
      <c r="AGP152" s="274">
        <f>IF(AGP$6=$AEO$5,成绩录入!DC155,0)</f>
        <v>0</v>
      </c>
      <c r="AGQ152" s="274">
        <f>IF(AGQ$6=$AEO$5,成绩录入!DD155,0)</f>
        <v>0</v>
      </c>
      <c r="AGR152" s="274">
        <f>IF(AGR$6=$AEO$5,成绩录入!DE155,0)</f>
        <v>0</v>
      </c>
      <c r="AGS152" s="274">
        <f>IF(AGS$6=$AEO$5,成绩录入!DF155,0)</f>
        <v>0</v>
      </c>
      <c r="AGT152" s="274">
        <f>IF(AGT$6=$AEO$5,成绩录入!DG155,0)</f>
        <v>0</v>
      </c>
      <c r="AGU152" s="274">
        <f>IF(AGU$6=$AEO$5,成绩录入!DH155,0)</f>
        <v>0</v>
      </c>
      <c r="AGV152" s="274">
        <f>IF(AGV$6=$AEO$5,成绩录入!DI155,0)</f>
        <v>0</v>
      </c>
      <c r="AGW152" s="274">
        <f>IF(AGW$6=$AEO$5,成绩录入!DJ155,0)</f>
        <v>0</v>
      </c>
      <c r="AGX152" s="248">
        <f>IF(AGX$6=$AEO$5,成绩录入!DK155,0)</f>
        <v>0</v>
      </c>
      <c r="AGY152" s="248">
        <f>IF(AGY$6=$AEO$5,成绩录入!DL155,0)</f>
        <v>0</v>
      </c>
      <c r="AGZ152" s="248">
        <f>IF(AGZ$6=$AEO$5,成绩录入!DM155,0)</f>
        <v>0</v>
      </c>
      <c r="AHA152" s="248">
        <f>IF(AHA$6=$AEO$5,成绩录入!DN155,0)</f>
        <v>0</v>
      </c>
      <c r="AHB152" s="248">
        <f>IF(AHB$6=$AEO$5,成绩录入!DO155,0)</f>
        <v>0</v>
      </c>
      <c r="AHC152" s="248">
        <f>IF(AHC$6=$AEO$5,成绩录入!DP155,0)</f>
        <v>0</v>
      </c>
      <c r="AHD152" s="248">
        <f>IF(AHD$6=$AEO$5,成绩录入!DQ155,0)</f>
        <v>0</v>
      </c>
      <c r="AHE152" s="248">
        <f>IF(AHE$6=$AEO$5,成绩录入!DR155,0)</f>
        <v>0</v>
      </c>
      <c r="AHF152" s="248">
        <f>IF(AHF$6=$AEO$5,成绩录入!DS155,0)</f>
        <v>0</v>
      </c>
      <c r="AHG152" s="248">
        <f>IF(AHG$6=$AEO$5,成绩录入!DT155,0)</f>
        <v>0</v>
      </c>
      <c r="AHH152" s="248">
        <f>IF(AHH$6=$AEO$5,成绩录入!DU155,0)</f>
        <v>0</v>
      </c>
      <c r="AHI152" s="248">
        <f>IF(AHI$6=$AEO$5,成绩录入!DV155,0)</f>
        <v>0</v>
      </c>
      <c r="AHJ152" s="248">
        <f>IF(AHJ$6=$AEO$5,成绩录入!DW155,0)</f>
        <v>0</v>
      </c>
      <c r="AHK152" s="248">
        <f>IF(AHK$6=$AEO$5,成绩录入!DX155,0)</f>
        <v>0</v>
      </c>
      <c r="AHL152" s="248">
        <f>IF(AHL$6=$AEO$5,成绩录入!DY155,0)</f>
        <v>0</v>
      </c>
      <c r="AHM152" s="248">
        <f>IF(AHM$6=$AEO$5,成绩录入!DZ155,0)</f>
        <v>0</v>
      </c>
      <c r="AHN152" s="248">
        <f>IF(AHN$6=$AEO$5,成绩录入!EA155,0)</f>
        <v>0</v>
      </c>
      <c r="AHO152" s="248">
        <f>IF(AHO$6=$AEO$5,成绩录入!EB155,0)</f>
        <v>0</v>
      </c>
      <c r="AHP152" s="248">
        <f>IF(AHP$6=$AEO$5,成绩录入!EC155,0)</f>
        <v>0</v>
      </c>
      <c r="AHQ152" s="248">
        <f>IF(AHQ$6=$AEO$5,成绩录入!ED155,0)</f>
        <v>0</v>
      </c>
      <c r="AHR152" s="248">
        <f>IF(AHR$6=$AEO$5,成绩录入!EE155,0)</f>
        <v>0</v>
      </c>
      <c r="AHS152" s="248">
        <f>IF(AHS$6=$AEO$5,成绩录入!EF155,0)</f>
        <v>0</v>
      </c>
      <c r="AHT152" s="248">
        <f>IF(AHT$6=$AEO$5,成绩录入!EG155,0)</f>
        <v>0</v>
      </c>
      <c r="AHU152" s="248">
        <f>IF(AHU$6=$AEO$5,成绩录入!EH155,0)</f>
        <v>0</v>
      </c>
      <c r="AHV152" s="248">
        <f>IF(AHV$6=$AEO$5,成绩录入!EI155,0)</f>
        <v>0</v>
      </c>
      <c r="AHW152" s="248">
        <f>IF(AHW$6=$AEO$5,成绩录入!EJ155,0)</f>
        <v>0</v>
      </c>
      <c r="AHX152" s="248">
        <f>IF(AHX$6=$AEO$5,成绩录入!EK155,0)</f>
        <v>0</v>
      </c>
      <c r="AHY152" s="248">
        <f>IF(AHY$6=$AEO$5,成绩录入!EL155,0)</f>
        <v>0</v>
      </c>
      <c r="AHZ152" s="248">
        <f>IF(AHZ$6=$AEO$5,成绩录入!EM155,0)</f>
        <v>0</v>
      </c>
      <c r="AIA152" s="248">
        <f>IF(AIA$6=$AEO$5,成绩录入!EN155,0)</f>
        <v>0</v>
      </c>
      <c r="AIB152" s="248">
        <f>IF(AIB$6=$AEO$5,成绩录入!EO155,0)</f>
        <v>0</v>
      </c>
      <c r="AIC152" s="248">
        <f>IF(AIC$6=$AEO$5,成绩录入!EP155,0)</f>
        <v>0</v>
      </c>
      <c r="AID152" s="248">
        <f>IF(AID$6=$AEO$5,成绩录入!EQ155,0)</f>
        <v>0</v>
      </c>
      <c r="AIE152" s="248">
        <f>IF(AIE$6=$AEO$5,成绩录入!ER155,0)</f>
        <v>0</v>
      </c>
      <c r="AIF152" s="248">
        <f>IF(AIF$6=$AEO$5,成绩录入!ES155,0)</f>
        <v>0</v>
      </c>
      <c r="AIG152" s="248">
        <f>IF(AIG$6=$AEO$5,成绩录入!ET155,0)</f>
        <v>0</v>
      </c>
      <c r="AIH152" s="248">
        <f>IF(AIH$6=$AEO$5,成绩录入!EU155,0)</f>
        <v>0</v>
      </c>
      <c r="AII152" s="248">
        <f>IF(AII$6=$AEO$5,成绩录入!EV155,0)</f>
        <v>0</v>
      </c>
      <c r="AIJ152" s="248">
        <f>IF(AIJ$6=$AEO$5,成绩录入!EW155,0)</f>
        <v>0</v>
      </c>
      <c r="AIK152" s="248">
        <f>IF(AIK$6=$AEO$5,成绩录入!EX155,0)</f>
        <v>0</v>
      </c>
      <c r="AIL152" s="218">
        <f t="shared" si="357"/>
        <v>0</v>
      </c>
      <c r="AIN152" s="402" t="str">
        <f>初始录入!A157</f>
        <v/>
      </c>
      <c r="AIO152" s="270">
        <f>初始录入!B157</f>
        <v>0</v>
      </c>
      <c r="AIP152" s="271">
        <f>初始录入!C157</f>
        <v>0</v>
      </c>
      <c r="AIQ152" s="403">
        <f>IF(平时!D150&lt;&gt;"",平时!D150,0)</f>
        <v>0</v>
      </c>
      <c r="AIR152" s="404" t="str">
        <f t="shared" si="331"/>
        <v/>
      </c>
      <c r="AIS152" s="403">
        <f>IF(过程!D150&lt;&gt;"",过程!D150,0)</f>
        <v>0</v>
      </c>
      <c r="AIT152" s="404" t="str">
        <f t="shared" si="332"/>
        <v/>
      </c>
      <c r="AIU152" s="216">
        <f>IF(期末!D150&lt;&gt;"",期末!D150,0)</f>
        <v>0</v>
      </c>
      <c r="AIV152" s="404" t="str">
        <f t="shared" si="333"/>
        <v/>
      </c>
      <c r="AIW152" s="405">
        <f t="shared" si="334"/>
        <v>0</v>
      </c>
      <c r="AIX152" s="403">
        <f>IF(平时!E150&lt;&gt;"",平时!E150,0)</f>
        <v>0</v>
      </c>
      <c r="AIY152" s="404" t="str">
        <f t="shared" si="335"/>
        <v/>
      </c>
      <c r="AIZ152" s="403">
        <f>IF(过程!E150&lt;&gt;"",过程!E150,0)</f>
        <v>0</v>
      </c>
      <c r="AJA152" s="404" t="str">
        <f t="shared" si="336"/>
        <v/>
      </c>
      <c r="AJB152" s="216">
        <f>IF(期末!E150&lt;&gt;"",期末!E150,0)</f>
        <v>0</v>
      </c>
      <c r="AJC152" s="404" t="str">
        <f t="shared" si="337"/>
        <v/>
      </c>
      <c r="AJD152" s="405">
        <f t="shared" si="338"/>
        <v>0</v>
      </c>
      <c r="AJE152" s="403">
        <f>IF(平时!F150&lt;&gt;"",平时!F150,0)</f>
        <v>0</v>
      </c>
      <c r="AJF152" s="404" t="str">
        <f t="shared" si="339"/>
        <v/>
      </c>
      <c r="AJG152" s="403">
        <f>IF(过程!F150&lt;&gt;"",过程!F150,0)</f>
        <v>0</v>
      </c>
      <c r="AJH152" s="404" t="str">
        <f t="shared" si="340"/>
        <v/>
      </c>
      <c r="AJI152" s="216">
        <f>IF(期末!F150&lt;&gt;"",期末!F150,0)</f>
        <v>0</v>
      </c>
      <c r="AJJ152" s="404" t="str">
        <f t="shared" si="341"/>
        <v/>
      </c>
      <c r="AJK152" s="405">
        <f t="shared" si="342"/>
        <v>0</v>
      </c>
      <c r="AJL152" s="403">
        <f>IF(平时!G150&lt;&gt;"",平时!G150,0)</f>
        <v>0</v>
      </c>
      <c r="AJM152" s="404" t="str">
        <f t="shared" si="343"/>
        <v/>
      </c>
      <c r="AJN152" s="403">
        <f>IF(过程!G150&lt;&gt;"",过程!G150,0)</f>
        <v>0</v>
      </c>
      <c r="AJO152" s="404" t="str">
        <f t="shared" si="344"/>
        <v/>
      </c>
      <c r="AJP152" s="216">
        <f>IF(期末!G150&lt;&gt;"",期末!G150,0)</f>
        <v>0</v>
      </c>
      <c r="AJQ152" s="404" t="str">
        <f t="shared" si="345"/>
        <v/>
      </c>
      <c r="AJR152" s="405">
        <f t="shared" si="346"/>
        <v>0</v>
      </c>
      <c r="AJS152" s="403">
        <f>IF(平时!H150&lt;&gt;"",平时!H150,0)</f>
        <v>0</v>
      </c>
      <c r="AJT152" s="404" t="str">
        <f t="shared" si="347"/>
        <v/>
      </c>
      <c r="AJU152" s="403">
        <f>IF(过程!H150&lt;&gt;"",过程!H150,0)</f>
        <v>0</v>
      </c>
      <c r="AJV152" s="404" t="str">
        <f t="shared" si="348"/>
        <v/>
      </c>
      <c r="AJW152" s="216">
        <f>IF(期末!H150&lt;&gt;"",期末!H150,0)</f>
        <v>0</v>
      </c>
      <c r="AJX152" s="404" t="str">
        <f t="shared" si="349"/>
        <v/>
      </c>
      <c r="AJY152" s="406">
        <f t="shared" si="350"/>
        <v>0</v>
      </c>
      <c r="AKA152" s="216" t="str">
        <f>初始录入!A157</f>
        <v/>
      </c>
      <c r="AKB152" s="216">
        <f>初始录入!B157</f>
        <v>0</v>
      </c>
      <c r="AKC152" s="216">
        <f>初始录入!C157</f>
        <v>0</v>
      </c>
      <c r="AKD152" s="327" t="str">
        <f>IF(初始录入!$E157=初始录入!$K$2,达成度!$D165,"")</f>
        <v/>
      </c>
      <c r="AKE152" s="327" t="str">
        <f>IF(初始录入!$E157=初始录入!$K$3,达成度!D165,"")</f>
        <v/>
      </c>
      <c r="AKF152" s="216" t="str">
        <f>IF(初始录入!$E157=初始录入!$K$4,达成度!D165,"")</f>
        <v/>
      </c>
      <c r="AKG152" s="216" t="str">
        <f>IF(初始录入!$E157=初始录入!$K$5,达成度!D165,"")</f>
        <v/>
      </c>
      <c r="AKH152" s="327" t="str">
        <f>IF(初始录入!$E157=初始录入!$K$2,达成度!E165,"")</f>
        <v/>
      </c>
      <c r="AKI152" s="327" t="str">
        <f>IF(初始录入!$E157=初始录入!$K$3,达成度!E165,"")</f>
        <v/>
      </c>
      <c r="AKJ152" s="216" t="str">
        <f>IF(初始录入!$E157=初始录入!$K$4,达成度!E165,"")</f>
        <v/>
      </c>
      <c r="AKK152" s="216" t="str">
        <f>IF(初始录入!$E157=初始录入!$K$5,达成度!E165,"")</f>
        <v/>
      </c>
      <c r="AKL152" s="327" t="str">
        <f>IF(初始录入!$E157=初始录入!$K$2,达成度!F165,"")</f>
        <v/>
      </c>
      <c r="AKM152" s="327" t="str">
        <f>IF(初始录入!$E157=初始录入!$K$3,达成度!F165,"")</f>
        <v/>
      </c>
      <c r="AKN152" s="216" t="str">
        <f>IF(初始录入!$E157=初始录入!$K$4,达成度!F165,"")</f>
        <v/>
      </c>
      <c r="AKO152" s="216" t="str">
        <f>IF(初始录入!$E157=初始录入!$K$5,达成度!F165,"")</f>
        <v/>
      </c>
      <c r="AKP152" s="327" t="str">
        <f>IF(初始录入!$E157=初始录入!$K$2,达成度!H165,"")</f>
        <v/>
      </c>
      <c r="AKQ152" s="327" t="str">
        <f>IF(初始录入!$E157=初始录入!$K$3,达成度!H165,"")</f>
        <v/>
      </c>
      <c r="AKR152" s="216" t="str">
        <f>IF(初始录入!$E157=初始录入!$K$4,达成度!H165,"")</f>
        <v/>
      </c>
      <c r="AKS152" s="216" t="str">
        <f>IF(初始录入!$E157=初始录入!$K$5,达成度!H165,"")</f>
        <v/>
      </c>
      <c r="AKT152" s="327" t="str">
        <f>IF(初始录入!$E157=初始录入!$K$2,达成度!I165,"")</f>
        <v/>
      </c>
      <c r="AKU152" s="327" t="str">
        <f>IF(初始录入!$E157=初始录入!$K$3,达成度!I165,"")</f>
        <v/>
      </c>
      <c r="AKV152" s="216" t="str">
        <f>IF(初始录入!$E157=初始录入!$K$4,达成度!I165,"")</f>
        <v/>
      </c>
      <c r="AKW152" s="216" t="str">
        <f>IF(初始录入!$E157=初始录入!$K$5,达成度!I165,"")</f>
        <v/>
      </c>
      <c r="AKX152" s="327" t="str">
        <f>IF(初始录入!$E157=初始录入!$K$2,达成度!J165,"")</f>
        <v/>
      </c>
      <c r="AKY152" s="327" t="str">
        <f>IF(初始录入!$E157=初始录入!$K$3,达成度!J165,"")</f>
        <v/>
      </c>
      <c r="AKZ152" s="216" t="str">
        <f>IF(初始录入!$E157=初始录入!$K$4,达成度!J165,"")</f>
        <v/>
      </c>
      <c r="ALA152" s="216" t="str">
        <f>IF(初始录入!$E157=初始录入!$K$5,达成度!J165,"")</f>
        <v/>
      </c>
      <c r="ALB152" s="327" t="str">
        <f>IF(初始录入!$E157=初始录入!$K$2,达成度!L165,"")</f>
        <v/>
      </c>
      <c r="ALC152" s="327" t="str">
        <f>IF(初始录入!$E157=初始录入!$K$3,达成度!L165,"")</f>
        <v/>
      </c>
      <c r="ALD152" s="216" t="str">
        <f>IF(初始录入!$E157=初始录入!$K$4,达成度!L165,"")</f>
        <v/>
      </c>
      <c r="ALE152" s="216" t="str">
        <f>IF(初始录入!$E157=初始录入!$K$5,达成度!L165,"")</f>
        <v/>
      </c>
      <c r="ALF152" s="327" t="str">
        <f>IF(初始录入!$E157=初始录入!$K$2,达成度!M165,"")</f>
        <v/>
      </c>
      <c r="ALG152" s="327" t="str">
        <f>IF(初始录入!$E157=初始录入!$K$3,达成度!M165,"")</f>
        <v/>
      </c>
      <c r="ALH152" s="216" t="str">
        <f>IF(初始录入!$E157=初始录入!$K$4,达成度!M165,"")</f>
        <v/>
      </c>
      <c r="ALI152" s="216" t="str">
        <f>IF(初始录入!$E157=初始录入!$K$5,达成度!M165,"")</f>
        <v/>
      </c>
      <c r="ALJ152" s="327" t="str">
        <f>IF(初始录入!$E157=初始录入!$K$2,达成度!N165,"")</f>
        <v/>
      </c>
      <c r="ALK152" s="327" t="str">
        <f>IF(初始录入!$E157=初始录入!$K$3,达成度!N165,"")</f>
        <v/>
      </c>
      <c r="ALL152" s="216" t="str">
        <f>IF(初始录入!$E157=初始录入!$K$4,达成度!N165,"")</f>
        <v/>
      </c>
      <c r="ALM152" s="216" t="str">
        <f>IF(初始录入!$E157=初始录入!$K$5,达成度!N165,"")</f>
        <v/>
      </c>
      <c r="ALN152" s="327" t="str">
        <f>IF(初始录入!$E157=初始录入!$K$2,达成度!P165,"")</f>
        <v/>
      </c>
      <c r="ALO152" s="327" t="str">
        <f>IF(初始录入!$E157=初始录入!$K$3,达成度!P165,"")</f>
        <v/>
      </c>
      <c r="ALP152" s="216" t="str">
        <f>IF(初始录入!$E157=初始录入!$K$4,达成度!P165,"")</f>
        <v/>
      </c>
      <c r="ALQ152" s="216" t="str">
        <f>IF(初始录入!$E157=初始录入!$K$5,达成度!P165,"")</f>
        <v/>
      </c>
      <c r="ALR152" s="327" t="str">
        <f>IF(初始录入!$E157=初始录入!$K$2,达成度!Q165,"")</f>
        <v/>
      </c>
      <c r="ALS152" s="327" t="str">
        <f>IF(初始录入!$E157=初始录入!$K$3,达成度!Q165,"")</f>
        <v/>
      </c>
      <c r="ALT152" s="216" t="str">
        <f>IF(初始录入!$E157=初始录入!$K$4,达成度!Q165,"")</f>
        <v/>
      </c>
      <c r="ALU152" s="216" t="str">
        <f>IF(初始录入!$E157=初始录入!$K$5,达成度!Q165,"")</f>
        <v/>
      </c>
      <c r="ALV152" s="327" t="str">
        <f>IF(初始录入!$E157=初始录入!$K$2,达成度!R165,"")</f>
        <v/>
      </c>
      <c r="ALW152" s="327" t="str">
        <f>IF(初始录入!$E157=初始录入!$K$3,达成度!R165,"")</f>
        <v/>
      </c>
      <c r="ALX152" s="216" t="str">
        <f>IF(初始录入!$E157=初始录入!$K$4,达成度!R165,"")</f>
        <v/>
      </c>
      <c r="ALY152" s="216"/>
      <c r="ALZ152" s="327" t="str">
        <f>IF(初始录入!$E157=初始录入!$K$2,达成度!T165,"")</f>
        <v/>
      </c>
      <c r="AMA152" s="327" t="str">
        <f>IF(初始录入!$E157=初始录入!$K$3,达成度!T165,"")</f>
        <v/>
      </c>
      <c r="AMB152" s="216" t="str">
        <f>IF(初始录入!$E157=初始录入!$K$4,达成度!T165,"")</f>
        <v/>
      </c>
      <c r="AMC152" s="216" t="str">
        <f>IF(初始录入!$E157=初始录入!$K$5,达成度!T165,"")</f>
        <v/>
      </c>
      <c r="AMD152" s="327" t="str">
        <f>IF(初始录入!$E157=初始录入!$K$2,达成度!U165,"")</f>
        <v/>
      </c>
      <c r="AME152" s="327" t="str">
        <f>IF(初始录入!$E157=初始录入!$K$3,达成度!U165,"")</f>
        <v/>
      </c>
      <c r="AMF152" s="216" t="str">
        <f>IF(初始录入!$E157=初始录入!$K$4,达成度!U165,"")</f>
        <v/>
      </c>
      <c r="AMG152" s="216" t="str">
        <f>IF(初始录入!$E157=初始录入!$K$5,达成度!U165,"")</f>
        <v/>
      </c>
      <c r="AMH152" s="327" t="str">
        <f>IF(初始录入!$E157=初始录入!$K$2,达成度!V165,"")</f>
        <v/>
      </c>
      <c r="AMI152" s="327" t="str">
        <f>IF(初始录入!$E157=初始录入!$K$3,达成度!V165,"")</f>
        <v/>
      </c>
      <c r="AMJ152" s="216" t="str">
        <f>IF(初始录入!$E157=初始录入!$K$4,达成度!W165,"")</f>
        <v/>
      </c>
      <c r="AMK152" s="216" t="str">
        <f>IF(初始录入!$E157=初始录入!$K$5,达成度!W165,"")</f>
        <v/>
      </c>
      <c r="AMM152" s="270">
        <f t="shared" si="369"/>
        <v>145</v>
      </c>
      <c r="AMN152" s="222" t="str">
        <f t="shared" si="365"/>
        <v/>
      </c>
      <c r="AMO152" s="325" t="str">
        <f>IF($AMM152&lt;=$H$7,INDEX(达成度!$G$21:$G$170,$AMM152,1),"")</f>
        <v/>
      </c>
      <c r="AMP152" s="325" t="str">
        <f>IF($AMM152&lt;=$H$7,INDEX(达成度!$K$21:$K$170,$AMM152,1),"")</f>
        <v/>
      </c>
      <c r="AMQ152" s="325" t="str">
        <f>IF($AMM152&lt;=$H$7,INDEX(达成度!$O$21:$O$170,$AMM152,1),"")</f>
        <v/>
      </c>
      <c r="AMR152" s="325" t="str">
        <f>IF($AMM152&lt;=$H$7,INDEX(达成度!$S$21:$S$170,$AMM152,1),"")</f>
        <v/>
      </c>
      <c r="AMS152" s="326" t="str">
        <f>IF($AMM152&lt;=$H$7,INDEX(达成度!$W$21:$W$170,$AMM152,1),"")</f>
        <v/>
      </c>
      <c r="AMU152" s="407"/>
      <c r="AMV152" s="222" t="str">
        <f t="shared" si="366"/>
        <v/>
      </c>
      <c r="AMW152" s="325" t="str">
        <f>IF($AMM152&lt;=$I$7,INDEX(达成度!$G$21:$G$170,$AMM152+$H$7,1),"")</f>
        <v/>
      </c>
      <c r="AMX152" s="325" t="str">
        <f>IF($AMM152&lt;=$I$7,INDEX(达成度!$K$21:$K$170,$AMM152+$H$7,1),"")</f>
        <v/>
      </c>
      <c r="AMY152" s="325" t="str">
        <f>IF($AMM152&lt;=$I$7,INDEX(达成度!$O$21:$O$170,$AMM152+$H$7,1),"")</f>
        <v/>
      </c>
      <c r="AMZ152" s="325" t="str">
        <f>IF($AMM152&lt;=$I$7,INDEX(达成度!$S$21:$S$170,$AMM152+$H$7,1),"")</f>
        <v/>
      </c>
      <c r="ANA152" s="326" t="str">
        <f>IF($AMM152&lt;=$I$7,INDEX(达成度!$W$21:$W$170,$AMM152+$H$7,1),"")</f>
        <v/>
      </c>
      <c r="ANC152" s="270"/>
      <c r="AND152" s="216" t="str">
        <f t="shared" si="367"/>
        <v/>
      </c>
      <c r="ANE152" s="325" t="str">
        <f>IF($AMM152&lt;=$J$7,INDEX(达成度!$G$21:$G$170,$AMM152+$H$7+$I$7,1),"")</f>
        <v/>
      </c>
      <c r="ANF152" s="325" t="str">
        <f>IF($AMM152&lt;=$J$7,INDEX(达成度!$K$21:$K$170,$AMM152+$H$7+$I$7,1),"")</f>
        <v/>
      </c>
      <c r="ANG152" s="325" t="str">
        <f>IF($AMM152&lt;=$J$7,INDEX(达成度!$O$21:$O$170,$AMM152+$H$7+$I$7,1),"")</f>
        <v/>
      </c>
      <c r="ANH152" s="325" t="str">
        <f>IF($AMM152&lt;=$J$7,INDEX(达成度!$S$21:$S$170,$AMM152+$H$7+$I$7,1),"")</f>
        <v/>
      </c>
      <c r="ANI152" s="326" t="str">
        <f>IF($AMM152&lt;=$J$7,INDEX(达成度!$W$21:$W$170,$AMM152+$H$7+$I$7,1),"")</f>
        <v/>
      </c>
      <c r="ANK152" s="270"/>
      <c r="ANL152" s="216" t="str">
        <f t="shared" si="368"/>
        <v/>
      </c>
      <c r="ANM152" s="325" t="str">
        <f>IF($AMM152&lt;=$K$7,INDEX(达成度!$G$21:$G$170,$AMM152+$H$7+$I$7+$J$7,1),"")</f>
        <v/>
      </c>
      <c r="ANN152" s="325" t="str">
        <f>IF($AMM152&lt;=$K$7,INDEX(达成度!$K$21:$K$170,$AMM152+$H$7+$I$7+$J$7,1),"")</f>
        <v/>
      </c>
      <c r="ANO152" s="325" t="str">
        <f>IF($AMM152&lt;=$K$7,INDEX(达成度!$O$21:$O$170,$AMM152+$H$7+$I$7+$J$7,1),"")</f>
        <v/>
      </c>
      <c r="ANP152" s="325" t="str">
        <f>IF($AMM152&lt;=$K$7,INDEX(达成度!$S$21:$S$170,$AMM152+$H$7+$I$7+$J$7,1),"")</f>
        <v/>
      </c>
      <c r="ANQ152" s="326" t="str">
        <f>IF($AMM152&lt;=$K$7,INDEX(达成度!$W$21:$W$170,$AMM152+$H$7+$I$7+$J$7,1),"")</f>
        <v/>
      </c>
    </row>
    <row r="153" ht="18" customHeight="1" spans="1:1024 1025:1057">
      <c r="A153" s="215" t="str">
        <f>初始录入!A158</f>
        <v/>
      </c>
      <c r="B153" s="216" t="str">
        <f>IF(初始录入!B158&lt;&gt;"",初始录入!B158,"")</f>
        <v/>
      </c>
      <c r="C153" s="216" t="str">
        <f>IF(初始录入!C158&lt;&gt;"",初始录入!C158,"")</f>
        <v/>
      </c>
      <c r="D153" s="216" t="str">
        <f>IF(初始录入!D158&lt;&gt;"",初始录入!D158,"")</f>
        <v/>
      </c>
      <c r="E153" s="218" t="str">
        <f>IF(初始录入!E158&lt;&gt;"",初始录入!E158,"")</f>
        <v/>
      </c>
      <c r="G153" s="330"/>
      <c r="H153" s="295">
        <f>IF(初始录入!E158=H$6,1,0)</f>
        <v>0</v>
      </c>
      <c r="I153" s="295">
        <f>IF(初始录入!E158=I$6,1,0)</f>
        <v>0</v>
      </c>
      <c r="J153" s="295">
        <f>IF(初始录入!E158=J$6,1,0)</f>
        <v>0</v>
      </c>
      <c r="K153" s="321">
        <f>IF(初始录入!E158=K$6,1,0)</f>
        <v>0</v>
      </c>
      <c r="Y153" s="294">
        <v>100</v>
      </c>
      <c r="Z153" s="295">
        <f>成绩录入!$F$7</f>
        <v>0</v>
      </c>
      <c r="AA153" s="295">
        <f>成绩录入!F156</f>
        <v>0</v>
      </c>
      <c r="AB153" s="296">
        <f>IF(初始录入!$M$7&lt;&gt;"",IF(成绩录入!$F$7&lt;&gt;"",IF(初始录入!$P$7="次数",AA153/Z153*Y153,成绩录入!F156),0),0)</f>
        <v>0</v>
      </c>
      <c r="AC153" s="297">
        <f t="shared" si="278"/>
        <v>0</v>
      </c>
      <c r="AD153" s="297">
        <f t="shared" si="279"/>
        <v>0</v>
      </c>
      <c r="AE153" s="297">
        <f t="shared" si="280"/>
        <v>0</v>
      </c>
      <c r="AF153" s="297">
        <f t="shared" si="281"/>
        <v>0</v>
      </c>
      <c r="AG153" s="297">
        <f t="shared" si="282"/>
        <v>0</v>
      </c>
      <c r="AH153" s="298">
        <f t="shared" si="283"/>
        <v>0</v>
      </c>
      <c r="AJ153" s="260">
        <f>成绩录入!I156</f>
        <v>0</v>
      </c>
      <c r="AK153" s="248">
        <f>成绩录入!J156</f>
        <v>0</v>
      </c>
      <c r="AL153" s="248">
        <f>成绩录入!K156</f>
        <v>0</v>
      </c>
      <c r="AM153" s="248">
        <f>成绩录入!L156</f>
        <v>0</v>
      </c>
      <c r="AN153" s="248">
        <f>成绩录入!M156</f>
        <v>0</v>
      </c>
      <c r="AO153" s="298">
        <f t="shared" si="284"/>
        <v>0</v>
      </c>
      <c r="AQ153" s="260">
        <f>成绩录入!I156</f>
        <v>0</v>
      </c>
      <c r="AR153" s="248">
        <f>成绩录入!J156</f>
        <v>0</v>
      </c>
      <c r="AS153" s="248">
        <f>成绩录入!K156</f>
        <v>0</v>
      </c>
      <c r="AT153" s="248">
        <f>成绩录入!L156</f>
        <v>0</v>
      </c>
      <c r="AU153" s="248">
        <f>成绩录入!M156</f>
        <v>0</v>
      </c>
      <c r="AV153" s="298">
        <f t="shared" si="285"/>
        <v>0</v>
      </c>
      <c r="AX153" s="260">
        <f>成绩录入!I156</f>
        <v>0</v>
      </c>
      <c r="AY153" s="248">
        <f>成绩录入!J156</f>
        <v>0</v>
      </c>
      <c r="AZ153" s="248">
        <f>成绩录入!K156</f>
        <v>0</v>
      </c>
      <c r="BA153" s="248">
        <f>成绩录入!L156</f>
        <v>0</v>
      </c>
      <c r="BB153" s="248">
        <f>成绩录入!M156</f>
        <v>0</v>
      </c>
      <c r="BC153" s="298">
        <f t="shared" si="286"/>
        <v>0</v>
      </c>
      <c r="BE153" s="260">
        <f>成绩录入!I156</f>
        <v>0</v>
      </c>
      <c r="BF153" s="248">
        <f>成绩录入!J156</f>
        <v>0</v>
      </c>
      <c r="BG153" s="248">
        <f>成绩录入!K156</f>
        <v>0</v>
      </c>
      <c r="BH153" s="248">
        <f>成绩录入!L156</f>
        <v>0</v>
      </c>
      <c r="BI153" s="248">
        <f>成绩录入!M156</f>
        <v>0</v>
      </c>
      <c r="BJ153" s="298">
        <f t="shared" si="287"/>
        <v>0</v>
      </c>
      <c r="BL153" s="260">
        <f>成绩录入!I156</f>
        <v>0</v>
      </c>
      <c r="BM153" s="248">
        <f>成绩录入!J156</f>
        <v>0</v>
      </c>
      <c r="BN153" s="248">
        <f>成绩录入!K156</f>
        <v>0</v>
      </c>
      <c r="BO153" s="248">
        <f>成绩录入!L156</f>
        <v>0</v>
      </c>
      <c r="BP153" s="248">
        <f>成绩录入!M156</f>
        <v>0</v>
      </c>
      <c r="BQ153" s="298">
        <f t="shared" si="288"/>
        <v>0</v>
      </c>
      <c r="BS153" s="260">
        <f>成绩录入!P156</f>
        <v>0</v>
      </c>
      <c r="BT153" s="248">
        <f>成绩录入!Q156</f>
        <v>0</v>
      </c>
      <c r="BU153" s="248">
        <f>成绩录入!R156</f>
        <v>0</v>
      </c>
      <c r="BV153" s="248">
        <f>成绩录入!S156</f>
        <v>0</v>
      </c>
      <c r="BW153" s="248">
        <f>成绩录入!T156</f>
        <v>0</v>
      </c>
      <c r="BX153" s="248">
        <f>成绩录入!U156</f>
        <v>0</v>
      </c>
      <c r="BY153" s="248">
        <f>成绩录入!V156</f>
        <v>0</v>
      </c>
      <c r="BZ153" s="248">
        <f>成绩录入!W156</f>
        <v>0</v>
      </c>
      <c r="CA153" s="248">
        <f>成绩录入!X156</f>
        <v>0</v>
      </c>
      <c r="CB153" s="248">
        <f>成绩录入!Y156</f>
        <v>0</v>
      </c>
      <c r="CC153" s="298">
        <f t="shared" si="289"/>
        <v>0</v>
      </c>
      <c r="CE153" s="260">
        <f>成绩录入!P156</f>
        <v>0</v>
      </c>
      <c r="CF153" s="248">
        <f>成绩录入!Q156</f>
        <v>0</v>
      </c>
      <c r="CG153" s="248">
        <f>成绩录入!R156</f>
        <v>0</v>
      </c>
      <c r="CH153" s="248">
        <f>成绩录入!S156</f>
        <v>0</v>
      </c>
      <c r="CI153" s="248">
        <f>成绩录入!T156</f>
        <v>0</v>
      </c>
      <c r="CJ153" s="248">
        <f>成绩录入!U156</f>
        <v>0</v>
      </c>
      <c r="CK153" s="248">
        <f>成绩录入!V156</f>
        <v>0</v>
      </c>
      <c r="CL153" s="248">
        <f>成绩录入!W156</f>
        <v>0</v>
      </c>
      <c r="CM153" s="248">
        <f>成绩录入!X156</f>
        <v>0</v>
      </c>
      <c r="CN153" s="248">
        <f>成绩录入!Y156</f>
        <v>0</v>
      </c>
      <c r="CO153" s="298">
        <f t="shared" si="290"/>
        <v>0</v>
      </c>
      <c r="CQ153" s="260">
        <f>成绩录入!P156</f>
        <v>0</v>
      </c>
      <c r="CR153" s="248">
        <f>成绩录入!Q156</f>
        <v>0</v>
      </c>
      <c r="CS153" s="248">
        <f>成绩录入!R156</f>
        <v>0</v>
      </c>
      <c r="CT153" s="248">
        <f>成绩录入!S156</f>
        <v>0</v>
      </c>
      <c r="CU153" s="248">
        <f>成绩录入!T156</f>
        <v>0</v>
      </c>
      <c r="CV153" s="248">
        <f>成绩录入!U156</f>
        <v>0</v>
      </c>
      <c r="CW153" s="248">
        <f>成绩录入!V156</f>
        <v>0</v>
      </c>
      <c r="CX153" s="248">
        <f>成绩录入!W156</f>
        <v>0</v>
      </c>
      <c r="CY153" s="248">
        <f>成绩录入!X156</f>
        <v>0</v>
      </c>
      <c r="CZ153" s="248">
        <f>成绩录入!Y156</f>
        <v>0</v>
      </c>
      <c r="DA153" s="298">
        <f t="shared" si="291"/>
        <v>0</v>
      </c>
      <c r="DC153" s="260">
        <f>成绩录入!P156</f>
        <v>0</v>
      </c>
      <c r="DD153" s="248">
        <f>成绩录入!Q156</f>
        <v>0</v>
      </c>
      <c r="DE153" s="248">
        <f>成绩录入!R156</f>
        <v>0</v>
      </c>
      <c r="DF153" s="248">
        <f>成绩录入!S156</f>
        <v>0</v>
      </c>
      <c r="DG153" s="248">
        <f>成绩录入!T156</f>
        <v>0</v>
      </c>
      <c r="DH153" s="248">
        <f>成绩录入!U156</f>
        <v>0</v>
      </c>
      <c r="DI153" s="248">
        <f>成绩录入!V156</f>
        <v>0</v>
      </c>
      <c r="DJ153" s="248">
        <f>成绩录入!W156</f>
        <v>0</v>
      </c>
      <c r="DK153" s="248">
        <f>成绩录入!X156</f>
        <v>0</v>
      </c>
      <c r="DL153" s="248">
        <f>成绩录入!Y156</f>
        <v>0</v>
      </c>
      <c r="DM153" s="298">
        <f t="shared" si="351"/>
        <v>0</v>
      </c>
      <c r="DN153" s="299"/>
      <c r="DO153" s="260">
        <f>成绩录入!P156</f>
        <v>0</v>
      </c>
      <c r="DP153" s="248">
        <f>成绩录入!Q156</f>
        <v>0</v>
      </c>
      <c r="DQ153" s="248">
        <f>成绩录入!R156</f>
        <v>0</v>
      </c>
      <c r="DR153" s="248">
        <f>成绩录入!S156</f>
        <v>0</v>
      </c>
      <c r="DS153" s="248">
        <f>成绩录入!T156</f>
        <v>0</v>
      </c>
      <c r="DT153" s="248">
        <f>成绩录入!U156</f>
        <v>0</v>
      </c>
      <c r="DU153" s="248">
        <f>成绩录入!V156</f>
        <v>0</v>
      </c>
      <c r="DV153" s="248">
        <f>成绩录入!W156</f>
        <v>0</v>
      </c>
      <c r="DW153" s="248">
        <f>成绩录入!X156</f>
        <v>0</v>
      </c>
      <c r="DX153" s="248">
        <f>成绩录入!Y156</f>
        <v>0</v>
      </c>
      <c r="DY153" s="298">
        <f t="shared" si="352"/>
        <v>0</v>
      </c>
      <c r="EA153" s="301" t="e">
        <f t="shared" si="294"/>
        <v>#DIV/0!</v>
      </c>
      <c r="EB153" s="297" t="e">
        <f t="shared" si="295"/>
        <v>#DIV/0!</v>
      </c>
      <c r="EC153" s="297" t="e">
        <f t="shared" si="296"/>
        <v>#DIV/0!</v>
      </c>
      <c r="ED153" s="297" t="e">
        <f t="shared" si="297"/>
        <v>#DIV/0!</v>
      </c>
      <c r="EE153" s="297" t="e">
        <f t="shared" si="298"/>
        <v>#DIV/0!</v>
      </c>
      <c r="EF153" s="302" t="e">
        <f t="shared" si="299"/>
        <v>#DIV/0!</v>
      </c>
      <c r="EG153" s="303"/>
      <c r="EH153" s="304">
        <f t="shared" si="300"/>
        <v>0</v>
      </c>
      <c r="EI153" s="397">
        <f>成绩录入!I156</f>
        <v>0</v>
      </c>
      <c r="EJ153" s="397">
        <f>成绩录入!J156</f>
        <v>0</v>
      </c>
      <c r="EK153" s="397">
        <f>成绩录入!K156</f>
        <v>0</v>
      </c>
      <c r="EL153" s="397">
        <f>成绩录入!L156</f>
        <v>0</v>
      </c>
      <c r="EM153" s="397">
        <f>成绩录入!M156</f>
        <v>0</v>
      </c>
      <c r="EN153" s="397">
        <f>成绩录入!P156</f>
        <v>0</v>
      </c>
      <c r="EO153" s="397">
        <f>成绩录入!Q156</f>
        <v>0</v>
      </c>
      <c r="EP153" s="397">
        <f>成绩录入!R156</f>
        <v>0</v>
      </c>
      <c r="EQ153" s="397">
        <f>成绩录入!S156</f>
        <v>0</v>
      </c>
      <c r="ER153" s="397">
        <f>成绩录入!T156</f>
        <v>0</v>
      </c>
      <c r="ES153" s="397">
        <f>成绩录入!U156</f>
        <v>0</v>
      </c>
      <c r="ET153" s="397">
        <f>成绩录入!V156</f>
        <v>0</v>
      </c>
      <c r="EU153" s="397">
        <f>成绩录入!W156</f>
        <v>0</v>
      </c>
      <c r="EV153" s="397">
        <f>成绩录入!X156</f>
        <v>0</v>
      </c>
      <c r="EW153" s="398">
        <f>成绩录入!Y156</f>
        <v>0</v>
      </c>
      <c r="EY153" s="304" t="str">
        <f t="shared" si="358"/>
        <v/>
      </c>
      <c r="EZ153" s="296" t="str">
        <f t="shared" si="358"/>
        <v/>
      </c>
      <c r="FA153" s="296" t="str">
        <f t="shared" si="358"/>
        <v/>
      </c>
      <c r="FB153" s="296" t="str">
        <f t="shared" si="358"/>
        <v/>
      </c>
      <c r="FC153" s="302">
        <f>成绩录入!AB156</f>
        <v>0</v>
      </c>
      <c r="FD153" s="303"/>
      <c r="FE153" s="399" t="str">
        <f t="shared" si="301"/>
        <v>√</v>
      </c>
      <c r="FF153" s="397" t="str">
        <f t="shared" si="302"/>
        <v>√</v>
      </c>
      <c r="FG153" s="397" t="str">
        <f t="shared" si="303"/>
        <v>√</v>
      </c>
      <c r="FH153" s="397" t="str">
        <f t="shared" si="304"/>
        <v>√</v>
      </c>
      <c r="FI153" s="398" t="str">
        <f t="shared" si="305"/>
        <v>√</v>
      </c>
      <c r="FJ153" s="299"/>
      <c r="FK153" s="260">
        <f>成绩录入!AB156</f>
        <v>0</v>
      </c>
      <c r="FL153" s="248">
        <f>成绩录入!AC156</f>
        <v>0</v>
      </c>
      <c r="FM153" s="248">
        <f>成绩录入!AD156</f>
        <v>0</v>
      </c>
      <c r="FN153" s="248">
        <f>成绩录入!AE156</f>
        <v>0</v>
      </c>
      <c r="FO153" s="248">
        <f>成绩录入!AF156</f>
        <v>0</v>
      </c>
      <c r="FP153" s="248">
        <f>成绩录入!AG156</f>
        <v>0</v>
      </c>
      <c r="FQ153" s="298">
        <f t="shared" si="306"/>
        <v>0</v>
      </c>
      <c r="FR153" s="299"/>
      <c r="FS153" s="260">
        <f>成绩录入!AB156</f>
        <v>0</v>
      </c>
      <c r="FT153" s="248">
        <f>成绩录入!AC156</f>
        <v>0</v>
      </c>
      <c r="FU153" s="248">
        <f>成绩录入!AD156</f>
        <v>0</v>
      </c>
      <c r="FV153" s="248">
        <f>成绩录入!AE156</f>
        <v>0</v>
      </c>
      <c r="FW153" s="248">
        <f>成绩录入!AF156</f>
        <v>0</v>
      </c>
      <c r="FX153" s="333">
        <f>成绩录入!AG156</f>
        <v>0</v>
      </c>
      <c r="FY153" s="298">
        <f t="shared" si="307"/>
        <v>0</v>
      </c>
      <c r="FZ153" s="299"/>
      <c r="GA153" s="260">
        <f>成绩录入!AB156</f>
        <v>0</v>
      </c>
      <c r="GB153" s="248">
        <f>成绩录入!AC156</f>
        <v>0</v>
      </c>
      <c r="GC153" s="248">
        <f>成绩录入!AD156</f>
        <v>0</v>
      </c>
      <c r="GD153" s="248">
        <f>成绩录入!AE156</f>
        <v>0</v>
      </c>
      <c r="GE153" s="248">
        <f>成绩录入!AF156</f>
        <v>0</v>
      </c>
      <c r="GF153" s="248">
        <f>成绩录入!AG156</f>
        <v>0</v>
      </c>
      <c r="GG153" s="298">
        <f t="shared" si="308"/>
        <v>0</v>
      </c>
      <c r="GI153" s="260">
        <f>成绩录入!AB156</f>
        <v>0</v>
      </c>
      <c r="GJ153" s="248">
        <f>成绩录入!AC156</f>
        <v>0</v>
      </c>
      <c r="GK153" s="248">
        <f>成绩录入!AD156</f>
        <v>0</v>
      </c>
      <c r="GL153" s="248">
        <f>成绩录入!AE156</f>
        <v>0</v>
      </c>
      <c r="GM153" s="248">
        <f>成绩录入!AF156</f>
        <v>0</v>
      </c>
      <c r="GN153" s="248">
        <f>成绩录入!AG156</f>
        <v>0</v>
      </c>
      <c r="GO153" s="298">
        <f t="shared" si="309"/>
        <v>0</v>
      </c>
      <c r="GP153" s="299"/>
      <c r="GQ153" s="260">
        <f>成绩录入!AB156</f>
        <v>0</v>
      </c>
      <c r="GR153" s="248">
        <f>成绩录入!AC156</f>
        <v>0</v>
      </c>
      <c r="GS153" s="248">
        <f>成绩录入!AD156</f>
        <v>0</v>
      </c>
      <c r="GT153" s="248">
        <f>成绩录入!AE156</f>
        <v>0</v>
      </c>
      <c r="GU153" s="248">
        <f>成绩录入!AF156</f>
        <v>0</v>
      </c>
      <c r="GV153" s="248">
        <f>成绩录入!AG156</f>
        <v>0</v>
      </c>
      <c r="GW153" s="298">
        <f t="shared" si="310"/>
        <v>0</v>
      </c>
      <c r="GX153" s="299"/>
      <c r="GY153" s="273">
        <f>成绩录入!AJ156</f>
        <v>0</v>
      </c>
      <c r="GZ153" s="274">
        <f>成绩录入!AK156</f>
        <v>0</v>
      </c>
      <c r="HA153" s="274">
        <f>成绩录入!AL156</f>
        <v>0</v>
      </c>
      <c r="HB153" s="274">
        <f>成绩录入!AM156</f>
        <v>0</v>
      </c>
      <c r="HC153" s="274">
        <f>成绩录入!AN156</f>
        <v>0</v>
      </c>
      <c r="HD153" s="274">
        <f>成绩录入!AO156</f>
        <v>0</v>
      </c>
      <c r="HE153" s="310">
        <f t="shared" si="359"/>
        <v>0</v>
      </c>
      <c r="HF153" s="299"/>
      <c r="HG153" s="273">
        <f>成绩录入!AJ156</f>
        <v>0</v>
      </c>
      <c r="HH153" s="274">
        <f>成绩录入!AK156</f>
        <v>0</v>
      </c>
      <c r="HI153" s="274">
        <f>成绩录入!AL156</f>
        <v>0</v>
      </c>
      <c r="HJ153" s="274">
        <f>成绩录入!AM156</f>
        <v>0</v>
      </c>
      <c r="HK153" s="274">
        <f>成绩录入!AN156</f>
        <v>0</v>
      </c>
      <c r="HL153" s="274">
        <f>成绩录入!AO156</f>
        <v>0</v>
      </c>
      <c r="HM153" s="310">
        <f t="shared" si="360"/>
        <v>0</v>
      </c>
      <c r="HO153" s="273">
        <f>成绩录入!AJ156</f>
        <v>0</v>
      </c>
      <c r="HP153" s="274">
        <f>成绩录入!AK156</f>
        <v>0</v>
      </c>
      <c r="HQ153" s="274">
        <f>成绩录入!AL156</f>
        <v>0</v>
      </c>
      <c r="HR153" s="274">
        <f>成绩录入!AM156</f>
        <v>0</v>
      </c>
      <c r="HS153" s="274">
        <f>成绩录入!AN156</f>
        <v>0</v>
      </c>
      <c r="HT153" s="274">
        <f>成绩录入!AO156</f>
        <v>0</v>
      </c>
      <c r="HU153" s="310">
        <f t="shared" si="361"/>
        <v>0</v>
      </c>
      <c r="HV153" s="299"/>
      <c r="HW153" s="273">
        <f>成绩录入!AJ156</f>
        <v>0</v>
      </c>
      <c r="HX153" s="274">
        <f>成绩录入!AK156</f>
        <v>0</v>
      </c>
      <c r="HY153" s="274">
        <f>成绩录入!AL156</f>
        <v>0</v>
      </c>
      <c r="HZ153" s="274">
        <f>成绩录入!AM156</f>
        <v>0</v>
      </c>
      <c r="IA153" s="274">
        <f>成绩录入!AN156</f>
        <v>0</v>
      </c>
      <c r="IB153" s="274">
        <f>成绩录入!AO156</f>
        <v>0</v>
      </c>
      <c r="IC153" s="310">
        <f t="shared" si="362"/>
        <v>0</v>
      </c>
      <c r="ID153" s="299"/>
      <c r="IE153" s="273">
        <f>成绩录入!AJ156</f>
        <v>0</v>
      </c>
      <c r="IF153" s="274">
        <f>成绩录入!AK156</f>
        <v>0</v>
      </c>
      <c r="IG153" s="274">
        <f>成绩录入!AL156</f>
        <v>0</v>
      </c>
      <c r="IH153" s="274">
        <f>成绩录入!AM156</f>
        <v>0</v>
      </c>
      <c r="II153" s="274">
        <f>成绩录入!AN156</f>
        <v>0</v>
      </c>
      <c r="IJ153" s="274">
        <f>成绩录入!AO156</f>
        <v>0</v>
      </c>
      <c r="IK153" s="310">
        <f t="shared" si="363"/>
        <v>0</v>
      </c>
      <c r="IL153" s="299"/>
      <c r="IM153" s="313" t="e">
        <f t="shared" si="311"/>
        <v>#DIV/0!</v>
      </c>
      <c r="IN153" s="314" t="e">
        <f t="shared" si="312"/>
        <v>#DIV/0!</v>
      </c>
      <c r="IO153" s="314" t="e">
        <f t="shared" si="313"/>
        <v>#DIV/0!</v>
      </c>
      <c r="IP153" s="314" t="e">
        <f t="shared" si="314"/>
        <v>#DIV/0!</v>
      </c>
      <c r="IQ153" s="314" t="e">
        <f t="shared" si="315"/>
        <v>#DIV/0!</v>
      </c>
      <c r="IR153" s="400" t="e">
        <f t="shared" si="316"/>
        <v>#DIV/0!</v>
      </c>
      <c r="IT153" s="214">
        <f>成绩录入!AR156</f>
        <v>0</v>
      </c>
      <c r="IU153" s="216">
        <f>成绩录入!AS156</f>
        <v>0</v>
      </c>
      <c r="IV153" s="216">
        <f>成绩录入!AT156</f>
        <v>0</v>
      </c>
      <c r="IW153" s="216">
        <f>成绩录入!AU156</f>
        <v>0</v>
      </c>
      <c r="IX153" s="216">
        <f>成绩录入!AV156</f>
        <v>0</v>
      </c>
      <c r="IY153" s="216">
        <f>成绩录入!AW156</f>
        <v>0</v>
      </c>
      <c r="IZ153" s="298">
        <f t="shared" si="317"/>
        <v>0</v>
      </c>
      <c r="JA153" s="299"/>
      <c r="JB153" s="317">
        <f>成绩录入!AR156</f>
        <v>0</v>
      </c>
      <c r="JC153" s="216">
        <f>成绩录入!AS156</f>
        <v>0</v>
      </c>
      <c r="JD153" s="216">
        <f>成绩录入!AT156</f>
        <v>0</v>
      </c>
      <c r="JE153" s="216">
        <f>成绩录入!AU156</f>
        <v>0</v>
      </c>
      <c r="JF153" s="216">
        <f>成绩录入!AV156</f>
        <v>0</v>
      </c>
      <c r="JG153" s="216">
        <f>成绩录入!AW156</f>
        <v>0</v>
      </c>
      <c r="JH153" s="298">
        <f t="shared" si="318"/>
        <v>0</v>
      </c>
      <c r="JI153" s="299"/>
      <c r="JJ153" s="248">
        <f>成绩录入!AR156</f>
        <v>0</v>
      </c>
      <c r="JK153" s="248">
        <f>成绩录入!AS156</f>
        <v>0</v>
      </c>
      <c r="JL153" s="248">
        <f>成绩录入!AT156</f>
        <v>0</v>
      </c>
      <c r="JM153" s="248">
        <f>成绩录入!AU156</f>
        <v>0</v>
      </c>
      <c r="JN153" s="248">
        <f>成绩录入!AV156</f>
        <v>0</v>
      </c>
      <c r="JO153" s="248">
        <f>成绩录入!AW156</f>
        <v>0</v>
      </c>
      <c r="JP153" s="298">
        <f t="shared" si="319"/>
        <v>0</v>
      </c>
      <c r="JQ153" s="299"/>
      <c r="JR153" s="308">
        <f>成绩录入!AR156</f>
        <v>0</v>
      </c>
      <c r="JS153" s="248">
        <f>成绩录入!AS156</f>
        <v>0</v>
      </c>
      <c r="JT153" s="248">
        <f>成绩录入!AT156</f>
        <v>0</v>
      </c>
      <c r="JU153" s="248">
        <f>成绩录入!AU156</f>
        <v>0</v>
      </c>
      <c r="JV153" s="248">
        <f>成绩录入!AV156</f>
        <v>0</v>
      </c>
      <c r="JW153" s="248">
        <f>成绩录入!AW156</f>
        <v>0</v>
      </c>
      <c r="JX153" s="298">
        <f t="shared" si="320"/>
        <v>0</v>
      </c>
      <c r="JY153" s="299"/>
      <c r="JZ153" s="308">
        <f>成绩录入!AR156</f>
        <v>0</v>
      </c>
      <c r="KA153" s="248">
        <f>成绩录入!AS156</f>
        <v>0</v>
      </c>
      <c r="KB153" s="248">
        <f>成绩录入!AT156</f>
        <v>0</v>
      </c>
      <c r="KC153" s="248">
        <f>成绩录入!AU156</f>
        <v>0</v>
      </c>
      <c r="KD153" s="248">
        <f>成绩录入!AV156</f>
        <v>0</v>
      </c>
      <c r="KE153" s="248">
        <f>成绩录入!AW156</f>
        <v>0</v>
      </c>
      <c r="KF153" s="298">
        <f t="shared" si="321"/>
        <v>0</v>
      </c>
      <c r="KH153" s="401">
        <f t="shared" si="322"/>
        <v>0</v>
      </c>
      <c r="KI153" s="314">
        <f t="shared" si="323"/>
        <v>0</v>
      </c>
      <c r="KJ153" s="314">
        <f t="shared" si="324"/>
        <v>0</v>
      </c>
      <c r="KK153" s="314">
        <f t="shared" si="325"/>
        <v>0</v>
      </c>
      <c r="KL153" s="314">
        <f t="shared" si="326"/>
        <v>0</v>
      </c>
      <c r="KM153" s="400">
        <f t="shared" si="327"/>
        <v>0</v>
      </c>
      <c r="KN153" s="90"/>
      <c r="KO153" s="294">
        <f>IF(总评!G151&lt;60,1,0)</f>
        <v>0</v>
      </c>
      <c r="KP153" s="355">
        <f t="shared" si="328"/>
        <v>0</v>
      </c>
      <c r="KQ153" s="355">
        <f t="shared" si="329"/>
        <v>0</v>
      </c>
      <c r="KR153" s="356">
        <f t="shared" si="330"/>
        <v>0</v>
      </c>
      <c r="KS153" s="321">
        <f t="shared" si="364"/>
        <v>0</v>
      </c>
      <c r="OT153" s="273">
        <f>IF(OT$6=$OS$5,成绩录入!BC156,0)</f>
        <v>0</v>
      </c>
      <c r="OU153" s="274">
        <f>IF(OU$6=$OS$5,成绩录入!BD156,0)</f>
        <v>0</v>
      </c>
      <c r="OV153" s="274">
        <f>IF(OV$6=$OS$5,成绩录入!BE156,0)</f>
        <v>0</v>
      </c>
      <c r="OW153" s="274">
        <f>IF(OW$6=$OS$5,成绩录入!BF156,0)</f>
        <v>0</v>
      </c>
      <c r="OX153" s="274">
        <f>IF(OX$6=$OS$5,成绩录入!BG156,0)</f>
        <v>0</v>
      </c>
      <c r="OY153" s="274">
        <f>IF(OY$6=$OS$5,成绩录入!BH156,0)</f>
        <v>0</v>
      </c>
      <c r="OZ153" s="274">
        <f>IF(OZ$6=$OS$5,成绩录入!BI156,0)</f>
        <v>0</v>
      </c>
      <c r="PA153" s="274">
        <f>IF(PA$6=$OS$5,成绩录入!BJ156,0)</f>
        <v>0</v>
      </c>
      <c r="PB153" s="274">
        <f>IF(PB$6=$OS$5,成绩录入!BK156,0)</f>
        <v>0</v>
      </c>
      <c r="PC153" s="274">
        <f>IF(PC$6=$OS$5,成绩录入!BL156,0)</f>
        <v>0</v>
      </c>
      <c r="PD153" s="274">
        <f>IF(PD$6=$OS$5,成绩录入!BM156,0)</f>
        <v>0</v>
      </c>
      <c r="PE153" s="274">
        <f>IF(PE$6=$OS$5,成绩录入!BN156,0)</f>
        <v>0</v>
      </c>
      <c r="PF153" s="274">
        <f>IF(PF$6=$OS$5,成绩录入!BO156,0)</f>
        <v>0</v>
      </c>
      <c r="PG153" s="274">
        <f>IF(PG$6=$OS$5,成绩录入!BP156,0)</f>
        <v>0</v>
      </c>
      <c r="PH153" s="274">
        <f>IF(PH$6=$OS$5,成绩录入!BQ156,0)</f>
        <v>0</v>
      </c>
      <c r="PI153" s="274">
        <f>IF(PI$6=$OS$5,成绩录入!BR156,0)</f>
        <v>0</v>
      </c>
      <c r="PJ153" s="274">
        <f>IF(PJ$6=$OS$5,成绩录入!BS156,0)</f>
        <v>0</v>
      </c>
      <c r="PK153" s="274">
        <f>IF(PK$6=$OS$5,成绩录入!BT156,0)</f>
        <v>0</v>
      </c>
      <c r="PL153" s="274">
        <f>IF(PL$6=$OS$5,成绩录入!BU156,0)</f>
        <v>0</v>
      </c>
      <c r="PM153" s="274">
        <f>IF(PM$6=$OS$5,成绩录入!BV156,0)</f>
        <v>0</v>
      </c>
      <c r="PN153" s="274">
        <f>IF(PN$6=$OS$5,成绩录入!BW156,0)</f>
        <v>0</v>
      </c>
      <c r="PO153" s="274">
        <f>IF(PO$6=$OS$5,成绩录入!BX156,0)</f>
        <v>0</v>
      </c>
      <c r="PP153" s="274">
        <f>IF(PP$6=$OS$5,成绩录入!BY156,0)</f>
        <v>0</v>
      </c>
      <c r="PQ153" s="274">
        <f>IF(PQ$6=$OS$5,成绩录入!BZ156,0)</f>
        <v>0</v>
      </c>
      <c r="PR153" s="274">
        <f>IF(PR$6=$OS$5,成绩录入!CA156,0)</f>
        <v>0</v>
      </c>
      <c r="PS153" s="274">
        <f>IF(PS$6=$OS$5,成绩录入!CB156,0)</f>
        <v>0</v>
      </c>
      <c r="PT153" s="274">
        <f>IF(PT$6=$OS$5,成绩录入!CC156,0)</f>
        <v>0</v>
      </c>
      <c r="PU153" s="274">
        <f>IF(PU$6=$OS$5,成绩录入!CD156,0)</f>
        <v>0</v>
      </c>
      <c r="PV153" s="274">
        <f>IF(PV$6=$OS$5,成绩录入!CE156,0)</f>
        <v>0</v>
      </c>
      <c r="PW153" s="274">
        <f>IF(PW$6=$OS$5,成绩录入!CF156,0)</f>
        <v>0</v>
      </c>
      <c r="PX153" s="274">
        <f>IF(PX$6=$OS$5,成绩录入!CG156,0)</f>
        <v>0</v>
      </c>
      <c r="PY153" s="274">
        <f>IF(PY$6=$OS$5,成绩录入!CH156,0)</f>
        <v>0</v>
      </c>
      <c r="PZ153" s="274">
        <f>IF(PZ$6=$OS$5,成绩录入!CI156,0)</f>
        <v>0</v>
      </c>
      <c r="QA153" s="274">
        <f>IF(QA$6=$OS$5,成绩录入!CJ156,0)</f>
        <v>0</v>
      </c>
      <c r="QB153" s="274">
        <f>IF(QB$6=$OS$5,成绩录入!CK156,0)</f>
        <v>0</v>
      </c>
      <c r="QC153" s="274">
        <f>IF(QC$6=$OS$5,成绩录入!CL156,0)</f>
        <v>0</v>
      </c>
      <c r="QD153" s="274">
        <f>IF(QD$6=$OS$5,成绩录入!CM156,0)</f>
        <v>0</v>
      </c>
      <c r="QE153" s="274">
        <f>IF(QE$6=$OS$5,成绩录入!CN156,0)</f>
        <v>0</v>
      </c>
      <c r="QF153" s="274">
        <f>IF(QF$6=$OS$5,成绩录入!CO156,0)</f>
        <v>0</v>
      </c>
      <c r="QG153" s="274">
        <f>IF(QG$6=$OS$5,成绩录入!CP156,0)</f>
        <v>0</v>
      </c>
      <c r="QH153" s="274">
        <f>IF(QH$6=$OS$5,成绩录入!CQ156,0)</f>
        <v>0</v>
      </c>
      <c r="QI153" s="274">
        <f>IF(QI$6=$OS$5,成绩录入!CR156,0)</f>
        <v>0</v>
      </c>
      <c r="QJ153" s="274">
        <f>IF(QJ$6=$OS$5,成绩录入!CS156,0)</f>
        <v>0</v>
      </c>
      <c r="QK153" s="274">
        <f>IF(QK$6=$OS$5,成绩录入!CT156,0)</f>
        <v>0</v>
      </c>
      <c r="QL153" s="274">
        <f>IF(QL$6=$OS$5,成绩录入!CU156,0)</f>
        <v>0</v>
      </c>
      <c r="QM153" s="274">
        <f>IF(QM$6=$OS$5,成绩录入!CV156,0)</f>
        <v>0</v>
      </c>
      <c r="QN153" s="274">
        <f>IF(QN$6=$OS$5,成绩录入!CW156,0)</f>
        <v>0</v>
      </c>
      <c r="QO153" s="274">
        <f>IF(QO$6=$OS$5,成绩录入!CX156,0)</f>
        <v>0</v>
      </c>
      <c r="QP153" s="274">
        <f>IF(QP$6=$OS$5,成绩录入!CY156,0)</f>
        <v>0</v>
      </c>
      <c r="QQ153" s="274">
        <f>IF(QQ$6=$OS$5,成绩录入!CZ156,0)</f>
        <v>0</v>
      </c>
      <c r="QR153" s="274">
        <f>IF(QR$6=$OS$5,成绩录入!DA156,0)</f>
        <v>0</v>
      </c>
      <c r="QS153" s="274">
        <f>IF(QS$6=$OS$5,成绩录入!DB156,0)</f>
        <v>0</v>
      </c>
      <c r="QT153" s="274">
        <f>IF(QT$6=$OS$5,成绩录入!DC156,0)</f>
        <v>0</v>
      </c>
      <c r="QU153" s="274">
        <f>IF(QU$6=$OS$5,成绩录入!DD156,0)</f>
        <v>0</v>
      </c>
      <c r="QV153" s="274">
        <f>IF(QV$6=$OS$5,成绩录入!DE156,0)</f>
        <v>0</v>
      </c>
      <c r="QW153" s="274">
        <f>IF(QW$6=$OS$5,成绩录入!DF156,0)</f>
        <v>0</v>
      </c>
      <c r="QX153" s="274">
        <f>IF(QX$6=$OS$5,成绩录入!DG156,0)</f>
        <v>0</v>
      </c>
      <c r="QY153" s="274">
        <f>IF(QY$6=$OS$5,成绩录入!DH156,0)</f>
        <v>0</v>
      </c>
      <c r="QZ153" s="274">
        <f>IF(QZ$6=$OS$5,成绩录入!DI156,0)</f>
        <v>0</v>
      </c>
      <c r="RA153" s="274">
        <f>IF(RA$6=$OS$5,成绩录入!DJ156,0)</f>
        <v>0</v>
      </c>
      <c r="RB153" s="248">
        <f>IF(RB$6=$OS$5,成绩录入!DK156,0)</f>
        <v>0</v>
      </c>
      <c r="RC153" s="248">
        <f>IF(RC$6=$OS$5,成绩录入!DL156,0)</f>
        <v>0</v>
      </c>
      <c r="RD153" s="248">
        <f>IF(RD$6=$OS$5,成绩录入!DM156,0)</f>
        <v>0</v>
      </c>
      <c r="RE153" s="248">
        <f>IF(RE$6=$OS$5,成绩录入!DN156,0)</f>
        <v>0</v>
      </c>
      <c r="RF153" s="248">
        <f>IF(RF$6=$OS$5,成绩录入!DO156,0)</f>
        <v>0</v>
      </c>
      <c r="RG153" s="248">
        <f>IF(RG$6=$OS$5,成绩录入!DP156,0)</f>
        <v>0</v>
      </c>
      <c r="RH153" s="248">
        <f>IF(RH$6=$OS$5,成绩录入!DQ156,0)</f>
        <v>0</v>
      </c>
      <c r="RI153" s="248">
        <f>IF(RI$6=$OS$5,成绩录入!DR156,0)</f>
        <v>0</v>
      </c>
      <c r="RJ153" s="248">
        <f>IF(RJ$6=$OS$5,成绩录入!DS156,0)</f>
        <v>0</v>
      </c>
      <c r="RK153" s="248">
        <f>IF(RK$6=$OS$5,成绩录入!DT156,0)</f>
        <v>0</v>
      </c>
      <c r="RL153" s="248">
        <f>IF(RL$6=$OS$5,成绩录入!DU156,0)</f>
        <v>0</v>
      </c>
      <c r="RM153" s="248">
        <f>IF(RM$6=$OS$5,成绩录入!DV156,0)</f>
        <v>0</v>
      </c>
      <c r="RN153" s="248">
        <f>IF(RN$6=$OS$5,成绩录入!DW156,0)</f>
        <v>0</v>
      </c>
      <c r="RO153" s="248">
        <f>IF(RO$6=$OS$5,成绩录入!DX156,0)</f>
        <v>0</v>
      </c>
      <c r="RP153" s="248">
        <f>IF(RP$6=$OS$5,成绩录入!DY156,0)</f>
        <v>0</v>
      </c>
      <c r="RQ153" s="248">
        <f>IF(RQ$6=$OS$5,成绩录入!DZ156,0)</f>
        <v>0</v>
      </c>
      <c r="RR153" s="248">
        <f>IF(RR$6=$OS$5,成绩录入!EA156,0)</f>
        <v>0</v>
      </c>
      <c r="RS153" s="248">
        <f>IF(RS$6=$OS$5,成绩录入!EB156,0)</f>
        <v>0</v>
      </c>
      <c r="RT153" s="248">
        <f>IF(RT$6=$OS$5,成绩录入!EC156,0)</f>
        <v>0</v>
      </c>
      <c r="RU153" s="248">
        <f>IF(RU$6=$OS$5,成绩录入!ED156,0)</f>
        <v>0</v>
      </c>
      <c r="RV153" s="248">
        <f>IF(RV$6=$OS$5,成绩录入!EE156,0)</f>
        <v>0</v>
      </c>
      <c r="RW153" s="248">
        <f>IF(RW$6=$OS$5,成绩录入!EF156,0)</f>
        <v>0</v>
      </c>
      <c r="RX153" s="248">
        <f>IF(RX$6=$OS$5,成绩录入!EG156,0)</f>
        <v>0</v>
      </c>
      <c r="RY153" s="248">
        <f>IF(RY$6=$OS$5,成绩录入!EH156,0)</f>
        <v>0</v>
      </c>
      <c r="RZ153" s="248">
        <f>IF(RZ$6=$OS$5,成绩录入!EI156,0)</f>
        <v>0</v>
      </c>
      <c r="SA153" s="248">
        <f>IF(SA$6=$OS$5,成绩录入!EJ156,0)</f>
        <v>0</v>
      </c>
      <c r="SB153" s="248">
        <f>IF(SB$6=$OS$5,成绩录入!EK156,0)</f>
        <v>0</v>
      </c>
      <c r="SC153" s="248">
        <f>IF(SC$6=$OS$5,成绩录入!EL156,0)</f>
        <v>0</v>
      </c>
      <c r="SD153" s="248">
        <f>IF(SD$6=$OS$5,成绩录入!EM156,0)</f>
        <v>0</v>
      </c>
      <c r="SE153" s="248">
        <f>IF(SE$6=$OS$5,成绩录入!EN156,0)</f>
        <v>0</v>
      </c>
      <c r="SF153" s="248">
        <f>IF(SF$6=$OS$5,成绩录入!EO156,0)</f>
        <v>0</v>
      </c>
      <c r="SG153" s="248">
        <f>IF(SG$6=$OS$5,成绩录入!EP156,0)</f>
        <v>0</v>
      </c>
      <c r="SH153" s="248">
        <f>IF(SH$6=$OS$5,成绩录入!EQ156,0)</f>
        <v>0</v>
      </c>
      <c r="SI153" s="248">
        <f>IF(SI$6=$OS$5,成绩录入!ER156,0)</f>
        <v>0</v>
      </c>
      <c r="SJ153" s="248">
        <f>IF(SJ$6=$OS$5,成绩录入!ES156,0)</f>
        <v>0</v>
      </c>
      <c r="SK153" s="248">
        <f>IF(SK$6=$OS$5,成绩录入!ET156,0)</f>
        <v>0</v>
      </c>
      <c r="SL153" s="248">
        <f>IF(SL$6=$OS$5,成绩录入!EU156,0)</f>
        <v>0</v>
      </c>
      <c r="SM153" s="248">
        <f>IF(SM$6=$OS$5,成绩录入!EV156,0)</f>
        <v>0</v>
      </c>
      <c r="SN153" s="248">
        <f>IF(SN$6=$OS$5,成绩录入!EW156,0)</f>
        <v>0</v>
      </c>
      <c r="SO153" s="248">
        <f>IF(SO$6=$OS$5,成绩录入!EX156,0)</f>
        <v>0</v>
      </c>
      <c r="SP153" s="218">
        <f t="shared" si="353"/>
        <v>0</v>
      </c>
      <c r="SQ153" s="166"/>
      <c r="SR153" s="166"/>
      <c r="SS153" s="273">
        <f>IF(SS$6=$SR$5,成绩录入!BC156,0)</f>
        <v>0</v>
      </c>
      <c r="ST153" s="274">
        <f>IF(ST$6=$SR$5,成绩录入!BD156,0)</f>
        <v>0</v>
      </c>
      <c r="SU153" s="274">
        <f>IF(SU$6=$SR$5,成绩录入!BE156,0)</f>
        <v>0</v>
      </c>
      <c r="SV153" s="274">
        <f>IF(SV$6=$SR$5,成绩录入!BF156,0)</f>
        <v>0</v>
      </c>
      <c r="SW153" s="274">
        <f>IF(SW$6=$SR$5,成绩录入!BG156,0)</f>
        <v>0</v>
      </c>
      <c r="SX153" s="274">
        <f>IF(SX$6=$SR$5,成绩录入!BH156,0)</f>
        <v>0</v>
      </c>
      <c r="SY153" s="274">
        <f>IF(SY$6=$SR$5,成绩录入!BI156,0)</f>
        <v>0</v>
      </c>
      <c r="SZ153" s="274">
        <f>IF(SZ$6=$SR$5,成绩录入!BJ156,0)</f>
        <v>0</v>
      </c>
      <c r="TA153" s="274">
        <f>IF(TA$6=$SR$5,成绩录入!BK156,0)</f>
        <v>0</v>
      </c>
      <c r="TB153" s="274">
        <f>IF(TB$6=$SR$5,成绩录入!BL156,0)</f>
        <v>0</v>
      </c>
      <c r="TC153" s="274">
        <f>IF(TC$6=$SR$5,成绩录入!BM156,0)</f>
        <v>0</v>
      </c>
      <c r="TD153" s="274">
        <f>IF(TD$6=$SR$5,成绩录入!BN156,0)</f>
        <v>0</v>
      </c>
      <c r="TE153" s="274">
        <f>IF(TE$6=$SR$5,成绩录入!BO156,0)</f>
        <v>0</v>
      </c>
      <c r="TF153" s="274">
        <f>IF(TF$6=$SR$5,成绩录入!BP156,0)</f>
        <v>0</v>
      </c>
      <c r="TG153" s="274">
        <f>IF(TG$6=$SR$5,成绩录入!BQ156,0)</f>
        <v>0</v>
      </c>
      <c r="TH153" s="274">
        <f>IF(TH$6=$SR$5,成绩录入!BR156,0)</f>
        <v>0</v>
      </c>
      <c r="TI153" s="274">
        <f>IF(TI$6=$SR$5,成绩录入!BS156,0)</f>
        <v>0</v>
      </c>
      <c r="TJ153" s="274">
        <f>IF(TJ$6=$SR$5,成绩录入!BT156,0)</f>
        <v>0</v>
      </c>
      <c r="TK153" s="274">
        <f>IF(TK$6=$SR$5,成绩录入!BU156,0)</f>
        <v>0</v>
      </c>
      <c r="TL153" s="274">
        <f>IF(TL$6=$SR$5,成绩录入!BV156,0)</f>
        <v>0</v>
      </c>
      <c r="TM153" s="274">
        <f>IF(TM$6=$SR$5,成绩录入!BW156,0)</f>
        <v>0</v>
      </c>
      <c r="TN153" s="274">
        <f>IF(TN$6=$SR$5,成绩录入!BX156,0)</f>
        <v>0</v>
      </c>
      <c r="TO153" s="274">
        <f>IF(TO$6=$SR$5,成绩录入!BY156,0)</f>
        <v>0</v>
      </c>
      <c r="TP153" s="274">
        <f>IF(TP$6=$SR$5,成绩录入!BZ156,0)</f>
        <v>0</v>
      </c>
      <c r="TQ153" s="274">
        <f>IF(TQ$6=$SR$5,成绩录入!CA156,0)</f>
        <v>0</v>
      </c>
      <c r="TR153" s="274">
        <f>IF(TR$6=$SR$5,成绩录入!CB156,0)</f>
        <v>0</v>
      </c>
      <c r="TS153" s="274">
        <f>IF(TS$6=$SR$5,成绩录入!CC156,0)</f>
        <v>0</v>
      </c>
      <c r="TT153" s="274">
        <f>IF(TT$6=$SR$5,成绩录入!CD156,0)</f>
        <v>0</v>
      </c>
      <c r="TU153" s="274">
        <f>IF(TU$6=$SR$5,成绩录入!CE156,0)</f>
        <v>0</v>
      </c>
      <c r="TV153" s="274">
        <f>IF(TV$6=$SR$5,成绩录入!CF156,0)</f>
        <v>0</v>
      </c>
      <c r="TW153" s="274">
        <f>IF(TW$6=$SR$5,成绩录入!CG156,0)</f>
        <v>0</v>
      </c>
      <c r="TX153" s="274">
        <f>IF(TX$6=$SR$5,成绩录入!CH156,0)</f>
        <v>0</v>
      </c>
      <c r="TY153" s="274">
        <f>IF(TY$6=$SR$5,成绩录入!CI156,0)</f>
        <v>0</v>
      </c>
      <c r="TZ153" s="274">
        <f>IF(TZ$6=$SR$5,成绩录入!CJ156,0)</f>
        <v>0</v>
      </c>
      <c r="UA153" s="274">
        <f>IF(UA$6=$SR$5,成绩录入!CK156,0)</f>
        <v>0</v>
      </c>
      <c r="UB153" s="274">
        <f>IF(UB$6=$SR$5,成绩录入!CL156,0)</f>
        <v>0</v>
      </c>
      <c r="UC153" s="274">
        <f>IF(UC$6=$SR$5,成绩录入!CM156,0)</f>
        <v>0</v>
      </c>
      <c r="UD153" s="274">
        <f>IF(UD$6=$SR$5,成绩录入!CN156,0)</f>
        <v>0</v>
      </c>
      <c r="UE153" s="274">
        <f>IF(UE$6=$SR$5,成绩录入!CO156,0)</f>
        <v>0</v>
      </c>
      <c r="UF153" s="274">
        <f>IF(UF$6=$SR$5,成绩录入!CP156,0)</f>
        <v>0</v>
      </c>
      <c r="UG153" s="274">
        <f>IF(UG$6=$SR$5,成绩录入!CQ156,0)</f>
        <v>0</v>
      </c>
      <c r="UH153" s="274">
        <f>IF(UH$6=$SR$5,成绩录入!CR156,0)</f>
        <v>0</v>
      </c>
      <c r="UI153" s="274">
        <f>IF(UI$6=$SR$5,成绩录入!CS156,0)</f>
        <v>0</v>
      </c>
      <c r="UJ153" s="274">
        <f>IF(UJ$6=$SR$5,成绩录入!CT156,0)</f>
        <v>0</v>
      </c>
      <c r="UK153" s="274">
        <f>IF(UK$6=$SR$5,成绩录入!CU156,0)</f>
        <v>0</v>
      </c>
      <c r="UL153" s="274">
        <f>IF(UL$6=$SR$5,成绩录入!CV156,0)</f>
        <v>0</v>
      </c>
      <c r="UM153" s="274">
        <f>IF(UM$6=$SR$5,成绩录入!CW156,0)</f>
        <v>0</v>
      </c>
      <c r="UN153" s="274">
        <f>IF(UN$6=$SR$5,成绩录入!CX156,0)</f>
        <v>0</v>
      </c>
      <c r="UO153" s="274">
        <f>IF(UO$6=$SR$5,成绩录入!CY156,0)</f>
        <v>0</v>
      </c>
      <c r="UP153" s="274">
        <f>IF(UP$6=$SR$5,成绩录入!CZ156,0)</f>
        <v>0</v>
      </c>
      <c r="UQ153" s="274">
        <f>IF(UQ$6=$SR$5,成绩录入!DA156,0)</f>
        <v>0</v>
      </c>
      <c r="UR153" s="274">
        <f>IF(UR$6=$SR$5,成绩录入!DB156,0)</f>
        <v>0</v>
      </c>
      <c r="US153" s="274">
        <f>IF(US$6=$SR$5,成绩录入!DC156,0)</f>
        <v>0</v>
      </c>
      <c r="UT153" s="274">
        <f>IF(UT$6=$SR$5,成绩录入!DD156,0)</f>
        <v>0</v>
      </c>
      <c r="UU153" s="274">
        <f>IF(UU$6=$SR$5,成绩录入!DE156,0)</f>
        <v>0</v>
      </c>
      <c r="UV153" s="274">
        <f>IF(UV$6=$SR$5,成绩录入!DF156,0)</f>
        <v>0</v>
      </c>
      <c r="UW153" s="274">
        <f>IF(UW$6=$SR$5,成绩录入!DG156,0)</f>
        <v>0</v>
      </c>
      <c r="UX153" s="274">
        <f>IF(UX$6=$SR$5,成绩录入!DH156,0)</f>
        <v>0</v>
      </c>
      <c r="UY153" s="274">
        <f>IF(UY$6=$SR$5,成绩录入!DI156,0)</f>
        <v>0</v>
      </c>
      <c r="UZ153" s="274">
        <f>IF(UZ$6=$SR$5,成绩录入!DJ156,0)</f>
        <v>0</v>
      </c>
      <c r="VA153" s="248">
        <f>IF(VA$6=$SR$5,成绩录入!DK156,0)</f>
        <v>0</v>
      </c>
      <c r="VB153" s="248">
        <f>IF(VB$6=$SR$5,成绩录入!DL156,0)</f>
        <v>0</v>
      </c>
      <c r="VC153" s="248">
        <f>IF(VC$6=$SR$5,成绩录入!DM156,0)</f>
        <v>0</v>
      </c>
      <c r="VD153" s="248">
        <f>IF(VD$6=$SR$5,成绩录入!DN156,0)</f>
        <v>0</v>
      </c>
      <c r="VE153" s="248">
        <f>IF(VE$6=$SR$5,成绩录入!DO156,0)</f>
        <v>0</v>
      </c>
      <c r="VF153" s="248">
        <f>IF(VF$6=$SR$5,成绩录入!DP156,0)</f>
        <v>0</v>
      </c>
      <c r="VG153" s="248">
        <f>IF(VG$6=$SR$5,成绩录入!DQ156,0)</f>
        <v>0</v>
      </c>
      <c r="VH153" s="248">
        <f>IF(VH$6=$SR$5,成绩录入!DR156,0)</f>
        <v>0</v>
      </c>
      <c r="VI153" s="248">
        <f>IF(VI$6=$SR$5,成绩录入!DS156,0)</f>
        <v>0</v>
      </c>
      <c r="VJ153" s="248">
        <f>IF(VJ$6=$SR$5,成绩录入!DT156,0)</f>
        <v>0</v>
      </c>
      <c r="VK153" s="248">
        <f>IF(VK$6=$SR$5,成绩录入!DU156,0)</f>
        <v>0</v>
      </c>
      <c r="VL153" s="248">
        <f>IF(VL$6=$SR$5,成绩录入!DV156,0)</f>
        <v>0</v>
      </c>
      <c r="VM153" s="248">
        <f>IF(VM$6=$SR$5,成绩录入!DW156,0)</f>
        <v>0</v>
      </c>
      <c r="VN153" s="248">
        <f>IF(VN$6=$SR$5,成绩录入!DX156,0)</f>
        <v>0</v>
      </c>
      <c r="VO153" s="248">
        <f>IF(VO$6=$SR$5,成绩录入!DY156,0)</f>
        <v>0</v>
      </c>
      <c r="VP153" s="248">
        <f>IF(VP$6=$SR$5,成绩录入!DZ156,0)</f>
        <v>0</v>
      </c>
      <c r="VQ153" s="248">
        <f>IF(VQ$6=$SR$5,成绩录入!EA156,0)</f>
        <v>0</v>
      </c>
      <c r="VR153" s="248">
        <f>IF(VR$6=$SR$5,成绩录入!EB156,0)</f>
        <v>0</v>
      </c>
      <c r="VS153" s="248">
        <f>IF(VS$6=$SR$5,成绩录入!EC156,0)</f>
        <v>0</v>
      </c>
      <c r="VT153" s="248">
        <f>IF(VT$6=$SR$5,成绩录入!ED156,0)</f>
        <v>0</v>
      </c>
      <c r="VU153" s="248">
        <f>IF(VU$6=$SR$5,成绩录入!EE156,0)</f>
        <v>0</v>
      </c>
      <c r="VV153" s="248">
        <f>IF(VV$6=$SR$5,成绩录入!EF156,0)</f>
        <v>0</v>
      </c>
      <c r="VW153" s="248">
        <f>IF(VW$6=$SR$5,成绩录入!EG156,0)</f>
        <v>0</v>
      </c>
      <c r="VX153" s="248">
        <f>IF(VX$6=$SR$5,成绩录入!EH156,0)</f>
        <v>0</v>
      </c>
      <c r="VY153" s="248">
        <f>IF(VY$6=$SR$5,成绩录入!EI156,0)</f>
        <v>0</v>
      </c>
      <c r="VZ153" s="248">
        <f>IF(VZ$6=$SR$5,成绩录入!EJ156,0)</f>
        <v>0</v>
      </c>
      <c r="WA153" s="248">
        <f>IF(WA$6=$SR$5,成绩录入!EK156,0)</f>
        <v>0</v>
      </c>
      <c r="WB153" s="248">
        <f>IF(WB$6=$SR$5,成绩录入!EL156,0)</f>
        <v>0</v>
      </c>
      <c r="WC153" s="248">
        <f>IF(WC$6=$SR$5,成绩录入!EM156,0)</f>
        <v>0</v>
      </c>
      <c r="WD153" s="248">
        <f>IF(WD$6=$SR$5,成绩录入!EN156,0)</f>
        <v>0</v>
      </c>
      <c r="WE153" s="248">
        <f>IF(WE$6=$SR$5,成绩录入!EO156,0)</f>
        <v>0</v>
      </c>
      <c r="WF153" s="248">
        <f>IF(WF$6=$SR$5,成绩录入!EP156,0)</f>
        <v>0</v>
      </c>
      <c r="WG153" s="248">
        <f>IF(WG$6=$SR$5,成绩录入!EQ156,0)</f>
        <v>0</v>
      </c>
      <c r="WH153" s="248">
        <f>IF(WH$6=$SR$5,成绩录入!ER156,0)</f>
        <v>0</v>
      </c>
      <c r="WI153" s="248">
        <f>IF(WI$6=$SR$5,成绩录入!ES156,0)</f>
        <v>0</v>
      </c>
      <c r="WJ153" s="248">
        <f>IF(WJ$6=$SR$5,成绩录入!ET156,0)</f>
        <v>0</v>
      </c>
      <c r="WK153" s="248">
        <f>IF(WK$6=$SR$5,成绩录入!EU156,0)</f>
        <v>0</v>
      </c>
      <c r="WL153" s="248">
        <f>IF(WL$6=$SR$5,成绩录入!EV156,0)</f>
        <v>0</v>
      </c>
      <c r="WM153" s="248">
        <f>IF(WM$6=$SR$5,成绩录入!EW156,0)</f>
        <v>0</v>
      </c>
      <c r="WN153" s="248">
        <f>IF(WN$6=$SR$5,成绩录入!EX156,0)</f>
        <v>0</v>
      </c>
      <c r="WO153" s="218">
        <f t="shared" si="354"/>
        <v>0</v>
      </c>
      <c r="WP153" s="166"/>
      <c r="WQ153" s="166"/>
      <c r="WR153" s="273">
        <f>IF(WR$6=$WQ$5,成绩录入!BC156,0)</f>
        <v>0</v>
      </c>
      <c r="WS153" s="274">
        <f>IF(WS$6=$WQ$5,成绩录入!BD156,0)</f>
        <v>0</v>
      </c>
      <c r="WT153" s="274">
        <f>IF(WT$6=$WQ$5,成绩录入!BE156,0)</f>
        <v>0</v>
      </c>
      <c r="WU153" s="274">
        <f>IF(WU$6=$WQ$5,成绩录入!BF156,0)</f>
        <v>0</v>
      </c>
      <c r="WV153" s="274">
        <f>IF(WV$6=$WQ$5,成绩录入!BG156,0)</f>
        <v>0</v>
      </c>
      <c r="WW153" s="274">
        <f>IF(WW$6=$WQ$5,成绩录入!BH156,0)</f>
        <v>0</v>
      </c>
      <c r="WX153" s="274">
        <f>IF(WX$6=$WQ$5,成绩录入!BI156,0)</f>
        <v>0</v>
      </c>
      <c r="WY153" s="274">
        <f>IF(WY$6=$WQ$5,成绩录入!BJ156,0)</f>
        <v>0</v>
      </c>
      <c r="WZ153" s="274">
        <f>IF(WZ$6=$WQ$5,成绩录入!BK156,0)</f>
        <v>0</v>
      </c>
      <c r="XA153" s="274">
        <f>IF(XA$6=$WQ$5,成绩录入!BL156,0)</f>
        <v>0</v>
      </c>
      <c r="XB153" s="274">
        <f>IF(XB$6=$WQ$5,成绩录入!BM156,0)</f>
        <v>0</v>
      </c>
      <c r="XC153" s="274">
        <f>IF(XC$6=$WQ$5,成绩录入!BN156,0)</f>
        <v>0</v>
      </c>
      <c r="XD153" s="274">
        <f>IF(XD$6=$WQ$5,成绩录入!BO156,0)</f>
        <v>0</v>
      </c>
      <c r="XE153" s="274">
        <f>IF(XE$6=$WQ$5,成绩录入!BP156,0)</f>
        <v>0</v>
      </c>
      <c r="XF153" s="274">
        <f>IF(XF$6=$WQ$5,成绩录入!BQ156,0)</f>
        <v>0</v>
      </c>
      <c r="XG153" s="274">
        <f>IF(XG$6=$WQ$5,成绩录入!BR156,0)</f>
        <v>0</v>
      </c>
      <c r="XH153" s="274">
        <f>IF(XH$6=$WQ$5,成绩录入!BS156,0)</f>
        <v>0</v>
      </c>
      <c r="XI153" s="274">
        <f>IF(XI$6=$WQ$5,成绩录入!BT156,0)</f>
        <v>0</v>
      </c>
      <c r="XJ153" s="274">
        <f>IF(XJ$6=$WQ$5,成绩录入!BU156,0)</f>
        <v>0</v>
      </c>
      <c r="XK153" s="274">
        <f>IF(XK$6=$WQ$5,成绩录入!BV156,0)</f>
        <v>0</v>
      </c>
      <c r="XL153" s="274">
        <f>IF(XL$6=$WQ$5,成绩录入!BW156,0)</f>
        <v>0</v>
      </c>
      <c r="XM153" s="274">
        <f>IF(XM$6=$WQ$5,成绩录入!BX156,0)</f>
        <v>0</v>
      </c>
      <c r="XN153" s="274">
        <f>IF(XN$6=$WQ$5,成绩录入!BY156,0)</f>
        <v>0</v>
      </c>
      <c r="XO153" s="274">
        <f>IF(XO$6=$WQ$5,成绩录入!BZ156,0)</f>
        <v>0</v>
      </c>
      <c r="XP153" s="274">
        <f>IF(XP$6=$WQ$5,成绩录入!CA156,0)</f>
        <v>0</v>
      </c>
      <c r="XQ153" s="274">
        <f>IF(XQ$6=$WQ$5,成绩录入!CB156,0)</f>
        <v>0</v>
      </c>
      <c r="XR153" s="274">
        <f>IF(XR$6=$WQ$5,成绩录入!CC156,0)</f>
        <v>0</v>
      </c>
      <c r="XS153" s="274">
        <f>IF(XS$6=$WQ$5,成绩录入!CD156,0)</f>
        <v>0</v>
      </c>
      <c r="XT153" s="274">
        <f>IF(XT$6=$WQ$5,成绩录入!CE156,0)</f>
        <v>0</v>
      </c>
      <c r="XU153" s="274">
        <f>IF(XU$6=$WQ$5,成绩录入!CF156,0)</f>
        <v>0</v>
      </c>
      <c r="XV153" s="274">
        <f>IF(XV$6=$WQ$5,成绩录入!CG156,0)</f>
        <v>0</v>
      </c>
      <c r="XW153" s="274">
        <f>IF(XW$6=$WQ$5,成绩录入!CH156,0)</f>
        <v>0</v>
      </c>
      <c r="XX153" s="274">
        <f>IF(XX$6=$WQ$5,成绩录入!CI156,0)</f>
        <v>0</v>
      </c>
      <c r="XY153" s="274">
        <f>IF(XY$6=$WQ$5,成绩录入!CJ156,0)</f>
        <v>0</v>
      </c>
      <c r="XZ153" s="274">
        <f>IF(XZ$6=$WQ$5,成绩录入!CK156,0)</f>
        <v>0</v>
      </c>
      <c r="YA153" s="274">
        <f>IF(YA$6=$WQ$5,成绩录入!CL156,0)</f>
        <v>0</v>
      </c>
      <c r="YB153" s="274">
        <f>IF(YB$6=$WQ$5,成绩录入!CM156,0)</f>
        <v>0</v>
      </c>
      <c r="YC153" s="274">
        <f>IF(YC$6=$WQ$5,成绩录入!CN156,0)</f>
        <v>0</v>
      </c>
      <c r="YD153" s="274">
        <f>IF(YD$6=$WQ$5,成绩录入!CO156,0)</f>
        <v>0</v>
      </c>
      <c r="YE153" s="274">
        <f>IF(YE$6=$WQ$5,成绩录入!CP156,0)</f>
        <v>0</v>
      </c>
      <c r="YF153" s="274">
        <f>IF(YF$6=$WQ$5,成绩录入!CQ156,0)</f>
        <v>0</v>
      </c>
      <c r="YG153" s="274">
        <f>IF(YG$6=$WQ$5,成绩录入!CR156,0)</f>
        <v>0</v>
      </c>
      <c r="YH153" s="274">
        <f>IF(YH$6=$WQ$5,成绩录入!CS156,0)</f>
        <v>0</v>
      </c>
      <c r="YI153" s="274">
        <f>IF(YI$6=$WQ$5,成绩录入!CT156,0)</f>
        <v>0</v>
      </c>
      <c r="YJ153" s="274">
        <f>IF(YJ$6=$WQ$5,成绩录入!CU156,0)</f>
        <v>0</v>
      </c>
      <c r="YK153" s="274">
        <f>IF(YK$6=$WQ$5,成绩录入!CV156,0)</f>
        <v>0</v>
      </c>
      <c r="YL153" s="274">
        <f>IF(YL$6=$WQ$5,成绩录入!CW156,0)</f>
        <v>0</v>
      </c>
      <c r="YM153" s="274">
        <f>IF(YM$6=$WQ$5,成绩录入!CX156,0)</f>
        <v>0</v>
      </c>
      <c r="YN153" s="274">
        <f>IF(YN$6=$WQ$5,成绩录入!CY156,0)</f>
        <v>0</v>
      </c>
      <c r="YO153" s="274">
        <f>IF(YO$6=$WQ$5,成绩录入!CZ156,0)</f>
        <v>0</v>
      </c>
      <c r="YP153" s="274">
        <f>IF(YP$6=$WQ$5,成绩录入!DA156,0)</f>
        <v>0</v>
      </c>
      <c r="YQ153" s="274">
        <f>IF(YQ$6=$WQ$5,成绩录入!DB156,0)</f>
        <v>0</v>
      </c>
      <c r="YR153" s="274">
        <f>IF(YR$6=$WQ$5,成绩录入!DC156,0)</f>
        <v>0</v>
      </c>
      <c r="YS153" s="274">
        <f>IF(YS$6=$WQ$5,成绩录入!DD156,0)</f>
        <v>0</v>
      </c>
      <c r="YT153" s="274">
        <f>IF(YT$6=$WQ$5,成绩录入!DE156,0)</f>
        <v>0</v>
      </c>
      <c r="YU153" s="274">
        <f>IF(YU$6=$WQ$5,成绩录入!DF156,0)</f>
        <v>0</v>
      </c>
      <c r="YV153" s="274">
        <f>IF(YV$6=$WQ$5,成绩录入!DG156,0)</f>
        <v>0</v>
      </c>
      <c r="YW153" s="274">
        <f>IF(YW$6=$WQ$5,成绩录入!DH156,0)</f>
        <v>0</v>
      </c>
      <c r="YX153" s="274">
        <f>IF(YX$6=$WQ$5,成绩录入!DI156,0)</f>
        <v>0</v>
      </c>
      <c r="YY153" s="274">
        <f>IF(YY$6=$WQ$5,成绩录入!DJ156,0)</f>
        <v>0</v>
      </c>
      <c r="YZ153" s="248">
        <f>IF(YZ$6=$WQ$5,成绩录入!DK156,0)</f>
        <v>0</v>
      </c>
      <c r="ZA153" s="248">
        <f>IF(ZA$6=$WQ$5,成绩录入!DL156,0)</f>
        <v>0</v>
      </c>
      <c r="ZB153" s="248">
        <f>IF(ZB$6=$WQ$5,成绩录入!DM156,0)</f>
        <v>0</v>
      </c>
      <c r="ZC153" s="248">
        <f>IF(ZC$6=$WQ$5,成绩录入!DN156,0)</f>
        <v>0</v>
      </c>
      <c r="ZD153" s="248">
        <f>IF(ZD$6=$WQ$5,成绩录入!DO156,0)</f>
        <v>0</v>
      </c>
      <c r="ZE153" s="248">
        <f>IF(ZE$6=$WQ$5,成绩录入!DP156,0)</f>
        <v>0</v>
      </c>
      <c r="ZF153" s="248">
        <f>IF(ZF$6=$WQ$5,成绩录入!DQ156,0)</f>
        <v>0</v>
      </c>
      <c r="ZG153" s="248">
        <f>IF(ZG$6=$WQ$5,成绩录入!DR156,0)</f>
        <v>0</v>
      </c>
      <c r="ZH153" s="248">
        <f>IF(ZH$6=$WQ$5,成绩录入!DS156,0)</f>
        <v>0</v>
      </c>
      <c r="ZI153" s="248">
        <f>IF(ZI$6=$WQ$5,成绩录入!DT156,0)</f>
        <v>0</v>
      </c>
      <c r="ZJ153" s="248">
        <f>IF(ZJ$6=$WQ$5,成绩录入!DU156,0)</f>
        <v>0</v>
      </c>
      <c r="ZK153" s="248">
        <f>IF(ZK$6=$WQ$5,成绩录入!DV156,0)</f>
        <v>0</v>
      </c>
      <c r="ZL153" s="248">
        <f>IF(ZL$6=$WQ$5,成绩录入!DW156,0)</f>
        <v>0</v>
      </c>
      <c r="ZM153" s="248">
        <f>IF(ZM$6=$WQ$5,成绩录入!DX156,0)</f>
        <v>0</v>
      </c>
      <c r="ZN153" s="248">
        <f>IF(ZN$6=$WQ$5,成绩录入!DY156,0)</f>
        <v>0</v>
      </c>
      <c r="ZO153" s="248">
        <f>IF(ZO$6=$WQ$5,成绩录入!DZ156,0)</f>
        <v>0</v>
      </c>
      <c r="ZP153" s="248">
        <f>IF(ZP$6=$WQ$5,成绩录入!EA156,0)</f>
        <v>0</v>
      </c>
      <c r="ZQ153" s="248">
        <f>IF(ZQ$6=$WQ$5,成绩录入!EB156,0)</f>
        <v>0</v>
      </c>
      <c r="ZR153" s="248">
        <f>IF(ZR$6=$WQ$5,成绩录入!EC156,0)</f>
        <v>0</v>
      </c>
      <c r="ZS153" s="248">
        <f>IF(ZS$6=$WQ$5,成绩录入!ED156,0)</f>
        <v>0</v>
      </c>
      <c r="ZT153" s="248">
        <f>IF(ZT$6=$WQ$5,成绩录入!EE156,0)</f>
        <v>0</v>
      </c>
      <c r="ZU153" s="248">
        <f>IF(ZU$6=$WQ$5,成绩录入!EF156,0)</f>
        <v>0</v>
      </c>
      <c r="ZV153" s="248">
        <f>IF(ZV$6=$WQ$5,成绩录入!EG156,0)</f>
        <v>0</v>
      </c>
      <c r="ZW153" s="248">
        <f>IF(ZW$6=$WQ$5,成绩录入!EH156,0)</f>
        <v>0</v>
      </c>
      <c r="ZX153" s="248">
        <f>IF(ZX$6=$WQ$5,成绩录入!EI156,0)</f>
        <v>0</v>
      </c>
      <c r="ZY153" s="248">
        <f>IF(ZY$6=$WQ$5,成绩录入!EJ156,0)</f>
        <v>0</v>
      </c>
      <c r="ZZ153" s="248">
        <f>IF(ZZ$6=$WQ$5,成绩录入!EK156,0)</f>
        <v>0</v>
      </c>
      <c r="AAA153" s="248">
        <f>IF(AAA$6=$WQ$5,成绩录入!EL156,0)</f>
        <v>0</v>
      </c>
      <c r="AAB153" s="248">
        <f>IF(AAB$6=$WQ$5,成绩录入!EM156,0)</f>
        <v>0</v>
      </c>
      <c r="AAC153" s="248">
        <f>IF(AAC$6=$WQ$5,成绩录入!EN156,0)</f>
        <v>0</v>
      </c>
      <c r="AAD153" s="248">
        <f>IF(AAD$6=$WQ$5,成绩录入!EO156,0)</f>
        <v>0</v>
      </c>
      <c r="AAE153" s="248">
        <f>IF(AAE$6=$WQ$5,成绩录入!EP156,0)</f>
        <v>0</v>
      </c>
      <c r="AAF153" s="248">
        <f>IF(AAF$6=$WQ$5,成绩录入!EQ156,0)</f>
        <v>0</v>
      </c>
      <c r="AAG153" s="248">
        <f>IF(AAG$6=$WQ$5,成绩录入!ER156,0)</f>
        <v>0</v>
      </c>
      <c r="AAH153" s="248">
        <f>IF(AAH$6=$WQ$5,成绩录入!ES156,0)</f>
        <v>0</v>
      </c>
      <c r="AAI153" s="248">
        <f>IF(AAI$6=$WQ$5,成绩录入!ET156,0)</f>
        <v>0</v>
      </c>
      <c r="AAJ153" s="248">
        <f>IF(AAJ$6=$WQ$5,成绩录入!EU156,0)</f>
        <v>0</v>
      </c>
      <c r="AAK153" s="248">
        <f>IF(AAK$6=$WQ$5,成绩录入!EV156,0)</f>
        <v>0</v>
      </c>
      <c r="AAL153" s="248">
        <f>IF(AAL$6=$WQ$5,成绩录入!EW156,0)</f>
        <v>0</v>
      </c>
      <c r="AAM153" s="248">
        <f>IF(AAM$6=$WQ$5,成绩录入!EX156,0)</f>
        <v>0</v>
      </c>
      <c r="AAN153" s="218">
        <f t="shared" si="355"/>
        <v>0</v>
      </c>
      <c r="AAO153" s="206"/>
      <c r="AAQ153" s="273">
        <f>IF(AAQ$6=$AAP$5,成绩录入!BC156,0)</f>
        <v>0</v>
      </c>
      <c r="AAR153" s="274">
        <f>IF(AAR$6=$AAP$5,成绩录入!BD156,0)</f>
        <v>0</v>
      </c>
      <c r="AAS153" s="274">
        <f>IF(AAS$6=$AAP$5,成绩录入!BE156,0)</f>
        <v>0</v>
      </c>
      <c r="AAT153" s="274">
        <f>IF(AAT$6=$AAP$5,成绩录入!BF156,0)</f>
        <v>0</v>
      </c>
      <c r="AAU153" s="274">
        <f>IF(AAU$6=$AAP$5,成绩录入!BG156,0)</f>
        <v>0</v>
      </c>
      <c r="AAV153" s="274">
        <f>IF(AAV$6=$AAP$5,成绩录入!BH156,0)</f>
        <v>0</v>
      </c>
      <c r="AAW153" s="274">
        <f>IF(AAW$6=$AAP$5,成绩录入!BI156,0)</f>
        <v>0</v>
      </c>
      <c r="AAX153" s="274">
        <f>IF(AAX$6=$AAP$5,成绩录入!BJ156,0)</f>
        <v>0</v>
      </c>
      <c r="AAY153" s="274">
        <f>IF(AAY$6=$AAP$5,成绩录入!BK156,0)</f>
        <v>0</v>
      </c>
      <c r="AAZ153" s="274">
        <f>IF(AAZ$6=$AAP$5,成绩录入!BL156,0)</f>
        <v>0</v>
      </c>
      <c r="ABA153" s="274">
        <f>IF(ABA$6=$AAP$5,成绩录入!BM156,0)</f>
        <v>0</v>
      </c>
      <c r="ABB153" s="274">
        <f>IF(ABB$6=$AAP$5,成绩录入!BN156,0)</f>
        <v>0</v>
      </c>
      <c r="ABC153" s="274">
        <f>IF(ABC$6=$AAP$5,成绩录入!BO156,0)</f>
        <v>0</v>
      </c>
      <c r="ABD153" s="274">
        <f>IF(ABD$6=$AAP$5,成绩录入!BP156,0)</f>
        <v>0</v>
      </c>
      <c r="ABE153" s="274">
        <f>IF(ABE$6=$AAP$5,成绩录入!BQ156,0)</f>
        <v>0</v>
      </c>
      <c r="ABF153" s="274">
        <f>IF(ABF$6=$AAP$5,成绩录入!BR156,0)</f>
        <v>0</v>
      </c>
      <c r="ABG153" s="274">
        <f>IF(ABG$6=$AAP$5,成绩录入!BS156,0)</f>
        <v>0</v>
      </c>
      <c r="ABH153" s="274">
        <f>IF(ABH$6=$AAP$5,成绩录入!BT156,0)</f>
        <v>0</v>
      </c>
      <c r="ABI153" s="274">
        <f>IF(ABI$6=$AAP$5,成绩录入!BU156,0)</f>
        <v>0</v>
      </c>
      <c r="ABJ153" s="274">
        <f>IF(ABJ$6=$AAP$5,成绩录入!BV156,0)</f>
        <v>0</v>
      </c>
      <c r="ABK153" s="274">
        <f>IF(ABK$6=$AAP$5,成绩录入!BW156,0)</f>
        <v>0</v>
      </c>
      <c r="ABL153" s="274">
        <f>IF(ABL$6=$AAP$5,成绩录入!BX156,0)</f>
        <v>0</v>
      </c>
      <c r="ABM153" s="274">
        <f>IF(ABM$6=$AAP$5,成绩录入!BY156,0)</f>
        <v>0</v>
      </c>
      <c r="ABN153" s="274">
        <f>IF(ABN$6=$AAP$5,成绩录入!BZ156,0)</f>
        <v>0</v>
      </c>
      <c r="ABO153" s="274">
        <f>IF(ABO$6=$AAP$5,成绩录入!CA156,0)</f>
        <v>0</v>
      </c>
      <c r="ABP153" s="274">
        <f>IF(ABP$6=$AAP$5,成绩录入!CB156,0)</f>
        <v>0</v>
      </c>
      <c r="ABQ153" s="274">
        <f>IF(ABQ$6=$AAP$5,成绩录入!CC156,0)</f>
        <v>0</v>
      </c>
      <c r="ABR153" s="274">
        <f>IF(ABR$6=$AAP$5,成绩录入!CD156,0)</f>
        <v>0</v>
      </c>
      <c r="ABS153" s="274">
        <f>IF(ABS$6=$AAP$5,成绩录入!CE156,0)</f>
        <v>0</v>
      </c>
      <c r="ABT153" s="274">
        <f>IF(ABT$6=$AAP$5,成绩录入!CF156,0)</f>
        <v>0</v>
      </c>
      <c r="ABU153" s="274">
        <f>IF(ABU$6=$AAP$5,成绩录入!CG156,0)</f>
        <v>0</v>
      </c>
      <c r="ABV153" s="274">
        <f>IF(ABV$6=$AAP$5,成绩录入!CH156,0)</f>
        <v>0</v>
      </c>
      <c r="ABW153" s="274">
        <f>IF(ABW$6=$AAP$5,成绩录入!CI156,0)</f>
        <v>0</v>
      </c>
      <c r="ABX153" s="274">
        <f>IF(ABX$6=$AAP$5,成绩录入!CJ156,0)</f>
        <v>0</v>
      </c>
      <c r="ABY153" s="274">
        <f>IF(ABY$6=$AAP$5,成绩录入!CK156,0)</f>
        <v>0</v>
      </c>
      <c r="ABZ153" s="274">
        <f>IF(ABZ$6=$AAP$5,成绩录入!CL156,0)</f>
        <v>0</v>
      </c>
      <c r="ACA153" s="274">
        <f>IF(ACA$6=$AAP$5,成绩录入!CM156,0)</f>
        <v>0</v>
      </c>
      <c r="ACB153" s="274">
        <f>IF(ACB$6=$AAP$5,成绩录入!CN156,0)</f>
        <v>0</v>
      </c>
      <c r="ACC153" s="274">
        <f>IF(ACC$6=$AAP$5,成绩录入!CO156,0)</f>
        <v>0</v>
      </c>
      <c r="ACD153" s="274">
        <f>IF(ACD$6=$AAP$5,成绩录入!CP156,0)</f>
        <v>0</v>
      </c>
      <c r="ACE153" s="274">
        <f>IF(ACE$6=$AAP$5,成绩录入!CQ156,0)</f>
        <v>0</v>
      </c>
      <c r="ACF153" s="274">
        <f>IF(ACF$6=$AAP$5,成绩录入!CR156,0)</f>
        <v>0</v>
      </c>
      <c r="ACG153" s="274">
        <f>IF(ACG$6=$AAP$5,成绩录入!CS156,0)</f>
        <v>0</v>
      </c>
      <c r="ACH153" s="274">
        <f>IF(ACH$6=$AAP$5,成绩录入!CT156,0)</f>
        <v>0</v>
      </c>
      <c r="ACI153" s="274">
        <f>IF(ACI$6=$AAP$5,成绩录入!CU156,0)</f>
        <v>0</v>
      </c>
      <c r="ACJ153" s="274">
        <f>IF(ACJ$6=$AAP$5,成绩录入!CV156,0)</f>
        <v>0</v>
      </c>
      <c r="ACK153" s="274">
        <f>IF(ACK$6=$AAP$5,成绩录入!CW156,0)</f>
        <v>0</v>
      </c>
      <c r="ACL153" s="274">
        <f>IF(ACL$6=$AAP$5,成绩录入!CX156,0)</f>
        <v>0</v>
      </c>
      <c r="ACM153" s="274">
        <f>IF(ACM$6=$AAP$5,成绩录入!CY156,0)</f>
        <v>0</v>
      </c>
      <c r="ACN153" s="274">
        <f>IF(ACN$6=$AAP$5,成绩录入!CZ156,0)</f>
        <v>0</v>
      </c>
      <c r="ACO153" s="274">
        <f>IF(ACO$6=$AAP$5,成绩录入!DA156,0)</f>
        <v>0</v>
      </c>
      <c r="ACP153" s="274">
        <f>IF(ACP$6=$AAP$5,成绩录入!DB156,0)</f>
        <v>0</v>
      </c>
      <c r="ACQ153" s="274">
        <f>IF(ACQ$6=$AAP$5,成绩录入!DC156,0)</f>
        <v>0</v>
      </c>
      <c r="ACR153" s="274">
        <f>IF(ACR$6=$AAP$5,成绩录入!DD156,0)</f>
        <v>0</v>
      </c>
      <c r="ACS153" s="274">
        <f>IF(ACS$6=$AAP$5,成绩录入!DE156,0)</f>
        <v>0</v>
      </c>
      <c r="ACT153" s="274">
        <f>IF(ACT$6=$AAP$5,成绩录入!DF156,0)</f>
        <v>0</v>
      </c>
      <c r="ACU153" s="274">
        <f>IF(ACU$6=$AAP$5,成绩录入!DG156,0)</f>
        <v>0</v>
      </c>
      <c r="ACV153" s="274">
        <f>IF(ACV$6=$AAP$5,成绩录入!DH156,0)</f>
        <v>0</v>
      </c>
      <c r="ACW153" s="274">
        <f>IF(ACW$6=$AAP$5,成绩录入!DI156,0)</f>
        <v>0</v>
      </c>
      <c r="ACX153" s="274">
        <f>IF(ACX$6=$AAP$5,成绩录入!DJ156,0)</f>
        <v>0</v>
      </c>
      <c r="ACY153" s="248">
        <f>IF(ACY$6=$AAP$5,成绩录入!DK156,0)</f>
        <v>0</v>
      </c>
      <c r="ACZ153" s="248">
        <f>IF(ACZ$6=$AAP$5,成绩录入!DL156,0)</f>
        <v>0</v>
      </c>
      <c r="ADA153" s="248">
        <f>IF(ADA$6=$AAP$5,成绩录入!DM156,0)</f>
        <v>0</v>
      </c>
      <c r="ADB153" s="248">
        <f>IF(ADB$6=$AAP$5,成绩录入!DN156,0)</f>
        <v>0</v>
      </c>
      <c r="ADC153" s="248">
        <f>IF(ADC$6=$AAP$5,成绩录入!DO156,0)</f>
        <v>0</v>
      </c>
      <c r="ADD153" s="248">
        <f>IF(ADD$6=$AAP$5,成绩录入!DP156,0)</f>
        <v>0</v>
      </c>
      <c r="ADE153" s="248">
        <f>IF(ADE$6=$AAP$5,成绩录入!DQ156,0)</f>
        <v>0</v>
      </c>
      <c r="ADF153" s="248">
        <f>IF(ADF$6=$AAP$5,成绩录入!DR156,0)</f>
        <v>0</v>
      </c>
      <c r="ADG153" s="248">
        <f>IF(ADG$6=$AAP$5,成绩录入!DS156,0)</f>
        <v>0</v>
      </c>
      <c r="ADH153" s="248">
        <f>IF(ADH$6=$AAP$5,成绩录入!DT156,0)</f>
        <v>0</v>
      </c>
      <c r="ADI153" s="248">
        <f>IF(ADI$6=$AAP$5,成绩录入!DU156,0)</f>
        <v>0</v>
      </c>
      <c r="ADJ153" s="248">
        <f>IF(ADJ$6=$AAP$5,成绩录入!DV156,0)</f>
        <v>0</v>
      </c>
      <c r="ADK153" s="248">
        <f>IF(ADK$6=$AAP$5,成绩录入!DW156,0)</f>
        <v>0</v>
      </c>
      <c r="ADL153" s="248">
        <f>IF(ADL$6=$AAP$5,成绩录入!DX156,0)</f>
        <v>0</v>
      </c>
      <c r="ADM153" s="248">
        <f>IF(ADM$6=$AAP$5,成绩录入!DY156,0)</f>
        <v>0</v>
      </c>
      <c r="ADN153" s="248">
        <f>IF(ADN$6=$AAP$5,成绩录入!DZ156,0)</f>
        <v>0</v>
      </c>
      <c r="ADO153" s="248">
        <f>IF(ADO$6=$AAP$5,成绩录入!EA156,0)</f>
        <v>0</v>
      </c>
      <c r="ADP153" s="248">
        <f>IF(ADP$6=$AAP$5,成绩录入!EB156,0)</f>
        <v>0</v>
      </c>
      <c r="ADQ153" s="248">
        <f>IF(ADQ$6=$AAP$5,成绩录入!EC156,0)</f>
        <v>0</v>
      </c>
      <c r="ADR153" s="248">
        <f>IF(ADR$6=$AAP$5,成绩录入!ED156,0)</f>
        <v>0</v>
      </c>
      <c r="ADS153" s="248">
        <f>IF(ADS$6=$AAP$5,成绩录入!EE156,0)</f>
        <v>0</v>
      </c>
      <c r="ADT153" s="248">
        <f>IF(ADT$6=$AAP$5,成绩录入!EF156,0)</f>
        <v>0</v>
      </c>
      <c r="ADU153" s="248">
        <f>IF(ADU$6=$AAP$5,成绩录入!EG156,0)</f>
        <v>0</v>
      </c>
      <c r="ADV153" s="248">
        <f>IF(ADV$6=$AAP$5,成绩录入!EH156,0)</f>
        <v>0</v>
      </c>
      <c r="ADW153" s="248">
        <f>IF(ADW$6=$AAP$5,成绩录入!EI156,0)</f>
        <v>0</v>
      </c>
      <c r="ADX153" s="248">
        <f>IF(ADX$6=$AAP$5,成绩录入!EJ156,0)</f>
        <v>0</v>
      </c>
      <c r="ADY153" s="248">
        <f>IF(ADY$6=$AAP$5,成绩录入!EK156,0)</f>
        <v>0</v>
      </c>
      <c r="ADZ153" s="248">
        <f>IF(ADZ$6=$AAP$5,成绩录入!EL156,0)</f>
        <v>0</v>
      </c>
      <c r="AEA153" s="248">
        <f>IF(AEA$6=$AAP$5,成绩录入!EM156,0)</f>
        <v>0</v>
      </c>
      <c r="AEB153" s="248">
        <f>IF(AEB$6=$AAP$5,成绩录入!EN156,0)</f>
        <v>0</v>
      </c>
      <c r="AEC153" s="248">
        <f>IF(AEC$6=$AAP$5,成绩录入!EO156,0)</f>
        <v>0</v>
      </c>
      <c r="AED153" s="248">
        <f>IF(AED$6=$AAP$5,成绩录入!EP156,0)</f>
        <v>0</v>
      </c>
      <c r="AEE153" s="248">
        <f>IF(AEE$6=$AAP$5,成绩录入!EQ156,0)</f>
        <v>0</v>
      </c>
      <c r="AEF153" s="248">
        <f>IF(AEF$6=$AAP$5,成绩录入!ER156,0)</f>
        <v>0</v>
      </c>
      <c r="AEG153" s="248">
        <f>IF(AEG$6=$AAP$5,成绩录入!ES156,0)</f>
        <v>0</v>
      </c>
      <c r="AEH153" s="248">
        <f>IF(AEH$6=$AAP$5,成绩录入!ET156,0)</f>
        <v>0</v>
      </c>
      <c r="AEI153" s="248">
        <f>IF(AEI$6=$AAP$5,成绩录入!EU156,0)</f>
        <v>0</v>
      </c>
      <c r="AEJ153" s="248">
        <f>IF(AEJ$6=$AAP$5,成绩录入!EV156,0)</f>
        <v>0</v>
      </c>
      <c r="AEK153" s="248">
        <f>IF(AEK$6=$AAP$5,成绩录入!EW156,0)</f>
        <v>0</v>
      </c>
      <c r="AEL153" s="248">
        <f>IF(AEL$6=$AAP$5,成绩录入!EX156,0)</f>
        <v>0</v>
      </c>
      <c r="AEM153" s="218">
        <f t="shared" si="356"/>
        <v>0</v>
      </c>
      <c r="AEN153" s="166"/>
      <c r="AEO153" s="166"/>
      <c r="AEP153" s="273">
        <f>IF(AEP$6=$AEO$5,成绩录入!BC156,0)</f>
        <v>0</v>
      </c>
      <c r="AEQ153" s="274">
        <f>IF(AEQ$6=$AEO$5,成绩录入!BD156,0)</f>
        <v>0</v>
      </c>
      <c r="AER153" s="274">
        <f>IF(AER$6=$AEO$5,成绩录入!BE156,0)</f>
        <v>0</v>
      </c>
      <c r="AES153" s="274">
        <f>IF(AES$6=$AEO$5,成绩录入!BF156,0)</f>
        <v>0</v>
      </c>
      <c r="AET153" s="274">
        <f>IF(AET$6=$AEO$5,成绩录入!BG156,0)</f>
        <v>0</v>
      </c>
      <c r="AEU153" s="274">
        <f>IF(AEU$6=$AEO$5,成绩录入!BH156,0)</f>
        <v>0</v>
      </c>
      <c r="AEV153" s="274">
        <f>IF(AEV$6=$AEO$5,成绩录入!BI156,0)</f>
        <v>0</v>
      </c>
      <c r="AEW153" s="274">
        <f>IF(AEW$6=$AEO$5,成绩录入!BJ156,0)</f>
        <v>0</v>
      </c>
      <c r="AEX153" s="274">
        <f>IF(AEX$6=$AEO$5,成绩录入!BK156,0)</f>
        <v>0</v>
      </c>
      <c r="AEY153" s="274">
        <f>IF(AEY$6=$AEO$5,成绩录入!BL156,0)</f>
        <v>0</v>
      </c>
      <c r="AEZ153" s="274">
        <f>IF(AEZ$6=$AEO$5,成绩录入!BM156,0)</f>
        <v>0</v>
      </c>
      <c r="AFA153" s="274">
        <f>IF(AFA$6=$AEO$5,成绩录入!BN156,0)</f>
        <v>0</v>
      </c>
      <c r="AFB153" s="274">
        <f>IF(AFB$6=$AEO$5,成绩录入!BO156,0)</f>
        <v>0</v>
      </c>
      <c r="AFC153" s="274">
        <f>IF(AFC$6=$AEO$5,成绩录入!BP156,0)</f>
        <v>0</v>
      </c>
      <c r="AFD153" s="274">
        <f>IF(AFD$6=$AEO$5,成绩录入!BQ156,0)</f>
        <v>0</v>
      </c>
      <c r="AFE153" s="274">
        <f>IF(AFE$6=$AEO$5,成绩录入!BR156,0)</f>
        <v>0</v>
      </c>
      <c r="AFF153" s="274">
        <f>IF(AFF$6=$AEO$5,成绩录入!BS156,0)</f>
        <v>0</v>
      </c>
      <c r="AFG153" s="274">
        <f>IF(AFG$6=$AEO$5,成绩录入!BT156,0)</f>
        <v>0</v>
      </c>
      <c r="AFH153" s="274">
        <f>IF(AFH$6=$AEO$5,成绩录入!BU156,0)</f>
        <v>0</v>
      </c>
      <c r="AFI153" s="274">
        <f>IF(AFI$6=$AEO$5,成绩录入!BV156,0)</f>
        <v>0</v>
      </c>
      <c r="AFJ153" s="274">
        <f>IF(AFJ$6=$AEO$5,成绩录入!BW156,0)</f>
        <v>0</v>
      </c>
      <c r="AFK153" s="274">
        <f>IF(AFK$6=$AEO$5,成绩录入!BX156,0)</f>
        <v>0</v>
      </c>
      <c r="AFL153" s="274">
        <f>IF(AFL$6=$AEO$5,成绩录入!BY156,0)</f>
        <v>0</v>
      </c>
      <c r="AFM153" s="274">
        <f>IF(AFM$6=$AEO$5,成绩录入!BZ156,0)</f>
        <v>0</v>
      </c>
      <c r="AFN153" s="274">
        <f>IF(AFN$6=$AEO$5,成绩录入!CA156,0)</f>
        <v>0</v>
      </c>
      <c r="AFO153" s="274">
        <f>IF(AFO$6=$AEO$5,成绩录入!CB156,0)</f>
        <v>0</v>
      </c>
      <c r="AFP153" s="274">
        <f>IF(AFP$6=$AEO$5,成绩录入!CC156,0)</f>
        <v>0</v>
      </c>
      <c r="AFQ153" s="274">
        <f>IF(AFQ$6=$AEO$5,成绩录入!CD156,0)</f>
        <v>0</v>
      </c>
      <c r="AFR153" s="274">
        <f>IF(AFR$6=$AEO$5,成绩录入!CE156,0)</f>
        <v>0</v>
      </c>
      <c r="AFS153" s="274">
        <f>IF(AFS$6=$AEO$5,成绩录入!CF156,0)</f>
        <v>0</v>
      </c>
      <c r="AFT153" s="274">
        <f>IF(AFT$6=$AEO$5,成绩录入!CG156,0)</f>
        <v>0</v>
      </c>
      <c r="AFU153" s="274">
        <f>IF(AFU$6=$AEO$5,成绩录入!CH156,0)</f>
        <v>0</v>
      </c>
      <c r="AFV153" s="274">
        <f>IF(AFV$6=$AEO$5,成绩录入!CI156,0)</f>
        <v>0</v>
      </c>
      <c r="AFW153" s="274">
        <f>IF(AFW$6=$AEO$5,成绩录入!CJ156,0)</f>
        <v>0</v>
      </c>
      <c r="AFX153" s="274">
        <f>IF(AFX$6=$AEO$5,成绩录入!CK156,0)</f>
        <v>0</v>
      </c>
      <c r="AFY153" s="274">
        <f>IF(AFY$6=$AEO$5,成绩录入!CL156,0)</f>
        <v>0</v>
      </c>
      <c r="AFZ153" s="274">
        <f>IF(AFZ$6=$AEO$5,成绩录入!CM156,0)</f>
        <v>0</v>
      </c>
      <c r="AGA153" s="274">
        <f>IF(AGA$6=$AEO$5,成绩录入!CN156,0)</f>
        <v>0</v>
      </c>
      <c r="AGB153" s="274">
        <f>IF(AGB$6=$AEO$5,成绩录入!CO156,0)</f>
        <v>0</v>
      </c>
      <c r="AGC153" s="274">
        <f>IF(AGC$6=$AEO$5,成绩录入!CP156,0)</f>
        <v>0</v>
      </c>
      <c r="AGD153" s="274">
        <f>IF(AGD$6=$AEO$5,成绩录入!CQ156,0)</f>
        <v>0</v>
      </c>
      <c r="AGE153" s="274">
        <f>IF(AGE$6=$AEO$5,成绩录入!CR156,0)</f>
        <v>0</v>
      </c>
      <c r="AGF153" s="274">
        <f>IF(AGF$6=$AEO$5,成绩录入!CS156,0)</f>
        <v>0</v>
      </c>
      <c r="AGG153" s="274">
        <f>IF(AGG$6=$AEO$5,成绩录入!CT156,0)</f>
        <v>0</v>
      </c>
      <c r="AGH153" s="274">
        <f>IF(AGH$6=$AEO$5,成绩录入!CU156,0)</f>
        <v>0</v>
      </c>
      <c r="AGI153" s="274">
        <f>IF(AGI$6=$AEO$5,成绩录入!CV156,0)</f>
        <v>0</v>
      </c>
      <c r="AGJ153" s="274">
        <f>IF(AGJ$6=$AEO$5,成绩录入!CW156,0)</f>
        <v>0</v>
      </c>
      <c r="AGK153" s="274">
        <f>IF(AGK$6=$AEO$5,成绩录入!CX156,0)</f>
        <v>0</v>
      </c>
      <c r="AGL153" s="274">
        <f>IF(AGL$6=$AEO$5,成绩录入!CY156,0)</f>
        <v>0</v>
      </c>
      <c r="AGM153" s="274">
        <f>IF(AGM$6=$AEO$5,成绩录入!CZ156,0)</f>
        <v>0</v>
      </c>
      <c r="AGN153" s="274">
        <f>IF(AGN$6=$AEO$5,成绩录入!DA156,0)</f>
        <v>0</v>
      </c>
      <c r="AGO153" s="274">
        <f>IF(AGO$6=$AEO$5,成绩录入!DB156,0)</f>
        <v>0</v>
      </c>
      <c r="AGP153" s="274">
        <f>IF(AGP$6=$AEO$5,成绩录入!DC156,0)</f>
        <v>0</v>
      </c>
      <c r="AGQ153" s="274">
        <f>IF(AGQ$6=$AEO$5,成绩录入!DD156,0)</f>
        <v>0</v>
      </c>
      <c r="AGR153" s="274">
        <f>IF(AGR$6=$AEO$5,成绩录入!DE156,0)</f>
        <v>0</v>
      </c>
      <c r="AGS153" s="274">
        <f>IF(AGS$6=$AEO$5,成绩录入!DF156,0)</f>
        <v>0</v>
      </c>
      <c r="AGT153" s="274">
        <f>IF(AGT$6=$AEO$5,成绩录入!DG156,0)</f>
        <v>0</v>
      </c>
      <c r="AGU153" s="274">
        <f>IF(AGU$6=$AEO$5,成绩录入!DH156,0)</f>
        <v>0</v>
      </c>
      <c r="AGV153" s="274">
        <f>IF(AGV$6=$AEO$5,成绩录入!DI156,0)</f>
        <v>0</v>
      </c>
      <c r="AGW153" s="274">
        <f>IF(AGW$6=$AEO$5,成绩录入!DJ156,0)</f>
        <v>0</v>
      </c>
      <c r="AGX153" s="248">
        <f>IF(AGX$6=$AEO$5,成绩录入!DK156,0)</f>
        <v>0</v>
      </c>
      <c r="AGY153" s="248">
        <f>IF(AGY$6=$AEO$5,成绩录入!DL156,0)</f>
        <v>0</v>
      </c>
      <c r="AGZ153" s="248">
        <f>IF(AGZ$6=$AEO$5,成绩录入!DM156,0)</f>
        <v>0</v>
      </c>
      <c r="AHA153" s="248">
        <f>IF(AHA$6=$AEO$5,成绩录入!DN156,0)</f>
        <v>0</v>
      </c>
      <c r="AHB153" s="248">
        <f>IF(AHB$6=$AEO$5,成绩录入!DO156,0)</f>
        <v>0</v>
      </c>
      <c r="AHC153" s="248">
        <f>IF(AHC$6=$AEO$5,成绩录入!DP156,0)</f>
        <v>0</v>
      </c>
      <c r="AHD153" s="248">
        <f>IF(AHD$6=$AEO$5,成绩录入!DQ156,0)</f>
        <v>0</v>
      </c>
      <c r="AHE153" s="248">
        <f>IF(AHE$6=$AEO$5,成绩录入!DR156,0)</f>
        <v>0</v>
      </c>
      <c r="AHF153" s="248">
        <f>IF(AHF$6=$AEO$5,成绩录入!DS156,0)</f>
        <v>0</v>
      </c>
      <c r="AHG153" s="248">
        <f>IF(AHG$6=$AEO$5,成绩录入!DT156,0)</f>
        <v>0</v>
      </c>
      <c r="AHH153" s="248">
        <f>IF(AHH$6=$AEO$5,成绩录入!DU156,0)</f>
        <v>0</v>
      </c>
      <c r="AHI153" s="248">
        <f>IF(AHI$6=$AEO$5,成绩录入!DV156,0)</f>
        <v>0</v>
      </c>
      <c r="AHJ153" s="248">
        <f>IF(AHJ$6=$AEO$5,成绩录入!DW156,0)</f>
        <v>0</v>
      </c>
      <c r="AHK153" s="248">
        <f>IF(AHK$6=$AEO$5,成绩录入!DX156,0)</f>
        <v>0</v>
      </c>
      <c r="AHL153" s="248">
        <f>IF(AHL$6=$AEO$5,成绩录入!DY156,0)</f>
        <v>0</v>
      </c>
      <c r="AHM153" s="248">
        <f>IF(AHM$6=$AEO$5,成绩录入!DZ156,0)</f>
        <v>0</v>
      </c>
      <c r="AHN153" s="248">
        <f>IF(AHN$6=$AEO$5,成绩录入!EA156,0)</f>
        <v>0</v>
      </c>
      <c r="AHO153" s="248">
        <f>IF(AHO$6=$AEO$5,成绩录入!EB156,0)</f>
        <v>0</v>
      </c>
      <c r="AHP153" s="248">
        <f>IF(AHP$6=$AEO$5,成绩录入!EC156,0)</f>
        <v>0</v>
      </c>
      <c r="AHQ153" s="248">
        <f>IF(AHQ$6=$AEO$5,成绩录入!ED156,0)</f>
        <v>0</v>
      </c>
      <c r="AHR153" s="248">
        <f>IF(AHR$6=$AEO$5,成绩录入!EE156,0)</f>
        <v>0</v>
      </c>
      <c r="AHS153" s="248">
        <f>IF(AHS$6=$AEO$5,成绩录入!EF156,0)</f>
        <v>0</v>
      </c>
      <c r="AHT153" s="248">
        <f>IF(AHT$6=$AEO$5,成绩录入!EG156,0)</f>
        <v>0</v>
      </c>
      <c r="AHU153" s="248">
        <f>IF(AHU$6=$AEO$5,成绩录入!EH156,0)</f>
        <v>0</v>
      </c>
      <c r="AHV153" s="248">
        <f>IF(AHV$6=$AEO$5,成绩录入!EI156,0)</f>
        <v>0</v>
      </c>
      <c r="AHW153" s="248">
        <f>IF(AHW$6=$AEO$5,成绩录入!EJ156,0)</f>
        <v>0</v>
      </c>
      <c r="AHX153" s="248">
        <f>IF(AHX$6=$AEO$5,成绩录入!EK156,0)</f>
        <v>0</v>
      </c>
      <c r="AHY153" s="248">
        <f>IF(AHY$6=$AEO$5,成绩录入!EL156,0)</f>
        <v>0</v>
      </c>
      <c r="AHZ153" s="248">
        <f>IF(AHZ$6=$AEO$5,成绩录入!EM156,0)</f>
        <v>0</v>
      </c>
      <c r="AIA153" s="248">
        <f>IF(AIA$6=$AEO$5,成绩录入!EN156,0)</f>
        <v>0</v>
      </c>
      <c r="AIB153" s="248">
        <f>IF(AIB$6=$AEO$5,成绩录入!EO156,0)</f>
        <v>0</v>
      </c>
      <c r="AIC153" s="248">
        <f>IF(AIC$6=$AEO$5,成绩录入!EP156,0)</f>
        <v>0</v>
      </c>
      <c r="AID153" s="248">
        <f>IF(AID$6=$AEO$5,成绩录入!EQ156,0)</f>
        <v>0</v>
      </c>
      <c r="AIE153" s="248">
        <f>IF(AIE$6=$AEO$5,成绩录入!ER156,0)</f>
        <v>0</v>
      </c>
      <c r="AIF153" s="248">
        <f>IF(AIF$6=$AEO$5,成绩录入!ES156,0)</f>
        <v>0</v>
      </c>
      <c r="AIG153" s="248">
        <f>IF(AIG$6=$AEO$5,成绩录入!ET156,0)</f>
        <v>0</v>
      </c>
      <c r="AIH153" s="248">
        <f>IF(AIH$6=$AEO$5,成绩录入!EU156,0)</f>
        <v>0</v>
      </c>
      <c r="AII153" s="248">
        <f>IF(AII$6=$AEO$5,成绩录入!EV156,0)</f>
        <v>0</v>
      </c>
      <c r="AIJ153" s="248">
        <f>IF(AIJ$6=$AEO$5,成绩录入!EW156,0)</f>
        <v>0</v>
      </c>
      <c r="AIK153" s="248">
        <f>IF(AIK$6=$AEO$5,成绩录入!EX156,0)</f>
        <v>0</v>
      </c>
      <c r="AIL153" s="218">
        <f t="shared" si="357"/>
        <v>0</v>
      </c>
      <c r="AIN153" s="402" t="str">
        <f>初始录入!A158</f>
        <v/>
      </c>
      <c r="AIO153" s="270">
        <f>初始录入!B158</f>
        <v>0</v>
      </c>
      <c r="AIP153" s="271">
        <f>初始录入!C158</f>
        <v>0</v>
      </c>
      <c r="AIQ153" s="403">
        <f>IF(平时!D151&lt;&gt;"",平时!D151,0)</f>
        <v>0</v>
      </c>
      <c r="AIR153" s="404" t="str">
        <f t="shared" si="331"/>
        <v/>
      </c>
      <c r="AIS153" s="403">
        <f>IF(过程!D151&lt;&gt;"",过程!D151,0)</f>
        <v>0</v>
      </c>
      <c r="AIT153" s="404" t="str">
        <f t="shared" si="332"/>
        <v/>
      </c>
      <c r="AIU153" s="216">
        <f>IF(期末!D151&lt;&gt;"",期末!D151,0)</f>
        <v>0</v>
      </c>
      <c r="AIV153" s="404" t="str">
        <f t="shared" si="333"/>
        <v/>
      </c>
      <c r="AIW153" s="405">
        <f t="shared" si="334"/>
        <v>0</v>
      </c>
      <c r="AIX153" s="403">
        <f>IF(平时!E151&lt;&gt;"",平时!E151,0)</f>
        <v>0</v>
      </c>
      <c r="AIY153" s="404" t="str">
        <f t="shared" si="335"/>
        <v/>
      </c>
      <c r="AIZ153" s="403">
        <f>IF(过程!E151&lt;&gt;"",过程!E151,0)</f>
        <v>0</v>
      </c>
      <c r="AJA153" s="404" t="str">
        <f t="shared" si="336"/>
        <v/>
      </c>
      <c r="AJB153" s="216">
        <f>IF(期末!E151&lt;&gt;"",期末!E151,0)</f>
        <v>0</v>
      </c>
      <c r="AJC153" s="404" t="str">
        <f t="shared" si="337"/>
        <v/>
      </c>
      <c r="AJD153" s="405">
        <f t="shared" si="338"/>
        <v>0</v>
      </c>
      <c r="AJE153" s="403">
        <f>IF(平时!F151&lt;&gt;"",平时!F151,0)</f>
        <v>0</v>
      </c>
      <c r="AJF153" s="404" t="str">
        <f t="shared" si="339"/>
        <v/>
      </c>
      <c r="AJG153" s="403">
        <f>IF(过程!F151&lt;&gt;"",过程!F151,0)</f>
        <v>0</v>
      </c>
      <c r="AJH153" s="404" t="str">
        <f t="shared" si="340"/>
        <v/>
      </c>
      <c r="AJI153" s="216">
        <f>IF(期末!F151&lt;&gt;"",期末!F151,0)</f>
        <v>0</v>
      </c>
      <c r="AJJ153" s="404" t="str">
        <f t="shared" si="341"/>
        <v/>
      </c>
      <c r="AJK153" s="405">
        <f t="shared" si="342"/>
        <v>0</v>
      </c>
      <c r="AJL153" s="403">
        <f>IF(平时!G151&lt;&gt;"",平时!G151,0)</f>
        <v>0</v>
      </c>
      <c r="AJM153" s="404" t="str">
        <f t="shared" si="343"/>
        <v/>
      </c>
      <c r="AJN153" s="403">
        <f>IF(过程!G151&lt;&gt;"",过程!G151,0)</f>
        <v>0</v>
      </c>
      <c r="AJO153" s="404" t="str">
        <f t="shared" si="344"/>
        <v/>
      </c>
      <c r="AJP153" s="216">
        <f>IF(期末!G151&lt;&gt;"",期末!G151,0)</f>
        <v>0</v>
      </c>
      <c r="AJQ153" s="404" t="str">
        <f t="shared" si="345"/>
        <v/>
      </c>
      <c r="AJR153" s="405">
        <f t="shared" si="346"/>
        <v>0</v>
      </c>
      <c r="AJS153" s="403">
        <f>IF(平时!H151&lt;&gt;"",平时!H151,0)</f>
        <v>0</v>
      </c>
      <c r="AJT153" s="404" t="str">
        <f t="shared" si="347"/>
        <v/>
      </c>
      <c r="AJU153" s="403">
        <f>IF(过程!H151&lt;&gt;"",过程!H151,0)</f>
        <v>0</v>
      </c>
      <c r="AJV153" s="404" t="str">
        <f t="shared" si="348"/>
        <v/>
      </c>
      <c r="AJW153" s="216">
        <f>IF(期末!H151&lt;&gt;"",期末!H151,0)</f>
        <v>0</v>
      </c>
      <c r="AJX153" s="404" t="str">
        <f t="shared" si="349"/>
        <v/>
      </c>
      <c r="AJY153" s="406">
        <f t="shared" si="350"/>
        <v>0</v>
      </c>
      <c r="AKA153" s="216" t="str">
        <f>初始录入!A158</f>
        <v/>
      </c>
      <c r="AKB153" s="216">
        <f>初始录入!B158</f>
        <v>0</v>
      </c>
      <c r="AKC153" s="216">
        <f>初始录入!C158</f>
        <v>0</v>
      </c>
      <c r="AKD153" s="327" t="str">
        <f>IF(初始录入!$E158=初始录入!$K$2,达成度!$D166,"")</f>
        <v/>
      </c>
      <c r="AKE153" s="327" t="str">
        <f>IF(初始录入!$E158=初始录入!$K$3,达成度!D166,"")</f>
        <v/>
      </c>
      <c r="AKF153" s="216" t="str">
        <f>IF(初始录入!$E158=初始录入!$K$4,达成度!D166,"")</f>
        <v/>
      </c>
      <c r="AKG153" s="216" t="str">
        <f>IF(初始录入!$E158=初始录入!$K$5,达成度!D166,"")</f>
        <v/>
      </c>
      <c r="AKH153" s="327" t="str">
        <f>IF(初始录入!$E158=初始录入!$K$2,达成度!E166,"")</f>
        <v/>
      </c>
      <c r="AKI153" s="327" t="str">
        <f>IF(初始录入!$E158=初始录入!$K$3,达成度!E166,"")</f>
        <v/>
      </c>
      <c r="AKJ153" s="216" t="str">
        <f>IF(初始录入!$E158=初始录入!$K$4,达成度!E166,"")</f>
        <v/>
      </c>
      <c r="AKK153" s="216" t="str">
        <f>IF(初始录入!$E158=初始录入!$K$5,达成度!E166,"")</f>
        <v/>
      </c>
      <c r="AKL153" s="327" t="str">
        <f>IF(初始录入!$E158=初始录入!$K$2,达成度!F166,"")</f>
        <v/>
      </c>
      <c r="AKM153" s="327" t="str">
        <f>IF(初始录入!$E158=初始录入!$K$3,达成度!F166,"")</f>
        <v/>
      </c>
      <c r="AKN153" s="216" t="str">
        <f>IF(初始录入!$E158=初始录入!$K$4,达成度!F166,"")</f>
        <v/>
      </c>
      <c r="AKO153" s="216" t="str">
        <f>IF(初始录入!$E158=初始录入!$K$5,达成度!F166,"")</f>
        <v/>
      </c>
      <c r="AKP153" s="327" t="str">
        <f>IF(初始录入!$E158=初始录入!$K$2,达成度!H166,"")</f>
        <v/>
      </c>
      <c r="AKQ153" s="327" t="str">
        <f>IF(初始录入!$E158=初始录入!$K$3,达成度!H166,"")</f>
        <v/>
      </c>
      <c r="AKR153" s="216" t="str">
        <f>IF(初始录入!$E158=初始录入!$K$4,达成度!H166,"")</f>
        <v/>
      </c>
      <c r="AKS153" s="216" t="str">
        <f>IF(初始录入!$E158=初始录入!$K$5,达成度!H166,"")</f>
        <v/>
      </c>
      <c r="AKT153" s="327" t="str">
        <f>IF(初始录入!$E158=初始录入!$K$2,达成度!I166,"")</f>
        <v/>
      </c>
      <c r="AKU153" s="327" t="str">
        <f>IF(初始录入!$E158=初始录入!$K$3,达成度!I166,"")</f>
        <v/>
      </c>
      <c r="AKV153" s="216" t="str">
        <f>IF(初始录入!$E158=初始录入!$K$4,达成度!I166,"")</f>
        <v/>
      </c>
      <c r="AKW153" s="216" t="str">
        <f>IF(初始录入!$E158=初始录入!$K$5,达成度!I166,"")</f>
        <v/>
      </c>
      <c r="AKX153" s="327" t="str">
        <f>IF(初始录入!$E158=初始录入!$K$2,达成度!J166,"")</f>
        <v/>
      </c>
      <c r="AKY153" s="327" t="str">
        <f>IF(初始录入!$E158=初始录入!$K$3,达成度!J166,"")</f>
        <v/>
      </c>
      <c r="AKZ153" s="216" t="str">
        <f>IF(初始录入!$E158=初始录入!$K$4,达成度!J166,"")</f>
        <v/>
      </c>
      <c r="ALA153" s="216" t="str">
        <f>IF(初始录入!$E158=初始录入!$K$5,达成度!J166,"")</f>
        <v/>
      </c>
      <c r="ALB153" s="327" t="str">
        <f>IF(初始录入!$E158=初始录入!$K$2,达成度!L166,"")</f>
        <v/>
      </c>
      <c r="ALC153" s="327" t="str">
        <f>IF(初始录入!$E158=初始录入!$K$3,达成度!L166,"")</f>
        <v/>
      </c>
      <c r="ALD153" s="216" t="str">
        <f>IF(初始录入!$E158=初始录入!$K$4,达成度!L166,"")</f>
        <v/>
      </c>
      <c r="ALE153" s="216" t="str">
        <f>IF(初始录入!$E158=初始录入!$K$5,达成度!L166,"")</f>
        <v/>
      </c>
      <c r="ALF153" s="327" t="str">
        <f>IF(初始录入!$E158=初始录入!$K$2,达成度!M166,"")</f>
        <v/>
      </c>
      <c r="ALG153" s="327" t="str">
        <f>IF(初始录入!$E158=初始录入!$K$3,达成度!M166,"")</f>
        <v/>
      </c>
      <c r="ALH153" s="216" t="str">
        <f>IF(初始录入!$E158=初始录入!$K$4,达成度!M166,"")</f>
        <v/>
      </c>
      <c r="ALI153" s="216" t="str">
        <f>IF(初始录入!$E158=初始录入!$K$5,达成度!M166,"")</f>
        <v/>
      </c>
      <c r="ALJ153" s="327" t="str">
        <f>IF(初始录入!$E158=初始录入!$K$2,达成度!N166,"")</f>
        <v/>
      </c>
      <c r="ALK153" s="327" t="str">
        <f>IF(初始录入!$E158=初始录入!$K$3,达成度!N166,"")</f>
        <v/>
      </c>
      <c r="ALL153" s="216" t="str">
        <f>IF(初始录入!$E158=初始录入!$K$4,达成度!N166,"")</f>
        <v/>
      </c>
      <c r="ALM153" s="216" t="str">
        <f>IF(初始录入!$E158=初始录入!$K$5,达成度!N166,"")</f>
        <v/>
      </c>
      <c r="ALN153" s="327" t="str">
        <f>IF(初始录入!$E158=初始录入!$K$2,达成度!P166,"")</f>
        <v/>
      </c>
      <c r="ALO153" s="327" t="str">
        <f>IF(初始录入!$E158=初始录入!$K$3,达成度!P166,"")</f>
        <v/>
      </c>
      <c r="ALP153" s="216" t="str">
        <f>IF(初始录入!$E158=初始录入!$K$4,达成度!P166,"")</f>
        <v/>
      </c>
      <c r="ALQ153" s="216" t="str">
        <f>IF(初始录入!$E158=初始录入!$K$5,达成度!P166,"")</f>
        <v/>
      </c>
      <c r="ALR153" s="327" t="str">
        <f>IF(初始录入!$E158=初始录入!$K$2,达成度!Q166,"")</f>
        <v/>
      </c>
      <c r="ALS153" s="327" t="str">
        <f>IF(初始录入!$E158=初始录入!$K$3,达成度!Q166,"")</f>
        <v/>
      </c>
      <c r="ALT153" s="216" t="str">
        <f>IF(初始录入!$E158=初始录入!$K$4,达成度!Q166,"")</f>
        <v/>
      </c>
      <c r="ALU153" s="216" t="str">
        <f>IF(初始录入!$E158=初始录入!$K$5,达成度!Q166,"")</f>
        <v/>
      </c>
      <c r="ALV153" s="327" t="str">
        <f>IF(初始录入!$E158=初始录入!$K$2,达成度!R166,"")</f>
        <v/>
      </c>
      <c r="ALW153" s="327" t="str">
        <f>IF(初始录入!$E158=初始录入!$K$3,达成度!R166,"")</f>
        <v/>
      </c>
      <c r="ALX153" s="216" t="str">
        <f>IF(初始录入!$E158=初始录入!$K$4,达成度!R166,"")</f>
        <v/>
      </c>
      <c r="ALY153" s="216"/>
      <c r="ALZ153" s="327" t="str">
        <f>IF(初始录入!$E158=初始录入!$K$2,达成度!T166,"")</f>
        <v/>
      </c>
      <c r="AMA153" s="327" t="str">
        <f>IF(初始录入!$E158=初始录入!$K$3,达成度!T166,"")</f>
        <v/>
      </c>
      <c r="AMB153" s="216" t="str">
        <f>IF(初始录入!$E158=初始录入!$K$4,达成度!T166,"")</f>
        <v/>
      </c>
      <c r="AMC153" s="216" t="str">
        <f>IF(初始录入!$E158=初始录入!$K$5,达成度!T166,"")</f>
        <v/>
      </c>
      <c r="AMD153" s="327" t="str">
        <f>IF(初始录入!$E158=初始录入!$K$2,达成度!U166,"")</f>
        <v/>
      </c>
      <c r="AME153" s="327" t="str">
        <f>IF(初始录入!$E158=初始录入!$K$3,达成度!U166,"")</f>
        <v/>
      </c>
      <c r="AMF153" s="216" t="str">
        <f>IF(初始录入!$E158=初始录入!$K$4,达成度!U166,"")</f>
        <v/>
      </c>
      <c r="AMG153" s="216" t="str">
        <f>IF(初始录入!$E158=初始录入!$K$5,达成度!U166,"")</f>
        <v/>
      </c>
      <c r="AMH153" s="327" t="str">
        <f>IF(初始录入!$E158=初始录入!$K$2,达成度!V166,"")</f>
        <v/>
      </c>
      <c r="AMI153" s="327" t="str">
        <f>IF(初始录入!$E158=初始录入!$K$3,达成度!V166,"")</f>
        <v/>
      </c>
      <c r="AMJ153" s="216" t="str">
        <f>IF(初始录入!$E158=初始录入!$K$4,达成度!W166,"")</f>
        <v/>
      </c>
      <c r="AMK153" s="216" t="str">
        <f>IF(初始录入!$E158=初始录入!$K$5,达成度!W166,"")</f>
        <v/>
      </c>
      <c r="AMM153" s="270">
        <f t="shared" si="369"/>
        <v>146</v>
      </c>
      <c r="AMN153" s="222" t="str">
        <f t="shared" si="365"/>
        <v/>
      </c>
      <c r="AMO153" s="325" t="str">
        <f>IF($AMM153&lt;=$H$7,INDEX(达成度!$G$21:$G$170,$AMM153,1),"")</f>
        <v/>
      </c>
      <c r="AMP153" s="325" t="str">
        <f>IF($AMM153&lt;=$H$7,INDEX(达成度!$K$21:$K$170,$AMM153,1),"")</f>
        <v/>
      </c>
      <c r="AMQ153" s="325" t="str">
        <f>IF($AMM153&lt;=$H$7,INDEX(达成度!$O$21:$O$170,$AMM153,1),"")</f>
        <v/>
      </c>
      <c r="AMR153" s="325" t="str">
        <f>IF($AMM153&lt;=$H$7,INDEX(达成度!$S$21:$S$170,$AMM153,1),"")</f>
        <v/>
      </c>
      <c r="AMS153" s="326" t="str">
        <f>IF($AMM153&lt;=$H$7,INDEX(达成度!$W$21:$W$170,$AMM153,1),"")</f>
        <v/>
      </c>
      <c r="AMU153" s="407"/>
      <c r="AMV153" s="222" t="str">
        <f t="shared" si="366"/>
        <v/>
      </c>
      <c r="AMW153" s="325" t="str">
        <f>IF($AMM153&lt;=$I$7,INDEX(达成度!$G$21:$G$170,$AMM153+$H$7,1),"")</f>
        <v/>
      </c>
      <c r="AMX153" s="325" t="str">
        <f>IF($AMM153&lt;=$I$7,INDEX(达成度!$K$21:$K$170,$AMM153+$H$7,1),"")</f>
        <v/>
      </c>
      <c r="AMY153" s="325" t="str">
        <f>IF($AMM153&lt;=$I$7,INDEX(达成度!$O$21:$O$170,$AMM153+$H$7,1),"")</f>
        <v/>
      </c>
      <c r="AMZ153" s="325" t="str">
        <f>IF($AMM153&lt;=$I$7,INDEX(达成度!$S$21:$S$170,$AMM153+$H$7,1),"")</f>
        <v/>
      </c>
      <c r="ANA153" s="326" t="str">
        <f>IF($AMM153&lt;=$I$7,INDEX(达成度!$W$21:$W$170,$AMM153+$H$7,1),"")</f>
        <v/>
      </c>
      <c r="ANC153" s="270"/>
      <c r="AND153" s="216" t="str">
        <f t="shared" si="367"/>
        <v/>
      </c>
      <c r="ANE153" s="325" t="str">
        <f>IF($AMM153&lt;=$J$7,INDEX(达成度!$G$21:$G$170,$AMM153+$H$7+$I$7,1),"")</f>
        <v/>
      </c>
      <c r="ANF153" s="325" t="str">
        <f>IF($AMM153&lt;=$J$7,INDEX(达成度!$K$21:$K$170,$AMM153+$H$7+$I$7,1),"")</f>
        <v/>
      </c>
      <c r="ANG153" s="325" t="str">
        <f>IF($AMM153&lt;=$J$7,INDEX(达成度!$O$21:$O$170,$AMM153+$H$7+$I$7,1),"")</f>
        <v/>
      </c>
      <c r="ANH153" s="325" t="str">
        <f>IF($AMM153&lt;=$J$7,INDEX(达成度!$S$21:$S$170,$AMM153+$H$7+$I$7,1),"")</f>
        <v/>
      </c>
      <c r="ANI153" s="326" t="str">
        <f>IF($AMM153&lt;=$J$7,INDEX(达成度!$W$21:$W$170,$AMM153+$H$7+$I$7,1),"")</f>
        <v/>
      </c>
      <c r="ANK153" s="270"/>
      <c r="ANL153" s="216" t="str">
        <f t="shared" si="368"/>
        <v/>
      </c>
      <c r="ANM153" s="325" t="str">
        <f>IF($AMM153&lt;=$K$7,INDEX(达成度!$G$21:$G$170,$AMM153+$H$7+$I$7+$J$7,1),"")</f>
        <v/>
      </c>
      <c r="ANN153" s="325" t="str">
        <f>IF($AMM153&lt;=$K$7,INDEX(达成度!$K$21:$K$170,$AMM153+$H$7+$I$7+$J$7,1),"")</f>
        <v/>
      </c>
      <c r="ANO153" s="325" t="str">
        <f>IF($AMM153&lt;=$K$7,INDEX(达成度!$O$21:$O$170,$AMM153+$H$7+$I$7+$J$7,1),"")</f>
        <v/>
      </c>
      <c r="ANP153" s="325" t="str">
        <f>IF($AMM153&lt;=$K$7,INDEX(达成度!$S$21:$S$170,$AMM153+$H$7+$I$7+$J$7,1),"")</f>
        <v/>
      </c>
      <c r="ANQ153" s="326" t="str">
        <f>IF($AMM153&lt;=$K$7,INDEX(达成度!$W$21:$W$170,$AMM153+$H$7+$I$7+$J$7,1),"")</f>
        <v/>
      </c>
    </row>
    <row r="154" ht="18" customHeight="1" spans="1:1024 1025:1057">
      <c r="A154" s="215" t="str">
        <f>初始录入!A159</f>
        <v/>
      </c>
      <c r="B154" s="216" t="str">
        <f>IF(初始录入!B159&lt;&gt;"",初始录入!B159,"")</f>
        <v/>
      </c>
      <c r="C154" s="216" t="str">
        <f>IF(初始录入!C159&lt;&gt;"",初始录入!C159,"")</f>
        <v/>
      </c>
      <c r="D154" s="216" t="str">
        <f>IF(初始录入!D159&lt;&gt;"",初始录入!D159,"")</f>
        <v/>
      </c>
      <c r="E154" s="218" t="str">
        <f>IF(初始录入!E159&lt;&gt;"",初始录入!E159,"")</f>
        <v/>
      </c>
      <c r="G154" s="330"/>
      <c r="H154" s="295">
        <f>IF(初始录入!E159=H$6,1,0)</f>
        <v>0</v>
      </c>
      <c r="I154" s="295">
        <f>IF(初始录入!E159=I$6,1,0)</f>
        <v>0</v>
      </c>
      <c r="J154" s="295">
        <f>IF(初始录入!E159=J$6,1,0)</f>
        <v>0</v>
      </c>
      <c r="K154" s="321">
        <f>IF(初始录入!E159=K$6,1,0)</f>
        <v>0</v>
      </c>
      <c r="Y154" s="294">
        <v>100</v>
      </c>
      <c r="Z154" s="295">
        <f>成绩录入!$F$7</f>
        <v>0</v>
      </c>
      <c r="AA154" s="295">
        <f>成绩录入!F157</f>
        <v>0</v>
      </c>
      <c r="AB154" s="296">
        <f>IF(初始录入!$M$7&lt;&gt;"",IF(成绩录入!$F$7&lt;&gt;"",IF(初始录入!$P$7="次数",AA154/Z154*Y154,成绩录入!F157),0),0)</f>
        <v>0</v>
      </c>
      <c r="AC154" s="297">
        <f t="shared" si="278"/>
        <v>0</v>
      </c>
      <c r="AD154" s="297">
        <f t="shared" si="279"/>
        <v>0</v>
      </c>
      <c r="AE154" s="297">
        <f t="shared" si="280"/>
        <v>0</v>
      </c>
      <c r="AF154" s="297">
        <f t="shared" si="281"/>
        <v>0</v>
      </c>
      <c r="AG154" s="297">
        <f t="shared" si="282"/>
        <v>0</v>
      </c>
      <c r="AH154" s="298">
        <f t="shared" si="283"/>
        <v>0</v>
      </c>
      <c r="AJ154" s="260">
        <f>成绩录入!I157</f>
        <v>0</v>
      </c>
      <c r="AK154" s="248">
        <f>成绩录入!J157</f>
        <v>0</v>
      </c>
      <c r="AL154" s="248">
        <f>成绩录入!K157</f>
        <v>0</v>
      </c>
      <c r="AM154" s="248">
        <f>成绩录入!L157</f>
        <v>0</v>
      </c>
      <c r="AN154" s="248">
        <f>成绩录入!M157</f>
        <v>0</v>
      </c>
      <c r="AO154" s="298">
        <f t="shared" si="284"/>
        <v>0</v>
      </c>
      <c r="AQ154" s="260">
        <f>成绩录入!I157</f>
        <v>0</v>
      </c>
      <c r="AR154" s="248">
        <f>成绩录入!J157</f>
        <v>0</v>
      </c>
      <c r="AS154" s="248">
        <f>成绩录入!K157</f>
        <v>0</v>
      </c>
      <c r="AT154" s="248">
        <f>成绩录入!L157</f>
        <v>0</v>
      </c>
      <c r="AU154" s="248">
        <f>成绩录入!M157</f>
        <v>0</v>
      </c>
      <c r="AV154" s="298">
        <f t="shared" si="285"/>
        <v>0</v>
      </c>
      <c r="AX154" s="260">
        <f>成绩录入!I157</f>
        <v>0</v>
      </c>
      <c r="AY154" s="248">
        <f>成绩录入!J157</f>
        <v>0</v>
      </c>
      <c r="AZ154" s="248">
        <f>成绩录入!K157</f>
        <v>0</v>
      </c>
      <c r="BA154" s="248">
        <f>成绩录入!L157</f>
        <v>0</v>
      </c>
      <c r="BB154" s="248">
        <f>成绩录入!M157</f>
        <v>0</v>
      </c>
      <c r="BC154" s="298">
        <f t="shared" si="286"/>
        <v>0</v>
      </c>
      <c r="BE154" s="260">
        <f>成绩录入!I157</f>
        <v>0</v>
      </c>
      <c r="BF154" s="248">
        <f>成绩录入!J157</f>
        <v>0</v>
      </c>
      <c r="BG154" s="248">
        <f>成绩录入!K157</f>
        <v>0</v>
      </c>
      <c r="BH154" s="248">
        <f>成绩录入!L157</f>
        <v>0</v>
      </c>
      <c r="BI154" s="248">
        <f>成绩录入!M157</f>
        <v>0</v>
      </c>
      <c r="BJ154" s="298">
        <f t="shared" si="287"/>
        <v>0</v>
      </c>
      <c r="BL154" s="260">
        <f>成绩录入!I157</f>
        <v>0</v>
      </c>
      <c r="BM154" s="248">
        <f>成绩录入!J157</f>
        <v>0</v>
      </c>
      <c r="BN154" s="248">
        <f>成绩录入!K157</f>
        <v>0</v>
      </c>
      <c r="BO154" s="248">
        <f>成绩录入!L157</f>
        <v>0</v>
      </c>
      <c r="BP154" s="248">
        <f>成绩录入!M157</f>
        <v>0</v>
      </c>
      <c r="BQ154" s="298">
        <f t="shared" si="288"/>
        <v>0</v>
      </c>
      <c r="BS154" s="260">
        <f>成绩录入!P157</f>
        <v>0</v>
      </c>
      <c r="BT154" s="248">
        <f>成绩录入!Q157</f>
        <v>0</v>
      </c>
      <c r="BU154" s="248">
        <f>成绩录入!R157</f>
        <v>0</v>
      </c>
      <c r="BV154" s="248">
        <f>成绩录入!S157</f>
        <v>0</v>
      </c>
      <c r="BW154" s="248">
        <f>成绩录入!T157</f>
        <v>0</v>
      </c>
      <c r="BX154" s="248">
        <f>成绩录入!U157</f>
        <v>0</v>
      </c>
      <c r="BY154" s="248">
        <f>成绩录入!V157</f>
        <v>0</v>
      </c>
      <c r="BZ154" s="248">
        <f>成绩录入!W157</f>
        <v>0</v>
      </c>
      <c r="CA154" s="248">
        <f>成绩录入!X157</f>
        <v>0</v>
      </c>
      <c r="CB154" s="248">
        <f>成绩录入!Y157</f>
        <v>0</v>
      </c>
      <c r="CC154" s="298">
        <f t="shared" si="289"/>
        <v>0</v>
      </c>
      <c r="CE154" s="260">
        <f>成绩录入!P157</f>
        <v>0</v>
      </c>
      <c r="CF154" s="248">
        <f>成绩录入!Q157</f>
        <v>0</v>
      </c>
      <c r="CG154" s="248">
        <f>成绩录入!R157</f>
        <v>0</v>
      </c>
      <c r="CH154" s="248">
        <f>成绩录入!S157</f>
        <v>0</v>
      </c>
      <c r="CI154" s="248">
        <f>成绩录入!T157</f>
        <v>0</v>
      </c>
      <c r="CJ154" s="248">
        <f>成绩录入!U157</f>
        <v>0</v>
      </c>
      <c r="CK154" s="248">
        <f>成绩录入!V157</f>
        <v>0</v>
      </c>
      <c r="CL154" s="248">
        <f>成绩录入!W157</f>
        <v>0</v>
      </c>
      <c r="CM154" s="248">
        <f>成绩录入!X157</f>
        <v>0</v>
      </c>
      <c r="CN154" s="248">
        <f>成绩录入!Y157</f>
        <v>0</v>
      </c>
      <c r="CO154" s="298">
        <f t="shared" si="290"/>
        <v>0</v>
      </c>
      <c r="CQ154" s="260">
        <f>成绩录入!P157</f>
        <v>0</v>
      </c>
      <c r="CR154" s="248">
        <f>成绩录入!Q157</f>
        <v>0</v>
      </c>
      <c r="CS154" s="248">
        <f>成绩录入!R157</f>
        <v>0</v>
      </c>
      <c r="CT154" s="248">
        <f>成绩录入!S157</f>
        <v>0</v>
      </c>
      <c r="CU154" s="248">
        <f>成绩录入!T157</f>
        <v>0</v>
      </c>
      <c r="CV154" s="248">
        <f>成绩录入!U157</f>
        <v>0</v>
      </c>
      <c r="CW154" s="248">
        <f>成绩录入!V157</f>
        <v>0</v>
      </c>
      <c r="CX154" s="248">
        <f>成绩录入!W157</f>
        <v>0</v>
      </c>
      <c r="CY154" s="248">
        <f>成绩录入!X157</f>
        <v>0</v>
      </c>
      <c r="CZ154" s="248">
        <f>成绩录入!Y157</f>
        <v>0</v>
      </c>
      <c r="DA154" s="298">
        <f t="shared" si="291"/>
        <v>0</v>
      </c>
      <c r="DC154" s="260">
        <f>成绩录入!P157</f>
        <v>0</v>
      </c>
      <c r="DD154" s="248">
        <f>成绩录入!Q157</f>
        <v>0</v>
      </c>
      <c r="DE154" s="248">
        <f>成绩录入!R157</f>
        <v>0</v>
      </c>
      <c r="DF154" s="248">
        <f>成绩录入!S157</f>
        <v>0</v>
      </c>
      <c r="DG154" s="248">
        <f>成绩录入!T157</f>
        <v>0</v>
      </c>
      <c r="DH154" s="248">
        <f>成绩录入!U157</f>
        <v>0</v>
      </c>
      <c r="DI154" s="248">
        <f>成绩录入!V157</f>
        <v>0</v>
      </c>
      <c r="DJ154" s="248">
        <f>成绩录入!W157</f>
        <v>0</v>
      </c>
      <c r="DK154" s="248">
        <f>成绩录入!X157</f>
        <v>0</v>
      </c>
      <c r="DL154" s="248">
        <f>成绩录入!Y157</f>
        <v>0</v>
      </c>
      <c r="DM154" s="298">
        <f t="shared" si="351"/>
        <v>0</v>
      </c>
      <c r="DN154" s="299"/>
      <c r="DO154" s="260">
        <f>成绩录入!P157</f>
        <v>0</v>
      </c>
      <c r="DP154" s="248">
        <f>成绩录入!Q157</f>
        <v>0</v>
      </c>
      <c r="DQ154" s="248">
        <f>成绩录入!R157</f>
        <v>0</v>
      </c>
      <c r="DR154" s="248">
        <f>成绩录入!S157</f>
        <v>0</v>
      </c>
      <c r="DS154" s="248">
        <f>成绩录入!T157</f>
        <v>0</v>
      </c>
      <c r="DT154" s="248">
        <f>成绩录入!U157</f>
        <v>0</v>
      </c>
      <c r="DU154" s="248">
        <f>成绩录入!V157</f>
        <v>0</v>
      </c>
      <c r="DV154" s="248">
        <f>成绩录入!W157</f>
        <v>0</v>
      </c>
      <c r="DW154" s="248">
        <f>成绩录入!X157</f>
        <v>0</v>
      </c>
      <c r="DX154" s="248">
        <f>成绩录入!Y157</f>
        <v>0</v>
      </c>
      <c r="DY154" s="298">
        <f t="shared" si="352"/>
        <v>0</v>
      </c>
      <c r="EA154" s="301" t="e">
        <f t="shared" si="294"/>
        <v>#DIV/0!</v>
      </c>
      <c r="EB154" s="297" t="e">
        <f t="shared" si="295"/>
        <v>#DIV/0!</v>
      </c>
      <c r="EC154" s="297" t="e">
        <f t="shared" si="296"/>
        <v>#DIV/0!</v>
      </c>
      <c r="ED154" s="297" t="e">
        <f t="shared" si="297"/>
        <v>#DIV/0!</v>
      </c>
      <c r="EE154" s="297" t="e">
        <f t="shared" si="298"/>
        <v>#DIV/0!</v>
      </c>
      <c r="EF154" s="302" t="e">
        <f t="shared" si="299"/>
        <v>#DIV/0!</v>
      </c>
      <c r="EG154" s="303"/>
      <c r="EH154" s="304">
        <f t="shared" si="300"/>
        <v>0</v>
      </c>
      <c r="EI154" s="397">
        <f>成绩录入!I157</f>
        <v>0</v>
      </c>
      <c r="EJ154" s="397">
        <f>成绩录入!J157</f>
        <v>0</v>
      </c>
      <c r="EK154" s="397">
        <f>成绩录入!K157</f>
        <v>0</v>
      </c>
      <c r="EL154" s="397">
        <f>成绩录入!L157</f>
        <v>0</v>
      </c>
      <c r="EM154" s="397">
        <f>成绩录入!M157</f>
        <v>0</v>
      </c>
      <c r="EN154" s="397">
        <f>成绩录入!P157</f>
        <v>0</v>
      </c>
      <c r="EO154" s="397">
        <f>成绩录入!Q157</f>
        <v>0</v>
      </c>
      <c r="EP154" s="397">
        <f>成绩录入!R157</f>
        <v>0</v>
      </c>
      <c r="EQ154" s="397">
        <f>成绩录入!S157</f>
        <v>0</v>
      </c>
      <c r="ER154" s="397">
        <f>成绩录入!T157</f>
        <v>0</v>
      </c>
      <c r="ES154" s="397">
        <f>成绩录入!U157</f>
        <v>0</v>
      </c>
      <c r="ET154" s="397">
        <f>成绩录入!V157</f>
        <v>0</v>
      </c>
      <c r="EU154" s="397">
        <f>成绩录入!W157</f>
        <v>0</v>
      </c>
      <c r="EV154" s="397">
        <f>成绩录入!X157</f>
        <v>0</v>
      </c>
      <c r="EW154" s="398">
        <f>成绩录入!Y157</f>
        <v>0</v>
      </c>
      <c r="EY154" s="304" t="str">
        <f t="shared" si="358"/>
        <v/>
      </c>
      <c r="EZ154" s="296" t="str">
        <f t="shared" si="358"/>
        <v/>
      </c>
      <c r="FA154" s="296" t="str">
        <f t="shared" si="358"/>
        <v/>
      </c>
      <c r="FB154" s="296" t="str">
        <f t="shared" si="358"/>
        <v/>
      </c>
      <c r="FC154" s="302">
        <f>成绩录入!AB157</f>
        <v>0</v>
      </c>
      <c r="FD154" s="303"/>
      <c r="FE154" s="399" t="str">
        <f t="shared" si="301"/>
        <v>√</v>
      </c>
      <c r="FF154" s="397" t="str">
        <f t="shared" si="302"/>
        <v>√</v>
      </c>
      <c r="FG154" s="397" t="str">
        <f t="shared" si="303"/>
        <v>√</v>
      </c>
      <c r="FH154" s="397" t="str">
        <f t="shared" si="304"/>
        <v>√</v>
      </c>
      <c r="FI154" s="398" t="str">
        <f t="shared" si="305"/>
        <v>√</v>
      </c>
      <c r="FJ154" s="299"/>
      <c r="FK154" s="260">
        <f>成绩录入!AB157</f>
        <v>0</v>
      </c>
      <c r="FL154" s="248">
        <f>成绩录入!AC157</f>
        <v>0</v>
      </c>
      <c r="FM154" s="248">
        <f>成绩录入!AD157</f>
        <v>0</v>
      </c>
      <c r="FN154" s="248">
        <f>成绩录入!AE157</f>
        <v>0</v>
      </c>
      <c r="FO154" s="248">
        <f>成绩录入!AF157</f>
        <v>0</v>
      </c>
      <c r="FP154" s="248">
        <f>成绩录入!AG157</f>
        <v>0</v>
      </c>
      <c r="FQ154" s="298">
        <f t="shared" si="306"/>
        <v>0</v>
      </c>
      <c r="FR154" s="299"/>
      <c r="FS154" s="260">
        <f>成绩录入!AB157</f>
        <v>0</v>
      </c>
      <c r="FT154" s="248">
        <f>成绩录入!AC157</f>
        <v>0</v>
      </c>
      <c r="FU154" s="248">
        <f>成绩录入!AD157</f>
        <v>0</v>
      </c>
      <c r="FV154" s="248">
        <f>成绩录入!AE157</f>
        <v>0</v>
      </c>
      <c r="FW154" s="248">
        <f>成绩录入!AF157</f>
        <v>0</v>
      </c>
      <c r="FX154" s="333">
        <f>成绩录入!AG157</f>
        <v>0</v>
      </c>
      <c r="FY154" s="298">
        <f t="shared" si="307"/>
        <v>0</v>
      </c>
      <c r="FZ154" s="299"/>
      <c r="GA154" s="260">
        <f>成绩录入!AB157</f>
        <v>0</v>
      </c>
      <c r="GB154" s="248">
        <f>成绩录入!AC157</f>
        <v>0</v>
      </c>
      <c r="GC154" s="248">
        <f>成绩录入!AD157</f>
        <v>0</v>
      </c>
      <c r="GD154" s="248">
        <f>成绩录入!AE157</f>
        <v>0</v>
      </c>
      <c r="GE154" s="248">
        <f>成绩录入!AF157</f>
        <v>0</v>
      </c>
      <c r="GF154" s="248">
        <f>成绩录入!AG157</f>
        <v>0</v>
      </c>
      <c r="GG154" s="298">
        <f t="shared" si="308"/>
        <v>0</v>
      </c>
      <c r="GI154" s="260">
        <f>成绩录入!AB157</f>
        <v>0</v>
      </c>
      <c r="GJ154" s="248">
        <f>成绩录入!AC157</f>
        <v>0</v>
      </c>
      <c r="GK154" s="248">
        <f>成绩录入!AD157</f>
        <v>0</v>
      </c>
      <c r="GL154" s="248">
        <f>成绩录入!AE157</f>
        <v>0</v>
      </c>
      <c r="GM154" s="248">
        <f>成绩录入!AF157</f>
        <v>0</v>
      </c>
      <c r="GN154" s="248">
        <f>成绩录入!AG157</f>
        <v>0</v>
      </c>
      <c r="GO154" s="298">
        <f t="shared" si="309"/>
        <v>0</v>
      </c>
      <c r="GP154" s="299"/>
      <c r="GQ154" s="260">
        <f>成绩录入!AB157</f>
        <v>0</v>
      </c>
      <c r="GR154" s="248">
        <f>成绩录入!AC157</f>
        <v>0</v>
      </c>
      <c r="GS154" s="248">
        <f>成绩录入!AD157</f>
        <v>0</v>
      </c>
      <c r="GT154" s="248">
        <f>成绩录入!AE157</f>
        <v>0</v>
      </c>
      <c r="GU154" s="248">
        <f>成绩录入!AF157</f>
        <v>0</v>
      </c>
      <c r="GV154" s="248">
        <f>成绩录入!AG157</f>
        <v>0</v>
      </c>
      <c r="GW154" s="298">
        <f t="shared" si="310"/>
        <v>0</v>
      </c>
      <c r="GX154" s="299"/>
      <c r="GY154" s="273">
        <f>成绩录入!AJ157</f>
        <v>0</v>
      </c>
      <c r="GZ154" s="274">
        <f>成绩录入!AK157</f>
        <v>0</v>
      </c>
      <c r="HA154" s="274">
        <f>成绩录入!AL157</f>
        <v>0</v>
      </c>
      <c r="HB154" s="274">
        <f>成绩录入!AM157</f>
        <v>0</v>
      </c>
      <c r="HC154" s="274">
        <f>成绩录入!AN157</f>
        <v>0</v>
      </c>
      <c r="HD154" s="274">
        <f>成绩录入!AO157</f>
        <v>0</v>
      </c>
      <c r="HE154" s="310">
        <f t="shared" si="359"/>
        <v>0</v>
      </c>
      <c r="HF154" s="299"/>
      <c r="HG154" s="273">
        <f>成绩录入!AJ157</f>
        <v>0</v>
      </c>
      <c r="HH154" s="274">
        <f>成绩录入!AK157</f>
        <v>0</v>
      </c>
      <c r="HI154" s="274">
        <f>成绩录入!AL157</f>
        <v>0</v>
      </c>
      <c r="HJ154" s="274">
        <f>成绩录入!AM157</f>
        <v>0</v>
      </c>
      <c r="HK154" s="274">
        <f>成绩录入!AN157</f>
        <v>0</v>
      </c>
      <c r="HL154" s="274">
        <f>成绩录入!AO157</f>
        <v>0</v>
      </c>
      <c r="HM154" s="310">
        <f t="shared" si="360"/>
        <v>0</v>
      </c>
      <c r="HO154" s="273">
        <f>成绩录入!AJ157</f>
        <v>0</v>
      </c>
      <c r="HP154" s="274">
        <f>成绩录入!AK157</f>
        <v>0</v>
      </c>
      <c r="HQ154" s="274">
        <f>成绩录入!AL157</f>
        <v>0</v>
      </c>
      <c r="HR154" s="274">
        <f>成绩录入!AM157</f>
        <v>0</v>
      </c>
      <c r="HS154" s="274">
        <f>成绩录入!AN157</f>
        <v>0</v>
      </c>
      <c r="HT154" s="274">
        <f>成绩录入!AO157</f>
        <v>0</v>
      </c>
      <c r="HU154" s="310">
        <f t="shared" si="361"/>
        <v>0</v>
      </c>
      <c r="HV154" s="299"/>
      <c r="HW154" s="273">
        <f>成绩录入!AJ157</f>
        <v>0</v>
      </c>
      <c r="HX154" s="274">
        <f>成绩录入!AK157</f>
        <v>0</v>
      </c>
      <c r="HY154" s="274">
        <f>成绩录入!AL157</f>
        <v>0</v>
      </c>
      <c r="HZ154" s="274">
        <f>成绩录入!AM157</f>
        <v>0</v>
      </c>
      <c r="IA154" s="274">
        <f>成绩录入!AN157</f>
        <v>0</v>
      </c>
      <c r="IB154" s="274">
        <f>成绩录入!AO157</f>
        <v>0</v>
      </c>
      <c r="IC154" s="310">
        <f t="shared" si="362"/>
        <v>0</v>
      </c>
      <c r="ID154" s="299"/>
      <c r="IE154" s="273">
        <f>成绩录入!AJ157</f>
        <v>0</v>
      </c>
      <c r="IF154" s="274">
        <f>成绩录入!AK157</f>
        <v>0</v>
      </c>
      <c r="IG154" s="274">
        <f>成绩录入!AL157</f>
        <v>0</v>
      </c>
      <c r="IH154" s="274">
        <f>成绩录入!AM157</f>
        <v>0</v>
      </c>
      <c r="II154" s="274">
        <f>成绩录入!AN157</f>
        <v>0</v>
      </c>
      <c r="IJ154" s="274">
        <f>成绩录入!AO157</f>
        <v>0</v>
      </c>
      <c r="IK154" s="310">
        <f t="shared" si="363"/>
        <v>0</v>
      </c>
      <c r="IL154" s="299"/>
      <c r="IM154" s="313" t="e">
        <f t="shared" si="311"/>
        <v>#DIV/0!</v>
      </c>
      <c r="IN154" s="314" t="e">
        <f t="shared" si="312"/>
        <v>#DIV/0!</v>
      </c>
      <c r="IO154" s="314" t="e">
        <f t="shared" si="313"/>
        <v>#DIV/0!</v>
      </c>
      <c r="IP154" s="314" t="e">
        <f t="shared" si="314"/>
        <v>#DIV/0!</v>
      </c>
      <c r="IQ154" s="314" t="e">
        <f t="shared" si="315"/>
        <v>#DIV/0!</v>
      </c>
      <c r="IR154" s="400" t="e">
        <f t="shared" si="316"/>
        <v>#DIV/0!</v>
      </c>
      <c r="IT154" s="214">
        <f>成绩录入!AR157</f>
        <v>0</v>
      </c>
      <c r="IU154" s="216">
        <f>成绩录入!AS157</f>
        <v>0</v>
      </c>
      <c r="IV154" s="216">
        <f>成绩录入!AT157</f>
        <v>0</v>
      </c>
      <c r="IW154" s="216">
        <f>成绩录入!AU157</f>
        <v>0</v>
      </c>
      <c r="IX154" s="216">
        <f>成绩录入!AV157</f>
        <v>0</v>
      </c>
      <c r="IY154" s="216">
        <f>成绩录入!AW157</f>
        <v>0</v>
      </c>
      <c r="IZ154" s="298">
        <f t="shared" si="317"/>
        <v>0</v>
      </c>
      <c r="JA154" s="299"/>
      <c r="JB154" s="317">
        <f>成绩录入!AR157</f>
        <v>0</v>
      </c>
      <c r="JC154" s="216">
        <f>成绩录入!AS157</f>
        <v>0</v>
      </c>
      <c r="JD154" s="216">
        <f>成绩录入!AT157</f>
        <v>0</v>
      </c>
      <c r="JE154" s="216">
        <f>成绩录入!AU157</f>
        <v>0</v>
      </c>
      <c r="JF154" s="216">
        <f>成绩录入!AV157</f>
        <v>0</v>
      </c>
      <c r="JG154" s="216">
        <f>成绩录入!AW157</f>
        <v>0</v>
      </c>
      <c r="JH154" s="298">
        <f t="shared" si="318"/>
        <v>0</v>
      </c>
      <c r="JI154" s="299"/>
      <c r="JJ154" s="248">
        <f>成绩录入!AR157</f>
        <v>0</v>
      </c>
      <c r="JK154" s="248">
        <f>成绩录入!AS157</f>
        <v>0</v>
      </c>
      <c r="JL154" s="248">
        <f>成绩录入!AT157</f>
        <v>0</v>
      </c>
      <c r="JM154" s="248">
        <f>成绩录入!AU157</f>
        <v>0</v>
      </c>
      <c r="JN154" s="248">
        <f>成绩录入!AV157</f>
        <v>0</v>
      </c>
      <c r="JO154" s="248">
        <f>成绩录入!AW157</f>
        <v>0</v>
      </c>
      <c r="JP154" s="298">
        <f t="shared" si="319"/>
        <v>0</v>
      </c>
      <c r="JQ154" s="299"/>
      <c r="JR154" s="308">
        <f>成绩录入!AR157</f>
        <v>0</v>
      </c>
      <c r="JS154" s="248">
        <f>成绩录入!AS157</f>
        <v>0</v>
      </c>
      <c r="JT154" s="248">
        <f>成绩录入!AT157</f>
        <v>0</v>
      </c>
      <c r="JU154" s="248">
        <f>成绩录入!AU157</f>
        <v>0</v>
      </c>
      <c r="JV154" s="248">
        <f>成绩录入!AV157</f>
        <v>0</v>
      </c>
      <c r="JW154" s="248">
        <f>成绩录入!AW157</f>
        <v>0</v>
      </c>
      <c r="JX154" s="298">
        <f t="shared" si="320"/>
        <v>0</v>
      </c>
      <c r="JY154" s="299"/>
      <c r="JZ154" s="308">
        <f>成绩录入!AR157</f>
        <v>0</v>
      </c>
      <c r="KA154" s="248">
        <f>成绩录入!AS157</f>
        <v>0</v>
      </c>
      <c r="KB154" s="248">
        <f>成绩录入!AT157</f>
        <v>0</v>
      </c>
      <c r="KC154" s="248">
        <f>成绩录入!AU157</f>
        <v>0</v>
      </c>
      <c r="KD154" s="248">
        <f>成绩录入!AV157</f>
        <v>0</v>
      </c>
      <c r="KE154" s="248">
        <f>成绩录入!AW157</f>
        <v>0</v>
      </c>
      <c r="KF154" s="298">
        <f t="shared" si="321"/>
        <v>0</v>
      </c>
      <c r="KH154" s="401">
        <f t="shared" si="322"/>
        <v>0</v>
      </c>
      <c r="KI154" s="314">
        <f t="shared" si="323"/>
        <v>0</v>
      </c>
      <c r="KJ154" s="314">
        <f t="shared" si="324"/>
        <v>0</v>
      </c>
      <c r="KK154" s="314">
        <f t="shared" si="325"/>
        <v>0</v>
      </c>
      <c r="KL154" s="314">
        <f t="shared" si="326"/>
        <v>0</v>
      </c>
      <c r="KM154" s="400">
        <f t="shared" si="327"/>
        <v>0</v>
      </c>
      <c r="KN154" s="90"/>
      <c r="KO154" s="294">
        <f>IF(总评!G152&lt;60,1,0)</f>
        <v>0</v>
      </c>
      <c r="KP154" s="355">
        <f t="shared" si="328"/>
        <v>0</v>
      </c>
      <c r="KQ154" s="355">
        <f t="shared" si="329"/>
        <v>0</v>
      </c>
      <c r="KR154" s="356">
        <f t="shared" si="330"/>
        <v>0</v>
      </c>
      <c r="KS154" s="321">
        <f t="shared" si="364"/>
        <v>0</v>
      </c>
      <c r="OT154" s="273">
        <f>IF(OT$6=$OS$5,成绩录入!BC157,0)</f>
        <v>0</v>
      </c>
      <c r="OU154" s="274">
        <f>IF(OU$6=$OS$5,成绩录入!BD157,0)</f>
        <v>0</v>
      </c>
      <c r="OV154" s="274">
        <f>IF(OV$6=$OS$5,成绩录入!BE157,0)</f>
        <v>0</v>
      </c>
      <c r="OW154" s="274">
        <f>IF(OW$6=$OS$5,成绩录入!BF157,0)</f>
        <v>0</v>
      </c>
      <c r="OX154" s="274">
        <f>IF(OX$6=$OS$5,成绩录入!BG157,0)</f>
        <v>0</v>
      </c>
      <c r="OY154" s="274">
        <f>IF(OY$6=$OS$5,成绩录入!BH157,0)</f>
        <v>0</v>
      </c>
      <c r="OZ154" s="274">
        <f>IF(OZ$6=$OS$5,成绩录入!BI157,0)</f>
        <v>0</v>
      </c>
      <c r="PA154" s="274">
        <f>IF(PA$6=$OS$5,成绩录入!BJ157,0)</f>
        <v>0</v>
      </c>
      <c r="PB154" s="274">
        <f>IF(PB$6=$OS$5,成绩录入!BK157,0)</f>
        <v>0</v>
      </c>
      <c r="PC154" s="274">
        <f>IF(PC$6=$OS$5,成绩录入!BL157,0)</f>
        <v>0</v>
      </c>
      <c r="PD154" s="274">
        <f>IF(PD$6=$OS$5,成绩录入!BM157,0)</f>
        <v>0</v>
      </c>
      <c r="PE154" s="274">
        <f>IF(PE$6=$OS$5,成绩录入!BN157,0)</f>
        <v>0</v>
      </c>
      <c r="PF154" s="274">
        <f>IF(PF$6=$OS$5,成绩录入!BO157,0)</f>
        <v>0</v>
      </c>
      <c r="PG154" s="274">
        <f>IF(PG$6=$OS$5,成绩录入!BP157,0)</f>
        <v>0</v>
      </c>
      <c r="PH154" s="274">
        <f>IF(PH$6=$OS$5,成绩录入!BQ157,0)</f>
        <v>0</v>
      </c>
      <c r="PI154" s="274">
        <f>IF(PI$6=$OS$5,成绩录入!BR157,0)</f>
        <v>0</v>
      </c>
      <c r="PJ154" s="274">
        <f>IF(PJ$6=$OS$5,成绩录入!BS157,0)</f>
        <v>0</v>
      </c>
      <c r="PK154" s="274">
        <f>IF(PK$6=$OS$5,成绩录入!BT157,0)</f>
        <v>0</v>
      </c>
      <c r="PL154" s="274">
        <f>IF(PL$6=$OS$5,成绩录入!BU157,0)</f>
        <v>0</v>
      </c>
      <c r="PM154" s="274">
        <f>IF(PM$6=$OS$5,成绩录入!BV157,0)</f>
        <v>0</v>
      </c>
      <c r="PN154" s="274">
        <f>IF(PN$6=$OS$5,成绩录入!BW157,0)</f>
        <v>0</v>
      </c>
      <c r="PO154" s="274">
        <f>IF(PO$6=$OS$5,成绩录入!BX157,0)</f>
        <v>0</v>
      </c>
      <c r="PP154" s="274">
        <f>IF(PP$6=$OS$5,成绩录入!BY157,0)</f>
        <v>0</v>
      </c>
      <c r="PQ154" s="274">
        <f>IF(PQ$6=$OS$5,成绩录入!BZ157,0)</f>
        <v>0</v>
      </c>
      <c r="PR154" s="274">
        <f>IF(PR$6=$OS$5,成绩录入!CA157,0)</f>
        <v>0</v>
      </c>
      <c r="PS154" s="274">
        <f>IF(PS$6=$OS$5,成绩录入!CB157,0)</f>
        <v>0</v>
      </c>
      <c r="PT154" s="274">
        <f>IF(PT$6=$OS$5,成绩录入!CC157,0)</f>
        <v>0</v>
      </c>
      <c r="PU154" s="274">
        <f>IF(PU$6=$OS$5,成绩录入!CD157,0)</f>
        <v>0</v>
      </c>
      <c r="PV154" s="274">
        <f>IF(PV$6=$OS$5,成绩录入!CE157,0)</f>
        <v>0</v>
      </c>
      <c r="PW154" s="274">
        <f>IF(PW$6=$OS$5,成绩录入!CF157,0)</f>
        <v>0</v>
      </c>
      <c r="PX154" s="274">
        <f>IF(PX$6=$OS$5,成绩录入!CG157,0)</f>
        <v>0</v>
      </c>
      <c r="PY154" s="274">
        <f>IF(PY$6=$OS$5,成绩录入!CH157,0)</f>
        <v>0</v>
      </c>
      <c r="PZ154" s="274">
        <f>IF(PZ$6=$OS$5,成绩录入!CI157,0)</f>
        <v>0</v>
      </c>
      <c r="QA154" s="274">
        <f>IF(QA$6=$OS$5,成绩录入!CJ157,0)</f>
        <v>0</v>
      </c>
      <c r="QB154" s="274">
        <f>IF(QB$6=$OS$5,成绩录入!CK157,0)</f>
        <v>0</v>
      </c>
      <c r="QC154" s="274">
        <f>IF(QC$6=$OS$5,成绩录入!CL157,0)</f>
        <v>0</v>
      </c>
      <c r="QD154" s="274">
        <f>IF(QD$6=$OS$5,成绩录入!CM157,0)</f>
        <v>0</v>
      </c>
      <c r="QE154" s="274">
        <f>IF(QE$6=$OS$5,成绩录入!CN157,0)</f>
        <v>0</v>
      </c>
      <c r="QF154" s="274">
        <f>IF(QF$6=$OS$5,成绩录入!CO157,0)</f>
        <v>0</v>
      </c>
      <c r="QG154" s="274">
        <f>IF(QG$6=$OS$5,成绩录入!CP157,0)</f>
        <v>0</v>
      </c>
      <c r="QH154" s="274">
        <f>IF(QH$6=$OS$5,成绩录入!CQ157,0)</f>
        <v>0</v>
      </c>
      <c r="QI154" s="274">
        <f>IF(QI$6=$OS$5,成绩录入!CR157,0)</f>
        <v>0</v>
      </c>
      <c r="QJ154" s="274">
        <f>IF(QJ$6=$OS$5,成绩录入!CS157,0)</f>
        <v>0</v>
      </c>
      <c r="QK154" s="274">
        <f>IF(QK$6=$OS$5,成绩录入!CT157,0)</f>
        <v>0</v>
      </c>
      <c r="QL154" s="274">
        <f>IF(QL$6=$OS$5,成绩录入!CU157,0)</f>
        <v>0</v>
      </c>
      <c r="QM154" s="274">
        <f>IF(QM$6=$OS$5,成绩录入!CV157,0)</f>
        <v>0</v>
      </c>
      <c r="QN154" s="274">
        <f>IF(QN$6=$OS$5,成绩录入!CW157,0)</f>
        <v>0</v>
      </c>
      <c r="QO154" s="274">
        <f>IF(QO$6=$OS$5,成绩录入!CX157,0)</f>
        <v>0</v>
      </c>
      <c r="QP154" s="274">
        <f>IF(QP$6=$OS$5,成绩录入!CY157,0)</f>
        <v>0</v>
      </c>
      <c r="QQ154" s="274">
        <f>IF(QQ$6=$OS$5,成绩录入!CZ157,0)</f>
        <v>0</v>
      </c>
      <c r="QR154" s="274">
        <f>IF(QR$6=$OS$5,成绩录入!DA157,0)</f>
        <v>0</v>
      </c>
      <c r="QS154" s="274">
        <f>IF(QS$6=$OS$5,成绩录入!DB157,0)</f>
        <v>0</v>
      </c>
      <c r="QT154" s="274">
        <f>IF(QT$6=$OS$5,成绩录入!DC157,0)</f>
        <v>0</v>
      </c>
      <c r="QU154" s="274">
        <f>IF(QU$6=$OS$5,成绩录入!DD157,0)</f>
        <v>0</v>
      </c>
      <c r="QV154" s="274">
        <f>IF(QV$6=$OS$5,成绩录入!DE157,0)</f>
        <v>0</v>
      </c>
      <c r="QW154" s="274">
        <f>IF(QW$6=$OS$5,成绩录入!DF157,0)</f>
        <v>0</v>
      </c>
      <c r="QX154" s="274">
        <f>IF(QX$6=$OS$5,成绩录入!DG157,0)</f>
        <v>0</v>
      </c>
      <c r="QY154" s="274">
        <f>IF(QY$6=$OS$5,成绩录入!DH157,0)</f>
        <v>0</v>
      </c>
      <c r="QZ154" s="274">
        <f>IF(QZ$6=$OS$5,成绩录入!DI157,0)</f>
        <v>0</v>
      </c>
      <c r="RA154" s="274">
        <f>IF(RA$6=$OS$5,成绩录入!DJ157,0)</f>
        <v>0</v>
      </c>
      <c r="RB154" s="248">
        <f>IF(RB$6=$OS$5,成绩录入!DK157,0)</f>
        <v>0</v>
      </c>
      <c r="RC154" s="248">
        <f>IF(RC$6=$OS$5,成绩录入!DL157,0)</f>
        <v>0</v>
      </c>
      <c r="RD154" s="248">
        <f>IF(RD$6=$OS$5,成绩录入!DM157,0)</f>
        <v>0</v>
      </c>
      <c r="RE154" s="248">
        <f>IF(RE$6=$OS$5,成绩录入!DN157,0)</f>
        <v>0</v>
      </c>
      <c r="RF154" s="248">
        <f>IF(RF$6=$OS$5,成绩录入!DO157,0)</f>
        <v>0</v>
      </c>
      <c r="RG154" s="248">
        <f>IF(RG$6=$OS$5,成绩录入!DP157,0)</f>
        <v>0</v>
      </c>
      <c r="RH154" s="248">
        <f>IF(RH$6=$OS$5,成绩录入!DQ157,0)</f>
        <v>0</v>
      </c>
      <c r="RI154" s="248">
        <f>IF(RI$6=$OS$5,成绩录入!DR157,0)</f>
        <v>0</v>
      </c>
      <c r="RJ154" s="248">
        <f>IF(RJ$6=$OS$5,成绩录入!DS157,0)</f>
        <v>0</v>
      </c>
      <c r="RK154" s="248">
        <f>IF(RK$6=$OS$5,成绩录入!DT157,0)</f>
        <v>0</v>
      </c>
      <c r="RL154" s="248">
        <f>IF(RL$6=$OS$5,成绩录入!DU157,0)</f>
        <v>0</v>
      </c>
      <c r="RM154" s="248">
        <f>IF(RM$6=$OS$5,成绩录入!DV157,0)</f>
        <v>0</v>
      </c>
      <c r="RN154" s="248">
        <f>IF(RN$6=$OS$5,成绩录入!DW157,0)</f>
        <v>0</v>
      </c>
      <c r="RO154" s="248">
        <f>IF(RO$6=$OS$5,成绩录入!DX157,0)</f>
        <v>0</v>
      </c>
      <c r="RP154" s="248">
        <f>IF(RP$6=$OS$5,成绩录入!DY157,0)</f>
        <v>0</v>
      </c>
      <c r="RQ154" s="248">
        <f>IF(RQ$6=$OS$5,成绩录入!DZ157,0)</f>
        <v>0</v>
      </c>
      <c r="RR154" s="248">
        <f>IF(RR$6=$OS$5,成绩录入!EA157,0)</f>
        <v>0</v>
      </c>
      <c r="RS154" s="248">
        <f>IF(RS$6=$OS$5,成绩录入!EB157,0)</f>
        <v>0</v>
      </c>
      <c r="RT154" s="248">
        <f>IF(RT$6=$OS$5,成绩录入!EC157,0)</f>
        <v>0</v>
      </c>
      <c r="RU154" s="248">
        <f>IF(RU$6=$OS$5,成绩录入!ED157,0)</f>
        <v>0</v>
      </c>
      <c r="RV154" s="248">
        <f>IF(RV$6=$OS$5,成绩录入!EE157,0)</f>
        <v>0</v>
      </c>
      <c r="RW154" s="248">
        <f>IF(RW$6=$OS$5,成绩录入!EF157,0)</f>
        <v>0</v>
      </c>
      <c r="RX154" s="248">
        <f>IF(RX$6=$OS$5,成绩录入!EG157,0)</f>
        <v>0</v>
      </c>
      <c r="RY154" s="248">
        <f>IF(RY$6=$OS$5,成绩录入!EH157,0)</f>
        <v>0</v>
      </c>
      <c r="RZ154" s="248">
        <f>IF(RZ$6=$OS$5,成绩录入!EI157,0)</f>
        <v>0</v>
      </c>
      <c r="SA154" s="248">
        <f>IF(SA$6=$OS$5,成绩录入!EJ157,0)</f>
        <v>0</v>
      </c>
      <c r="SB154" s="248">
        <f>IF(SB$6=$OS$5,成绩录入!EK157,0)</f>
        <v>0</v>
      </c>
      <c r="SC154" s="248">
        <f>IF(SC$6=$OS$5,成绩录入!EL157,0)</f>
        <v>0</v>
      </c>
      <c r="SD154" s="248">
        <f>IF(SD$6=$OS$5,成绩录入!EM157,0)</f>
        <v>0</v>
      </c>
      <c r="SE154" s="248">
        <f>IF(SE$6=$OS$5,成绩录入!EN157,0)</f>
        <v>0</v>
      </c>
      <c r="SF154" s="248">
        <f>IF(SF$6=$OS$5,成绩录入!EO157,0)</f>
        <v>0</v>
      </c>
      <c r="SG154" s="248">
        <f>IF(SG$6=$OS$5,成绩录入!EP157,0)</f>
        <v>0</v>
      </c>
      <c r="SH154" s="248">
        <f>IF(SH$6=$OS$5,成绩录入!EQ157,0)</f>
        <v>0</v>
      </c>
      <c r="SI154" s="248">
        <f>IF(SI$6=$OS$5,成绩录入!ER157,0)</f>
        <v>0</v>
      </c>
      <c r="SJ154" s="248">
        <f>IF(SJ$6=$OS$5,成绩录入!ES157,0)</f>
        <v>0</v>
      </c>
      <c r="SK154" s="248">
        <f>IF(SK$6=$OS$5,成绩录入!ET157,0)</f>
        <v>0</v>
      </c>
      <c r="SL154" s="248">
        <f>IF(SL$6=$OS$5,成绩录入!EU157,0)</f>
        <v>0</v>
      </c>
      <c r="SM154" s="248">
        <f>IF(SM$6=$OS$5,成绩录入!EV157,0)</f>
        <v>0</v>
      </c>
      <c r="SN154" s="248">
        <f>IF(SN$6=$OS$5,成绩录入!EW157,0)</f>
        <v>0</v>
      </c>
      <c r="SO154" s="248">
        <f>IF(SO$6=$OS$5,成绩录入!EX157,0)</f>
        <v>0</v>
      </c>
      <c r="SP154" s="218">
        <f t="shared" si="353"/>
        <v>0</v>
      </c>
      <c r="SQ154" s="166"/>
      <c r="SR154" s="166"/>
      <c r="SS154" s="273">
        <f>IF(SS$6=$SR$5,成绩录入!BC157,0)</f>
        <v>0</v>
      </c>
      <c r="ST154" s="274">
        <f>IF(ST$6=$SR$5,成绩录入!BD157,0)</f>
        <v>0</v>
      </c>
      <c r="SU154" s="274">
        <f>IF(SU$6=$SR$5,成绩录入!BE157,0)</f>
        <v>0</v>
      </c>
      <c r="SV154" s="274">
        <f>IF(SV$6=$SR$5,成绩录入!BF157,0)</f>
        <v>0</v>
      </c>
      <c r="SW154" s="274">
        <f>IF(SW$6=$SR$5,成绩录入!BG157,0)</f>
        <v>0</v>
      </c>
      <c r="SX154" s="274">
        <f>IF(SX$6=$SR$5,成绩录入!BH157,0)</f>
        <v>0</v>
      </c>
      <c r="SY154" s="274">
        <f>IF(SY$6=$SR$5,成绩录入!BI157,0)</f>
        <v>0</v>
      </c>
      <c r="SZ154" s="274">
        <f>IF(SZ$6=$SR$5,成绩录入!BJ157,0)</f>
        <v>0</v>
      </c>
      <c r="TA154" s="274">
        <f>IF(TA$6=$SR$5,成绩录入!BK157,0)</f>
        <v>0</v>
      </c>
      <c r="TB154" s="274">
        <f>IF(TB$6=$SR$5,成绩录入!BL157,0)</f>
        <v>0</v>
      </c>
      <c r="TC154" s="274">
        <f>IF(TC$6=$SR$5,成绩录入!BM157,0)</f>
        <v>0</v>
      </c>
      <c r="TD154" s="274">
        <f>IF(TD$6=$SR$5,成绩录入!BN157,0)</f>
        <v>0</v>
      </c>
      <c r="TE154" s="274">
        <f>IF(TE$6=$SR$5,成绩录入!BO157,0)</f>
        <v>0</v>
      </c>
      <c r="TF154" s="274">
        <f>IF(TF$6=$SR$5,成绩录入!BP157,0)</f>
        <v>0</v>
      </c>
      <c r="TG154" s="274">
        <f>IF(TG$6=$SR$5,成绩录入!BQ157,0)</f>
        <v>0</v>
      </c>
      <c r="TH154" s="274">
        <f>IF(TH$6=$SR$5,成绩录入!BR157,0)</f>
        <v>0</v>
      </c>
      <c r="TI154" s="274">
        <f>IF(TI$6=$SR$5,成绩录入!BS157,0)</f>
        <v>0</v>
      </c>
      <c r="TJ154" s="274">
        <f>IF(TJ$6=$SR$5,成绩录入!BT157,0)</f>
        <v>0</v>
      </c>
      <c r="TK154" s="274">
        <f>IF(TK$6=$SR$5,成绩录入!BU157,0)</f>
        <v>0</v>
      </c>
      <c r="TL154" s="274">
        <f>IF(TL$6=$SR$5,成绩录入!BV157,0)</f>
        <v>0</v>
      </c>
      <c r="TM154" s="274">
        <f>IF(TM$6=$SR$5,成绩录入!BW157,0)</f>
        <v>0</v>
      </c>
      <c r="TN154" s="274">
        <f>IF(TN$6=$SR$5,成绩录入!BX157,0)</f>
        <v>0</v>
      </c>
      <c r="TO154" s="274">
        <f>IF(TO$6=$SR$5,成绩录入!BY157,0)</f>
        <v>0</v>
      </c>
      <c r="TP154" s="274">
        <f>IF(TP$6=$SR$5,成绩录入!BZ157,0)</f>
        <v>0</v>
      </c>
      <c r="TQ154" s="274">
        <f>IF(TQ$6=$SR$5,成绩录入!CA157,0)</f>
        <v>0</v>
      </c>
      <c r="TR154" s="274">
        <f>IF(TR$6=$SR$5,成绩录入!CB157,0)</f>
        <v>0</v>
      </c>
      <c r="TS154" s="274">
        <f>IF(TS$6=$SR$5,成绩录入!CC157,0)</f>
        <v>0</v>
      </c>
      <c r="TT154" s="274">
        <f>IF(TT$6=$SR$5,成绩录入!CD157,0)</f>
        <v>0</v>
      </c>
      <c r="TU154" s="274">
        <f>IF(TU$6=$SR$5,成绩录入!CE157,0)</f>
        <v>0</v>
      </c>
      <c r="TV154" s="274">
        <f>IF(TV$6=$SR$5,成绩录入!CF157,0)</f>
        <v>0</v>
      </c>
      <c r="TW154" s="274">
        <f>IF(TW$6=$SR$5,成绩录入!CG157,0)</f>
        <v>0</v>
      </c>
      <c r="TX154" s="274">
        <f>IF(TX$6=$SR$5,成绩录入!CH157,0)</f>
        <v>0</v>
      </c>
      <c r="TY154" s="274">
        <f>IF(TY$6=$SR$5,成绩录入!CI157,0)</f>
        <v>0</v>
      </c>
      <c r="TZ154" s="274">
        <f>IF(TZ$6=$SR$5,成绩录入!CJ157,0)</f>
        <v>0</v>
      </c>
      <c r="UA154" s="274">
        <f>IF(UA$6=$SR$5,成绩录入!CK157,0)</f>
        <v>0</v>
      </c>
      <c r="UB154" s="274">
        <f>IF(UB$6=$SR$5,成绩录入!CL157,0)</f>
        <v>0</v>
      </c>
      <c r="UC154" s="274">
        <f>IF(UC$6=$SR$5,成绩录入!CM157,0)</f>
        <v>0</v>
      </c>
      <c r="UD154" s="274">
        <f>IF(UD$6=$SR$5,成绩录入!CN157,0)</f>
        <v>0</v>
      </c>
      <c r="UE154" s="274">
        <f>IF(UE$6=$SR$5,成绩录入!CO157,0)</f>
        <v>0</v>
      </c>
      <c r="UF154" s="274">
        <f>IF(UF$6=$SR$5,成绩录入!CP157,0)</f>
        <v>0</v>
      </c>
      <c r="UG154" s="274">
        <f>IF(UG$6=$SR$5,成绩录入!CQ157,0)</f>
        <v>0</v>
      </c>
      <c r="UH154" s="274">
        <f>IF(UH$6=$SR$5,成绩录入!CR157,0)</f>
        <v>0</v>
      </c>
      <c r="UI154" s="274">
        <f>IF(UI$6=$SR$5,成绩录入!CS157,0)</f>
        <v>0</v>
      </c>
      <c r="UJ154" s="274">
        <f>IF(UJ$6=$SR$5,成绩录入!CT157,0)</f>
        <v>0</v>
      </c>
      <c r="UK154" s="274">
        <f>IF(UK$6=$SR$5,成绩录入!CU157,0)</f>
        <v>0</v>
      </c>
      <c r="UL154" s="274">
        <f>IF(UL$6=$SR$5,成绩录入!CV157,0)</f>
        <v>0</v>
      </c>
      <c r="UM154" s="274">
        <f>IF(UM$6=$SR$5,成绩录入!CW157,0)</f>
        <v>0</v>
      </c>
      <c r="UN154" s="274">
        <f>IF(UN$6=$SR$5,成绩录入!CX157,0)</f>
        <v>0</v>
      </c>
      <c r="UO154" s="274">
        <f>IF(UO$6=$SR$5,成绩录入!CY157,0)</f>
        <v>0</v>
      </c>
      <c r="UP154" s="274">
        <f>IF(UP$6=$SR$5,成绩录入!CZ157,0)</f>
        <v>0</v>
      </c>
      <c r="UQ154" s="274">
        <f>IF(UQ$6=$SR$5,成绩录入!DA157,0)</f>
        <v>0</v>
      </c>
      <c r="UR154" s="274">
        <f>IF(UR$6=$SR$5,成绩录入!DB157,0)</f>
        <v>0</v>
      </c>
      <c r="US154" s="274">
        <f>IF(US$6=$SR$5,成绩录入!DC157,0)</f>
        <v>0</v>
      </c>
      <c r="UT154" s="274">
        <f>IF(UT$6=$SR$5,成绩录入!DD157,0)</f>
        <v>0</v>
      </c>
      <c r="UU154" s="274">
        <f>IF(UU$6=$SR$5,成绩录入!DE157,0)</f>
        <v>0</v>
      </c>
      <c r="UV154" s="274">
        <f>IF(UV$6=$SR$5,成绩录入!DF157,0)</f>
        <v>0</v>
      </c>
      <c r="UW154" s="274">
        <f>IF(UW$6=$SR$5,成绩录入!DG157,0)</f>
        <v>0</v>
      </c>
      <c r="UX154" s="274">
        <f>IF(UX$6=$SR$5,成绩录入!DH157,0)</f>
        <v>0</v>
      </c>
      <c r="UY154" s="274">
        <f>IF(UY$6=$SR$5,成绩录入!DI157,0)</f>
        <v>0</v>
      </c>
      <c r="UZ154" s="274">
        <f>IF(UZ$6=$SR$5,成绩录入!DJ157,0)</f>
        <v>0</v>
      </c>
      <c r="VA154" s="248">
        <f>IF(VA$6=$SR$5,成绩录入!DK157,0)</f>
        <v>0</v>
      </c>
      <c r="VB154" s="248">
        <f>IF(VB$6=$SR$5,成绩录入!DL157,0)</f>
        <v>0</v>
      </c>
      <c r="VC154" s="248">
        <f>IF(VC$6=$SR$5,成绩录入!DM157,0)</f>
        <v>0</v>
      </c>
      <c r="VD154" s="248">
        <f>IF(VD$6=$SR$5,成绩录入!DN157,0)</f>
        <v>0</v>
      </c>
      <c r="VE154" s="248">
        <f>IF(VE$6=$SR$5,成绩录入!DO157,0)</f>
        <v>0</v>
      </c>
      <c r="VF154" s="248">
        <f>IF(VF$6=$SR$5,成绩录入!DP157,0)</f>
        <v>0</v>
      </c>
      <c r="VG154" s="248">
        <f>IF(VG$6=$SR$5,成绩录入!DQ157,0)</f>
        <v>0</v>
      </c>
      <c r="VH154" s="248">
        <f>IF(VH$6=$SR$5,成绩录入!DR157,0)</f>
        <v>0</v>
      </c>
      <c r="VI154" s="248">
        <f>IF(VI$6=$SR$5,成绩录入!DS157,0)</f>
        <v>0</v>
      </c>
      <c r="VJ154" s="248">
        <f>IF(VJ$6=$SR$5,成绩录入!DT157,0)</f>
        <v>0</v>
      </c>
      <c r="VK154" s="248">
        <f>IF(VK$6=$SR$5,成绩录入!DU157,0)</f>
        <v>0</v>
      </c>
      <c r="VL154" s="248">
        <f>IF(VL$6=$SR$5,成绩录入!DV157,0)</f>
        <v>0</v>
      </c>
      <c r="VM154" s="248">
        <f>IF(VM$6=$SR$5,成绩录入!DW157,0)</f>
        <v>0</v>
      </c>
      <c r="VN154" s="248">
        <f>IF(VN$6=$SR$5,成绩录入!DX157,0)</f>
        <v>0</v>
      </c>
      <c r="VO154" s="248">
        <f>IF(VO$6=$SR$5,成绩录入!DY157,0)</f>
        <v>0</v>
      </c>
      <c r="VP154" s="248">
        <f>IF(VP$6=$SR$5,成绩录入!DZ157,0)</f>
        <v>0</v>
      </c>
      <c r="VQ154" s="248">
        <f>IF(VQ$6=$SR$5,成绩录入!EA157,0)</f>
        <v>0</v>
      </c>
      <c r="VR154" s="248">
        <f>IF(VR$6=$SR$5,成绩录入!EB157,0)</f>
        <v>0</v>
      </c>
      <c r="VS154" s="248">
        <f>IF(VS$6=$SR$5,成绩录入!EC157,0)</f>
        <v>0</v>
      </c>
      <c r="VT154" s="248">
        <f>IF(VT$6=$SR$5,成绩录入!ED157,0)</f>
        <v>0</v>
      </c>
      <c r="VU154" s="248">
        <f>IF(VU$6=$SR$5,成绩录入!EE157,0)</f>
        <v>0</v>
      </c>
      <c r="VV154" s="248">
        <f>IF(VV$6=$SR$5,成绩录入!EF157,0)</f>
        <v>0</v>
      </c>
      <c r="VW154" s="248">
        <f>IF(VW$6=$SR$5,成绩录入!EG157,0)</f>
        <v>0</v>
      </c>
      <c r="VX154" s="248">
        <f>IF(VX$6=$SR$5,成绩录入!EH157,0)</f>
        <v>0</v>
      </c>
      <c r="VY154" s="248">
        <f>IF(VY$6=$SR$5,成绩录入!EI157,0)</f>
        <v>0</v>
      </c>
      <c r="VZ154" s="248">
        <f>IF(VZ$6=$SR$5,成绩录入!EJ157,0)</f>
        <v>0</v>
      </c>
      <c r="WA154" s="248">
        <f>IF(WA$6=$SR$5,成绩录入!EK157,0)</f>
        <v>0</v>
      </c>
      <c r="WB154" s="248">
        <f>IF(WB$6=$SR$5,成绩录入!EL157,0)</f>
        <v>0</v>
      </c>
      <c r="WC154" s="248">
        <f>IF(WC$6=$SR$5,成绩录入!EM157,0)</f>
        <v>0</v>
      </c>
      <c r="WD154" s="248">
        <f>IF(WD$6=$SR$5,成绩录入!EN157,0)</f>
        <v>0</v>
      </c>
      <c r="WE154" s="248">
        <f>IF(WE$6=$SR$5,成绩录入!EO157,0)</f>
        <v>0</v>
      </c>
      <c r="WF154" s="248">
        <f>IF(WF$6=$SR$5,成绩录入!EP157,0)</f>
        <v>0</v>
      </c>
      <c r="WG154" s="248">
        <f>IF(WG$6=$SR$5,成绩录入!EQ157,0)</f>
        <v>0</v>
      </c>
      <c r="WH154" s="248">
        <f>IF(WH$6=$SR$5,成绩录入!ER157,0)</f>
        <v>0</v>
      </c>
      <c r="WI154" s="248">
        <f>IF(WI$6=$SR$5,成绩录入!ES157,0)</f>
        <v>0</v>
      </c>
      <c r="WJ154" s="248">
        <f>IF(WJ$6=$SR$5,成绩录入!ET157,0)</f>
        <v>0</v>
      </c>
      <c r="WK154" s="248">
        <f>IF(WK$6=$SR$5,成绩录入!EU157,0)</f>
        <v>0</v>
      </c>
      <c r="WL154" s="248">
        <f>IF(WL$6=$SR$5,成绩录入!EV157,0)</f>
        <v>0</v>
      </c>
      <c r="WM154" s="248">
        <f>IF(WM$6=$SR$5,成绩录入!EW157,0)</f>
        <v>0</v>
      </c>
      <c r="WN154" s="248">
        <f>IF(WN$6=$SR$5,成绩录入!EX157,0)</f>
        <v>0</v>
      </c>
      <c r="WO154" s="218">
        <f t="shared" si="354"/>
        <v>0</v>
      </c>
      <c r="WP154" s="166"/>
      <c r="WQ154" s="166"/>
      <c r="WR154" s="273">
        <f>IF(WR$6=$WQ$5,成绩录入!BC157,0)</f>
        <v>0</v>
      </c>
      <c r="WS154" s="274">
        <f>IF(WS$6=$WQ$5,成绩录入!BD157,0)</f>
        <v>0</v>
      </c>
      <c r="WT154" s="274">
        <f>IF(WT$6=$WQ$5,成绩录入!BE157,0)</f>
        <v>0</v>
      </c>
      <c r="WU154" s="274">
        <f>IF(WU$6=$WQ$5,成绩录入!BF157,0)</f>
        <v>0</v>
      </c>
      <c r="WV154" s="274">
        <f>IF(WV$6=$WQ$5,成绩录入!BG157,0)</f>
        <v>0</v>
      </c>
      <c r="WW154" s="274">
        <f>IF(WW$6=$WQ$5,成绩录入!BH157,0)</f>
        <v>0</v>
      </c>
      <c r="WX154" s="274">
        <f>IF(WX$6=$WQ$5,成绩录入!BI157,0)</f>
        <v>0</v>
      </c>
      <c r="WY154" s="274">
        <f>IF(WY$6=$WQ$5,成绩录入!BJ157,0)</f>
        <v>0</v>
      </c>
      <c r="WZ154" s="274">
        <f>IF(WZ$6=$WQ$5,成绩录入!BK157,0)</f>
        <v>0</v>
      </c>
      <c r="XA154" s="274">
        <f>IF(XA$6=$WQ$5,成绩录入!BL157,0)</f>
        <v>0</v>
      </c>
      <c r="XB154" s="274">
        <f>IF(XB$6=$WQ$5,成绩录入!BM157,0)</f>
        <v>0</v>
      </c>
      <c r="XC154" s="274">
        <f>IF(XC$6=$WQ$5,成绩录入!BN157,0)</f>
        <v>0</v>
      </c>
      <c r="XD154" s="274">
        <f>IF(XD$6=$WQ$5,成绩录入!BO157,0)</f>
        <v>0</v>
      </c>
      <c r="XE154" s="274">
        <f>IF(XE$6=$WQ$5,成绩录入!BP157,0)</f>
        <v>0</v>
      </c>
      <c r="XF154" s="274">
        <f>IF(XF$6=$WQ$5,成绩录入!BQ157,0)</f>
        <v>0</v>
      </c>
      <c r="XG154" s="274">
        <f>IF(XG$6=$WQ$5,成绩录入!BR157,0)</f>
        <v>0</v>
      </c>
      <c r="XH154" s="274">
        <f>IF(XH$6=$WQ$5,成绩录入!BS157,0)</f>
        <v>0</v>
      </c>
      <c r="XI154" s="274">
        <f>IF(XI$6=$WQ$5,成绩录入!BT157,0)</f>
        <v>0</v>
      </c>
      <c r="XJ154" s="274">
        <f>IF(XJ$6=$WQ$5,成绩录入!BU157,0)</f>
        <v>0</v>
      </c>
      <c r="XK154" s="274">
        <f>IF(XK$6=$WQ$5,成绩录入!BV157,0)</f>
        <v>0</v>
      </c>
      <c r="XL154" s="274">
        <f>IF(XL$6=$WQ$5,成绩录入!BW157,0)</f>
        <v>0</v>
      </c>
      <c r="XM154" s="274">
        <f>IF(XM$6=$WQ$5,成绩录入!BX157,0)</f>
        <v>0</v>
      </c>
      <c r="XN154" s="274">
        <f>IF(XN$6=$WQ$5,成绩录入!BY157,0)</f>
        <v>0</v>
      </c>
      <c r="XO154" s="274">
        <f>IF(XO$6=$WQ$5,成绩录入!BZ157,0)</f>
        <v>0</v>
      </c>
      <c r="XP154" s="274">
        <f>IF(XP$6=$WQ$5,成绩录入!CA157,0)</f>
        <v>0</v>
      </c>
      <c r="XQ154" s="274">
        <f>IF(XQ$6=$WQ$5,成绩录入!CB157,0)</f>
        <v>0</v>
      </c>
      <c r="XR154" s="274">
        <f>IF(XR$6=$WQ$5,成绩录入!CC157,0)</f>
        <v>0</v>
      </c>
      <c r="XS154" s="274">
        <f>IF(XS$6=$WQ$5,成绩录入!CD157,0)</f>
        <v>0</v>
      </c>
      <c r="XT154" s="274">
        <f>IF(XT$6=$WQ$5,成绩录入!CE157,0)</f>
        <v>0</v>
      </c>
      <c r="XU154" s="274">
        <f>IF(XU$6=$WQ$5,成绩录入!CF157,0)</f>
        <v>0</v>
      </c>
      <c r="XV154" s="274">
        <f>IF(XV$6=$WQ$5,成绩录入!CG157,0)</f>
        <v>0</v>
      </c>
      <c r="XW154" s="274">
        <f>IF(XW$6=$WQ$5,成绩录入!CH157,0)</f>
        <v>0</v>
      </c>
      <c r="XX154" s="274">
        <f>IF(XX$6=$WQ$5,成绩录入!CI157,0)</f>
        <v>0</v>
      </c>
      <c r="XY154" s="274">
        <f>IF(XY$6=$WQ$5,成绩录入!CJ157,0)</f>
        <v>0</v>
      </c>
      <c r="XZ154" s="274">
        <f>IF(XZ$6=$WQ$5,成绩录入!CK157,0)</f>
        <v>0</v>
      </c>
      <c r="YA154" s="274">
        <f>IF(YA$6=$WQ$5,成绩录入!CL157,0)</f>
        <v>0</v>
      </c>
      <c r="YB154" s="274">
        <f>IF(YB$6=$WQ$5,成绩录入!CM157,0)</f>
        <v>0</v>
      </c>
      <c r="YC154" s="274">
        <f>IF(YC$6=$WQ$5,成绩录入!CN157,0)</f>
        <v>0</v>
      </c>
      <c r="YD154" s="274">
        <f>IF(YD$6=$WQ$5,成绩录入!CO157,0)</f>
        <v>0</v>
      </c>
      <c r="YE154" s="274">
        <f>IF(YE$6=$WQ$5,成绩录入!CP157,0)</f>
        <v>0</v>
      </c>
      <c r="YF154" s="274">
        <f>IF(YF$6=$WQ$5,成绩录入!CQ157,0)</f>
        <v>0</v>
      </c>
      <c r="YG154" s="274">
        <f>IF(YG$6=$WQ$5,成绩录入!CR157,0)</f>
        <v>0</v>
      </c>
      <c r="YH154" s="274">
        <f>IF(YH$6=$WQ$5,成绩录入!CS157,0)</f>
        <v>0</v>
      </c>
      <c r="YI154" s="274">
        <f>IF(YI$6=$WQ$5,成绩录入!CT157,0)</f>
        <v>0</v>
      </c>
      <c r="YJ154" s="274">
        <f>IF(YJ$6=$WQ$5,成绩录入!CU157,0)</f>
        <v>0</v>
      </c>
      <c r="YK154" s="274">
        <f>IF(YK$6=$WQ$5,成绩录入!CV157,0)</f>
        <v>0</v>
      </c>
      <c r="YL154" s="274">
        <f>IF(YL$6=$WQ$5,成绩录入!CW157,0)</f>
        <v>0</v>
      </c>
      <c r="YM154" s="274">
        <f>IF(YM$6=$WQ$5,成绩录入!CX157,0)</f>
        <v>0</v>
      </c>
      <c r="YN154" s="274">
        <f>IF(YN$6=$WQ$5,成绩录入!CY157,0)</f>
        <v>0</v>
      </c>
      <c r="YO154" s="274">
        <f>IF(YO$6=$WQ$5,成绩录入!CZ157,0)</f>
        <v>0</v>
      </c>
      <c r="YP154" s="274">
        <f>IF(YP$6=$WQ$5,成绩录入!DA157,0)</f>
        <v>0</v>
      </c>
      <c r="YQ154" s="274">
        <f>IF(YQ$6=$WQ$5,成绩录入!DB157,0)</f>
        <v>0</v>
      </c>
      <c r="YR154" s="274">
        <f>IF(YR$6=$WQ$5,成绩录入!DC157,0)</f>
        <v>0</v>
      </c>
      <c r="YS154" s="274">
        <f>IF(YS$6=$WQ$5,成绩录入!DD157,0)</f>
        <v>0</v>
      </c>
      <c r="YT154" s="274">
        <f>IF(YT$6=$WQ$5,成绩录入!DE157,0)</f>
        <v>0</v>
      </c>
      <c r="YU154" s="274">
        <f>IF(YU$6=$WQ$5,成绩录入!DF157,0)</f>
        <v>0</v>
      </c>
      <c r="YV154" s="274">
        <f>IF(YV$6=$WQ$5,成绩录入!DG157,0)</f>
        <v>0</v>
      </c>
      <c r="YW154" s="274">
        <f>IF(YW$6=$WQ$5,成绩录入!DH157,0)</f>
        <v>0</v>
      </c>
      <c r="YX154" s="274">
        <f>IF(YX$6=$WQ$5,成绩录入!DI157,0)</f>
        <v>0</v>
      </c>
      <c r="YY154" s="274">
        <f>IF(YY$6=$WQ$5,成绩录入!DJ157,0)</f>
        <v>0</v>
      </c>
      <c r="YZ154" s="248">
        <f>IF(YZ$6=$WQ$5,成绩录入!DK157,0)</f>
        <v>0</v>
      </c>
      <c r="ZA154" s="248">
        <f>IF(ZA$6=$WQ$5,成绩录入!DL157,0)</f>
        <v>0</v>
      </c>
      <c r="ZB154" s="248">
        <f>IF(ZB$6=$WQ$5,成绩录入!DM157,0)</f>
        <v>0</v>
      </c>
      <c r="ZC154" s="248">
        <f>IF(ZC$6=$WQ$5,成绩录入!DN157,0)</f>
        <v>0</v>
      </c>
      <c r="ZD154" s="248">
        <f>IF(ZD$6=$WQ$5,成绩录入!DO157,0)</f>
        <v>0</v>
      </c>
      <c r="ZE154" s="248">
        <f>IF(ZE$6=$WQ$5,成绩录入!DP157,0)</f>
        <v>0</v>
      </c>
      <c r="ZF154" s="248">
        <f>IF(ZF$6=$WQ$5,成绩录入!DQ157,0)</f>
        <v>0</v>
      </c>
      <c r="ZG154" s="248">
        <f>IF(ZG$6=$WQ$5,成绩录入!DR157,0)</f>
        <v>0</v>
      </c>
      <c r="ZH154" s="248">
        <f>IF(ZH$6=$WQ$5,成绩录入!DS157,0)</f>
        <v>0</v>
      </c>
      <c r="ZI154" s="248">
        <f>IF(ZI$6=$WQ$5,成绩录入!DT157,0)</f>
        <v>0</v>
      </c>
      <c r="ZJ154" s="248">
        <f>IF(ZJ$6=$WQ$5,成绩录入!DU157,0)</f>
        <v>0</v>
      </c>
      <c r="ZK154" s="248">
        <f>IF(ZK$6=$WQ$5,成绩录入!DV157,0)</f>
        <v>0</v>
      </c>
      <c r="ZL154" s="248">
        <f>IF(ZL$6=$WQ$5,成绩录入!DW157,0)</f>
        <v>0</v>
      </c>
      <c r="ZM154" s="248">
        <f>IF(ZM$6=$WQ$5,成绩录入!DX157,0)</f>
        <v>0</v>
      </c>
      <c r="ZN154" s="248">
        <f>IF(ZN$6=$WQ$5,成绩录入!DY157,0)</f>
        <v>0</v>
      </c>
      <c r="ZO154" s="248">
        <f>IF(ZO$6=$WQ$5,成绩录入!DZ157,0)</f>
        <v>0</v>
      </c>
      <c r="ZP154" s="248">
        <f>IF(ZP$6=$WQ$5,成绩录入!EA157,0)</f>
        <v>0</v>
      </c>
      <c r="ZQ154" s="248">
        <f>IF(ZQ$6=$WQ$5,成绩录入!EB157,0)</f>
        <v>0</v>
      </c>
      <c r="ZR154" s="248">
        <f>IF(ZR$6=$WQ$5,成绩录入!EC157,0)</f>
        <v>0</v>
      </c>
      <c r="ZS154" s="248">
        <f>IF(ZS$6=$WQ$5,成绩录入!ED157,0)</f>
        <v>0</v>
      </c>
      <c r="ZT154" s="248">
        <f>IF(ZT$6=$WQ$5,成绩录入!EE157,0)</f>
        <v>0</v>
      </c>
      <c r="ZU154" s="248">
        <f>IF(ZU$6=$WQ$5,成绩录入!EF157,0)</f>
        <v>0</v>
      </c>
      <c r="ZV154" s="248">
        <f>IF(ZV$6=$WQ$5,成绩录入!EG157,0)</f>
        <v>0</v>
      </c>
      <c r="ZW154" s="248">
        <f>IF(ZW$6=$WQ$5,成绩录入!EH157,0)</f>
        <v>0</v>
      </c>
      <c r="ZX154" s="248">
        <f>IF(ZX$6=$WQ$5,成绩录入!EI157,0)</f>
        <v>0</v>
      </c>
      <c r="ZY154" s="248">
        <f>IF(ZY$6=$WQ$5,成绩录入!EJ157,0)</f>
        <v>0</v>
      </c>
      <c r="ZZ154" s="248">
        <f>IF(ZZ$6=$WQ$5,成绩录入!EK157,0)</f>
        <v>0</v>
      </c>
      <c r="AAA154" s="248">
        <f>IF(AAA$6=$WQ$5,成绩录入!EL157,0)</f>
        <v>0</v>
      </c>
      <c r="AAB154" s="248">
        <f>IF(AAB$6=$WQ$5,成绩录入!EM157,0)</f>
        <v>0</v>
      </c>
      <c r="AAC154" s="248">
        <f>IF(AAC$6=$WQ$5,成绩录入!EN157,0)</f>
        <v>0</v>
      </c>
      <c r="AAD154" s="248">
        <f>IF(AAD$6=$WQ$5,成绩录入!EO157,0)</f>
        <v>0</v>
      </c>
      <c r="AAE154" s="248">
        <f>IF(AAE$6=$WQ$5,成绩录入!EP157,0)</f>
        <v>0</v>
      </c>
      <c r="AAF154" s="248">
        <f>IF(AAF$6=$WQ$5,成绩录入!EQ157,0)</f>
        <v>0</v>
      </c>
      <c r="AAG154" s="248">
        <f>IF(AAG$6=$WQ$5,成绩录入!ER157,0)</f>
        <v>0</v>
      </c>
      <c r="AAH154" s="248">
        <f>IF(AAH$6=$WQ$5,成绩录入!ES157,0)</f>
        <v>0</v>
      </c>
      <c r="AAI154" s="248">
        <f>IF(AAI$6=$WQ$5,成绩录入!ET157,0)</f>
        <v>0</v>
      </c>
      <c r="AAJ154" s="248">
        <f>IF(AAJ$6=$WQ$5,成绩录入!EU157,0)</f>
        <v>0</v>
      </c>
      <c r="AAK154" s="248">
        <f>IF(AAK$6=$WQ$5,成绩录入!EV157,0)</f>
        <v>0</v>
      </c>
      <c r="AAL154" s="248">
        <f>IF(AAL$6=$WQ$5,成绩录入!EW157,0)</f>
        <v>0</v>
      </c>
      <c r="AAM154" s="248">
        <f>IF(AAM$6=$WQ$5,成绩录入!EX157,0)</f>
        <v>0</v>
      </c>
      <c r="AAN154" s="218">
        <f t="shared" si="355"/>
        <v>0</v>
      </c>
      <c r="AAO154" s="206"/>
      <c r="AAQ154" s="273">
        <f>IF(AAQ$6=$AAP$5,成绩录入!BC157,0)</f>
        <v>0</v>
      </c>
      <c r="AAR154" s="274">
        <f>IF(AAR$6=$AAP$5,成绩录入!BD157,0)</f>
        <v>0</v>
      </c>
      <c r="AAS154" s="274">
        <f>IF(AAS$6=$AAP$5,成绩录入!BE157,0)</f>
        <v>0</v>
      </c>
      <c r="AAT154" s="274">
        <f>IF(AAT$6=$AAP$5,成绩录入!BF157,0)</f>
        <v>0</v>
      </c>
      <c r="AAU154" s="274">
        <f>IF(AAU$6=$AAP$5,成绩录入!BG157,0)</f>
        <v>0</v>
      </c>
      <c r="AAV154" s="274">
        <f>IF(AAV$6=$AAP$5,成绩录入!BH157,0)</f>
        <v>0</v>
      </c>
      <c r="AAW154" s="274">
        <f>IF(AAW$6=$AAP$5,成绩录入!BI157,0)</f>
        <v>0</v>
      </c>
      <c r="AAX154" s="274">
        <f>IF(AAX$6=$AAP$5,成绩录入!BJ157,0)</f>
        <v>0</v>
      </c>
      <c r="AAY154" s="274">
        <f>IF(AAY$6=$AAP$5,成绩录入!BK157,0)</f>
        <v>0</v>
      </c>
      <c r="AAZ154" s="274">
        <f>IF(AAZ$6=$AAP$5,成绩录入!BL157,0)</f>
        <v>0</v>
      </c>
      <c r="ABA154" s="274">
        <f>IF(ABA$6=$AAP$5,成绩录入!BM157,0)</f>
        <v>0</v>
      </c>
      <c r="ABB154" s="274">
        <f>IF(ABB$6=$AAP$5,成绩录入!BN157,0)</f>
        <v>0</v>
      </c>
      <c r="ABC154" s="274">
        <f>IF(ABC$6=$AAP$5,成绩录入!BO157,0)</f>
        <v>0</v>
      </c>
      <c r="ABD154" s="274">
        <f>IF(ABD$6=$AAP$5,成绩录入!BP157,0)</f>
        <v>0</v>
      </c>
      <c r="ABE154" s="274">
        <f>IF(ABE$6=$AAP$5,成绩录入!BQ157,0)</f>
        <v>0</v>
      </c>
      <c r="ABF154" s="274">
        <f>IF(ABF$6=$AAP$5,成绩录入!BR157,0)</f>
        <v>0</v>
      </c>
      <c r="ABG154" s="274">
        <f>IF(ABG$6=$AAP$5,成绩录入!BS157,0)</f>
        <v>0</v>
      </c>
      <c r="ABH154" s="274">
        <f>IF(ABH$6=$AAP$5,成绩录入!BT157,0)</f>
        <v>0</v>
      </c>
      <c r="ABI154" s="274">
        <f>IF(ABI$6=$AAP$5,成绩录入!BU157,0)</f>
        <v>0</v>
      </c>
      <c r="ABJ154" s="274">
        <f>IF(ABJ$6=$AAP$5,成绩录入!BV157,0)</f>
        <v>0</v>
      </c>
      <c r="ABK154" s="274">
        <f>IF(ABK$6=$AAP$5,成绩录入!BW157,0)</f>
        <v>0</v>
      </c>
      <c r="ABL154" s="274">
        <f>IF(ABL$6=$AAP$5,成绩录入!BX157,0)</f>
        <v>0</v>
      </c>
      <c r="ABM154" s="274">
        <f>IF(ABM$6=$AAP$5,成绩录入!BY157,0)</f>
        <v>0</v>
      </c>
      <c r="ABN154" s="274">
        <f>IF(ABN$6=$AAP$5,成绩录入!BZ157,0)</f>
        <v>0</v>
      </c>
      <c r="ABO154" s="274">
        <f>IF(ABO$6=$AAP$5,成绩录入!CA157,0)</f>
        <v>0</v>
      </c>
      <c r="ABP154" s="274">
        <f>IF(ABP$6=$AAP$5,成绩录入!CB157,0)</f>
        <v>0</v>
      </c>
      <c r="ABQ154" s="274">
        <f>IF(ABQ$6=$AAP$5,成绩录入!CC157,0)</f>
        <v>0</v>
      </c>
      <c r="ABR154" s="274">
        <f>IF(ABR$6=$AAP$5,成绩录入!CD157,0)</f>
        <v>0</v>
      </c>
      <c r="ABS154" s="274">
        <f>IF(ABS$6=$AAP$5,成绩录入!CE157,0)</f>
        <v>0</v>
      </c>
      <c r="ABT154" s="274">
        <f>IF(ABT$6=$AAP$5,成绩录入!CF157,0)</f>
        <v>0</v>
      </c>
      <c r="ABU154" s="274">
        <f>IF(ABU$6=$AAP$5,成绩录入!CG157,0)</f>
        <v>0</v>
      </c>
      <c r="ABV154" s="274">
        <f>IF(ABV$6=$AAP$5,成绩录入!CH157,0)</f>
        <v>0</v>
      </c>
      <c r="ABW154" s="274">
        <f>IF(ABW$6=$AAP$5,成绩录入!CI157,0)</f>
        <v>0</v>
      </c>
      <c r="ABX154" s="274">
        <f>IF(ABX$6=$AAP$5,成绩录入!CJ157,0)</f>
        <v>0</v>
      </c>
      <c r="ABY154" s="274">
        <f>IF(ABY$6=$AAP$5,成绩录入!CK157,0)</f>
        <v>0</v>
      </c>
      <c r="ABZ154" s="274">
        <f>IF(ABZ$6=$AAP$5,成绩录入!CL157,0)</f>
        <v>0</v>
      </c>
      <c r="ACA154" s="274">
        <f>IF(ACA$6=$AAP$5,成绩录入!CM157,0)</f>
        <v>0</v>
      </c>
      <c r="ACB154" s="274">
        <f>IF(ACB$6=$AAP$5,成绩录入!CN157,0)</f>
        <v>0</v>
      </c>
      <c r="ACC154" s="274">
        <f>IF(ACC$6=$AAP$5,成绩录入!CO157,0)</f>
        <v>0</v>
      </c>
      <c r="ACD154" s="274">
        <f>IF(ACD$6=$AAP$5,成绩录入!CP157,0)</f>
        <v>0</v>
      </c>
      <c r="ACE154" s="274">
        <f>IF(ACE$6=$AAP$5,成绩录入!CQ157,0)</f>
        <v>0</v>
      </c>
      <c r="ACF154" s="274">
        <f>IF(ACF$6=$AAP$5,成绩录入!CR157,0)</f>
        <v>0</v>
      </c>
      <c r="ACG154" s="274">
        <f>IF(ACG$6=$AAP$5,成绩录入!CS157,0)</f>
        <v>0</v>
      </c>
      <c r="ACH154" s="274">
        <f>IF(ACH$6=$AAP$5,成绩录入!CT157,0)</f>
        <v>0</v>
      </c>
      <c r="ACI154" s="274">
        <f>IF(ACI$6=$AAP$5,成绩录入!CU157,0)</f>
        <v>0</v>
      </c>
      <c r="ACJ154" s="274">
        <f>IF(ACJ$6=$AAP$5,成绩录入!CV157,0)</f>
        <v>0</v>
      </c>
      <c r="ACK154" s="274">
        <f>IF(ACK$6=$AAP$5,成绩录入!CW157,0)</f>
        <v>0</v>
      </c>
      <c r="ACL154" s="274">
        <f>IF(ACL$6=$AAP$5,成绩录入!CX157,0)</f>
        <v>0</v>
      </c>
      <c r="ACM154" s="274">
        <f>IF(ACM$6=$AAP$5,成绩录入!CY157,0)</f>
        <v>0</v>
      </c>
      <c r="ACN154" s="274">
        <f>IF(ACN$6=$AAP$5,成绩录入!CZ157,0)</f>
        <v>0</v>
      </c>
      <c r="ACO154" s="274">
        <f>IF(ACO$6=$AAP$5,成绩录入!DA157,0)</f>
        <v>0</v>
      </c>
      <c r="ACP154" s="274">
        <f>IF(ACP$6=$AAP$5,成绩录入!DB157,0)</f>
        <v>0</v>
      </c>
      <c r="ACQ154" s="274">
        <f>IF(ACQ$6=$AAP$5,成绩录入!DC157,0)</f>
        <v>0</v>
      </c>
      <c r="ACR154" s="274">
        <f>IF(ACR$6=$AAP$5,成绩录入!DD157,0)</f>
        <v>0</v>
      </c>
      <c r="ACS154" s="274">
        <f>IF(ACS$6=$AAP$5,成绩录入!DE157,0)</f>
        <v>0</v>
      </c>
      <c r="ACT154" s="274">
        <f>IF(ACT$6=$AAP$5,成绩录入!DF157,0)</f>
        <v>0</v>
      </c>
      <c r="ACU154" s="274">
        <f>IF(ACU$6=$AAP$5,成绩录入!DG157,0)</f>
        <v>0</v>
      </c>
      <c r="ACV154" s="274">
        <f>IF(ACV$6=$AAP$5,成绩录入!DH157,0)</f>
        <v>0</v>
      </c>
      <c r="ACW154" s="274">
        <f>IF(ACW$6=$AAP$5,成绩录入!DI157,0)</f>
        <v>0</v>
      </c>
      <c r="ACX154" s="274">
        <f>IF(ACX$6=$AAP$5,成绩录入!DJ157,0)</f>
        <v>0</v>
      </c>
      <c r="ACY154" s="248">
        <f>IF(ACY$6=$AAP$5,成绩录入!DK157,0)</f>
        <v>0</v>
      </c>
      <c r="ACZ154" s="248">
        <f>IF(ACZ$6=$AAP$5,成绩录入!DL157,0)</f>
        <v>0</v>
      </c>
      <c r="ADA154" s="248">
        <f>IF(ADA$6=$AAP$5,成绩录入!DM157,0)</f>
        <v>0</v>
      </c>
      <c r="ADB154" s="248">
        <f>IF(ADB$6=$AAP$5,成绩录入!DN157,0)</f>
        <v>0</v>
      </c>
      <c r="ADC154" s="248">
        <f>IF(ADC$6=$AAP$5,成绩录入!DO157,0)</f>
        <v>0</v>
      </c>
      <c r="ADD154" s="248">
        <f>IF(ADD$6=$AAP$5,成绩录入!DP157,0)</f>
        <v>0</v>
      </c>
      <c r="ADE154" s="248">
        <f>IF(ADE$6=$AAP$5,成绩录入!DQ157,0)</f>
        <v>0</v>
      </c>
      <c r="ADF154" s="248">
        <f>IF(ADF$6=$AAP$5,成绩录入!DR157,0)</f>
        <v>0</v>
      </c>
      <c r="ADG154" s="248">
        <f>IF(ADG$6=$AAP$5,成绩录入!DS157,0)</f>
        <v>0</v>
      </c>
      <c r="ADH154" s="248">
        <f>IF(ADH$6=$AAP$5,成绩录入!DT157,0)</f>
        <v>0</v>
      </c>
      <c r="ADI154" s="248">
        <f>IF(ADI$6=$AAP$5,成绩录入!DU157,0)</f>
        <v>0</v>
      </c>
      <c r="ADJ154" s="248">
        <f>IF(ADJ$6=$AAP$5,成绩录入!DV157,0)</f>
        <v>0</v>
      </c>
      <c r="ADK154" s="248">
        <f>IF(ADK$6=$AAP$5,成绩录入!DW157,0)</f>
        <v>0</v>
      </c>
      <c r="ADL154" s="248">
        <f>IF(ADL$6=$AAP$5,成绩录入!DX157,0)</f>
        <v>0</v>
      </c>
      <c r="ADM154" s="248">
        <f>IF(ADM$6=$AAP$5,成绩录入!DY157,0)</f>
        <v>0</v>
      </c>
      <c r="ADN154" s="248">
        <f>IF(ADN$6=$AAP$5,成绩录入!DZ157,0)</f>
        <v>0</v>
      </c>
      <c r="ADO154" s="248">
        <f>IF(ADO$6=$AAP$5,成绩录入!EA157,0)</f>
        <v>0</v>
      </c>
      <c r="ADP154" s="248">
        <f>IF(ADP$6=$AAP$5,成绩录入!EB157,0)</f>
        <v>0</v>
      </c>
      <c r="ADQ154" s="248">
        <f>IF(ADQ$6=$AAP$5,成绩录入!EC157,0)</f>
        <v>0</v>
      </c>
      <c r="ADR154" s="248">
        <f>IF(ADR$6=$AAP$5,成绩录入!ED157,0)</f>
        <v>0</v>
      </c>
      <c r="ADS154" s="248">
        <f>IF(ADS$6=$AAP$5,成绩录入!EE157,0)</f>
        <v>0</v>
      </c>
      <c r="ADT154" s="248">
        <f>IF(ADT$6=$AAP$5,成绩录入!EF157,0)</f>
        <v>0</v>
      </c>
      <c r="ADU154" s="248">
        <f>IF(ADU$6=$AAP$5,成绩录入!EG157,0)</f>
        <v>0</v>
      </c>
      <c r="ADV154" s="248">
        <f>IF(ADV$6=$AAP$5,成绩录入!EH157,0)</f>
        <v>0</v>
      </c>
      <c r="ADW154" s="248">
        <f>IF(ADW$6=$AAP$5,成绩录入!EI157,0)</f>
        <v>0</v>
      </c>
      <c r="ADX154" s="248">
        <f>IF(ADX$6=$AAP$5,成绩录入!EJ157,0)</f>
        <v>0</v>
      </c>
      <c r="ADY154" s="248">
        <f>IF(ADY$6=$AAP$5,成绩录入!EK157,0)</f>
        <v>0</v>
      </c>
      <c r="ADZ154" s="248">
        <f>IF(ADZ$6=$AAP$5,成绩录入!EL157,0)</f>
        <v>0</v>
      </c>
      <c r="AEA154" s="248">
        <f>IF(AEA$6=$AAP$5,成绩录入!EM157,0)</f>
        <v>0</v>
      </c>
      <c r="AEB154" s="248">
        <f>IF(AEB$6=$AAP$5,成绩录入!EN157,0)</f>
        <v>0</v>
      </c>
      <c r="AEC154" s="248">
        <f>IF(AEC$6=$AAP$5,成绩录入!EO157,0)</f>
        <v>0</v>
      </c>
      <c r="AED154" s="248">
        <f>IF(AED$6=$AAP$5,成绩录入!EP157,0)</f>
        <v>0</v>
      </c>
      <c r="AEE154" s="248">
        <f>IF(AEE$6=$AAP$5,成绩录入!EQ157,0)</f>
        <v>0</v>
      </c>
      <c r="AEF154" s="248">
        <f>IF(AEF$6=$AAP$5,成绩录入!ER157,0)</f>
        <v>0</v>
      </c>
      <c r="AEG154" s="248">
        <f>IF(AEG$6=$AAP$5,成绩录入!ES157,0)</f>
        <v>0</v>
      </c>
      <c r="AEH154" s="248">
        <f>IF(AEH$6=$AAP$5,成绩录入!ET157,0)</f>
        <v>0</v>
      </c>
      <c r="AEI154" s="248">
        <f>IF(AEI$6=$AAP$5,成绩录入!EU157,0)</f>
        <v>0</v>
      </c>
      <c r="AEJ154" s="248">
        <f>IF(AEJ$6=$AAP$5,成绩录入!EV157,0)</f>
        <v>0</v>
      </c>
      <c r="AEK154" s="248">
        <f>IF(AEK$6=$AAP$5,成绩录入!EW157,0)</f>
        <v>0</v>
      </c>
      <c r="AEL154" s="248">
        <f>IF(AEL$6=$AAP$5,成绩录入!EX157,0)</f>
        <v>0</v>
      </c>
      <c r="AEM154" s="218">
        <f t="shared" si="356"/>
        <v>0</v>
      </c>
      <c r="AEN154" s="166"/>
      <c r="AEO154" s="166"/>
      <c r="AEP154" s="273">
        <f>IF(AEP$6=$AEO$5,成绩录入!BC157,0)</f>
        <v>0</v>
      </c>
      <c r="AEQ154" s="274">
        <f>IF(AEQ$6=$AEO$5,成绩录入!BD157,0)</f>
        <v>0</v>
      </c>
      <c r="AER154" s="274">
        <f>IF(AER$6=$AEO$5,成绩录入!BE157,0)</f>
        <v>0</v>
      </c>
      <c r="AES154" s="274">
        <f>IF(AES$6=$AEO$5,成绩录入!BF157,0)</f>
        <v>0</v>
      </c>
      <c r="AET154" s="274">
        <f>IF(AET$6=$AEO$5,成绩录入!BG157,0)</f>
        <v>0</v>
      </c>
      <c r="AEU154" s="274">
        <f>IF(AEU$6=$AEO$5,成绩录入!BH157,0)</f>
        <v>0</v>
      </c>
      <c r="AEV154" s="274">
        <f>IF(AEV$6=$AEO$5,成绩录入!BI157,0)</f>
        <v>0</v>
      </c>
      <c r="AEW154" s="274">
        <f>IF(AEW$6=$AEO$5,成绩录入!BJ157,0)</f>
        <v>0</v>
      </c>
      <c r="AEX154" s="274">
        <f>IF(AEX$6=$AEO$5,成绩录入!BK157,0)</f>
        <v>0</v>
      </c>
      <c r="AEY154" s="274">
        <f>IF(AEY$6=$AEO$5,成绩录入!BL157,0)</f>
        <v>0</v>
      </c>
      <c r="AEZ154" s="274">
        <f>IF(AEZ$6=$AEO$5,成绩录入!BM157,0)</f>
        <v>0</v>
      </c>
      <c r="AFA154" s="274">
        <f>IF(AFA$6=$AEO$5,成绩录入!BN157,0)</f>
        <v>0</v>
      </c>
      <c r="AFB154" s="274">
        <f>IF(AFB$6=$AEO$5,成绩录入!BO157,0)</f>
        <v>0</v>
      </c>
      <c r="AFC154" s="274">
        <f>IF(AFC$6=$AEO$5,成绩录入!BP157,0)</f>
        <v>0</v>
      </c>
      <c r="AFD154" s="274">
        <f>IF(AFD$6=$AEO$5,成绩录入!BQ157,0)</f>
        <v>0</v>
      </c>
      <c r="AFE154" s="274">
        <f>IF(AFE$6=$AEO$5,成绩录入!BR157,0)</f>
        <v>0</v>
      </c>
      <c r="AFF154" s="274">
        <f>IF(AFF$6=$AEO$5,成绩录入!BS157,0)</f>
        <v>0</v>
      </c>
      <c r="AFG154" s="274">
        <f>IF(AFG$6=$AEO$5,成绩录入!BT157,0)</f>
        <v>0</v>
      </c>
      <c r="AFH154" s="274">
        <f>IF(AFH$6=$AEO$5,成绩录入!BU157,0)</f>
        <v>0</v>
      </c>
      <c r="AFI154" s="274">
        <f>IF(AFI$6=$AEO$5,成绩录入!BV157,0)</f>
        <v>0</v>
      </c>
      <c r="AFJ154" s="274">
        <f>IF(AFJ$6=$AEO$5,成绩录入!BW157,0)</f>
        <v>0</v>
      </c>
      <c r="AFK154" s="274">
        <f>IF(AFK$6=$AEO$5,成绩录入!BX157,0)</f>
        <v>0</v>
      </c>
      <c r="AFL154" s="274">
        <f>IF(AFL$6=$AEO$5,成绩录入!BY157,0)</f>
        <v>0</v>
      </c>
      <c r="AFM154" s="274">
        <f>IF(AFM$6=$AEO$5,成绩录入!BZ157,0)</f>
        <v>0</v>
      </c>
      <c r="AFN154" s="274">
        <f>IF(AFN$6=$AEO$5,成绩录入!CA157,0)</f>
        <v>0</v>
      </c>
      <c r="AFO154" s="274">
        <f>IF(AFO$6=$AEO$5,成绩录入!CB157,0)</f>
        <v>0</v>
      </c>
      <c r="AFP154" s="274">
        <f>IF(AFP$6=$AEO$5,成绩录入!CC157,0)</f>
        <v>0</v>
      </c>
      <c r="AFQ154" s="274">
        <f>IF(AFQ$6=$AEO$5,成绩录入!CD157,0)</f>
        <v>0</v>
      </c>
      <c r="AFR154" s="274">
        <f>IF(AFR$6=$AEO$5,成绩录入!CE157,0)</f>
        <v>0</v>
      </c>
      <c r="AFS154" s="274">
        <f>IF(AFS$6=$AEO$5,成绩录入!CF157,0)</f>
        <v>0</v>
      </c>
      <c r="AFT154" s="274">
        <f>IF(AFT$6=$AEO$5,成绩录入!CG157,0)</f>
        <v>0</v>
      </c>
      <c r="AFU154" s="274">
        <f>IF(AFU$6=$AEO$5,成绩录入!CH157,0)</f>
        <v>0</v>
      </c>
      <c r="AFV154" s="274">
        <f>IF(AFV$6=$AEO$5,成绩录入!CI157,0)</f>
        <v>0</v>
      </c>
      <c r="AFW154" s="274">
        <f>IF(AFW$6=$AEO$5,成绩录入!CJ157,0)</f>
        <v>0</v>
      </c>
      <c r="AFX154" s="274">
        <f>IF(AFX$6=$AEO$5,成绩录入!CK157,0)</f>
        <v>0</v>
      </c>
      <c r="AFY154" s="274">
        <f>IF(AFY$6=$AEO$5,成绩录入!CL157,0)</f>
        <v>0</v>
      </c>
      <c r="AFZ154" s="274">
        <f>IF(AFZ$6=$AEO$5,成绩录入!CM157,0)</f>
        <v>0</v>
      </c>
      <c r="AGA154" s="274">
        <f>IF(AGA$6=$AEO$5,成绩录入!CN157,0)</f>
        <v>0</v>
      </c>
      <c r="AGB154" s="274">
        <f>IF(AGB$6=$AEO$5,成绩录入!CO157,0)</f>
        <v>0</v>
      </c>
      <c r="AGC154" s="274">
        <f>IF(AGC$6=$AEO$5,成绩录入!CP157,0)</f>
        <v>0</v>
      </c>
      <c r="AGD154" s="274">
        <f>IF(AGD$6=$AEO$5,成绩录入!CQ157,0)</f>
        <v>0</v>
      </c>
      <c r="AGE154" s="274">
        <f>IF(AGE$6=$AEO$5,成绩录入!CR157,0)</f>
        <v>0</v>
      </c>
      <c r="AGF154" s="274">
        <f>IF(AGF$6=$AEO$5,成绩录入!CS157,0)</f>
        <v>0</v>
      </c>
      <c r="AGG154" s="274">
        <f>IF(AGG$6=$AEO$5,成绩录入!CT157,0)</f>
        <v>0</v>
      </c>
      <c r="AGH154" s="274">
        <f>IF(AGH$6=$AEO$5,成绩录入!CU157,0)</f>
        <v>0</v>
      </c>
      <c r="AGI154" s="274">
        <f>IF(AGI$6=$AEO$5,成绩录入!CV157,0)</f>
        <v>0</v>
      </c>
      <c r="AGJ154" s="274">
        <f>IF(AGJ$6=$AEO$5,成绩录入!CW157,0)</f>
        <v>0</v>
      </c>
      <c r="AGK154" s="274">
        <f>IF(AGK$6=$AEO$5,成绩录入!CX157,0)</f>
        <v>0</v>
      </c>
      <c r="AGL154" s="274">
        <f>IF(AGL$6=$AEO$5,成绩录入!CY157,0)</f>
        <v>0</v>
      </c>
      <c r="AGM154" s="274">
        <f>IF(AGM$6=$AEO$5,成绩录入!CZ157,0)</f>
        <v>0</v>
      </c>
      <c r="AGN154" s="274">
        <f>IF(AGN$6=$AEO$5,成绩录入!DA157,0)</f>
        <v>0</v>
      </c>
      <c r="AGO154" s="274">
        <f>IF(AGO$6=$AEO$5,成绩录入!DB157,0)</f>
        <v>0</v>
      </c>
      <c r="AGP154" s="274">
        <f>IF(AGP$6=$AEO$5,成绩录入!DC157,0)</f>
        <v>0</v>
      </c>
      <c r="AGQ154" s="274">
        <f>IF(AGQ$6=$AEO$5,成绩录入!DD157,0)</f>
        <v>0</v>
      </c>
      <c r="AGR154" s="274">
        <f>IF(AGR$6=$AEO$5,成绩录入!DE157,0)</f>
        <v>0</v>
      </c>
      <c r="AGS154" s="274">
        <f>IF(AGS$6=$AEO$5,成绩录入!DF157,0)</f>
        <v>0</v>
      </c>
      <c r="AGT154" s="274">
        <f>IF(AGT$6=$AEO$5,成绩录入!DG157,0)</f>
        <v>0</v>
      </c>
      <c r="AGU154" s="274">
        <f>IF(AGU$6=$AEO$5,成绩录入!DH157,0)</f>
        <v>0</v>
      </c>
      <c r="AGV154" s="274">
        <f>IF(AGV$6=$AEO$5,成绩录入!DI157,0)</f>
        <v>0</v>
      </c>
      <c r="AGW154" s="274">
        <f>IF(AGW$6=$AEO$5,成绩录入!DJ157,0)</f>
        <v>0</v>
      </c>
      <c r="AGX154" s="248">
        <f>IF(AGX$6=$AEO$5,成绩录入!DK157,0)</f>
        <v>0</v>
      </c>
      <c r="AGY154" s="248">
        <f>IF(AGY$6=$AEO$5,成绩录入!DL157,0)</f>
        <v>0</v>
      </c>
      <c r="AGZ154" s="248">
        <f>IF(AGZ$6=$AEO$5,成绩录入!DM157,0)</f>
        <v>0</v>
      </c>
      <c r="AHA154" s="248">
        <f>IF(AHA$6=$AEO$5,成绩录入!DN157,0)</f>
        <v>0</v>
      </c>
      <c r="AHB154" s="248">
        <f>IF(AHB$6=$AEO$5,成绩录入!DO157,0)</f>
        <v>0</v>
      </c>
      <c r="AHC154" s="248">
        <f>IF(AHC$6=$AEO$5,成绩录入!DP157,0)</f>
        <v>0</v>
      </c>
      <c r="AHD154" s="248">
        <f>IF(AHD$6=$AEO$5,成绩录入!DQ157,0)</f>
        <v>0</v>
      </c>
      <c r="AHE154" s="248">
        <f>IF(AHE$6=$AEO$5,成绩录入!DR157,0)</f>
        <v>0</v>
      </c>
      <c r="AHF154" s="248">
        <f>IF(AHF$6=$AEO$5,成绩录入!DS157,0)</f>
        <v>0</v>
      </c>
      <c r="AHG154" s="248">
        <f>IF(AHG$6=$AEO$5,成绩录入!DT157,0)</f>
        <v>0</v>
      </c>
      <c r="AHH154" s="248">
        <f>IF(AHH$6=$AEO$5,成绩录入!DU157,0)</f>
        <v>0</v>
      </c>
      <c r="AHI154" s="248">
        <f>IF(AHI$6=$AEO$5,成绩录入!DV157,0)</f>
        <v>0</v>
      </c>
      <c r="AHJ154" s="248">
        <f>IF(AHJ$6=$AEO$5,成绩录入!DW157,0)</f>
        <v>0</v>
      </c>
      <c r="AHK154" s="248">
        <f>IF(AHK$6=$AEO$5,成绩录入!DX157,0)</f>
        <v>0</v>
      </c>
      <c r="AHL154" s="248">
        <f>IF(AHL$6=$AEO$5,成绩录入!DY157,0)</f>
        <v>0</v>
      </c>
      <c r="AHM154" s="248">
        <f>IF(AHM$6=$AEO$5,成绩录入!DZ157,0)</f>
        <v>0</v>
      </c>
      <c r="AHN154" s="248">
        <f>IF(AHN$6=$AEO$5,成绩录入!EA157,0)</f>
        <v>0</v>
      </c>
      <c r="AHO154" s="248">
        <f>IF(AHO$6=$AEO$5,成绩录入!EB157,0)</f>
        <v>0</v>
      </c>
      <c r="AHP154" s="248">
        <f>IF(AHP$6=$AEO$5,成绩录入!EC157,0)</f>
        <v>0</v>
      </c>
      <c r="AHQ154" s="248">
        <f>IF(AHQ$6=$AEO$5,成绩录入!ED157,0)</f>
        <v>0</v>
      </c>
      <c r="AHR154" s="248">
        <f>IF(AHR$6=$AEO$5,成绩录入!EE157,0)</f>
        <v>0</v>
      </c>
      <c r="AHS154" s="248">
        <f>IF(AHS$6=$AEO$5,成绩录入!EF157,0)</f>
        <v>0</v>
      </c>
      <c r="AHT154" s="248">
        <f>IF(AHT$6=$AEO$5,成绩录入!EG157,0)</f>
        <v>0</v>
      </c>
      <c r="AHU154" s="248">
        <f>IF(AHU$6=$AEO$5,成绩录入!EH157,0)</f>
        <v>0</v>
      </c>
      <c r="AHV154" s="248">
        <f>IF(AHV$6=$AEO$5,成绩录入!EI157,0)</f>
        <v>0</v>
      </c>
      <c r="AHW154" s="248">
        <f>IF(AHW$6=$AEO$5,成绩录入!EJ157,0)</f>
        <v>0</v>
      </c>
      <c r="AHX154" s="248">
        <f>IF(AHX$6=$AEO$5,成绩录入!EK157,0)</f>
        <v>0</v>
      </c>
      <c r="AHY154" s="248">
        <f>IF(AHY$6=$AEO$5,成绩录入!EL157,0)</f>
        <v>0</v>
      </c>
      <c r="AHZ154" s="248">
        <f>IF(AHZ$6=$AEO$5,成绩录入!EM157,0)</f>
        <v>0</v>
      </c>
      <c r="AIA154" s="248">
        <f>IF(AIA$6=$AEO$5,成绩录入!EN157,0)</f>
        <v>0</v>
      </c>
      <c r="AIB154" s="248">
        <f>IF(AIB$6=$AEO$5,成绩录入!EO157,0)</f>
        <v>0</v>
      </c>
      <c r="AIC154" s="248">
        <f>IF(AIC$6=$AEO$5,成绩录入!EP157,0)</f>
        <v>0</v>
      </c>
      <c r="AID154" s="248">
        <f>IF(AID$6=$AEO$5,成绩录入!EQ157,0)</f>
        <v>0</v>
      </c>
      <c r="AIE154" s="248">
        <f>IF(AIE$6=$AEO$5,成绩录入!ER157,0)</f>
        <v>0</v>
      </c>
      <c r="AIF154" s="248">
        <f>IF(AIF$6=$AEO$5,成绩录入!ES157,0)</f>
        <v>0</v>
      </c>
      <c r="AIG154" s="248">
        <f>IF(AIG$6=$AEO$5,成绩录入!ET157,0)</f>
        <v>0</v>
      </c>
      <c r="AIH154" s="248">
        <f>IF(AIH$6=$AEO$5,成绩录入!EU157,0)</f>
        <v>0</v>
      </c>
      <c r="AII154" s="248">
        <f>IF(AII$6=$AEO$5,成绩录入!EV157,0)</f>
        <v>0</v>
      </c>
      <c r="AIJ154" s="248">
        <f>IF(AIJ$6=$AEO$5,成绩录入!EW157,0)</f>
        <v>0</v>
      </c>
      <c r="AIK154" s="248">
        <f>IF(AIK$6=$AEO$5,成绩录入!EX157,0)</f>
        <v>0</v>
      </c>
      <c r="AIL154" s="218">
        <f t="shared" si="357"/>
        <v>0</v>
      </c>
      <c r="AIN154" s="402" t="str">
        <f>初始录入!A159</f>
        <v/>
      </c>
      <c r="AIO154" s="270">
        <f>初始录入!B159</f>
        <v>0</v>
      </c>
      <c r="AIP154" s="271">
        <f>初始录入!C159</f>
        <v>0</v>
      </c>
      <c r="AIQ154" s="403">
        <f>IF(平时!D152&lt;&gt;"",平时!D152,0)</f>
        <v>0</v>
      </c>
      <c r="AIR154" s="404" t="str">
        <f t="shared" si="331"/>
        <v/>
      </c>
      <c r="AIS154" s="403">
        <f>IF(过程!D152&lt;&gt;"",过程!D152,0)</f>
        <v>0</v>
      </c>
      <c r="AIT154" s="404" t="str">
        <f t="shared" si="332"/>
        <v/>
      </c>
      <c r="AIU154" s="216">
        <f>IF(期末!D152&lt;&gt;"",期末!D152,0)</f>
        <v>0</v>
      </c>
      <c r="AIV154" s="404" t="str">
        <f t="shared" si="333"/>
        <v/>
      </c>
      <c r="AIW154" s="405">
        <f t="shared" si="334"/>
        <v>0</v>
      </c>
      <c r="AIX154" s="403">
        <f>IF(平时!E152&lt;&gt;"",平时!E152,0)</f>
        <v>0</v>
      </c>
      <c r="AIY154" s="404" t="str">
        <f t="shared" si="335"/>
        <v/>
      </c>
      <c r="AIZ154" s="403">
        <f>IF(过程!E152&lt;&gt;"",过程!E152,0)</f>
        <v>0</v>
      </c>
      <c r="AJA154" s="404" t="str">
        <f t="shared" si="336"/>
        <v/>
      </c>
      <c r="AJB154" s="216">
        <f>IF(期末!E152&lt;&gt;"",期末!E152,0)</f>
        <v>0</v>
      </c>
      <c r="AJC154" s="404" t="str">
        <f t="shared" si="337"/>
        <v/>
      </c>
      <c r="AJD154" s="405">
        <f t="shared" si="338"/>
        <v>0</v>
      </c>
      <c r="AJE154" s="403">
        <f>IF(平时!F152&lt;&gt;"",平时!F152,0)</f>
        <v>0</v>
      </c>
      <c r="AJF154" s="404" t="str">
        <f t="shared" si="339"/>
        <v/>
      </c>
      <c r="AJG154" s="403">
        <f>IF(过程!F152&lt;&gt;"",过程!F152,0)</f>
        <v>0</v>
      </c>
      <c r="AJH154" s="404" t="str">
        <f t="shared" si="340"/>
        <v/>
      </c>
      <c r="AJI154" s="216">
        <f>IF(期末!F152&lt;&gt;"",期末!F152,0)</f>
        <v>0</v>
      </c>
      <c r="AJJ154" s="404" t="str">
        <f t="shared" si="341"/>
        <v/>
      </c>
      <c r="AJK154" s="405">
        <f t="shared" si="342"/>
        <v>0</v>
      </c>
      <c r="AJL154" s="403">
        <f>IF(平时!G152&lt;&gt;"",平时!G152,0)</f>
        <v>0</v>
      </c>
      <c r="AJM154" s="404" t="str">
        <f t="shared" si="343"/>
        <v/>
      </c>
      <c r="AJN154" s="403">
        <f>IF(过程!G152&lt;&gt;"",过程!G152,0)</f>
        <v>0</v>
      </c>
      <c r="AJO154" s="404" t="str">
        <f t="shared" si="344"/>
        <v/>
      </c>
      <c r="AJP154" s="216">
        <f>IF(期末!G152&lt;&gt;"",期末!G152,0)</f>
        <v>0</v>
      </c>
      <c r="AJQ154" s="404" t="str">
        <f t="shared" si="345"/>
        <v/>
      </c>
      <c r="AJR154" s="405">
        <f t="shared" si="346"/>
        <v>0</v>
      </c>
      <c r="AJS154" s="403">
        <f>IF(平时!H152&lt;&gt;"",平时!H152,0)</f>
        <v>0</v>
      </c>
      <c r="AJT154" s="404" t="str">
        <f t="shared" si="347"/>
        <v/>
      </c>
      <c r="AJU154" s="403">
        <f>IF(过程!H152&lt;&gt;"",过程!H152,0)</f>
        <v>0</v>
      </c>
      <c r="AJV154" s="404" t="str">
        <f t="shared" si="348"/>
        <v/>
      </c>
      <c r="AJW154" s="216">
        <f>IF(期末!H152&lt;&gt;"",期末!H152,0)</f>
        <v>0</v>
      </c>
      <c r="AJX154" s="404" t="str">
        <f t="shared" si="349"/>
        <v/>
      </c>
      <c r="AJY154" s="406">
        <f t="shared" si="350"/>
        <v>0</v>
      </c>
      <c r="AKA154" s="216" t="str">
        <f>初始录入!A159</f>
        <v/>
      </c>
      <c r="AKB154" s="216">
        <f>初始录入!B159</f>
        <v>0</v>
      </c>
      <c r="AKC154" s="216">
        <f>初始录入!C159</f>
        <v>0</v>
      </c>
      <c r="AKD154" s="327" t="str">
        <f>IF(初始录入!$E159=初始录入!$K$2,达成度!$D167,"")</f>
        <v/>
      </c>
      <c r="AKE154" s="327" t="str">
        <f>IF(初始录入!$E159=初始录入!$K$3,达成度!D167,"")</f>
        <v/>
      </c>
      <c r="AKF154" s="216" t="str">
        <f>IF(初始录入!$E159=初始录入!$K$4,达成度!D167,"")</f>
        <v/>
      </c>
      <c r="AKG154" s="216" t="str">
        <f>IF(初始录入!$E159=初始录入!$K$5,达成度!D167,"")</f>
        <v/>
      </c>
      <c r="AKH154" s="327" t="str">
        <f>IF(初始录入!$E159=初始录入!$K$2,达成度!E167,"")</f>
        <v/>
      </c>
      <c r="AKI154" s="327" t="str">
        <f>IF(初始录入!$E159=初始录入!$K$3,达成度!E167,"")</f>
        <v/>
      </c>
      <c r="AKJ154" s="216" t="str">
        <f>IF(初始录入!$E159=初始录入!$K$4,达成度!E167,"")</f>
        <v/>
      </c>
      <c r="AKK154" s="216" t="str">
        <f>IF(初始录入!$E159=初始录入!$K$5,达成度!E167,"")</f>
        <v/>
      </c>
      <c r="AKL154" s="327" t="str">
        <f>IF(初始录入!$E159=初始录入!$K$2,达成度!F167,"")</f>
        <v/>
      </c>
      <c r="AKM154" s="327" t="str">
        <f>IF(初始录入!$E159=初始录入!$K$3,达成度!F167,"")</f>
        <v/>
      </c>
      <c r="AKN154" s="216" t="str">
        <f>IF(初始录入!$E159=初始录入!$K$4,达成度!F167,"")</f>
        <v/>
      </c>
      <c r="AKO154" s="216" t="str">
        <f>IF(初始录入!$E159=初始录入!$K$5,达成度!F167,"")</f>
        <v/>
      </c>
      <c r="AKP154" s="327" t="str">
        <f>IF(初始录入!$E159=初始录入!$K$2,达成度!H167,"")</f>
        <v/>
      </c>
      <c r="AKQ154" s="327" t="str">
        <f>IF(初始录入!$E159=初始录入!$K$3,达成度!H167,"")</f>
        <v/>
      </c>
      <c r="AKR154" s="216" t="str">
        <f>IF(初始录入!$E159=初始录入!$K$4,达成度!H167,"")</f>
        <v/>
      </c>
      <c r="AKS154" s="216" t="str">
        <f>IF(初始录入!$E159=初始录入!$K$5,达成度!H167,"")</f>
        <v/>
      </c>
      <c r="AKT154" s="327" t="str">
        <f>IF(初始录入!$E159=初始录入!$K$2,达成度!I167,"")</f>
        <v/>
      </c>
      <c r="AKU154" s="327" t="str">
        <f>IF(初始录入!$E159=初始录入!$K$3,达成度!I167,"")</f>
        <v/>
      </c>
      <c r="AKV154" s="216" t="str">
        <f>IF(初始录入!$E159=初始录入!$K$4,达成度!I167,"")</f>
        <v/>
      </c>
      <c r="AKW154" s="216" t="str">
        <f>IF(初始录入!$E159=初始录入!$K$5,达成度!I167,"")</f>
        <v/>
      </c>
      <c r="AKX154" s="327" t="str">
        <f>IF(初始录入!$E159=初始录入!$K$2,达成度!J167,"")</f>
        <v/>
      </c>
      <c r="AKY154" s="327" t="str">
        <f>IF(初始录入!$E159=初始录入!$K$3,达成度!J167,"")</f>
        <v/>
      </c>
      <c r="AKZ154" s="216" t="str">
        <f>IF(初始录入!$E159=初始录入!$K$4,达成度!J167,"")</f>
        <v/>
      </c>
      <c r="ALA154" s="216" t="str">
        <f>IF(初始录入!$E159=初始录入!$K$5,达成度!J167,"")</f>
        <v/>
      </c>
      <c r="ALB154" s="327" t="str">
        <f>IF(初始录入!$E159=初始录入!$K$2,达成度!L167,"")</f>
        <v/>
      </c>
      <c r="ALC154" s="327" t="str">
        <f>IF(初始录入!$E159=初始录入!$K$3,达成度!L167,"")</f>
        <v/>
      </c>
      <c r="ALD154" s="216" t="str">
        <f>IF(初始录入!$E159=初始录入!$K$4,达成度!L167,"")</f>
        <v/>
      </c>
      <c r="ALE154" s="216" t="str">
        <f>IF(初始录入!$E159=初始录入!$K$5,达成度!L167,"")</f>
        <v/>
      </c>
      <c r="ALF154" s="327" t="str">
        <f>IF(初始录入!$E159=初始录入!$K$2,达成度!M167,"")</f>
        <v/>
      </c>
      <c r="ALG154" s="327" t="str">
        <f>IF(初始录入!$E159=初始录入!$K$3,达成度!M167,"")</f>
        <v/>
      </c>
      <c r="ALH154" s="216" t="str">
        <f>IF(初始录入!$E159=初始录入!$K$4,达成度!M167,"")</f>
        <v/>
      </c>
      <c r="ALI154" s="216" t="str">
        <f>IF(初始录入!$E159=初始录入!$K$5,达成度!M167,"")</f>
        <v/>
      </c>
      <c r="ALJ154" s="327" t="str">
        <f>IF(初始录入!$E159=初始录入!$K$2,达成度!N167,"")</f>
        <v/>
      </c>
      <c r="ALK154" s="327" t="str">
        <f>IF(初始录入!$E159=初始录入!$K$3,达成度!N167,"")</f>
        <v/>
      </c>
      <c r="ALL154" s="216" t="str">
        <f>IF(初始录入!$E159=初始录入!$K$4,达成度!N167,"")</f>
        <v/>
      </c>
      <c r="ALM154" s="216" t="str">
        <f>IF(初始录入!$E159=初始录入!$K$5,达成度!N167,"")</f>
        <v/>
      </c>
      <c r="ALN154" s="327" t="str">
        <f>IF(初始录入!$E159=初始录入!$K$2,达成度!P167,"")</f>
        <v/>
      </c>
      <c r="ALO154" s="327" t="str">
        <f>IF(初始录入!$E159=初始录入!$K$3,达成度!P167,"")</f>
        <v/>
      </c>
      <c r="ALP154" s="216" t="str">
        <f>IF(初始录入!$E159=初始录入!$K$4,达成度!P167,"")</f>
        <v/>
      </c>
      <c r="ALQ154" s="216" t="str">
        <f>IF(初始录入!$E159=初始录入!$K$5,达成度!P167,"")</f>
        <v/>
      </c>
      <c r="ALR154" s="327" t="str">
        <f>IF(初始录入!$E159=初始录入!$K$2,达成度!Q167,"")</f>
        <v/>
      </c>
      <c r="ALS154" s="327" t="str">
        <f>IF(初始录入!$E159=初始录入!$K$3,达成度!Q167,"")</f>
        <v/>
      </c>
      <c r="ALT154" s="216" t="str">
        <f>IF(初始录入!$E159=初始录入!$K$4,达成度!Q167,"")</f>
        <v/>
      </c>
      <c r="ALU154" s="216" t="str">
        <f>IF(初始录入!$E159=初始录入!$K$5,达成度!Q167,"")</f>
        <v/>
      </c>
      <c r="ALV154" s="327" t="str">
        <f>IF(初始录入!$E159=初始录入!$K$2,达成度!R167,"")</f>
        <v/>
      </c>
      <c r="ALW154" s="327" t="str">
        <f>IF(初始录入!$E159=初始录入!$K$3,达成度!R167,"")</f>
        <v/>
      </c>
      <c r="ALX154" s="216" t="str">
        <f>IF(初始录入!$E159=初始录入!$K$4,达成度!R167,"")</f>
        <v/>
      </c>
      <c r="ALY154" s="216"/>
      <c r="ALZ154" s="327" t="str">
        <f>IF(初始录入!$E159=初始录入!$K$2,达成度!T167,"")</f>
        <v/>
      </c>
      <c r="AMA154" s="327" t="str">
        <f>IF(初始录入!$E159=初始录入!$K$3,达成度!T167,"")</f>
        <v/>
      </c>
      <c r="AMB154" s="216" t="str">
        <f>IF(初始录入!$E159=初始录入!$K$4,达成度!T167,"")</f>
        <v/>
      </c>
      <c r="AMC154" s="216" t="str">
        <f>IF(初始录入!$E159=初始录入!$K$5,达成度!T167,"")</f>
        <v/>
      </c>
      <c r="AMD154" s="327" t="str">
        <f>IF(初始录入!$E159=初始录入!$K$2,达成度!U167,"")</f>
        <v/>
      </c>
      <c r="AME154" s="327" t="str">
        <f>IF(初始录入!$E159=初始录入!$K$3,达成度!U167,"")</f>
        <v/>
      </c>
      <c r="AMF154" s="216" t="str">
        <f>IF(初始录入!$E159=初始录入!$K$4,达成度!U167,"")</f>
        <v/>
      </c>
      <c r="AMG154" s="216" t="str">
        <f>IF(初始录入!$E159=初始录入!$K$5,达成度!U167,"")</f>
        <v/>
      </c>
      <c r="AMH154" s="327" t="str">
        <f>IF(初始录入!$E159=初始录入!$K$2,达成度!V167,"")</f>
        <v/>
      </c>
      <c r="AMI154" s="327" t="str">
        <f>IF(初始录入!$E159=初始录入!$K$3,达成度!V167,"")</f>
        <v/>
      </c>
      <c r="AMJ154" s="216" t="str">
        <f>IF(初始录入!$E159=初始录入!$K$4,达成度!W167,"")</f>
        <v/>
      </c>
      <c r="AMK154" s="216" t="str">
        <f>IF(初始录入!$E159=初始录入!$K$5,达成度!W167,"")</f>
        <v/>
      </c>
      <c r="AMM154" s="270">
        <f t="shared" si="369"/>
        <v>147</v>
      </c>
      <c r="AMN154" s="222" t="str">
        <f t="shared" si="365"/>
        <v/>
      </c>
      <c r="AMO154" s="325" t="str">
        <f>IF($AMM154&lt;=$H$7,INDEX(达成度!$G$21:$G$170,$AMM154,1),"")</f>
        <v/>
      </c>
      <c r="AMP154" s="325" t="str">
        <f>IF($AMM154&lt;=$H$7,INDEX(达成度!$K$21:$K$170,$AMM154,1),"")</f>
        <v/>
      </c>
      <c r="AMQ154" s="325" t="str">
        <f>IF($AMM154&lt;=$H$7,INDEX(达成度!$O$21:$O$170,$AMM154,1),"")</f>
        <v/>
      </c>
      <c r="AMR154" s="325" t="str">
        <f>IF($AMM154&lt;=$H$7,INDEX(达成度!$S$21:$S$170,$AMM154,1),"")</f>
        <v/>
      </c>
      <c r="AMS154" s="326" t="str">
        <f>IF($AMM154&lt;=$H$7,INDEX(达成度!$W$21:$W$170,$AMM154,1),"")</f>
        <v/>
      </c>
      <c r="AMU154" s="407"/>
      <c r="AMV154" s="222" t="str">
        <f t="shared" si="366"/>
        <v/>
      </c>
      <c r="AMW154" s="325" t="str">
        <f>IF($AMM154&lt;=$I$7,INDEX(达成度!$G$21:$G$170,$AMM154+$H$7,1),"")</f>
        <v/>
      </c>
      <c r="AMX154" s="325" t="str">
        <f>IF($AMM154&lt;=$I$7,INDEX(达成度!$K$21:$K$170,$AMM154+$H$7,1),"")</f>
        <v/>
      </c>
      <c r="AMY154" s="325" t="str">
        <f>IF($AMM154&lt;=$I$7,INDEX(达成度!$O$21:$O$170,$AMM154+$H$7,1),"")</f>
        <v/>
      </c>
      <c r="AMZ154" s="325" t="str">
        <f>IF($AMM154&lt;=$I$7,INDEX(达成度!$S$21:$S$170,$AMM154+$H$7,1),"")</f>
        <v/>
      </c>
      <c r="ANA154" s="326" t="str">
        <f>IF($AMM154&lt;=$I$7,INDEX(达成度!$W$21:$W$170,$AMM154+$H$7,1),"")</f>
        <v/>
      </c>
      <c r="ANC154" s="270"/>
      <c r="AND154" s="216" t="str">
        <f t="shared" si="367"/>
        <v/>
      </c>
      <c r="ANE154" s="325" t="str">
        <f>IF($AMM154&lt;=$J$7,INDEX(达成度!$G$21:$G$170,$AMM154+$H$7+$I$7,1),"")</f>
        <v/>
      </c>
      <c r="ANF154" s="325" t="str">
        <f>IF($AMM154&lt;=$J$7,INDEX(达成度!$K$21:$K$170,$AMM154+$H$7+$I$7,1),"")</f>
        <v/>
      </c>
      <c r="ANG154" s="325" t="str">
        <f>IF($AMM154&lt;=$J$7,INDEX(达成度!$O$21:$O$170,$AMM154+$H$7+$I$7,1),"")</f>
        <v/>
      </c>
      <c r="ANH154" s="325" t="str">
        <f>IF($AMM154&lt;=$J$7,INDEX(达成度!$S$21:$S$170,$AMM154+$H$7+$I$7,1),"")</f>
        <v/>
      </c>
      <c r="ANI154" s="326" t="str">
        <f>IF($AMM154&lt;=$J$7,INDEX(达成度!$W$21:$W$170,$AMM154+$H$7+$I$7,1),"")</f>
        <v/>
      </c>
      <c r="ANK154" s="270"/>
      <c r="ANL154" s="216" t="str">
        <f t="shared" si="368"/>
        <v/>
      </c>
      <c r="ANM154" s="325" t="str">
        <f>IF($AMM154&lt;=$K$7,INDEX(达成度!$G$21:$G$170,$AMM154+$H$7+$I$7+$J$7,1),"")</f>
        <v/>
      </c>
      <c r="ANN154" s="325" t="str">
        <f>IF($AMM154&lt;=$K$7,INDEX(达成度!$K$21:$K$170,$AMM154+$H$7+$I$7+$J$7,1),"")</f>
        <v/>
      </c>
      <c r="ANO154" s="325" t="str">
        <f>IF($AMM154&lt;=$K$7,INDEX(达成度!$O$21:$O$170,$AMM154+$H$7+$I$7+$J$7,1),"")</f>
        <v/>
      </c>
      <c r="ANP154" s="325" t="str">
        <f>IF($AMM154&lt;=$K$7,INDEX(达成度!$S$21:$S$170,$AMM154+$H$7+$I$7+$J$7,1),"")</f>
        <v/>
      </c>
      <c r="ANQ154" s="326" t="str">
        <f>IF($AMM154&lt;=$K$7,INDEX(达成度!$W$21:$W$170,$AMM154+$H$7+$I$7+$J$7,1),"")</f>
        <v/>
      </c>
    </row>
    <row r="155" ht="18" customHeight="1" spans="1:1024 1025:1057">
      <c r="A155" s="215" t="str">
        <f>初始录入!A160</f>
        <v/>
      </c>
      <c r="B155" s="216" t="str">
        <f>IF(初始录入!B160&lt;&gt;"",初始录入!B160,"")</f>
        <v/>
      </c>
      <c r="C155" s="216" t="str">
        <f>IF(初始录入!C160&lt;&gt;"",初始录入!C160,"")</f>
        <v/>
      </c>
      <c r="D155" s="216" t="str">
        <f>IF(初始录入!D160&lt;&gt;"",初始录入!D160,"")</f>
        <v/>
      </c>
      <c r="E155" s="218" t="str">
        <f>IF(初始录入!E160&lt;&gt;"",初始录入!E160,"")</f>
        <v/>
      </c>
      <c r="G155" s="330"/>
      <c r="H155" s="295">
        <f>IF(初始录入!E160=H$6,1,0)</f>
        <v>0</v>
      </c>
      <c r="I155" s="295">
        <f>IF(初始录入!E160=I$6,1,0)</f>
        <v>0</v>
      </c>
      <c r="J155" s="295">
        <f>IF(初始录入!E160=J$6,1,0)</f>
        <v>0</v>
      </c>
      <c r="K155" s="321">
        <f>IF(初始录入!E160=K$6,1,0)</f>
        <v>0</v>
      </c>
      <c r="Y155" s="294">
        <v>100</v>
      </c>
      <c r="Z155" s="295">
        <f>成绩录入!$F$7</f>
        <v>0</v>
      </c>
      <c r="AA155" s="295">
        <f>成绩录入!F158</f>
        <v>0</v>
      </c>
      <c r="AB155" s="296">
        <f>IF(初始录入!$M$7&lt;&gt;"",IF(成绩录入!$F$7&lt;&gt;"",IF(初始录入!$P$7="次数",AA155/Z155*Y155,成绩录入!F158),0),0)</f>
        <v>0</v>
      </c>
      <c r="AC155" s="297">
        <f t="shared" si="278"/>
        <v>0</v>
      </c>
      <c r="AD155" s="297">
        <f t="shared" si="279"/>
        <v>0</v>
      </c>
      <c r="AE155" s="297">
        <f t="shared" si="280"/>
        <v>0</v>
      </c>
      <c r="AF155" s="297">
        <f t="shared" si="281"/>
        <v>0</v>
      </c>
      <c r="AG155" s="297">
        <f t="shared" si="282"/>
        <v>0</v>
      </c>
      <c r="AH155" s="298">
        <f t="shared" si="283"/>
        <v>0</v>
      </c>
      <c r="AJ155" s="260">
        <f>成绩录入!I158</f>
        <v>0</v>
      </c>
      <c r="AK155" s="248">
        <f>成绩录入!J158</f>
        <v>0</v>
      </c>
      <c r="AL155" s="248">
        <f>成绩录入!K158</f>
        <v>0</v>
      </c>
      <c r="AM155" s="248">
        <f>成绩录入!L158</f>
        <v>0</v>
      </c>
      <c r="AN155" s="248">
        <f>成绩录入!M158</f>
        <v>0</v>
      </c>
      <c r="AO155" s="298">
        <f t="shared" si="284"/>
        <v>0</v>
      </c>
      <c r="AQ155" s="260">
        <f>成绩录入!I158</f>
        <v>0</v>
      </c>
      <c r="AR155" s="248">
        <f>成绩录入!J158</f>
        <v>0</v>
      </c>
      <c r="AS155" s="248">
        <f>成绩录入!K158</f>
        <v>0</v>
      </c>
      <c r="AT155" s="248">
        <f>成绩录入!L158</f>
        <v>0</v>
      </c>
      <c r="AU155" s="248">
        <f>成绩录入!M158</f>
        <v>0</v>
      </c>
      <c r="AV155" s="298">
        <f t="shared" si="285"/>
        <v>0</v>
      </c>
      <c r="AX155" s="260">
        <f>成绩录入!I158</f>
        <v>0</v>
      </c>
      <c r="AY155" s="248">
        <f>成绩录入!J158</f>
        <v>0</v>
      </c>
      <c r="AZ155" s="248">
        <f>成绩录入!K158</f>
        <v>0</v>
      </c>
      <c r="BA155" s="248">
        <f>成绩录入!L158</f>
        <v>0</v>
      </c>
      <c r="BB155" s="248">
        <f>成绩录入!M158</f>
        <v>0</v>
      </c>
      <c r="BC155" s="298">
        <f t="shared" si="286"/>
        <v>0</v>
      </c>
      <c r="BE155" s="260">
        <f>成绩录入!I158</f>
        <v>0</v>
      </c>
      <c r="BF155" s="248">
        <f>成绩录入!J158</f>
        <v>0</v>
      </c>
      <c r="BG155" s="248">
        <f>成绩录入!K158</f>
        <v>0</v>
      </c>
      <c r="BH155" s="248">
        <f>成绩录入!L158</f>
        <v>0</v>
      </c>
      <c r="BI155" s="248">
        <f>成绩录入!M158</f>
        <v>0</v>
      </c>
      <c r="BJ155" s="298">
        <f t="shared" si="287"/>
        <v>0</v>
      </c>
      <c r="BL155" s="260">
        <f>成绩录入!I158</f>
        <v>0</v>
      </c>
      <c r="BM155" s="248">
        <f>成绩录入!J158</f>
        <v>0</v>
      </c>
      <c r="BN155" s="248">
        <f>成绩录入!K158</f>
        <v>0</v>
      </c>
      <c r="BO155" s="248">
        <f>成绩录入!L158</f>
        <v>0</v>
      </c>
      <c r="BP155" s="248">
        <f>成绩录入!M158</f>
        <v>0</v>
      </c>
      <c r="BQ155" s="298">
        <f t="shared" si="288"/>
        <v>0</v>
      </c>
      <c r="BS155" s="260">
        <f>成绩录入!P158</f>
        <v>0</v>
      </c>
      <c r="BT155" s="248">
        <f>成绩录入!Q158</f>
        <v>0</v>
      </c>
      <c r="BU155" s="248">
        <f>成绩录入!R158</f>
        <v>0</v>
      </c>
      <c r="BV155" s="248">
        <f>成绩录入!S158</f>
        <v>0</v>
      </c>
      <c r="BW155" s="248">
        <f>成绩录入!T158</f>
        <v>0</v>
      </c>
      <c r="BX155" s="248">
        <f>成绩录入!U158</f>
        <v>0</v>
      </c>
      <c r="BY155" s="248">
        <f>成绩录入!V158</f>
        <v>0</v>
      </c>
      <c r="BZ155" s="248">
        <f>成绩录入!W158</f>
        <v>0</v>
      </c>
      <c r="CA155" s="248">
        <f>成绩录入!X158</f>
        <v>0</v>
      </c>
      <c r="CB155" s="248">
        <f>成绩录入!Y158</f>
        <v>0</v>
      </c>
      <c r="CC155" s="298">
        <f t="shared" si="289"/>
        <v>0</v>
      </c>
      <c r="CE155" s="260">
        <f>成绩录入!P158</f>
        <v>0</v>
      </c>
      <c r="CF155" s="248">
        <f>成绩录入!Q158</f>
        <v>0</v>
      </c>
      <c r="CG155" s="248">
        <f>成绩录入!R158</f>
        <v>0</v>
      </c>
      <c r="CH155" s="248">
        <f>成绩录入!S158</f>
        <v>0</v>
      </c>
      <c r="CI155" s="248">
        <f>成绩录入!T158</f>
        <v>0</v>
      </c>
      <c r="CJ155" s="248">
        <f>成绩录入!U158</f>
        <v>0</v>
      </c>
      <c r="CK155" s="248">
        <f>成绩录入!V158</f>
        <v>0</v>
      </c>
      <c r="CL155" s="248">
        <f>成绩录入!W158</f>
        <v>0</v>
      </c>
      <c r="CM155" s="248">
        <f>成绩录入!X158</f>
        <v>0</v>
      </c>
      <c r="CN155" s="248">
        <f>成绩录入!Y158</f>
        <v>0</v>
      </c>
      <c r="CO155" s="298">
        <f t="shared" si="290"/>
        <v>0</v>
      </c>
      <c r="CQ155" s="260">
        <f>成绩录入!P158</f>
        <v>0</v>
      </c>
      <c r="CR155" s="248">
        <f>成绩录入!Q158</f>
        <v>0</v>
      </c>
      <c r="CS155" s="248">
        <f>成绩录入!R158</f>
        <v>0</v>
      </c>
      <c r="CT155" s="248">
        <f>成绩录入!S158</f>
        <v>0</v>
      </c>
      <c r="CU155" s="248">
        <f>成绩录入!T158</f>
        <v>0</v>
      </c>
      <c r="CV155" s="248">
        <f>成绩录入!U158</f>
        <v>0</v>
      </c>
      <c r="CW155" s="248">
        <f>成绩录入!V158</f>
        <v>0</v>
      </c>
      <c r="CX155" s="248">
        <f>成绩录入!W158</f>
        <v>0</v>
      </c>
      <c r="CY155" s="248">
        <f>成绩录入!X158</f>
        <v>0</v>
      </c>
      <c r="CZ155" s="248">
        <f>成绩录入!Y158</f>
        <v>0</v>
      </c>
      <c r="DA155" s="298">
        <f t="shared" si="291"/>
        <v>0</v>
      </c>
      <c r="DC155" s="260">
        <f>成绩录入!P158</f>
        <v>0</v>
      </c>
      <c r="DD155" s="248">
        <f>成绩录入!Q158</f>
        <v>0</v>
      </c>
      <c r="DE155" s="248">
        <f>成绩录入!R158</f>
        <v>0</v>
      </c>
      <c r="DF155" s="248">
        <f>成绩录入!S158</f>
        <v>0</v>
      </c>
      <c r="DG155" s="248">
        <f>成绩录入!T158</f>
        <v>0</v>
      </c>
      <c r="DH155" s="248">
        <f>成绩录入!U158</f>
        <v>0</v>
      </c>
      <c r="DI155" s="248">
        <f>成绩录入!V158</f>
        <v>0</v>
      </c>
      <c r="DJ155" s="248">
        <f>成绩录入!W158</f>
        <v>0</v>
      </c>
      <c r="DK155" s="248">
        <f>成绩录入!X158</f>
        <v>0</v>
      </c>
      <c r="DL155" s="248">
        <f>成绩录入!Y158</f>
        <v>0</v>
      </c>
      <c r="DM155" s="298">
        <f t="shared" si="351"/>
        <v>0</v>
      </c>
      <c r="DN155" s="299"/>
      <c r="DO155" s="260">
        <f>成绩录入!P158</f>
        <v>0</v>
      </c>
      <c r="DP155" s="248">
        <f>成绩录入!Q158</f>
        <v>0</v>
      </c>
      <c r="DQ155" s="248">
        <f>成绩录入!R158</f>
        <v>0</v>
      </c>
      <c r="DR155" s="248">
        <f>成绩录入!S158</f>
        <v>0</v>
      </c>
      <c r="DS155" s="248">
        <f>成绩录入!T158</f>
        <v>0</v>
      </c>
      <c r="DT155" s="248">
        <f>成绩录入!U158</f>
        <v>0</v>
      </c>
      <c r="DU155" s="248">
        <f>成绩录入!V158</f>
        <v>0</v>
      </c>
      <c r="DV155" s="248">
        <f>成绩录入!W158</f>
        <v>0</v>
      </c>
      <c r="DW155" s="248">
        <f>成绩录入!X158</f>
        <v>0</v>
      </c>
      <c r="DX155" s="248">
        <f>成绩录入!Y158</f>
        <v>0</v>
      </c>
      <c r="DY155" s="298">
        <f t="shared" si="352"/>
        <v>0</v>
      </c>
      <c r="EA155" s="301" t="e">
        <f t="shared" si="294"/>
        <v>#DIV/0!</v>
      </c>
      <c r="EB155" s="297" t="e">
        <f t="shared" si="295"/>
        <v>#DIV/0!</v>
      </c>
      <c r="EC155" s="297" t="e">
        <f t="shared" si="296"/>
        <v>#DIV/0!</v>
      </c>
      <c r="ED155" s="297" t="e">
        <f t="shared" si="297"/>
        <v>#DIV/0!</v>
      </c>
      <c r="EE155" s="297" t="e">
        <f t="shared" si="298"/>
        <v>#DIV/0!</v>
      </c>
      <c r="EF155" s="302" t="e">
        <f t="shared" si="299"/>
        <v>#DIV/0!</v>
      </c>
      <c r="EG155" s="303"/>
      <c r="EH155" s="304">
        <f t="shared" si="300"/>
        <v>0</v>
      </c>
      <c r="EI155" s="397">
        <f>成绩录入!I158</f>
        <v>0</v>
      </c>
      <c r="EJ155" s="397">
        <f>成绩录入!J158</f>
        <v>0</v>
      </c>
      <c r="EK155" s="397">
        <f>成绩录入!K158</f>
        <v>0</v>
      </c>
      <c r="EL155" s="397">
        <f>成绩录入!L158</f>
        <v>0</v>
      </c>
      <c r="EM155" s="397">
        <f>成绩录入!M158</f>
        <v>0</v>
      </c>
      <c r="EN155" s="397">
        <f>成绩录入!P158</f>
        <v>0</v>
      </c>
      <c r="EO155" s="397">
        <f>成绩录入!Q158</f>
        <v>0</v>
      </c>
      <c r="EP155" s="397">
        <f>成绩录入!R158</f>
        <v>0</v>
      </c>
      <c r="EQ155" s="397">
        <f>成绩录入!S158</f>
        <v>0</v>
      </c>
      <c r="ER155" s="397">
        <f>成绩录入!T158</f>
        <v>0</v>
      </c>
      <c r="ES155" s="397">
        <f>成绩录入!U158</f>
        <v>0</v>
      </c>
      <c r="ET155" s="397">
        <f>成绩录入!V158</f>
        <v>0</v>
      </c>
      <c r="EU155" s="397">
        <f>成绩录入!W158</f>
        <v>0</v>
      </c>
      <c r="EV155" s="397">
        <f>成绩录入!X158</f>
        <v>0</v>
      </c>
      <c r="EW155" s="398">
        <f>成绩录入!Y158</f>
        <v>0</v>
      </c>
      <c r="EY155" s="304" t="str">
        <f t="shared" si="358"/>
        <v/>
      </c>
      <c r="EZ155" s="296" t="str">
        <f t="shared" si="358"/>
        <v/>
      </c>
      <c r="FA155" s="296" t="str">
        <f t="shared" si="358"/>
        <v/>
      </c>
      <c r="FB155" s="296" t="str">
        <f t="shared" si="358"/>
        <v/>
      </c>
      <c r="FC155" s="302">
        <f>成绩录入!AB158</f>
        <v>0</v>
      </c>
      <c r="FD155" s="303"/>
      <c r="FE155" s="399" t="str">
        <f t="shared" si="301"/>
        <v>√</v>
      </c>
      <c r="FF155" s="397" t="str">
        <f t="shared" si="302"/>
        <v>√</v>
      </c>
      <c r="FG155" s="397" t="str">
        <f t="shared" si="303"/>
        <v>√</v>
      </c>
      <c r="FH155" s="397" t="str">
        <f t="shared" si="304"/>
        <v>√</v>
      </c>
      <c r="FI155" s="398" t="str">
        <f t="shared" si="305"/>
        <v>√</v>
      </c>
      <c r="FJ155" s="299"/>
      <c r="FK155" s="260">
        <f>成绩录入!AB158</f>
        <v>0</v>
      </c>
      <c r="FL155" s="248">
        <f>成绩录入!AC158</f>
        <v>0</v>
      </c>
      <c r="FM155" s="248">
        <f>成绩录入!AD158</f>
        <v>0</v>
      </c>
      <c r="FN155" s="248">
        <f>成绩录入!AE158</f>
        <v>0</v>
      </c>
      <c r="FO155" s="248">
        <f>成绩录入!AF158</f>
        <v>0</v>
      </c>
      <c r="FP155" s="248">
        <f>成绩录入!AG158</f>
        <v>0</v>
      </c>
      <c r="FQ155" s="298">
        <f t="shared" si="306"/>
        <v>0</v>
      </c>
      <c r="FR155" s="299"/>
      <c r="FS155" s="260">
        <f>成绩录入!AB158</f>
        <v>0</v>
      </c>
      <c r="FT155" s="248">
        <f>成绩录入!AC158</f>
        <v>0</v>
      </c>
      <c r="FU155" s="248">
        <f>成绩录入!AD158</f>
        <v>0</v>
      </c>
      <c r="FV155" s="248">
        <f>成绩录入!AE158</f>
        <v>0</v>
      </c>
      <c r="FW155" s="248">
        <f>成绩录入!AF158</f>
        <v>0</v>
      </c>
      <c r="FX155" s="333">
        <f>成绩录入!AG158</f>
        <v>0</v>
      </c>
      <c r="FY155" s="298">
        <f t="shared" si="307"/>
        <v>0</v>
      </c>
      <c r="FZ155" s="299"/>
      <c r="GA155" s="260">
        <f>成绩录入!AB158</f>
        <v>0</v>
      </c>
      <c r="GB155" s="248">
        <f>成绩录入!AC158</f>
        <v>0</v>
      </c>
      <c r="GC155" s="248">
        <f>成绩录入!AD158</f>
        <v>0</v>
      </c>
      <c r="GD155" s="248">
        <f>成绩录入!AE158</f>
        <v>0</v>
      </c>
      <c r="GE155" s="248">
        <f>成绩录入!AF158</f>
        <v>0</v>
      </c>
      <c r="GF155" s="248">
        <f>成绩录入!AG158</f>
        <v>0</v>
      </c>
      <c r="GG155" s="298">
        <f t="shared" si="308"/>
        <v>0</v>
      </c>
      <c r="GI155" s="260">
        <f>成绩录入!AB158</f>
        <v>0</v>
      </c>
      <c r="GJ155" s="248">
        <f>成绩录入!AC158</f>
        <v>0</v>
      </c>
      <c r="GK155" s="248">
        <f>成绩录入!AD158</f>
        <v>0</v>
      </c>
      <c r="GL155" s="248">
        <f>成绩录入!AE158</f>
        <v>0</v>
      </c>
      <c r="GM155" s="248">
        <f>成绩录入!AF158</f>
        <v>0</v>
      </c>
      <c r="GN155" s="248">
        <f>成绩录入!AG158</f>
        <v>0</v>
      </c>
      <c r="GO155" s="298">
        <f t="shared" si="309"/>
        <v>0</v>
      </c>
      <c r="GP155" s="299"/>
      <c r="GQ155" s="260">
        <f>成绩录入!AB158</f>
        <v>0</v>
      </c>
      <c r="GR155" s="248">
        <f>成绩录入!AC158</f>
        <v>0</v>
      </c>
      <c r="GS155" s="248">
        <f>成绩录入!AD158</f>
        <v>0</v>
      </c>
      <c r="GT155" s="248">
        <f>成绩录入!AE158</f>
        <v>0</v>
      </c>
      <c r="GU155" s="248">
        <f>成绩录入!AF158</f>
        <v>0</v>
      </c>
      <c r="GV155" s="248">
        <f>成绩录入!AG158</f>
        <v>0</v>
      </c>
      <c r="GW155" s="298">
        <f t="shared" si="310"/>
        <v>0</v>
      </c>
      <c r="GX155" s="299"/>
      <c r="GY155" s="273">
        <f>成绩录入!AJ158</f>
        <v>0</v>
      </c>
      <c r="GZ155" s="274">
        <f>成绩录入!AK158</f>
        <v>0</v>
      </c>
      <c r="HA155" s="274">
        <f>成绩录入!AL158</f>
        <v>0</v>
      </c>
      <c r="HB155" s="274">
        <f>成绩录入!AM158</f>
        <v>0</v>
      </c>
      <c r="HC155" s="274">
        <f>成绩录入!AN158</f>
        <v>0</v>
      </c>
      <c r="HD155" s="274">
        <f>成绩录入!AO158</f>
        <v>0</v>
      </c>
      <c r="HE155" s="310">
        <f t="shared" si="359"/>
        <v>0</v>
      </c>
      <c r="HF155" s="299"/>
      <c r="HG155" s="273">
        <f>成绩录入!AJ158</f>
        <v>0</v>
      </c>
      <c r="HH155" s="274">
        <f>成绩录入!AK158</f>
        <v>0</v>
      </c>
      <c r="HI155" s="274">
        <f>成绩录入!AL158</f>
        <v>0</v>
      </c>
      <c r="HJ155" s="274">
        <f>成绩录入!AM158</f>
        <v>0</v>
      </c>
      <c r="HK155" s="274">
        <f>成绩录入!AN158</f>
        <v>0</v>
      </c>
      <c r="HL155" s="274">
        <f>成绩录入!AO158</f>
        <v>0</v>
      </c>
      <c r="HM155" s="310">
        <f t="shared" si="360"/>
        <v>0</v>
      </c>
      <c r="HO155" s="273">
        <f>成绩录入!AJ158</f>
        <v>0</v>
      </c>
      <c r="HP155" s="274">
        <f>成绩录入!AK158</f>
        <v>0</v>
      </c>
      <c r="HQ155" s="274">
        <f>成绩录入!AL158</f>
        <v>0</v>
      </c>
      <c r="HR155" s="274">
        <f>成绩录入!AM158</f>
        <v>0</v>
      </c>
      <c r="HS155" s="274">
        <f>成绩录入!AN158</f>
        <v>0</v>
      </c>
      <c r="HT155" s="274">
        <f>成绩录入!AO158</f>
        <v>0</v>
      </c>
      <c r="HU155" s="310">
        <f t="shared" si="361"/>
        <v>0</v>
      </c>
      <c r="HV155" s="299"/>
      <c r="HW155" s="273">
        <f>成绩录入!AJ158</f>
        <v>0</v>
      </c>
      <c r="HX155" s="274">
        <f>成绩录入!AK158</f>
        <v>0</v>
      </c>
      <c r="HY155" s="274">
        <f>成绩录入!AL158</f>
        <v>0</v>
      </c>
      <c r="HZ155" s="274">
        <f>成绩录入!AM158</f>
        <v>0</v>
      </c>
      <c r="IA155" s="274">
        <f>成绩录入!AN158</f>
        <v>0</v>
      </c>
      <c r="IB155" s="274">
        <f>成绩录入!AO158</f>
        <v>0</v>
      </c>
      <c r="IC155" s="310">
        <f t="shared" si="362"/>
        <v>0</v>
      </c>
      <c r="ID155" s="299"/>
      <c r="IE155" s="273">
        <f>成绩录入!AJ158</f>
        <v>0</v>
      </c>
      <c r="IF155" s="274">
        <f>成绩录入!AK158</f>
        <v>0</v>
      </c>
      <c r="IG155" s="274">
        <f>成绩录入!AL158</f>
        <v>0</v>
      </c>
      <c r="IH155" s="274">
        <f>成绩录入!AM158</f>
        <v>0</v>
      </c>
      <c r="II155" s="274">
        <f>成绩录入!AN158</f>
        <v>0</v>
      </c>
      <c r="IJ155" s="274">
        <f>成绩录入!AO158</f>
        <v>0</v>
      </c>
      <c r="IK155" s="310">
        <f t="shared" si="363"/>
        <v>0</v>
      </c>
      <c r="IL155" s="299"/>
      <c r="IM155" s="313" t="e">
        <f t="shared" si="311"/>
        <v>#DIV/0!</v>
      </c>
      <c r="IN155" s="314" t="e">
        <f t="shared" si="312"/>
        <v>#DIV/0!</v>
      </c>
      <c r="IO155" s="314" t="e">
        <f t="shared" si="313"/>
        <v>#DIV/0!</v>
      </c>
      <c r="IP155" s="314" t="e">
        <f t="shared" si="314"/>
        <v>#DIV/0!</v>
      </c>
      <c r="IQ155" s="314" t="e">
        <f t="shared" si="315"/>
        <v>#DIV/0!</v>
      </c>
      <c r="IR155" s="400" t="e">
        <f t="shared" si="316"/>
        <v>#DIV/0!</v>
      </c>
      <c r="IT155" s="214">
        <f>成绩录入!AR158</f>
        <v>0</v>
      </c>
      <c r="IU155" s="216">
        <f>成绩录入!AS158</f>
        <v>0</v>
      </c>
      <c r="IV155" s="216">
        <f>成绩录入!AT158</f>
        <v>0</v>
      </c>
      <c r="IW155" s="216">
        <f>成绩录入!AU158</f>
        <v>0</v>
      </c>
      <c r="IX155" s="216">
        <f>成绩录入!AV158</f>
        <v>0</v>
      </c>
      <c r="IY155" s="216">
        <f>成绩录入!AW158</f>
        <v>0</v>
      </c>
      <c r="IZ155" s="298">
        <f t="shared" si="317"/>
        <v>0</v>
      </c>
      <c r="JA155" s="299"/>
      <c r="JB155" s="317">
        <f>成绩录入!AR158</f>
        <v>0</v>
      </c>
      <c r="JC155" s="216">
        <f>成绩录入!AS158</f>
        <v>0</v>
      </c>
      <c r="JD155" s="216">
        <f>成绩录入!AT158</f>
        <v>0</v>
      </c>
      <c r="JE155" s="216">
        <f>成绩录入!AU158</f>
        <v>0</v>
      </c>
      <c r="JF155" s="216">
        <f>成绩录入!AV158</f>
        <v>0</v>
      </c>
      <c r="JG155" s="216">
        <f>成绩录入!AW158</f>
        <v>0</v>
      </c>
      <c r="JH155" s="298">
        <f t="shared" si="318"/>
        <v>0</v>
      </c>
      <c r="JI155" s="299"/>
      <c r="JJ155" s="248">
        <f>成绩录入!AR158</f>
        <v>0</v>
      </c>
      <c r="JK155" s="248">
        <f>成绩录入!AS158</f>
        <v>0</v>
      </c>
      <c r="JL155" s="248">
        <f>成绩录入!AT158</f>
        <v>0</v>
      </c>
      <c r="JM155" s="248">
        <f>成绩录入!AU158</f>
        <v>0</v>
      </c>
      <c r="JN155" s="248">
        <f>成绩录入!AV158</f>
        <v>0</v>
      </c>
      <c r="JO155" s="248">
        <f>成绩录入!AW158</f>
        <v>0</v>
      </c>
      <c r="JP155" s="298">
        <f t="shared" si="319"/>
        <v>0</v>
      </c>
      <c r="JQ155" s="299"/>
      <c r="JR155" s="308">
        <f>成绩录入!AR158</f>
        <v>0</v>
      </c>
      <c r="JS155" s="248">
        <f>成绩录入!AS158</f>
        <v>0</v>
      </c>
      <c r="JT155" s="248">
        <f>成绩录入!AT158</f>
        <v>0</v>
      </c>
      <c r="JU155" s="248">
        <f>成绩录入!AU158</f>
        <v>0</v>
      </c>
      <c r="JV155" s="248">
        <f>成绩录入!AV158</f>
        <v>0</v>
      </c>
      <c r="JW155" s="248">
        <f>成绩录入!AW158</f>
        <v>0</v>
      </c>
      <c r="JX155" s="298">
        <f t="shared" si="320"/>
        <v>0</v>
      </c>
      <c r="JY155" s="299"/>
      <c r="JZ155" s="308">
        <f>成绩录入!AR158</f>
        <v>0</v>
      </c>
      <c r="KA155" s="248">
        <f>成绩录入!AS158</f>
        <v>0</v>
      </c>
      <c r="KB155" s="248">
        <f>成绩录入!AT158</f>
        <v>0</v>
      </c>
      <c r="KC155" s="248">
        <f>成绩录入!AU158</f>
        <v>0</v>
      </c>
      <c r="KD155" s="248">
        <f>成绩录入!AV158</f>
        <v>0</v>
      </c>
      <c r="KE155" s="248">
        <f>成绩录入!AW158</f>
        <v>0</v>
      </c>
      <c r="KF155" s="298">
        <f t="shared" si="321"/>
        <v>0</v>
      </c>
      <c r="KH155" s="401">
        <f t="shared" si="322"/>
        <v>0</v>
      </c>
      <c r="KI155" s="314">
        <f t="shared" si="323"/>
        <v>0</v>
      </c>
      <c r="KJ155" s="314">
        <f t="shared" si="324"/>
        <v>0</v>
      </c>
      <c r="KK155" s="314">
        <f t="shared" si="325"/>
        <v>0</v>
      </c>
      <c r="KL155" s="314">
        <f t="shared" si="326"/>
        <v>0</v>
      </c>
      <c r="KM155" s="400">
        <f t="shared" si="327"/>
        <v>0</v>
      </c>
      <c r="KN155" s="90"/>
      <c r="KO155" s="294">
        <f>IF(总评!G153&lt;60,1,0)</f>
        <v>0</v>
      </c>
      <c r="KP155" s="355">
        <f t="shared" si="328"/>
        <v>0</v>
      </c>
      <c r="KQ155" s="355">
        <f t="shared" si="329"/>
        <v>0</v>
      </c>
      <c r="KR155" s="356">
        <f t="shared" si="330"/>
        <v>0</v>
      </c>
      <c r="KS155" s="321">
        <f t="shared" si="364"/>
        <v>0</v>
      </c>
      <c r="OT155" s="273">
        <f>IF(OT$6=$OS$5,成绩录入!BC158,0)</f>
        <v>0</v>
      </c>
      <c r="OU155" s="274">
        <f>IF(OU$6=$OS$5,成绩录入!BD158,0)</f>
        <v>0</v>
      </c>
      <c r="OV155" s="274">
        <f>IF(OV$6=$OS$5,成绩录入!BE158,0)</f>
        <v>0</v>
      </c>
      <c r="OW155" s="274">
        <f>IF(OW$6=$OS$5,成绩录入!BF158,0)</f>
        <v>0</v>
      </c>
      <c r="OX155" s="274">
        <f>IF(OX$6=$OS$5,成绩录入!BG158,0)</f>
        <v>0</v>
      </c>
      <c r="OY155" s="274">
        <f>IF(OY$6=$OS$5,成绩录入!BH158,0)</f>
        <v>0</v>
      </c>
      <c r="OZ155" s="274">
        <f>IF(OZ$6=$OS$5,成绩录入!BI158,0)</f>
        <v>0</v>
      </c>
      <c r="PA155" s="274">
        <f>IF(PA$6=$OS$5,成绩录入!BJ158,0)</f>
        <v>0</v>
      </c>
      <c r="PB155" s="274">
        <f>IF(PB$6=$OS$5,成绩录入!BK158,0)</f>
        <v>0</v>
      </c>
      <c r="PC155" s="274">
        <f>IF(PC$6=$OS$5,成绩录入!BL158,0)</f>
        <v>0</v>
      </c>
      <c r="PD155" s="274">
        <f>IF(PD$6=$OS$5,成绩录入!BM158,0)</f>
        <v>0</v>
      </c>
      <c r="PE155" s="274">
        <f>IF(PE$6=$OS$5,成绩录入!BN158,0)</f>
        <v>0</v>
      </c>
      <c r="PF155" s="274">
        <f>IF(PF$6=$OS$5,成绩录入!BO158,0)</f>
        <v>0</v>
      </c>
      <c r="PG155" s="274">
        <f>IF(PG$6=$OS$5,成绩录入!BP158,0)</f>
        <v>0</v>
      </c>
      <c r="PH155" s="274">
        <f>IF(PH$6=$OS$5,成绩录入!BQ158,0)</f>
        <v>0</v>
      </c>
      <c r="PI155" s="274">
        <f>IF(PI$6=$OS$5,成绩录入!BR158,0)</f>
        <v>0</v>
      </c>
      <c r="PJ155" s="274">
        <f>IF(PJ$6=$OS$5,成绩录入!BS158,0)</f>
        <v>0</v>
      </c>
      <c r="PK155" s="274">
        <f>IF(PK$6=$OS$5,成绩录入!BT158,0)</f>
        <v>0</v>
      </c>
      <c r="PL155" s="274">
        <f>IF(PL$6=$OS$5,成绩录入!BU158,0)</f>
        <v>0</v>
      </c>
      <c r="PM155" s="274">
        <f>IF(PM$6=$OS$5,成绩录入!BV158,0)</f>
        <v>0</v>
      </c>
      <c r="PN155" s="274">
        <f>IF(PN$6=$OS$5,成绩录入!BW158,0)</f>
        <v>0</v>
      </c>
      <c r="PO155" s="274">
        <f>IF(PO$6=$OS$5,成绩录入!BX158,0)</f>
        <v>0</v>
      </c>
      <c r="PP155" s="274">
        <f>IF(PP$6=$OS$5,成绩录入!BY158,0)</f>
        <v>0</v>
      </c>
      <c r="PQ155" s="274">
        <f>IF(PQ$6=$OS$5,成绩录入!BZ158,0)</f>
        <v>0</v>
      </c>
      <c r="PR155" s="274">
        <f>IF(PR$6=$OS$5,成绩录入!CA158,0)</f>
        <v>0</v>
      </c>
      <c r="PS155" s="274">
        <f>IF(PS$6=$OS$5,成绩录入!CB158,0)</f>
        <v>0</v>
      </c>
      <c r="PT155" s="274">
        <f>IF(PT$6=$OS$5,成绩录入!CC158,0)</f>
        <v>0</v>
      </c>
      <c r="PU155" s="274">
        <f>IF(PU$6=$OS$5,成绩录入!CD158,0)</f>
        <v>0</v>
      </c>
      <c r="PV155" s="274">
        <f>IF(PV$6=$OS$5,成绩录入!CE158,0)</f>
        <v>0</v>
      </c>
      <c r="PW155" s="274">
        <f>IF(PW$6=$OS$5,成绩录入!CF158,0)</f>
        <v>0</v>
      </c>
      <c r="PX155" s="274">
        <f>IF(PX$6=$OS$5,成绩录入!CG158,0)</f>
        <v>0</v>
      </c>
      <c r="PY155" s="274">
        <f>IF(PY$6=$OS$5,成绩录入!CH158,0)</f>
        <v>0</v>
      </c>
      <c r="PZ155" s="274">
        <f>IF(PZ$6=$OS$5,成绩录入!CI158,0)</f>
        <v>0</v>
      </c>
      <c r="QA155" s="274">
        <f>IF(QA$6=$OS$5,成绩录入!CJ158,0)</f>
        <v>0</v>
      </c>
      <c r="QB155" s="274">
        <f>IF(QB$6=$OS$5,成绩录入!CK158,0)</f>
        <v>0</v>
      </c>
      <c r="QC155" s="274">
        <f>IF(QC$6=$OS$5,成绩录入!CL158,0)</f>
        <v>0</v>
      </c>
      <c r="QD155" s="274">
        <f>IF(QD$6=$OS$5,成绩录入!CM158,0)</f>
        <v>0</v>
      </c>
      <c r="QE155" s="274">
        <f>IF(QE$6=$OS$5,成绩录入!CN158,0)</f>
        <v>0</v>
      </c>
      <c r="QF155" s="274">
        <f>IF(QF$6=$OS$5,成绩录入!CO158,0)</f>
        <v>0</v>
      </c>
      <c r="QG155" s="274">
        <f>IF(QG$6=$OS$5,成绩录入!CP158,0)</f>
        <v>0</v>
      </c>
      <c r="QH155" s="274">
        <f>IF(QH$6=$OS$5,成绩录入!CQ158,0)</f>
        <v>0</v>
      </c>
      <c r="QI155" s="274">
        <f>IF(QI$6=$OS$5,成绩录入!CR158,0)</f>
        <v>0</v>
      </c>
      <c r="QJ155" s="274">
        <f>IF(QJ$6=$OS$5,成绩录入!CS158,0)</f>
        <v>0</v>
      </c>
      <c r="QK155" s="274">
        <f>IF(QK$6=$OS$5,成绩录入!CT158,0)</f>
        <v>0</v>
      </c>
      <c r="QL155" s="274">
        <f>IF(QL$6=$OS$5,成绩录入!CU158,0)</f>
        <v>0</v>
      </c>
      <c r="QM155" s="274">
        <f>IF(QM$6=$OS$5,成绩录入!CV158,0)</f>
        <v>0</v>
      </c>
      <c r="QN155" s="274">
        <f>IF(QN$6=$OS$5,成绩录入!CW158,0)</f>
        <v>0</v>
      </c>
      <c r="QO155" s="274">
        <f>IF(QO$6=$OS$5,成绩录入!CX158,0)</f>
        <v>0</v>
      </c>
      <c r="QP155" s="274">
        <f>IF(QP$6=$OS$5,成绩录入!CY158,0)</f>
        <v>0</v>
      </c>
      <c r="QQ155" s="274">
        <f>IF(QQ$6=$OS$5,成绩录入!CZ158,0)</f>
        <v>0</v>
      </c>
      <c r="QR155" s="274">
        <f>IF(QR$6=$OS$5,成绩录入!DA158,0)</f>
        <v>0</v>
      </c>
      <c r="QS155" s="274">
        <f>IF(QS$6=$OS$5,成绩录入!DB158,0)</f>
        <v>0</v>
      </c>
      <c r="QT155" s="274">
        <f>IF(QT$6=$OS$5,成绩录入!DC158,0)</f>
        <v>0</v>
      </c>
      <c r="QU155" s="274">
        <f>IF(QU$6=$OS$5,成绩录入!DD158,0)</f>
        <v>0</v>
      </c>
      <c r="QV155" s="274">
        <f>IF(QV$6=$OS$5,成绩录入!DE158,0)</f>
        <v>0</v>
      </c>
      <c r="QW155" s="274">
        <f>IF(QW$6=$OS$5,成绩录入!DF158,0)</f>
        <v>0</v>
      </c>
      <c r="QX155" s="274">
        <f>IF(QX$6=$OS$5,成绩录入!DG158,0)</f>
        <v>0</v>
      </c>
      <c r="QY155" s="274">
        <f>IF(QY$6=$OS$5,成绩录入!DH158,0)</f>
        <v>0</v>
      </c>
      <c r="QZ155" s="274">
        <f>IF(QZ$6=$OS$5,成绩录入!DI158,0)</f>
        <v>0</v>
      </c>
      <c r="RA155" s="274">
        <f>IF(RA$6=$OS$5,成绩录入!DJ158,0)</f>
        <v>0</v>
      </c>
      <c r="RB155" s="248">
        <f>IF(RB$6=$OS$5,成绩录入!DK158,0)</f>
        <v>0</v>
      </c>
      <c r="RC155" s="248">
        <f>IF(RC$6=$OS$5,成绩录入!DL158,0)</f>
        <v>0</v>
      </c>
      <c r="RD155" s="248">
        <f>IF(RD$6=$OS$5,成绩录入!DM158,0)</f>
        <v>0</v>
      </c>
      <c r="RE155" s="248">
        <f>IF(RE$6=$OS$5,成绩录入!DN158,0)</f>
        <v>0</v>
      </c>
      <c r="RF155" s="248">
        <f>IF(RF$6=$OS$5,成绩录入!DO158,0)</f>
        <v>0</v>
      </c>
      <c r="RG155" s="248">
        <f>IF(RG$6=$OS$5,成绩录入!DP158,0)</f>
        <v>0</v>
      </c>
      <c r="RH155" s="248">
        <f>IF(RH$6=$OS$5,成绩录入!DQ158,0)</f>
        <v>0</v>
      </c>
      <c r="RI155" s="248">
        <f>IF(RI$6=$OS$5,成绩录入!DR158,0)</f>
        <v>0</v>
      </c>
      <c r="RJ155" s="248">
        <f>IF(RJ$6=$OS$5,成绩录入!DS158,0)</f>
        <v>0</v>
      </c>
      <c r="RK155" s="248">
        <f>IF(RK$6=$OS$5,成绩录入!DT158,0)</f>
        <v>0</v>
      </c>
      <c r="RL155" s="248">
        <f>IF(RL$6=$OS$5,成绩录入!DU158,0)</f>
        <v>0</v>
      </c>
      <c r="RM155" s="248">
        <f>IF(RM$6=$OS$5,成绩录入!DV158,0)</f>
        <v>0</v>
      </c>
      <c r="RN155" s="248">
        <f>IF(RN$6=$OS$5,成绩录入!DW158,0)</f>
        <v>0</v>
      </c>
      <c r="RO155" s="248">
        <f>IF(RO$6=$OS$5,成绩录入!DX158,0)</f>
        <v>0</v>
      </c>
      <c r="RP155" s="248">
        <f>IF(RP$6=$OS$5,成绩录入!DY158,0)</f>
        <v>0</v>
      </c>
      <c r="RQ155" s="248">
        <f>IF(RQ$6=$OS$5,成绩录入!DZ158,0)</f>
        <v>0</v>
      </c>
      <c r="RR155" s="248">
        <f>IF(RR$6=$OS$5,成绩录入!EA158,0)</f>
        <v>0</v>
      </c>
      <c r="RS155" s="248">
        <f>IF(RS$6=$OS$5,成绩录入!EB158,0)</f>
        <v>0</v>
      </c>
      <c r="RT155" s="248">
        <f>IF(RT$6=$OS$5,成绩录入!EC158,0)</f>
        <v>0</v>
      </c>
      <c r="RU155" s="248">
        <f>IF(RU$6=$OS$5,成绩录入!ED158,0)</f>
        <v>0</v>
      </c>
      <c r="RV155" s="248">
        <f>IF(RV$6=$OS$5,成绩录入!EE158,0)</f>
        <v>0</v>
      </c>
      <c r="RW155" s="248">
        <f>IF(RW$6=$OS$5,成绩录入!EF158,0)</f>
        <v>0</v>
      </c>
      <c r="RX155" s="248">
        <f>IF(RX$6=$OS$5,成绩录入!EG158,0)</f>
        <v>0</v>
      </c>
      <c r="RY155" s="248">
        <f>IF(RY$6=$OS$5,成绩录入!EH158,0)</f>
        <v>0</v>
      </c>
      <c r="RZ155" s="248">
        <f>IF(RZ$6=$OS$5,成绩录入!EI158,0)</f>
        <v>0</v>
      </c>
      <c r="SA155" s="248">
        <f>IF(SA$6=$OS$5,成绩录入!EJ158,0)</f>
        <v>0</v>
      </c>
      <c r="SB155" s="248">
        <f>IF(SB$6=$OS$5,成绩录入!EK158,0)</f>
        <v>0</v>
      </c>
      <c r="SC155" s="248">
        <f>IF(SC$6=$OS$5,成绩录入!EL158,0)</f>
        <v>0</v>
      </c>
      <c r="SD155" s="248">
        <f>IF(SD$6=$OS$5,成绩录入!EM158,0)</f>
        <v>0</v>
      </c>
      <c r="SE155" s="248">
        <f>IF(SE$6=$OS$5,成绩录入!EN158,0)</f>
        <v>0</v>
      </c>
      <c r="SF155" s="248">
        <f>IF(SF$6=$OS$5,成绩录入!EO158,0)</f>
        <v>0</v>
      </c>
      <c r="SG155" s="248">
        <f>IF(SG$6=$OS$5,成绩录入!EP158,0)</f>
        <v>0</v>
      </c>
      <c r="SH155" s="248">
        <f>IF(SH$6=$OS$5,成绩录入!EQ158,0)</f>
        <v>0</v>
      </c>
      <c r="SI155" s="248">
        <f>IF(SI$6=$OS$5,成绩录入!ER158,0)</f>
        <v>0</v>
      </c>
      <c r="SJ155" s="248">
        <f>IF(SJ$6=$OS$5,成绩录入!ES158,0)</f>
        <v>0</v>
      </c>
      <c r="SK155" s="248">
        <f>IF(SK$6=$OS$5,成绩录入!ET158,0)</f>
        <v>0</v>
      </c>
      <c r="SL155" s="248">
        <f>IF(SL$6=$OS$5,成绩录入!EU158,0)</f>
        <v>0</v>
      </c>
      <c r="SM155" s="248">
        <f>IF(SM$6=$OS$5,成绩录入!EV158,0)</f>
        <v>0</v>
      </c>
      <c r="SN155" s="248">
        <f>IF(SN$6=$OS$5,成绩录入!EW158,0)</f>
        <v>0</v>
      </c>
      <c r="SO155" s="248">
        <f>IF(SO$6=$OS$5,成绩录入!EX158,0)</f>
        <v>0</v>
      </c>
      <c r="SP155" s="218">
        <f t="shared" si="353"/>
        <v>0</v>
      </c>
      <c r="SQ155" s="166"/>
      <c r="SR155" s="166"/>
      <c r="SS155" s="273">
        <f>IF(SS$6=$SR$5,成绩录入!BC158,0)</f>
        <v>0</v>
      </c>
      <c r="ST155" s="274">
        <f>IF(ST$6=$SR$5,成绩录入!BD158,0)</f>
        <v>0</v>
      </c>
      <c r="SU155" s="274">
        <f>IF(SU$6=$SR$5,成绩录入!BE158,0)</f>
        <v>0</v>
      </c>
      <c r="SV155" s="274">
        <f>IF(SV$6=$SR$5,成绩录入!BF158,0)</f>
        <v>0</v>
      </c>
      <c r="SW155" s="274">
        <f>IF(SW$6=$SR$5,成绩录入!BG158,0)</f>
        <v>0</v>
      </c>
      <c r="SX155" s="274">
        <f>IF(SX$6=$SR$5,成绩录入!BH158,0)</f>
        <v>0</v>
      </c>
      <c r="SY155" s="274">
        <f>IF(SY$6=$SR$5,成绩录入!BI158,0)</f>
        <v>0</v>
      </c>
      <c r="SZ155" s="274">
        <f>IF(SZ$6=$SR$5,成绩录入!BJ158,0)</f>
        <v>0</v>
      </c>
      <c r="TA155" s="274">
        <f>IF(TA$6=$SR$5,成绩录入!BK158,0)</f>
        <v>0</v>
      </c>
      <c r="TB155" s="274">
        <f>IF(TB$6=$SR$5,成绩录入!BL158,0)</f>
        <v>0</v>
      </c>
      <c r="TC155" s="274">
        <f>IF(TC$6=$SR$5,成绩录入!BM158,0)</f>
        <v>0</v>
      </c>
      <c r="TD155" s="274">
        <f>IF(TD$6=$SR$5,成绩录入!BN158,0)</f>
        <v>0</v>
      </c>
      <c r="TE155" s="274">
        <f>IF(TE$6=$SR$5,成绩录入!BO158,0)</f>
        <v>0</v>
      </c>
      <c r="TF155" s="274">
        <f>IF(TF$6=$SR$5,成绩录入!BP158,0)</f>
        <v>0</v>
      </c>
      <c r="TG155" s="274">
        <f>IF(TG$6=$SR$5,成绩录入!BQ158,0)</f>
        <v>0</v>
      </c>
      <c r="TH155" s="274">
        <f>IF(TH$6=$SR$5,成绩录入!BR158,0)</f>
        <v>0</v>
      </c>
      <c r="TI155" s="274">
        <f>IF(TI$6=$SR$5,成绩录入!BS158,0)</f>
        <v>0</v>
      </c>
      <c r="TJ155" s="274">
        <f>IF(TJ$6=$SR$5,成绩录入!BT158,0)</f>
        <v>0</v>
      </c>
      <c r="TK155" s="274">
        <f>IF(TK$6=$SR$5,成绩录入!BU158,0)</f>
        <v>0</v>
      </c>
      <c r="TL155" s="274">
        <f>IF(TL$6=$SR$5,成绩录入!BV158,0)</f>
        <v>0</v>
      </c>
      <c r="TM155" s="274">
        <f>IF(TM$6=$SR$5,成绩录入!BW158,0)</f>
        <v>0</v>
      </c>
      <c r="TN155" s="274">
        <f>IF(TN$6=$SR$5,成绩录入!BX158,0)</f>
        <v>0</v>
      </c>
      <c r="TO155" s="274">
        <f>IF(TO$6=$SR$5,成绩录入!BY158,0)</f>
        <v>0</v>
      </c>
      <c r="TP155" s="274">
        <f>IF(TP$6=$SR$5,成绩录入!BZ158,0)</f>
        <v>0</v>
      </c>
      <c r="TQ155" s="274">
        <f>IF(TQ$6=$SR$5,成绩录入!CA158,0)</f>
        <v>0</v>
      </c>
      <c r="TR155" s="274">
        <f>IF(TR$6=$SR$5,成绩录入!CB158,0)</f>
        <v>0</v>
      </c>
      <c r="TS155" s="274">
        <f>IF(TS$6=$SR$5,成绩录入!CC158,0)</f>
        <v>0</v>
      </c>
      <c r="TT155" s="274">
        <f>IF(TT$6=$SR$5,成绩录入!CD158,0)</f>
        <v>0</v>
      </c>
      <c r="TU155" s="274">
        <f>IF(TU$6=$SR$5,成绩录入!CE158,0)</f>
        <v>0</v>
      </c>
      <c r="TV155" s="274">
        <f>IF(TV$6=$SR$5,成绩录入!CF158,0)</f>
        <v>0</v>
      </c>
      <c r="TW155" s="274">
        <f>IF(TW$6=$SR$5,成绩录入!CG158,0)</f>
        <v>0</v>
      </c>
      <c r="TX155" s="274">
        <f>IF(TX$6=$SR$5,成绩录入!CH158,0)</f>
        <v>0</v>
      </c>
      <c r="TY155" s="274">
        <f>IF(TY$6=$SR$5,成绩录入!CI158,0)</f>
        <v>0</v>
      </c>
      <c r="TZ155" s="274">
        <f>IF(TZ$6=$SR$5,成绩录入!CJ158,0)</f>
        <v>0</v>
      </c>
      <c r="UA155" s="274">
        <f>IF(UA$6=$SR$5,成绩录入!CK158,0)</f>
        <v>0</v>
      </c>
      <c r="UB155" s="274">
        <f>IF(UB$6=$SR$5,成绩录入!CL158,0)</f>
        <v>0</v>
      </c>
      <c r="UC155" s="274">
        <f>IF(UC$6=$SR$5,成绩录入!CM158,0)</f>
        <v>0</v>
      </c>
      <c r="UD155" s="274">
        <f>IF(UD$6=$SR$5,成绩录入!CN158,0)</f>
        <v>0</v>
      </c>
      <c r="UE155" s="274">
        <f>IF(UE$6=$SR$5,成绩录入!CO158,0)</f>
        <v>0</v>
      </c>
      <c r="UF155" s="274">
        <f>IF(UF$6=$SR$5,成绩录入!CP158,0)</f>
        <v>0</v>
      </c>
      <c r="UG155" s="274">
        <f>IF(UG$6=$SR$5,成绩录入!CQ158,0)</f>
        <v>0</v>
      </c>
      <c r="UH155" s="274">
        <f>IF(UH$6=$SR$5,成绩录入!CR158,0)</f>
        <v>0</v>
      </c>
      <c r="UI155" s="274">
        <f>IF(UI$6=$SR$5,成绩录入!CS158,0)</f>
        <v>0</v>
      </c>
      <c r="UJ155" s="274">
        <f>IF(UJ$6=$SR$5,成绩录入!CT158,0)</f>
        <v>0</v>
      </c>
      <c r="UK155" s="274">
        <f>IF(UK$6=$SR$5,成绩录入!CU158,0)</f>
        <v>0</v>
      </c>
      <c r="UL155" s="274">
        <f>IF(UL$6=$SR$5,成绩录入!CV158,0)</f>
        <v>0</v>
      </c>
      <c r="UM155" s="274">
        <f>IF(UM$6=$SR$5,成绩录入!CW158,0)</f>
        <v>0</v>
      </c>
      <c r="UN155" s="274">
        <f>IF(UN$6=$SR$5,成绩录入!CX158,0)</f>
        <v>0</v>
      </c>
      <c r="UO155" s="274">
        <f>IF(UO$6=$SR$5,成绩录入!CY158,0)</f>
        <v>0</v>
      </c>
      <c r="UP155" s="274">
        <f>IF(UP$6=$SR$5,成绩录入!CZ158,0)</f>
        <v>0</v>
      </c>
      <c r="UQ155" s="274">
        <f>IF(UQ$6=$SR$5,成绩录入!DA158,0)</f>
        <v>0</v>
      </c>
      <c r="UR155" s="274">
        <f>IF(UR$6=$SR$5,成绩录入!DB158,0)</f>
        <v>0</v>
      </c>
      <c r="US155" s="274">
        <f>IF(US$6=$SR$5,成绩录入!DC158,0)</f>
        <v>0</v>
      </c>
      <c r="UT155" s="274">
        <f>IF(UT$6=$SR$5,成绩录入!DD158,0)</f>
        <v>0</v>
      </c>
      <c r="UU155" s="274">
        <f>IF(UU$6=$SR$5,成绩录入!DE158,0)</f>
        <v>0</v>
      </c>
      <c r="UV155" s="274">
        <f>IF(UV$6=$SR$5,成绩录入!DF158,0)</f>
        <v>0</v>
      </c>
      <c r="UW155" s="274">
        <f>IF(UW$6=$SR$5,成绩录入!DG158,0)</f>
        <v>0</v>
      </c>
      <c r="UX155" s="274">
        <f>IF(UX$6=$SR$5,成绩录入!DH158,0)</f>
        <v>0</v>
      </c>
      <c r="UY155" s="274">
        <f>IF(UY$6=$SR$5,成绩录入!DI158,0)</f>
        <v>0</v>
      </c>
      <c r="UZ155" s="274">
        <f>IF(UZ$6=$SR$5,成绩录入!DJ158,0)</f>
        <v>0</v>
      </c>
      <c r="VA155" s="248">
        <f>IF(VA$6=$SR$5,成绩录入!DK158,0)</f>
        <v>0</v>
      </c>
      <c r="VB155" s="248">
        <f>IF(VB$6=$SR$5,成绩录入!DL158,0)</f>
        <v>0</v>
      </c>
      <c r="VC155" s="248">
        <f>IF(VC$6=$SR$5,成绩录入!DM158,0)</f>
        <v>0</v>
      </c>
      <c r="VD155" s="248">
        <f>IF(VD$6=$SR$5,成绩录入!DN158,0)</f>
        <v>0</v>
      </c>
      <c r="VE155" s="248">
        <f>IF(VE$6=$SR$5,成绩录入!DO158,0)</f>
        <v>0</v>
      </c>
      <c r="VF155" s="248">
        <f>IF(VF$6=$SR$5,成绩录入!DP158,0)</f>
        <v>0</v>
      </c>
      <c r="VG155" s="248">
        <f>IF(VG$6=$SR$5,成绩录入!DQ158,0)</f>
        <v>0</v>
      </c>
      <c r="VH155" s="248">
        <f>IF(VH$6=$SR$5,成绩录入!DR158,0)</f>
        <v>0</v>
      </c>
      <c r="VI155" s="248">
        <f>IF(VI$6=$SR$5,成绩录入!DS158,0)</f>
        <v>0</v>
      </c>
      <c r="VJ155" s="248">
        <f>IF(VJ$6=$SR$5,成绩录入!DT158,0)</f>
        <v>0</v>
      </c>
      <c r="VK155" s="248">
        <f>IF(VK$6=$SR$5,成绩录入!DU158,0)</f>
        <v>0</v>
      </c>
      <c r="VL155" s="248">
        <f>IF(VL$6=$SR$5,成绩录入!DV158,0)</f>
        <v>0</v>
      </c>
      <c r="VM155" s="248">
        <f>IF(VM$6=$SR$5,成绩录入!DW158,0)</f>
        <v>0</v>
      </c>
      <c r="VN155" s="248">
        <f>IF(VN$6=$SR$5,成绩录入!DX158,0)</f>
        <v>0</v>
      </c>
      <c r="VO155" s="248">
        <f>IF(VO$6=$SR$5,成绩录入!DY158,0)</f>
        <v>0</v>
      </c>
      <c r="VP155" s="248">
        <f>IF(VP$6=$SR$5,成绩录入!DZ158,0)</f>
        <v>0</v>
      </c>
      <c r="VQ155" s="248">
        <f>IF(VQ$6=$SR$5,成绩录入!EA158,0)</f>
        <v>0</v>
      </c>
      <c r="VR155" s="248">
        <f>IF(VR$6=$SR$5,成绩录入!EB158,0)</f>
        <v>0</v>
      </c>
      <c r="VS155" s="248">
        <f>IF(VS$6=$SR$5,成绩录入!EC158,0)</f>
        <v>0</v>
      </c>
      <c r="VT155" s="248">
        <f>IF(VT$6=$SR$5,成绩录入!ED158,0)</f>
        <v>0</v>
      </c>
      <c r="VU155" s="248">
        <f>IF(VU$6=$SR$5,成绩录入!EE158,0)</f>
        <v>0</v>
      </c>
      <c r="VV155" s="248">
        <f>IF(VV$6=$SR$5,成绩录入!EF158,0)</f>
        <v>0</v>
      </c>
      <c r="VW155" s="248">
        <f>IF(VW$6=$SR$5,成绩录入!EG158,0)</f>
        <v>0</v>
      </c>
      <c r="VX155" s="248">
        <f>IF(VX$6=$SR$5,成绩录入!EH158,0)</f>
        <v>0</v>
      </c>
      <c r="VY155" s="248">
        <f>IF(VY$6=$SR$5,成绩录入!EI158,0)</f>
        <v>0</v>
      </c>
      <c r="VZ155" s="248">
        <f>IF(VZ$6=$SR$5,成绩录入!EJ158,0)</f>
        <v>0</v>
      </c>
      <c r="WA155" s="248">
        <f>IF(WA$6=$SR$5,成绩录入!EK158,0)</f>
        <v>0</v>
      </c>
      <c r="WB155" s="248">
        <f>IF(WB$6=$SR$5,成绩录入!EL158,0)</f>
        <v>0</v>
      </c>
      <c r="WC155" s="248">
        <f>IF(WC$6=$SR$5,成绩录入!EM158,0)</f>
        <v>0</v>
      </c>
      <c r="WD155" s="248">
        <f>IF(WD$6=$SR$5,成绩录入!EN158,0)</f>
        <v>0</v>
      </c>
      <c r="WE155" s="248">
        <f>IF(WE$6=$SR$5,成绩录入!EO158,0)</f>
        <v>0</v>
      </c>
      <c r="WF155" s="248">
        <f>IF(WF$6=$SR$5,成绩录入!EP158,0)</f>
        <v>0</v>
      </c>
      <c r="WG155" s="248">
        <f>IF(WG$6=$SR$5,成绩录入!EQ158,0)</f>
        <v>0</v>
      </c>
      <c r="WH155" s="248">
        <f>IF(WH$6=$SR$5,成绩录入!ER158,0)</f>
        <v>0</v>
      </c>
      <c r="WI155" s="248">
        <f>IF(WI$6=$SR$5,成绩录入!ES158,0)</f>
        <v>0</v>
      </c>
      <c r="WJ155" s="248">
        <f>IF(WJ$6=$SR$5,成绩录入!ET158,0)</f>
        <v>0</v>
      </c>
      <c r="WK155" s="248">
        <f>IF(WK$6=$SR$5,成绩录入!EU158,0)</f>
        <v>0</v>
      </c>
      <c r="WL155" s="248">
        <f>IF(WL$6=$SR$5,成绩录入!EV158,0)</f>
        <v>0</v>
      </c>
      <c r="WM155" s="248">
        <f>IF(WM$6=$SR$5,成绩录入!EW158,0)</f>
        <v>0</v>
      </c>
      <c r="WN155" s="248">
        <f>IF(WN$6=$SR$5,成绩录入!EX158,0)</f>
        <v>0</v>
      </c>
      <c r="WO155" s="218">
        <f t="shared" si="354"/>
        <v>0</v>
      </c>
      <c r="WP155" s="166"/>
      <c r="WQ155" s="166"/>
      <c r="WR155" s="273">
        <f>IF(WR$6=$WQ$5,成绩录入!BC158,0)</f>
        <v>0</v>
      </c>
      <c r="WS155" s="274">
        <f>IF(WS$6=$WQ$5,成绩录入!BD158,0)</f>
        <v>0</v>
      </c>
      <c r="WT155" s="274">
        <f>IF(WT$6=$WQ$5,成绩录入!BE158,0)</f>
        <v>0</v>
      </c>
      <c r="WU155" s="274">
        <f>IF(WU$6=$WQ$5,成绩录入!BF158,0)</f>
        <v>0</v>
      </c>
      <c r="WV155" s="274">
        <f>IF(WV$6=$WQ$5,成绩录入!BG158,0)</f>
        <v>0</v>
      </c>
      <c r="WW155" s="274">
        <f>IF(WW$6=$WQ$5,成绩录入!BH158,0)</f>
        <v>0</v>
      </c>
      <c r="WX155" s="274">
        <f>IF(WX$6=$WQ$5,成绩录入!BI158,0)</f>
        <v>0</v>
      </c>
      <c r="WY155" s="274">
        <f>IF(WY$6=$WQ$5,成绩录入!BJ158,0)</f>
        <v>0</v>
      </c>
      <c r="WZ155" s="274">
        <f>IF(WZ$6=$WQ$5,成绩录入!BK158,0)</f>
        <v>0</v>
      </c>
      <c r="XA155" s="274">
        <f>IF(XA$6=$WQ$5,成绩录入!BL158,0)</f>
        <v>0</v>
      </c>
      <c r="XB155" s="274">
        <f>IF(XB$6=$WQ$5,成绩录入!BM158,0)</f>
        <v>0</v>
      </c>
      <c r="XC155" s="274">
        <f>IF(XC$6=$WQ$5,成绩录入!BN158,0)</f>
        <v>0</v>
      </c>
      <c r="XD155" s="274">
        <f>IF(XD$6=$WQ$5,成绩录入!BO158,0)</f>
        <v>0</v>
      </c>
      <c r="XE155" s="274">
        <f>IF(XE$6=$WQ$5,成绩录入!BP158,0)</f>
        <v>0</v>
      </c>
      <c r="XF155" s="274">
        <f>IF(XF$6=$WQ$5,成绩录入!BQ158,0)</f>
        <v>0</v>
      </c>
      <c r="XG155" s="274">
        <f>IF(XG$6=$WQ$5,成绩录入!BR158,0)</f>
        <v>0</v>
      </c>
      <c r="XH155" s="274">
        <f>IF(XH$6=$WQ$5,成绩录入!BS158,0)</f>
        <v>0</v>
      </c>
      <c r="XI155" s="274">
        <f>IF(XI$6=$WQ$5,成绩录入!BT158,0)</f>
        <v>0</v>
      </c>
      <c r="XJ155" s="274">
        <f>IF(XJ$6=$WQ$5,成绩录入!BU158,0)</f>
        <v>0</v>
      </c>
      <c r="XK155" s="274">
        <f>IF(XK$6=$WQ$5,成绩录入!BV158,0)</f>
        <v>0</v>
      </c>
      <c r="XL155" s="274">
        <f>IF(XL$6=$WQ$5,成绩录入!BW158,0)</f>
        <v>0</v>
      </c>
      <c r="XM155" s="274">
        <f>IF(XM$6=$WQ$5,成绩录入!BX158,0)</f>
        <v>0</v>
      </c>
      <c r="XN155" s="274">
        <f>IF(XN$6=$WQ$5,成绩录入!BY158,0)</f>
        <v>0</v>
      </c>
      <c r="XO155" s="274">
        <f>IF(XO$6=$WQ$5,成绩录入!BZ158,0)</f>
        <v>0</v>
      </c>
      <c r="XP155" s="274">
        <f>IF(XP$6=$WQ$5,成绩录入!CA158,0)</f>
        <v>0</v>
      </c>
      <c r="XQ155" s="274">
        <f>IF(XQ$6=$WQ$5,成绩录入!CB158,0)</f>
        <v>0</v>
      </c>
      <c r="XR155" s="274">
        <f>IF(XR$6=$WQ$5,成绩录入!CC158,0)</f>
        <v>0</v>
      </c>
      <c r="XS155" s="274">
        <f>IF(XS$6=$WQ$5,成绩录入!CD158,0)</f>
        <v>0</v>
      </c>
      <c r="XT155" s="274">
        <f>IF(XT$6=$WQ$5,成绩录入!CE158,0)</f>
        <v>0</v>
      </c>
      <c r="XU155" s="274">
        <f>IF(XU$6=$WQ$5,成绩录入!CF158,0)</f>
        <v>0</v>
      </c>
      <c r="XV155" s="274">
        <f>IF(XV$6=$WQ$5,成绩录入!CG158,0)</f>
        <v>0</v>
      </c>
      <c r="XW155" s="274">
        <f>IF(XW$6=$WQ$5,成绩录入!CH158,0)</f>
        <v>0</v>
      </c>
      <c r="XX155" s="274">
        <f>IF(XX$6=$WQ$5,成绩录入!CI158,0)</f>
        <v>0</v>
      </c>
      <c r="XY155" s="274">
        <f>IF(XY$6=$WQ$5,成绩录入!CJ158,0)</f>
        <v>0</v>
      </c>
      <c r="XZ155" s="274">
        <f>IF(XZ$6=$WQ$5,成绩录入!CK158,0)</f>
        <v>0</v>
      </c>
      <c r="YA155" s="274">
        <f>IF(YA$6=$WQ$5,成绩录入!CL158,0)</f>
        <v>0</v>
      </c>
      <c r="YB155" s="274">
        <f>IF(YB$6=$WQ$5,成绩录入!CM158,0)</f>
        <v>0</v>
      </c>
      <c r="YC155" s="274">
        <f>IF(YC$6=$WQ$5,成绩录入!CN158,0)</f>
        <v>0</v>
      </c>
      <c r="YD155" s="274">
        <f>IF(YD$6=$WQ$5,成绩录入!CO158,0)</f>
        <v>0</v>
      </c>
      <c r="YE155" s="274">
        <f>IF(YE$6=$WQ$5,成绩录入!CP158,0)</f>
        <v>0</v>
      </c>
      <c r="YF155" s="274">
        <f>IF(YF$6=$WQ$5,成绩录入!CQ158,0)</f>
        <v>0</v>
      </c>
      <c r="YG155" s="274">
        <f>IF(YG$6=$WQ$5,成绩录入!CR158,0)</f>
        <v>0</v>
      </c>
      <c r="YH155" s="274">
        <f>IF(YH$6=$WQ$5,成绩录入!CS158,0)</f>
        <v>0</v>
      </c>
      <c r="YI155" s="274">
        <f>IF(YI$6=$WQ$5,成绩录入!CT158,0)</f>
        <v>0</v>
      </c>
      <c r="YJ155" s="274">
        <f>IF(YJ$6=$WQ$5,成绩录入!CU158,0)</f>
        <v>0</v>
      </c>
      <c r="YK155" s="274">
        <f>IF(YK$6=$WQ$5,成绩录入!CV158,0)</f>
        <v>0</v>
      </c>
      <c r="YL155" s="274">
        <f>IF(YL$6=$WQ$5,成绩录入!CW158,0)</f>
        <v>0</v>
      </c>
      <c r="YM155" s="274">
        <f>IF(YM$6=$WQ$5,成绩录入!CX158,0)</f>
        <v>0</v>
      </c>
      <c r="YN155" s="274">
        <f>IF(YN$6=$WQ$5,成绩录入!CY158,0)</f>
        <v>0</v>
      </c>
      <c r="YO155" s="274">
        <f>IF(YO$6=$WQ$5,成绩录入!CZ158,0)</f>
        <v>0</v>
      </c>
      <c r="YP155" s="274">
        <f>IF(YP$6=$WQ$5,成绩录入!DA158,0)</f>
        <v>0</v>
      </c>
      <c r="YQ155" s="274">
        <f>IF(YQ$6=$WQ$5,成绩录入!DB158,0)</f>
        <v>0</v>
      </c>
      <c r="YR155" s="274">
        <f>IF(YR$6=$WQ$5,成绩录入!DC158,0)</f>
        <v>0</v>
      </c>
      <c r="YS155" s="274">
        <f>IF(YS$6=$WQ$5,成绩录入!DD158,0)</f>
        <v>0</v>
      </c>
      <c r="YT155" s="274">
        <f>IF(YT$6=$WQ$5,成绩录入!DE158,0)</f>
        <v>0</v>
      </c>
      <c r="YU155" s="274">
        <f>IF(YU$6=$WQ$5,成绩录入!DF158,0)</f>
        <v>0</v>
      </c>
      <c r="YV155" s="274">
        <f>IF(YV$6=$WQ$5,成绩录入!DG158,0)</f>
        <v>0</v>
      </c>
      <c r="YW155" s="274">
        <f>IF(YW$6=$WQ$5,成绩录入!DH158,0)</f>
        <v>0</v>
      </c>
      <c r="YX155" s="274">
        <f>IF(YX$6=$WQ$5,成绩录入!DI158,0)</f>
        <v>0</v>
      </c>
      <c r="YY155" s="274">
        <f>IF(YY$6=$WQ$5,成绩录入!DJ158,0)</f>
        <v>0</v>
      </c>
      <c r="YZ155" s="248">
        <f>IF(YZ$6=$WQ$5,成绩录入!DK158,0)</f>
        <v>0</v>
      </c>
      <c r="ZA155" s="248">
        <f>IF(ZA$6=$WQ$5,成绩录入!DL158,0)</f>
        <v>0</v>
      </c>
      <c r="ZB155" s="248">
        <f>IF(ZB$6=$WQ$5,成绩录入!DM158,0)</f>
        <v>0</v>
      </c>
      <c r="ZC155" s="248">
        <f>IF(ZC$6=$WQ$5,成绩录入!DN158,0)</f>
        <v>0</v>
      </c>
      <c r="ZD155" s="248">
        <f>IF(ZD$6=$WQ$5,成绩录入!DO158,0)</f>
        <v>0</v>
      </c>
      <c r="ZE155" s="248">
        <f>IF(ZE$6=$WQ$5,成绩录入!DP158,0)</f>
        <v>0</v>
      </c>
      <c r="ZF155" s="248">
        <f>IF(ZF$6=$WQ$5,成绩录入!DQ158,0)</f>
        <v>0</v>
      </c>
      <c r="ZG155" s="248">
        <f>IF(ZG$6=$WQ$5,成绩录入!DR158,0)</f>
        <v>0</v>
      </c>
      <c r="ZH155" s="248">
        <f>IF(ZH$6=$WQ$5,成绩录入!DS158,0)</f>
        <v>0</v>
      </c>
      <c r="ZI155" s="248">
        <f>IF(ZI$6=$WQ$5,成绩录入!DT158,0)</f>
        <v>0</v>
      </c>
      <c r="ZJ155" s="248">
        <f>IF(ZJ$6=$WQ$5,成绩录入!DU158,0)</f>
        <v>0</v>
      </c>
      <c r="ZK155" s="248">
        <f>IF(ZK$6=$WQ$5,成绩录入!DV158,0)</f>
        <v>0</v>
      </c>
      <c r="ZL155" s="248">
        <f>IF(ZL$6=$WQ$5,成绩录入!DW158,0)</f>
        <v>0</v>
      </c>
      <c r="ZM155" s="248">
        <f>IF(ZM$6=$WQ$5,成绩录入!DX158,0)</f>
        <v>0</v>
      </c>
      <c r="ZN155" s="248">
        <f>IF(ZN$6=$WQ$5,成绩录入!DY158,0)</f>
        <v>0</v>
      </c>
      <c r="ZO155" s="248">
        <f>IF(ZO$6=$WQ$5,成绩录入!DZ158,0)</f>
        <v>0</v>
      </c>
      <c r="ZP155" s="248">
        <f>IF(ZP$6=$WQ$5,成绩录入!EA158,0)</f>
        <v>0</v>
      </c>
      <c r="ZQ155" s="248">
        <f>IF(ZQ$6=$WQ$5,成绩录入!EB158,0)</f>
        <v>0</v>
      </c>
      <c r="ZR155" s="248">
        <f>IF(ZR$6=$WQ$5,成绩录入!EC158,0)</f>
        <v>0</v>
      </c>
      <c r="ZS155" s="248">
        <f>IF(ZS$6=$WQ$5,成绩录入!ED158,0)</f>
        <v>0</v>
      </c>
      <c r="ZT155" s="248">
        <f>IF(ZT$6=$WQ$5,成绩录入!EE158,0)</f>
        <v>0</v>
      </c>
      <c r="ZU155" s="248">
        <f>IF(ZU$6=$WQ$5,成绩录入!EF158,0)</f>
        <v>0</v>
      </c>
      <c r="ZV155" s="248">
        <f>IF(ZV$6=$WQ$5,成绩录入!EG158,0)</f>
        <v>0</v>
      </c>
      <c r="ZW155" s="248">
        <f>IF(ZW$6=$WQ$5,成绩录入!EH158,0)</f>
        <v>0</v>
      </c>
      <c r="ZX155" s="248">
        <f>IF(ZX$6=$WQ$5,成绩录入!EI158,0)</f>
        <v>0</v>
      </c>
      <c r="ZY155" s="248">
        <f>IF(ZY$6=$WQ$5,成绩录入!EJ158,0)</f>
        <v>0</v>
      </c>
      <c r="ZZ155" s="248">
        <f>IF(ZZ$6=$WQ$5,成绩录入!EK158,0)</f>
        <v>0</v>
      </c>
      <c r="AAA155" s="248">
        <f>IF(AAA$6=$WQ$5,成绩录入!EL158,0)</f>
        <v>0</v>
      </c>
      <c r="AAB155" s="248">
        <f>IF(AAB$6=$WQ$5,成绩录入!EM158,0)</f>
        <v>0</v>
      </c>
      <c r="AAC155" s="248">
        <f>IF(AAC$6=$WQ$5,成绩录入!EN158,0)</f>
        <v>0</v>
      </c>
      <c r="AAD155" s="248">
        <f>IF(AAD$6=$WQ$5,成绩录入!EO158,0)</f>
        <v>0</v>
      </c>
      <c r="AAE155" s="248">
        <f>IF(AAE$6=$WQ$5,成绩录入!EP158,0)</f>
        <v>0</v>
      </c>
      <c r="AAF155" s="248">
        <f>IF(AAF$6=$WQ$5,成绩录入!EQ158,0)</f>
        <v>0</v>
      </c>
      <c r="AAG155" s="248">
        <f>IF(AAG$6=$WQ$5,成绩录入!ER158,0)</f>
        <v>0</v>
      </c>
      <c r="AAH155" s="248">
        <f>IF(AAH$6=$WQ$5,成绩录入!ES158,0)</f>
        <v>0</v>
      </c>
      <c r="AAI155" s="248">
        <f>IF(AAI$6=$WQ$5,成绩录入!ET158,0)</f>
        <v>0</v>
      </c>
      <c r="AAJ155" s="248">
        <f>IF(AAJ$6=$WQ$5,成绩录入!EU158,0)</f>
        <v>0</v>
      </c>
      <c r="AAK155" s="248">
        <f>IF(AAK$6=$WQ$5,成绩录入!EV158,0)</f>
        <v>0</v>
      </c>
      <c r="AAL155" s="248">
        <f>IF(AAL$6=$WQ$5,成绩录入!EW158,0)</f>
        <v>0</v>
      </c>
      <c r="AAM155" s="248">
        <f>IF(AAM$6=$WQ$5,成绩录入!EX158,0)</f>
        <v>0</v>
      </c>
      <c r="AAN155" s="218">
        <f t="shared" si="355"/>
        <v>0</v>
      </c>
      <c r="AAO155" s="206"/>
      <c r="AAQ155" s="273">
        <f>IF(AAQ$6=$AAP$5,成绩录入!BC158,0)</f>
        <v>0</v>
      </c>
      <c r="AAR155" s="274">
        <f>IF(AAR$6=$AAP$5,成绩录入!BD158,0)</f>
        <v>0</v>
      </c>
      <c r="AAS155" s="274">
        <f>IF(AAS$6=$AAP$5,成绩录入!BE158,0)</f>
        <v>0</v>
      </c>
      <c r="AAT155" s="274">
        <f>IF(AAT$6=$AAP$5,成绩录入!BF158,0)</f>
        <v>0</v>
      </c>
      <c r="AAU155" s="274">
        <f>IF(AAU$6=$AAP$5,成绩录入!BG158,0)</f>
        <v>0</v>
      </c>
      <c r="AAV155" s="274">
        <f>IF(AAV$6=$AAP$5,成绩录入!BH158,0)</f>
        <v>0</v>
      </c>
      <c r="AAW155" s="274">
        <f>IF(AAW$6=$AAP$5,成绩录入!BI158,0)</f>
        <v>0</v>
      </c>
      <c r="AAX155" s="274">
        <f>IF(AAX$6=$AAP$5,成绩录入!BJ158,0)</f>
        <v>0</v>
      </c>
      <c r="AAY155" s="274">
        <f>IF(AAY$6=$AAP$5,成绩录入!BK158,0)</f>
        <v>0</v>
      </c>
      <c r="AAZ155" s="274">
        <f>IF(AAZ$6=$AAP$5,成绩录入!BL158,0)</f>
        <v>0</v>
      </c>
      <c r="ABA155" s="274">
        <f>IF(ABA$6=$AAP$5,成绩录入!BM158,0)</f>
        <v>0</v>
      </c>
      <c r="ABB155" s="274">
        <f>IF(ABB$6=$AAP$5,成绩录入!BN158,0)</f>
        <v>0</v>
      </c>
      <c r="ABC155" s="274">
        <f>IF(ABC$6=$AAP$5,成绩录入!BO158,0)</f>
        <v>0</v>
      </c>
      <c r="ABD155" s="274">
        <f>IF(ABD$6=$AAP$5,成绩录入!BP158,0)</f>
        <v>0</v>
      </c>
      <c r="ABE155" s="274">
        <f>IF(ABE$6=$AAP$5,成绩录入!BQ158,0)</f>
        <v>0</v>
      </c>
      <c r="ABF155" s="274">
        <f>IF(ABF$6=$AAP$5,成绩录入!BR158,0)</f>
        <v>0</v>
      </c>
      <c r="ABG155" s="274">
        <f>IF(ABG$6=$AAP$5,成绩录入!BS158,0)</f>
        <v>0</v>
      </c>
      <c r="ABH155" s="274">
        <f>IF(ABH$6=$AAP$5,成绩录入!BT158,0)</f>
        <v>0</v>
      </c>
      <c r="ABI155" s="274">
        <f>IF(ABI$6=$AAP$5,成绩录入!BU158,0)</f>
        <v>0</v>
      </c>
      <c r="ABJ155" s="274">
        <f>IF(ABJ$6=$AAP$5,成绩录入!BV158,0)</f>
        <v>0</v>
      </c>
      <c r="ABK155" s="274">
        <f>IF(ABK$6=$AAP$5,成绩录入!BW158,0)</f>
        <v>0</v>
      </c>
      <c r="ABL155" s="274">
        <f>IF(ABL$6=$AAP$5,成绩录入!BX158,0)</f>
        <v>0</v>
      </c>
      <c r="ABM155" s="274">
        <f>IF(ABM$6=$AAP$5,成绩录入!BY158,0)</f>
        <v>0</v>
      </c>
      <c r="ABN155" s="274">
        <f>IF(ABN$6=$AAP$5,成绩录入!BZ158,0)</f>
        <v>0</v>
      </c>
      <c r="ABO155" s="274">
        <f>IF(ABO$6=$AAP$5,成绩录入!CA158,0)</f>
        <v>0</v>
      </c>
      <c r="ABP155" s="274">
        <f>IF(ABP$6=$AAP$5,成绩录入!CB158,0)</f>
        <v>0</v>
      </c>
      <c r="ABQ155" s="274">
        <f>IF(ABQ$6=$AAP$5,成绩录入!CC158,0)</f>
        <v>0</v>
      </c>
      <c r="ABR155" s="274">
        <f>IF(ABR$6=$AAP$5,成绩录入!CD158,0)</f>
        <v>0</v>
      </c>
      <c r="ABS155" s="274">
        <f>IF(ABS$6=$AAP$5,成绩录入!CE158,0)</f>
        <v>0</v>
      </c>
      <c r="ABT155" s="274">
        <f>IF(ABT$6=$AAP$5,成绩录入!CF158,0)</f>
        <v>0</v>
      </c>
      <c r="ABU155" s="274">
        <f>IF(ABU$6=$AAP$5,成绩录入!CG158,0)</f>
        <v>0</v>
      </c>
      <c r="ABV155" s="274">
        <f>IF(ABV$6=$AAP$5,成绩录入!CH158,0)</f>
        <v>0</v>
      </c>
      <c r="ABW155" s="274">
        <f>IF(ABW$6=$AAP$5,成绩录入!CI158,0)</f>
        <v>0</v>
      </c>
      <c r="ABX155" s="274">
        <f>IF(ABX$6=$AAP$5,成绩录入!CJ158,0)</f>
        <v>0</v>
      </c>
      <c r="ABY155" s="274">
        <f>IF(ABY$6=$AAP$5,成绩录入!CK158,0)</f>
        <v>0</v>
      </c>
      <c r="ABZ155" s="274">
        <f>IF(ABZ$6=$AAP$5,成绩录入!CL158,0)</f>
        <v>0</v>
      </c>
      <c r="ACA155" s="274">
        <f>IF(ACA$6=$AAP$5,成绩录入!CM158,0)</f>
        <v>0</v>
      </c>
      <c r="ACB155" s="274">
        <f>IF(ACB$6=$AAP$5,成绩录入!CN158,0)</f>
        <v>0</v>
      </c>
      <c r="ACC155" s="274">
        <f>IF(ACC$6=$AAP$5,成绩录入!CO158,0)</f>
        <v>0</v>
      </c>
      <c r="ACD155" s="274">
        <f>IF(ACD$6=$AAP$5,成绩录入!CP158,0)</f>
        <v>0</v>
      </c>
      <c r="ACE155" s="274">
        <f>IF(ACE$6=$AAP$5,成绩录入!CQ158,0)</f>
        <v>0</v>
      </c>
      <c r="ACF155" s="274">
        <f>IF(ACF$6=$AAP$5,成绩录入!CR158,0)</f>
        <v>0</v>
      </c>
      <c r="ACG155" s="274">
        <f>IF(ACG$6=$AAP$5,成绩录入!CS158,0)</f>
        <v>0</v>
      </c>
      <c r="ACH155" s="274">
        <f>IF(ACH$6=$AAP$5,成绩录入!CT158,0)</f>
        <v>0</v>
      </c>
      <c r="ACI155" s="274">
        <f>IF(ACI$6=$AAP$5,成绩录入!CU158,0)</f>
        <v>0</v>
      </c>
      <c r="ACJ155" s="274">
        <f>IF(ACJ$6=$AAP$5,成绩录入!CV158,0)</f>
        <v>0</v>
      </c>
      <c r="ACK155" s="274">
        <f>IF(ACK$6=$AAP$5,成绩录入!CW158,0)</f>
        <v>0</v>
      </c>
      <c r="ACL155" s="274">
        <f>IF(ACL$6=$AAP$5,成绩录入!CX158,0)</f>
        <v>0</v>
      </c>
      <c r="ACM155" s="274">
        <f>IF(ACM$6=$AAP$5,成绩录入!CY158,0)</f>
        <v>0</v>
      </c>
      <c r="ACN155" s="274">
        <f>IF(ACN$6=$AAP$5,成绩录入!CZ158,0)</f>
        <v>0</v>
      </c>
      <c r="ACO155" s="274">
        <f>IF(ACO$6=$AAP$5,成绩录入!DA158,0)</f>
        <v>0</v>
      </c>
      <c r="ACP155" s="274">
        <f>IF(ACP$6=$AAP$5,成绩录入!DB158,0)</f>
        <v>0</v>
      </c>
      <c r="ACQ155" s="274">
        <f>IF(ACQ$6=$AAP$5,成绩录入!DC158,0)</f>
        <v>0</v>
      </c>
      <c r="ACR155" s="274">
        <f>IF(ACR$6=$AAP$5,成绩录入!DD158,0)</f>
        <v>0</v>
      </c>
      <c r="ACS155" s="274">
        <f>IF(ACS$6=$AAP$5,成绩录入!DE158,0)</f>
        <v>0</v>
      </c>
      <c r="ACT155" s="274">
        <f>IF(ACT$6=$AAP$5,成绩录入!DF158,0)</f>
        <v>0</v>
      </c>
      <c r="ACU155" s="274">
        <f>IF(ACU$6=$AAP$5,成绩录入!DG158,0)</f>
        <v>0</v>
      </c>
      <c r="ACV155" s="274">
        <f>IF(ACV$6=$AAP$5,成绩录入!DH158,0)</f>
        <v>0</v>
      </c>
      <c r="ACW155" s="274">
        <f>IF(ACW$6=$AAP$5,成绩录入!DI158,0)</f>
        <v>0</v>
      </c>
      <c r="ACX155" s="274">
        <f>IF(ACX$6=$AAP$5,成绩录入!DJ158,0)</f>
        <v>0</v>
      </c>
      <c r="ACY155" s="248">
        <f>IF(ACY$6=$AAP$5,成绩录入!DK158,0)</f>
        <v>0</v>
      </c>
      <c r="ACZ155" s="248">
        <f>IF(ACZ$6=$AAP$5,成绩录入!DL158,0)</f>
        <v>0</v>
      </c>
      <c r="ADA155" s="248">
        <f>IF(ADA$6=$AAP$5,成绩录入!DM158,0)</f>
        <v>0</v>
      </c>
      <c r="ADB155" s="248">
        <f>IF(ADB$6=$AAP$5,成绩录入!DN158,0)</f>
        <v>0</v>
      </c>
      <c r="ADC155" s="248">
        <f>IF(ADC$6=$AAP$5,成绩录入!DO158,0)</f>
        <v>0</v>
      </c>
      <c r="ADD155" s="248">
        <f>IF(ADD$6=$AAP$5,成绩录入!DP158,0)</f>
        <v>0</v>
      </c>
      <c r="ADE155" s="248">
        <f>IF(ADE$6=$AAP$5,成绩录入!DQ158,0)</f>
        <v>0</v>
      </c>
      <c r="ADF155" s="248">
        <f>IF(ADF$6=$AAP$5,成绩录入!DR158,0)</f>
        <v>0</v>
      </c>
      <c r="ADG155" s="248">
        <f>IF(ADG$6=$AAP$5,成绩录入!DS158,0)</f>
        <v>0</v>
      </c>
      <c r="ADH155" s="248">
        <f>IF(ADH$6=$AAP$5,成绩录入!DT158,0)</f>
        <v>0</v>
      </c>
      <c r="ADI155" s="248">
        <f>IF(ADI$6=$AAP$5,成绩录入!DU158,0)</f>
        <v>0</v>
      </c>
      <c r="ADJ155" s="248">
        <f>IF(ADJ$6=$AAP$5,成绩录入!DV158,0)</f>
        <v>0</v>
      </c>
      <c r="ADK155" s="248">
        <f>IF(ADK$6=$AAP$5,成绩录入!DW158,0)</f>
        <v>0</v>
      </c>
      <c r="ADL155" s="248">
        <f>IF(ADL$6=$AAP$5,成绩录入!DX158,0)</f>
        <v>0</v>
      </c>
      <c r="ADM155" s="248">
        <f>IF(ADM$6=$AAP$5,成绩录入!DY158,0)</f>
        <v>0</v>
      </c>
      <c r="ADN155" s="248">
        <f>IF(ADN$6=$AAP$5,成绩录入!DZ158,0)</f>
        <v>0</v>
      </c>
      <c r="ADO155" s="248">
        <f>IF(ADO$6=$AAP$5,成绩录入!EA158,0)</f>
        <v>0</v>
      </c>
      <c r="ADP155" s="248">
        <f>IF(ADP$6=$AAP$5,成绩录入!EB158,0)</f>
        <v>0</v>
      </c>
      <c r="ADQ155" s="248">
        <f>IF(ADQ$6=$AAP$5,成绩录入!EC158,0)</f>
        <v>0</v>
      </c>
      <c r="ADR155" s="248">
        <f>IF(ADR$6=$AAP$5,成绩录入!ED158,0)</f>
        <v>0</v>
      </c>
      <c r="ADS155" s="248">
        <f>IF(ADS$6=$AAP$5,成绩录入!EE158,0)</f>
        <v>0</v>
      </c>
      <c r="ADT155" s="248">
        <f>IF(ADT$6=$AAP$5,成绩录入!EF158,0)</f>
        <v>0</v>
      </c>
      <c r="ADU155" s="248">
        <f>IF(ADU$6=$AAP$5,成绩录入!EG158,0)</f>
        <v>0</v>
      </c>
      <c r="ADV155" s="248">
        <f>IF(ADV$6=$AAP$5,成绩录入!EH158,0)</f>
        <v>0</v>
      </c>
      <c r="ADW155" s="248">
        <f>IF(ADW$6=$AAP$5,成绩录入!EI158,0)</f>
        <v>0</v>
      </c>
      <c r="ADX155" s="248">
        <f>IF(ADX$6=$AAP$5,成绩录入!EJ158,0)</f>
        <v>0</v>
      </c>
      <c r="ADY155" s="248">
        <f>IF(ADY$6=$AAP$5,成绩录入!EK158,0)</f>
        <v>0</v>
      </c>
      <c r="ADZ155" s="248">
        <f>IF(ADZ$6=$AAP$5,成绩录入!EL158,0)</f>
        <v>0</v>
      </c>
      <c r="AEA155" s="248">
        <f>IF(AEA$6=$AAP$5,成绩录入!EM158,0)</f>
        <v>0</v>
      </c>
      <c r="AEB155" s="248">
        <f>IF(AEB$6=$AAP$5,成绩录入!EN158,0)</f>
        <v>0</v>
      </c>
      <c r="AEC155" s="248">
        <f>IF(AEC$6=$AAP$5,成绩录入!EO158,0)</f>
        <v>0</v>
      </c>
      <c r="AED155" s="248">
        <f>IF(AED$6=$AAP$5,成绩录入!EP158,0)</f>
        <v>0</v>
      </c>
      <c r="AEE155" s="248">
        <f>IF(AEE$6=$AAP$5,成绩录入!EQ158,0)</f>
        <v>0</v>
      </c>
      <c r="AEF155" s="248">
        <f>IF(AEF$6=$AAP$5,成绩录入!ER158,0)</f>
        <v>0</v>
      </c>
      <c r="AEG155" s="248">
        <f>IF(AEG$6=$AAP$5,成绩录入!ES158,0)</f>
        <v>0</v>
      </c>
      <c r="AEH155" s="248">
        <f>IF(AEH$6=$AAP$5,成绩录入!ET158,0)</f>
        <v>0</v>
      </c>
      <c r="AEI155" s="248">
        <f>IF(AEI$6=$AAP$5,成绩录入!EU158,0)</f>
        <v>0</v>
      </c>
      <c r="AEJ155" s="248">
        <f>IF(AEJ$6=$AAP$5,成绩录入!EV158,0)</f>
        <v>0</v>
      </c>
      <c r="AEK155" s="248">
        <f>IF(AEK$6=$AAP$5,成绩录入!EW158,0)</f>
        <v>0</v>
      </c>
      <c r="AEL155" s="248">
        <f>IF(AEL$6=$AAP$5,成绩录入!EX158,0)</f>
        <v>0</v>
      </c>
      <c r="AEM155" s="218">
        <f t="shared" si="356"/>
        <v>0</v>
      </c>
      <c r="AEN155" s="166"/>
      <c r="AEO155" s="166"/>
      <c r="AEP155" s="273">
        <f>IF(AEP$6=$AEO$5,成绩录入!BC158,0)</f>
        <v>0</v>
      </c>
      <c r="AEQ155" s="274">
        <f>IF(AEQ$6=$AEO$5,成绩录入!BD158,0)</f>
        <v>0</v>
      </c>
      <c r="AER155" s="274">
        <f>IF(AER$6=$AEO$5,成绩录入!BE158,0)</f>
        <v>0</v>
      </c>
      <c r="AES155" s="274">
        <f>IF(AES$6=$AEO$5,成绩录入!BF158,0)</f>
        <v>0</v>
      </c>
      <c r="AET155" s="274">
        <f>IF(AET$6=$AEO$5,成绩录入!BG158,0)</f>
        <v>0</v>
      </c>
      <c r="AEU155" s="274">
        <f>IF(AEU$6=$AEO$5,成绩录入!BH158,0)</f>
        <v>0</v>
      </c>
      <c r="AEV155" s="274">
        <f>IF(AEV$6=$AEO$5,成绩录入!BI158,0)</f>
        <v>0</v>
      </c>
      <c r="AEW155" s="274">
        <f>IF(AEW$6=$AEO$5,成绩录入!BJ158,0)</f>
        <v>0</v>
      </c>
      <c r="AEX155" s="274">
        <f>IF(AEX$6=$AEO$5,成绩录入!BK158,0)</f>
        <v>0</v>
      </c>
      <c r="AEY155" s="274">
        <f>IF(AEY$6=$AEO$5,成绩录入!BL158,0)</f>
        <v>0</v>
      </c>
      <c r="AEZ155" s="274">
        <f>IF(AEZ$6=$AEO$5,成绩录入!BM158,0)</f>
        <v>0</v>
      </c>
      <c r="AFA155" s="274">
        <f>IF(AFA$6=$AEO$5,成绩录入!BN158,0)</f>
        <v>0</v>
      </c>
      <c r="AFB155" s="274">
        <f>IF(AFB$6=$AEO$5,成绩录入!BO158,0)</f>
        <v>0</v>
      </c>
      <c r="AFC155" s="274">
        <f>IF(AFC$6=$AEO$5,成绩录入!BP158,0)</f>
        <v>0</v>
      </c>
      <c r="AFD155" s="274">
        <f>IF(AFD$6=$AEO$5,成绩录入!BQ158,0)</f>
        <v>0</v>
      </c>
      <c r="AFE155" s="274">
        <f>IF(AFE$6=$AEO$5,成绩录入!BR158,0)</f>
        <v>0</v>
      </c>
      <c r="AFF155" s="274">
        <f>IF(AFF$6=$AEO$5,成绩录入!BS158,0)</f>
        <v>0</v>
      </c>
      <c r="AFG155" s="274">
        <f>IF(AFG$6=$AEO$5,成绩录入!BT158,0)</f>
        <v>0</v>
      </c>
      <c r="AFH155" s="274">
        <f>IF(AFH$6=$AEO$5,成绩录入!BU158,0)</f>
        <v>0</v>
      </c>
      <c r="AFI155" s="274">
        <f>IF(AFI$6=$AEO$5,成绩录入!BV158,0)</f>
        <v>0</v>
      </c>
      <c r="AFJ155" s="274">
        <f>IF(AFJ$6=$AEO$5,成绩录入!BW158,0)</f>
        <v>0</v>
      </c>
      <c r="AFK155" s="274">
        <f>IF(AFK$6=$AEO$5,成绩录入!BX158,0)</f>
        <v>0</v>
      </c>
      <c r="AFL155" s="274">
        <f>IF(AFL$6=$AEO$5,成绩录入!BY158,0)</f>
        <v>0</v>
      </c>
      <c r="AFM155" s="274">
        <f>IF(AFM$6=$AEO$5,成绩录入!BZ158,0)</f>
        <v>0</v>
      </c>
      <c r="AFN155" s="274">
        <f>IF(AFN$6=$AEO$5,成绩录入!CA158,0)</f>
        <v>0</v>
      </c>
      <c r="AFO155" s="274">
        <f>IF(AFO$6=$AEO$5,成绩录入!CB158,0)</f>
        <v>0</v>
      </c>
      <c r="AFP155" s="274">
        <f>IF(AFP$6=$AEO$5,成绩录入!CC158,0)</f>
        <v>0</v>
      </c>
      <c r="AFQ155" s="274">
        <f>IF(AFQ$6=$AEO$5,成绩录入!CD158,0)</f>
        <v>0</v>
      </c>
      <c r="AFR155" s="274">
        <f>IF(AFR$6=$AEO$5,成绩录入!CE158,0)</f>
        <v>0</v>
      </c>
      <c r="AFS155" s="274">
        <f>IF(AFS$6=$AEO$5,成绩录入!CF158,0)</f>
        <v>0</v>
      </c>
      <c r="AFT155" s="274">
        <f>IF(AFT$6=$AEO$5,成绩录入!CG158,0)</f>
        <v>0</v>
      </c>
      <c r="AFU155" s="274">
        <f>IF(AFU$6=$AEO$5,成绩录入!CH158,0)</f>
        <v>0</v>
      </c>
      <c r="AFV155" s="274">
        <f>IF(AFV$6=$AEO$5,成绩录入!CI158,0)</f>
        <v>0</v>
      </c>
      <c r="AFW155" s="274">
        <f>IF(AFW$6=$AEO$5,成绩录入!CJ158,0)</f>
        <v>0</v>
      </c>
      <c r="AFX155" s="274">
        <f>IF(AFX$6=$AEO$5,成绩录入!CK158,0)</f>
        <v>0</v>
      </c>
      <c r="AFY155" s="274">
        <f>IF(AFY$6=$AEO$5,成绩录入!CL158,0)</f>
        <v>0</v>
      </c>
      <c r="AFZ155" s="274">
        <f>IF(AFZ$6=$AEO$5,成绩录入!CM158,0)</f>
        <v>0</v>
      </c>
      <c r="AGA155" s="274">
        <f>IF(AGA$6=$AEO$5,成绩录入!CN158,0)</f>
        <v>0</v>
      </c>
      <c r="AGB155" s="274">
        <f>IF(AGB$6=$AEO$5,成绩录入!CO158,0)</f>
        <v>0</v>
      </c>
      <c r="AGC155" s="274">
        <f>IF(AGC$6=$AEO$5,成绩录入!CP158,0)</f>
        <v>0</v>
      </c>
      <c r="AGD155" s="274">
        <f>IF(AGD$6=$AEO$5,成绩录入!CQ158,0)</f>
        <v>0</v>
      </c>
      <c r="AGE155" s="274">
        <f>IF(AGE$6=$AEO$5,成绩录入!CR158,0)</f>
        <v>0</v>
      </c>
      <c r="AGF155" s="274">
        <f>IF(AGF$6=$AEO$5,成绩录入!CS158,0)</f>
        <v>0</v>
      </c>
      <c r="AGG155" s="274">
        <f>IF(AGG$6=$AEO$5,成绩录入!CT158,0)</f>
        <v>0</v>
      </c>
      <c r="AGH155" s="274">
        <f>IF(AGH$6=$AEO$5,成绩录入!CU158,0)</f>
        <v>0</v>
      </c>
      <c r="AGI155" s="274">
        <f>IF(AGI$6=$AEO$5,成绩录入!CV158,0)</f>
        <v>0</v>
      </c>
      <c r="AGJ155" s="274">
        <f>IF(AGJ$6=$AEO$5,成绩录入!CW158,0)</f>
        <v>0</v>
      </c>
      <c r="AGK155" s="274">
        <f>IF(AGK$6=$AEO$5,成绩录入!CX158,0)</f>
        <v>0</v>
      </c>
      <c r="AGL155" s="274">
        <f>IF(AGL$6=$AEO$5,成绩录入!CY158,0)</f>
        <v>0</v>
      </c>
      <c r="AGM155" s="274">
        <f>IF(AGM$6=$AEO$5,成绩录入!CZ158,0)</f>
        <v>0</v>
      </c>
      <c r="AGN155" s="274">
        <f>IF(AGN$6=$AEO$5,成绩录入!DA158,0)</f>
        <v>0</v>
      </c>
      <c r="AGO155" s="274">
        <f>IF(AGO$6=$AEO$5,成绩录入!DB158,0)</f>
        <v>0</v>
      </c>
      <c r="AGP155" s="274">
        <f>IF(AGP$6=$AEO$5,成绩录入!DC158,0)</f>
        <v>0</v>
      </c>
      <c r="AGQ155" s="274">
        <f>IF(AGQ$6=$AEO$5,成绩录入!DD158,0)</f>
        <v>0</v>
      </c>
      <c r="AGR155" s="274">
        <f>IF(AGR$6=$AEO$5,成绩录入!DE158,0)</f>
        <v>0</v>
      </c>
      <c r="AGS155" s="274">
        <f>IF(AGS$6=$AEO$5,成绩录入!DF158,0)</f>
        <v>0</v>
      </c>
      <c r="AGT155" s="274">
        <f>IF(AGT$6=$AEO$5,成绩录入!DG158,0)</f>
        <v>0</v>
      </c>
      <c r="AGU155" s="274">
        <f>IF(AGU$6=$AEO$5,成绩录入!DH158,0)</f>
        <v>0</v>
      </c>
      <c r="AGV155" s="274">
        <f>IF(AGV$6=$AEO$5,成绩录入!DI158,0)</f>
        <v>0</v>
      </c>
      <c r="AGW155" s="274">
        <f>IF(AGW$6=$AEO$5,成绩录入!DJ158,0)</f>
        <v>0</v>
      </c>
      <c r="AGX155" s="248">
        <f>IF(AGX$6=$AEO$5,成绩录入!DK158,0)</f>
        <v>0</v>
      </c>
      <c r="AGY155" s="248">
        <f>IF(AGY$6=$AEO$5,成绩录入!DL158,0)</f>
        <v>0</v>
      </c>
      <c r="AGZ155" s="248">
        <f>IF(AGZ$6=$AEO$5,成绩录入!DM158,0)</f>
        <v>0</v>
      </c>
      <c r="AHA155" s="248">
        <f>IF(AHA$6=$AEO$5,成绩录入!DN158,0)</f>
        <v>0</v>
      </c>
      <c r="AHB155" s="248">
        <f>IF(AHB$6=$AEO$5,成绩录入!DO158,0)</f>
        <v>0</v>
      </c>
      <c r="AHC155" s="248">
        <f>IF(AHC$6=$AEO$5,成绩录入!DP158,0)</f>
        <v>0</v>
      </c>
      <c r="AHD155" s="248">
        <f>IF(AHD$6=$AEO$5,成绩录入!DQ158,0)</f>
        <v>0</v>
      </c>
      <c r="AHE155" s="248">
        <f>IF(AHE$6=$AEO$5,成绩录入!DR158,0)</f>
        <v>0</v>
      </c>
      <c r="AHF155" s="248">
        <f>IF(AHF$6=$AEO$5,成绩录入!DS158,0)</f>
        <v>0</v>
      </c>
      <c r="AHG155" s="248">
        <f>IF(AHG$6=$AEO$5,成绩录入!DT158,0)</f>
        <v>0</v>
      </c>
      <c r="AHH155" s="248">
        <f>IF(AHH$6=$AEO$5,成绩录入!DU158,0)</f>
        <v>0</v>
      </c>
      <c r="AHI155" s="248">
        <f>IF(AHI$6=$AEO$5,成绩录入!DV158,0)</f>
        <v>0</v>
      </c>
      <c r="AHJ155" s="248">
        <f>IF(AHJ$6=$AEO$5,成绩录入!DW158,0)</f>
        <v>0</v>
      </c>
      <c r="AHK155" s="248">
        <f>IF(AHK$6=$AEO$5,成绩录入!DX158,0)</f>
        <v>0</v>
      </c>
      <c r="AHL155" s="248">
        <f>IF(AHL$6=$AEO$5,成绩录入!DY158,0)</f>
        <v>0</v>
      </c>
      <c r="AHM155" s="248">
        <f>IF(AHM$6=$AEO$5,成绩录入!DZ158,0)</f>
        <v>0</v>
      </c>
      <c r="AHN155" s="248">
        <f>IF(AHN$6=$AEO$5,成绩录入!EA158,0)</f>
        <v>0</v>
      </c>
      <c r="AHO155" s="248">
        <f>IF(AHO$6=$AEO$5,成绩录入!EB158,0)</f>
        <v>0</v>
      </c>
      <c r="AHP155" s="248">
        <f>IF(AHP$6=$AEO$5,成绩录入!EC158,0)</f>
        <v>0</v>
      </c>
      <c r="AHQ155" s="248">
        <f>IF(AHQ$6=$AEO$5,成绩录入!ED158,0)</f>
        <v>0</v>
      </c>
      <c r="AHR155" s="248">
        <f>IF(AHR$6=$AEO$5,成绩录入!EE158,0)</f>
        <v>0</v>
      </c>
      <c r="AHS155" s="248">
        <f>IF(AHS$6=$AEO$5,成绩录入!EF158,0)</f>
        <v>0</v>
      </c>
      <c r="AHT155" s="248">
        <f>IF(AHT$6=$AEO$5,成绩录入!EG158,0)</f>
        <v>0</v>
      </c>
      <c r="AHU155" s="248">
        <f>IF(AHU$6=$AEO$5,成绩录入!EH158,0)</f>
        <v>0</v>
      </c>
      <c r="AHV155" s="248">
        <f>IF(AHV$6=$AEO$5,成绩录入!EI158,0)</f>
        <v>0</v>
      </c>
      <c r="AHW155" s="248">
        <f>IF(AHW$6=$AEO$5,成绩录入!EJ158,0)</f>
        <v>0</v>
      </c>
      <c r="AHX155" s="248">
        <f>IF(AHX$6=$AEO$5,成绩录入!EK158,0)</f>
        <v>0</v>
      </c>
      <c r="AHY155" s="248">
        <f>IF(AHY$6=$AEO$5,成绩录入!EL158,0)</f>
        <v>0</v>
      </c>
      <c r="AHZ155" s="248">
        <f>IF(AHZ$6=$AEO$5,成绩录入!EM158,0)</f>
        <v>0</v>
      </c>
      <c r="AIA155" s="248">
        <f>IF(AIA$6=$AEO$5,成绩录入!EN158,0)</f>
        <v>0</v>
      </c>
      <c r="AIB155" s="248">
        <f>IF(AIB$6=$AEO$5,成绩录入!EO158,0)</f>
        <v>0</v>
      </c>
      <c r="AIC155" s="248">
        <f>IF(AIC$6=$AEO$5,成绩录入!EP158,0)</f>
        <v>0</v>
      </c>
      <c r="AID155" s="248">
        <f>IF(AID$6=$AEO$5,成绩录入!EQ158,0)</f>
        <v>0</v>
      </c>
      <c r="AIE155" s="248">
        <f>IF(AIE$6=$AEO$5,成绩录入!ER158,0)</f>
        <v>0</v>
      </c>
      <c r="AIF155" s="248">
        <f>IF(AIF$6=$AEO$5,成绩录入!ES158,0)</f>
        <v>0</v>
      </c>
      <c r="AIG155" s="248">
        <f>IF(AIG$6=$AEO$5,成绩录入!ET158,0)</f>
        <v>0</v>
      </c>
      <c r="AIH155" s="248">
        <f>IF(AIH$6=$AEO$5,成绩录入!EU158,0)</f>
        <v>0</v>
      </c>
      <c r="AII155" s="248">
        <f>IF(AII$6=$AEO$5,成绩录入!EV158,0)</f>
        <v>0</v>
      </c>
      <c r="AIJ155" s="248">
        <f>IF(AIJ$6=$AEO$5,成绩录入!EW158,0)</f>
        <v>0</v>
      </c>
      <c r="AIK155" s="248">
        <f>IF(AIK$6=$AEO$5,成绩录入!EX158,0)</f>
        <v>0</v>
      </c>
      <c r="AIL155" s="218">
        <f t="shared" si="357"/>
        <v>0</v>
      </c>
      <c r="AIN155" s="402" t="str">
        <f>初始录入!A160</f>
        <v/>
      </c>
      <c r="AIO155" s="270">
        <f>初始录入!B160</f>
        <v>0</v>
      </c>
      <c r="AIP155" s="271">
        <f>初始录入!C160</f>
        <v>0</v>
      </c>
      <c r="AIQ155" s="403">
        <f>IF(平时!D153&lt;&gt;"",平时!D153,0)</f>
        <v>0</v>
      </c>
      <c r="AIR155" s="404" t="str">
        <f t="shared" si="331"/>
        <v/>
      </c>
      <c r="AIS155" s="403">
        <f>IF(过程!D153&lt;&gt;"",过程!D153,0)</f>
        <v>0</v>
      </c>
      <c r="AIT155" s="404" t="str">
        <f t="shared" si="332"/>
        <v/>
      </c>
      <c r="AIU155" s="216">
        <f>IF(期末!D153&lt;&gt;"",期末!D153,0)</f>
        <v>0</v>
      </c>
      <c r="AIV155" s="404" t="str">
        <f t="shared" si="333"/>
        <v/>
      </c>
      <c r="AIW155" s="405">
        <f t="shared" si="334"/>
        <v>0</v>
      </c>
      <c r="AIX155" s="403">
        <f>IF(平时!E153&lt;&gt;"",平时!E153,0)</f>
        <v>0</v>
      </c>
      <c r="AIY155" s="404" t="str">
        <f t="shared" si="335"/>
        <v/>
      </c>
      <c r="AIZ155" s="403">
        <f>IF(过程!E153&lt;&gt;"",过程!E153,0)</f>
        <v>0</v>
      </c>
      <c r="AJA155" s="404" t="str">
        <f t="shared" si="336"/>
        <v/>
      </c>
      <c r="AJB155" s="216">
        <f>IF(期末!E153&lt;&gt;"",期末!E153,0)</f>
        <v>0</v>
      </c>
      <c r="AJC155" s="404" t="str">
        <f t="shared" si="337"/>
        <v/>
      </c>
      <c r="AJD155" s="405">
        <f t="shared" si="338"/>
        <v>0</v>
      </c>
      <c r="AJE155" s="403">
        <f>IF(平时!F153&lt;&gt;"",平时!F153,0)</f>
        <v>0</v>
      </c>
      <c r="AJF155" s="404" t="str">
        <f t="shared" si="339"/>
        <v/>
      </c>
      <c r="AJG155" s="403">
        <f>IF(过程!F153&lt;&gt;"",过程!F153,0)</f>
        <v>0</v>
      </c>
      <c r="AJH155" s="404" t="str">
        <f t="shared" si="340"/>
        <v/>
      </c>
      <c r="AJI155" s="216">
        <f>IF(期末!F153&lt;&gt;"",期末!F153,0)</f>
        <v>0</v>
      </c>
      <c r="AJJ155" s="404" t="str">
        <f t="shared" si="341"/>
        <v/>
      </c>
      <c r="AJK155" s="405">
        <f t="shared" si="342"/>
        <v>0</v>
      </c>
      <c r="AJL155" s="403">
        <f>IF(平时!G153&lt;&gt;"",平时!G153,0)</f>
        <v>0</v>
      </c>
      <c r="AJM155" s="404" t="str">
        <f t="shared" si="343"/>
        <v/>
      </c>
      <c r="AJN155" s="403">
        <f>IF(过程!G153&lt;&gt;"",过程!G153,0)</f>
        <v>0</v>
      </c>
      <c r="AJO155" s="404" t="str">
        <f t="shared" si="344"/>
        <v/>
      </c>
      <c r="AJP155" s="216">
        <f>IF(期末!G153&lt;&gt;"",期末!G153,0)</f>
        <v>0</v>
      </c>
      <c r="AJQ155" s="404" t="str">
        <f t="shared" si="345"/>
        <v/>
      </c>
      <c r="AJR155" s="405">
        <f t="shared" si="346"/>
        <v>0</v>
      </c>
      <c r="AJS155" s="403">
        <f>IF(平时!H153&lt;&gt;"",平时!H153,0)</f>
        <v>0</v>
      </c>
      <c r="AJT155" s="404" t="str">
        <f t="shared" si="347"/>
        <v/>
      </c>
      <c r="AJU155" s="403">
        <f>IF(过程!H153&lt;&gt;"",过程!H153,0)</f>
        <v>0</v>
      </c>
      <c r="AJV155" s="404" t="str">
        <f t="shared" si="348"/>
        <v/>
      </c>
      <c r="AJW155" s="216">
        <f>IF(期末!H153&lt;&gt;"",期末!H153,0)</f>
        <v>0</v>
      </c>
      <c r="AJX155" s="404" t="str">
        <f t="shared" si="349"/>
        <v/>
      </c>
      <c r="AJY155" s="406">
        <f t="shared" si="350"/>
        <v>0</v>
      </c>
      <c r="AKA155" s="216" t="str">
        <f>初始录入!A160</f>
        <v/>
      </c>
      <c r="AKB155" s="216">
        <f>初始录入!B160</f>
        <v>0</v>
      </c>
      <c r="AKC155" s="216">
        <f>初始录入!C160</f>
        <v>0</v>
      </c>
      <c r="AKD155" s="327" t="str">
        <f>IF(初始录入!$E160=初始录入!$K$2,达成度!$D168,"")</f>
        <v/>
      </c>
      <c r="AKE155" s="327" t="str">
        <f>IF(初始录入!$E160=初始录入!$K$3,达成度!D168,"")</f>
        <v/>
      </c>
      <c r="AKF155" s="216" t="str">
        <f>IF(初始录入!$E160=初始录入!$K$4,达成度!D168,"")</f>
        <v/>
      </c>
      <c r="AKG155" s="216" t="str">
        <f>IF(初始录入!$E160=初始录入!$K$5,达成度!D168,"")</f>
        <v/>
      </c>
      <c r="AKH155" s="327" t="str">
        <f>IF(初始录入!$E160=初始录入!$K$2,达成度!E168,"")</f>
        <v/>
      </c>
      <c r="AKI155" s="327" t="str">
        <f>IF(初始录入!$E160=初始录入!$K$3,达成度!E168,"")</f>
        <v/>
      </c>
      <c r="AKJ155" s="216" t="str">
        <f>IF(初始录入!$E160=初始录入!$K$4,达成度!E168,"")</f>
        <v/>
      </c>
      <c r="AKK155" s="216" t="str">
        <f>IF(初始录入!$E160=初始录入!$K$5,达成度!E168,"")</f>
        <v/>
      </c>
      <c r="AKL155" s="327" t="str">
        <f>IF(初始录入!$E160=初始录入!$K$2,达成度!F168,"")</f>
        <v/>
      </c>
      <c r="AKM155" s="327" t="str">
        <f>IF(初始录入!$E160=初始录入!$K$3,达成度!F168,"")</f>
        <v/>
      </c>
      <c r="AKN155" s="216" t="str">
        <f>IF(初始录入!$E160=初始录入!$K$4,达成度!F168,"")</f>
        <v/>
      </c>
      <c r="AKO155" s="216" t="str">
        <f>IF(初始录入!$E160=初始录入!$K$5,达成度!F168,"")</f>
        <v/>
      </c>
      <c r="AKP155" s="327" t="str">
        <f>IF(初始录入!$E160=初始录入!$K$2,达成度!H168,"")</f>
        <v/>
      </c>
      <c r="AKQ155" s="327" t="str">
        <f>IF(初始录入!$E160=初始录入!$K$3,达成度!H168,"")</f>
        <v/>
      </c>
      <c r="AKR155" s="216" t="str">
        <f>IF(初始录入!$E160=初始录入!$K$4,达成度!H168,"")</f>
        <v/>
      </c>
      <c r="AKS155" s="216" t="str">
        <f>IF(初始录入!$E160=初始录入!$K$5,达成度!H168,"")</f>
        <v/>
      </c>
      <c r="AKT155" s="327" t="str">
        <f>IF(初始录入!$E160=初始录入!$K$2,达成度!I168,"")</f>
        <v/>
      </c>
      <c r="AKU155" s="327" t="str">
        <f>IF(初始录入!$E160=初始录入!$K$3,达成度!I168,"")</f>
        <v/>
      </c>
      <c r="AKV155" s="216" t="str">
        <f>IF(初始录入!$E160=初始录入!$K$4,达成度!I168,"")</f>
        <v/>
      </c>
      <c r="AKW155" s="216" t="str">
        <f>IF(初始录入!$E160=初始录入!$K$5,达成度!I168,"")</f>
        <v/>
      </c>
      <c r="AKX155" s="327" t="str">
        <f>IF(初始录入!$E160=初始录入!$K$2,达成度!J168,"")</f>
        <v/>
      </c>
      <c r="AKY155" s="327" t="str">
        <f>IF(初始录入!$E160=初始录入!$K$3,达成度!J168,"")</f>
        <v/>
      </c>
      <c r="AKZ155" s="216" t="str">
        <f>IF(初始录入!$E160=初始录入!$K$4,达成度!J168,"")</f>
        <v/>
      </c>
      <c r="ALA155" s="216" t="str">
        <f>IF(初始录入!$E160=初始录入!$K$5,达成度!J168,"")</f>
        <v/>
      </c>
      <c r="ALB155" s="327" t="str">
        <f>IF(初始录入!$E160=初始录入!$K$2,达成度!L168,"")</f>
        <v/>
      </c>
      <c r="ALC155" s="327" t="str">
        <f>IF(初始录入!$E160=初始录入!$K$3,达成度!L168,"")</f>
        <v/>
      </c>
      <c r="ALD155" s="216" t="str">
        <f>IF(初始录入!$E160=初始录入!$K$4,达成度!L168,"")</f>
        <v/>
      </c>
      <c r="ALE155" s="216" t="str">
        <f>IF(初始录入!$E160=初始录入!$K$5,达成度!L168,"")</f>
        <v/>
      </c>
      <c r="ALF155" s="327" t="str">
        <f>IF(初始录入!$E160=初始录入!$K$2,达成度!M168,"")</f>
        <v/>
      </c>
      <c r="ALG155" s="327" t="str">
        <f>IF(初始录入!$E160=初始录入!$K$3,达成度!M168,"")</f>
        <v/>
      </c>
      <c r="ALH155" s="216" t="str">
        <f>IF(初始录入!$E160=初始录入!$K$4,达成度!M168,"")</f>
        <v/>
      </c>
      <c r="ALI155" s="216" t="str">
        <f>IF(初始录入!$E160=初始录入!$K$5,达成度!M168,"")</f>
        <v/>
      </c>
      <c r="ALJ155" s="327" t="str">
        <f>IF(初始录入!$E160=初始录入!$K$2,达成度!N168,"")</f>
        <v/>
      </c>
      <c r="ALK155" s="327" t="str">
        <f>IF(初始录入!$E160=初始录入!$K$3,达成度!N168,"")</f>
        <v/>
      </c>
      <c r="ALL155" s="216" t="str">
        <f>IF(初始录入!$E160=初始录入!$K$4,达成度!N168,"")</f>
        <v/>
      </c>
      <c r="ALM155" s="216" t="str">
        <f>IF(初始录入!$E160=初始录入!$K$5,达成度!N168,"")</f>
        <v/>
      </c>
      <c r="ALN155" s="327" t="str">
        <f>IF(初始录入!$E160=初始录入!$K$2,达成度!P168,"")</f>
        <v/>
      </c>
      <c r="ALO155" s="327" t="str">
        <f>IF(初始录入!$E160=初始录入!$K$3,达成度!P168,"")</f>
        <v/>
      </c>
      <c r="ALP155" s="216" t="str">
        <f>IF(初始录入!$E160=初始录入!$K$4,达成度!P168,"")</f>
        <v/>
      </c>
      <c r="ALQ155" s="216" t="str">
        <f>IF(初始录入!$E160=初始录入!$K$5,达成度!P168,"")</f>
        <v/>
      </c>
      <c r="ALR155" s="327" t="str">
        <f>IF(初始录入!$E160=初始录入!$K$2,达成度!Q168,"")</f>
        <v/>
      </c>
      <c r="ALS155" s="327" t="str">
        <f>IF(初始录入!$E160=初始录入!$K$3,达成度!Q168,"")</f>
        <v/>
      </c>
      <c r="ALT155" s="216" t="str">
        <f>IF(初始录入!$E160=初始录入!$K$4,达成度!Q168,"")</f>
        <v/>
      </c>
      <c r="ALU155" s="216" t="str">
        <f>IF(初始录入!$E160=初始录入!$K$5,达成度!Q168,"")</f>
        <v/>
      </c>
      <c r="ALV155" s="327" t="str">
        <f>IF(初始录入!$E160=初始录入!$K$2,达成度!R168,"")</f>
        <v/>
      </c>
      <c r="ALW155" s="327" t="str">
        <f>IF(初始录入!$E160=初始录入!$K$3,达成度!R168,"")</f>
        <v/>
      </c>
      <c r="ALX155" s="216" t="str">
        <f>IF(初始录入!$E160=初始录入!$K$4,达成度!R168,"")</f>
        <v/>
      </c>
      <c r="ALY155" s="216"/>
      <c r="ALZ155" s="327" t="str">
        <f>IF(初始录入!$E160=初始录入!$K$2,达成度!T168,"")</f>
        <v/>
      </c>
      <c r="AMA155" s="327" t="str">
        <f>IF(初始录入!$E160=初始录入!$K$3,达成度!T168,"")</f>
        <v/>
      </c>
      <c r="AMB155" s="216" t="str">
        <f>IF(初始录入!$E160=初始录入!$K$4,达成度!T168,"")</f>
        <v/>
      </c>
      <c r="AMC155" s="216" t="str">
        <f>IF(初始录入!$E160=初始录入!$K$5,达成度!T168,"")</f>
        <v/>
      </c>
      <c r="AMD155" s="327" t="str">
        <f>IF(初始录入!$E160=初始录入!$K$2,达成度!U168,"")</f>
        <v/>
      </c>
      <c r="AME155" s="327" t="str">
        <f>IF(初始录入!$E160=初始录入!$K$3,达成度!U168,"")</f>
        <v/>
      </c>
      <c r="AMF155" s="216" t="str">
        <f>IF(初始录入!$E160=初始录入!$K$4,达成度!U168,"")</f>
        <v/>
      </c>
      <c r="AMG155" s="216" t="str">
        <f>IF(初始录入!$E160=初始录入!$K$5,达成度!U168,"")</f>
        <v/>
      </c>
      <c r="AMH155" s="327" t="str">
        <f>IF(初始录入!$E160=初始录入!$K$2,达成度!V168,"")</f>
        <v/>
      </c>
      <c r="AMI155" s="327" t="str">
        <f>IF(初始录入!$E160=初始录入!$K$3,达成度!V168,"")</f>
        <v/>
      </c>
      <c r="AMJ155" s="216" t="str">
        <f>IF(初始录入!$E160=初始录入!$K$4,达成度!W168,"")</f>
        <v/>
      </c>
      <c r="AMK155" s="216" t="str">
        <f>IF(初始录入!$E160=初始录入!$K$5,达成度!W168,"")</f>
        <v/>
      </c>
      <c r="AMM155" s="270">
        <f t="shared" si="369"/>
        <v>148</v>
      </c>
      <c r="AMN155" s="222" t="str">
        <f t="shared" si="365"/>
        <v/>
      </c>
      <c r="AMO155" s="325" t="str">
        <f>IF($AMM155&lt;=$H$7,INDEX(达成度!$G$21:$G$170,$AMM155,1),"")</f>
        <v/>
      </c>
      <c r="AMP155" s="325" t="str">
        <f>IF($AMM155&lt;=$H$7,INDEX(达成度!$K$21:$K$170,$AMM155,1),"")</f>
        <v/>
      </c>
      <c r="AMQ155" s="325" t="str">
        <f>IF($AMM155&lt;=$H$7,INDEX(达成度!$O$21:$O$170,$AMM155,1),"")</f>
        <v/>
      </c>
      <c r="AMR155" s="325" t="str">
        <f>IF($AMM155&lt;=$H$7,INDEX(达成度!$S$21:$S$170,$AMM155,1),"")</f>
        <v/>
      </c>
      <c r="AMS155" s="326" t="str">
        <f>IF($AMM155&lt;=$H$7,INDEX(达成度!$W$21:$W$170,$AMM155,1),"")</f>
        <v/>
      </c>
      <c r="AMU155" s="407"/>
      <c r="AMV155" s="222" t="str">
        <f t="shared" si="366"/>
        <v/>
      </c>
      <c r="AMW155" s="325" t="str">
        <f>IF($AMM155&lt;=$I$7,INDEX(达成度!$G$21:$G$170,$AMM155+$H$7,1),"")</f>
        <v/>
      </c>
      <c r="AMX155" s="325" t="str">
        <f>IF($AMM155&lt;=$I$7,INDEX(达成度!$K$21:$K$170,$AMM155+$H$7,1),"")</f>
        <v/>
      </c>
      <c r="AMY155" s="325" t="str">
        <f>IF($AMM155&lt;=$I$7,INDEX(达成度!$O$21:$O$170,$AMM155+$H$7,1),"")</f>
        <v/>
      </c>
      <c r="AMZ155" s="325" t="str">
        <f>IF($AMM155&lt;=$I$7,INDEX(达成度!$S$21:$S$170,$AMM155+$H$7,1),"")</f>
        <v/>
      </c>
      <c r="ANA155" s="326" t="str">
        <f>IF($AMM155&lt;=$I$7,INDEX(达成度!$W$21:$W$170,$AMM155+$H$7,1),"")</f>
        <v/>
      </c>
      <c r="ANC155" s="270"/>
      <c r="AND155" s="216" t="str">
        <f t="shared" si="367"/>
        <v/>
      </c>
      <c r="ANE155" s="325" t="str">
        <f>IF($AMM155&lt;=$J$7,INDEX(达成度!$G$21:$G$170,$AMM155+$H$7+$I$7,1),"")</f>
        <v/>
      </c>
      <c r="ANF155" s="325" t="str">
        <f>IF($AMM155&lt;=$J$7,INDEX(达成度!$K$21:$K$170,$AMM155+$H$7+$I$7,1),"")</f>
        <v/>
      </c>
      <c r="ANG155" s="325" t="str">
        <f>IF($AMM155&lt;=$J$7,INDEX(达成度!$O$21:$O$170,$AMM155+$H$7+$I$7,1),"")</f>
        <v/>
      </c>
      <c r="ANH155" s="325" t="str">
        <f>IF($AMM155&lt;=$J$7,INDEX(达成度!$S$21:$S$170,$AMM155+$H$7+$I$7,1),"")</f>
        <v/>
      </c>
      <c r="ANI155" s="326" t="str">
        <f>IF($AMM155&lt;=$J$7,INDEX(达成度!$W$21:$W$170,$AMM155+$H$7+$I$7,1),"")</f>
        <v/>
      </c>
      <c r="ANK155" s="270"/>
      <c r="ANL155" s="216" t="str">
        <f t="shared" si="368"/>
        <v/>
      </c>
      <c r="ANM155" s="325" t="str">
        <f>IF($AMM155&lt;=$K$7,INDEX(达成度!$G$21:$G$170,$AMM155+$H$7+$I$7+$J$7,1),"")</f>
        <v/>
      </c>
      <c r="ANN155" s="325" t="str">
        <f>IF($AMM155&lt;=$K$7,INDEX(达成度!$K$21:$K$170,$AMM155+$H$7+$I$7+$J$7,1),"")</f>
        <v/>
      </c>
      <c r="ANO155" s="325" t="str">
        <f>IF($AMM155&lt;=$K$7,INDEX(达成度!$O$21:$O$170,$AMM155+$H$7+$I$7+$J$7,1),"")</f>
        <v/>
      </c>
      <c r="ANP155" s="325" t="str">
        <f>IF($AMM155&lt;=$K$7,INDEX(达成度!$S$21:$S$170,$AMM155+$H$7+$I$7+$J$7,1),"")</f>
        <v/>
      </c>
      <c r="ANQ155" s="326" t="str">
        <f>IF($AMM155&lt;=$K$7,INDEX(达成度!$W$21:$W$170,$AMM155+$H$7+$I$7+$J$7,1),"")</f>
        <v/>
      </c>
    </row>
    <row r="156" ht="18" customHeight="1" spans="1:1024 1025:1057">
      <c r="A156" s="215" t="str">
        <f>初始录入!A161</f>
        <v/>
      </c>
      <c r="B156" s="216" t="str">
        <f>IF(初始录入!B161&lt;&gt;"",初始录入!B161,"")</f>
        <v/>
      </c>
      <c r="C156" s="216" t="str">
        <f>IF(初始录入!C161&lt;&gt;"",初始录入!C161,"")</f>
        <v/>
      </c>
      <c r="D156" s="216" t="str">
        <f>IF(初始录入!D161&lt;&gt;"",初始录入!D161,"")</f>
        <v/>
      </c>
      <c r="E156" s="218" t="str">
        <f>IF(初始录入!E161&lt;&gt;"",初始录入!E161,"")</f>
        <v/>
      </c>
      <c r="G156" s="330"/>
      <c r="H156" s="295">
        <f>IF(初始录入!E161=H$6,1,0)</f>
        <v>0</v>
      </c>
      <c r="I156" s="295">
        <f>IF(初始录入!E161=I$6,1,0)</f>
        <v>0</v>
      </c>
      <c r="J156" s="295">
        <f>IF(初始录入!E161=J$6,1,0)</f>
        <v>0</v>
      </c>
      <c r="K156" s="321">
        <f>IF(初始录入!E161=K$6,1,0)</f>
        <v>0</v>
      </c>
      <c r="Y156" s="294">
        <v>100</v>
      </c>
      <c r="Z156" s="295">
        <f>成绩录入!$F$7</f>
        <v>0</v>
      </c>
      <c r="AA156" s="295">
        <f>成绩录入!F159</f>
        <v>0</v>
      </c>
      <c r="AB156" s="296">
        <f>IF(初始录入!$M$7&lt;&gt;"",IF(成绩录入!$F$7&lt;&gt;"",IF(初始录入!$P$7="次数",AA156/Z156*Y156,成绩录入!F159),0),0)</f>
        <v>0</v>
      </c>
      <c r="AC156" s="297">
        <f t="shared" si="278"/>
        <v>0</v>
      </c>
      <c r="AD156" s="297">
        <f t="shared" si="279"/>
        <v>0</v>
      </c>
      <c r="AE156" s="297">
        <f t="shared" si="280"/>
        <v>0</v>
      </c>
      <c r="AF156" s="297">
        <f t="shared" si="281"/>
        <v>0</v>
      </c>
      <c r="AG156" s="297">
        <f t="shared" si="282"/>
        <v>0</v>
      </c>
      <c r="AH156" s="298">
        <f t="shared" si="283"/>
        <v>0</v>
      </c>
      <c r="AJ156" s="260">
        <f>成绩录入!I159</f>
        <v>0</v>
      </c>
      <c r="AK156" s="248">
        <f>成绩录入!J159</f>
        <v>0</v>
      </c>
      <c r="AL156" s="248">
        <f>成绩录入!K159</f>
        <v>0</v>
      </c>
      <c r="AM156" s="248">
        <f>成绩录入!L159</f>
        <v>0</v>
      </c>
      <c r="AN156" s="248">
        <f>成绩录入!M159</f>
        <v>0</v>
      </c>
      <c r="AO156" s="298">
        <f t="shared" si="284"/>
        <v>0</v>
      </c>
      <c r="AQ156" s="260">
        <f>成绩录入!I159</f>
        <v>0</v>
      </c>
      <c r="AR156" s="248">
        <f>成绩录入!J159</f>
        <v>0</v>
      </c>
      <c r="AS156" s="248">
        <f>成绩录入!K159</f>
        <v>0</v>
      </c>
      <c r="AT156" s="248">
        <f>成绩录入!L159</f>
        <v>0</v>
      </c>
      <c r="AU156" s="248">
        <f>成绩录入!M159</f>
        <v>0</v>
      </c>
      <c r="AV156" s="298">
        <f t="shared" si="285"/>
        <v>0</v>
      </c>
      <c r="AX156" s="260">
        <f>成绩录入!I159</f>
        <v>0</v>
      </c>
      <c r="AY156" s="248">
        <f>成绩录入!J159</f>
        <v>0</v>
      </c>
      <c r="AZ156" s="248">
        <f>成绩录入!K159</f>
        <v>0</v>
      </c>
      <c r="BA156" s="248">
        <f>成绩录入!L159</f>
        <v>0</v>
      </c>
      <c r="BB156" s="248">
        <f>成绩录入!M159</f>
        <v>0</v>
      </c>
      <c r="BC156" s="298">
        <f t="shared" si="286"/>
        <v>0</v>
      </c>
      <c r="BE156" s="260">
        <f>成绩录入!I159</f>
        <v>0</v>
      </c>
      <c r="BF156" s="248">
        <f>成绩录入!J159</f>
        <v>0</v>
      </c>
      <c r="BG156" s="248">
        <f>成绩录入!K159</f>
        <v>0</v>
      </c>
      <c r="BH156" s="248">
        <f>成绩录入!L159</f>
        <v>0</v>
      </c>
      <c r="BI156" s="248">
        <f>成绩录入!M159</f>
        <v>0</v>
      </c>
      <c r="BJ156" s="298">
        <f t="shared" si="287"/>
        <v>0</v>
      </c>
      <c r="BL156" s="260">
        <f>成绩录入!I159</f>
        <v>0</v>
      </c>
      <c r="BM156" s="248">
        <f>成绩录入!J159</f>
        <v>0</v>
      </c>
      <c r="BN156" s="248">
        <f>成绩录入!K159</f>
        <v>0</v>
      </c>
      <c r="BO156" s="248">
        <f>成绩录入!L159</f>
        <v>0</v>
      </c>
      <c r="BP156" s="248">
        <f>成绩录入!M159</f>
        <v>0</v>
      </c>
      <c r="BQ156" s="298">
        <f t="shared" si="288"/>
        <v>0</v>
      </c>
      <c r="BS156" s="260">
        <f>成绩录入!P159</f>
        <v>0</v>
      </c>
      <c r="BT156" s="248">
        <f>成绩录入!Q159</f>
        <v>0</v>
      </c>
      <c r="BU156" s="248">
        <f>成绩录入!R159</f>
        <v>0</v>
      </c>
      <c r="BV156" s="248">
        <f>成绩录入!S159</f>
        <v>0</v>
      </c>
      <c r="BW156" s="248">
        <f>成绩录入!T159</f>
        <v>0</v>
      </c>
      <c r="BX156" s="248">
        <f>成绩录入!U159</f>
        <v>0</v>
      </c>
      <c r="BY156" s="248">
        <f>成绩录入!V159</f>
        <v>0</v>
      </c>
      <c r="BZ156" s="248">
        <f>成绩录入!W159</f>
        <v>0</v>
      </c>
      <c r="CA156" s="248">
        <f>成绩录入!X159</f>
        <v>0</v>
      </c>
      <c r="CB156" s="248">
        <f>成绩录入!Y159</f>
        <v>0</v>
      </c>
      <c r="CC156" s="298">
        <f t="shared" si="289"/>
        <v>0</v>
      </c>
      <c r="CE156" s="260">
        <f>成绩录入!P159</f>
        <v>0</v>
      </c>
      <c r="CF156" s="248">
        <f>成绩录入!Q159</f>
        <v>0</v>
      </c>
      <c r="CG156" s="248">
        <f>成绩录入!R159</f>
        <v>0</v>
      </c>
      <c r="CH156" s="248">
        <f>成绩录入!S159</f>
        <v>0</v>
      </c>
      <c r="CI156" s="248">
        <f>成绩录入!T159</f>
        <v>0</v>
      </c>
      <c r="CJ156" s="248">
        <f>成绩录入!U159</f>
        <v>0</v>
      </c>
      <c r="CK156" s="248">
        <f>成绩录入!V159</f>
        <v>0</v>
      </c>
      <c r="CL156" s="248">
        <f>成绩录入!W159</f>
        <v>0</v>
      </c>
      <c r="CM156" s="248">
        <f>成绩录入!X159</f>
        <v>0</v>
      </c>
      <c r="CN156" s="248">
        <f>成绩录入!Y159</f>
        <v>0</v>
      </c>
      <c r="CO156" s="298">
        <f t="shared" si="290"/>
        <v>0</v>
      </c>
      <c r="CQ156" s="260">
        <f>成绩录入!P159</f>
        <v>0</v>
      </c>
      <c r="CR156" s="248">
        <f>成绩录入!Q159</f>
        <v>0</v>
      </c>
      <c r="CS156" s="248">
        <f>成绩录入!R159</f>
        <v>0</v>
      </c>
      <c r="CT156" s="248">
        <f>成绩录入!S159</f>
        <v>0</v>
      </c>
      <c r="CU156" s="248">
        <f>成绩录入!T159</f>
        <v>0</v>
      </c>
      <c r="CV156" s="248">
        <f>成绩录入!U159</f>
        <v>0</v>
      </c>
      <c r="CW156" s="248">
        <f>成绩录入!V159</f>
        <v>0</v>
      </c>
      <c r="CX156" s="248">
        <f>成绩录入!W159</f>
        <v>0</v>
      </c>
      <c r="CY156" s="248">
        <f>成绩录入!X159</f>
        <v>0</v>
      </c>
      <c r="CZ156" s="248">
        <f>成绩录入!Y159</f>
        <v>0</v>
      </c>
      <c r="DA156" s="298">
        <f t="shared" si="291"/>
        <v>0</v>
      </c>
      <c r="DC156" s="260">
        <f>成绩录入!P159</f>
        <v>0</v>
      </c>
      <c r="DD156" s="248">
        <f>成绩录入!Q159</f>
        <v>0</v>
      </c>
      <c r="DE156" s="248">
        <f>成绩录入!R159</f>
        <v>0</v>
      </c>
      <c r="DF156" s="248">
        <f>成绩录入!S159</f>
        <v>0</v>
      </c>
      <c r="DG156" s="248">
        <f>成绩录入!T159</f>
        <v>0</v>
      </c>
      <c r="DH156" s="248">
        <f>成绩录入!U159</f>
        <v>0</v>
      </c>
      <c r="DI156" s="248">
        <f>成绩录入!V159</f>
        <v>0</v>
      </c>
      <c r="DJ156" s="248">
        <f>成绩录入!W159</f>
        <v>0</v>
      </c>
      <c r="DK156" s="248">
        <f>成绩录入!X159</f>
        <v>0</v>
      </c>
      <c r="DL156" s="248">
        <f>成绩录入!Y159</f>
        <v>0</v>
      </c>
      <c r="DM156" s="298">
        <f t="shared" si="351"/>
        <v>0</v>
      </c>
      <c r="DN156" s="299"/>
      <c r="DO156" s="260">
        <f>成绩录入!P159</f>
        <v>0</v>
      </c>
      <c r="DP156" s="248">
        <f>成绩录入!Q159</f>
        <v>0</v>
      </c>
      <c r="DQ156" s="248">
        <f>成绩录入!R159</f>
        <v>0</v>
      </c>
      <c r="DR156" s="248">
        <f>成绩录入!S159</f>
        <v>0</v>
      </c>
      <c r="DS156" s="248">
        <f>成绩录入!T159</f>
        <v>0</v>
      </c>
      <c r="DT156" s="248">
        <f>成绩录入!U159</f>
        <v>0</v>
      </c>
      <c r="DU156" s="248">
        <f>成绩录入!V159</f>
        <v>0</v>
      </c>
      <c r="DV156" s="248">
        <f>成绩录入!W159</f>
        <v>0</v>
      </c>
      <c r="DW156" s="248">
        <f>成绩录入!X159</f>
        <v>0</v>
      </c>
      <c r="DX156" s="248">
        <f>成绩录入!Y159</f>
        <v>0</v>
      </c>
      <c r="DY156" s="298">
        <f t="shared" si="352"/>
        <v>0</v>
      </c>
      <c r="EA156" s="301" t="e">
        <f t="shared" si="294"/>
        <v>#DIV/0!</v>
      </c>
      <c r="EB156" s="297" t="e">
        <f t="shared" si="295"/>
        <v>#DIV/0!</v>
      </c>
      <c r="EC156" s="297" t="e">
        <f t="shared" si="296"/>
        <v>#DIV/0!</v>
      </c>
      <c r="ED156" s="297" t="e">
        <f t="shared" si="297"/>
        <v>#DIV/0!</v>
      </c>
      <c r="EE156" s="297" t="e">
        <f t="shared" si="298"/>
        <v>#DIV/0!</v>
      </c>
      <c r="EF156" s="302" t="e">
        <f t="shared" si="299"/>
        <v>#DIV/0!</v>
      </c>
      <c r="EG156" s="303"/>
      <c r="EH156" s="304">
        <f t="shared" si="300"/>
        <v>0</v>
      </c>
      <c r="EI156" s="397">
        <f>成绩录入!I159</f>
        <v>0</v>
      </c>
      <c r="EJ156" s="397">
        <f>成绩录入!J159</f>
        <v>0</v>
      </c>
      <c r="EK156" s="397">
        <f>成绩录入!K159</f>
        <v>0</v>
      </c>
      <c r="EL156" s="397">
        <f>成绩录入!L159</f>
        <v>0</v>
      </c>
      <c r="EM156" s="397">
        <f>成绩录入!M159</f>
        <v>0</v>
      </c>
      <c r="EN156" s="397">
        <f>成绩录入!P159</f>
        <v>0</v>
      </c>
      <c r="EO156" s="397">
        <f>成绩录入!Q159</f>
        <v>0</v>
      </c>
      <c r="EP156" s="397">
        <f>成绩录入!R159</f>
        <v>0</v>
      </c>
      <c r="EQ156" s="397">
        <f>成绩录入!S159</f>
        <v>0</v>
      </c>
      <c r="ER156" s="397">
        <f>成绩录入!T159</f>
        <v>0</v>
      </c>
      <c r="ES156" s="397">
        <f>成绩录入!U159</f>
        <v>0</v>
      </c>
      <c r="ET156" s="397">
        <f>成绩录入!V159</f>
        <v>0</v>
      </c>
      <c r="EU156" s="397">
        <f>成绩录入!W159</f>
        <v>0</v>
      </c>
      <c r="EV156" s="397">
        <f>成绩录入!X159</f>
        <v>0</v>
      </c>
      <c r="EW156" s="398">
        <f>成绩录入!Y159</f>
        <v>0</v>
      </c>
      <c r="EY156" s="304" t="str">
        <f t="shared" si="358"/>
        <v/>
      </c>
      <c r="EZ156" s="296" t="str">
        <f t="shared" si="358"/>
        <v/>
      </c>
      <c r="FA156" s="296" t="str">
        <f t="shared" si="358"/>
        <v/>
      </c>
      <c r="FB156" s="296" t="str">
        <f t="shared" si="358"/>
        <v/>
      </c>
      <c r="FC156" s="302">
        <f>成绩录入!AB159</f>
        <v>0</v>
      </c>
      <c r="FD156" s="303"/>
      <c r="FE156" s="399" t="str">
        <f t="shared" si="301"/>
        <v>√</v>
      </c>
      <c r="FF156" s="397" t="str">
        <f t="shared" si="302"/>
        <v>√</v>
      </c>
      <c r="FG156" s="397" t="str">
        <f t="shared" si="303"/>
        <v>√</v>
      </c>
      <c r="FH156" s="397" t="str">
        <f t="shared" si="304"/>
        <v>√</v>
      </c>
      <c r="FI156" s="398" t="str">
        <f t="shared" si="305"/>
        <v>√</v>
      </c>
      <c r="FJ156" s="299"/>
      <c r="FK156" s="260">
        <f>成绩录入!AB159</f>
        <v>0</v>
      </c>
      <c r="FL156" s="248">
        <f>成绩录入!AC159</f>
        <v>0</v>
      </c>
      <c r="FM156" s="248">
        <f>成绩录入!AD159</f>
        <v>0</v>
      </c>
      <c r="FN156" s="248">
        <f>成绩录入!AE159</f>
        <v>0</v>
      </c>
      <c r="FO156" s="248">
        <f>成绩录入!AF159</f>
        <v>0</v>
      </c>
      <c r="FP156" s="248">
        <f>成绩录入!AG159</f>
        <v>0</v>
      </c>
      <c r="FQ156" s="298">
        <f t="shared" si="306"/>
        <v>0</v>
      </c>
      <c r="FR156" s="299"/>
      <c r="FS156" s="260">
        <f>成绩录入!AB159</f>
        <v>0</v>
      </c>
      <c r="FT156" s="248">
        <f>成绩录入!AC159</f>
        <v>0</v>
      </c>
      <c r="FU156" s="248">
        <f>成绩录入!AD159</f>
        <v>0</v>
      </c>
      <c r="FV156" s="248">
        <f>成绩录入!AE159</f>
        <v>0</v>
      </c>
      <c r="FW156" s="248">
        <f>成绩录入!AF159</f>
        <v>0</v>
      </c>
      <c r="FX156" s="333">
        <f>成绩录入!AG159</f>
        <v>0</v>
      </c>
      <c r="FY156" s="298">
        <f t="shared" si="307"/>
        <v>0</v>
      </c>
      <c r="FZ156" s="299"/>
      <c r="GA156" s="260">
        <f>成绩录入!AB159</f>
        <v>0</v>
      </c>
      <c r="GB156" s="248">
        <f>成绩录入!AC159</f>
        <v>0</v>
      </c>
      <c r="GC156" s="248">
        <f>成绩录入!AD159</f>
        <v>0</v>
      </c>
      <c r="GD156" s="248">
        <f>成绩录入!AE159</f>
        <v>0</v>
      </c>
      <c r="GE156" s="248">
        <f>成绩录入!AF159</f>
        <v>0</v>
      </c>
      <c r="GF156" s="248">
        <f>成绩录入!AG159</f>
        <v>0</v>
      </c>
      <c r="GG156" s="298">
        <f t="shared" si="308"/>
        <v>0</v>
      </c>
      <c r="GI156" s="260">
        <f>成绩录入!AB159</f>
        <v>0</v>
      </c>
      <c r="GJ156" s="248">
        <f>成绩录入!AC159</f>
        <v>0</v>
      </c>
      <c r="GK156" s="248">
        <f>成绩录入!AD159</f>
        <v>0</v>
      </c>
      <c r="GL156" s="248">
        <f>成绩录入!AE159</f>
        <v>0</v>
      </c>
      <c r="GM156" s="248">
        <f>成绩录入!AF159</f>
        <v>0</v>
      </c>
      <c r="GN156" s="248">
        <f>成绩录入!AG159</f>
        <v>0</v>
      </c>
      <c r="GO156" s="298">
        <f t="shared" si="309"/>
        <v>0</v>
      </c>
      <c r="GP156" s="299"/>
      <c r="GQ156" s="260">
        <f>成绩录入!AB159</f>
        <v>0</v>
      </c>
      <c r="GR156" s="248">
        <f>成绩录入!AC159</f>
        <v>0</v>
      </c>
      <c r="GS156" s="248">
        <f>成绩录入!AD159</f>
        <v>0</v>
      </c>
      <c r="GT156" s="248">
        <f>成绩录入!AE159</f>
        <v>0</v>
      </c>
      <c r="GU156" s="248">
        <f>成绩录入!AF159</f>
        <v>0</v>
      </c>
      <c r="GV156" s="248">
        <f>成绩录入!AG159</f>
        <v>0</v>
      </c>
      <c r="GW156" s="298">
        <f t="shared" si="310"/>
        <v>0</v>
      </c>
      <c r="GX156" s="299"/>
      <c r="GY156" s="273">
        <f>成绩录入!AJ159</f>
        <v>0</v>
      </c>
      <c r="GZ156" s="274">
        <f>成绩录入!AK159</f>
        <v>0</v>
      </c>
      <c r="HA156" s="274">
        <f>成绩录入!AL159</f>
        <v>0</v>
      </c>
      <c r="HB156" s="274">
        <f>成绩录入!AM159</f>
        <v>0</v>
      </c>
      <c r="HC156" s="274">
        <f>成绩录入!AN159</f>
        <v>0</v>
      </c>
      <c r="HD156" s="274">
        <f>成绩录入!AO159</f>
        <v>0</v>
      </c>
      <c r="HE156" s="310">
        <f t="shared" si="359"/>
        <v>0</v>
      </c>
      <c r="HF156" s="299"/>
      <c r="HG156" s="273">
        <f>成绩录入!AJ159</f>
        <v>0</v>
      </c>
      <c r="HH156" s="274">
        <f>成绩录入!AK159</f>
        <v>0</v>
      </c>
      <c r="HI156" s="274">
        <f>成绩录入!AL159</f>
        <v>0</v>
      </c>
      <c r="HJ156" s="274">
        <f>成绩录入!AM159</f>
        <v>0</v>
      </c>
      <c r="HK156" s="274">
        <f>成绩录入!AN159</f>
        <v>0</v>
      </c>
      <c r="HL156" s="274">
        <f>成绩录入!AO159</f>
        <v>0</v>
      </c>
      <c r="HM156" s="310">
        <f t="shared" si="360"/>
        <v>0</v>
      </c>
      <c r="HO156" s="273">
        <f>成绩录入!AJ159</f>
        <v>0</v>
      </c>
      <c r="HP156" s="274">
        <f>成绩录入!AK159</f>
        <v>0</v>
      </c>
      <c r="HQ156" s="274">
        <f>成绩录入!AL159</f>
        <v>0</v>
      </c>
      <c r="HR156" s="274">
        <f>成绩录入!AM159</f>
        <v>0</v>
      </c>
      <c r="HS156" s="274">
        <f>成绩录入!AN159</f>
        <v>0</v>
      </c>
      <c r="HT156" s="274">
        <f>成绩录入!AO159</f>
        <v>0</v>
      </c>
      <c r="HU156" s="310">
        <f t="shared" si="361"/>
        <v>0</v>
      </c>
      <c r="HV156" s="299"/>
      <c r="HW156" s="273">
        <f>成绩录入!AJ159</f>
        <v>0</v>
      </c>
      <c r="HX156" s="274">
        <f>成绩录入!AK159</f>
        <v>0</v>
      </c>
      <c r="HY156" s="274">
        <f>成绩录入!AL159</f>
        <v>0</v>
      </c>
      <c r="HZ156" s="274">
        <f>成绩录入!AM159</f>
        <v>0</v>
      </c>
      <c r="IA156" s="274">
        <f>成绩录入!AN159</f>
        <v>0</v>
      </c>
      <c r="IB156" s="274">
        <f>成绩录入!AO159</f>
        <v>0</v>
      </c>
      <c r="IC156" s="310">
        <f t="shared" si="362"/>
        <v>0</v>
      </c>
      <c r="ID156" s="299"/>
      <c r="IE156" s="273">
        <f>成绩录入!AJ159</f>
        <v>0</v>
      </c>
      <c r="IF156" s="274">
        <f>成绩录入!AK159</f>
        <v>0</v>
      </c>
      <c r="IG156" s="274">
        <f>成绩录入!AL159</f>
        <v>0</v>
      </c>
      <c r="IH156" s="274">
        <f>成绩录入!AM159</f>
        <v>0</v>
      </c>
      <c r="II156" s="274">
        <f>成绩录入!AN159</f>
        <v>0</v>
      </c>
      <c r="IJ156" s="274">
        <f>成绩录入!AO159</f>
        <v>0</v>
      </c>
      <c r="IK156" s="310">
        <f t="shared" si="363"/>
        <v>0</v>
      </c>
      <c r="IL156" s="299"/>
      <c r="IM156" s="313" t="e">
        <f t="shared" si="311"/>
        <v>#DIV/0!</v>
      </c>
      <c r="IN156" s="314" t="e">
        <f t="shared" si="312"/>
        <v>#DIV/0!</v>
      </c>
      <c r="IO156" s="314" t="e">
        <f t="shared" si="313"/>
        <v>#DIV/0!</v>
      </c>
      <c r="IP156" s="314" t="e">
        <f t="shared" si="314"/>
        <v>#DIV/0!</v>
      </c>
      <c r="IQ156" s="314" t="e">
        <f t="shared" si="315"/>
        <v>#DIV/0!</v>
      </c>
      <c r="IR156" s="400" t="e">
        <f t="shared" si="316"/>
        <v>#DIV/0!</v>
      </c>
      <c r="IT156" s="214">
        <f>成绩录入!AR159</f>
        <v>0</v>
      </c>
      <c r="IU156" s="216">
        <f>成绩录入!AS159</f>
        <v>0</v>
      </c>
      <c r="IV156" s="216">
        <f>成绩录入!AT159</f>
        <v>0</v>
      </c>
      <c r="IW156" s="216">
        <f>成绩录入!AU159</f>
        <v>0</v>
      </c>
      <c r="IX156" s="216">
        <f>成绩录入!AV159</f>
        <v>0</v>
      </c>
      <c r="IY156" s="216">
        <f>成绩录入!AW159</f>
        <v>0</v>
      </c>
      <c r="IZ156" s="298">
        <f t="shared" si="317"/>
        <v>0</v>
      </c>
      <c r="JA156" s="299"/>
      <c r="JB156" s="317">
        <f>成绩录入!AR159</f>
        <v>0</v>
      </c>
      <c r="JC156" s="216">
        <f>成绩录入!AS159</f>
        <v>0</v>
      </c>
      <c r="JD156" s="216">
        <f>成绩录入!AT159</f>
        <v>0</v>
      </c>
      <c r="JE156" s="216">
        <f>成绩录入!AU159</f>
        <v>0</v>
      </c>
      <c r="JF156" s="216">
        <f>成绩录入!AV159</f>
        <v>0</v>
      </c>
      <c r="JG156" s="216">
        <f>成绩录入!AW159</f>
        <v>0</v>
      </c>
      <c r="JH156" s="298">
        <f t="shared" si="318"/>
        <v>0</v>
      </c>
      <c r="JI156" s="299"/>
      <c r="JJ156" s="248">
        <f>成绩录入!AR159</f>
        <v>0</v>
      </c>
      <c r="JK156" s="248">
        <f>成绩录入!AS159</f>
        <v>0</v>
      </c>
      <c r="JL156" s="248">
        <f>成绩录入!AT159</f>
        <v>0</v>
      </c>
      <c r="JM156" s="248">
        <f>成绩录入!AU159</f>
        <v>0</v>
      </c>
      <c r="JN156" s="248">
        <f>成绩录入!AV159</f>
        <v>0</v>
      </c>
      <c r="JO156" s="248">
        <f>成绩录入!AW159</f>
        <v>0</v>
      </c>
      <c r="JP156" s="298">
        <f t="shared" si="319"/>
        <v>0</v>
      </c>
      <c r="JQ156" s="299"/>
      <c r="JR156" s="308">
        <f>成绩录入!AR159</f>
        <v>0</v>
      </c>
      <c r="JS156" s="248">
        <f>成绩录入!AS159</f>
        <v>0</v>
      </c>
      <c r="JT156" s="248">
        <f>成绩录入!AT159</f>
        <v>0</v>
      </c>
      <c r="JU156" s="248">
        <f>成绩录入!AU159</f>
        <v>0</v>
      </c>
      <c r="JV156" s="248">
        <f>成绩录入!AV159</f>
        <v>0</v>
      </c>
      <c r="JW156" s="248">
        <f>成绩录入!AW159</f>
        <v>0</v>
      </c>
      <c r="JX156" s="298">
        <f t="shared" si="320"/>
        <v>0</v>
      </c>
      <c r="JY156" s="299"/>
      <c r="JZ156" s="308">
        <f>成绩录入!AR159</f>
        <v>0</v>
      </c>
      <c r="KA156" s="248">
        <f>成绩录入!AS159</f>
        <v>0</v>
      </c>
      <c r="KB156" s="248">
        <f>成绩录入!AT159</f>
        <v>0</v>
      </c>
      <c r="KC156" s="248">
        <f>成绩录入!AU159</f>
        <v>0</v>
      </c>
      <c r="KD156" s="248">
        <f>成绩录入!AV159</f>
        <v>0</v>
      </c>
      <c r="KE156" s="248">
        <f>成绩录入!AW159</f>
        <v>0</v>
      </c>
      <c r="KF156" s="298">
        <f t="shared" si="321"/>
        <v>0</v>
      </c>
      <c r="KH156" s="401">
        <f t="shared" si="322"/>
        <v>0</v>
      </c>
      <c r="KI156" s="314">
        <f t="shared" si="323"/>
        <v>0</v>
      </c>
      <c r="KJ156" s="314">
        <f t="shared" si="324"/>
        <v>0</v>
      </c>
      <c r="KK156" s="314">
        <f t="shared" si="325"/>
        <v>0</v>
      </c>
      <c r="KL156" s="314">
        <f t="shared" si="326"/>
        <v>0</v>
      </c>
      <c r="KM156" s="400">
        <f t="shared" si="327"/>
        <v>0</v>
      </c>
      <c r="KN156" s="90"/>
      <c r="KO156" s="294">
        <f>IF(总评!G154&lt;60,1,0)</f>
        <v>0</v>
      </c>
      <c r="KP156" s="355">
        <f t="shared" si="328"/>
        <v>0</v>
      </c>
      <c r="KQ156" s="355">
        <f t="shared" si="329"/>
        <v>0</v>
      </c>
      <c r="KR156" s="356">
        <f t="shared" si="330"/>
        <v>0</v>
      </c>
      <c r="KS156" s="321">
        <f t="shared" si="364"/>
        <v>0</v>
      </c>
      <c r="OT156" s="273">
        <f>IF(OT$6=$OS$5,成绩录入!BC159,0)</f>
        <v>0</v>
      </c>
      <c r="OU156" s="274">
        <f>IF(OU$6=$OS$5,成绩录入!BD159,0)</f>
        <v>0</v>
      </c>
      <c r="OV156" s="274">
        <f>IF(OV$6=$OS$5,成绩录入!BE159,0)</f>
        <v>0</v>
      </c>
      <c r="OW156" s="274">
        <f>IF(OW$6=$OS$5,成绩录入!BF159,0)</f>
        <v>0</v>
      </c>
      <c r="OX156" s="274">
        <f>IF(OX$6=$OS$5,成绩录入!BG159,0)</f>
        <v>0</v>
      </c>
      <c r="OY156" s="274">
        <f>IF(OY$6=$OS$5,成绩录入!BH159,0)</f>
        <v>0</v>
      </c>
      <c r="OZ156" s="274">
        <f>IF(OZ$6=$OS$5,成绩录入!BI159,0)</f>
        <v>0</v>
      </c>
      <c r="PA156" s="274">
        <f>IF(PA$6=$OS$5,成绩录入!BJ159,0)</f>
        <v>0</v>
      </c>
      <c r="PB156" s="274">
        <f>IF(PB$6=$OS$5,成绩录入!BK159,0)</f>
        <v>0</v>
      </c>
      <c r="PC156" s="274">
        <f>IF(PC$6=$OS$5,成绩录入!BL159,0)</f>
        <v>0</v>
      </c>
      <c r="PD156" s="274">
        <f>IF(PD$6=$OS$5,成绩录入!BM159,0)</f>
        <v>0</v>
      </c>
      <c r="PE156" s="274">
        <f>IF(PE$6=$OS$5,成绩录入!BN159,0)</f>
        <v>0</v>
      </c>
      <c r="PF156" s="274">
        <f>IF(PF$6=$OS$5,成绩录入!BO159,0)</f>
        <v>0</v>
      </c>
      <c r="PG156" s="274">
        <f>IF(PG$6=$OS$5,成绩录入!BP159,0)</f>
        <v>0</v>
      </c>
      <c r="PH156" s="274">
        <f>IF(PH$6=$OS$5,成绩录入!BQ159,0)</f>
        <v>0</v>
      </c>
      <c r="PI156" s="274">
        <f>IF(PI$6=$OS$5,成绩录入!BR159,0)</f>
        <v>0</v>
      </c>
      <c r="PJ156" s="274">
        <f>IF(PJ$6=$OS$5,成绩录入!BS159,0)</f>
        <v>0</v>
      </c>
      <c r="PK156" s="274">
        <f>IF(PK$6=$OS$5,成绩录入!BT159,0)</f>
        <v>0</v>
      </c>
      <c r="PL156" s="274">
        <f>IF(PL$6=$OS$5,成绩录入!BU159,0)</f>
        <v>0</v>
      </c>
      <c r="PM156" s="274">
        <f>IF(PM$6=$OS$5,成绩录入!BV159,0)</f>
        <v>0</v>
      </c>
      <c r="PN156" s="274">
        <f>IF(PN$6=$OS$5,成绩录入!BW159,0)</f>
        <v>0</v>
      </c>
      <c r="PO156" s="274">
        <f>IF(PO$6=$OS$5,成绩录入!BX159,0)</f>
        <v>0</v>
      </c>
      <c r="PP156" s="274">
        <f>IF(PP$6=$OS$5,成绩录入!BY159,0)</f>
        <v>0</v>
      </c>
      <c r="PQ156" s="274">
        <f>IF(PQ$6=$OS$5,成绩录入!BZ159,0)</f>
        <v>0</v>
      </c>
      <c r="PR156" s="274">
        <f>IF(PR$6=$OS$5,成绩录入!CA159,0)</f>
        <v>0</v>
      </c>
      <c r="PS156" s="274">
        <f>IF(PS$6=$OS$5,成绩录入!CB159,0)</f>
        <v>0</v>
      </c>
      <c r="PT156" s="274">
        <f>IF(PT$6=$OS$5,成绩录入!CC159,0)</f>
        <v>0</v>
      </c>
      <c r="PU156" s="274">
        <f>IF(PU$6=$OS$5,成绩录入!CD159,0)</f>
        <v>0</v>
      </c>
      <c r="PV156" s="274">
        <f>IF(PV$6=$OS$5,成绩录入!CE159,0)</f>
        <v>0</v>
      </c>
      <c r="PW156" s="274">
        <f>IF(PW$6=$OS$5,成绩录入!CF159,0)</f>
        <v>0</v>
      </c>
      <c r="PX156" s="274">
        <f>IF(PX$6=$OS$5,成绩录入!CG159,0)</f>
        <v>0</v>
      </c>
      <c r="PY156" s="274">
        <f>IF(PY$6=$OS$5,成绩录入!CH159,0)</f>
        <v>0</v>
      </c>
      <c r="PZ156" s="274">
        <f>IF(PZ$6=$OS$5,成绩录入!CI159,0)</f>
        <v>0</v>
      </c>
      <c r="QA156" s="274">
        <f>IF(QA$6=$OS$5,成绩录入!CJ159,0)</f>
        <v>0</v>
      </c>
      <c r="QB156" s="274">
        <f>IF(QB$6=$OS$5,成绩录入!CK159,0)</f>
        <v>0</v>
      </c>
      <c r="QC156" s="274">
        <f>IF(QC$6=$OS$5,成绩录入!CL159,0)</f>
        <v>0</v>
      </c>
      <c r="QD156" s="274">
        <f>IF(QD$6=$OS$5,成绩录入!CM159,0)</f>
        <v>0</v>
      </c>
      <c r="QE156" s="274">
        <f>IF(QE$6=$OS$5,成绩录入!CN159,0)</f>
        <v>0</v>
      </c>
      <c r="QF156" s="274">
        <f>IF(QF$6=$OS$5,成绩录入!CO159,0)</f>
        <v>0</v>
      </c>
      <c r="QG156" s="274">
        <f>IF(QG$6=$OS$5,成绩录入!CP159,0)</f>
        <v>0</v>
      </c>
      <c r="QH156" s="274">
        <f>IF(QH$6=$OS$5,成绩录入!CQ159,0)</f>
        <v>0</v>
      </c>
      <c r="QI156" s="274">
        <f>IF(QI$6=$OS$5,成绩录入!CR159,0)</f>
        <v>0</v>
      </c>
      <c r="QJ156" s="274">
        <f>IF(QJ$6=$OS$5,成绩录入!CS159,0)</f>
        <v>0</v>
      </c>
      <c r="QK156" s="274">
        <f>IF(QK$6=$OS$5,成绩录入!CT159,0)</f>
        <v>0</v>
      </c>
      <c r="QL156" s="274">
        <f>IF(QL$6=$OS$5,成绩录入!CU159,0)</f>
        <v>0</v>
      </c>
      <c r="QM156" s="274">
        <f>IF(QM$6=$OS$5,成绩录入!CV159,0)</f>
        <v>0</v>
      </c>
      <c r="QN156" s="274">
        <f>IF(QN$6=$OS$5,成绩录入!CW159,0)</f>
        <v>0</v>
      </c>
      <c r="QO156" s="274">
        <f>IF(QO$6=$OS$5,成绩录入!CX159,0)</f>
        <v>0</v>
      </c>
      <c r="QP156" s="274">
        <f>IF(QP$6=$OS$5,成绩录入!CY159,0)</f>
        <v>0</v>
      </c>
      <c r="QQ156" s="274">
        <f>IF(QQ$6=$OS$5,成绩录入!CZ159,0)</f>
        <v>0</v>
      </c>
      <c r="QR156" s="274">
        <f>IF(QR$6=$OS$5,成绩录入!DA159,0)</f>
        <v>0</v>
      </c>
      <c r="QS156" s="274">
        <f>IF(QS$6=$OS$5,成绩录入!DB159,0)</f>
        <v>0</v>
      </c>
      <c r="QT156" s="274">
        <f>IF(QT$6=$OS$5,成绩录入!DC159,0)</f>
        <v>0</v>
      </c>
      <c r="QU156" s="274">
        <f>IF(QU$6=$OS$5,成绩录入!DD159,0)</f>
        <v>0</v>
      </c>
      <c r="QV156" s="274">
        <f>IF(QV$6=$OS$5,成绩录入!DE159,0)</f>
        <v>0</v>
      </c>
      <c r="QW156" s="274">
        <f>IF(QW$6=$OS$5,成绩录入!DF159,0)</f>
        <v>0</v>
      </c>
      <c r="QX156" s="274">
        <f>IF(QX$6=$OS$5,成绩录入!DG159,0)</f>
        <v>0</v>
      </c>
      <c r="QY156" s="274">
        <f>IF(QY$6=$OS$5,成绩录入!DH159,0)</f>
        <v>0</v>
      </c>
      <c r="QZ156" s="274">
        <f>IF(QZ$6=$OS$5,成绩录入!DI159,0)</f>
        <v>0</v>
      </c>
      <c r="RA156" s="274">
        <f>IF(RA$6=$OS$5,成绩录入!DJ159,0)</f>
        <v>0</v>
      </c>
      <c r="RB156" s="248">
        <f>IF(RB$6=$OS$5,成绩录入!DK159,0)</f>
        <v>0</v>
      </c>
      <c r="RC156" s="248">
        <f>IF(RC$6=$OS$5,成绩录入!DL159,0)</f>
        <v>0</v>
      </c>
      <c r="RD156" s="248">
        <f>IF(RD$6=$OS$5,成绩录入!DM159,0)</f>
        <v>0</v>
      </c>
      <c r="RE156" s="248">
        <f>IF(RE$6=$OS$5,成绩录入!DN159,0)</f>
        <v>0</v>
      </c>
      <c r="RF156" s="248">
        <f>IF(RF$6=$OS$5,成绩录入!DO159,0)</f>
        <v>0</v>
      </c>
      <c r="RG156" s="248">
        <f>IF(RG$6=$OS$5,成绩录入!DP159,0)</f>
        <v>0</v>
      </c>
      <c r="RH156" s="248">
        <f>IF(RH$6=$OS$5,成绩录入!DQ159,0)</f>
        <v>0</v>
      </c>
      <c r="RI156" s="248">
        <f>IF(RI$6=$OS$5,成绩录入!DR159,0)</f>
        <v>0</v>
      </c>
      <c r="RJ156" s="248">
        <f>IF(RJ$6=$OS$5,成绩录入!DS159,0)</f>
        <v>0</v>
      </c>
      <c r="RK156" s="248">
        <f>IF(RK$6=$OS$5,成绩录入!DT159,0)</f>
        <v>0</v>
      </c>
      <c r="RL156" s="248">
        <f>IF(RL$6=$OS$5,成绩录入!DU159,0)</f>
        <v>0</v>
      </c>
      <c r="RM156" s="248">
        <f>IF(RM$6=$OS$5,成绩录入!DV159,0)</f>
        <v>0</v>
      </c>
      <c r="RN156" s="248">
        <f>IF(RN$6=$OS$5,成绩录入!DW159,0)</f>
        <v>0</v>
      </c>
      <c r="RO156" s="248">
        <f>IF(RO$6=$OS$5,成绩录入!DX159,0)</f>
        <v>0</v>
      </c>
      <c r="RP156" s="248">
        <f>IF(RP$6=$OS$5,成绩录入!DY159,0)</f>
        <v>0</v>
      </c>
      <c r="RQ156" s="248">
        <f>IF(RQ$6=$OS$5,成绩录入!DZ159,0)</f>
        <v>0</v>
      </c>
      <c r="RR156" s="248">
        <f>IF(RR$6=$OS$5,成绩录入!EA159,0)</f>
        <v>0</v>
      </c>
      <c r="RS156" s="248">
        <f>IF(RS$6=$OS$5,成绩录入!EB159,0)</f>
        <v>0</v>
      </c>
      <c r="RT156" s="248">
        <f>IF(RT$6=$OS$5,成绩录入!EC159,0)</f>
        <v>0</v>
      </c>
      <c r="RU156" s="248">
        <f>IF(RU$6=$OS$5,成绩录入!ED159,0)</f>
        <v>0</v>
      </c>
      <c r="RV156" s="248">
        <f>IF(RV$6=$OS$5,成绩录入!EE159,0)</f>
        <v>0</v>
      </c>
      <c r="RW156" s="248">
        <f>IF(RW$6=$OS$5,成绩录入!EF159,0)</f>
        <v>0</v>
      </c>
      <c r="RX156" s="248">
        <f>IF(RX$6=$OS$5,成绩录入!EG159,0)</f>
        <v>0</v>
      </c>
      <c r="RY156" s="248">
        <f>IF(RY$6=$OS$5,成绩录入!EH159,0)</f>
        <v>0</v>
      </c>
      <c r="RZ156" s="248">
        <f>IF(RZ$6=$OS$5,成绩录入!EI159,0)</f>
        <v>0</v>
      </c>
      <c r="SA156" s="248">
        <f>IF(SA$6=$OS$5,成绩录入!EJ159,0)</f>
        <v>0</v>
      </c>
      <c r="SB156" s="248">
        <f>IF(SB$6=$OS$5,成绩录入!EK159,0)</f>
        <v>0</v>
      </c>
      <c r="SC156" s="248">
        <f>IF(SC$6=$OS$5,成绩录入!EL159,0)</f>
        <v>0</v>
      </c>
      <c r="SD156" s="248">
        <f>IF(SD$6=$OS$5,成绩录入!EM159,0)</f>
        <v>0</v>
      </c>
      <c r="SE156" s="248">
        <f>IF(SE$6=$OS$5,成绩录入!EN159,0)</f>
        <v>0</v>
      </c>
      <c r="SF156" s="248">
        <f>IF(SF$6=$OS$5,成绩录入!EO159,0)</f>
        <v>0</v>
      </c>
      <c r="SG156" s="248">
        <f>IF(SG$6=$OS$5,成绩录入!EP159,0)</f>
        <v>0</v>
      </c>
      <c r="SH156" s="248">
        <f>IF(SH$6=$OS$5,成绩录入!EQ159,0)</f>
        <v>0</v>
      </c>
      <c r="SI156" s="248">
        <f>IF(SI$6=$OS$5,成绩录入!ER159,0)</f>
        <v>0</v>
      </c>
      <c r="SJ156" s="248">
        <f>IF(SJ$6=$OS$5,成绩录入!ES159,0)</f>
        <v>0</v>
      </c>
      <c r="SK156" s="248">
        <f>IF(SK$6=$OS$5,成绩录入!ET159,0)</f>
        <v>0</v>
      </c>
      <c r="SL156" s="248">
        <f>IF(SL$6=$OS$5,成绩录入!EU159,0)</f>
        <v>0</v>
      </c>
      <c r="SM156" s="248">
        <f>IF(SM$6=$OS$5,成绩录入!EV159,0)</f>
        <v>0</v>
      </c>
      <c r="SN156" s="248">
        <f>IF(SN$6=$OS$5,成绩录入!EW159,0)</f>
        <v>0</v>
      </c>
      <c r="SO156" s="248">
        <f>IF(SO$6=$OS$5,成绩录入!EX159,0)</f>
        <v>0</v>
      </c>
      <c r="SP156" s="218">
        <f t="shared" si="353"/>
        <v>0</v>
      </c>
      <c r="SQ156" s="166"/>
      <c r="SR156" s="166"/>
      <c r="SS156" s="273">
        <f>IF(SS$6=$SR$5,成绩录入!BC159,0)</f>
        <v>0</v>
      </c>
      <c r="ST156" s="274">
        <f>IF(ST$6=$SR$5,成绩录入!BD159,0)</f>
        <v>0</v>
      </c>
      <c r="SU156" s="274">
        <f>IF(SU$6=$SR$5,成绩录入!BE159,0)</f>
        <v>0</v>
      </c>
      <c r="SV156" s="274">
        <f>IF(SV$6=$SR$5,成绩录入!BF159,0)</f>
        <v>0</v>
      </c>
      <c r="SW156" s="274">
        <f>IF(SW$6=$SR$5,成绩录入!BG159,0)</f>
        <v>0</v>
      </c>
      <c r="SX156" s="274">
        <f>IF(SX$6=$SR$5,成绩录入!BH159,0)</f>
        <v>0</v>
      </c>
      <c r="SY156" s="274">
        <f>IF(SY$6=$SR$5,成绩录入!BI159,0)</f>
        <v>0</v>
      </c>
      <c r="SZ156" s="274">
        <f>IF(SZ$6=$SR$5,成绩录入!BJ159,0)</f>
        <v>0</v>
      </c>
      <c r="TA156" s="274">
        <f>IF(TA$6=$SR$5,成绩录入!BK159,0)</f>
        <v>0</v>
      </c>
      <c r="TB156" s="274">
        <f>IF(TB$6=$SR$5,成绩录入!BL159,0)</f>
        <v>0</v>
      </c>
      <c r="TC156" s="274">
        <f>IF(TC$6=$SR$5,成绩录入!BM159,0)</f>
        <v>0</v>
      </c>
      <c r="TD156" s="274">
        <f>IF(TD$6=$SR$5,成绩录入!BN159,0)</f>
        <v>0</v>
      </c>
      <c r="TE156" s="274">
        <f>IF(TE$6=$SR$5,成绩录入!BO159,0)</f>
        <v>0</v>
      </c>
      <c r="TF156" s="274">
        <f>IF(TF$6=$SR$5,成绩录入!BP159,0)</f>
        <v>0</v>
      </c>
      <c r="TG156" s="274">
        <f>IF(TG$6=$SR$5,成绩录入!BQ159,0)</f>
        <v>0</v>
      </c>
      <c r="TH156" s="274">
        <f>IF(TH$6=$SR$5,成绩录入!BR159,0)</f>
        <v>0</v>
      </c>
      <c r="TI156" s="274">
        <f>IF(TI$6=$SR$5,成绩录入!BS159,0)</f>
        <v>0</v>
      </c>
      <c r="TJ156" s="274">
        <f>IF(TJ$6=$SR$5,成绩录入!BT159,0)</f>
        <v>0</v>
      </c>
      <c r="TK156" s="274">
        <f>IF(TK$6=$SR$5,成绩录入!BU159,0)</f>
        <v>0</v>
      </c>
      <c r="TL156" s="274">
        <f>IF(TL$6=$SR$5,成绩录入!BV159,0)</f>
        <v>0</v>
      </c>
      <c r="TM156" s="274">
        <f>IF(TM$6=$SR$5,成绩录入!BW159,0)</f>
        <v>0</v>
      </c>
      <c r="TN156" s="274">
        <f>IF(TN$6=$SR$5,成绩录入!BX159,0)</f>
        <v>0</v>
      </c>
      <c r="TO156" s="274">
        <f>IF(TO$6=$SR$5,成绩录入!BY159,0)</f>
        <v>0</v>
      </c>
      <c r="TP156" s="274">
        <f>IF(TP$6=$SR$5,成绩录入!BZ159,0)</f>
        <v>0</v>
      </c>
      <c r="TQ156" s="274">
        <f>IF(TQ$6=$SR$5,成绩录入!CA159,0)</f>
        <v>0</v>
      </c>
      <c r="TR156" s="274">
        <f>IF(TR$6=$SR$5,成绩录入!CB159,0)</f>
        <v>0</v>
      </c>
      <c r="TS156" s="274">
        <f>IF(TS$6=$SR$5,成绩录入!CC159,0)</f>
        <v>0</v>
      </c>
      <c r="TT156" s="274">
        <f>IF(TT$6=$SR$5,成绩录入!CD159,0)</f>
        <v>0</v>
      </c>
      <c r="TU156" s="274">
        <f>IF(TU$6=$SR$5,成绩录入!CE159,0)</f>
        <v>0</v>
      </c>
      <c r="TV156" s="274">
        <f>IF(TV$6=$SR$5,成绩录入!CF159,0)</f>
        <v>0</v>
      </c>
      <c r="TW156" s="274">
        <f>IF(TW$6=$SR$5,成绩录入!CG159,0)</f>
        <v>0</v>
      </c>
      <c r="TX156" s="274">
        <f>IF(TX$6=$SR$5,成绩录入!CH159,0)</f>
        <v>0</v>
      </c>
      <c r="TY156" s="274">
        <f>IF(TY$6=$SR$5,成绩录入!CI159,0)</f>
        <v>0</v>
      </c>
      <c r="TZ156" s="274">
        <f>IF(TZ$6=$SR$5,成绩录入!CJ159,0)</f>
        <v>0</v>
      </c>
      <c r="UA156" s="274">
        <f>IF(UA$6=$SR$5,成绩录入!CK159,0)</f>
        <v>0</v>
      </c>
      <c r="UB156" s="274">
        <f>IF(UB$6=$SR$5,成绩录入!CL159,0)</f>
        <v>0</v>
      </c>
      <c r="UC156" s="274">
        <f>IF(UC$6=$SR$5,成绩录入!CM159,0)</f>
        <v>0</v>
      </c>
      <c r="UD156" s="274">
        <f>IF(UD$6=$SR$5,成绩录入!CN159,0)</f>
        <v>0</v>
      </c>
      <c r="UE156" s="274">
        <f>IF(UE$6=$SR$5,成绩录入!CO159,0)</f>
        <v>0</v>
      </c>
      <c r="UF156" s="274">
        <f>IF(UF$6=$SR$5,成绩录入!CP159,0)</f>
        <v>0</v>
      </c>
      <c r="UG156" s="274">
        <f>IF(UG$6=$SR$5,成绩录入!CQ159,0)</f>
        <v>0</v>
      </c>
      <c r="UH156" s="274">
        <f>IF(UH$6=$SR$5,成绩录入!CR159,0)</f>
        <v>0</v>
      </c>
      <c r="UI156" s="274">
        <f>IF(UI$6=$SR$5,成绩录入!CS159,0)</f>
        <v>0</v>
      </c>
      <c r="UJ156" s="274">
        <f>IF(UJ$6=$SR$5,成绩录入!CT159,0)</f>
        <v>0</v>
      </c>
      <c r="UK156" s="274">
        <f>IF(UK$6=$SR$5,成绩录入!CU159,0)</f>
        <v>0</v>
      </c>
      <c r="UL156" s="274">
        <f>IF(UL$6=$SR$5,成绩录入!CV159,0)</f>
        <v>0</v>
      </c>
      <c r="UM156" s="274">
        <f>IF(UM$6=$SR$5,成绩录入!CW159,0)</f>
        <v>0</v>
      </c>
      <c r="UN156" s="274">
        <f>IF(UN$6=$SR$5,成绩录入!CX159,0)</f>
        <v>0</v>
      </c>
      <c r="UO156" s="274">
        <f>IF(UO$6=$SR$5,成绩录入!CY159,0)</f>
        <v>0</v>
      </c>
      <c r="UP156" s="274">
        <f>IF(UP$6=$SR$5,成绩录入!CZ159,0)</f>
        <v>0</v>
      </c>
      <c r="UQ156" s="274">
        <f>IF(UQ$6=$SR$5,成绩录入!DA159,0)</f>
        <v>0</v>
      </c>
      <c r="UR156" s="274">
        <f>IF(UR$6=$SR$5,成绩录入!DB159,0)</f>
        <v>0</v>
      </c>
      <c r="US156" s="274">
        <f>IF(US$6=$SR$5,成绩录入!DC159,0)</f>
        <v>0</v>
      </c>
      <c r="UT156" s="274">
        <f>IF(UT$6=$SR$5,成绩录入!DD159,0)</f>
        <v>0</v>
      </c>
      <c r="UU156" s="274">
        <f>IF(UU$6=$SR$5,成绩录入!DE159,0)</f>
        <v>0</v>
      </c>
      <c r="UV156" s="274">
        <f>IF(UV$6=$SR$5,成绩录入!DF159,0)</f>
        <v>0</v>
      </c>
      <c r="UW156" s="274">
        <f>IF(UW$6=$SR$5,成绩录入!DG159,0)</f>
        <v>0</v>
      </c>
      <c r="UX156" s="274">
        <f>IF(UX$6=$SR$5,成绩录入!DH159,0)</f>
        <v>0</v>
      </c>
      <c r="UY156" s="274">
        <f>IF(UY$6=$SR$5,成绩录入!DI159,0)</f>
        <v>0</v>
      </c>
      <c r="UZ156" s="274">
        <f>IF(UZ$6=$SR$5,成绩录入!DJ159,0)</f>
        <v>0</v>
      </c>
      <c r="VA156" s="248">
        <f>IF(VA$6=$SR$5,成绩录入!DK159,0)</f>
        <v>0</v>
      </c>
      <c r="VB156" s="248">
        <f>IF(VB$6=$SR$5,成绩录入!DL159,0)</f>
        <v>0</v>
      </c>
      <c r="VC156" s="248">
        <f>IF(VC$6=$SR$5,成绩录入!DM159,0)</f>
        <v>0</v>
      </c>
      <c r="VD156" s="248">
        <f>IF(VD$6=$SR$5,成绩录入!DN159,0)</f>
        <v>0</v>
      </c>
      <c r="VE156" s="248">
        <f>IF(VE$6=$SR$5,成绩录入!DO159,0)</f>
        <v>0</v>
      </c>
      <c r="VF156" s="248">
        <f>IF(VF$6=$SR$5,成绩录入!DP159,0)</f>
        <v>0</v>
      </c>
      <c r="VG156" s="248">
        <f>IF(VG$6=$SR$5,成绩录入!DQ159,0)</f>
        <v>0</v>
      </c>
      <c r="VH156" s="248">
        <f>IF(VH$6=$SR$5,成绩录入!DR159,0)</f>
        <v>0</v>
      </c>
      <c r="VI156" s="248">
        <f>IF(VI$6=$SR$5,成绩录入!DS159,0)</f>
        <v>0</v>
      </c>
      <c r="VJ156" s="248">
        <f>IF(VJ$6=$SR$5,成绩录入!DT159,0)</f>
        <v>0</v>
      </c>
      <c r="VK156" s="248">
        <f>IF(VK$6=$SR$5,成绩录入!DU159,0)</f>
        <v>0</v>
      </c>
      <c r="VL156" s="248">
        <f>IF(VL$6=$SR$5,成绩录入!DV159,0)</f>
        <v>0</v>
      </c>
      <c r="VM156" s="248">
        <f>IF(VM$6=$SR$5,成绩录入!DW159,0)</f>
        <v>0</v>
      </c>
      <c r="VN156" s="248">
        <f>IF(VN$6=$SR$5,成绩录入!DX159,0)</f>
        <v>0</v>
      </c>
      <c r="VO156" s="248">
        <f>IF(VO$6=$SR$5,成绩录入!DY159,0)</f>
        <v>0</v>
      </c>
      <c r="VP156" s="248">
        <f>IF(VP$6=$SR$5,成绩录入!DZ159,0)</f>
        <v>0</v>
      </c>
      <c r="VQ156" s="248">
        <f>IF(VQ$6=$SR$5,成绩录入!EA159,0)</f>
        <v>0</v>
      </c>
      <c r="VR156" s="248">
        <f>IF(VR$6=$SR$5,成绩录入!EB159,0)</f>
        <v>0</v>
      </c>
      <c r="VS156" s="248">
        <f>IF(VS$6=$SR$5,成绩录入!EC159,0)</f>
        <v>0</v>
      </c>
      <c r="VT156" s="248">
        <f>IF(VT$6=$SR$5,成绩录入!ED159,0)</f>
        <v>0</v>
      </c>
      <c r="VU156" s="248">
        <f>IF(VU$6=$SR$5,成绩录入!EE159,0)</f>
        <v>0</v>
      </c>
      <c r="VV156" s="248">
        <f>IF(VV$6=$SR$5,成绩录入!EF159,0)</f>
        <v>0</v>
      </c>
      <c r="VW156" s="248">
        <f>IF(VW$6=$SR$5,成绩录入!EG159,0)</f>
        <v>0</v>
      </c>
      <c r="VX156" s="248">
        <f>IF(VX$6=$SR$5,成绩录入!EH159,0)</f>
        <v>0</v>
      </c>
      <c r="VY156" s="248">
        <f>IF(VY$6=$SR$5,成绩录入!EI159,0)</f>
        <v>0</v>
      </c>
      <c r="VZ156" s="248">
        <f>IF(VZ$6=$SR$5,成绩录入!EJ159,0)</f>
        <v>0</v>
      </c>
      <c r="WA156" s="248">
        <f>IF(WA$6=$SR$5,成绩录入!EK159,0)</f>
        <v>0</v>
      </c>
      <c r="WB156" s="248">
        <f>IF(WB$6=$SR$5,成绩录入!EL159,0)</f>
        <v>0</v>
      </c>
      <c r="WC156" s="248">
        <f>IF(WC$6=$SR$5,成绩录入!EM159,0)</f>
        <v>0</v>
      </c>
      <c r="WD156" s="248">
        <f>IF(WD$6=$SR$5,成绩录入!EN159,0)</f>
        <v>0</v>
      </c>
      <c r="WE156" s="248">
        <f>IF(WE$6=$SR$5,成绩录入!EO159,0)</f>
        <v>0</v>
      </c>
      <c r="WF156" s="248">
        <f>IF(WF$6=$SR$5,成绩录入!EP159,0)</f>
        <v>0</v>
      </c>
      <c r="WG156" s="248">
        <f>IF(WG$6=$SR$5,成绩录入!EQ159,0)</f>
        <v>0</v>
      </c>
      <c r="WH156" s="248">
        <f>IF(WH$6=$SR$5,成绩录入!ER159,0)</f>
        <v>0</v>
      </c>
      <c r="WI156" s="248">
        <f>IF(WI$6=$SR$5,成绩录入!ES159,0)</f>
        <v>0</v>
      </c>
      <c r="WJ156" s="248">
        <f>IF(WJ$6=$SR$5,成绩录入!ET159,0)</f>
        <v>0</v>
      </c>
      <c r="WK156" s="248">
        <f>IF(WK$6=$SR$5,成绩录入!EU159,0)</f>
        <v>0</v>
      </c>
      <c r="WL156" s="248">
        <f>IF(WL$6=$SR$5,成绩录入!EV159,0)</f>
        <v>0</v>
      </c>
      <c r="WM156" s="248">
        <f>IF(WM$6=$SR$5,成绩录入!EW159,0)</f>
        <v>0</v>
      </c>
      <c r="WN156" s="248">
        <f>IF(WN$6=$SR$5,成绩录入!EX159,0)</f>
        <v>0</v>
      </c>
      <c r="WO156" s="218">
        <f t="shared" si="354"/>
        <v>0</v>
      </c>
      <c r="WP156" s="166"/>
      <c r="WQ156" s="166"/>
      <c r="WR156" s="273">
        <f>IF(WR$6=$WQ$5,成绩录入!BC159,0)</f>
        <v>0</v>
      </c>
      <c r="WS156" s="274">
        <f>IF(WS$6=$WQ$5,成绩录入!BD159,0)</f>
        <v>0</v>
      </c>
      <c r="WT156" s="274">
        <f>IF(WT$6=$WQ$5,成绩录入!BE159,0)</f>
        <v>0</v>
      </c>
      <c r="WU156" s="274">
        <f>IF(WU$6=$WQ$5,成绩录入!BF159,0)</f>
        <v>0</v>
      </c>
      <c r="WV156" s="274">
        <f>IF(WV$6=$WQ$5,成绩录入!BG159,0)</f>
        <v>0</v>
      </c>
      <c r="WW156" s="274">
        <f>IF(WW$6=$WQ$5,成绩录入!BH159,0)</f>
        <v>0</v>
      </c>
      <c r="WX156" s="274">
        <f>IF(WX$6=$WQ$5,成绩录入!BI159,0)</f>
        <v>0</v>
      </c>
      <c r="WY156" s="274">
        <f>IF(WY$6=$WQ$5,成绩录入!BJ159,0)</f>
        <v>0</v>
      </c>
      <c r="WZ156" s="274">
        <f>IF(WZ$6=$WQ$5,成绩录入!BK159,0)</f>
        <v>0</v>
      </c>
      <c r="XA156" s="274">
        <f>IF(XA$6=$WQ$5,成绩录入!BL159,0)</f>
        <v>0</v>
      </c>
      <c r="XB156" s="274">
        <f>IF(XB$6=$WQ$5,成绩录入!BM159,0)</f>
        <v>0</v>
      </c>
      <c r="XC156" s="274">
        <f>IF(XC$6=$WQ$5,成绩录入!BN159,0)</f>
        <v>0</v>
      </c>
      <c r="XD156" s="274">
        <f>IF(XD$6=$WQ$5,成绩录入!BO159,0)</f>
        <v>0</v>
      </c>
      <c r="XE156" s="274">
        <f>IF(XE$6=$WQ$5,成绩录入!BP159,0)</f>
        <v>0</v>
      </c>
      <c r="XF156" s="274">
        <f>IF(XF$6=$WQ$5,成绩录入!BQ159,0)</f>
        <v>0</v>
      </c>
      <c r="XG156" s="274">
        <f>IF(XG$6=$WQ$5,成绩录入!BR159,0)</f>
        <v>0</v>
      </c>
      <c r="XH156" s="274">
        <f>IF(XH$6=$WQ$5,成绩录入!BS159,0)</f>
        <v>0</v>
      </c>
      <c r="XI156" s="274">
        <f>IF(XI$6=$WQ$5,成绩录入!BT159,0)</f>
        <v>0</v>
      </c>
      <c r="XJ156" s="274">
        <f>IF(XJ$6=$WQ$5,成绩录入!BU159,0)</f>
        <v>0</v>
      </c>
      <c r="XK156" s="274">
        <f>IF(XK$6=$WQ$5,成绩录入!BV159,0)</f>
        <v>0</v>
      </c>
      <c r="XL156" s="274">
        <f>IF(XL$6=$WQ$5,成绩录入!BW159,0)</f>
        <v>0</v>
      </c>
      <c r="XM156" s="274">
        <f>IF(XM$6=$WQ$5,成绩录入!BX159,0)</f>
        <v>0</v>
      </c>
      <c r="XN156" s="274">
        <f>IF(XN$6=$WQ$5,成绩录入!BY159,0)</f>
        <v>0</v>
      </c>
      <c r="XO156" s="274">
        <f>IF(XO$6=$WQ$5,成绩录入!BZ159,0)</f>
        <v>0</v>
      </c>
      <c r="XP156" s="274">
        <f>IF(XP$6=$WQ$5,成绩录入!CA159,0)</f>
        <v>0</v>
      </c>
      <c r="XQ156" s="274">
        <f>IF(XQ$6=$WQ$5,成绩录入!CB159,0)</f>
        <v>0</v>
      </c>
      <c r="XR156" s="274">
        <f>IF(XR$6=$WQ$5,成绩录入!CC159,0)</f>
        <v>0</v>
      </c>
      <c r="XS156" s="274">
        <f>IF(XS$6=$WQ$5,成绩录入!CD159,0)</f>
        <v>0</v>
      </c>
      <c r="XT156" s="274">
        <f>IF(XT$6=$WQ$5,成绩录入!CE159,0)</f>
        <v>0</v>
      </c>
      <c r="XU156" s="274">
        <f>IF(XU$6=$WQ$5,成绩录入!CF159,0)</f>
        <v>0</v>
      </c>
      <c r="XV156" s="274">
        <f>IF(XV$6=$WQ$5,成绩录入!CG159,0)</f>
        <v>0</v>
      </c>
      <c r="XW156" s="274">
        <f>IF(XW$6=$WQ$5,成绩录入!CH159,0)</f>
        <v>0</v>
      </c>
      <c r="XX156" s="274">
        <f>IF(XX$6=$WQ$5,成绩录入!CI159,0)</f>
        <v>0</v>
      </c>
      <c r="XY156" s="274">
        <f>IF(XY$6=$WQ$5,成绩录入!CJ159,0)</f>
        <v>0</v>
      </c>
      <c r="XZ156" s="274">
        <f>IF(XZ$6=$WQ$5,成绩录入!CK159,0)</f>
        <v>0</v>
      </c>
      <c r="YA156" s="274">
        <f>IF(YA$6=$WQ$5,成绩录入!CL159,0)</f>
        <v>0</v>
      </c>
      <c r="YB156" s="274">
        <f>IF(YB$6=$WQ$5,成绩录入!CM159,0)</f>
        <v>0</v>
      </c>
      <c r="YC156" s="274">
        <f>IF(YC$6=$WQ$5,成绩录入!CN159,0)</f>
        <v>0</v>
      </c>
      <c r="YD156" s="274">
        <f>IF(YD$6=$WQ$5,成绩录入!CO159,0)</f>
        <v>0</v>
      </c>
      <c r="YE156" s="274">
        <f>IF(YE$6=$WQ$5,成绩录入!CP159,0)</f>
        <v>0</v>
      </c>
      <c r="YF156" s="274">
        <f>IF(YF$6=$WQ$5,成绩录入!CQ159,0)</f>
        <v>0</v>
      </c>
      <c r="YG156" s="274">
        <f>IF(YG$6=$WQ$5,成绩录入!CR159,0)</f>
        <v>0</v>
      </c>
      <c r="YH156" s="274">
        <f>IF(YH$6=$WQ$5,成绩录入!CS159,0)</f>
        <v>0</v>
      </c>
      <c r="YI156" s="274">
        <f>IF(YI$6=$WQ$5,成绩录入!CT159,0)</f>
        <v>0</v>
      </c>
      <c r="YJ156" s="274">
        <f>IF(YJ$6=$WQ$5,成绩录入!CU159,0)</f>
        <v>0</v>
      </c>
      <c r="YK156" s="274">
        <f>IF(YK$6=$WQ$5,成绩录入!CV159,0)</f>
        <v>0</v>
      </c>
      <c r="YL156" s="274">
        <f>IF(YL$6=$WQ$5,成绩录入!CW159,0)</f>
        <v>0</v>
      </c>
      <c r="YM156" s="274">
        <f>IF(YM$6=$WQ$5,成绩录入!CX159,0)</f>
        <v>0</v>
      </c>
      <c r="YN156" s="274">
        <f>IF(YN$6=$WQ$5,成绩录入!CY159,0)</f>
        <v>0</v>
      </c>
      <c r="YO156" s="274">
        <f>IF(YO$6=$WQ$5,成绩录入!CZ159,0)</f>
        <v>0</v>
      </c>
      <c r="YP156" s="274">
        <f>IF(YP$6=$WQ$5,成绩录入!DA159,0)</f>
        <v>0</v>
      </c>
      <c r="YQ156" s="274">
        <f>IF(YQ$6=$WQ$5,成绩录入!DB159,0)</f>
        <v>0</v>
      </c>
      <c r="YR156" s="274">
        <f>IF(YR$6=$WQ$5,成绩录入!DC159,0)</f>
        <v>0</v>
      </c>
      <c r="YS156" s="274">
        <f>IF(YS$6=$WQ$5,成绩录入!DD159,0)</f>
        <v>0</v>
      </c>
      <c r="YT156" s="274">
        <f>IF(YT$6=$WQ$5,成绩录入!DE159,0)</f>
        <v>0</v>
      </c>
      <c r="YU156" s="274">
        <f>IF(YU$6=$WQ$5,成绩录入!DF159,0)</f>
        <v>0</v>
      </c>
      <c r="YV156" s="274">
        <f>IF(YV$6=$WQ$5,成绩录入!DG159,0)</f>
        <v>0</v>
      </c>
      <c r="YW156" s="274">
        <f>IF(YW$6=$WQ$5,成绩录入!DH159,0)</f>
        <v>0</v>
      </c>
      <c r="YX156" s="274">
        <f>IF(YX$6=$WQ$5,成绩录入!DI159,0)</f>
        <v>0</v>
      </c>
      <c r="YY156" s="274">
        <f>IF(YY$6=$WQ$5,成绩录入!DJ159,0)</f>
        <v>0</v>
      </c>
      <c r="YZ156" s="248">
        <f>IF(YZ$6=$WQ$5,成绩录入!DK159,0)</f>
        <v>0</v>
      </c>
      <c r="ZA156" s="248">
        <f>IF(ZA$6=$WQ$5,成绩录入!DL159,0)</f>
        <v>0</v>
      </c>
      <c r="ZB156" s="248">
        <f>IF(ZB$6=$WQ$5,成绩录入!DM159,0)</f>
        <v>0</v>
      </c>
      <c r="ZC156" s="248">
        <f>IF(ZC$6=$WQ$5,成绩录入!DN159,0)</f>
        <v>0</v>
      </c>
      <c r="ZD156" s="248">
        <f>IF(ZD$6=$WQ$5,成绩录入!DO159,0)</f>
        <v>0</v>
      </c>
      <c r="ZE156" s="248">
        <f>IF(ZE$6=$WQ$5,成绩录入!DP159,0)</f>
        <v>0</v>
      </c>
      <c r="ZF156" s="248">
        <f>IF(ZF$6=$WQ$5,成绩录入!DQ159,0)</f>
        <v>0</v>
      </c>
      <c r="ZG156" s="248">
        <f>IF(ZG$6=$WQ$5,成绩录入!DR159,0)</f>
        <v>0</v>
      </c>
      <c r="ZH156" s="248">
        <f>IF(ZH$6=$WQ$5,成绩录入!DS159,0)</f>
        <v>0</v>
      </c>
      <c r="ZI156" s="248">
        <f>IF(ZI$6=$WQ$5,成绩录入!DT159,0)</f>
        <v>0</v>
      </c>
      <c r="ZJ156" s="248">
        <f>IF(ZJ$6=$WQ$5,成绩录入!DU159,0)</f>
        <v>0</v>
      </c>
      <c r="ZK156" s="248">
        <f>IF(ZK$6=$WQ$5,成绩录入!DV159,0)</f>
        <v>0</v>
      </c>
      <c r="ZL156" s="248">
        <f>IF(ZL$6=$WQ$5,成绩录入!DW159,0)</f>
        <v>0</v>
      </c>
      <c r="ZM156" s="248">
        <f>IF(ZM$6=$WQ$5,成绩录入!DX159,0)</f>
        <v>0</v>
      </c>
      <c r="ZN156" s="248">
        <f>IF(ZN$6=$WQ$5,成绩录入!DY159,0)</f>
        <v>0</v>
      </c>
      <c r="ZO156" s="248">
        <f>IF(ZO$6=$WQ$5,成绩录入!DZ159,0)</f>
        <v>0</v>
      </c>
      <c r="ZP156" s="248">
        <f>IF(ZP$6=$WQ$5,成绩录入!EA159,0)</f>
        <v>0</v>
      </c>
      <c r="ZQ156" s="248">
        <f>IF(ZQ$6=$WQ$5,成绩录入!EB159,0)</f>
        <v>0</v>
      </c>
      <c r="ZR156" s="248">
        <f>IF(ZR$6=$WQ$5,成绩录入!EC159,0)</f>
        <v>0</v>
      </c>
      <c r="ZS156" s="248">
        <f>IF(ZS$6=$WQ$5,成绩录入!ED159,0)</f>
        <v>0</v>
      </c>
      <c r="ZT156" s="248">
        <f>IF(ZT$6=$WQ$5,成绩录入!EE159,0)</f>
        <v>0</v>
      </c>
      <c r="ZU156" s="248">
        <f>IF(ZU$6=$WQ$5,成绩录入!EF159,0)</f>
        <v>0</v>
      </c>
      <c r="ZV156" s="248">
        <f>IF(ZV$6=$WQ$5,成绩录入!EG159,0)</f>
        <v>0</v>
      </c>
      <c r="ZW156" s="248">
        <f>IF(ZW$6=$WQ$5,成绩录入!EH159,0)</f>
        <v>0</v>
      </c>
      <c r="ZX156" s="248">
        <f>IF(ZX$6=$WQ$5,成绩录入!EI159,0)</f>
        <v>0</v>
      </c>
      <c r="ZY156" s="248">
        <f>IF(ZY$6=$WQ$5,成绩录入!EJ159,0)</f>
        <v>0</v>
      </c>
      <c r="ZZ156" s="248">
        <f>IF(ZZ$6=$WQ$5,成绩录入!EK159,0)</f>
        <v>0</v>
      </c>
      <c r="AAA156" s="248">
        <f>IF(AAA$6=$WQ$5,成绩录入!EL159,0)</f>
        <v>0</v>
      </c>
      <c r="AAB156" s="248">
        <f>IF(AAB$6=$WQ$5,成绩录入!EM159,0)</f>
        <v>0</v>
      </c>
      <c r="AAC156" s="248">
        <f>IF(AAC$6=$WQ$5,成绩录入!EN159,0)</f>
        <v>0</v>
      </c>
      <c r="AAD156" s="248">
        <f>IF(AAD$6=$WQ$5,成绩录入!EO159,0)</f>
        <v>0</v>
      </c>
      <c r="AAE156" s="248">
        <f>IF(AAE$6=$WQ$5,成绩录入!EP159,0)</f>
        <v>0</v>
      </c>
      <c r="AAF156" s="248">
        <f>IF(AAF$6=$WQ$5,成绩录入!EQ159,0)</f>
        <v>0</v>
      </c>
      <c r="AAG156" s="248">
        <f>IF(AAG$6=$WQ$5,成绩录入!ER159,0)</f>
        <v>0</v>
      </c>
      <c r="AAH156" s="248">
        <f>IF(AAH$6=$WQ$5,成绩录入!ES159,0)</f>
        <v>0</v>
      </c>
      <c r="AAI156" s="248">
        <f>IF(AAI$6=$WQ$5,成绩录入!ET159,0)</f>
        <v>0</v>
      </c>
      <c r="AAJ156" s="248">
        <f>IF(AAJ$6=$WQ$5,成绩录入!EU159,0)</f>
        <v>0</v>
      </c>
      <c r="AAK156" s="248">
        <f>IF(AAK$6=$WQ$5,成绩录入!EV159,0)</f>
        <v>0</v>
      </c>
      <c r="AAL156" s="248">
        <f>IF(AAL$6=$WQ$5,成绩录入!EW159,0)</f>
        <v>0</v>
      </c>
      <c r="AAM156" s="248">
        <f>IF(AAM$6=$WQ$5,成绩录入!EX159,0)</f>
        <v>0</v>
      </c>
      <c r="AAN156" s="218">
        <f t="shared" si="355"/>
        <v>0</v>
      </c>
      <c r="AAO156" s="206"/>
      <c r="AAQ156" s="273">
        <f>IF(AAQ$6=$AAP$5,成绩录入!BC159,0)</f>
        <v>0</v>
      </c>
      <c r="AAR156" s="274">
        <f>IF(AAR$6=$AAP$5,成绩录入!BD159,0)</f>
        <v>0</v>
      </c>
      <c r="AAS156" s="274">
        <f>IF(AAS$6=$AAP$5,成绩录入!BE159,0)</f>
        <v>0</v>
      </c>
      <c r="AAT156" s="274">
        <f>IF(AAT$6=$AAP$5,成绩录入!BF159,0)</f>
        <v>0</v>
      </c>
      <c r="AAU156" s="274">
        <f>IF(AAU$6=$AAP$5,成绩录入!BG159,0)</f>
        <v>0</v>
      </c>
      <c r="AAV156" s="274">
        <f>IF(AAV$6=$AAP$5,成绩录入!BH159,0)</f>
        <v>0</v>
      </c>
      <c r="AAW156" s="274">
        <f>IF(AAW$6=$AAP$5,成绩录入!BI159,0)</f>
        <v>0</v>
      </c>
      <c r="AAX156" s="274">
        <f>IF(AAX$6=$AAP$5,成绩录入!BJ159,0)</f>
        <v>0</v>
      </c>
      <c r="AAY156" s="274">
        <f>IF(AAY$6=$AAP$5,成绩录入!BK159,0)</f>
        <v>0</v>
      </c>
      <c r="AAZ156" s="274">
        <f>IF(AAZ$6=$AAP$5,成绩录入!BL159,0)</f>
        <v>0</v>
      </c>
      <c r="ABA156" s="274">
        <f>IF(ABA$6=$AAP$5,成绩录入!BM159,0)</f>
        <v>0</v>
      </c>
      <c r="ABB156" s="274">
        <f>IF(ABB$6=$AAP$5,成绩录入!BN159,0)</f>
        <v>0</v>
      </c>
      <c r="ABC156" s="274">
        <f>IF(ABC$6=$AAP$5,成绩录入!BO159,0)</f>
        <v>0</v>
      </c>
      <c r="ABD156" s="274">
        <f>IF(ABD$6=$AAP$5,成绩录入!BP159,0)</f>
        <v>0</v>
      </c>
      <c r="ABE156" s="274">
        <f>IF(ABE$6=$AAP$5,成绩录入!BQ159,0)</f>
        <v>0</v>
      </c>
      <c r="ABF156" s="274">
        <f>IF(ABF$6=$AAP$5,成绩录入!BR159,0)</f>
        <v>0</v>
      </c>
      <c r="ABG156" s="274">
        <f>IF(ABG$6=$AAP$5,成绩录入!BS159,0)</f>
        <v>0</v>
      </c>
      <c r="ABH156" s="274">
        <f>IF(ABH$6=$AAP$5,成绩录入!BT159,0)</f>
        <v>0</v>
      </c>
      <c r="ABI156" s="274">
        <f>IF(ABI$6=$AAP$5,成绩录入!BU159,0)</f>
        <v>0</v>
      </c>
      <c r="ABJ156" s="274">
        <f>IF(ABJ$6=$AAP$5,成绩录入!BV159,0)</f>
        <v>0</v>
      </c>
      <c r="ABK156" s="274">
        <f>IF(ABK$6=$AAP$5,成绩录入!BW159,0)</f>
        <v>0</v>
      </c>
      <c r="ABL156" s="274">
        <f>IF(ABL$6=$AAP$5,成绩录入!BX159,0)</f>
        <v>0</v>
      </c>
      <c r="ABM156" s="274">
        <f>IF(ABM$6=$AAP$5,成绩录入!BY159,0)</f>
        <v>0</v>
      </c>
      <c r="ABN156" s="274">
        <f>IF(ABN$6=$AAP$5,成绩录入!BZ159,0)</f>
        <v>0</v>
      </c>
      <c r="ABO156" s="274">
        <f>IF(ABO$6=$AAP$5,成绩录入!CA159,0)</f>
        <v>0</v>
      </c>
      <c r="ABP156" s="274">
        <f>IF(ABP$6=$AAP$5,成绩录入!CB159,0)</f>
        <v>0</v>
      </c>
      <c r="ABQ156" s="274">
        <f>IF(ABQ$6=$AAP$5,成绩录入!CC159,0)</f>
        <v>0</v>
      </c>
      <c r="ABR156" s="274">
        <f>IF(ABR$6=$AAP$5,成绩录入!CD159,0)</f>
        <v>0</v>
      </c>
      <c r="ABS156" s="274">
        <f>IF(ABS$6=$AAP$5,成绩录入!CE159,0)</f>
        <v>0</v>
      </c>
      <c r="ABT156" s="274">
        <f>IF(ABT$6=$AAP$5,成绩录入!CF159,0)</f>
        <v>0</v>
      </c>
      <c r="ABU156" s="274">
        <f>IF(ABU$6=$AAP$5,成绩录入!CG159,0)</f>
        <v>0</v>
      </c>
      <c r="ABV156" s="274">
        <f>IF(ABV$6=$AAP$5,成绩录入!CH159,0)</f>
        <v>0</v>
      </c>
      <c r="ABW156" s="274">
        <f>IF(ABW$6=$AAP$5,成绩录入!CI159,0)</f>
        <v>0</v>
      </c>
      <c r="ABX156" s="274">
        <f>IF(ABX$6=$AAP$5,成绩录入!CJ159,0)</f>
        <v>0</v>
      </c>
      <c r="ABY156" s="274">
        <f>IF(ABY$6=$AAP$5,成绩录入!CK159,0)</f>
        <v>0</v>
      </c>
      <c r="ABZ156" s="274">
        <f>IF(ABZ$6=$AAP$5,成绩录入!CL159,0)</f>
        <v>0</v>
      </c>
      <c r="ACA156" s="274">
        <f>IF(ACA$6=$AAP$5,成绩录入!CM159,0)</f>
        <v>0</v>
      </c>
      <c r="ACB156" s="274">
        <f>IF(ACB$6=$AAP$5,成绩录入!CN159,0)</f>
        <v>0</v>
      </c>
      <c r="ACC156" s="274">
        <f>IF(ACC$6=$AAP$5,成绩录入!CO159,0)</f>
        <v>0</v>
      </c>
      <c r="ACD156" s="274">
        <f>IF(ACD$6=$AAP$5,成绩录入!CP159,0)</f>
        <v>0</v>
      </c>
      <c r="ACE156" s="274">
        <f>IF(ACE$6=$AAP$5,成绩录入!CQ159,0)</f>
        <v>0</v>
      </c>
      <c r="ACF156" s="274">
        <f>IF(ACF$6=$AAP$5,成绩录入!CR159,0)</f>
        <v>0</v>
      </c>
      <c r="ACG156" s="274">
        <f>IF(ACG$6=$AAP$5,成绩录入!CS159,0)</f>
        <v>0</v>
      </c>
      <c r="ACH156" s="274">
        <f>IF(ACH$6=$AAP$5,成绩录入!CT159,0)</f>
        <v>0</v>
      </c>
      <c r="ACI156" s="274">
        <f>IF(ACI$6=$AAP$5,成绩录入!CU159,0)</f>
        <v>0</v>
      </c>
      <c r="ACJ156" s="274">
        <f>IF(ACJ$6=$AAP$5,成绩录入!CV159,0)</f>
        <v>0</v>
      </c>
      <c r="ACK156" s="274">
        <f>IF(ACK$6=$AAP$5,成绩录入!CW159,0)</f>
        <v>0</v>
      </c>
      <c r="ACL156" s="274">
        <f>IF(ACL$6=$AAP$5,成绩录入!CX159,0)</f>
        <v>0</v>
      </c>
      <c r="ACM156" s="274">
        <f>IF(ACM$6=$AAP$5,成绩录入!CY159,0)</f>
        <v>0</v>
      </c>
      <c r="ACN156" s="274">
        <f>IF(ACN$6=$AAP$5,成绩录入!CZ159,0)</f>
        <v>0</v>
      </c>
      <c r="ACO156" s="274">
        <f>IF(ACO$6=$AAP$5,成绩录入!DA159,0)</f>
        <v>0</v>
      </c>
      <c r="ACP156" s="274">
        <f>IF(ACP$6=$AAP$5,成绩录入!DB159,0)</f>
        <v>0</v>
      </c>
      <c r="ACQ156" s="274">
        <f>IF(ACQ$6=$AAP$5,成绩录入!DC159,0)</f>
        <v>0</v>
      </c>
      <c r="ACR156" s="274">
        <f>IF(ACR$6=$AAP$5,成绩录入!DD159,0)</f>
        <v>0</v>
      </c>
      <c r="ACS156" s="274">
        <f>IF(ACS$6=$AAP$5,成绩录入!DE159,0)</f>
        <v>0</v>
      </c>
      <c r="ACT156" s="274">
        <f>IF(ACT$6=$AAP$5,成绩录入!DF159,0)</f>
        <v>0</v>
      </c>
      <c r="ACU156" s="274">
        <f>IF(ACU$6=$AAP$5,成绩录入!DG159,0)</f>
        <v>0</v>
      </c>
      <c r="ACV156" s="274">
        <f>IF(ACV$6=$AAP$5,成绩录入!DH159,0)</f>
        <v>0</v>
      </c>
      <c r="ACW156" s="274">
        <f>IF(ACW$6=$AAP$5,成绩录入!DI159,0)</f>
        <v>0</v>
      </c>
      <c r="ACX156" s="274">
        <f>IF(ACX$6=$AAP$5,成绩录入!DJ159,0)</f>
        <v>0</v>
      </c>
      <c r="ACY156" s="248">
        <f>IF(ACY$6=$AAP$5,成绩录入!DK159,0)</f>
        <v>0</v>
      </c>
      <c r="ACZ156" s="248">
        <f>IF(ACZ$6=$AAP$5,成绩录入!DL159,0)</f>
        <v>0</v>
      </c>
      <c r="ADA156" s="248">
        <f>IF(ADA$6=$AAP$5,成绩录入!DM159,0)</f>
        <v>0</v>
      </c>
      <c r="ADB156" s="248">
        <f>IF(ADB$6=$AAP$5,成绩录入!DN159,0)</f>
        <v>0</v>
      </c>
      <c r="ADC156" s="248">
        <f>IF(ADC$6=$AAP$5,成绩录入!DO159,0)</f>
        <v>0</v>
      </c>
      <c r="ADD156" s="248">
        <f>IF(ADD$6=$AAP$5,成绩录入!DP159,0)</f>
        <v>0</v>
      </c>
      <c r="ADE156" s="248">
        <f>IF(ADE$6=$AAP$5,成绩录入!DQ159,0)</f>
        <v>0</v>
      </c>
      <c r="ADF156" s="248">
        <f>IF(ADF$6=$AAP$5,成绩录入!DR159,0)</f>
        <v>0</v>
      </c>
      <c r="ADG156" s="248">
        <f>IF(ADG$6=$AAP$5,成绩录入!DS159,0)</f>
        <v>0</v>
      </c>
      <c r="ADH156" s="248">
        <f>IF(ADH$6=$AAP$5,成绩录入!DT159,0)</f>
        <v>0</v>
      </c>
      <c r="ADI156" s="248">
        <f>IF(ADI$6=$AAP$5,成绩录入!DU159,0)</f>
        <v>0</v>
      </c>
      <c r="ADJ156" s="248">
        <f>IF(ADJ$6=$AAP$5,成绩录入!DV159,0)</f>
        <v>0</v>
      </c>
      <c r="ADK156" s="248">
        <f>IF(ADK$6=$AAP$5,成绩录入!DW159,0)</f>
        <v>0</v>
      </c>
      <c r="ADL156" s="248">
        <f>IF(ADL$6=$AAP$5,成绩录入!DX159,0)</f>
        <v>0</v>
      </c>
      <c r="ADM156" s="248">
        <f>IF(ADM$6=$AAP$5,成绩录入!DY159,0)</f>
        <v>0</v>
      </c>
      <c r="ADN156" s="248">
        <f>IF(ADN$6=$AAP$5,成绩录入!DZ159,0)</f>
        <v>0</v>
      </c>
      <c r="ADO156" s="248">
        <f>IF(ADO$6=$AAP$5,成绩录入!EA159,0)</f>
        <v>0</v>
      </c>
      <c r="ADP156" s="248">
        <f>IF(ADP$6=$AAP$5,成绩录入!EB159,0)</f>
        <v>0</v>
      </c>
      <c r="ADQ156" s="248">
        <f>IF(ADQ$6=$AAP$5,成绩录入!EC159,0)</f>
        <v>0</v>
      </c>
      <c r="ADR156" s="248">
        <f>IF(ADR$6=$AAP$5,成绩录入!ED159,0)</f>
        <v>0</v>
      </c>
      <c r="ADS156" s="248">
        <f>IF(ADS$6=$AAP$5,成绩录入!EE159,0)</f>
        <v>0</v>
      </c>
      <c r="ADT156" s="248">
        <f>IF(ADT$6=$AAP$5,成绩录入!EF159,0)</f>
        <v>0</v>
      </c>
      <c r="ADU156" s="248">
        <f>IF(ADU$6=$AAP$5,成绩录入!EG159,0)</f>
        <v>0</v>
      </c>
      <c r="ADV156" s="248">
        <f>IF(ADV$6=$AAP$5,成绩录入!EH159,0)</f>
        <v>0</v>
      </c>
      <c r="ADW156" s="248">
        <f>IF(ADW$6=$AAP$5,成绩录入!EI159,0)</f>
        <v>0</v>
      </c>
      <c r="ADX156" s="248">
        <f>IF(ADX$6=$AAP$5,成绩录入!EJ159,0)</f>
        <v>0</v>
      </c>
      <c r="ADY156" s="248">
        <f>IF(ADY$6=$AAP$5,成绩录入!EK159,0)</f>
        <v>0</v>
      </c>
      <c r="ADZ156" s="248">
        <f>IF(ADZ$6=$AAP$5,成绩录入!EL159,0)</f>
        <v>0</v>
      </c>
      <c r="AEA156" s="248">
        <f>IF(AEA$6=$AAP$5,成绩录入!EM159,0)</f>
        <v>0</v>
      </c>
      <c r="AEB156" s="248">
        <f>IF(AEB$6=$AAP$5,成绩录入!EN159,0)</f>
        <v>0</v>
      </c>
      <c r="AEC156" s="248">
        <f>IF(AEC$6=$AAP$5,成绩录入!EO159,0)</f>
        <v>0</v>
      </c>
      <c r="AED156" s="248">
        <f>IF(AED$6=$AAP$5,成绩录入!EP159,0)</f>
        <v>0</v>
      </c>
      <c r="AEE156" s="248">
        <f>IF(AEE$6=$AAP$5,成绩录入!EQ159,0)</f>
        <v>0</v>
      </c>
      <c r="AEF156" s="248">
        <f>IF(AEF$6=$AAP$5,成绩录入!ER159,0)</f>
        <v>0</v>
      </c>
      <c r="AEG156" s="248">
        <f>IF(AEG$6=$AAP$5,成绩录入!ES159,0)</f>
        <v>0</v>
      </c>
      <c r="AEH156" s="248">
        <f>IF(AEH$6=$AAP$5,成绩录入!ET159,0)</f>
        <v>0</v>
      </c>
      <c r="AEI156" s="248">
        <f>IF(AEI$6=$AAP$5,成绩录入!EU159,0)</f>
        <v>0</v>
      </c>
      <c r="AEJ156" s="248">
        <f>IF(AEJ$6=$AAP$5,成绩录入!EV159,0)</f>
        <v>0</v>
      </c>
      <c r="AEK156" s="248">
        <f>IF(AEK$6=$AAP$5,成绩录入!EW159,0)</f>
        <v>0</v>
      </c>
      <c r="AEL156" s="248">
        <f>IF(AEL$6=$AAP$5,成绩录入!EX159,0)</f>
        <v>0</v>
      </c>
      <c r="AEM156" s="218">
        <f t="shared" si="356"/>
        <v>0</v>
      </c>
      <c r="AEN156" s="166"/>
      <c r="AEO156" s="166"/>
      <c r="AEP156" s="273">
        <f>IF(AEP$6=$AEO$5,成绩录入!BC159,0)</f>
        <v>0</v>
      </c>
      <c r="AEQ156" s="274">
        <f>IF(AEQ$6=$AEO$5,成绩录入!BD159,0)</f>
        <v>0</v>
      </c>
      <c r="AER156" s="274">
        <f>IF(AER$6=$AEO$5,成绩录入!BE159,0)</f>
        <v>0</v>
      </c>
      <c r="AES156" s="274">
        <f>IF(AES$6=$AEO$5,成绩录入!BF159,0)</f>
        <v>0</v>
      </c>
      <c r="AET156" s="274">
        <f>IF(AET$6=$AEO$5,成绩录入!BG159,0)</f>
        <v>0</v>
      </c>
      <c r="AEU156" s="274">
        <f>IF(AEU$6=$AEO$5,成绩录入!BH159,0)</f>
        <v>0</v>
      </c>
      <c r="AEV156" s="274">
        <f>IF(AEV$6=$AEO$5,成绩录入!BI159,0)</f>
        <v>0</v>
      </c>
      <c r="AEW156" s="274">
        <f>IF(AEW$6=$AEO$5,成绩录入!BJ159,0)</f>
        <v>0</v>
      </c>
      <c r="AEX156" s="274">
        <f>IF(AEX$6=$AEO$5,成绩录入!BK159,0)</f>
        <v>0</v>
      </c>
      <c r="AEY156" s="274">
        <f>IF(AEY$6=$AEO$5,成绩录入!BL159,0)</f>
        <v>0</v>
      </c>
      <c r="AEZ156" s="274">
        <f>IF(AEZ$6=$AEO$5,成绩录入!BM159,0)</f>
        <v>0</v>
      </c>
      <c r="AFA156" s="274">
        <f>IF(AFA$6=$AEO$5,成绩录入!BN159,0)</f>
        <v>0</v>
      </c>
      <c r="AFB156" s="274">
        <f>IF(AFB$6=$AEO$5,成绩录入!BO159,0)</f>
        <v>0</v>
      </c>
      <c r="AFC156" s="274">
        <f>IF(AFC$6=$AEO$5,成绩录入!BP159,0)</f>
        <v>0</v>
      </c>
      <c r="AFD156" s="274">
        <f>IF(AFD$6=$AEO$5,成绩录入!BQ159,0)</f>
        <v>0</v>
      </c>
      <c r="AFE156" s="274">
        <f>IF(AFE$6=$AEO$5,成绩录入!BR159,0)</f>
        <v>0</v>
      </c>
      <c r="AFF156" s="274">
        <f>IF(AFF$6=$AEO$5,成绩录入!BS159,0)</f>
        <v>0</v>
      </c>
      <c r="AFG156" s="274">
        <f>IF(AFG$6=$AEO$5,成绩录入!BT159,0)</f>
        <v>0</v>
      </c>
      <c r="AFH156" s="274">
        <f>IF(AFH$6=$AEO$5,成绩录入!BU159,0)</f>
        <v>0</v>
      </c>
      <c r="AFI156" s="274">
        <f>IF(AFI$6=$AEO$5,成绩录入!BV159,0)</f>
        <v>0</v>
      </c>
      <c r="AFJ156" s="274">
        <f>IF(AFJ$6=$AEO$5,成绩录入!BW159,0)</f>
        <v>0</v>
      </c>
      <c r="AFK156" s="274">
        <f>IF(AFK$6=$AEO$5,成绩录入!BX159,0)</f>
        <v>0</v>
      </c>
      <c r="AFL156" s="274">
        <f>IF(AFL$6=$AEO$5,成绩录入!BY159,0)</f>
        <v>0</v>
      </c>
      <c r="AFM156" s="274">
        <f>IF(AFM$6=$AEO$5,成绩录入!BZ159,0)</f>
        <v>0</v>
      </c>
      <c r="AFN156" s="274">
        <f>IF(AFN$6=$AEO$5,成绩录入!CA159,0)</f>
        <v>0</v>
      </c>
      <c r="AFO156" s="274">
        <f>IF(AFO$6=$AEO$5,成绩录入!CB159,0)</f>
        <v>0</v>
      </c>
      <c r="AFP156" s="274">
        <f>IF(AFP$6=$AEO$5,成绩录入!CC159,0)</f>
        <v>0</v>
      </c>
      <c r="AFQ156" s="274">
        <f>IF(AFQ$6=$AEO$5,成绩录入!CD159,0)</f>
        <v>0</v>
      </c>
      <c r="AFR156" s="274">
        <f>IF(AFR$6=$AEO$5,成绩录入!CE159,0)</f>
        <v>0</v>
      </c>
      <c r="AFS156" s="274">
        <f>IF(AFS$6=$AEO$5,成绩录入!CF159,0)</f>
        <v>0</v>
      </c>
      <c r="AFT156" s="274">
        <f>IF(AFT$6=$AEO$5,成绩录入!CG159,0)</f>
        <v>0</v>
      </c>
      <c r="AFU156" s="274">
        <f>IF(AFU$6=$AEO$5,成绩录入!CH159,0)</f>
        <v>0</v>
      </c>
      <c r="AFV156" s="274">
        <f>IF(AFV$6=$AEO$5,成绩录入!CI159,0)</f>
        <v>0</v>
      </c>
      <c r="AFW156" s="274">
        <f>IF(AFW$6=$AEO$5,成绩录入!CJ159,0)</f>
        <v>0</v>
      </c>
      <c r="AFX156" s="274">
        <f>IF(AFX$6=$AEO$5,成绩录入!CK159,0)</f>
        <v>0</v>
      </c>
      <c r="AFY156" s="274">
        <f>IF(AFY$6=$AEO$5,成绩录入!CL159,0)</f>
        <v>0</v>
      </c>
      <c r="AFZ156" s="274">
        <f>IF(AFZ$6=$AEO$5,成绩录入!CM159,0)</f>
        <v>0</v>
      </c>
      <c r="AGA156" s="274">
        <f>IF(AGA$6=$AEO$5,成绩录入!CN159,0)</f>
        <v>0</v>
      </c>
      <c r="AGB156" s="274">
        <f>IF(AGB$6=$AEO$5,成绩录入!CO159,0)</f>
        <v>0</v>
      </c>
      <c r="AGC156" s="274">
        <f>IF(AGC$6=$AEO$5,成绩录入!CP159,0)</f>
        <v>0</v>
      </c>
      <c r="AGD156" s="274">
        <f>IF(AGD$6=$AEO$5,成绩录入!CQ159,0)</f>
        <v>0</v>
      </c>
      <c r="AGE156" s="274">
        <f>IF(AGE$6=$AEO$5,成绩录入!CR159,0)</f>
        <v>0</v>
      </c>
      <c r="AGF156" s="274">
        <f>IF(AGF$6=$AEO$5,成绩录入!CS159,0)</f>
        <v>0</v>
      </c>
      <c r="AGG156" s="274">
        <f>IF(AGG$6=$AEO$5,成绩录入!CT159,0)</f>
        <v>0</v>
      </c>
      <c r="AGH156" s="274">
        <f>IF(AGH$6=$AEO$5,成绩录入!CU159,0)</f>
        <v>0</v>
      </c>
      <c r="AGI156" s="274">
        <f>IF(AGI$6=$AEO$5,成绩录入!CV159,0)</f>
        <v>0</v>
      </c>
      <c r="AGJ156" s="274">
        <f>IF(AGJ$6=$AEO$5,成绩录入!CW159,0)</f>
        <v>0</v>
      </c>
      <c r="AGK156" s="274">
        <f>IF(AGK$6=$AEO$5,成绩录入!CX159,0)</f>
        <v>0</v>
      </c>
      <c r="AGL156" s="274">
        <f>IF(AGL$6=$AEO$5,成绩录入!CY159,0)</f>
        <v>0</v>
      </c>
      <c r="AGM156" s="274">
        <f>IF(AGM$6=$AEO$5,成绩录入!CZ159,0)</f>
        <v>0</v>
      </c>
      <c r="AGN156" s="274">
        <f>IF(AGN$6=$AEO$5,成绩录入!DA159,0)</f>
        <v>0</v>
      </c>
      <c r="AGO156" s="274">
        <f>IF(AGO$6=$AEO$5,成绩录入!DB159,0)</f>
        <v>0</v>
      </c>
      <c r="AGP156" s="274">
        <f>IF(AGP$6=$AEO$5,成绩录入!DC159,0)</f>
        <v>0</v>
      </c>
      <c r="AGQ156" s="274">
        <f>IF(AGQ$6=$AEO$5,成绩录入!DD159,0)</f>
        <v>0</v>
      </c>
      <c r="AGR156" s="274">
        <f>IF(AGR$6=$AEO$5,成绩录入!DE159,0)</f>
        <v>0</v>
      </c>
      <c r="AGS156" s="274">
        <f>IF(AGS$6=$AEO$5,成绩录入!DF159,0)</f>
        <v>0</v>
      </c>
      <c r="AGT156" s="274">
        <f>IF(AGT$6=$AEO$5,成绩录入!DG159,0)</f>
        <v>0</v>
      </c>
      <c r="AGU156" s="274">
        <f>IF(AGU$6=$AEO$5,成绩录入!DH159,0)</f>
        <v>0</v>
      </c>
      <c r="AGV156" s="274">
        <f>IF(AGV$6=$AEO$5,成绩录入!DI159,0)</f>
        <v>0</v>
      </c>
      <c r="AGW156" s="274">
        <f>IF(AGW$6=$AEO$5,成绩录入!DJ159,0)</f>
        <v>0</v>
      </c>
      <c r="AGX156" s="248">
        <f>IF(AGX$6=$AEO$5,成绩录入!DK159,0)</f>
        <v>0</v>
      </c>
      <c r="AGY156" s="248">
        <f>IF(AGY$6=$AEO$5,成绩录入!DL159,0)</f>
        <v>0</v>
      </c>
      <c r="AGZ156" s="248">
        <f>IF(AGZ$6=$AEO$5,成绩录入!DM159,0)</f>
        <v>0</v>
      </c>
      <c r="AHA156" s="248">
        <f>IF(AHA$6=$AEO$5,成绩录入!DN159,0)</f>
        <v>0</v>
      </c>
      <c r="AHB156" s="248">
        <f>IF(AHB$6=$AEO$5,成绩录入!DO159,0)</f>
        <v>0</v>
      </c>
      <c r="AHC156" s="248">
        <f>IF(AHC$6=$AEO$5,成绩录入!DP159,0)</f>
        <v>0</v>
      </c>
      <c r="AHD156" s="248">
        <f>IF(AHD$6=$AEO$5,成绩录入!DQ159,0)</f>
        <v>0</v>
      </c>
      <c r="AHE156" s="248">
        <f>IF(AHE$6=$AEO$5,成绩录入!DR159,0)</f>
        <v>0</v>
      </c>
      <c r="AHF156" s="248">
        <f>IF(AHF$6=$AEO$5,成绩录入!DS159,0)</f>
        <v>0</v>
      </c>
      <c r="AHG156" s="248">
        <f>IF(AHG$6=$AEO$5,成绩录入!DT159,0)</f>
        <v>0</v>
      </c>
      <c r="AHH156" s="248">
        <f>IF(AHH$6=$AEO$5,成绩录入!DU159,0)</f>
        <v>0</v>
      </c>
      <c r="AHI156" s="248">
        <f>IF(AHI$6=$AEO$5,成绩录入!DV159,0)</f>
        <v>0</v>
      </c>
      <c r="AHJ156" s="248">
        <f>IF(AHJ$6=$AEO$5,成绩录入!DW159,0)</f>
        <v>0</v>
      </c>
      <c r="AHK156" s="248">
        <f>IF(AHK$6=$AEO$5,成绩录入!DX159,0)</f>
        <v>0</v>
      </c>
      <c r="AHL156" s="248">
        <f>IF(AHL$6=$AEO$5,成绩录入!DY159,0)</f>
        <v>0</v>
      </c>
      <c r="AHM156" s="248">
        <f>IF(AHM$6=$AEO$5,成绩录入!DZ159,0)</f>
        <v>0</v>
      </c>
      <c r="AHN156" s="248">
        <f>IF(AHN$6=$AEO$5,成绩录入!EA159,0)</f>
        <v>0</v>
      </c>
      <c r="AHO156" s="248">
        <f>IF(AHO$6=$AEO$5,成绩录入!EB159,0)</f>
        <v>0</v>
      </c>
      <c r="AHP156" s="248">
        <f>IF(AHP$6=$AEO$5,成绩录入!EC159,0)</f>
        <v>0</v>
      </c>
      <c r="AHQ156" s="248">
        <f>IF(AHQ$6=$AEO$5,成绩录入!ED159,0)</f>
        <v>0</v>
      </c>
      <c r="AHR156" s="248">
        <f>IF(AHR$6=$AEO$5,成绩录入!EE159,0)</f>
        <v>0</v>
      </c>
      <c r="AHS156" s="248">
        <f>IF(AHS$6=$AEO$5,成绩录入!EF159,0)</f>
        <v>0</v>
      </c>
      <c r="AHT156" s="248">
        <f>IF(AHT$6=$AEO$5,成绩录入!EG159,0)</f>
        <v>0</v>
      </c>
      <c r="AHU156" s="248">
        <f>IF(AHU$6=$AEO$5,成绩录入!EH159,0)</f>
        <v>0</v>
      </c>
      <c r="AHV156" s="248">
        <f>IF(AHV$6=$AEO$5,成绩录入!EI159,0)</f>
        <v>0</v>
      </c>
      <c r="AHW156" s="248">
        <f>IF(AHW$6=$AEO$5,成绩录入!EJ159,0)</f>
        <v>0</v>
      </c>
      <c r="AHX156" s="248">
        <f>IF(AHX$6=$AEO$5,成绩录入!EK159,0)</f>
        <v>0</v>
      </c>
      <c r="AHY156" s="248">
        <f>IF(AHY$6=$AEO$5,成绩录入!EL159,0)</f>
        <v>0</v>
      </c>
      <c r="AHZ156" s="248">
        <f>IF(AHZ$6=$AEO$5,成绩录入!EM159,0)</f>
        <v>0</v>
      </c>
      <c r="AIA156" s="248">
        <f>IF(AIA$6=$AEO$5,成绩录入!EN159,0)</f>
        <v>0</v>
      </c>
      <c r="AIB156" s="248">
        <f>IF(AIB$6=$AEO$5,成绩录入!EO159,0)</f>
        <v>0</v>
      </c>
      <c r="AIC156" s="248">
        <f>IF(AIC$6=$AEO$5,成绩录入!EP159,0)</f>
        <v>0</v>
      </c>
      <c r="AID156" s="248">
        <f>IF(AID$6=$AEO$5,成绩录入!EQ159,0)</f>
        <v>0</v>
      </c>
      <c r="AIE156" s="248">
        <f>IF(AIE$6=$AEO$5,成绩录入!ER159,0)</f>
        <v>0</v>
      </c>
      <c r="AIF156" s="248">
        <f>IF(AIF$6=$AEO$5,成绩录入!ES159,0)</f>
        <v>0</v>
      </c>
      <c r="AIG156" s="248">
        <f>IF(AIG$6=$AEO$5,成绩录入!ET159,0)</f>
        <v>0</v>
      </c>
      <c r="AIH156" s="248">
        <f>IF(AIH$6=$AEO$5,成绩录入!EU159,0)</f>
        <v>0</v>
      </c>
      <c r="AII156" s="248">
        <f>IF(AII$6=$AEO$5,成绩录入!EV159,0)</f>
        <v>0</v>
      </c>
      <c r="AIJ156" s="248">
        <f>IF(AIJ$6=$AEO$5,成绩录入!EW159,0)</f>
        <v>0</v>
      </c>
      <c r="AIK156" s="248">
        <f>IF(AIK$6=$AEO$5,成绩录入!EX159,0)</f>
        <v>0</v>
      </c>
      <c r="AIL156" s="218">
        <f t="shared" si="357"/>
        <v>0</v>
      </c>
      <c r="AIN156" s="402" t="str">
        <f>初始录入!A161</f>
        <v/>
      </c>
      <c r="AIO156" s="270">
        <f>初始录入!B161</f>
        <v>0</v>
      </c>
      <c r="AIP156" s="271">
        <f>初始录入!C161</f>
        <v>0</v>
      </c>
      <c r="AIQ156" s="403">
        <f>IF(平时!D154&lt;&gt;"",平时!D154,0)</f>
        <v>0</v>
      </c>
      <c r="AIR156" s="404" t="str">
        <f t="shared" si="331"/>
        <v/>
      </c>
      <c r="AIS156" s="403">
        <f>IF(过程!D154&lt;&gt;"",过程!D154,0)</f>
        <v>0</v>
      </c>
      <c r="AIT156" s="404" t="str">
        <f t="shared" si="332"/>
        <v/>
      </c>
      <c r="AIU156" s="216">
        <f>IF(期末!D154&lt;&gt;"",期末!D154,0)</f>
        <v>0</v>
      </c>
      <c r="AIV156" s="404" t="str">
        <f t="shared" si="333"/>
        <v/>
      </c>
      <c r="AIW156" s="405">
        <f t="shared" si="334"/>
        <v>0</v>
      </c>
      <c r="AIX156" s="403">
        <f>IF(平时!E154&lt;&gt;"",平时!E154,0)</f>
        <v>0</v>
      </c>
      <c r="AIY156" s="404" t="str">
        <f t="shared" si="335"/>
        <v/>
      </c>
      <c r="AIZ156" s="403">
        <f>IF(过程!E154&lt;&gt;"",过程!E154,0)</f>
        <v>0</v>
      </c>
      <c r="AJA156" s="404" t="str">
        <f t="shared" si="336"/>
        <v/>
      </c>
      <c r="AJB156" s="216">
        <f>IF(期末!E154&lt;&gt;"",期末!E154,0)</f>
        <v>0</v>
      </c>
      <c r="AJC156" s="404" t="str">
        <f t="shared" si="337"/>
        <v/>
      </c>
      <c r="AJD156" s="405">
        <f t="shared" si="338"/>
        <v>0</v>
      </c>
      <c r="AJE156" s="403">
        <f>IF(平时!F154&lt;&gt;"",平时!F154,0)</f>
        <v>0</v>
      </c>
      <c r="AJF156" s="404" t="str">
        <f t="shared" si="339"/>
        <v/>
      </c>
      <c r="AJG156" s="403">
        <f>IF(过程!F154&lt;&gt;"",过程!F154,0)</f>
        <v>0</v>
      </c>
      <c r="AJH156" s="404" t="str">
        <f t="shared" si="340"/>
        <v/>
      </c>
      <c r="AJI156" s="216">
        <f>IF(期末!F154&lt;&gt;"",期末!F154,0)</f>
        <v>0</v>
      </c>
      <c r="AJJ156" s="404" t="str">
        <f t="shared" si="341"/>
        <v/>
      </c>
      <c r="AJK156" s="405">
        <f t="shared" si="342"/>
        <v>0</v>
      </c>
      <c r="AJL156" s="403">
        <f>IF(平时!G154&lt;&gt;"",平时!G154,0)</f>
        <v>0</v>
      </c>
      <c r="AJM156" s="404" t="str">
        <f t="shared" si="343"/>
        <v/>
      </c>
      <c r="AJN156" s="403">
        <f>IF(过程!G154&lt;&gt;"",过程!G154,0)</f>
        <v>0</v>
      </c>
      <c r="AJO156" s="404" t="str">
        <f t="shared" si="344"/>
        <v/>
      </c>
      <c r="AJP156" s="216">
        <f>IF(期末!G154&lt;&gt;"",期末!G154,0)</f>
        <v>0</v>
      </c>
      <c r="AJQ156" s="404" t="str">
        <f t="shared" si="345"/>
        <v/>
      </c>
      <c r="AJR156" s="405">
        <f t="shared" si="346"/>
        <v>0</v>
      </c>
      <c r="AJS156" s="403">
        <f>IF(平时!H154&lt;&gt;"",平时!H154,0)</f>
        <v>0</v>
      </c>
      <c r="AJT156" s="404" t="str">
        <f t="shared" si="347"/>
        <v/>
      </c>
      <c r="AJU156" s="403">
        <f>IF(过程!H154&lt;&gt;"",过程!H154,0)</f>
        <v>0</v>
      </c>
      <c r="AJV156" s="404" t="str">
        <f t="shared" si="348"/>
        <v/>
      </c>
      <c r="AJW156" s="216">
        <f>IF(期末!H154&lt;&gt;"",期末!H154,0)</f>
        <v>0</v>
      </c>
      <c r="AJX156" s="404" t="str">
        <f t="shared" si="349"/>
        <v/>
      </c>
      <c r="AJY156" s="406">
        <f t="shared" si="350"/>
        <v>0</v>
      </c>
      <c r="AKA156" s="216" t="str">
        <f>初始录入!A161</f>
        <v/>
      </c>
      <c r="AKB156" s="216">
        <f>初始录入!B161</f>
        <v>0</v>
      </c>
      <c r="AKC156" s="216">
        <f>初始录入!C161</f>
        <v>0</v>
      </c>
      <c r="AKD156" s="327" t="str">
        <f>IF(初始录入!$E161=初始录入!$K$2,达成度!$D169,"")</f>
        <v/>
      </c>
      <c r="AKE156" s="327" t="str">
        <f>IF(初始录入!$E161=初始录入!$K$3,达成度!D169,"")</f>
        <v/>
      </c>
      <c r="AKF156" s="216" t="str">
        <f>IF(初始录入!$E161=初始录入!$K$4,达成度!D169,"")</f>
        <v/>
      </c>
      <c r="AKG156" s="216" t="str">
        <f>IF(初始录入!$E161=初始录入!$K$5,达成度!D169,"")</f>
        <v/>
      </c>
      <c r="AKH156" s="327" t="str">
        <f>IF(初始录入!$E161=初始录入!$K$2,达成度!E169,"")</f>
        <v/>
      </c>
      <c r="AKI156" s="327" t="str">
        <f>IF(初始录入!$E161=初始录入!$K$3,达成度!E169,"")</f>
        <v/>
      </c>
      <c r="AKJ156" s="216" t="str">
        <f>IF(初始录入!$E161=初始录入!$K$4,达成度!E169,"")</f>
        <v/>
      </c>
      <c r="AKK156" s="216" t="str">
        <f>IF(初始录入!$E161=初始录入!$K$5,达成度!E169,"")</f>
        <v/>
      </c>
      <c r="AKL156" s="327" t="str">
        <f>IF(初始录入!$E161=初始录入!$K$2,达成度!F169,"")</f>
        <v/>
      </c>
      <c r="AKM156" s="327" t="str">
        <f>IF(初始录入!$E161=初始录入!$K$3,达成度!F169,"")</f>
        <v/>
      </c>
      <c r="AKN156" s="216" t="str">
        <f>IF(初始录入!$E161=初始录入!$K$4,达成度!F169,"")</f>
        <v/>
      </c>
      <c r="AKO156" s="216" t="str">
        <f>IF(初始录入!$E161=初始录入!$K$5,达成度!F169,"")</f>
        <v/>
      </c>
      <c r="AKP156" s="327" t="str">
        <f>IF(初始录入!$E161=初始录入!$K$2,达成度!H169,"")</f>
        <v/>
      </c>
      <c r="AKQ156" s="327" t="str">
        <f>IF(初始录入!$E161=初始录入!$K$3,达成度!H169,"")</f>
        <v/>
      </c>
      <c r="AKR156" s="216" t="str">
        <f>IF(初始录入!$E161=初始录入!$K$4,达成度!H169,"")</f>
        <v/>
      </c>
      <c r="AKS156" s="216" t="str">
        <f>IF(初始录入!$E161=初始录入!$K$5,达成度!H169,"")</f>
        <v/>
      </c>
      <c r="AKT156" s="327" t="str">
        <f>IF(初始录入!$E161=初始录入!$K$2,达成度!I169,"")</f>
        <v/>
      </c>
      <c r="AKU156" s="327" t="str">
        <f>IF(初始录入!$E161=初始录入!$K$3,达成度!I169,"")</f>
        <v/>
      </c>
      <c r="AKV156" s="216" t="str">
        <f>IF(初始录入!$E161=初始录入!$K$4,达成度!I169,"")</f>
        <v/>
      </c>
      <c r="AKW156" s="216" t="str">
        <f>IF(初始录入!$E161=初始录入!$K$5,达成度!I169,"")</f>
        <v/>
      </c>
      <c r="AKX156" s="327" t="str">
        <f>IF(初始录入!$E161=初始录入!$K$2,达成度!J169,"")</f>
        <v/>
      </c>
      <c r="AKY156" s="327" t="str">
        <f>IF(初始录入!$E161=初始录入!$K$3,达成度!J169,"")</f>
        <v/>
      </c>
      <c r="AKZ156" s="216" t="str">
        <f>IF(初始录入!$E161=初始录入!$K$4,达成度!J169,"")</f>
        <v/>
      </c>
      <c r="ALA156" s="216" t="str">
        <f>IF(初始录入!$E161=初始录入!$K$5,达成度!J169,"")</f>
        <v/>
      </c>
      <c r="ALB156" s="327" t="str">
        <f>IF(初始录入!$E161=初始录入!$K$2,达成度!L169,"")</f>
        <v/>
      </c>
      <c r="ALC156" s="327" t="str">
        <f>IF(初始录入!$E161=初始录入!$K$3,达成度!L169,"")</f>
        <v/>
      </c>
      <c r="ALD156" s="216" t="str">
        <f>IF(初始录入!$E161=初始录入!$K$4,达成度!L169,"")</f>
        <v/>
      </c>
      <c r="ALE156" s="216" t="str">
        <f>IF(初始录入!$E161=初始录入!$K$5,达成度!L169,"")</f>
        <v/>
      </c>
      <c r="ALF156" s="327" t="str">
        <f>IF(初始录入!$E161=初始录入!$K$2,达成度!M169,"")</f>
        <v/>
      </c>
      <c r="ALG156" s="327" t="str">
        <f>IF(初始录入!$E161=初始录入!$K$3,达成度!M169,"")</f>
        <v/>
      </c>
      <c r="ALH156" s="216" t="str">
        <f>IF(初始录入!$E161=初始录入!$K$4,达成度!M169,"")</f>
        <v/>
      </c>
      <c r="ALI156" s="216" t="str">
        <f>IF(初始录入!$E161=初始录入!$K$5,达成度!M169,"")</f>
        <v/>
      </c>
      <c r="ALJ156" s="327" t="str">
        <f>IF(初始录入!$E161=初始录入!$K$2,达成度!N169,"")</f>
        <v/>
      </c>
      <c r="ALK156" s="327" t="str">
        <f>IF(初始录入!$E161=初始录入!$K$3,达成度!N169,"")</f>
        <v/>
      </c>
      <c r="ALL156" s="216" t="str">
        <f>IF(初始录入!$E161=初始录入!$K$4,达成度!N169,"")</f>
        <v/>
      </c>
      <c r="ALM156" s="216" t="str">
        <f>IF(初始录入!$E161=初始录入!$K$5,达成度!N169,"")</f>
        <v/>
      </c>
      <c r="ALN156" s="327" t="str">
        <f>IF(初始录入!$E161=初始录入!$K$2,达成度!P169,"")</f>
        <v/>
      </c>
      <c r="ALO156" s="327" t="str">
        <f>IF(初始录入!$E161=初始录入!$K$3,达成度!P169,"")</f>
        <v/>
      </c>
      <c r="ALP156" s="216" t="str">
        <f>IF(初始录入!$E161=初始录入!$K$4,达成度!P169,"")</f>
        <v/>
      </c>
      <c r="ALQ156" s="216" t="str">
        <f>IF(初始录入!$E161=初始录入!$K$5,达成度!P169,"")</f>
        <v/>
      </c>
      <c r="ALR156" s="327" t="str">
        <f>IF(初始录入!$E161=初始录入!$K$2,达成度!Q169,"")</f>
        <v/>
      </c>
      <c r="ALS156" s="327" t="str">
        <f>IF(初始录入!$E161=初始录入!$K$3,达成度!Q169,"")</f>
        <v/>
      </c>
      <c r="ALT156" s="216" t="str">
        <f>IF(初始录入!$E161=初始录入!$K$4,达成度!Q169,"")</f>
        <v/>
      </c>
      <c r="ALU156" s="216" t="str">
        <f>IF(初始录入!$E161=初始录入!$K$5,达成度!Q169,"")</f>
        <v/>
      </c>
      <c r="ALV156" s="327" t="str">
        <f>IF(初始录入!$E161=初始录入!$K$2,达成度!R169,"")</f>
        <v/>
      </c>
      <c r="ALW156" s="327" t="str">
        <f>IF(初始录入!$E161=初始录入!$K$3,达成度!R169,"")</f>
        <v/>
      </c>
      <c r="ALX156" s="216" t="str">
        <f>IF(初始录入!$E161=初始录入!$K$4,达成度!R169,"")</f>
        <v/>
      </c>
      <c r="ALY156" s="216"/>
      <c r="ALZ156" s="327" t="str">
        <f>IF(初始录入!$E161=初始录入!$K$2,达成度!T169,"")</f>
        <v/>
      </c>
      <c r="AMA156" s="327" t="str">
        <f>IF(初始录入!$E161=初始录入!$K$3,达成度!T169,"")</f>
        <v/>
      </c>
      <c r="AMB156" s="216" t="str">
        <f>IF(初始录入!$E161=初始录入!$K$4,达成度!T169,"")</f>
        <v/>
      </c>
      <c r="AMC156" s="216" t="str">
        <f>IF(初始录入!$E161=初始录入!$K$5,达成度!T169,"")</f>
        <v/>
      </c>
      <c r="AMD156" s="327" t="str">
        <f>IF(初始录入!$E161=初始录入!$K$2,达成度!U169,"")</f>
        <v/>
      </c>
      <c r="AME156" s="327" t="str">
        <f>IF(初始录入!$E161=初始录入!$K$3,达成度!U169,"")</f>
        <v/>
      </c>
      <c r="AMF156" s="216" t="str">
        <f>IF(初始录入!$E161=初始录入!$K$4,达成度!U169,"")</f>
        <v/>
      </c>
      <c r="AMG156" s="216" t="str">
        <f>IF(初始录入!$E161=初始录入!$K$5,达成度!U169,"")</f>
        <v/>
      </c>
      <c r="AMH156" s="327" t="str">
        <f>IF(初始录入!$E161=初始录入!$K$2,达成度!V169,"")</f>
        <v/>
      </c>
      <c r="AMI156" s="327" t="str">
        <f>IF(初始录入!$E161=初始录入!$K$3,达成度!V169,"")</f>
        <v/>
      </c>
      <c r="AMJ156" s="216" t="str">
        <f>IF(初始录入!$E161=初始录入!$K$4,达成度!W169,"")</f>
        <v/>
      </c>
      <c r="AMK156" s="216" t="str">
        <f>IF(初始录入!$E161=初始录入!$K$5,达成度!W169,"")</f>
        <v/>
      </c>
      <c r="AMM156" s="270">
        <f t="shared" si="369"/>
        <v>149</v>
      </c>
      <c r="AMN156" s="222" t="str">
        <f t="shared" si="365"/>
        <v/>
      </c>
      <c r="AMO156" s="325" t="str">
        <f>IF($AMM156&lt;=$H$7,INDEX(达成度!$G$21:$G$170,$AMM156,1),"")</f>
        <v/>
      </c>
      <c r="AMP156" s="325" t="str">
        <f>IF($AMM156&lt;=$H$7,INDEX(达成度!$K$21:$K$170,$AMM156,1),"")</f>
        <v/>
      </c>
      <c r="AMQ156" s="325" t="str">
        <f>IF($AMM156&lt;=$H$7,INDEX(达成度!$O$21:$O$170,$AMM156,1),"")</f>
        <v/>
      </c>
      <c r="AMR156" s="325" t="str">
        <f>IF($AMM156&lt;=$H$7,INDEX(达成度!$S$21:$S$170,$AMM156,1),"")</f>
        <v/>
      </c>
      <c r="AMS156" s="326" t="str">
        <f>IF($AMM156&lt;=$H$7,INDEX(达成度!$W$21:$W$170,$AMM156,1),"")</f>
        <v/>
      </c>
      <c r="AMU156" s="407"/>
      <c r="AMV156" s="222" t="str">
        <f t="shared" si="366"/>
        <v/>
      </c>
      <c r="AMW156" s="325" t="str">
        <f>IF($AMM156&lt;=$I$7,INDEX(达成度!$G$21:$G$170,$AMM156+$H$7,1),"")</f>
        <v/>
      </c>
      <c r="AMX156" s="325" t="str">
        <f>IF($AMM156&lt;=$I$7,INDEX(达成度!$K$21:$K$170,$AMM156+$H$7,1),"")</f>
        <v/>
      </c>
      <c r="AMY156" s="325" t="str">
        <f>IF($AMM156&lt;=$I$7,INDEX(达成度!$O$21:$O$170,$AMM156+$H$7,1),"")</f>
        <v/>
      </c>
      <c r="AMZ156" s="325" t="str">
        <f>IF($AMM156&lt;=$I$7,INDEX(达成度!$S$21:$S$170,$AMM156+$H$7,1),"")</f>
        <v/>
      </c>
      <c r="ANA156" s="326" t="str">
        <f>IF($AMM156&lt;=$I$7,INDEX(达成度!$W$21:$W$170,$AMM156+$H$7,1),"")</f>
        <v/>
      </c>
      <c r="ANC156" s="270"/>
      <c r="AND156" s="216" t="str">
        <f t="shared" si="367"/>
        <v/>
      </c>
      <c r="ANE156" s="325" t="str">
        <f>IF($AMM156&lt;=$J$7,INDEX(达成度!$G$21:$G$170,$AMM156+$H$7+$I$7,1),"")</f>
        <v/>
      </c>
      <c r="ANF156" s="325" t="str">
        <f>IF($AMM156&lt;=$J$7,INDEX(达成度!$K$21:$K$170,$AMM156+$H$7+$I$7,1),"")</f>
        <v/>
      </c>
      <c r="ANG156" s="325" t="str">
        <f>IF($AMM156&lt;=$J$7,INDEX(达成度!$O$21:$O$170,$AMM156+$H$7+$I$7,1),"")</f>
        <v/>
      </c>
      <c r="ANH156" s="325" t="str">
        <f>IF($AMM156&lt;=$J$7,INDEX(达成度!$S$21:$S$170,$AMM156+$H$7+$I$7,1),"")</f>
        <v/>
      </c>
      <c r="ANI156" s="326" t="str">
        <f>IF($AMM156&lt;=$J$7,INDEX(达成度!$W$21:$W$170,$AMM156+$H$7+$I$7,1),"")</f>
        <v/>
      </c>
      <c r="ANK156" s="270"/>
      <c r="ANL156" s="216" t="str">
        <f t="shared" si="368"/>
        <v/>
      </c>
      <c r="ANM156" s="325" t="str">
        <f>IF($AMM156&lt;=$K$7,INDEX(达成度!$G$21:$G$170,$AMM156+$H$7+$I$7+$J$7,1),"")</f>
        <v/>
      </c>
      <c r="ANN156" s="325" t="str">
        <f>IF($AMM156&lt;=$K$7,INDEX(达成度!$K$21:$K$170,$AMM156+$H$7+$I$7+$J$7,1),"")</f>
        <v/>
      </c>
      <c r="ANO156" s="325" t="str">
        <f>IF($AMM156&lt;=$K$7,INDEX(达成度!$O$21:$O$170,$AMM156+$H$7+$I$7+$J$7,1),"")</f>
        <v/>
      </c>
      <c r="ANP156" s="325" t="str">
        <f>IF($AMM156&lt;=$K$7,INDEX(达成度!$S$21:$S$170,$AMM156+$H$7+$I$7+$J$7,1),"")</f>
        <v/>
      </c>
      <c r="ANQ156" s="326" t="str">
        <f>IF($AMM156&lt;=$K$7,INDEX(达成度!$W$21:$W$170,$AMM156+$H$7+$I$7+$J$7,1),"")</f>
        <v/>
      </c>
    </row>
    <row r="157" ht="18" customHeight="1" spans="1:1024 1025:1057">
      <c r="A157" s="270" t="str">
        <f>初始录入!A162</f>
        <v/>
      </c>
      <c r="B157" s="271" t="str">
        <f>IF(初始录入!B162&lt;&gt;"",初始录入!B162,"")</f>
        <v/>
      </c>
      <c r="C157" s="271" t="str">
        <f>IF(初始录入!C162&lt;&gt;"",初始录入!C162,"")</f>
        <v/>
      </c>
      <c r="D157" s="271" t="str">
        <f>IF(初始录入!D162&lt;&gt;"",初始录入!D162,"")</f>
        <v/>
      </c>
      <c r="E157" s="272" t="str">
        <f>IF(初始录入!E162&lt;&gt;"",初始录入!E162,"")</f>
        <v/>
      </c>
      <c r="G157" s="408"/>
      <c r="H157" s="355">
        <f>IF(初始录入!E162=H$6,1,0)</f>
        <v>0</v>
      </c>
      <c r="I157" s="355">
        <f>IF(初始录入!E162=I$6,1,0)</f>
        <v>0</v>
      </c>
      <c r="J157" s="355">
        <f>IF(初始录入!E162=J$6,1,0)</f>
        <v>0</v>
      </c>
      <c r="K157" s="356">
        <f>IF(初始录入!E162=K$6,1,0)</f>
        <v>0</v>
      </c>
      <c r="Y157" s="366">
        <v>100</v>
      </c>
      <c r="Z157" s="355">
        <f>成绩录入!$F$7</f>
        <v>0</v>
      </c>
      <c r="AA157" s="355">
        <f>成绩录入!F160</f>
        <v>0</v>
      </c>
      <c r="AB157" s="397">
        <f>IF(初始录入!$M$7&lt;&gt;"",IF(成绩录入!$F$7&lt;&gt;"",IF(初始录入!$P$7="次数",AA157/Z157*Y157,成绩录入!F160),0),0)</f>
        <v>0</v>
      </c>
      <c r="AC157" s="409">
        <f t="shared" si="278"/>
        <v>0</v>
      </c>
      <c r="AD157" s="409">
        <f t="shared" si="279"/>
        <v>0</v>
      </c>
      <c r="AE157" s="409">
        <f t="shared" si="280"/>
        <v>0</v>
      </c>
      <c r="AF157" s="409">
        <f t="shared" si="281"/>
        <v>0</v>
      </c>
      <c r="AG157" s="409">
        <f t="shared" si="282"/>
        <v>0</v>
      </c>
      <c r="AH157" s="410">
        <f t="shared" si="283"/>
        <v>0</v>
      </c>
      <c r="AJ157" s="411">
        <f>成绩录入!I160</f>
        <v>0</v>
      </c>
      <c r="AK157" s="274">
        <f>成绩录入!J160</f>
        <v>0</v>
      </c>
      <c r="AL157" s="274">
        <f>成绩录入!K160</f>
        <v>0</v>
      </c>
      <c r="AM157" s="274">
        <f>成绩录入!L160</f>
        <v>0</v>
      </c>
      <c r="AN157" s="274">
        <f>成绩录入!M160</f>
        <v>0</v>
      </c>
      <c r="AO157" s="410">
        <f t="shared" si="284"/>
        <v>0</v>
      </c>
      <c r="AQ157" s="411">
        <f>成绩录入!I160</f>
        <v>0</v>
      </c>
      <c r="AR157" s="274">
        <f>成绩录入!J160</f>
        <v>0</v>
      </c>
      <c r="AS157" s="274">
        <f>成绩录入!K160</f>
        <v>0</v>
      </c>
      <c r="AT157" s="274">
        <f>成绩录入!L160</f>
        <v>0</v>
      </c>
      <c r="AU157" s="274">
        <f>成绩录入!M160</f>
        <v>0</v>
      </c>
      <c r="AV157" s="410">
        <f t="shared" si="285"/>
        <v>0</v>
      </c>
      <c r="AX157" s="411">
        <f>成绩录入!I160</f>
        <v>0</v>
      </c>
      <c r="AY157" s="274">
        <f>成绩录入!J160</f>
        <v>0</v>
      </c>
      <c r="AZ157" s="274">
        <f>成绩录入!K160</f>
        <v>0</v>
      </c>
      <c r="BA157" s="274">
        <f>成绩录入!L160</f>
        <v>0</v>
      </c>
      <c r="BB157" s="274">
        <f>成绩录入!M160</f>
        <v>0</v>
      </c>
      <c r="BC157" s="410">
        <f t="shared" si="286"/>
        <v>0</v>
      </c>
      <c r="BE157" s="411">
        <f>成绩录入!I160</f>
        <v>0</v>
      </c>
      <c r="BF157" s="274">
        <f>成绩录入!J160</f>
        <v>0</v>
      </c>
      <c r="BG157" s="274">
        <f>成绩录入!K160</f>
        <v>0</v>
      </c>
      <c r="BH157" s="274">
        <f>成绩录入!L160</f>
        <v>0</v>
      </c>
      <c r="BI157" s="274">
        <f>成绩录入!M160</f>
        <v>0</v>
      </c>
      <c r="BJ157" s="410">
        <f t="shared" si="287"/>
        <v>0</v>
      </c>
      <c r="BL157" s="260">
        <f>成绩录入!I160</f>
        <v>0</v>
      </c>
      <c r="BM157" s="248">
        <f>成绩录入!J160</f>
        <v>0</v>
      </c>
      <c r="BN157" s="248">
        <f>成绩录入!K160</f>
        <v>0</v>
      </c>
      <c r="BO157" s="248">
        <f>成绩录入!L160</f>
        <v>0</v>
      </c>
      <c r="BP157" s="248">
        <f>成绩录入!M160</f>
        <v>0</v>
      </c>
      <c r="BQ157" s="298">
        <f t="shared" si="288"/>
        <v>0</v>
      </c>
      <c r="BS157" s="260">
        <f>成绩录入!P160</f>
        <v>0</v>
      </c>
      <c r="BT157" s="248">
        <f>成绩录入!Q160</f>
        <v>0</v>
      </c>
      <c r="BU157" s="248">
        <f>成绩录入!R160</f>
        <v>0</v>
      </c>
      <c r="BV157" s="248">
        <f>成绩录入!S160</f>
        <v>0</v>
      </c>
      <c r="BW157" s="248">
        <f>成绩录入!T160</f>
        <v>0</v>
      </c>
      <c r="BX157" s="248">
        <f>成绩录入!U160</f>
        <v>0</v>
      </c>
      <c r="BY157" s="248">
        <f>成绩录入!V160</f>
        <v>0</v>
      </c>
      <c r="BZ157" s="248">
        <f>成绩录入!W160</f>
        <v>0</v>
      </c>
      <c r="CA157" s="248">
        <f>成绩录入!X160</f>
        <v>0</v>
      </c>
      <c r="CB157" s="248">
        <f>成绩录入!Y160</f>
        <v>0</v>
      </c>
      <c r="CC157" s="298">
        <f t="shared" si="289"/>
        <v>0</v>
      </c>
      <c r="CE157" s="260">
        <f>成绩录入!P160</f>
        <v>0</v>
      </c>
      <c r="CF157" s="248">
        <f>成绩录入!Q160</f>
        <v>0</v>
      </c>
      <c r="CG157" s="248">
        <f>成绩录入!R160</f>
        <v>0</v>
      </c>
      <c r="CH157" s="248">
        <f>成绩录入!S160</f>
        <v>0</v>
      </c>
      <c r="CI157" s="248">
        <f>成绩录入!T160</f>
        <v>0</v>
      </c>
      <c r="CJ157" s="248">
        <f>成绩录入!U160</f>
        <v>0</v>
      </c>
      <c r="CK157" s="248">
        <f>成绩录入!V160</f>
        <v>0</v>
      </c>
      <c r="CL157" s="248">
        <f>成绩录入!W160</f>
        <v>0</v>
      </c>
      <c r="CM157" s="248">
        <f>成绩录入!X160</f>
        <v>0</v>
      </c>
      <c r="CN157" s="248">
        <f>成绩录入!Y160</f>
        <v>0</v>
      </c>
      <c r="CO157" s="298">
        <f t="shared" si="290"/>
        <v>0</v>
      </c>
      <c r="CQ157" s="260">
        <f>成绩录入!P160</f>
        <v>0</v>
      </c>
      <c r="CR157" s="248">
        <f>成绩录入!Q160</f>
        <v>0</v>
      </c>
      <c r="CS157" s="248">
        <f>成绩录入!R160</f>
        <v>0</v>
      </c>
      <c r="CT157" s="248">
        <f>成绩录入!S160</f>
        <v>0</v>
      </c>
      <c r="CU157" s="248">
        <f>成绩录入!T160</f>
        <v>0</v>
      </c>
      <c r="CV157" s="248">
        <f>成绩录入!U160</f>
        <v>0</v>
      </c>
      <c r="CW157" s="248">
        <f>成绩录入!V160</f>
        <v>0</v>
      </c>
      <c r="CX157" s="248">
        <f>成绩录入!W160</f>
        <v>0</v>
      </c>
      <c r="CY157" s="248">
        <f>成绩录入!X160</f>
        <v>0</v>
      </c>
      <c r="CZ157" s="248">
        <f>成绩录入!Y160</f>
        <v>0</v>
      </c>
      <c r="DA157" s="298">
        <f t="shared" si="291"/>
        <v>0</v>
      </c>
      <c r="DC157" s="260">
        <f>成绩录入!P160</f>
        <v>0</v>
      </c>
      <c r="DD157" s="248">
        <f>成绩录入!Q160</f>
        <v>0</v>
      </c>
      <c r="DE157" s="248">
        <f>成绩录入!R160</f>
        <v>0</v>
      </c>
      <c r="DF157" s="248">
        <f>成绩录入!S160</f>
        <v>0</v>
      </c>
      <c r="DG157" s="248">
        <f>成绩录入!T160</f>
        <v>0</v>
      </c>
      <c r="DH157" s="248">
        <f>成绩录入!U160</f>
        <v>0</v>
      </c>
      <c r="DI157" s="248">
        <f>成绩录入!V160</f>
        <v>0</v>
      </c>
      <c r="DJ157" s="248">
        <f>成绩录入!W160</f>
        <v>0</v>
      </c>
      <c r="DK157" s="248">
        <f>成绩录入!X160</f>
        <v>0</v>
      </c>
      <c r="DL157" s="248">
        <f>成绩录入!Y160</f>
        <v>0</v>
      </c>
      <c r="DM157" s="298">
        <f t="shared" si="351"/>
        <v>0</v>
      </c>
      <c r="DN157" s="299"/>
      <c r="DO157" s="260">
        <f>成绩录入!P160</f>
        <v>0</v>
      </c>
      <c r="DP157" s="248">
        <f>成绩录入!Q160</f>
        <v>0</v>
      </c>
      <c r="DQ157" s="248">
        <f>成绩录入!R160</f>
        <v>0</v>
      </c>
      <c r="DR157" s="248">
        <f>成绩录入!S160</f>
        <v>0</v>
      </c>
      <c r="DS157" s="248">
        <f>成绩录入!T160</f>
        <v>0</v>
      </c>
      <c r="DT157" s="248">
        <f>成绩录入!U160</f>
        <v>0</v>
      </c>
      <c r="DU157" s="248">
        <f>成绩录入!V160</f>
        <v>0</v>
      </c>
      <c r="DV157" s="248">
        <f>成绩录入!W160</f>
        <v>0</v>
      </c>
      <c r="DW157" s="248">
        <f>成绩录入!X160</f>
        <v>0</v>
      </c>
      <c r="DX157" s="248">
        <f>成绩录入!Y160</f>
        <v>0</v>
      </c>
      <c r="DY157" s="298">
        <f t="shared" si="352"/>
        <v>0</v>
      </c>
      <c r="EA157" s="301" t="e">
        <f t="shared" si="294"/>
        <v>#DIV/0!</v>
      </c>
      <c r="EB157" s="297" t="e">
        <f t="shared" si="295"/>
        <v>#DIV/0!</v>
      </c>
      <c r="EC157" s="297" t="e">
        <f t="shared" si="296"/>
        <v>#DIV/0!</v>
      </c>
      <c r="ED157" s="297" t="e">
        <f t="shared" si="297"/>
        <v>#DIV/0!</v>
      </c>
      <c r="EE157" s="297" t="e">
        <f t="shared" si="298"/>
        <v>#DIV/0!</v>
      </c>
      <c r="EF157" s="302" t="e">
        <f t="shared" si="299"/>
        <v>#DIV/0!</v>
      </c>
      <c r="EG157" s="303"/>
      <c r="EH157" s="304">
        <f t="shared" si="300"/>
        <v>0</v>
      </c>
      <c r="EI157" s="397">
        <f>成绩录入!I160</f>
        <v>0</v>
      </c>
      <c r="EJ157" s="397">
        <f>成绩录入!J160</f>
        <v>0</v>
      </c>
      <c r="EK157" s="397">
        <f>成绩录入!K160</f>
        <v>0</v>
      </c>
      <c r="EL157" s="397">
        <f>成绩录入!L160</f>
        <v>0</v>
      </c>
      <c r="EM157" s="397">
        <f>成绩录入!M160</f>
        <v>0</v>
      </c>
      <c r="EN157" s="397">
        <f>成绩录入!P160</f>
        <v>0</v>
      </c>
      <c r="EO157" s="397">
        <f>成绩录入!Q160</f>
        <v>0</v>
      </c>
      <c r="EP157" s="397">
        <f>成绩录入!R160</f>
        <v>0</v>
      </c>
      <c r="EQ157" s="397">
        <f>成绩录入!S160</f>
        <v>0</v>
      </c>
      <c r="ER157" s="397">
        <f>成绩录入!T160</f>
        <v>0</v>
      </c>
      <c r="ES157" s="397">
        <f>成绩录入!U160</f>
        <v>0</v>
      </c>
      <c r="ET157" s="397">
        <f>成绩录入!V160</f>
        <v>0</v>
      </c>
      <c r="EU157" s="397">
        <f>成绩录入!W160</f>
        <v>0</v>
      </c>
      <c r="EV157" s="397">
        <f>成绩录入!X160</f>
        <v>0</v>
      </c>
      <c r="EW157" s="398">
        <f>成绩录入!Y160</f>
        <v>0</v>
      </c>
      <c r="EY157" s="304" t="str">
        <f t="shared" si="358"/>
        <v/>
      </c>
      <c r="EZ157" s="296" t="str">
        <f t="shared" si="358"/>
        <v/>
      </c>
      <c r="FA157" s="296" t="str">
        <f t="shared" si="358"/>
        <v/>
      </c>
      <c r="FB157" s="296" t="str">
        <f t="shared" si="358"/>
        <v/>
      </c>
      <c r="FC157" s="302">
        <f>成绩录入!AB160</f>
        <v>0</v>
      </c>
      <c r="FD157" s="303"/>
      <c r="FE157" s="399" t="str">
        <f t="shared" si="301"/>
        <v>√</v>
      </c>
      <c r="FF157" s="397" t="str">
        <f t="shared" si="302"/>
        <v>√</v>
      </c>
      <c r="FG157" s="397" t="str">
        <f t="shared" si="303"/>
        <v>√</v>
      </c>
      <c r="FH157" s="397" t="str">
        <f t="shared" si="304"/>
        <v>√</v>
      </c>
      <c r="FI157" s="398" t="str">
        <f t="shared" si="305"/>
        <v>√</v>
      </c>
      <c r="FJ157" s="299"/>
      <c r="FK157" s="260">
        <f>成绩录入!AB160</f>
        <v>0</v>
      </c>
      <c r="FL157" s="248">
        <f>成绩录入!AC160</f>
        <v>0</v>
      </c>
      <c r="FM157" s="248">
        <f>成绩录入!AD160</f>
        <v>0</v>
      </c>
      <c r="FN157" s="248">
        <f>成绩录入!AE160</f>
        <v>0</v>
      </c>
      <c r="FO157" s="248">
        <f>成绩录入!AF160</f>
        <v>0</v>
      </c>
      <c r="FP157" s="248">
        <f>成绩录入!AG160</f>
        <v>0</v>
      </c>
      <c r="FQ157" s="298">
        <f t="shared" si="306"/>
        <v>0</v>
      </c>
      <c r="FR157" s="299"/>
      <c r="FS157" s="260">
        <f>成绩录入!AB160</f>
        <v>0</v>
      </c>
      <c r="FT157" s="248">
        <f>成绩录入!AC160</f>
        <v>0</v>
      </c>
      <c r="FU157" s="248">
        <f>成绩录入!AD160</f>
        <v>0</v>
      </c>
      <c r="FV157" s="248">
        <f>成绩录入!AE160</f>
        <v>0</v>
      </c>
      <c r="FW157" s="248">
        <f>成绩录入!AF160</f>
        <v>0</v>
      </c>
      <c r="FX157" s="333">
        <f>成绩录入!AG160</f>
        <v>0</v>
      </c>
      <c r="FY157" s="298">
        <f t="shared" si="307"/>
        <v>0</v>
      </c>
      <c r="FZ157" s="299"/>
      <c r="GA157" s="260">
        <f>成绩录入!AB160</f>
        <v>0</v>
      </c>
      <c r="GB157" s="248">
        <f>成绩录入!AC160</f>
        <v>0</v>
      </c>
      <c r="GC157" s="248">
        <f>成绩录入!AD160</f>
        <v>0</v>
      </c>
      <c r="GD157" s="248">
        <f>成绩录入!AE160</f>
        <v>0</v>
      </c>
      <c r="GE157" s="248">
        <f>成绩录入!AF160</f>
        <v>0</v>
      </c>
      <c r="GF157" s="248">
        <f>成绩录入!AG160</f>
        <v>0</v>
      </c>
      <c r="GG157" s="298">
        <f t="shared" si="308"/>
        <v>0</v>
      </c>
      <c r="GI157" s="260">
        <f>成绩录入!AB160</f>
        <v>0</v>
      </c>
      <c r="GJ157" s="248">
        <f>成绩录入!AC160</f>
        <v>0</v>
      </c>
      <c r="GK157" s="248">
        <f>成绩录入!AD160</f>
        <v>0</v>
      </c>
      <c r="GL157" s="248">
        <f>成绩录入!AE160</f>
        <v>0</v>
      </c>
      <c r="GM157" s="248">
        <f>成绩录入!AF160</f>
        <v>0</v>
      </c>
      <c r="GN157" s="248">
        <f>成绩录入!AG160</f>
        <v>0</v>
      </c>
      <c r="GO157" s="298">
        <f t="shared" si="309"/>
        <v>0</v>
      </c>
      <c r="GP157" s="299"/>
      <c r="GQ157" s="260">
        <f>成绩录入!AB160</f>
        <v>0</v>
      </c>
      <c r="GR157" s="248">
        <f>成绩录入!AC160</f>
        <v>0</v>
      </c>
      <c r="GS157" s="248">
        <f>成绩录入!AD160</f>
        <v>0</v>
      </c>
      <c r="GT157" s="248">
        <f>成绩录入!AE160</f>
        <v>0</v>
      </c>
      <c r="GU157" s="248">
        <f>成绩录入!AF160</f>
        <v>0</v>
      </c>
      <c r="GV157" s="248">
        <f>成绩录入!AG160</f>
        <v>0</v>
      </c>
      <c r="GW157" s="298">
        <f t="shared" si="310"/>
        <v>0</v>
      </c>
      <c r="GX157" s="299"/>
      <c r="GY157" s="273">
        <f>成绩录入!AJ160</f>
        <v>0</v>
      </c>
      <c r="GZ157" s="274">
        <f>成绩录入!AK160</f>
        <v>0</v>
      </c>
      <c r="HA157" s="274">
        <f>成绩录入!AL160</f>
        <v>0</v>
      </c>
      <c r="HB157" s="274">
        <f>成绩录入!AM160</f>
        <v>0</v>
      </c>
      <c r="HC157" s="274">
        <f>成绩录入!AN160</f>
        <v>0</v>
      </c>
      <c r="HD157" s="274">
        <f>成绩录入!AO160</f>
        <v>0</v>
      </c>
      <c r="HE157" s="310">
        <f t="shared" si="359"/>
        <v>0</v>
      </c>
      <c r="HF157" s="299"/>
      <c r="HG157" s="273">
        <f>成绩录入!AJ160</f>
        <v>0</v>
      </c>
      <c r="HH157" s="274">
        <f>成绩录入!AK160</f>
        <v>0</v>
      </c>
      <c r="HI157" s="274">
        <f>成绩录入!AL160</f>
        <v>0</v>
      </c>
      <c r="HJ157" s="274">
        <f>成绩录入!AM160</f>
        <v>0</v>
      </c>
      <c r="HK157" s="274">
        <f>成绩录入!AN160</f>
        <v>0</v>
      </c>
      <c r="HL157" s="274">
        <f>成绩录入!AO160</f>
        <v>0</v>
      </c>
      <c r="HM157" s="310">
        <f t="shared" si="360"/>
        <v>0</v>
      </c>
      <c r="HO157" s="273">
        <f>成绩录入!AJ160</f>
        <v>0</v>
      </c>
      <c r="HP157" s="274">
        <f>成绩录入!AK160</f>
        <v>0</v>
      </c>
      <c r="HQ157" s="274">
        <f>成绩录入!AL160</f>
        <v>0</v>
      </c>
      <c r="HR157" s="274">
        <f>成绩录入!AM160</f>
        <v>0</v>
      </c>
      <c r="HS157" s="274">
        <f>成绩录入!AN160</f>
        <v>0</v>
      </c>
      <c r="HT157" s="274">
        <f>成绩录入!AO160</f>
        <v>0</v>
      </c>
      <c r="HU157" s="310">
        <f t="shared" si="361"/>
        <v>0</v>
      </c>
      <c r="HV157" s="299"/>
      <c r="HW157" s="273">
        <f>成绩录入!AJ160</f>
        <v>0</v>
      </c>
      <c r="HX157" s="274">
        <f>成绩录入!AK160</f>
        <v>0</v>
      </c>
      <c r="HY157" s="274">
        <f>成绩录入!AL160</f>
        <v>0</v>
      </c>
      <c r="HZ157" s="274">
        <f>成绩录入!AM160</f>
        <v>0</v>
      </c>
      <c r="IA157" s="274">
        <f>成绩录入!AN160</f>
        <v>0</v>
      </c>
      <c r="IB157" s="274">
        <f>成绩录入!AO160</f>
        <v>0</v>
      </c>
      <c r="IC157" s="310">
        <f t="shared" si="362"/>
        <v>0</v>
      </c>
      <c r="ID157" s="299"/>
      <c r="IE157" s="273">
        <f>成绩录入!AJ160</f>
        <v>0</v>
      </c>
      <c r="IF157" s="274">
        <f>成绩录入!AK160</f>
        <v>0</v>
      </c>
      <c r="IG157" s="274">
        <f>成绩录入!AL160</f>
        <v>0</v>
      </c>
      <c r="IH157" s="274">
        <f>成绩录入!AM160</f>
        <v>0</v>
      </c>
      <c r="II157" s="274">
        <f>成绩录入!AN160</f>
        <v>0</v>
      </c>
      <c r="IJ157" s="274">
        <f>成绩录入!AO160</f>
        <v>0</v>
      </c>
      <c r="IK157" s="310">
        <f t="shared" si="363"/>
        <v>0</v>
      </c>
      <c r="IL157" s="299"/>
      <c r="IM157" s="313" t="e">
        <f t="shared" si="311"/>
        <v>#DIV/0!</v>
      </c>
      <c r="IN157" s="314" t="e">
        <f t="shared" si="312"/>
        <v>#DIV/0!</v>
      </c>
      <c r="IO157" s="314" t="e">
        <f t="shared" si="313"/>
        <v>#DIV/0!</v>
      </c>
      <c r="IP157" s="314" t="e">
        <f t="shared" si="314"/>
        <v>#DIV/0!</v>
      </c>
      <c r="IQ157" s="314" t="e">
        <f t="shared" si="315"/>
        <v>#DIV/0!</v>
      </c>
      <c r="IR157" s="400" t="e">
        <f t="shared" si="316"/>
        <v>#DIV/0!</v>
      </c>
      <c r="IT157" s="214">
        <f>成绩录入!AR160</f>
        <v>0</v>
      </c>
      <c r="IU157" s="216">
        <f>成绩录入!AS160</f>
        <v>0</v>
      </c>
      <c r="IV157" s="216">
        <f>成绩录入!AT160</f>
        <v>0</v>
      </c>
      <c r="IW157" s="216">
        <f>成绩录入!AU160</f>
        <v>0</v>
      </c>
      <c r="IX157" s="216">
        <f>成绩录入!AV160</f>
        <v>0</v>
      </c>
      <c r="IY157" s="216">
        <f>成绩录入!AW160</f>
        <v>0</v>
      </c>
      <c r="IZ157" s="298">
        <f t="shared" si="317"/>
        <v>0</v>
      </c>
      <c r="JA157" s="299"/>
      <c r="JB157" s="317">
        <f>成绩录入!AR160</f>
        <v>0</v>
      </c>
      <c r="JC157" s="216">
        <f>成绩录入!AS160</f>
        <v>0</v>
      </c>
      <c r="JD157" s="216">
        <f>成绩录入!AT160</f>
        <v>0</v>
      </c>
      <c r="JE157" s="216">
        <f>成绩录入!AU160</f>
        <v>0</v>
      </c>
      <c r="JF157" s="216">
        <f>成绩录入!AV160</f>
        <v>0</v>
      </c>
      <c r="JG157" s="216">
        <f>成绩录入!AW160</f>
        <v>0</v>
      </c>
      <c r="JH157" s="298">
        <f t="shared" si="318"/>
        <v>0</v>
      </c>
      <c r="JI157" s="299"/>
      <c r="JJ157" s="248">
        <f>成绩录入!AR160</f>
        <v>0</v>
      </c>
      <c r="JK157" s="248">
        <f>成绩录入!AS160</f>
        <v>0</v>
      </c>
      <c r="JL157" s="248">
        <f>成绩录入!AT160</f>
        <v>0</v>
      </c>
      <c r="JM157" s="248">
        <f>成绩录入!AU160</f>
        <v>0</v>
      </c>
      <c r="JN157" s="248">
        <f>成绩录入!AV160</f>
        <v>0</v>
      </c>
      <c r="JO157" s="248">
        <f>成绩录入!AW160</f>
        <v>0</v>
      </c>
      <c r="JP157" s="298">
        <f t="shared" si="319"/>
        <v>0</v>
      </c>
      <c r="JQ157" s="299"/>
      <c r="JR157" s="308">
        <f>成绩录入!AR160</f>
        <v>0</v>
      </c>
      <c r="JS157" s="248">
        <f>成绩录入!AS160</f>
        <v>0</v>
      </c>
      <c r="JT157" s="248">
        <f>成绩录入!AT160</f>
        <v>0</v>
      </c>
      <c r="JU157" s="248">
        <f>成绩录入!AU160</f>
        <v>0</v>
      </c>
      <c r="JV157" s="248">
        <f>成绩录入!AV160</f>
        <v>0</v>
      </c>
      <c r="JW157" s="248">
        <f>成绩录入!AW160</f>
        <v>0</v>
      </c>
      <c r="JX157" s="298">
        <f t="shared" si="320"/>
        <v>0</v>
      </c>
      <c r="JY157" s="299"/>
      <c r="JZ157" s="308">
        <f>成绩录入!AR160</f>
        <v>0</v>
      </c>
      <c r="KA157" s="248">
        <f>成绩录入!AS160</f>
        <v>0</v>
      </c>
      <c r="KB157" s="248">
        <f>成绩录入!AT160</f>
        <v>0</v>
      </c>
      <c r="KC157" s="248">
        <f>成绩录入!AU160</f>
        <v>0</v>
      </c>
      <c r="KD157" s="248">
        <f>成绩录入!AV160</f>
        <v>0</v>
      </c>
      <c r="KE157" s="248">
        <f>成绩录入!AW160</f>
        <v>0</v>
      </c>
      <c r="KF157" s="298">
        <f t="shared" si="321"/>
        <v>0</v>
      </c>
      <c r="KH157" s="401">
        <f t="shared" si="322"/>
        <v>0</v>
      </c>
      <c r="KI157" s="314">
        <f t="shared" si="323"/>
        <v>0</v>
      </c>
      <c r="KJ157" s="314">
        <f t="shared" si="324"/>
        <v>0</v>
      </c>
      <c r="KK157" s="314">
        <f t="shared" si="325"/>
        <v>0</v>
      </c>
      <c r="KL157" s="314">
        <f t="shared" si="326"/>
        <v>0</v>
      </c>
      <c r="KM157" s="400">
        <f t="shared" si="327"/>
        <v>0</v>
      </c>
      <c r="KN157" s="90"/>
      <c r="KO157" s="294">
        <f>IF(总评!G155&lt;60,1,0)</f>
        <v>0</v>
      </c>
      <c r="KP157" s="355">
        <f t="shared" si="328"/>
        <v>0</v>
      </c>
      <c r="KQ157" s="355">
        <f t="shared" si="329"/>
        <v>0</v>
      </c>
      <c r="KR157" s="356">
        <f t="shared" si="330"/>
        <v>0</v>
      </c>
      <c r="KS157" s="321">
        <f t="shared" si="364"/>
        <v>0</v>
      </c>
      <c r="OT157" s="273">
        <f>IF(OT$6=$OS$5,成绩录入!BC160,0)</f>
        <v>0</v>
      </c>
      <c r="OU157" s="274">
        <f>IF(OU$6=$OS$5,成绩录入!BD160,0)</f>
        <v>0</v>
      </c>
      <c r="OV157" s="274">
        <f>IF(OV$6=$OS$5,成绩录入!BE160,0)</f>
        <v>0</v>
      </c>
      <c r="OW157" s="274">
        <f>IF(OW$6=$OS$5,成绩录入!BF160,0)</f>
        <v>0</v>
      </c>
      <c r="OX157" s="274">
        <f>IF(OX$6=$OS$5,成绩录入!BG160,0)</f>
        <v>0</v>
      </c>
      <c r="OY157" s="274">
        <f>IF(OY$6=$OS$5,成绩录入!BH160,0)</f>
        <v>0</v>
      </c>
      <c r="OZ157" s="274">
        <f>IF(OZ$6=$OS$5,成绩录入!BI160,0)</f>
        <v>0</v>
      </c>
      <c r="PA157" s="274">
        <f>IF(PA$6=$OS$5,成绩录入!BJ160,0)</f>
        <v>0</v>
      </c>
      <c r="PB157" s="274">
        <f>IF(PB$6=$OS$5,成绩录入!BK160,0)</f>
        <v>0</v>
      </c>
      <c r="PC157" s="274">
        <f>IF(PC$6=$OS$5,成绩录入!BL160,0)</f>
        <v>0</v>
      </c>
      <c r="PD157" s="274">
        <f>IF(PD$6=$OS$5,成绩录入!BM160,0)</f>
        <v>0</v>
      </c>
      <c r="PE157" s="274">
        <f>IF(PE$6=$OS$5,成绩录入!BN160,0)</f>
        <v>0</v>
      </c>
      <c r="PF157" s="274">
        <f>IF(PF$6=$OS$5,成绩录入!BO160,0)</f>
        <v>0</v>
      </c>
      <c r="PG157" s="274">
        <f>IF(PG$6=$OS$5,成绩录入!BP160,0)</f>
        <v>0</v>
      </c>
      <c r="PH157" s="274">
        <f>IF(PH$6=$OS$5,成绩录入!BQ160,0)</f>
        <v>0</v>
      </c>
      <c r="PI157" s="274">
        <f>IF(PI$6=$OS$5,成绩录入!BR160,0)</f>
        <v>0</v>
      </c>
      <c r="PJ157" s="274">
        <f>IF(PJ$6=$OS$5,成绩录入!BS160,0)</f>
        <v>0</v>
      </c>
      <c r="PK157" s="274">
        <f>IF(PK$6=$OS$5,成绩录入!BT160,0)</f>
        <v>0</v>
      </c>
      <c r="PL157" s="274">
        <f>IF(PL$6=$OS$5,成绩录入!BU160,0)</f>
        <v>0</v>
      </c>
      <c r="PM157" s="274">
        <f>IF(PM$6=$OS$5,成绩录入!BV160,0)</f>
        <v>0</v>
      </c>
      <c r="PN157" s="274">
        <f>IF(PN$6=$OS$5,成绩录入!BW160,0)</f>
        <v>0</v>
      </c>
      <c r="PO157" s="274">
        <f>IF(PO$6=$OS$5,成绩录入!BX160,0)</f>
        <v>0</v>
      </c>
      <c r="PP157" s="274">
        <f>IF(PP$6=$OS$5,成绩录入!BY160,0)</f>
        <v>0</v>
      </c>
      <c r="PQ157" s="274">
        <f>IF(PQ$6=$OS$5,成绩录入!BZ160,0)</f>
        <v>0</v>
      </c>
      <c r="PR157" s="274">
        <f>IF(PR$6=$OS$5,成绩录入!CA160,0)</f>
        <v>0</v>
      </c>
      <c r="PS157" s="274">
        <f>IF(PS$6=$OS$5,成绩录入!CB160,0)</f>
        <v>0</v>
      </c>
      <c r="PT157" s="274">
        <f>IF(PT$6=$OS$5,成绩录入!CC160,0)</f>
        <v>0</v>
      </c>
      <c r="PU157" s="274">
        <f>IF(PU$6=$OS$5,成绩录入!CD160,0)</f>
        <v>0</v>
      </c>
      <c r="PV157" s="274">
        <f>IF(PV$6=$OS$5,成绩录入!CE160,0)</f>
        <v>0</v>
      </c>
      <c r="PW157" s="274">
        <f>IF(PW$6=$OS$5,成绩录入!CF160,0)</f>
        <v>0</v>
      </c>
      <c r="PX157" s="274">
        <f>IF(PX$6=$OS$5,成绩录入!CG160,0)</f>
        <v>0</v>
      </c>
      <c r="PY157" s="274">
        <f>IF(PY$6=$OS$5,成绩录入!CH160,0)</f>
        <v>0</v>
      </c>
      <c r="PZ157" s="274">
        <f>IF(PZ$6=$OS$5,成绩录入!CI160,0)</f>
        <v>0</v>
      </c>
      <c r="QA157" s="274">
        <f>IF(QA$6=$OS$5,成绩录入!CJ160,0)</f>
        <v>0</v>
      </c>
      <c r="QB157" s="274">
        <f>IF(QB$6=$OS$5,成绩录入!CK160,0)</f>
        <v>0</v>
      </c>
      <c r="QC157" s="274">
        <f>IF(QC$6=$OS$5,成绩录入!CL160,0)</f>
        <v>0</v>
      </c>
      <c r="QD157" s="274">
        <f>IF(QD$6=$OS$5,成绩录入!CM160,0)</f>
        <v>0</v>
      </c>
      <c r="QE157" s="274">
        <f>IF(QE$6=$OS$5,成绩录入!CN160,0)</f>
        <v>0</v>
      </c>
      <c r="QF157" s="274">
        <f>IF(QF$6=$OS$5,成绩录入!CO160,0)</f>
        <v>0</v>
      </c>
      <c r="QG157" s="274">
        <f>IF(QG$6=$OS$5,成绩录入!CP160,0)</f>
        <v>0</v>
      </c>
      <c r="QH157" s="274">
        <f>IF(QH$6=$OS$5,成绩录入!CQ160,0)</f>
        <v>0</v>
      </c>
      <c r="QI157" s="274">
        <f>IF(QI$6=$OS$5,成绩录入!CR160,0)</f>
        <v>0</v>
      </c>
      <c r="QJ157" s="274">
        <f>IF(QJ$6=$OS$5,成绩录入!CS160,0)</f>
        <v>0</v>
      </c>
      <c r="QK157" s="274">
        <f>IF(QK$6=$OS$5,成绩录入!CT160,0)</f>
        <v>0</v>
      </c>
      <c r="QL157" s="274">
        <f>IF(QL$6=$OS$5,成绩录入!CU160,0)</f>
        <v>0</v>
      </c>
      <c r="QM157" s="274">
        <f>IF(QM$6=$OS$5,成绩录入!CV160,0)</f>
        <v>0</v>
      </c>
      <c r="QN157" s="274">
        <f>IF(QN$6=$OS$5,成绩录入!CW160,0)</f>
        <v>0</v>
      </c>
      <c r="QO157" s="274">
        <f>IF(QO$6=$OS$5,成绩录入!CX160,0)</f>
        <v>0</v>
      </c>
      <c r="QP157" s="274">
        <f>IF(QP$6=$OS$5,成绩录入!CY160,0)</f>
        <v>0</v>
      </c>
      <c r="QQ157" s="274">
        <f>IF(QQ$6=$OS$5,成绩录入!CZ160,0)</f>
        <v>0</v>
      </c>
      <c r="QR157" s="274">
        <f>IF(QR$6=$OS$5,成绩录入!DA160,0)</f>
        <v>0</v>
      </c>
      <c r="QS157" s="274">
        <f>IF(QS$6=$OS$5,成绩录入!DB160,0)</f>
        <v>0</v>
      </c>
      <c r="QT157" s="274">
        <f>IF(QT$6=$OS$5,成绩录入!DC160,0)</f>
        <v>0</v>
      </c>
      <c r="QU157" s="274">
        <f>IF(QU$6=$OS$5,成绩录入!DD160,0)</f>
        <v>0</v>
      </c>
      <c r="QV157" s="274">
        <f>IF(QV$6=$OS$5,成绩录入!DE160,0)</f>
        <v>0</v>
      </c>
      <c r="QW157" s="274">
        <f>IF(QW$6=$OS$5,成绩录入!DF160,0)</f>
        <v>0</v>
      </c>
      <c r="QX157" s="274">
        <f>IF(QX$6=$OS$5,成绩录入!DG160,0)</f>
        <v>0</v>
      </c>
      <c r="QY157" s="274">
        <f>IF(QY$6=$OS$5,成绩录入!DH160,0)</f>
        <v>0</v>
      </c>
      <c r="QZ157" s="274">
        <f>IF(QZ$6=$OS$5,成绩录入!DI160,0)</f>
        <v>0</v>
      </c>
      <c r="RA157" s="274">
        <f>IF(RA$6=$OS$5,成绩录入!DJ160,0)</f>
        <v>0</v>
      </c>
      <c r="RB157" s="248">
        <f>IF(RB$6=$OS$5,成绩录入!DK160,0)</f>
        <v>0</v>
      </c>
      <c r="RC157" s="248">
        <f>IF(RC$6=$OS$5,成绩录入!DL160,0)</f>
        <v>0</v>
      </c>
      <c r="RD157" s="248">
        <f>IF(RD$6=$OS$5,成绩录入!DM160,0)</f>
        <v>0</v>
      </c>
      <c r="RE157" s="248">
        <f>IF(RE$6=$OS$5,成绩录入!DN160,0)</f>
        <v>0</v>
      </c>
      <c r="RF157" s="248">
        <f>IF(RF$6=$OS$5,成绩录入!DO160,0)</f>
        <v>0</v>
      </c>
      <c r="RG157" s="248">
        <f>IF(RG$6=$OS$5,成绩录入!DP160,0)</f>
        <v>0</v>
      </c>
      <c r="RH157" s="248">
        <f>IF(RH$6=$OS$5,成绩录入!DQ160,0)</f>
        <v>0</v>
      </c>
      <c r="RI157" s="248">
        <f>IF(RI$6=$OS$5,成绩录入!DR160,0)</f>
        <v>0</v>
      </c>
      <c r="RJ157" s="248">
        <f>IF(RJ$6=$OS$5,成绩录入!DS160,0)</f>
        <v>0</v>
      </c>
      <c r="RK157" s="248">
        <f>IF(RK$6=$OS$5,成绩录入!DT160,0)</f>
        <v>0</v>
      </c>
      <c r="RL157" s="248">
        <f>IF(RL$6=$OS$5,成绩录入!DU160,0)</f>
        <v>0</v>
      </c>
      <c r="RM157" s="248">
        <f>IF(RM$6=$OS$5,成绩录入!DV160,0)</f>
        <v>0</v>
      </c>
      <c r="RN157" s="248">
        <f>IF(RN$6=$OS$5,成绩录入!DW160,0)</f>
        <v>0</v>
      </c>
      <c r="RO157" s="248">
        <f>IF(RO$6=$OS$5,成绩录入!DX160,0)</f>
        <v>0</v>
      </c>
      <c r="RP157" s="248">
        <f>IF(RP$6=$OS$5,成绩录入!DY160,0)</f>
        <v>0</v>
      </c>
      <c r="RQ157" s="248">
        <f>IF(RQ$6=$OS$5,成绩录入!DZ160,0)</f>
        <v>0</v>
      </c>
      <c r="RR157" s="248">
        <f>IF(RR$6=$OS$5,成绩录入!EA160,0)</f>
        <v>0</v>
      </c>
      <c r="RS157" s="248">
        <f>IF(RS$6=$OS$5,成绩录入!EB160,0)</f>
        <v>0</v>
      </c>
      <c r="RT157" s="248">
        <f>IF(RT$6=$OS$5,成绩录入!EC160,0)</f>
        <v>0</v>
      </c>
      <c r="RU157" s="248">
        <f>IF(RU$6=$OS$5,成绩录入!ED160,0)</f>
        <v>0</v>
      </c>
      <c r="RV157" s="248">
        <f>IF(RV$6=$OS$5,成绩录入!EE160,0)</f>
        <v>0</v>
      </c>
      <c r="RW157" s="248">
        <f>IF(RW$6=$OS$5,成绩录入!EF160,0)</f>
        <v>0</v>
      </c>
      <c r="RX157" s="248">
        <f>IF(RX$6=$OS$5,成绩录入!EG160,0)</f>
        <v>0</v>
      </c>
      <c r="RY157" s="248">
        <f>IF(RY$6=$OS$5,成绩录入!EH160,0)</f>
        <v>0</v>
      </c>
      <c r="RZ157" s="248">
        <f>IF(RZ$6=$OS$5,成绩录入!EI160,0)</f>
        <v>0</v>
      </c>
      <c r="SA157" s="248">
        <f>IF(SA$6=$OS$5,成绩录入!EJ160,0)</f>
        <v>0</v>
      </c>
      <c r="SB157" s="248">
        <f>IF(SB$6=$OS$5,成绩录入!EK160,0)</f>
        <v>0</v>
      </c>
      <c r="SC157" s="248">
        <f>IF(SC$6=$OS$5,成绩录入!EL160,0)</f>
        <v>0</v>
      </c>
      <c r="SD157" s="248">
        <f>IF(SD$6=$OS$5,成绩录入!EM160,0)</f>
        <v>0</v>
      </c>
      <c r="SE157" s="248">
        <f>IF(SE$6=$OS$5,成绩录入!EN160,0)</f>
        <v>0</v>
      </c>
      <c r="SF157" s="248">
        <f>IF(SF$6=$OS$5,成绩录入!EO160,0)</f>
        <v>0</v>
      </c>
      <c r="SG157" s="248">
        <f>IF(SG$6=$OS$5,成绩录入!EP160,0)</f>
        <v>0</v>
      </c>
      <c r="SH157" s="248">
        <f>IF(SH$6=$OS$5,成绩录入!EQ160,0)</f>
        <v>0</v>
      </c>
      <c r="SI157" s="248">
        <f>IF(SI$6=$OS$5,成绩录入!ER160,0)</f>
        <v>0</v>
      </c>
      <c r="SJ157" s="248">
        <f>IF(SJ$6=$OS$5,成绩录入!ES160,0)</f>
        <v>0</v>
      </c>
      <c r="SK157" s="248">
        <f>IF(SK$6=$OS$5,成绩录入!ET160,0)</f>
        <v>0</v>
      </c>
      <c r="SL157" s="248">
        <f>IF(SL$6=$OS$5,成绩录入!EU160,0)</f>
        <v>0</v>
      </c>
      <c r="SM157" s="248">
        <f>IF(SM$6=$OS$5,成绩录入!EV160,0)</f>
        <v>0</v>
      </c>
      <c r="SN157" s="248">
        <f>IF(SN$6=$OS$5,成绩录入!EW160,0)</f>
        <v>0</v>
      </c>
      <c r="SO157" s="248">
        <f>IF(SO$6=$OS$5,成绩录入!EX160,0)</f>
        <v>0</v>
      </c>
      <c r="SP157" s="218">
        <f t="shared" si="353"/>
        <v>0</v>
      </c>
      <c r="SQ157" s="166"/>
      <c r="SR157" s="166"/>
      <c r="SS157" s="273">
        <f>IF(SS$6=$SR$5,成绩录入!BC160,0)</f>
        <v>0</v>
      </c>
      <c r="ST157" s="274">
        <f>IF(ST$6=$SR$5,成绩录入!BD160,0)</f>
        <v>0</v>
      </c>
      <c r="SU157" s="274">
        <f>IF(SU$6=$SR$5,成绩录入!BE160,0)</f>
        <v>0</v>
      </c>
      <c r="SV157" s="274">
        <f>IF(SV$6=$SR$5,成绩录入!BF160,0)</f>
        <v>0</v>
      </c>
      <c r="SW157" s="274">
        <f>IF(SW$6=$SR$5,成绩录入!BG160,0)</f>
        <v>0</v>
      </c>
      <c r="SX157" s="274">
        <f>IF(SX$6=$SR$5,成绩录入!BH160,0)</f>
        <v>0</v>
      </c>
      <c r="SY157" s="274">
        <f>IF(SY$6=$SR$5,成绩录入!BI160,0)</f>
        <v>0</v>
      </c>
      <c r="SZ157" s="274">
        <f>IF(SZ$6=$SR$5,成绩录入!BJ160,0)</f>
        <v>0</v>
      </c>
      <c r="TA157" s="274">
        <f>IF(TA$6=$SR$5,成绩录入!BK160,0)</f>
        <v>0</v>
      </c>
      <c r="TB157" s="274">
        <f>IF(TB$6=$SR$5,成绩录入!BL160,0)</f>
        <v>0</v>
      </c>
      <c r="TC157" s="274">
        <f>IF(TC$6=$SR$5,成绩录入!BM160,0)</f>
        <v>0</v>
      </c>
      <c r="TD157" s="274">
        <f>IF(TD$6=$SR$5,成绩录入!BN160,0)</f>
        <v>0</v>
      </c>
      <c r="TE157" s="274">
        <f>IF(TE$6=$SR$5,成绩录入!BO160,0)</f>
        <v>0</v>
      </c>
      <c r="TF157" s="274">
        <f>IF(TF$6=$SR$5,成绩录入!BP160,0)</f>
        <v>0</v>
      </c>
      <c r="TG157" s="274">
        <f>IF(TG$6=$SR$5,成绩录入!BQ160,0)</f>
        <v>0</v>
      </c>
      <c r="TH157" s="274">
        <f>IF(TH$6=$SR$5,成绩录入!BR160,0)</f>
        <v>0</v>
      </c>
      <c r="TI157" s="274">
        <f>IF(TI$6=$SR$5,成绩录入!BS160,0)</f>
        <v>0</v>
      </c>
      <c r="TJ157" s="274">
        <f>IF(TJ$6=$SR$5,成绩录入!BT160,0)</f>
        <v>0</v>
      </c>
      <c r="TK157" s="274">
        <f>IF(TK$6=$SR$5,成绩录入!BU160,0)</f>
        <v>0</v>
      </c>
      <c r="TL157" s="274">
        <f>IF(TL$6=$SR$5,成绩录入!BV160,0)</f>
        <v>0</v>
      </c>
      <c r="TM157" s="274">
        <f>IF(TM$6=$SR$5,成绩录入!BW160,0)</f>
        <v>0</v>
      </c>
      <c r="TN157" s="274">
        <f>IF(TN$6=$SR$5,成绩录入!BX160,0)</f>
        <v>0</v>
      </c>
      <c r="TO157" s="274">
        <f>IF(TO$6=$SR$5,成绩录入!BY160,0)</f>
        <v>0</v>
      </c>
      <c r="TP157" s="274">
        <f>IF(TP$6=$SR$5,成绩录入!BZ160,0)</f>
        <v>0</v>
      </c>
      <c r="TQ157" s="274">
        <f>IF(TQ$6=$SR$5,成绩录入!CA160,0)</f>
        <v>0</v>
      </c>
      <c r="TR157" s="274">
        <f>IF(TR$6=$SR$5,成绩录入!CB160,0)</f>
        <v>0</v>
      </c>
      <c r="TS157" s="274">
        <f>IF(TS$6=$SR$5,成绩录入!CC160,0)</f>
        <v>0</v>
      </c>
      <c r="TT157" s="274">
        <f>IF(TT$6=$SR$5,成绩录入!CD160,0)</f>
        <v>0</v>
      </c>
      <c r="TU157" s="274">
        <f>IF(TU$6=$SR$5,成绩录入!CE160,0)</f>
        <v>0</v>
      </c>
      <c r="TV157" s="274">
        <f>IF(TV$6=$SR$5,成绩录入!CF160,0)</f>
        <v>0</v>
      </c>
      <c r="TW157" s="274">
        <f>IF(TW$6=$SR$5,成绩录入!CG160,0)</f>
        <v>0</v>
      </c>
      <c r="TX157" s="274">
        <f>IF(TX$6=$SR$5,成绩录入!CH160,0)</f>
        <v>0</v>
      </c>
      <c r="TY157" s="274">
        <f>IF(TY$6=$SR$5,成绩录入!CI160,0)</f>
        <v>0</v>
      </c>
      <c r="TZ157" s="274">
        <f>IF(TZ$6=$SR$5,成绩录入!CJ160,0)</f>
        <v>0</v>
      </c>
      <c r="UA157" s="274">
        <f>IF(UA$6=$SR$5,成绩录入!CK160,0)</f>
        <v>0</v>
      </c>
      <c r="UB157" s="274">
        <f>IF(UB$6=$SR$5,成绩录入!CL160,0)</f>
        <v>0</v>
      </c>
      <c r="UC157" s="274">
        <f>IF(UC$6=$SR$5,成绩录入!CM160,0)</f>
        <v>0</v>
      </c>
      <c r="UD157" s="274">
        <f>IF(UD$6=$SR$5,成绩录入!CN160,0)</f>
        <v>0</v>
      </c>
      <c r="UE157" s="274">
        <f>IF(UE$6=$SR$5,成绩录入!CO160,0)</f>
        <v>0</v>
      </c>
      <c r="UF157" s="274">
        <f>IF(UF$6=$SR$5,成绩录入!CP160,0)</f>
        <v>0</v>
      </c>
      <c r="UG157" s="274">
        <f>IF(UG$6=$SR$5,成绩录入!CQ160,0)</f>
        <v>0</v>
      </c>
      <c r="UH157" s="274">
        <f>IF(UH$6=$SR$5,成绩录入!CR160,0)</f>
        <v>0</v>
      </c>
      <c r="UI157" s="274">
        <f>IF(UI$6=$SR$5,成绩录入!CS160,0)</f>
        <v>0</v>
      </c>
      <c r="UJ157" s="274">
        <f>IF(UJ$6=$SR$5,成绩录入!CT160,0)</f>
        <v>0</v>
      </c>
      <c r="UK157" s="274">
        <f>IF(UK$6=$SR$5,成绩录入!CU160,0)</f>
        <v>0</v>
      </c>
      <c r="UL157" s="274">
        <f>IF(UL$6=$SR$5,成绩录入!CV160,0)</f>
        <v>0</v>
      </c>
      <c r="UM157" s="274">
        <f>IF(UM$6=$SR$5,成绩录入!CW160,0)</f>
        <v>0</v>
      </c>
      <c r="UN157" s="274">
        <f>IF(UN$6=$SR$5,成绩录入!CX160,0)</f>
        <v>0</v>
      </c>
      <c r="UO157" s="274">
        <f>IF(UO$6=$SR$5,成绩录入!CY160,0)</f>
        <v>0</v>
      </c>
      <c r="UP157" s="274">
        <f>IF(UP$6=$SR$5,成绩录入!CZ160,0)</f>
        <v>0</v>
      </c>
      <c r="UQ157" s="274">
        <f>IF(UQ$6=$SR$5,成绩录入!DA160,0)</f>
        <v>0</v>
      </c>
      <c r="UR157" s="274">
        <f>IF(UR$6=$SR$5,成绩录入!DB160,0)</f>
        <v>0</v>
      </c>
      <c r="US157" s="274">
        <f>IF(US$6=$SR$5,成绩录入!DC160,0)</f>
        <v>0</v>
      </c>
      <c r="UT157" s="274">
        <f>IF(UT$6=$SR$5,成绩录入!DD160,0)</f>
        <v>0</v>
      </c>
      <c r="UU157" s="274">
        <f>IF(UU$6=$SR$5,成绩录入!DE160,0)</f>
        <v>0</v>
      </c>
      <c r="UV157" s="274">
        <f>IF(UV$6=$SR$5,成绩录入!DF160,0)</f>
        <v>0</v>
      </c>
      <c r="UW157" s="274">
        <f>IF(UW$6=$SR$5,成绩录入!DG160,0)</f>
        <v>0</v>
      </c>
      <c r="UX157" s="274">
        <f>IF(UX$6=$SR$5,成绩录入!DH160,0)</f>
        <v>0</v>
      </c>
      <c r="UY157" s="274">
        <f>IF(UY$6=$SR$5,成绩录入!DI160,0)</f>
        <v>0</v>
      </c>
      <c r="UZ157" s="274">
        <f>IF(UZ$6=$SR$5,成绩录入!DJ160,0)</f>
        <v>0</v>
      </c>
      <c r="VA157" s="248">
        <f>IF(VA$6=$SR$5,成绩录入!DK160,0)</f>
        <v>0</v>
      </c>
      <c r="VB157" s="248">
        <f>IF(VB$6=$SR$5,成绩录入!DL160,0)</f>
        <v>0</v>
      </c>
      <c r="VC157" s="248">
        <f>IF(VC$6=$SR$5,成绩录入!DM160,0)</f>
        <v>0</v>
      </c>
      <c r="VD157" s="248">
        <f>IF(VD$6=$SR$5,成绩录入!DN160,0)</f>
        <v>0</v>
      </c>
      <c r="VE157" s="248">
        <f>IF(VE$6=$SR$5,成绩录入!DO160,0)</f>
        <v>0</v>
      </c>
      <c r="VF157" s="248">
        <f>IF(VF$6=$SR$5,成绩录入!DP160,0)</f>
        <v>0</v>
      </c>
      <c r="VG157" s="248">
        <f>IF(VG$6=$SR$5,成绩录入!DQ160,0)</f>
        <v>0</v>
      </c>
      <c r="VH157" s="248">
        <f>IF(VH$6=$SR$5,成绩录入!DR160,0)</f>
        <v>0</v>
      </c>
      <c r="VI157" s="248">
        <f>IF(VI$6=$SR$5,成绩录入!DS160,0)</f>
        <v>0</v>
      </c>
      <c r="VJ157" s="248">
        <f>IF(VJ$6=$SR$5,成绩录入!DT160,0)</f>
        <v>0</v>
      </c>
      <c r="VK157" s="248">
        <f>IF(VK$6=$SR$5,成绩录入!DU160,0)</f>
        <v>0</v>
      </c>
      <c r="VL157" s="248">
        <f>IF(VL$6=$SR$5,成绩录入!DV160,0)</f>
        <v>0</v>
      </c>
      <c r="VM157" s="248">
        <f>IF(VM$6=$SR$5,成绩录入!DW160,0)</f>
        <v>0</v>
      </c>
      <c r="VN157" s="248">
        <f>IF(VN$6=$SR$5,成绩录入!DX160,0)</f>
        <v>0</v>
      </c>
      <c r="VO157" s="248">
        <f>IF(VO$6=$SR$5,成绩录入!DY160,0)</f>
        <v>0</v>
      </c>
      <c r="VP157" s="248">
        <f>IF(VP$6=$SR$5,成绩录入!DZ160,0)</f>
        <v>0</v>
      </c>
      <c r="VQ157" s="248">
        <f>IF(VQ$6=$SR$5,成绩录入!EA160,0)</f>
        <v>0</v>
      </c>
      <c r="VR157" s="248">
        <f>IF(VR$6=$SR$5,成绩录入!EB160,0)</f>
        <v>0</v>
      </c>
      <c r="VS157" s="248">
        <f>IF(VS$6=$SR$5,成绩录入!EC160,0)</f>
        <v>0</v>
      </c>
      <c r="VT157" s="248">
        <f>IF(VT$6=$SR$5,成绩录入!ED160,0)</f>
        <v>0</v>
      </c>
      <c r="VU157" s="248">
        <f>IF(VU$6=$SR$5,成绩录入!EE160,0)</f>
        <v>0</v>
      </c>
      <c r="VV157" s="248">
        <f>IF(VV$6=$SR$5,成绩录入!EF160,0)</f>
        <v>0</v>
      </c>
      <c r="VW157" s="248">
        <f>IF(VW$6=$SR$5,成绩录入!EG160,0)</f>
        <v>0</v>
      </c>
      <c r="VX157" s="248">
        <f>IF(VX$6=$SR$5,成绩录入!EH160,0)</f>
        <v>0</v>
      </c>
      <c r="VY157" s="248">
        <f>IF(VY$6=$SR$5,成绩录入!EI160,0)</f>
        <v>0</v>
      </c>
      <c r="VZ157" s="248">
        <f>IF(VZ$6=$SR$5,成绩录入!EJ160,0)</f>
        <v>0</v>
      </c>
      <c r="WA157" s="248">
        <f>IF(WA$6=$SR$5,成绩录入!EK160,0)</f>
        <v>0</v>
      </c>
      <c r="WB157" s="248">
        <f>IF(WB$6=$SR$5,成绩录入!EL160,0)</f>
        <v>0</v>
      </c>
      <c r="WC157" s="248">
        <f>IF(WC$6=$SR$5,成绩录入!EM160,0)</f>
        <v>0</v>
      </c>
      <c r="WD157" s="248">
        <f>IF(WD$6=$SR$5,成绩录入!EN160,0)</f>
        <v>0</v>
      </c>
      <c r="WE157" s="248">
        <f>IF(WE$6=$SR$5,成绩录入!EO160,0)</f>
        <v>0</v>
      </c>
      <c r="WF157" s="248">
        <f>IF(WF$6=$SR$5,成绩录入!EP160,0)</f>
        <v>0</v>
      </c>
      <c r="WG157" s="248">
        <f>IF(WG$6=$SR$5,成绩录入!EQ160,0)</f>
        <v>0</v>
      </c>
      <c r="WH157" s="248">
        <f>IF(WH$6=$SR$5,成绩录入!ER160,0)</f>
        <v>0</v>
      </c>
      <c r="WI157" s="248">
        <f>IF(WI$6=$SR$5,成绩录入!ES160,0)</f>
        <v>0</v>
      </c>
      <c r="WJ157" s="248">
        <f>IF(WJ$6=$SR$5,成绩录入!ET160,0)</f>
        <v>0</v>
      </c>
      <c r="WK157" s="248">
        <f>IF(WK$6=$SR$5,成绩录入!EU160,0)</f>
        <v>0</v>
      </c>
      <c r="WL157" s="248">
        <f>IF(WL$6=$SR$5,成绩录入!EV160,0)</f>
        <v>0</v>
      </c>
      <c r="WM157" s="248">
        <f>IF(WM$6=$SR$5,成绩录入!EW160,0)</f>
        <v>0</v>
      </c>
      <c r="WN157" s="248">
        <f>IF(WN$6=$SR$5,成绩录入!EX160,0)</f>
        <v>0</v>
      </c>
      <c r="WO157" s="218">
        <f t="shared" si="354"/>
        <v>0</v>
      </c>
      <c r="WP157" s="166"/>
      <c r="WQ157" s="166"/>
      <c r="WR157" s="273">
        <f>IF(WR$6=$WQ$5,成绩录入!BC160,0)</f>
        <v>0</v>
      </c>
      <c r="WS157" s="274">
        <f>IF(WS$6=$WQ$5,成绩录入!BD160,0)</f>
        <v>0</v>
      </c>
      <c r="WT157" s="274">
        <f>IF(WT$6=$WQ$5,成绩录入!BE160,0)</f>
        <v>0</v>
      </c>
      <c r="WU157" s="274">
        <f>IF(WU$6=$WQ$5,成绩录入!BF160,0)</f>
        <v>0</v>
      </c>
      <c r="WV157" s="274">
        <f>IF(WV$6=$WQ$5,成绩录入!BG160,0)</f>
        <v>0</v>
      </c>
      <c r="WW157" s="274">
        <f>IF(WW$6=$WQ$5,成绩录入!BH160,0)</f>
        <v>0</v>
      </c>
      <c r="WX157" s="274">
        <f>IF(WX$6=$WQ$5,成绩录入!BI160,0)</f>
        <v>0</v>
      </c>
      <c r="WY157" s="274">
        <f>IF(WY$6=$WQ$5,成绩录入!BJ160,0)</f>
        <v>0</v>
      </c>
      <c r="WZ157" s="274">
        <f>IF(WZ$6=$WQ$5,成绩录入!BK160,0)</f>
        <v>0</v>
      </c>
      <c r="XA157" s="274">
        <f>IF(XA$6=$WQ$5,成绩录入!BL160,0)</f>
        <v>0</v>
      </c>
      <c r="XB157" s="274">
        <f>IF(XB$6=$WQ$5,成绩录入!BM160,0)</f>
        <v>0</v>
      </c>
      <c r="XC157" s="274">
        <f>IF(XC$6=$WQ$5,成绩录入!BN160,0)</f>
        <v>0</v>
      </c>
      <c r="XD157" s="274">
        <f>IF(XD$6=$WQ$5,成绩录入!BO160,0)</f>
        <v>0</v>
      </c>
      <c r="XE157" s="274">
        <f>IF(XE$6=$WQ$5,成绩录入!BP160,0)</f>
        <v>0</v>
      </c>
      <c r="XF157" s="274">
        <f>IF(XF$6=$WQ$5,成绩录入!BQ160,0)</f>
        <v>0</v>
      </c>
      <c r="XG157" s="274">
        <f>IF(XG$6=$WQ$5,成绩录入!BR160,0)</f>
        <v>0</v>
      </c>
      <c r="XH157" s="274">
        <f>IF(XH$6=$WQ$5,成绩录入!BS160,0)</f>
        <v>0</v>
      </c>
      <c r="XI157" s="274">
        <f>IF(XI$6=$WQ$5,成绩录入!BT160,0)</f>
        <v>0</v>
      </c>
      <c r="XJ157" s="274">
        <f>IF(XJ$6=$WQ$5,成绩录入!BU160,0)</f>
        <v>0</v>
      </c>
      <c r="XK157" s="274">
        <f>IF(XK$6=$WQ$5,成绩录入!BV160,0)</f>
        <v>0</v>
      </c>
      <c r="XL157" s="274">
        <f>IF(XL$6=$WQ$5,成绩录入!BW160,0)</f>
        <v>0</v>
      </c>
      <c r="XM157" s="274">
        <f>IF(XM$6=$WQ$5,成绩录入!BX160,0)</f>
        <v>0</v>
      </c>
      <c r="XN157" s="274">
        <f>IF(XN$6=$WQ$5,成绩录入!BY160,0)</f>
        <v>0</v>
      </c>
      <c r="XO157" s="274">
        <f>IF(XO$6=$WQ$5,成绩录入!BZ160,0)</f>
        <v>0</v>
      </c>
      <c r="XP157" s="274">
        <f>IF(XP$6=$WQ$5,成绩录入!CA160,0)</f>
        <v>0</v>
      </c>
      <c r="XQ157" s="274">
        <f>IF(XQ$6=$WQ$5,成绩录入!CB160,0)</f>
        <v>0</v>
      </c>
      <c r="XR157" s="274">
        <f>IF(XR$6=$WQ$5,成绩录入!CC160,0)</f>
        <v>0</v>
      </c>
      <c r="XS157" s="274">
        <f>IF(XS$6=$WQ$5,成绩录入!CD160,0)</f>
        <v>0</v>
      </c>
      <c r="XT157" s="274">
        <f>IF(XT$6=$WQ$5,成绩录入!CE160,0)</f>
        <v>0</v>
      </c>
      <c r="XU157" s="274">
        <f>IF(XU$6=$WQ$5,成绩录入!CF160,0)</f>
        <v>0</v>
      </c>
      <c r="XV157" s="274">
        <f>IF(XV$6=$WQ$5,成绩录入!CG160,0)</f>
        <v>0</v>
      </c>
      <c r="XW157" s="274">
        <f>IF(XW$6=$WQ$5,成绩录入!CH160,0)</f>
        <v>0</v>
      </c>
      <c r="XX157" s="274">
        <f>IF(XX$6=$WQ$5,成绩录入!CI160,0)</f>
        <v>0</v>
      </c>
      <c r="XY157" s="274">
        <f>IF(XY$6=$WQ$5,成绩录入!CJ160,0)</f>
        <v>0</v>
      </c>
      <c r="XZ157" s="274">
        <f>IF(XZ$6=$WQ$5,成绩录入!CK160,0)</f>
        <v>0</v>
      </c>
      <c r="YA157" s="274">
        <f>IF(YA$6=$WQ$5,成绩录入!CL160,0)</f>
        <v>0</v>
      </c>
      <c r="YB157" s="274">
        <f>IF(YB$6=$WQ$5,成绩录入!CM160,0)</f>
        <v>0</v>
      </c>
      <c r="YC157" s="274">
        <f>IF(YC$6=$WQ$5,成绩录入!CN160,0)</f>
        <v>0</v>
      </c>
      <c r="YD157" s="274">
        <f>IF(YD$6=$WQ$5,成绩录入!CO160,0)</f>
        <v>0</v>
      </c>
      <c r="YE157" s="274">
        <f>IF(YE$6=$WQ$5,成绩录入!CP160,0)</f>
        <v>0</v>
      </c>
      <c r="YF157" s="274">
        <f>IF(YF$6=$WQ$5,成绩录入!CQ160,0)</f>
        <v>0</v>
      </c>
      <c r="YG157" s="274">
        <f>IF(YG$6=$WQ$5,成绩录入!CR160,0)</f>
        <v>0</v>
      </c>
      <c r="YH157" s="274">
        <f>IF(YH$6=$WQ$5,成绩录入!CS160,0)</f>
        <v>0</v>
      </c>
      <c r="YI157" s="274">
        <f>IF(YI$6=$WQ$5,成绩录入!CT160,0)</f>
        <v>0</v>
      </c>
      <c r="YJ157" s="274">
        <f>IF(YJ$6=$WQ$5,成绩录入!CU160,0)</f>
        <v>0</v>
      </c>
      <c r="YK157" s="274">
        <f>IF(YK$6=$WQ$5,成绩录入!CV160,0)</f>
        <v>0</v>
      </c>
      <c r="YL157" s="274">
        <f>IF(YL$6=$WQ$5,成绩录入!CW160,0)</f>
        <v>0</v>
      </c>
      <c r="YM157" s="274">
        <f>IF(YM$6=$WQ$5,成绩录入!CX160,0)</f>
        <v>0</v>
      </c>
      <c r="YN157" s="274">
        <f>IF(YN$6=$WQ$5,成绩录入!CY160,0)</f>
        <v>0</v>
      </c>
      <c r="YO157" s="274">
        <f>IF(YO$6=$WQ$5,成绩录入!CZ160,0)</f>
        <v>0</v>
      </c>
      <c r="YP157" s="274">
        <f>IF(YP$6=$WQ$5,成绩录入!DA160,0)</f>
        <v>0</v>
      </c>
      <c r="YQ157" s="274">
        <f>IF(YQ$6=$WQ$5,成绩录入!DB160,0)</f>
        <v>0</v>
      </c>
      <c r="YR157" s="274">
        <f>IF(YR$6=$WQ$5,成绩录入!DC160,0)</f>
        <v>0</v>
      </c>
      <c r="YS157" s="274">
        <f>IF(YS$6=$WQ$5,成绩录入!DD160,0)</f>
        <v>0</v>
      </c>
      <c r="YT157" s="274">
        <f>IF(YT$6=$WQ$5,成绩录入!DE160,0)</f>
        <v>0</v>
      </c>
      <c r="YU157" s="274">
        <f>IF(YU$6=$WQ$5,成绩录入!DF160,0)</f>
        <v>0</v>
      </c>
      <c r="YV157" s="274">
        <f>IF(YV$6=$WQ$5,成绩录入!DG160,0)</f>
        <v>0</v>
      </c>
      <c r="YW157" s="274">
        <f>IF(YW$6=$WQ$5,成绩录入!DH160,0)</f>
        <v>0</v>
      </c>
      <c r="YX157" s="274">
        <f>IF(YX$6=$WQ$5,成绩录入!DI160,0)</f>
        <v>0</v>
      </c>
      <c r="YY157" s="274">
        <f>IF(YY$6=$WQ$5,成绩录入!DJ160,0)</f>
        <v>0</v>
      </c>
      <c r="YZ157" s="248">
        <f>IF(YZ$6=$WQ$5,成绩录入!DK160,0)</f>
        <v>0</v>
      </c>
      <c r="ZA157" s="248">
        <f>IF(ZA$6=$WQ$5,成绩录入!DL160,0)</f>
        <v>0</v>
      </c>
      <c r="ZB157" s="248">
        <f>IF(ZB$6=$WQ$5,成绩录入!DM160,0)</f>
        <v>0</v>
      </c>
      <c r="ZC157" s="248">
        <f>IF(ZC$6=$WQ$5,成绩录入!DN160,0)</f>
        <v>0</v>
      </c>
      <c r="ZD157" s="248">
        <f>IF(ZD$6=$WQ$5,成绩录入!DO160,0)</f>
        <v>0</v>
      </c>
      <c r="ZE157" s="248">
        <f>IF(ZE$6=$WQ$5,成绩录入!DP160,0)</f>
        <v>0</v>
      </c>
      <c r="ZF157" s="248">
        <f>IF(ZF$6=$WQ$5,成绩录入!DQ160,0)</f>
        <v>0</v>
      </c>
      <c r="ZG157" s="248">
        <f>IF(ZG$6=$WQ$5,成绩录入!DR160,0)</f>
        <v>0</v>
      </c>
      <c r="ZH157" s="248">
        <f>IF(ZH$6=$WQ$5,成绩录入!DS160,0)</f>
        <v>0</v>
      </c>
      <c r="ZI157" s="248">
        <f>IF(ZI$6=$WQ$5,成绩录入!DT160,0)</f>
        <v>0</v>
      </c>
      <c r="ZJ157" s="248">
        <f>IF(ZJ$6=$WQ$5,成绩录入!DU160,0)</f>
        <v>0</v>
      </c>
      <c r="ZK157" s="248">
        <f>IF(ZK$6=$WQ$5,成绩录入!DV160,0)</f>
        <v>0</v>
      </c>
      <c r="ZL157" s="248">
        <f>IF(ZL$6=$WQ$5,成绩录入!DW160,0)</f>
        <v>0</v>
      </c>
      <c r="ZM157" s="248">
        <f>IF(ZM$6=$WQ$5,成绩录入!DX160,0)</f>
        <v>0</v>
      </c>
      <c r="ZN157" s="248">
        <f>IF(ZN$6=$WQ$5,成绩录入!DY160,0)</f>
        <v>0</v>
      </c>
      <c r="ZO157" s="248">
        <f>IF(ZO$6=$WQ$5,成绩录入!DZ160,0)</f>
        <v>0</v>
      </c>
      <c r="ZP157" s="248">
        <f>IF(ZP$6=$WQ$5,成绩录入!EA160,0)</f>
        <v>0</v>
      </c>
      <c r="ZQ157" s="248">
        <f>IF(ZQ$6=$WQ$5,成绩录入!EB160,0)</f>
        <v>0</v>
      </c>
      <c r="ZR157" s="248">
        <f>IF(ZR$6=$WQ$5,成绩录入!EC160,0)</f>
        <v>0</v>
      </c>
      <c r="ZS157" s="248">
        <f>IF(ZS$6=$WQ$5,成绩录入!ED160,0)</f>
        <v>0</v>
      </c>
      <c r="ZT157" s="248">
        <f>IF(ZT$6=$WQ$5,成绩录入!EE160,0)</f>
        <v>0</v>
      </c>
      <c r="ZU157" s="248">
        <f>IF(ZU$6=$WQ$5,成绩录入!EF160,0)</f>
        <v>0</v>
      </c>
      <c r="ZV157" s="248">
        <f>IF(ZV$6=$WQ$5,成绩录入!EG160,0)</f>
        <v>0</v>
      </c>
      <c r="ZW157" s="248">
        <f>IF(ZW$6=$WQ$5,成绩录入!EH160,0)</f>
        <v>0</v>
      </c>
      <c r="ZX157" s="248">
        <f>IF(ZX$6=$WQ$5,成绩录入!EI160,0)</f>
        <v>0</v>
      </c>
      <c r="ZY157" s="248">
        <f>IF(ZY$6=$WQ$5,成绩录入!EJ160,0)</f>
        <v>0</v>
      </c>
      <c r="ZZ157" s="248">
        <f>IF(ZZ$6=$WQ$5,成绩录入!EK160,0)</f>
        <v>0</v>
      </c>
      <c r="AAA157" s="248">
        <f>IF(AAA$6=$WQ$5,成绩录入!EL160,0)</f>
        <v>0</v>
      </c>
      <c r="AAB157" s="248">
        <f>IF(AAB$6=$WQ$5,成绩录入!EM160,0)</f>
        <v>0</v>
      </c>
      <c r="AAC157" s="248">
        <f>IF(AAC$6=$WQ$5,成绩录入!EN160,0)</f>
        <v>0</v>
      </c>
      <c r="AAD157" s="248">
        <f>IF(AAD$6=$WQ$5,成绩录入!EO160,0)</f>
        <v>0</v>
      </c>
      <c r="AAE157" s="248">
        <f>IF(AAE$6=$WQ$5,成绩录入!EP160,0)</f>
        <v>0</v>
      </c>
      <c r="AAF157" s="248">
        <f>IF(AAF$6=$WQ$5,成绩录入!EQ160,0)</f>
        <v>0</v>
      </c>
      <c r="AAG157" s="248">
        <f>IF(AAG$6=$WQ$5,成绩录入!ER160,0)</f>
        <v>0</v>
      </c>
      <c r="AAH157" s="248">
        <f>IF(AAH$6=$WQ$5,成绩录入!ES160,0)</f>
        <v>0</v>
      </c>
      <c r="AAI157" s="248">
        <f>IF(AAI$6=$WQ$5,成绩录入!ET160,0)</f>
        <v>0</v>
      </c>
      <c r="AAJ157" s="248">
        <f>IF(AAJ$6=$WQ$5,成绩录入!EU160,0)</f>
        <v>0</v>
      </c>
      <c r="AAK157" s="248">
        <f>IF(AAK$6=$WQ$5,成绩录入!EV160,0)</f>
        <v>0</v>
      </c>
      <c r="AAL157" s="248">
        <f>IF(AAL$6=$WQ$5,成绩录入!EW160,0)</f>
        <v>0</v>
      </c>
      <c r="AAM157" s="248">
        <f>IF(AAM$6=$WQ$5,成绩录入!EX160,0)</f>
        <v>0</v>
      </c>
      <c r="AAN157" s="218">
        <f t="shared" si="355"/>
        <v>0</v>
      </c>
      <c r="AAO157" s="206"/>
      <c r="AAQ157" s="273">
        <f>IF(AAQ$6=$AAP$5,成绩录入!BC160,0)</f>
        <v>0</v>
      </c>
      <c r="AAR157" s="274">
        <f>IF(AAR$6=$AAP$5,成绩录入!BD160,0)</f>
        <v>0</v>
      </c>
      <c r="AAS157" s="274">
        <f>IF(AAS$6=$AAP$5,成绩录入!BE160,0)</f>
        <v>0</v>
      </c>
      <c r="AAT157" s="274">
        <f>IF(AAT$6=$AAP$5,成绩录入!BF160,0)</f>
        <v>0</v>
      </c>
      <c r="AAU157" s="274">
        <f>IF(AAU$6=$AAP$5,成绩录入!BG160,0)</f>
        <v>0</v>
      </c>
      <c r="AAV157" s="274">
        <f>IF(AAV$6=$AAP$5,成绩录入!BH160,0)</f>
        <v>0</v>
      </c>
      <c r="AAW157" s="274">
        <f>IF(AAW$6=$AAP$5,成绩录入!BI160,0)</f>
        <v>0</v>
      </c>
      <c r="AAX157" s="274">
        <f>IF(AAX$6=$AAP$5,成绩录入!BJ160,0)</f>
        <v>0</v>
      </c>
      <c r="AAY157" s="274">
        <f>IF(AAY$6=$AAP$5,成绩录入!BK160,0)</f>
        <v>0</v>
      </c>
      <c r="AAZ157" s="274">
        <f>IF(AAZ$6=$AAP$5,成绩录入!BL160,0)</f>
        <v>0</v>
      </c>
      <c r="ABA157" s="274">
        <f>IF(ABA$6=$AAP$5,成绩录入!BM160,0)</f>
        <v>0</v>
      </c>
      <c r="ABB157" s="274">
        <f>IF(ABB$6=$AAP$5,成绩录入!BN160,0)</f>
        <v>0</v>
      </c>
      <c r="ABC157" s="274">
        <f>IF(ABC$6=$AAP$5,成绩录入!BO160,0)</f>
        <v>0</v>
      </c>
      <c r="ABD157" s="274">
        <f>IF(ABD$6=$AAP$5,成绩录入!BP160,0)</f>
        <v>0</v>
      </c>
      <c r="ABE157" s="274">
        <f>IF(ABE$6=$AAP$5,成绩录入!BQ160,0)</f>
        <v>0</v>
      </c>
      <c r="ABF157" s="274">
        <f>IF(ABF$6=$AAP$5,成绩录入!BR160,0)</f>
        <v>0</v>
      </c>
      <c r="ABG157" s="274">
        <f>IF(ABG$6=$AAP$5,成绩录入!BS160,0)</f>
        <v>0</v>
      </c>
      <c r="ABH157" s="274">
        <f>IF(ABH$6=$AAP$5,成绩录入!BT160,0)</f>
        <v>0</v>
      </c>
      <c r="ABI157" s="274">
        <f>IF(ABI$6=$AAP$5,成绩录入!BU160,0)</f>
        <v>0</v>
      </c>
      <c r="ABJ157" s="274">
        <f>IF(ABJ$6=$AAP$5,成绩录入!BV160,0)</f>
        <v>0</v>
      </c>
      <c r="ABK157" s="274">
        <f>IF(ABK$6=$AAP$5,成绩录入!BW160,0)</f>
        <v>0</v>
      </c>
      <c r="ABL157" s="274">
        <f>IF(ABL$6=$AAP$5,成绩录入!BX160,0)</f>
        <v>0</v>
      </c>
      <c r="ABM157" s="274">
        <f>IF(ABM$6=$AAP$5,成绩录入!BY160,0)</f>
        <v>0</v>
      </c>
      <c r="ABN157" s="274">
        <f>IF(ABN$6=$AAP$5,成绩录入!BZ160,0)</f>
        <v>0</v>
      </c>
      <c r="ABO157" s="274">
        <f>IF(ABO$6=$AAP$5,成绩录入!CA160,0)</f>
        <v>0</v>
      </c>
      <c r="ABP157" s="274">
        <f>IF(ABP$6=$AAP$5,成绩录入!CB160,0)</f>
        <v>0</v>
      </c>
      <c r="ABQ157" s="274">
        <f>IF(ABQ$6=$AAP$5,成绩录入!CC160,0)</f>
        <v>0</v>
      </c>
      <c r="ABR157" s="274">
        <f>IF(ABR$6=$AAP$5,成绩录入!CD160,0)</f>
        <v>0</v>
      </c>
      <c r="ABS157" s="274">
        <f>IF(ABS$6=$AAP$5,成绩录入!CE160,0)</f>
        <v>0</v>
      </c>
      <c r="ABT157" s="274">
        <f>IF(ABT$6=$AAP$5,成绩录入!CF160,0)</f>
        <v>0</v>
      </c>
      <c r="ABU157" s="274">
        <f>IF(ABU$6=$AAP$5,成绩录入!CG160,0)</f>
        <v>0</v>
      </c>
      <c r="ABV157" s="274">
        <f>IF(ABV$6=$AAP$5,成绩录入!CH160,0)</f>
        <v>0</v>
      </c>
      <c r="ABW157" s="274">
        <f>IF(ABW$6=$AAP$5,成绩录入!CI160,0)</f>
        <v>0</v>
      </c>
      <c r="ABX157" s="274">
        <f>IF(ABX$6=$AAP$5,成绩录入!CJ160,0)</f>
        <v>0</v>
      </c>
      <c r="ABY157" s="274">
        <f>IF(ABY$6=$AAP$5,成绩录入!CK160,0)</f>
        <v>0</v>
      </c>
      <c r="ABZ157" s="274">
        <f>IF(ABZ$6=$AAP$5,成绩录入!CL160,0)</f>
        <v>0</v>
      </c>
      <c r="ACA157" s="274">
        <f>IF(ACA$6=$AAP$5,成绩录入!CM160,0)</f>
        <v>0</v>
      </c>
      <c r="ACB157" s="274">
        <f>IF(ACB$6=$AAP$5,成绩录入!CN160,0)</f>
        <v>0</v>
      </c>
      <c r="ACC157" s="274">
        <f>IF(ACC$6=$AAP$5,成绩录入!CO160,0)</f>
        <v>0</v>
      </c>
      <c r="ACD157" s="274">
        <f>IF(ACD$6=$AAP$5,成绩录入!CP160,0)</f>
        <v>0</v>
      </c>
      <c r="ACE157" s="274">
        <f>IF(ACE$6=$AAP$5,成绩录入!CQ160,0)</f>
        <v>0</v>
      </c>
      <c r="ACF157" s="274">
        <f>IF(ACF$6=$AAP$5,成绩录入!CR160,0)</f>
        <v>0</v>
      </c>
      <c r="ACG157" s="274">
        <f>IF(ACG$6=$AAP$5,成绩录入!CS160,0)</f>
        <v>0</v>
      </c>
      <c r="ACH157" s="274">
        <f>IF(ACH$6=$AAP$5,成绩录入!CT160,0)</f>
        <v>0</v>
      </c>
      <c r="ACI157" s="274">
        <f>IF(ACI$6=$AAP$5,成绩录入!CU160,0)</f>
        <v>0</v>
      </c>
      <c r="ACJ157" s="274">
        <f>IF(ACJ$6=$AAP$5,成绩录入!CV160,0)</f>
        <v>0</v>
      </c>
      <c r="ACK157" s="274">
        <f>IF(ACK$6=$AAP$5,成绩录入!CW160,0)</f>
        <v>0</v>
      </c>
      <c r="ACL157" s="274">
        <f>IF(ACL$6=$AAP$5,成绩录入!CX160,0)</f>
        <v>0</v>
      </c>
      <c r="ACM157" s="274">
        <f>IF(ACM$6=$AAP$5,成绩录入!CY160,0)</f>
        <v>0</v>
      </c>
      <c r="ACN157" s="274">
        <f>IF(ACN$6=$AAP$5,成绩录入!CZ160,0)</f>
        <v>0</v>
      </c>
      <c r="ACO157" s="274">
        <f>IF(ACO$6=$AAP$5,成绩录入!DA160,0)</f>
        <v>0</v>
      </c>
      <c r="ACP157" s="274">
        <f>IF(ACP$6=$AAP$5,成绩录入!DB160,0)</f>
        <v>0</v>
      </c>
      <c r="ACQ157" s="274">
        <f>IF(ACQ$6=$AAP$5,成绩录入!DC160,0)</f>
        <v>0</v>
      </c>
      <c r="ACR157" s="274">
        <f>IF(ACR$6=$AAP$5,成绩录入!DD160,0)</f>
        <v>0</v>
      </c>
      <c r="ACS157" s="274">
        <f>IF(ACS$6=$AAP$5,成绩录入!DE160,0)</f>
        <v>0</v>
      </c>
      <c r="ACT157" s="274">
        <f>IF(ACT$6=$AAP$5,成绩录入!DF160,0)</f>
        <v>0</v>
      </c>
      <c r="ACU157" s="274">
        <f>IF(ACU$6=$AAP$5,成绩录入!DG160,0)</f>
        <v>0</v>
      </c>
      <c r="ACV157" s="274">
        <f>IF(ACV$6=$AAP$5,成绩录入!DH160,0)</f>
        <v>0</v>
      </c>
      <c r="ACW157" s="274">
        <f>IF(ACW$6=$AAP$5,成绩录入!DI160,0)</f>
        <v>0</v>
      </c>
      <c r="ACX157" s="274">
        <f>IF(ACX$6=$AAP$5,成绩录入!DJ160,0)</f>
        <v>0</v>
      </c>
      <c r="ACY157" s="248">
        <f>IF(ACY$6=$AAP$5,成绩录入!DK160,0)</f>
        <v>0</v>
      </c>
      <c r="ACZ157" s="248">
        <f>IF(ACZ$6=$AAP$5,成绩录入!DL160,0)</f>
        <v>0</v>
      </c>
      <c r="ADA157" s="248">
        <f>IF(ADA$6=$AAP$5,成绩录入!DM160,0)</f>
        <v>0</v>
      </c>
      <c r="ADB157" s="248">
        <f>IF(ADB$6=$AAP$5,成绩录入!DN160,0)</f>
        <v>0</v>
      </c>
      <c r="ADC157" s="248">
        <f>IF(ADC$6=$AAP$5,成绩录入!DO160,0)</f>
        <v>0</v>
      </c>
      <c r="ADD157" s="248">
        <f>IF(ADD$6=$AAP$5,成绩录入!DP160,0)</f>
        <v>0</v>
      </c>
      <c r="ADE157" s="248">
        <f>IF(ADE$6=$AAP$5,成绩录入!DQ160,0)</f>
        <v>0</v>
      </c>
      <c r="ADF157" s="248">
        <f>IF(ADF$6=$AAP$5,成绩录入!DR160,0)</f>
        <v>0</v>
      </c>
      <c r="ADG157" s="248">
        <f>IF(ADG$6=$AAP$5,成绩录入!DS160,0)</f>
        <v>0</v>
      </c>
      <c r="ADH157" s="248">
        <f>IF(ADH$6=$AAP$5,成绩录入!DT160,0)</f>
        <v>0</v>
      </c>
      <c r="ADI157" s="248">
        <f>IF(ADI$6=$AAP$5,成绩录入!DU160,0)</f>
        <v>0</v>
      </c>
      <c r="ADJ157" s="248">
        <f>IF(ADJ$6=$AAP$5,成绩录入!DV160,0)</f>
        <v>0</v>
      </c>
      <c r="ADK157" s="248">
        <f>IF(ADK$6=$AAP$5,成绩录入!DW160,0)</f>
        <v>0</v>
      </c>
      <c r="ADL157" s="248">
        <f>IF(ADL$6=$AAP$5,成绩录入!DX160,0)</f>
        <v>0</v>
      </c>
      <c r="ADM157" s="248">
        <f>IF(ADM$6=$AAP$5,成绩录入!DY160,0)</f>
        <v>0</v>
      </c>
      <c r="ADN157" s="248">
        <f>IF(ADN$6=$AAP$5,成绩录入!DZ160,0)</f>
        <v>0</v>
      </c>
      <c r="ADO157" s="248">
        <f>IF(ADO$6=$AAP$5,成绩录入!EA160,0)</f>
        <v>0</v>
      </c>
      <c r="ADP157" s="248">
        <f>IF(ADP$6=$AAP$5,成绩录入!EB160,0)</f>
        <v>0</v>
      </c>
      <c r="ADQ157" s="248">
        <f>IF(ADQ$6=$AAP$5,成绩录入!EC160,0)</f>
        <v>0</v>
      </c>
      <c r="ADR157" s="248">
        <f>IF(ADR$6=$AAP$5,成绩录入!ED160,0)</f>
        <v>0</v>
      </c>
      <c r="ADS157" s="248">
        <f>IF(ADS$6=$AAP$5,成绩录入!EE160,0)</f>
        <v>0</v>
      </c>
      <c r="ADT157" s="248">
        <f>IF(ADT$6=$AAP$5,成绩录入!EF160,0)</f>
        <v>0</v>
      </c>
      <c r="ADU157" s="248">
        <f>IF(ADU$6=$AAP$5,成绩录入!EG160,0)</f>
        <v>0</v>
      </c>
      <c r="ADV157" s="248">
        <f>IF(ADV$6=$AAP$5,成绩录入!EH160,0)</f>
        <v>0</v>
      </c>
      <c r="ADW157" s="248">
        <f>IF(ADW$6=$AAP$5,成绩录入!EI160,0)</f>
        <v>0</v>
      </c>
      <c r="ADX157" s="248">
        <f>IF(ADX$6=$AAP$5,成绩录入!EJ160,0)</f>
        <v>0</v>
      </c>
      <c r="ADY157" s="248">
        <f>IF(ADY$6=$AAP$5,成绩录入!EK160,0)</f>
        <v>0</v>
      </c>
      <c r="ADZ157" s="248">
        <f>IF(ADZ$6=$AAP$5,成绩录入!EL160,0)</f>
        <v>0</v>
      </c>
      <c r="AEA157" s="248">
        <f>IF(AEA$6=$AAP$5,成绩录入!EM160,0)</f>
        <v>0</v>
      </c>
      <c r="AEB157" s="248">
        <f>IF(AEB$6=$AAP$5,成绩录入!EN160,0)</f>
        <v>0</v>
      </c>
      <c r="AEC157" s="248">
        <f>IF(AEC$6=$AAP$5,成绩录入!EO160,0)</f>
        <v>0</v>
      </c>
      <c r="AED157" s="248">
        <f>IF(AED$6=$AAP$5,成绩录入!EP160,0)</f>
        <v>0</v>
      </c>
      <c r="AEE157" s="248">
        <f>IF(AEE$6=$AAP$5,成绩录入!EQ160,0)</f>
        <v>0</v>
      </c>
      <c r="AEF157" s="248">
        <f>IF(AEF$6=$AAP$5,成绩录入!ER160,0)</f>
        <v>0</v>
      </c>
      <c r="AEG157" s="248">
        <f>IF(AEG$6=$AAP$5,成绩录入!ES160,0)</f>
        <v>0</v>
      </c>
      <c r="AEH157" s="248">
        <f>IF(AEH$6=$AAP$5,成绩录入!ET160,0)</f>
        <v>0</v>
      </c>
      <c r="AEI157" s="248">
        <f>IF(AEI$6=$AAP$5,成绩录入!EU160,0)</f>
        <v>0</v>
      </c>
      <c r="AEJ157" s="248">
        <f>IF(AEJ$6=$AAP$5,成绩录入!EV160,0)</f>
        <v>0</v>
      </c>
      <c r="AEK157" s="248">
        <f>IF(AEK$6=$AAP$5,成绩录入!EW160,0)</f>
        <v>0</v>
      </c>
      <c r="AEL157" s="248">
        <f>IF(AEL$6=$AAP$5,成绩录入!EX160,0)</f>
        <v>0</v>
      </c>
      <c r="AEM157" s="218">
        <f t="shared" si="356"/>
        <v>0</v>
      </c>
      <c r="AEN157" s="166"/>
      <c r="AEO157" s="166"/>
      <c r="AEP157" s="273">
        <f>IF(AEP$6=$AEO$5,成绩录入!BC160,0)</f>
        <v>0</v>
      </c>
      <c r="AEQ157" s="274">
        <f>IF(AEQ$6=$AEO$5,成绩录入!BD160,0)</f>
        <v>0</v>
      </c>
      <c r="AER157" s="274">
        <f>IF(AER$6=$AEO$5,成绩录入!BE160,0)</f>
        <v>0</v>
      </c>
      <c r="AES157" s="274">
        <f>IF(AES$6=$AEO$5,成绩录入!BF160,0)</f>
        <v>0</v>
      </c>
      <c r="AET157" s="274">
        <f>IF(AET$6=$AEO$5,成绩录入!BG160,0)</f>
        <v>0</v>
      </c>
      <c r="AEU157" s="274">
        <f>IF(AEU$6=$AEO$5,成绩录入!BH160,0)</f>
        <v>0</v>
      </c>
      <c r="AEV157" s="274">
        <f>IF(AEV$6=$AEO$5,成绩录入!BI160,0)</f>
        <v>0</v>
      </c>
      <c r="AEW157" s="274">
        <f>IF(AEW$6=$AEO$5,成绩录入!BJ160,0)</f>
        <v>0</v>
      </c>
      <c r="AEX157" s="274">
        <f>IF(AEX$6=$AEO$5,成绩录入!BK160,0)</f>
        <v>0</v>
      </c>
      <c r="AEY157" s="274">
        <f>IF(AEY$6=$AEO$5,成绩录入!BL160,0)</f>
        <v>0</v>
      </c>
      <c r="AEZ157" s="274">
        <f>IF(AEZ$6=$AEO$5,成绩录入!BM160,0)</f>
        <v>0</v>
      </c>
      <c r="AFA157" s="274">
        <f>IF(AFA$6=$AEO$5,成绩录入!BN160,0)</f>
        <v>0</v>
      </c>
      <c r="AFB157" s="274">
        <f>IF(AFB$6=$AEO$5,成绩录入!BO160,0)</f>
        <v>0</v>
      </c>
      <c r="AFC157" s="274">
        <f>IF(AFC$6=$AEO$5,成绩录入!BP160,0)</f>
        <v>0</v>
      </c>
      <c r="AFD157" s="274">
        <f>IF(AFD$6=$AEO$5,成绩录入!BQ160,0)</f>
        <v>0</v>
      </c>
      <c r="AFE157" s="274">
        <f>IF(AFE$6=$AEO$5,成绩录入!BR160,0)</f>
        <v>0</v>
      </c>
      <c r="AFF157" s="274">
        <f>IF(AFF$6=$AEO$5,成绩录入!BS160,0)</f>
        <v>0</v>
      </c>
      <c r="AFG157" s="274">
        <f>IF(AFG$6=$AEO$5,成绩录入!BT160,0)</f>
        <v>0</v>
      </c>
      <c r="AFH157" s="274">
        <f>IF(AFH$6=$AEO$5,成绩录入!BU160,0)</f>
        <v>0</v>
      </c>
      <c r="AFI157" s="274">
        <f>IF(AFI$6=$AEO$5,成绩录入!BV160,0)</f>
        <v>0</v>
      </c>
      <c r="AFJ157" s="274">
        <f>IF(AFJ$6=$AEO$5,成绩录入!BW160,0)</f>
        <v>0</v>
      </c>
      <c r="AFK157" s="274">
        <f>IF(AFK$6=$AEO$5,成绩录入!BX160,0)</f>
        <v>0</v>
      </c>
      <c r="AFL157" s="274">
        <f>IF(AFL$6=$AEO$5,成绩录入!BY160,0)</f>
        <v>0</v>
      </c>
      <c r="AFM157" s="274">
        <f>IF(AFM$6=$AEO$5,成绩录入!BZ160,0)</f>
        <v>0</v>
      </c>
      <c r="AFN157" s="274">
        <f>IF(AFN$6=$AEO$5,成绩录入!CA160,0)</f>
        <v>0</v>
      </c>
      <c r="AFO157" s="274">
        <f>IF(AFO$6=$AEO$5,成绩录入!CB160,0)</f>
        <v>0</v>
      </c>
      <c r="AFP157" s="274">
        <f>IF(AFP$6=$AEO$5,成绩录入!CC160,0)</f>
        <v>0</v>
      </c>
      <c r="AFQ157" s="274">
        <f>IF(AFQ$6=$AEO$5,成绩录入!CD160,0)</f>
        <v>0</v>
      </c>
      <c r="AFR157" s="274">
        <f>IF(AFR$6=$AEO$5,成绩录入!CE160,0)</f>
        <v>0</v>
      </c>
      <c r="AFS157" s="274">
        <f>IF(AFS$6=$AEO$5,成绩录入!CF160,0)</f>
        <v>0</v>
      </c>
      <c r="AFT157" s="274">
        <f>IF(AFT$6=$AEO$5,成绩录入!CG160,0)</f>
        <v>0</v>
      </c>
      <c r="AFU157" s="274">
        <f>IF(AFU$6=$AEO$5,成绩录入!CH160,0)</f>
        <v>0</v>
      </c>
      <c r="AFV157" s="274">
        <f>IF(AFV$6=$AEO$5,成绩录入!CI160,0)</f>
        <v>0</v>
      </c>
      <c r="AFW157" s="274">
        <f>IF(AFW$6=$AEO$5,成绩录入!CJ160,0)</f>
        <v>0</v>
      </c>
      <c r="AFX157" s="274">
        <f>IF(AFX$6=$AEO$5,成绩录入!CK160,0)</f>
        <v>0</v>
      </c>
      <c r="AFY157" s="274">
        <f>IF(AFY$6=$AEO$5,成绩录入!CL160,0)</f>
        <v>0</v>
      </c>
      <c r="AFZ157" s="274">
        <f>IF(AFZ$6=$AEO$5,成绩录入!CM160,0)</f>
        <v>0</v>
      </c>
      <c r="AGA157" s="274">
        <f>IF(AGA$6=$AEO$5,成绩录入!CN160,0)</f>
        <v>0</v>
      </c>
      <c r="AGB157" s="274">
        <f>IF(AGB$6=$AEO$5,成绩录入!CO160,0)</f>
        <v>0</v>
      </c>
      <c r="AGC157" s="274">
        <f>IF(AGC$6=$AEO$5,成绩录入!CP160,0)</f>
        <v>0</v>
      </c>
      <c r="AGD157" s="274">
        <f>IF(AGD$6=$AEO$5,成绩录入!CQ160,0)</f>
        <v>0</v>
      </c>
      <c r="AGE157" s="274">
        <f>IF(AGE$6=$AEO$5,成绩录入!CR160,0)</f>
        <v>0</v>
      </c>
      <c r="AGF157" s="274">
        <f>IF(AGF$6=$AEO$5,成绩录入!CS160,0)</f>
        <v>0</v>
      </c>
      <c r="AGG157" s="274">
        <f>IF(AGG$6=$AEO$5,成绩录入!CT160,0)</f>
        <v>0</v>
      </c>
      <c r="AGH157" s="274">
        <f>IF(AGH$6=$AEO$5,成绩录入!CU160,0)</f>
        <v>0</v>
      </c>
      <c r="AGI157" s="274">
        <f>IF(AGI$6=$AEO$5,成绩录入!CV160,0)</f>
        <v>0</v>
      </c>
      <c r="AGJ157" s="274">
        <f>IF(AGJ$6=$AEO$5,成绩录入!CW160,0)</f>
        <v>0</v>
      </c>
      <c r="AGK157" s="274">
        <f>IF(AGK$6=$AEO$5,成绩录入!CX160,0)</f>
        <v>0</v>
      </c>
      <c r="AGL157" s="274">
        <f>IF(AGL$6=$AEO$5,成绩录入!CY160,0)</f>
        <v>0</v>
      </c>
      <c r="AGM157" s="274">
        <f>IF(AGM$6=$AEO$5,成绩录入!CZ160,0)</f>
        <v>0</v>
      </c>
      <c r="AGN157" s="274">
        <f>IF(AGN$6=$AEO$5,成绩录入!DA160,0)</f>
        <v>0</v>
      </c>
      <c r="AGO157" s="274">
        <f>IF(AGO$6=$AEO$5,成绩录入!DB160,0)</f>
        <v>0</v>
      </c>
      <c r="AGP157" s="274">
        <f>IF(AGP$6=$AEO$5,成绩录入!DC160,0)</f>
        <v>0</v>
      </c>
      <c r="AGQ157" s="274">
        <f>IF(AGQ$6=$AEO$5,成绩录入!DD160,0)</f>
        <v>0</v>
      </c>
      <c r="AGR157" s="274">
        <f>IF(AGR$6=$AEO$5,成绩录入!DE160,0)</f>
        <v>0</v>
      </c>
      <c r="AGS157" s="274">
        <f>IF(AGS$6=$AEO$5,成绩录入!DF160,0)</f>
        <v>0</v>
      </c>
      <c r="AGT157" s="274">
        <f>IF(AGT$6=$AEO$5,成绩录入!DG160,0)</f>
        <v>0</v>
      </c>
      <c r="AGU157" s="274">
        <f>IF(AGU$6=$AEO$5,成绩录入!DH160,0)</f>
        <v>0</v>
      </c>
      <c r="AGV157" s="274">
        <f>IF(AGV$6=$AEO$5,成绩录入!DI160,0)</f>
        <v>0</v>
      </c>
      <c r="AGW157" s="274">
        <f>IF(AGW$6=$AEO$5,成绩录入!DJ160,0)</f>
        <v>0</v>
      </c>
      <c r="AGX157" s="248">
        <f>IF(AGX$6=$AEO$5,成绩录入!DK160,0)</f>
        <v>0</v>
      </c>
      <c r="AGY157" s="248">
        <f>IF(AGY$6=$AEO$5,成绩录入!DL160,0)</f>
        <v>0</v>
      </c>
      <c r="AGZ157" s="248">
        <f>IF(AGZ$6=$AEO$5,成绩录入!DM160,0)</f>
        <v>0</v>
      </c>
      <c r="AHA157" s="248">
        <f>IF(AHA$6=$AEO$5,成绩录入!DN160,0)</f>
        <v>0</v>
      </c>
      <c r="AHB157" s="248">
        <f>IF(AHB$6=$AEO$5,成绩录入!DO160,0)</f>
        <v>0</v>
      </c>
      <c r="AHC157" s="248">
        <f>IF(AHC$6=$AEO$5,成绩录入!DP160,0)</f>
        <v>0</v>
      </c>
      <c r="AHD157" s="248">
        <f>IF(AHD$6=$AEO$5,成绩录入!DQ160,0)</f>
        <v>0</v>
      </c>
      <c r="AHE157" s="248">
        <f>IF(AHE$6=$AEO$5,成绩录入!DR160,0)</f>
        <v>0</v>
      </c>
      <c r="AHF157" s="248">
        <f>IF(AHF$6=$AEO$5,成绩录入!DS160,0)</f>
        <v>0</v>
      </c>
      <c r="AHG157" s="248">
        <f>IF(AHG$6=$AEO$5,成绩录入!DT160,0)</f>
        <v>0</v>
      </c>
      <c r="AHH157" s="248">
        <f>IF(AHH$6=$AEO$5,成绩录入!DU160,0)</f>
        <v>0</v>
      </c>
      <c r="AHI157" s="248">
        <f>IF(AHI$6=$AEO$5,成绩录入!DV160,0)</f>
        <v>0</v>
      </c>
      <c r="AHJ157" s="248">
        <f>IF(AHJ$6=$AEO$5,成绩录入!DW160,0)</f>
        <v>0</v>
      </c>
      <c r="AHK157" s="248">
        <f>IF(AHK$6=$AEO$5,成绩录入!DX160,0)</f>
        <v>0</v>
      </c>
      <c r="AHL157" s="248">
        <f>IF(AHL$6=$AEO$5,成绩录入!DY160,0)</f>
        <v>0</v>
      </c>
      <c r="AHM157" s="248">
        <f>IF(AHM$6=$AEO$5,成绩录入!DZ160,0)</f>
        <v>0</v>
      </c>
      <c r="AHN157" s="248">
        <f>IF(AHN$6=$AEO$5,成绩录入!EA160,0)</f>
        <v>0</v>
      </c>
      <c r="AHO157" s="248">
        <f>IF(AHO$6=$AEO$5,成绩录入!EB160,0)</f>
        <v>0</v>
      </c>
      <c r="AHP157" s="248">
        <f>IF(AHP$6=$AEO$5,成绩录入!EC160,0)</f>
        <v>0</v>
      </c>
      <c r="AHQ157" s="248">
        <f>IF(AHQ$6=$AEO$5,成绩录入!ED160,0)</f>
        <v>0</v>
      </c>
      <c r="AHR157" s="248">
        <f>IF(AHR$6=$AEO$5,成绩录入!EE160,0)</f>
        <v>0</v>
      </c>
      <c r="AHS157" s="248">
        <f>IF(AHS$6=$AEO$5,成绩录入!EF160,0)</f>
        <v>0</v>
      </c>
      <c r="AHT157" s="248">
        <f>IF(AHT$6=$AEO$5,成绩录入!EG160,0)</f>
        <v>0</v>
      </c>
      <c r="AHU157" s="248">
        <f>IF(AHU$6=$AEO$5,成绩录入!EH160,0)</f>
        <v>0</v>
      </c>
      <c r="AHV157" s="248">
        <f>IF(AHV$6=$AEO$5,成绩录入!EI160,0)</f>
        <v>0</v>
      </c>
      <c r="AHW157" s="248">
        <f>IF(AHW$6=$AEO$5,成绩录入!EJ160,0)</f>
        <v>0</v>
      </c>
      <c r="AHX157" s="248">
        <f>IF(AHX$6=$AEO$5,成绩录入!EK160,0)</f>
        <v>0</v>
      </c>
      <c r="AHY157" s="248">
        <f>IF(AHY$6=$AEO$5,成绩录入!EL160,0)</f>
        <v>0</v>
      </c>
      <c r="AHZ157" s="248">
        <f>IF(AHZ$6=$AEO$5,成绩录入!EM160,0)</f>
        <v>0</v>
      </c>
      <c r="AIA157" s="248">
        <f>IF(AIA$6=$AEO$5,成绩录入!EN160,0)</f>
        <v>0</v>
      </c>
      <c r="AIB157" s="248">
        <f>IF(AIB$6=$AEO$5,成绩录入!EO160,0)</f>
        <v>0</v>
      </c>
      <c r="AIC157" s="248">
        <f>IF(AIC$6=$AEO$5,成绩录入!EP160,0)</f>
        <v>0</v>
      </c>
      <c r="AID157" s="248">
        <f>IF(AID$6=$AEO$5,成绩录入!EQ160,0)</f>
        <v>0</v>
      </c>
      <c r="AIE157" s="248">
        <f>IF(AIE$6=$AEO$5,成绩录入!ER160,0)</f>
        <v>0</v>
      </c>
      <c r="AIF157" s="248">
        <f>IF(AIF$6=$AEO$5,成绩录入!ES160,0)</f>
        <v>0</v>
      </c>
      <c r="AIG157" s="248">
        <f>IF(AIG$6=$AEO$5,成绩录入!ET160,0)</f>
        <v>0</v>
      </c>
      <c r="AIH157" s="248">
        <f>IF(AIH$6=$AEO$5,成绩录入!EU160,0)</f>
        <v>0</v>
      </c>
      <c r="AII157" s="248">
        <f>IF(AII$6=$AEO$5,成绩录入!EV160,0)</f>
        <v>0</v>
      </c>
      <c r="AIJ157" s="248">
        <f>IF(AIJ$6=$AEO$5,成绩录入!EW160,0)</f>
        <v>0</v>
      </c>
      <c r="AIK157" s="248">
        <f>IF(AIK$6=$AEO$5,成绩录入!EX160,0)</f>
        <v>0</v>
      </c>
      <c r="AIL157" s="218">
        <f t="shared" si="357"/>
        <v>0</v>
      </c>
      <c r="AIN157" s="402" t="str">
        <f>初始录入!A162</f>
        <v/>
      </c>
      <c r="AIO157" s="270">
        <f>初始录入!B162</f>
        <v>0</v>
      </c>
      <c r="AIP157" s="271">
        <f>初始录入!C162</f>
        <v>0</v>
      </c>
      <c r="AIQ157" s="403">
        <f>IF(平时!D155&lt;&gt;"",平时!D155,0)</f>
        <v>0</v>
      </c>
      <c r="AIR157" s="404" t="str">
        <f t="shared" si="331"/>
        <v/>
      </c>
      <c r="AIS157" s="403">
        <f>IF(过程!D155&lt;&gt;"",过程!D155,0)</f>
        <v>0</v>
      </c>
      <c r="AIT157" s="404" t="str">
        <f t="shared" si="332"/>
        <v/>
      </c>
      <c r="AIU157" s="216">
        <f>IF(期末!D155&lt;&gt;"",期末!D155,0)</f>
        <v>0</v>
      </c>
      <c r="AIV157" s="404" t="str">
        <f t="shared" si="333"/>
        <v/>
      </c>
      <c r="AIW157" s="405">
        <f t="shared" si="334"/>
        <v>0</v>
      </c>
      <c r="AIX157" s="403">
        <f>IF(平时!E155&lt;&gt;"",平时!E155,0)</f>
        <v>0</v>
      </c>
      <c r="AIY157" s="404" t="str">
        <f t="shared" si="335"/>
        <v/>
      </c>
      <c r="AIZ157" s="403">
        <f>IF(过程!E155&lt;&gt;"",过程!E155,0)</f>
        <v>0</v>
      </c>
      <c r="AJA157" s="404" t="str">
        <f t="shared" si="336"/>
        <v/>
      </c>
      <c r="AJB157" s="216">
        <f>IF(期末!E155&lt;&gt;"",期末!E155,0)</f>
        <v>0</v>
      </c>
      <c r="AJC157" s="404" t="str">
        <f t="shared" si="337"/>
        <v/>
      </c>
      <c r="AJD157" s="405">
        <f t="shared" si="338"/>
        <v>0</v>
      </c>
      <c r="AJE157" s="403">
        <f>IF(平时!F155&lt;&gt;"",平时!F155,0)</f>
        <v>0</v>
      </c>
      <c r="AJF157" s="404" t="str">
        <f t="shared" si="339"/>
        <v/>
      </c>
      <c r="AJG157" s="403">
        <f>IF(过程!F155&lt;&gt;"",过程!F155,0)</f>
        <v>0</v>
      </c>
      <c r="AJH157" s="404" t="str">
        <f t="shared" si="340"/>
        <v/>
      </c>
      <c r="AJI157" s="216">
        <f>IF(期末!F155&lt;&gt;"",期末!F155,0)</f>
        <v>0</v>
      </c>
      <c r="AJJ157" s="404" t="str">
        <f t="shared" si="341"/>
        <v/>
      </c>
      <c r="AJK157" s="405">
        <f t="shared" si="342"/>
        <v>0</v>
      </c>
      <c r="AJL157" s="403">
        <f>IF(平时!G155&lt;&gt;"",平时!G155,0)</f>
        <v>0</v>
      </c>
      <c r="AJM157" s="404" t="str">
        <f t="shared" si="343"/>
        <v/>
      </c>
      <c r="AJN157" s="403">
        <f>IF(过程!G155&lt;&gt;"",过程!G155,0)</f>
        <v>0</v>
      </c>
      <c r="AJO157" s="404" t="str">
        <f t="shared" si="344"/>
        <v/>
      </c>
      <c r="AJP157" s="216">
        <f>IF(期末!G155&lt;&gt;"",期末!G155,0)</f>
        <v>0</v>
      </c>
      <c r="AJQ157" s="404" t="str">
        <f t="shared" si="345"/>
        <v/>
      </c>
      <c r="AJR157" s="405">
        <f t="shared" si="346"/>
        <v>0</v>
      </c>
      <c r="AJS157" s="403">
        <f>IF(平时!H155&lt;&gt;"",平时!H155,0)</f>
        <v>0</v>
      </c>
      <c r="AJT157" s="404" t="str">
        <f t="shared" si="347"/>
        <v/>
      </c>
      <c r="AJU157" s="403">
        <f>IF(过程!H155&lt;&gt;"",过程!H155,0)</f>
        <v>0</v>
      </c>
      <c r="AJV157" s="404" t="str">
        <f t="shared" si="348"/>
        <v/>
      </c>
      <c r="AJW157" s="216">
        <f>IF(期末!H155&lt;&gt;"",期末!H155,0)</f>
        <v>0</v>
      </c>
      <c r="AJX157" s="404" t="str">
        <f t="shared" si="349"/>
        <v/>
      </c>
      <c r="AJY157" s="406">
        <f t="shared" si="350"/>
        <v>0</v>
      </c>
      <c r="AKA157" s="216" t="str">
        <f>初始录入!A162</f>
        <v/>
      </c>
      <c r="AKB157" s="216">
        <f>初始录入!B162</f>
        <v>0</v>
      </c>
      <c r="AKC157" s="216">
        <f>初始录入!C162</f>
        <v>0</v>
      </c>
      <c r="AKD157" s="327" t="str">
        <f>IF(初始录入!$E162=初始录入!$K$2,达成度!$D170,"")</f>
        <v/>
      </c>
      <c r="AKE157" s="327" t="str">
        <f>IF(初始录入!$E162=初始录入!$K$3,达成度!D170,"")</f>
        <v/>
      </c>
      <c r="AKF157" s="216" t="str">
        <f>IF(初始录入!$E162=初始录入!$K$4,达成度!D170,"")</f>
        <v/>
      </c>
      <c r="AKG157" s="216" t="str">
        <f>IF(初始录入!$E162=初始录入!$K$5,达成度!D170,"")</f>
        <v/>
      </c>
      <c r="AKH157" s="327" t="str">
        <f>IF(初始录入!$E162=初始录入!$K$2,达成度!E170,"")</f>
        <v/>
      </c>
      <c r="AKI157" s="327" t="str">
        <f>IF(初始录入!$E162=初始录入!$K$3,达成度!E170,"")</f>
        <v/>
      </c>
      <c r="AKJ157" s="216" t="str">
        <f>IF(初始录入!$E162=初始录入!$K$4,达成度!E170,"")</f>
        <v/>
      </c>
      <c r="AKK157" s="216" t="str">
        <f>IF(初始录入!$E162=初始录入!$K$5,达成度!E170,"")</f>
        <v/>
      </c>
      <c r="AKL157" s="327" t="str">
        <f>IF(初始录入!$E162=初始录入!$K$2,达成度!F170,"")</f>
        <v/>
      </c>
      <c r="AKM157" s="327" t="str">
        <f>IF(初始录入!$E162=初始录入!$K$3,达成度!F170,"")</f>
        <v/>
      </c>
      <c r="AKN157" s="216" t="str">
        <f>IF(初始录入!$E162=初始录入!$K$4,达成度!F170,"")</f>
        <v/>
      </c>
      <c r="AKO157" s="216" t="str">
        <f>IF(初始录入!$E162=初始录入!$K$5,达成度!F170,"")</f>
        <v/>
      </c>
      <c r="AKP157" s="327" t="str">
        <f>IF(初始录入!$E162=初始录入!$K$2,达成度!H170,"")</f>
        <v/>
      </c>
      <c r="AKQ157" s="327" t="str">
        <f>IF(初始录入!$E162=初始录入!$K$3,达成度!H170,"")</f>
        <v/>
      </c>
      <c r="AKR157" s="216" t="str">
        <f>IF(初始录入!$E162=初始录入!$K$4,达成度!H170,"")</f>
        <v/>
      </c>
      <c r="AKS157" s="216" t="str">
        <f>IF(初始录入!$E162=初始录入!$K$5,达成度!H170,"")</f>
        <v/>
      </c>
      <c r="AKT157" s="327" t="str">
        <f>IF(初始录入!$E162=初始录入!$K$2,达成度!I170,"")</f>
        <v/>
      </c>
      <c r="AKU157" s="327" t="str">
        <f>IF(初始录入!$E162=初始录入!$K$3,达成度!I170,"")</f>
        <v/>
      </c>
      <c r="AKV157" s="216" t="str">
        <f>IF(初始录入!$E162=初始录入!$K$4,达成度!I170,"")</f>
        <v/>
      </c>
      <c r="AKW157" s="216" t="str">
        <f>IF(初始录入!$E162=初始录入!$K$5,达成度!I170,"")</f>
        <v/>
      </c>
      <c r="AKX157" s="327" t="str">
        <f>IF(初始录入!$E162=初始录入!$K$2,达成度!J170,"")</f>
        <v/>
      </c>
      <c r="AKY157" s="327" t="str">
        <f>IF(初始录入!$E162=初始录入!$K$3,达成度!J170,"")</f>
        <v/>
      </c>
      <c r="AKZ157" s="216" t="str">
        <f>IF(初始录入!$E162=初始录入!$K$4,达成度!J170,"")</f>
        <v/>
      </c>
      <c r="ALA157" s="216" t="str">
        <f>IF(初始录入!$E162=初始录入!$K$5,达成度!J170,"")</f>
        <v/>
      </c>
      <c r="ALB157" s="327" t="str">
        <f>IF(初始录入!$E162=初始录入!$K$2,达成度!L170,"")</f>
        <v/>
      </c>
      <c r="ALC157" s="327" t="str">
        <f>IF(初始录入!$E162=初始录入!$K$3,达成度!L170,"")</f>
        <v/>
      </c>
      <c r="ALD157" s="216" t="str">
        <f>IF(初始录入!$E162=初始录入!$K$4,达成度!L170,"")</f>
        <v/>
      </c>
      <c r="ALE157" s="216" t="str">
        <f>IF(初始录入!$E162=初始录入!$K$5,达成度!L170,"")</f>
        <v/>
      </c>
      <c r="ALF157" s="327" t="str">
        <f>IF(初始录入!$E162=初始录入!$K$2,达成度!M170,"")</f>
        <v/>
      </c>
      <c r="ALG157" s="327" t="str">
        <f>IF(初始录入!$E162=初始录入!$K$3,达成度!M170,"")</f>
        <v/>
      </c>
      <c r="ALH157" s="216" t="str">
        <f>IF(初始录入!$E162=初始录入!$K$4,达成度!M170,"")</f>
        <v/>
      </c>
      <c r="ALI157" s="216" t="str">
        <f>IF(初始录入!$E162=初始录入!$K$5,达成度!M170,"")</f>
        <v/>
      </c>
      <c r="ALJ157" s="327" t="str">
        <f>IF(初始录入!$E162=初始录入!$K$2,达成度!N170,"")</f>
        <v/>
      </c>
      <c r="ALK157" s="327" t="str">
        <f>IF(初始录入!$E162=初始录入!$K$3,达成度!N170,"")</f>
        <v/>
      </c>
      <c r="ALL157" s="216" t="str">
        <f>IF(初始录入!$E162=初始录入!$K$4,达成度!N170,"")</f>
        <v/>
      </c>
      <c r="ALM157" s="216" t="str">
        <f>IF(初始录入!$E162=初始录入!$K$5,达成度!N170,"")</f>
        <v/>
      </c>
      <c r="ALN157" s="327" t="str">
        <f>IF(初始录入!$E162=初始录入!$K$2,达成度!P170,"")</f>
        <v/>
      </c>
      <c r="ALO157" s="327" t="str">
        <f>IF(初始录入!$E162=初始录入!$K$3,达成度!P170,"")</f>
        <v/>
      </c>
      <c r="ALP157" s="216" t="str">
        <f>IF(初始录入!$E162=初始录入!$K$4,达成度!P170,"")</f>
        <v/>
      </c>
      <c r="ALQ157" s="216" t="str">
        <f>IF(初始录入!$E162=初始录入!$K$5,达成度!P170,"")</f>
        <v/>
      </c>
      <c r="ALR157" s="327" t="str">
        <f>IF(初始录入!$E162=初始录入!$K$2,达成度!Q170,"")</f>
        <v/>
      </c>
      <c r="ALS157" s="327" t="str">
        <f>IF(初始录入!$E162=初始录入!$K$3,达成度!Q170,"")</f>
        <v/>
      </c>
      <c r="ALT157" s="216" t="str">
        <f>IF(初始录入!$E162=初始录入!$K$4,达成度!Q170,"")</f>
        <v/>
      </c>
      <c r="ALU157" s="216" t="str">
        <f>IF(初始录入!$E162=初始录入!$K$5,达成度!Q170,"")</f>
        <v/>
      </c>
      <c r="ALV157" s="327" t="str">
        <f>IF(初始录入!$E162=初始录入!$K$2,达成度!R170,"")</f>
        <v/>
      </c>
      <c r="ALW157" s="327" t="str">
        <f>IF(初始录入!$E162=初始录入!$K$3,达成度!R170,"")</f>
        <v/>
      </c>
      <c r="ALX157" s="216" t="str">
        <f>IF(初始录入!$E162=初始录入!$K$4,达成度!R170,"")</f>
        <v/>
      </c>
      <c r="ALY157" s="216"/>
      <c r="ALZ157" s="327" t="str">
        <f>IF(初始录入!$E162=初始录入!$K$2,达成度!T170,"")</f>
        <v/>
      </c>
      <c r="AMA157" s="327" t="str">
        <f>IF(初始录入!$E162=初始录入!$K$3,达成度!T170,"")</f>
        <v/>
      </c>
      <c r="AMB157" s="216" t="str">
        <f>IF(初始录入!$E162=初始录入!$K$4,达成度!T170,"")</f>
        <v/>
      </c>
      <c r="AMC157" s="216" t="str">
        <f>IF(初始录入!$E162=初始录入!$K$5,达成度!T170,"")</f>
        <v/>
      </c>
      <c r="AMD157" s="327" t="str">
        <f>IF(初始录入!$E162=初始录入!$K$2,达成度!U170,"")</f>
        <v/>
      </c>
      <c r="AME157" s="327" t="str">
        <f>IF(初始录入!$E162=初始录入!$K$3,达成度!U170,"")</f>
        <v/>
      </c>
      <c r="AMF157" s="216" t="str">
        <f>IF(初始录入!$E162=初始录入!$K$4,达成度!U170,"")</f>
        <v/>
      </c>
      <c r="AMG157" s="216" t="str">
        <f>IF(初始录入!$E162=初始录入!$K$5,达成度!U170,"")</f>
        <v/>
      </c>
      <c r="AMH157" s="327" t="str">
        <f>IF(初始录入!$E162=初始录入!$K$2,达成度!V170,"")</f>
        <v/>
      </c>
      <c r="AMI157" s="327" t="str">
        <f>IF(初始录入!$E162=初始录入!$K$3,达成度!V170,"")</f>
        <v/>
      </c>
      <c r="AMJ157" s="216" t="str">
        <f>IF(初始录入!$E162=初始录入!$K$4,达成度!W170,"")</f>
        <v/>
      </c>
      <c r="AMK157" s="216" t="str">
        <f>IF(初始录入!$E162=初始录入!$K$5,达成度!W170,"")</f>
        <v/>
      </c>
      <c r="AMM157" s="270">
        <f t="shared" si="369"/>
        <v>150</v>
      </c>
      <c r="AMN157" s="222" t="str">
        <f t="shared" si="365"/>
        <v/>
      </c>
      <c r="AMO157" s="325" t="str">
        <f>IF($AMM157&lt;=$H$7,INDEX(达成度!$G$21:$G$170,$AMM157,1),"")</f>
        <v/>
      </c>
      <c r="AMP157" s="325" t="str">
        <f>IF($AMM157&lt;=$H$7,INDEX(达成度!$K$21:$K$170,$AMM157,1),"")</f>
        <v/>
      </c>
      <c r="AMQ157" s="325" t="str">
        <f>IF($AMM157&lt;=$H$7,INDEX(达成度!$O$21:$O$170,$AMM157,1),"")</f>
        <v/>
      </c>
      <c r="AMR157" s="325" t="str">
        <f>IF($AMM157&lt;=$H$7,INDEX(达成度!$S$21:$S$170,$AMM157,1),"")</f>
        <v/>
      </c>
      <c r="AMS157" s="326" t="str">
        <f>IF($AMM157&lt;=$H$7,INDEX(达成度!$W$21:$W$170,$AMM157,1),"")</f>
        <v/>
      </c>
      <c r="AMU157" s="407"/>
      <c r="AMV157" s="222" t="str">
        <f t="shared" si="366"/>
        <v/>
      </c>
      <c r="AMW157" s="325" t="str">
        <f>IF($AMM157&lt;=$I$7,INDEX(达成度!$G$21:$G$170,$AMM157+$H$7,1),"")</f>
        <v/>
      </c>
      <c r="AMX157" s="325" t="str">
        <f>IF($AMM157&lt;=$I$7,INDEX(达成度!$K$21:$K$170,$AMM157+$H$7,1),"")</f>
        <v/>
      </c>
      <c r="AMY157" s="325" t="str">
        <f>IF($AMM157&lt;=$I$7,INDEX(达成度!$O$21:$O$170,$AMM157+$H$7,1),"")</f>
        <v/>
      </c>
      <c r="AMZ157" s="325" t="str">
        <f>IF($AMM157&lt;=$I$7,INDEX(达成度!$S$21:$S$170,$AMM157+$H$7,1),"")</f>
        <v/>
      </c>
      <c r="ANA157" s="326" t="str">
        <f>IF($AMM157&lt;=$I$7,INDEX(达成度!$W$21:$W$170,$AMM157+$H$7,1),"")</f>
        <v/>
      </c>
      <c r="ANC157" s="270"/>
      <c r="AND157" s="216" t="str">
        <f t="shared" si="367"/>
        <v/>
      </c>
      <c r="ANE157" s="325" t="str">
        <f>IF($AMM157&lt;=$J$7,INDEX(达成度!$G$21:$G$170,$AMM157+$H$7+$I$7,1),"")</f>
        <v/>
      </c>
      <c r="ANF157" s="325" t="str">
        <f>IF($AMM157&lt;=$J$7,INDEX(达成度!$K$21:$K$170,$AMM157+$H$7+$I$7,1),"")</f>
        <v/>
      </c>
      <c r="ANG157" s="325" t="str">
        <f>IF($AMM157&lt;=$J$7,INDEX(达成度!$O$21:$O$170,$AMM157+$H$7+$I$7,1),"")</f>
        <v/>
      </c>
      <c r="ANH157" s="325" t="str">
        <f>IF($AMM157&lt;=$J$7,INDEX(达成度!$S$21:$S$170,$AMM157+$H$7+$I$7,1),"")</f>
        <v/>
      </c>
      <c r="ANI157" s="326" t="str">
        <f>IF($AMM157&lt;=$J$7,INDEX(达成度!$W$21:$W$170,$AMM157+$H$7+$I$7,1),"")</f>
        <v/>
      </c>
      <c r="ANK157" s="270"/>
      <c r="ANL157" s="216" t="str">
        <f t="shared" si="368"/>
        <v/>
      </c>
      <c r="ANM157" s="325" t="str">
        <f>IF($AMM157&lt;=$K$7,INDEX(达成度!$G$21:$G$170,$AMM157+$H$7+$I$7+$J$7,1),"")</f>
        <v/>
      </c>
      <c r="ANN157" s="325" t="str">
        <f>IF($AMM157&lt;=$K$7,INDEX(达成度!$K$21:$K$170,$AMM157+$H$7+$I$7+$J$7,1),"")</f>
        <v/>
      </c>
      <c r="ANO157" s="325" t="str">
        <f>IF($AMM157&lt;=$K$7,INDEX(达成度!$O$21:$O$170,$AMM157+$H$7+$I$7+$J$7,1),"")</f>
        <v/>
      </c>
      <c r="ANP157" s="325" t="str">
        <f>IF($AMM157&lt;=$K$7,INDEX(达成度!$S$21:$S$170,$AMM157+$H$7+$I$7+$J$7,1),"")</f>
        <v/>
      </c>
      <c r="ANQ157" s="326" t="str">
        <f>IF($AMM157&lt;=$K$7,INDEX(达成度!$W$21:$W$170,$AMM157+$H$7+$I$7+$J$7,1),"")</f>
        <v/>
      </c>
    </row>
    <row r="158" spans="1:1024 1025:1057">
      <c r="B158" s="223"/>
      <c r="C158" s="223"/>
      <c r="D158" s="223"/>
      <c r="E158" s="223"/>
      <c r="F158" s="223"/>
      <c r="G158" s="223"/>
      <c r="H158" s="223"/>
      <c r="I158" s="223"/>
      <c r="J158" s="223"/>
      <c r="K158" s="223"/>
      <c r="L158" s="223"/>
      <c r="M158" s="223"/>
      <c r="N158" s="223"/>
      <c r="O158" s="223"/>
      <c r="P158" s="223"/>
      <c r="Q158" s="223"/>
      <c r="R158" s="223"/>
      <c r="S158" s="223"/>
      <c r="T158" s="223"/>
      <c r="U158" s="223"/>
      <c r="V158" s="223"/>
      <c r="W158" s="223"/>
      <c r="X158" s="223"/>
      <c r="Y158" s="223"/>
      <c r="Z158" s="223"/>
      <c r="AA158" s="223"/>
      <c r="AB158" s="223"/>
      <c r="AC158" s="223"/>
      <c r="AD158" s="223"/>
      <c r="AE158" s="223"/>
      <c r="AF158" s="223"/>
      <c r="AG158" s="223"/>
      <c r="AH158" s="223"/>
      <c r="AI158" s="223"/>
      <c r="AJ158" s="223"/>
      <c r="AK158" s="223"/>
      <c r="AL158" s="223"/>
      <c r="AM158" s="223"/>
      <c r="AN158" s="223"/>
      <c r="AO158" s="223"/>
      <c r="AP158" s="223"/>
      <c r="AQ158" s="223"/>
      <c r="AR158" s="223"/>
      <c r="AS158" s="223"/>
      <c r="AT158" s="223"/>
      <c r="AU158" s="223"/>
      <c r="AV158" s="223"/>
      <c r="AW158" s="223"/>
      <c r="AX158" s="223"/>
      <c r="AY158" s="223"/>
      <c r="AZ158" s="223"/>
      <c r="BA158" s="223"/>
      <c r="BB158" s="223"/>
      <c r="BC158" s="223"/>
      <c r="BD158" s="223"/>
      <c r="BE158" s="223"/>
      <c r="AKC158" s="206" t="s">
        <v>235</v>
      </c>
      <c r="AKD158" s="412">
        <f>IF(SUM(AKD8:AKD157)&lt;&gt;0,AVERAGE(AKD8:AKD157),0)</f>
        <v>0</v>
      </c>
      <c r="AKE158" s="412">
        <f t="shared" ref="AKE158:AKH158" si="370">IF(SUM(AKE8:AKE157)&lt;&gt;0,AVERAGE(AKE8:AKE157),0)</f>
        <v>0</v>
      </c>
      <c r="AKF158" s="412">
        <f t="shared" si="370"/>
        <v>0</v>
      </c>
      <c r="AKG158" s="412">
        <f t="shared" si="370"/>
        <v>0</v>
      </c>
      <c r="AKH158" s="412">
        <f t="shared" si="370"/>
        <v>0</v>
      </c>
      <c r="AKI158" s="412">
        <f t="shared" ref="AKI158:AKL158" si="371">IF(SUM(AKI8:AKI157)&lt;&gt;0,AVERAGE(AKI8:AKI157),0)</f>
        <v>0</v>
      </c>
      <c r="AKJ158" s="412">
        <f t="shared" si="371"/>
        <v>0</v>
      </c>
      <c r="AKK158" s="412">
        <f t="shared" si="371"/>
        <v>0</v>
      </c>
      <c r="AKL158" s="412">
        <f t="shared" si="371"/>
        <v>0</v>
      </c>
      <c r="AKM158" s="412">
        <f>IF(SUM(AKM8:AKM107)&lt;&gt;0,AVERAGE(AKM8:AKM107),0)</f>
        <v>0</v>
      </c>
      <c r="AKN158" s="412">
        <f>IF(SUM(AKN8:AKN107)&lt;&gt;0,AVERAGE(AKN8:AKN107),0)</f>
        <v>0</v>
      </c>
      <c r="AKO158" s="412">
        <f>IF(SUM(AKO8:AKO107)&lt;&gt;0,AVERAGE(AKO8:AKO107),0)</f>
        <v>0</v>
      </c>
      <c r="AKP158" s="412">
        <f>IF(SUM(AKP8:AKP157)&lt;&gt;0,AVERAGE(AKP8:AKP157),0)</f>
        <v>0</v>
      </c>
      <c r="AKQ158" s="412">
        <f t="shared" ref="AKQ158:AKT158" si="372">IF(SUM(AKQ8:AKQ157)&lt;&gt;0,AVERAGE(AKQ8:AKQ157),0)</f>
        <v>0</v>
      </c>
      <c r="AKR158" s="412">
        <f t="shared" si="372"/>
        <v>0</v>
      </c>
      <c r="AKS158" s="412">
        <f t="shared" si="372"/>
        <v>0</v>
      </c>
      <c r="AKT158" s="412">
        <f t="shared" si="372"/>
        <v>0</v>
      </c>
      <c r="AKU158" s="412">
        <f t="shared" ref="AKU158:AKX158" si="373">IF(SUM(AKU8:AKU157)&lt;&gt;0,AVERAGE(AKU8:AKU157),0)</f>
        <v>0</v>
      </c>
      <c r="AKV158" s="412">
        <f t="shared" si="373"/>
        <v>0</v>
      </c>
      <c r="AKW158" s="412">
        <f t="shared" si="373"/>
        <v>0</v>
      </c>
      <c r="AKX158" s="412">
        <f t="shared" si="373"/>
        <v>0</v>
      </c>
      <c r="AKY158" s="412">
        <f t="shared" ref="AKY158:ALN158" si="374">IF(SUM(AKY8:AKY157)&lt;&gt;0,AVERAGE(AKY8:AKY157),0)</f>
        <v>0</v>
      </c>
      <c r="AKZ158" s="412">
        <f t="shared" si="374"/>
        <v>0</v>
      </c>
      <c r="ALA158" s="412">
        <f t="shared" si="374"/>
        <v>0</v>
      </c>
      <c r="ALB158" s="412">
        <f t="shared" si="374"/>
        <v>0</v>
      </c>
      <c r="ALC158" s="412">
        <f t="shared" si="374"/>
        <v>0</v>
      </c>
      <c r="ALD158" s="412">
        <f t="shared" si="374"/>
        <v>0</v>
      </c>
      <c r="ALE158" s="412">
        <f t="shared" si="374"/>
        <v>0</v>
      </c>
      <c r="ALF158" s="412">
        <f t="shared" si="374"/>
        <v>0</v>
      </c>
      <c r="ALG158" s="412">
        <f t="shared" si="374"/>
        <v>0</v>
      </c>
      <c r="ALH158" s="412">
        <f t="shared" si="374"/>
        <v>0</v>
      </c>
      <c r="ALI158" s="412">
        <f t="shared" si="374"/>
        <v>0</v>
      </c>
      <c r="ALJ158" s="412">
        <f t="shared" si="374"/>
        <v>0</v>
      </c>
      <c r="ALK158" s="412">
        <f t="shared" si="374"/>
        <v>0</v>
      </c>
      <c r="ALL158" s="412">
        <f t="shared" si="374"/>
        <v>0</v>
      </c>
      <c r="ALM158" s="412">
        <f t="shared" si="374"/>
        <v>0</v>
      </c>
      <c r="ALN158" s="412">
        <f t="shared" si="374"/>
        <v>0</v>
      </c>
      <c r="ALO158" s="412">
        <f t="shared" ref="ALO158" si="375">IF(SUM(ALO8:ALO157)&lt;&gt;0,AVERAGE(ALO8:ALO157),0)</f>
        <v>0</v>
      </c>
      <c r="ALP158" s="412">
        <f t="shared" ref="ALP158" si="376">IF(SUM(ALP8:ALP157)&lt;&gt;0,AVERAGE(ALP8:ALP157),0)</f>
        <v>0</v>
      </c>
      <c r="ALQ158" s="412">
        <f t="shared" ref="ALQ158" si="377">IF(SUM(ALQ8:ALQ157)&lt;&gt;0,AVERAGE(ALQ8:ALQ157),0)</f>
        <v>0</v>
      </c>
      <c r="ALR158" s="412">
        <f t="shared" ref="ALR158" si="378">IF(SUM(ALR8:ALR157)&lt;&gt;0,AVERAGE(ALR8:ALR157),0)</f>
        <v>0</v>
      </c>
      <c r="ALS158" s="412">
        <f t="shared" ref="ALS158" si="379">IF(SUM(ALS8:ALS157)&lt;&gt;0,AVERAGE(ALS8:ALS157),0)</f>
        <v>0</v>
      </c>
      <c r="ALT158" s="412">
        <f t="shared" ref="ALT158" si="380">IF(SUM(ALT8:ALT157)&lt;&gt;0,AVERAGE(ALT8:ALT157),0)</f>
        <v>0</v>
      </c>
      <c r="ALU158" s="412">
        <f t="shared" ref="ALU158" si="381">IF(SUM(ALU8:ALU157)&lt;&gt;0,AVERAGE(ALU8:ALU157),0)</f>
        <v>0</v>
      </c>
      <c r="ALV158" s="412">
        <f t="shared" ref="ALV158" si="382">IF(SUM(ALV8:ALV157)&lt;&gt;0,AVERAGE(ALV8:ALV157),0)</f>
        <v>0</v>
      </c>
      <c r="ALW158" s="412">
        <f t="shared" ref="ALW158" si="383">IF(SUM(ALW8:ALW157)&lt;&gt;0,AVERAGE(ALW8:ALW157),0)</f>
        <v>0</v>
      </c>
      <c r="ALX158" s="412">
        <f t="shared" ref="ALX158" si="384">IF(SUM(ALX8:ALX157)&lt;&gt;0,AVERAGE(ALX8:ALX157),0)</f>
        <v>0</v>
      </c>
      <c r="ALY158" s="412">
        <f t="shared" ref="ALY158" si="385">IF(SUM(ALY8:ALY157)&lt;&gt;0,AVERAGE(ALY8:ALY157),0)</f>
        <v>0</v>
      </c>
      <c r="ALZ158" s="412">
        <f t="shared" ref="ALZ158" si="386">IF(SUM(ALZ8:ALZ157)&lt;&gt;0,AVERAGE(ALZ8:ALZ157),0)</f>
        <v>0</v>
      </c>
      <c r="AMA158" s="412">
        <f t="shared" ref="AMA158" si="387">IF(SUM(AMA8:AMA157)&lt;&gt;0,AVERAGE(AMA8:AMA157),0)</f>
        <v>0</v>
      </c>
      <c r="AMB158" s="412">
        <f t="shared" ref="AMB158" si="388">IF(SUM(AMB8:AMB157)&lt;&gt;0,AVERAGE(AMB8:AMB157),0)</f>
        <v>0</v>
      </c>
      <c r="AMC158" s="412">
        <f t="shared" ref="AMC158:AMD158" si="389">IF(SUM(AMC8:AMC157)&lt;&gt;0,AVERAGE(AMC8:AMC157),0)</f>
        <v>0</v>
      </c>
      <c r="AMD158" s="412">
        <f t="shared" si="389"/>
        <v>0</v>
      </c>
      <c r="AME158" s="412">
        <f t="shared" ref="AME158" si="390">IF(SUM(AME8:AME157)&lt;&gt;0,AVERAGE(AME8:AME157),0)</f>
        <v>0</v>
      </c>
      <c r="AMF158" s="412">
        <f t="shared" ref="AMF158" si="391">IF(SUM(AMF8:AMF157)&lt;&gt;0,AVERAGE(AMF8:AMF157),0)</f>
        <v>0</v>
      </c>
      <c r="AMG158" s="412">
        <f t="shared" ref="AMG158" si="392">IF(SUM(AMG8:AMG157)&lt;&gt;0,AVERAGE(AMG8:AMG157),0)</f>
        <v>0</v>
      </c>
      <c r="AMH158" s="412">
        <f t="shared" ref="AMH158" si="393">IF(SUM(AMH8:AMH157)&lt;&gt;0,AVERAGE(AMH8:AMH157),0)</f>
        <v>0</v>
      </c>
      <c r="AMI158" s="412">
        <f t="shared" ref="AMI158" si="394">IF(SUM(AMI8:AMI157)&lt;&gt;0,AVERAGE(AMI8:AMI157),0)</f>
        <v>0</v>
      </c>
      <c r="AMJ158" s="412">
        <f t="shared" ref="AMJ158" si="395">IF(SUM(AMJ8:AMJ157)&lt;&gt;0,AVERAGE(AMJ8:AMJ157),0)</f>
        <v>0</v>
      </c>
      <c r="AMK158" s="412">
        <f t="shared" ref="AMK158" si="396">IF(SUM(AMK8:AMK157)&lt;&gt;0,AVERAGE(AMK8:AMK157),0)</f>
        <v>0</v>
      </c>
    </row>
    <row r="159" spans="1:1024 1025:1057">
      <c r="AKC159" s="90" t="s">
        <v>236</v>
      </c>
      <c r="AKD159" s="90" t="str">
        <f>达成度!$D6</f>
        <v/>
      </c>
      <c r="AKE159" s="90" t="str">
        <f>达成度!$D6</f>
        <v/>
      </c>
      <c r="AKF159" s="90" t="str">
        <f>达成度!$D6</f>
        <v/>
      </c>
      <c r="AKG159" s="90" t="str">
        <f>达成度!$D6</f>
        <v/>
      </c>
      <c r="AKH159" s="90" t="str">
        <f>达成度!$E6</f>
        <v/>
      </c>
      <c r="AKI159" s="90" t="str">
        <f>达成度!$E6</f>
        <v/>
      </c>
      <c r="AKJ159" s="90" t="str">
        <f>达成度!$E6</f>
        <v/>
      </c>
      <c r="AKK159" s="90" t="str">
        <f>达成度!$E6</f>
        <v/>
      </c>
      <c r="AKL159" s="90" t="str">
        <f>达成度!$F6</f>
        <v/>
      </c>
      <c r="AKM159" s="90" t="str">
        <f>达成度!$F6</f>
        <v/>
      </c>
      <c r="AKN159" s="90" t="str">
        <f>达成度!$F6</f>
        <v/>
      </c>
      <c r="AKO159" s="90" t="str">
        <f>达成度!$F6</f>
        <v/>
      </c>
      <c r="AKP159" s="90" t="str">
        <f>达成度!$H6</f>
        <v/>
      </c>
      <c r="AKQ159" s="90" t="str">
        <f>达成度!$H6</f>
        <v/>
      </c>
      <c r="AKR159" s="90" t="str">
        <f>达成度!$H6</f>
        <v/>
      </c>
      <c r="AKS159" s="90" t="str">
        <f>达成度!$H6</f>
        <v/>
      </c>
      <c r="AKT159" s="90" t="str">
        <f>达成度!$I6</f>
        <v/>
      </c>
      <c r="AKU159" s="90" t="str">
        <f>达成度!$I6</f>
        <v/>
      </c>
      <c r="AKV159" s="90" t="str">
        <f>达成度!$I6</f>
        <v/>
      </c>
      <c r="AKW159" s="90" t="str">
        <f>达成度!$I6</f>
        <v/>
      </c>
      <c r="AKX159" s="90" t="str">
        <f>达成度!$J6</f>
        <v/>
      </c>
      <c r="AKY159" s="90" t="str">
        <f>达成度!$J6</f>
        <v/>
      </c>
      <c r="AKZ159" s="90" t="str">
        <f>达成度!$J6</f>
        <v/>
      </c>
      <c r="ALA159" s="90" t="str">
        <f>达成度!$J6</f>
        <v/>
      </c>
      <c r="ALB159" s="90" t="str">
        <f>达成度!$L6</f>
        <v/>
      </c>
      <c r="ALC159" s="90" t="str">
        <f>达成度!$L6</f>
        <v/>
      </c>
      <c r="ALD159" s="90" t="str">
        <f>达成度!$L6</f>
        <v/>
      </c>
      <c r="ALE159" s="90" t="str">
        <f>达成度!$L6</f>
        <v/>
      </c>
      <c r="ALF159" s="90" t="str">
        <f>达成度!$M6</f>
        <v/>
      </c>
      <c r="ALG159" s="90" t="str">
        <f>达成度!$M6</f>
        <v/>
      </c>
      <c r="ALH159" s="90" t="str">
        <f>达成度!$M6</f>
        <v/>
      </c>
      <c r="ALI159" s="90" t="str">
        <f>达成度!$M6</f>
        <v/>
      </c>
      <c r="ALJ159" s="90" t="str">
        <f>达成度!$N6</f>
        <v/>
      </c>
      <c r="ALK159" s="90" t="str">
        <f>达成度!$N6</f>
        <v/>
      </c>
      <c r="ALL159" s="90" t="str">
        <f>达成度!$N6</f>
        <v/>
      </c>
      <c r="ALM159" s="90" t="str">
        <f>达成度!$N6</f>
        <v/>
      </c>
      <c r="ALN159" s="90" t="str">
        <f>达成度!$P6</f>
        <v/>
      </c>
      <c r="ALO159" s="90" t="str">
        <f>达成度!$P6</f>
        <v/>
      </c>
      <c r="ALP159" s="90" t="str">
        <f>达成度!$P6</f>
        <v/>
      </c>
      <c r="ALQ159" s="90" t="str">
        <f>达成度!$P6</f>
        <v/>
      </c>
      <c r="ALR159" s="90" t="str">
        <f>达成度!$Q6</f>
        <v/>
      </c>
      <c r="ALS159" s="90" t="str">
        <f>达成度!$Q6</f>
        <v/>
      </c>
      <c r="ALT159" s="90" t="str">
        <f>达成度!$Q6</f>
        <v/>
      </c>
      <c r="ALU159" s="90" t="str">
        <f>达成度!$Q6</f>
        <v/>
      </c>
      <c r="ALV159" s="90" t="str">
        <f>达成度!$R6</f>
        <v/>
      </c>
      <c r="ALW159" s="90" t="str">
        <f>达成度!$R6</f>
        <v/>
      </c>
      <c r="ALX159" s="90" t="str">
        <f>达成度!$R6</f>
        <v/>
      </c>
      <c r="ALY159" s="90" t="str">
        <f>达成度!$R6</f>
        <v/>
      </c>
      <c r="ALZ159" s="90" t="str">
        <f>达成度!$T6</f>
        <v/>
      </c>
      <c r="AMA159" s="90" t="str">
        <f>达成度!$T6</f>
        <v/>
      </c>
      <c r="AMB159" s="90" t="str">
        <f>达成度!$T6</f>
        <v/>
      </c>
      <c r="AMC159" s="90" t="str">
        <f>达成度!$T6</f>
        <v/>
      </c>
      <c r="AMD159" s="90" t="str">
        <f>达成度!$U6</f>
        <v/>
      </c>
      <c r="AME159" s="90" t="str">
        <f>达成度!$U6</f>
        <v/>
      </c>
      <c r="AMF159" s="90" t="str">
        <f>达成度!$U6</f>
        <v/>
      </c>
      <c r="AMG159" s="90" t="str">
        <f>达成度!$U6</f>
        <v/>
      </c>
      <c r="AMH159" s="90" t="str">
        <f>达成度!$V6</f>
        <v/>
      </c>
      <c r="AMI159" s="90" t="str">
        <f>达成度!$V6</f>
        <v/>
      </c>
      <c r="AMJ159" s="90" t="str">
        <f>达成度!$V6</f>
        <v/>
      </c>
      <c r="AMK159" s="90" t="str">
        <f>达成度!$V6</f>
        <v/>
      </c>
    </row>
  </sheetData>
  <mergeCells count="165">
    <mergeCell ref="A1:C1"/>
    <mergeCell ref="Y1:FI1"/>
    <mergeCell ref="FK1:IR1"/>
    <mergeCell ref="IT1:AIL1"/>
    <mergeCell ref="ANS1:APW1"/>
    <mergeCell ref="A3:E3"/>
    <mergeCell ref="G3:I3"/>
    <mergeCell ref="J3:K3"/>
    <mergeCell ref="M3:W3"/>
    <mergeCell ref="Y3:AE3"/>
    <mergeCell ref="AF3:AH3"/>
    <mergeCell ref="AJ3:BM3"/>
    <mergeCell ref="BN3:BQ3"/>
    <mergeCell ref="BS3:DT3"/>
    <mergeCell ref="DU3:DY3"/>
    <mergeCell ref="EA3:EF3"/>
    <mergeCell ref="EH3:FI3"/>
    <mergeCell ref="FK3:GW3"/>
    <mergeCell ref="GY3:IK3"/>
    <mergeCell ref="IM3:IR3"/>
    <mergeCell ref="IT3:KM3"/>
    <mergeCell ref="KU3:NW3"/>
    <mergeCell ref="OT3:AIL3"/>
    <mergeCell ref="AIN3:AJY3"/>
    <mergeCell ref="AKA3:AMK3"/>
    <mergeCell ref="AMM3:ANQ3"/>
    <mergeCell ref="AIQ4:AIW4"/>
    <mergeCell ref="AIX4:AJD4"/>
    <mergeCell ref="AJE4:AJK4"/>
    <mergeCell ref="AJL4:AJR4"/>
    <mergeCell ref="AJS4:AJY4"/>
    <mergeCell ref="M5:O5"/>
    <mergeCell ref="S5:V5"/>
    <mergeCell ref="AM5:AN5"/>
    <mergeCell ref="AT5:AU5"/>
    <mergeCell ref="BA5:BB5"/>
    <mergeCell ref="BH5:BI5"/>
    <mergeCell ref="BO5:BP5"/>
    <mergeCell ref="BV5:CB5"/>
    <mergeCell ref="CH5:CN5"/>
    <mergeCell ref="CT5:CZ5"/>
    <mergeCell ref="DF5:DL5"/>
    <mergeCell ref="DR5:DX5"/>
    <mergeCell ref="FN5:FP5"/>
    <mergeCell ref="FV5:FX5"/>
    <mergeCell ref="GD5:GF5"/>
    <mergeCell ref="GL5:GN5"/>
    <mergeCell ref="GT5:GV5"/>
    <mergeCell ref="HB5:HD5"/>
    <mergeCell ref="HJ5:HL5"/>
    <mergeCell ref="HR5:HT5"/>
    <mergeCell ref="HZ5:IB5"/>
    <mergeCell ref="IH5:IJ5"/>
    <mergeCell ref="IM5:IQ5"/>
    <mergeCell ref="IW5:IY5"/>
    <mergeCell ref="JE5:JG5"/>
    <mergeCell ref="JM5:JO5"/>
    <mergeCell ref="JU5:JW5"/>
    <mergeCell ref="KC5:KE5"/>
    <mergeCell ref="KH5:KL5"/>
    <mergeCell ref="AIQ5:AIR5"/>
    <mergeCell ref="AIS5:AIT5"/>
    <mergeCell ref="AIX5:AIY5"/>
    <mergeCell ref="AIZ5:AJA5"/>
    <mergeCell ref="AJE5:AJF5"/>
    <mergeCell ref="AJG5:AJH5"/>
    <mergeCell ref="AJL5:AJM5"/>
    <mergeCell ref="AJN5:AJO5"/>
    <mergeCell ref="AJS5:AJT5"/>
    <mergeCell ref="AJU5:AJV5"/>
    <mergeCell ref="AKD5:AKO5"/>
    <mergeCell ref="AKP5:ALA5"/>
    <mergeCell ref="ALB5:ALM5"/>
    <mergeCell ref="ALN5:ALY5"/>
    <mergeCell ref="ALZ5:AMK5"/>
    <mergeCell ref="N6:O6"/>
    <mergeCell ref="KU6:KV6"/>
    <mergeCell ref="AKD6:AKG6"/>
    <mergeCell ref="AKH6:AKK6"/>
    <mergeCell ref="AKL6:AKO6"/>
    <mergeCell ref="AKP6:AKS6"/>
    <mergeCell ref="AKT6:AKW6"/>
    <mergeCell ref="AKX6:ALA6"/>
    <mergeCell ref="ALB6:ALE6"/>
    <mergeCell ref="ALF6:ALI6"/>
    <mergeCell ref="ALJ6:ALM6"/>
    <mergeCell ref="ALN6:ALQ6"/>
    <mergeCell ref="ALR6:ALU6"/>
    <mergeCell ref="ALV6:ALY6"/>
    <mergeCell ref="ALZ6:AMC6"/>
    <mergeCell ref="AMD6:AMG6"/>
    <mergeCell ref="AMH6:AMK6"/>
    <mergeCell ref="KU7:KV7"/>
    <mergeCell ref="KU8:KV8"/>
    <mergeCell ref="KU9:KV9"/>
    <mergeCell ref="KU10:KV10"/>
    <mergeCell ref="M14:Q14"/>
    <mergeCell ref="M18:R18"/>
    <mergeCell ref="M22:R22"/>
    <mergeCell ref="M26:R26"/>
    <mergeCell ref="M32:R32"/>
    <mergeCell ref="M37:W37"/>
    <mergeCell ref="M42:S42"/>
    <mergeCell ref="M47:S47"/>
    <mergeCell ref="M52:S52"/>
    <mergeCell ref="M58:V58"/>
    <mergeCell ref="M61:W61"/>
    <mergeCell ref="M68:W68"/>
    <mergeCell ref="N69:U69"/>
    <mergeCell ref="V69:W69"/>
    <mergeCell ref="N70:U70"/>
    <mergeCell ref="V70:W70"/>
    <mergeCell ref="N71:U71"/>
    <mergeCell ref="V71:W71"/>
    <mergeCell ref="N72:U72"/>
    <mergeCell ref="V72:W72"/>
    <mergeCell ref="N73:U73"/>
    <mergeCell ref="V73:W73"/>
    <mergeCell ref="N74:U74"/>
    <mergeCell ref="V74:W74"/>
    <mergeCell ref="N75:U75"/>
    <mergeCell ref="V75:W75"/>
    <mergeCell ref="N76:U76"/>
    <mergeCell ref="V76:W76"/>
    <mergeCell ref="N77:U77"/>
    <mergeCell ref="V77:W77"/>
    <mergeCell ref="N78:U78"/>
    <mergeCell ref="V78:W78"/>
    <mergeCell ref="N79:U79"/>
    <mergeCell ref="V79:W79"/>
    <mergeCell ref="M83:R83"/>
    <mergeCell ref="S83:V83"/>
    <mergeCell ref="N84:P84"/>
    <mergeCell ref="N85:P85"/>
    <mergeCell ref="N86:P86"/>
    <mergeCell ref="N87:P87"/>
    <mergeCell ref="N88:P88"/>
    <mergeCell ref="N89:P89"/>
    <mergeCell ref="N90:P90"/>
    <mergeCell ref="N91:P91"/>
    <mergeCell ref="N92:P92"/>
    <mergeCell ref="N93:P93"/>
    <mergeCell ref="N94:P94"/>
    <mergeCell ref="N95:P95"/>
    <mergeCell ref="S7:S9"/>
    <mergeCell ref="S10:S11"/>
    <mergeCell ref="T7:T9"/>
    <mergeCell ref="T10:T11"/>
    <mergeCell ref="SP5:SP6"/>
    <mergeCell ref="WO5:WO6"/>
    <mergeCell ref="AAN5:AAN6"/>
    <mergeCell ref="AEM5:AEM6"/>
    <mergeCell ref="AIL5:AIL6"/>
    <mergeCell ref="AIN4:AIN7"/>
    <mergeCell ref="AIO4:AIO7"/>
    <mergeCell ref="AIP4:AIP7"/>
    <mergeCell ref="AIW5:AIW6"/>
    <mergeCell ref="AJD5:AJD6"/>
    <mergeCell ref="AJK5:AJK6"/>
    <mergeCell ref="AJR5:AJR6"/>
    <mergeCell ref="AJY5:AJY6"/>
    <mergeCell ref="AKA5:AKA7"/>
    <mergeCell ref="AKB5:AKB7"/>
    <mergeCell ref="AKC5:AKC7"/>
    <mergeCell ref="KO3:KS4"/>
  </mergeCells>
  <conditionalFormatting sqref="AKH6:AKH7 AKL6:AKL7 AIQ4:AJT4 AIQ5:AIV7 AIW5 AIW7 AIY6:AIY7 AJA6:AJA7 AJC6:AJC7 AJF6:AJF7 AJH6:AJH7 AJJ6:AJJ7 AJM6:AJM7 AJO6:AJO7 AJQ6:AJQ7 AJT6:AJT7 AJV6:AJV7 AJX6:AJX7 AJD7 AJK7 AJR7 AJY7 AKQ7:AKS7 AKU7:AKW7 AKY7:ALA7 ALC7:ALE7 ALG7:ALI7 ALK7:ALM7 ALO7:ALQ7 ALS7:ALU7 ALW7:ALY7 AKD5:AKD7 AMA7:AMC7 AME7:AMG7 AMI7:AMK7 AKT6:AKT7 AKX6:AKX7 ALF6:ALF7 ALJ6:ALJ7 ALR6:ALR7 ALV6:ALV7 AMD6:AMD7 AMH6:AMH7 AKE7:AKO7 AKP5:AKP7 ALB5:ALB7 ALN5:ALN7 ALZ5:ALZ7">
    <cfRule type="expression" dxfId="2" priority="61">
      <formula>$M$3&lt;&gt;""</formula>
    </cfRule>
  </conditionalFormatting>
  <conditionalFormatting sqref="AIX4:AJD7 AJE4:AJT4 AJF6:AJF7 AJH6:AJH7 AJJ6:AJJ7 AJM6:AJM7 AJO6:AJO7 AJQ6:AJQ7 AJT6:AJT7 AJV6:AJV7 AJX6:AJX7">
    <cfRule type="expression" dxfId="2" priority="59">
      <formula>$Q$3&lt;&gt;""</formula>
    </cfRule>
  </conditionalFormatting>
  <conditionalFormatting sqref="AJE4:AJF6">
    <cfRule type="expression" dxfId="2" priority="58">
      <formula>$U$3&lt;&gt;""</formula>
    </cfRule>
  </conditionalFormatting>
  <conditionalFormatting sqref="EA8:FI8 EA108:EW157 EA9:EX107 EY9:FI157 AIN8:AIP157 AKA8:AKC157">
    <cfRule type="expression" dxfId="2" priority="67">
      <formula>#REF!&lt;&gt;""</formula>
    </cfRule>
  </conditionalFormatting>
  <conditionalFormatting sqref="M32 N28:Q28 N24:Q24 M18:M20 N19:Q20 M22 M26 M23:Q23">
    <cfRule type="expression" dxfId="2" priority="1109">
      <formula>#REF!&lt;&gt;""</formula>
    </cfRule>
  </conditionalFormatting>
  <conditionalFormatting sqref="M20:Q20 N24:Q24 N28:Q28">
    <cfRule type="expression" dxfId="1" priority="1080">
      <formula>#REF!&lt;&gt;""</formula>
    </cfRule>
  </conditionalFormatting>
  <conditionalFormatting sqref="M32 N27:Q28 N24:Q24 M22 M26:M27">
    <cfRule type="expression" dxfId="2" priority="324">
      <formula>#REF!&lt;&gt;""</formula>
    </cfRule>
  </conditionalFormatting>
  <conditionalFormatting sqref="N24:Q24 N28:Q28">
    <cfRule type="expression" dxfId="1" priority="1003">
      <formula>N$42&lt;&gt;""</formula>
    </cfRule>
  </conditionalFormatting>
  <dataValidations count="1">
    <dataValidation allowBlank="1" showInputMessage="1" sqref="N70:N79 V70:V79"/>
  </dataValidations>
  <pageMargins left="0.42" right="0.38" top="1" bottom="1" header="0.5" footer="0.5"/>
  <pageSetup paperSize="9" orientation="landscape" verticalDpi="300"/>
  <headerFooter alignWithMargins="0"/>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DB155"/>
  <sheetViews>
    <sheetView showGridLines="0" workbookViewId="0">
      <selection activeCell="D1" sqref="D1:F1"/>
    </sheetView>
  </sheetViews>
  <sheetFormatPr defaultColWidth="9" defaultRowHeight="14.25"/>
  <cols>
    <col min="1" max="1" width="6.625" style="22" customWidth="1"/>
    <col min="2" max="3" width="12.625" style="22" customWidth="1"/>
    <col min="4" max="9" width="12.625" style="23" customWidth="1"/>
    <col min="10" max="10" width="5.625" style="23" customWidth="1"/>
    <col min="11" max="16384" width="9" style="23"/>
  </cols>
  <sheetData>
    <row r="1" ht="24.95" customHeight="1" spans="1:106">
      <c r="A1" s="24" t="str">
        <f>IF(AND(D1&lt;&gt;"",初始录入!A2&lt;&gt;"",初始录入!D2&lt;&gt;"",初始录入!F2&lt;&gt;""),CONCATENATE(初始录入!A2,初始录入!C2,初始录入!D2,初始录入!E2,初始录入!F2,初始录入!G2),"")</f>
        <v/>
      </c>
      <c r="B1" s="24"/>
      <c r="C1" s="24"/>
      <c r="D1" s="25" t="str">
        <f>IF(初始录入!K7&lt;&gt;"","平时成绩计算","")</f>
        <v/>
      </c>
      <c r="E1" s="25"/>
      <c r="F1" s="25"/>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row>
    <row r="2" ht="9.95" customHeight="1" spans="1:106">
      <c r="A2" s="28"/>
      <c r="B2" s="28"/>
      <c r="C2" s="28"/>
      <c r="D2" s="27"/>
      <c r="I2" s="27"/>
      <c r="J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row>
    <row r="3" ht="24.95" customHeight="1" spans="1:106">
      <c r="A3" s="157" t="str">
        <f>IF(AND(D1&lt;&gt;"",初始录入!D4&lt;&gt;""),CONCATENATE(初始录入!C4,初始录入!D4),"")</f>
        <v/>
      </c>
      <c r="B3" s="157"/>
      <c r="C3" s="157"/>
      <c r="D3" s="89" t="str">
        <f>IF(D1&lt;&gt;"",CONCATENATE(初始录入!D5),"")</f>
        <v/>
      </c>
      <c r="E3" s="89"/>
      <c r="F3" s="89"/>
      <c r="G3" s="89" t="str">
        <f>IF(D1&lt;&gt;"",CONCATENATE(初始录入!D10),"")</f>
        <v/>
      </c>
      <c r="H3" s="89"/>
      <c r="I3" s="89"/>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row>
    <row r="4" ht="24.95" customHeight="1" spans="1:106">
      <c r="A4" s="158" t="str">
        <f>IF($D1&lt;&gt;"",参数计算!A7,"")</f>
        <v/>
      </c>
      <c r="B4" s="158" t="str">
        <f>IF($D1&lt;&gt;"",参数计算!B7,"")</f>
        <v/>
      </c>
      <c r="C4" s="158" t="str">
        <f>IF($D1&lt;&gt;"",参数计算!C7,"")</f>
        <v/>
      </c>
      <c r="D4" s="158" t="str">
        <f>IF($D$1&lt;&gt;"",参数计算!N16,"")</f>
        <v/>
      </c>
      <c r="E4" s="158" t="str">
        <f>IF($D$1&lt;&gt;"",参数计算!O16,"")</f>
        <v/>
      </c>
      <c r="F4" s="158" t="str">
        <f>IF($D$1&lt;&gt;"",参数计算!P16,"")</f>
        <v/>
      </c>
      <c r="G4" s="158" t="str">
        <f>IF($D$1&lt;&gt;"",参数计算!Q16,"")</f>
        <v/>
      </c>
      <c r="H4" s="158" t="str">
        <f>IF($D$1&lt;&gt;"",参数计算!R16,"")</f>
        <v/>
      </c>
      <c r="I4" s="158" t="str">
        <f>IF(AND(D1&lt;&gt;"",I5&lt;&gt;""),"汇总","")</f>
        <v/>
      </c>
      <c r="J4" s="89"/>
      <c r="K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DB4" s="23" t="e">
        <f>Ai</f>
        <v>#NAME?</v>
      </c>
    </row>
    <row r="5" ht="24.95" customHeight="1" spans="1:106">
      <c r="A5" s="158"/>
      <c r="B5" s="158"/>
      <c r="C5" s="158"/>
      <c r="D5" s="158" t="str">
        <f>IF(AND(初始录入!H15&lt;&gt;"",D4&lt;&gt;""),初始录入!H15,"")</f>
        <v/>
      </c>
      <c r="E5" s="158" t="str">
        <f>IF(AND(初始录入!H16&lt;&gt;"",E4&lt;&gt;""),初始录入!H16,"")</f>
        <v/>
      </c>
      <c r="F5" s="158" t="str">
        <f>IF(AND(初始录入!H17&lt;&gt;"",F4&lt;&gt;""),初始录入!H17,"")</f>
        <v/>
      </c>
      <c r="G5" s="158" t="str">
        <f>IF(AND(初始录入!H18&lt;&gt;"",G4&lt;&gt;""),初始录入!H18,"")</f>
        <v/>
      </c>
      <c r="H5" s="158" t="str">
        <f>IF(AND(初始录入!H19&lt;&gt;"",H4&lt;&gt;""),初始录入!H19,"")</f>
        <v/>
      </c>
      <c r="I5" s="158" t="str">
        <f>IF(AND(初始录入!K7&lt;&gt;"",D1&lt;&gt;""),SUM(D5:H5),"")</f>
        <v/>
      </c>
      <c r="J5" s="89"/>
      <c r="K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row>
    <row r="6" ht="24.95" customHeight="1" spans="1:106">
      <c r="A6" s="160" t="str">
        <f>IF($D$1&lt;&gt;"",参数计算!A8,"")</f>
        <v/>
      </c>
      <c r="B6" s="160" t="str">
        <f>IF($D$1&lt;&gt;"",参数计算!B8,"")</f>
        <v/>
      </c>
      <c r="C6" s="160" t="str">
        <f>IF($D$1&lt;&gt;"",参数计算!C8,"")</f>
        <v/>
      </c>
      <c r="D6" s="163" t="str">
        <f>IF(AND(A6&lt;&gt;"",D$5&lt;&gt;""),参数计算!EA8,"")</f>
        <v/>
      </c>
      <c r="E6" s="163" t="str">
        <f>IF(AND(A6&lt;&gt;"",E$5&lt;&gt;""),参数计算!EB8,"")</f>
        <v/>
      </c>
      <c r="F6" s="163" t="str">
        <f>IF(AND(A6&lt;&gt;"",F$5&lt;&gt;""),参数计算!EC8,"")</f>
        <v/>
      </c>
      <c r="G6" s="163" t="str">
        <f>IF(AND(A6&lt;&gt;"",G$5&lt;&gt;""),参数计算!ED8,"")</f>
        <v/>
      </c>
      <c r="H6" s="163" t="str">
        <f>IF(AND(A6&lt;&gt;"",H$5&lt;&gt;""),参数计算!EE8,"")</f>
        <v/>
      </c>
      <c r="I6" s="162" t="str">
        <f>IF(AND(A6&lt;&gt;"",$I$5&lt;&gt;""),SUM(D6:H6),"")</f>
        <v/>
      </c>
      <c r="J6" s="164"/>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row>
    <row r="7" ht="24.95" customHeight="1" spans="1:106">
      <c r="A7" s="160" t="str">
        <f>IF($D$1&lt;&gt;"",参数计算!A9,"")</f>
        <v/>
      </c>
      <c r="B7" s="160" t="str">
        <f>IF($D$1&lt;&gt;"",参数计算!B9,"")</f>
        <v/>
      </c>
      <c r="C7" s="160" t="str">
        <f>IF($D$1&lt;&gt;"",参数计算!C9,"")</f>
        <v/>
      </c>
      <c r="D7" s="163" t="str">
        <f>IF(AND(A7&lt;&gt;"",D$5&lt;&gt;""),参数计算!EA9,"")</f>
        <v/>
      </c>
      <c r="E7" s="163" t="str">
        <f>IF(AND(A7&lt;&gt;"",E$5&lt;&gt;""),参数计算!EB9,"")</f>
        <v/>
      </c>
      <c r="F7" s="163" t="str">
        <f>IF(AND(A7&lt;&gt;"",F$5&lt;&gt;""),参数计算!EC9,"")</f>
        <v/>
      </c>
      <c r="G7" s="163" t="str">
        <f>IF(AND(A7&lt;&gt;"",G$5&lt;&gt;""),参数计算!ED9,"")</f>
        <v/>
      </c>
      <c r="H7" s="163" t="str">
        <f>IF(AND(A7&lt;&gt;"",H$5&lt;&gt;""),参数计算!EE9,"")</f>
        <v/>
      </c>
      <c r="I7" s="162" t="str">
        <f t="shared" ref="I7:I70" si="0">IF(AND(A7&lt;&gt;"",$I$5&lt;&gt;""),SUM(D7:H7),"")</f>
        <v/>
      </c>
      <c r="J7" s="164"/>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row>
    <row r="8" ht="24.95" customHeight="1" spans="1:106">
      <c r="A8" s="160" t="str">
        <f>IF($D$1&lt;&gt;"",参数计算!A10,"")</f>
        <v/>
      </c>
      <c r="B8" s="160" t="str">
        <f>IF($D$1&lt;&gt;"",参数计算!B10,"")</f>
        <v/>
      </c>
      <c r="C8" s="160" t="str">
        <f>IF($D$1&lt;&gt;"",参数计算!C10,"")</f>
        <v/>
      </c>
      <c r="D8" s="163" t="str">
        <f>IF(AND(A8&lt;&gt;"",D$5&lt;&gt;""),参数计算!EA10,"")</f>
        <v/>
      </c>
      <c r="E8" s="163" t="str">
        <f>IF(AND(A8&lt;&gt;"",E$5&lt;&gt;""),参数计算!EB10,"")</f>
        <v/>
      </c>
      <c r="F8" s="163" t="str">
        <f>IF(AND(A8&lt;&gt;"",F$5&lt;&gt;""),参数计算!EC10,"")</f>
        <v/>
      </c>
      <c r="G8" s="163" t="str">
        <f>IF(AND(A8&lt;&gt;"",G$5&lt;&gt;""),参数计算!ED10,"")</f>
        <v/>
      </c>
      <c r="H8" s="163" t="str">
        <f>IF(AND(A8&lt;&gt;"",H$5&lt;&gt;""),参数计算!EE10,"")</f>
        <v/>
      </c>
      <c r="I8" s="162" t="str">
        <f t="shared" si="0"/>
        <v/>
      </c>
      <c r="J8" s="164"/>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row>
    <row r="9" ht="24.95" customHeight="1" spans="1:106">
      <c r="A9" s="160" t="str">
        <f>IF($D$1&lt;&gt;"",参数计算!A11,"")</f>
        <v/>
      </c>
      <c r="B9" s="160" t="str">
        <f>IF($D$1&lt;&gt;"",参数计算!B11,"")</f>
        <v/>
      </c>
      <c r="C9" s="160" t="str">
        <f>IF($D$1&lt;&gt;"",参数计算!C11,"")</f>
        <v/>
      </c>
      <c r="D9" s="163" t="str">
        <f>IF(AND(A9&lt;&gt;"",D$5&lt;&gt;""),参数计算!EA11,"")</f>
        <v/>
      </c>
      <c r="E9" s="163" t="str">
        <f>IF(AND(A9&lt;&gt;"",E$5&lt;&gt;""),参数计算!EB11,"")</f>
        <v/>
      </c>
      <c r="F9" s="163" t="str">
        <f>IF(AND(A9&lt;&gt;"",F$5&lt;&gt;""),参数计算!EC11,"")</f>
        <v/>
      </c>
      <c r="G9" s="163" t="str">
        <f>IF(AND(A9&lt;&gt;"",G$5&lt;&gt;""),参数计算!ED11,"")</f>
        <v/>
      </c>
      <c r="H9" s="163" t="str">
        <f>IF(AND(A9&lt;&gt;"",H$5&lt;&gt;""),参数计算!EE11,"")</f>
        <v/>
      </c>
      <c r="I9" s="162" t="str">
        <f t="shared" si="0"/>
        <v/>
      </c>
      <c r="J9" s="164"/>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row>
    <row r="10" ht="24.95" customHeight="1" spans="1:106">
      <c r="A10" s="160" t="str">
        <f>IF($D$1&lt;&gt;"",参数计算!A12,"")</f>
        <v/>
      </c>
      <c r="B10" s="160" t="str">
        <f>IF($D$1&lt;&gt;"",参数计算!B12,"")</f>
        <v/>
      </c>
      <c r="C10" s="160" t="str">
        <f>IF($D$1&lt;&gt;"",参数计算!C12,"")</f>
        <v/>
      </c>
      <c r="D10" s="163" t="str">
        <f>IF(AND(A10&lt;&gt;"",D$5&lt;&gt;""),参数计算!EA12,"")</f>
        <v/>
      </c>
      <c r="E10" s="163" t="str">
        <f>IF(AND(A10&lt;&gt;"",E$5&lt;&gt;""),参数计算!EB12,"")</f>
        <v/>
      </c>
      <c r="F10" s="163" t="str">
        <f>IF(AND(A10&lt;&gt;"",F$5&lt;&gt;""),参数计算!EC12,"")</f>
        <v/>
      </c>
      <c r="G10" s="163" t="str">
        <f>IF(AND(A10&lt;&gt;"",G$5&lt;&gt;""),参数计算!ED12,"")</f>
        <v/>
      </c>
      <c r="H10" s="163" t="str">
        <f>IF(AND(A10&lt;&gt;"",H$5&lt;&gt;""),参数计算!EE12,"")</f>
        <v/>
      </c>
      <c r="I10" s="162" t="str">
        <f t="shared" si="0"/>
        <v/>
      </c>
      <c r="J10" s="164"/>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row>
    <row r="11" ht="24.95" customHeight="1" spans="1:106">
      <c r="A11" s="160" t="str">
        <f>IF($D$1&lt;&gt;"",参数计算!A13,"")</f>
        <v/>
      </c>
      <c r="B11" s="160" t="str">
        <f>IF($D$1&lt;&gt;"",参数计算!B13,"")</f>
        <v/>
      </c>
      <c r="C11" s="160" t="str">
        <f>IF($D$1&lt;&gt;"",参数计算!C13,"")</f>
        <v/>
      </c>
      <c r="D11" s="163" t="str">
        <f>IF(AND(A11&lt;&gt;"",D$5&lt;&gt;""),参数计算!EA13,"")</f>
        <v/>
      </c>
      <c r="E11" s="163" t="str">
        <f>IF(AND(A11&lt;&gt;"",E$5&lt;&gt;""),参数计算!EB13,"")</f>
        <v/>
      </c>
      <c r="F11" s="163" t="str">
        <f>IF(AND(A11&lt;&gt;"",F$5&lt;&gt;""),参数计算!EC13,"")</f>
        <v/>
      </c>
      <c r="G11" s="163" t="str">
        <f>IF(AND(A11&lt;&gt;"",G$5&lt;&gt;""),参数计算!ED13,"")</f>
        <v/>
      </c>
      <c r="H11" s="163" t="str">
        <f>IF(AND(A11&lt;&gt;"",H$5&lt;&gt;""),参数计算!EE13,"")</f>
        <v/>
      </c>
      <c r="I11" s="162" t="str">
        <f t="shared" si="0"/>
        <v/>
      </c>
      <c r="J11" s="164"/>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row>
    <row r="12" ht="24.95" customHeight="1" spans="1:106">
      <c r="A12" s="160" t="str">
        <f>IF($D$1&lt;&gt;"",参数计算!A14,"")</f>
        <v/>
      </c>
      <c r="B12" s="160" t="str">
        <f>IF($D$1&lt;&gt;"",参数计算!B14,"")</f>
        <v/>
      </c>
      <c r="C12" s="160" t="str">
        <f>IF($D$1&lt;&gt;"",参数计算!C14,"")</f>
        <v/>
      </c>
      <c r="D12" s="163" t="str">
        <f>IF(AND(A12&lt;&gt;"",D$5&lt;&gt;""),参数计算!EA14,"")</f>
        <v/>
      </c>
      <c r="E12" s="163" t="str">
        <f>IF(AND(A12&lt;&gt;"",E$5&lt;&gt;""),参数计算!EB14,"")</f>
        <v/>
      </c>
      <c r="F12" s="163" t="str">
        <f>IF(AND(A12&lt;&gt;"",F$5&lt;&gt;""),参数计算!EC14,"")</f>
        <v/>
      </c>
      <c r="G12" s="163" t="str">
        <f>IF(AND(A12&lt;&gt;"",G$5&lt;&gt;""),参数计算!ED14,"")</f>
        <v/>
      </c>
      <c r="H12" s="163" t="str">
        <f>IF(AND(A12&lt;&gt;"",H$5&lt;&gt;""),参数计算!EE14,"")</f>
        <v/>
      </c>
      <c r="I12" s="162" t="str">
        <f t="shared" si="0"/>
        <v/>
      </c>
      <c r="J12" s="164"/>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row>
    <row r="13" ht="24.95" customHeight="1" spans="1:106">
      <c r="A13" s="160" t="str">
        <f>IF($D$1&lt;&gt;"",参数计算!A15,"")</f>
        <v/>
      </c>
      <c r="B13" s="160" t="str">
        <f>IF($D$1&lt;&gt;"",参数计算!B15,"")</f>
        <v/>
      </c>
      <c r="C13" s="160" t="str">
        <f>IF($D$1&lt;&gt;"",参数计算!C15,"")</f>
        <v/>
      </c>
      <c r="D13" s="163" t="str">
        <f>IF(AND(A13&lt;&gt;"",D$5&lt;&gt;""),参数计算!EA15,"")</f>
        <v/>
      </c>
      <c r="E13" s="163" t="str">
        <f>IF(AND(A13&lt;&gt;"",E$5&lt;&gt;""),参数计算!EB15,"")</f>
        <v/>
      </c>
      <c r="F13" s="163" t="str">
        <f>IF(AND(A13&lt;&gt;"",F$5&lt;&gt;""),参数计算!EC15,"")</f>
        <v/>
      </c>
      <c r="G13" s="163" t="str">
        <f>IF(AND(A13&lt;&gt;"",G$5&lt;&gt;""),参数计算!ED15,"")</f>
        <v/>
      </c>
      <c r="H13" s="163" t="str">
        <f>IF(AND(A13&lt;&gt;"",H$5&lt;&gt;""),参数计算!EE15,"")</f>
        <v/>
      </c>
      <c r="I13" s="162" t="str">
        <f t="shared" si="0"/>
        <v/>
      </c>
      <c r="J13" s="164"/>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row>
    <row r="14" ht="24.95" customHeight="1" spans="1:106">
      <c r="A14" s="160" t="str">
        <f>IF($D$1&lt;&gt;"",参数计算!A16,"")</f>
        <v/>
      </c>
      <c r="B14" s="160" t="str">
        <f>IF($D$1&lt;&gt;"",参数计算!B16,"")</f>
        <v/>
      </c>
      <c r="C14" s="160" t="str">
        <f>IF($D$1&lt;&gt;"",参数计算!C16,"")</f>
        <v/>
      </c>
      <c r="D14" s="163" t="str">
        <f>IF(AND(A14&lt;&gt;"",D$5&lt;&gt;""),参数计算!EA16,"")</f>
        <v/>
      </c>
      <c r="E14" s="163" t="str">
        <f>IF(AND(A14&lt;&gt;"",E$5&lt;&gt;""),参数计算!EB16,"")</f>
        <v/>
      </c>
      <c r="F14" s="163" t="str">
        <f>IF(AND(A14&lt;&gt;"",F$5&lt;&gt;""),参数计算!EC16,"")</f>
        <v/>
      </c>
      <c r="G14" s="163" t="str">
        <f>IF(AND(A14&lt;&gt;"",G$5&lt;&gt;""),参数计算!ED16,"")</f>
        <v/>
      </c>
      <c r="H14" s="163" t="str">
        <f>IF(AND(A14&lt;&gt;"",H$5&lt;&gt;""),参数计算!EE16,"")</f>
        <v/>
      </c>
      <c r="I14" s="162" t="str">
        <f t="shared" si="0"/>
        <v/>
      </c>
      <c r="J14" s="164"/>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row>
    <row r="15" ht="24.95" customHeight="1" spans="1:106">
      <c r="A15" s="160" t="str">
        <f>IF($D$1&lt;&gt;"",参数计算!A17,"")</f>
        <v/>
      </c>
      <c r="B15" s="160" t="str">
        <f>IF($D$1&lt;&gt;"",参数计算!B17,"")</f>
        <v/>
      </c>
      <c r="C15" s="160" t="str">
        <f>IF($D$1&lt;&gt;"",参数计算!C17,"")</f>
        <v/>
      </c>
      <c r="D15" s="163" t="str">
        <f>IF(AND(A15&lt;&gt;"",D$5&lt;&gt;""),参数计算!EA17,"")</f>
        <v/>
      </c>
      <c r="E15" s="163" t="str">
        <f>IF(AND(A15&lt;&gt;"",E$5&lt;&gt;""),参数计算!EB17,"")</f>
        <v/>
      </c>
      <c r="F15" s="163" t="str">
        <f>IF(AND(A15&lt;&gt;"",F$5&lt;&gt;""),参数计算!EC17,"")</f>
        <v/>
      </c>
      <c r="G15" s="163" t="str">
        <f>IF(AND(A15&lt;&gt;"",G$5&lt;&gt;""),参数计算!ED17,"")</f>
        <v/>
      </c>
      <c r="H15" s="163" t="str">
        <f>IF(AND(A15&lt;&gt;"",H$5&lt;&gt;""),参数计算!EE17,"")</f>
        <v/>
      </c>
      <c r="I15" s="162" t="str">
        <f t="shared" si="0"/>
        <v/>
      </c>
      <c r="J15" s="164"/>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row>
    <row r="16" ht="24.95" customHeight="1" spans="1:106">
      <c r="A16" s="160" t="str">
        <f>IF($D$1&lt;&gt;"",参数计算!A18,"")</f>
        <v/>
      </c>
      <c r="B16" s="160" t="str">
        <f>IF($D$1&lt;&gt;"",参数计算!B18,"")</f>
        <v/>
      </c>
      <c r="C16" s="160" t="str">
        <f>IF($D$1&lt;&gt;"",参数计算!C18,"")</f>
        <v/>
      </c>
      <c r="D16" s="163" t="str">
        <f>IF(AND(A16&lt;&gt;"",D$5&lt;&gt;""),参数计算!EA18,"")</f>
        <v/>
      </c>
      <c r="E16" s="163" t="str">
        <f>IF(AND(A16&lt;&gt;"",E$5&lt;&gt;""),参数计算!EB18,"")</f>
        <v/>
      </c>
      <c r="F16" s="163" t="str">
        <f>IF(AND(A16&lt;&gt;"",F$5&lt;&gt;""),参数计算!EC18,"")</f>
        <v/>
      </c>
      <c r="G16" s="163" t="str">
        <f>IF(AND(A16&lt;&gt;"",G$5&lt;&gt;""),参数计算!ED18,"")</f>
        <v/>
      </c>
      <c r="H16" s="163" t="str">
        <f>IF(AND(A16&lt;&gt;"",H$5&lt;&gt;""),参数计算!EE18,"")</f>
        <v/>
      </c>
      <c r="I16" s="162" t="str">
        <f t="shared" si="0"/>
        <v/>
      </c>
      <c r="J16" s="164"/>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row>
    <row r="17" ht="24.95" customHeight="1" spans="1:66">
      <c r="A17" s="160" t="str">
        <f>IF($D$1&lt;&gt;"",参数计算!A19,"")</f>
        <v/>
      </c>
      <c r="B17" s="160" t="str">
        <f>IF($D$1&lt;&gt;"",参数计算!B19,"")</f>
        <v/>
      </c>
      <c r="C17" s="160" t="str">
        <f>IF($D$1&lt;&gt;"",参数计算!C19,"")</f>
        <v/>
      </c>
      <c r="D17" s="163" t="str">
        <f>IF(AND(A17&lt;&gt;"",D$5&lt;&gt;""),参数计算!EA19,"")</f>
        <v/>
      </c>
      <c r="E17" s="163" t="str">
        <f>IF(AND(A17&lt;&gt;"",E$5&lt;&gt;""),参数计算!EB19,"")</f>
        <v/>
      </c>
      <c r="F17" s="163" t="str">
        <f>IF(AND(A17&lt;&gt;"",F$5&lt;&gt;""),参数计算!EC19,"")</f>
        <v/>
      </c>
      <c r="G17" s="163" t="str">
        <f>IF(AND(A17&lt;&gt;"",G$5&lt;&gt;""),参数计算!ED19,"")</f>
        <v/>
      </c>
      <c r="H17" s="163" t="str">
        <f>IF(AND(A17&lt;&gt;"",H$5&lt;&gt;""),参数计算!EE19,"")</f>
        <v/>
      </c>
      <c r="I17" s="162" t="str">
        <f t="shared" si="0"/>
        <v/>
      </c>
      <c r="J17" s="164"/>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row>
    <row r="18" ht="24.95" customHeight="1" spans="1:66">
      <c r="A18" s="160" t="str">
        <f>IF($D$1&lt;&gt;"",参数计算!A20,"")</f>
        <v/>
      </c>
      <c r="B18" s="160" t="str">
        <f>IF($D$1&lt;&gt;"",参数计算!B20,"")</f>
        <v/>
      </c>
      <c r="C18" s="160" t="str">
        <f>IF($D$1&lt;&gt;"",参数计算!C20,"")</f>
        <v/>
      </c>
      <c r="D18" s="163" t="str">
        <f>IF(AND(A18&lt;&gt;"",D$5&lt;&gt;""),参数计算!EA20,"")</f>
        <v/>
      </c>
      <c r="E18" s="163" t="str">
        <f>IF(AND(A18&lt;&gt;"",E$5&lt;&gt;""),参数计算!EB20,"")</f>
        <v/>
      </c>
      <c r="F18" s="163" t="str">
        <f>IF(AND(A18&lt;&gt;"",F$5&lt;&gt;""),参数计算!EC20,"")</f>
        <v/>
      </c>
      <c r="G18" s="163" t="str">
        <f>IF(AND(A18&lt;&gt;"",G$5&lt;&gt;""),参数计算!ED20,"")</f>
        <v/>
      </c>
      <c r="H18" s="163" t="str">
        <f>IF(AND(A18&lt;&gt;"",H$5&lt;&gt;""),参数计算!EE20,"")</f>
        <v/>
      </c>
      <c r="I18" s="162" t="str">
        <f t="shared" si="0"/>
        <v/>
      </c>
      <c r="J18" s="164"/>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row>
    <row r="19" ht="24.95" customHeight="1" spans="1:66">
      <c r="A19" s="160" t="str">
        <f>IF($D$1&lt;&gt;"",参数计算!A21,"")</f>
        <v/>
      </c>
      <c r="B19" s="160" t="str">
        <f>IF($D$1&lt;&gt;"",参数计算!B21,"")</f>
        <v/>
      </c>
      <c r="C19" s="160" t="str">
        <f>IF($D$1&lt;&gt;"",参数计算!C21,"")</f>
        <v/>
      </c>
      <c r="D19" s="163" t="str">
        <f>IF(AND(A19&lt;&gt;"",D$5&lt;&gt;""),参数计算!EA21,"")</f>
        <v/>
      </c>
      <c r="E19" s="163" t="str">
        <f>IF(AND(A19&lt;&gt;"",E$5&lt;&gt;""),参数计算!EB21,"")</f>
        <v/>
      </c>
      <c r="F19" s="163" t="str">
        <f>IF(AND(A19&lt;&gt;"",F$5&lt;&gt;""),参数计算!EC21,"")</f>
        <v/>
      </c>
      <c r="G19" s="163" t="str">
        <f>IF(AND(A19&lt;&gt;"",G$5&lt;&gt;""),参数计算!ED21,"")</f>
        <v/>
      </c>
      <c r="H19" s="163" t="str">
        <f>IF(AND(A19&lt;&gt;"",H$5&lt;&gt;""),参数计算!EE21,"")</f>
        <v/>
      </c>
      <c r="I19" s="162" t="str">
        <f t="shared" si="0"/>
        <v/>
      </c>
      <c r="J19" s="164"/>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row>
    <row r="20" ht="24.95" customHeight="1" spans="1:66">
      <c r="A20" s="160" t="str">
        <f>IF($D$1&lt;&gt;"",参数计算!A22,"")</f>
        <v/>
      </c>
      <c r="B20" s="160" t="str">
        <f>IF($D$1&lt;&gt;"",参数计算!B22,"")</f>
        <v/>
      </c>
      <c r="C20" s="160" t="str">
        <f>IF($D$1&lt;&gt;"",参数计算!C22,"")</f>
        <v/>
      </c>
      <c r="D20" s="163" t="str">
        <f>IF(AND(A20&lt;&gt;"",D$5&lt;&gt;""),参数计算!EA22,"")</f>
        <v/>
      </c>
      <c r="E20" s="163" t="str">
        <f>IF(AND(A20&lt;&gt;"",E$5&lt;&gt;""),参数计算!EB22,"")</f>
        <v/>
      </c>
      <c r="F20" s="163" t="str">
        <f>IF(AND(A20&lt;&gt;"",F$5&lt;&gt;""),参数计算!EC22,"")</f>
        <v/>
      </c>
      <c r="G20" s="163" t="str">
        <f>IF(AND(A20&lt;&gt;"",G$5&lt;&gt;""),参数计算!ED22,"")</f>
        <v/>
      </c>
      <c r="H20" s="163" t="str">
        <f>IF(AND(A20&lt;&gt;"",H$5&lt;&gt;""),参数计算!EE22,"")</f>
        <v/>
      </c>
      <c r="I20" s="162" t="str">
        <f t="shared" si="0"/>
        <v/>
      </c>
      <c r="J20" s="164"/>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row>
    <row r="21" ht="24.95" customHeight="1" spans="1:66">
      <c r="A21" s="160" t="str">
        <f>IF($D$1&lt;&gt;"",参数计算!A23,"")</f>
        <v/>
      </c>
      <c r="B21" s="160" t="str">
        <f>IF($D$1&lt;&gt;"",参数计算!B23,"")</f>
        <v/>
      </c>
      <c r="C21" s="160" t="str">
        <f>IF($D$1&lt;&gt;"",参数计算!C23,"")</f>
        <v/>
      </c>
      <c r="D21" s="163" t="str">
        <f>IF(AND(A21&lt;&gt;"",D$5&lt;&gt;""),参数计算!EA23,"")</f>
        <v/>
      </c>
      <c r="E21" s="163" t="str">
        <f>IF(AND(A21&lt;&gt;"",E$5&lt;&gt;""),参数计算!EB23,"")</f>
        <v/>
      </c>
      <c r="F21" s="163" t="str">
        <f>IF(AND(A21&lt;&gt;"",F$5&lt;&gt;""),参数计算!EC23,"")</f>
        <v/>
      </c>
      <c r="G21" s="163" t="str">
        <f>IF(AND(A21&lt;&gt;"",G$5&lt;&gt;""),参数计算!ED23,"")</f>
        <v/>
      </c>
      <c r="H21" s="163" t="str">
        <f>IF(AND(A21&lt;&gt;"",H$5&lt;&gt;""),参数计算!EE23,"")</f>
        <v/>
      </c>
      <c r="I21" s="162" t="str">
        <f t="shared" si="0"/>
        <v/>
      </c>
      <c r="J21" s="164"/>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row>
    <row r="22" ht="24.95" customHeight="1" spans="1:66">
      <c r="A22" s="160" t="str">
        <f>IF($D$1&lt;&gt;"",参数计算!A24,"")</f>
        <v/>
      </c>
      <c r="B22" s="160" t="str">
        <f>IF($D$1&lt;&gt;"",参数计算!B24,"")</f>
        <v/>
      </c>
      <c r="C22" s="160" t="str">
        <f>IF($D$1&lt;&gt;"",参数计算!C24,"")</f>
        <v/>
      </c>
      <c r="D22" s="163" t="str">
        <f>IF(AND(A22&lt;&gt;"",D$5&lt;&gt;""),参数计算!EA24,"")</f>
        <v/>
      </c>
      <c r="E22" s="163" t="str">
        <f>IF(AND(A22&lt;&gt;"",E$5&lt;&gt;""),参数计算!EB24,"")</f>
        <v/>
      </c>
      <c r="F22" s="163" t="str">
        <f>IF(AND(A22&lt;&gt;"",F$5&lt;&gt;""),参数计算!EC24,"")</f>
        <v/>
      </c>
      <c r="G22" s="163" t="str">
        <f>IF(AND(A22&lt;&gt;"",G$5&lt;&gt;""),参数计算!ED24,"")</f>
        <v/>
      </c>
      <c r="H22" s="163" t="str">
        <f>IF(AND(A22&lt;&gt;"",H$5&lt;&gt;""),参数计算!EE24,"")</f>
        <v/>
      </c>
      <c r="I22" s="162" t="str">
        <f t="shared" si="0"/>
        <v/>
      </c>
      <c r="J22" s="164"/>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row>
    <row r="23" ht="24.95" customHeight="1" spans="1:66">
      <c r="A23" s="160" t="str">
        <f>IF($D$1&lt;&gt;"",参数计算!A25,"")</f>
        <v/>
      </c>
      <c r="B23" s="160" t="str">
        <f>IF($D$1&lt;&gt;"",参数计算!B25,"")</f>
        <v/>
      </c>
      <c r="C23" s="160" t="str">
        <f>IF($D$1&lt;&gt;"",参数计算!C25,"")</f>
        <v/>
      </c>
      <c r="D23" s="163" t="str">
        <f>IF(AND(A23&lt;&gt;"",D$5&lt;&gt;""),参数计算!EA25,"")</f>
        <v/>
      </c>
      <c r="E23" s="163" t="str">
        <f>IF(AND(A23&lt;&gt;"",E$5&lt;&gt;""),参数计算!EB25,"")</f>
        <v/>
      </c>
      <c r="F23" s="163" t="str">
        <f>IF(AND(A23&lt;&gt;"",F$5&lt;&gt;""),参数计算!EC25,"")</f>
        <v/>
      </c>
      <c r="G23" s="163" t="str">
        <f>IF(AND(A23&lt;&gt;"",G$5&lt;&gt;""),参数计算!ED25,"")</f>
        <v/>
      </c>
      <c r="H23" s="163" t="str">
        <f>IF(AND(A23&lt;&gt;"",H$5&lt;&gt;""),参数计算!EE25,"")</f>
        <v/>
      </c>
      <c r="I23" s="162" t="str">
        <f t="shared" si="0"/>
        <v/>
      </c>
      <c r="J23" s="164"/>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row>
    <row r="24" ht="24.95" customHeight="1" spans="1:66">
      <c r="A24" s="160" t="str">
        <f>IF($D$1&lt;&gt;"",参数计算!A26,"")</f>
        <v/>
      </c>
      <c r="B24" s="160" t="str">
        <f>IF($D$1&lt;&gt;"",参数计算!B26,"")</f>
        <v/>
      </c>
      <c r="C24" s="160" t="str">
        <f>IF($D$1&lt;&gt;"",参数计算!C26,"")</f>
        <v/>
      </c>
      <c r="D24" s="163" t="str">
        <f>IF(AND(A24&lt;&gt;"",D$5&lt;&gt;""),参数计算!EA26,"")</f>
        <v/>
      </c>
      <c r="E24" s="163" t="str">
        <f>IF(AND(A24&lt;&gt;"",E$5&lt;&gt;""),参数计算!EB26,"")</f>
        <v/>
      </c>
      <c r="F24" s="163" t="str">
        <f>IF(AND(A24&lt;&gt;"",F$5&lt;&gt;""),参数计算!EC26,"")</f>
        <v/>
      </c>
      <c r="G24" s="163" t="str">
        <f>IF(AND(A24&lt;&gt;"",G$5&lt;&gt;""),参数计算!ED26,"")</f>
        <v/>
      </c>
      <c r="H24" s="163" t="str">
        <f>IF(AND(A24&lt;&gt;"",H$5&lt;&gt;""),参数计算!EE26,"")</f>
        <v/>
      </c>
      <c r="I24" s="162" t="str">
        <f t="shared" si="0"/>
        <v/>
      </c>
      <c r="J24" s="164"/>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row>
    <row r="25" ht="24.95" customHeight="1" spans="1:66">
      <c r="A25" s="160" t="str">
        <f>IF($D$1&lt;&gt;"",参数计算!A27,"")</f>
        <v/>
      </c>
      <c r="B25" s="160" t="str">
        <f>IF($D$1&lt;&gt;"",参数计算!B27,"")</f>
        <v/>
      </c>
      <c r="C25" s="160" t="str">
        <f>IF($D$1&lt;&gt;"",参数计算!C27,"")</f>
        <v/>
      </c>
      <c r="D25" s="163" t="str">
        <f>IF(AND(A25&lt;&gt;"",D$5&lt;&gt;""),参数计算!EA27,"")</f>
        <v/>
      </c>
      <c r="E25" s="163" t="str">
        <f>IF(AND(A25&lt;&gt;"",E$5&lt;&gt;""),参数计算!EB27,"")</f>
        <v/>
      </c>
      <c r="F25" s="163" t="str">
        <f>IF(AND(A25&lt;&gt;"",F$5&lt;&gt;""),参数计算!EC27,"")</f>
        <v/>
      </c>
      <c r="G25" s="163" t="str">
        <f>IF(AND(A25&lt;&gt;"",G$5&lt;&gt;""),参数计算!ED27,"")</f>
        <v/>
      </c>
      <c r="H25" s="163" t="str">
        <f>IF(AND(A25&lt;&gt;"",H$5&lt;&gt;""),参数计算!EE27,"")</f>
        <v/>
      </c>
      <c r="I25" s="162" t="str">
        <f t="shared" si="0"/>
        <v/>
      </c>
      <c r="J25" s="164"/>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row>
    <row r="26" ht="24.95" customHeight="1" spans="1:66">
      <c r="A26" s="160" t="str">
        <f>IF($D$1&lt;&gt;"",参数计算!A28,"")</f>
        <v/>
      </c>
      <c r="B26" s="160" t="str">
        <f>IF($D$1&lt;&gt;"",参数计算!B28,"")</f>
        <v/>
      </c>
      <c r="C26" s="160" t="str">
        <f>IF($D$1&lt;&gt;"",参数计算!C28,"")</f>
        <v/>
      </c>
      <c r="D26" s="163" t="str">
        <f>IF(AND(A26&lt;&gt;"",D$5&lt;&gt;""),参数计算!EA28,"")</f>
        <v/>
      </c>
      <c r="E26" s="163" t="str">
        <f>IF(AND(A26&lt;&gt;"",E$5&lt;&gt;""),参数计算!EB28,"")</f>
        <v/>
      </c>
      <c r="F26" s="163" t="str">
        <f>IF(AND(A26&lt;&gt;"",F$5&lt;&gt;""),参数计算!EC28,"")</f>
        <v/>
      </c>
      <c r="G26" s="163" t="str">
        <f>IF(AND(A26&lt;&gt;"",G$5&lt;&gt;""),参数计算!ED28,"")</f>
        <v/>
      </c>
      <c r="H26" s="163" t="str">
        <f>IF(AND(A26&lt;&gt;"",H$5&lt;&gt;""),参数计算!EE28,"")</f>
        <v/>
      </c>
      <c r="I26" s="162" t="str">
        <f t="shared" si="0"/>
        <v/>
      </c>
      <c r="J26" s="164"/>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row>
    <row r="27" ht="24.95" customHeight="1" spans="1:66">
      <c r="A27" s="160" t="str">
        <f>IF($D$1&lt;&gt;"",参数计算!A29,"")</f>
        <v/>
      </c>
      <c r="B27" s="160" t="str">
        <f>IF($D$1&lt;&gt;"",参数计算!B29,"")</f>
        <v/>
      </c>
      <c r="C27" s="160" t="str">
        <f>IF($D$1&lt;&gt;"",参数计算!C29,"")</f>
        <v/>
      </c>
      <c r="D27" s="163" t="str">
        <f>IF(AND(A27&lt;&gt;"",D$5&lt;&gt;""),参数计算!EA29,"")</f>
        <v/>
      </c>
      <c r="E27" s="163" t="str">
        <f>IF(AND(A27&lt;&gt;"",E$5&lt;&gt;""),参数计算!EB29,"")</f>
        <v/>
      </c>
      <c r="F27" s="163" t="str">
        <f>IF(AND(A27&lt;&gt;"",F$5&lt;&gt;""),参数计算!EC29,"")</f>
        <v/>
      </c>
      <c r="G27" s="163" t="str">
        <f>IF(AND(A27&lt;&gt;"",G$5&lt;&gt;""),参数计算!ED29,"")</f>
        <v/>
      </c>
      <c r="H27" s="163" t="str">
        <f>IF(AND(A27&lt;&gt;"",H$5&lt;&gt;""),参数计算!EE29,"")</f>
        <v/>
      </c>
      <c r="I27" s="162" t="str">
        <f t="shared" si="0"/>
        <v/>
      </c>
      <c r="J27" s="164"/>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row>
    <row r="28" ht="24.95" customHeight="1" spans="1:66">
      <c r="A28" s="160" t="str">
        <f>IF($D$1&lt;&gt;"",参数计算!A30,"")</f>
        <v/>
      </c>
      <c r="B28" s="160" t="str">
        <f>IF($D$1&lt;&gt;"",参数计算!B30,"")</f>
        <v/>
      </c>
      <c r="C28" s="160" t="str">
        <f>IF($D$1&lt;&gt;"",参数计算!C30,"")</f>
        <v/>
      </c>
      <c r="D28" s="163" t="str">
        <f>IF(AND(A28&lt;&gt;"",D$5&lt;&gt;""),参数计算!EA30,"")</f>
        <v/>
      </c>
      <c r="E28" s="163" t="str">
        <f>IF(AND(A28&lt;&gt;"",E$5&lt;&gt;""),参数计算!EB30,"")</f>
        <v/>
      </c>
      <c r="F28" s="163" t="str">
        <f>IF(AND(A28&lt;&gt;"",F$5&lt;&gt;""),参数计算!EC30,"")</f>
        <v/>
      </c>
      <c r="G28" s="163" t="str">
        <f>IF(AND(A28&lt;&gt;"",G$5&lt;&gt;""),参数计算!ED30,"")</f>
        <v/>
      </c>
      <c r="H28" s="163" t="str">
        <f>IF(AND(A28&lt;&gt;"",H$5&lt;&gt;""),参数计算!EE30,"")</f>
        <v/>
      </c>
      <c r="I28" s="162" t="str">
        <f t="shared" si="0"/>
        <v/>
      </c>
      <c r="J28" s="164"/>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row>
    <row r="29" ht="24.95" customHeight="1" spans="1:66">
      <c r="A29" s="160" t="str">
        <f>IF($D$1&lt;&gt;"",参数计算!A31,"")</f>
        <v/>
      </c>
      <c r="B29" s="160" t="str">
        <f>IF($D$1&lt;&gt;"",参数计算!B31,"")</f>
        <v/>
      </c>
      <c r="C29" s="160" t="str">
        <f>IF($D$1&lt;&gt;"",参数计算!C31,"")</f>
        <v/>
      </c>
      <c r="D29" s="163" t="str">
        <f>IF(AND(A29&lt;&gt;"",D$5&lt;&gt;""),参数计算!EA31,"")</f>
        <v/>
      </c>
      <c r="E29" s="163" t="str">
        <f>IF(AND(A29&lt;&gt;"",E$5&lt;&gt;""),参数计算!EB31,"")</f>
        <v/>
      </c>
      <c r="F29" s="163" t="str">
        <f>IF(AND(A29&lt;&gt;"",F$5&lt;&gt;""),参数计算!EC31,"")</f>
        <v/>
      </c>
      <c r="G29" s="163" t="str">
        <f>IF(AND(A29&lt;&gt;"",G$5&lt;&gt;""),参数计算!ED31,"")</f>
        <v/>
      </c>
      <c r="H29" s="163" t="str">
        <f>IF(AND(A29&lt;&gt;"",H$5&lt;&gt;""),参数计算!EE31,"")</f>
        <v/>
      </c>
      <c r="I29" s="162" t="str">
        <f t="shared" si="0"/>
        <v/>
      </c>
      <c r="J29" s="164"/>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row>
    <row r="30" ht="24.95" customHeight="1" spans="1:66">
      <c r="A30" s="160" t="str">
        <f>IF($D$1&lt;&gt;"",参数计算!A32,"")</f>
        <v/>
      </c>
      <c r="B30" s="160" t="str">
        <f>IF($D$1&lt;&gt;"",参数计算!B32,"")</f>
        <v/>
      </c>
      <c r="C30" s="160" t="str">
        <f>IF($D$1&lt;&gt;"",参数计算!C32,"")</f>
        <v/>
      </c>
      <c r="D30" s="163" t="str">
        <f>IF(AND(A30&lt;&gt;"",D$5&lt;&gt;""),参数计算!EA32,"")</f>
        <v/>
      </c>
      <c r="E30" s="163" t="str">
        <f>IF(AND(A30&lt;&gt;"",E$5&lt;&gt;""),参数计算!EB32,"")</f>
        <v/>
      </c>
      <c r="F30" s="163" t="str">
        <f>IF(AND(A30&lt;&gt;"",F$5&lt;&gt;""),参数计算!EC32,"")</f>
        <v/>
      </c>
      <c r="G30" s="163" t="str">
        <f>IF(AND(A30&lt;&gt;"",G$5&lt;&gt;""),参数计算!ED32,"")</f>
        <v/>
      </c>
      <c r="H30" s="163" t="str">
        <f>IF(AND(A30&lt;&gt;"",H$5&lt;&gt;""),参数计算!EE32,"")</f>
        <v/>
      </c>
      <c r="I30" s="162" t="str">
        <f t="shared" si="0"/>
        <v/>
      </c>
      <c r="J30" s="164"/>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row>
    <row r="31" ht="24.95" customHeight="1" spans="1:66">
      <c r="A31" s="160" t="str">
        <f>IF($D$1&lt;&gt;"",参数计算!A33,"")</f>
        <v/>
      </c>
      <c r="B31" s="160" t="str">
        <f>IF($D$1&lt;&gt;"",参数计算!B33,"")</f>
        <v/>
      </c>
      <c r="C31" s="160" t="str">
        <f>IF($D$1&lt;&gt;"",参数计算!C33,"")</f>
        <v/>
      </c>
      <c r="D31" s="163" t="str">
        <f>IF(AND(A31&lt;&gt;"",D$5&lt;&gt;""),参数计算!EA33,"")</f>
        <v/>
      </c>
      <c r="E31" s="163" t="str">
        <f>IF(AND(A31&lt;&gt;"",E$5&lt;&gt;""),参数计算!EB33,"")</f>
        <v/>
      </c>
      <c r="F31" s="163" t="str">
        <f>IF(AND(A31&lt;&gt;"",F$5&lt;&gt;""),参数计算!EC33,"")</f>
        <v/>
      </c>
      <c r="G31" s="163" t="str">
        <f>IF(AND(A31&lt;&gt;"",G$5&lt;&gt;""),参数计算!ED33,"")</f>
        <v/>
      </c>
      <c r="H31" s="163" t="str">
        <f>IF(AND(A31&lt;&gt;"",H$5&lt;&gt;""),参数计算!EE33,"")</f>
        <v/>
      </c>
      <c r="I31" s="162" t="str">
        <f t="shared" si="0"/>
        <v/>
      </c>
      <c r="J31" s="164"/>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row>
    <row r="32" ht="24.95" customHeight="1" spans="1:66">
      <c r="A32" s="160" t="str">
        <f>IF($D$1&lt;&gt;"",参数计算!A34,"")</f>
        <v/>
      </c>
      <c r="B32" s="160" t="str">
        <f>IF($D$1&lt;&gt;"",参数计算!B34,"")</f>
        <v/>
      </c>
      <c r="C32" s="160" t="str">
        <f>IF($D$1&lt;&gt;"",参数计算!C34,"")</f>
        <v/>
      </c>
      <c r="D32" s="163" t="str">
        <f>IF(AND(A32&lt;&gt;"",D$5&lt;&gt;""),参数计算!EA34,"")</f>
        <v/>
      </c>
      <c r="E32" s="163" t="str">
        <f>IF(AND(A32&lt;&gt;"",E$5&lt;&gt;""),参数计算!EB34,"")</f>
        <v/>
      </c>
      <c r="F32" s="163" t="str">
        <f>IF(AND(A32&lt;&gt;"",F$5&lt;&gt;""),参数计算!EC34,"")</f>
        <v/>
      </c>
      <c r="G32" s="163" t="str">
        <f>IF(AND(A32&lt;&gt;"",G$5&lt;&gt;""),参数计算!ED34,"")</f>
        <v/>
      </c>
      <c r="H32" s="163" t="str">
        <f>IF(AND(A32&lt;&gt;"",H$5&lt;&gt;""),参数计算!EE34,"")</f>
        <v/>
      </c>
      <c r="I32" s="162" t="str">
        <f t="shared" si="0"/>
        <v/>
      </c>
      <c r="J32" s="164"/>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row>
    <row r="33" ht="24.95" customHeight="1" spans="1:66">
      <c r="A33" s="160" t="str">
        <f>IF($D$1&lt;&gt;"",参数计算!A35,"")</f>
        <v/>
      </c>
      <c r="B33" s="160" t="str">
        <f>IF($D$1&lt;&gt;"",参数计算!B35,"")</f>
        <v/>
      </c>
      <c r="C33" s="160" t="str">
        <f>IF($D$1&lt;&gt;"",参数计算!C35,"")</f>
        <v/>
      </c>
      <c r="D33" s="163" t="str">
        <f>IF(AND(A33&lt;&gt;"",D$5&lt;&gt;""),参数计算!EA35,"")</f>
        <v/>
      </c>
      <c r="E33" s="163" t="str">
        <f>IF(AND(A33&lt;&gt;"",E$5&lt;&gt;""),参数计算!EB35,"")</f>
        <v/>
      </c>
      <c r="F33" s="163" t="str">
        <f>IF(AND(A33&lt;&gt;"",F$5&lt;&gt;""),参数计算!EC35,"")</f>
        <v/>
      </c>
      <c r="G33" s="163" t="str">
        <f>IF(AND(A33&lt;&gt;"",G$5&lt;&gt;""),参数计算!ED35,"")</f>
        <v/>
      </c>
      <c r="H33" s="163" t="str">
        <f>IF(AND(A33&lt;&gt;"",H$5&lt;&gt;""),参数计算!EE35,"")</f>
        <v/>
      </c>
      <c r="I33" s="162" t="str">
        <f t="shared" si="0"/>
        <v/>
      </c>
      <c r="J33" s="164"/>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row>
    <row r="34" ht="24.95" customHeight="1" spans="1:66">
      <c r="A34" s="160" t="str">
        <f>IF($D$1&lt;&gt;"",参数计算!A36,"")</f>
        <v/>
      </c>
      <c r="B34" s="160" t="str">
        <f>IF($D$1&lt;&gt;"",参数计算!B36,"")</f>
        <v/>
      </c>
      <c r="C34" s="160" t="str">
        <f>IF($D$1&lt;&gt;"",参数计算!C36,"")</f>
        <v/>
      </c>
      <c r="D34" s="163" t="str">
        <f>IF(AND(A34&lt;&gt;"",D$5&lt;&gt;""),参数计算!EA36,"")</f>
        <v/>
      </c>
      <c r="E34" s="163" t="str">
        <f>IF(AND(A34&lt;&gt;"",E$5&lt;&gt;""),参数计算!EB36,"")</f>
        <v/>
      </c>
      <c r="F34" s="163" t="str">
        <f>IF(AND(A34&lt;&gt;"",F$5&lt;&gt;""),参数计算!EC36,"")</f>
        <v/>
      </c>
      <c r="G34" s="163" t="str">
        <f>IF(AND(A34&lt;&gt;"",G$5&lt;&gt;""),参数计算!ED36,"")</f>
        <v/>
      </c>
      <c r="H34" s="163" t="str">
        <f>IF(AND(A34&lt;&gt;"",H$5&lt;&gt;""),参数计算!EE36,"")</f>
        <v/>
      </c>
      <c r="I34" s="162" t="str">
        <f t="shared" si="0"/>
        <v/>
      </c>
      <c r="J34" s="164"/>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row>
    <row r="35" ht="24.95" customHeight="1" spans="1:66">
      <c r="A35" s="160" t="str">
        <f>IF($D$1&lt;&gt;"",参数计算!A37,"")</f>
        <v/>
      </c>
      <c r="B35" s="160" t="str">
        <f>IF($D$1&lt;&gt;"",参数计算!B37,"")</f>
        <v/>
      </c>
      <c r="C35" s="160" t="str">
        <f>IF($D$1&lt;&gt;"",参数计算!C37,"")</f>
        <v/>
      </c>
      <c r="D35" s="163" t="str">
        <f>IF(AND(A35&lt;&gt;"",D$5&lt;&gt;""),参数计算!EA37,"")</f>
        <v/>
      </c>
      <c r="E35" s="163" t="str">
        <f>IF(AND(A35&lt;&gt;"",E$5&lt;&gt;""),参数计算!EB37,"")</f>
        <v/>
      </c>
      <c r="F35" s="163" t="str">
        <f>IF(AND(A35&lt;&gt;"",F$5&lt;&gt;""),参数计算!EC37,"")</f>
        <v/>
      </c>
      <c r="G35" s="163" t="str">
        <f>IF(AND(A35&lt;&gt;"",G$5&lt;&gt;""),参数计算!ED37,"")</f>
        <v/>
      </c>
      <c r="H35" s="163" t="str">
        <f>IF(AND(A35&lt;&gt;"",H$5&lt;&gt;""),参数计算!EE37,"")</f>
        <v/>
      </c>
      <c r="I35" s="162" t="str">
        <f t="shared" si="0"/>
        <v/>
      </c>
      <c r="J35" s="164"/>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row>
    <row r="36" ht="24.95" customHeight="1" spans="1:66">
      <c r="A36" s="160" t="str">
        <f>IF($D$1&lt;&gt;"",参数计算!A38,"")</f>
        <v/>
      </c>
      <c r="B36" s="160" t="str">
        <f>IF($D$1&lt;&gt;"",参数计算!B38,"")</f>
        <v/>
      </c>
      <c r="C36" s="160" t="str">
        <f>IF($D$1&lt;&gt;"",参数计算!C38,"")</f>
        <v/>
      </c>
      <c r="D36" s="163" t="str">
        <f>IF(AND(A36&lt;&gt;"",D$5&lt;&gt;""),参数计算!EA38,"")</f>
        <v/>
      </c>
      <c r="E36" s="163" t="str">
        <f>IF(AND(A36&lt;&gt;"",E$5&lt;&gt;""),参数计算!EB38,"")</f>
        <v/>
      </c>
      <c r="F36" s="163" t="str">
        <f>IF(AND(A36&lt;&gt;"",F$5&lt;&gt;""),参数计算!EC38,"")</f>
        <v/>
      </c>
      <c r="G36" s="163" t="str">
        <f>IF(AND(A36&lt;&gt;"",G$5&lt;&gt;""),参数计算!ED38,"")</f>
        <v/>
      </c>
      <c r="H36" s="163" t="str">
        <f>IF(AND(A36&lt;&gt;"",H$5&lt;&gt;""),参数计算!EE38,"")</f>
        <v/>
      </c>
      <c r="I36" s="162" t="str">
        <f t="shared" si="0"/>
        <v/>
      </c>
      <c r="J36" s="164"/>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row>
    <row r="37" ht="24.95" customHeight="1" spans="1:66">
      <c r="A37" s="160" t="str">
        <f>IF($D$1&lt;&gt;"",参数计算!A39,"")</f>
        <v/>
      </c>
      <c r="B37" s="160" t="str">
        <f>IF($D$1&lt;&gt;"",参数计算!B39,"")</f>
        <v/>
      </c>
      <c r="C37" s="160" t="str">
        <f>IF($D$1&lt;&gt;"",参数计算!C39,"")</f>
        <v/>
      </c>
      <c r="D37" s="163" t="str">
        <f>IF(AND(A37&lt;&gt;"",D$5&lt;&gt;""),参数计算!EA39,"")</f>
        <v/>
      </c>
      <c r="E37" s="163" t="str">
        <f>IF(AND(A37&lt;&gt;"",E$5&lt;&gt;""),参数计算!EB39,"")</f>
        <v/>
      </c>
      <c r="F37" s="163" t="str">
        <f>IF(AND(A37&lt;&gt;"",F$5&lt;&gt;""),参数计算!EC39,"")</f>
        <v/>
      </c>
      <c r="G37" s="163" t="str">
        <f>IF(AND(A37&lt;&gt;"",G$5&lt;&gt;""),参数计算!ED39,"")</f>
        <v/>
      </c>
      <c r="H37" s="163" t="str">
        <f>IF(AND(A37&lt;&gt;"",H$5&lt;&gt;""),参数计算!EE39,"")</f>
        <v/>
      </c>
      <c r="I37" s="162" t="str">
        <f t="shared" si="0"/>
        <v/>
      </c>
      <c r="J37" s="164"/>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row>
    <row r="38" ht="24.95" customHeight="1" spans="1:66">
      <c r="A38" s="160" t="str">
        <f>IF($D$1&lt;&gt;"",参数计算!A40,"")</f>
        <v/>
      </c>
      <c r="B38" s="160" t="str">
        <f>IF($D$1&lt;&gt;"",参数计算!B40,"")</f>
        <v/>
      </c>
      <c r="C38" s="160" t="str">
        <f>IF($D$1&lt;&gt;"",参数计算!C40,"")</f>
        <v/>
      </c>
      <c r="D38" s="163" t="str">
        <f>IF(AND(A38&lt;&gt;"",D$5&lt;&gt;""),参数计算!EA40,"")</f>
        <v/>
      </c>
      <c r="E38" s="163" t="str">
        <f>IF(AND(A38&lt;&gt;"",E$5&lt;&gt;""),参数计算!EB40,"")</f>
        <v/>
      </c>
      <c r="F38" s="163" t="str">
        <f>IF(AND(A38&lt;&gt;"",F$5&lt;&gt;""),参数计算!EC40,"")</f>
        <v/>
      </c>
      <c r="G38" s="163" t="str">
        <f>IF(AND(A38&lt;&gt;"",G$5&lt;&gt;""),参数计算!ED40,"")</f>
        <v/>
      </c>
      <c r="H38" s="163" t="str">
        <f>IF(AND(A38&lt;&gt;"",H$5&lt;&gt;""),参数计算!EE40,"")</f>
        <v/>
      </c>
      <c r="I38" s="162" t="str">
        <f t="shared" si="0"/>
        <v/>
      </c>
      <c r="J38" s="164"/>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row>
    <row r="39" ht="24.95" customHeight="1" spans="1:66">
      <c r="A39" s="160" t="str">
        <f>IF($D$1&lt;&gt;"",参数计算!A41,"")</f>
        <v/>
      </c>
      <c r="B39" s="160" t="str">
        <f>IF($D$1&lt;&gt;"",参数计算!B41,"")</f>
        <v/>
      </c>
      <c r="C39" s="160" t="str">
        <f>IF($D$1&lt;&gt;"",参数计算!C41,"")</f>
        <v/>
      </c>
      <c r="D39" s="163" t="str">
        <f>IF(AND(A39&lt;&gt;"",D$5&lt;&gt;""),参数计算!EA41,"")</f>
        <v/>
      </c>
      <c r="E39" s="163" t="str">
        <f>IF(AND(A39&lt;&gt;"",E$5&lt;&gt;""),参数计算!EB41,"")</f>
        <v/>
      </c>
      <c r="F39" s="163" t="str">
        <f>IF(AND(A39&lt;&gt;"",F$5&lt;&gt;""),参数计算!EC41,"")</f>
        <v/>
      </c>
      <c r="G39" s="163" t="str">
        <f>IF(AND(A39&lt;&gt;"",G$5&lt;&gt;""),参数计算!ED41,"")</f>
        <v/>
      </c>
      <c r="H39" s="163" t="str">
        <f>IF(AND(A39&lt;&gt;"",H$5&lt;&gt;""),参数计算!EE41,"")</f>
        <v/>
      </c>
      <c r="I39" s="162" t="str">
        <f t="shared" si="0"/>
        <v/>
      </c>
      <c r="J39" s="164"/>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row>
    <row r="40" ht="24.95" customHeight="1" spans="1:66">
      <c r="A40" s="160" t="str">
        <f>IF($D$1&lt;&gt;"",参数计算!A42,"")</f>
        <v/>
      </c>
      <c r="B40" s="160" t="str">
        <f>IF($D$1&lt;&gt;"",参数计算!B42,"")</f>
        <v/>
      </c>
      <c r="C40" s="160" t="str">
        <f>IF($D$1&lt;&gt;"",参数计算!C42,"")</f>
        <v/>
      </c>
      <c r="D40" s="163" t="str">
        <f>IF(AND(A40&lt;&gt;"",D$5&lt;&gt;""),参数计算!EA42,"")</f>
        <v/>
      </c>
      <c r="E40" s="163" t="str">
        <f>IF(AND(A40&lt;&gt;"",E$5&lt;&gt;""),参数计算!EB42,"")</f>
        <v/>
      </c>
      <c r="F40" s="163" t="str">
        <f>IF(AND(A40&lt;&gt;"",F$5&lt;&gt;""),参数计算!EC42,"")</f>
        <v/>
      </c>
      <c r="G40" s="163" t="str">
        <f>IF(AND(A40&lt;&gt;"",G$5&lt;&gt;""),参数计算!ED42,"")</f>
        <v/>
      </c>
      <c r="H40" s="163" t="str">
        <f>IF(AND(A40&lt;&gt;"",H$5&lt;&gt;""),参数计算!EE42,"")</f>
        <v/>
      </c>
      <c r="I40" s="162" t="str">
        <f t="shared" si="0"/>
        <v/>
      </c>
      <c r="J40" s="164"/>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row>
    <row r="41" ht="24.95" customHeight="1" spans="1:66">
      <c r="A41" s="160" t="str">
        <f>IF($D$1&lt;&gt;"",参数计算!A43,"")</f>
        <v/>
      </c>
      <c r="B41" s="160" t="str">
        <f>IF($D$1&lt;&gt;"",参数计算!B43,"")</f>
        <v/>
      </c>
      <c r="C41" s="160" t="str">
        <f>IF($D$1&lt;&gt;"",参数计算!C43,"")</f>
        <v/>
      </c>
      <c r="D41" s="163" t="str">
        <f>IF(AND(A41&lt;&gt;"",D$5&lt;&gt;""),参数计算!EA43,"")</f>
        <v/>
      </c>
      <c r="E41" s="163" t="str">
        <f>IF(AND(A41&lt;&gt;"",E$5&lt;&gt;""),参数计算!EB43,"")</f>
        <v/>
      </c>
      <c r="F41" s="163" t="str">
        <f>IF(AND(A41&lt;&gt;"",F$5&lt;&gt;""),参数计算!EC43,"")</f>
        <v/>
      </c>
      <c r="G41" s="163" t="str">
        <f>IF(AND(A41&lt;&gt;"",G$5&lt;&gt;""),参数计算!ED43,"")</f>
        <v/>
      </c>
      <c r="H41" s="163" t="str">
        <f>IF(AND(A41&lt;&gt;"",H$5&lt;&gt;""),参数计算!EE43,"")</f>
        <v/>
      </c>
      <c r="I41" s="162" t="str">
        <f t="shared" si="0"/>
        <v/>
      </c>
      <c r="J41" s="164"/>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row>
    <row r="42" ht="24.95" customHeight="1" spans="1:66">
      <c r="A42" s="160" t="str">
        <f>IF($D$1&lt;&gt;"",参数计算!A44,"")</f>
        <v/>
      </c>
      <c r="B42" s="160" t="str">
        <f>IF($D$1&lt;&gt;"",参数计算!B44,"")</f>
        <v/>
      </c>
      <c r="C42" s="160" t="str">
        <f>IF($D$1&lt;&gt;"",参数计算!C44,"")</f>
        <v/>
      </c>
      <c r="D42" s="163" t="str">
        <f>IF(AND(A42&lt;&gt;"",D$5&lt;&gt;""),参数计算!EA44,"")</f>
        <v/>
      </c>
      <c r="E42" s="163" t="str">
        <f>IF(AND(A42&lt;&gt;"",E$5&lt;&gt;""),参数计算!EB44,"")</f>
        <v/>
      </c>
      <c r="F42" s="163" t="str">
        <f>IF(AND(A42&lt;&gt;"",F$5&lt;&gt;""),参数计算!EC44,"")</f>
        <v/>
      </c>
      <c r="G42" s="163" t="str">
        <f>IF(AND(A42&lt;&gt;"",G$5&lt;&gt;""),参数计算!ED44,"")</f>
        <v/>
      </c>
      <c r="H42" s="163" t="str">
        <f>IF(AND(A42&lt;&gt;"",H$5&lt;&gt;""),参数计算!EE44,"")</f>
        <v/>
      </c>
      <c r="I42" s="162" t="str">
        <f t="shared" si="0"/>
        <v/>
      </c>
      <c r="J42" s="164"/>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row>
    <row r="43" ht="24.95" customHeight="1" spans="1:66">
      <c r="A43" s="160" t="str">
        <f>IF($D$1&lt;&gt;"",参数计算!A45,"")</f>
        <v/>
      </c>
      <c r="B43" s="160" t="str">
        <f>IF($D$1&lt;&gt;"",参数计算!B45,"")</f>
        <v/>
      </c>
      <c r="C43" s="160" t="str">
        <f>IF($D$1&lt;&gt;"",参数计算!C45,"")</f>
        <v/>
      </c>
      <c r="D43" s="163" t="str">
        <f>IF(AND(A43&lt;&gt;"",D$5&lt;&gt;""),参数计算!EA45,"")</f>
        <v/>
      </c>
      <c r="E43" s="163" t="str">
        <f>IF(AND(A43&lt;&gt;"",E$5&lt;&gt;""),参数计算!EB45,"")</f>
        <v/>
      </c>
      <c r="F43" s="163" t="str">
        <f>IF(AND(A43&lt;&gt;"",F$5&lt;&gt;""),参数计算!EC45,"")</f>
        <v/>
      </c>
      <c r="G43" s="163" t="str">
        <f>IF(AND(A43&lt;&gt;"",G$5&lt;&gt;""),参数计算!ED45,"")</f>
        <v/>
      </c>
      <c r="H43" s="163" t="str">
        <f>IF(AND(A43&lt;&gt;"",H$5&lt;&gt;""),参数计算!EE45,"")</f>
        <v/>
      </c>
      <c r="I43" s="162" t="str">
        <f t="shared" si="0"/>
        <v/>
      </c>
      <c r="J43" s="164"/>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row>
    <row r="44" ht="24.95" customHeight="1" spans="1:66">
      <c r="A44" s="160" t="str">
        <f>IF($D$1&lt;&gt;"",参数计算!A46,"")</f>
        <v/>
      </c>
      <c r="B44" s="160" t="str">
        <f>IF($D$1&lt;&gt;"",参数计算!B46,"")</f>
        <v/>
      </c>
      <c r="C44" s="160" t="str">
        <f>IF($D$1&lt;&gt;"",参数计算!C46,"")</f>
        <v/>
      </c>
      <c r="D44" s="163" t="str">
        <f>IF(AND(A44&lt;&gt;"",D$5&lt;&gt;""),参数计算!EA46,"")</f>
        <v/>
      </c>
      <c r="E44" s="163" t="str">
        <f>IF(AND(A44&lt;&gt;"",E$5&lt;&gt;""),参数计算!EB46,"")</f>
        <v/>
      </c>
      <c r="F44" s="163" t="str">
        <f>IF(AND(A44&lt;&gt;"",F$5&lt;&gt;""),参数计算!EC46,"")</f>
        <v/>
      </c>
      <c r="G44" s="163" t="str">
        <f>IF(AND(A44&lt;&gt;"",G$5&lt;&gt;""),参数计算!ED46,"")</f>
        <v/>
      </c>
      <c r="H44" s="163" t="str">
        <f>IF(AND(A44&lt;&gt;"",H$5&lt;&gt;""),参数计算!EE46,"")</f>
        <v/>
      </c>
      <c r="I44" s="162" t="str">
        <f t="shared" si="0"/>
        <v/>
      </c>
      <c r="J44" s="164"/>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row>
    <row r="45" ht="24.95" customHeight="1" spans="1:66">
      <c r="A45" s="160" t="str">
        <f>IF($D$1&lt;&gt;"",参数计算!A47,"")</f>
        <v/>
      </c>
      <c r="B45" s="160" t="str">
        <f>IF($D$1&lt;&gt;"",参数计算!B47,"")</f>
        <v/>
      </c>
      <c r="C45" s="160" t="str">
        <f>IF($D$1&lt;&gt;"",参数计算!C47,"")</f>
        <v/>
      </c>
      <c r="D45" s="163" t="str">
        <f>IF(AND(A45&lt;&gt;"",D$5&lt;&gt;""),参数计算!EA47,"")</f>
        <v/>
      </c>
      <c r="E45" s="163" t="str">
        <f>IF(AND(A45&lt;&gt;"",E$5&lt;&gt;""),参数计算!EB47,"")</f>
        <v/>
      </c>
      <c r="F45" s="163" t="str">
        <f>IF(AND(A45&lt;&gt;"",F$5&lt;&gt;""),参数计算!EC47,"")</f>
        <v/>
      </c>
      <c r="G45" s="163" t="str">
        <f>IF(AND(A45&lt;&gt;"",G$5&lt;&gt;""),参数计算!ED47,"")</f>
        <v/>
      </c>
      <c r="H45" s="163" t="str">
        <f>IF(AND(A45&lt;&gt;"",H$5&lt;&gt;""),参数计算!EE47,"")</f>
        <v/>
      </c>
      <c r="I45" s="162" t="str">
        <f t="shared" si="0"/>
        <v/>
      </c>
      <c r="J45" s="164"/>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row>
    <row r="46" ht="24.95" customHeight="1" spans="1:66">
      <c r="A46" s="160" t="str">
        <f>IF($D$1&lt;&gt;"",参数计算!A48,"")</f>
        <v/>
      </c>
      <c r="B46" s="160" t="str">
        <f>IF($D$1&lt;&gt;"",参数计算!B48,"")</f>
        <v/>
      </c>
      <c r="C46" s="160" t="str">
        <f>IF($D$1&lt;&gt;"",参数计算!C48,"")</f>
        <v/>
      </c>
      <c r="D46" s="163" t="str">
        <f>IF(AND(A46&lt;&gt;"",D$5&lt;&gt;""),参数计算!EA48,"")</f>
        <v/>
      </c>
      <c r="E46" s="163" t="str">
        <f>IF(AND(A46&lt;&gt;"",E$5&lt;&gt;""),参数计算!EB48,"")</f>
        <v/>
      </c>
      <c r="F46" s="163" t="str">
        <f>IF(AND(A46&lt;&gt;"",F$5&lt;&gt;""),参数计算!EC48,"")</f>
        <v/>
      </c>
      <c r="G46" s="163" t="str">
        <f>IF(AND(A46&lt;&gt;"",G$5&lt;&gt;""),参数计算!ED48,"")</f>
        <v/>
      </c>
      <c r="H46" s="163" t="str">
        <f>IF(AND(A46&lt;&gt;"",H$5&lt;&gt;""),参数计算!EE48,"")</f>
        <v/>
      </c>
      <c r="I46" s="162" t="str">
        <f t="shared" si="0"/>
        <v/>
      </c>
      <c r="J46" s="164"/>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row>
    <row r="47" ht="24.95" customHeight="1" spans="1:66">
      <c r="A47" s="160" t="str">
        <f>IF($D$1&lt;&gt;"",参数计算!A49,"")</f>
        <v/>
      </c>
      <c r="B47" s="160" t="str">
        <f>IF($D$1&lt;&gt;"",参数计算!B49,"")</f>
        <v/>
      </c>
      <c r="C47" s="160" t="str">
        <f>IF($D$1&lt;&gt;"",参数计算!C49,"")</f>
        <v/>
      </c>
      <c r="D47" s="163" t="str">
        <f>IF(AND(A47&lt;&gt;"",D$5&lt;&gt;""),参数计算!EA49,"")</f>
        <v/>
      </c>
      <c r="E47" s="163" t="str">
        <f>IF(AND(A47&lt;&gt;"",E$5&lt;&gt;""),参数计算!EB49,"")</f>
        <v/>
      </c>
      <c r="F47" s="163" t="str">
        <f>IF(AND(A47&lt;&gt;"",F$5&lt;&gt;""),参数计算!EC49,"")</f>
        <v/>
      </c>
      <c r="G47" s="163" t="str">
        <f>IF(AND(A47&lt;&gt;"",G$5&lt;&gt;""),参数计算!ED49,"")</f>
        <v/>
      </c>
      <c r="H47" s="163" t="str">
        <f>IF(AND(A47&lt;&gt;"",H$5&lt;&gt;""),参数计算!EE49,"")</f>
        <v/>
      </c>
      <c r="I47" s="162" t="str">
        <f t="shared" si="0"/>
        <v/>
      </c>
      <c r="J47" s="164"/>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row>
    <row r="48" ht="24.95" customHeight="1" spans="1:66">
      <c r="A48" s="160" t="str">
        <f>IF($D$1&lt;&gt;"",参数计算!A50,"")</f>
        <v/>
      </c>
      <c r="B48" s="160" t="str">
        <f>IF($D$1&lt;&gt;"",参数计算!B50,"")</f>
        <v/>
      </c>
      <c r="C48" s="160" t="str">
        <f>IF($D$1&lt;&gt;"",参数计算!C50,"")</f>
        <v/>
      </c>
      <c r="D48" s="163" t="str">
        <f>IF(AND(A48&lt;&gt;"",D$5&lt;&gt;""),参数计算!EA50,"")</f>
        <v/>
      </c>
      <c r="E48" s="163" t="str">
        <f>IF(AND(A48&lt;&gt;"",E$5&lt;&gt;""),参数计算!EB50,"")</f>
        <v/>
      </c>
      <c r="F48" s="163" t="str">
        <f>IF(AND(A48&lt;&gt;"",F$5&lt;&gt;""),参数计算!EC50,"")</f>
        <v/>
      </c>
      <c r="G48" s="163" t="str">
        <f>IF(AND(A48&lt;&gt;"",G$5&lt;&gt;""),参数计算!ED50,"")</f>
        <v/>
      </c>
      <c r="H48" s="163" t="str">
        <f>IF(AND(A48&lt;&gt;"",H$5&lt;&gt;""),参数计算!EE50,"")</f>
        <v/>
      </c>
      <c r="I48" s="162" t="str">
        <f t="shared" si="0"/>
        <v/>
      </c>
      <c r="J48" s="164"/>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row>
    <row r="49" ht="24.95" customHeight="1" spans="1:66">
      <c r="A49" s="160" t="str">
        <f>IF($D$1&lt;&gt;"",参数计算!A51,"")</f>
        <v/>
      </c>
      <c r="B49" s="160" t="str">
        <f>IF($D$1&lt;&gt;"",参数计算!B51,"")</f>
        <v/>
      </c>
      <c r="C49" s="160" t="str">
        <f>IF($D$1&lt;&gt;"",参数计算!C51,"")</f>
        <v/>
      </c>
      <c r="D49" s="163" t="str">
        <f>IF(AND(A49&lt;&gt;"",D$5&lt;&gt;""),参数计算!EA51,"")</f>
        <v/>
      </c>
      <c r="E49" s="163" t="str">
        <f>IF(AND(A49&lt;&gt;"",E$5&lt;&gt;""),参数计算!EB51,"")</f>
        <v/>
      </c>
      <c r="F49" s="163" t="str">
        <f>IF(AND(A49&lt;&gt;"",F$5&lt;&gt;""),参数计算!EC51,"")</f>
        <v/>
      </c>
      <c r="G49" s="163" t="str">
        <f>IF(AND(A49&lt;&gt;"",G$5&lt;&gt;""),参数计算!ED51,"")</f>
        <v/>
      </c>
      <c r="H49" s="163" t="str">
        <f>IF(AND(A49&lt;&gt;"",H$5&lt;&gt;""),参数计算!EE51,"")</f>
        <v/>
      </c>
      <c r="I49" s="162" t="str">
        <f t="shared" si="0"/>
        <v/>
      </c>
      <c r="J49" s="164"/>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row>
    <row r="50" ht="24.95" customHeight="1" spans="1:66">
      <c r="A50" s="160" t="str">
        <f>IF($D$1&lt;&gt;"",参数计算!A52,"")</f>
        <v/>
      </c>
      <c r="B50" s="160" t="str">
        <f>IF($D$1&lt;&gt;"",参数计算!B52,"")</f>
        <v/>
      </c>
      <c r="C50" s="160" t="str">
        <f>IF($D$1&lt;&gt;"",参数计算!C52,"")</f>
        <v/>
      </c>
      <c r="D50" s="163" t="str">
        <f>IF(AND(A50&lt;&gt;"",D$5&lt;&gt;""),参数计算!EA52,"")</f>
        <v/>
      </c>
      <c r="E50" s="163" t="str">
        <f>IF(AND(A50&lt;&gt;"",E$5&lt;&gt;""),参数计算!EB52,"")</f>
        <v/>
      </c>
      <c r="F50" s="163" t="str">
        <f>IF(AND(A50&lt;&gt;"",F$5&lt;&gt;""),参数计算!EC52,"")</f>
        <v/>
      </c>
      <c r="G50" s="163" t="str">
        <f>IF(AND(A50&lt;&gt;"",G$5&lt;&gt;""),参数计算!ED52,"")</f>
        <v/>
      </c>
      <c r="H50" s="163" t="str">
        <f>IF(AND(A50&lt;&gt;"",H$5&lt;&gt;""),参数计算!EE52,"")</f>
        <v/>
      </c>
      <c r="I50" s="162" t="str">
        <f t="shared" si="0"/>
        <v/>
      </c>
      <c r="J50" s="164"/>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row>
    <row r="51" ht="24.95" customHeight="1" spans="1:66">
      <c r="A51" s="160" t="str">
        <f>IF($D$1&lt;&gt;"",参数计算!A53,"")</f>
        <v/>
      </c>
      <c r="B51" s="160" t="str">
        <f>IF($D$1&lt;&gt;"",参数计算!B53,"")</f>
        <v/>
      </c>
      <c r="C51" s="160" t="str">
        <f>IF($D$1&lt;&gt;"",参数计算!C53,"")</f>
        <v/>
      </c>
      <c r="D51" s="163" t="str">
        <f>IF(AND(A51&lt;&gt;"",D$5&lt;&gt;""),参数计算!EA53,"")</f>
        <v/>
      </c>
      <c r="E51" s="163" t="str">
        <f>IF(AND(A51&lt;&gt;"",E$5&lt;&gt;""),参数计算!EB53,"")</f>
        <v/>
      </c>
      <c r="F51" s="163" t="str">
        <f>IF(AND(A51&lt;&gt;"",F$5&lt;&gt;""),参数计算!EC53,"")</f>
        <v/>
      </c>
      <c r="G51" s="163" t="str">
        <f>IF(AND(A51&lt;&gt;"",G$5&lt;&gt;""),参数计算!ED53,"")</f>
        <v/>
      </c>
      <c r="H51" s="163" t="str">
        <f>IF(AND(A51&lt;&gt;"",H$5&lt;&gt;""),参数计算!EE53,"")</f>
        <v/>
      </c>
      <c r="I51" s="162" t="str">
        <f t="shared" si="0"/>
        <v/>
      </c>
      <c r="J51" s="164"/>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row>
    <row r="52" ht="24.95" customHeight="1" spans="1:66">
      <c r="A52" s="160" t="str">
        <f>IF($D$1&lt;&gt;"",参数计算!A54,"")</f>
        <v/>
      </c>
      <c r="B52" s="160" t="str">
        <f>IF($D$1&lt;&gt;"",参数计算!B54,"")</f>
        <v/>
      </c>
      <c r="C52" s="160" t="str">
        <f>IF($D$1&lt;&gt;"",参数计算!C54,"")</f>
        <v/>
      </c>
      <c r="D52" s="163" t="str">
        <f>IF(AND(A52&lt;&gt;"",D$5&lt;&gt;""),参数计算!EA54,"")</f>
        <v/>
      </c>
      <c r="E52" s="163" t="str">
        <f>IF(AND(A52&lt;&gt;"",E$5&lt;&gt;""),参数计算!EB54,"")</f>
        <v/>
      </c>
      <c r="F52" s="163" t="str">
        <f>IF(AND(A52&lt;&gt;"",F$5&lt;&gt;""),参数计算!EC54,"")</f>
        <v/>
      </c>
      <c r="G52" s="163" t="str">
        <f>IF(AND(A52&lt;&gt;"",G$5&lt;&gt;""),参数计算!ED54,"")</f>
        <v/>
      </c>
      <c r="H52" s="163" t="str">
        <f>IF(AND(A52&lt;&gt;"",H$5&lt;&gt;""),参数计算!EE54,"")</f>
        <v/>
      </c>
      <c r="I52" s="162" t="str">
        <f t="shared" si="0"/>
        <v/>
      </c>
      <c r="J52" s="164"/>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row>
    <row r="53" ht="24.95" customHeight="1" spans="1:66">
      <c r="A53" s="160" t="str">
        <f>IF($D$1&lt;&gt;"",参数计算!A55,"")</f>
        <v/>
      </c>
      <c r="B53" s="160" t="str">
        <f>IF($D$1&lt;&gt;"",参数计算!B55,"")</f>
        <v/>
      </c>
      <c r="C53" s="160" t="str">
        <f>IF($D$1&lt;&gt;"",参数计算!C55,"")</f>
        <v/>
      </c>
      <c r="D53" s="163" t="str">
        <f>IF(AND(A53&lt;&gt;"",D$5&lt;&gt;""),参数计算!EA55,"")</f>
        <v/>
      </c>
      <c r="E53" s="163" t="str">
        <f>IF(AND(A53&lt;&gt;"",E$5&lt;&gt;""),参数计算!EB55,"")</f>
        <v/>
      </c>
      <c r="F53" s="163" t="str">
        <f>IF(AND(A53&lt;&gt;"",F$5&lt;&gt;""),参数计算!EC55,"")</f>
        <v/>
      </c>
      <c r="G53" s="163" t="str">
        <f>IF(AND(A53&lt;&gt;"",G$5&lt;&gt;""),参数计算!ED55,"")</f>
        <v/>
      </c>
      <c r="H53" s="163" t="str">
        <f>IF(AND(A53&lt;&gt;"",H$5&lt;&gt;""),参数计算!EE55,"")</f>
        <v/>
      </c>
      <c r="I53" s="162" t="str">
        <f t="shared" si="0"/>
        <v/>
      </c>
      <c r="J53" s="164"/>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row>
    <row r="54" ht="24.95" customHeight="1" spans="1:66">
      <c r="A54" s="160" t="str">
        <f>IF($D$1&lt;&gt;"",参数计算!A56,"")</f>
        <v/>
      </c>
      <c r="B54" s="160" t="str">
        <f>IF($D$1&lt;&gt;"",参数计算!B56,"")</f>
        <v/>
      </c>
      <c r="C54" s="160" t="str">
        <f>IF($D$1&lt;&gt;"",参数计算!C56,"")</f>
        <v/>
      </c>
      <c r="D54" s="163" t="str">
        <f>IF(AND(A54&lt;&gt;"",D$5&lt;&gt;""),参数计算!EA56,"")</f>
        <v/>
      </c>
      <c r="E54" s="163" t="str">
        <f>IF(AND(A54&lt;&gt;"",E$5&lt;&gt;""),参数计算!EB56,"")</f>
        <v/>
      </c>
      <c r="F54" s="163" t="str">
        <f>IF(AND(A54&lt;&gt;"",F$5&lt;&gt;""),参数计算!EC56,"")</f>
        <v/>
      </c>
      <c r="G54" s="163" t="str">
        <f>IF(AND(A54&lt;&gt;"",G$5&lt;&gt;""),参数计算!ED56,"")</f>
        <v/>
      </c>
      <c r="H54" s="163" t="str">
        <f>IF(AND(A54&lt;&gt;"",H$5&lt;&gt;""),参数计算!EE56,"")</f>
        <v/>
      </c>
      <c r="I54" s="162" t="str">
        <f t="shared" si="0"/>
        <v/>
      </c>
      <c r="J54" s="164"/>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row>
    <row r="55" ht="24.95" customHeight="1" spans="1:66">
      <c r="A55" s="160" t="str">
        <f>IF($D$1&lt;&gt;"",参数计算!A57,"")</f>
        <v/>
      </c>
      <c r="B55" s="160" t="str">
        <f>IF($D$1&lt;&gt;"",参数计算!B57,"")</f>
        <v/>
      </c>
      <c r="C55" s="160" t="str">
        <f>IF($D$1&lt;&gt;"",参数计算!C57,"")</f>
        <v/>
      </c>
      <c r="D55" s="163" t="str">
        <f>IF(AND(A55&lt;&gt;"",D$5&lt;&gt;""),参数计算!EA57,"")</f>
        <v/>
      </c>
      <c r="E55" s="163" t="str">
        <f>IF(AND(A55&lt;&gt;"",E$5&lt;&gt;""),参数计算!EB57,"")</f>
        <v/>
      </c>
      <c r="F55" s="163" t="str">
        <f>IF(AND(A55&lt;&gt;"",F$5&lt;&gt;""),参数计算!EC57,"")</f>
        <v/>
      </c>
      <c r="G55" s="163" t="str">
        <f>IF(AND(A55&lt;&gt;"",G$5&lt;&gt;""),参数计算!ED57,"")</f>
        <v/>
      </c>
      <c r="H55" s="163" t="str">
        <f>IF(AND(A55&lt;&gt;"",H$5&lt;&gt;""),参数计算!EE57,"")</f>
        <v/>
      </c>
      <c r="I55" s="162" t="str">
        <f t="shared" si="0"/>
        <v/>
      </c>
      <c r="J55" s="164"/>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row>
    <row r="56" ht="24.95" customHeight="1" spans="1:66">
      <c r="A56" s="160" t="str">
        <f>IF($D$1&lt;&gt;"",参数计算!A58,"")</f>
        <v/>
      </c>
      <c r="B56" s="160" t="str">
        <f>IF($D$1&lt;&gt;"",参数计算!B58,"")</f>
        <v/>
      </c>
      <c r="C56" s="160" t="str">
        <f>IF($D$1&lt;&gt;"",参数计算!C58,"")</f>
        <v/>
      </c>
      <c r="D56" s="163" t="str">
        <f>IF(AND(A56&lt;&gt;"",D$5&lt;&gt;""),参数计算!EA58,"")</f>
        <v/>
      </c>
      <c r="E56" s="163" t="str">
        <f>IF(AND(A56&lt;&gt;"",E$5&lt;&gt;""),参数计算!EB58,"")</f>
        <v/>
      </c>
      <c r="F56" s="163" t="str">
        <f>IF(AND(A56&lt;&gt;"",F$5&lt;&gt;""),参数计算!EC58,"")</f>
        <v/>
      </c>
      <c r="G56" s="163" t="str">
        <f>IF(AND(A56&lt;&gt;"",G$5&lt;&gt;""),参数计算!ED58,"")</f>
        <v/>
      </c>
      <c r="H56" s="163" t="str">
        <f>IF(AND(A56&lt;&gt;"",H$5&lt;&gt;""),参数计算!EE58,"")</f>
        <v/>
      </c>
      <c r="I56" s="162" t="str">
        <f t="shared" si="0"/>
        <v/>
      </c>
      <c r="J56" s="164"/>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row>
    <row r="57" ht="24.95" customHeight="1" spans="1:66">
      <c r="A57" s="160" t="str">
        <f>IF($D$1&lt;&gt;"",参数计算!A59,"")</f>
        <v/>
      </c>
      <c r="B57" s="160" t="str">
        <f>IF($D$1&lt;&gt;"",参数计算!B59,"")</f>
        <v/>
      </c>
      <c r="C57" s="160" t="str">
        <f>IF($D$1&lt;&gt;"",参数计算!C59,"")</f>
        <v/>
      </c>
      <c r="D57" s="163" t="str">
        <f>IF(AND(A57&lt;&gt;"",D$5&lt;&gt;""),参数计算!EA59,"")</f>
        <v/>
      </c>
      <c r="E57" s="163" t="str">
        <f>IF(AND(A57&lt;&gt;"",E$5&lt;&gt;""),参数计算!EB59,"")</f>
        <v/>
      </c>
      <c r="F57" s="163" t="str">
        <f>IF(AND(A57&lt;&gt;"",F$5&lt;&gt;""),参数计算!EC59,"")</f>
        <v/>
      </c>
      <c r="G57" s="163" t="str">
        <f>IF(AND(A57&lt;&gt;"",G$5&lt;&gt;""),参数计算!ED59,"")</f>
        <v/>
      </c>
      <c r="H57" s="163" t="str">
        <f>IF(AND(A57&lt;&gt;"",H$5&lt;&gt;""),参数计算!EE59,"")</f>
        <v/>
      </c>
      <c r="I57" s="162" t="str">
        <f t="shared" si="0"/>
        <v/>
      </c>
      <c r="J57" s="164"/>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row>
    <row r="58" ht="24.95" customHeight="1" spans="1:66">
      <c r="A58" s="160" t="str">
        <f>IF($D$1&lt;&gt;"",参数计算!A60,"")</f>
        <v/>
      </c>
      <c r="B58" s="160" t="str">
        <f>IF($D$1&lt;&gt;"",参数计算!B60,"")</f>
        <v/>
      </c>
      <c r="C58" s="160" t="str">
        <f>IF($D$1&lt;&gt;"",参数计算!C60,"")</f>
        <v/>
      </c>
      <c r="D58" s="163" t="str">
        <f>IF(AND(A58&lt;&gt;"",D$5&lt;&gt;""),参数计算!EA60,"")</f>
        <v/>
      </c>
      <c r="E58" s="163" t="str">
        <f>IF(AND(A58&lt;&gt;"",E$5&lt;&gt;""),参数计算!EB60,"")</f>
        <v/>
      </c>
      <c r="F58" s="163" t="str">
        <f>IF(AND(A58&lt;&gt;"",F$5&lt;&gt;""),参数计算!EC60,"")</f>
        <v/>
      </c>
      <c r="G58" s="163" t="str">
        <f>IF(AND(A58&lt;&gt;"",G$5&lt;&gt;""),参数计算!ED60,"")</f>
        <v/>
      </c>
      <c r="H58" s="163" t="str">
        <f>IF(AND(A58&lt;&gt;"",H$5&lt;&gt;""),参数计算!EE60,"")</f>
        <v/>
      </c>
      <c r="I58" s="162" t="str">
        <f t="shared" si="0"/>
        <v/>
      </c>
      <c r="J58" s="164"/>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row>
    <row r="59" ht="24.95" customHeight="1" spans="1:66">
      <c r="A59" s="160" t="str">
        <f>IF($D$1&lt;&gt;"",参数计算!A61,"")</f>
        <v/>
      </c>
      <c r="B59" s="160" t="str">
        <f>IF($D$1&lt;&gt;"",参数计算!B61,"")</f>
        <v/>
      </c>
      <c r="C59" s="160" t="str">
        <f>IF($D$1&lt;&gt;"",参数计算!C61,"")</f>
        <v/>
      </c>
      <c r="D59" s="163" t="str">
        <f>IF(AND(A59&lt;&gt;"",D$5&lt;&gt;""),参数计算!EA61,"")</f>
        <v/>
      </c>
      <c r="E59" s="163" t="str">
        <f>IF(AND(A59&lt;&gt;"",E$5&lt;&gt;""),参数计算!EB61,"")</f>
        <v/>
      </c>
      <c r="F59" s="163" t="str">
        <f>IF(AND(A59&lt;&gt;"",F$5&lt;&gt;""),参数计算!EC61,"")</f>
        <v/>
      </c>
      <c r="G59" s="163" t="str">
        <f>IF(AND(A59&lt;&gt;"",G$5&lt;&gt;""),参数计算!ED61,"")</f>
        <v/>
      </c>
      <c r="H59" s="163" t="str">
        <f>IF(AND(A59&lt;&gt;"",H$5&lt;&gt;""),参数计算!EE61,"")</f>
        <v/>
      </c>
      <c r="I59" s="162" t="str">
        <f t="shared" si="0"/>
        <v/>
      </c>
      <c r="J59" s="164"/>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row>
    <row r="60" ht="24.95" customHeight="1" spans="1:66">
      <c r="A60" s="160" t="str">
        <f>IF($D$1&lt;&gt;"",参数计算!A62,"")</f>
        <v/>
      </c>
      <c r="B60" s="160" t="str">
        <f>IF($D$1&lt;&gt;"",参数计算!B62,"")</f>
        <v/>
      </c>
      <c r="C60" s="160" t="str">
        <f>IF($D$1&lt;&gt;"",参数计算!C62,"")</f>
        <v/>
      </c>
      <c r="D60" s="163" t="str">
        <f>IF(AND(A60&lt;&gt;"",D$5&lt;&gt;""),参数计算!EA62,"")</f>
        <v/>
      </c>
      <c r="E60" s="163" t="str">
        <f>IF(AND(A60&lt;&gt;"",E$5&lt;&gt;""),参数计算!EB62,"")</f>
        <v/>
      </c>
      <c r="F60" s="163" t="str">
        <f>IF(AND(A60&lt;&gt;"",F$5&lt;&gt;""),参数计算!EC62,"")</f>
        <v/>
      </c>
      <c r="G60" s="163" t="str">
        <f>IF(AND(A60&lt;&gt;"",G$5&lt;&gt;""),参数计算!ED62,"")</f>
        <v/>
      </c>
      <c r="H60" s="163" t="str">
        <f>IF(AND(A60&lt;&gt;"",H$5&lt;&gt;""),参数计算!EE62,"")</f>
        <v/>
      </c>
      <c r="I60" s="162" t="str">
        <f t="shared" si="0"/>
        <v/>
      </c>
      <c r="J60" s="164"/>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row>
    <row r="61" ht="24.95" customHeight="1" spans="1:66">
      <c r="A61" s="160" t="str">
        <f>IF($D$1&lt;&gt;"",参数计算!A63,"")</f>
        <v/>
      </c>
      <c r="B61" s="160" t="str">
        <f>IF($D$1&lt;&gt;"",参数计算!B63,"")</f>
        <v/>
      </c>
      <c r="C61" s="160" t="str">
        <f>IF($D$1&lt;&gt;"",参数计算!C63,"")</f>
        <v/>
      </c>
      <c r="D61" s="163" t="str">
        <f>IF(AND(A61&lt;&gt;"",D$5&lt;&gt;""),参数计算!EA63,"")</f>
        <v/>
      </c>
      <c r="E61" s="163" t="str">
        <f>IF(AND(A61&lt;&gt;"",E$5&lt;&gt;""),参数计算!EB63,"")</f>
        <v/>
      </c>
      <c r="F61" s="163" t="str">
        <f>IF(AND(A61&lt;&gt;"",F$5&lt;&gt;""),参数计算!EC63,"")</f>
        <v/>
      </c>
      <c r="G61" s="163" t="str">
        <f>IF(AND(A61&lt;&gt;"",G$5&lt;&gt;""),参数计算!ED63,"")</f>
        <v/>
      </c>
      <c r="H61" s="163" t="str">
        <f>IF(AND(A61&lt;&gt;"",H$5&lt;&gt;""),参数计算!EE63,"")</f>
        <v/>
      </c>
      <c r="I61" s="162" t="str">
        <f t="shared" si="0"/>
        <v/>
      </c>
      <c r="J61" s="164"/>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row>
    <row r="62" ht="24.95" customHeight="1" spans="1:66">
      <c r="A62" s="160" t="str">
        <f>IF($D$1&lt;&gt;"",参数计算!A64,"")</f>
        <v/>
      </c>
      <c r="B62" s="160" t="str">
        <f>IF($D$1&lt;&gt;"",参数计算!B64,"")</f>
        <v/>
      </c>
      <c r="C62" s="160" t="str">
        <f>IF($D$1&lt;&gt;"",参数计算!C64,"")</f>
        <v/>
      </c>
      <c r="D62" s="163" t="str">
        <f>IF(AND(A62&lt;&gt;"",D$5&lt;&gt;""),参数计算!EA64,"")</f>
        <v/>
      </c>
      <c r="E62" s="163" t="str">
        <f>IF(AND(A62&lt;&gt;"",E$5&lt;&gt;""),参数计算!EB64,"")</f>
        <v/>
      </c>
      <c r="F62" s="163" t="str">
        <f>IF(AND(A62&lt;&gt;"",F$5&lt;&gt;""),参数计算!EC64,"")</f>
        <v/>
      </c>
      <c r="G62" s="163" t="str">
        <f>IF(AND(A62&lt;&gt;"",G$5&lt;&gt;""),参数计算!ED64,"")</f>
        <v/>
      </c>
      <c r="H62" s="163" t="str">
        <f>IF(AND(A62&lt;&gt;"",H$5&lt;&gt;""),参数计算!EE64,"")</f>
        <v/>
      </c>
      <c r="I62" s="162" t="str">
        <f t="shared" si="0"/>
        <v/>
      </c>
      <c r="J62" s="164"/>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row>
    <row r="63" ht="24.95" customHeight="1" spans="1:66">
      <c r="A63" s="160" t="str">
        <f>IF($D$1&lt;&gt;"",参数计算!A65,"")</f>
        <v/>
      </c>
      <c r="B63" s="160" t="str">
        <f>IF($D$1&lt;&gt;"",参数计算!B65,"")</f>
        <v/>
      </c>
      <c r="C63" s="160" t="str">
        <f>IF($D$1&lt;&gt;"",参数计算!C65,"")</f>
        <v/>
      </c>
      <c r="D63" s="163" t="str">
        <f>IF(AND(A63&lt;&gt;"",D$5&lt;&gt;""),参数计算!EA65,"")</f>
        <v/>
      </c>
      <c r="E63" s="163" t="str">
        <f>IF(AND(A63&lt;&gt;"",E$5&lt;&gt;""),参数计算!EB65,"")</f>
        <v/>
      </c>
      <c r="F63" s="163" t="str">
        <f>IF(AND(A63&lt;&gt;"",F$5&lt;&gt;""),参数计算!EC65,"")</f>
        <v/>
      </c>
      <c r="G63" s="163" t="str">
        <f>IF(AND(A63&lt;&gt;"",G$5&lt;&gt;""),参数计算!ED65,"")</f>
        <v/>
      </c>
      <c r="H63" s="163" t="str">
        <f>IF(AND(A63&lt;&gt;"",H$5&lt;&gt;""),参数计算!EE65,"")</f>
        <v/>
      </c>
      <c r="I63" s="162" t="str">
        <f t="shared" si="0"/>
        <v/>
      </c>
      <c r="J63" s="164"/>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row>
    <row r="64" ht="24.95" customHeight="1" spans="1:66">
      <c r="A64" s="160" t="str">
        <f>IF($D$1&lt;&gt;"",参数计算!A66,"")</f>
        <v/>
      </c>
      <c r="B64" s="160" t="str">
        <f>IF($D$1&lt;&gt;"",参数计算!B66,"")</f>
        <v/>
      </c>
      <c r="C64" s="160" t="str">
        <f>IF($D$1&lt;&gt;"",参数计算!C66,"")</f>
        <v/>
      </c>
      <c r="D64" s="163" t="str">
        <f>IF(AND(A64&lt;&gt;"",D$5&lt;&gt;""),参数计算!EA66,"")</f>
        <v/>
      </c>
      <c r="E64" s="163" t="str">
        <f>IF(AND(A64&lt;&gt;"",E$5&lt;&gt;""),参数计算!EB66,"")</f>
        <v/>
      </c>
      <c r="F64" s="163" t="str">
        <f>IF(AND(A64&lt;&gt;"",F$5&lt;&gt;""),参数计算!EC66,"")</f>
        <v/>
      </c>
      <c r="G64" s="163" t="str">
        <f>IF(AND(A64&lt;&gt;"",G$5&lt;&gt;""),参数计算!ED66,"")</f>
        <v/>
      </c>
      <c r="H64" s="163" t="str">
        <f>IF(AND(A64&lt;&gt;"",H$5&lt;&gt;""),参数计算!EE66,"")</f>
        <v/>
      </c>
      <c r="I64" s="162" t="str">
        <f t="shared" si="0"/>
        <v/>
      </c>
      <c r="J64" s="164"/>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row>
    <row r="65" ht="24.95" customHeight="1" spans="1:66">
      <c r="A65" s="160" t="str">
        <f>IF($D$1&lt;&gt;"",参数计算!A67,"")</f>
        <v/>
      </c>
      <c r="B65" s="160" t="str">
        <f>IF($D$1&lt;&gt;"",参数计算!B67,"")</f>
        <v/>
      </c>
      <c r="C65" s="160" t="str">
        <f>IF($D$1&lt;&gt;"",参数计算!C67,"")</f>
        <v/>
      </c>
      <c r="D65" s="163" t="str">
        <f>IF(AND(A65&lt;&gt;"",D$5&lt;&gt;""),参数计算!EA67,"")</f>
        <v/>
      </c>
      <c r="E65" s="163" t="str">
        <f>IF(AND(A65&lt;&gt;"",E$5&lt;&gt;""),参数计算!EB67,"")</f>
        <v/>
      </c>
      <c r="F65" s="163" t="str">
        <f>IF(AND(A65&lt;&gt;"",F$5&lt;&gt;""),参数计算!EC67,"")</f>
        <v/>
      </c>
      <c r="G65" s="163" t="str">
        <f>IF(AND(A65&lt;&gt;"",G$5&lt;&gt;""),参数计算!ED67,"")</f>
        <v/>
      </c>
      <c r="H65" s="163" t="str">
        <f>IF(AND(A65&lt;&gt;"",H$5&lt;&gt;""),参数计算!EE67,"")</f>
        <v/>
      </c>
      <c r="I65" s="162" t="str">
        <f t="shared" si="0"/>
        <v/>
      </c>
      <c r="J65" s="164"/>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row>
    <row r="66" ht="24.95" customHeight="1" spans="1:66">
      <c r="A66" s="160" t="str">
        <f>IF($D$1&lt;&gt;"",参数计算!A68,"")</f>
        <v/>
      </c>
      <c r="B66" s="160" t="str">
        <f>IF($D$1&lt;&gt;"",参数计算!B68,"")</f>
        <v/>
      </c>
      <c r="C66" s="160" t="str">
        <f>IF($D$1&lt;&gt;"",参数计算!C68,"")</f>
        <v/>
      </c>
      <c r="D66" s="163" t="str">
        <f>IF(AND(A66&lt;&gt;"",D$5&lt;&gt;""),参数计算!EA68,"")</f>
        <v/>
      </c>
      <c r="E66" s="163" t="str">
        <f>IF(AND(A66&lt;&gt;"",E$5&lt;&gt;""),参数计算!EB68,"")</f>
        <v/>
      </c>
      <c r="F66" s="163" t="str">
        <f>IF(AND(A66&lt;&gt;"",F$5&lt;&gt;""),参数计算!EC68,"")</f>
        <v/>
      </c>
      <c r="G66" s="163" t="str">
        <f>IF(AND(A66&lt;&gt;"",G$5&lt;&gt;""),参数计算!ED68,"")</f>
        <v/>
      </c>
      <c r="H66" s="163" t="str">
        <f>IF(AND(A66&lt;&gt;"",H$5&lt;&gt;""),参数计算!EE68,"")</f>
        <v/>
      </c>
      <c r="I66" s="162" t="str">
        <f t="shared" si="0"/>
        <v/>
      </c>
      <c r="J66" s="164"/>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row>
    <row r="67" ht="24.95" customHeight="1" spans="1:66">
      <c r="A67" s="160" t="str">
        <f>IF($D$1&lt;&gt;"",参数计算!A69,"")</f>
        <v/>
      </c>
      <c r="B67" s="160" t="str">
        <f>IF($D$1&lt;&gt;"",参数计算!B69,"")</f>
        <v/>
      </c>
      <c r="C67" s="160" t="str">
        <f>IF($D$1&lt;&gt;"",参数计算!C69,"")</f>
        <v/>
      </c>
      <c r="D67" s="163" t="str">
        <f>IF(AND(A67&lt;&gt;"",D$5&lt;&gt;""),参数计算!EA69,"")</f>
        <v/>
      </c>
      <c r="E67" s="163" t="str">
        <f>IF(AND(A67&lt;&gt;"",E$5&lt;&gt;""),参数计算!EB69,"")</f>
        <v/>
      </c>
      <c r="F67" s="163" t="str">
        <f>IF(AND(A67&lt;&gt;"",F$5&lt;&gt;""),参数计算!EC69,"")</f>
        <v/>
      </c>
      <c r="G67" s="163" t="str">
        <f>IF(AND(A67&lt;&gt;"",G$5&lt;&gt;""),参数计算!ED69,"")</f>
        <v/>
      </c>
      <c r="H67" s="163" t="str">
        <f>IF(AND(A67&lt;&gt;"",H$5&lt;&gt;""),参数计算!EE69,"")</f>
        <v/>
      </c>
      <c r="I67" s="162" t="str">
        <f t="shared" si="0"/>
        <v/>
      </c>
      <c r="J67" s="164"/>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row>
    <row r="68" ht="24.95" customHeight="1" spans="1:66">
      <c r="A68" s="160" t="str">
        <f>IF($D$1&lt;&gt;"",参数计算!A70,"")</f>
        <v/>
      </c>
      <c r="B68" s="160" t="str">
        <f>IF($D$1&lt;&gt;"",参数计算!B70,"")</f>
        <v/>
      </c>
      <c r="C68" s="160" t="str">
        <f>IF($D$1&lt;&gt;"",参数计算!C70,"")</f>
        <v/>
      </c>
      <c r="D68" s="163" t="str">
        <f>IF(AND(A68&lt;&gt;"",D$5&lt;&gt;""),参数计算!EA70,"")</f>
        <v/>
      </c>
      <c r="E68" s="163" t="str">
        <f>IF(AND(A68&lt;&gt;"",E$5&lt;&gt;""),参数计算!EB70,"")</f>
        <v/>
      </c>
      <c r="F68" s="163" t="str">
        <f>IF(AND(A68&lt;&gt;"",F$5&lt;&gt;""),参数计算!EC70,"")</f>
        <v/>
      </c>
      <c r="G68" s="163" t="str">
        <f>IF(AND(A68&lt;&gt;"",G$5&lt;&gt;""),参数计算!ED70,"")</f>
        <v/>
      </c>
      <c r="H68" s="163" t="str">
        <f>IF(AND(A68&lt;&gt;"",H$5&lt;&gt;""),参数计算!EE70,"")</f>
        <v/>
      </c>
      <c r="I68" s="162" t="str">
        <f t="shared" si="0"/>
        <v/>
      </c>
      <c r="J68" s="164"/>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row>
    <row r="69" ht="24.95" customHeight="1" spans="1:66">
      <c r="A69" s="160" t="str">
        <f>IF($D$1&lt;&gt;"",参数计算!A71,"")</f>
        <v/>
      </c>
      <c r="B69" s="160" t="str">
        <f>IF($D$1&lt;&gt;"",参数计算!B71,"")</f>
        <v/>
      </c>
      <c r="C69" s="160" t="str">
        <f>IF($D$1&lt;&gt;"",参数计算!C71,"")</f>
        <v/>
      </c>
      <c r="D69" s="163" t="str">
        <f>IF(AND(A69&lt;&gt;"",D$5&lt;&gt;""),参数计算!EA71,"")</f>
        <v/>
      </c>
      <c r="E69" s="163" t="str">
        <f>IF(AND(A69&lt;&gt;"",E$5&lt;&gt;""),参数计算!EB71,"")</f>
        <v/>
      </c>
      <c r="F69" s="163" t="str">
        <f>IF(AND(A69&lt;&gt;"",F$5&lt;&gt;""),参数计算!EC71,"")</f>
        <v/>
      </c>
      <c r="G69" s="163" t="str">
        <f>IF(AND(A69&lt;&gt;"",G$5&lt;&gt;""),参数计算!ED71,"")</f>
        <v/>
      </c>
      <c r="H69" s="163" t="str">
        <f>IF(AND(A69&lt;&gt;"",H$5&lt;&gt;""),参数计算!EE71,"")</f>
        <v/>
      </c>
      <c r="I69" s="162" t="str">
        <f t="shared" si="0"/>
        <v/>
      </c>
      <c r="J69" s="164"/>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row>
    <row r="70" ht="24.95" customHeight="1" spans="1:66">
      <c r="A70" s="160" t="str">
        <f>IF($D$1&lt;&gt;"",参数计算!A72,"")</f>
        <v/>
      </c>
      <c r="B70" s="160" t="str">
        <f>IF($D$1&lt;&gt;"",参数计算!B72,"")</f>
        <v/>
      </c>
      <c r="C70" s="160" t="str">
        <f>IF($D$1&lt;&gt;"",参数计算!C72,"")</f>
        <v/>
      </c>
      <c r="D70" s="163" t="str">
        <f>IF(AND(A70&lt;&gt;"",D$5&lt;&gt;""),参数计算!EA72,"")</f>
        <v/>
      </c>
      <c r="E70" s="163" t="str">
        <f>IF(AND(A70&lt;&gt;"",E$5&lt;&gt;""),参数计算!EB72,"")</f>
        <v/>
      </c>
      <c r="F70" s="163" t="str">
        <f>IF(AND(A70&lt;&gt;"",F$5&lt;&gt;""),参数计算!EC72,"")</f>
        <v/>
      </c>
      <c r="G70" s="163" t="str">
        <f>IF(AND(A70&lt;&gt;"",G$5&lt;&gt;""),参数计算!ED72,"")</f>
        <v/>
      </c>
      <c r="H70" s="163" t="str">
        <f>IF(AND(A70&lt;&gt;"",H$5&lt;&gt;""),参数计算!EE72,"")</f>
        <v/>
      </c>
      <c r="I70" s="162" t="str">
        <f t="shared" si="0"/>
        <v/>
      </c>
      <c r="J70" s="164"/>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row>
    <row r="71" ht="24.95" customHeight="1" spans="1:66">
      <c r="A71" s="160" t="str">
        <f>IF($D$1&lt;&gt;"",参数计算!A73,"")</f>
        <v/>
      </c>
      <c r="B71" s="160" t="str">
        <f>IF($D$1&lt;&gt;"",参数计算!B73,"")</f>
        <v/>
      </c>
      <c r="C71" s="160" t="str">
        <f>IF($D$1&lt;&gt;"",参数计算!C73,"")</f>
        <v/>
      </c>
      <c r="D71" s="163" t="str">
        <f>IF(AND(A71&lt;&gt;"",D$5&lt;&gt;""),参数计算!EA73,"")</f>
        <v/>
      </c>
      <c r="E71" s="163" t="str">
        <f>IF(AND(A71&lt;&gt;"",E$5&lt;&gt;""),参数计算!EB73,"")</f>
        <v/>
      </c>
      <c r="F71" s="163" t="str">
        <f>IF(AND(A71&lt;&gt;"",F$5&lt;&gt;""),参数计算!EC73,"")</f>
        <v/>
      </c>
      <c r="G71" s="163" t="str">
        <f>IF(AND(A71&lt;&gt;"",G$5&lt;&gt;""),参数计算!ED73,"")</f>
        <v/>
      </c>
      <c r="H71" s="163" t="str">
        <f>IF(AND(A71&lt;&gt;"",H$5&lt;&gt;""),参数计算!EE73,"")</f>
        <v/>
      </c>
      <c r="I71" s="162" t="str">
        <f t="shared" ref="I71:I105" si="1">IF(AND(A71&lt;&gt;"",$I$5&lt;&gt;""),SUM(D71:H71),"")</f>
        <v/>
      </c>
      <c r="J71" s="164"/>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row>
    <row r="72" ht="24.95" customHeight="1" spans="1:66">
      <c r="A72" s="160" t="str">
        <f>IF($D$1&lt;&gt;"",参数计算!A74,"")</f>
        <v/>
      </c>
      <c r="B72" s="160" t="str">
        <f>IF($D$1&lt;&gt;"",参数计算!B74,"")</f>
        <v/>
      </c>
      <c r="C72" s="160" t="str">
        <f>IF($D$1&lt;&gt;"",参数计算!C74,"")</f>
        <v/>
      </c>
      <c r="D72" s="163" t="str">
        <f>IF(AND(A72&lt;&gt;"",D$5&lt;&gt;""),参数计算!EA74,"")</f>
        <v/>
      </c>
      <c r="E72" s="163" t="str">
        <f>IF(AND(A72&lt;&gt;"",E$5&lt;&gt;""),参数计算!EB74,"")</f>
        <v/>
      </c>
      <c r="F72" s="163" t="str">
        <f>IF(AND(A72&lt;&gt;"",F$5&lt;&gt;""),参数计算!EC74,"")</f>
        <v/>
      </c>
      <c r="G72" s="163" t="str">
        <f>IF(AND(A72&lt;&gt;"",G$5&lt;&gt;""),参数计算!ED74,"")</f>
        <v/>
      </c>
      <c r="H72" s="163" t="str">
        <f>IF(AND(A72&lt;&gt;"",H$5&lt;&gt;""),参数计算!EE74,"")</f>
        <v/>
      </c>
      <c r="I72" s="162" t="str">
        <f t="shared" si="1"/>
        <v/>
      </c>
      <c r="J72" s="164"/>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row>
    <row r="73" ht="24.95" customHeight="1" spans="1:66">
      <c r="A73" s="160" t="str">
        <f>IF($D$1&lt;&gt;"",参数计算!A75,"")</f>
        <v/>
      </c>
      <c r="B73" s="160" t="str">
        <f>IF($D$1&lt;&gt;"",参数计算!B75,"")</f>
        <v/>
      </c>
      <c r="C73" s="160" t="str">
        <f>IF($D$1&lt;&gt;"",参数计算!C75,"")</f>
        <v/>
      </c>
      <c r="D73" s="163" t="str">
        <f>IF(AND(A73&lt;&gt;"",D$5&lt;&gt;""),参数计算!EA75,"")</f>
        <v/>
      </c>
      <c r="E73" s="163" t="str">
        <f>IF(AND(A73&lt;&gt;"",E$5&lt;&gt;""),参数计算!EB75,"")</f>
        <v/>
      </c>
      <c r="F73" s="163" t="str">
        <f>IF(AND(A73&lt;&gt;"",F$5&lt;&gt;""),参数计算!EC75,"")</f>
        <v/>
      </c>
      <c r="G73" s="163" t="str">
        <f>IF(AND(A73&lt;&gt;"",G$5&lt;&gt;""),参数计算!ED75,"")</f>
        <v/>
      </c>
      <c r="H73" s="163" t="str">
        <f>IF(AND(A73&lt;&gt;"",H$5&lt;&gt;""),参数计算!EE75,"")</f>
        <v/>
      </c>
      <c r="I73" s="162" t="str">
        <f t="shared" si="1"/>
        <v/>
      </c>
      <c r="J73" s="164"/>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row>
    <row r="74" ht="24.95" customHeight="1" spans="1:66">
      <c r="A74" s="160" t="str">
        <f>IF($D$1&lt;&gt;"",参数计算!A76,"")</f>
        <v/>
      </c>
      <c r="B74" s="160" t="str">
        <f>IF($D$1&lt;&gt;"",参数计算!B76,"")</f>
        <v/>
      </c>
      <c r="C74" s="160" t="str">
        <f>IF($D$1&lt;&gt;"",参数计算!C76,"")</f>
        <v/>
      </c>
      <c r="D74" s="163" t="str">
        <f>IF(AND(A74&lt;&gt;"",D$5&lt;&gt;""),参数计算!EA76,"")</f>
        <v/>
      </c>
      <c r="E74" s="163" t="str">
        <f>IF(AND(A74&lt;&gt;"",E$5&lt;&gt;""),参数计算!EB76,"")</f>
        <v/>
      </c>
      <c r="F74" s="163" t="str">
        <f>IF(AND(A74&lt;&gt;"",F$5&lt;&gt;""),参数计算!EC76,"")</f>
        <v/>
      </c>
      <c r="G74" s="163" t="str">
        <f>IF(AND(A74&lt;&gt;"",G$5&lt;&gt;""),参数计算!ED76,"")</f>
        <v/>
      </c>
      <c r="H74" s="163" t="str">
        <f>IF(AND(A74&lt;&gt;"",H$5&lt;&gt;""),参数计算!EE76,"")</f>
        <v/>
      </c>
      <c r="I74" s="162" t="str">
        <f t="shared" si="1"/>
        <v/>
      </c>
      <c r="J74" s="164"/>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row>
    <row r="75" ht="24.95" customHeight="1" spans="1:66">
      <c r="A75" s="160" t="str">
        <f>IF($D$1&lt;&gt;"",参数计算!A77,"")</f>
        <v/>
      </c>
      <c r="B75" s="160" t="str">
        <f>IF($D$1&lt;&gt;"",参数计算!B77,"")</f>
        <v/>
      </c>
      <c r="C75" s="160" t="str">
        <f>IF($D$1&lt;&gt;"",参数计算!C77,"")</f>
        <v/>
      </c>
      <c r="D75" s="163" t="str">
        <f>IF(AND(A75&lt;&gt;"",D$5&lt;&gt;""),参数计算!EA77,"")</f>
        <v/>
      </c>
      <c r="E75" s="163" t="str">
        <f>IF(AND(A75&lt;&gt;"",E$5&lt;&gt;""),参数计算!EB77,"")</f>
        <v/>
      </c>
      <c r="F75" s="163" t="str">
        <f>IF(AND(A75&lt;&gt;"",F$5&lt;&gt;""),参数计算!EC77,"")</f>
        <v/>
      </c>
      <c r="G75" s="163" t="str">
        <f>IF(AND(A75&lt;&gt;"",G$5&lt;&gt;""),参数计算!ED77,"")</f>
        <v/>
      </c>
      <c r="H75" s="163" t="str">
        <f>IF(AND(A75&lt;&gt;"",H$5&lt;&gt;""),参数计算!EE77,"")</f>
        <v/>
      </c>
      <c r="I75" s="162" t="str">
        <f t="shared" si="1"/>
        <v/>
      </c>
      <c r="J75" s="164"/>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row>
    <row r="76" ht="24.95" customHeight="1" spans="1:66">
      <c r="A76" s="160" t="str">
        <f>IF($D$1&lt;&gt;"",参数计算!A78,"")</f>
        <v/>
      </c>
      <c r="B76" s="160" t="str">
        <f>IF($D$1&lt;&gt;"",参数计算!B78,"")</f>
        <v/>
      </c>
      <c r="C76" s="160" t="str">
        <f>IF($D$1&lt;&gt;"",参数计算!C78,"")</f>
        <v/>
      </c>
      <c r="D76" s="163" t="str">
        <f>IF(AND(A76&lt;&gt;"",D$5&lt;&gt;""),参数计算!EA78,"")</f>
        <v/>
      </c>
      <c r="E76" s="163" t="str">
        <f>IF(AND(A76&lt;&gt;"",E$5&lt;&gt;""),参数计算!EB78,"")</f>
        <v/>
      </c>
      <c r="F76" s="163" t="str">
        <f>IF(AND(A76&lt;&gt;"",F$5&lt;&gt;""),参数计算!EC78,"")</f>
        <v/>
      </c>
      <c r="G76" s="163" t="str">
        <f>IF(AND(A76&lt;&gt;"",G$5&lt;&gt;""),参数计算!ED78,"")</f>
        <v/>
      </c>
      <c r="H76" s="163" t="str">
        <f>IF(AND(A76&lt;&gt;"",H$5&lt;&gt;""),参数计算!EE78,"")</f>
        <v/>
      </c>
      <c r="I76" s="162" t="str">
        <f t="shared" si="1"/>
        <v/>
      </c>
      <c r="J76" s="164"/>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row>
    <row r="77" ht="24.95" customHeight="1" spans="1:66">
      <c r="A77" s="160" t="str">
        <f>IF($D$1&lt;&gt;"",参数计算!A79,"")</f>
        <v/>
      </c>
      <c r="B77" s="160" t="str">
        <f>IF($D$1&lt;&gt;"",参数计算!B79,"")</f>
        <v/>
      </c>
      <c r="C77" s="160" t="str">
        <f>IF($D$1&lt;&gt;"",参数计算!C79,"")</f>
        <v/>
      </c>
      <c r="D77" s="163" t="str">
        <f>IF(AND(A77&lt;&gt;"",D$5&lt;&gt;""),参数计算!EA79,"")</f>
        <v/>
      </c>
      <c r="E77" s="163" t="str">
        <f>IF(AND(A77&lt;&gt;"",E$5&lt;&gt;""),参数计算!EB79,"")</f>
        <v/>
      </c>
      <c r="F77" s="163" t="str">
        <f>IF(AND(A77&lt;&gt;"",F$5&lt;&gt;""),参数计算!EC79,"")</f>
        <v/>
      </c>
      <c r="G77" s="163" t="str">
        <f>IF(AND(A77&lt;&gt;"",G$5&lt;&gt;""),参数计算!ED79,"")</f>
        <v/>
      </c>
      <c r="H77" s="163" t="str">
        <f>IF(AND(A77&lt;&gt;"",H$5&lt;&gt;""),参数计算!EE79,"")</f>
        <v/>
      </c>
      <c r="I77" s="162" t="str">
        <f t="shared" si="1"/>
        <v/>
      </c>
      <c r="J77" s="164"/>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row>
    <row r="78" ht="24.95" customHeight="1" spans="1:66">
      <c r="A78" s="160" t="str">
        <f>IF($D$1&lt;&gt;"",参数计算!A80,"")</f>
        <v/>
      </c>
      <c r="B78" s="160" t="str">
        <f>IF($D$1&lt;&gt;"",参数计算!B80,"")</f>
        <v/>
      </c>
      <c r="C78" s="160" t="str">
        <f>IF($D$1&lt;&gt;"",参数计算!C80,"")</f>
        <v/>
      </c>
      <c r="D78" s="163" t="str">
        <f>IF(AND(A78&lt;&gt;"",D$5&lt;&gt;""),参数计算!EA80,"")</f>
        <v/>
      </c>
      <c r="E78" s="163" t="str">
        <f>IF(AND(A78&lt;&gt;"",E$5&lt;&gt;""),参数计算!EB80,"")</f>
        <v/>
      </c>
      <c r="F78" s="163" t="str">
        <f>IF(AND(A78&lt;&gt;"",F$5&lt;&gt;""),参数计算!EC80,"")</f>
        <v/>
      </c>
      <c r="G78" s="163" t="str">
        <f>IF(AND(A78&lt;&gt;"",G$5&lt;&gt;""),参数计算!ED80,"")</f>
        <v/>
      </c>
      <c r="H78" s="163" t="str">
        <f>IF(AND(A78&lt;&gt;"",H$5&lt;&gt;""),参数计算!EE80,"")</f>
        <v/>
      </c>
      <c r="I78" s="162" t="str">
        <f t="shared" si="1"/>
        <v/>
      </c>
      <c r="J78" s="164"/>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row>
    <row r="79" ht="24.95" customHeight="1" spans="1:66">
      <c r="A79" s="160" t="str">
        <f>IF($D$1&lt;&gt;"",参数计算!A81,"")</f>
        <v/>
      </c>
      <c r="B79" s="160" t="str">
        <f>IF($D$1&lt;&gt;"",参数计算!B81,"")</f>
        <v/>
      </c>
      <c r="C79" s="160" t="str">
        <f>IF($D$1&lt;&gt;"",参数计算!C81,"")</f>
        <v/>
      </c>
      <c r="D79" s="163" t="str">
        <f>IF(AND(A79&lt;&gt;"",D$5&lt;&gt;""),参数计算!EA81,"")</f>
        <v/>
      </c>
      <c r="E79" s="163" t="str">
        <f>IF(AND(A79&lt;&gt;"",E$5&lt;&gt;""),参数计算!EB81,"")</f>
        <v/>
      </c>
      <c r="F79" s="163" t="str">
        <f>IF(AND(A79&lt;&gt;"",F$5&lt;&gt;""),参数计算!EC81,"")</f>
        <v/>
      </c>
      <c r="G79" s="163" t="str">
        <f>IF(AND(A79&lt;&gt;"",G$5&lt;&gt;""),参数计算!ED81,"")</f>
        <v/>
      </c>
      <c r="H79" s="163" t="str">
        <f>IF(AND(A79&lt;&gt;"",H$5&lt;&gt;""),参数计算!EE81,"")</f>
        <v/>
      </c>
      <c r="I79" s="162" t="str">
        <f t="shared" si="1"/>
        <v/>
      </c>
      <c r="J79" s="164"/>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row>
    <row r="80" ht="24.95" customHeight="1" spans="1:66">
      <c r="A80" s="160" t="str">
        <f>IF($D$1&lt;&gt;"",参数计算!A82,"")</f>
        <v/>
      </c>
      <c r="B80" s="160" t="str">
        <f>IF($D$1&lt;&gt;"",参数计算!B82,"")</f>
        <v/>
      </c>
      <c r="C80" s="160" t="str">
        <f>IF($D$1&lt;&gt;"",参数计算!C82,"")</f>
        <v/>
      </c>
      <c r="D80" s="163" t="str">
        <f>IF(AND(A80&lt;&gt;"",D$5&lt;&gt;""),参数计算!EA82,"")</f>
        <v/>
      </c>
      <c r="E80" s="163" t="str">
        <f>IF(AND(A80&lt;&gt;"",E$5&lt;&gt;""),参数计算!EB82,"")</f>
        <v/>
      </c>
      <c r="F80" s="163" t="str">
        <f>IF(AND(A80&lt;&gt;"",F$5&lt;&gt;""),参数计算!EC82,"")</f>
        <v/>
      </c>
      <c r="G80" s="163" t="str">
        <f>IF(AND(A80&lt;&gt;"",G$5&lt;&gt;""),参数计算!ED82,"")</f>
        <v/>
      </c>
      <c r="H80" s="163" t="str">
        <f>IF(AND(A80&lt;&gt;"",H$5&lt;&gt;""),参数计算!EE82,"")</f>
        <v/>
      </c>
      <c r="I80" s="162" t="str">
        <f t="shared" si="1"/>
        <v/>
      </c>
      <c r="J80" s="164"/>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row>
    <row r="81" ht="24.95" customHeight="1" spans="1:66">
      <c r="A81" s="160" t="str">
        <f>IF($D$1&lt;&gt;"",参数计算!A83,"")</f>
        <v/>
      </c>
      <c r="B81" s="160" t="str">
        <f>IF($D$1&lt;&gt;"",参数计算!B83,"")</f>
        <v/>
      </c>
      <c r="C81" s="160" t="str">
        <f>IF($D$1&lt;&gt;"",参数计算!C83,"")</f>
        <v/>
      </c>
      <c r="D81" s="163" t="str">
        <f>IF(AND(A81&lt;&gt;"",D$5&lt;&gt;""),参数计算!EA83,"")</f>
        <v/>
      </c>
      <c r="E81" s="163" t="str">
        <f>IF(AND(A81&lt;&gt;"",E$5&lt;&gt;""),参数计算!EB83,"")</f>
        <v/>
      </c>
      <c r="F81" s="163" t="str">
        <f>IF(AND(A81&lt;&gt;"",F$5&lt;&gt;""),参数计算!EC83,"")</f>
        <v/>
      </c>
      <c r="G81" s="163" t="str">
        <f>IF(AND(A81&lt;&gt;"",G$5&lt;&gt;""),参数计算!ED83,"")</f>
        <v/>
      </c>
      <c r="H81" s="163" t="str">
        <f>IF(AND(A81&lt;&gt;"",H$5&lt;&gt;""),参数计算!EE83,"")</f>
        <v/>
      </c>
      <c r="I81" s="162" t="str">
        <f t="shared" si="1"/>
        <v/>
      </c>
      <c r="J81" s="164"/>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row>
    <row r="82" ht="24.95" customHeight="1" spans="1:66">
      <c r="A82" s="160" t="str">
        <f>IF($D$1&lt;&gt;"",参数计算!A84,"")</f>
        <v/>
      </c>
      <c r="B82" s="160" t="str">
        <f>IF($D$1&lt;&gt;"",参数计算!B84,"")</f>
        <v/>
      </c>
      <c r="C82" s="160" t="str">
        <f>IF($D$1&lt;&gt;"",参数计算!C84,"")</f>
        <v/>
      </c>
      <c r="D82" s="163" t="str">
        <f>IF(AND(A82&lt;&gt;"",D$5&lt;&gt;""),参数计算!EA84,"")</f>
        <v/>
      </c>
      <c r="E82" s="163" t="str">
        <f>IF(AND(A82&lt;&gt;"",E$5&lt;&gt;""),参数计算!EB84,"")</f>
        <v/>
      </c>
      <c r="F82" s="163" t="str">
        <f>IF(AND(A82&lt;&gt;"",F$5&lt;&gt;""),参数计算!EC84,"")</f>
        <v/>
      </c>
      <c r="G82" s="163" t="str">
        <f>IF(AND(A82&lt;&gt;"",G$5&lt;&gt;""),参数计算!ED84,"")</f>
        <v/>
      </c>
      <c r="H82" s="163" t="str">
        <f>IF(AND(A82&lt;&gt;"",H$5&lt;&gt;""),参数计算!EE84,"")</f>
        <v/>
      </c>
      <c r="I82" s="162" t="str">
        <f t="shared" si="1"/>
        <v/>
      </c>
      <c r="J82" s="164"/>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row>
    <row r="83" ht="24.95" customHeight="1" spans="1:66">
      <c r="A83" s="160" t="str">
        <f>IF($D$1&lt;&gt;"",参数计算!A85,"")</f>
        <v/>
      </c>
      <c r="B83" s="160" t="str">
        <f>IF($D$1&lt;&gt;"",参数计算!B85,"")</f>
        <v/>
      </c>
      <c r="C83" s="160" t="str">
        <f>IF($D$1&lt;&gt;"",参数计算!C85,"")</f>
        <v/>
      </c>
      <c r="D83" s="163" t="str">
        <f>IF(AND(A83&lt;&gt;"",D$5&lt;&gt;""),参数计算!EA85,"")</f>
        <v/>
      </c>
      <c r="E83" s="163" t="str">
        <f>IF(AND(A83&lt;&gt;"",E$5&lt;&gt;""),参数计算!EB85,"")</f>
        <v/>
      </c>
      <c r="F83" s="163" t="str">
        <f>IF(AND(A83&lt;&gt;"",F$5&lt;&gt;""),参数计算!EC85,"")</f>
        <v/>
      </c>
      <c r="G83" s="163" t="str">
        <f>IF(AND(A83&lt;&gt;"",G$5&lt;&gt;""),参数计算!ED85,"")</f>
        <v/>
      </c>
      <c r="H83" s="163" t="str">
        <f>IF(AND(A83&lt;&gt;"",H$5&lt;&gt;""),参数计算!EE85,"")</f>
        <v/>
      </c>
      <c r="I83" s="162" t="str">
        <f t="shared" si="1"/>
        <v/>
      </c>
      <c r="J83" s="164"/>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row>
    <row r="84" ht="24.95" customHeight="1" spans="1:66">
      <c r="A84" s="160" t="str">
        <f>IF($D$1&lt;&gt;"",参数计算!A86,"")</f>
        <v/>
      </c>
      <c r="B84" s="160" t="str">
        <f>IF($D$1&lt;&gt;"",参数计算!B86,"")</f>
        <v/>
      </c>
      <c r="C84" s="160" t="str">
        <f>IF($D$1&lt;&gt;"",参数计算!C86,"")</f>
        <v/>
      </c>
      <c r="D84" s="163" t="str">
        <f>IF(AND(A84&lt;&gt;"",D$5&lt;&gt;""),参数计算!EA86,"")</f>
        <v/>
      </c>
      <c r="E84" s="163" t="str">
        <f>IF(AND(A84&lt;&gt;"",E$5&lt;&gt;""),参数计算!EB86,"")</f>
        <v/>
      </c>
      <c r="F84" s="163" t="str">
        <f>IF(AND(A84&lt;&gt;"",F$5&lt;&gt;""),参数计算!EC86,"")</f>
        <v/>
      </c>
      <c r="G84" s="163" t="str">
        <f>IF(AND(A84&lt;&gt;"",G$5&lt;&gt;""),参数计算!ED86,"")</f>
        <v/>
      </c>
      <c r="H84" s="163" t="str">
        <f>IF(AND(A84&lt;&gt;"",H$5&lt;&gt;""),参数计算!EE86,"")</f>
        <v/>
      </c>
      <c r="I84" s="162" t="str">
        <f t="shared" si="1"/>
        <v/>
      </c>
      <c r="J84" s="164"/>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row>
    <row r="85" ht="24.95" customHeight="1" spans="1:66">
      <c r="A85" s="160" t="str">
        <f>IF($D$1&lt;&gt;"",参数计算!A87,"")</f>
        <v/>
      </c>
      <c r="B85" s="160" t="str">
        <f>IF($D$1&lt;&gt;"",参数计算!B87,"")</f>
        <v/>
      </c>
      <c r="C85" s="160" t="str">
        <f>IF($D$1&lt;&gt;"",参数计算!C87,"")</f>
        <v/>
      </c>
      <c r="D85" s="163" t="str">
        <f>IF(AND(A85&lt;&gt;"",D$5&lt;&gt;""),参数计算!EA87,"")</f>
        <v/>
      </c>
      <c r="E85" s="163" t="str">
        <f>IF(AND(A85&lt;&gt;"",E$5&lt;&gt;""),参数计算!EB87,"")</f>
        <v/>
      </c>
      <c r="F85" s="163" t="str">
        <f>IF(AND(A85&lt;&gt;"",F$5&lt;&gt;""),参数计算!EC87,"")</f>
        <v/>
      </c>
      <c r="G85" s="163" t="str">
        <f>IF(AND(A85&lt;&gt;"",G$5&lt;&gt;""),参数计算!ED87,"")</f>
        <v/>
      </c>
      <c r="H85" s="163" t="str">
        <f>IF(AND(A85&lt;&gt;"",H$5&lt;&gt;""),参数计算!EE87,"")</f>
        <v/>
      </c>
      <c r="I85" s="162" t="str">
        <f t="shared" si="1"/>
        <v/>
      </c>
      <c r="J85" s="164"/>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row>
    <row r="86" ht="24.95" customHeight="1" spans="1:66">
      <c r="A86" s="160" t="str">
        <f>IF($D$1&lt;&gt;"",参数计算!A88,"")</f>
        <v/>
      </c>
      <c r="B86" s="160" t="str">
        <f>IF($D$1&lt;&gt;"",参数计算!B88,"")</f>
        <v/>
      </c>
      <c r="C86" s="160" t="str">
        <f>IF($D$1&lt;&gt;"",参数计算!C88,"")</f>
        <v/>
      </c>
      <c r="D86" s="163" t="str">
        <f>IF(AND(A86&lt;&gt;"",D$5&lt;&gt;""),参数计算!EA88,"")</f>
        <v/>
      </c>
      <c r="E86" s="163" t="str">
        <f>IF(AND(A86&lt;&gt;"",E$5&lt;&gt;""),参数计算!EB88,"")</f>
        <v/>
      </c>
      <c r="F86" s="163" t="str">
        <f>IF(AND(A86&lt;&gt;"",F$5&lt;&gt;""),参数计算!EC88,"")</f>
        <v/>
      </c>
      <c r="G86" s="163" t="str">
        <f>IF(AND(A86&lt;&gt;"",G$5&lt;&gt;""),参数计算!ED88,"")</f>
        <v/>
      </c>
      <c r="H86" s="163" t="str">
        <f>IF(AND(A86&lt;&gt;"",H$5&lt;&gt;""),参数计算!EE88,"")</f>
        <v/>
      </c>
      <c r="I86" s="162" t="str">
        <f t="shared" si="1"/>
        <v/>
      </c>
      <c r="J86" s="164"/>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row>
    <row r="87" ht="24.95" customHeight="1" spans="1:66">
      <c r="A87" s="160" t="str">
        <f>IF($D$1&lt;&gt;"",参数计算!A89,"")</f>
        <v/>
      </c>
      <c r="B87" s="160" t="str">
        <f>IF($D$1&lt;&gt;"",参数计算!B89,"")</f>
        <v/>
      </c>
      <c r="C87" s="160" t="str">
        <f>IF($D$1&lt;&gt;"",参数计算!C89,"")</f>
        <v/>
      </c>
      <c r="D87" s="163" t="str">
        <f>IF(AND(A87&lt;&gt;"",D$5&lt;&gt;""),参数计算!EA89,"")</f>
        <v/>
      </c>
      <c r="E87" s="163" t="str">
        <f>IF(AND(A87&lt;&gt;"",E$5&lt;&gt;""),参数计算!EB89,"")</f>
        <v/>
      </c>
      <c r="F87" s="163" t="str">
        <f>IF(AND(A87&lt;&gt;"",F$5&lt;&gt;""),参数计算!EC89,"")</f>
        <v/>
      </c>
      <c r="G87" s="163" t="str">
        <f>IF(AND(A87&lt;&gt;"",G$5&lt;&gt;""),参数计算!ED89,"")</f>
        <v/>
      </c>
      <c r="H87" s="163" t="str">
        <f>IF(AND(A87&lt;&gt;"",H$5&lt;&gt;""),参数计算!EE89,"")</f>
        <v/>
      </c>
      <c r="I87" s="162" t="str">
        <f t="shared" si="1"/>
        <v/>
      </c>
      <c r="J87" s="164"/>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row>
    <row r="88" ht="24.95" customHeight="1" spans="1:66">
      <c r="A88" s="160" t="str">
        <f>IF($D$1&lt;&gt;"",参数计算!A90,"")</f>
        <v/>
      </c>
      <c r="B88" s="160" t="str">
        <f>IF($D$1&lt;&gt;"",参数计算!B90,"")</f>
        <v/>
      </c>
      <c r="C88" s="160" t="str">
        <f>IF($D$1&lt;&gt;"",参数计算!C90,"")</f>
        <v/>
      </c>
      <c r="D88" s="163" t="str">
        <f>IF(AND(A88&lt;&gt;"",D$5&lt;&gt;""),参数计算!EA90,"")</f>
        <v/>
      </c>
      <c r="E88" s="163" t="str">
        <f>IF(AND(A88&lt;&gt;"",E$5&lt;&gt;""),参数计算!EB90,"")</f>
        <v/>
      </c>
      <c r="F88" s="163" t="str">
        <f>IF(AND(A88&lt;&gt;"",F$5&lt;&gt;""),参数计算!EC90,"")</f>
        <v/>
      </c>
      <c r="G88" s="163" t="str">
        <f>IF(AND(A88&lt;&gt;"",G$5&lt;&gt;""),参数计算!ED90,"")</f>
        <v/>
      </c>
      <c r="H88" s="163" t="str">
        <f>IF(AND(A88&lt;&gt;"",H$5&lt;&gt;""),参数计算!EE90,"")</f>
        <v/>
      </c>
      <c r="I88" s="162" t="str">
        <f t="shared" si="1"/>
        <v/>
      </c>
      <c r="J88" s="164"/>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row>
    <row r="89" ht="24.95" customHeight="1" spans="1:66">
      <c r="A89" s="160" t="str">
        <f>IF($D$1&lt;&gt;"",参数计算!A91,"")</f>
        <v/>
      </c>
      <c r="B89" s="160" t="str">
        <f>IF($D$1&lt;&gt;"",参数计算!B91,"")</f>
        <v/>
      </c>
      <c r="C89" s="160" t="str">
        <f>IF($D$1&lt;&gt;"",参数计算!C91,"")</f>
        <v/>
      </c>
      <c r="D89" s="163" t="str">
        <f>IF(AND(A89&lt;&gt;"",D$5&lt;&gt;""),参数计算!EA91,"")</f>
        <v/>
      </c>
      <c r="E89" s="163" t="str">
        <f>IF(AND(A89&lt;&gt;"",E$5&lt;&gt;""),参数计算!EB91,"")</f>
        <v/>
      </c>
      <c r="F89" s="163" t="str">
        <f>IF(AND(A89&lt;&gt;"",F$5&lt;&gt;""),参数计算!EC91,"")</f>
        <v/>
      </c>
      <c r="G89" s="163" t="str">
        <f>IF(AND(A89&lt;&gt;"",G$5&lt;&gt;""),参数计算!ED91,"")</f>
        <v/>
      </c>
      <c r="H89" s="163" t="str">
        <f>IF(AND(A89&lt;&gt;"",H$5&lt;&gt;""),参数计算!EE91,"")</f>
        <v/>
      </c>
      <c r="I89" s="162" t="str">
        <f t="shared" si="1"/>
        <v/>
      </c>
      <c r="J89" s="164"/>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row>
    <row r="90" ht="24.95" customHeight="1" spans="1:66">
      <c r="A90" s="160" t="str">
        <f>IF($D$1&lt;&gt;"",参数计算!A92,"")</f>
        <v/>
      </c>
      <c r="B90" s="160" t="str">
        <f>IF($D$1&lt;&gt;"",参数计算!B92,"")</f>
        <v/>
      </c>
      <c r="C90" s="160" t="str">
        <f>IF($D$1&lt;&gt;"",参数计算!C92,"")</f>
        <v/>
      </c>
      <c r="D90" s="163" t="str">
        <f>IF(AND(A90&lt;&gt;"",D$5&lt;&gt;""),参数计算!EA92,"")</f>
        <v/>
      </c>
      <c r="E90" s="163" t="str">
        <f>IF(AND(A90&lt;&gt;"",E$5&lt;&gt;""),参数计算!EB92,"")</f>
        <v/>
      </c>
      <c r="F90" s="163" t="str">
        <f>IF(AND(A90&lt;&gt;"",F$5&lt;&gt;""),参数计算!EC92,"")</f>
        <v/>
      </c>
      <c r="G90" s="163" t="str">
        <f>IF(AND(A90&lt;&gt;"",G$5&lt;&gt;""),参数计算!ED92,"")</f>
        <v/>
      </c>
      <c r="H90" s="163" t="str">
        <f>IF(AND(A90&lt;&gt;"",H$5&lt;&gt;""),参数计算!EE92,"")</f>
        <v/>
      </c>
      <c r="I90" s="162" t="str">
        <f t="shared" si="1"/>
        <v/>
      </c>
      <c r="J90" s="164"/>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row>
    <row r="91" ht="24.95" customHeight="1" spans="1:66">
      <c r="A91" s="160" t="str">
        <f>IF($D$1&lt;&gt;"",参数计算!A93,"")</f>
        <v/>
      </c>
      <c r="B91" s="160" t="str">
        <f>IF($D$1&lt;&gt;"",参数计算!B93,"")</f>
        <v/>
      </c>
      <c r="C91" s="160" t="str">
        <f>IF($D$1&lt;&gt;"",参数计算!C93,"")</f>
        <v/>
      </c>
      <c r="D91" s="163" t="str">
        <f>IF(AND(A91&lt;&gt;"",D$5&lt;&gt;""),参数计算!EA93,"")</f>
        <v/>
      </c>
      <c r="E91" s="163" t="str">
        <f>IF(AND(A91&lt;&gt;"",E$5&lt;&gt;""),参数计算!EB93,"")</f>
        <v/>
      </c>
      <c r="F91" s="163" t="str">
        <f>IF(AND(A91&lt;&gt;"",F$5&lt;&gt;""),参数计算!EC93,"")</f>
        <v/>
      </c>
      <c r="G91" s="163" t="str">
        <f>IF(AND(A91&lt;&gt;"",G$5&lt;&gt;""),参数计算!ED93,"")</f>
        <v/>
      </c>
      <c r="H91" s="163" t="str">
        <f>IF(AND(A91&lt;&gt;"",H$5&lt;&gt;""),参数计算!EE93,"")</f>
        <v/>
      </c>
      <c r="I91" s="162" t="str">
        <f t="shared" si="1"/>
        <v/>
      </c>
      <c r="J91" s="164"/>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row>
    <row r="92" ht="24.95" customHeight="1" spans="1:66">
      <c r="A92" s="160" t="str">
        <f>IF($D$1&lt;&gt;"",参数计算!A94,"")</f>
        <v/>
      </c>
      <c r="B92" s="160" t="str">
        <f>IF($D$1&lt;&gt;"",参数计算!B94,"")</f>
        <v/>
      </c>
      <c r="C92" s="160" t="str">
        <f>IF($D$1&lt;&gt;"",参数计算!C94,"")</f>
        <v/>
      </c>
      <c r="D92" s="163" t="str">
        <f>IF(AND(A92&lt;&gt;"",D$5&lt;&gt;""),参数计算!EA94,"")</f>
        <v/>
      </c>
      <c r="E92" s="163" t="str">
        <f>IF(AND(A92&lt;&gt;"",E$5&lt;&gt;""),参数计算!EB94,"")</f>
        <v/>
      </c>
      <c r="F92" s="163" t="str">
        <f>IF(AND(A92&lt;&gt;"",F$5&lt;&gt;""),参数计算!EC94,"")</f>
        <v/>
      </c>
      <c r="G92" s="163" t="str">
        <f>IF(AND(A92&lt;&gt;"",G$5&lt;&gt;""),参数计算!ED94,"")</f>
        <v/>
      </c>
      <c r="H92" s="163" t="str">
        <f>IF(AND(A92&lt;&gt;"",H$5&lt;&gt;""),参数计算!EE94,"")</f>
        <v/>
      </c>
      <c r="I92" s="162" t="str">
        <f t="shared" si="1"/>
        <v/>
      </c>
      <c r="J92" s="164"/>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row>
    <row r="93" ht="24.95" customHeight="1" spans="1:66">
      <c r="A93" s="160" t="str">
        <f>IF($D$1&lt;&gt;"",参数计算!A95,"")</f>
        <v/>
      </c>
      <c r="B93" s="160" t="str">
        <f>IF($D$1&lt;&gt;"",参数计算!B95,"")</f>
        <v/>
      </c>
      <c r="C93" s="160" t="str">
        <f>IF($D$1&lt;&gt;"",参数计算!C95,"")</f>
        <v/>
      </c>
      <c r="D93" s="163" t="str">
        <f>IF(AND(A93&lt;&gt;"",D$5&lt;&gt;""),参数计算!EA95,"")</f>
        <v/>
      </c>
      <c r="E93" s="163" t="str">
        <f>IF(AND(A93&lt;&gt;"",E$5&lt;&gt;""),参数计算!EB95,"")</f>
        <v/>
      </c>
      <c r="F93" s="163" t="str">
        <f>IF(AND(A93&lt;&gt;"",F$5&lt;&gt;""),参数计算!EC95,"")</f>
        <v/>
      </c>
      <c r="G93" s="163" t="str">
        <f>IF(AND(A93&lt;&gt;"",G$5&lt;&gt;""),参数计算!ED95,"")</f>
        <v/>
      </c>
      <c r="H93" s="163" t="str">
        <f>IF(AND(A93&lt;&gt;"",H$5&lt;&gt;""),参数计算!EE95,"")</f>
        <v/>
      </c>
      <c r="I93" s="162" t="str">
        <f t="shared" si="1"/>
        <v/>
      </c>
      <c r="J93" s="164"/>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row>
    <row r="94" ht="24.95" customHeight="1" spans="1:66">
      <c r="A94" s="160" t="str">
        <f>IF($D$1&lt;&gt;"",参数计算!A96,"")</f>
        <v/>
      </c>
      <c r="B94" s="160" t="str">
        <f>IF($D$1&lt;&gt;"",参数计算!B96,"")</f>
        <v/>
      </c>
      <c r="C94" s="160" t="str">
        <f>IF($D$1&lt;&gt;"",参数计算!C96,"")</f>
        <v/>
      </c>
      <c r="D94" s="163" t="str">
        <f>IF(AND(A94&lt;&gt;"",D$5&lt;&gt;""),参数计算!EA96,"")</f>
        <v/>
      </c>
      <c r="E94" s="163" t="str">
        <f>IF(AND(A94&lt;&gt;"",E$5&lt;&gt;""),参数计算!EB96,"")</f>
        <v/>
      </c>
      <c r="F94" s="163" t="str">
        <f>IF(AND(A94&lt;&gt;"",F$5&lt;&gt;""),参数计算!EC96,"")</f>
        <v/>
      </c>
      <c r="G94" s="163" t="str">
        <f>IF(AND(A94&lt;&gt;"",G$5&lt;&gt;""),参数计算!ED96,"")</f>
        <v/>
      </c>
      <c r="H94" s="163" t="str">
        <f>IF(AND(A94&lt;&gt;"",H$5&lt;&gt;""),参数计算!EE96,"")</f>
        <v/>
      </c>
      <c r="I94" s="162" t="str">
        <f t="shared" si="1"/>
        <v/>
      </c>
      <c r="J94" s="164"/>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row>
    <row r="95" ht="24.95" customHeight="1" spans="1:66">
      <c r="A95" s="160" t="str">
        <f>IF($D$1&lt;&gt;"",参数计算!A97,"")</f>
        <v/>
      </c>
      <c r="B95" s="160" t="str">
        <f>IF($D$1&lt;&gt;"",参数计算!B97,"")</f>
        <v/>
      </c>
      <c r="C95" s="160" t="str">
        <f>IF($D$1&lt;&gt;"",参数计算!C97,"")</f>
        <v/>
      </c>
      <c r="D95" s="163" t="str">
        <f>IF(AND(A95&lt;&gt;"",D$5&lt;&gt;""),参数计算!EA97,"")</f>
        <v/>
      </c>
      <c r="E95" s="163" t="str">
        <f>IF(AND(A95&lt;&gt;"",E$5&lt;&gt;""),参数计算!EB97,"")</f>
        <v/>
      </c>
      <c r="F95" s="163" t="str">
        <f>IF(AND(A95&lt;&gt;"",F$5&lt;&gt;""),参数计算!EC97,"")</f>
        <v/>
      </c>
      <c r="G95" s="163" t="str">
        <f>IF(AND(A95&lt;&gt;"",G$5&lt;&gt;""),参数计算!ED97,"")</f>
        <v/>
      </c>
      <c r="H95" s="163" t="str">
        <f>IF(AND(A95&lt;&gt;"",H$5&lt;&gt;""),参数计算!EE97,"")</f>
        <v/>
      </c>
      <c r="I95" s="162" t="str">
        <f t="shared" si="1"/>
        <v/>
      </c>
      <c r="J95" s="164"/>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row>
    <row r="96" ht="24.95" customHeight="1" spans="1:66">
      <c r="A96" s="160" t="str">
        <f>IF($D$1&lt;&gt;"",参数计算!A98,"")</f>
        <v/>
      </c>
      <c r="B96" s="160" t="str">
        <f>IF($D$1&lt;&gt;"",参数计算!B98,"")</f>
        <v/>
      </c>
      <c r="C96" s="160" t="str">
        <f>IF($D$1&lt;&gt;"",参数计算!C98,"")</f>
        <v/>
      </c>
      <c r="D96" s="163" t="str">
        <f>IF(AND(A96&lt;&gt;"",D$5&lt;&gt;""),参数计算!EA98,"")</f>
        <v/>
      </c>
      <c r="E96" s="163" t="str">
        <f>IF(AND(A96&lt;&gt;"",E$5&lt;&gt;""),参数计算!EB98,"")</f>
        <v/>
      </c>
      <c r="F96" s="163" t="str">
        <f>IF(AND(A96&lt;&gt;"",F$5&lt;&gt;""),参数计算!EC98,"")</f>
        <v/>
      </c>
      <c r="G96" s="163" t="str">
        <f>IF(AND(A96&lt;&gt;"",G$5&lt;&gt;""),参数计算!ED98,"")</f>
        <v/>
      </c>
      <c r="H96" s="163" t="str">
        <f>IF(AND(A96&lt;&gt;"",H$5&lt;&gt;""),参数计算!EE98,"")</f>
        <v/>
      </c>
      <c r="I96" s="162" t="str">
        <f t="shared" si="1"/>
        <v/>
      </c>
      <c r="J96" s="164"/>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row>
    <row r="97" ht="24.95" customHeight="1" spans="1:10">
      <c r="A97" s="160" t="str">
        <f>IF($D$1&lt;&gt;"",参数计算!A99,"")</f>
        <v/>
      </c>
      <c r="B97" s="160" t="str">
        <f>IF($D$1&lt;&gt;"",参数计算!B99,"")</f>
        <v/>
      </c>
      <c r="C97" s="160" t="str">
        <f>IF($D$1&lt;&gt;"",参数计算!C99,"")</f>
        <v/>
      </c>
      <c r="D97" s="163" t="str">
        <f>IF(AND(A97&lt;&gt;"",D$5&lt;&gt;""),参数计算!EA99,"")</f>
        <v/>
      </c>
      <c r="E97" s="163" t="str">
        <f>IF(AND(A97&lt;&gt;"",E$5&lt;&gt;""),参数计算!EB99,"")</f>
        <v/>
      </c>
      <c r="F97" s="163" t="str">
        <f>IF(AND(A97&lt;&gt;"",F$5&lt;&gt;""),参数计算!EC99,"")</f>
        <v/>
      </c>
      <c r="G97" s="163" t="str">
        <f>IF(AND(A97&lt;&gt;"",G$5&lt;&gt;""),参数计算!ED99,"")</f>
        <v/>
      </c>
      <c r="H97" s="163" t="str">
        <f>IF(AND(A97&lt;&gt;"",H$5&lt;&gt;""),参数计算!EE99,"")</f>
        <v/>
      </c>
      <c r="I97" s="162" t="str">
        <f t="shared" si="1"/>
        <v/>
      </c>
      <c r="J97" s="164"/>
    </row>
    <row r="98" ht="24.95" customHeight="1" spans="1:10">
      <c r="A98" s="160" t="str">
        <f>IF($D$1&lt;&gt;"",参数计算!A100,"")</f>
        <v/>
      </c>
      <c r="B98" s="160" t="str">
        <f>IF($D$1&lt;&gt;"",参数计算!B100,"")</f>
        <v/>
      </c>
      <c r="C98" s="160" t="str">
        <f>IF($D$1&lt;&gt;"",参数计算!C100,"")</f>
        <v/>
      </c>
      <c r="D98" s="163" t="str">
        <f>IF(AND(A98&lt;&gt;"",D$5&lt;&gt;""),参数计算!EA100,"")</f>
        <v/>
      </c>
      <c r="E98" s="163" t="str">
        <f>IF(AND(A98&lt;&gt;"",E$5&lt;&gt;""),参数计算!EB100,"")</f>
        <v/>
      </c>
      <c r="F98" s="163" t="str">
        <f>IF(AND(A98&lt;&gt;"",F$5&lt;&gt;""),参数计算!EC100,"")</f>
        <v/>
      </c>
      <c r="G98" s="163" t="str">
        <f>IF(AND(A98&lt;&gt;"",G$5&lt;&gt;""),参数计算!ED100,"")</f>
        <v/>
      </c>
      <c r="H98" s="163" t="str">
        <f>IF(AND(A98&lt;&gt;"",H$5&lt;&gt;""),参数计算!EE100,"")</f>
        <v/>
      </c>
      <c r="I98" s="162" t="str">
        <f t="shared" si="1"/>
        <v/>
      </c>
      <c r="J98" s="164"/>
    </row>
    <row r="99" ht="24.95" customHeight="1" spans="1:10">
      <c r="A99" s="160" t="str">
        <f>IF($D$1&lt;&gt;"",参数计算!A101,"")</f>
        <v/>
      </c>
      <c r="B99" s="160" t="str">
        <f>IF($D$1&lt;&gt;"",参数计算!B101,"")</f>
        <v/>
      </c>
      <c r="C99" s="160" t="str">
        <f>IF($D$1&lt;&gt;"",参数计算!C101,"")</f>
        <v/>
      </c>
      <c r="D99" s="163" t="str">
        <f>IF(AND(A99&lt;&gt;"",D$5&lt;&gt;""),参数计算!EA101,"")</f>
        <v/>
      </c>
      <c r="E99" s="163" t="str">
        <f>IF(AND(A99&lt;&gt;"",E$5&lt;&gt;""),参数计算!EB101,"")</f>
        <v/>
      </c>
      <c r="F99" s="163" t="str">
        <f>IF(AND(A99&lt;&gt;"",F$5&lt;&gt;""),参数计算!EC101,"")</f>
        <v/>
      </c>
      <c r="G99" s="163" t="str">
        <f>IF(AND(A99&lt;&gt;"",G$5&lt;&gt;""),参数计算!ED101,"")</f>
        <v/>
      </c>
      <c r="H99" s="163" t="str">
        <f>IF(AND(A99&lt;&gt;"",H$5&lt;&gt;""),参数计算!EE101,"")</f>
        <v/>
      </c>
      <c r="I99" s="162" t="str">
        <f t="shared" si="1"/>
        <v/>
      </c>
      <c r="J99" s="164"/>
    </row>
    <row r="100" ht="24.95" customHeight="1" spans="1:10">
      <c r="A100" s="160" t="str">
        <f>IF($D$1&lt;&gt;"",参数计算!A102,"")</f>
        <v/>
      </c>
      <c r="B100" s="160" t="str">
        <f>IF($D$1&lt;&gt;"",参数计算!B102,"")</f>
        <v/>
      </c>
      <c r="C100" s="160" t="str">
        <f>IF($D$1&lt;&gt;"",参数计算!C102,"")</f>
        <v/>
      </c>
      <c r="D100" s="163" t="str">
        <f>IF(AND(A100&lt;&gt;"",D$5&lt;&gt;""),参数计算!EA102,"")</f>
        <v/>
      </c>
      <c r="E100" s="163" t="str">
        <f>IF(AND(A100&lt;&gt;"",E$5&lt;&gt;""),参数计算!EB102,"")</f>
        <v/>
      </c>
      <c r="F100" s="163" t="str">
        <f>IF(AND(A100&lt;&gt;"",F$5&lt;&gt;""),参数计算!EC102,"")</f>
        <v/>
      </c>
      <c r="G100" s="163" t="str">
        <f>IF(AND(A100&lt;&gt;"",G$5&lt;&gt;""),参数计算!ED102,"")</f>
        <v/>
      </c>
      <c r="H100" s="163" t="str">
        <f>IF(AND(A100&lt;&gt;"",H$5&lt;&gt;""),参数计算!EE102,"")</f>
        <v/>
      </c>
      <c r="I100" s="162" t="str">
        <f t="shared" si="1"/>
        <v/>
      </c>
      <c r="J100" s="164"/>
    </row>
    <row r="101" ht="24.95" customHeight="1" spans="1:10">
      <c r="A101" s="160" t="str">
        <f>IF($D$1&lt;&gt;"",参数计算!A103,"")</f>
        <v/>
      </c>
      <c r="B101" s="160" t="str">
        <f>IF($D$1&lt;&gt;"",参数计算!B103,"")</f>
        <v/>
      </c>
      <c r="C101" s="160" t="str">
        <f>IF($D$1&lt;&gt;"",参数计算!C103,"")</f>
        <v/>
      </c>
      <c r="D101" s="163" t="str">
        <f>IF(AND(A101&lt;&gt;"",D$5&lt;&gt;""),参数计算!EA103,"")</f>
        <v/>
      </c>
      <c r="E101" s="163" t="str">
        <f>IF(AND(A101&lt;&gt;"",E$5&lt;&gt;""),参数计算!EB103,"")</f>
        <v/>
      </c>
      <c r="F101" s="163" t="str">
        <f>IF(AND(A101&lt;&gt;"",F$5&lt;&gt;""),参数计算!EC103,"")</f>
        <v/>
      </c>
      <c r="G101" s="163" t="str">
        <f>IF(AND(A101&lt;&gt;"",G$5&lt;&gt;""),参数计算!ED103,"")</f>
        <v/>
      </c>
      <c r="H101" s="163" t="str">
        <f>IF(AND(A101&lt;&gt;"",H$5&lt;&gt;""),参数计算!EE103,"")</f>
        <v/>
      </c>
      <c r="I101" s="162" t="str">
        <f t="shared" si="1"/>
        <v/>
      </c>
      <c r="J101" s="164"/>
    </row>
    <row r="102" ht="24.95" customHeight="1" spans="1:10">
      <c r="A102" s="160" t="str">
        <f>IF($D$1&lt;&gt;"",参数计算!A104,"")</f>
        <v/>
      </c>
      <c r="B102" s="160" t="str">
        <f>IF($D$1&lt;&gt;"",参数计算!B104,"")</f>
        <v/>
      </c>
      <c r="C102" s="160" t="str">
        <f>IF($D$1&lt;&gt;"",参数计算!C104,"")</f>
        <v/>
      </c>
      <c r="D102" s="163" t="str">
        <f>IF(AND(A102&lt;&gt;"",D$5&lt;&gt;""),参数计算!EA104,"")</f>
        <v/>
      </c>
      <c r="E102" s="163" t="str">
        <f>IF(AND(A102&lt;&gt;"",E$5&lt;&gt;""),参数计算!EB104,"")</f>
        <v/>
      </c>
      <c r="F102" s="163" t="str">
        <f>IF(AND(A102&lt;&gt;"",F$5&lt;&gt;""),参数计算!EC104,"")</f>
        <v/>
      </c>
      <c r="G102" s="163" t="str">
        <f>IF(AND(A102&lt;&gt;"",G$5&lt;&gt;""),参数计算!ED104,"")</f>
        <v/>
      </c>
      <c r="H102" s="163" t="str">
        <f>IF(AND(A102&lt;&gt;"",H$5&lt;&gt;""),参数计算!EE104,"")</f>
        <v/>
      </c>
      <c r="I102" s="162" t="str">
        <f t="shared" si="1"/>
        <v/>
      </c>
      <c r="J102" s="164"/>
    </row>
    <row r="103" ht="24.95" customHeight="1" spans="1:10">
      <c r="A103" s="160" t="str">
        <f>IF($D$1&lt;&gt;"",参数计算!A105,"")</f>
        <v/>
      </c>
      <c r="B103" s="160" t="str">
        <f>IF($D$1&lt;&gt;"",参数计算!B105,"")</f>
        <v/>
      </c>
      <c r="C103" s="160" t="str">
        <f>IF($D$1&lt;&gt;"",参数计算!C105,"")</f>
        <v/>
      </c>
      <c r="D103" s="163" t="str">
        <f>IF(AND(A103&lt;&gt;"",D$5&lt;&gt;""),参数计算!EA105,"")</f>
        <v/>
      </c>
      <c r="E103" s="163" t="str">
        <f>IF(AND(A103&lt;&gt;"",E$5&lt;&gt;""),参数计算!EB105,"")</f>
        <v/>
      </c>
      <c r="F103" s="163" t="str">
        <f>IF(AND(A103&lt;&gt;"",F$5&lt;&gt;""),参数计算!EC105,"")</f>
        <v/>
      </c>
      <c r="G103" s="163" t="str">
        <f>IF(AND(A103&lt;&gt;"",G$5&lt;&gt;""),参数计算!ED105,"")</f>
        <v/>
      </c>
      <c r="H103" s="163" t="str">
        <f>IF(AND(A103&lt;&gt;"",H$5&lt;&gt;""),参数计算!EE105,"")</f>
        <v/>
      </c>
      <c r="I103" s="162" t="str">
        <f t="shared" si="1"/>
        <v/>
      </c>
      <c r="J103" s="164"/>
    </row>
    <row r="104" ht="24.95" customHeight="1" spans="1:10">
      <c r="A104" s="160" t="str">
        <f>IF($D$1&lt;&gt;"",参数计算!A106,"")</f>
        <v/>
      </c>
      <c r="B104" s="160" t="str">
        <f>IF($D$1&lt;&gt;"",参数计算!B106,"")</f>
        <v/>
      </c>
      <c r="C104" s="160" t="str">
        <f>IF($D$1&lt;&gt;"",参数计算!C106,"")</f>
        <v/>
      </c>
      <c r="D104" s="163" t="str">
        <f>IF(AND(A104&lt;&gt;"",D$5&lt;&gt;""),参数计算!EA106,"")</f>
        <v/>
      </c>
      <c r="E104" s="163" t="str">
        <f>IF(AND(A104&lt;&gt;"",E$5&lt;&gt;""),参数计算!EB106,"")</f>
        <v/>
      </c>
      <c r="F104" s="163" t="str">
        <f>IF(AND(A104&lt;&gt;"",F$5&lt;&gt;""),参数计算!EC106,"")</f>
        <v/>
      </c>
      <c r="G104" s="163" t="str">
        <f>IF(AND(A104&lt;&gt;"",G$5&lt;&gt;""),参数计算!ED106,"")</f>
        <v/>
      </c>
      <c r="H104" s="163" t="str">
        <f>IF(AND(A104&lt;&gt;"",H$5&lt;&gt;""),参数计算!EE106,"")</f>
        <v/>
      </c>
      <c r="I104" s="162" t="str">
        <f t="shared" si="1"/>
        <v/>
      </c>
      <c r="J104" s="164"/>
    </row>
    <row r="105" ht="24.95" customHeight="1" spans="1:10">
      <c r="A105" s="160" t="str">
        <f>IF($D$1&lt;&gt;"",参数计算!A107,"")</f>
        <v/>
      </c>
      <c r="B105" s="160" t="str">
        <f>IF($D$1&lt;&gt;"",参数计算!B107,"")</f>
        <v/>
      </c>
      <c r="C105" s="160" t="str">
        <f>IF($D$1&lt;&gt;"",参数计算!C107,"")</f>
        <v/>
      </c>
      <c r="D105" s="163" t="str">
        <f>IF(AND(A105&lt;&gt;"",D$5&lt;&gt;""),参数计算!EA107,"")</f>
        <v/>
      </c>
      <c r="E105" s="163" t="str">
        <f>IF(AND(A105&lt;&gt;"",E$5&lt;&gt;""),参数计算!EB107,"")</f>
        <v/>
      </c>
      <c r="F105" s="163" t="str">
        <f>IF(AND(A105&lt;&gt;"",F$5&lt;&gt;""),参数计算!EC107,"")</f>
        <v/>
      </c>
      <c r="G105" s="163" t="str">
        <f>IF(AND(A105&lt;&gt;"",G$5&lt;&gt;""),参数计算!ED107,"")</f>
        <v/>
      </c>
      <c r="H105" s="163" t="str">
        <f>IF(AND(A105&lt;&gt;"",H$5&lt;&gt;""),参数计算!EE107,"")</f>
        <v/>
      </c>
      <c r="I105" s="162" t="str">
        <f t="shared" si="1"/>
        <v/>
      </c>
      <c r="J105" s="164"/>
    </row>
    <row r="106" ht="24.95" customHeight="1" spans="1:10">
      <c r="A106" s="160" t="str">
        <f>IF($D$1&lt;&gt;"",参数计算!A108,"")</f>
        <v/>
      </c>
      <c r="B106" s="160" t="str">
        <f>IF($D$1&lt;&gt;"",参数计算!B108,"")</f>
        <v/>
      </c>
      <c r="C106" s="160" t="str">
        <f>IF($D$1&lt;&gt;"",参数计算!C108,"")</f>
        <v/>
      </c>
      <c r="D106" s="163" t="str">
        <f>IF(AND(A106&lt;&gt;"",D$5&lt;&gt;""),参数计算!EA108,"")</f>
        <v/>
      </c>
      <c r="E106" s="163" t="str">
        <f>IF(AND(A106&lt;&gt;"",E$5&lt;&gt;""),参数计算!EB108,"")</f>
        <v/>
      </c>
      <c r="F106" s="163" t="str">
        <f>IF(AND(A106&lt;&gt;"",F$5&lt;&gt;""),参数计算!EC108,"")</f>
        <v/>
      </c>
      <c r="G106" s="163" t="str">
        <f>IF(AND(A106&lt;&gt;"",G$5&lt;&gt;""),参数计算!ED108,"")</f>
        <v/>
      </c>
      <c r="H106" s="163" t="str">
        <f>IF(AND(A106&lt;&gt;"",H$5&lt;&gt;""),参数计算!EE108,"")</f>
        <v/>
      </c>
      <c r="I106" s="162" t="str">
        <f t="shared" ref="I106:I133" si="2">IF(AND(A106&lt;&gt;"",$I$5&lt;&gt;""),SUM(D106:H106),"")</f>
        <v/>
      </c>
    </row>
    <row r="107" ht="24.95" customHeight="1" spans="1:10">
      <c r="A107" s="160" t="str">
        <f>IF($D$1&lt;&gt;"",参数计算!A109,"")</f>
        <v/>
      </c>
      <c r="B107" s="160" t="str">
        <f>IF($D$1&lt;&gt;"",参数计算!B109,"")</f>
        <v/>
      </c>
      <c r="C107" s="160" t="str">
        <f>IF($D$1&lt;&gt;"",参数计算!C109,"")</f>
        <v/>
      </c>
      <c r="D107" s="163" t="str">
        <f>IF(AND(A107&lt;&gt;"",D$5&lt;&gt;""),参数计算!EA109,"")</f>
        <v/>
      </c>
      <c r="E107" s="163" t="str">
        <f>IF(AND(A107&lt;&gt;"",E$5&lt;&gt;""),参数计算!EB109,"")</f>
        <v/>
      </c>
      <c r="F107" s="163" t="str">
        <f>IF(AND(A107&lt;&gt;"",F$5&lt;&gt;""),参数计算!EC109,"")</f>
        <v/>
      </c>
      <c r="G107" s="163" t="str">
        <f>IF(AND(A107&lt;&gt;"",G$5&lt;&gt;""),参数计算!ED109,"")</f>
        <v/>
      </c>
      <c r="H107" s="163" t="str">
        <f>IF(AND(A107&lt;&gt;"",H$5&lt;&gt;""),参数计算!EE109,"")</f>
        <v/>
      </c>
      <c r="I107" s="162" t="str">
        <f t="shared" si="2"/>
        <v/>
      </c>
    </row>
    <row r="108" ht="24.95" customHeight="1" spans="1:10">
      <c r="A108" s="160" t="str">
        <f>IF($D$1&lt;&gt;"",参数计算!A110,"")</f>
        <v/>
      </c>
      <c r="B108" s="160" t="str">
        <f>IF($D$1&lt;&gt;"",参数计算!B110,"")</f>
        <v/>
      </c>
      <c r="C108" s="160" t="str">
        <f>IF($D$1&lt;&gt;"",参数计算!C110,"")</f>
        <v/>
      </c>
      <c r="D108" s="163" t="str">
        <f>IF(AND(A108&lt;&gt;"",D$5&lt;&gt;""),参数计算!EA110,"")</f>
        <v/>
      </c>
      <c r="E108" s="163" t="str">
        <f>IF(AND(A108&lt;&gt;"",E$5&lt;&gt;""),参数计算!EB110,"")</f>
        <v/>
      </c>
      <c r="F108" s="163" t="str">
        <f>IF(AND(A108&lt;&gt;"",F$5&lt;&gt;""),参数计算!EC110,"")</f>
        <v/>
      </c>
      <c r="G108" s="163" t="str">
        <f>IF(AND(A108&lt;&gt;"",G$5&lt;&gt;""),参数计算!ED110,"")</f>
        <v/>
      </c>
      <c r="H108" s="163" t="str">
        <f>IF(AND(A108&lt;&gt;"",H$5&lt;&gt;""),参数计算!EE110,"")</f>
        <v/>
      </c>
      <c r="I108" s="162" t="str">
        <f t="shared" si="2"/>
        <v/>
      </c>
    </row>
    <row r="109" ht="24.95" customHeight="1" spans="1:10">
      <c r="A109" s="160" t="str">
        <f>IF($D$1&lt;&gt;"",参数计算!A111,"")</f>
        <v/>
      </c>
      <c r="B109" s="160" t="str">
        <f>IF($D$1&lt;&gt;"",参数计算!B111,"")</f>
        <v/>
      </c>
      <c r="C109" s="160" t="str">
        <f>IF($D$1&lt;&gt;"",参数计算!C111,"")</f>
        <v/>
      </c>
      <c r="D109" s="163" t="str">
        <f>IF(AND(A109&lt;&gt;"",D$5&lt;&gt;""),参数计算!EA111,"")</f>
        <v/>
      </c>
      <c r="E109" s="163" t="str">
        <f>IF(AND(A109&lt;&gt;"",E$5&lt;&gt;""),参数计算!EB111,"")</f>
        <v/>
      </c>
      <c r="F109" s="163" t="str">
        <f>IF(AND(A109&lt;&gt;"",F$5&lt;&gt;""),参数计算!EC111,"")</f>
        <v/>
      </c>
      <c r="G109" s="163" t="str">
        <f>IF(AND(A109&lt;&gt;"",G$5&lt;&gt;""),参数计算!ED111,"")</f>
        <v/>
      </c>
      <c r="H109" s="163" t="str">
        <f>IF(AND(A109&lt;&gt;"",H$5&lt;&gt;""),参数计算!EE111,"")</f>
        <v/>
      </c>
      <c r="I109" s="162" t="str">
        <f t="shared" si="2"/>
        <v/>
      </c>
    </row>
    <row r="110" ht="24.95" customHeight="1" spans="1:10">
      <c r="A110" s="160" t="str">
        <f>IF($D$1&lt;&gt;"",参数计算!A112,"")</f>
        <v/>
      </c>
      <c r="B110" s="160" t="str">
        <f>IF($D$1&lt;&gt;"",参数计算!B112,"")</f>
        <v/>
      </c>
      <c r="C110" s="160" t="str">
        <f>IF($D$1&lt;&gt;"",参数计算!C112,"")</f>
        <v/>
      </c>
      <c r="D110" s="163" t="str">
        <f>IF(AND(A110&lt;&gt;"",D$5&lt;&gt;""),参数计算!EA112,"")</f>
        <v/>
      </c>
      <c r="E110" s="163" t="str">
        <f>IF(AND(A110&lt;&gt;"",E$5&lt;&gt;""),参数计算!EB112,"")</f>
        <v/>
      </c>
      <c r="F110" s="163" t="str">
        <f>IF(AND(A110&lt;&gt;"",F$5&lt;&gt;""),参数计算!EC112,"")</f>
        <v/>
      </c>
      <c r="G110" s="163" t="str">
        <f>IF(AND(A110&lt;&gt;"",G$5&lt;&gt;""),参数计算!ED112,"")</f>
        <v/>
      </c>
      <c r="H110" s="163" t="str">
        <f>IF(AND(A110&lt;&gt;"",H$5&lt;&gt;""),参数计算!EE112,"")</f>
        <v/>
      </c>
      <c r="I110" s="162" t="str">
        <f t="shared" si="2"/>
        <v/>
      </c>
    </row>
    <row r="111" ht="24.95" customHeight="1" spans="1:10">
      <c r="A111" s="160" t="str">
        <f>IF($D$1&lt;&gt;"",参数计算!A113,"")</f>
        <v/>
      </c>
      <c r="B111" s="160" t="str">
        <f>IF($D$1&lt;&gt;"",参数计算!B113,"")</f>
        <v/>
      </c>
      <c r="C111" s="160" t="str">
        <f>IF($D$1&lt;&gt;"",参数计算!C113,"")</f>
        <v/>
      </c>
      <c r="D111" s="163" t="str">
        <f>IF(AND(A111&lt;&gt;"",D$5&lt;&gt;""),参数计算!EA113,"")</f>
        <v/>
      </c>
      <c r="E111" s="163" t="str">
        <f>IF(AND(A111&lt;&gt;"",E$5&lt;&gt;""),参数计算!EB113,"")</f>
        <v/>
      </c>
      <c r="F111" s="163" t="str">
        <f>IF(AND(A111&lt;&gt;"",F$5&lt;&gt;""),参数计算!EC113,"")</f>
        <v/>
      </c>
      <c r="G111" s="163" t="str">
        <f>IF(AND(A111&lt;&gt;"",G$5&lt;&gt;""),参数计算!ED113,"")</f>
        <v/>
      </c>
      <c r="H111" s="163" t="str">
        <f>IF(AND(A111&lt;&gt;"",H$5&lt;&gt;""),参数计算!EE113,"")</f>
        <v/>
      </c>
      <c r="I111" s="162" t="str">
        <f t="shared" si="2"/>
        <v/>
      </c>
    </row>
    <row r="112" ht="24.95" customHeight="1" spans="1:10">
      <c r="A112" s="160" t="str">
        <f>IF($D$1&lt;&gt;"",参数计算!A114,"")</f>
        <v/>
      </c>
      <c r="B112" s="160" t="str">
        <f>IF($D$1&lt;&gt;"",参数计算!B114,"")</f>
        <v/>
      </c>
      <c r="C112" s="160" t="str">
        <f>IF($D$1&lt;&gt;"",参数计算!C114,"")</f>
        <v/>
      </c>
      <c r="D112" s="163" t="str">
        <f>IF(AND(A112&lt;&gt;"",D$5&lt;&gt;""),参数计算!EA114,"")</f>
        <v/>
      </c>
      <c r="E112" s="163" t="str">
        <f>IF(AND(A112&lt;&gt;"",E$5&lt;&gt;""),参数计算!EB114,"")</f>
        <v/>
      </c>
      <c r="F112" s="163" t="str">
        <f>IF(AND(A112&lt;&gt;"",F$5&lt;&gt;""),参数计算!EC114,"")</f>
        <v/>
      </c>
      <c r="G112" s="163" t="str">
        <f>IF(AND(A112&lt;&gt;"",G$5&lt;&gt;""),参数计算!ED114,"")</f>
        <v/>
      </c>
      <c r="H112" s="163" t="str">
        <f>IF(AND(A112&lt;&gt;"",H$5&lt;&gt;""),参数计算!EE114,"")</f>
        <v/>
      </c>
      <c r="I112" s="162" t="str">
        <f t="shared" si="2"/>
        <v/>
      </c>
    </row>
    <row r="113" ht="24.95" customHeight="1" spans="1:9">
      <c r="A113" s="160" t="str">
        <f>IF($D$1&lt;&gt;"",参数计算!A115,"")</f>
        <v/>
      </c>
      <c r="B113" s="160" t="str">
        <f>IF($D$1&lt;&gt;"",参数计算!B115,"")</f>
        <v/>
      </c>
      <c r="C113" s="160" t="str">
        <f>IF($D$1&lt;&gt;"",参数计算!C115,"")</f>
        <v/>
      </c>
      <c r="D113" s="163" t="str">
        <f>IF(AND(A113&lt;&gt;"",D$5&lt;&gt;""),参数计算!EA115,"")</f>
        <v/>
      </c>
      <c r="E113" s="163" t="str">
        <f>IF(AND(A113&lt;&gt;"",E$5&lt;&gt;""),参数计算!EB115,"")</f>
        <v/>
      </c>
      <c r="F113" s="163" t="str">
        <f>IF(AND(A113&lt;&gt;"",F$5&lt;&gt;""),参数计算!EC115,"")</f>
        <v/>
      </c>
      <c r="G113" s="163" t="str">
        <f>IF(AND(A113&lt;&gt;"",G$5&lt;&gt;""),参数计算!ED115,"")</f>
        <v/>
      </c>
      <c r="H113" s="163" t="str">
        <f>IF(AND(A113&lt;&gt;"",H$5&lt;&gt;""),参数计算!EE115,"")</f>
        <v/>
      </c>
      <c r="I113" s="162" t="str">
        <f t="shared" si="2"/>
        <v/>
      </c>
    </row>
    <row r="114" ht="24.95" customHeight="1" spans="1:9">
      <c r="A114" s="160" t="str">
        <f>IF($D$1&lt;&gt;"",参数计算!A116,"")</f>
        <v/>
      </c>
      <c r="B114" s="160" t="str">
        <f>IF($D$1&lt;&gt;"",参数计算!B116,"")</f>
        <v/>
      </c>
      <c r="C114" s="160" t="str">
        <f>IF($D$1&lt;&gt;"",参数计算!C116,"")</f>
        <v/>
      </c>
      <c r="D114" s="163" t="str">
        <f>IF(AND(A114&lt;&gt;"",D$5&lt;&gt;""),参数计算!EA116,"")</f>
        <v/>
      </c>
      <c r="E114" s="163" t="str">
        <f>IF(AND(A114&lt;&gt;"",E$5&lt;&gt;""),参数计算!EB116,"")</f>
        <v/>
      </c>
      <c r="F114" s="163" t="str">
        <f>IF(AND(A114&lt;&gt;"",F$5&lt;&gt;""),参数计算!EC116,"")</f>
        <v/>
      </c>
      <c r="G114" s="163" t="str">
        <f>IF(AND(A114&lt;&gt;"",G$5&lt;&gt;""),参数计算!ED116,"")</f>
        <v/>
      </c>
      <c r="H114" s="163" t="str">
        <f>IF(AND(A114&lt;&gt;"",H$5&lt;&gt;""),参数计算!EE116,"")</f>
        <v/>
      </c>
      <c r="I114" s="162" t="str">
        <f t="shared" si="2"/>
        <v/>
      </c>
    </row>
    <row r="115" ht="24.95" customHeight="1" spans="1:9">
      <c r="A115" s="160" t="str">
        <f>IF($D$1&lt;&gt;"",参数计算!A117,"")</f>
        <v/>
      </c>
      <c r="B115" s="160" t="str">
        <f>IF($D$1&lt;&gt;"",参数计算!B117,"")</f>
        <v/>
      </c>
      <c r="C115" s="160" t="str">
        <f>IF($D$1&lt;&gt;"",参数计算!C117,"")</f>
        <v/>
      </c>
      <c r="D115" s="163" t="str">
        <f>IF(AND(A115&lt;&gt;"",D$5&lt;&gt;""),参数计算!EA117,"")</f>
        <v/>
      </c>
      <c r="E115" s="163" t="str">
        <f>IF(AND(A115&lt;&gt;"",E$5&lt;&gt;""),参数计算!EB117,"")</f>
        <v/>
      </c>
      <c r="F115" s="163" t="str">
        <f>IF(AND(A115&lt;&gt;"",F$5&lt;&gt;""),参数计算!EC117,"")</f>
        <v/>
      </c>
      <c r="G115" s="163" t="str">
        <f>IF(AND(A115&lt;&gt;"",G$5&lt;&gt;""),参数计算!ED117,"")</f>
        <v/>
      </c>
      <c r="H115" s="163" t="str">
        <f>IF(AND(A115&lt;&gt;"",H$5&lt;&gt;""),参数计算!EE117,"")</f>
        <v/>
      </c>
      <c r="I115" s="162" t="str">
        <f t="shared" si="2"/>
        <v/>
      </c>
    </row>
    <row r="116" ht="24.95" customHeight="1" spans="1:9">
      <c r="A116" s="160" t="str">
        <f>IF($D$1&lt;&gt;"",参数计算!A118,"")</f>
        <v/>
      </c>
      <c r="B116" s="160" t="str">
        <f>IF($D$1&lt;&gt;"",参数计算!B118,"")</f>
        <v/>
      </c>
      <c r="C116" s="160" t="str">
        <f>IF($D$1&lt;&gt;"",参数计算!C118,"")</f>
        <v/>
      </c>
      <c r="D116" s="163" t="str">
        <f>IF(AND(A116&lt;&gt;"",D$5&lt;&gt;""),参数计算!EA118,"")</f>
        <v/>
      </c>
      <c r="E116" s="163" t="str">
        <f>IF(AND(A116&lt;&gt;"",E$5&lt;&gt;""),参数计算!EB118,"")</f>
        <v/>
      </c>
      <c r="F116" s="163" t="str">
        <f>IF(AND(A116&lt;&gt;"",F$5&lt;&gt;""),参数计算!EC118,"")</f>
        <v/>
      </c>
      <c r="G116" s="163" t="str">
        <f>IF(AND(A116&lt;&gt;"",G$5&lt;&gt;""),参数计算!ED118,"")</f>
        <v/>
      </c>
      <c r="H116" s="163" t="str">
        <f>IF(AND(A116&lt;&gt;"",H$5&lt;&gt;""),参数计算!EE118,"")</f>
        <v/>
      </c>
      <c r="I116" s="162" t="str">
        <f t="shared" si="2"/>
        <v/>
      </c>
    </row>
    <row r="117" ht="24.95" customHeight="1" spans="1:9">
      <c r="A117" s="160" t="str">
        <f>IF($D$1&lt;&gt;"",参数计算!A119,"")</f>
        <v/>
      </c>
      <c r="B117" s="160" t="str">
        <f>IF($D$1&lt;&gt;"",参数计算!B119,"")</f>
        <v/>
      </c>
      <c r="C117" s="160" t="str">
        <f>IF($D$1&lt;&gt;"",参数计算!C119,"")</f>
        <v/>
      </c>
      <c r="D117" s="163" t="str">
        <f>IF(AND(A117&lt;&gt;"",D$5&lt;&gt;""),参数计算!EA119,"")</f>
        <v/>
      </c>
      <c r="E117" s="163" t="str">
        <f>IF(AND(A117&lt;&gt;"",E$5&lt;&gt;""),参数计算!EB119,"")</f>
        <v/>
      </c>
      <c r="F117" s="163" t="str">
        <f>IF(AND(A117&lt;&gt;"",F$5&lt;&gt;""),参数计算!EC119,"")</f>
        <v/>
      </c>
      <c r="G117" s="163" t="str">
        <f>IF(AND(A117&lt;&gt;"",G$5&lt;&gt;""),参数计算!ED119,"")</f>
        <v/>
      </c>
      <c r="H117" s="163" t="str">
        <f>IF(AND(A117&lt;&gt;"",H$5&lt;&gt;""),参数计算!EE119,"")</f>
        <v/>
      </c>
      <c r="I117" s="162" t="str">
        <f t="shared" si="2"/>
        <v/>
      </c>
    </row>
    <row r="118" ht="24.95" customHeight="1" spans="1:9">
      <c r="A118" s="160" t="str">
        <f>IF($D$1&lt;&gt;"",参数计算!A120,"")</f>
        <v/>
      </c>
      <c r="B118" s="160" t="str">
        <f>IF($D$1&lt;&gt;"",参数计算!B120,"")</f>
        <v/>
      </c>
      <c r="C118" s="160" t="str">
        <f>IF($D$1&lt;&gt;"",参数计算!C120,"")</f>
        <v/>
      </c>
      <c r="D118" s="163" t="str">
        <f>IF(AND(A118&lt;&gt;"",D$5&lt;&gt;""),参数计算!EA120,"")</f>
        <v/>
      </c>
      <c r="E118" s="163" t="str">
        <f>IF(AND(A118&lt;&gt;"",E$5&lt;&gt;""),参数计算!EB120,"")</f>
        <v/>
      </c>
      <c r="F118" s="163" t="str">
        <f>IF(AND(A118&lt;&gt;"",F$5&lt;&gt;""),参数计算!EC120,"")</f>
        <v/>
      </c>
      <c r="G118" s="163" t="str">
        <f>IF(AND(A118&lt;&gt;"",G$5&lt;&gt;""),参数计算!ED120,"")</f>
        <v/>
      </c>
      <c r="H118" s="163" t="str">
        <f>IF(AND(A118&lt;&gt;"",H$5&lt;&gt;""),参数计算!EE120,"")</f>
        <v/>
      </c>
      <c r="I118" s="162" t="str">
        <f t="shared" si="2"/>
        <v/>
      </c>
    </row>
    <row r="119" ht="24.95" customHeight="1" spans="1:9">
      <c r="A119" s="160" t="str">
        <f>IF($D$1&lt;&gt;"",参数计算!A121,"")</f>
        <v/>
      </c>
      <c r="B119" s="160" t="str">
        <f>IF($D$1&lt;&gt;"",参数计算!B121,"")</f>
        <v/>
      </c>
      <c r="C119" s="160" t="str">
        <f>IF($D$1&lt;&gt;"",参数计算!C121,"")</f>
        <v/>
      </c>
      <c r="D119" s="163" t="str">
        <f>IF(AND(A119&lt;&gt;"",D$5&lt;&gt;""),参数计算!EA121,"")</f>
        <v/>
      </c>
      <c r="E119" s="163" t="str">
        <f>IF(AND(A119&lt;&gt;"",E$5&lt;&gt;""),参数计算!EB121,"")</f>
        <v/>
      </c>
      <c r="F119" s="163" t="str">
        <f>IF(AND(A119&lt;&gt;"",F$5&lt;&gt;""),参数计算!EC121,"")</f>
        <v/>
      </c>
      <c r="G119" s="163" t="str">
        <f>IF(AND(A119&lt;&gt;"",G$5&lt;&gt;""),参数计算!ED121,"")</f>
        <v/>
      </c>
      <c r="H119" s="163" t="str">
        <f>IF(AND(A119&lt;&gt;"",H$5&lt;&gt;""),参数计算!EE121,"")</f>
        <v/>
      </c>
      <c r="I119" s="162" t="str">
        <f t="shared" si="2"/>
        <v/>
      </c>
    </row>
    <row r="120" ht="24.95" customHeight="1" spans="1:9">
      <c r="A120" s="160" t="str">
        <f>IF($D$1&lt;&gt;"",参数计算!A122,"")</f>
        <v/>
      </c>
      <c r="B120" s="160" t="str">
        <f>IF($D$1&lt;&gt;"",参数计算!B122,"")</f>
        <v/>
      </c>
      <c r="C120" s="160" t="str">
        <f>IF($D$1&lt;&gt;"",参数计算!C122,"")</f>
        <v/>
      </c>
      <c r="D120" s="163" t="str">
        <f>IF(AND(A120&lt;&gt;"",D$5&lt;&gt;""),参数计算!EA122,"")</f>
        <v/>
      </c>
      <c r="E120" s="163" t="str">
        <f>IF(AND(A120&lt;&gt;"",E$5&lt;&gt;""),参数计算!EB122,"")</f>
        <v/>
      </c>
      <c r="F120" s="163" t="str">
        <f>IF(AND(A120&lt;&gt;"",F$5&lt;&gt;""),参数计算!EC122,"")</f>
        <v/>
      </c>
      <c r="G120" s="163" t="str">
        <f>IF(AND(A120&lt;&gt;"",G$5&lt;&gt;""),参数计算!ED122,"")</f>
        <v/>
      </c>
      <c r="H120" s="163" t="str">
        <f>IF(AND(A120&lt;&gt;"",H$5&lt;&gt;""),参数计算!EE122,"")</f>
        <v/>
      </c>
      <c r="I120" s="162" t="str">
        <f t="shared" si="2"/>
        <v/>
      </c>
    </row>
    <row r="121" ht="24.95" customHeight="1" spans="1:9">
      <c r="A121" s="160" t="str">
        <f>IF($D$1&lt;&gt;"",参数计算!A123,"")</f>
        <v/>
      </c>
      <c r="B121" s="160" t="str">
        <f>IF($D$1&lt;&gt;"",参数计算!B123,"")</f>
        <v/>
      </c>
      <c r="C121" s="160" t="str">
        <f>IF($D$1&lt;&gt;"",参数计算!C123,"")</f>
        <v/>
      </c>
      <c r="D121" s="163" t="str">
        <f>IF(AND(A121&lt;&gt;"",D$5&lt;&gt;""),参数计算!EA123,"")</f>
        <v/>
      </c>
      <c r="E121" s="163" t="str">
        <f>IF(AND(A121&lt;&gt;"",E$5&lt;&gt;""),参数计算!EB123,"")</f>
        <v/>
      </c>
      <c r="F121" s="163" t="str">
        <f>IF(AND(A121&lt;&gt;"",F$5&lt;&gt;""),参数计算!EC123,"")</f>
        <v/>
      </c>
      <c r="G121" s="163" t="str">
        <f>IF(AND(A121&lt;&gt;"",G$5&lt;&gt;""),参数计算!ED123,"")</f>
        <v/>
      </c>
      <c r="H121" s="163" t="str">
        <f>IF(AND(A121&lt;&gt;"",H$5&lt;&gt;""),参数计算!EE123,"")</f>
        <v/>
      </c>
      <c r="I121" s="162" t="str">
        <f t="shared" si="2"/>
        <v/>
      </c>
    </row>
    <row r="122" ht="24.95" customHeight="1" spans="1:9">
      <c r="A122" s="160" t="str">
        <f>IF($D$1&lt;&gt;"",参数计算!A124,"")</f>
        <v/>
      </c>
      <c r="B122" s="160" t="str">
        <f>IF($D$1&lt;&gt;"",参数计算!B124,"")</f>
        <v/>
      </c>
      <c r="C122" s="160" t="str">
        <f>IF($D$1&lt;&gt;"",参数计算!C124,"")</f>
        <v/>
      </c>
      <c r="D122" s="163" t="str">
        <f>IF(AND(A122&lt;&gt;"",D$5&lt;&gt;""),参数计算!EA124,"")</f>
        <v/>
      </c>
      <c r="E122" s="163" t="str">
        <f>IF(AND(A122&lt;&gt;"",E$5&lt;&gt;""),参数计算!EB124,"")</f>
        <v/>
      </c>
      <c r="F122" s="163" t="str">
        <f>IF(AND(A122&lt;&gt;"",F$5&lt;&gt;""),参数计算!EC124,"")</f>
        <v/>
      </c>
      <c r="G122" s="163" t="str">
        <f>IF(AND(A122&lt;&gt;"",G$5&lt;&gt;""),参数计算!ED124,"")</f>
        <v/>
      </c>
      <c r="H122" s="163" t="str">
        <f>IF(AND(A122&lt;&gt;"",H$5&lt;&gt;""),参数计算!EE124,"")</f>
        <v/>
      </c>
      <c r="I122" s="162" t="str">
        <f t="shared" si="2"/>
        <v/>
      </c>
    </row>
    <row r="123" ht="24.95" customHeight="1" spans="1:9">
      <c r="A123" s="160" t="str">
        <f>IF($D$1&lt;&gt;"",参数计算!A125,"")</f>
        <v/>
      </c>
      <c r="B123" s="160" t="str">
        <f>IF($D$1&lt;&gt;"",参数计算!B125,"")</f>
        <v/>
      </c>
      <c r="C123" s="160" t="str">
        <f>IF($D$1&lt;&gt;"",参数计算!C125,"")</f>
        <v/>
      </c>
      <c r="D123" s="163" t="str">
        <f>IF(AND(A123&lt;&gt;"",D$5&lt;&gt;""),参数计算!EA125,"")</f>
        <v/>
      </c>
      <c r="E123" s="163" t="str">
        <f>IF(AND(A123&lt;&gt;"",E$5&lt;&gt;""),参数计算!EB125,"")</f>
        <v/>
      </c>
      <c r="F123" s="163" t="str">
        <f>IF(AND(A123&lt;&gt;"",F$5&lt;&gt;""),参数计算!EC125,"")</f>
        <v/>
      </c>
      <c r="G123" s="163" t="str">
        <f>IF(AND(A123&lt;&gt;"",G$5&lt;&gt;""),参数计算!ED125,"")</f>
        <v/>
      </c>
      <c r="H123" s="163" t="str">
        <f>IF(AND(A123&lt;&gt;"",H$5&lt;&gt;""),参数计算!EE125,"")</f>
        <v/>
      </c>
      <c r="I123" s="162" t="str">
        <f t="shared" si="2"/>
        <v/>
      </c>
    </row>
    <row r="124" ht="24.95" customHeight="1" spans="1:9">
      <c r="A124" s="160" t="str">
        <f>IF($D$1&lt;&gt;"",参数计算!A126,"")</f>
        <v/>
      </c>
      <c r="B124" s="160" t="str">
        <f>IF($D$1&lt;&gt;"",参数计算!B126,"")</f>
        <v/>
      </c>
      <c r="C124" s="160" t="str">
        <f>IF($D$1&lt;&gt;"",参数计算!C126,"")</f>
        <v/>
      </c>
      <c r="D124" s="163" t="str">
        <f>IF(AND(A124&lt;&gt;"",D$5&lt;&gt;""),参数计算!EA126,"")</f>
        <v/>
      </c>
      <c r="E124" s="163" t="str">
        <f>IF(AND(A124&lt;&gt;"",E$5&lt;&gt;""),参数计算!EB126,"")</f>
        <v/>
      </c>
      <c r="F124" s="163" t="str">
        <f>IF(AND(A124&lt;&gt;"",F$5&lt;&gt;""),参数计算!EC126,"")</f>
        <v/>
      </c>
      <c r="G124" s="163" t="str">
        <f>IF(AND(A124&lt;&gt;"",G$5&lt;&gt;""),参数计算!ED126,"")</f>
        <v/>
      </c>
      <c r="H124" s="163" t="str">
        <f>IF(AND(A124&lt;&gt;"",H$5&lt;&gt;""),参数计算!EE126,"")</f>
        <v/>
      </c>
      <c r="I124" s="162" t="str">
        <f t="shared" si="2"/>
        <v/>
      </c>
    </row>
    <row r="125" ht="24.95" customHeight="1" spans="1:9">
      <c r="A125" s="160" t="str">
        <f>IF($D$1&lt;&gt;"",参数计算!A127,"")</f>
        <v/>
      </c>
      <c r="B125" s="160" t="str">
        <f>IF($D$1&lt;&gt;"",参数计算!B127,"")</f>
        <v/>
      </c>
      <c r="C125" s="160" t="str">
        <f>IF($D$1&lt;&gt;"",参数计算!C127,"")</f>
        <v/>
      </c>
      <c r="D125" s="163" t="str">
        <f>IF(AND(A125&lt;&gt;"",D$5&lt;&gt;""),参数计算!EA127,"")</f>
        <v/>
      </c>
      <c r="E125" s="163" t="str">
        <f>IF(AND(A125&lt;&gt;"",E$5&lt;&gt;""),参数计算!EB127,"")</f>
        <v/>
      </c>
      <c r="F125" s="163" t="str">
        <f>IF(AND(A125&lt;&gt;"",F$5&lt;&gt;""),参数计算!EC127,"")</f>
        <v/>
      </c>
      <c r="G125" s="163" t="str">
        <f>IF(AND(A125&lt;&gt;"",G$5&lt;&gt;""),参数计算!ED127,"")</f>
        <v/>
      </c>
      <c r="H125" s="163" t="str">
        <f>IF(AND(A125&lt;&gt;"",H$5&lt;&gt;""),参数计算!EE127,"")</f>
        <v/>
      </c>
      <c r="I125" s="162" t="str">
        <f t="shared" si="2"/>
        <v/>
      </c>
    </row>
    <row r="126" ht="24.95" customHeight="1" spans="1:9">
      <c r="A126" s="160" t="str">
        <f>IF($D$1&lt;&gt;"",参数计算!A128,"")</f>
        <v/>
      </c>
      <c r="B126" s="160" t="str">
        <f>IF($D$1&lt;&gt;"",参数计算!B128,"")</f>
        <v/>
      </c>
      <c r="C126" s="160" t="str">
        <f>IF($D$1&lt;&gt;"",参数计算!C128,"")</f>
        <v/>
      </c>
      <c r="D126" s="163" t="str">
        <f>IF(AND(A126&lt;&gt;"",D$5&lt;&gt;""),参数计算!EA128,"")</f>
        <v/>
      </c>
      <c r="E126" s="163" t="str">
        <f>IF(AND(A126&lt;&gt;"",E$5&lt;&gt;""),参数计算!EB128,"")</f>
        <v/>
      </c>
      <c r="F126" s="163" t="str">
        <f>IF(AND(A126&lt;&gt;"",F$5&lt;&gt;""),参数计算!EC128,"")</f>
        <v/>
      </c>
      <c r="G126" s="163" t="str">
        <f>IF(AND(A126&lt;&gt;"",G$5&lt;&gt;""),参数计算!ED128,"")</f>
        <v/>
      </c>
      <c r="H126" s="163" t="str">
        <f>IF(AND(A126&lt;&gt;"",H$5&lt;&gt;""),参数计算!EE128,"")</f>
        <v/>
      </c>
      <c r="I126" s="162" t="str">
        <f t="shared" si="2"/>
        <v/>
      </c>
    </row>
    <row r="127" ht="24.95" customHeight="1" spans="1:9">
      <c r="A127" s="160" t="str">
        <f>IF($D$1&lt;&gt;"",参数计算!A129,"")</f>
        <v/>
      </c>
      <c r="B127" s="160" t="str">
        <f>IF($D$1&lt;&gt;"",参数计算!B129,"")</f>
        <v/>
      </c>
      <c r="C127" s="160" t="str">
        <f>IF($D$1&lt;&gt;"",参数计算!C129,"")</f>
        <v/>
      </c>
      <c r="D127" s="163" t="str">
        <f>IF(AND(A127&lt;&gt;"",D$5&lt;&gt;""),参数计算!EA129,"")</f>
        <v/>
      </c>
      <c r="E127" s="163" t="str">
        <f>IF(AND(A127&lt;&gt;"",E$5&lt;&gt;""),参数计算!EB129,"")</f>
        <v/>
      </c>
      <c r="F127" s="163" t="str">
        <f>IF(AND(A127&lt;&gt;"",F$5&lt;&gt;""),参数计算!EC129,"")</f>
        <v/>
      </c>
      <c r="G127" s="163" t="str">
        <f>IF(AND(A127&lt;&gt;"",G$5&lt;&gt;""),参数计算!ED129,"")</f>
        <v/>
      </c>
      <c r="H127" s="163" t="str">
        <f>IF(AND(A127&lt;&gt;"",H$5&lt;&gt;""),参数计算!EE129,"")</f>
        <v/>
      </c>
      <c r="I127" s="162" t="str">
        <f t="shared" si="2"/>
        <v/>
      </c>
    </row>
    <row r="128" ht="24.95" customHeight="1" spans="1:9">
      <c r="A128" s="160" t="str">
        <f>IF($D$1&lt;&gt;"",参数计算!A130,"")</f>
        <v/>
      </c>
      <c r="B128" s="160" t="str">
        <f>IF($D$1&lt;&gt;"",参数计算!B130,"")</f>
        <v/>
      </c>
      <c r="C128" s="160" t="str">
        <f>IF($D$1&lt;&gt;"",参数计算!C130,"")</f>
        <v/>
      </c>
      <c r="D128" s="163" t="str">
        <f>IF(AND(A128&lt;&gt;"",D$5&lt;&gt;""),参数计算!EA130,"")</f>
        <v/>
      </c>
      <c r="E128" s="163" t="str">
        <f>IF(AND(A128&lt;&gt;"",E$5&lt;&gt;""),参数计算!EB130,"")</f>
        <v/>
      </c>
      <c r="F128" s="163" t="str">
        <f>IF(AND(A128&lt;&gt;"",F$5&lt;&gt;""),参数计算!EC130,"")</f>
        <v/>
      </c>
      <c r="G128" s="163" t="str">
        <f>IF(AND(A128&lt;&gt;"",G$5&lt;&gt;""),参数计算!ED130,"")</f>
        <v/>
      </c>
      <c r="H128" s="163" t="str">
        <f>IF(AND(A128&lt;&gt;"",H$5&lt;&gt;""),参数计算!EE130,"")</f>
        <v/>
      </c>
      <c r="I128" s="162" t="str">
        <f t="shared" si="2"/>
        <v/>
      </c>
    </row>
    <row r="129" ht="24.95" customHeight="1" spans="1:9">
      <c r="A129" s="160" t="str">
        <f>IF($D$1&lt;&gt;"",参数计算!A131,"")</f>
        <v/>
      </c>
      <c r="B129" s="160" t="str">
        <f>IF($D$1&lt;&gt;"",参数计算!B131,"")</f>
        <v/>
      </c>
      <c r="C129" s="160" t="str">
        <f>IF($D$1&lt;&gt;"",参数计算!C131,"")</f>
        <v/>
      </c>
      <c r="D129" s="163" t="str">
        <f>IF(AND(A129&lt;&gt;"",D$5&lt;&gt;""),参数计算!EA131,"")</f>
        <v/>
      </c>
      <c r="E129" s="163" t="str">
        <f>IF(AND(A129&lt;&gt;"",E$5&lt;&gt;""),参数计算!EB131,"")</f>
        <v/>
      </c>
      <c r="F129" s="163" t="str">
        <f>IF(AND(A129&lt;&gt;"",F$5&lt;&gt;""),参数计算!EC131,"")</f>
        <v/>
      </c>
      <c r="G129" s="163" t="str">
        <f>IF(AND(A129&lt;&gt;"",G$5&lt;&gt;""),参数计算!ED131,"")</f>
        <v/>
      </c>
      <c r="H129" s="163" t="str">
        <f>IF(AND(A129&lt;&gt;"",H$5&lt;&gt;""),参数计算!EE131,"")</f>
        <v/>
      </c>
      <c r="I129" s="162" t="str">
        <f t="shared" si="2"/>
        <v/>
      </c>
    </row>
    <row r="130" ht="24.95" customHeight="1" spans="1:9">
      <c r="A130" s="160" t="str">
        <f>IF($D$1&lt;&gt;"",参数计算!A132,"")</f>
        <v/>
      </c>
      <c r="B130" s="160" t="str">
        <f>IF($D$1&lt;&gt;"",参数计算!B132,"")</f>
        <v/>
      </c>
      <c r="C130" s="160" t="str">
        <f>IF($D$1&lt;&gt;"",参数计算!C132,"")</f>
        <v/>
      </c>
      <c r="D130" s="163" t="str">
        <f>IF(AND(A130&lt;&gt;"",D$5&lt;&gt;""),参数计算!EA132,"")</f>
        <v/>
      </c>
      <c r="E130" s="163" t="str">
        <f>IF(AND(A130&lt;&gt;"",E$5&lt;&gt;""),参数计算!EB132,"")</f>
        <v/>
      </c>
      <c r="F130" s="163" t="str">
        <f>IF(AND(A130&lt;&gt;"",F$5&lt;&gt;""),参数计算!EC132,"")</f>
        <v/>
      </c>
      <c r="G130" s="163" t="str">
        <f>IF(AND(A130&lt;&gt;"",G$5&lt;&gt;""),参数计算!ED132,"")</f>
        <v/>
      </c>
      <c r="H130" s="163" t="str">
        <f>IF(AND(A130&lt;&gt;"",H$5&lt;&gt;""),参数计算!EE132,"")</f>
        <v/>
      </c>
      <c r="I130" s="162" t="str">
        <f t="shared" si="2"/>
        <v/>
      </c>
    </row>
    <row r="131" ht="24.95" customHeight="1" spans="1:9">
      <c r="A131" s="160" t="str">
        <f>IF($D$1&lt;&gt;"",参数计算!A133,"")</f>
        <v/>
      </c>
      <c r="B131" s="160" t="str">
        <f>IF($D$1&lt;&gt;"",参数计算!B133,"")</f>
        <v/>
      </c>
      <c r="C131" s="160" t="str">
        <f>IF($D$1&lt;&gt;"",参数计算!C133,"")</f>
        <v/>
      </c>
      <c r="D131" s="163" t="str">
        <f>IF(AND(A131&lt;&gt;"",D$5&lt;&gt;""),参数计算!EA133,"")</f>
        <v/>
      </c>
      <c r="E131" s="163" t="str">
        <f>IF(AND(A131&lt;&gt;"",E$5&lt;&gt;""),参数计算!EB133,"")</f>
        <v/>
      </c>
      <c r="F131" s="163" t="str">
        <f>IF(AND(A131&lt;&gt;"",F$5&lt;&gt;""),参数计算!EC133,"")</f>
        <v/>
      </c>
      <c r="G131" s="163" t="str">
        <f>IF(AND(A131&lt;&gt;"",G$5&lt;&gt;""),参数计算!ED133,"")</f>
        <v/>
      </c>
      <c r="H131" s="163" t="str">
        <f>IF(AND(A131&lt;&gt;"",H$5&lt;&gt;""),参数计算!EE133,"")</f>
        <v/>
      </c>
      <c r="I131" s="162" t="str">
        <f t="shared" si="2"/>
        <v/>
      </c>
    </row>
    <row r="132" ht="24.95" customHeight="1" spans="1:9">
      <c r="A132" s="160" t="str">
        <f>IF($D$1&lt;&gt;"",参数计算!A134,"")</f>
        <v/>
      </c>
      <c r="B132" s="160" t="str">
        <f>IF($D$1&lt;&gt;"",参数计算!B134,"")</f>
        <v/>
      </c>
      <c r="C132" s="160" t="str">
        <f>IF($D$1&lt;&gt;"",参数计算!C134,"")</f>
        <v/>
      </c>
      <c r="D132" s="163" t="str">
        <f>IF(AND(A132&lt;&gt;"",D$5&lt;&gt;""),参数计算!EA134,"")</f>
        <v/>
      </c>
      <c r="E132" s="163" t="str">
        <f>IF(AND(A132&lt;&gt;"",E$5&lt;&gt;""),参数计算!EB134,"")</f>
        <v/>
      </c>
      <c r="F132" s="163" t="str">
        <f>IF(AND(A132&lt;&gt;"",F$5&lt;&gt;""),参数计算!EC134,"")</f>
        <v/>
      </c>
      <c r="G132" s="163" t="str">
        <f>IF(AND(A132&lt;&gt;"",G$5&lt;&gt;""),参数计算!ED134,"")</f>
        <v/>
      </c>
      <c r="H132" s="163" t="str">
        <f>IF(AND(A132&lt;&gt;"",H$5&lt;&gt;""),参数计算!EE134,"")</f>
        <v/>
      </c>
      <c r="I132" s="162" t="str">
        <f t="shared" si="2"/>
        <v/>
      </c>
    </row>
    <row r="133" ht="24.95" customHeight="1" spans="1:9">
      <c r="A133" s="160" t="str">
        <f>IF($D$1&lt;&gt;"",参数计算!A135,"")</f>
        <v/>
      </c>
      <c r="B133" s="160" t="str">
        <f>IF($D$1&lt;&gt;"",参数计算!B135,"")</f>
        <v/>
      </c>
      <c r="C133" s="160" t="str">
        <f>IF($D$1&lt;&gt;"",参数计算!C135,"")</f>
        <v/>
      </c>
      <c r="D133" s="163" t="str">
        <f>IF(AND(A133&lt;&gt;"",D$5&lt;&gt;""),参数计算!EA135,"")</f>
        <v/>
      </c>
      <c r="E133" s="163" t="str">
        <f>IF(AND(A133&lt;&gt;"",E$5&lt;&gt;""),参数计算!EB135,"")</f>
        <v/>
      </c>
      <c r="F133" s="163" t="str">
        <f>IF(AND(A133&lt;&gt;"",F$5&lt;&gt;""),参数计算!EC135,"")</f>
        <v/>
      </c>
      <c r="G133" s="163" t="str">
        <f>IF(AND(A133&lt;&gt;"",G$5&lt;&gt;""),参数计算!ED135,"")</f>
        <v/>
      </c>
      <c r="H133" s="163" t="str">
        <f>IF(AND(A133&lt;&gt;"",H$5&lt;&gt;""),参数计算!EE135,"")</f>
        <v/>
      </c>
      <c r="I133" s="162" t="str">
        <f t="shared" si="2"/>
        <v/>
      </c>
    </row>
    <row r="134" ht="24.95" customHeight="1" spans="1:9">
      <c r="A134" s="160" t="str">
        <f>IF($D$1&lt;&gt;"",参数计算!A136,"")</f>
        <v/>
      </c>
      <c r="B134" s="160" t="str">
        <f>IF($D$1&lt;&gt;"",参数计算!B136,"")</f>
        <v/>
      </c>
      <c r="C134" s="160" t="str">
        <f>IF($D$1&lt;&gt;"",参数计算!C136,"")</f>
        <v/>
      </c>
      <c r="D134" s="163" t="str">
        <f>IF(AND(A134&lt;&gt;"",D$5&lt;&gt;""),参数计算!EA136,"")</f>
        <v/>
      </c>
      <c r="E134" s="163" t="str">
        <f>IF(AND(A134&lt;&gt;"",E$5&lt;&gt;""),参数计算!EB136,"")</f>
        <v/>
      </c>
      <c r="F134" s="163" t="str">
        <f>IF(AND(A134&lt;&gt;"",F$5&lt;&gt;""),参数计算!EC136,"")</f>
        <v/>
      </c>
      <c r="G134" s="163" t="str">
        <f>IF(AND(A134&lt;&gt;"",G$5&lt;&gt;""),参数计算!ED136,"")</f>
        <v/>
      </c>
      <c r="H134" s="163" t="str">
        <f>IF(AND(A134&lt;&gt;"",H$5&lt;&gt;""),参数计算!EE136,"")</f>
        <v/>
      </c>
      <c r="I134" s="162" t="str">
        <f t="shared" ref="I134:I155" si="3">IF(AND(A134&lt;&gt;"",$I$5&lt;&gt;""),SUM(D134:H134),"")</f>
        <v/>
      </c>
    </row>
    <row r="135" ht="24.95" customHeight="1" spans="1:9">
      <c r="A135" s="160" t="str">
        <f>IF($D$1&lt;&gt;"",参数计算!A137,"")</f>
        <v/>
      </c>
      <c r="B135" s="160" t="str">
        <f>IF($D$1&lt;&gt;"",参数计算!B137,"")</f>
        <v/>
      </c>
      <c r="C135" s="160" t="str">
        <f>IF($D$1&lt;&gt;"",参数计算!C137,"")</f>
        <v/>
      </c>
      <c r="D135" s="163" t="str">
        <f>IF(AND(A135&lt;&gt;"",D$5&lt;&gt;""),参数计算!EA137,"")</f>
        <v/>
      </c>
      <c r="E135" s="163" t="str">
        <f>IF(AND(A135&lt;&gt;"",E$5&lt;&gt;""),参数计算!EB137,"")</f>
        <v/>
      </c>
      <c r="F135" s="163" t="str">
        <f>IF(AND(A135&lt;&gt;"",F$5&lt;&gt;""),参数计算!EC137,"")</f>
        <v/>
      </c>
      <c r="G135" s="163" t="str">
        <f>IF(AND(A135&lt;&gt;"",G$5&lt;&gt;""),参数计算!ED137,"")</f>
        <v/>
      </c>
      <c r="H135" s="163" t="str">
        <f>IF(AND(A135&lt;&gt;"",H$5&lt;&gt;""),参数计算!EE137,"")</f>
        <v/>
      </c>
      <c r="I135" s="162" t="str">
        <f t="shared" si="3"/>
        <v/>
      </c>
    </row>
    <row r="136" ht="24.95" customHeight="1" spans="1:9">
      <c r="A136" s="160" t="str">
        <f>IF($D$1&lt;&gt;"",参数计算!A138,"")</f>
        <v/>
      </c>
      <c r="B136" s="160" t="str">
        <f>IF($D$1&lt;&gt;"",参数计算!B138,"")</f>
        <v/>
      </c>
      <c r="C136" s="160" t="str">
        <f>IF($D$1&lt;&gt;"",参数计算!C138,"")</f>
        <v/>
      </c>
      <c r="D136" s="163" t="str">
        <f>IF(AND(A136&lt;&gt;"",D$5&lt;&gt;""),参数计算!EA138,"")</f>
        <v/>
      </c>
      <c r="E136" s="163" t="str">
        <f>IF(AND(A136&lt;&gt;"",E$5&lt;&gt;""),参数计算!EB138,"")</f>
        <v/>
      </c>
      <c r="F136" s="163" t="str">
        <f>IF(AND(A136&lt;&gt;"",F$5&lt;&gt;""),参数计算!EC138,"")</f>
        <v/>
      </c>
      <c r="G136" s="163" t="str">
        <f>IF(AND(A136&lt;&gt;"",G$5&lt;&gt;""),参数计算!ED138,"")</f>
        <v/>
      </c>
      <c r="H136" s="163" t="str">
        <f>IF(AND(A136&lt;&gt;"",H$5&lt;&gt;""),参数计算!EE138,"")</f>
        <v/>
      </c>
      <c r="I136" s="162" t="str">
        <f t="shared" si="3"/>
        <v/>
      </c>
    </row>
    <row r="137" ht="24.95" customHeight="1" spans="1:9">
      <c r="A137" s="160" t="str">
        <f>IF($D$1&lt;&gt;"",参数计算!A139,"")</f>
        <v/>
      </c>
      <c r="B137" s="160" t="str">
        <f>IF($D$1&lt;&gt;"",参数计算!B139,"")</f>
        <v/>
      </c>
      <c r="C137" s="160" t="str">
        <f>IF($D$1&lt;&gt;"",参数计算!C139,"")</f>
        <v/>
      </c>
      <c r="D137" s="163" t="str">
        <f>IF(AND(A137&lt;&gt;"",D$5&lt;&gt;""),参数计算!EA139,"")</f>
        <v/>
      </c>
      <c r="E137" s="163" t="str">
        <f>IF(AND(A137&lt;&gt;"",E$5&lt;&gt;""),参数计算!EB139,"")</f>
        <v/>
      </c>
      <c r="F137" s="163" t="str">
        <f>IF(AND(A137&lt;&gt;"",F$5&lt;&gt;""),参数计算!EC139,"")</f>
        <v/>
      </c>
      <c r="G137" s="163" t="str">
        <f>IF(AND(A137&lt;&gt;"",G$5&lt;&gt;""),参数计算!ED139,"")</f>
        <v/>
      </c>
      <c r="H137" s="163" t="str">
        <f>IF(AND(A137&lt;&gt;"",H$5&lt;&gt;""),参数计算!EE139,"")</f>
        <v/>
      </c>
      <c r="I137" s="162" t="str">
        <f t="shared" si="3"/>
        <v/>
      </c>
    </row>
    <row r="138" ht="24.95" customHeight="1" spans="1:9">
      <c r="A138" s="160" t="str">
        <f>IF($D$1&lt;&gt;"",参数计算!A140,"")</f>
        <v/>
      </c>
      <c r="B138" s="160" t="str">
        <f>IF($D$1&lt;&gt;"",参数计算!B140,"")</f>
        <v/>
      </c>
      <c r="C138" s="160" t="str">
        <f>IF($D$1&lt;&gt;"",参数计算!C140,"")</f>
        <v/>
      </c>
      <c r="D138" s="163" t="str">
        <f>IF(AND(A138&lt;&gt;"",D$5&lt;&gt;""),参数计算!EA140,"")</f>
        <v/>
      </c>
      <c r="E138" s="163" t="str">
        <f>IF(AND(A138&lt;&gt;"",E$5&lt;&gt;""),参数计算!EB140,"")</f>
        <v/>
      </c>
      <c r="F138" s="163" t="str">
        <f>IF(AND(A138&lt;&gt;"",F$5&lt;&gt;""),参数计算!EC140,"")</f>
        <v/>
      </c>
      <c r="G138" s="163" t="str">
        <f>IF(AND(A138&lt;&gt;"",G$5&lt;&gt;""),参数计算!ED140,"")</f>
        <v/>
      </c>
      <c r="H138" s="163" t="str">
        <f>IF(AND(A138&lt;&gt;"",H$5&lt;&gt;""),参数计算!EE140,"")</f>
        <v/>
      </c>
      <c r="I138" s="162" t="str">
        <f t="shared" si="3"/>
        <v/>
      </c>
    </row>
    <row r="139" ht="24.95" customHeight="1" spans="1:9">
      <c r="A139" s="160" t="str">
        <f>IF($D$1&lt;&gt;"",参数计算!A141,"")</f>
        <v/>
      </c>
      <c r="B139" s="160" t="str">
        <f>IF($D$1&lt;&gt;"",参数计算!B141,"")</f>
        <v/>
      </c>
      <c r="C139" s="160" t="str">
        <f>IF($D$1&lt;&gt;"",参数计算!C141,"")</f>
        <v/>
      </c>
      <c r="D139" s="163" t="str">
        <f>IF(AND(A139&lt;&gt;"",D$5&lt;&gt;""),参数计算!EA141,"")</f>
        <v/>
      </c>
      <c r="E139" s="163" t="str">
        <f>IF(AND(A139&lt;&gt;"",E$5&lt;&gt;""),参数计算!EB141,"")</f>
        <v/>
      </c>
      <c r="F139" s="163" t="str">
        <f>IF(AND(A139&lt;&gt;"",F$5&lt;&gt;""),参数计算!EC141,"")</f>
        <v/>
      </c>
      <c r="G139" s="163" t="str">
        <f>IF(AND(A139&lt;&gt;"",G$5&lt;&gt;""),参数计算!ED141,"")</f>
        <v/>
      </c>
      <c r="H139" s="163" t="str">
        <f>IF(AND(A139&lt;&gt;"",H$5&lt;&gt;""),参数计算!EE141,"")</f>
        <v/>
      </c>
      <c r="I139" s="162" t="str">
        <f t="shared" si="3"/>
        <v/>
      </c>
    </row>
    <row r="140" ht="24.95" customHeight="1" spans="1:9">
      <c r="A140" s="160" t="str">
        <f>IF($D$1&lt;&gt;"",参数计算!A142,"")</f>
        <v/>
      </c>
      <c r="B140" s="160" t="str">
        <f>IF($D$1&lt;&gt;"",参数计算!B142,"")</f>
        <v/>
      </c>
      <c r="C140" s="160" t="str">
        <f>IF($D$1&lt;&gt;"",参数计算!C142,"")</f>
        <v/>
      </c>
      <c r="D140" s="163" t="str">
        <f>IF(AND(A140&lt;&gt;"",D$5&lt;&gt;""),参数计算!EA142,"")</f>
        <v/>
      </c>
      <c r="E140" s="163" t="str">
        <f>IF(AND(A140&lt;&gt;"",E$5&lt;&gt;""),参数计算!EB142,"")</f>
        <v/>
      </c>
      <c r="F140" s="163" t="str">
        <f>IF(AND(A140&lt;&gt;"",F$5&lt;&gt;""),参数计算!EC142,"")</f>
        <v/>
      </c>
      <c r="G140" s="163" t="str">
        <f>IF(AND(A140&lt;&gt;"",G$5&lt;&gt;""),参数计算!ED142,"")</f>
        <v/>
      </c>
      <c r="H140" s="163" t="str">
        <f>IF(AND(A140&lt;&gt;"",H$5&lt;&gt;""),参数计算!EE142,"")</f>
        <v/>
      </c>
      <c r="I140" s="162" t="str">
        <f t="shared" si="3"/>
        <v/>
      </c>
    </row>
    <row r="141" ht="24.95" customHeight="1" spans="1:9">
      <c r="A141" s="160" t="str">
        <f>IF($D$1&lt;&gt;"",参数计算!A143,"")</f>
        <v/>
      </c>
      <c r="B141" s="160" t="str">
        <f>IF($D$1&lt;&gt;"",参数计算!B143,"")</f>
        <v/>
      </c>
      <c r="C141" s="160" t="str">
        <f>IF($D$1&lt;&gt;"",参数计算!C143,"")</f>
        <v/>
      </c>
      <c r="D141" s="163" t="str">
        <f>IF(AND(A141&lt;&gt;"",D$5&lt;&gt;""),参数计算!EA143,"")</f>
        <v/>
      </c>
      <c r="E141" s="163" t="str">
        <f>IF(AND(A141&lt;&gt;"",E$5&lt;&gt;""),参数计算!EB143,"")</f>
        <v/>
      </c>
      <c r="F141" s="163" t="str">
        <f>IF(AND(A141&lt;&gt;"",F$5&lt;&gt;""),参数计算!EC143,"")</f>
        <v/>
      </c>
      <c r="G141" s="163" t="str">
        <f>IF(AND(A141&lt;&gt;"",G$5&lt;&gt;""),参数计算!ED143,"")</f>
        <v/>
      </c>
      <c r="H141" s="163" t="str">
        <f>IF(AND(A141&lt;&gt;"",H$5&lt;&gt;""),参数计算!EE143,"")</f>
        <v/>
      </c>
      <c r="I141" s="162" t="str">
        <f t="shared" si="3"/>
        <v/>
      </c>
    </row>
    <row r="142" ht="24.95" customHeight="1" spans="1:9">
      <c r="A142" s="160" t="str">
        <f>IF($D$1&lt;&gt;"",参数计算!A144,"")</f>
        <v/>
      </c>
      <c r="B142" s="160" t="str">
        <f>IF($D$1&lt;&gt;"",参数计算!B144,"")</f>
        <v/>
      </c>
      <c r="C142" s="160" t="str">
        <f>IF($D$1&lt;&gt;"",参数计算!C144,"")</f>
        <v/>
      </c>
      <c r="D142" s="163" t="str">
        <f>IF(AND(A142&lt;&gt;"",D$5&lt;&gt;""),参数计算!EA144,"")</f>
        <v/>
      </c>
      <c r="E142" s="163" t="str">
        <f>IF(AND(A142&lt;&gt;"",E$5&lt;&gt;""),参数计算!EB144,"")</f>
        <v/>
      </c>
      <c r="F142" s="163" t="str">
        <f>IF(AND(A142&lt;&gt;"",F$5&lt;&gt;""),参数计算!EC144,"")</f>
        <v/>
      </c>
      <c r="G142" s="163" t="str">
        <f>IF(AND(A142&lt;&gt;"",G$5&lt;&gt;""),参数计算!ED144,"")</f>
        <v/>
      </c>
      <c r="H142" s="163" t="str">
        <f>IF(AND(A142&lt;&gt;"",H$5&lt;&gt;""),参数计算!EE144,"")</f>
        <v/>
      </c>
      <c r="I142" s="162" t="str">
        <f t="shared" si="3"/>
        <v/>
      </c>
    </row>
    <row r="143" ht="24.95" customHeight="1" spans="1:9">
      <c r="A143" s="160" t="str">
        <f>IF($D$1&lt;&gt;"",参数计算!A145,"")</f>
        <v/>
      </c>
      <c r="B143" s="160" t="str">
        <f>IF($D$1&lt;&gt;"",参数计算!B145,"")</f>
        <v/>
      </c>
      <c r="C143" s="160" t="str">
        <f>IF($D$1&lt;&gt;"",参数计算!C145,"")</f>
        <v/>
      </c>
      <c r="D143" s="163" t="str">
        <f>IF(AND(A143&lt;&gt;"",D$5&lt;&gt;""),参数计算!EA145,"")</f>
        <v/>
      </c>
      <c r="E143" s="163" t="str">
        <f>IF(AND(A143&lt;&gt;"",E$5&lt;&gt;""),参数计算!EB145,"")</f>
        <v/>
      </c>
      <c r="F143" s="163" t="str">
        <f>IF(AND(A143&lt;&gt;"",F$5&lt;&gt;""),参数计算!EC145,"")</f>
        <v/>
      </c>
      <c r="G143" s="163" t="str">
        <f>IF(AND(A143&lt;&gt;"",G$5&lt;&gt;""),参数计算!ED145,"")</f>
        <v/>
      </c>
      <c r="H143" s="163" t="str">
        <f>IF(AND(A143&lt;&gt;"",H$5&lt;&gt;""),参数计算!EE145,"")</f>
        <v/>
      </c>
      <c r="I143" s="162" t="str">
        <f t="shared" si="3"/>
        <v/>
      </c>
    </row>
    <row r="144" ht="24.95" customHeight="1" spans="1:9">
      <c r="A144" s="160" t="str">
        <f>IF($D$1&lt;&gt;"",参数计算!A146,"")</f>
        <v/>
      </c>
      <c r="B144" s="160" t="str">
        <f>IF($D$1&lt;&gt;"",参数计算!B146,"")</f>
        <v/>
      </c>
      <c r="C144" s="160" t="str">
        <f>IF($D$1&lt;&gt;"",参数计算!C146,"")</f>
        <v/>
      </c>
      <c r="D144" s="163" t="str">
        <f>IF(AND(A144&lt;&gt;"",D$5&lt;&gt;""),参数计算!EA146,"")</f>
        <v/>
      </c>
      <c r="E144" s="163" t="str">
        <f>IF(AND(A144&lt;&gt;"",E$5&lt;&gt;""),参数计算!EB146,"")</f>
        <v/>
      </c>
      <c r="F144" s="163" t="str">
        <f>IF(AND(A144&lt;&gt;"",F$5&lt;&gt;""),参数计算!EC146,"")</f>
        <v/>
      </c>
      <c r="G144" s="163" t="str">
        <f>IF(AND(A144&lt;&gt;"",G$5&lt;&gt;""),参数计算!ED146,"")</f>
        <v/>
      </c>
      <c r="H144" s="163" t="str">
        <f>IF(AND(A144&lt;&gt;"",H$5&lt;&gt;""),参数计算!EE146,"")</f>
        <v/>
      </c>
      <c r="I144" s="162" t="str">
        <f t="shared" si="3"/>
        <v/>
      </c>
    </row>
    <row r="145" ht="24.95" customHeight="1" spans="1:9">
      <c r="A145" s="160" t="str">
        <f>IF($D$1&lt;&gt;"",参数计算!A147,"")</f>
        <v/>
      </c>
      <c r="B145" s="160" t="str">
        <f>IF($D$1&lt;&gt;"",参数计算!B147,"")</f>
        <v/>
      </c>
      <c r="C145" s="160" t="str">
        <f>IF($D$1&lt;&gt;"",参数计算!C147,"")</f>
        <v/>
      </c>
      <c r="D145" s="163" t="str">
        <f>IF(AND(A145&lt;&gt;"",D$5&lt;&gt;""),参数计算!EA147,"")</f>
        <v/>
      </c>
      <c r="E145" s="163" t="str">
        <f>IF(AND(A145&lt;&gt;"",E$5&lt;&gt;""),参数计算!EB147,"")</f>
        <v/>
      </c>
      <c r="F145" s="163" t="str">
        <f>IF(AND(A145&lt;&gt;"",F$5&lt;&gt;""),参数计算!EC147,"")</f>
        <v/>
      </c>
      <c r="G145" s="163" t="str">
        <f>IF(AND(A145&lt;&gt;"",G$5&lt;&gt;""),参数计算!ED147,"")</f>
        <v/>
      </c>
      <c r="H145" s="163" t="str">
        <f>IF(AND(A145&lt;&gt;"",H$5&lt;&gt;""),参数计算!EE147,"")</f>
        <v/>
      </c>
      <c r="I145" s="162" t="str">
        <f t="shared" si="3"/>
        <v/>
      </c>
    </row>
    <row r="146" ht="24.95" customHeight="1" spans="1:9">
      <c r="A146" s="160" t="str">
        <f>IF($D$1&lt;&gt;"",参数计算!A148,"")</f>
        <v/>
      </c>
      <c r="B146" s="160" t="str">
        <f>IF($D$1&lt;&gt;"",参数计算!B148,"")</f>
        <v/>
      </c>
      <c r="C146" s="160" t="str">
        <f>IF($D$1&lt;&gt;"",参数计算!C148,"")</f>
        <v/>
      </c>
      <c r="D146" s="163" t="str">
        <f>IF(AND(A146&lt;&gt;"",D$5&lt;&gt;""),参数计算!EA148,"")</f>
        <v/>
      </c>
      <c r="E146" s="163" t="str">
        <f>IF(AND(A146&lt;&gt;"",E$5&lt;&gt;""),参数计算!EB148,"")</f>
        <v/>
      </c>
      <c r="F146" s="163" t="str">
        <f>IF(AND(A146&lt;&gt;"",F$5&lt;&gt;""),参数计算!EC148,"")</f>
        <v/>
      </c>
      <c r="G146" s="163" t="str">
        <f>IF(AND(A146&lt;&gt;"",G$5&lt;&gt;""),参数计算!ED148,"")</f>
        <v/>
      </c>
      <c r="H146" s="163" t="str">
        <f>IF(AND(A146&lt;&gt;"",H$5&lt;&gt;""),参数计算!EE148,"")</f>
        <v/>
      </c>
      <c r="I146" s="162" t="str">
        <f t="shared" si="3"/>
        <v/>
      </c>
    </row>
    <row r="147" ht="24.95" customHeight="1" spans="1:9">
      <c r="A147" s="160" t="str">
        <f>IF($D$1&lt;&gt;"",参数计算!A149,"")</f>
        <v/>
      </c>
      <c r="B147" s="160" t="str">
        <f>IF($D$1&lt;&gt;"",参数计算!B149,"")</f>
        <v/>
      </c>
      <c r="C147" s="160" t="str">
        <f>IF($D$1&lt;&gt;"",参数计算!C149,"")</f>
        <v/>
      </c>
      <c r="D147" s="163" t="str">
        <f>IF(AND(A147&lt;&gt;"",D$5&lt;&gt;""),参数计算!EA149,"")</f>
        <v/>
      </c>
      <c r="E147" s="163" t="str">
        <f>IF(AND(A147&lt;&gt;"",E$5&lt;&gt;""),参数计算!EB149,"")</f>
        <v/>
      </c>
      <c r="F147" s="163" t="str">
        <f>IF(AND(A147&lt;&gt;"",F$5&lt;&gt;""),参数计算!EC149,"")</f>
        <v/>
      </c>
      <c r="G147" s="163" t="str">
        <f>IF(AND(A147&lt;&gt;"",G$5&lt;&gt;""),参数计算!ED149,"")</f>
        <v/>
      </c>
      <c r="H147" s="163" t="str">
        <f>IF(AND(A147&lt;&gt;"",H$5&lt;&gt;""),参数计算!EE149,"")</f>
        <v/>
      </c>
      <c r="I147" s="162" t="str">
        <f t="shared" si="3"/>
        <v/>
      </c>
    </row>
    <row r="148" ht="24.95" customHeight="1" spans="1:9">
      <c r="A148" s="160" t="str">
        <f>IF($D$1&lt;&gt;"",参数计算!A150,"")</f>
        <v/>
      </c>
      <c r="B148" s="160" t="str">
        <f>IF($D$1&lt;&gt;"",参数计算!B150,"")</f>
        <v/>
      </c>
      <c r="C148" s="160" t="str">
        <f>IF($D$1&lt;&gt;"",参数计算!C150,"")</f>
        <v/>
      </c>
      <c r="D148" s="163" t="str">
        <f>IF(AND(A148&lt;&gt;"",D$5&lt;&gt;""),参数计算!EA150,"")</f>
        <v/>
      </c>
      <c r="E148" s="163" t="str">
        <f>IF(AND(A148&lt;&gt;"",E$5&lt;&gt;""),参数计算!EB150,"")</f>
        <v/>
      </c>
      <c r="F148" s="163" t="str">
        <f>IF(AND(A148&lt;&gt;"",F$5&lt;&gt;""),参数计算!EC150,"")</f>
        <v/>
      </c>
      <c r="G148" s="163" t="str">
        <f>IF(AND(A148&lt;&gt;"",G$5&lt;&gt;""),参数计算!ED150,"")</f>
        <v/>
      </c>
      <c r="H148" s="163" t="str">
        <f>IF(AND(A148&lt;&gt;"",H$5&lt;&gt;""),参数计算!EE150,"")</f>
        <v/>
      </c>
      <c r="I148" s="162" t="str">
        <f t="shared" si="3"/>
        <v/>
      </c>
    </row>
    <row r="149" ht="24.95" customHeight="1" spans="1:9">
      <c r="A149" s="160" t="str">
        <f>IF($D$1&lt;&gt;"",参数计算!A151,"")</f>
        <v/>
      </c>
      <c r="B149" s="160" t="str">
        <f>IF($D$1&lt;&gt;"",参数计算!B151,"")</f>
        <v/>
      </c>
      <c r="C149" s="160" t="str">
        <f>IF($D$1&lt;&gt;"",参数计算!C151,"")</f>
        <v/>
      </c>
      <c r="D149" s="163" t="str">
        <f>IF(AND(A149&lt;&gt;"",D$5&lt;&gt;""),参数计算!EA151,"")</f>
        <v/>
      </c>
      <c r="E149" s="163" t="str">
        <f>IF(AND(A149&lt;&gt;"",E$5&lt;&gt;""),参数计算!EB151,"")</f>
        <v/>
      </c>
      <c r="F149" s="163" t="str">
        <f>IF(AND(A149&lt;&gt;"",F$5&lt;&gt;""),参数计算!EC151,"")</f>
        <v/>
      </c>
      <c r="G149" s="163" t="str">
        <f>IF(AND(A149&lt;&gt;"",G$5&lt;&gt;""),参数计算!ED151,"")</f>
        <v/>
      </c>
      <c r="H149" s="163" t="str">
        <f>IF(AND(A149&lt;&gt;"",H$5&lt;&gt;""),参数计算!EE151,"")</f>
        <v/>
      </c>
      <c r="I149" s="162" t="str">
        <f t="shared" si="3"/>
        <v/>
      </c>
    </row>
    <row r="150" ht="24.95" customHeight="1" spans="1:9">
      <c r="A150" s="160" t="str">
        <f>IF($D$1&lt;&gt;"",参数计算!A152,"")</f>
        <v/>
      </c>
      <c r="B150" s="160" t="str">
        <f>IF($D$1&lt;&gt;"",参数计算!B152,"")</f>
        <v/>
      </c>
      <c r="C150" s="160" t="str">
        <f>IF($D$1&lt;&gt;"",参数计算!C152,"")</f>
        <v/>
      </c>
      <c r="D150" s="163" t="str">
        <f>IF(AND(A150&lt;&gt;"",D$5&lt;&gt;""),参数计算!EA152,"")</f>
        <v/>
      </c>
      <c r="E150" s="163" t="str">
        <f>IF(AND(A150&lt;&gt;"",E$5&lt;&gt;""),参数计算!EB152,"")</f>
        <v/>
      </c>
      <c r="F150" s="163" t="str">
        <f>IF(AND(A150&lt;&gt;"",F$5&lt;&gt;""),参数计算!EC152,"")</f>
        <v/>
      </c>
      <c r="G150" s="163" t="str">
        <f>IF(AND(A150&lt;&gt;"",G$5&lt;&gt;""),参数计算!ED152,"")</f>
        <v/>
      </c>
      <c r="H150" s="163" t="str">
        <f>IF(AND(A150&lt;&gt;"",H$5&lt;&gt;""),参数计算!EE152,"")</f>
        <v/>
      </c>
      <c r="I150" s="162" t="str">
        <f t="shared" si="3"/>
        <v/>
      </c>
    </row>
    <row r="151" ht="24.95" customHeight="1" spans="1:9">
      <c r="A151" s="160" t="str">
        <f>IF($D$1&lt;&gt;"",参数计算!A153,"")</f>
        <v/>
      </c>
      <c r="B151" s="160" t="str">
        <f>IF($D$1&lt;&gt;"",参数计算!B153,"")</f>
        <v/>
      </c>
      <c r="C151" s="160" t="str">
        <f>IF($D$1&lt;&gt;"",参数计算!C153,"")</f>
        <v/>
      </c>
      <c r="D151" s="163" t="str">
        <f>IF(AND(A151&lt;&gt;"",D$5&lt;&gt;""),参数计算!EA153,"")</f>
        <v/>
      </c>
      <c r="E151" s="163" t="str">
        <f>IF(AND(A151&lt;&gt;"",E$5&lt;&gt;""),参数计算!EB153,"")</f>
        <v/>
      </c>
      <c r="F151" s="163" t="str">
        <f>IF(AND(A151&lt;&gt;"",F$5&lt;&gt;""),参数计算!EC153,"")</f>
        <v/>
      </c>
      <c r="G151" s="163" t="str">
        <f>IF(AND(A151&lt;&gt;"",G$5&lt;&gt;""),参数计算!ED153,"")</f>
        <v/>
      </c>
      <c r="H151" s="163" t="str">
        <f>IF(AND(A151&lt;&gt;"",H$5&lt;&gt;""),参数计算!EE153,"")</f>
        <v/>
      </c>
      <c r="I151" s="162" t="str">
        <f t="shared" si="3"/>
        <v/>
      </c>
    </row>
    <row r="152" ht="24.95" customHeight="1" spans="1:9">
      <c r="A152" s="160" t="str">
        <f>IF($D$1&lt;&gt;"",参数计算!A154,"")</f>
        <v/>
      </c>
      <c r="B152" s="160" t="str">
        <f>IF($D$1&lt;&gt;"",参数计算!B154,"")</f>
        <v/>
      </c>
      <c r="C152" s="160" t="str">
        <f>IF($D$1&lt;&gt;"",参数计算!C154,"")</f>
        <v/>
      </c>
      <c r="D152" s="163" t="str">
        <f>IF(AND(A152&lt;&gt;"",D$5&lt;&gt;""),参数计算!EA154,"")</f>
        <v/>
      </c>
      <c r="E152" s="163" t="str">
        <f>IF(AND(A152&lt;&gt;"",E$5&lt;&gt;""),参数计算!EB154,"")</f>
        <v/>
      </c>
      <c r="F152" s="163" t="str">
        <f>IF(AND(A152&lt;&gt;"",F$5&lt;&gt;""),参数计算!EC154,"")</f>
        <v/>
      </c>
      <c r="G152" s="163" t="str">
        <f>IF(AND(A152&lt;&gt;"",G$5&lt;&gt;""),参数计算!ED154,"")</f>
        <v/>
      </c>
      <c r="H152" s="163" t="str">
        <f>IF(AND(A152&lt;&gt;"",H$5&lt;&gt;""),参数计算!EE154,"")</f>
        <v/>
      </c>
      <c r="I152" s="162" t="str">
        <f t="shared" si="3"/>
        <v/>
      </c>
    </row>
    <row r="153" ht="24.95" customHeight="1" spans="1:9">
      <c r="A153" s="160" t="str">
        <f>IF($D$1&lt;&gt;"",参数计算!A155,"")</f>
        <v/>
      </c>
      <c r="B153" s="160" t="str">
        <f>IF($D$1&lt;&gt;"",参数计算!B155,"")</f>
        <v/>
      </c>
      <c r="C153" s="160" t="str">
        <f>IF($D$1&lt;&gt;"",参数计算!C155,"")</f>
        <v/>
      </c>
      <c r="D153" s="163" t="str">
        <f>IF(AND(A153&lt;&gt;"",D$5&lt;&gt;""),参数计算!EA155,"")</f>
        <v/>
      </c>
      <c r="E153" s="163" t="str">
        <f>IF(AND(A153&lt;&gt;"",E$5&lt;&gt;""),参数计算!EB155,"")</f>
        <v/>
      </c>
      <c r="F153" s="163" t="str">
        <f>IF(AND(A153&lt;&gt;"",F$5&lt;&gt;""),参数计算!EC155,"")</f>
        <v/>
      </c>
      <c r="G153" s="163" t="str">
        <f>IF(AND(A153&lt;&gt;"",G$5&lt;&gt;""),参数计算!ED155,"")</f>
        <v/>
      </c>
      <c r="H153" s="163" t="str">
        <f>IF(AND(A153&lt;&gt;"",H$5&lt;&gt;""),参数计算!EE155,"")</f>
        <v/>
      </c>
      <c r="I153" s="162" t="str">
        <f t="shared" si="3"/>
        <v/>
      </c>
    </row>
    <row r="154" ht="24.95" customHeight="1" spans="1:9">
      <c r="A154" s="160" t="str">
        <f>IF($D$1&lt;&gt;"",参数计算!A156,"")</f>
        <v/>
      </c>
      <c r="B154" s="160" t="str">
        <f>IF($D$1&lt;&gt;"",参数计算!B156,"")</f>
        <v/>
      </c>
      <c r="C154" s="160" t="str">
        <f>IF($D$1&lt;&gt;"",参数计算!C156,"")</f>
        <v/>
      </c>
      <c r="D154" s="163" t="str">
        <f>IF(AND(A154&lt;&gt;"",D$5&lt;&gt;""),参数计算!EA156,"")</f>
        <v/>
      </c>
      <c r="E154" s="163" t="str">
        <f>IF(AND(A154&lt;&gt;"",E$5&lt;&gt;""),参数计算!EB156,"")</f>
        <v/>
      </c>
      <c r="F154" s="163" t="str">
        <f>IF(AND(A154&lt;&gt;"",F$5&lt;&gt;""),参数计算!EC156,"")</f>
        <v/>
      </c>
      <c r="G154" s="163" t="str">
        <f>IF(AND(A154&lt;&gt;"",G$5&lt;&gt;""),参数计算!ED156,"")</f>
        <v/>
      </c>
      <c r="H154" s="163" t="str">
        <f>IF(AND(A154&lt;&gt;"",H$5&lt;&gt;""),参数计算!EE156,"")</f>
        <v/>
      </c>
      <c r="I154" s="162" t="str">
        <f t="shared" si="3"/>
        <v/>
      </c>
    </row>
    <row r="155" ht="24.95" customHeight="1" spans="1:9">
      <c r="A155" s="160" t="str">
        <f>IF($D$1&lt;&gt;"",参数计算!A157,"")</f>
        <v/>
      </c>
      <c r="B155" s="160" t="str">
        <f>IF($D$1&lt;&gt;"",参数计算!B157,"")</f>
        <v/>
      </c>
      <c r="C155" s="160" t="str">
        <f>IF($D$1&lt;&gt;"",参数计算!C157,"")</f>
        <v/>
      </c>
      <c r="D155" s="163" t="str">
        <f>IF(AND(A155&lt;&gt;"",D$5&lt;&gt;""),参数计算!EA157,"")</f>
        <v/>
      </c>
      <c r="E155" s="163" t="str">
        <f>IF(AND(A155&lt;&gt;"",E$5&lt;&gt;""),参数计算!EB157,"")</f>
        <v/>
      </c>
      <c r="F155" s="163" t="str">
        <f>IF(AND(A155&lt;&gt;"",F$5&lt;&gt;""),参数计算!EC157,"")</f>
        <v/>
      </c>
      <c r="G155" s="163" t="str">
        <f>IF(AND(A155&lt;&gt;"",G$5&lt;&gt;""),参数计算!ED157,"")</f>
        <v/>
      </c>
      <c r="H155" s="163" t="str">
        <f>IF(AND(A155&lt;&gt;"",H$5&lt;&gt;""),参数计算!EE157,"")</f>
        <v/>
      </c>
      <c r="I155" s="162" t="str">
        <f t="shared" si="3"/>
        <v/>
      </c>
    </row>
  </sheetData>
  <mergeCells count="8">
    <mergeCell ref="A1:C1"/>
    <mergeCell ref="D1:F1"/>
    <mergeCell ref="A3:C3"/>
    <mergeCell ref="D3:F3"/>
    <mergeCell ref="G3:I3"/>
    <mergeCell ref="A4:A5"/>
    <mergeCell ref="B4:B5"/>
    <mergeCell ref="C4:C5"/>
  </mergeCells>
  <conditionalFormatting sqref="A3:I5">
    <cfRule type="expression" dxfId="2" priority="2">
      <formula>$D$1&lt;&gt;""</formula>
    </cfRule>
  </conditionalFormatting>
  <conditionalFormatting sqref="A6:C155">
    <cfRule type="expression" dxfId="2" priority="5">
      <formula>$A6&lt;&gt;""</formula>
    </cfRule>
  </conditionalFormatting>
  <conditionalFormatting sqref="D6:I155">
    <cfRule type="expression" dxfId="2" priority="4">
      <formula>$A6&lt;&gt;""</formula>
    </cfRule>
  </conditionalFormatting>
  <conditionalFormatting sqref="D6:H155">
    <cfRule type="expression" dxfId="6" priority="1">
      <formula>AND(D$5&lt;&gt;"",$A6&lt;&gt;"")</formula>
    </cfRule>
  </conditionalFormatting>
  <pageMargins left="0.51" right="0.26" top="0.57" bottom="0.35" header="0.22" footer="0.23"/>
  <pageSetup paperSize="9" orientation="portrait" horizontalDpi="200" verticalDpi="300"/>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CF155"/>
  <sheetViews>
    <sheetView showGridLines="0" workbookViewId="0">
      <selection activeCell="D1" sqref="D1:F1"/>
    </sheetView>
  </sheetViews>
  <sheetFormatPr defaultColWidth="9" defaultRowHeight="14.25"/>
  <cols>
    <col min="1" max="1" width="6.625" style="22" customWidth="1"/>
    <col min="2" max="3" width="12.625" style="22" customWidth="1"/>
    <col min="4" max="9" width="12.625" style="23" customWidth="1"/>
    <col min="10" max="16384" width="9" style="23"/>
  </cols>
  <sheetData>
    <row r="1" ht="24.95" customHeight="1" spans="1:84">
      <c r="A1" s="24" t="str">
        <f>IF(AND(D1&lt;&gt;"",初始录入!A2&lt;&gt;"",初始录入!D2&lt;&gt;"",初始录入!F2&lt;&gt;""),CONCATENATE(初始录入!A2,初始录入!C2,初始录入!D2,初始录入!E2,初始录入!F2,初始录入!G2),"")</f>
        <v/>
      </c>
      <c r="B1" s="24"/>
      <c r="C1" s="24"/>
      <c r="D1" s="25" t="str">
        <f>IF(初始录入!K10&lt;&gt;"",CONCATENATE(初始录入!K10,"成绩计算"),"")</f>
        <v/>
      </c>
      <c r="E1" s="25"/>
      <c r="F1" s="25"/>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row>
    <row r="2" ht="10.5" customHeight="1" spans="1:84">
      <c r="A2" s="24"/>
      <c r="B2" s="24"/>
      <c r="C2" s="24"/>
      <c r="D2" s="25"/>
      <c r="E2" s="25"/>
      <c r="F2" s="25"/>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row>
    <row r="3" ht="24.95" customHeight="1" spans="1:84">
      <c r="A3" s="157" t="str">
        <f>IF(AND(D1&lt;&gt;"",初始录入!D4&lt;&gt;""),CONCATENATE(初始录入!C4,初始录入!D4),"")</f>
        <v/>
      </c>
      <c r="B3" s="157"/>
      <c r="C3" s="157"/>
      <c r="D3" s="28" t="str">
        <f>IF(D1&lt;&gt;"",CONCATENATE(初始录入!D5),"")</f>
        <v/>
      </c>
      <c r="E3" s="28"/>
      <c r="F3" s="28"/>
      <c r="G3" s="28" t="str">
        <f>IF(D1&lt;&gt;"",CONCATENATE(初始录入!D10),"")</f>
        <v/>
      </c>
      <c r="H3" s="28"/>
      <c r="I3" s="28"/>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row>
    <row r="4" ht="24.95" customHeight="1" spans="1:84">
      <c r="A4" s="158" t="str">
        <f>IF($D1&lt;&gt;"",参数计算!A7,"")</f>
        <v/>
      </c>
      <c r="B4" s="158" t="str">
        <f>IF($D1&lt;&gt;"",参数计算!B7,"")</f>
        <v/>
      </c>
      <c r="C4" s="158" t="str">
        <f>IF($D1&lt;&gt;"",参数计算!C7,"")</f>
        <v/>
      </c>
      <c r="D4" s="158" t="str">
        <f>IF($D$1&lt;&gt;"",参数计算!N16,"")</f>
        <v/>
      </c>
      <c r="E4" s="158" t="str">
        <f>IF($D$1&lt;&gt;"",参数计算!O16,"")</f>
        <v/>
      </c>
      <c r="F4" s="158" t="str">
        <f>IF($D$1&lt;&gt;"",参数计算!P16,"")</f>
        <v/>
      </c>
      <c r="G4" s="158" t="str">
        <f>IF($D$1&lt;&gt;"",参数计算!Q16,"")</f>
        <v/>
      </c>
      <c r="H4" s="158" t="str">
        <f>IF($D$1&lt;&gt;"",参数计算!R16,"")</f>
        <v/>
      </c>
      <c r="I4" s="158" t="str">
        <f>IF(I5&lt;&gt;"","汇总","")</f>
        <v/>
      </c>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row>
    <row r="5" ht="24.95" customHeight="1" spans="1:84">
      <c r="A5" s="158"/>
      <c r="B5" s="158"/>
      <c r="C5" s="158"/>
      <c r="D5" s="158" t="str">
        <f>IF(AND(初始录入!K15&lt;&gt;"",D4&lt;&gt;""),初始录入!K15,"")</f>
        <v/>
      </c>
      <c r="E5" s="158" t="str">
        <f>IF(AND(初始录入!K16&lt;&gt;"",E4&lt;&gt;""),初始录入!K16,"")</f>
        <v/>
      </c>
      <c r="F5" s="158" t="str">
        <f>IF(AND(初始录入!K17&lt;&gt;"",F4&lt;&gt;""),初始录入!K17,"")</f>
        <v/>
      </c>
      <c r="G5" s="158" t="str">
        <f>IF(AND(初始录入!K18&lt;&gt;"",G4&lt;&gt;""),初始录入!K18,"")</f>
        <v/>
      </c>
      <c r="H5" s="158" t="str">
        <f>IF(AND(初始录入!K19&lt;&gt;"",H4&lt;&gt;""),初始录入!K19,"")</f>
        <v/>
      </c>
      <c r="I5" s="158" t="str">
        <f>IF(AND(初始录入!K10&lt;&gt;"",D1&lt;&gt;""),SUM(D5:H5),"")</f>
        <v/>
      </c>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row>
    <row r="6" ht="24.95" customHeight="1" spans="1:84">
      <c r="A6" s="160" t="str">
        <f>IF($D$1&lt;&gt;"",参数计算!A8,"")</f>
        <v/>
      </c>
      <c r="B6" s="160" t="str">
        <f>IF($D$1&lt;&gt;"",参数计算!B8,"")</f>
        <v/>
      </c>
      <c r="C6" s="160" t="str">
        <f>IF($D$1&lt;&gt;"",参数计算!C8,"")</f>
        <v/>
      </c>
      <c r="D6" s="161" t="str">
        <f>IF(AND(A6&lt;&gt;"",D$5&lt;&gt;""),参数计算!IM8,"")</f>
        <v/>
      </c>
      <c r="E6" s="161" t="str">
        <f>IF(AND(A6&lt;&gt;"",E$5&lt;&gt;""),参数计算!IN8,"")</f>
        <v/>
      </c>
      <c r="F6" s="161" t="str">
        <f>IF(AND(A6&lt;&gt;"",F$5&lt;&gt;""),参数计算!IO8,"")</f>
        <v/>
      </c>
      <c r="G6" s="161" t="str">
        <f>IF(AND(A6&lt;&gt;"",G$5&lt;&gt;""),参数计算!IP8,"")</f>
        <v/>
      </c>
      <c r="H6" s="161" t="str">
        <f>IF(AND(A6&lt;&gt;"",H$5&lt;&gt;""),参数计算!IQ8,"")</f>
        <v/>
      </c>
      <c r="I6" s="162" t="str">
        <f>IF(AND($A6&lt;&gt;"",$I$5&lt;&gt;""),SUM(D6:H6),"")</f>
        <v/>
      </c>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row>
    <row r="7" ht="24.95" customHeight="1" spans="1:84">
      <c r="A7" s="160" t="str">
        <f>IF($D$1&lt;&gt;"",参数计算!A9,"")</f>
        <v/>
      </c>
      <c r="B7" s="160" t="str">
        <f>IF($D$1&lt;&gt;"",参数计算!B9,"")</f>
        <v/>
      </c>
      <c r="C7" s="160" t="str">
        <f>IF($D$1&lt;&gt;"",参数计算!C9,"")</f>
        <v/>
      </c>
      <c r="D7" s="161" t="str">
        <f>IF(AND(A7&lt;&gt;"",D$5&lt;&gt;""),参数计算!IM9,"")</f>
        <v/>
      </c>
      <c r="E7" s="161" t="str">
        <f>IF(AND(A7&lt;&gt;"",E$5&lt;&gt;""),参数计算!IN9,"")</f>
        <v/>
      </c>
      <c r="F7" s="161" t="str">
        <f>IF(AND(A7&lt;&gt;"",F$5&lt;&gt;""),参数计算!IO9,"")</f>
        <v/>
      </c>
      <c r="G7" s="161" t="str">
        <f>IF(AND(A7&lt;&gt;"",G$5&lt;&gt;""),参数计算!IP9,"")</f>
        <v/>
      </c>
      <c r="H7" s="161" t="str">
        <f>IF(AND(A7&lt;&gt;"",H$5&lt;&gt;""),参数计算!IQ9,"")</f>
        <v/>
      </c>
      <c r="I7" s="162" t="str">
        <f t="shared" ref="I7:I70" si="0">IF(AND($A7&lt;&gt;"",$I$5&lt;&gt;""),SUM(D7:H7),"")</f>
        <v/>
      </c>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row>
    <row r="8" ht="24.95" customHeight="1" spans="1:84">
      <c r="A8" s="160" t="str">
        <f>IF($D$1&lt;&gt;"",参数计算!A10,"")</f>
        <v/>
      </c>
      <c r="B8" s="160" t="str">
        <f>IF($D$1&lt;&gt;"",参数计算!B10,"")</f>
        <v/>
      </c>
      <c r="C8" s="160" t="str">
        <f>IF($D$1&lt;&gt;"",参数计算!C10,"")</f>
        <v/>
      </c>
      <c r="D8" s="161" t="str">
        <f>IF(AND(A8&lt;&gt;"",D$5&lt;&gt;""),参数计算!IM10,"")</f>
        <v/>
      </c>
      <c r="E8" s="161" t="str">
        <f>IF(AND(A8&lt;&gt;"",E$5&lt;&gt;""),参数计算!IN10,"")</f>
        <v/>
      </c>
      <c r="F8" s="161" t="str">
        <f>IF(AND(A8&lt;&gt;"",F$5&lt;&gt;""),参数计算!IO10,"")</f>
        <v/>
      </c>
      <c r="G8" s="161" t="str">
        <f>IF(AND(A8&lt;&gt;"",G$5&lt;&gt;""),参数计算!IP10,"")</f>
        <v/>
      </c>
      <c r="H8" s="161" t="str">
        <f>IF(AND(A8&lt;&gt;"",H$5&lt;&gt;""),参数计算!IQ10,"")</f>
        <v/>
      </c>
      <c r="I8" s="162" t="str">
        <f t="shared" si="0"/>
        <v/>
      </c>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row>
    <row r="9" ht="24.95" customHeight="1" spans="1:84">
      <c r="A9" s="160" t="str">
        <f>IF($D$1&lt;&gt;"",参数计算!A11,"")</f>
        <v/>
      </c>
      <c r="B9" s="160" t="str">
        <f>IF($D$1&lt;&gt;"",参数计算!B11,"")</f>
        <v/>
      </c>
      <c r="C9" s="160" t="str">
        <f>IF($D$1&lt;&gt;"",参数计算!C11,"")</f>
        <v/>
      </c>
      <c r="D9" s="161" t="str">
        <f>IF(AND(A9&lt;&gt;"",D$5&lt;&gt;""),参数计算!IM11,"")</f>
        <v/>
      </c>
      <c r="E9" s="161" t="str">
        <f>IF(AND(A9&lt;&gt;"",E$5&lt;&gt;""),参数计算!IN11,"")</f>
        <v/>
      </c>
      <c r="F9" s="161" t="str">
        <f>IF(AND(A9&lt;&gt;"",F$5&lt;&gt;""),参数计算!IO11,"")</f>
        <v/>
      </c>
      <c r="G9" s="161" t="str">
        <f>IF(AND(A9&lt;&gt;"",G$5&lt;&gt;""),参数计算!IP11,"")</f>
        <v/>
      </c>
      <c r="H9" s="161" t="str">
        <f>IF(AND(A9&lt;&gt;"",H$5&lt;&gt;""),参数计算!IQ11,"")</f>
        <v/>
      </c>
      <c r="I9" s="162" t="str">
        <f t="shared" si="0"/>
        <v/>
      </c>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row>
    <row r="10" ht="24.95" customHeight="1" spans="1:84">
      <c r="A10" s="160" t="str">
        <f>IF($D$1&lt;&gt;"",参数计算!A12,"")</f>
        <v/>
      </c>
      <c r="B10" s="160" t="str">
        <f>IF($D$1&lt;&gt;"",参数计算!B12,"")</f>
        <v/>
      </c>
      <c r="C10" s="160" t="str">
        <f>IF($D$1&lt;&gt;"",参数计算!C12,"")</f>
        <v/>
      </c>
      <c r="D10" s="161" t="str">
        <f>IF(AND(A10&lt;&gt;"",D$5&lt;&gt;""),参数计算!IM12,"")</f>
        <v/>
      </c>
      <c r="E10" s="161" t="str">
        <f>IF(AND(A10&lt;&gt;"",E$5&lt;&gt;""),参数计算!IN12,"")</f>
        <v/>
      </c>
      <c r="F10" s="161" t="str">
        <f>IF(AND(A10&lt;&gt;"",F$5&lt;&gt;""),参数计算!IO12,"")</f>
        <v/>
      </c>
      <c r="G10" s="161" t="str">
        <f>IF(AND(A10&lt;&gt;"",G$5&lt;&gt;""),参数计算!IP12,"")</f>
        <v/>
      </c>
      <c r="H10" s="161" t="str">
        <f>IF(AND(A10&lt;&gt;"",H$5&lt;&gt;""),参数计算!IQ12,"")</f>
        <v/>
      </c>
      <c r="I10" s="162" t="str">
        <f t="shared" si="0"/>
        <v/>
      </c>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row>
    <row r="11" ht="24.95" customHeight="1" spans="1:84">
      <c r="A11" s="160" t="str">
        <f>IF($D$1&lt;&gt;"",参数计算!A13,"")</f>
        <v/>
      </c>
      <c r="B11" s="160" t="str">
        <f>IF($D$1&lt;&gt;"",参数计算!B13,"")</f>
        <v/>
      </c>
      <c r="C11" s="160" t="str">
        <f>IF($D$1&lt;&gt;"",参数计算!C13,"")</f>
        <v/>
      </c>
      <c r="D11" s="161" t="str">
        <f>IF(AND(A11&lt;&gt;"",D$5&lt;&gt;""),参数计算!IM13,"")</f>
        <v/>
      </c>
      <c r="E11" s="161" t="str">
        <f>IF(AND(A11&lt;&gt;"",E$5&lt;&gt;""),参数计算!IN13,"")</f>
        <v/>
      </c>
      <c r="F11" s="161" t="str">
        <f>IF(AND(A11&lt;&gt;"",F$5&lt;&gt;""),参数计算!IO13,"")</f>
        <v/>
      </c>
      <c r="G11" s="161" t="str">
        <f>IF(AND(A11&lt;&gt;"",G$5&lt;&gt;""),参数计算!IP13,"")</f>
        <v/>
      </c>
      <c r="H11" s="161" t="str">
        <f>IF(AND(A11&lt;&gt;"",H$5&lt;&gt;""),参数计算!IQ13,"")</f>
        <v/>
      </c>
      <c r="I11" s="162" t="str">
        <f t="shared" si="0"/>
        <v/>
      </c>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row>
    <row r="12" ht="24.95" customHeight="1" spans="1:84">
      <c r="A12" s="160" t="str">
        <f>IF($D$1&lt;&gt;"",参数计算!A14,"")</f>
        <v/>
      </c>
      <c r="B12" s="160" t="str">
        <f>IF($D$1&lt;&gt;"",参数计算!B14,"")</f>
        <v/>
      </c>
      <c r="C12" s="160" t="str">
        <f>IF($D$1&lt;&gt;"",参数计算!C14,"")</f>
        <v/>
      </c>
      <c r="D12" s="161" t="str">
        <f>IF(AND(A12&lt;&gt;"",D$5&lt;&gt;""),参数计算!IM14,"")</f>
        <v/>
      </c>
      <c r="E12" s="161" t="str">
        <f>IF(AND(A12&lt;&gt;"",E$5&lt;&gt;""),参数计算!IN14,"")</f>
        <v/>
      </c>
      <c r="F12" s="161" t="str">
        <f>IF(AND(A12&lt;&gt;"",F$5&lt;&gt;""),参数计算!IO14,"")</f>
        <v/>
      </c>
      <c r="G12" s="161" t="str">
        <f>IF(AND(A12&lt;&gt;"",G$5&lt;&gt;""),参数计算!IP14,"")</f>
        <v/>
      </c>
      <c r="H12" s="161" t="str">
        <f>IF(AND(A12&lt;&gt;"",H$5&lt;&gt;""),参数计算!IQ14,"")</f>
        <v/>
      </c>
      <c r="I12" s="162" t="str">
        <f t="shared" si="0"/>
        <v/>
      </c>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row>
    <row r="13" ht="24.95" customHeight="1" spans="1:84">
      <c r="A13" s="160" t="str">
        <f>IF($D$1&lt;&gt;"",参数计算!A15,"")</f>
        <v/>
      </c>
      <c r="B13" s="160" t="str">
        <f>IF($D$1&lt;&gt;"",参数计算!B15,"")</f>
        <v/>
      </c>
      <c r="C13" s="160" t="str">
        <f>IF($D$1&lt;&gt;"",参数计算!C15,"")</f>
        <v/>
      </c>
      <c r="D13" s="161" t="str">
        <f>IF(AND(A13&lt;&gt;"",D$5&lt;&gt;""),参数计算!IM15,"")</f>
        <v/>
      </c>
      <c r="E13" s="161" t="str">
        <f>IF(AND(A13&lt;&gt;"",E$5&lt;&gt;""),参数计算!IN15,"")</f>
        <v/>
      </c>
      <c r="F13" s="161" t="str">
        <f>IF(AND(A13&lt;&gt;"",F$5&lt;&gt;""),参数计算!IO15,"")</f>
        <v/>
      </c>
      <c r="G13" s="161" t="str">
        <f>IF(AND(A13&lt;&gt;"",G$5&lt;&gt;""),参数计算!IP15,"")</f>
        <v/>
      </c>
      <c r="H13" s="161" t="str">
        <f>IF(AND(A13&lt;&gt;"",H$5&lt;&gt;""),参数计算!IQ15,"")</f>
        <v/>
      </c>
      <c r="I13" s="162" t="str">
        <f t="shared" si="0"/>
        <v/>
      </c>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ht="24.95" customHeight="1" spans="1:84">
      <c r="A14" s="160" t="str">
        <f>IF($D$1&lt;&gt;"",参数计算!A16,"")</f>
        <v/>
      </c>
      <c r="B14" s="160" t="str">
        <f>IF($D$1&lt;&gt;"",参数计算!B16,"")</f>
        <v/>
      </c>
      <c r="C14" s="160" t="str">
        <f>IF($D$1&lt;&gt;"",参数计算!C16,"")</f>
        <v/>
      </c>
      <c r="D14" s="161" t="str">
        <f>IF(AND(A14&lt;&gt;"",D$5&lt;&gt;""),参数计算!IM16,"")</f>
        <v/>
      </c>
      <c r="E14" s="161" t="str">
        <f>IF(AND(A14&lt;&gt;"",E$5&lt;&gt;""),参数计算!IN16,"")</f>
        <v/>
      </c>
      <c r="F14" s="161" t="str">
        <f>IF(AND(A14&lt;&gt;"",F$5&lt;&gt;""),参数计算!IO16,"")</f>
        <v/>
      </c>
      <c r="G14" s="161" t="str">
        <f>IF(AND(A14&lt;&gt;"",G$5&lt;&gt;""),参数计算!IP16,"")</f>
        <v/>
      </c>
      <c r="H14" s="161" t="str">
        <f>IF(AND(A14&lt;&gt;"",H$5&lt;&gt;""),参数计算!IQ16,"")</f>
        <v/>
      </c>
      <c r="I14" s="162" t="str">
        <f t="shared" si="0"/>
        <v/>
      </c>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row>
    <row r="15" ht="24.95" customHeight="1" spans="1:84">
      <c r="A15" s="160" t="str">
        <f>IF($D$1&lt;&gt;"",参数计算!A17,"")</f>
        <v/>
      </c>
      <c r="B15" s="160" t="str">
        <f>IF($D$1&lt;&gt;"",参数计算!B17,"")</f>
        <v/>
      </c>
      <c r="C15" s="160" t="str">
        <f>IF($D$1&lt;&gt;"",参数计算!C17,"")</f>
        <v/>
      </c>
      <c r="D15" s="161" t="str">
        <f>IF(AND(A15&lt;&gt;"",D$5&lt;&gt;""),参数计算!IM17,"")</f>
        <v/>
      </c>
      <c r="E15" s="161" t="str">
        <f>IF(AND(A15&lt;&gt;"",E$5&lt;&gt;""),参数计算!IN17,"")</f>
        <v/>
      </c>
      <c r="F15" s="161" t="str">
        <f>IF(AND(A15&lt;&gt;"",F$5&lt;&gt;""),参数计算!IO17,"")</f>
        <v/>
      </c>
      <c r="G15" s="161" t="str">
        <f>IF(AND(A15&lt;&gt;"",G$5&lt;&gt;""),参数计算!IP17,"")</f>
        <v/>
      </c>
      <c r="H15" s="161" t="str">
        <f>IF(AND(A15&lt;&gt;"",H$5&lt;&gt;""),参数计算!IQ17,"")</f>
        <v/>
      </c>
      <c r="I15" s="162" t="str">
        <f t="shared" si="0"/>
        <v/>
      </c>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row>
    <row r="16" ht="24.95" customHeight="1" spans="1:84">
      <c r="A16" s="160" t="str">
        <f>IF($D$1&lt;&gt;"",参数计算!A18,"")</f>
        <v/>
      </c>
      <c r="B16" s="160" t="str">
        <f>IF($D$1&lt;&gt;"",参数计算!B18,"")</f>
        <v/>
      </c>
      <c r="C16" s="160" t="str">
        <f>IF($D$1&lt;&gt;"",参数计算!C18,"")</f>
        <v/>
      </c>
      <c r="D16" s="161" t="str">
        <f>IF(AND(A16&lt;&gt;"",D$5&lt;&gt;""),参数计算!IM18,"")</f>
        <v/>
      </c>
      <c r="E16" s="161" t="str">
        <f>IF(AND(A16&lt;&gt;"",E$5&lt;&gt;""),参数计算!IN18,"")</f>
        <v/>
      </c>
      <c r="F16" s="161" t="str">
        <f>IF(AND(A16&lt;&gt;"",F$5&lt;&gt;""),参数计算!IO18,"")</f>
        <v/>
      </c>
      <c r="G16" s="161" t="str">
        <f>IF(AND(A16&lt;&gt;"",G$5&lt;&gt;""),参数计算!IP18,"")</f>
        <v/>
      </c>
      <c r="H16" s="161" t="str">
        <f>IF(AND(A16&lt;&gt;"",H$5&lt;&gt;""),参数计算!IQ18,"")</f>
        <v/>
      </c>
      <c r="I16" s="162" t="str">
        <f t="shared" si="0"/>
        <v/>
      </c>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row>
    <row r="17" ht="24.95" customHeight="1" spans="1:84">
      <c r="A17" s="160" t="str">
        <f>IF($D$1&lt;&gt;"",参数计算!A19,"")</f>
        <v/>
      </c>
      <c r="B17" s="160" t="str">
        <f>IF($D$1&lt;&gt;"",参数计算!B19,"")</f>
        <v/>
      </c>
      <c r="C17" s="160" t="str">
        <f>IF($D$1&lt;&gt;"",参数计算!C19,"")</f>
        <v/>
      </c>
      <c r="D17" s="161" t="str">
        <f>IF(AND(A17&lt;&gt;"",D$5&lt;&gt;""),参数计算!IM19,"")</f>
        <v/>
      </c>
      <c r="E17" s="161" t="str">
        <f>IF(AND(A17&lt;&gt;"",E$5&lt;&gt;""),参数计算!IN19,"")</f>
        <v/>
      </c>
      <c r="F17" s="161" t="str">
        <f>IF(AND(A17&lt;&gt;"",F$5&lt;&gt;""),参数计算!IO19,"")</f>
        <v/>
      </c>
      <c r="G17" s="161" t="str">
        <f>IF(AND(A17&lt;&gt;"",G$5&lt;&gt;""),参数计算!IP19,"")</f>
        <v/>
      </c>
      <c r="H17" s="161" t="str">
        <f>IF(AND(A17&lt;&gt;"",H$5&lt;&gt;""),参数计算!IQ19,"")</f>
        <v/>
      </c>
      <c r="I17" s="162" t="str">
        <f t="shared" si="0"/>
        <v/>
      </c>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row>
    <row r="18" ht="24.95" customHeight="1" spans="1:84">
      <c r="A18" s="160" t="str">
        <f>IF($D$1&lt;&gt;"",参数计算!A20,"")</f>
        <v/>
      </c>
      <c r="B18" s="160" t="str">
        <f>IF($D$1&lt;&gt;"",参数计算!B20,"")</f>
        <v/>
      </c>
      <c r="C18" s="160" t="str">
        <f>IF($D$1&lt;&gt;"",参数计算!C20,"")</f>
        <v/>
      </c>
      <c r="D18" s="161" t="str">
        <f>IF(AND(A18&lt;&gt;"",D$5&lt;&gt;""),参数计算!IM20,"")</f>
        <v/>
      </c>
      <c r="E18" s="161" t="str">
        <f>IF(AND(A18&lt;&gt;"",E$5&lt;&gt;""),参数计算!IN20,"")</f>
        <v/>
      </c>
      <c r="F18" s="161" t="str">
        <f>IF(AND(A18&lt;&gt;"",F$5&lt;&gt;""),参数计算!IO20,"")</f>
        <v/>
      </c>
      <c r="G18" s="161" t="str">
        <f>IF(AND(A18&lt;&gt;"",G$5&lt;&gt;""),参数计算!IP20,"")</f>
        <v/>
      </c>
      <c r="H18" s="161" t="str">
        <f>IF(AND(A18&lt;&gt;"",H$5&lt;&gt;""),参数计算!IQ20,"")</f>
        <v/>
      </c>
      <c r="I18" s="162" t="str">
        <f t="shared" si="0"/>
        <v/>
      </c>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row>
    <row r="19" ht="24.95" customHeight="1" spans="1:84">
      <c r="A19" s="160" t="str">
        <f>IF($D$1&lt;&gt;"",参数计算!A21,"")</f>
        <v/>
      </c>
      <c r="B19" s="160" t="str">
        <f>IF($D$1&lt;&gt;"",参数计算!B21,"")</f>
        <v/>
      </c>
      <c r="C19" s="160" t="str">
        <f>IF($D$1&lt;&gt;"",参数计算!C21,"")</f>
        <v/>
      </c>
      <c r="D19" s="161" t="str">
        <f>IF(AND(A19&lt;&gt;"",D$5&lt;&gt;""),参数计算!IM21,"")</f>
        <v/>
      </c>
      <c r="E19" s="161" t="str">
        <f>IF(AND(A19&lt;&gt;"",E$5&lt;&gt;""),参数计算!IN21,"")</f>
        <v/>
      </c>
      <c r="F19" s="161" t="str">
        <f>IF(AND(A19&lt;&gt;"",F$5&lt;&gt;""),参数计算!IO21,"")</f>
        <v/>
      </c>
      <c r="G19" s="161" t="str">
        <f>IF(AND(A19&lt;&gt;"",G$5&lt;&gt;""),参数计算!IP21,"")</f>
        <v/>
      </c>
      <c r="H19" s="161" t="str">
        <f>IF(AND(A19&lt;&gt;"",H$5&lt;&gt;""),参数计算!IQ21,"")</f>
        <v/>
      </c>
      <c r="I19" s="162" t="str">
        <f t="shared" si="0"/>
        <v/>
      </c>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row>
    <row r="20" ht="24.95" customHeight="1" spans="1:84">
      <c r="A20" s="160" t="str">
        <f>IF($D$1&lt;&gt;"",参数计算!A22,"")</f>
        <v/>
      </c>
      <c r="B20" s="160" t="str">
        <f>IF($D$1&lt;&gt;"",参数计算!B22,"")</f>
        <v/>
      </c>
      <c r="C20" s="160" t="str">
        <f>IF($D$1&lt;&gt;"",参数计算!C22,"")</f>
        <v/>
      </c>
      <c r="D20" s="161" t="str">
        <f>IF(AND(A20&lt;&gt;"",D$5&lt;&gt;""),参数计算!IM22,"")</f>
        <v/>
      </c>
      <c r="E20" s="161" t="str">
        <f>IF(AND(A20&lt;&gt;"",E$5&lt;&gt;""),参数计算!IN22,"")</f>
        <v/>
      </c>
      <c r="F20" s="161" t="str">
        <f>IF(AND(A20&lt;&gt;"",F$5&lt;&gt;""),参数计算!IO22,"")</f>
        <v/>
      </c>
      <c r="G20" s="161" t="str">
        <f>IF(AND(A20&lt;&gt;"",G$5&lt;&gt;""),参数计算!IP22,"")</f>
        <v/>
      </c>
      <c r="H20" s="161" t="str">
        <f>IF(AND(A20&lt;&gt;"",H$5&lt;&gt;""),参数计算!IQ22,"")</f>
        <v/>
      </c>
      <c r="I20" s="162" t="str">
        <f t="shared" si="0"/>
        <v/>
      </c>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row>
    <row r="21" ht="24.95" customHeight="1" spans="1:84">
      <c r="A21" s="160" t="str">
        <f>IF($D$1&lt;&gt;"",参数计算!A23,"")</f>
        <v/>
      </c>
      <c r="B21" s="160" t="str">
        <f>IF($D$1&lt;&gt;"",参数计算!B23,"")</f>
        <v/>
      </c>
      <c r="C21" s="160" t="str">
        <f>IF($D$1&lt;&gt;"",参数计算!C23,"")</f>
        <v/>
      </c>
      <c r="D21" s="161" t="str">
        <f>IF(AND(A21&lt;&gt;"",D$5&lt;&gt;""),参数计算!IM23,"")</f>
        <v/>
      </c>
      <c r="E21" s="161" t="str">
        <f>IF(AND(A21&lt;&gt;"",E$5&lt;&gt;""),参数计算!IN23,"")</f>
        <v/>
      </c>
      <c r="F21" s="161" t="str">
        <f>IF(AND(A21&lt;&gt;"",F$5&lt;&gt;""),参数计算!IO23,"")</f>
        <v/>
      </c>
      <c r="G21" s="161" t="str">
        <f>IF(AND(A21&lt;&gt;"",G$5&lt;&gt;""),参数计算!IP23,"")</f>
        <v/>
      </c>
      <c r="H21" s="161" t="str">
        <f>IF(AND(A21&lt;&gt;"",H$5&lt;&gt;""),参数计算!IQ23,"")</f>
        <v/>
      </c>
      <c r="I21" s="162" t="str">
        <f t="shared" si="0"/>
        <v/>
      </c>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row>
    <row r="22" ht="24.95" customHeight="1" spans="1:84">
      <c r="A22" s="160" t="str">
        <f>IF($D$1&lt;&gt;"",参数计算!A24,"")</f>
        <v/>
      </c>
      <c r="B22" s="160" t="str">
        <f>IF($D$1&lt;&gt;"",参数计算!B24,"")</f>
        <v/>
      </c>
      <c r="C22" s="160" t="str">
        <f>IF($D$1&lt;&gt;"",参数计算!C24,"")</f>
        <v/>
      </c>
      <c r="D22" s="161" t="str">
        <f>IF(AND(A22&lt;&gt;"",D$5&lt;&gt;""),参数计算!IM24,"")</f>
        <v/>
      </c>
      <c r="E22" s="161" t="str">
        <f>IF(AND(A22&lt;&gt;"",E$5&lt;&gt;""),参数计算!IN24,"")</f>
        <v/>
      </c>
      <c r="F22" s="161" t="str">
        <f>IF(AND(A22&lt;&gt;"",F$5&lt;&gt;""),参数计算!IO24,"")</f>
        <v/>
      </c>
      <c r="G22" s="161" t="str">
        <f>IF(AND(A22&lt;&gt;"",G$5&lt;&gt;""),参数计算!IP24,"")</f>
        <v/>
      </c>
      <c r="H22" s="161" t="str">
        <f>IF(AND(A22&lt;&gt;"",H$5&lt;&gt;""),参数计算!IQ24,"")</f>
        <v/>
      </c>
      <c r="I22" s="162" t="str">
        <f t="shared" si="0"/>
        <v/>
      </c>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row>
    <row r="23" ht="24.95" customHeight="1" spans="1:84">
      <c r="A23" s="160" t="str">
        <f>IF($D$1&lt;&gt;"",参数计算!A25,"")</f>
        <v/>
      </c>
      <c r="B23" s="160" t="str">
        <f>IF($D$1&lt;&gt;"",参数计算!B25,"")</f>
        <v/>
      </c>
      <c r="C23" s="160" t="str">
        <f>IF($D$1&lt;&gt;"",参数计算!C25,"")</f>
        <v/>
      </c>
      <c r="D23" s="161" t="str">
        <f>IF(AND(A23&lt;&gt;"",D$5&lt;&gt;""),参数计算!IM25,"")</f>
        <v/>
      </c>
      <c r="E23" s="161" t="str">
        <f>IF(AND(A23&lt;&gt;"",E$5&lt;&gt;""),参数计算!IN25,"")</f>
        <v/>
      </c>
      <c r="F23" s="161" t="str">
        <f>IF(AND(A23&lt;&gt;"",F$5&lt;&gt;""),参数计算!IO25,"")</f>
        <v/>
      </c>
      <c r="G23" s="161" t="str">
        <f>IF(AND(A23&lt;&gt;"",G$5&lt;&gt;""),参数计算!IP25,"")</f>
        <v/>
      </c>
      <c r="H23" s="161" t="str">
        <f>IF(AND(A23&lt;&gt;"",H$5&lt;&gt;""),参数计算!IQ25,"")</f>
        <v/>
      </c>
      <c r="I23" s="162" t="str">
        <f t="shared" si="0"/>
        <v/>
      </c>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row>
    <row r="24" ht="24.95" customHeight="1" spans="1:84">
      <c r="A24" s="160" t="str">
        <f>IF($D$1&lt;&gt;"",参数计算!A26,"")</f>
        <v/>
      </c>
      <c r="B24" s="160" t="str">
        <f>IF($D$1&lt;&gt;"",参数计算!B26,"")</f>
        <v/>
      </c>
      <c r="C24" s="160" t="str">
        <f>IF($D$1&lt;&gt;"",参数计算!C26,"")</f>
        <v/>
      </c>
      <c r="D24" s="161" t="str">
        <f>IF(AND(A24&lt;&gt;"",D$5&lt;&gt;""),参数计算!IM26,"")</f>
        <v/>
      </c>
      <c r="E24" s="161" t="str">
        <f>IF(AND(A24&lt;&gt;"",E$5&lt;&gt;""),参数计算!IN26,"")</f>
        <v/>
      </c>
      <c r="F24" s="161" t="str">
        <f>IF(AND(A24&lt;&gt;"",F$5&lt;&gt;""),参数计算!IO26,"")</f>
        <v/>
      </c>
      <c r="G24" s="161" t="str">
        <f>IF(AND(A24&lt;&gt;"",G$5&lt;&gt;""),参数计算!IP26,"")</f>
        <v/>
      </c>
      <c r="H24" s="161" t="str">
        <f>IF(AND(A24&lt;&gt;"",H$5&lt;&gt;""),参数计算!IQ26,"")</f>
        <v/>
      </c>
      <c r="I24" s="162" t="str">
        <f t="shared" si="0"/>
        <v/>
      </c>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row>
    <row r="25" ht="24.95" customHeight="1" spans="1:84">
      <c r="A25" s="160" t="str">
        <f>IF($D$1&lt;&gt;"",参数计算!A27,"")</f>
        <v/>
      </c>
      <c r="B25" s="160" t="str">
        <f>IF($D$1&lt;&gt;"",参数计算!B27,"")</f>
        <v/>
      </c>
      <c r="C25" s="160" t="str">
        <f>IF($D$1&lt;&gt;"",参数计算!C27,"")</f>
        <v/>
      </c>
      <c r="D25" s="161" t="str">
        <f>IF(AND(A25&lt;&gt;"",D$5&lt;&gt;""),参数计算!IM27,"")</f>
        <v/>
      </c>
      <c r="E25" s="161" t="str">
        <f>IF(AND(A25&lt;&gt;"",E$5&lt;&gt;""),参数计算!IN27,"")</f>
        <v/>
      </c>
      <c r="F25" s="161" t="str">
        <f>IF(AND(A25&lt;&gt;"",F$5&lt;&gt;""),参数计算!IO27,"")</f>
        <v/>
      </c>
      <c r="G25" s="161" t="str">
        <f>IF(AND(A25&lt;&gt;"",G$5&lt;&gt;""),参数计算!IP27,"")</f>
        <v/>
      </c>
      <c r="H25" s="161" t="str">
        <f>IF(AND(A25&lt;&gt;"",H$5&lt;&gt;""),参数计算!IQ27,"")</f>
        <v/>
      </c>
      <c r="I25" s="162" t="str">
        <f t="shared" si="0"/>
        <v/>
      </c>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row>
    <row r="26" ht="24.95" customHeight="1" spans="1:84">
      <c r="A26" s="160" t="str">
        <f>IF($D$1&lt;&gt;"",参数计算!A28,"")</f>
        <v/>
      </c>
      <c r="B26" s="160" t="str">
        <f>IF($D$1&lt;&gt;"",参数计算!B28,"")</f>
        <v/>
      </c>
      <c r="C26" s="160" t="str">
        <f>IF($D$1&lt;&gt;"",参数计算!C28,"")</f>
        <v/>
      </c>
      <c r="D26" s="161" t="str">
        <f>IF(AND(A26&lt;&gt;"",D$5&lt;&gt;""),参数计算!IM28,"")</f>
        <v/>
      </c>
      <c r="E26" s="161" t="str">
        <f>IF(AND(A26&lt;&gt;"",E$5&lt;&gt;""),参数计算!IN28,"")</f>
        <v/>
      </c>
      <c r="F26" s="161" t="str">
        <f>IF(AND(A26&lt;&gt;"",F$5&lt;&gt;""),参数计算!IO28,"")</f>
        <v/>
      </c>
      <c r="G26" s="161" t="str">
        <f>IF(AND(A26&lt;&gt;"",G$5&lt;&gt;""),参数计算!IP28,"")</f>
        <v/>
      </c>
      <c r="H26" s="161" t="str">
        <f>IF(AND(A26&lt;&gt;"",H$5&lt;&gt;""),参数计算!IQ28,"")</f>
        <v/>
      </c>
      <c r="I26" s="162" t="str">
        <f t="shared" si="0"/>
        <v/>
      </c>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row>
    <row r="27" ht="24.95" customHeight="1" spans="1:84">
      <c r="A27" s="160" t="str">
        <f>IF($D$1&lt;&gt;"",参数计算!A29,"")</f>
        <v/>
      </c>
      <c r="B27" s="160" t="str">
        <f>IF($D$1&lt;&gt;"",参数计算!B29,"")</f>
        <v/>
      </c>
      <c r="C27" s="160" t="str">
        <f>IF($D$1&lt;&gt;"",参数计算!C29,"")</f>
        <v/>
      </c>
      <c r="D27" s="161" t="str">
        <f>IF(AND(A27&lt;&gt;"",D$5&lt;&gt;""),参数计算!IM29,"")</f>
        <v/>
      </c>
      <c r="E27" s="161" t="str">
        <f>IF(AND(A27&lt;&gt;"",E$5&lt;&gt;""),参数计算!IN29,"")</f>
        <v/>
      </c>
      <c r="F27" s="161" t="str">
        <f>IF(AND(A27&lt;&gt;"",F$5&lt;&gt;""),参数计算!IO29,"")</f>
        <v/>
      </c>
      <c r="G27" s="161" t="str">
        <f>IF(AND(A27&lt;&gt;"",G$5&lt;&gt;""),参数计算!IP29,"")</f>
        <v/>
      </c>
      <c r="H27" s="161" t="str">
        <f>IF(AND(A27&lt;&gt;"",H$5&lt;&gt;""),参数计算!IQ29,"")</f>
        <v/>
      </c>
      <c r="I27" s="162" t="str">
        <f t="shared" si="0"/>
        <v/>
      </c>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row>
    <row r="28" ht="24.95" customHeight="1" spans="1:84">
      <c r="A28" s="160" t="str">
        <f>IF($D$1&lt;&gt;"",参数计算!A30,"")</f>
        <v/>
      </c>
      <c r="B28" s="160" t="str">
        <f>IF($D$1&lt;&gt;"",参数计算!B30,"")</f>
        <v/>
      </c>
      <c r="C28" s="160" t="str">
        <f>IF($D$1&lt;&gt;"",参数计算!C30,"")</f>
        <v/>
      </c>
      <c r="D28" s="161" t="str">
        <f>IF(AND(A28&lt;&gt;"",D$5&lt;&gt;""),参数计算!IM30,"")</f>
        <v/>
      </c>
      <c r="E28" s="161" t="str">
        <f>IF(AND(A28&lt;&gt;"",E$5&lt;&gt;""),参数计算!IN30,"")</f>
        <v/>
      </c>
      <c r="F28" s="161" t="str">
        <f>IF(AND(A28&lt;&gt;"",F$5&lt;&gt;""),参数计算!IO30,"")</f>
        <v/>
      </c>
      <c r="G28" s="161" t="str">
        <f>IF(AND(A28&lt;&gt;"",G$5&lt;&gt;""),参数计算!IP30,"")</f>
        <v/>
      </c>
      <c r="H28" s="161" t="str">
        <f>IF(AND(A28&lt;&gt;"",H$5&lt;&gt;""),参数计算!IQ30,"")</f>
        <v/>
      </c>
      <c r="I28" s="162" t="str">
        <f t="shared" si="0"/>
        <v/>
      </c>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row>
    <row r="29" ht="24.95" customHeight="1" spans="1:84">
      <c r="A29" s="160" t="str">
        <f>IF($D$1&lt;&gt;"",参数计算!A31,"")</f>
        <v/>
      </c>
      <c r="B29" s="160" t="str">
        <f>IF($D$1&lt;&gt;"",参数计算!B31,"")</f>
        <v/>
      </c>
      <c r="C29" s="160" t="str">
        <f>IF($D$1&lt;&gt;"",参数计算!C31,"")</f>
        <v/>
      </c>
      <c r="D29" s="161" t="str">
        <f>IF(AND(A29&lt;&gt;"",D$5&lt;&gt;""),参数计算!IM31,"")</f>
        <v/>
      </c>
      <c r="E29" s="161" t="str">
        <f>IF(AND(A29&lt;&gt;"",E$5&lt;&gt;""),参数计算!IN31,"")</f>
        <v/>
      </c>
      <c r="F29" s="161" t="str">
        <f>IF(AND(A29&lt;&gt;"",F$5&lt;&gt;""),参数计算!IO31,"")</f>
        <v/>
      </c>
      <c r="G29" s="161" t="str">
        <f>IF(AND(A29&lt;&gt;"",G$5&lt;&gt;""),参数计算!IP31,"")</f>
        <v/>
      </c>
      <c r="H29" s="161" t="str">
        <f>IF(AND(A29&lt;&gt;"",H$5&lt;&gt;""),参数计算!IQ31,"")</f>
        <v/>
      </c>
      <c r="I29" s="162" t="str">
        <f t="shared" si="0"/>
        <v/>
      </c>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row>
    <row r="30" ht="24.95" customHeight="1" spans="1:84">
      <c r="A30" s="160" t="str">
        <f>IF($D$1&lt;&gt;"",参数计算!A32,"")</f>
        <v/>
      </c>
      <c r="B30" s="160" t="str">
        <f>IF($D$1&lt;&gt;"",参数计算!B32,"")</f>
        <v/>
      </c>
      <c r="C30" s="160" t="str">
        <f>IF($D$1&lt;&gt;"",参数计算!C32,"")</f>
        <v/>
      </c>
      <c r="D30" s="161" t="str">
        <f>IF(AND(A30&lt;&gt;"",D$5&lt;&gt;""),参数计算!IM32,"")</f>
        <v/>
      </c>
      <c r="E30" s="161" t="str">
        <f>IF(AND(A30&lt;&gt;"",E$5&lt;&gt;""),参数计算!IN32,"")</f>
        <v/>
      </c>
      <c r="F30" s="161" t="str">
        <f>IF(AND(A30&lt;&gt;"",F$5&lt;&gt;""),参数计算!IO32,"")</f>
        <v/>
      </c>
      <c r="G30" s="161" t="str">
        <f>IF(AND(A30&lt;&gt;"",G$5&lt;&gt;""),参数计算!IP32,"")</f>
        <v/>
      </c>
      <c r="H30" s="161" t="str">
        <f>IF(AND(A30&lt;&gt;"",H$5&lt;&gt;""),参数计算!IQ32,"")</f>
        <v/>
      </c>
      <c r="I30" s="162" t="str">
        <f t="shared" si="0"/>
        <v/>
      </c>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row>
    <row r="31" ht="24.95" customHeight="1" spans="1:84">
      <c r="A31" s="160" t="str">
        <f>IF($D$1&lt;&gt;"",参数计算!A33,"")</f>
        <v/>
      </c>
      <c r="B31" s="160" t="str">
        <f>IF($D$1&lt;&gt;"",参数计算!B33,"")</f>
        <v/>
      </c>
      <c r="C31" s="160" t="str">
        <f>IF($D$1&lt;&gt;"",参数计算!C33,"")</f>
        <v/>
      </c>
      <c r="D31" s="161" t="str">
        <f>IF(AND(A31&lt;&gt;"",D$5&lt;&gt;""),参数计算!IM33,"")</f>
        <v/>
      </c>
      <c r="E31" s="161" t="str">
        <f>IF(AND(A31&lt;&gt;"",E$5&lt;&gt;""),参数计算!IN33,"")</f>
        <v/>
      </c>
      <c r="F31" s="161" t="str">
        <f>IF(AND(A31&lt;&gt;"",F$5&lt;&gt;""),参数计算!IO33,"")</f>
        <v/>
      </c>
      <c r="G31" s="161" t="str">
        <f>IF(AND(A31&lt;&gt;"",G$5&lt;&gt;""),参数计算!IP33,"")</f>
        <v/>
      </c>
      <c r="H31" s="161" t="str">
        <f>IF(AND(A31&lt;&gt;"",H$5&lt;&gt;""),参数计算!IQ33,"")</f>
        <v/>
      </c>
      <c r="I31" s="162" t="str">
        <f t="shared" si="0"/>
        <v/>
      </c>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row>
    <row r="32" ht="24.95" customHeight="1" spans="1:84">
      <c r="A32" s="160" t="str">
        <f>IF($D$1&lt;&gt;"",参数计算!A34,"")</f>
        <v/>
      </c>
      <c r="B32" s="160" t="str">
        <f>IF($D$1&lt;&gt;"",参数计算!B34,"")</f>
        <v/>
      </c>
      <c r="C32" s="160" t="str">
        <f>IF($D$1&lt;&gt;"",参数计算!C34,"")</f>
        <v/>
      </c>
      <c r="D32" s="161" t="str">
        <f>IF(AND(A32&lt;&gt;"",D$5&lt;&gt;""),参数计算!IM34,"")</f>
        <v/>
      </c>
      <c r="E32" s="161" t="str">
        <f>IF(AND(A32&lt;&gt;"",E$5&lt;&gt;""),参数计算!IN34,"")</f>
        <v/>
      </c>
      <c r="F32" s="161" t="str">
        <f>IF(AND(A32&lt;&gt;"",F$5&lt;&gt;""),参数计算!IO34,"")</f>
        <v/>
      </c>
      <c r="G32" s="161" t="str">
        <f>IF(AND(A32&lt;&gt;"",G$5&lt;&gt;""),参数计算!IP34,"")</f>
        <v/>
      </c>
      <c r="H32" s="161" t="str">
        <f>IF(AND(A32&lt;&gt;"",H$5&lt;&gt;""),参数计算!IQ34,"")</f>
        <v/>
      </c>
      <c r="I32" s="162" t="str">
        <f t="shared" si="0"/>
        <v/>
      </c>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row>
    <row r="33" ht="24.95" customHeight="1" spans="1:84">
      <c r="A33" s="160" t="str">
        <f>IF($D$1&lt;&gt;"",参数计算!A35,"")</f>
        <v/>
      </c>
      <c r="B33" s="160" t="str">
        <f>IF($D$1&lt;&gt;"",参数计算!B35,"")</f>
        <v/>
      </c>
      <c r="C33" s="160" t="str">
        <f>IF($D$1&lt;&gt;"",参数计算!C35,"")</f>
        <v/>
      </c>
      <c r="D33" s="161" t="str">
        <f>IF(AND(A33&lt;&gt;"",D$5&lt;&gt;""),参数计算!IM35,"")</f>
        <v/>
      </c>
      <c r="E33" s="161" t="str">
        <f>IF(AND(A33&lt;&gt;"",E$5&lt;&gt;""),参数计算!IN35,"")</f>
        <v/>
      </c>
      <c r="F33" s="161" t="str">
        <f>IF(AND(A33&lt;&gt;"",F$5&lt;&gt;""),参数计算!IO35,"")</f>
        <v/>
      </c>
      <c r="G33" s="161" t="str">
        <f>IF(AND(A33&lt;&gt;"",G$5&lt;&gt;""),参数计算!IP35,"")</f>
        <v/>
      </c>
      <c r="H33" s="161" t="str">
        <f>IF(AND(A33&lt;&gt;"",H$5&lt;&gt;""),参数计算!IQ35,"")</f>
        <v/>
      </c>
      <c r="I33" s="162" t="str">
        <f t="shared" si="0"/>
        <v/>
      </c>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row>
    <row r="34" ht="24.95" customHeight="1" spans="1:84">
      <c r="A34" s="160" t="str">
        <f>IF($D$1&lt;&gt;"",参数计算!A36,"")</f>
        <v/>
      </c>
      <c r="B34" s="160" t="str">
        <f>IF($D$1&lt;&gt;"",参数计算!B36,"")</f>
        <v/>
      </c>
      <c r="C34" s="160" t="str">
        <f>IF($D$1&lt;&gt;"",参数计算!C36,"")</f>
        <v/>
      </c>
      <c r="D34" s="161" t="str">
        <f>IF(AND(A34&lt;&gt;"",D$5&lt;&gt;""),参数计算!IM36,"")</f>
        <v/>
      </c>
      <c r="E34" s="161" t="str">
        <f>IF(AND(A34&lt;&gt;"",E$5&lt;&gt;""),参数计算!IN36,"")</f>
        <v/>
      </c>
      <c r="F34" s="161" t="str">
        <f>IF(AND(A34&lt;&gt;"",F$5&lt;&gt;""),参数计算!IO36,"")</f>
        <v/>
      </c>
      <c r="G34" s="161" t="str">
        <f>IF(AND(A34&lt;&gt;"",G$5&lt;&gt;""),参数计算!IP36,"")</f>
        <v/>
      </c>
      <c r="H34" s="161" t="str">
        <f>IF(AND(A34&lt;&gt;"",H$5&lt;&gt;""),参数计算!IQ36,"")</f>
        <v/>
      </c>
      <c r="I34" s="162" t="str">
        <f t="shared" si="0"/>
        <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row>
    <row r="35" ht="24.95" customHeight="1" spans="1:84">
      <c r="A35" s="160" t="str">
        <f>IF($D$1&lt;&gt;"",参数计算!A37,"")</f>
        <v/>
      </c>
      <c r="B35" s="160" t="str">
        <f>IF($D$1&lt;&gt;"",参数计算!B37,"")</f>
        <v/>
      </c>
      <c r="C35" s="160" t="str">
        <f>IF($D$1&lt;&gt;"",参数计算!C37,"")</f>
        <v/>
      </c>
      <c r="D35" s="161" t="str">
        <f>IF(AND(A35&lt;&gt;"",D$5&lt;&gt;""),参数计算!IM37,"")</f>
        <v/>
      </c>
      <c r="E35" s="161" t="str">
        <f>IF(AND(A35&lt;&gt;"",E$5&lt;&gt;""),参数计算!IN37,"")</f>
        <v/>
      </c>
      <c r="F35" s="161" t="str">
        <f>IF(AND(A35&lt;&gt;"",F$5&lt;&gt;""),参数计算!IO37,"")</f>
        <v/>
      </c>
      <c r="G35" s="161" t="str">
        <f>IF(AND(A35&lt;&gt;"",G$5&lt;&gt;""),参数计算!IP37,"")</f>
        <v/>
      </c>
      <c r="H35" s="161" t="str">
        <f>IF(AND(A35&lt;&gt;"",H$5&lt;&gt;""),参数计算!IQ37,"")</f>
        <v/>
      </c>
      <c r="I35" s="162" t="str">
        <f t="shared" si="0"/>
        <v/>
      </c>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row>
    <row r="36" ht="24.95" customHeight="1" spans="1:84">
      <c r="A36" s="160" t="str">
        <f>IF($D$1&lt;&gt;"",参数计算!A38,"")</f>
        <v/>
      </c>
      <c r="B36" s="160" t="str">
        <f>IF($D$1&lt;&gt;"",参数计算!B38,"")</f>
        <v/>
      </c>
      <c r="C36" s="160" t="str">
        <f>IF($D$1&lt;&gt;"",参数计算!C38,"")</f>
        <v/>
      </c>
      <c r="D36" s="161" t="str">
        <f>IF(AND(A36&lt;&gt;"",D$5&lt;&gt;""),参数计算!IM38,"")</f>
        <v/>
      </c>
      <c r="E36" s="161" t="str">
        <f>IF(AND(A36&lt;&gt;"",E$5&lt;&gt;""),参数计算!IN38,"")</f>
        <v/>
      </c>
      <c r="F36" s="161" t="str">
        <f>IF(AND(A36&lt;&gt;"",F$5&lt;&gt;""),参数计算!IO38,"")</f>
        <v/>
      </c>
      <c r="G36" s="161" t="str">
        <f>IF(AND(A36&lt;&gt;"",G$5&lt;&gt;""),参数计算!IP38,"")</f>
        <v/>
      </c>
      <c r="H36" s="161" t="str">
        <f>IF(AND(A36&lt;&gt;"",H$5&lt;&gt;""),参数计算!IQ38,"")</f>
        <v/>
      </c>
      <c r="I36" s="162" t="str">
        <f t="shared" si="0"/>
        <v/>
      </c>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row>
    <row r="37" ht="24.95" customHeight="1" spans="1:84">
      <c r="A37" s="160" t="str">
        <f>IF($D$1&lt;&gt;"",参数计算!A39,"")</f>
        <v/>
      </c>
      <c r="B37" s="160" t="str">
        <f>IF($D$1&lt;&gt;"",参数计算!B39,"")</f>
        <v/>
      </c>
      <c r="C37" s="160" t="str">
        <f>IF($D$1&lt;&gt;"",参数计算!C39,"")</f>
        <v/>
      </c>
      <c r="D37" s="161" t="str">
        <f>IF(AND(A37&lt;&gt;"",D$5&lt;&gt;""),参数计算!IM39,"")</f>
        <v/>
      </c>
      <c r="E37" s="161" t="str">
        <f>IF(AND(A37&lt;&gt;"",E$5&lt;&gt;""),参数计算!IN39,"")</f>
        <v/>
      </c>
      <c r="F37" s="161" t="str">
        <f>IF(AND(A37&lt;&gt;"",F$5&lt;&gt;""),参数计算!IO39,"")</f>
        <v/>
      </c>
      <c r="G37" s="161" t="str">
        <f>IF(AND(A37&lt;&gt;"",G$5&lt;&gt;""),参数计算!IP39,"")</f>
        <v/>
      </c>
      <c r="H37" s="161" t="str">
        <f>IF(AND(A37&lt;&gt;"",H$5&lt;&gt;""),参数计算!IQ39,"")</f>
        <v/>
      </c>
      <c r="I37" s="162" t="str">
        <f t="shared" si="0"/>
        <v/>
      </c>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row>
    <row r="38" ht="24.95" customHeight="1" spans="1:84">
      <c r="A38" s="160" t="str">
        <f>IF($D$1&lt;&gt;"",参数计算!A40,"")</f>
        <v/>
      </c>
      <c r="B38" s="160" t="str">
        <f>IF($D$1&lt;&gt;"",参数计算!B40,"")</f>
        <v/>
      </c>
      <c r="C38" s="160" t="str">
        <f>IF($D$1&lt;&gt;"",参数计算!C40,"")</f>
        <v/>
      </c>
      <c r="D38" s="161" t="str">
        <f>IF(AND(A38&lt;&gt;"",D$5&lt;&gt;""),参数计算!IM40,"")</f>
        <v/>
      </c>
      <c r="E38" s="161" t="str">
        <f>IF(AND(A38&lt;&gt;"",E$5&lt;&gt;""),参数计算!IN40,"")</f>
        <v/>
      </c>
      <c r="F38" s="161" t="str">
        <f>IF(AND(A38&lt;&gt;"",F$5&lt;&gt;""),参数计算!IO40,"")</f>
        <v/>
      </c>
      <c r="G38" s="161" t="str">
        <f>IF(AND(A38&lt;&gt;"",G$5&lt;&gt;""),参数计算!IP40,"")</f>
        <v/>
      </c>
      <c r="H38" s="161" t="str">
        <f>IF(AND(A38&lt;&gt;"",H$5&lt;&gt;""),参数计算!IQ40,"")</f>
        <v/>
      </c>
      <c r="I38" s="162" t="str">
        <f t="shared" si="0"/>
        <v/>
      </c>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row>
    <row r="39" ht="24.95" customHeight="1" spans="1:84">
      <c r="A39" s="160" t="str">
        <f>IF($D$1&lt;&gt;"",参数计算!A41,"")</f>
        <v/>
      </c>
      <c r="B39" s="160" t="str">
        <f>IF($D$1&lt;&gt;"",参数计算!B41,"")</f>
        <v/>
      </c>
      <c r="C39" s="160" t="str">
        <f>IF($D$1&lt;&gt;"",参数计算!C41,"")</f>
        <v/>
      </c>
      <c r="D39" s="161" t="str">
        <f>IF(AND(A39&lt;&gt;"",D$5&lt;&gt;""),参数计算!IM41,"")</f>
        <v/>
      </c>
      <c r="E39" s="161" t="str">
        <f>IF(AND(A39&lt;&gt;"",E$5&lt;&gt;""),参数计算!IN41,"")</f>
        <v/>
      </c>
      <c r="F39" s="161" t="str">
        <f>IF(AND(A39&lt;&gt;"",F$5&lt;&gt;""),参数计算!IO41,"")</f>
        <v/>
      </c>
      <c r="G39" s="161" t="str">
        <f>IF(AND(A39&lt;&gt;"",G$5&lt;&gt;""),参数计算!IP41,"")</f>
        <v/>
      </c>
      <c r="H39" s="161" t="str">
        <f>IF(AND(A39&lt;&gt;"",H$5&lt;&gt;""),参数计算!IQ41,"")</f>
        <v/>
      </c>
      <c r="I39" s="162" t="str">
        <f t="shared" si="0"/>
        <v/>
      </c>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row>
    <row r="40" ht="24.95" customHeight="1" spans="1:84">
      <c r="A40" s="160" t="str">
        <f>IF($D$1&lt;&gt;"",参数计算!A42,"")</f>
        <v/>
      </c>
      <c r="B40" s="160" t="str">
        <f>IF($D$1&lt;&gt;"",参数计算!B42,"")</f>
        <v/>
      </c>
      <c r="C40" s="160" t="str">
        <f>IF($D$1&lt;&gt;"",参数计算!C42,"")</f>
        <v/>
      </c>
      <c r="D40" s="161" t="str">
        <f>IF(AND(A40&lt;&gt;"",D$5&lt;&gt;""),参数计算!IM42,"")</f>
        <v/>
      </c>
      <c r="E40" s="161" t="str">
        <f>IF(AND(A40&lt;&gt;"",E$5&lt;&gt;""),参数计算!IN42,"")</f>
        <v/>
      </c>
      <c r="F40" s="161" t="str">
        <f>IF(AND(A40&lt;&gt;"",F$5&lt;&gt;""),参数计算!IO42,"")</f>
        <v/>
      </c>
      <c r="G40" s="161" t="str">
        <f>IF(AND(A40&lt;&gt;"",G$5&lt;&gt;""),参数计算!IP42,"")</f>
        <v/>
      </c>
      <c r="H40" s="161" t="str">
        <f>IF(AND(A40&lt;&gt;"",H$5&lt;&gt;""),参数计算!IQ42,"")</f>
        <v/>
      </c>
      <c r="I40" s="162" t="str">
        <f t="shared" si="0"/>
        <v/>
      </c>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row>
    <row r="41" ht="24.95" customHeight="1" spans="1:84">
      <c r="A41" s="160" t="str">
        <f>IF($D$1&lt;&gt;"",参数计算!A43,"")</f>
        <v/>
      </c>
      <c r="B41" s="160" t="str">
        <f>IF($D$1&lt;&gt;"",参数计算!B43,"")</f>
        <v/>
      </c>
      <c r="C41" s="160" t="str">
        <f>IF($D$1&lt;&gt;"",参数计算!C43,"")</f>
        <v/>
      </c>
      <c r="D41" s="161" t="str">
        <f>IF(AND(A41&lt;&gt;"",D$5&lt;&gt;""),参数计算!IM43,"")</f>
        <v/>
      </c>
      <c r="E41" s="161" t="str">
        <f>IF(AND(A41&lt;&gt;"",E$5&lt;&gt;""),参数计算!IN43,"")</f>
        <v/>
      </c>
      <c r="F41" s="161" t="str">
        <f>IF(AND(A41&lt;&gt;"",F$5&lt;&gt;""),参数计算!IO43,"")</f>
        <v/>
      </c>
      <c r="G41" s="161" t="str">
        <f>IF(AND(A41&lt;&gt;"",G$5&lt;&gt;""),参数计算!IP43,"")</f>
        <v/>
      </c>
      <c r="H41" s="161" t="str">
        <f>IF(AND(A41&lt;&gt;"",H$5&lt;&gt;""),参数计算!IQ43,"")</f>
        <v/>
      </c>
      <c r="I41" s="162" t="str">
        <f t="shared" si="0"/>
        <v/>
      </c>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row>
    <row r="42" ht="24.95" customHeight="1" spans="1:84">
      <c r="A42" s="160" t="str">
        <f>IF($D$1&lt;&gt;"",参数计算!A44,"")</f>
        <v/>
      </c>
      <c r="B42" s="160" t="str">
        <f>IF($D$1&lt;&gt;"",参数计算!B44,"")</f>
        <v/>
      </c>
      <c r="C42" s="160" t="str">
        <f>IF($D$1&lt;&gt;"",参数计算!C44,"")</f>
        <v/>
      </c>
      <c r="D42" s="161" t="str">
        <f>IF(AND(A42&lt;&gt;"",D$5&lt;&gt;""),参数计算!IM44,"")</f>
        <v/>
      </c>
      <c r="E42" s="161" t="str">
        <f>IF(AND(A42&lt;&gt;"",E$5&lt;&gt;""),参数计算!IN44,"")</f>
        <v/>
      </c>
      <c r="F42" s="161" t="str">
        <f>IF(AND(A42&lt;&gt;"",F$5&lt;&gt;""),参数计算!IO44,"")</f>
        <v/>
      </c>
      <c r="G42" s="161" t="str">
        <f>IF(AND(A42&lt;&gt;"",G$5&lt;&gt;""),参数计算!IP44,"")</f>
        <v/>
      </c>
      <c r="H42" s="161" t="str">
        <f>IF(AND(A42&lt;&gt;"",H$5&lt;&gt;""),参数计算!IQ44,"")</f>
        <v/>
      </c>
      <c r="I42" s="162" t="str">
        <f t="shared" si="0"/>
        <v/>
      </c>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row>
    <row r="43" ht="24.95" customHeight="1" spans="1:84">
      <c r="A43" s="160" t="str">
        <f>IF($D$1&lt;&gt;"",参数计算!A45,"")</f>
        <v/>
      </c>
      <c r="B43" s="160" t="str">
        <f>IF($D$1&lt;&gt;"",参数计算!B45,"")</f>
        <v/>
      </c>
      <c r="C43" s="160" t="str">
        <f>IF($D$1&lt;&gt;"",参数计算!C45,"")</f>
        <v/>
      </c>
      <c r="D43" s="161" t="str">
        <f>IF(AND(A43&lt;&gt;"",D$5&lt;&gt;""),参数计算!IM45,"")</f>
        <v/>
      </c>
      <c r="E43" s="161" t="str">
        <f>IF(AND(A43&lt;&gt;"",E$5&lt;&gt;""),参数计算!IN45,"")</f>
        <v/>
      </c>
      <c r="F43" s="161" t="str">
        <f>IF(AND(A43&lt;&gt;"",F$5&lt;&gt;""),参数计算!IO45,"")</f>
        <v/>
      </c>
      <c r="G43" s="161" t="str">
        <f>IF(AND(A43&lt;&gt;"",G$5&lt;&gt;""),参数计算!IP45,"")</f>
        <v/>
      </c>
      <c r="H43" s="161" t="str">
        <f>IF(AND(A43&lt;&gt;"",H$5&lt;&gt;""),参数计算!IQ45,"")</f>
        <v/>
      </c>
      <c r="I43" s="162" t="str">
        <f t="shared" si="0"/>
        <v/>
      </c>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row>
    <row r="44" ht="24.95" customHeight="1" spans="1:84">
      <c r="A44" s="160" t="str">
        <f>IF($D$1&lt;&gt;"",参数计算!A46,"")</f>
        <v/>
      </c>
      <c r="B44" s="160" t="str">
        <f>IF($D$1&lt;&gt;"",参数计算!B46,"")</f>
        <v/>
      </c>
      <c r="C44" s="160" t="str">
        <f>IF($D$1&lt;&gt;"",参数计算!C46,"")</f>
        <v/>
      </c>
      <c r="D44" s="161" t="str">
        <f>IF(AND(A44&lt;&gt;"",D$5&lt;&gt;""),参数计算!IM46,"")</f>
        <v/>
      </c>
      <c r="E44" s="161" t="str">
        <f>IF(AND(A44&lt;&gt;"",E$5&lt;&gt;""),参数计算!IN46,"")</f>
        <v/>
      </c>
      <c r="F44" s="161" t="str">
        <f>IF(AND(A44&lt;&gt;"",F$5&lt;&gt;""),参数计算!IO46,"")</f>
        <v/>
      </c>
      <c r="G44" s="161" t="str">
        <f>IF(AND(A44&lt;&gt;"",G$5&lt;&gt;""),参数计算!IP46,"")</f>
        <v/>
      </c>
      <c r="H44" s="161" t="str">
        <f>IF(AND(A44&lt;&gt;"",H$5&lt;&gt;""),参数计算!IQ46,"")</f>
        <v/>
      </c>
      <c r="I44" s="162" t="str">
        <f t="shared" si="0"/>
        <v/>
      </c>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27"/>
    </row>
    <row r="45" ht="24.95" customHeight="1" spans="1:84">
      <c r="A45" s="160" t="str">
        <f>IF($D$1&lt;&gt;"",参数计算!A47,"")</f>
        <v/>
      </c>
      <c r="B45" s="160" t="str">
        <f>IF($D$1&lt;&gt;"",参数计算!B47,"")</f>
        <v/>
      </c>
      <c r="C45" s="160" t="str">
        <f>IF($D$1&lt;&gt;"",参数计算!C47,"")</f>
        <v/>
      </c>
      <c r="D45" s="161" t="str">
        <f>IF(AND(A45&lt;&gt;"",D$5&lt;&gt;""),参数计算!IM47,"")</f>
        <v/>
      </c>
      <c r="E45" s="161" t="str">
        <f>IF(AND(A45&lt;&gt;"",E$5&lt;&gt;""),参数计算!IN47,"")</f>
        <v/>
      </c>
      <c r="F45" s="161" t="str">
        <f>IF(AND(A45&lt;&gt;"",F$5&lt;&gt;""),参数计算!IO47,"")</f>
        <v/>
      </c>
      <c r="G45" s="161" t="str">
        <f>IF(AND(A45&lt;&gt;"",G$5&lt;&gt;""),参数计算!IP47,"")</f>
        <v/>
      </c>
      <c r="H45" s="161" t="str">
        <f>IF(AND(A45&lt;&gt;"",H$5&lt;&gt;""),参数计算!IQ47,"")</f>
        <v/>
      </c>
      <c r="I45" s="162" t="str">
        <f t="shared" si="0"/>
        <v/>
      </c>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row>
    <row r="46" ht="24.95" customHeight="1" spans="1:84">
      <c r="A46" s="160" t="str">
        <f>IF($D$1&lt;&gt;"",参数计算!A48,"")</f>
        <v/>
      </c>
      <c r="B46" s="160" t="str">
        <f>IF($D$1&lt;&gt;"",参数计算!B48,"")</f>
        <v/>
      </c>
      <c r="C46" s="160" t="str">
        <f>IF($D$1&lt;&gt;"",参数计算!C48,"")</f>
        <v/>
      </c>
      <c r="D46" s="161" t="str">
        <f>IF(AND(A46&lt;&gt;"",D$5&lt;&gt;""),参数计算!IM48,"")</f>
        <v/>
      </c>
      <c r="E46" s="161" t="str">
        <f>IF(AND(A46&lt;&gt;"",E$5&lt;&gt;""),参数计算!IN48,"")</f>
        <v/>
      </c>
      <c r="F46" s="161" t="str">
        <f>IF(AND(A46&lt;&gt;"",F$5&lt;&gt;""),参数计算!IO48,"")</f>
        <v/>
      </c>
      <c r="G46" s="161" t="str">
        <f>IF(AND(A46&lt;&gt;"",G$5&lt;&gt;""),参数计算!IP48,"")</f>
        <v/>
      </c>
      <c r="H46" s="161" t="str">
        <f>IF(AND(A46&lt;&gt;"",H$5&lt;&gt;""),参数计算!IQ48,"")</f>
        <v/>
      </c>
      <c r="I46" s="162" t="str">
        <f t="shared" si="0"/>
        <v/>
      </c>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row>
    <row r="47" ht="24.95" customHeight="1" spans="1:84">
      <c r="A47" s="160" t="str">
        <f>IF($D$1&lt;&gt;"",参数计算!A49,"")</f>
        <v/>
      </c>
      <c r="B47" s="160" t="str">
        <f>IF($D$1&lt;&gt;"",参数计算!B49,"")</f>
        <v/>
      </c>
      <c r="C47" s="160" t="str">
        <f>IF($D$1&lt;&gt;"",参数计算!C49,"")</f>
        <v/>
      </c>
      <c r="D47" s="161" t="str">
        <f>IF(AND(A47&lt;&gt;"",D$5&lt;&gt;""),参数计算!IM49,"")</f>
        <v/>
      </c>
      <c r="E47" s="161" t="str">
        <f>IF(AND(A47&lt;&gt;"",E$5&lt;&gt;""),参数计算!IN49,"")</f>
        <v/>
      </c>
      <c r="F47" s="161" t="str">
        <f>IF(AND(A47&lt;&gt;"",F$5&lt;&gt;""),参数计算!IO49,"")</f>
        <v/>
      </c>
      <c r="G47" s="161" t="str">
        <f>IF(AND(A47&lt;&gt;"",G$5&lt;&gt;""),参数计算!IP49,"")</f>
        <v/>
      </c>
      <c r="H47" s="161" t="str">
        <f>IF(AND(A47&lt;&gt;"",H$5&lt;&gt;""),参数计算!IQ49,"")</f>
        <v/>
      </c>
      <c r="I47" s="162" t="str">
        <f t="shared" si="0"/>
        <v/>
      </c>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row>
    <row r="48" ht="24.95" customHeight="1" spans="1:84">
      <c r="A48" s="160" t="str">
        <f>IF($D$1&lt;&gt;"",参数计算!A50,"")</f>
        <v/>
      </c>
      <c r="B48" s="160" t="str">
        <f>IF($D$1&lt;&gt;"",参数计算!B50,"")</f>
        <v/>
      </c>
      <c r="C48" s="160" t="str">
        <f>IF($D$1&lt;&gt;"",参数计算!C50,"")</f>
        <v/>
      </c>
      <c r="D48" s="161" t="str">
        <f>IF(AND(A48&lt;&gt;"",D$5&lt;&gt;""),参数计算!IM50,"")</f>
        <v/>
      </c>
      <c r="E48" s="161" t="str">
        <f>IF(AND(A48&lt;&gt;"",E$5&lt;&gt;""),参数计算!IN50,"")</f>
        <v/>
      </c>
      <c r="F48" s="161" t="str">
        <f>IF(AND(A48&lt;&gt;"",F$5&lt;&gt;""),参数计算!IO50,"")</f>
        <v/>
      </c>
      <c r="G48" s="161" t="str">
        <f>IF(AND(A48&lt;&gt;"",G$5&lt;&gt;""),参数计算!IP50,"")</f>
        <v/>
      </c>
      <c r="H48" s="161" t="str">
        <f>IF(AND(A48&lt;&gt;"",H$5&lt;&gt;""),参数计算!IQ50,"")</f>
        <v/>
      </c>
      <c r="I48" s="162" t="str">
        <f t="shared" si="0"/>
        <v/>
      </c>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row>
    <row r="49" ht="24.95" customHeight="1" spans="1:84">
      <c r="A49" s="160" t="str">
        <f>IF($D$1&lt;&gt;"",参数计算!A51,"")</f>
        <v/>
      </c>
      <c r="B49" s="160" t="str">
        <f>IF($D$1&lt;&gt;"",参数计算!B51,"")</f>
        <v/>
      </c>
      <c r="C49" s="160" t="str">
        <f>IF($D$1&lt;&gt;"",参数计算!C51,"")</f>
        <v/>
      </c>
      <c r="D49" s="161" t="str">
        <f>IF(AND(A49&lt;&gt;"",D$5&lt;&gt;""),参数计算!IM51,"")</f>
        <v/>
      </c>
      <c r="E49" s="161" t="str">
        <f>IF(AND(A49&lt;&gt;"",E$5&lt;&gt;""),参数计算!IN51,"")</f>
        <v/>
      </c>
      <c r="F49" s="161" t="str">
        <f>IF(AND(A49&lt;&gt;"",F$5&lt;&gt;""),参数计算!IO51,"")</f>
        <v/>
      </c>
      <c r="G49" s="161" t="str">
        <f>IF(AND(A49&lt;&gt;"",G$5&lt;&gt;""),参数计算!IP51,"")</f>
        <v/>
      </c>
      <c r="H49" s="161" t="str">
        <f>IF(AND(A49&lt;&gt;"",H$5&lt;&gt;""),参数计算!IQ51,"")</f>
        <v/>
      </c>
      <c r="I49" s="162" t="str">
        <f t="shared" si="0"/>
        <v/>
      </c>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row>
    <row r="50" ht="24.95" customHeight="1" spans="1:84">
      <c r="A50" s="160" t="str">
        <f>IF($D$1&lt;&gt;"",参数计算!A52,"")</f>
        <v/>
      </c>
      <c r="B50" s="160" t="str">
        <f>IF($D$1&lt;&gt;"",参数计算!B52,"")</f>
        <v/>
      </c>
      <c r="C50" s="160" t="str">
        <f>IF($D$1&lt;&gt;"",参数计算!C52,"")</f>
        <v/>
      </c>
      <c r="D50" s="161" t="str">
        <f>IF(AND(A50&lt;&gt;"",D$5&lt;&gt;""),参数计算!IM52,"")</f>
        <v/>
      </c>
      <c r="E50" s="161" t="str">
        <f>IF(AND(A50&lt;&gt;"",E$5&lt;&gt;""),参数计算!IN52,"")</f>
        <v/>
      </c>
      <c r="F50" s="161" t="str">
        <f>IF(AND(A50&lt;&gt;"",F$5&lt;&gt;""),参数计算!IO52,"")</f>
        <v/>
      </c>
      <c r="G50" s="161" t="str">
        <f>IF(AND(A50&lt;&gt;"",G$5&lt;&gt;""),参数计算!IP52,"")</f>
        <v/>
      </c>
      <c r="H50" s="161" t="str">
        <f>IF(AND(A50&lt;&gt;"",H$5&lt;&gt;""),参数计算!IQ52,"")</f>
        <v/>
      </c>
      <c r="I50" s="162" t="str">
        <f t="shared" si="0"/>
        <v/>
      </c>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row>
    <row r="51" ht="24.95" customHeight="1" spans="1:84">
      <c r="A51" s="160" t="str">
        <f>IF($D$1&lt;&gt;"",参数计算!A53,"")</f>
        <v/>
      </c>
      <c r="B51" s="160" t="str">
        <f>IF($D$1&lt;&gt;"",参数计算!B53,"")</f>
        <v/>
      </c>
      <c r="C51" s="160" t="str">
        <f>IF($D$1&lt;&gt;"",参数计算!C53,"")</f>
        <v/>
      </c>
      <c r="D51" s="161" t="str">
        <f>IF(AND(A51&lt;&gt;"",D$5&lt;&gt;""),参数计算!IM53,"")</f>
        <v/>
      </c>
      <c r="E51" s="161" t="str">
        <f>IF(AND(A51&lt;&gt;"",E$5&lt;&gt;""),参数计算!IN53,"")</f>
        <v/>
      </c>
      <c r="F51" s="161" t="str">
        <f>IF(AND(A51&lt;&gt;"",F$5&lt;&gt;""),参数计算!IO53,"")</f>
        <v/>
      </c>
      <c r="G51" s="161" t="str">
        <f>IF(AND(A51&lt;&gt;"",G$5&lt;&gt;""),参数计算!IP53,"")</f>
        <v/>
      </c>
      <c r="H51" s="161" t="str">
        <f>IF(AND(A51&lt;&gt;"",H$5&lt;&gt;""),参数计算!IQ53,"")</f>
        <v/>
      </c>
      <c r="I51" s="162" t="str">
        <f t="shared" si="0"/>
        <v/>
      </c>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row>
    <row r="52" ht="24.95" customHeight="1" spans="1:84">
      <c r="A52" s="160" t="str">
        <f>IF($D$1&lt;&gt;"",参数计算!A54,"")</f>
        <v/>
      </c>
      <c r="B52" s="160" t="str">
        <f>IF($D$1&lt;&gt;"",参数计算!B54,"")</f>
        <v/>
      </c>
      <c r="C52" s="160" t="str">
        <f>IF($D$1&lt;&gt;"",参数计算!C54,"")</f>
        <v/>
      </c>
      <c r="D52" s="161" t="str">
        <f>IF(AND(A52&lt;&gt;"",D$5&lt;&gt;""),参数计算!IM54,"")</f>
        <v/>
      </c>
      <c r="E52" s="161" t="str">
        <f>IF(AND(A52&lt;&gt;"",E$5&lt;&gt;""),参数计算!IN54,"")</f>
        <v/>
      </c>
      <c r="F52" s="161" t="str">
        <f>IF(AND(A52&lt;&gt;"",F$5&lt;&gt;""),参数计算!IO54,"")</f>
        <v/>
      </c>
      <c r="G52" s="161" t="str">
        <f>IF(AND(A52&lt;&gt;"",G$5&lt;&gt;""),参数计算!IP54,"")</f>
        <v/>
      </c>
      <c r="H52" s="161" t="str">
        <f>IF(AND(A52&lt;&gt;"",H$5&lt;&gt;""),参数计算!IQ54,"")</f>
        <v/>
      </c>
      <c r="I52" s="162" t="str">
        <f t="shared" si="0"/>
        <v/>
      </c>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c r="CA52" s="27"/>
      <c r="CB52" s="27"/>
      <c r="CC52" s="27"/>
      <c r="CD52" s="27"/>
      <c r="CE52" s="27"/>
      <c r="CF52" s="27"/>
    </row>
    <row r="53" ht="24.95" customHeight="1" spans="1:84">
      <c r="A53" s="160" t="str">
        <f>IF($D$1&lt;&gt;"",参数计算!A55,"")</f>
        <v/>
      </c>
      <c r="B53" s="160" t="str">
        <f>IF($D$1&lt;&gt;"",参数计算!B55,"")</f>
        <v/>
      </c>
      <c r="C53" s="160" t="str">
        <f>IF($D$1&lt;&gt;"",参数计算!C55,"")</f>
        <v/>
      </c>
      <c r="D53" s="161" t="str">
        <f>IF(AND(A53&lt;&gt;"",D$5&lt;&gt;""),参数计算!IM55,"")</f>
        <v/>
      </c>
      <c r="E53" s="161" t="str">
        <f>IF(AND(A53&lt;&gt;"",E$5&lt;&gt;""),参数计算!IN55,"")</f>
        <v/>
      </c>
      <c r="F53" s="161" t="str">
        <f>IF(AND(A53&lt;&gt;"",F$5&lt;&gt;""),参数计算!IO55,"")</f>
        <v/>
      </c>
      <c r="G53" s="161" t="str">
        <f>IF(AND(A53&lt;&gt;"",G$5&lt;&gt;""),参数计算!IP55,"")</f>
        <v/>
      </c>
      <c r="H53" s="161" t="str">
        <f>IF(AND(A53&lt;&gt;"",H$5&lt;&gt;""),参数计算!IQ55,"")</f>
        <v/>
      </c>
      <c r="I53" s="162" t="str">
        <f t="shared" si="0"/>
        <v/>
      </c>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row>
    <row r="54" ht="24.95" customHeight="1" spans="1:84">
      <c r="A54" s="160" t="str">
        <f>IF($D$1&lt;&gt;"",参数计算!A56,"")</f>
        <v/>
      </c>
      <c r="B54" s="160" t="str">
        <f>IF($D$1&lt;&gt;"",参数计算!B56,"")</f>
        <v/>
      </c>
      <c r="C54" s="160" t="str">
        <f>IF($D$1&lt;&gt;"",参数计算!C56,"")</f>
        <v/>
      </c>
      <c r="D54" s="161" t="str">
        <f>IF(AND(A54&lt;&gt;"",D$5&lt;&gt;""),参数计算!IM56,"")</f>
        <v/>
      </c>
      <c r="E54" s="161" t="str">
        <f>IF(AND(A54&lt;&gt;"",E$5&lt;&gt;""),参数计算!IN56,"")</f>
        <v/>
      </c>
      <c r="F54" s="161" t="str">
        <f>IF(AND(A54&lt;&gt;"",F$5&lt;&gt;""),参数计算!IO56,"")</f>
        <v/>
      </c>
      <c r="G54" s="161" t="str">
        <f>IF(AND(A54&lt;&gt;"",G$5&lt;&gt;""),参数计算!IP56,"")</f>
        <v/>
      </c>
      <c r="H54" s="161" t="str">
        <f>IF(AND(A54&lt;&gt;"",H$5&lt;&gt;""),参数计算!IQ56,"")</f>
        <v/>
      </c>
      <c r="I54" s="162" t="str">
        <f t="shared" si="0"/>
        <v/>
      </c>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7"/>
      <c r="CF54" s="27"/>
    </row>
    <row r="55" ht="24.95" customHeight="1" spans="1:84">
      <c r="A55" s="160" t="str">
        <f>IF($D$1&lt;&gt;"",参数计算!A57,"")</f>
        <v/>
      </c>
      <c r="B55" s="160" t="str">
        <f>IF($D$1&lt;&gt;"",参数计算!B57,"")</f>
        <v/>
      </c>
      <c r="C55" s="160" t="str">
        <f>IF($D$1&lt;&gt;"",参数计算!C57,"")</f>
        <v/>
      </c>
      <c r="D55" s="161" t="str">
        <f>IF(AND(A55&lt;&gt;"",D$5&lt;&gt;""),参数计算!IM57,"")</f>
        <v/>
      </c>
      <c r="E55" s="161" t="str">
        <f>IF(AND(A55&lt;&gt;"",E$5&lt;&gt;""),参数计算!IN57,"")</f>
        <v/>
      </c>
      <c r="F55" s="161" t="str">
        <f>IF(AND(A55&lt;&gt;"",F$5&lt;&gt;""),参数计算!IO57,"")</f>
        <v/>
      </c>
      <c r="G55" s="161" t="str">
        <f>IF(AND(A55&lt;&gt;"",G$5&lt;&gt;""),参数计算!IP57,"")</f>
        <v/>
      </c>
      <c r="H55" s="161" t="str">
        <f>IF(AND(A55&lt;&gt;"",H$5&lt;&gt;""),参数计算!IQ57,"")</f>
        <v/>
      </c>
      <c r="I55" s="162" t="str">
        <f t="shared" si="0"/>
        <v/>
      </c>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row>
    <row r="56" ht="24.95" customHeight="1" spans="1:84">
      <c r="A56" s="160" t="str">
        <f>IF($D$1&lt;&gt;"",参数计算!A58,"")</f>
        <v/>
      </c>
      <c r="B56" s="160" t="str">
        <f>IF($D$1&lt;&gt;"",参数计算!B58,"")</f>
        <v/>
      </c>
      <c r="C56" s="160" t="str">
        <f>IF($D$1&lt;&gt;"",参数计算!C58,"")</f>
        <v/>
      </c>
      <c r="D56" s="161" t="str">
        <f>IF(AND(A56&lt;&gt;"",D$5&lt;&gt;""),参数计算!IM58,"")</f>
        <v/>
      </c>
      <c r="E56" s="161" t="str">
        <f>IF(AND(A56&lt;&gt;"",E$5&lt;&gt;""),参数计算!IN58,"")</f>
        <v/>
      </c>
      <c r="F56" s="161" t="str">
        <f>IF(AND(A56&lt;&gt;"",F$5&lt;&gt;""),参数计算!IO58,"")</f>
        <v/>
      </c>
      <c r="G56" s="161" t="str">
        <f>IF(AND(A56&lt;&gt;"",G$5&lt;&gt;""),参数计算!IP58,"")</f>
        <v/>
      </c>
      <c r="H56" s="161" t="str">
        <f>IF(AND(A56&lt;&gt;"",H$5&lt;&gt;""),参数计算!IQ58,"")</f>
        <v/>
      </c>
      <c r="I56" s="162" t="str">
        <f t="shared" si="0"/>
        <v/>
      </c>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c r="CA56" s="27"/>
      <c r="CB56" s="27"/>
      <c r="CC56" s="27"/>
      <c r="CD56" s="27"/>
      <c r="CE56" s="27"/>
      <c r="CF56" s="27"/>
    </row>
    <row r="57" ht="24.95" customHeight="1" spans="1:84">
      <c r="A57" s="160" t="str">
        <f>IF($D$1&lt;&gt;"",参数计算!A59,"")</f>
        <v/>
      </c>
      <c r="B57" s="160" t="str">
        <f>IF($D$1&lt;&gt;"",参数计算!B59,"")</f>
        <v/>
      </c>
      <c r="C57" s="160" t="str">
        <f>IF($D$1&lt;&gt;"",参数计算!C59,"")</f>
        <v/>
      </c>
      <c r="D57" s="161" t="str">
        <f>IF(AND(A57&lt;&gt;"",D$5&lt;&gt;""),参数计算!IM59,"")</f>
        <v/>
      </c>
      <c r="E57" s="161" t="str">
        <f>IF(AND(A57&lt;&gt;"",E$5&lt;&gt;""),参数计算!IN59,"")</f>
        <v/>
      </c>
      <c r="F57" s="161" t="str">
        <f>IF(AND(A57&lt;&gt;"",F$5&lt;&gt;""),参数计算!IO59,"")</f>
        <v/>
      </c>
      <c r="G57" s="161" t="str">
        <f>IF(AND(A57&lt;&gt;"",G$5&lt;&gt;""),参数计算!IP59,"")</f>
        <v/>
      </c>
      <c r="H57" s="161" t="str">
        <f>IF(AND(A57&lt;&gt;"",H$5&lt;&gt;""),参数计算!IQ59,"")</f>
        <v/>
      </c>
      <c r="I57" s="162" t="str">
        <f t="shared" si="0"/>
        <v/>
      </c>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row>
    <row r="58" ht="24.95" customHeight="1" spans="1:84">
      <c r="A58" s="160" t="str">
        <f>IF($D$1&lt;&gt;"",参数计算!A60,"")</f>
        <v/>
      </c>
      <c r="B58" s="160" t="str">
        <f>IF($D$1&lt;&gt;"",参数计算!B60,"")</f>
        <v/>
      </c>
      <c r="C58" s="160" t="str">
        <f>IF($D$1&lt;&gt;"",参数计算!C60,"")</f>
        <v/>
      </c>
      <c r="D58" s="161" t="str">
        <f>IF(AND(A58&lt;&gt;"",D$5&lt;&gt;""),参数计算!IM60,"")</f>
        <v/>
      </c>
      <c r="E58" s="161" t="str">
        <f>IF(AND(A58&lt;&gt;"",E$5&lt;&gt;""),参数计算!IN60,"")</f>
        <v/>
      </c>
      <c r="F58" s="161" t="str">
        <f>IF(AND(A58&lt;&gt;"",F$5&lt;&gt;""),参数计算!IO60,"")</f>
        <v/>
      </c>
      <c r="G58" s="161" t="str">
        <f>IF(AND(A58&lt;&gt;"",G$5&lt;&gt;""),参数计算!IP60,"")</f>
        <v/>
      </c>
      <c r="H58" s="161" t="str">
        <f>IF(AND(A58&lt;&gt;"",H$5&lt;&gt;""),参数计算!IQ60,"")</f>
        <v/>
      </c>
      <c r="I58" s="162" t="str">
        <f t="shared" si="0"/>
        <v/>
      </c>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7"/>
      <c r="BQ58" s="27"/>
      <c r="BR58" s="27"/>
      <c r="BS58" s="27"/>
      <c r="BT58" s="27"/>
      <c r="BU58" s="27"/>
      <c r="BV58" s="27"/>
      <c r="BW58" s="27"/>
      <c r="BX58" s="27"/>
      <c r="BY58" s="27"/>
      <c r="BZ58" s="27"/>
      <c r="CA58" s="27"/>
      <c r="CB58" s="27"/>
      <c r="CC58" s="27"/>
      <c r="CD58" s="27"/>
      <c r="CE58" s="27"/>
      <c r="CF58" s="27"/>
    </row>
    <row r="59" ht="24.95" customHeight="1" spans="1:84">
      <c r="A59" s="160" t="str">
        <f>IF($D$1&lt;&gt;"",参数计算!A61,"")</f>
        <v/>
      </c>
      <c r="B59" s="160" t="str">
        <f>IF($D$1&lt;&gt;"",参数计算!B61,"")</f>
        <v/>
      </c>
      <c r="C59" s="160" t="str">
        <f>IF($D$1&lt;&gt;"",参数计算!C61,"")</f>
        <v/>
      </c>
      <c r="D59" s="161" t="str">
        <f>IF(AND(A59&lt;&gt;"",D$5&lt;&gt;""),参数计算!IM61,"")</f>
        <v/>
      </c>
      <c r="E59" s="161" t="str">
        <f>IF(AND(A59&lt;&gt;"",E$5&lt;&gt;""),参数计算!IN61,"")</f>
        <v/>
      </c>
      <c r="F59" s="161" t="str">
        <f>IF(AND(A59&lt;&gt;"",F$5&lt;&gt;""),参数计算!IO61,"")</f>
        <v/>
      </c>
      <c r="G59" s="161" t="str">
        <f>IF(AND(A59&lt;&gt;"",G$5&lt;&gt;""),参数计算!IP61,"")</f>
        <v/>
      </c>
      <c r="H59" s="161" t="str">
        <f>IF(AND(A59&lt;&gt;"",H$5&lt;&gt;""),参数计算!IQ61,"")</f>
        <v/>
      </c>
      <c r="I59" s="162" t="str">
        <f t="shared" si="0"/>
        <v/>
      </c>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row>
    <row r="60" ht="24.95" customHeight="1" spans="1:84">
      <c r="A60" s="160" t="str">
        <f>IF($D$1&lt;&gt;"",参数计算!A62,"")</f>
        <v/>
      </c>
      <c r="B60" s="160" t="str">
        <f>IF($D$1&lt;&gt;"",参数计算!B62,"")</f>
        <v/>
      </c>
      <c r="C60" s="160" t="str">
        <f>IF($D$1&lt;&gt;"",参数计算!C62,"")</f>
        <v/>
      </c>
      <c r="D60" s="161" t="str">
        <f>IF(AND(A60&lt;&gt;"",D$5&lt;&gt;""),参数计算!IM62,"")</f>
        <v/>
      </c>
      <c r="E60" s="161" t="str">
        <f>IF(AND(A60&lt;&gt;"",E$5&lt;&gt;""),参数计算!IN62,"")</f>
        <v/>
      </c>
      <c r="F60" s="161" t="str">
        <f>IF(AND(A60&lt;&gt;"",F$5&lt;&gt;""),参数计算!IO62,"")</f>
        <v/>
      </c>
      <c r="G60" s="161" t="str">
        <f>IF(AND(A60&lt;&gt;"",G$5&lt;&gt;""),参数计算!IP62,"")</f>
        <v/>
      </c>
      <c r="H60" s="161" t="str">
        <f>IF(AND(A60&lt;&gt;"",H$5&lt;&gt;""),参数计算!IQ62,"")</f>
        <v/>
      </c>
      <c r="I60" s="162" t="str">
        <f t="shared" si="0"/>
        <v/>
      </c>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7"/>
      <c r="BQ60" s="27"/>
      <c r="BR60" s="27"/>
      <c r="BS60" s="27"/>
      <c r="BT60" s="27"/>
      <c r="BU60" s="27"/>
      <c r="BV60" s="27"/>
      <c r="BW60" s="27"/>
      <c r="BX60" s="27"/>
      <c r="BY60" s="27"/>
      <c r="BZ60" s="27"/>
      <c r="CA60" s="27"/>
      <c r="CB60" s="27"/>
      <c r="CC60" s="27"/>
      <c r="CD60" s="27"/>
      <c r="CE60" s="27"/>
      <c r="CF60" s="27"/>
    </row>
    <row r="61" ht="24.95" customHeight="1" spans="1:84">
      <c r="A61" s="160" t="str">
        <f>IF($D$1&lt;&gt;"",参数计算!A63,"")</f>
        <v/>
      </c>
      <c r="B61" s="160" t="str">
        <f>IF($D$1&lt;&gt;"",参数计算!B63,"")</f>
        <v/>
      </c>
      <c r="C61" s="160" t="str">
        <f>IF($D$1&lt;&gt;"",参数计算!C63,"")</f>
        <v/>
      </c>
      <c r="D61" s="161" t="str">
        <f>IF(AND(A61&lt;&gt;"",D$5&lt;&gt;""),参数计算!IM63,"")</f>
        <v/>
      </c>
      <c r="E61" s="161" t="str">
        <f>IF(AND(A61&lt;&gt;"",E$5&lt;&gt;""),参数计算!IN63,"")</f>
        <v/>
      </c>
      <c r="F61" s="161" t="str">
        <f>IF(AND(A61&lt;&gt;"",F$5&lt;&gt;""),参数计算!IO63,"")</f>
        <v/>
      </c>
      <c r="G61" s="161" t="str">
        <f>IF(AND(A61&lt;&gt;"",G$5&lt;&gt;""),参数计算!IP63,"")</f>
        <v/>
      </c>
      <c r="H61" s="161" t="str">
        <f>IF(AND(A61&lt;&gt;"",H$5&lt;&gt;""),参数计算!IQ63,"")</f>
        <v/>
      </c>
      <c r="I61" s="162" t="str">
        <f t="shared" si="0"/>
        <v/>
      </c>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row>
    <row r="62" ht="24.95" customHeight="1" spans="1:84">
      <c r="A62" s="160" t="str">
        <f>IF($D$1&lt;&gt;"",参数计算!A64,"")</f>
        <v/>
      </c>
      <c r="B62" s="160" t="str">
        <f>IF($D$1&lt;&gt;"",参数计算!B64,"")</f>
        <v/>
      </c>
      <c r="C62" s="160" t="str">
        <f>IF($D$1&lt;&gt;"",参数计算!C64,"")</f>
        <v/>
      </c>
      <c r="D62" s="161" t="str">
        <f>IF(AND(A62&lt;&gt;"",D$5&lt;&gt;""),参数计算!IM64,"")</f>
        <v/>
      </c>
      <c r="E62" s="161" t="str">
        <f>IF(AND(A62&lt;&gt;"",E$5&lt;&gt;""),参数计算!IN64,"")</f>
        <v/>
      </c>
      <c r="F62" s="161" t="str">
        <f>IF(AND(A62&lt;&gt;"",F$5&lt;&gt;""),参数计算!IO64,"")</f>
        <v/>
      </c>
      <c r="G62" s="161" t="str">
        <f>IF(AND(A62&lt;&gt;"",G$5&lt;&gt;""),参数计算!IP64,"")</f>
        <v/>
      </c>
      <c r="H62" s="161" t="str">
        <f>IF(AND(A62&lt;&gt;"",H$5&lt;&gt;""),参数计算!IQ64,"")</f>
        <v/>
      </c>
      <c r="I62" s="162" t="str">
        <f t="shared" si="0"/>
        <v/>
      </c>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7"/>
      <c r="BQ62" s="27"/>
      <c r="BR62" s="27"/>
      <c r="BS62" s="27"/>
      <c r="BT62" s="27"/>
      <c r="BU62" s="27"/>
      <c r="BV62" s="27"/>
      <c r="BW62" s="27"/>
      <c r="BX62" s="27"/>
      <c r="BY62" s="27"/>
      <c r="BZ62" s="27"/>
      <c r="CA62" s="27"/>
      <c r="CB62" s="27"/>
      <c r="CC62" s="27"/>
      <c r="CD62" s="27"/>
      <c r="CE62" s="27"/>
      <c r="CF62" s="27"/>
    </row>
    <row r="63" ht="24.95" customHeight="1" spans="1:84">
      <c r="A63" s="160" t="str">
        <f>IF($D$1&lt;&gt;"",参数计算!A65,"")</f>
        <v/>
      </c>
      <c r="B63" s="160" t="str">
        <f>IF($D$1&lt;&gt;"",参数计算!B65,"")</f>
        <v/>
      </c>
      <c r="C63" s="160" t="str">
        <f>IF($D$1&lt;&gt;"",参数计算!C65,"")</f>
        <v/>
      </c>
      <c r="D63" s="161" t="str">
        <f>IF(AND(A63&lt;&gt;"",D$5&lt;&gt;""),参数计算!IM65,"")</f>
        <v/>
      </c>
      <c r="E63" s="161" t="str">
        <f>IF(AND(A63&lt;&gt;"",E$5&lt;&gt;""),参数计算!IN65,"")</f>
        <v/>
      </c>
      <c r="F63" s="161" t="str">
        <f>IF(AND(A63&lt;&gt;"",F$5&lt;&gt;""),参数计算!IO65,"")</f>
        <v/>
      </c>
      <c r="G63" s="161" t="str">
        <f>IF(AND(A63&lt;&gt;"",G$5&lt;&gt;""),参数计算!IP65,"")</f>
        <v/>
      </c>
      <c r="H63" s="161" t="str">
        <f>IF(AND(A63&lt;&gt;"",H$5&lt;&gt;""),参数计算!IQ65,"")</f>
        <v/>
      </c>
      <c r="I63" s="162" t="str">
        <f t="shared" si="0"/>
        <v/>
      </c>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row>
    <row r="64" ht="24.95" customHeight="1" spans="1:84">
      <c r="A64" s="160" t="str">
        <f>IF($D$1&lt;&gt;"",参数计算!A66,"")</f>
        <v/>
      </c>
      <c r="B64" s="160" t="str">
        <f>IF($D$1&lt;&gt;"",参数计算!B66,"")</f>
        <v/>
      </c>
      <c r="C64" s="160" t="str">
        <f>IF($D$1&lt;&gt;"",参数计算!C66,"")</f>
        <v/>
      </c>
      <c r="D64" s="161" t="str">
        <f>IF(AND(A64&lt;&gt;"",D$5&lt;&gt;""),参数计算!IM66,"")</f>
        <v/>
      </c>
      <c r="E64" s="161" t="str">
        <f>IF(AND(A64&lt;&gt;"",E$5&lt;&gt;""),参数计算!IN66,"")</f>
        <v/>
      </c>
      <c r="F64" s="161" t="str">
        <f>IF(AND(A64&lt;&gt;"",F$5&lt;&gt;""),参数计算!IO66,"")</f>
        <v/>
      </c>
      <c r="G64" s="161" t="str">
        <f>IF(AND(A64&lt;&gt;"",G$5&lt;&gt;""),参数计算!IP66,"")</f>
        <v/>
      </c>
      <c r="H64" s="161" t="str">
        <f>IF(AND(A64&lt;&gt;"",H$5&lt;&gt;""),参数计算!IQ66,"")</f>
        <v/>
      </c>
      <c r="I64" s="162" t="str">
        <f t="shared" si="0"/>
        <v/>
      </c>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c r="BU64" s="27"/>
      <c r="BV64" s="27"/>
      <c r="BW64" s="27"/>
      <c r="BX64" s="27"/>
      <c r="BY64" s="27"/>
      <c r="BZ64" s="27"/>
      <c r="CA64" s="27"/>
      <c r="CB64" s="27"/>
      <c r="CC64" s="27"/>
      <c r="CD64" s="27"/>
      <c r="CE64" s="27"/>
      <c r="CF64" s="27"/>
    </row>
    <row r="65" ht="24.95" customHeight="1" spans="1:84">
      <c r="A65" s="160" t="str">
        <f>IF($D$1&lt;&gt;"",参数计算!A67,"")</f>
        <v/>
      </c>
      <c r="B65" s="160" t="str">
        <f>IF($D$1&lt;&gt;"",参数计算!B67,"")</f>
        <v/>
      </c>
      <c r="C65" s="160" t="str">
        <f>IF($D$1&lt;&gt;"",参数计算!C67,"")</f>
        <v/>
      </c>
      <c r="D65" s="161" t="str">
        <f>IF(AND(A65&lt;&gt;"",D$5&lt;&gt;""),参数计算!IM67,"")</f>
        <v/>
      </c>
      <c r="E65" s="161" t="str">
        <f>IF(AND(A65&lt;&gt;"",E$5&lt;&gt;""),参数计算!IN67,"")</f>
        <v/>
      </c>
      <c r="F65" s="161" t="str">
        <f>IF(AND(A65&lt;&gt;"",F$5&lt;&gt;""),参数计算!IO67,"")</f>
        <v/>
      </c>
      <c r="G65" s="161" t="str">
        <f>IF(AND(A65&lt;&gt;"",G$5&lt;&gt;""),参数计算!IP67,"")</f>
        <v/>
      </c>
      <c r="H65" s="161" t="str">
        <f>IF(AND(A65&lt;&gt;"",H$5&lt;&gt;""),参数计算!IQ67,"")</f>
        <v/>
      </c>
      <c r="I65" s="162" t="str">
        <f t="shared" si="0"/>
        <v/>
      </c>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row>
    <row r="66" ht="24.95" customHeight="1" spans="1:84">
      <c r="A66" s="160" t="str">
        <f>IF($D$1&lt;&gt;"",参数计算!A68,"")</f>
        <v/>
      </c>
      <c r="B66" s="160" t="str">
        <f>IF($D$1&lt;&gt;"",参数计算!B68,"")</f>
        <v/>
      </c>
      <c r="C66" s="160" t="str">
        <f>IF($D$1&lt;&gt;"",参数计算!C68,"")</f>
        <v/>
      </c>
      <c r="D66" s="161" t="str">
        <f>IF(AND(A66&lt;&gt;"",D$5&lt;&gt;""),参数计算!IM68,"")</f>
        <v/>
      </c>
      <c r="E66" s="161" t="str">
        <f>IF(AND(A66&lt;&gt;"",E$5&lt;&gt;""),参数计算!IN68,"")</f>
        <v/>
      </c>
      <c r="F66" s="161" t="str">
        <f>IF(AND(A66&lt;&gt;"",F$5&lt;&gt;""),参数计算!IO68,"")</f>
        <v/>
      </c>
      <c r="G66" s="161" t="str">
        <f>IF(AND(A66&lt;&gt;"",G$5&lt;&gt;""),参数计算!IP68,"")</f>
        <v/>
      </c>
      <c r="H66" s="161" t="str">
        <f>IF(AND(A66&lt;&gt;"",H$5&lt;&gt;""),参数计算!IQ68,"")</f>
        <v/>
      </c>
      <c r="I66" s="162" t="str">
        <f t="shared" si="0"/>
        <v/>
      </c>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c r="BS66" s="27"/>
      <c r="BT66" s="27"/>
      <c r="BU66" s="27"/>
      <c r="BV66" s="27"/>
      <c r="BW66" s="27"/>
      <c r="BX66" s="27"/>
      <c r="BY66" s="27"/>
      <c r="BZ66" s="27"/>
      <c r="CA66" s="27"/>
      <c r="CB66" s="27"/>
      <c r="CC66" s="27"/>
      <c r="CD66" s="27"/>
      <c r="CE66" s="27"/>
      <c r="CF66" s="27"/>
    </row>
    <row r="67" ht="24.95" customHeight="1" spans="1:84">
      <c r="A67" s="160" t="str">
        <f>IF($D$1&lt;&gt;"",参数计算!A69,"")</f>
        <v/>
      </c>
      <c r="B67" s="160" t="str">
        <f>IF($D$1&lt;&gt;"",参数计算!B69,"")</f>
        <v/>
      </c>
      <c r="C67" s="160" t="str">
        <f>IF($D$1&lt;&gt;"",参数计算!C69,"")</f>
        <v/>
      </c>
      <c r="D67" s="161" t="str">
        <f>IF(AND(A67&lt;&gt;"",D$5&lt;&gt;""),参数计算!IM69,"")</f>
        <v/>
      </c>
      <c r="E67" s="161" t="str">
        <f>IF(AND(A67&lt;&gt;"",E$5&lt;&gt;""),参数计算!IN69,"")</f>
        <v/>
      </c>
      <c r="F67" s="161" t="str">
        <f>IF(AND(A67&lt;&gt;"",F$5&lt;&gt;""),参数计算!IO69,"")</f>
        <v/>
      </c>
      <c r="G67" s="161" t="str">
        <f>IF(AND(A67&lt;&gt;"",G$5&lt;&gt;""),参数计算!IP69,"")</f>
        <v/>
      </c>
      <c r="H67" s="161" t="str">
        <f>IF(AND(A67&lt;&gt;"",H$5&lt;&gt;""),参数计算!IQ69,"")</f>
        <v/>
      </c>
      <c r="I67" s="162" t="str">
        <f t="shared" si="0"/>
        <v/>
      </c>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row>
    <row r="68" ht="24.95" customHeight="1" spans="1:84">
      <c r="A68" s="160" t="str">
        <f>IF($D$1&lt;&gt;"",参数计算!A70,"")</f>
        <v/>
      </c>
      <c r="B68" s="160" t="str">
        <f>IF($D$1&lt;&gt;"",参数计算!B70,"")</f>
        <v/>
      </c>
      <c r="C68" s="160" t="str">
        <f>IF($D$1&lt;&gt;"",参数计算!C70,"")</f>
        <v/>
      </c>
      <c r="D68" s="161" t="str">
        <f>IF(AND(A68&lt;&gt;"",D$5&lt;&gt;""),参数计算!IM70,"")</f>
        <v/>
      </c>
      <c r="E68" s="161" t="str">
        <f>IF(AND(A68&lt;&gt;"",E$5&lt;&gt;""),参数计算!IN70,"")</f>
        <v/>
      </c>
      <c r="F68" s="161" t="str">
        <f>IF(AND(A68&lt;&gt;"",F$5&lt;&gt;""),参数计算!IO70,"")</f>
        <v/>
      </c>
      <c r="G68" s="161" t="str">
        <f>IF(AND(A68&lt;&gt;"",G$5&lt;&gt;""),参数计算!IP70,"")</f>
        <v/>
      </c>
      <c r="H68" s="161" t="str">
        <f>IF(AND(A68&lt;&gt;"",H$5&lt;&gt;""),参数计算!IQ70,"")</f>
        <v/>
      </c>
      <c r="I68" s="162" t="str">
        <f t="shared" si="0"/>
        <v/>
      </c>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7"/>
      <c r="BQ68" s="27"/>
      <c r="BR68" s="27"/>
      <c r="BS68" s="27"/>
      <c r="BT68" s="27"/>
      <c r="BU68" s="27"/>
      <c r="BV68" s="27"/>
      <c r="BW68" s="27"/>
      <c r="BX68" s="27"/>
      <c r="BY68" s="27"/>
      <c r="BZ68" s="27"/>
      <c r="CA68" s="27"/>
      <c r="CB68" s="27"/>
      <c r="CC68" s="27"/>
      <c r="CD68" s="27"/>
      <c r="CE68" s="27"/>
      <c r="CF68" s="27"/>
    </row>
    <row r="69" ht="24.95" customHeight="1" spans="1:84">
      <c r="A69" s="160" t="str">
        <f>IF($D$1&lt;&gt;"",参数计算!A71,"")</f>
        <v/>
      </c>
      <c r="B69" s="160" t="str">
        <f>IF($D$1&lt;&gt;"",参数计算!B71,"")</f>
        <v/>
      </c>
      <c r="C69" s="160" t="str">
        <f>IF($D$1&lt;&gt;"",参数计算!C71,"")</f>
        <v/>
      </c>
      <c r="D69" s="161" t="str">
        <f>IF(AND(A69&lt;&gt;"",D$5&lt;&gt;""),参数计算!IM71,"")</f>
        <v/>
      </c>
      <c r="E69" s="161" t="str">
        <f>IF(AND(A69&lt;&gt;"",E$5&lt;&gt;""),参数计算!IN71,"")</f>
        <v/>
      </c>
      <c r="F69" s="161" t="str">
        <f>IF(AND(A69&lt;&gt;"",F$5&lt;&gt;""),参数计算!IO71,"")</f>
        <v/>
      </c>
      <c r="G69" s="161" t="str">
        <f>IF(AND(A69&lt;&gt;"",G$5&lt;&gt;""),参数计算!IP71,"")</f>
        <v/>
      </c>
      <c r="H69" s="161" t="str">
        <f>IF(AND(A69&lt;&gt;"",H$5&lt;&gt;""),参数计算!IQ71,"")</f>
        <v/>
      </c>
      <c r="I69" s="162" t="str">
        <f t="shared" si="0"/>
        <v/>
      </c>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row>
    <row r="70" ht="24.95" customHeight="1" spans="1:84">
      <c r="A70" s="160" t="str">
        <f>IF($D$1&lt;&gt;"",参数计算!A72,"")</f>
        <v/>
      </c>
      <c r="B70" s="160" t="str">
        <f>IF($D$1&lt;&gt;"",参数计算!B72,"")</f>
        <v/>
      </c>
      <c r="C70" s="160" t="str">
        <f>IF($D$1&lt;&gt;"",参数计算!C72,"")</f>
        <v/>
      </c>
      <c r="D70" s="161" t="str">
        <f>IF(AND(A70&lt;&gt;"",D$5&lt;&gt;""),参数计算!IM72,"")</f>
        <v/>
      </c>
      <c r="E70" s="161" t="str">
        <f>IF(AND(A70&lt;&gt;"",E$5&lt;&gt;""),参数计算!IN72,"")</f>
        <v/>
      </c>
      <c r="F70" s="161" t="str">
        <f>IF(AND(A70&lt;&gt;"",F$5&lt;&gt;""),参数计算!IO72,"")</f>
        <v/>
      </c>
      <c r="G70" s="161" t="str">
        <f>IF(AND(A70&lt;&gt;"",G$5&lt;&gt;""),参数计算!IP72,"")</f>
        <v/>
      </c>
      <c r="H70" s="161" t="str">
        <f>IF(AND(A70&lt;&gt;"",H$5&lt;&gt;""),参数计算!IQ72,"")</f>
        <v/>
      </c>
      <c r="I70" s="162" t="str">
        <f t="shared" si="0"/>
        <v/>
      </c>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7"/>
      <c r="BQ70" s="27"/>
      <c r="BR70" s="27"/>
      <c r="BS70" s="27"/>
      <c r="BT70" s="27"/>
      <c r="BU70" s="27"/>
      <c r="BV70" s="27"/>
      <c r="BW70" s="27"/>
      <c r="BX70" s="27"/>
      <c r="BY70" s="27"/>
      <c r="BZ70" s="27"/>
      <c r="CA70" s="27"/>
      <c r="CB70" s="27"/>
      <c r="CC70" s="27"/>
      <c r="CD70" s="27"/>
      <c r="CE70" s="27"/>
      <c r="CF70" s="27"/>
    </row>
    <row r="71" ht="24.95" customHeight="1" spans="1:84">
      <c r="A71" s="160" t="str">
        <f>IF($D$1&lt;&gt;"",参数计算!A73,"")</f>
        <v/>
      </c>
      <c r="B71" s="160" t="str">
        <f>IF($D$1&lt;&gt;"",参数计算!B73,"")</f>
        <v/>
      </c>
      <c r="C71" s="160" t="str">
        <f>IF($D$1&lt;&gt;"",参数计算!C73,"")</f>
        <v/>
      </c>
      <c r="D71" s="161" t="str">
        <f>IF(AND(A71&lt;&gt;"",D$5&lt;&gt;""),参数计算!IM73,"")</f>
        <v/>
      </c>
      <c r="E71" s="161" t="str">
        <f>IF(AND(A71&lt;&gt;"",E$5&lt;&gt;""),参数计算!IN73,"")</f>
        <v/>
      </c>
      <c r="F71" s="161" t="str">
        <f>IF(AND(A71&lt;&gt;"",F$5&lt;&gt;""),参数计算!IO73,"")</f>
        <v/>
      </c>
      <c r="G71" s="161" t="str">
        <f>IF(AND(A71&lt;&gt;"",G$5&lt;&gt;""),参数计算!IP73,"")</f>
        <v/>
      </c>
      <c r="H71" s="161" t="str">
        <f>IF(AND(A71&lt;&gt;"",H$5&lt;&gt;""),参数计算!IQ73,"")</f>
        <v/>
      </c>
      <c r="I71" s="162" t="str">
        <f t="shared" ref="I71:I105" si="1">IF(AND($A71&lt;&gt;"",$I$5&lt;&gt;""),SUM(D71:H71),"")</f>
        <v/>
      </c>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row>
    <row r="72" ht="24.95" customHeight="1" spans="1:84">
      <c r="A72" s="160" t="str">
        <f>IF($D$1&lt;&gt;"",参数计算!A74,"")</f>
        <v/>
      </c>
      <c r="B72" s="160" t="str">
        <f>IF($D$1&lt;&gt;"",参数计算!B74,"")</f>
        <v/>
      </c>
      <c r="C72" s="160" t="str">
        <f>IF($D$1&lt;&gt;"",参数计算!C74,"")</f>
        <v/>
      </c>
      <c r="D72" s="161" t="str">
        <f>IF(AND(A72&lt;&gt;"",D$5&lt;&gt;""),参数计算!IM74,"")</f>
        <v/>
      </c>
      <c r="E72" s="161" t="str">
        <f>IF(AND(A72&lt;&gt;"",E$5&lt;&gt;""),参数计算!IN74,"")</f>
        <v/>
      </c>
      <c r="F72" s="161" t="str">
        <f>IF(AND(A72&lt;&gt;"",F$5&lt;&gt;""),参数计算!IO74,"")</f>
        <v/>
      </c>
      <c r="G72" s="161" t="str">
        <f>IF(AND(A72&lt;&gt;"",G$5&lt;&gt;""),参数计算!IP74,"")</f>
        <v/>
      </c>
      <c r="H72" s="161" t="str">
        <f>IF(AND(A72&lt;&gt;"",H$5&lt;&gt;""),参数计算!IQ74,"")</f>
        <v/>
      </c>
      <c r="I72" s="162" t="str">
        <f t="shared" si="1"/>
        <v/>
      </c>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7"/>
      <c r="BP72" s="27"/>
      <c r="BQ72" s="27"/>
      <c r="BR72" s="27"/>
      <c r="BS72" s="27"/>
      <c r="BT72" s="27"/>
      <c r="BU72" s="27"/>
      <c r="BV72" s="27"/>
      <c r="BW72" s="27"/>
      <c r="BX72" s="27"/>
      <c r="BY72" s="27"/>
      <c r="BZ72" s="27"/>
      <c r="CA72" s="27"/>
      <c r="CB72" s="27"/>
      <c r="CC72" s="27"/>
      <c r="CD72" s="27"/>
      <c r="CE72" s="27"/>
      <c r="CF72" s="27"/>
    </row>
    <row r="73" ht="24.95" customHeight="1" spans="1:84">
      <c r="A73" s="160" t="str">
        <f>IF($D$1&lt;&gt;"",参数计算!A75,"")</f>
        <v/>
      </c>
      <c r="B73" s="160" t="str">
        <f>IF($D$1&lt;&gt;"",参数计算!B75,"")</f>
        <v/>
      </c>
      <c r="C73" s="160" t="str">
        <f>IF($D$1&lt;&gt;"",参数计算!C75,"")</f>
        <v/>
      </c>
      <c r="D73" s="161" t="str">
        <f>IF(AND(A73&lt;&gt;"",D$5&lt;&gt;""),参数计算!IM75,"")</f>
        <v/>
      </c>
      <c r="E73" s="161" t="str">
        <f>IF(AND(A73&lt;&gt;"",E$5&lt;&gt;""),参数计算!IN75,"")</f>
        <v/>
      </c>
      <c r="F73" s="161" t="str">
        <f>IF(AND(A73&lt;&gt;"",F$5&lt;&gt;""),参数计算!IO75,"")</f>
        <v/>
      </c>
      <c r="G73" s="161" t="str">
        <f>IF(AND(A73&lt;&gt;"",G$5&lt;&gt;""),参数计算!IP75,"")</f>
        <v/>
      </c>
      <c r="H73" s="161" t="str">
        <f>IF(AND(A73&lt;&gt;"",H$5&lt;&gt;""),参数计算!IQ75,"")</f>
        <v/>
      </c>
      <c r="I73" s="162" t="str">
        <f t="shared" si="1"/>
        <v/>
      </c>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row>
    <row r="74" ht="24.95" customHeight="1" spans="1:84">
      <c r="A74" s="160" t="str">
        <f>IF($D$1&lt;&gt;"",参数计算!A76,"")</f>
        <v/>
      </c>
      <c r="B74" s="160" t="str">
        <f>IF($D$1&lt;&gt;"",参数计算!B76,"")</f>
        <v/>
      </c>
      <c r="C74" s="160" t="str">
        <f>IF($D$1&lt;&gt;"",参数计算!C76,"")</f>
        <v/>
      </c>
      <c r="D74" s="161" t="str">
        <f>IF(AND(A74&lt;&gt;"",D$5&lt;&gt;""),参数计算!IM76,"")</f>
        <v/>
      </c>
      <c r="E74" s="161" t="str">
        <f>IF(AND(A74&lt;&gt;"",E$5&lt;&gt;""),参数计算!IN76,"")</f>
        <v/>
      </c>
      <c r="F74" s="161" t="str">
        <f>IF(AND(A74&lt;&gt;"",F$5&lt;&gt;""),参数计算!IO76,"")</f>
        <v/>
      </c>
      <c r="G74" s="161" t="str">
        <f>IF(AND(A74&lt;&gt;"",G$5&lt;&gt;""),参数计算!IP76,"")</f>
        <v/>
      </c>
      <c r="H74" s="161" t="str">
        <f>IF(AND(A74&lt;&gt;"",H$5&lt;&gt;""),参数计算!IQ76,"")</f>
        <v/>
      </c>
      <c r="I74" s="162" t="str">
        <f t="shared" si="1"/>
        <v/>
      </c>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7"/>
      <c r="BQ74" s="27"/>
      <c r="BR74" s="27"/>
      <c r="BS74" s="27"/>
      <c r="BT74" s="27"/>
      <c r="BU74" s="27"/>
      <c r="BV74" s="27"/>
      <c r="BW74" s="27"/>
      <c r="BX74" s="27"/>
      <c r="BY74" s="27"/>
      <c r="BZ74" s="27"/>
      <c r="CA74" s="27"/>
      <c r="CB74" s="27"/>
      <c r="CC74" s="27"/>
      <c r="CD74" s="27"/>
      <c r="CE74" s="27"/>
      <c r="CF74" s="27"/>
    </row>
    <row r="75" ht="24.95" customHeight="1" spans="1:84">
      <c r="A75" s="160" t="str">
        <f>IF($D$1&lt;&gt;"",参数计算!A77,"")</f>
        <v/>
      </c>
      <c r="B75" s="160" t="str">
        <f>IF($D$1&lt;&gt;"",参数计算!B77,"")</f>
        <v/>
      </c>
      <c r="C75" s="160" t="str">
        <f>IF($D$1&lt;&gt;"",参数计算!C77,"")</f>
        <v/>
      </c>
      <c r="D75" s="161" t="str">
        <f>IF(AND(A75&lt;&gt;"",D$5&lt;&gt;""),参数计算!IM77,"")</f>
        <v/>
      </c>
      <c r="E75" s="161" t="str">
        <f>IF(AND(A75&lt;&gt;"",E$5&lt;&gt;""),参数计算!IN77,"")</f>
        <v/>
      </c>
      <c r="F75" s="161" t="str">
        <f>IF(AND(A75&lt;&gt;"",F$5&lt;&gt;""),参数计算!IO77,"")</f>
        <v/>
      </c>
      <c r="G75" s="161" t="str">
        <f>IF(AND(A75&lt;&gt;"",G$5&lt;&gt;""),参数计算!IP77,"")</f>
        <v/>
      </c>
      <c r="H75" s="161" t="str">
        <f>IF(AND(A75&lt;&gt;"",H$5&lt;&gt;""),参数计算!IQ77,"")</f>
        <v/>
      </c>
      <c r="I75" s="162" t="str">
        <f t="shared" si="1"/>
        <v/>
      </c>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row>
    <row r="76" ht="24.95" customHeight="1" spans="1:84">
      <c r="A76" s="160" t="str">
        <f>IF($D$1&lt;&gt;"",参数计算!A78,"")</f>
        <v/>
      </c>
      <c r="B76" s="160" t="str">
        <f>IF($D$1&lt;&gt;"",参数计算!B78,"")</f>
        <v/>
      </c>
      <c r="C76" s="160" t="str">
        <f>IF($D$1&lt;&gt;"",参数计算!C78,"")</f>
        <v/>
      </c>
      <c r="D76" s="161" t="str">
        <f>IF(AND(A76&lt;&gt;"",D$5&lt;&gt;""),参数计算!IM78,"")</f>
        <v/>
      </c>
      <c r="E76" s="161" t="str">
        <f>IF(AND(A76&lt;&gt;"",E$5&lt;&gt;""),参数计算!IN78,"")</f>
        <v/>
      </c>
      <c r="F76" s="161" t="str">
        <f>IF(AND(A76&lt;&gt;"",F$5&lt;&gt;""),参数计算!IO78,"")</f>
        <v/>
      </c>
      <c r="G76" s="161" t="str">
        <f>IF(AND(A76&lt;&gt;"",G$5&lt;&gt;""),参数计算!IP78,"")</f>
        <v/>
      </c>
      <c r="H76" s="161" t="str">
        <f>IF(AND(A76&lt;&gt;"",H$5&lt;&gt;""),参数计算!IQ78,"")</f>
        <v/>
      </c>
      <c r="I76" s="162" t="str">
        <f t="shared" si="1"/>
        <v/>
      </c>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27"/>
      <c r="BR76" s="27"/>
      <c r="BS76" s="27"/>
      <c r="BT76" s="27"/>
      <c r="BU76" s="27"/>
      <c r="BV76" s="27"/>
      <c r="BW76" s="27"/>
      <c r="BX76" s="27"/>
      <c r="BY76" s="27"/>
      <c r="BZ76" s="27"/>
      <c r="CA76" s="27"/>
      <c r="CB76" s="27"/>
      <c r="CC76" s="27"/>
      <c r="CD76" s="27"/>
      <c r="CE76" s="27"/>
      <c r="CF76" s="27"/>
    </row>
    <row r="77" ht="24.95" customHeight="1" spans="1:84">
      <c r="A77" s="160" t="str">
        <f>IF($D$1&lt;&gt;"",参数计算!A79,"")</f>
        <v/>
      </c>
      <c r="B77" s="160" t="str">
        <f>IF($D$1&lt;&gt;"",参数计算!B79,"")</f>
        <v/>
      </c>
      <c r="C77" s="160" t="str">
        <f>IF($D$1&lt;&gt;"",参数计算!C79,"")</f>
        <v/>
      </c>
      <c r="D77" s="161" t="str">
        <f>IF(AND(A77&lt;&gt;"",D$5&lt;&gt;""),参数计算!IM79,"")</f>
        <v/>
      </c>
      <c r="E77" s="161" t="str">
        <f>IF(AND(A77&lt;&gt;"",E$5&lt;&gt;""),参数计算!IN79,"")</f>
        <v/>
      </c>
      <c r="F77" s="161" t="str">
        <f>IF(AND(A77&lt;&gt;"",F$5&lt;&gt;""),参数计算!IO79,"")</f>
        <v/>
      </c>
      <c r="G77" s="161" t="str">
        <f>IF(AND(A77&lt;&gt;"",G$5&lt;&gt;""),参数计算!IP79,"")</f>
        <v/>
      </c>
      <c r="H77" s="161" t="str">
        <f>IF(AND(A77&lt;&gt;"",H$5&lt;&gt;""),参数计算!IQ79,"")</f>
        <v/>
      </c>
      <c r="I77" s="162" t="str">
        <f t="shared" si="1"/>
        <v/>
      </c>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row>
    <row r="78" ht="24.95" customHeight="1" spans="1:84">
      <c r="A78" s="160" t="str">
        <f>IF($D$1&lt;&gt;"",参数计算!A80,"")</f>
        <v/>
      </c>
      <c r="B78" s="160" t="str">
        <f>IF($D$1&lt;&gt;"",参数计算!B80,"")</f>
        <v/>
      </c>
      <c r="C78" s="160" t="str">
        <f>IF($D$1&lt;&gt;"",参数计算!C80,"")</f>
        <v/>
      </c>
      <c r="D78" s="161" t="str">
        <f>IF(AND(A78&lt;&gt;"",D$5&lt;&gt;""),参数计算!IM80,"")</f>
        <v/>
      </c>
      <c r="E78" s="161" t="str">
        <f>IF(AND(A78&lt;&gt;"",E$5&lt;&gt;""),参数计算!IN80,"")</f>
        <v/>
      </c>
      <c r="F78" s="161" t="str">
        <f>IF(AND(A78&lt;&gt;"",F$5&lt;&gt;""),参数计算!IO80,"")</f>
        <v/>
      </c>
      <c r="G78" s="161" t="str">
        <f>IF(AND(A78&lt;&gt;"",G$5&lt;&gt;""),参数计算!IP80,"")</f>
        <v/>
      </c>
      <c r="H78" s="161" t="str">
        <f>IF(AND(A78&lt;&gt;"",H$5&lt;&gt;""),参数计算!IQ80,"")</f>
        <v/>
      </c>
      <c r="I78" s="162" t="str">
        <f t="shared" si="1"/>
        <v/>
      </c>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row>
    <row r="79" ht="24.95" customHeight="1" spans="1:84">
      <c r="A79" s="160" t="str">
        <f>IF($D$1&lt;&gt;"",参数计算!A81,"")</f>
        <v/>
      </c>
      <c r="B79" s="160" t="str">
        <f>IF($D$1&lt;&gt;"",参数计算!B81,"")</f>
        <v/>
      </c>
      <c r="C79" s="160" t="str">
        <f>IF($D$1&lt;&gt;"",参数计算!C81,"")</f>
        <v/>
      </c>
      <c r="D79" s="161" t="str">
        <f>IF(AND(A79&lt;&gt;"",D$5&lt;&gt;""),参数计算!IM81,"")</f>
        <v/>
      </c>
      <c r="E79" s="161" t="str">
        <f>IF(AND(A79&lt;&gt;"",E$5&lt;&gt;""),参数计算!IN81,"")</f>
        <v/>
      </c>
      <c r="F79" s="161" t="str">
        <f>IF(AND(A79&lt;&gt;"",F$5&lt;&gt;""),参数计算!IO81,"")</f>
        <v/>
      </c>
      <c r="G79" s="161" t="str">
        <f>IF(AND(A79&lt;&gt;"",G$5&lt;&gt;""),参数计算!IP81,"")</f>
        <v/>
      </c>
      <c r="H79" s="161" t="str">
        <f>IF(AND(A79&lt;&gt;"",H$5&lt;&gt;""),参数计算!IQ81,"")</f>
        <v/>
      </c>
      <c r="I79" s="162" t="str">
        <f t="shared" si="1"/>
        <v/>
      </c>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row>
    <row r="80" ht="24.95" customHeight="1" spans="1:84">
      <c r="A80" s="160" t="str">
        <f>IF($D$1&lt;&gt;"",参数计算!A82,"")</f>
        <v/>
      </c>
      <c r="B80" s="160" t="str">
        <f>IF($D$1&lt;&gt;"",参数计算!B82,"")</f>
        <v/>
      </c>
      <c r="C80" s="160" t="str">
        <f>IF($D$1&lt;&gt;"",参数计算!C82,"")</f>
        <v/>
      </c>
      <c r="D80" s="161" t="str">
        <f>IF(AND(A80&lt;&gt;"",D$5&lt;&gt;""),参数计算!IM82,"")</f>
        <v/>
      </c>
      <c r="E80" s="161" t="str">
        <f>IF(AND(A80&lt;&gt;"",E$5&lt;&gt;""),参数计算!IN82,"")</f>
        <v/>
      </c>
      <c r="F80" s="161" t="str">
        <f>IF(AND(A80&lt;&gt;"",F$5&lt;&gt;""),参数计算!IO82,"")</f>
        <v/>
      </c>
      <c r="G80" s="161" t="str">
        <f>IF(AND(A80&lt;&gt;"",G$5&lt;&gt;""),参数计算!IP82,"")</f>
        <v/>
      </c>
      <c r="H80" s="161" t="str">
        <f>IF(AND(A80&lt;&gt;"",H$5&lt;&gt;""),参数计算!IQ82,"")</f>
        <v/>
      </c>
      <c r="I80" s="162" t="str">
        <f t="shared" si="1"/>
        <v/>
      </c>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row>
    <row r="81" ht="24.95" customHeight="1" spans="1:84">
      <c r="A81" s="160" t="str">
        <f>IF($D$1&lt;&gt;"",参数计算!A83,"")</f>
        <v/>
      </c>
      <c r="B81" s="160" t="str">
        <f>IF($D$1&lt;&gt;"",参数计算!B83,"")</f>
        <v/>
      </c>
      <c r="C81" s="160" t="str">
        <f>IF($D$1&lt;&gt;"",参数计算!C83,"")</f>
        <v/>
      </c>
      <c r="D81" s="161" t="str">
        <f>IF(AND(A81&lt;&gt;"",D$5&lt;&gt;""),参数计算!IM83,"")</f>
        <v/>
      </c>
      <c r="E81" s="161" t="str">
        <f>IF(AND(A81&lt;&gt;"",E$5&lt;&gt;""),参数计算!IN83,"")</f>
        <v/>
      </c>
      <c r="F81" s="161" t="str">
        <f>IF(AND(A81&lt;&gt;"",F$5&lt;&gt;""),参数计算!IO83,"")</f>
        <v/>
      </c>
      <c r="G81" s="161" t="str">
        <f>IF(AND(A81&lt;&gt;"",G$5&lt;&gt;""),参数计算!IP83,"")</f>
        <v/>
      </c>
      <c r="H81" s="161" t="str">
        <f>IF(AND(A81&lt;&gt;"",H$5&lt;&gt;""),参数计算!IQ83,"")</f>
        <v/>
      </c>
      <c r="I81" s="162" t="str">
        <f t="shared" si="1"/>
        <v/>
      </c>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row>
    <row r="82" ht="24.95" customHeight="1" spans="1:84">
      <c r="A82" s="160" t="str">
        <f>IF($D$1&lt;&gt;"",参数计算!A84,"")</f>
        <v/>
      </c>
      <c r="B82" s="160" t="str">
        <f>IF($D$1&lt;&gt;"",参数计算!B84,"")</f>
        <v/>
      </c>
      <c r="C82" s="160" t="str">
        <f>IF($D$1&lt;&gt;"",参数计算!C84,"")</f>
        <v/>
      </c>
      <c r="D82" s="161" t="str">
        <f>IF(AND(A82&lt;&gt;"",D$5&lt;&gt;""),参数计算!IM84,"")</f>
        <v/>
      </c>
      <c r="E82" s="161" t="str">
        <f>IF(AND(A82&lt;&gt;"",E$5&lt;&gt;""),参数计算!IN84,"")</f>
        <v/>
      </c>
      <c r="F82" s="161" t="str">
        <f>IF(AND(A82&lt;&gt;"",F$5&lt;&gt;""),参数计算!IO84,"")</f>
        <v/>
      </c>
      <c r="G82" s="161" t="str">
        <f>IF(AND(A82&lt;&gt;"",G$5&lt;&gt;""),参数计算!IP84,"")</f>
        <v/>
      </c>
      <c r="H82" s="161" t="str">
        <f>IF(AND(A82&lt;&gt;"",H$5&lt;&gt;""),参数计算!IQ84,"")</f>
        <v/>
      </c>
      <c r="I82" s="162" t="str">
        <f t="shared" si="1"/>
        <v/>
      </c>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c r="CA82" s="27"/>
      <c r="CB82" s="27"/>
      <c r="CC82" s="27"/>
      <c r="CD82" s="27"/>
      <c r="CE82" s="27"/>
      <c r="CF82" s="27"/>
    </row>
    <row r="83" ht="24.95" customHeight="1" spans="1:84">
      <c r="A83" s="160" t="str">
        <f>IF($D$1&lt;&gt;"",参数计算!A85,"")</f>
        <v/>
      </c>
      <c r="B83" s="160" t="str">
        <f>IF($D$1&lt;&gt;"",参数计算!B85,"")</f>
        <v/>
      </c>
      <c r="C83" s="160" t="str">
        <f>IF($D$1&lt;&gt;"",参数计算!C85,"")</f>
        <v/>
      </c>
      <c r="D83" s="161" t="str">
        <f>IF(AND(A83&lt;&gt;"",D$5&lt;&gt;""),参数计算!IM85,"")</f>
        <v/>
      </c>
      <c r="E83" s="161" t="str">
        <f>IF(AND(A83&lt;&gt;"",E$5&lt;&gt;""),参数计算!IN85,"")</f>
        <v/>
      </c>
      <c r="F83" s="161" t="str">
        <f>IF(AND(A83&lt;&gt;"",F$5&lt;&gt;""),参数计算!IO85,"")</f>
        <v/>
      </c>
      <c r="G83" s="161" t="str">
        <f>IF(AND(A83&lt;&gt;"",G$5&lt;&gt;""),参数计算!IP85,"")</f>
        <v/>
      </c>
      <c r="H83" s="161" t="str">
        <f>IF(AND(A83&lt;&gt;"",H$5&lt;&gt;""),参数计算!IQ85,"")</f>
        <v/>
      </c>
      <c r="I83" s="162" t="str">
        <f t="shared" si="1"/>
        <v/>
      </c>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row>
    <row r="84" ht="24.95" customHeight="1" spans="1:84">
      <c r="A84" s="160" t="str">
        <f>IF($D$1&lt;&gt;"",参数计算!A86,"")</f>
        <v/>
      </c>
      <c r="B84" s="160" t="str">
        <f>IF($D$1&lt;&gt;"",参数计算!B86,"")</f>
        <v/>
      </c>
      <c r="C84" s="160" t="str">
        <f>IF($D$1&lt;&gt;"",参数计算!C86,"")</f>
        <v/>
      </c>
      <c r="D84" s="161" t="str">
        <f>IF(AND(A84&lt;&gt;"",D$5&lt;&gt;""),参数计算!IM86,"")</f>
        <v/>
      </c>
      <c r="E84" s="161" t="str">
        <f>IF(AND(A84&lt;&gt;"",E$5&lt;&gt;""),参数计算!IN86,"")</f>
        <v/>
      </c>
      <c r="F84" s="161" t="str">
        <f>IF(AND(A84&lt;&gt;"",F$5&lt;&gt;""),参数计算!IO86,"")</f>
        <v/>
      </c>
      <c r="G84" s="161" t="str">
        <f>IF(AND(A84&lt;&gt;"",G$5&lt;&gt;""),参数计算!IP86,"")</f>
        <v/>
      </c>
      <c r="H84" s="161" t="str">
        <f>IF(AND(A84&lt;&gt;"",H$5&lt;&gt;""),参数计算!IQ86,"")</f>
        <v/>
      </c>
      <c r="I84" s="162" t="str">
        <f t="shared" si="1"/>
        <v/>
      </c>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c r="CA84" s="27"/>
      <c r="CB84" s="27"/>
      <c r="CC84" s="27"/>
      <c r="CD84" s="27"/>
      <c r="CE84" s="27"/>
      <c r="CF84" s="27"/>
    </row>
    <row r="85" ht="24.95" customHeight="1" spans="1:84">
      <c r="A85" s="160" t="str">
        <f>IF($D$1&lt;&gt;"",参数计算!A87,"")</f>
        <v/>
      </c>
      <c r="B85" s="160" t="str">
        <f>IF($D$1&lt;&gt;"",参数计算!B87,"")</f>
        <v/>
      </c>
      <c r="C85" s="160" t="str">
        <f>IF($D$1&lt;&gt;"",参数计算!C87,"")</f>
        <v/>
      </c>
      <c r="D85" s="161" t="str">
        <f>IF(AND(A85&lt;&gt;"",D$5&lt;&gt;""),参数计算!IM87,"")</f>
        <v/>
      </c>
      <c r="E85" s="161" t="str">
        <f>IF(AND(A85&lt;&gt;"",E$5&lt;&gt;""),参数计算!IN87,"")</f>
        <v/>
      </c>
      <c r="F85" s="161" t="str">
        <f>IF(AND(A85&lt;&gt;"",F$5&lt;&gt;""),参数计算!IO87,"")</f>
        <v/>
      </c>
      <c r="G85" s="161" t="str">
        <f>IF(AND(A85&lt;&gt;"",G$5&lt;&gt;""),参数计算!IP87,"")</f>
        <v/>
      </c>
      <c r="H85" s="161" t="str">
        <f>IF(AND(A85&lt;&gt;"",H$5&lt;&gt;""),参数计算!IQ87,"")</f>
        <v/>
      </c>
      <c r="I85" s="162" t="str">
        <f t="shared" si="1"/>
        <v/>
      </c>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row>
    <row r="86" ht="24.95" customHeight="1" spans="1:84">
      <c r="A86" s="160" t="str">
        <f>IF($D$1&lt;&gt;"",参数计算!A88,"")</f>
        <v/>
      </c>
      <c r="B86" s="160" t="str">
        <f>IF($D$1&lt;&gt;"",参数计算!B88,"")</f>
        <v/>
      </c>
      <c r="C86" s="160" t="str">
        <f>IF($D$1&lt;&gt;"",参数计算!C88,"")</f>
        <v/>
      </c>
      <c r="D86" s="161" t="str">
        <f>IF(AND(A86&lt;&gt;"",D$5&lt;&gt;""),参数计算!IM88,"")</f>
        <v/>
      </c>
      <c r="E86" s="161" t="str">
        <f>IF(AND(A86&lt;&gt;"",E$5&lt;&gt;""),参数计算!IN88,"")</f>
        <v/>
      </c>
      <c r="F86" s="161" t="str">
        <f>IF(AND(A86&lt;&gt;"",F$5&lt;&gt;""),参数计算!IO88,"")</f>
        <v/>
      </c>
      <c r="G86" s="161" t="str">
        <f>IF(AND(A86&lt;&gt;"",G$5&lt;&gt;""),参数计算!IP88,"")</f>
        <v/>
      </c>
      <c r="H86" s="161" t="str">
        <f>IF(AND(A86&lt;&gt;"",H$5&lt;&gt;""),参数计算!IQ88,"")</f>
        <v/>
      </c>
      <c r="I86" s="162" t="str">
        <f t="shared" si="1"/>
        <v/>
      </c>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c r="CA86" s="27"/>
      <c r="CB86" s="27"/>
      <c r="CC86" s="27"/>
      <c r="CD86" s="27"/>
      <c r="CE86" s="27"/>
      <c r="CF86" s="27"/>
    </row>
    <row r="87" ht="24.95" customHeight="1" spans="1:84">
      <c r="A87" s="160" t="str">
        <f>IF($D$1&lt;&gt;"",参数计算!A89,"")</f>
        <v/>
      </c>
      <c r="B87" s="160" t="str">
        <f>IF($D$1&lt;&gt;"",参数计算!B89,"")</f>
        <v/>
      </c>
      <c r="C87" s="160" t="str">
        <f>IF($D$1&lt;&gt;"",参数计算!C89,"")</f>
        <v/>
      </c>
      <c r="D87" s="161" t="str">
        <f>IF(AND(A87&lt;&gt;"",D$5&lt;&gt;""),参数计算!IM89,"")</f>
        <v/>
      </c>
      <c r="E87" s="161" t="str">
        <f>IF(AND(A87&lt;&gt;"",E$5&lt;&gt;""),参数计算!IN89,"")</f>
        <v/>
      </c>
      <c r="F87" s="161" t="str">
        <f>IF(AND(A87&lt;&gt;"",F$5&lt;&gt;""),参数计算!IO89,"")</f>
        <v/>
      </c>
      <c r="G87" s="161" t="str">
        <f>IF(AND(A87&lt;&gt;"",G$5&lt;&gt;""),参数计算!IP89,"")</f>
        <v/>
      </c>
      <c r="H87" s="161" t="str">
        <f>IF(AND(A87&lt;&gt;"",H$5&lt;&gt;""),参数计算!IQ89,"")</f>
        <v/>
      </c>
      <c r="I87" s="162" t="str">
        <f t="shared" si="1"/>
        <v/>
      </c>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row>
    <row r="88" ht="24.95" customHeight="1" spans="1:84">
      <c r="A88" s="160" t="str">
        <f>IF($D$1&lt;&gt;"",参数计算!A90,"")</f>
        <v/>
      </c>
      <c r="B88" s="160" t="str">
        <f>IF($D$1&lt;&gt;"",参数计算!B90,"")</f>
        <v/>
      </c>
      <c r="C88" s="160" t="str">
        <f>IF($D$1&lt;&gt;"",参数计算!C90,"")</f>
        <v/>
      </c>
      <c r="D88" s="161" t="str">
        <f>IF(AND(A88&lt;&gt;"",D$5&lt;&gt;""),参数计算!IM90,"")</f>
        <v/>
      </c>
      <c r="E88" s="161" t="str">
        <f>IF(AND(A88&lt;&gt;"",E$5&lt;&gt;""),参数计算!IN90,"")</f>
        <v/>
      </c>
      <c r="F88" s="161" t="str">
        <f>IF(AND(A88&lt;&gt;"",F$5&lt;&gt;""),参数计算!IO90,"")</f>
        <v/>
      </c>
      <c r="G88" s="161" t="str">
        <f>IF(AND(A88&lt;&gt;"",G$5&lt;&gt;""),参数计算!IP90,"")</f>
        <v/>
      </c>
      <c r="H88" s="161" t="str">
        <f>IF(AND(A88&lt;&gt;"",H$5&lt;&gt;""),参数计算!IQ90,"")</f>
        <v/>
      </c>
      <c r="I88" s="162" t="str">
        <f t="shared" si="1"/>
        <v/>
      </c>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c r="CA88" s="27"/>
      <c r="CB88" s="27"/>
      <c r="CC88" s="27"/>
      <c r="CD88" s="27"/>
      <c r="CE88" s="27"/>
      <c r="CF88" s="27"/>
    </row>
    <row r="89" ht="24.95" customHeight="1" spans="1:84">
      <c r="A89" s="160" t="str">
        <f>IF($D$1&lt;&gt;"",参数计算!A91,"")</f>
        <v/>
      </c>
      <c r="B89" s="160" t="str">
        <f>IF($D$1&lt;&gt;"",参数计算!B91,"")</f>
        <v/>
      </c>
      <c r="C89" s="160" t="str">
        <f>IF($D$1&lt;&gt;"",参数计算!C91,"")</f>
        <v/>
      </c>
      <c r="D89" s="161" t="str">
        <f>IF(AND(A89&lt;&gt;"",D$5&lt;&gt;""),参数计算!IM91,"")</f>
        <v/>
      </c>
      <c r="E89" s="161" t="str">
        <f>IF(AND(A89&lt;&gt;"",E$5&lt;&gt;""),参数计算!IN91,"")</f>
        <v/>
      </c>
      <c r="F89" s="161" t="str">
        <f>IF(AND(A89&lt;&gt;"",F$5&lt;&gt;""),参数计算!IO91,"")</f>
        <v/>
      </c>
      <c r="G89" s="161" t="str">
        <f>IF(AND(A89&lt;&gt;"",G$5&lt;&gt;""),参数计算!IP91,"")</f>
        <v/>
      </c>
      <c r="H89" s="161" t="str">
        <f>IF(AND(A89&lt;&gt;"",H$5&lt;&gt;""),参数计算!IQ91,"")</f>
        <v/>
      </c>
      <c r="I89" s="162" t="str">
        <f t="shared" si="1"/>
        <v/>
      </c>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row>
    <row r="90" ht="24.95" customHeight="1" spans="1:84">
      <c r="A90" s="160" t="str">
        <f>IF($D$1&lt;&gt;"",参数计算!A92,"")</f>
        <v/>
      </c>
      <c r="B90" s="160" t="str">
        <f>IF($D$1&lt;&gt;"",参数计算!B92,"")</f>
        <v/>
      </c>
      <c r="C90" s="160" t="str">
        <f>IF($D$1&lt;&gt;"",参数计算!C92,"")</f>
        <v/>
      </c>
      <c r="D90" s="161" t="str">
        <f>IF(AND(A90&lt;&gt;"",D$5&lt;&gt;""),参数计算!IM92,"")</f>
        <v/>
      </c>
      <c r="E90" s="161" t="str">
        <f>IF(AND(A90&lt;&gt;"",E$5&lt;&gt;""),参数计算!IN92,"")</f>
        <v/>
      </c>
      <c r="F90" s="161" t="str">
        <f>IF(AND(A90&lt;&gt;"",F$5&lt;&gt;""),参数计算!IO92,"")</f>
        <v/>
      </c>
      <c r="G90" s="161" t="str">
        <f>IF(AND(A90&lt;&gt;"",G$5&lt;&gt;""),参数计算!IP92,"")</f>
        <v/>
      </c>
      <c r="H90" s="161" t="str">
        <f>IF(AND(A90&lt;&gt;"",H$5&lt;&gt;""),参数计算!IQ92,"")</f>
        <v/>
      </c>
      <c r="I90" s="162" t="str">
        <f t="shared" si="1"/>
        <v/>
      </c>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27"/>
      <c r="BR90" s="27"/>
      <c r="BS90" s="27"/>
      <c r="BT90" s="27"/>
      <c r="BU90" s="27"/>
      <c r="BV90" s="27"/>
      <c r="BW90" s="27"/>
      <c r="BX90" s="27"/>
      <c r="BY90" s="27"/>
      <c r="BZ90" s="27"/>
      <c r="CA90" s="27"/>
      <c r="CB90" s="27"/>
      <c r="CC90" s="27"/>
      <c r="CD90" s="27"/>
      <c r="CE90" s="27"/>
      <c r="CF90" s="27"/>
    </row>
    <row r="91" ht="24.95" customHeight="1" spans="1:84">
      <c r="A91" s="160" t="str">
        <f>IF($D$1&lt;&gt;"",参数计算!A93,"")</f>
        <v/>
      </c>
      <c r="B91" s="160" t="str">
        <f>IF($D$1&lt;&gt;"",参数计算!B93,"")</f>
        <v/>
      </c>
      <c r="C91" s="160" t="str">
        <f>IF($D$1&lt;&gt;"",参数计算!C93,"")</f>
        <v/>
      </c>
      <c r="D91" s="161" t="str">
        <f>IF(AND(A91&lt;&gt;"",D$5&lt;&gt;""),参数计算!IM93,"")</f>
        <v/>
      </c>
      <c r="E91" s="161" t="str">
        <f>IF(AND(A91&lt;&gt;"",E$5&lt;&gt;""),参数计算!IN93,"")</f>
        <v/>
      </c>
      <c r="F91" s="161" t="str">
        <f>IF(AND(A91&lt;&gt;"",F$5&lt;&gt;""),参数计算!IO93,"")</f>
        <v/>
      </c>
      <c r="G91" s="161" t="str">
        <f>IF(AND(A91&lt;&gt;"",G$5&lt;&gt;""),参数计算!IP93,"")</f>
        <v/>
      </c>
      <c r="H91" s="161" t="str">
        <f>IF(AND(A91&lt;&gt;"",H$5&lt;&gt;""),参数计算!IQ93,"")</f>
        <v/>
      </c>
      <c r="I91" s="162" t="str">
        <f t="shared" si="1"/>
        <v/>
      </c>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27"/>
      <c r="BS91" s="27"/>
      <c r="BT91" s="27"/>
      <c r="BU91" s="27"/>
      <c r="BV91" s="27"/>
      <c r="BW91" s="27"/>
      <c r="BX91" s="27"/>
      <c r="BY91" s="27"/>
      <c r="BZ91" s="27"/>
      <c r="CA91" s="27"/>
      <c r="CB91" s="27"/>
      <c r="CC91" s="27"/>
      <c r="CD91" s="27"/>
      <c r="CE91" s="27"/>
      <c r="CF91" s="27"/>
    </row>
    <row r="92" ht="24.95" customHeight="1" spans="1:84">
      <c r="A92" s="160" t="str">
        <f>IF($D$1&lt;&gt;"",参数计算!A94,"")</f>
        <v/>
      </c>
      <c r="B92" s="160" t="str">
        <f>IF($D$1&lt;&gt;"",参数计算!B94,"")</f>
        <v/>
      </c>
      <c r="C92" s="160" t="str">
        <f>IF($D$1&lt;&gt;"",参数计算!C94,"")</f>
        <v/>
      </c>
      <c r="D92" s="161" t="str">
        <f>IF(AND(A92&lt;&gt;"",D$5&lt;&gt;""),参数计算!IM94,"")</f>
        <v/>
      </c>
      <c r="E92" s="161" t="str">
        <f>IF(AND(A92&lt;&gt;"",E$5&lt;&gt;""),参数计算!IN94,"")</f>
        <v/>
      </c>
      <c r="F92" s="161" t="str">
        <f>IF(AND(A92&lt;&gt;"",F$5&lt;&gt;""),参数计算!IO94,"")</f>
        <v/>
      </c>
      <c r="G92" s="161" t="str">
        <f>IF(AND(A92&lt;&gt;"",G$5&lt;&gt;""),参数计算!IP94,"")</f>
        <v/>
      </c>
      <c r="H92" s="161" t="str">
        <f>IF(AND(A92&lt;&gt;"",H$5&lt;&gt;""),参数计算!IQ94,"")</f>
        <v/>
      </c>
      <c r="I92" s="162" t="str">
        <f t="shared" si="1"/>
        <v/>
      </c>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27"/>
      <c r="CF92" s="27"/>
    </row>
    <row r="93" ht="24.95" customHeight="1" spans="1:84">
      <c r="A93" s="160" t="str">
        <f>IF($D$1&lt;&gt;"",参数计算!A95,"")</f>
        <v/>
      </c>
      <c r="B93" s="160" t="str">
        <f>IF($D$1&lt;&gt;"",参数计算!B95,"")</f>
        <v/>
      </c>
      <c r="C93" s="160" t="str">
        <f>IF($D$1&lt;&gt;"",参数计算!C95,"")</f>
        <v/>
      </c>
      <c r="D93" s="161" t="str">
        <f>IF(AND(A93&lt;&gt;"",D$5&lt;&gt;""),参数计算!IM95,"")</f>
        <v/>
      </c>
      <c r="E93" s="161" t="str">
        <f>IF(AND(A93&lt;&gt;"",E$5&lt;&gt;""),参数计算!IN95,"")</f>
        <v/>
      </c>
      <c r="F93" s="161" t="str">
        <f>IF(AND(A93&lt;&gt;"",F$5&lt;&gt;""),参数计算!IO95,"")</f>
        <v/>
      </c>
      <c r="G93" s="161" t="str">
        <f>IF(AND(A93&lt;&gt;"",G$5&lt;&gt;""),参数计算!IP95,"")</f>
        <v/>
      </c>
      <c r="H93" s="161" t="str">
        <f>IF(AND(A93&lt;&gt;"",H$5&lt;&gt;""),参数计算!IQ95,"")</f>
        <v/>
      </c>
      <c r="I93" s="162" t="str">
        <f t="shared" si="1"/>
        <v/>
      </c>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27"/>
      <c r="BY93" s="27"/>
      <c r="BZ93" s="27"/>
      <c r="CA93" s="27"/>
      <c r="CB93" s="27"/>
      <c r="CC93" s="27"/>
      <c r="CD93" s="27"/>
      <c r="CE93" s="27"/>
      <c r="CF93" s="27"/>
    </row>
    <row r="94" ht="24.95" customHeight="1" spans="1:84">
      <c r="A94" s="160" t="str">
        <f>IF($D$1&lt;&gt;"",参数计算!A96,"")</f>
        <v/>
      </c>
      <c r="B94" s="160" t="str">
        <f>IF($D$1&lt;&gt;"",参数计算!B96,"")</f>
        <v/>
      </c>
      <c r="C94" s="160" t="str">
        <f>IF($D$1&lt;&gt;"",参数计算!C96,"")</f>
        <v/>
      </c>
      <c r="D94" s="161" t="str">
        <f>IF(AND(A94&lt;&gt;"",D$5&lt;&gt;""),参数计算!IM96,"")</f>
        <v/>
      </c>
      <c r="E94" s="161" t="str">
        <f>IF(AND(A94&lt;&gt;"",E$5&lt;&gt;""),参数计算!IN96,"")</f>
        <v/>
      </c>
      <c r="F94" s="161" t="str">
        <f>IF(AND(A94&lt;&gt;"",F$5&lt;&gt;""),参数计算!IO96,"")</f>
        <v/>
      </c>
      <c r="G94" s="161" t="str">
        <f>IF(AND(A94&lt;&gt;"",G$5&lt;&gt;""),参数计算!IP96,"")</f>
        <v/>
      </c>
      <c r="H94" s="161" t="str">
        <f>IF(AND(A94&lt;&gt;"",H$5&lt;&gt;""),参数计算!IQ96,"")</f>
        <v/>
      </c>
      <c r="I94" s="162" t="str">
        <f t="shared" si="1"/>
        <v/>
      </c>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27"/>
      <c r="CF94" s="27"/>
    </row>
    <row r="95" ht="24.95" customHeight="1" spans="1:84">
      <c r="A95" s="160" t="str">
        <f>IF($D$1&lt;&gt;"",参数计算!A97,"")</f>
        <v/>
      </c>
      <c r="B95" s="160" t="str">
        <f>IF($D$1&lt;&gt;"",参数计算!B97,"")</f>
        <v/>
      </c>
      <c r="C95" s="160" t="str">
        <f>IF($D$1&lt;&gt;"",参数计算!C97,"")</f>
        <v/>
      </c>
      <c r="D95" s="161" t="str">
        <f>IF(AND(A95&lt;&gt;"",D$5&lt;&gt;""),参数计算!IM97,"")</f>
        <v/>
      </c>
      <c r="E95" s="161" t="str">
        <f>IF(AND(A95&lt;&gt;"",E$5&lt;&gt;""),参数计算!IN97,"")</f>
        <v/>
      </c>
      <c r="F95" s="161" t="str">
        <f>IF(AND(A95&lt;&gt;"",F$5&lt;&gt;""),参数计算!IO97,"")</f>
        <v/>
      </c>
      <c r="G95" s="161" t="str">
        <f>IF(AND(A95&lt;&gt;"",G$5&lt;&gt;""),参数计算!IP97,"")</f>
        <v/>
      </c>
      <c r="H95" s="161" t="str">
        <f>IF(AND(A95&lt;&gt;"",H$5&lt;&gt;""),参数计算!IQ97,"")</f>
        <v/>
      </c>
      <c r="I95" s="162" t="str">
        <f t="shared" si="1"/>
        <v/>
      </c>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7"/>
      <c r="BQ95" s="27"/>
      <c r="BR95" s="27"/>
      <c r="BS95" s="27"/>
      <c r="BT95" s="27"/>
      <c r="BU95" s="27"/>
      <c r="BV95" s="27"/>
      <c r="BW95" s="27"/>
      <c r="BX95" s="27"/>
      <c r="BY95" s="27"/>
      <c r="BZ95" s="27"/>
      <c r="CA95" s="27"/>
      <c r="CB95" s="27"/>
      <c r="CC95" s="27"/>
      <c r="CD95" s="27"/>
      <c r="CE95" s="27"/>
      <c r="CF95" s="27"/>
    </row>
    <row r="96" ht="24.95" customHeight="1" spans="1:84">
      <c r="A96" s="160" t="str">
        <f>IF($D$1&lt;&gt;"",参数计算!A98,"")</f>
        <v/>
      </c>
      <c r="B96" s="160" t="str">
        <f>IF($D$1&lt;&gt;"",参数计算!B98,"")</f>
        <v/>
      </c>
      <c r="C96" s="160" t="str">
        <f>IF($D$1&lt;&gt;"",参数计算!C98,"")</f>
        <v/>
      </c>
      <c r="D96" s="161" t="str">
        <f>IF(AND(A96&lt;&gt;"",D$5&lt;&gt;""),参数计算!IM98,"")</f>
        <v/>
      </c>
      <c r="E96" s="161" t="str">
        <f>IF(AND(A96&lt;&gt;"",E$5&lt;&gt;""),参数计算!IN98,"")</f>
        <v/>
      </c>
      <c r="F96" s="161" t="str">
        <f>IF(AND(A96&lt;&gt;"",F$5&lt;&gt;""),参数计算!IO98,"")</f>
        <v/>
      </c>
      <c r="G96" s="161" t="str">
        <f>IF(AND(A96&lt;&gt;"",G$5&lt;&gt;""),参数计算!IP98,"")</f>
        <v/>
      </c>
      <c r="H96" s="161" t="str">
        <f>IF(AND(A96&lt;&gt;"",H$5&lt;&gt;""),参数计算!IQ98,"")</f>
        <v/>
      </c>
      <c r="I96" s="162" t="str">
        <f t="shared" si="1"/>
        <v/>
      </c>
      <c r="J96" s="27"/>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27"/>
      <c r="BY96" s="27"/>
      <c r="BZ96" s="27"/>
      <c r="CA96" s="27"/>
      <c r="CB96" s="27"/>
      <c r="CC96" s="27"/>
      <c r="CD96" s="27"/>
      <c r="CE96" s="27"/>
      <c r="CF96" s="27"/>
    </row>
    <row r="97" ht="24.95" customHeight="1" spans="1:9">
      <c r="A97" s="160" t="str">
        <f>IF($D$1&lt;&gt;"",参数计算!A99,"")</f>
        <v/>
      </c>
      <c r="B97" s="160" t="str">
        <f>IF($D$1&lt;&gt;"",参数计算!B99,"")</f>
        <v/>
      </c>
      <c r="C97" s="160" t="str">
        <f>IF($D$1&lt;&gt;"",参数计算!C99,"")</f>
        <v/>
      </c>
      <c r="D97" s="161" t="str">
        <f>IF(AND(A97&lt;&gt;"",D$5&lt;&gt;""),参数计算!IM99,"")</f>
        <v/>
      </c>
      <c r="E97" s="161" t="str">
        <f>IF(AND(A97&lt;&gt;"",E$5&lt;&gt;""),参数计算!IN99,"")</f>
        <v/>
      </c>
      <c r="F97" s="161" t="str">
        <f>IF(AND(A97&lt;&gt;"",F$5&lt;&gt;""),参数计算!IO99,"")</f>
        <v/>
      </c>
      <c r="G97" s="161" t="str">
        <f>IF(AND(A97&lt;&gt;"",G$5&lt;&gt;""),参数计算!IP99,"")</f>
        <v/>
      </c>
      <c r="H97" s="161" t="str">
        <f>IF(AND(A97&lt;&gt;"",H$5&lt;&gt;""),参数计算!IQ99,"")</f>
        <v/>
      </c>
      <c r="I97" s="162" t="str">
        <f t="shared" si="1"/>
        <v/>
      </c>
    </row>
    <row r="98" ht="24.95" customHeight="1" spans="1:9">
      <c r="A98" s="160" t="str">
        <f>IF($D$1&lt;&gt;"",参数计算!A100,"")</f>
        <v/>
      </c>
      <c r="B98" s="160" t="str">
        <f>IF($D$1&lt;&gt;"",参数计算!B100,"")</f>
        <v/>
      </c>
      <c r="C98" s="160" t="str">
        <f>IF($D$1&lt;&gt;"",参数计算!C100,"")</f>
        <v/>
      </c>
      <c r="D98" s="161" t="str">
        <f>IF(AND(A98&lt;&gt;"",D$5&lt;&gt;""),参数计算!IM100,"")</f>
        <v/>
      </c>
      <c r="E98" s="161" t="str">
        <f>IF(AND(A98&lt;&gt;"",E$5&lt;&gt;""),参数计算!IN100,"")</f>
        <v/>
      </c>
      <c r="F98" s="161" t="str">
        <f>IF(AND(A98&lt;&gt;"",F$5&lt;&gt;""),参数计算!IO100,"")</f>
        <v/>
      </c>
      <c r="G98" s="161" t="str">
        <f>IF(AND(A98&lt;&gt;"",G$5&lt;&gt;""),参数计算!IP100,"")</f>
        <v/>
      </c>
      <c r="H98" s="161" t="str">
        <f>IF(AND(A98&lt;&gt;"",H$5&lt;&gt;""),参数计算!IQ100,"")</f>
        <v/>
      </c>
      <c r="I98" s="162" t="str">
        <f t="shared" si="1"/>
        <v/>
      </c>
    </row>
    <row r="99" ht="24.95" customHeight="1" spans="1:9">
      <c r="A99" s="160" t="str">
        <f>IF($D$1&lt;&gt;"",参数计算!A101,"")</f>
        <v/>
      </c>
      <c r="B99" s="160" t="str">
        <f>IF($D$1&lt;&gt;"",参数计算!B101,"")</f>
        <v/>
      </c>
      <c r="C99" s="160" t="str">
        <f>IF($D$1&lt;&gt;"",参数计算!C101,"")</f>
        <v/>
      </c>
      <c r="D99" s="161" t="str">
        <f>IF(AND(A99&lt;&gt;"",D$5&lt;&gt;""),参数计算!IM101,"")</f>
        <v/>
      </c>
      <c r="E99" s="161" t="str">
        <f>IF(AND(A99&lt;&gt;"",E$5&lt;&gt;""),参数计算!IN101,"")</f>
        <v/>
      </c>
      <c r="F99" s="161" t="str">
        <f>IF(AND(A99&lt;&gt;"",F$5&lt;&gt;""),参数计算!IO101,"")</f>
        <v/>
      </c>
      <c r="G99" s="161" t="str">
        <f>IF(AND(A99&lt;&gt;"",G$5&lt;&gt;""),参数计算!IP101,"")</f>
        <v/>
      </c>
      <c r="H99" s="161" t="str">
        <f>IF(AND(A99&lt;&gt;"",H$5&lt;&gt;""),参数计算!IQ101,"")</f>
        <v/>
      </c>
      <c r="I99" s="162" t="str">
        <f t="shared" si="1"/>
        <v/>
      </c>
    </row>
    <row r="100" ht="24.95" customHeight="1" spans="1:9">
      <c r="A100" s="160" t="str">
        <f>IF($D$1&lt;&gt;"",参数计算!A102,"")</f>
        <v/>
      </c>
      <c r="B100" s="160" t="str">
        <f>IF($D$1&lt;&gt;"",参数计算!B102,"")</f>
        <v/>
      </c>
      <c r="C100" s="160" t="str">
        <f>IF($D$1&lt;&gt;"",参数计算!C102,"")</f>
        <v/>
      </c>
      <c r="D100" s="161" t="str">
        <f>IF(AND(A100&lt;&gt;"",D$5&lt;&gt;""),参数计算!IM102,"")</f>
        <v/>
      </c>
      <c r="E100" s="161" t="str">
        <f>IF(AND(A100&lt;&gt;"",E$5&lt;&gt;""),参数计算!IN102,"")</f>
        <v/>
      </c>
      <c r="F100" s="161" t="str">
        <f>IF(AND(A100&lt;&gt;"",F$5&lt;&gt;""),参数计算!IO102,"")</f>
        <v/>
      </c>
      <c r="G100" s="161" t="str">
        <f>IF(AND(A100&lt;&gt;"",G$5&lt;&gt;""),参数计算!IP102,"")</f>
        <v/>
      </c>
      <c r="H100" s="161" t="str">
        <f>IF(AND(A100&lt;&gt;"",H$5&lt;&gt;""),参数计算!IQ102,"")</f>
        <v/>
      </c>
      <c r="I100" s="162" t="str">
        <f t="shared" si="1"/>
        <v/>
      </c>
    </row>
    <row r="101" ht="24.95" customHeight="1" spans="1:9">
      <c r="A101" s="160" t="str">
        <f>IF($D$1&lt;&gt;"",参数计算!A103,"")</f>
        <v/>
      </c>
      <c r="B101" s="160" t="str">
        <f>IF($D$1&lt;&gt;"",参数计算!B103,"")</f>
        <v/>
      </c>
      <c r="C101" s="160" t="str">
        <f>IF($D$1&lt;&gt;"",参数计算!C103,"")</f>
        <v/>
      </c>
      <c r="D101" s="161" t="str">
        <f>IF(AND(A101&lt;&gt;"",D$5&lt;&gt;""),参数计算!IM103,"")</f>
        <v/>
      </c>
      <c r="E101" s="161" t="str">
        <f>IF(AND(A101&lt;&gt;"",E$5&lt;&gt;""),参数计算!IN103,"")</f>
        <v/>
      </c>
      <c r="F101" s="161" t="str">
        <f>IF(AND(A101&lt;&gt;"",F$5&lt;&gt;""),参数计算!IO103,"")</f>
        <v/>
      </c>
      <c r="G101" s="161" t="str">
        <f>IF(AND(A101&lt;&gt;"",G$5&lt;&gt;""),参数计算!IP103,"")</f>
        <v/>
      </c>
      <c r="H101" s="161" t="str">
        <f>IF(AND(A101&lt;&gt;"",H$5&lt;&gt;""),参数计算!IQ103,"")</f>
        <v/>
      </c>
      <c r="I101" s="162" t="str">
        <f t="shared" si="1"/>
        <v/>
      </c>
    </row>
    <row r="102" ht="24.95" customHeight="1" spans="1:9">
      <c r="A102" s="160" t="str">
        <f>IF($D$1&lt;&gt;"",参数计算!A104,"")</f>
        <v/>
      </c>
      <c r="B102" s="160" t="str">
        <f>IF($D$1&lt;&gt;"",参数计算!B104,"")</f>
        <v/>
      </c>
      <c r="C102" s="160" t="str">
        <f>IF($D$1&lt;&gt;"",参数计算!C104,"")</f>
        <v/>
      </c>
      <c r="D102" s="161" t="str">
        <f>IF(AND(A102&lt;&gt;"",D$5&lt;&gt;""),参数计算!IM104,"")</f>
        <v/>
      </c>
      <c r="E102" s="161" t="str">
        <f>IF(AND(A102&lt;&gt;"",E$5&lt;&gt;""),参数计算!IN104,"")</f>
        <v/>
      </c>
      <c r="F102" s="161" t="str">
        <f>IF(AND(A102&lt;&gt;"",F$5&lt;&gt;""),参数计算!IO104,"")</f>
        <v/>
      </c>
      <c r="G102" s="161" t="str">
        <f>IF(AND(A102&lt;&gt;"",G$5&lt;&gt;""),参数计算!IP104,"")</f>
        <v/>
      </c>
      <c r="H102" s="161" t="str">
        <f>IF(AND(A102&lt;&gt;"",H$5&lt;&gt;""),参数计算!IQ104,"")</f>
        <v/>
      </c>
      <c r="I102" s="162" t="str">
        <f t="shared" si="1"/>
        <v/>
      </c>
    </row>
    <row r="103" ht="24.95" customHeight="1" spans="1:9">
      <c r="A103" s="160" t="str">
        <f>IF($D$1&lt;&gt;"",参数计算!A105,"")</f>
        <v/>
      </c>
      <c r="B103" s="160" t="str">
        <f>IF($D$1&lt;&gt;"",参数计算!B105,"")</f>
        <v/>
      </c>
      <c r="C103" s="160" t="str">
        <f>IF($D$1&lt;&gt;"",参数计算!C105,"")</f>
        <v/>
      </c>
      <c r="D103" s="161" t="str">
        <f>IF(AND(A103&lt;&gt;"",D$5&lt;&gt;""),参数计算!IM105,"")</f>
        <v/>
      </c>
      <c r="E103" s="161" t="str">
        <f>IF(AND(A103&lt;&gt;"",E$5&lt;&gt;""),参数计算!IN105,"")</f>
        <v/>
      </c>
      <c r="F103" s="161" t="str">
        <f>IF(AND(A103&lt;&gt;"",F$5&lt;&gt;""),参数计算!IO105,"")</f>
        <v/>
      </c>
      <c r="G103" s="161" t="str">
        <f>IF(AND(A103&lt;&gt;"",G$5&lt;&gt;""),参数计算!IP105,"")</f>
        <v/>
      </c>
      <c r="H103" s="161" t="str">
        <f>IF(AND(A103&lt;&gt;"",H$5&lt;&gt;""),参数计算!IQ105,"")</f>
        <v/>
      </c>
      <c r="I103" s="162" t="str">
        <f t="shared" si="1"/>
        <v/>
      </c>
    </row>
    <row r="104" ht="24.95" customHeight="1" spans="1:9">
      <c r="A104" s="160" t="str">
        <f>IF($D$1&lt;&gt;"",参数计算!A106,"")</f>
        <v/>
      </c>
      <c r="B104" s="160" t="str">
        <f>IF($D$1&lt;&gt;"",参数计算!B106,"")</f>
        <v/>
      </c>
      <c r="C104" s="160" t="str">
        <f>IF($D$1&lt;&gt;"",参数计算!C106,"")</f>
        <v/>
      </c>
      <c r="D104" s="161" t="str">
        <f>IF(AND(A104&lt;&gt;"",D$5&lt;&gt;""),参数计算!IM106,"")</f>
        <v/>
      </c>
      <c r="E104" s="161" t="str">
        <f>IF(AND(A104&lt;&gt;"",E$5&lt;&gt;""),参数计算!IN106,"")</f>
        <v/>
      </c>
      <c r="F104" s="161" t="str">
        <f>IF(AND(A104&lt;&gt;"",F$5&lt;&gt;""),参数计算!IO106,"")</f>
        <v/>
      </c>
      <c r="G104" s="161" t="str">
        <f>IF(AND(A104&lt;&gt;"",G$5&lt;&gt;""),参数计算!IP106,"")</f>
        <v/>
      </c>
      <c r="H104" s="161" t="str">
        <f>IF(AND(A104&lt;&gt;"",H$5&lt;&gt;""),参数计算!IQ106,"")</f>
        <v/>
      </c>
      <c r="I104" s="162" t="str">
        <f t="shared" si="1"/>
        <v/>
      </c>
    </row>
    <row r="105" ht="24.95" customHeight="1" spans="1:9">
      <c r="A105" s="160" t="str">
        <f>IF($D$1&lt;&gt;"",参数计算!A107,"")</f>
        <v/>
      </c>
      <c r="B105" s="160" t="str">
        <f>IF($D$1&lt;&gt;"",参数计算!B107,"")</f>
        <v/>
      </c>
      <c r="C105" s="160" t="str">
        <f>IF($D$1&lt;&gt;"",参数计算!C107,"")</f>
        <v/>
      </c>
      <c r="D105" s="161" t="str">
        <f>IF(AND(A105&lt;&gt;"",D$5&lt;&gt;""),参数计算!IM107,"")</f>
        <v/>
      </c>
      <c r="E105" s="161" t="str">
        <f>IF(AND(A105&lt;&gt;"",E$5&lt;&gt;""),参数计算!IN107,"")</f>
        <v/>
      </c>
      <c r="F105" s="161" t="str">
        <f>IF(AND(A105&lt;&gt;"",F$5&lt;&gt;""),参数计算!IO107,"")</f>
        <v/>
      </c>
      <c r="G105" s="161" t="str">
        <f>IF(AND(A105&lt;&gt;"",G$5&lt;&gt;""),参数计算!IP107,"")</f>
        <v/>
      </c>
      <c r="H105" s="161" t="str">
        <f>IF(AND(A105&lt;&gt;"",H$5&lt;&gt;""),参数计算!IQ107,"")</f>
        <v/>
      </c>
      <c r="I105" s="162" t="str">
        <f t="shared" si="1"/>
        <v/>
      </c>
    </row>
    <row r="106" ht="24.95" customHeight="1" spans="1:9">
      <c r="A106" s="160" t="str">
        <f>IF($D$1&lt;&gt;"",参数计算!A108,"")</f>
        <v/>
      </c>
      <c r="B106" s="160" t="str">
        <f>IF($D$1&lt;&gt;"",参数计算!B108,"")</f>
        <v/>
      </c>
      <c r="C106" s="160" t="str">
        <f>IF($D$1&lt;&gt;"",参数计算!C108,"")</f>
        <v/>
      </c>
      <c r="D106" s="161" t="str">
        <f>IF(AND(A106&lt;&gt;"",D$5&lt;&gt;""),参数计算!IM108,"")</f>
        <v/>
      </c>
      <c r="E106" s="161" t="str">
        <f>IF(AND(A106&lt;&gt;"",E$5&lt;&gt;""),参数计算!IN108,"")</f>
        <v/>
      </c>
      <c r="F106" s="161" t="str">
        <f>IF(AND(A106&lt;&gt;"",F$5&lt;&gt;""),参数计算!IO108,"")</f>
        <v/>
      </c>
      <c r="G106" s="161" t="str">
        <f>IF(AND(A106&lt;&gt;"",G$5&lt;&gt;""),参数计算!IP108,"")</f>
        <v/>
      </c>
      <c r="H106" s="161" t="str">
        <f>IF(AND(A106&lt;&gt;"",H$5&lt;&gt;""),参数计算!IQ108,"")</f>
        <v/>
      </c>
      <c r="I106" s="162" t="str">
        <f t="shared" ref="I106:I155" si="2">IF(AND($A106&lt;&gt;"",$I$5&lt;&gt;""),SUM(D106:H106),"")</f>
        <v/>
      </c>
    </row>
    <row r="107" ht="24.95" customHeight="1" spans="1:9">
      <c r="A107" s="160" t="str">
        <f>IF($D$1&lt;&gt;"",参数计算!A109,"")</f>
        <v/>
      </c>
      <c r="B107" s="160" t="str">
        <f>IF($D$1&lt;&gt;"",参数计算!B109,"")</f>
        <v/>
      </c>
      <c r="C107" s="160" t="str">
        <f>IF($D$1&lt;&gt;"",参数计算!C109,"")</f>
        <v/>
      </c>
      <c r="D107" s="161" t="str">
        <f>IF(AND(A107&lt;&gt;"",D$5&lt;&gt;""),参数计算!IM109,"")</f>
        <v/>
      </c>
      <c r="E107" s="161" t="str">
        <f>IF(AND(A107&lt;&gt;"",E$5&lt;&gt;""),参数计算!IN109,"")</f>
        <v/>
      </c>
      <c r="F107" s="161" t="str">
        <f>IF(AND(A107&lt;&gt;"",F$5&lt;&gt;""),参数计算!IO109,"")</f>
        <v/>
      </c>
      <c r="G107" s="161" t="str">
        <f>IF(AND(A107&lt;&gt;"",G$5&lt;&gt;""),参数计算!IP109,"")</f>
        <v/>
      </c>
      <c r="H107" s="161" t="str">
        <f>IF(AND(A107&lt;&gt;"",H$5&lt;&gt;""),参数计算!IQ109,"")</f>
        <v/>
      </c>
      <c r="I107" s="162" t="str">
        <f t="shared" si="2"/>
        <v/>
      </c>
    </row>
    <row r="108" ht="24.95" customHeight="1" spans="1:9">
      <c r="A108" s="160" t="str">
        <f>IF($D$1&lt;&gt;"",参数计算!A110,"")</f>
        <v/>
      </c>
      <c r="B108" s="160" t="str">
        <f>IF($D$1&lt;&gt;"",参数计算!B110,"")</f>
        <v/>
      </c>
      <c r="C108" s="160" t="str">
        <f>IF($D$1&lt;&gt;"",参数计算!C110,"")</f>
        <v/>
      </c>
      <c r="D108" s="161" t="str">
        <f>IF(AND(A108&lt;&gt;"",D$5&lt;&gt;""),参数计算!IM110,"")</f>
        <v/>
      </c>
      <c r="E108" s="161" t="str">
        <f>IF(AND(A108&lt;&gt;"",E$5&lt;&gt;""),参数计算!IN110,"")</f>
        <v/>
      </c>
      <c r="F108" s="161" t="str">
        <f>IF(AND(A108&lt;&gt;"",F$5&lt;&gt;""),参数计算!IO110,"")</f>
        <v/>
      </c>
      <c r="G108" s="161" t="str">
        <f>IF(AND(A108&lt;&gt;"",G$5&lt;&gt;""),参数计算!IP110,"")</f>
        <v/>
      </c>
      <c r="H108" s="161" t="str">
        <f>IF(AND(A108&lt;&gt;"",H$5&lt;&gt;""),参数计算!IQ110,"")</f>
        <v/>
      </c>
      <c r="I108" s="162" t="str">
        <f t="shared" si="2"/>
        <v/>
      </c>
    </row>
    <row r="109" ht="24.95" customHeight="1" spans="1:9">
      <c r="A109" s="160" t="str">
        <f>IF($D$1&lt;&gt;"",参数计算!A111,"")</f>
        <v/>
      </c>
      <c r="B109" s="160" t="str">
        <f>IF($D$1&lt;&gt;"",参数计算!B111,"")</f>
        <v/>
      </c>
      <c r="C109" s="160" t="str">
        <f>IF($D$1&lt;&gt;"",参数计算!C111,"")</f>
        <v/>
      </c>
      <c r="D109" s="161" t="str">
        <f>IF(AND(A109&lt;&gt;"",D$5&lt;&gt;""),参数计算!IM111,"")</f>
        <v/>
      </c>
      <c r="E109" s="161" t="str">
        <f>IF(AND(A109&lt;&gt;"",E$5&lt;&gt;""),参数计算!IN111,"")</f>
        <v/>
      </c>
      <c r="F109" s="161" t="str">
        <f>IF(AND(A109&lt;&gt;"",F$5&lt;&gt;""),参数计算!IO111,"")</f>
        <v/>
      </c>
      <c r="G109" s="161" t="str">
        <f>IF(AND(A109&lt;&gt;"",G$5&lt;&gt;""),参数计算!IP111,"")</f>
        <v/>
      </c>
      <c r="H109" s="161" t="str">
        <f>IF(AND(A109&lt;&gt;"",H$5&lt;&gt;""),参数计算!IQ111,"")</f>
        <v/>
      </c>
      <c r="I109" s="162" t="str">
        <f t="shared" si="2"/>
        <v/>
      </c>
    </row>
    <row r="110" ht="24.95" customHeight="1" spans="1:9">
      <c r="A110" s="160" t="str">
        <f>IF($D$1&lt;&gt;"",参数计算!A112,"")</f>
        <v/>
      </c>
      <c r="B110" s="160" t="str">
        <f>IF($D$1&lt;&gt;"",参数计算!B112,"")</f>
        <v/>
      </c>
      <c r="C110" s="160" t="str">
        <f>IF($D$1&lt;&gt;"",参数计算!C112,"")</f>
        <v/>
      </c>
      <c r="D110" s="161" t="str">
        <f>IF(AND(A110&lt;&gt;"",D$5&lt;&gt;""),参数计算!IM112,"")</f>
        <v/>
      </c>
      <c r="E110" s="161" t="str">
        <f>IF(AND(A110&lt;&gt;"",E$5&lt;&gt;""),参数计算!IN112,"")</f>
        <v/>
      </c>
      <c r="F110" s="161" t="str">
        <f>IF(AND(A110&lt;&gt;"",F$5&lt;&gt;""),参数计算!IO112,"")</f>
        <v/>
      </c>
      <c r="G110" s="161" t="str">
        <f>IF(AND(A110&lt;&gt;"",G$5&lt;&gt;""),参数计算!IP112,"")</f>
        <v/>
      </c>
      <c r="H110" s="161" t="str">
        <f>IF(AND(A110&lt;&gt;"",H$5&lt;&gt;""),参数计算!IQ112,"")</f>
        <v/>
      </c>
      <c r="I110" s="162" t="str">
        <f t="shared" si="2"/>
        <v/>
      </c>
    </row>
    <row r="111" ht="24.95" customHeight="1" spans="1:9">
      <c r="A111" s="160" t="str">
        <f>IF($D$1&lt;&gt;"",参数计算!A113,"")</f>
        <v/>
      </c>
      <c r="B111" s="160" t="str">
        <f>IF($D$1&lt;&gt;"",参数计算!B113,"")</f>
        <v/>
      </c>
      <c r="C111" s="160" t="str">
        <f>IF($D$1&lt;&gt;"",参数计算!C113,"")</f>
        <v/>
      </c>
      <c r="D111" s="161" t="str">
        <f>IF(AND(A111&lt;&gt;"",D$5&lt;&gt;""),参数计算!IM113,"")</f>
        <v/>
      </c>
      <c r="E111" s="161" t="str">
        <f>IF(AND(A111&lt;&gt;"",E$5&lt;&gt;""),参数计算!IN113,"")</f>
        <v/>
      </c>
      <c r="F111" s="161" t="str">
        <f>IF(AND(A111&lt;&gt;"",F$5&lt;&gt;""),参数计算!IO113,"")</f>
        <v/>
      </c>
      <c r="G111" s="161" t="str">
        <f>IF(AND(A111&lt;&gt;"",G$5&lt;&gt;""),参数计算!IP113,"")</f>
        <v/>
      </c>
      <c r="H111" s="161" t="str">
        <f>IF(AND(A111&lt;&gt;"",H$5&lt;&gt;""),参数计算!IQ113,"")</f>
        <v/>
      </c>
      <c r="I111" s="162" t="str">
        <f t="shared" si="2"/>
        <v/>
      </c>
    </row>
    <row r="112" ht="24.95" customHeight="1" spans="1:9">
      <c r="A112" s="160" t="str">
        <f>IF($D$1&lt;&gt;"",参数计算!A114,"")</f>
        <v/>
      </c>
      <c r="B112" s="160" t="str">
        <f>IF($D$1&lt;&gt;"",参数计算!B114,"")</f>
        <v/>
      </c>
      <c r="C112" s="160" t="str">
        <f>IF($D$1&lt;&gt;"",参数计算!C114,"")</f>
        <v/>
      </c>
      <c r="D112" s="161" t="str">
        <f>IF(AND(A112&lt;&gt;"",D$5&lt;&gt;""),参数计算!IM114,"")</f>
        <v/>
      </c>
      <c r="E112" s="161" t="str">
        <f>IF(AND(A112&lt;&gt;"",E$5&lt;&gt;""),参数计算!IN114,"")</f>
        <v/>
      </c>
      <c r="F112" s="161" t="str">
        <f>IF(AND(A112&lt;&gt;"",F$5&lt;&gt;""),参数计算!IO114,"")</f>
        <v/>
      </c>
      <c r="G112" s="161" t="str">
        <f>IF(AND(A112&lt;&gt;"",G$5&lt;&gt;""),参数计算!IP114,"")</f>
        <v/>
      </c>
      <c r="H112" s="161" t="str">
        <f>IF(AND(A112&lt;&gt;"",H$5&lt;&gt;""),参数计算!IQ114,"")</f>
        <v/>
      </c>
      <c r="I112" s="162" t="str">
        <f t="shared" si="2"/>
        <v/>
      </c>
    </row>
    <row r="113" ht="24.95" customHeight="1" spans="1:9">
      <c r="A113" s="160" t="str">
        <f>IF($D$1&lt;&gt;"",参数计算!A115,"")</f>
        <v/>
      </c>
      <c r="B113" s="160" t="str">
        <f>IF($D$1&lt;&gt;"",参数计算!B115,"")</f>
        <v/>
      </c>
      <c r="C113" s="160" t="str">
        <f>IF($D$1&lt;&gt;"",参数计算!C115,"")</f>
        <v/>
      </c>
      <c r="D113" s="161" t="str">
        <f>IF(AND(A113&lt;&gt;"",D$5&lt;&gt;""),参数计算!IM115,"")</f>
        <v/>
      </c>
      <c r="E113" s="161" t="str">
        <f>IF(AND(A113&lt;&gt;"",E$5&lt;&gt;""),参数计算!IN115,"")</f>
        <v/>
      </c>
      <c r="F113" s="161" t="str">
        <f>IF(AND(A113&lt;&gt;"",F$5&lt;&gt;""),参数计算!IO115,"")</f>
        <v/>
      </c>
      <c r="G113" s="161" t="str">
        <f>IF(AND(A113&lt;&gt;"",G$5&lt;&gt;""),参数计算!IP115,"")</f>
        <v/>
      </c>
      <c r="H113" s="161" t="str">
        <f>IF(AND(A113&lt;&gt;"",H$5&lt;&gt;""),参数计算!IQ115,"")</f>
        <v/>
      </c>
      <c r="I113" s="162" t="str">
        <f t="shared" si="2"/>
        <v/>
      </c>
    </row>
    <row r="114" ht="24.95" customHeight="1" spans="1:9">
      <c r="A114" s="160" t="str">
        <f>IF($D$1&lt;&gt;"",参数计算!A116,"")</f>
        <v/>
      </c>
      <c r="B114" s="160" t="str">
        <f>IF($D$1&lt;&gt;"",参数计算!B116,"")</f>
        <v/>
      </c>
      <c r="C114" s="160" t="str">
        <f>IF($D$1&lt;&gt;"",参数计算!C116,"")</f>
        <v/>
      </c>
      <c r="D114" s="161" t="str">
        <f>IF(AND(A114&lt;&gt;"",D$5&lt;&gt;""),参数计算!IM116,"")</f>
        <v/>
      </c>
      <c r="E114" s="161" t="str">
        <f>IF(AND(A114&lt;&gt;"",E$5&lt;&gt;""),参数计算!IN116,"")</f>
        <v/>
      </c>
      <c r="F114" s="161" t="str">
        <f>IF(AND(A114&lt;&gt;"",F$5&lt;&gt;""),参数计算!IO116,"")</f>
        <v/>
      </c>
      <c r="G114" s="161" t="str">
        <f>IF(AND(A114&lt;&gt;"",G$5&lt;&gt;""),参数计算!IP116,"")</f>
        <v/>
      </c>
      <c r="H114" s="161" t="str">
        <f>IF(AND(A114&lt;&gt;"",H$5&lt;&gt;""),参数计算!IQ116,"")</f>
        <v/>
      </c>
      <c r="I114" s="162" t="str">
        <f t="shared" si="2"/>
        <v/>
      </c>
    </row>
    <row r="115" ht="24.95" customHeight="1" spans="1:9">
      <c r="A115" s="160" t="str">
        <f>IF($D$1&lt;&gt;"",参数计算!A117,"")</f>
        <v/>
      </c>
      <c r="B115" s="160" t="str">
        <f>IF($D$1&lt;&gt;"",参数计算!B117,"")</f>
        <v/>
      </c>
      <c r="C115" s="160" t="str">
        <f>IF($D$1&lt;&gt;"",参数计算!C117,"")</f>
        <v/>
      </c>
      <c r="D115" s="161" t="str">
        <f>IF(AND(A115&lt;&gt;"",D$5&lt;&gt;""),参数计算!IM117,"")</f>
        <v/>
      </c>
      <c r="E115" s="161" t="str">
        <f>IF(AND(A115&lt;&gt;"",E$5&lt;&gt;""),参数计算!IN117,"")</f>
        <v/>
      </c>
      <c r="F115" s="161" t="str">
        <f>IF(AND(A115&lt;&gt;"",F$5&lt;&gt;""),参数计算!IO117,"")</f>
        <v/>
      </c>
      <c r="G115" s="161" t="str">
        <f>IF(AND(A115&lt;&gt;"",G$5&lt;&gt;""),参数计算!IP117,"")</f>
        <v/>
      </c>
      <c r="H115" s="161" t="str">
        <f>IF(AND(A115&lt;&gt;"",H$5&lt;&gt;""),参数计算!IQ117,"")</f>
        <v/>
      </c>
      <c r="I115" s="162" t="str">
        <f t="shared" si="2"/>
        <v/>
      </c>
    </row>
    <row r="116" ht="24.95" customHeight="1" spans="1:9">
      <c r="A116" s="160" t="str">
        <f>IF($D$1&lt;&gt;"",参数计算!A118,"")</f>
        <v/>
      </c>
      <c r="B116" s="160" t="str">
        <f>IF($D$1&lt;&gt;"",参数计算!B118,"")</f>
        <v/>
      </c>
      <c r="C116" s="160" t="str">
        <f>IF($D$1&lt;&gt;"",参数计算!C118,"")</f>
        <v/>
      </c>
      <c r="D116" s="161" t="str">
        <f>IF(AND(A116&lt;&gt;"",D$5&lt;&gt;""),参数计算!IM118,"")</f>
        <v/>
      </c>
      <c r="E116" s="161" t="str">
        <f>IF(AND(A116&lt;&gt;"",E$5&lt;&gt;""),参数计算!IN118,"")</f>
        <v/>
      </c>
      <c r="F116" s="161" t="str">
        <f>IF(AND(A116&lt;&gt;"",F$5&lt;&gt;""),参数计算!IO118,"")</f>
        <v/>
      </c>
      <c r="G116" s="161" t="str">
        <f>IF(AND(A116&lt;&gt;"",G$5&lt;&gt;""),参数计算!IP118,"")</f>
        <v/>
      </c>
      <c r="H116" s="161" t="str">
        <f>IF(AND(A116&lt;&gt;"",H$5&lt;&gt;""),参数计算!IQ118,"")</f>
        <v/>
      </c>
      <c r="I116" s="162" t="str">
        <f t="shared" si="2"/>
        <v/>
      </c>
    </row>
    <row r="117" ht="24.95" customHeight="1" spans="1:9">
      <c r="A117" s="160" t="str">
        <f>IF($D$1&lt;&gt;"",参数计算!A119,"")</f>
        <v/>
      </c>
      <c r="B117" s="160" t="str">
        <f>IF($D$1&lt;&gt;"",参数计算!B119,"")</f>
        <v/>
      </c>
      <c r="C117" s="160" t="str">
        <f>IF($D$1&lt;&gt;"",参数计算!C119,"")</f>
        <v/>
      </c>
      <c r="D117" s="161" t="str">
        <f>IF(AND(A117&lt;&gt;"",D$5&lt;&gt;""),参数计算!IM119,"")</f>
        <v/>
      </c>
      <c r="E117" s="161" t="str">
        <f>IF(AND(A117&lt;&gt;"",E$5&lt;&gt;""),参数计算!IN119,"")</f>
        <v/>
      </c>
      <c r="F117" s="161" t="str">
        <f>IF(AND(A117&lt;&gt;"",F$5&lt;&gt;""),参数计算!IO119,"")</f>
        <v/>
      </c>
      <c r="G117" s="161" t="str">
        <f>IF(AND(A117&lt;&gt;"",G$5&lt;&gt;""),参数计算!IP119,"")</f>
        <v/>
      </c>
      <c r="H117" s="161" t="str">
        <f>IF(AND(A117&lt;&gt;"",H$5&lt;&gt;""),参数计算!IQ119,"")</f>
        <v/>
      </c>
      <c r="I117" s="162" t="str">
        <f t="shared" si="2"/>
        <v/>
      </c>
    </row>
    <row r="118" ht="24.95" customHeight="1" spans="1:9">
      <c r="A118" s="160" t="str">
        <f>IF($D$1&lt;&gt;"",参数计算!A120,"")</f>
        <v/>
      </c>
      <c r="B118" s="160" t="str">
        <f>IF($D$1&lt;&gt;"",参数计算!B120,"")</f>
        <v/>
      </c>
      <c r="C118" s="160" t="str">
        <f>IF($D$1&lt;&gt;"",参数计算!C120,"")</f>
        <v/>
      </c>
      <c r="D118" s="161" t="str">
        <f>IF(AND(A118&lt;&gt;"",D$5&lt;&gt;""),参数计算!IM120,"")</f>
        <v/>
      </c>
      <c r="E118" s="161" t="str">
        <f>IF(AND(A118&lt;&gt;"",E$5&lt;&gt;""),参数计算!IN120,"")</f>
        <v/>
      </c>
      <c r="F118" s="161" t="str">
        <f>IF(AND(A118&lt;&gt;"",F$5&lt;&gt;""),参数计算!IO120,"")</f>
        <v/>
      </c>
      <c r="G118" s="161" t="str">
        <f>IF(AND(A118&lt;&gt;"",G$5&lt;&gt;""),参数计算!IP120,"")</f>
        <v/>
      </c>
      <c r="H118" s="161" t="str">
        <f>IF(AND(A118&lt;&gt;"",H$5&lt;&gt;""),参数计算!IQ120,"")</f>
        <v/>
      </c>
      <c r="I118" s="162" t="str">
        <f t="shared" si="2"/>
        <v/>
      </c>
    </row>
    <row r="119" ht="24.95" customHeight="1" spans="1:9">
      <c r="A119" s="160" t="str">
        <f>IF($D$1&lt;&gt;"",参数计算!A121,"")</f>
        <v/>
      </c>
      <c r="B119" s="160" t="str">
        <f>IF($D$1&lt;&gt;"",参数计算!B121,"")</f>
        <v/>
      </c>
      <c r="C119" s="160" t="str">
        <f>IF($D$1&lt;&gt;"",参数计算!C121,"")</f>
        <v/>
      </c>
      <c r="D119" s="161" t="str">
        <f>IF(AND(A119&lt;&gt;"",D$5&lt;&gt;""),参数计算!IM121,"")</f>
        <v/>
      </c>
      <c r="E119" s="161" t="str">
        <f>IF(AND(A119&lt;&gt;"",E$5&lt;&gt;""),参数计算!IN121,"")</f>
        <v/>
      </c>
      <c r="F119" s="161" t="str">
        <f>IF(AND(A119&lt;&gt;"",F$5&lt;&gt;""),参数计算!IO121,"")</f>
        <v/>
      </c>
      <c r="G119" s="161" t="str">
        <f>IF(AND(A119&lt;&gt;"",G$5&lt;&gt;""),参数计算!IP121,"")</f>
        <v/>
      </c>
      <c r="H119" s="161" t="str">
        <f>IF(AND(A119&lt;&gt;"",H$5&lt;&gt;""),参数计算!IQ121,"")</f>
        <v/>
      </c>
      <c r="I119" s="162" t="str">
        <f t="shared" si="2"/>
        <v/>
      </c>
    </row>
    <row r="120" ht="24.95" customHeight="1" spans="1:9">
      <c r="A120" s="160" t="str">
        <f>IF($D$1&lt;&gt;"",参数计算!A122,"")</f>
        <v/>
      </c>
      <c r="B120" s="160" t="str">
        <f>IF($D$1&lt;&gt;"",参数计算!B122,"")</f>
        <v/>
      </c>
      <c r="C120" s="160" t="str">
        <f>IF($D$1&lt;&gt;"",参数计算!C122,"")</f>
        <v/>
      </c>
      <c r="D120" s="161" t="str">
        <f>IF(AND(A120&lt;&gt;"",D$5&lt;&gt;""),参数计算!IM122,"")</f>
        <v/>
      </c>
      <c r="E120" s="161" t="str">
        <f>IF(AND(A120&lt;&gt;"",E$5&lt;&gt;""),参数计算!IN122,"")</f>
        <v/>
      </c>
      <c r="F120" s="161" t="str">
        <f>IF(AND(A120&lt;&gt;"",F$5&lt;&gt;""),参数计算!IO122,"")</f>
        <v/>
      </c>
      <c r="G120" s="161" t="str">
        <f>IF(AND(A120&lt;&gt;"",G$5&lt;&gt;""),参数计算!IP122,"")</f>
        <v/>
      </c>
      <c r="H120" s="161" t="str">
        <f>IF(AND(A120&lt;&gt;"",H$5&lt;&gt;""),参数计算!IQ122,"")</f>
        <v/>
      </c>
      <c r="I120" s="162" t="str">
        <f t="shared" si="2"/>
        <v/>
      </c>
    </row>
    <row r="121" ht="24.95" customHeight="1" spans="1:9">
      <c r="A121" s="160" t="str">
        <f>IF($D$1&lt;&gt;"",参数计算!A123,"")</f>
        <v/>
      </c>
      <c r="B121" s="160" t="str">
        <f>IF($D$1&lt;&gt;"",参数计算!B123,"")</f>
        <v/>
      </c>
      <c r="C121" s="160" t="str">
        <f>IF($D$1&lt;&gt;"",参数计算!C123,"")</f>
        <v/>
      </c>
      <c r="D121" s="161" t="str">
        <f>IF(AND(A121&lt;&gt;"",D$5&lt;&gt;""),参数计算!IM123,"")</f>
        <v/>
      </c>
      <c r="E121" s="161" t="str">
        <f>IF(AND(A121&lt;&gt;"",E$5&lt;&gt;""),参数计算!IN123,"")</f>
        <v/>
      </c>
      <c r="F121" s="161" t="str">
        <f>IF(AND(A121&lt;&gt;"",F$5&lt;&gt;""),参数计算!IO123,"")</f>
        <v/>
      </c>
      <c r="G121" s="161" t="str">
        <f>IF(AND(A121&lt;&gt;"",G$5&lt;&gt;""),参数计算!IP123,"")</f>
        <v/>
      </c>
      <c r="H121" s="161" t="str">
        <f>IF(AND(A121&lt;&gt;"",H$5&lt;&gt;""),参数计算!IQ123,"")</f>
        <v/>
      </c>
      <c r="I121" s="162" t="str">
        <f t="shared" si="2"/>
        <v/>
      </c>
    </row>
    <row r="122" ht="24.95" customHeight="1" spans="1:9">
      <c r="A122" s="160" t="str">
        <f>IF($D$1&lt;&gt;"",参数计算!A124,"")</f>
        <v/>
      </c>
      <c r="B122" s="160" t="str">
        <f>IF($D$1&lt;&gt;"",参数计算!B124,"")</f>
        <v/>
      </c>
      <c r="C122" s="160" t="str">
        <f>IF($D$1&lt;&gt;"",参数计算!C124,"")</f>
        <v/>
      </c>
      <c r="D122" s="161" t="str">
        <f>IF(AND(A122&lt;&gt;"",D$5&lt;&gt;""),参数计算!IM124,"")</f>
        <v/>
      </c>
      <c r="E122" s="161" t="str">
        <f>IF(AND(A122&lt;&gt;"",E$5&lt;&gt;""),参数计算!IN124,"")</f>
        <v/>
      </c>
      <c r="F122" s="161" t="str">
        <f>IF(AND(A122&lt;&gt;"",F$5&lt;&gt;""),参数计算!IO124,"")</f>
        <v/>
      </c>
      <c r="G122" s="161" t="str">
        <f>IF(AND(A122&lt;&gt;"",G$5&lt;&gt;""),参数计算!IP124,"")</f>
        <v/>
      </c>
      <c r="H122" s="161" t="str">
        <f>IF(AND(A122&lt;&gt;"",H$5&lt;&gt;""),参数计算!IQ124,"")</f>
        <v/>
      </c>
      <c r="I122" s="162" t="str">
        <f t="shared" si="2"/>
        <v/>
      </c>
    </row>
    <row r="123" ht="24.95" customHeight="1" spans="1:9">
      <c r="A123" s="160" t="str">
        <f>IF($D$1&lt;&gt;"",参数计算!A125,"")</f>
        <v/>
      </c>
      <c r="B123" s="160" t="str">
        <f>IF($D$1&lt;&gt;"",参数计算!B125,"")</f>
        <v/>
      </c>
      <c r="C123" s="160" t="str">
        <f>IF($D$1&lt;&gt;"",参数计算!C125,"")</f>
        <v/>
      </c>
      <c r="D123" s="161" t="str">
        <f>IF(AND(A123&lt;&gt;"",D$5&lt;&gt;""),参数计算!IM125,"")</f>
        <v/>
      </c>
      <c r="E123" s="161" t="str">
        <f>IF(AND(A123&lt;&gt;"",E$5&lt;&gt;""),参数计算!IN125,"")</f>
        <v/>
      </c>
      <c r="F123" s="161" t="str">
        <f>IF(AND(A123&lt;&gt;"",F$5&lt;&gt;""),参数计算!IO125,"")</f>
        <v/>
      </c>
      <c r="G123" s="161" t="str">
        <f>IF(AND(A123&lt;&gt;"",G$5&lt;&gt;""),参数计算!IP125,"")</f>
        <v/>
      </c>
      <c r="H123" s="161" t="str">
        <f>IF(AND(A123&lt;&gt;"",H$5&lt;&gt;""),参数计算!IQ125,"")</f>
        <v/>
      </c>
      <c r="I123" s="162" t="str">
        <f t="shared" si="2"/>
        <v/>
      </c>
    </row>
    <row r="124" ht="24.95" customHeight="1" spans="1:9">
      <c r="A124" s="160" t="str">
        <f>IF($D$1&lt;&gt;"",参数计算!A126,"")</f>
        <v/>
      </c>
      <c r="B124" s="160" t="str">
        <f>IF($D$1&lt;&gt;"",参数计算!B126,"")</f>
        <v/>
      </c>
      <c r="C124" s="160" t="str">
        <f>IF($D$1&lt;&gt;"",参数计算!C126,"")</f>
        <v/>
      </c>
      <c r="D124" s="161" t="str">
        <f>IF(AND(A124&lt;&gt;"",D$5&lt;&gt;""),参数计算!IM126,"")</f>
        <v/>
      </c>
      <c r="E124" s="161" t="str">
        <f>IF(AND(A124&lt;&gt;"",E$5&lt;&gt;""),参数计算!IN126,"")</f>
        <v/>
      </c>
      <c r="F124" s="161" t="str">
        <f>IF(AND(A124&lt;&gt;"",F$5&lt;&gt;""),参数计算!IO126,"")</f>
        <v/>
      </c>
      <c r="G124" s="161" t="str">
        <f>IF(AND(A124&lt;&gt;"",G$5&lt;&gt;""),参数计算!IP126,"")</f>
        <v/>
      </c>
      <c r="H124" s="161" t="str">
        <f>IF(AND(A124&lt;&gt;"",H$5&lt;&gt;""),参数计算!IQ126,"")</f>
        <v/>
      </c>
      <c r="I124" s="162" t="str">
        <f t="shared" si="2"/>
        <v/>
      </c>
    </row>
    <row r="125" ht="24.95" customHeight="1" spans="1:9">
      <c r="A125" s="160" t="str">
        <f>IF($D$1&lt;&gt;"",参数计算!A127,"")</f>
        <v/>
      </c>
      <c r="B125" s="160" t="str">
        <f>IF($D$1&lt;&gt;"",参数计算!B127,"")</f>
        <v/>
      </c>
      <c r="C125" s="160" t="str">
        <f>IF($D$1&lt;&gt;"",参数计算!C127,"")</f>
        <v/>
      </c>
      <c r="D125" s="161" t="str">
        <f>IF(AND(A125&lt;&gt;"",D$5&lt;&gt;""),参数计算!IM127,"")</f>
        <v/>
      </c>
      <c r="E125" s="161" t="str">
        <f>IF(AND(A125&lt;&gt;"",E$5&lt;&gt;""),参数计算!IN127,"")</f>
        <v/>
      </c>
      <c r="F125" s="161" t="str">
        <f>IF(AND(A125&lt;&gt;"",F$5&lt;&gt;""),参数计算!IO127,"")</f>
        <v/>
      </c>
      <c r="G125" s="161" t="str">
        <f>IF(AND(A125&lt;&gt;"",G$5&lt;&gt;""),参数计算!IP127,"")</f>
        <v/>
      </c>
      <c r="H125" s="161" t="str">
        <f>IF(AND(A125&lt;&gt;"",H$5&lt;&gt;""),参数计算!IQ127,"")</f>
        <v/>
      </c>
      <c r="I125" s="162" t="str">
        <f t="shared" si="2"/>
        <v/>
      </c>
    </row>
    <row r="126" ht="24.95" customHeight="1" spans="1:9">
      <c r="A126" s="160" t="str">
        <f>IF($D$1&lt;&gt;"",参数计算!A128,"")</f>
        <v/>
      </c>
      <c r="B126" s="160" t="str">
        <f>IF($D$1&lt;&gt;"",参数计算!B128,"")</f>
        <v/>
      </c>
      <c r="C126" s="160" t="str">
        <f>IF($D$1&lt;&gt;"",参数计算!C128,"")</f>
        <v/>
      </c>
      <c r="D126" s="161" t="str">
        <f>IF(AND(A126&lt;&gt;"",D$5&lt;&gt;""),参数计算!IM128,"")</f>
        <v/>
      </c>
      <c r="E126" s="161" t="str">
        <f>IF(AND(A126&lt;&gt;"",E$5&lt;&gt;""),参数计算!IN128,"")</f>
        <v/>
      </c>
      <c r="F126" s="161" t="str">
        <f>IF(AND(A126&lt;&gt;"",F$5&lt;&gt;""),参数计算!IO128,"")</f>
        <v/>
      </c>
      <c r="G126" s="161" t="str">
        <f>IF(AND(A126&lt;&gt;"",G$5&lt;&gt;""),参数计算!IP128,"")</f>
        <v/>
      </c>
      <c r="H126" s="161" t="str">
        <f>IF(AND(A126&lt;&gt;"",H$5&lt;&gt;""),参数计算!IQ128,"")</f>
        <v/>
      </c>
      <c r="I126" s="162" t="str">
        <f t="shared" si="2"/>
        <v/>
      </c>
    </row>
    <row r="127" ht="24.95" customHeight="1" spans="1:9">
      <c r="A127" s="160" t="str">
        <f>IF($D$1&lt;&gt;"",参数计算!A129,"")</f>
        <v/>
      </c>
      <c r="B127" s="160" t="str">
        <f>IF($D$1&lt;&gt;"",参数计算!B129,"")</f>
        <v/>
      </c>
      <c r="C127" s="160" t="str">
        <f>IF($D$1&lt;&gt;"",参数计算!C129,"")</f>
        <v/>
      </c>
      <c r="D127" s="161" t="str">
        <f>IF(AND(A127&lt;&gt;"",D$5&lt;&gt;""),参数计算!IM129,"")</f>
        <v/>
      </c>
      <c r="E127" s="161" t="str">
        <f>IF(AND(A127&lt;&gt;"",E$5&lt;&gt;""),参数计算!IN129,"")</f>
        <v/>
      </c>
      <c r="F127" s="161" t="str">
        <f>IF(AND(A127&lt;&gt;"",F$5&lt;&gt;""),参数计算!IO129,"")</f>
        <v/>
      </c>
      <c r="G127" s="161" t="str">
        <f>IF(AND(A127&lt;&gt;"",G$5&lt;&gt;""),参数计算!IP129,"")</f>
        <v/>
      </c>
      <c r="H127" s="161" t="str">
        <f>IF(AND(A127&lt;&gt;"",H$5&lt;&gt;""),参数计算!IQ129,"")</f>
        <v/>
      </c>
      <c r="I127" s="162" t="str">
        <f t="shared" si="2"/>
        <v/>
      </c>
    </row>
    <row r="128" ht="24.95" customHeight="1" spans="1:9">
      <c r="A128" s="160" t="str">
        <f>IF($D$1&lt;&gt;"",参数计算!A130,"")</f>
        <v/>
      </c>
      <c r="B128" s="160" t="str">
        <f>IF($D$1&lt;&gt;"",参数计算!B130,"")</f>
        <v/>
      </c>
      <c r="C128" s="160" t="str">
        <f>IF($D$1&lt;&gt;"",参数计算!C130,"")</f>
        <v/>
      </c>
      <c r="D128" s="161" t="str">
        <f>IF(AND(A128&lt;&gt;"",D$5&lt;&gt;""),参数计算!IM130,"")</f>
        <v/>
      </c>
      <c r="E128" s="161" t="str">
        <f>IF(AND(A128&lt;&gt;"",E$5&lt;&gt;""),参数计算!IN130,"")</f>
        <v/>
      </c>
      <c r="F128" s="161" t="str">
        <f>IF(AND(A128&lt;&gt;"",F$5&lt;&gt;""),参数计算!IO130,"")</f>
        <v/>
      </c>
      <c r="G128" s="161" t="str">
        <f>IF(AND(A128&lt;&gt;"",G$5&lt;&gt;""),参数计算!IP130,"")</f>
        <v/>
      </c>
      <c r="H128" s="161" t="str">
        <f>IF(AND(A128&lt;&gt;"",H$5&lt;&gt;""),参数计算!IQ130,"")</f>
        <v/>
      </c>
      <c r="I128" s="162" t="str">
        <f t="shared" si="2"/>
        <v/>
      </c>
    </row>
    <row r="129" ht="24.95" customHeight="1" spans="1:9">
      <c r="A129" s="160" t="str">
        <f>IF($D$1&lt;&gt;"",参数计算!A131,"")</f>
        <v/>
      </c>
      <c r="B129" s="160" t="str">
        <f>IF($D$1&lt;&gt;"",参数计算!B131,"")</f>
        <v/>
      </c>
      <c r="C129" s="160" t="str">
        <f>IF($D$1&lt;&gt;"",参数计算!C131,"")</f>
        <v/>
      </c>
      <c r="D129" s="161" t="str">
        <f>IF(AND(A129&lt;&gt;"",D$5&lt;&gt;""),参数计算!IM131,"")</f>
        <v/>
      </c>
      <c r="E129" s="161" t="str">
        <f>IF(AND(A129&lt;&gt;"",E$5&lt;&gt;""),参数计算!IN131,"")</f>
        <v/>
      </c>
      <c r="F129" s="161" t="str">
        <f>IF(AND(A129&lt;&gt;"",F$5&lt;&gt;""),参数计算!IO131,"")</f>
        <v/>
      </c>
      <c r="G129" s="161" t="str">
        <f>IF(AND(A129&lt;&gt;"",G$5&lt;&gt;""),参数计算!IP131,"")</f>
        <v/>
      </c>
      <c r="H129" s="161" t="str">
        <f>IF(AND(A129&lt;&gt;"",H$5&lt;&gt;""),参数计算!IQ131,"")</f>
        <v/>
      </c>
      <c r="I129" s="162" t="str">
        <f t="shared" si="2"/>
        <v/>
      </c>
    </row>
    <row r="130" ht="24.95" customHeight="1" spans="1:9">
      <c r="A130" s="160" t="str">
        <f>IF($D$1&lt;&gt;"",参数计算!A132,"")</f>
        <v/>
      </c>
      <c r="B130" s="160" t="str">
        <f>IF($D$1&lt;&gt;"",参数计算!B132,"")</f>
        <v/>
      </c>
      <c r="C130" s="160" t="str">
        <f>IF($D$1&lt;&gt;"",参数计算!C132,"")</f>
        <v/>
      </c>
      <c r="D130" s="161" t="str">
        <f>IF(AND(A130&lt;&gt;"",D$5&lt;&gt;""),参数计算!IM132,"")</f>
        <v/>
      </c>
      <c r="E130" s="161" t="str">
        <f>IF(AND(A130&lt;&gt;"",E$5&lt;&gt;""),参数计算!IN132,"")</f>
        <v/>
      </c>
      <c r="F130" s="161" t="str">
        <f>IF(AND(A130&lt;&gt;"",F$5&lt;&gt;""),参数计算!IO132,"")</f>
        <v/>
      </c>
      <c r="G130" s="161" t="str">
        <f>IF(AND(A130&lt;&gt;"",G$5&lt;&gt;""),参数计算!IP132,"")</f>
        <v/>
      </c>
      <c r="H130" s="161" t="str">
        <f>IF(AND(A130&lt;&gt;"",H$5&lt;&gt;""),参数计算!IQ132,"")</f>
        <v/>
      </c>
      <c r="I130" s="162" t="str">
        <f t="shared" si="2"/>
        <v/>
      </c>
    </row>
    <row r="131" ht="24.95" customHeight="1" spans="1:9">
      <c r="A131" s="160" t="str">
        <f>IF($D$1&lt;&gt;"",参数计算!A133,"")</f>
        <v/>
      </c>
      <c r="B131" s="160" t="str">
        <f>IF($D$1&lt;&gt;"",参数计算!B133,"")</f>
        <v/>
      </c>
      <c r="C131" s="160" t="str">
        <f>IF($D$1&lt;&gt;"",参数计算!C133,"")</f>
        <v/>
      </c>
      <c r="D131" s="161" t="str">
        <f>IF(AND(A131&lt;&gt;"",D$5&lt;&gt;""),参数计算!IM133,"")</f>
        <v/>
      </c>
      <c r="E131" s="161" t="str">
        <f>IF(AND(A131&lt;&gt;"",E$5&lt;&gt;""),参数计算!IN133,"")</f>
        <v/>
      </c>
      <c r="F131" s="161" t="str">
        <f>IF(AND(A131&lt;&gt;"",F$5&lt;&gt;""),参数计算!IO133,"")</f>
        <v/>
      </c>
      <c r="G131" s="161" t="str">
        <f>IF(AND(A131&lt;&gt;"",G$5&lt;&gt;""),参数计算!IP133,"")</f>
        <v/>
      </c>
      <c r="H131" s="161" t="str">
        <f>IF(AND(A131&lt;&gt;"",H$5&lt;&gt;""),参数计算!IQ133,"")</f>
        <v/>
      </c>
      <c r="I131" s="162" t="str">
        <f t="shared" si="2"/>
        <v/>
      </c>
    </row>
    <row r="132" ht="24.95" customHeight="1" spans="1:9">
      <c r="A132" s="160" t="str">
        <f>IF($D$1&lt;&gt;"",参数计算!A134,"")</f>
        <v/>
      </c>
      <c r="B132" s="160" t="str">
        <f>IF($D$1&lt;&gt;"",参数计算!B134,"")</f>
        <v/>
      </c>
      <c r="C132" s="160" t="str">
        <f>IF($D$1&lt;&gt;"",参数计算!C134,"")</f>
        <v/>
      </c>
      <c r="D132" s="161" t="str">
        <f>IF(AND(A132&lt;&gt;"",D$5&lt;&gt;""),参数计算!IM134,"")</f>
        <v/>
      </c>
      <c r="E132" s="161" t="str">
        <f>IF(AND(A132&lt;&gt;"",E$5&lt;&gt;""),参数计算!IN134,"")</f>
        <v/>
      </c>
      <c r="F132" s="161" t="str">
        <f>IF(AND(A132&lt;&gt;"",F$5&lt;&gt;""),参数计算!IO134,"")</f>
        <v/>
      </c>
      <c r="G132" s="161" t="str">
        <f>IF(AND(A132&lt;&gt;"",G$5&lt;&gt;""),参数计算!IP134,"")</f>
        <v/>
      </c>
      <c r="H132" s="161" t="str">
        <f>IF(AND(A132&lt;&gt;"",H$5&lt;&gt;""),参数计算!IQ134,"")</f>
        <v/>
      </c>
      <c r="I132" s="162" t="str">
        <f t="shared" si="2"/>
        <v/>
      </c>
    </row>
    <row r="133" ht="24.95" customHeight="1" spans="1:9">
      <c r="A133" s="160" t="str">
        <f>IF($D$1&lt;&gt;"",参数计算!A135,"")</f>
        <v/>
      </c>
      <c r="B133" s="160" t="str">
        <f>IF($D$1&lt;&gt;"",参数计算!B135,"")</f>
        <v/>
      </c>
      <c r="C133" s="160" t="str">
        <f>IF($D$1&lt;&gt;"",参数计算!C135,"")</f>
        <v/>
      </c>
      <c r="D133" s="161" t="str">
        <f>IF(AND(A133&lt;&gt;"",D$5&lt;&gt;""),参数计算!IM135,"")</f>
        <v/>
      </c>
      <c r="E133" s="161" t="str">
        <f>IF(AND(A133&lt;&gt;"",E$5&lt;&gt;""),参数计算!IN135,"")</f>
        <v/>
      </c>
      <c r="F133" s="161" t="str">
        <f>IF(AND(A133&lt;&gt;"",F$5&lt;&gt;""),参数计算!IO135,"")</f>
        <v/>
      </c>
      <c r="G133" s="161" t="str">
        <f>IF(AND(A133&lt;&gt;"",G$5&lt;&gt;""),参数计算!IP135,"")</f>
        <v/>
      </c>
      <c r="H133" s="161" t="str">
        <f>IF(AND(A133&lt;&gt;"",H$5&lt;&gt;""),参数计算!IQ135,"")</f>
        <v/>
      </c>
      <c r="I133" s="162" t="str">
        <f t="shared" si="2"/>
        <v/>
      </c>
    </row>
    <row r="134" ht="24.95" customHeight="1" spans="1:9">
      <c r="A134" s="160" t="str">
        <f>IF($D$1&lt;&gt;"",参数计算!A136,"")</f>
        <v/>
      </c>
      <c r="B134" s="160" t="str">
        <f>IF($D$1&lt;&gt;"",参数计算!B136,"")</f>
        <v/>
      </c>
      <c r="C134" s="160" t="str">
        <f>IF($D$1&lt;&gt;"",参数计算!C136,"")</f>
        <v/>
      </c>
      <c r="D134" s="161" t="str">
        <f>IF(AND(A134&lt;&gt;"",D$5&lt;&gt;""),参数计算!IM136,"")</f>
        <v/>
      </c>
      <c r="E134" s="161" t="str">
        <f>IF(AND(A134&lt;&gt;"",E$5&lt;&gt;""),参数计算!IN136,"")</f>
        <v/>
      </c>
      <c r="F134" s="161" t="str">
        <f>IF(AND(A134&lt;&gt;"",F$5&lt;&gt;""),参数计算!IO136,"")</f>
        <v/>
      </c>
      <c r="G134" s="161" t="str">
        <f>IF(AND(A134&lt;&gt;"",G$5&lt;&gt;""),参数计算!IP136,"")</f>
        <v/>
      </c>
      <c r="H134" s="161" t="str">
        <f>IF(AND(A134&lt;&gt;"",H$5&lt;&gt;""),参数计算!IQ136,"")</f>
        <v/>
      </c>
      <c r="I134" s="162" t="str">
        <f t="shared" si="2"/>
        <v/>
      </c>
    </row>
    <row r="135" ht="24.95" customHeight="1" spans="1:9">
      <c r="A135" s="160" t="str">
        <f>IF($D$1&lt;&gt;"",参数计算!A137,"")</f>
        <v/>
      </c>
      <c r="B135" s="160" t="str">
        <f>IF($D$1&lt;&gt;"",参数计算!B137,"")</f>
        <v/>
      </c>
      <c r="C135" s="160" t="str">
        <f>IF($D$1&lt;&gt;"",参数计算!C137,"")</f>
        <v/>
      </c>
      <c r="D135" s="161" t="str">
        <f>IF(AND(A135&lt;&gt;"",D$5&lt;&gt;""),参数计算!IM137,"")</f>
        <v/>
      </c>
      <c r="E135" s="161" t="str">
        <f>IF(AND(A135&lt;&gt;"",E$5&lt;&gt;""),参数计算!IN137,"")</f>
        <v/>
      </c>
      <c r="F135" s="161" t="str">
        <f>IF(AND(A135&lt;&gt;"",F$5&lt;&gt;""),参数计算!IO137,"")</f>
        <v/>
      </c>
      <c r="G135" s="161" t="str">
        <f>IF(AND(A135&lt;&gt;"",G$5&lt;&gt;""),参数计算!IP137,"")</f>
        <v/>
      </c>
      <c r="H135" s="161" t="str">
        <f>IF(AND(A135&lt;&gt;"",H$5&lt;&gt;""),参数计算!IQ137,"")</f>
        <v/>
      </c>
      <c r="I135" s="162" t="str">
        <f t="shared" si="2"/>
        <v/>
      </c>
    </row>
    <row r="136" ht="24.95" customHeight="1" spans="1:9">
      <c r="A136" s="160" t="str">
        <f>IF($D$1&lt;&gt;"",参数计算!A138,"")</f>
        <v/>
      </c>
      <c r="B136" s="160" t="str">
        <f>IF($D$1&lt;&gt;"",参数计算!B138,"")</f>
        <v/>
      </c>
      <c r="C136" s="160" t="str">
        <f>IF($D$1&lt;&gt;"",参数计算!C138,"")</f>
        <v/>
      </c>
      <c r="D136" s="161" t="str">
        <f>IF(AND(A136&lt;&gt;"",D$5&lt;&gt;""),参数计算!IM138,"")</f>
        <v/>
      </c>
      <c r="E136" s="161" t="str">
        <f>IF(AND(A136&lt;&gt;"",E$5&lt;&gt;""),参数计算!IN138,"")</f>
        <v/>
      </c>
      <c r="F136" s="161" t="str">
        <f>IF(AND(A136&lt;&gt;"",F$5&lt;&gt;""),参数计算!IO138,"")</f>
        <v/>
      </c>
      <c r="G136" s="161" t="str">
        <f>IF(AND(A136&lt;&gt;"",G$5&lt;&gt;""),参数计算!IP138,"")</f>
        <v/>
      </c>
      <c r="H136" s="161" t="str">
        <f>IF(AND(A136&lt;&gt;"",H$5&lt;&gt;""),参数计算!IQ138,"")</f>
        <v/>
      </c>
      <c r="I136" s="162" t="str">
        <f t="shared" si="2"/>
        <v/>
      </c>
    </row>
    <row r="137" ht="24.95" customHeight="1" spans="1:9">
      <c r="A137" s="160" t="str">
        <f>IF($D$1&lt;&gt;"",参数计算!A139,"")</f>
        <v/>
      </c>
      <c r="B137" s="160" t="str">
        <f>IF($D$1&lt;&gt;"",参数计算!B139,"")</f>
        <v/>
      </c>
      <c r="C137" s="160" t="str">
        <f>IF($D$1&lt;&gt;"",参数计算!C139,"")</f>
        <v/>
      </c>
      <c r="D137" s="161" t="str">
        <f>IF(AND(A137&lt;&gt;"",D$5&lt;&gt;""),参数计算!IM139,"")</f>
        <v/>
      </c>
      <c r="E137" s="161" t="str">
        <f>IF(AND(A137&lt;&gt;"",E$5&lt;&gt;""),参数计算!IN139,"")</f>
        <v/>
      </c>
      <c r="F137" s="161" t="str">
        <f>IF(AND(A137&lt;&gt;"",F$5&lt;&gt;""),参数计算!IO139,"")</f>
        <v/>
      </c>
      <c r="G137" s="161" t="str">
        <f>IF(AND(A137&lt;&gt;"",G$5&lt;&gt;""),参数计算!IP139,"")</f>
        <v/>
      </c>
      <c r="H137" s="161" t="str">
        <f>IF(AND(A137&lt;&gt;"",H$5&lt;&gt;""),参数计算!IQ139,"")</f>
        <v/>
      </c>
      <c r="I137" s="162" t="str">
        <f t="shared" si="2"/>
        <v/>
      </c>
    </row>
    <row r="138" ht="24.95" customHeight="1" spans="1:9">
      <c r="A138" s="160" t="str">
        <f>IF($D$1&lt;&gt;"",参数计算!A140,"")</f>
        <v/>
      </c>
      <c r="B138" s="160" t="str">
        <f>IF($D$1&lt;&gt;"",参数计算!B140,"")</f>
        <v/>
      </c>
      <c r="C138" s="160" t="str">
        <f>IF($D$1&lt;&gt;"",参数计算!C140,"")</f>
        <v/>
      </c>
      <c r="D138" s="161" t="str">
        <f>IF(AND(A138&lt;&gt;"",D$5&lt;&gt;""),参数计算!IM140,"")</f>
        <v/>
      </c>
      <c r="E138" s="161" t="str">
        <f>IF(AND(A138&lt;&gt;"",E$5&lt;&gt;""),参数计算!IN140,"")</f>
        <v/>
      </c>
      <c r="F138" s="161" t="str">
        <f>IF(AND(A138&lt;&gt;"",F$5&lt;&gt;""),参数计算!IO140,"")</f>
        <v/>
      </c>
      <c r="G138" s="161" t="str">
        <f>IF(AND(A138&lt;&gt;"",G$5&lt;&gt;""),参数计算!IP140,"")</f>
        <v/>
      </c>
      <c r="H138" s="161" t="str">
        <f>IF(AND(A138&lt;&gt;"",H$5&lt;&gt;""),参数计算!IQ140,"")</f>
        <v/>
      </c>
      <c r="I138" s="162" t="str">
        <f t="shared" si="2"/>
        <v/>
      </c>
    </row>
    <row r="139" ht="24.95" customHeight="1" spans="1:9">
      <c r="A139" s="160" t="str">
        <f>IF($D$1&lt;&gt;"",参数计算!A141,"")</f>
        <v/>
      </c>
      <c r="B139" s="160" t="str">
        <f>IF($D$1&lt;&gt;"",参数计算!B141,"")</f>
        <v/>
      </c>
      <c r="C139" s="160" t="str">
        <f>IF($D$1&lt;&gt;"",参数计算!C141,"")</f>
        <v/>
      </c>
      <c r="D139" s="161" t="str">
        <f>IF(AND(A139&lt;&gt;"",D$5&lt;&gt;""),参数计算!IM141,"")</f>
        <v/>
      </c>
      <c r="E139" s="161" t="str">
        <f>IF(AND(A139&lt;&gt;"",E$5&lt;&gt;""),参数计算!IN141,"")</f>
        <v/>
      </c>
      <c r="F139" s="161" t="str">
        <f>IF(AND(A139&lt;&gt;"",F$5&lt;&gt;""),参数计算!IO141,"")</f>
        <v/>
      </c>
      <c r="G139" s="161" t="str">
        <f>IF(AND(A139&lt;&gt;"",G$5&lt;&gt;""),参数计算!IP141,"")</f>
        <v/>
      </c>
      <c r="H139" s="161" t="str">
        <f>IF(AND(A139&lt;&gt;"",H$5&lt;&gt;""),参数计算!IQ141,"")</f>
        <v/>
      </c>
      <c r="I139" s="162" t="str">
        <f t="shared" si="2"/>
        <v/>
      </c>
    </row>
    <row r="140" ht="24.95" customHeight="1" spans="1:9">
      <c r="A140" s="160" t="str">
        <f>IF($D$1&lt;&gt;"",参数计算!A142,"")</f>
        <v/>
      </c>
      <c r="B140" s="160" t="str">
        <f>IF($D$1&lt;&gt;"",参数计算!B142,"")</f>
        <v/>
      </c>
      <c r="C140" s="160" t="str">
        <f>IF($D$1&lt;&gt;"",参数计算!C142,"")</f>
        <v/>
      </c>
      <c r="D140" s="161" t="str">
        <f>IF(AND(A140&lt;&gt;"",D$5&lt;&gt;""),参数计算!IM142,"")</f>
        <v/>
      </c>
      <c r="E140" s="161" t="str">
        <f>IF(AND(A140&lt;&gt;"",E$5&lt;&gt;""),参数计算!IN142,"")</f>
        <v/>
      </c>
      <c r="F140" s="161" t="str">
        <f>IF(AND(A140&lt;&gt;"",F$5&lt;&gt;""),参数计算!IO142,"")</f>
        <v/>
      </c>
      <c r="G140" s="161" t="str">
        <f>IF(AND(A140&lt;&gt;"",G$5&lt;&gt;""),参数计算!IP142,"")</f>
        <v/>
      </c>
      <c r="H140" s="161" t="str">
        <f>IF(AND(A140&lt;&gt;"",H$5&lt;&gt;""),参数计算!IQ142,"")</f>
        <v/>
      </c>
      <c r="I140" s="162" t="str">
        <f t="shared" si="2"/>
        <v/>
      </c>
    </row>
    <row r="141" ht="24.95" customHeight="1" spans="1:9">
      <c r="A141" s="160" t="str">
        <f>IF($D$1&lt;&gt;"",参数计算!A143,"")</f>
        <v/>
      </c>
      <c r="B141" s="160" t="str">
        <f>IF($D$1&lt;&gt;"",参数计算!B143,"")</f>
        <v/>
      </c>
      <c r="C141" s="160" t="str">
        <f>IF($D$1&lt;&gt;"",参数计算!C143,"")</f>
        <v/>
      </c>
      <c r="D141" s="161" t="str">
        <f>IF(AND(A141&lt;&gt;"",D$5&lt;&gt;""),参数计算!IM143,"")</f>
        <v/>
      </c>
      <c r="E141" s="161" t="str">
        <f>IF(AND(A141&lt;&gt;"",E$5&lt;&gt;""),参数计算!IN143,"")</f>
        <v/>
      </c>
      <c r="F141" s="161" t="str">
        <f>IF(AND(A141&lt;&gt;"",F$5&lt;&gt;""),参数计算!IO143,"")</f>
        <v/>
      </c>
      <c r="G141" s="161" t="str">
        <f>IF(AND(A141&lt;&gt;"",G$5&lt;&gt;""),参数计算!IP143,"")</f>
        <v/>
      </c>
      <c r="H141" s="161" t="str">
        <f>IF(AND(A141&lt;&gt;"",H$5&lt;&gt;""),参数计算!IQ143,"")</f>
        <v/>
      </c>
      <c r="I141" s="162" t="str">
        <f t="shared" si="2"/>
        <v/>
      </c>
    </row>
    <row r="142" ht="24.95" customHeight="1" spans="1:9">
      <c r="A142" s="160" t="str">
        <f>IF($D$1&lt;&gt;"",参数计算!A144,"")</f>
        <v/>
      </c>
      <c r="B142" s="160" t="str">
        <f>IF($D$1&lt;&gt;"",参数计算!B144,"")</f>
        <v/>
      </c>
      <c r="C142" s="160" t="str">
        <f>IF($D$1&lt;&gt;"",参数计算!C144,"")</f>
        <v/>
      </c>
      <c r="D142" s="161" t="str">
        <f>IF(AND(A142&lt;&gt;"",D$5&lt;&gt;""),参数计算!IM144,"")</f>
        <v/>
      </c>
      <c r="E142" s="161" t="str">
        <f>IF(AND(A142&lt;&gt;"",E$5&lt;&gt;""),参数计算!IN144,"")</f>
        <v/>
      </c>
      <c r="F142" s="161" t="str">
        <f>IF(AND(A142&lt;&gt;"",F$5&lt;&gt;""),参数计算!IO144,"")</f>
        <v/>
      </c>
      <c r="G142" s="161" t="str">
        <f>IF(AND(A142&lt;&gt;"",G$5&lt;&gt;""),参数计算!IP144,"")</f>
        <v/>
      </c>
      <c r="H142" s="161" t="str">
        <f>IF(AND(A142&lt;&gt;"",H$5&lt;&gt;""),参数计算!IQ144,"")</f>
        <v/>
      </c>
      <c r="I142" s="162" t="str">
        <f t="shared" si="2"/>
        <v/>
      </c>
    </row>
    <row r="143" ht="24.95" customHeight="1" spans="1:9">
      <c r="A143" s="160" t="str">
        <f>IF($D$1&lt;&gt;"",参数计算!A145,"")</f>
        <v/>
      </c>
      <c r="B143" s="160" t="str">
        <f>IF($D$1&lt;&gt;"",参数计算!B145,"")</f>
        <v/>
      </c>
      <c r="C143" s="160" t="str">
        <f>IF($D$1&lt;&gt;"",参数计算!C145,"")</f>
        <v/>
      </c>
      <c r="D143" s="161" t="str">
        <f>IF(AND(A143&lt;&gt;"",D$5&lt;&gt;""),参数计算!IM145,"")</f>
        <v/>
      </c>
      <c r="E143" s="161" t="str">
        <f>IF(AND(A143&lt;&gt;"",E$5&lt;&gt;""),参数计算!IN145,"")</f>
        <v/>
      </c>
      <c r="F143" s="161" t="str">
        <f>IF(AND(A143&lt;&gt;"",F$5&lt;&gt;""),参数计算!IO145,"")</f>
        <v/>
      </c>
      <c r="G143" s="161" t="str">
        <f>IF(AND(A143&lt;&gt;"",G$5&lt;&gt;""),参数计算!IP145,"")</f>
        <v/>
      </c>
      <c r="H143" s="161" t="str">
        <f>IF(AND(A143&lt;&gt;"",H$5&lt;&gt;""),参数计算!IQ145,"")</f>
        <v/>
      </c>
      <c r="I143" s="162" t="str">
        <f t="shared" si="2"/>
        <v/>
      </c>
    </row>
    <row r="144" ht="24.95" customHeight="1" spans="1:9">
      <c r="A144" s="160" t="str">
        <f>IF($D$1&lt;&gt;"",参数计算!A146,"")</f>
        <v/>
      </c>
      <c r="B144" s="160" t="str">
        <f>IF($D$1&lt;&gt;"",参数计算!B146,"")</f>
        <v/>
      </c>
      <c r="C144" s="160" t="str">
        <f>IF($D$1&lt;&gt;"",参数计算!C146,"")</f>
        <v/>
      </c>
      <c r="D144" s="161" t="str">
        <f>IF(AND(A144&lt;&gt;"",D$5&lt;&gt;""),参数计算!IM146,"")</f>
        <v/>
      </c>
      <c r="E144" s="161" t="str">
        <f>IF(AND(A144&lt;&gt;"",E$5&lt;&gt;""),参数计算!IN146,"")</f>
        <v/>
      </c>
      <c r="F144" s="161" t="str">
        <f>IF(AND(A144&lt;&gt;"",F$5&lt;&gt;""),参数计算!IO146,"")</f>
        <v/>
      </c>
      <c r="G144" s="161" t="str">
        <f>IF(AND(A144&lt;&gt;"",G$5&lt;&gt;""),参数计算!IP146,"")</f>
        <v/>
      </c>
      <c r="H144" s="161" t="str">
        <f>IF(AND(A144&lt;&gt;"",H$5&lt;&gt;""),参数计算!IQ146,"")</f>
        <v/>
      </c>
      <c r="I144" s="162" t="str">
        <f t="shared" si="2"/>
        <v/>
      </c>
    </row>
    <row r="145" ht="24.95" customHeight="1" spans="1:9">
      <c r="A145" s="160" t="str">
        <f>IF($D$1&lt;&gt;"",参数计算!A147,"")</f>
        <v/>
      </c>
      <c r="B145" s="160" t="str">
        <f>IF($D$1&lt;&gt;"",参数计算!B147,"")</f>
        <v/>
      </c>
      <c r="C145" s="160" t="str">
        <f>IF($D$1&lt;&gt;"",参数计算!C147,"")</f>
        <v/>
      </c>
      <c r="D145" s="161" t="str">
        <f>IF(AND(A145&lt;&gt;"",D$5&lt;&gt;""),参数计算!IM147,"")</f>
        <v/>
      </c>
      <c r="E145" s="161" t="str">
        <f>IF(AND(A145&lt;&gt;"",E$5&lt;&gt;""),参数计算!IN147,"")</f>
        <v/>
      </c>
      <c r="F145" s="161" t="str">
        <f>IF(AND(A145&lt;&gt;"",F$5&lt;&gt;""),参数计算!IO147,"")</f>
        <v/>
      </c>
      <c r="G145" s="161" t="str">
        <f>IF(AND(A145&lt;&gt;"",G$5&lt;&gt;""),参数计算!IP147,"")</f>
        <v/>
      </c>
      <c r="H145" s="161" t="str">
        <f>IF(AND(A145&lt;&gt;"",H$5&lt;&gt;""),参数计算!IQ147,"")</f>
        <v/>
      </c>
      <c r="I145" s="162" t="str">
        <f t="shared" si="2"/>
        <v/>
      </c>
    </row>
    <row r="146" ht="24.95" customHeight="1" spans="1:9">
      <c r="A146" s="160" t="str">
        <f>IF($D$1&lt;&gt;"",参数计算!A148,"")</f>
        <v/>
      </c>
      <c r="B146" s="160" t="str">
        <f>IF($D$1&lt;&gt;"",参数计算!B148,"")</f>
        <v/>
      </c>
      <c r="C146" s="160" t="str">
        <f>IF($D$1&lt;&gt;"",参数计算!C148,"")</f>
        <v/>
      </c>
      <c r="D146" s="161" t="str">
        <f>IF(AND(A146&lt;&gt;"",D$5&lt;&gt;""),参数计算!IM148,"")</f>
        <v/>
      </c>
      <c r="E146" s="161" t="str">
        <f>IF(AND(A146&lt;&gt;"",E$5&lt;&gt;""),参数计算!IN148,"")</f>
        <v/>
      </c>
      <c r="F146" s="161" t="str">
        <f>IF(AND(A146&lt;&gt;"",F$5&lt;&gt;""),参数计算!IO148,"")</f>
        <v/>
      </c>
      <c r="G146" s="161" t="str">
        <f>IF(AND(A146&lt;&gt;"",G$5&lt;&gt;""),参数计算!IP148,"")</f>
        <v/>
      </c>
      <c r="H146" s="161" t="str">
        <f>IF(AND(A146&lt;&gt;"",H$5&lt;&gt;""),参数计算!IQ148,"")</f>
        <v/>
      </c>
      <c r="I146" s="162" t="str">
        <f t="shared" si="2"/>
        <v/>
      </c>
    </row>
    <row r="147" ht="24.95" customHeight="1" spans="1:9">
      <c r="A147" s="160" t="str">
        <f>IF($D$1&lt;&gt;"",参数计算!A149,"")</f>
        <v/>
      </c>
      <c r="B147" s="160" t="str">
        <f>IF($D$1&lt;&gt;"",参数计算!B149,"")</f>
        <v/>
      </c>
      <c r="C147" s="160" t="str">
        <f>IF($D$1&lt;&gt;"",参数计算!C149,"")</f>
        <v/>
      </c>
      <c r="D147" s="161" t="str">
        <f>IF(AND(A147&lt;&gt;"",D$5&lt;&gt;""),参数计算!IM149,"")</f>
        <v/>
      </c>
      <c r="E147" s="161" t="str">
        <f>IF(AND(A147&lt;&gt;"",E$5&lt;&gt;""),参数计算!IN149,"")</f>
        <v/>
      </c>
      <c r="F147" s="161" t="str">
        <f>IF(AND(A147&lt;&gt;"",F$5&lt;&gt;""),参数计算!IO149,"")</f>
        <v/>
      </c>
      <c r="G147" s="161" t="str">
        <f>IF(AND(A147&lt;&gt;"",G$5&lt;&gt;""),参数计算!IP149,"")</f>
        <v/>
      </c>
      <c r="H147" s="161" t="str">
        <f>IF(AND(A147&lt;&gt;"",H$5&lt;&gt;""),参数计算!IQ149,"")</f>
        <v/>
      </c>
      <c r="I147" s="162" t="str">
        <f t="shared" si="2"/>
        <v/>
      </c>
    </row>
    <row r="148" ht="24.95" customHeight="1" spans="1:9">
      <c r="A148" s="160" t="str">
        <f>IF($D$1&lt;&gt;"",参数计算!A150,"")</f>
        <v/>
      </c>
      <c r="B148" s="160" t="str">
        <f>IF($D$1&lt;&gt;"",参数计算!B150,"")</f>
        <v/>
      </c>
      <c r="C148" s="160" t="str">
        <f>IF($D$1&lt;&gt;"",参数计算!C150,"")</f>
        <v/>
      </c>
      <c r="D148" s="161" t="str">
        <f>IF(AND(A148&lt;&gt;"",D$5&lt;&gt;""),参数计算!IM150,"")</f>
        <v/>
      </c>
      <c r="E148" s="161" t="str">
        <f>IF(AND(A148&lt;&gt;"",E$5&lt;&gt;""),参数计算!IN150,"")</f>
        <v/>
      </c>
      <c r="F148" s="161" t="str">
        <f>IF(AND(A148&lt;&gt;"",F$5&lt;&gt;""),参数计算!IO150,"")</f>
        <v/>
      </c>
      <c r="G148" s="161" t="str">
        <f>IF(AND(A148&lt;&gt;"",G$5&lt;&gt;""),参数计算!IP150,"")</f>
        <v/>
      </c>
      <c r="H148" s="161" t="str">
        <f>IF(AND(A148&lt;&gt;"",H$5&lt;&gt;""),参数计算!IQ150,"")</f>
        <v/>
      </c>
      <c r="I148" s="162" t="str">
        <f t="shared" si="2"/>
        <v/>
      </c>
    </row>
    <row r="149" ht="24.95" customHeight="1" spans="1:9">
      <c r="A149" s="160" t="str">
        <f>IF($D$1&lt;&gt;"",参数计算!A151,"")</f>
        <v/>
      </c>
      <c r="B149" s="160" t="str">
        <f>IF($D$1&lt;&gt;"",参数计算!B151,"")</f>
        <v/>
      </c>
      <c r="C149" s="160" t="str">
        <f>IF($D$1&lt;&gt;"",参数计算!C151,"")</f>
        <v/>
      </c>
      <c r="D149" s="161" t="str">
        <f>IF(AND(A149&lt;&gt;"",D$5&lt;&gt;""),参数计算!IM151,"")</f>
        <v/>
      </c>
      <c r="E149" s="161" t="str">
        <f>IF(AND(A149&lt;&gt;"",E$5&lt;&gt;""),参数计算!IN151,"")</f>
        <v/>
      </c>
      <c r="F149" s="161" t="str">
        <f>IF(AND(A149&lt;&gt;"",F$5&lt;&gt;""),参数计算!IO151,"")</f>
        <v/>
      </c>
      <c r="G149" s="161" t="str">
        <f>IF(AND(A149&lt;&gt;"",G$5&lt;&gt;""),参数计算!IP151,"")</f>
        <v/>
      </c>
      <c r="H149" s="161" t="str">
        <f>IF(AND(A149&lt;&gt;"",H$5&lt;&gt;""),参数计算!IQ151,"")</f>
        <v/>
      </c>
      <c r="I149" s="162" t="str">
        <f t="shared" si="2"/>
        <v/>
      </c>
    </row>
    <row r="150" ht="24.95" customHeight="1" spans="1:9">
      <c r="A150" s="160" t="str">
        <f>IF($D$1&lt;&gt;"",参数计算!A152,"")</f>
        <v/>
      </c>
      <c r="B150" s="160" t="str">
        <f>IF($D$1&lt;&gt;"",参数计算!B152,"")</f>
        <v/>
      </c>
      <c r="C150" s="160" t="str">
        <f>IF($D$1&lt;&gt;"",参数计算!C152,"")</f>
        <v/>
      </c>
      <c r="D150" s="161" t="str">
        <f>IF(AND(A150&lt;&gt;"",D$5&lt;&gt;""),参数计算!IM152,"")</f>
        <v/>
      </c>
      <c r="E150" s="161" t="str">
        <f>IF(AND(A150&lt;&gt;"",E$5&lt;&gt;""),参数计算!IN152,"")</f>
        <v/>
      </c>
      <c r="F150" s="161" t="str">
        <f>IF(AND(A150&lt;&gt;"",F$5&lt;&gt;""),参数计算!IO152,"")</f>
        <v/>
      </c>
      <c r="G150" s="161" t="str">
        <f>IF(AND(A150&lt;&gt;"",G$5&lt;&gt;""),参数计算!IP152,"")</f>
        <v/>
      </c>
      <c r="H150" s="161" t="str">
        <f>IF(AND(A150&lt;&gt;"",H$5&lt;&gt;""),参数计算!IQ152,"")</f>
        <v/>
      </c>
      <c r="I150" s="162" t="str">
        <f t="shared" si="2"/>
        <v/>
      </c>
    </row>
    <row r="151" ht="24.95" customHeight="1" spans="1:9">
      <c r="A151" s="160" t="str">
        <f>IF($D$1&lt;&gt;"",参数计算!A153,"")</f>
        <v/>
      </c>
      <c r="B151" s="160" t="str">
        <f>IF($D$1&lt;&gt;"",参数计算!B153,"")</f>
        <v/>
      </c>
      <c r="C151" s="160" t="str">
        <f>IF($D$1&lt;&gt;"",参数计算!C153,"")</f>
        <v/>
      </c>
      <c r="D151" s="161" t="str">
        <f>IF(AND(A151&lt;&gt;"",D$5&lt;&gt;""),参数计算!IM153,"")</f>
        <v/>
      </c>
      <c r="E151" s="161" t="str">
        <f>IF(AND(A151&lt;&gt;"",E$5&lt;&gt;""),参数计算!IN153,"")</f>
        <v/>
      </c>
      <c r="F151" s="161" t="str">
        <f>IF(AND(A151&lt;&gt;"",F$5&lt;&gt;""),参数计算!IO153,"")</f>
        <v/>
      </c>
      <c r="G151" s="161" t="str">
        <f>IF(AND(A151&lt;&gt;"",G$5&lt;&gt;""),参数计算!IP153,"")</f>
        <v/>
      </c>
      <c r="H151" s="161" t="str">
        <f>IF(AND(A151&lt;&gt;"",H$5&lt;&gt;""),参数计算!IQ153,"")</f>
        <v/>
      </c>
      <c r="I151" s="162" t="str">
        <f t="shared" si="2"/>
        <v/>
      </c>
    </row>
    <row r="152" ht="24.95" customHeight="1" spans="1:9">
      <c r="A152" s="160" t="str">
        <f>IF($D$1&lt;&gt;"",参数计算!A154,"")</f>
        <v/>
      </c>
      <c r="B152" s="160" t="str">
        <f>IF($D$1&lt;&gt;"",参数计算!B154,"")</f>
        <v/>
      </c>
      <c r="C152" s="160" t="str">
        <f>IF($D$1&lt;&gt;"",参数计算!C154,"")</f>
        <v/>
      </c>
      <c r="D152" s="161" t="str">
        <f>IF(AND(A152&lt;&gt;"",D$5&lt;&gt;""),参数计算!IM154,"")</f>
        <v/>
      </c>
      <c r="E152" s="161" t="str">
        <f>IF(AND(A152&lt;&gt;"",E$5&lt;&gt;""),参数计算!IN154,"")</f>
        <v/>
      </c>
      <c r="F152" s="161" t="str">
        <f>IF(AND(A152&lt;&gt;"",F$5&lt;&gt;""),参数计算!IO154,"")</f>
        <v/>
      </c>
      <c r="G152" s="161" t="str">
        <f>IF(AND(A152&lt;&gt;"",G$5&lt;&gt;""),参数计算!IP154,"")</f>
        <v/>
      </c>
      <c r="H152" s="161" t="str">
        <f>IF(AND(A152&lt;&gt;"",H$5&lt;&gt;""),参数计算!IQ154,"")</f>
        <v/>
      </c>
      <c r="I152" s="162" t="str">
        <f t="shared" si="2"/>
        <v/>
      </c>
    </row>
    <row r="153" ht="24.95" customHeight="1" spans="1:9">
      <c r="A153" s="160" t="str">
        <f>IF($D$1&lt;&gt;"",参数计算!A155,"")</f>
        <v/>
      </c>
      <c r="B153" s="160" t="str">
        <f>IF($D$1&lt;&gt;"",参数计算!B155,"")</f>
        <v/>
      </c>
      <c r="C153" s="160" t="str">
        <f>IF($D$1&lt;&gt;"",参数计算!C155,"")</f>
        <v/>
      </c>
      <c r="D153" s="161" t="str">
        <f>IF(AND(A153&lt;&gt;"",D$5&lt;&gt;""),参数计算!IM155,"")</f>
        <v/>
      </c>
      <c r="E153" s="161" t="str">
        <f>IF(AND(A153&lt;&gt;"",E$5&lt;&gt;""),参数计算!IN155,"")</f>
        <v/>
      </c>
      <c r="F153" s="161" t="str">
        <f>IF(AND(A153&lt;&gt;"",F$5&lt;&gt;""),参数计算!IO155,"")</f>
        <v/>
      </c>
      <c r="G153" s="161" t="str">
        <f>IF(AND(A153&lt;&gt;"",G$5&lt;&gt;""),参数计算!IP155,"")</f>
        <v/>
      </c>
      <c r="H153" s="161" t="str">
        <f>IF(AND(A153&lt;&gt;"",H$5&lt;&gt;""),参数计算!IQ155,"")</f>
        <v/>
      </c>
      <c r="I153" s="162" t="str">
        <f t="shared" si="2"/>
        <v/>
      </c>
    </row>
    <row r="154" ht="24.95" customHeight="1" spans="1:9">
      <c r="A154" s="160" t="str">
        <f>IF($D$1&lt;&gt;"",参数计算!A156,"")</f>
        <v/>
      </c>
      <c r="B154" s="160" t="str">
        <f>IF($D$1&lt;&gt;"",参数计算!B156,"")</f>
        <v/>
      </c>
      <c r="C154" s="160" t="str">
        <f>IF($D$1&lt;&gt;"",参数计算!C156,"")</f>
        <v/>
      </c>
      <c r="D154" s="161" t="str">
        <f>IF(AND(A154&lt;&gt;"",D$5&lt;&gt;""),参数计算!IM156,"")</f>
        <v/>
      </c>
      <c r="E154" s="161" t="str">
        <f>IF(AND(A154&lt;&gt;"",E$5&lt;&gt;""),参数计算!IN156,"")</f>
        <v/>
      </c>
      <c r="F154" s="161" t="str">
        <f>IF(AND(A154&lt;&gt;"",F$5&lt;&gt;""),参数计算!IO156,"")</f>
        <v/>
      </c>
      <c r="G154" s="161" t="str">
        <f>IF(AND(A154&lt;&gt;"",G$5&lt;&gt;""),参数计算!IP156,"")</f>
        <v/>
      </c>
      <c r="H154" s="161" t="str">
        <f>IF(AND(A154&lt;&gt;"",H$5&lt;&gt;""),参数计算!IQ156,"")</f>
        <v/>
      </c>
      <c r="I154" s="162" t="str">
        <f t="shared" si="2"/>
        <v/>
      </c>
    </row>
    <row r="155" ht="24.95" customHeight="1" spans="1:9">
      <c r="A155" s="160" t="str">
        <f>IF($D$1&lt;&gt;"",参数计算!A157,"")</f>
        <v/>
      </c>
      <c r="B155" s="160" t="str">
        <f>IF($D$1&lt;&gt;"",参数计算!B157,"")</f>
        <v/>
      </c>
      <c r="C155" s="160" t="str">
        <f>IF($D$1&lt;&gt;"",参数计算!C157,"")</f>
        <v/>
      </c>
      <c r="D155" s="161" t="str">
        <f>IF(AND(A155&lt;&gt;"",D$5&lt;&gt;""),参数计算!IM157,"")</f>
        <v/>
      </c>
      <c r="E155" s="161" t="str">
        <f>IF(AND(A155&lt;&gt;"",E$5&lt;&gt;""),参数计算!IN157,"")</f>
        <v/>
      </c>
      <c r="F155" s="161" t="str">
        <f>IF(AND(A155&lt;&gt;"",F$5&lt;&gt;""),参数计算!IO157,"")</f>
        <v/>
      </c>
      <c r="G155" s="161" t="str">
        <f>IF(AND(A155&lt;&gt;"",G$5&lt;&gt;""),参数计算!IP157,"")</f>
        <v/>
      </c>
      <c r="H155" s="161" t="str">
        <f>IF(AND(A155&lt;&gt;"",H$5&lt;&gt;""),参数计算!IQ157,"")</f>
        <v/>
      </c>
      <c r="I155" s="162" t="str">
        <f t="shared" si="2"/>
        <v/>
      </c>
    </row>
  </sheetData>
  <sheetProtection sheet="1" objects="1" scenarios="1"/>
  <mergeCells count="8">
    <mergeCell ref="A1:C1"/>
    <mergeCell ref="D1:F1"/>
    <mergeCell ref="A3:C3"/>
    <mergeCell ref="D3:F3"/>
    <mergeCell ref="G3:I3"/>
    <mergeCell ref="A4:A5"/>
    <mergeCell ref="B4:B5"/>
    <mergeCell ref="C4:C5"/>
  </mergeCells>
  <conditionalFormatting sqref="A3:I5">
    <cfRule type="expression" dxfId="2" priority="2">
      <formula>$D$1&lt;&gt;""</formula>
    </cfRule>
  </conditionalFormatting>
  <conditionalFormatting sqref="A6:C155">
    <cfRule type="expression" dxfId="2" priority="3">
      <formula>$A6&lt;&gt;""</formula>
    </cfRule>
  </conditionalFormatting>
  <conditionalFormatting sqref="D6:I155">
    <cfRule type="expression" dxfId="2" priority="4">
      <formula>$A6&lt;&gt;""</formula>
    </cfRule>
  </conditionalFormatting>
  <conditionalFormatting sqref="D6:H155">
    <cfRule type="expression" dxfId="6" priority="1">
      <formula>AND(D$5&lt;&gt;"",$A6&lt;&gt;"")</formula>
    </cfRule>
  </conditionalFormatting>
  <pageMargins left="0.59" right="0.28" top="0.47" bottom="0.47" header="0.24" footer="0.24"/>
  <pageSetup paperSize="9" orientation="portrait" horizontalDpi="200" verticalDpi="3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CF155"/>
  <sheetViews>
    <sheetView showGridLines="0" workbookViewId="0">
      <selection activeCell="D1" sqref="D1:F1"/>
    </sheetView>
  </sheetViews>
  <sheetFormatPr defaultColWidth="9" defaultRowHeight="14.25"/>
  <cols>
    <col min="1" max="1" width="6.625" style="22" customWidth="1"/>
    <col min="2" max="3" width="12.625" style="22" customWidth="1"/>
    <col min="4" max="9" width="12.625" style="23" customWidth="1"/>
    <col min="10" max="16384" width="9" style="23"/>
  </cols>
  <sheetData>
    <row r="1" ht="24.95" customHeight="1" spans="1:84">
      <c r="A1" s="24" t="str">
        <f>IF(AND(D1&lt;&gt;"",初始录入!A2&lt;&gt;"",初始录入!D2&lt;&gt;"",初始录入!F2&lt;&gt;""),CONCATENATE(初始录入!A2,初始录入!C2,初始录入!D2,初始录入!E2,初始录入!F2,初始录入!G2),"")</f>
        <v/>
      </c>
      <c r="B1" s="24"/>
      <c r="C1" s="24"/>
      <c r="D1" s="25" t="str">
        <f>IF(初始录入!M12&lt;&gt;"",CONCATENATE(初始录入!M12,"成绩计算"),"")</f>
        <v/>
      </c>
      <c r="E1" s="25"/>
      <c r="F1" s="25"/>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row>
    <row r="2" ht="10.5" customHeight="1" spans="1:84">
      <c r="A2" s="24"/>
      <c r="B2" s="24"/>
      <c r="C2" s="24"/>
      <c r="D2" s="25"/>
      <c r="E2" s="25"/>
      <c r="F2" s="25"/>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row>
    <row r="3" ht="24.95" customHeight="1" spans="1:84">
      <c r="A3" s="157" t="str">
        <f>IF(AND(D1&lt;&gt;"",初始录入!D4&lt;&gt;""),CONCATENATE(初始录入!C4,初始录入!D4),"")</f>
        <v/>
      </c>
      <c r="B3" s="157"/>
      <c r="C3" s="157"/>
      <c r="D3" s="28" t="str">
        <f>IF(D1&lt;&gt;"",CONCATENATE(初始录入!D5),"")</f>
        <v/>
      </c>
      <c r="E3" s="28"/>
      <c r="F3" s="28"/>
      <c r="G3" s="28" t="str">
        <f>IF(D1&lt;&gt;"",CONCATENATE(初始录入!D10),"")</f>
        <v/>
      </c>
      <c r="H3" s="28"/>
      <c r="I3" s="28"/>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row>
    <row r="4" ht="24.95" customHeight="1" spans="1:84">
      <c r="A4" s="158" t="str">
        <f>IF($D1&lt;&gt;"",参数计算!A7,"")</f>
        <v/>
      </c>
      <c r="B4" s="158" t="str">
        <f>IF($D1&lt;&gt;"",参数计算!B7,"")</f>
        <v/>
      </c>
      <c r="C4" s="158" t="str">
        <f>IF($D1&lt;&gt;"",参数计算!C7,"")</f>
        <v/>
      </c>
      <c r="D4" s="158" t="str">
        <f>IF($D$1&lt;&gt;"",参数计算!N16,"")</f>
        <v/>
      </c>
      <c r="E4" s="158" t="str">
        <f>IF($D$1&lt;&gt;"",参数计算!O16,"")</f>
        <v/>
      </c>
      <c r="F4" s="158" t="str">
        <f>IF($D$1&lt;&gt;"",参数计算!P16,"")</f>
        <v/>
      </c>
      <c r="G4" s="158" t="str">
        <f>IF($D$1&lt;&gt;"",参数计算!Q16,"")</f>
        <v/>
      </c>
      <c r="H4" s="158" t="str">
        <f>IF($D$1&lt;&gt;"",参数计算!R16,"")</f>
        <v/>
      </c>
      <c r="I4" s="158" t="str">
        <f>IF(I5&lt;&gt;"","汇总","")</f>
        <v/>
      </c>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row>
    <row r="5" ht="24.95" customHeight="1" spans="1:84">
      <c r="A5" s="158"/>
      <c r="B5" s="158"/>
      <c r="C5" s="158"/>
      <c r="D5" s="159" t="str">
        <f>IF(AND(D4&lt;&gt;"",参数计算!AIU6&lt;&gt;0),参数计算!AIU6,"")</f>
        <v/>
      </c>
      <c r="E5" s="159" t="str">
        <f>IF(AND(E4&lt;&gt;"",参数计算!AJB6&lt;&gt;0),参数计算!AJB6,"")</f>
        <v/>
      </c>
      <c r="F5" s="159" t="str">
        <f>IF(AND(F4&lt;&gt;"",参数计算!AJI6&lt;&gt;0),参数计算!AJI6,"")</f>
        <v/>
      </c>
      <c r="G5" s="159" t="str">
        <f>IF(AND(G4&lt;&gt;"",参数计算!AJP6&lt;&gt;0),参数计算!AJP6,"")</f>
        <v/>
      </c>
      <c r="H5" s="159" t="str">
        <f>IF(AND(H4&lt;&gt;"",参数计算!AJW6&lt;&gt;0),参数计算!AJW6,"")</f>
        <v/>
      </c>
      <c r="I5" s="158" t="str">
        <f>IF(D1&lt;&gt;"",SUM(D5:H5),"")</f>
        <v/>
      </c>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row>
    <row r="6" ht="24.95" customHeight="1" spans="1:84">
      <c r="A6" s="160" t="str">
        <f>IF($D$1&lt;&gt;"",参数计算!A8,"")</f>
        <v/>
      </c>
      <c r="B6" s="160" t="str">
        <f>IF($D$1&lt;&gt;"",参数计算!B8,"")</f>
        <v/>
      </c>
      <c r="C6" s="160" t="str">
        <f>IF($D$1&lt;&gt;"",参数计算!C8,"")</f>
        <v/>
      </c>
      <c r="D6" s="161" t="str">
        <f>IF(AND(A6&lt;&gt;"",D$5&lt;&gt;""),IF(初始录入!$M$12="试卷",参数计算!SP8,IF(AND(初始录入!$M$12&lt;&gt;"试卷",初始录入!$M$12&lt;&gt;""),参数计算!KH8,"")),"")</f>
        <v/>
      </c>
      <c r="E6" s="161" t="str">
        <f>IF(AND(A6&lt;&gt;"",E$5&lt;&gt;""),IF(初始录入!$M$12="试卷",参数计算!WO8,IF(AND(初始录入!$M$12&lt;&gt;"试卷",初始录入!$M$12&lt;&gt;""),参数计算!KI8,"")),"")</f>
        <v/>
      </c>
      <c r="F6" s="161" t="str">
        <f>IF(AND(A6&lt;&gt;"",F$5&lt;&gt;""),IF(初始录入!$M$12="试卷",参数计算!AAN8,IF(AND(初始录入!$M$12&lt;&gt;"试卷",初始录入!$M$12&lt;&gt;""),参数计算!KJ8,"")),"")</f>
        <v/>
      </c>
      <c r="G6" s="161" t="str">
        <f>IF(AND(A6&lt;&gt;"",G$5&lt;&gt;""),IF(初始录入!$M$12="试卷",参数计算!AEM8,IF(AND(初始录入!$M$12&lt;&gt;"试卷",初始录入!$M$12&lt;&gt;""),参数计算!KK8,"")),"")</f>
        <v/>
      </c>
      <c r="H6" s="161" t="str">
        <f>IF(AND(A6&lt;&gt;"",H$5&lt;&gt;""),IF(初始录入!$M$12="试卷",参数计算!AIL8,IF(AND(初始录入!$M$12&lt;&gt;"试卷",初始录入!$M$12&lt;&gt;""),参数计算!KL8,"")),"")</f>
        <v/>
      </c>
      <c r="I6" s="162" t="str">
        <f>IF(AND($A6&lt;&gt;"",$I$5&lt;&gt;""),SUM(D6:H6),"")</f>
        <v/>
      </c>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row>
    <row r="7" ht="24.95" customHeight="1" spans="1:84">
      <c r="A7" s="160" t="str">
        <f>IF($D$1&lt;&gt;"",参数计算!A9,"")</f>
        <v/>
      </c>
      <c r="B7" s="160" t="str">
        <f>IF($D$1&lt;&gt;"",参数计算!B9,"")</f>
        <v/>
      </c>
      <c r="C7" s="160" t="str">
        <f>IF($D$1&lt;&gt;"",参数计算!C9,"")</f>
        <v/>
      </c>
      <c r="D7" s="161" t="str">
        <f>IF(AND(A7&lt;&gt;"",D$5&lt;&gt;""),IF(初始录入!$M$12="试卷",参数计算!SP9,IF(AND(初始录入!$M$12&lt;&gt;"试卷",初始录入!$M$12&lt;&gt;""),参数计算!KH9,"")),"")</f>
        <v/>
      </c>
      <c r="E7" s="161" t="str">
        <f>IF(AND(A7&lt;&gt;"",E$5&lt;&gt;""),IF(初始录入!$M$12="试卷",参数计算!WO9,IF(AND(初始录入!$M$12&lt;&gt;"试卷",初始录入!$M$12&lt;&gt;""),参数计算!KI9,"")),"")</f>
        <v/>
      </c>
      <c r="F7" s="161" t="str">
        <f>IF(AND(A7&lt;&gt;"",F$5&lt;&gt;""),IF(初始录入!$M$12="试卷",参数计算!AAN9,IF(AND(初始录入!$M$12&lt;&gt;"试卷",初始录入!$M$12&lt;&gt;""),参数计算!KJ9,"")),"")</f>
        <v/>
      </c>
      <c r="G7" s="161" t="str">
        <f>IF(AND(A7&lt;&gt;"",G$5&lt;&gt;""),IF(初始录入!$M$12="试卷",参数计算!AEM9,IF(AND(初始录入!$M$12&lt;&gt;"试卷",初始录入!$M$12&lt;&gt;""),参数计算!KK9,"")),"")</f>
        <v/>
      </c>
      <c r="H7" s="161" t="str">
        <f>IF(AND(A7&lt;&gt;"",H$5&lt;&gt;""),IF(初始录入!$M$12="试卷",参数计算!AIL9,IF(AND(初始录入!$M$12&lt;&gt;"试卷",初始录入!$M$12&lt;&gt;""),参数计算!KL9,"")),"")</f>
        <v/>
      </c>
      <c r="I7" s="162" t="str">
        <f t="shared" ref="I7:I70" si="0">IF(AND($A7&lt;&gt;"",$I$5&lt;&gt;""),SUM(D7:H7),"")</f>
        <v/>
      </c>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row>
    <row r="8" ht="24.95" customHeight="1" spans="1:84">
      <c r="A8" s="160" t="str">
        <f>IF($D$1&lt;&gt;"",参数计算!A10,"")</f>
        <v/>
      </c>
      <c r="B8" s="160" t="str">
        <f>IF($D$1&lt;&gt;"",参数计算!B10,"")</f>
        <v/>
      </c>
      <c r="C8" s="160" t="str">
        <f>IF($D$1&lt;&gt;"",参数计算!C10,"")</f>
        <v/>
      </c>
      <c r="D8" s="161" t="str">
        <f>IF(AND(A8&lt;&gt;"",D$5&lt;&gt;""),IF(初始录入!$M$12="试卷",参数计算!SP10,IF(AND(初始录入!$M$12&lt;&gt;"试卷",初始录入!$M$12&lt;&gt;""),参数计算!KH10,"")),"")</f>
        <v/>
      </c>
      <c r="E8" s="161" t="str">
        <f>IF(AND(A8&lt;&gt;"",E$5&lt;&gt;""),IF(初始录入!$M$12="试卷",参数计算!WO10,IF(AND(初始录入!$M$12&lt;&gt;"试卷",初始录入!$M$12&lt;&gt;""),参数计算!KI10,"")),"")</f>
        <v/>
      </c>
      <c r="F8" s="161" t="str">
        <f>IF(AND(A8&lt;&gt;"",F$5&lt;&gt;""),IF(初始录入!$M$12="试卷",参数计算!AAN10,IF(AND(初始录入!$M$12&lt;&gt;"试卷",初始录入!$M$12&lt;&gt;""),参数计算!KJ10,"")),"")</f>
        <v/>
      </c>
      <c r="G8" s="161" t="str">
        <f>IF(AND(A8&lt;&gt;"",G$5&lt;&gt;""),IF(初始录入!$M$12="试卷",参数计算!AEM10,IF(AND(初始录入!$M$12&lt;&gt;"试卷",初始录入!$M$12&lt;&gt;""),参数计算!KK10,"")),"")</f>
        <v/>
      </c>
      <c r="H8" s="161" t="str">
        <f>IF(AND(A8&lt;&gt;"",H$5&lt;&gt;""),IF(初始录入!$M$12="试卷",参数计算!AIL10,IF(AND(初始录入!$M$12&lt;&gt;"试卷",初始录入!$M$12&lt;&gt;""),参数计算!KL10,"")),"")</f>
        <v/>
      </c>
      <c r="I8" s="162" t="str">
        <f t="shared" si="0"/>
        <v/>
      </c>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row>
    <row r="9" ht="24.95" customHeight="1" spans="1:84">
      <c r="A9" s="160" t="str">
        <f>IF($D$1&lt;&gt;"",参数计算!A11,"")</f>
        <v/>
      </c>
      <c r="B9" s="160" t="str">
        <f>IF($D$1&lt;&gt;"",参数计算!B11,"")</f>
        <v/>
      </c>
      <c r="C9" s="160" t="str">
        <f>IF($D$1&lt;&gt;"",参数计算!C11,"")</f>
        <v/>
      </c>
      <c r="D9" s="161" t="str">
        <f>IF(AND(A9&lt;&gt;"",D$5&lt;&gt;""),IF(初始录入!$M$12="试卷",参数计算!SP11,IF(AND(初始录入!$M$12&lt;&gt;"试卷",初始录入!$M$12&lt;&gt;""),参数计算!KH11,"")),"")</f>
        <v/>
      </c>
      <c r="E9" s="161" t="str">
        <f>IF(AND(A9&lt;&gt;"",E$5&lt;&gt;""),IF(初始录入!$M$12="试卷",参数计算!WO11,IF(AND(初始录入!$M$12&lt;&gt;"试卷",初始录入!$M$12&lt;&gt;""),参数计算!KI11,"")),"")</f>
        <v/>
      </c>
      <c r="F9" s="161" t="str">
        <f>IF(AND(A9&lt;&gt;"",F$5&lt;&gt;""),IF(初始录入!$M$12="试卷",参数计算!AAN11,IF(AND(初始录入!$M$12&lt;&gt;"试卷",初始录入!$M$12&lt;&gt;""),参数计算!KJ11,"")),"")</f>
        <v/>
      </c>
      <c r="G9" s="161" t="str">
        <f>IF(AND(A9&lt;&gt;"",G$5&lt;&gt;""),IF(初始录入!$M$12="试卷",参数计算!AEM11,IF(AND(初始录入!$M$12&lt;&gt;"试卷",初始录入!$M$12&lt;&gt;""),参数计算!KK11,"")),"")</f>
        <v/>
      </c>
      <c r="H9" s="161" t="str">
        <f>IF(AND(A9&lt;&gt;"",H$5&lt;&gt;""),IF(初始录入!$M$12="试卷",参数计算!AIL11,IF(AND(初始录入!$M$12&lt;&gt;"试卷",初始录入!$M$12&lt;&gt;""),参数计算!KL11,"")),"")</f>
        <v/>
      </c>
      <c r="I9" s="162" t="str">
        <f t="shared" si="0"/>
        <v/>
      </c>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row>
    <row r="10" ht="24.95" customHeight="1" spans="1:84">
      <c r="A10" s="160" t="str">
        <f>IF($D$1&lt;&gt;"",参数计算!A12,"")</f>
        <v/>
      </c>
      <c r="B10" s="160" t="str">
        <f>IF($D$1&lt;&gt;"",参数计算!B12,"")</f>
        <v/>
      </c>
      <c r="C10" s="160" t="str">
        <f>IF($D$1&lt;&gt;"",参数计算!C12,"")</f>
        <v/>
      </c>
      <c r="D10" s="161" t="str">
        <f>IF(AND(A10&lt;&gt;"",D$5&lt;&gt;""),IF(初始录入!$M$12="试卷",参数计算!SP12,IF(AND(初始录入!$M$12&lt;&gt;"试卷",初始录入!$M$12&lt;&gt;""),参数计算!KH12,"")),"")</f>
        <v/>
      </c>
      <c r="E10" s="161" t="str">
        <f>IF(AND(A10&lt;&gt;"",E$5&lt;&gt;""),IF(初始录入!$M$12="试卷",参数计算!WO12,IF(AND(初始录入!$M$12&lt;&gt;"试卷",初始录入!$M$12&lt;&gt;""),参数计算!KI12,"")),"")</f>
        <v/>
      </c>
      <c r="F10" s="161" t="str">
        <f>IF(AND(A10&lt;&gt;"",F$5&lt;&gt;""),IF(初始录入!$M$12="试卷",参数计算!AAN12,IF(AND(初始录入!$M$12&lt;&gt;"试卷",初始录入!$M$12&lt;&gt;""),参数计算!KJ12,"")),"")</f>
        <v/>
      </c>
      <c r="G10" s="161" t="str">
        <f>IF(AND(A10&lt;&gt;"",G$5&lt;&gt;""),IF(初始录入!$M$12="试卷",参数计算!AEM12,IF(AND(初始录入!$M$12&lt;&gt;"试卷",初始录入!$M$12&lt;&gt;""),参数计算!KK12,"")),"")</f>
        <v/>
      </c>
      <c r="H10" s="161" t="str">
        <f>IF(AND(A10&lt;&gt;"",H$5&lt;&gt;""),IF(初始录入!$M$12="试卷",参数计算!AIL12,IF(AND(初始录入!$M$12&lt;&gt;"试卷",初始录入!$M$12&lt;&gt;""),参数计算!KL12,"")),"")</f>
        <v/>
      </c>
      <c r="I10" s="162" t="str">
        <f t="shared" si="0"/>
        <v/>
      </c>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row>
    <row r="11" ht="24.95" customHeight="1" spans="1:84">
      <c r="A11" s="160" t="str">
        <f>IF($D$1&lt;&gt;"",参数计算!A13,"")</f>
        <v/>
      </c>
      <c r="B11" s="160" t="str">
        <f>IF($D$1&lt;&gt;"",参数计算!B13,"")</f>
        <v/>
      </c>
      <c r="C11" s="160" t="str">
        <f>IF($D$1&lt;&gt;"",参数计算!C13,"")</f>
        <v/>
      </c>
      <c r="D11" s="161" t="str">
        <f>IF(AND(A11&lt;&gt;"",D$5&lt;&gt;""),IF(初始录入!$M$12="试卷",参数计算!SP13,IF(AND(初始录入!$M$12&lt;&gt;"试卷",初始录入!$M$12&lt;&gt;""),参数计算!KH13,"")),"")</f>
        <v/>
      </c>
      <c r="E11" s="161" t="str">
        <f>IF(AND(A11&lt;&gt;"",E$5&lt;&gt;""),IF(初始录入!$M$12="试卷",参数计算!WO13,IF(AND(初始录入!$M$12&lt;&gt;"试卷",初始录入!$M$12&lt;&gt;""),参数计算!KI13,"")),"")</f>
        <v/>
      </c>
      <c r="F11" s="161" t="str">
        <f>IF(AND(A11&lt;&gt;"",F$5&lt;&gt;""),IF(初始录入!$M$12="试卷",参数计算!AAN13,IF(AND(初始录入!$M$12&lt;&gt;"试卷",初始录入!$M$12&lt;&gt;""),参数计算!KJ13,"")),"")</f>
        <v/>
      </c>
      <c r="G11" s="161" t="str">
        <f>IF(AND(A11&lt;&gt;"",G$5&lt;&gt;""),IF(初始录入!$M$12="试卷",参数计算!AEM13,IF(AND(初始录入!$M$12&lt;&gt;"试卷",初始录入!$M$12&lt;&gt;""),参数计算!KK13,"")),"")</f>
        <v/>
      </c>
      <c r="H11" s="161" t="str">
        <f>IF(AND(A11&lt;&gt;"",H$5&lt;&gt;""),IF(初始录入!$M$12="试卷",参数计算!AIL13,IF(AND(初始录入!$M$12&lt;&gt;"试卷",初始录入!$M$12&lt;&gt;""),参数计算!KL13,"")),"")</f>
        <v/>
      </c>
      <c r="I11" s="162" t="str">
        <f t="shared" si="0"/>
        <v/>
      </c>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row>
    <row r="12" ht="24.95" customHeight="1" spans="1:84">
      <c r="A12" s="160" t="str">
        <f>IF($D$1&lt;&gt;"",参数计算!A14,"")</f>
        <v/>
      </c>
      <c r="B12" s="160" t="str">
        <f>IF($D$1&lt;&gt;"",参数计算!B14,"")</f>
        <v/>
      </c>
      <c r="C12" s="160" t="str">
        <f>IF($D$1&lt;&gt;"",参数计算!C14,"")</f>
        <v/>
      </c>
      <c r="D12" s="161" t="str">
        <f>IF(AND(A12&lt;&gt;"",D$5&lt;&gt;""),IF(初始录入!$M$12="试卷",参数计算!SP14,IF(AND(初始录入!$M$12&lt;&gt;"试卷",初始录入!$M$12&lt;&gt;""),参数计算!KH14,"")),"")</f>
        <v/>
      </c>
      <c r="E12" s="161" t="str">
        <f>IF(AND(A12&lt;&gt;"",E$5&lt;&gt;""),IF(初始录入!$M$12="试卷",参数计算!WO14,IF(AND(初始录入!$M$12&lt;&gt;"试卷",初始录入!$M$12&lt;&gt;""),参数计算!KI14,"")),"")</f>
        <v/>
      </c>
      <c r="F12" s="161" t="str">
        <f>IF(AND(A12&lt;&gt;"",F$5&lt;&gt;""),IF(初始录入!$M$12="试卷",参数计算!AAN14,IF(AND(初始录入!$M$12&lt;&gt;"试卷",初始录入!$M$12&lt;&gt;""),参数计算!KJ14,"")),"")</f>
        <v/>
      </c>
      <c r="G12" s="161" t="str">
        <f>IF(AND(A12&lt;&gt;"",G$5&lt;&gt;""),IF(初始录入!$M$12="试卷",参数计算!AEM14,IF(AND(初始录入!$M$12&lt;&gt;"试卷",初始录入!$M$12&lt;&gt;""),参数计算!KK14,"")),"")</f>
        <v/>
      </c>
      <c r="H12" s="161" t="str">
        <f>IF(AND(A12&lt;&gt;"",H$5&lt;&gt;""),IF(初始录入!$M$12="试卷",参数计算!AIL14,IF(AND(初始录入!$M$12&lt;&gt;"试卷",初始录入!$M$12&lt;&gt;""),参数计算!KL14,"")),"")</f>
        <v/>
      </c>
      <c r="I12" s="162" t="str">
        <f t="shared" si="0"/>
        <v/>
      </c>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row>
    <row r="13" ht="24.95" customHeight="1" spans="1:84">
      <c r="A13" s="160" t="str">
        <f>IF($D$1&lt;&gt;"",参数计算!A15,"")</f>
        <v/>
      </c>
      <c r="B13" s="160" t="str">
        <f>IF($D$1&lt;&gt;"",参数计算!B15,"")</f>
        <v/>
      </c>
      <c r="C13" s="160" t="str">
        <f>IF($D$1&lt;&gt;"",参数计算!C15,"")</f>
        <v/>
      </c>
      <c r="D13" s="161" t="str">
        <f>IF(AND(A13&lt;&gt;"",D$5&lt;&gt;""),IF(初始录入!$M$12="试卷",参数计算!SP15,IF(AND(初始录入!$M$12&lt;&gt;"试卷",初始录入!$M$12&lt;&gt;""),参数计算!KH15,"")),"")</f>
        <v/>
      </c>
      <c r="E13" s="161" t="str">
        <f>IF(AND(A13&lt;&gt;"",E$5&lt;&gt;""),IF(初始录入!$M$12="试卷",参数计算!WO15,IF(AND(初始录入!$M$12&lt;&gt;"试卷",初始录入!$M$12&lt;&gt;""),参数计算!KI15,"")),"")</f>
        <v/>
      </c>
      <c r="F13" s="161" t="str">
        <f>IF(AND(A13&lt;&gt;"",F$5&lt;&gt;""),IF(初始录入!$M$12="试卷",参数计算!AAN15,IF(AND(初始录入!$M$12&lt;&gt;"试卷",初始录入!$M$12&lt;&gt;""),参数计算!KJ15,"")),"")</f>
        <v/>
      </c>
      <c r="G13" s="161" t="str">
        <f>IF(AND(A13&lt;&gt;"",G$5&lt;&gt;""),IF(初始录入!$M$12="试卷",参数计算!AEM15,IF(AND(初始录入!$M$12&lt;&gt;"试卷",初始录入!$M$12&lt;&gt;""),参数计算!KK15,"")),"")</f>
        <v/>
      </c>
      <c r="H13" s="161" t="str">
        <f>IF(AND(A13&lt;&gt;"",H$5&lt;&gt;""),IF(初始录入!$M$12="试卷",参数计算!AIL15,IF(AND(初始录入!$M$12&lt;&gt;"试卷",初始录入!$M$12&lt;&gt;""),参数计算!KL15,"")),"")</f>
        <v/>
      </c>
      <c r="I13" s="162" t="str">
        <f t="shared" si="0"/>
        <v/>
      </c>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ht="24.95" customHeight="1" spans="1:84">
      <c r="A14" s="160" t="str">
        <f>IF($D$1&lt;&gt;"",参数计算!A16,"")</f>
        <v/>
      </c>
      <c r="B14" s="160" t="str">
        <f>IF($D$1&lt;&gt;"",参数计算!B16,"")</f>
        <v/>
      </c>
      <c r="C14" s="160" t="str">
        <f>IF($D$1&lt;&gt;"",参数计算!C16,"")</f>
        <v/>
      </c>
      <c r="D14" s="161" t="str">
        <f>IF(AND(A14&lt;&gt;"",D$5&lt;&gt;""),IF(初始录入!$M$12="试卷",参数计算!SP16,IF(AND(初始录入!$M$12&lt;&gt;"试卷",初始录入!$M$12&lt;&gt;""),参数计算!KH16,"")),"")</f>
        <v/>
      </c>
      <c r="E14" s="161" t="str">
        <f>IF(AND(A14&lt;&gt;"",E$5&lt;&gt;""),IF(初始录入!$M$12="试卷",参数计算!WO16,IF(AND(初始录入!$M$12&lt;&gt;"试卷",初始录入!$M$12&lt;&gt;""),参数计算!KI16,"")),"")</f>
        <v/>
      </c>
      <c r="F14" s="161" t="str">
        <f>IF(AND(A14&lt;&gt;"",F$5&lt;&gt;""),IF(初始录入!$M$12="试卷",参数计算!AAN16,IF(AND(初始录入!$M$12&lt;&gt;"试卷",初始录入!$M$12&lt;&gt;""),参数计算!KJ16,"")),"")</f>
        <v/>
      </c>
      <c r="G14" s="161" t="str">
        <f>IF(AND(A14&lt;&gt;"",G$5&lt;&gt;""),IF(初始录入!$M$12="试卷",参数计算!AEM16,IF(AND(初始录入!$M$12&lt;&gt;"试卷",初始录入!$M$12&lt;&gt;""),参数计算!KK16,"")),"")</f>
        <v/>
      </c>
      <c r="H14" s="161" t="str">
        <f>IF(AND(A14&lt;&gt;"",H$5&lt;&gt;""),IF(初始录入!$M$12="试卷",参数计算!AIL16,IF(AND(初始录入!$M$12&lt;&gt;"试卷",初始录入!$M$12&lt;&gt;""),参数计算!KL16,"")),"")</f>
        <v/>
      </c>
      <c r="I14" s="162" t="str">
        <f t="shared" si="0"/>
        <v/>
      </c>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row>
    <row r="15" ht="24.95" customHeight="1" spans="1:84">
      <c r="A15" s="160" t="str">
        <f>IF($D$1&lt;&gt;"",参数计算!A17,"")</f>
        <v/>
      </c>
      <c r="B15" s="160" t="str">
        <f>IF($D$1&lt;&gt;"",参数计算!B17,"")</f>
        <v/>
      </c>
      <c r="C15" s="160" t="str">
        <f>IF($D$1&lt;&gt;"",参数计算!C17,"")</f>
        <v/>
      </c>
      <c r="D15" s="161" t="str">
        <f>IF(AND(A15&lt;&gt;"",D$5&lt;&gt;""),IF(初始录入!$M$12="试卷",参数计算!SP17,IF(AND(初始录入!$M$12&lt;&gt;"试卷",初始录入!$M$12&lt;&gt;""),参数计算!KH17,"")),"")</f>
        <v/>
      </c>
      <c r="E15" s="161" t="str">
        <f>IF(AND(A15&lt;&gt;"",E$5&lt;&gt;""),IF(初始录入!$M$12="试卷",参数计算!WO17,IF(AND(初始录入!$M$12&lt;&gt;"试卷",初始录入!$M$12&lt;&gt;""),参数计算!KI17,"")),"")</f>
        <v/>
      </c>
      <c r="F15" s="161" t="str">
        <f>IF(AND(A15&lt;&gt;"",F$5&lt;&gt;""),IF(初始录入!$M$12="试卷",参数计算!AAN17,IF(AND(初始录入!$M$12&lt;&gt;"试卷",初始录入!$M$12&lt;&gt;""),参数计算!KJ17,"")),"")</f>
        <v/>
      </c>
      <c r="G15" s="161" t="str">
        <f>IF(AND(A15&lt;&gt;"",G$5&lt;&gt;""),IF(初始录入!$M$12="试卷",参数计算!AEM17,IF(AND(初始录入!$M$12&lt;&gt;"试卷",初始录入!$M$12&lt;&gt;""),参数计算!KK17,"")),"")</f>
        <v/>
      </c>
      <c r="H15" s="161" t="str">
        <f>IF(AND(A15&lt;&gt;"",H$5&lt;&gt;""),IF(初始录入!$M$12="试卷",参数计算!AIL17,IF(AND(初始录入!$M$12&lt;&gt;"试卷",初始录入!$M$12&lt;&gt;""),参数计算!KL17,"")),"")</f>
        <v/>
      </c>
      <c r="I15" s="162" t="str">
        <f t="shared" si="0"/>
        <v/>
      </c>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row>
    <row r="16" ht="24.95" customHeight="1" spans="1:84">
      <c r="A16" s="160" t="str">
        <f>IF($D$1&lt;&gt;"",参数计算!A18,"")</f>
        <v/>
      </c>
      <c r="B16" s="160" t="str">
        <f>IF($D$1&lt;&gt;"",参数计算!B18,"")</f>
        <v/>
      </c>
      <c r="C16" s="160" t="str">
        <f>IF($D$1&lt;&gt;"",参数计算!C18,"")</f>
        <v/>
      </c>
      <c r="D16" s="161" t="str">
        <f>IF(AND(A16&lt;&gt;"",D$5&lt;&gt;""),IF(初始录入!$M$12="试卷",参数计算!SP18,IF(AND(初始录入!$M$12&lt;&gt;"试卷",初始录入!$M$12&lt;&gt;""),参数计算!KH18,"")),"")</f>
        <v/>
      </c>
      <c r="E16" s="161" t="str">
        <f>IF(AND(A16&lt;&gt;"",E$5&lt;&gt;""),IF(初始录入!$M$12="试卷",参数计算!WO18,IF(AND(初始录入!$M$12&lt;&gt;"试卷",初始录入!$M$12&lt;&gt;""),参数计算!KI18,"")),"")</f>
        <v/>
      </c>
      <c r="F16" s="161" t="str">
        <f>IF(AND(A16&lt;&gt;"",F$5&lt;&gt;""),IF(初始录入!$M$12="试卷",参数计算!AAN18,IF(AND(初始录入!$M$12&lt;&gt;"试卷",初始录入!$M$12&lt;&gt;""),参数计算!KJ18,"")),"")</f>
        <v/>
      </c>
      <c r="G16" s="161" t="str">
        <f>IF(AND(A16&lt;&gt;"",G$5&lt;&gt;""),IF(初始录入!$M$12="试卷",参数计算!AEM18,IF(AND(初始录入!$M$12&lt;&gt;"试卷",初始录入!$M$12&lt;&gt;""),参数计算!KK18,"")),"")</f>
        <v/>
      </c>
      <c r="H16" s="161" t="str">
        <f>IF(AND(A16&lt;&gt;"",H$5&lt;&gt;""),IF(初始录入!$M$12="试卷",参数计算!AIL18,IF(AND(初始录入!$M$12&lt;&gt;"试卷",初始录入!$M$12&lt;&gt;""),参数计算!KL18,"")),"")</f>
        <v/>
      </c>
      <c r="I16" s="162" t="str">
        <f t="shared" si="0"/>
        <v/>
      </c>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row>
    <row r="17" ht="24.95" customHeight="1" spans="1:84">
      <c r="A17" s="160" t="str">
        <f>IF($D$1&lt;&gt;"",参数计算!A19,"")</f>
        <v/>
      </c>
      <c r="B17" s="160" t="str">
        <f>IF($D$1&lt;&gt;"",参数计算!B19,"")</f>
        <v/>
      </c>
      <c r="C17" s="160" t="str">
        <f>IF($D$1&lt;&gt;"",参数计算!C19,"")</f>
        <v/>
      </c>
      <c r="D17" s="161" t="str">
        <f>IF(AND(A17&lt;&gt;"",D$5&lt;&gt;""),IF(初始录入!$M$12="试卷",参数计算!SP19,IF(AND(初始录入!$M$12&lt;&gt;"试卷",初始录入!$M$12&lt;&gt;""),参数计算!KH19,"")),"")</f>
        <v/>
      </c>
      <c r="E17" s="161" t="str">
        <f>IF(AND(A17&lt;&gt;"",E$5&lt;&gt;""),IF(初始录入!$M$12="试卷",参数计算!WO19,IF(AND(初始录入!$M$12&lt;&gt;"试卷",初始录入!$M$12&lt;&gt;""),参数计算!KI19,"")),"")</f>
        <v/>
      </c>
      <c r="F17" s="161" t="str">
        <f>IF(AND(A17&lt;&gt;"",F$5&lt;&gt;""),IF(初始录入!$M$12="试卷",参数计算!AAN19,IF(AND(初始录入!$M$12&lt;&gt;"试卷",初始录入!$M$12&lt;&gt;""),参数计算!KJ19,"")),"")</f>
        <v/>
      </c>
      <c r="G17" s="161" t="str">
        <f>IF(AND(A17&lt;&gt;"",G$5&lt;&gt;""),IF(初始录入!$M$12="试卷",参数计算!AEM19,IF(AND(初始录入!$M$12&lt;&gt;"试卷",初始录入!$M$12&lt;&gt;""),参数计算!KK19,"")),"")</f>
        <v/>
      </c>
      <c r="H17" s="161" t="str">
        <f>IF(AND(A17&lt;&gt;"",H$5&lt;&gt;""),IF(初始录入!$M$12="试卷",参数计算!AIL19,IF(AND(初始录入!$M$12&lt;&gt;"试卷",初始录入!$M$12&lt;&gt;""),参数计算!KL19,"")),"")</f>
        <v/>
      </c>
      <c r="I17" s="162" t="str">
        <f t="shared" si="0"/>
        <v/>
      </c>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row>
    <row r="18" ht="24.95" customHeight="1" spans="1:84">
      <c r="A18" s="160" t="str">
        <f>IF($D$1&lt;&gt;"",参数计算!A20,"")</f>
        <v/>
      </c>
      <c r="B18" s="160" t="str">
        <f>IF($D$1&lt;&gt;"",参数计算!B20,"")</f>
        <v/>
      </c>
      <c r="C18" s="160" t="str">
        <f>IF($D$1&lt;&gt;"",参数计算!C20,"")</f>
        <v/>
      </c>
      <c r="D18" s="161" t="str">
        <f>IF(AND(A18&lt;&gt;"",D$5&lt;&gt;""),IF(初始录入!$M$12="试卷",参数计算!SP20,IF(AND(初始录入!$M$12&lt;&gt;"试卷",初始录入!$M$12&lt;&gt;""),参数计算!KH20,"")),"")</f>
        <v/>
      </c>
      <c r="E18" s="161" t="str">
        <f>IF(AND(A18&lt;&gt;"",E$5&lt;&gt;""),IF(初始录入!$M$12="试卷",参数计算!WO20,IF(AND(初始录入!$M$12&lt;&gt;"试卷",初始录入!$M$12&lt;&gt;""),参数计算!KI20,"")),"")</f>
        <v/>
      </c>
      <c r="F18" s="161" t="str">
        <f>IF(AND(A18&lt;&gt;"",F$5&lt;&gt;""),IF(初始录入!$M$12="试卷",参数计算!AAN20,IF(AND(初始录入!$M$12&lt;&gt;"试卷",初始录入!$M$12&lt;&gt;""),参数计算!KJ20,"")),"")</f>
        <v/>
      </c>
      <c r="G18" s="161" t="str">
        <f>IF(AND(A18&lt;&gt;"",G$5&lt;&gt;""),IF(初始录入!$M$12="试卷",参数计算!AEM20,IF(AND(初始录入!$M$12&lt;&gt;"试卷",初始录入!$M$12&lt;&gt;""),参数计算!KK20,"")),"")</f>
        <v/>
      </c>
      <c r="H18" s="161" t="str">
        <f>IF(AND(A18&lt;&gt;"",H$5&lt;&gt;""),IF(初始录入!$M$12="试卷",参数计算!AIL20,IF(AND(初始录入!$M$12&lt;&gt;"试卷",初始录入!$M$12&lt;&gt;""),参数计算!KL20,"")),"")</f>
        <v/>
      </c>
      <c r="I18" s="162" t="str">
        <f t="shared" si="0"/>
        <v/>
      </c>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row>
    <row r="19" ht="24.95" customHeight="1" spans="1:84">
      <c r="A19" s="160" t="str">
        <f>IF($D$1&lt;&gt;"",参数计算!A21,"")</f>
        <v/>
      </c>
      <c r="B19" s="160" t="str">
        <f>IF($D$1&lt;&gt;"",参数计算!B21,"")</f>
        <v/>
      </c>
      <c r="C19" s="160" t="str">
        <f>IF($D$1&lt;&gt;"",参数计算!C21,"")</f>
        <v/>
      </c>
      <c r="D19" s="161" t="str">
        <f>IF(AND(A19&lt;&gt;"",D$5&lt;&gt;""),IF(初始录入!$M$12="试卷",参数计算!SP21,IF(AND(初始录入!$M$12&lt;&gt;"试卷",初始录入!$M$12&lt;&gt;""),参数计算!KH21,"")),"")</f>
        <v/>
      </c>
      <c r="E19" s="161" t="str">
        <f>IF(AND(A19&lt;&gt;"",E$5&lt;&gt;""),IF(初始录入!$M$12="试卷",参数计算!WO21,IF(AND(初始录入!$M$12&lt;&gt;"试卷",初始录入!$M$12&lt;&gt;""),参数计算!KI21,"")),"")</f>
        <v/>
      </c>
      <c r="F19" s="161" t="str">
        <f>IF(AND(A19&lt;&gt;"",F$5&lt;&gt;""),IF(初始录入!$M$12="试卷",参数计算!AAN21,IF(AND(初始录入!$M$12&lt;&gt;"试卷",初始录入!$M$12&lt;&gt;""),参数计算!KJ21,"")),"")</f>
        <v/>
      </c>
      <c r="G19" s="161" t="str">
        <f>IF(AND(A19&lt;&gt;"",G$5&lt;&gt;""),IF(初始录入!$M$12="试卷",参数计算!AEM21,IF(AND(初始录入!$M$12&lt;&gt;"试卷",初始录入!$M$12&lt;&gt;""),参数计算!KK21,"")),"")</f>
        <v/>
      </c>
      <c r="H19" s="161" t="str">
        <f>IF(AND(A19&lt;&gt;"",H$5&lt;&gt;""),IF(初始录入!$M$12="试卷",参数计算!AIL21,IF(AND(初始录入!$M$12&lt;&gt;"试卷",初始录入!$M$12&lt;&gt;""),参数计算!KL21,"")),"")</f>
        <v/>
      </c>
      <c r="I19" s="162" t="str">
        <f t="shared" si="0"/>
        <v/>
      </c>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row>
    <row r="20" ht="24.95" customHeight="1" spans="1:84">
      <c r="A20" s="160" t="str">
        <f>IF($D$1&lt;&gt;"",参数计算!A22,"")</f>
        <v/>
      </c>
      <c r="B20" s="160" t="str">
        <f>IF($D$1&lt;&gt;"",参数计算!B22,"")</f>
        <v/>
      </c>
      <c r="C20" s="160" t="str">
        <f>IF($D$1&lt;&gt;"",参数计算!C22,"")</f>
        <v/>
      </c>
      <c r="D20" s="161" t="str">
        <f>IF(AND(A20&lt;&gt;"",D$5&lt;&gt;""),IF(初始录入!$M$12="试卷",参数计算!SP22,IF(AND(初始录入!$M$12&lt;&gt;"试卷",初始录入!$M$12&lt;&gt;""),参数计算!KH22,"")),"")</f>
        <v/>
      </c>
      <c r="E20" s="161" t="str">
        <f>IF(AND(A20&lt;&gt;"",E$5&lt;&gt;""),IF(初始录入!$M$12="试卷",参数计算!WO22,IF(AND(初始录入!$M$12&lt;&gt;"试卷",初始录入!$M$12&lt;&gt;""),参数计算!KI22,"")),"")</f>
        <v/>
      </c>
      <c r="F20" s="161" t="str">
        <f>IF(AND(A20&lt;&gt;"",F$5&lt;&gt;""),IF(初始录入!$M$12="试卷",参数计算!AAN22,IF(AND(初始录入!$M$12&lt;&gt;"试卷",初始录入!$M$12&lt;&gt;""),参数计算!KJ22,"")),"")</f>
        <v/>
      </c>
      <c r="G20" s="161" t="str">
        <f>IF(AND(A20&lt;&gt;"",G$5&lt;&gt;""),IF(初始录入!$M$12="试卷",参数计算!AEM22,IF(AND(初始录入!$M$12&lt;&gt;"试卷",初始录入!$M$12&lt;&gt;""),参数计算!KK22,"")),"")</f>
        <v/>
      </c>
      <c r="H20" s="161" t="str">
        <f>IF(AND(A20&lt;&gt;"",H$5&lt;&gt;""),IF(初始录入!$M$12="试卷",参数计算!AIL22,IF(AND(初始录入!$M$12&lt;&gt;"试卷",初始录入!$M$12&lt;&gt;""),参数计算!KL22,"")),"")</f>
        <v/>
      </c>
      <c r="I20" s="162" t="str">
        <f t="shared" si="0"/>
        <v/>
      </c>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row>
    <row r="21" ht="24.95" customHeight="1" spans="1:84">
      <c r="A21" s="160" t="str">
        <f>IF($D$1&lt;&gt;"",参数计算!A23,"")</f>
        <v/>
      </c>
      <c r="B21" s="160" t="str">
        <f>IF($D$1&lt;&gt;"",参数计算!B23,"")</f>
        <v/>
      </c>
      <c r="C21" s="160" t="str">
        <f>IF($D$1&lt;&gt;"",参数计算!C23,"")</f>
        <v/>
      </c>
      <c r="D21" s="161" t="str">
        <f>IF(AND(A21&lt;&gt;"",D$5&lt;&gt;""),IF(初始录入!$M$12="试卷",参数计算!SP23,IF(AND(初始录入!$M$12&lt;&gt;"试卷",初始录入!$M$12&lt;&gt;""),参数计算!KH23,"")),"")</f>
        <v/>
      </c>
      <c r="E21" s="161" t="str">
        <f>IF(AND(A21&lt;&gt;"",E$5&lt;&gt;""),IF(初始录入!$M$12="试卷",参数计算!WO23,IF(AND(初始录入!$M$12&lt;&gt;"试卷",初始录入!$M$12&lt;&gt;""),参数计算!KI23,"")),"")</f>
        <v/>
      </c>
      <c r="F21" s="161" t="str">
        <f>IF(AND(A21&lt;&gt;"",F$5&lt;&gt;""),IF(初始录入!$M$12="试卷",参数计算!AAN23,IF(AND(初始录入!$M$12&lt;&gt;"试卷",初始录入!$M$12&lt;&gt;""),参数计算!KJ23,"")),"")</f>
        <v/>
      </c>
      <c r="G21" s="161" t="str">
        <f>IF(AND(A21&lt;&gt;"",G$5&lt;&gt;""),IF(初始录入!$M$12="试卷",参数计算!AEM23,IF(AND(初始录入!$M$12&lt;&gt;"试卷",初始录入!$M$12&lt;&gt;""),参数计算!KK23,"")),"")</f>
        <v/>
      </c>
      <c r="H21" s="161" t="str">
        <f>IF(AND(A21&lt;&gt;"",H$5&lt;&gt;""),IF(初始录入!$M$12="试卷",参数计算!AIL23,IF(AND(初始录入!$M$12&lt;&gt;"试卷",初始录入!$M$12&lt;&gt;""),参数计算!KL23,"")),"")</f>
        <v/>
      </c>
      <c r="I21" s="162" t="str">
        <f t="shared" si="0"/>
        <v/>
      </c>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row>
    <row r="22" ht="24.95" customHeight="1" spans="1:84">
      <c r="A22" s="160" t="str">
        <f>IF($D$1&lt;&gt;"",参数计算!A24,"")</f>
        <v/>
      </c>
      <c r="B22" s="160" t="str">
        <f>IF($D$1&lt;&gt;"",参数计算!B24,"")</f>
        <v/>
      </c>
      <c r="C22" s="160" t="str">
        <f>IF($D$1&lt;&gt;"",参数计算!C24,"")</f>
        <v/>
      </c>
      <c r="D22" s="161" t="str">
        <f>IF(AND(A22&lt;&gt;"",D$5&lt;&gt;""),IF(初始录入!$M$12="试卷",参数计算!SP24,IF(AND(初始录入!$M$12&lt;&gt;"试卷",初始录入!$M$12&lt;&gt;""),参数计算!KH24,"")),"")</f>
        <v/>
      </c>
      <c r="E22" s="161" t="str">
        <f>IF(AND(A22&lt;&gt;"",E$5&lt;&gt;""),IF(初始录入!$M$12="试卷",参数计算!WO24,IF(AND(初始录入!$M$12&lt;&gt;"试卷",初始录入!$M$12&lt;&gt;""),参数计算!KI24,"")),"")</f>
        <v/>
      </c>
      <c r="F22" s="161" t="str">
        <f>IF(AND(A22&lt;&gt;"",F$5&lt;&gt;""),IF(初始录入!$M$12="试卷",参数计算!AAN24,IF(AND(初始录入!$M$12&lt;&gt;"试卷",初始录入!$M$12&lt;&gt;""),参数计算!KJ24,"")),"")</f>
        <v/>
      </c>
      <c r="G22" s="161" t="str">
        <f>IF(AND(A22&lt;&gt;"",G$5&lt;&gt;""),IF(初始录入!$M$12="试卷",参数计算!AEM24,IF(AND(初始录入!$M$12&lt;&gt;"试卷",初始录入!$M$12&lt;&gt;""),参数计算!KK24,"")),"")</f>
        <v/>
      </c>
      <c r="H22" s="161" t="str">
        <f>IF(AND(A22&lt;&gt;"",H$5&lt;&gt;""),IF(初始录入!$M$12="试卷",参数计算!AIL24,IF(AND(初始录入!$M$12&lt;&gt;"试卷",初始录入!$M$12&lt;&gt;""),参数计算!KL24,"")),"")</f>
        <v/>
      </c>
      <c r="I22" s="162" t="str">
        <f t="shared" si="0"/>
        <v/>
      </c>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row>
    <row r="23" ht="24.95" customHeight="1" spans="1:84">
      <c r="A23" s="160" t="str">
        <f>IF($D$1&lt;&gt;"",参数计算!A25,"")</f>
        <v/>
      </c>
      <c r="B23" s="160" t="str">
        <f>IF($D$1&lt;&gt;"",参数计算!B25,"")</f>
        <v/>
      </c>
      <c r="C23" s="160" t="str">
        <f>IF($D$1&lt;&gt;"",参数计算!C25,"")</f>
        <v/>
      </c>
      <c r="D23" s="161" t="str">
        <f>IF(AND(A23&lt;&gt;"",D$5&lt;&gt;""),IF(初始录入!$M$12="试卷",参数计算!SP25,IF(AND(初始录入!$M$12&lt;&gt;"试卷",初始录入!$M$12&lt;&gt;""),参数计算!KH25,"")),"")</f>
        <v/>
      </c>
      <c r="E23" s="161" t="str">
        <f>IF(AND(A23&lt;&gt;"",E$5&lt;&gt;""),IF(初始录入!$M$12="试卷",参数计算!WO25,IF(AND(初始录入!$M$12&lt;&gt;"试卷",初始录入!$M$12&lt;&gt;""),参数计算!KI25,"")),"")</f>
        <v/>
      </c>
      <c r="F23" s="161" t="str">
        <f>IF(AND(A23&lt;&gt;"",F$5&lt;&gt;""),IF(初始录入!$M$12="试卷",参数计算!AAN25,IF(AND(初始录入!$M$12&lt;&gt;"试卷",初始录入!$M$12&lt;&gt;""),参数计算!KJ25,"")),"")</f>
        <v/>
      </c>
      <c r="G23" s="161" t="str">
        <f>IF(AND(A23&lt;&gt;"",G$5&lt;&gt;""),IF(初始录入!$M$12="试卷",参数计算!AEM25,IF(AND(初始录入!$M$12&lt;&gt;"试卷",初始录入!$M$12&lt;&gt;""),参数计算!KK25,"")),"")</f>
        <v/>
      </c>
      <c r="H23" s="161" t="str">
        <f>IF(AND(A23&lt;&gt;"",H$5&lt;&gt;""),IF(初始录入!$M$12="试卷",参数计算!AIL25,IF(AND(初始录入!$M$12&lt;&gt;"试卷",初始录入!$M$12&lt;&gt;""),参数计算!KL25,"")),"")</f>
        <v/>
      </c>
      <c r="I23" s="162" t="str">
        <f t="shared" si="0"/>
        <v/>
      </c>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row>
    <row r="24" ht="24.95" customHeight="1" spans="1:84">
      <c r="A24" s="160" t="str">
        <f>IF($D$1&lt;&gt;"",参数计算!A26,"")</f>
        <v/>
      </c>
      <c r="B24" s="160" t="str">
        <f>IF($D$1&lt;&gt;"",参数计算!B26,"")</f>
        <v/>
      </c>
      <c r="C24" s="160" t="str">
        <f>IF($D$1&lt;&gt;"",参数计算!C26,"")</f>
        <v/>
      </c>
      <c r="D24" s="161" t="str">
        <f>IF(AND(A24&lt;&gt;"",D$5&lt;&gt;""),IF(初始录入!$M$12="试卷",参数计算!SP26,IF(AND(初始录入!$M$12&lt;&gt;"试卷",初始录入!$M$12&lt;&gt;""),参数计算!KH26,"")),"")</f>
        <v/>
      </c>
      <c r="E24" s="161" t="str">
        <f>IF(AND(A24&lt;&gt;"",E$5&lt;&gt;""),IF(初始录入!$M$12="试卷",参数计算!WO26,IF(AND(初始录入!$M$12&lt;&gt;"试卷",初始录入!$M$12&lt;&gt;""),参数计算!KI26,"")),"")</f>
        <v/>
      </c>
      <c r="F24" s="161" t="str">
        <f>IF(AND(A24&lt;&gt;"",F$5&lt;&gt;""),IF(初始录入!$M$12="试卷",参数计算!AAN26,IF(AND(初始录入!$M$12&lt;&gt;"试卷",初始录入!$M$12&lt;&gt;""),参数计算!KJ26,"")),"")</f>
        <v/>
      </c>
      <c r="G24" s="161" t="str">
        <f>IF(AND(A24&lt;&gt;"",G$5&lt;&gt;""),IF(初始录入!$M$12="试卷",参数计算!AEM26,IF(AND(初始录入!$M$12&lt;&gt;"试卷",初始录入!$M$12&lt;&gt;""),参数计算!KK26,"")),"")</f>
        <v/>
      </c>
      <c r="H24" s="161" t="str">
        <f>IF(AND(A24&lt;&gt;"",H$5&lt;&gt;""),IF(初始录入!$M$12="试卷",参数计算!AIL26,IF(AND(初始录入!$M$12&lt;&gt;"试卷",初始录入!$M$12&lt;&gt;""),参数计算!KL26,"")),"")</f>
        <v/>
      </c>
      <c r="I24" s="162" t="str">
        <f t="shared" si="0"/>
        <v/>
      </c>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row>
    <row r="25" ht="24.95" customHeight="1" spans="1:84">
      <c r="A25" s="160" t="str">
        <f>IF($D$1&lt;&gt;"",参数计算!A27,"")</f>
        <v/>
      </c>
      <c r="B25" s="160" t="str">
        <f>IF($D$1&lt;&gt;"",参数计算!B27,"")</f>
        <v/>
      </c>
      <c r="C25" s="160" t="str">
        <f>IF($D$1&lt;&gt;"",参数计算!C27,"")</f>
        <v/>
      </c>
      <c r="D25" s="161" t="str">
        <f>IF(AND(A25&lt;&gt;"",D$5&lt;&gt;""),IF(初始录入!$M$12="试卷",参数计算!SP27,IF(AND(初始录入!$M$12&lt;&gt;"试卷",初始录入!$M$12&lt;&gt;""),参数计算!KH27,"")),"")</f>
        <v/>
      </c>
      <c r="E25" s="161" t="str">
        <f>IF(AND(A25&lt;&gt;"",E$5&lt;&gt;""),IF(初始录入!$M$12="试卷",参数计算!WO27,IF(AND(初始录入!$M$12&lt;&gt;"试卷",初始录入!$M$12&lt;&gt;""),参数计算!KI27,"")),"")</f>
        <v/>
      </c>
      <c r="F25" s="161" t="str">
        <f>IF(AND(A25&lt;&gt;"",F$5&lt;&gt;""),IF(初始录入!$M$12="试卷",参数计算!AAN27,IF(AND(初始录入!$M$12&lt;&gt;"试卷",初始录入!$M$12&lt;&gt;""),参数计算!KJ27,"")),"")</f>
        <v/>
      </c>
      <c r="G25" s="161" t="str">
        <f>IF(AND(A25&lt;&gt;"",G$5&lt;&gt;""),IF(初始录入!$M$12="试卷",参数计算!AEM27,IF(AND(初始录入!$M$12&lt;&gt;"试卷",初始录入!$M$12&lt;&gt;""),参数计算!KK27,"")),"")</f>
        <v/>
      </c>
      <c r="H25" s="161" t="str">
        <f>IF(AND(A25&lt;&gt;"",H$5&lt;&gt;""),IF(初始录入!$M$12="试卷",参数计算!AIL27,IF(AND(初始录入!$M$12&lt;&gt;"试卷",初始录入!$M$12&lt;&gt;""),参数计算!KL27,"")),"")</f>
        <v/>
      </c>
      <c r="I25" s="162" t="str">
        <f t="shared" si="0"/>
        <v/>
      </c>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row>
    <row r="26" ht="24.95" customHeight="1" spans="1:84">
      <c r="A26" s="160" t="str">
        <f>IF($D$1&lt;&gt;"",参数计算!A28,"")</f>
        <v/>
      </c>
      <c r="B26" s="160" t="str">
        <f>IF($D$1&lt;&gt;"",参数计算!B28,"")</f>
        <v/>
      </c>
      <c r="C26" s="160" t="str">
        <f>IF($D$1&lt;&gt;"",参数计算!C28,"")</f>
        <v/>
      </c>
      <c r="D26" s="161" t="str">
        <f>IF(AND(A26&lt;&gt;"",D$5&lt;&gt;""),IF(初始录入!$M$12="试卷",参数计算!SP28,IF(AND(初始录入!$M$12&lt;&gt;"试卷",初始录入!$M$12&lt;&gt;""),参数计算!KH28,"")),"")</f>
        <v/>
      </c>
      <c r="E26" s="161" t="str">
        <f>IF(AND(A26&lt;&gt;"",E$5&lt;&gt;""),IF(初始录入!$M$12="试卷",参数计算!WO28,IF(AND(初始录入!$M$12&lt;&gt;"试卷",初始录入!$M$12&lt;&gt;""),参数计算!KI28,"")),"")</f>
        <v/>
      </c>
      <c r="F26" s="161" t="str">
        <f>IF(AND(A26&lt;&gt;"",F$5&lt;&gt;""),IF(初始录入!$M$12="试卷",参数计算!AAN28,IF(AND(初始录入!$M$12&lt;&gt;"试卷",初始录入!$M$12&lt;&gt;""),参数计算!KJ28,"")),"")</f>
        <v/>
      </c>
      <c r="G26" s="161" t="str">
        <f>IF(AND(A26&lt;&gt;"",G$5&lt;&gt;""),IF(初始录入!$M$12="试卷",参数计算!AEM28,IF(AND(初始录入!$M$12&lt;&gt;"试卷",初始录入!$M$12&lt;&gt;""),参数计算!KK28,"")),"")</f>
        <v/>
      </c>
      <c r="H26" s="161" t="str">
        <f>IF(AND(A26&lt;&gt;"",H$5&lt;&gt;""),IF(初始录入!$M$12="试卷",参数计算!AIL28,IF(AND(初始录入!$M$12&lt;&gt;"试卷",初始录入!$M$12&lt;&gt;""),参数计算!KL28,"")),"")</f>
        <v/>
      </c>
      <c r="I26" s="162" t="str">
        <f t="shared" si="0"/>
        <v/>
      </c>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row>
    <row r="27" ht="24.95" customHeight="1" spans="1:84">
      <c r="A27" s="160" t="str">
        <f>IF($D$1&lt;&gt;"",参数计算!A29,"")</f>
        <v/>
      </c>
      <c r="B27" s="160" t="str">
        <f>IF($D$1&lt;&gt;"",参数计算!B29,"")</f>
        <v/>
      </c>
      <c r="C27" s="160" t="str">
        <f>IF($D$1&lt;&gt;"",参数计算!C29,"")</f>
        <v/>
      </c>
      <c r="D27" s="161" t="str">
        <f>IF(AND(A27&lt;&gt;"",D$5&lt;&gt;""),IF(初始录入!$M$12="试卷",参数计算!SP29,IF(AND(初始录入!$M$12&lt;&gt;"试卷",初始录入!$M$12&lt;&gt;""),参数计算!KH29,"")),"")</f>
        <v/>
      </c>
      <c r="E27" s="161" t="str">
        <f>IF(AND(A27&lt;&gt;"",E$5&lt;&gt;""),IF(初始录入!$M$12="试卷",参数计算!WO29,IF(AND(初始录入!$M$12&lt;&gt;"试卷",初始录入!$M$12&lt;&gt;""),参数计算!KI29,"")),"")</f>
        <v/>
      </c>
      <c r="F27" s="161" t="str">
        <f>IF(AND(A27&lt;&gt;"",F$5&lt;&gt;""),IF(初始录入!$M$12="试卷",参数计算!AAN29,IF(AND(初始录入!$M$12&lt;&gt;"试卷",初始录入!$M$12&lt;&gt;""),参数计算!KJ29,"")),"")</f>
        <v/>
      </c>
      <c r="G27" s="161" t="str">
        <f>IF(AND(A27&lt;&gt;"",G$5&lt;&gt;""),IF(初始录入!$M$12="试卷",参数计算!AEM29,IF(AND(初始录入!$M$12&lt;&gt;"试卷",初始录入!$M$12&lt;&gt;""),参数计算!KK29,"")),"")</f>
        <v/>
      </c>
      <c r="H27" s="161" t="str">
        <f>IF(AND(A27&lt;&gt;"",H$5&lt;&gt;""),IF(初始录入!$M$12="试卷",参数计算!AIL29,IF(AND(初始录入!$M$12&lt;&gt;"试卷",初始录入!$M$12&lt;&gt;""),参数计算!KL29,"")),"")</f>
        <v/>
      </c>
      <c r="I27" s="162" t="str">
        <f t="shared" si="0"/>
        <v/>
      </c>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row>
    <row r="28" ht="24.95" customHeight="1" spans="1:84">
      <c r="A28" s="160" t="str">
        <f>IF($D$1&lt;&gt;"",参数计算!A30,"")</f>
        <v/>
      </c>
      <c r="B28" s="160" t="str">
        <f>IF($D$1&lt;&gt;"",参数计算!B30,"")</f>
        <v/>
      </c>
      <c r="C28" s="160" t="str">
        <f>IF($D$1&lt;&gt;"",参数计算!C30,"")</f>
        <v/>
      </c>
      <c r="D28" s="161" t="str">
        <f>IF(AND(A28&lt;&gt;"",D$5&lt;&gt;""),IF(初始录入!$M$12="试卷",参数计算!SP30,IF(AND(初始录入!$M$12&lt;&gt;"试卷",初始录入!$M$12&lt;&gt;""),参数计算!KH30,"")),"")</f>
        <v/>
      </c>
      <c r="E28" s="161" t="str">
        <f>IF(AND(A28&lt;&gt;"",E$5&lt;&gt;""),IF(初始录入!$M$12="试卷",参数计算!WO30,IF(AND(初始录入!$M$12&lt;&gt;"试卷",初始录入!$M$12&lt;&gt;""),参数计算!KI30,"")),"")</f>
        <v/>
      </c>
      <c r="F28" s="161" t="str">
        <f>IF(AND(A28&lt;&gt;"",F$5&lt;&gt;""),IF(初始录入!$M$12="试卷",参数计算!AAN30,IF(AND(初始录入!$M$12&lt;&gt;"试卷",初始录入!$M$12&lt;&gt;""),参数计算!KJ30,"")),"")</f>
        <v/>
      </c>
      <c r="G28" s="161" t="str">
        <f>IF(AND(A28&lt;&gt;"",G$5&lt;&gt;""),IF(初始录入!$M$12="试卷",参数计算!AEM30,IF(AND(初始录入!$M$12&lt;&gt;"试卷",初始录入!$M$12&lt;&gt;""),参数计算!KK30,"")),"")</f>
        <v/>
      </c>
      <c r="H28" s="161" t="str">
        <f>IF(AND(A28&lt;&gt;"",H$5&lt;&gt;""),IF(初始录入!$M$12="试卷",参数计算!AIL30,IF(AND(初始录入!$M$12&lt;&gt;"试卷",初始录入!$M$12&lt;&gt;""),参数计算!KL30,"")),"")</f>
        <v/>
      </c>
      <c r="I28" s="162" t="str">
        <f t="shared" si="0"/>
        <v/>
      </c>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row>
    <row r="29" ht="24.95" customHeight="1" spans="1:84">
      <c r="A29" s="160" t="str">
        <f>IF($D$1&lt;&gt;"",参数计算!A31,"")</f>
        <v/>
      </c>
      <c r="B29" s="160" t="str">
        <f>IF($D$1&lt;&gt;"",参数计算!B31,"")</f>
        <v/>
      </c>
      <c r="C29" s="160" t="str">
        <f>IF($D$1&lt;&gt;"",参数计算!C31,"")</f>
        <v/>
      </c>
      <c r="D29" s="161" t="str">
        <f>IF(AND(A29&lt;&gt;"",D$5&lt;&gt;""),IF(初始录入!$M$12="试卷",参数计算!SP31,IF(AND(初始录入!$M$12&lt;&gt;"试卷",初始录入!$M$12&lt;&gt;""),参数计算!KH31,"")),"")</f>
        <v/>
      </c>
      <c r="E29" s="161" t="str">
        <f>IF(AND(A29&lt;&gt;"",E$5&lt;&gt;""),IF(初始录入!$M$12="试卷",参数计算!WO31,IF(AND(初始录入!$M$12&lt;&gt;"试卷",初始录入!$M$12&lt;&gt;""),参数计算!KI31,"")),"")</f>
        <v/>
      </c>
      <c r="F29" s="161" t="str">
        <f>IF(AND(A29&lt;&gt;"",F$5&lt;&gt;""),IF(初始录入!$M$12="试卷",参数计算!AAN31,IF(AND(初始录入!$M$12&lt;&gt;"试卷",初始录入!$M$12&lt;&gt;""),参数计算!KJ31,"")),"")</f>
        <v/>
      </c>
      <c r="G29" s="161" t="str">
        <f>IF(AND(A29&lt;&gt;"",G$5&lt;&gt;""),IF(初始录入!$M$12="试卷",参数计算!AEM31,IF(AND(初始录入!$M$12&lt;&gt;"试卷",初始录入!$M$12&lt;&gt;""),参数计算!KK31,"")),"")</f>
        <v/>
      </c>
      <c r="H29" s="161" t="str">
        <f>IF(AND(A29&lt;&gt;"",H$5&lt;&gt;""),IF(初始录入!$M$12="试卷",参数计算!AIL31,IF(AND(初始录入!$M$12&lt;&gt;"试卷",初始录入!$M$12&lt;&gt;""),参数计算!KL31,"")),"")</f>
        <v/>
      </c>
      <c r="I29" s="162" t="str">
        <f t="shared" si="0"/>
        <v/>
      </c>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row>
    <row r="30" ht="24.95" customHeight="1" spans="1:84">
      <c r="A30" s="160" t="str">
        <f>IF($D$1&lt;&gt;"",参数计算!A32,"")</f>
        <v/>
      </c>
      <c r="B30" s="160" t="str">
        <f>IF($D$1&lt;&gt;"",参数计算!B32,"")</f>
        <v/>
      </c>
      <c r="C30" s="160" t="str">
        <f>IF($D$1&lt;&gt;"",参数计算!C32,"")</f>
        <v/>
      </c>
      <c r="D30" s="161" t="str">
        <f>IF(AND(A30&lt;&gt;"",D$5&lt;&gt;""),IF(初始录入!$M$12="试卷",参数计算!SP32,IF(AND(初始录入!$M$12&lt;&gt;"试卷",初始录入!$M$12&lt;&gt;""),参数计算!KH32,"")),"")</f>
        <v/>
      </c>
      <c r="E30" s="161" t="str">
        <f>IF(AND(A30&lt;&gt;"",E$5&lt;&gt;""),IF(初始录入!$M$12="试卷",参数计算!WO32,IF(AND(初始录入!$M$12&lt;&gt;"试卷",初始录入!$M$12&lt;&gt;""),参数计算!KI32,"")),"")</f>
        <v/>
      </c>
      <c r="F30" s="161" t="str">
        <f>IF(AND(A30&lt;&gt;"",F$5&lt;&gt;""),IF(初始录入!$M$12="试卷",参数计算!AAN32,IF(AND(初始录入!$M$12&lt;&gt;"试卷",初始录入!$M$12&lt;&gt;""),参数计算!KJ32,"")),"")</f>
        <v/>
      </c>
      <c r="G30" s="161" t="str">
        <f>IF(AND(A30&lt;&gt;"",G$5&lt;&gt;""),IF(初始录入!$M$12="试卷",参数计算!AEM32,IF(AND(初始录入!$M$12&lt;&gt;"试卷",初始录入!$M$12&lt;&gt;""),参数计算!KK32,"")),"")</f>
        <v/>
      </c>
      <c r="H30" s="161" t="str">
        <f>IF(AND(A30&lt;&gt;"",H$5&lt;&gt;""),IF(初始录入!$M$12="试卷",参数计算!AIL32,IF(AND(初始录入!$M$12&lt;&gt;"试卷",初始录入!$M$12&lt;&gt;""),参数计算!KL32,"")),"")</f>
        <v/>
      </c>
      <c r="I30" s="162" t="str">
        <f t="shared" si="0"/>
        <v/>
      </c>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row>
    <row r="31" ht="24.95" customHeight="1" spans="1:84">
      <c r="A31" s="160" t="str">
        <f>IF($D$1&lt;&gt;"",参数计算!A33,"")</f>
        <v/>
      </c>
      <c r="B31" s="160" t="str">
        <f>IF($D$1&lt;&gt;"",参数计算!B33,"")</f>
        <v/>
      </c>
      <c r="C31" s="160" t="str">
        <f>IF($D$1&lt;&gt;"",参数计算!C33,"")</f>
        <v/>
      </c>
      <c r="D31" s="161" t="str">
        <f>IF(AND(A31&lt;&gt;"",D$5&lt;&gt;""),IF(初始录入!$M$12="试卷",参数计算!SP33,IF(AND(初始录入!$M$12&lt;&gt;"试卷",初始录入!$M$12&lt;&gt;""),参数计算!KH33,"")),"")</f>
        <v/>
      </c>
      <c r="E31" s="161" t="str">
        <f>IF(AND(A31&lt;&gt;"",E$5&lt;&gt;""),IF(初始录入!$M$12="试卷",参数计算!WO33,IF(AND(初始录入!$M$12&lt;&gt;"试卷",初始录入!$M$12&lt;&gt;""),参数计算!KI33,"")),"")</f>
        <v/>
      </c>
      <c r="F31" s="161" t="str">
        <f>IF(AND(A31&lt;&gt;"",F$5&lt;&gt;""),IF(初始录入!$M$12="试卷",参数计算!AAN33,IF(AND(初始录入!$M$12&lt;&gt;"试卷",初始录入!$M$12&lt;&gt;""),参数计算!KJ33,"")),"")</f>
        <v/>
      </c>
      <c r="G31" s="161" t="str">
        <f>IF(AND(A31&lt;&gt;"",G$5&lt;&gt;""),IF(初始录入!$M$12="试卷",参数计算!AEM33,IF(AND(初始录入!$M$12&lt;&gt;"试卷",初始录入!$M$12&lt;&gt;""),参数计算!KK33,"")),"")</f>
        <v/>
      </c>
      <c r="H31" s="161" t="str">
        <f>IF(AND(A31&lt;&gt;"",H$5&lt;&gt;""),IF(初始录入!$M$12="试卷",参数计算!AIL33,IF(AND(初始录入!$M$12&lt;&gt;"试卷",初始录入!$M$12&lt;&gt;""),参数计算!KL33,"")),"")</f>
        <v/>
      </c>
      <c r="I31" s="162" t="str">
        <f t="shared" si="0"/>
        <v/>
      </c>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row>
    <row r="32" ht="24.95" customHeight="1" spans="1:84">
      <c r="A32" s="160" t="str">
        <f>IF($D$1&lt;&gt;"",参数计算!A34,"")</f>
        <v/>
      </c>
      <c r="B32" s="160" t="str">
        <f>IF($D$1&lt;&gt;"",参数计算!B34,"")</f>
        <v/>
      </c>
      <c r="C32" s="160" t="str">
        <f>IF($D$1&lt;&gt;"",参数计算!C34,"")</f>
        <v/>
      </c>
      <c r="D32" s="161" t="str">
        <f>IF(AND(A32&lt;&gt;"",D$5&lt;&gt;""),IF(初始录入!$M$12="试卷",参数计算!SP34,IF(AND(初始录入!$M$12&lt;&gt;"试卷",初始录入!$M$12&lt;&gt;""),参数计算!KH34,"")),"")</f>
        <v/>
      </c>
      <c r="E32" s="161" t="str">
        <f>IF(AND(A32&lt;&gt;"",E$5&lt;&gt;""),IF(初始录入!$M$12="试卷",参数计算!WO34,IF(AND(初始录入!$M$12&lt;&gt;"试卷",初始录入!$M$12&lt;&gt;""),参数计算!KI34,"")),"")</f>
        <v/>
      </c>
      <c r="F32" s="161" t="str">
        <f>IF(AND(A32&lt;&gt;"",F$5&lt;&gt;""),IF(初始录入!$M$12="试卷",参数计算!AAN34,IF(AND(初始录入!$M$12&lt;&gt;"试卷",初始录入!$M$12&lt;&gt;""),参数计算!KJ34,"")),"")</f>
        <v/>
      </c>
      <c r="G32" s="161" t="str">
        <f>IF(AND(A32&lt;&gt;"",G$5&lt;&gt;""),IF(初始录入!$M$12="试卷",参数计算!AEM34,IF(AND(初始录入!$M$12&lt;&gt;"试卷",初始录入!$M$12&lt;&gt;""),参数计算!KK34,"")),"")</f>
        <v/>
      </c>
      <c r="H32" s="161" t="str">
        <f>IF(AND(A32&lt;&gt;"",H$5&lt;&gt;""),IF(初始录入!$M$12="试卷",参数计算!AIL34,IF(AND(初始录入!$M$12&lt;&gt;"试卷",初始录入!$M$12&lt;&gt;""),参数计算!KL34,"")),"")</f>
        <v/>
      </c>
      <c r="I32" s="162" t="str">
        <f t="shared" si="0"/>
        <v/>
      </c>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row>
    <row r="33" ht="24.95" customHeight="1" spans="1:84">
      <c r="A33" s="160" t="str">
        <f>IF($D$1&lt;&gt;"",参数计算!A35,"")</f>
        <v/>
      </c>
      <c r="B33" s="160" t="str">
        <f>IF($D$1&lt;&gt;"",参数计算!B35,"")</f>
        <v/>
      </c>
      <c r="C33" s="160" t="str">
        <f>IF($D$1&lt;&gt;"",参数计算!C35,"")</f>
        <v/>
      </c>
      <c r="D33" s="161" t="str">
        <f>IF(AND(A33&lt;&gt;"",D$5&lt;&gt;""),IF(初始录入!$M$12="试卷",参数计算!SP35,IF(AND(初始录入!$M$12&lt;&gt;"试卷",初始录入!$M$12&lt;&gt;""),参数计算!KH35,"")),"")</f>
        <v/>
      </c>
      <c r="E33" s="161" t="str">
        <f>IF(AND(A33&lt;&gt;"",E$5&lt;&gt;""),IF(初始录入!$M$12="试卷",参数计算!WO35,IF(AND(初始录入!$M$12&lt;&gt;"试卷",初始录入!$M$12&lt;&gt;""),参数计算!KI35,"")),"")</f>
        <v/>
      </c>
      <c r="F33" s="161" t="str">
        <f>IF(AND(A33&lt;&gt;"",F$5&lt;&gt;""),IF(初始录入!$M$12="试卷",参数计算!AAN35,IF(AND(初始录入!$M$12&lt;&gt;"试卷",初始录入!$M$12&lt;&gt;""),参数计算!KJ35,"")),"")</f>
        <v/>
      </c>
      <c r="G33" s="161" t="str">
        <f>IF(AND(A33&lt;&gt;"",G$5&lt;&gt;""),IF(初始录入!$M$12="试卷",参数计算!AEM35,IF(AND(初始录入!$M$12&lt;&gt;"试卷",初始录入!$M$12&lt;&gt;""),参数计算!KK35,"")),"")</f>
        <v/>
      </c>
      <c r="H33" s="161" t="str">
        <f>IF(AND(A33&lt;&gt;"",H$5&lt;&gt;""),IF(初始录入!$M$12="试卷",参数计算!AIL35,IF(AND(初始录入!$M$12&lt;&gt;"试卷",初始录入!$M$12&lt;&gt;""),参数计算!KL35,"")),"")</f>
        <v/>
      </c>
      <c r="I33" s="162" t="str">
        <f t="shared" si="0"/>
        <v/>
      </c>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row>
    <row r="34" ht="24.95" customHeight="1" spans="1:84">
      <c r="A34" s="160" t="str">
        <f>IF($D$1&lt;&gt;"",参数计算!A36,"")</f>
        <v/>
      </c>
      <c r="B34" s="160" t="str">
        <f>IF($D$1&lt;&gt;"",参数计算!B36,"")</f>
        <v/>
      </c>
      <c r="C34" s="160" t="str">
        <f>IF($D$1&lt;&gt;"",参数计算!C36,"")</f>
        <v/>
      </c>
      <c r="D34" s="161" t="str">
        <f>IF(AND(A34&lt;&gt;"",D$5&lt;&gt;""),IF(初始录入!$M$12="试卷",参数计算!SP36,IF(AND(初始录入!$M$12&lt;&gt;"试卷",初始录入!$M$12&lt;&gt;""),参数计算!KH36,"")),"")</f>
        <v/>
      </c>
      <c r="E34" s="161" t="str">
        <f>IF(AND(A34&lt;&gt;"",E$5&lt;&gt;""),IF(初始录入!$M$12="试卷",参数计算!WO36,IF(AND(初始录入!$M$12&lt;&gt;"试卷",初始录入!$M$12&lt;&gt;""),参数计算!KI36,"")),"")</f>
        <v/>
      </c>
      <c r="F34" s="161" t="str">
        <f>IF(AND(A34&lt;&gt;"",F$5&lt;&gt;""),IF(初始录入!$M$12="试卷",参数计算!AAN36,IF(AND(初始录入!$M$12&lt;&gt;"试卷",初始录入!$M$12&lt;&gt;""),参数计算!KJ36,"")),"")</f>
        <v/>
      </c>
      <c r="G34" s="161" t="str">
        <f>IF(AND(A34&lt;&gt;"",G$5&lt;&gt;""),IF(初始录入!$M$12="试卷",参数计算!AEM36,IF(AND(初始录入!$M$12&lt;&gt;"试卷",初始录入!$M$12&lt;&gt;""),参数计算!KK36,"")),"")</f>
        <v/>
      </c>
      <c r="H34" s="161" t="str">
        <f>IF(AND(A34&lt;&gt;"",H$5&lt;&gt;""),IF(初始录入!$M$12="试卷",参数计算!AIL36,IF(AND(初始录入!$M$12&lt;&gt;"试卷",初始录入!$M$12&lt;&gt;""),参数计算!KL36,"")),"")</f>
        <v/>
      </c>
      <c r="I34" s="162" t="str">
        <f t="shared" si="0"/>
        <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row>
    <row r="35" ht="24.95" customHeight="1" spans="1:84">
      <c r="A35" s="160" t="str">
        <f>IF($D$1&lt;&gt;"",参数计算!A37,"")</f>
        <v/>
      </c>
      <c r="B35" s="160" t="str">
        <f>IF($D$1&lt;&gt;"",参数计算!B37,"")</f>
        <v/>
      </c>
      <c r="C35" s="160" t="str">
        <f>IF($D$1&lt;&gt;"",参数计算!C37,"")</f>
        <v/>
      </c>
      <c r="D35" s="161" t="str">
        <f>IF(AND(A35&lt;&gt;"",D$5&lt;&gt;""),IF(初始录入!$M$12="试卷",参数计算!SP37,IF(AND(初始录入!$M$12&lt;&gt;"试卷",初始录入!$M$12&lt;&gt;""),参数计算!KH37,"")),"")</f>
        <v/>
      </c>
      <c r="E35" s="161" t="str">
        <f>IF(AND(A35&lt;&gt;"",E$5&lt;&gt;""),IF(初始录入!$M$12="试卷",参数计算!WO37,IF(AND(初始录入!$M$12&lt;&gt;"试卷",初始录入!$M$12&lt;&gt;""),参数计算!KI37,"")),"")</f>
        <v/>
      </c>
      <c r="F35" s="161" t="str">
        <f>IF(AND(A35&lt;&gt;"",F$5&lt;&gt;""),IF(初始录入!$M$12="试卷",参数计算!AAN37,IF(AND(初始录入!$M$12&lt;&gt;"试卷",初始录入!$M$12&lt;&gt;""),参数计算!KJ37,"")),"")</f>
        <v/>
      </c>
      <c r="G35" s="161" t="str">
        <f>IF(AND(A35&lt;&gt;"",G$5&lt;&gt;""),IF(初始录入!$M$12="试卷",参数计算!AEM37,IF(AND(初始录入!$M$12&lt;&gt;"试卷",初始录入!$M$12&lt;&gt;""),参数计算!KK37,"")),"")</f>
        <v/>
      </c>
      <c r="H35" s="161" t="str">
        <f>IF(AND(A35&lt;&gt;"",H$5&lt;&gt;""),IF(初始录入!$M$12="试卷",参数计算!AIL37,IF(AND(初始录入!$M$12&lt;&gt;"试卷",初始录入!$M$12&lt;&gt;""),参数计算!KL37,"")),"")</f>
        <v/>
      </c>
      <c r="I35" s="162" t="str">
        <f t="shared" si="0"/>
        <v/>
      </c>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row>
    <row r="36" ht="24.95" customHeight="1" spans="1:84">
      <c r="A36" s="160" t="str">
        <f>IF($D$1&lt;&gt;"",参数计算!A38,"")</f>
        <v/>
      </c>
      <c r="B36" s="160" t="str">
        <f>IF($D$1&lt;&gt;"",参数计算!B38,"")</f>
        <v/>
      </c>
      <c r="C36" s="160" t="str">
        <f>IF($D$1&lt;&gt;"",参数计算!C38,"")</f>
        <v/>
      </c>
      <c r="D36" s="161" t="str">
        <f>IF(AND(A36&lt;&gt;"",D$5&lt;&gt;""),IF(初始录入!$M$12="试卷",参数计算!SP38,IF(AND(初始录入!$M$12&lt;&gt;"试卷",初始录入!$M$12&lt;&gt;""),参数计算!KH38,"")),"")</f>
        <v/>
      </c>
      <c r="E36" s="161" t="str">
        <f>IF(AND(A36&lt;&gt;"",E$5&lt;&gt;""),IF(初始录入!$M$12="试卷",参数计算!WO38,IF(AND(初始录入!$M$12&lt;&gt;"试卷",初始录入!$M$12&lt;&gt;""),参数计算!KI38,"")),"")</f>
        <v/>
      </c>
      <c r="F36" s="161" t="str">
        <f>IF(AND(A36&lt;&gt;"",F$5&lt;&gt;""),IF(初始录入!$M$12="试卷",参数计算!AAN38,IF(AND(初始录入!$M$12&lt;&gt;"试卷",初始录入!$M$12&lt;&gt;""),参数计算!KJ38,"")),"")</f>
        <v/>
      </c>
      <c r="G36" s="161" t="str">
        <f>IF(AND(A36&lt;&gt;"",G$5&lt;&gt;""),IF(初始录入!$M$12="试卷",参数计算!AEM38,IF(AND(初始录入!$M$12&lt;&gt;"试卷",初始录入!$M$12&lt;&gt;""),参数计算!KK38,"")),"")</f>
        <v/>
      </c>
      <c r="H36" s="161" t="str">
        <f>IF(AND(A36&lt;&gt;"",H$5&lt;&gt;""),IF(初始录入!$M$12="试卷",参数计算!AIL38,IF(AND(初始录入!$M$12&lt;&gt;"试卷",初始录入!$M$12&lt;&gt;""),参数计算!KL38,"")),"")</f>
        <v/>
      </c>
      <c r="I36" s="162" t="str">
        <f t="shared" si="0"/>
        <v/>
      </c>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row>
    <row r="37" ht="24.95" customHeight="1" spans="1:84">
      <c r="A37" s="160" t="str">
        <f>IF($D$1&lt;&gt;"",参数计算!A39,"")</f>
        <v/>
      </c>
      <c r="B37" s="160" t="str">
        <f>IF($D$1&lt;&gt;"",参数计算!B39,"")</f>
        <v/>
      </c>
      <c r="C37" s="160" t="str">
        <f>IF($D$1&lt;&gt;"",参数计算!C39,"")</f>
        <v/>
      </c>
      <c r="D37" s="161" t="str">
        <f>IF(AND(A37&lt;&gt;"",D$5&lt;&gt;""),IF(初始录入!$M$12="试卷",参数计算!SP39,IF(AND(初始录入!$M$12&lt;&gt;"试卷",初始录入!$M$12&lt;&gt;""),参数计算!KH39,"")),"")</f>
        <v/>
      </c>
      <c r="E37" s="161" t="str">
        <f>IF(AND(A37&lt;&gt;"",E$5&lt;&gt;""),IF(初始录入!$M$12="试卷",参数计算!WO39,IF(AND(初始录入!$M$12&lt;&gt;"试卷",初始录入!$M$12&lt;&gt;""),参数计算!KI39,"")),"")</f>
        <v/>
      </c>
      <c r="F37" s="161" t="str">
        <f>IF(AND(A37&lt;&gt;"",F$5&lt;&gt;""),IF(初始录入!$M$12="试卷",参数计算!AAN39,IF(AND(初始录入!$M$12&lt;&gt;"试卷",初始录入!$M$12&lt;&gt;""),参数计算!KJ39,"")),"")</f>
        <v/>
      </c>
      <c r="G37" s="161" t="str">
        <f>IF(AND(A37&lt;&gt;"",G$5&lt;&gt;""),IF(初始录入!$M$12="试卷",参数计算!AEM39,IF(AND(初始录入!$M$12&lt;&gt;"试卷",初始录入!$M$12&lt;&gt;""),参数计算!KK39,"")),"")</f>
        <v/>
      </c>
      <c r="H37" s="161" t="str">
        <f>IF(AND(A37&lt;&gt;"",H$5&lt;&gt;""),IF(初始录入!$M$12="试卷",参数计算!AIL39,IF(AND(初始录入!$M$12&lt;&gt;"试卷",初始录入!$M$12&lt;&gt;""),参数计算!KL39,"")),"")</f>
        <v/>
      </c>
      <c r="I37" s="162" t="str">
        <f t="shared" si="0"/>
        <v/>
      </c>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row>
    <row r="38" ht="24.95" customHeight="1" spans="1:84">
      <c r="A38" s="160" t="str">
        <f>IF($D$1&lt;&gt;"",参数计算!A40,"")</f>
        <v/>
      </c>
      <c r="B38" s="160" t="str">
        <f>IF($D$1&lt;&gt;"",参数计算!B40,"")</f>
        <v/>
      </c>
      <c r="C38" s="160" t="str">
        <f>IF($D$1&lt;&gt;"",参数计算!C40,"")</f>
        <v/>
      </c>
      <c r="D38" s="161" t="str">
        <f>IF(AND(A38&lt;&gt;"",D$5&lt;&gt;""),IF(初始录入!$M$12="试卷",参数计算!SP40,IF(AND(初始录入!$M$12&lt;&gt;"试卷",初始录入!$M$12&lt;&gt;""),参数计算!KH40,"")),"")</f>
        <v/>
      </c>
      <c r="E38" s="161" t="str">
        <f>IF(AND(A38&lt;&gt;"",E$5&lt;&gt;""),IF(初始录入!$M$12="试卷",参数计算!WO40,IF(AND(初始录入!$M$12&lt;&gt;"试卷",初始录入!$M$12&lt;&gt;""),参数计算!KI40,"")),"")</f>
        <v/>
      </c>
      <c r="F38" s="161" t="str">
        <f>IF(AND(A38&lt;&gt;"",F$5&lt;&gt;""),IF(初始录入!$M$12="试卷",参数计算!AAN40,IF(AND(初始录入!$M$12&lt;&gt;"试卷",初始录入!$M$12&lt;&gt;""),参数计算!KJ40,"")),"")</f>
        <v/>
      </c>
      <c r="G38" s="161" t="str">
        <f>IF(AND(A38&lt;&gt;"",G$5&lt;&gt;""),IF(初始录入!$M$12="试卷",参数计算!AEM40,IF(AND(初始录入!$M$12&lt;&gt;"试卷",初始录入!$M$12&lt;&gt;""),参数计算!KK40,"")),"")</f>
        <v/>
      </c>
      <c r="H38" s="161" t="str">
        <f>IF(AND(A38&lt;&gt;"",H$5&lt;&gt;""),IF(初始录入!$M$12="试卷",参数计算!AIL40,IF(AND(初始录入!$M$12&lt;&gt;"试卷",初始录入!$M$12&lt;&gt;""),参数计算!KL40,"")),"")</f>
        <v/>
      </c>
      <c r="I38" s="162" t="str">
        <f t="shared" si="0"/>
        <v/>
      </c>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row>
    <row r="39" ht="24.95" customHeight="1" spans="1:84">
      <c r="A39" s="160" t="str">
        <f>IF($D$1&lt;&gt;"",参数计算!A41,"")</f>
        <v/>
      </c>
      <c r="B39" s="160" t="str">
        <f>IF($D$1&lt;&gt;"",参数计算!B41,"")</f>
        <v/>
      </c>
      <c r="C39" s="160" t="str">
        <f>IF($D$1&lt;&gt;"",参数计算!C41,"")</f>
        <v/>
      </c>
      <c r="D39" s="161" t="str">
        <f>IF(AND(A39&lt;&gt;"",D$5&lt;&gt;""),IF(初始录入!$M$12="试卷",参数计算!SP41,IF(AND(初始录入!$M$12&lt;&gt;"试卷",初始录入!$M$12&lt;&gt;""),参数计算!KH41,"")),"")</f>
        <v/>
      </c>
      <c r="E39" s="161" t="str">
        <f>IF(AND(A39&lt;&gt;"",E$5&lt;&gt;""),IF(初始录入!$M$12="试卷",参数计算!WO41,IF(AND(初始录入!$M$12&lt;&gt;"试卷",初始录入!$M$12&lt;&gt;""),参数计算!KI41,"")),"")</f>
        <v/>
      </c>
      <c r="F39" s="161" t="str">
        <f>IF(AND(A39&lt;&gt;"",F$5&lt;&gt;""),IF(初始录入!$M$12="试卷",参数计算!AAN41,IF(AND(初始录入!$M$12&lt;&gt;"试卷",初始录入!$M$12&lt;&gt;""),参数计算!KJ41,"")),"")</f>
        <v/>
      </c>
      <c r="G39" s="161" t="str">
        <f>IF(AND(A39&lt;&gt;"",G$5&lt;&gt;""),IF(初始录入!$M$12="试卷",参数计算!AEM41,IF(AND(初始录入!$M$12&lt;&gt;"试卷",初始录入!$M$12&lt;&gt;""),参数计算!KK41,"")),"")</f>
        <v/>
      </c>
      <c r="H39" s="161" t="str">
        <f>IF(AND(A39&lt;&gt;"",H$5&lt;&gt;""),IF(初始录入!$M$12="试卷",参数计算!AIL41,IF(AND(初始录入!$M$12&lt;&gt;"试卷",初始录入!$M$12&lt;&gt;""),参数计算!KL41,"")),"")</f>
        <v/>
      </c>
      <c r="I39" s="162" t="str">
        <f t="shared" si="0"/>
        <v/>
      </c>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row>
    <row r="40" ht="24.95" customHeight="1" spans="1:84">
      <c r="A40" s="160" t="str">
        <f>IF($D$1&lt;&gt;"",参数计算!A42,"")</f>
        <v/>
      </c>
      <c r="B40" s="160" t="str">
        <f>IF($D$1&lt;&gt;"",参数计算!B42,"")</f>
        <v/>
      </c>
      <c r="C40" s="160" t="str">
        <f>IF($D$1&lt;&gt;"",参数计算!C42,"")</f>
        <v/>
      </c>
      <c r="D40" s="161" t="str">
        <f>IF(AND(A40&lt;&gt;"",D$5&lt;&gt;""),IF(初始录入!$M$12="试卷",参数计算!SP42,IF(AND(初始录入!$M$12&lt;&gt;"试卷",初始录入!$M$12&lt;&gt;""),参数计算!KH42,"")),"")</f>
        <v/>
      </c>
      <c r="E40" s="161" t="str">
        <f>IF(AND(A40&lt;&gt;"",E$5&lt;&gt;""),IF(初始录入!$M$12="试卷",参数计算!WO42,IF(AND(初始录入!$M$12&lt;&gt;"试卷",初始录入!$M$12&lt;&gt;""),参数计算!KI42,"")),"")</f>
        <v/>
      </c>
      <c r="F40" s="161" t="str">
        <f>IF(AND(A40&lt;&gt;"",F$5&lt;&gt;""),IF(初始录入!$M$12="试卷",参数计算!AAN42,IF(AND(初始录入!$M$12&lt;&gt;"试卷",初始录入!$M$12&lt;&gt;""),参数计算!KJ42,"")),"")</f>
        <v/>
      </c>
      <c r="G40" s="161" t="str">
        <f>IF(AND(A40&lt;&gt;"",G$5&lt;&gt;""),IF(初始录入!$M$12="试卷",参数计算!AEM42,IF(AND(初始录入!$M$12&lt;&gt;"试卷",初始录入!$M$12&lt;&gt;""),参数计算!KK42,"")),"")</f>
        <v/>
      </c>
      <c r="H40" s="161" t="str">
        <f>IF(AND(A40&lt;&gt;"",H$5&lt;&gt;""),IF(初始录入!$M$12="试卷",参数计算!AIL42,IF(AND(初始录入!$M$12&lt;&gt;"试卷",初始录入!$M$12&lt;&gt;""),参数计算!KL42,"")),"")</f>
        <v/>
      </c>
      <c r="I40" s="162" t="str">
        <f t="shared" si="0"/>
        <v/>
      </c>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row>
    <row r="41" ht="24.95" customHeight="1" spans="1:84">
      <c r="A41" s="160" t="str">
        <f>IF($D$1&lt;&gt;"",参数计算!A43,"")</f>
        <v/>
      </c>
      <c r="B41" s="160" t="str">
        <f>IF($D$1&lt;&gt;"",参数计算!B43,"")</f>
        <v/>
      </c>
      <c r="C41" s="160" t="str">
        <f>IF($D$1&lt;&gt;"",参数计算!C43,"")</f>
        <v/>
      </c>
      <c r="D41" s="161" t="str">
        <f>IF(AND(A41&lt;&gt;"",D$5&lt;&gt;""),IF(初始录入!$M$12="试卷",参数计算!SP43,IF(AND(初始录入!$M$12&lt;&gt;"试卷",初始录入!$M$12&lt;&gt;""),参数计算!KH43,"")),"")</f>
        <v/>
      </c>
      <c r="E41" s="161" t="str">
        <f>IF(AND(A41&lt;&gt;"",E$5&lt;&gt;""),IF(初始录入!$M$12="试卷",参数计算!WO43,IF(AND(初始录入!$M$12&lt;&gt;"试卷",初始录入!$M$12&lt;&gt;""),参数计算!KI43,"")),"")</f>
        <v/>
      </c>
      <c r="F41" s="161" t="str">
        <f>IF(AND(A41&lt;&gt;"",F$5&lt;&gt;""),IF(初始录入!$M$12="试卷",参数计算!AAN43,IF(AND(初始录入!$M$12&lt;&gt;"试卷",初始录入!$M$12&lt;&gt;""),参数计算!KJ43,"")),"")</f>
        <v/>
      </c>
      <c r="G41" s="161" t="str">
        <f>IF(AND(A41&lt;&gt;"",G$5&lt;&gt;""),IF(初始录入!$M$12="试卷",参数计算!AEM43,IF(AND(初始录入!$M$12&lt;&gt;"试卷",初始录入!$M$12&lt;&gt;""),参数计算!KK43,"")),"")</f>
        <v/>
      </c>
      <c r="H41" s="161" t="str">
        <f>IF(AND(A41&lt;&gt;"",H$5&lt;&gt;""),IF(初始录入!$M$12="试卷",参数计算!AIL43,IF(AND(初始录入!$M$12&lt;&gt;"试卷",初始录入!$M$12&lt;&gt;""),参数计算!KL43,"")),"")</f>
        <v/>
      </c>
      <c r="I41" s="162" t="str">
        <f t="shared" si="0"/>
        <v/>
      </c>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row>
    <row r="42" ht="24.95" customHeight="1" spans="1:84">
      <c r="A42" s="160" t="str">
        <f>IF($D$1&lt;&gt;"",参数计算!A44,"")</f>
        <v/>
      </c>
      <c r="B42" s="160" t="str">
        <f>IF($D$1&lt;&gt;"",参数计算!B44,"")</f>
        <v/>
      </c>
      <c r="C42" s="160" t="str">
        <f>IF($D$1&lt;&gt;"",参数计算!C44,"")</f>
        <v/>
      </c>
      <c r="D42" s="161" t="str">
        <f>IF(AND(A42&lt;&gt;"",D$5&lt;&gt;""),IF(初始录入!$M$12="试卷",参数计算!SP44,IF(AND(初始录入!$M$12&lt;&gt;"试卷",初始录入!$M$12&lt;&gt;""),参数计算!KH44,"")),"")</f>
        <v/>
      </c>
      <c r="E42" s="161" t="str">
        <f>IF(AND(A42&lt;&gt;"",E$5&lt;&gt;""),IF(初始录入!$M$12="试卷",参数计算!WO44,IF(AND(初始录入!$M$12&lt;&gt;"试卷",初始录入!$M$12&lt;&gt;""),参数计算!KI44,"")),"")</f>
        <v/>
      </c>
      <c r="F42" s="161" t="str">
        <f>IF(AND(A42&lt;&gt;"",F$5&lt;&gt;""),IF(初始录入!$M$12="试卷",参数计算!AAN44,IF(AND(初始录入!$M$12&lt;&gt;"试卷",初始录入!$M$12&lt;&gt;""),参数计算!KJ44,"")),"")</f>
        <v/>
      </c>
      <c r="G42" s="161" t="str">
        <f>IF(AND(A42&lt;&gt;"",G$5&lt;&gt;""),IF(初始录入!$M$12="试卷",参数计算!AEM44,IF(AND(初始录入!$M$12&lt;&gt;"试卷",初始录入!$M$12&lt;&gt;""),参数计算!KK44,"")),"")</f>
        <v/>
      </c>
      <c r="H42" s="161" t="str">
        <f>IF(AND(A42&lt;&gt;"",H$5&lt;&gt;""),IF(初始录入!$M$12="试卷",参数计算!AIL44,IF(AND(初始录入!$M$12&lt;&gt;"试卷",初始录入!$M$12&lt;&gt;""),参数计算!KL44,"")),"")</f>
        <v/>
      </c>
      <c r="I42" s="162" t="str">
        <f t="shared" si="0"/>
        <v/>
      </c>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row>
    <row r="43" ht="24.95" customHeight="1" spans="1:84">
      <c r="A43" s="160" t="str">
        <f>IF($D$1&lt;&gt;"",参数计算!A45,"")</f>
        <v/>
      </c>
      <c r="B43" s="160" t="str">
        <f>IF($D$1&lt;&gt;"",参数计算!B45,"")</f>
        <v/>
      </c>
      <c r="C43" s="160" t="str">
        <f>IF($D$1&lt;&gt;"",参数计算!C45,"")</f>
        <v/>
      </c>
      <c r="D43" s="161" t="str">
        <f>IF(AND(A43&lt;&gt;"",D$5&lt;&gt;""),IF(初始录入!$M$12="试卷",参数计算!SP45,IF(AND(初始录入!$M$12&lt;&gt;"试卷",初始录入!$M$12&lt;&gt;""),参数计算!KH45,"")),"")</f>
        <v/>
      </c>
      <c r="E43" s="161" t="str">
        <f>IF(AND(A43&lt;&gt;"",E$5&lt;&gt;""),IF(初始录入!$M$12="试卷",参数计算!WO45,IF(AND(初始录入!$M$12&lt;&gt;"试卷",初始录入!$M$12&lt;&gt;""),参数计算!KI45,"")),"")</f>
        <v/>
      </c>
      <c r="F43" s="161" t="str">
        <f>IF(AND(A43&lt;&gt;"",F$5&lt;&gt;""),IF(初始录入!$M$12="试卷",参数计算!AAN45,IF(AND(初始录入!$M$12&lt;&gt;"试卷",初始录入!$M$12&lt;&gt;""),参数计算!KJ45,"")),"")</f>
        <v/>
      </c>
      <c r="G43" s="161" t="str">
        <f>IF(AND(A43&lt;&gt;"",G$5&lt;&gt;""),IF(初始录入!$M$12="试卷",参数计算!AEM45,IF(AND(初始录入!$M$12&lt;&gt;"试卷",初始录入!$M$12&lt;&gt;""),参数计算!KK45,"")),"")</f>
        <v/>
      </c>
      <c r="H43" s="161" t="str">
        <f>IF(AND(A43&lt;&gt;"",H$5&lt;&gt;""),IF(初始录入!$M$12="试卷",参数计算!AIL45,IF(AND(初始录入!$M$12&lt;&gt;"试卷",初始录入!$M$12&lt;&gt;""),参数计算!KL45,"")),"")</f>
        <v/>
      </c>
      <c r="I43" s="162" t="str">
        <f t="shared" si="0"/>
        <v/>
      </c>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row>
    <row r="44" ht="24.95" customHeight="1" spans="1:84">
      <c r="A44" s="160" t="str">
        <f>IF($D$1&lt;&gt;"",参数计算!A46,"")</f>
        <v/>
      </c>
      <c r="B44" s="160" t="str">
        <f>IF($D$1&lt;&gt;"",参数计算!B46,"")</f>
        <v/>
      </c>
      <c r="C44" s="160" t="str">
        <f>IF($D$1&lt;&gt;"",参数计算!C46,"")</f>
        <v/>
      </c>
      <c r="D44" s="161" t="str">
        <f>IF(AND(A44&lt;&gt;"",D$5&lt;&gt;""),IF(初始录入!$M$12="试卷",参数计算!SP46,IF(AND(初始录入!$M$12&lt;&gt;"试卷",初始录入!$M$12&lt;&gt;""),参数计算!KH46,"")),"")</f>
        <v/>
      </c>
      <c r="E44" s="161" t="str">
        <f>IF(AND(A44&lt;&gt;"",E$5&lt;&gt;""),IF(初始录入!$M$12="试卷",参数计算!WO46,IF(AND(初始录入!$M$12&lt;&gt;"试卷",初始录入!$M$12&lt;&gt;""),参数计算!KI46,"")),"")</f>
        <v/>
      </c>
      <c r="F44" s="161" t="str">
        <f>IF(AND(A44&lt;&gt;"",F$5&lt;&gt;""),IF(初始录入!$M$12="试卷",参数计算!AAN46,IF(AND(初始录入!$M$12&lt;&gt;"试卷",初始录入!$M$12&lt;&gt;""),参数计算!KJ46,"")),"")</f>
        <v/>
      </c>
      <c r="G44" s="161" t="str">
        <f>IF(AND(A44&lt;&gt;"",G$5&lt;&gt;""),IF(初始录入!$M$12="试卷",参数计算!AEM46,IF(AND(初始录入!$M$12&lt;&gt;"试卷",初始录入!$M$12&lt;&gt;""),参数计算!KK46,"")),"")</f>
        <v/>
      </c>
      <c r="H44" s="161" t="str">
        <f>IF(AND(A44&lt;&gt;"",H$5&lt;&gt;""),IF(初始录入!$M$12="试卷",参数计算!AIL46,IF(AND(初始录入!$M$12&lt;&gt;"试卷",初始录入!$M$12&lt;&gt;""),参数计算!KL46,"")),"")</f>
        <v/>
      </c>
      <c r="I44" s="162" t="str">
        <f t="shared" si="0"/>
        <v/>
      </c>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27"/>
    </row>
    <row r="45" ht="24.95" customHeight="1" spans="1:84">
      <c r="A45" s="160" t="str">
        <f>IF($D$1&lt;&gt;"",参数计算!A47,"")</f>
        <v/>
      </c>
      <c r="B45" s="160" t="str">
        <f>IF($D$1&lt;&gt;"",参数计算!B47,"")</f>
        <v/>
      </c>
      <c r="C45" s="160" t="str">
        <f>IF($D$1&lt;&gt;"",参数计算!C47,"")</f>
        <v/>
      </c>
      <c r="D45" s="161" t="str">
        <f>IF(AND(A45&lt;&gt;"",D$5&lt;&gt;""),IF(初始录入!$M$12="试卷",参数计算!SP47,IF(AND(初始录入!$M$12&lt;&gt;"试卷",初始录入!$M$12&lt;&gt;""),参数计算!KH47,"")),"")</f>
        <v/>
      </c>
      <c r="E45" s="161" t="str">
        <f>IF(AND(A45&lt;&gt;"",E$5&lt;&gt;""),IF(初始录入!$M$12="试卷",参数计算!WO47,IF(AND(初始录入!$M$12&lt;&gt;"试卷",初始录入!$M$12&lt;&gt;""),参数计算!KI47,"")),"")</f>
        <v/>
      </c>
      <c r="F45" s="161" t="str">
        <f>IF(AND(A45&lt;&gt;"",F$5&lt;&gt;""),IF(初始录入!$M$12="试卷",参数计算!AAN47,IF(AND(初始录入!$M$12&lt;&gt;"试卷",初始录入!$M$12&lt;&gt;""),参数计算!KJ47,"")),"")</f>
        <v/>
      </c>
      <c r="G45" s="161" t="str">
        <f>IF(AND(A45&lt;&gt;"",G$5&lt;&gt;""),IF(初始录入!$M$12="试卷",参数计算!AEM47,IF(AND(初始录入!$M$12&lt;&gt;"试卷",初始录入!$M$12&lt;&gt;""),参数计算!KK47,"")),"")</f>
        <v/>
      </c>
      <c r="H45" s="161" t="str">
        <f>IF(AND(A45&lt;&gt;"",H$5&lt;&gt;""),IF(初始录入!$M$12="试卷",参数计算!AIL47,IF(AND(初始录入!$M$12&lt;&gt;"试卷",初始录入!$M$12&lt;&gt;""),参数计算!KL47,"")),"")</f>
        <v/>
      </c>
      <c r="I45" s="162" t="str">
        <f t="shared" si="0"/>
        <v/>
      </c>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row>
    <row r="46" ht="24.95" customHeight="1" spans="1:84">
      <c r="A46" s="160" t="str">
        <f>IF($D$1&lt;&gt;"",参数计算!A48,"")</f>
        <v/>
      </c>
      <c r="B46" s="160" t="str">
        <f>IF($D$1&lt;&gt;"",参数计算!B48,"")</f>
        <v/>
      </c>
      <c r="C46" s="160" t="str">
        <f>IF($D$1&lt;&gt;"",参数计算!C48,"")</f>
        <v/>
      </c>
      <c r="D46" s="161" t="str">
        <f>IF(AND(A46&lt;&gt;"",D$5&lt;&gt;""),IF(初始录入!$M$12="试卷",参数计算!SP48,IF(AND(初始录入!$M$12&lt;&gt;"试卷",初始录入!$M$12&lt;&gt;""),参数计算!KH48,"")),"")</f>
        <v/>
      </c>
      <c r="E46" s="161" t="str">
        <f>IF(AND(A46&lt;&gt;"",E$5&lt;&gt;""),IF(初始录入!$M$12="试卷",参数计算!WO48,IF(AND(初始录入!$M$12&lt;&gt;"试卷",初始录入!$M$12&lt;&gt;""),参数计算!KI48,"")),"")</f>
        <v/>
      </c>
      <c r="F46" s="161" t="str">
        <f>IF(AND(A46&lt;&gt;"",F$5&lt;&gt;""),IF(初始录入!$M$12="试卷",参数计算!AAN48,IF(AND(初始录入!$M$12&lt;&gt;"试卷",初始录入!$M$12&lt;&gt;""),参数计算!KJ48,"")),"")</f>
        <v/>
      </c>
      <c r="G46" s="161" t="str">
        <f>IF(AND(A46&lt;&gt;"",G$5&lt;&gt;""),IF(初始录入!$M$12="试卷",参数计算!AEM48,IF(AND(初始录入!$M$12&lt;&gt;"试卷",初始录入!$M$12&lt;&gt;""),参数计算!KK48,"")),"")</f>
        <v/>
      </c>
      <c r="H46" s="161" t="str">
        <f>IF(AND(A46&lt;&gt;"",H$5&lt;&gt;""),IF(初始录入!$M$12="试卷",参数计算!AIL48,IF(AND(初始录入!$M$12&lt;&gt;"试卷",初始录入!$M$12&lt;&gt;""),参数计算!KL48,"")),"")</f>
        <v/>
      </c>
      <c r="I46" s="162" t="str">
        <f t="shared" si="0"/>
        <v/>
      </c>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row>
    <row r="47" ht="24.95" customHeight="1" spans="1:84">
      <c r="A47" s="160" t="str">
        <f>IF($D$1&lt;&gt;"",参数计算!A49,"")</f>
        <v/>
      </c>
      <c r="B47" s="160" t="str">
        <f>IF($D$1&lt;&gt;"",参数计算!B49,"")</f>
        <v/>
      </c>
      <c r="C47" s="160" t="str">
        <f>IF($D$1&lt;&gt;"",参数计算!C49,"")</f>
        <v/>
      </c>
      <c r="D47" s="161" t="str">
        <f>IF(AND(A47&lt;&gt;"",D$5&lt;&gt;""),IF(初始录入!$M$12="试卷",参数计算!SP49,IF(AND(初始录入!$M$12&lt;&gt;"试卷",初始录入!$M$12&lt;&gt;""),参数计算!KH49,"")),"")</f>
        <v/>
      </c>
      <c r="E47" s="161" t="str">
        <f>IF(AND(A47&lt;&gt;"",E$5&lt;&gt;""),IF(初始录入!$M$12="试卷",参数计算!WO49,IF(AND(初始录入!$M$12&lt;&gt;"试卷",初始录入!$M$12&lt;&gt;""),参数计算!KI49,"")),"")</f>
        <v/>
      </c>
      <c r="F47" s="161" t="str">
        <f>IF(AND(A47&lt;&gt;"",F$5&lt;&gt;""),IF(初始录入!$M$12="试卷",参数计算!AAN49,IF(AND(初始录入!$M$12&lt;&gt;"试卷",初始录入!$M$12&lt;&gt;""),参数计算!KJ49,"")),"")</f>
        <v/>
      </c>
      <c r="G47" s="161" t="str">
        <f>IF(AND(A47&lt;&gt;"",G$5&lt;&gt;""),IF(初始录入!$M$12="试卷",参数计算!AEM49,IF(AND(初始录入!$M$12&lt;&gt;"试卷",初始录入!$M$12&lt;&gt;""),参数计算!KK49,"")),"")</f>
        <v/>
      </c>
      <c r="H47" s="161" t="str">
        <f>IF(AND(A47&lt;&gt;"",H$5&lt;&gt;""),IF(初始录入!$M$12="试卷",参数计算!AIL49,IF(AND(初始录入!$M$12&lt;&gt;"试卷",初始录入!$M$12&lt;&gt;""),参数计算!KL49,"")),"")</f>
        <v/>
      </c>
      <c r="I47" s="162" t="str">
        <f t="shared" si="0"/>
        <v/>
      </c>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row>
    <row r="48" ht="24.95" customHeight="1" spans="1:84">
      <c r="A48" s="160" t="str">
        <f>IF($D$1&lt;&gt;"",参数计算!A50,"")</f>
        <v/>
      </c>
      <c r="B48" s="160" t="str">
        <f>IF($D$1&lt;&gt;"",参数计算!B50,"")</f>
        <v/>
      </c>
      <c r="C48" s="160" t="str">
        <f>IF($D$1&lt;&gt;"",参数计算!C50,"")</f>
        <v/>
      </c>
      <c r="D48" s="161" t="str">
        <f>IF(AND(A48&lt;&gt;"",D$5&lt;&gt;""),IF(初始录入!$M$12="试卷",参数计算!SP50,IF(AND(初始录入!$M$12&lt;&gt;"试卷",初始录入!$M$12&lt;&gt;""),参数计算!KH50,"")),"")</f>
        <v/>
      </c>
      <c r="E48" s="161" t="str">
        <f>IF(AND(A48&lt;&gt;"",E$5&lt;&gt;""),IF(初始录入!$M$12="试卷",参数计算!WO50,IF(AND(初始录入!$M$12&lt;&gt;"试卷",初始录入!$M$12&lt;&gt;""),参数计算!KI50,"")),"")</f>
        <v/>
      </c>
      <c r="F48" s="161" t="str">
        <f>IF(AND(A48&lt;&gt;"",F$5&lt;&gt;""),IF(初始录入!$M$12="试卷",参数计算!AAN50,IF(AND(初始录入!$M$12&lt;&gt;"试卷",初始录入!$M$12&lt;&gt;""),参数计算!KJ50,"")),"")</f>
        <v/>
      </c>
      <c r="G48" s="161" t="str">
        <f>IF(AND(A48&lt;&gt;"",G$5&lt;&gt;""),IF(初始录入!$M$12="试卷",参数计算!AEM50,IF(AND(初始录入!$M$12&lt;&gt;"试卷",初始录入!$M$12&lt;&gt;""),参数计算!KK50,"")),"")</f>
        <v/>
      </c>
      <c r="H48" s="161" t="str">
        <f>IF(AND(A48&lt;&gt;"",H$5&lt;&gt;""),IF(初始录入!$M$12="试卷",参数计算!AIL50,IF(AND(初始录入!$M$12&lt;&gt;"试卷",初始录入!$M$12&lt;&gt;""),参数计算!KL50,"")),"")</f>
        <v/>
      </c>
      <c r="I48" s="162" t="str">
        <f t="shared" si="0"/>
        <v/>
      </c>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row>
    <row r="49" ht="24.95" customHeight="1" spans="1:84">
      <c r="A49" s="160" t="str">
        <f>IF($D$1&lt;&gt;"",参数计算!A51,"")</f>
        <v/>
      </c>
      <c r="B49" s="160" t="str">
        <f>IF($D$1&lt;&gt;"",参数计算!B51,"")</f>
        <v/>
      </c>
      <c r="C49" s="160" t="str">
        <f>IF($D$1&lt;&gt;"",参数计算!C51,"")</f>
        <v/>
      </c>
      <c r="D49" s="161" t="str">
        <f>IF(AND(A49&lt;&gt;"",D$5&lt;&gt;""),IF(初始录入!$M$12="试卷",参数计算!SP51,IF(AND(初始录入!$M$12&lt;&gt;"试卷",初始录入!$M$12&lt;&gt;""),参数计算!KH51,"")),"")</f>
        <v/>
      </c>
      <c r="E49" s="161" t="str">
        <f>IF(AND(A49&lt;&gt;"",E$5&lt;&gt;""),IF(初始录入!$M$12="试卷",参数计算!WO51,IF(AND(初始录入!$M$12&lt;&gt;"试卷",初始录入!$M$12&lt;&gt;""),参数计算!KI51,"")),"")</f>
        <v/>
      </c>
      <c r="F49" s="161" t="str">
        <f>IF(AND(A49&lt;&gt;"",F$5&lt;&gt;""),IF(初始录入!$M$12="试卷",参数计算!AAN51,IF(AND(初始录入!$M$12&lt;&gt;"试卷",初始录入!$M$12&lt;&gt;""),参数计算!KJ51,"")),"")</f>
        <v/>
      </c>
      <c r="G49" s="161" t="str">
        <f>IF(AND(A49&lt;&gt;"",G$5&lt;&gt;""),IF(初始录入!$M$12="试卷",参数计算!AEM51,IF(AND(初始录入!$M$12&lt;&gt;"试卷",初始录入!$M$12&lt;&gt;""),参数计算!KK51,"")),"")</f>
        <v/>
      </c>
      <c r="H49" s="161" t="str">
        <f>IF(AND(A49&lt;&gt;"",H$5&lt;&gt;""),IF(初始录入!$M$12="试卷",参数计算!AIL51,IF(AND(初始录入!$M$12&lt;&gt;"试卷",初始录入!$M$12&lt;&gt;""),参数计算!KL51,"")),"")</f>
        <v/>
      </c>
      <c r="I49" s="162" t="str">
        <f t="shared" si="0"/>
        <v/>
      </c>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row>
    <row r="50" ht="24.95" customHeight="1" spans="1:84">
      <c r="A50" s="160" t="str">
        <f>IF($D$1&lt;&gt;"",参数计算!A52,"")</f>
        <v/>
      </c>
      <c r="B50" s="160" t="str">
        <f>IF($D$1&lt;&gt;"",参数计算!B52,"")</f>
        <v/>
      </c>
      <c r="C50" s="160" t="str">
        <f>IF($D$1&lt;&gt;"",参数计算!C52,"")</f>
        <v/>
      </c>
      <c r="D50" s="161" t="str">
        <f>IF(AND(A50&lt;&gt;"",D$5&lt;&gt;""),IF(初始录入!$M$12="试卷",参数计算!SP52,IF(AND(初始录入!$M$12&lt;&gt;"试卷",初始录入!$M$12&lt;&gt;""),参数计算!KH52,"")),"")</f>
        <v/>
      </c>
      <c r="E50" s="161" t="str">
        <f>IF(AND(A50&lt;&gt;"",E$5&lt;&gt;""),IF(初始录入!$M$12="试卷",参数计算!WO52,IF(AND(初始录入!$M$12&lt;&gt;"试卷",初始录入!$M$12&lt;&gt;""),参数计算!KI52,"")),"")</f>
        <v/>
      </c>
      <c r="F50" s="161" t="str">
        <f>IF(AND(A50&lt;&gt;"",F$5&lt;&gt;""),IF(初始录入!$M$12="试卷",参数计算!AAN52,IF(AND(初始录入!$M$12&lt;&gt;"试卷",初始录入!$M$12&lt;&gt;""),参数计算!KJ52,"")),"")</f>
        <v/>
      </c>
      <c r="G50" s="161" t="str">
        <f>IF(AND(A50&lt;&gt;"",G$5&lt;&gt;""),IF(初始录入!$M$12="试卷",参数计算!AEM52,IF(AND(初始录入!$M$12&lt;&gt;"试卷",初始录入!$M$12&lt;&gt;""),参数计算!KK52,"")),"")</f>
        <v/>
      </c>
      <c r="H50" s="161" t="str">
        <f>IF(AND(A50&lt;&gt;"",H$5&lt;&gt;""),IF(初始录入!$M$12="试卷",参数计算!AIL52,IF(AND(初始录入!$M$12&lt;&gt;"试卷",初始录入!$M$12&lt;&gt;""),参数计算!KL52,"")),"")</f>
        <v/>
      </c>
      <c r="I50" s="162" t="str">
        <f t="shared" si="0"/>
        <v/>
      </c>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row>
    <row r="51" ht="24.95" customHeight="1" spans="1:84">
      <c r="A51" s="160" t="str">
        <f>IF($D$1&lt;&gt;"",参数计算!A53,"")</f>
        <v/>
      </c>
      <c r="B51" s="160" t="str">
        <f>IF($D$1&lt;&gt;"",参数计算!B53,"")</f>
        <v/>
      </c>
      <c r="C51" s="160" t="str">
        <f>IF($D$1&lt;&gt;"",参数计算!C53,"")</f>
        <v/>
      </c>
      <c r="D51" s="161" t="str">
        <f>IF(AND(A51&lt;&gt;"",D$5&lt;&gt;""),IF(初始录入!$M$12="试卷",参数计算!SP53,IF(AND(初始录入!$M$12&lt;&gt;"试卷",初始录入!$M$12&lt;&gt;""),参数计算!KH53,"")),"")</f>
        <v/>
      </c>
      <c r="E51" s="161" t="str">
        <f>IF(AND(A51&lt;&gt;"",E$5&lt;&gt;""),IF(初始录入!$M$12="试卷",参数计算!WO53,IF(AND(初始录入!$M$12&lt;&gt;"试卷",初始录入!$M$12&lt;&gt;""),参数计算!KI53,"")),"")</f>
        <v/>
      </c>
      <c r="F51" s="161" t="str">
        <f>IF(AND(A51&lt;&gt;"",F$5&lt;&gt;""),IF(初始录入!$M$12="试卷",参数计算!AAN53,IF(AND(初始录入!$M$12&lt;&gt;"试卷",初始录入!$M$12&lt;&gt;""),参数计算!KJ53,"")),"")</f>
        <v/>
      </c>
      <c r="G51" s="161" t="str">
        <f>IF(AND(A51&lt;&gt;"",G$5&lt;&gt;""),IF(初始录入!$M$12="试卷",参数计算!AEM53,IF(AND(初始录入!$M$12&lt;&gt;"试卷",初始录入!$M$12&lt;&gt;""),参数计算!KK53,"")),"")</f>
        <v/>
      </c>
      <c r="H51" s="161" t="str">
        <f>IF(AND(A51&lt;&gt;"",H$5&lt;&gt;""),IF(初始录入!$M$12="试卷",参数计算!AIL53,IF(AND(初始录入!$M$12&lt;&gt;"试卷",初始录入!$M$12&lt;&gt;""),参数计算!KL53,"")),"")</f>
        <v/>
      </c>
      <c r="I51" s="162" t="str">
        <f t="shared" si="0"/>
        <v/>
      </c>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row>
    <row r="52" ht="24.95" customHeight="1" spans="1:84">
      <c r="A52" s="160" t="str">
        <f>IF($D$1&lt;&gt;"",参数计算!A54,"")</f>
        <v/>
      </c>
      <c r="B52" s="160" t="str">
        <f>IF($D$1&lt;&gt;"",参数计算!B54,"")</f>
        <v/>
      </c>
      <c r="C52" s="160" t="str">
        <f>IF($D$1&lt;&gt;"",参数计算!C54,"")</f>
        <v/>
      </c>
      <c r="D52" s="161" t="str">
        <f>IF(AND(A52&lt;&gt;"",D$5&lt;&gt;""),IF(初始录入!$M$12="试卷",参数计算!SP54,IF(AND(初始录入!$M$12&lt;&gt;"试卷",初始录入!$M$12&lt;&gt;""),参数计算!KH54,"")),"")</f>
        <v/>
      </c>
      <c r="E52" s="161" t="str">
        <f>IF(AND(A52&lt;&gt;"",E$5&lt;&gt;""),IF(初始录入!$M$12="试卷",参数计算!WO54,IF(AND(初始录入!$M$12&lt;&gt;"试卷",初始录入!$M$12&lt;&gt;""),参数计算!KI54,"")),"")</f>
        <v/>
      </c>
      <c r="F52" s="161" t="str">
        <f>IF(AND(A52&lt;&gt;"",F$5&lt;&gt;""),IF(初始录入!$M$12="试卷",参数计算!AAN54,IF(AND(初始录入!$M$12&lt;&gt;"试卷",初始录入!$M$12&lt;&gt;""),参数计算!KJ54,"")),"")</f>
        <v/>
      </c>
      <c r="G52" s="161" t="str">
        <f>IF(AND(A52&lt;&gt;"",G$5&lt;&gt;""),IF(初始录入!$M$12="试卷",参数计算!AEM54,IF(AND(初始录入!$M$12&lt;&gt;"试卷",初始录入!$M$12&lt;&gt;""),参数计算!KK54,"")),"")</f>
        <v/>
      </c>
      <c r="H52" s="161" t="str">
        <f>IF(AND(A52&lt;&gt;"",H$5&lt;&gt;""),IF(初始录入!$M$12="试卷",参数计算!AIL54,IF(AND(初始录入!$M$12&lt;&gt;"试卷",初始录入!$M$12&lt;&gt;""),参数计算!KL54,"")),"")</f>
        <v/>
      </c>
      <c r="I52" s="162" t="str">
        <f t="shared" si="0"/>
        <v/>
      </c>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c r="CA52" s="27"/>
      <c r="CB52" s="27"/>
      <c r="CC52" s="27"/>
      <c r="CD52" s="27"/>
      <c r="CE52" s="27"/>
      <c r="CF52" s="27"/>
    </row>
    <row r="53" ht="24.95" customHeight="1" spans="1:84">
      <c r="A53" s="160" t="str">
        <f>IF($D$1&lt;&gt;"",参数计算!A55,"")</f>
        <v/>
      </c>
      <c r="B53" s="160" t="str">
        <f>IF($D$1&lt;&gt;"",参数计算!B55,"")</f>
        <v/>
      </c>
      <c r="C53" s="160" t="str">
        <f>IF($D$1&lt;&gt;"",参数计算!C55,"")</f>
        <v/>
      </c>
      <c r="D53" s="161" t="str">
        <f>IF(AND(A53&lt;&gt;"",D$5&lt;&gt;""),IF(初始录入!$M$12="试卷",参数计算!SP55,IF(AND(初始录入!$M$12&lt;&gt;"试卷",初始录入!$M$12&lt;&gt;""),参数计算!KH55,"")),"")</f>
        <v/>
      </c>
      <c r="E53" s="161" t="str">
        <f>IF(AND(A53&lt;&gt;"",E$5&lt;&gt;""),IF(初始录入!$M$12="试卷",参数计算!WO55,IF(AND(初始录入!$M$12&lt;&gt;"试卷",初始录入!$M$12&lt;&gt;""),参数计算!KI55,"")),"")</f>
        <v/>
      </c>
      <c r="F53" s="161" t="str">
        <f>IF(AND(A53&lt;&gt;"",F$5&lt;&gt;""),IF(初始录入!$M$12="试卷",参数计算!AAN55,IF(AND(初始录入!$M$12&lt;&gt;"试卷",初始录入!$M$12&lt;&gt;""),参数计算!KJ55,"")),"")</f>
        <v/>
      </c>
      <c r="G53" s="161" t="str">
        <f>IF(AND(A53&lt;&gt;"",G$5&lt;&gt;""),IF(初始录入!$M$12="试卷",参数计算!AEM55,IF(AND(初始录入!$M$12&lt;&gt;"试卷",初始录入!$M$12&lt;&gt;""),参数计算!KK55,"")),"")</f>
        <v/>
      </c>
      <c r="H53" s="161" t="str">
        <f>IF(AND(A53&lt;&gt;"",H$5&lt;&gt;""),IF(初始录入!$M$12="试卷",参数计算!AIL55,IF(AND(初始录入!$M$12&lt;&gt;"试卷",初始录入!$M$12&lt;&gt;""),参数计算!KL55,"")),"")</f>
        <v/>
      </c>
      <c r="I53" s="162" t="str">
        <f t="shared" si="0"/>
        <v/>
      </c>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row>
    <row r="54" ht="24.95" customHeight="1" spans="1:84">
      <c r="A54" s="160" t="str">
        <f>IF($D$1&lt;&gt;"",参数计算!A56,"")</f>
        <v/>
      </c>
      <c r="B54" s="160" t="str">
        <f>IF($D$1&lt;&gt;"",参数计算!B56,"")</f>
        <v/>
      </c>
      <c r="C54" s="160" t="str">
        <f>IF($D$1&lt;&gt;"",参数计算!C56,"")</f>
        <v/>
      </c>
      <c r="D54" s="161" t="str">
        <f>IF(AND(A54&lt;&gt;"",D$5&lt;&gt;""),IF(初始录入!$M$12="试卷",参数计算!SP56,IF(AND(初始录入!$M$12&lt;&gt;"试卷",初始录入!$M$12&lt;&gt;""),参数计算!KH56,"")),"")</f>
        <v/>
      </c>
      <c r="E54" s="161" t="str">
        <f>IF(AND(A54&lt;&gt;"",E$5&lt;&gt;""),IF(初始录入!$M$12="试卷",参数计算!WO56,IF(AND(初始录入!$M$12&lt;&gt;"试卷",初始录入!$M$12&lt;&gt;""),参数计算!KI56,"")),"")</f>
        <v/>
      </c>
      <c r="F54" s="161" t="str">
        <f>IF(AND(A54&lt;&gt;"",F$5&lt;&gt;""),IF(初始录入!$M$12="试卷",参数计算!AAN56,IF(AND(初始录入!$M$12&lt;&gt;"试卷",初始录入!$M$12&lt;&gt;""),参数计算!KJ56,"")),"")</f>
        <v/>
      </c>
      <c r="G54" s="161" t="str">
        <f>IF(AND(A54&lt;&gt;"",G$5&lt;&gt;""),IF(初始录入!$M$12="试卷",参数计算!AEM56,IF(AND(初始录入!$M$12&lt;&gt;"试卷",初始录入!$M$12&lt;&gt;""),参数计算!KK56,"")),"")</f>
        <v/>
      </c>
      <c r="H54" s="161" t="str">
        <f>IF(AND(A54&lt;&gt;"",H$5&lt;&gt;""),IF(初始录入!$M$12="试卷",参数计算!AIL56,IF(AND(初始录入!$M$12&lt;&gt;"试卷",初始录入!$M$12&lt;&gt;""),参数计算!KL56,"")),"")</f>
        <v/>
      </c>
      <c r="I54" s="162" t="str">
        <f t="shared" si="0"/>
        <v/>
      </c>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7"/>
      <c r="CF54" s="27"/>
    </row>
    <row r="55" ht="24.95" customHeight="1" spans="1:84">
      <c r="A55" s="160" t="str">
        <f>IF($D$1&lt;&gt;"",参数计算!A57,"")</f>
        <v/>
      </c>
      <c r="B55" s="160" t="str">
        <f>IF($D$1&lt;&gt;"",参数计算!B57,"")</f>
        <v/>
      </c>
      <c r="C55" s="160" t="str">
        <f>IF($D$1&lt;&gt;"",参数计算!C57,"")</f>
        <v/>
      </c>
      <c r="D55" s="161" t="str">
        <f>IF(AND(A55&lt;&gt;"",D$5&lt;&gt;""),IF(初始录入!$M$12="试卷",参数计算!SP57,IF(AND(初始录入!$M$12&lt;&gt;"试卷",初始录入!$M$12&lt;&gt;""),参数计算!KH57,"")),"")</f>
        <v/>
      </c>
      <c r="E55" s="161" t="str">
        <f>IF(AND(A55&lt;&gt;"",E$5&lt;&gt;""),IF(初始录入!$M$12="试卷",参数计算!WO57,IF(AND(初始录入!$M$12&lt;&gt;"试卷",初始录入!$M$12&lt;&gt;""),参数计算!KI57,"")),"")</f>
        <v/>
      </c>
      <c r="F55" s="161" t="str">
        <f>IF(AND(A55&lt;&gt;"",F$5&lt;&gt;""),IF(初始录入!$M$12="试卷",参数计算!AAN57,IF(AND(初始录入!$M$12&lt;&gt;"试卷",初始录入!$M$12&lt;&gt;""),参数计算!KJ57,"")),"")</f>
        <v/>
      </c>
      <c r="G55" s="161" t="str">
        <f>IF(AND(A55&lt;&gt;"",G$5&lt;&gt;""),IF(初始录入!$M$12="试卷",参数计算!AEM57,IF(AND(初始录入!$M$12&lt;&gt;"试卷",初始录入!$M$12&lt;&gt;""),参数计算!KK57,"")),"")</f>
        <v/>
      </c>
      <c r="H55" s="161" t="str">
        <f>IF(AND(A55&lt;&gt;"",H$5&lt;&gt;""),IF(初始录入!$M$12="试卷",参数计算!AIL57,IF(AND(初始录入!$M$12&lt;&gt;"试卷",初始录入!$M$12&lt;&gt;""),参数计算!KL57,"")),"")</f>
        <v/>
      </c>
      <c r="I55" s="162" t="str">
        <f t="shared" si="0"/>
        <v/>
      </c>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row>
    <row r="56" ht="24.95" customHeight="1" spans="1:84">
      <c r="A56" s="160" t="str">
        <f>IF($D$1&lt;&gt;"",参数计算!A58,"")</f>
        <v/>
      </c>
      <c r="B56" s="160" t="str">
        <f>IF($D$1&lt;&gt;"",参数计算!B58,"")</f>
        <v/>
      </c>
      <c r="C56" s="160" t="str">
        <f>IF($D$1&lt;&gt;"",参数计算!C58,"")</f>
        <v/>
      </c>
      <c r="D56" s="161" t="str">
        <f>IF(AND(A56&lt;&gt;"",D$5&lt;&gt;""),IF(初始录入!$M$12="试卷",参数计算!SP58,IF(AND(初始录入!$M$12&lt;&gt;"试卷",初始录入!$M$12&lt;&gt;""),参数计算!KH58,"")),"")</f>
        <v/>
      </c>
      <c r="E56" s="161" t="str">
        <f>IF(AND(A56&lt;&gt;"",E$5&lt;&gt;""),IF(初始录入!$M$12="试卷",参数计算!WO58,IF(AND(初始录入!$M$12&lt;&gt;"试卷",初始录入!$M$12&lt;&gt;""),参数计算!KI58,"")),"")</f>
        <v/>
      </c>
      <c r="F56" s="161" t="str">
        <f>IF(AND(A56&lt;&gt;"",F$5&lt;&gt;""),IF(初始录入!$M$12="试卷",参数计算!AAN58,IF(AND(初始录入!$M$12&lt;&gt;"试卷",初始录入!$M$12&lt;&gt;""),参数计算!KJ58,"")),"")</f>
        <v/>
      </c>
      <c r="G56" s="161" t="str">
        <f>IF(AND(A56&lt;&gt;"",G$5&lt;&gt;""),IF(初始录入!$M$12="试卷",参数计算!AEM58,IF(AND(初始录入!$M$12&lt;&gt;"试卷",初始录入!$M$12&lt;&gt;""),参数计算!KK58,"")),"")</f>
        <v/>
      </c>
      <c r="H56" s="161" t="str">
        <f>IF(AND(A56&lt;&gt;"",H$5&lt;&gt;""),IF(初始录入!$M$12="试卷",参数计算!AIL58,IF(AND(初始录入!$M$12&lt;&gt;"试卷",初始录入!$M$12&lt;&gt;""),参数计算!KL58,"")),"")</f>
        <v/>
      </c>
      <c r="I56" s="162" t="str">
        <f t="shared" si="0"/>
        <v/>
      </c>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c r="CA56" s="27"/>
      <c r="CB56" s="27"/>
      <c r="CC56" s="27"/>
      <c r="CD56" s="27"/>
      <c r="CE56" s="27"/>
      <c r="CF56" s="27"/>
    </row>
    <row r="57" ht="24.95" customHeight="1" spans="1:84">
      <c r="A57" s="160" t="str">
        <f>IF($D$1&lt;&gt;"",参数计算!A59,"")</f>
        <v/>
      </c>
      <c r="B57" s="160" t="str">
        <f>IF($D$1&lt;&gt;"",参数计算!B59,"")</f>
        <v/>
      </c>
      <c r="C57" s="160" t="str">
        <f>IF($D$1&lt;&gt;"",参数计算!C59,"")</f>
        <v/>
      </c>
      <c r="D57" s="161" t="str">
        <f>IF(AND(A57&lt;&gt;"",D$5&lt;&gt;""),IF(初始录入!$M$12="试卷",参数计算!SP59,IF(AND(初始录入!$M$12&lt;&gt;"试卷",初始录入!$M$12&lt;&gt;""),参数计算!KH59,"")),"")</f>
        <v/>
      </c>
      <c r="E57" s="161" t="str">
        <f>IF(AND(A57&lt;&gt;"",E$5&lt;&gt;""),IF(初始录入!$M$12="试卷",参数计算!WO59,IF(AND(初始录入!$M$12&lt;&gt;"试卷",初始录入!$M$12&lt;&gt;""),参数计算!KI59,"")),"")</f>
        <v/>
      </c>
      <c r="F57" s="161" t="str">
        <f>IF(AND(A57&lt;&gt;"",F$5&lt;&gt;""),IF(初始录入!$M$12="试卷",参数计算!AAN59,IF(AND(初始录入!$M$12&lt;&gt;"试卷",初始录入!$M$12&lt;&gt;""),参数计算!KJ59,"")),"")</f>
        <v/>
      </c>
      <c r="G57" s="161" t="str">
        <f>IF(AND(A57&lt;&gt;"",G$5&lt;&gt;""),IF(初始录入!$M$12="试卷",参数计算!AEM59,IF(AND(初始录入!$M$12&lt;&gt;"试卷",初始录入!$M$12&lt;&gt;""),参数计算!KK59,"")),"")</f>
        <v/>
      </c>
      <c r="H57" s="161" t="str">
        <f>IF(AND(A57&lt;&gt;"",H$5&lt;&gt;""),IF(初始录入!$M$12="试卷",参数计算!AIL59,IF(AND(初始录入!$M$12&lt;&gt;"试卷",初始录入!$M$12&lt;&gt;""),参数计算!KL59,"")),"")</f>
        <v/>
      </c>
      <c r="I57" s="162" t="str">
        <f t="shared" si="0"/>
        <v/>
      </c>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row>
    <row r="58" ht="24.95" customHeight="1" spans="1:84">
      <c r="A58" s="160" t="str">
        <f>IF($D$1&lt;&gt;"",参数计算!A60,"")</f>
        <v/>
      </c>
      <c r="B58" s="160" t="str">
        <f>IF($D$1&lt;&gt;"",参数计算!B60,"")</f>
        <v/>
      </c>
      <c r="C58" s="160" t="str">
        <f>IF($D$1&lt;&gt;"",参数计算!C60,"")</f>
        <v/>
      </c>
      <c r="D58" s="161" t="str">
        <f>IF(AND(A58&lt;&gt;"",D$5&lt;&gt;""),IF(初始录入!$M$12="试卷",参数计算!SP60,IF(AND(初始录入!$M$12&lt;&gt;"试卷",初始录入!$M$12&lt;&gt;""),参数计算!KH60,"")),"")</f>
        <v/>
      </c>
      <c r="E58" s="161" t="str">
        <f>IF(AND(A58&lt;&gt;"",E$5&lt;&gt;""),IF(初始录入!$M$12="试卷",参数计算!WO60,IF(AND(初始录入!$M$12&lt;&gt;"试卷",初始录入!$M$12&lt;&gt;""),参数计算!KI60,"")),"")</f>
        <v/>
      </c>
      <c r="F58" s="161" t="str">
        <f>IF(AND(A58&lt;&gt;"",F$5&lt;&gt;""),IF(初始录入!$M$12="试卷",参数计算!AAN60,IF(AND(初始录入!$M$12&lt;&gt;"试卷",初始录入!$M$12&lt;&gt;""),参数计算!KJ60,"")),"")</f>
        <v/>
      </c>
      <c r="G58" s="161" t="str">
        <f>IF(AND(A58&lt;&gt;"",G$5&lt;&gt;""),IF(初始录入!$M$12="试卷",参数计算!AEM60,IF(AND(初始录入!$M$12&lt;&gt;"试卷",初始录入!$M$12&lt;&gt;""),参数计算!KK60,"")),"")</f>
        <v/>
      </c>
      <c r="H58" s="161" t="str">
        <f>IF(AND(A58&lt;&gt;"",H$5&lt;&gt;""),IF(初始录入!$M$12="试卷",参数计算!AIL60,IF(AND(初始录入!$M$12&lt;&gt;"试卷",初始录入!$M$12&lt;&gt;""),参数计算!KL60,"")),"")</f>
        <v/>
      </c>
      <c r="I58" s="162" t="str">
        <f t="shared" si="0"/>
        <v/>
      </c>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7"/>
      <c r="BQ58" s="27"/>
      <c r="BR58" s="27"/>
      <c r="BS58" s="27"/>
      <c r="BT58" s="27"/>
      <c r="BU58" s="27"/>
      <c r="BV58" s="27"/>
      <c r="BW58" s="27"/>
      <c r="BX58" s="27"/>
      <c r="BY58" s="27"/>
      <c r="BZ58" s="27"/>
      <c r="CA58" s="27"/>
      <c r="CB58" s="27"/>
      <c r="CC58" s="27"/>
      <c r="CD58" s="27"/>
      <c r="CE58" s="27"/>
      <c r="CF58" s="27"/>
    </row>
    <row r="59" ht="24.95" customHeight="1" spans="1:84">
      <c r="A59" s="160" t="str">
        <f>IF($D$1&lt;&gt;"",参数计算!A61,"")</f>
        <v/>
      </c>
      <c r="B59" s="160" t="str">
        <f>IF($D$1&lt;&gt;"",参数计算!B61,"")</f>
        <v/>
      </c>
      <c r="C59" s="160" t="str">
        <f>IF($D$1&lt;&gt;"",参数计算!C61,"")</f>
        <v/>
      </c>
      <c r="D59" s="161" t="str">
        <f>IF(AND(A59&lt;&gt;"",D$5&lt;&gt;""),IF(初始录入!$M$12="试卷",参数计算!SP61,IF(AND(初始录入!$M$12&lt;&gt;"试卷",初始录入!$M$12&lt;&gt;""),参数计算!KH61,"")),"")</f>
        <v/>
      </c>
      <c r="E59" s="161" t="str">
        <f>IF(AND(A59&lt;&gt;"",E$5&lt;&gt;""),IF(初始录入!$M$12="试卷",参数计算!WO61,IF(AND(初始录入!$M$12&lt;&gt;"试卷",初始录入!$M$12&lt;&gt;""),参数计算!KI61,"")),"")</f>
        <v/>
      </c>
      <c r="F59" s="161" t="str">
        <f>IF(AND(A59&lt;&gt;"",F$5&lt;&gt;""),IF(初始录入!$M$12="试卷",参数计算!AAN61,IF(AND(初始录入!$M$12&lt;&gt;"试卷",初始录入!$M$12&lt;&gt;""),参数计算!KJ61,"")),"")</f>
        <v/>
      </c>
      <c r="G59" s="161" t="str">
        <f>IF(AND(A59&lt;&gt;"",G$5&lt;&gt;""),IF(初始录入!$M$12="试卷",参数计算!AEM61,IF(AND(初始录入!$M$12&lt;&gt;"试卷",初始录入!$M$12&lt;&gt;""),参数计算!KK61,"")),"")</f>
        <v/>
      </c>
      <c r="H59" s="161" t="str">
        <f>IF(AND(A59&lt;&gt;"",H$5&lt;&gt;""),IF(初始录入!$M$12="试卷",参数计算!AIL61,IF(AND(初始录入!$M$12&lt;&gt;"试卷",初始录入!$M$12&lt;&gt;""),参数计算!KL61,"")),"")</f>
        <v/>
      </c>
      <c r="I59" s="162" t="str">
        <f t="shared" si="0"/>
        <v/>
      </c>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row>
    <row r="60" ht="24.95" customHeight="1" spans="1:84">
      <c r="A60" s="160" t="str">
        <f>IF($D$1&lt;&gt;"",参数计算!A62,"")</f>
        <v/>
      </c>
      <c r="B60" s="160" t="str">
        <f>IF($D$1&lt;&gt;"",参数计算!B62,"")</f>
        <v/>
      </c>
      <c r="C60" s="160" t="str">
        <f>IF($D$1&lt;&gt;"",参数计算!C62,"")</f>
        <v/>
      </c>
      <c r="D60" s="161" t="str">
        <f>IF(AND(A60&lt;&gt;"",D$5&lt;&gt;""),IF(初始录入!$M$12="试卷",参数计算!SP62,IF(AND(初始录入!$M$12&lt;&gt;"试卷",初始录入!$M$12&lt;&gt;""),参数计算!KH62,"")),"")</f>
        <v/>
      </c>
      <c r="E60" s="161" t="str">
        <f>IF(AND(A60&lt;&gt;"",E$5&lt;&gt;""),IF(初始录入!$M$12="试卷",参数计算!WO62,IF(AND(初始录入!$M$12&lt;&gt;"试卷",初始录入!$M$12&lt;&gt;""),参数计算!KI62,"")),"")</f>
        <v/>
      </c>
      <c r="F60" s="161" t="str">
        <f>IF(AND(A60&lt;&gt;"",F$5&lt;&gt;""),IF(初始录入!$M$12="试卷",参数计算!AAN62,IF(AND(初始录入!$M$12&lt;&gt;"试卷",初始录入!$M$12&lt;&gt;""),参数计算!KJ62,"")),"")</f>
        <v/>
      </c>
      <c r="G60" s="161" t="str">
        <f>IF(AND(A60&lt;&gt;"",G$5&lt;&gt;""),IF(初始录入!$M$12="试卷",参数计算!AEM62,IF(AND(初始录入!$M$12&lt;&gt;"试卷",初始录入!$M$12&lt;&gt;""),参数计算!KK62,"")),"")</f>
        <v/>
      </c>
      <c r="H60" s="161" t="str">
        <f>IF(AND(A60&lt;&gt;"",H$5&lt;&gt;""),IF(初始录入!$M$12="试卷",参数计算!AIL62,IF(AND(初始录入!$M$12&lt;&gt;"试卷",初始录入!$M$12&lt;&gt;""),参数计算!KL62,"")),"")</f>
        <v/>
      </c>
      <c r="I60" s="162" t="str">
        <f t="shared" si="0"/>
        <v/>
      </c>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7"/>
      <c r="BQ60" s="27"/>
      <c r="BR60" s="27"/>
      <c r="BS60" s="27"/>
      <c r="BT60" s="27"/>
      <c r="BU60" s="27"/>
      <c r="BV60" s="27"/>
      <c r="BW60" s="27"/>
      <c r="BX60" s="27"/>
      <c r="BY60" s="27"/>
      <c r="BZ60" s="27"/>
      <c r="CA60" s="27"/>
      <c r="CB60" s="27"/>
      <c r="CC60" s="27"/>
      <c r="CD60" s="27"/>
      <c r="CE60" s="27"/>
      <c r="CF60" s="27"/>
    </row>
    <row r="61" ht="24.95" customHeight="1" spans="1:84">
      <c r="A61" s="160" t="str">
        <f>IF($D$1&lt;&gt;"",参数计算!A63,"")</f>
        <v/>
      </c>
      <c r="B61" s="160" t="str">
        <f>IF($D$1&lt;&gt;"",参数计算!B63,"")</f>
        <v/>
      </c>
      <c r="C61" s="160" t="str">
        <f>IF($D$1&lt;&gt;"",参数计算!C63,"")</f>
        <v/>
      </c>
      <c r="D61" s="161" t="str">
        <f>IF(AND(A61&lt;&gt;"",D$5&lt;&gt;""),IF(初始录入!$M$12="试卷",参数计算!SP63,IF(AND(初始录入!$M$12&lt;&gt;"试卷",初始录入!$M$12&lt;&gt;""),参数计算!KH63,"")),"")</f>
        <v/>
      </c>
      <c r="E61" s="161" t="str">
        <f>IF(AND(A61&lt;&gt;"",E$5&lt;&gt;""),IF(初始录入!$M$12="试卷",参数计算!WO63,IF(AND(初始录入!$M$12&lt;&gt;"试卷",初始录入!$M$12&lt;&gt;""),参数计算!KI63,"")),"")</f>
        <v/>
      </c>
      <c r="F61" s="161" t="str">
        <f>IF(AND(A61&lt;&gt;"",F$5&lt;&gt;""),IF(初始录入!$M$12="试卷",参数计算!AAN63,IF(AND(初始录入!$M$12&lt;&gt;"试卷",初始录入!$M$12&lt;&gt;""),参数计算!KJ63,"")),"")</f>
        <v/>
      </c>
      <c r="G61" s="161" t="str">
        <f>IF(AND(A61&lt;&gt;"",G$5&lt;&gt;""),IF(初始录入!$M$12="试卷",参数计算!AEM63,IF(AND(初始录入!$M$12&lt;&gt;"试卷",初始录入!$M$12&lt;&gt;""),参数计算!KK63,"")),"")</f>
        <v/>
      </c>
      <c r="H61" s="161" t="str">
        <f>IF(AND(A61&lt;&gt;"",H$5&lt;&gt;""),IF(初始录入!$M$12="试卷",参数计算!AIL63,IF(AND(初始录入!$M$12&lt;&gt;"试卷",初始录入!$M$12&lt;&gt;""),参数计算!KL63,"")),"")</f>
        <v/>
      </c>
      <c r="I61" s="162" t="str">
        <f t="shared" si="0"/>
        <v/>
      </c>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row>
    <row r="62" ht="24.95" customHeight="1" spans="1:84">
      <c r="A62" s="160" t="str">
        <f>IF($D$1&lt;&gt;"",参数计算!A64,"")</f>
        <v/>
      </c>
      <c r="B62" s="160" t="str">
        <f>IF($D$1&lt;&gt;"",参数计算!B64,"")</f>
        <v/>
      </c>
      <c r="C62" s="160" t="str">
        <f>IF($D$1&lt;&gt;"",参数计算!C64,"")</f>
        <v/>
      </c>
      <c r="D62" s="161" t="str">
        <f>IF(AND(A62&lt;&gt;"",D$5&lt;&gt;""),IF(初始录入!$M$12="试卷",参数计算!SP64,IF(AND(初始录入!$M$12&lt;&gt;"试卷",初始录入!$M$12&lt;&gt;""),参数计算!KH64,"")),"")</f>
        <v/>
      </c>
      <c r="E62" s="161" t="str">
        <f>IF(AND(A62&lt;&gt;"",E$5&lt;&gt;""),IF(初始录入!$M$12="试卷",参数计算!WO64,IF(AND(初始录入!$M$12&lt;&gt;"试卷",初始录入!$M$12&lt;&gt;""),参数计算!KI64,"")),"")</f>
        <v/>
      </c>
      <c r="F62" s="161" t="str">
        <f>IF(AND(A62&lt;&gt;"",F$5&lt;&gt;""),IF(初始录入!$M$12="试卷",参数计算!AAN64,IF(AND(初始录入!$M$12&lt;&gt;"试卷",初始录入!$M$12&lt;&gt;""),参数计算!KJ64,"")),"")</f>
        <v/>
      </c>
      <c r="G62" s="161" t="str">
        <f>IF(AND(A62&lt;&gt;"",G$5&lt;&gt;""),IF(初始录入!$M$12="试卷",参数计算!AEM64,IF(AND(初始录入!$M$12&lt;&gt;"试卷",初始录入!$M$12&lt;&gt;""),参数计算!KK64,"")),"")</f>
        <v/>
      </c>
      <c r="H62" s="161" t="str">
        <f>IF(AND(A62&lt;&gt;"",H$5&lt;&gt;""),IF(初始录入!$M$12="试卷",参数计算!AIL64,IF(AND(初始录入!$M$12&lt;&gt;"试卷",初始录入!$M$12&lt;&gt;""),参数计算!KL64,"")),"")</f>
        <v/>
      </c>
      <c r="I62" s="162" t="str">
        <f t="shared" si="0"/>
        <v/>
      </c>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7"/>
      <c r="BQ62" s="27"/>
      <c r="BR62" s="27"/>
      <c r="BS62" s="27"/>
      <c r="BT62" s="27"/>
      <c r="BU62" s="27"/>
      <c r="BV62" s="27"/>
      <c r="BW62" s="27"/>
      <c r="BX62" s="27"/>
      <c r="BY62" s="27"/>
      <c r="BZ62" s="27"/>
      <c r="CA62" s="27"/>
      <c r="CB62" s="27"/>
      <c r="CC62" s="27"/>
      <c r="CD62" s="27"/>
      <c r="CE62" s="27"/>
      <c r="CF62" s="27"/>
    </row>
    <row r="63" ht="24.95" customHeight="1" spans="1:84">
      <c r="A63" s="160" t="str">
        <f>IF($D$1&lt;&gt;"",参数计算!A65,"")</f>
        <v/>
      </c>
      <c r="B63" s="160" t="str">
        <f>IF($D$1&lt;&gt;"",参数计算!B65,"")</f>
        <v/>
      </c>
      <c r="C63" s="160" t="str">
        <f>IF($D$1&lt;&gt;"",参数计算!C65,"")</f>
        <v/>
      </c>
      <c r="D63" s="161" t="str">
        <f>IF(AND(A63&lt;&gt;"",D$5&lt;&gt;""),IF(初始录入!$M$12="试卷",参数计算!SP65,IF(AND(初始录入!$M$12&lt;&gt;"试卷",初始录入!$M$12&lt;&gt;""),参数计算!KH65,"")),"")</f>
        <v/>
      </c>
      <c r="E63" s="161" t="str">
        <f>IF(AND(A63&lt;&gt;"",E$5&lt;&gt;""),IF(初始录入!$M$12="试卷",参数计算!WO65,IF(AND(初始录入!$M$12&lt;&gt;"试卷",初始录入!$M$12&lt;&gt;""),参数计算!KI65,"")),"")</f>
        <v/>
      </c>
      <c r="F63" s="161" t="str">
        <f>IF(AND(A63&lt;&gt;"",F$5&lt;&gt;""),IF(初始录入!$M$12="试卷",参数计算!AAN65,IF(AND(初始录入!$M$12&lt;&gt;"试卷",初始录入!$M$12&lt;&gt;""),参数计算!KJ65,"")),"")</f>
        <v/>
      </c>
      <c r="G63" s="161" t="str">
        <f>IF(AND(A63&lt;&gt;"",G$5&lt;&gt;""),IF(初始录入!$M$12="试卷",参数计算!AEM65,IF(AND(初始录入!$M$12&lt;&gt;"试卷",初始录入!$M$12&lt;&gt;""),参数计算!KK65,"")),"")</f>
        <v/>
      </c>
      <c r="H63" s="161" t="str">
        <f>IF(AND(A63&lt;&gt;"",H$5&lt;&gt;""),IF(初始录入!$M$12="试卷",参数计算!AIL65,IF(AND(初始录入!$M$12&lt;&gt;"试卷",初始录入!$M$12&lt;&gt;""),参数计算!KL65,"")),"")</f>
        <v/>
      </c>
      <c r="I63" s="162" t="str">
        <f t="shared" si="0"/>
        <v/>
      </c>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row>
    <row r="64" ht="24.95" customHeight="1" spans="1:84">
      <c r="A64" s="160" t="str">
        <f>IF($D$1&lt;&gt;"",参数计算!A66,"")</f>
        <v/>
      </c>
      <c r="B64" s="160" t="str">
        <f>IF($D$1&lt;&gt;"",参数计算!B66,"")</f>
        <v/>
      </c>
      <c r="C64" s="160" t="str">
        <f>IF($D$1&lt;&gt;"",参数计算!C66,"")</f>
        <v/>
      </c>
      <c r="D64" s="161" t="str">
        <f>IF(AND(A64&lt;&gt;"",D$5&lt;&gt;""),IF(初始录入!$M$12="试卷",参数计算!SP66,IF(AND(初始录入!$M$12&lt;&gt;"试卷",初始录入!$M$12&lt;&gt;""),参数计算!KH66,"")),"")</f>
        <v/>
      </c>
      <c r="E64" s="161" t="str">
        <f>IF(AND(A64&lt;&gt;"",E$5&lt;&gt;""),IF(初始录入!$M$12="试卷",参数计算!WO66,IF(AND(初始录入!$M$12&lt;&gt;"试卷",初始录入!$M$12&lt;&gt;""),参数计算!KI66,"")),"")</f>
        <v/>
      </c>
      <c r="F64" s="161" t="str">
        <f>IF(AND(A64&lt;&gt;"",F$5&lt;&gt;""),IF(初始录入!$M$12="试卷",参数计算!AAN66,IF(AND(初始录入!$M$12&lt;&gt;"试卷",初始录入!$M$12&lt;&gt;""),参数计算!KJ66,"")),"")</f>
        <v/>
      </c>
      <c r="G64" s="161" t="str">
        <f>IF(AND(A64&lt;&gt;"",G$5&lt;&gt;""),IF(初始录入!$M$12="试卷",参数计算!AEM66,IF(AND(初始录入!$M$12&lt;&gt;"试卷",初始录入!$M$12&lt;&gt;""),参数计算!KK66,"")),"")</f>
        <v/>
      </c>
      <c r="H64" s="161" t="str">
        <f>IF(AND(A64&lt;&gt;"",H$5&lt;&gt;""),IF(初始录入!$M$12="试卷",参数计算!AIL66,IF(AND(初始录入!$M$12&lt;&gt;"试卷",初始录入!$M$12&lt;&gt;""),参数计算!KL66,"")),"")</f>
        <v/>
      </c>
      <c r="I64" s="162" t="str">
        <f t="shared" si="0"/>
        <v/>
      </c>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c r="BU64" s="27"/>
      <c r="BV64" s="27"/>
      <c r="BW64" s="27"/>
      <c r="BX64" s="27"/>
      <c r="BY64" s="27"/>
      <c r="BZ64" s="27"/>
      <c r="CA64" s="27"/>
      <c r="CB64" s="27"/>
      <c r="CC64" s="27"/>
      <c r="CD64" s="27"/>
      <c r="CE64" s="27"/>
      <c r="CF64" s="27"/>
    </row>
    <row r="65" ht="24.95" customHeight="1" spans="1:84">
      <c r="A65" s="160" t="str">
        <f>IF($D$1&lt;&gt;"",参数计算!A67,"")</f>
        <v/>
      </c>
      <c r="B65" s="160" t="str">
        <f>IF($D$1&lt;&gt;"",参数计算!B67,"")</f>
        <v/>
      </c>
      <c r="C65" s="160" t="str">
        <f>IF($D$1&lt;&gt;"",参数计算!C67,"")</f>
        <v/>
      </c>
      <c r="D65" s="161" t="str">
        <f>IF(AND(A65&lt;&gt;"",D$5&lt;&gt;""),IF(初始录入!$M$12="试卷",参数计算!SP67,IF(AND(初始录入!$M$12&lt;&gt;"试卷",初始录入!$M$12&lt;&gt;""),参数计算!KH67,"")),"")</f>
        <v/>
      </c>
      <c r="E65" s="161" t="str">
        <f>IF(AND(A65&lt;&gt;"",E$5&lt;&gt;""),IF(初始录入!$M$12="试卷",参数计算!WO67,IF(AND(初始录入!$M$12&lt;&gt;"试卷",初始录入!$M$12&lt;&gt;""),参数计算!KI67,"")),"")</f>
        <v/>
      </c>
      <c r="F65" s="161" t="str">
        <f>IF(AND(A65&lt;&gt;"",F$5&lt;&gt;""),IF(初始录入!$M$12="试卷",参数计算!AAN67,IF(AND(初始录入!$M$12&lt;&gt;"试卷",初始录入!$M$12&lt;&gt;""),参数计算!KJ67,"")),"")</f>
        <v/>
      </c>
      <c r="G65" s="161" t="str">
        <f>IF(AND(A65&lt;&gt;"",G$5&lt;&gt;""),IF(初始录入!$M$12="试卷",参数计算!AEM67,IF(AND(初始录入!$M$12&lt;&gt;"试卷",初始录入!$M$12&lt;&gt;""),参数计算!KK67,"")),"")</f>
        <v/>
      </c>
      <c r="H65" s="161" t="str">
        <f>IF(AND(A65&lt;&gt;"",H$5&lt;&gt;""),IF(初始录入!$M$12="试卷",参数计算!AIL67,IF(AND(初始录入!$M$12&lt;&gt;"试卷",初始录入!$M$12&lt;&gt;""),参数计算!KL67,"")),"")</f>
        <v/>
      </c>
      <c r="I65" s="162" t="str">
        <f t="shared" si="0"/>
        <v/>
      </c>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row>
    <row r="66" ht="24.95" customHeight="1" spans="1:84">
      <c r="A66" s="160" t="str">
        <f>IF($D$1&lt;&gt;"",参数计算!A68,"")</f>
        <v/>
      </c>
      <c r="B66" s="160" t="str">
        <f>IF($D$1&lt;&gt;"",参数计算!B68,"")</f>
        <v/>
      </c>
      <c r="C66" s="160" t="str">
        <f>IF($D$1&lt;&gt;"",参数计算!C68,"")</f>
        <v/>
      </c>
      <c r="D66" s="161" t="str">
        <f>IF(AND(A66&lt;&gt;"",D$5&lt;&gt;""),IF(初始录入!$M$12="试卷",参数计算!SP68,IF(AND(初始录入!$M$12&lt;&gt;"试卷",初始录入!$M$12&lt;&gt;""),参数计算!KH68,"")),"")</f>
        <v/>
      </c>
      <c r="E66" s="161" t="str">
        <f>IF(AND(A66&lt;&gt;"",E$5&lt;&gt;""),IF(初始录入!$M$12="试卷",参数计算!WO68,IF(AND(初始录入!$M$12&lt;&gt;"试卷",初始录入!$M$12&lt;&gt;""),参数计算!KI68,"")),"")</f>
        <v/>
      </c>
      <c r="F66" s="161" t="str">
        <f>IF(AND(A66&lt;&gt;"",F$5&lt;&gt;""),IF(初始录入!$M$12="试卷",参数计算!AAN68,IF(AND(初始录入!$M$12&lt;&gt;"试卷",初始录入!$M$12&lt;&gt;""),参数计算!KJ68,"")),"")</f>
        <v/>
      </c>
      <c r="G66" s="161" t="str">
        <f>IF(AND(A66&lt;&gt;"",G$5&lt;&gt;""),IF(初始录入!$M$12="试卷",参数计算!AEM68,IF(AND(初始录入!$M$12&lt;&gt;"试卷",初始录入!$M$12&lt;&gt;""),参数计算!KK68,"")),"")</f>
        <v/>
      </c>
      <c r="H66" s="161" t="str">
        <f>IF(AND(A66&lt;&gt;"",H$5&lt;&gt;""),IF(初始录入!$M$12="试卷",参数计算!AIL68,IF(AND(初始录入!$M$12&lt;&gt;"试卷",初始录入!$M$12&lt;&gt;""),参数计算!KL68,"")),"")</f>
        <v/>
      </c>
      <c r="I66" s="162" t="str">
        <f t="shared" si="0"/>
        <v/>
      </c>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c r="BS66" s="27"/>
      <c r="BT66" s="27"/>
      <c r="BU66" s="27"/>
      <c r="BV66" s="27"/>
      <c r="BW66" s="27"/>
      <c r="BX66" s="27"/>
      <c r="BY66" s="27"/>
      <c r="BZ66" s="27"/>
      <c r="CA66" s="27"/>
      <c r="CB66" s="27"/>
      <c r="CC66" s="27"/>
      <c r="CD66" s="27"/>
      <c r="CE66" s="27"/>
      <c r="CF66" s="27"/>
    </row>
    <row r="67" ht="24.95" customHeight="1" spans="1:84">
      <c r="A67" s="160" t="str">
        <f>IF($D$1&lt;&gt;"",参数计算!A69,"")</f>
        <v/>
      </c>
      <c r="B67" s="160" t="str">
        <f>IF($D$1&lt;&gt;"",参数计算!B69,"")</f>
        <v/>
      </c>
      <c r="C67" s="160" t="str">
        <f>IF($D$1&lt;&gt;"",参数计算!C69,"")</f>
        <v/>
      </c>
      <c r="D67" s="161" t="str">
        <f>IF(AND(A67&lt;&gt;"",D$5&lt;&gt;""),IF(初始录入!$M$12="试卷",参数计算!SP69,IF(AND(初始录入!$M$12&lt;&gt;"试卷",初始录入!$M$12&lt;&gt;""),参数计算!KH69,"")),"")</f>
        <v/>
      </c>
      <c r="E67" s="161" t="str">
        <f>IF(AND(A67&lt;&gt;"",E$5&lt;&gt;""),IF(初始录入!$M$12="试卷",参数计算!WO69,IF(AND(初始录入!$M$12&lt;&gt;"试卷",初始录入!$M$12&lt;&gt;""),参数计算!KI69,"")),"")</f>
        <v/>
      </c>
      <c r="F67" s="161" t="str">
        <f>IF(AND(A67&lt;&gt;"",F$5&lt;&gt;""),IF(初始录入!$M$12="试卷",参数计算!AAN69,IF(AND(初始录入!$M$12&lt;&gt;"试卷",初始录入!$M$12&lt;&gt;""),参数计算!KJ69,"")),"")</f>
        <v/>
      </c>
      <c r="G67" s="161" t="str">
        <f>IF(AND(A67&lt;&gt;"",G$5&lt;&gt;""),IF(初始录入!$M$12="试卷",参数计算!AEM69,IF(AND(初始录入!$M$12&lt;&gt;"试卷",初始录入!$M$12&lt;&gt;""),参数计算!KK69,"")),"")</f>
        <v/>
      </c>
      <c r="H67" s="161" t="str">
        <f>IF(AND(A67&lt;&gt;"",H$5&lt;&gt;""),IF(初始录入!$M$12="试卷",参数计算!AIL69,IF(AND(初始录入!$M$12&lt;&gt;"试卷",初始录入!$M$12&lt;&gt;""),参数计算!KL69,"")),"")</f>
        <v/>
      </c>
      <c r="I67" s="162" t="str">
        <f t="shared" si="0"/>
        <v/>
      </c>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row>
    <row r="68" ht="24.95" customHeight="1" spans="1:84">
      <c r="A68" s="160" t="str">
        <f>IF($D$1&lt;&gt;"",参数计算!A70,"")</f>
        <v/>
      </c>
      <c r="B68" s="160" t="str">
        <f>IF($D$1&lt;&gt;"",参数计算!B70,"")</f>
        <v/>
      </c>
      <c r="C68" s="160" t="str">
        <f>IF($D$1&lt;&gt;"",参数计算!C70,"")</f>
        <v/>
      </c>
      <c r="D68" s="161" t="str">
        <f>IF(AND(A68&lt;&gt;"",D$5&lt;&gt;""),IF(初始录入!$M$12="试卷",参数计算!SP70,IF(AND(初始录入!$M$12&lt;&gt;"试卷",初始录入!$M$12&lt;&gt;""),参数计算!KH70,"")),"")</f>
        <v/>
      </c>
      <c r="E68" s="161" t="str">
        <f>IF(AND(A68&lt;&gt;"",E$5&lt;&gt;""),IF(初始录入!$M$12="试卷",参数计算!WO70,IF(AND(初始录入!$M$12&lt;&gt;"试卷",初始录入!$M$12&lt;&gt;""),参数计算!KI70,"")),"")</f>
        <v/>
      </c>
      <c r="F68" s="161" t="str">
        <f>IF(AND(A68&lt;&gt;"",F$5&lt;&gt;""),IF(初始录入!$M$12="试卷",参数计算!AAN70,IF(AND(初始录入!$M$12&lt;&gt;"试卷",初始录入!$M$12&lt;&gt;""),参数计算!KJ70,"")),"")</f>
        <v/>
      </c>
      <c r="G68" s="161" t="str">
        <f>IF(AND(A68&lt;&gt;"",G$5&lt;&gt;""),IF(初始录入!$M$12="试卷",参数计算!AEM70,IF(AND(初始录入!$M$12&lt;&gt;"试卷",初始录入!$M$12&lt;&gt;""),参数计算!KK70,"")),"")</f>
        <v/>
      </c>
      <c r="H68" s="161" t="str">
        <f>IF(AND(A68&lt;&gt;"",H$5&lt;&gt;""),IF(初始录入!$M$12="试卷",参数计算!AIL70,IF(AND(初始录入!$M$12&lt;&gt;"试卷",初始录入!$M$12&lt;&gt;""),参数计算!KL70,"")),"")</f>
        <v/>
      </c>
      <c r="I68" s="162" t="str">
        <f t="shared" si="0"/>
        <v/>
      </c>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7"/>
      <c r="BQ68" s="27"/>
      <c r="BR68" s="27"/>
      <c r="BS68" s="27"/>
      <c r="BT68" s="27"/>
      <c r="BU68" s="27"/>
      <c r="BV68" s="27"/>
      <c r="BW68" s="27"/>
      <c r="BX68" s="27"/>
      <c r="BY68" s="27"/>
      <c r="BZ68" s="27"/>
      <c r="CA68" s="27"/>
      <c r="CB68" s="27"/>
      <c r="CC68" s="27"/>
      <c r="CD68" s="27"/>
      <c r="CE68" s="27"/>
      <c r="CF68" s="27"/>
    </row>
    <row r="69" ht="24.95" customHeight="1" spans="1:84">
      <c r="A69" s="160" t="str">
        <f>IF($D$1&lt;&gt;"",参数计算!A71,"")</f>
        <v/>
      </c>
      <c r="B69" s="160" t="str">
        <f>IF($D$1&lt;&gt;"",参数计算!B71,"")</f>
        <v/>
      </c>
      <c r="C69" s="160" t="str">
        <f>IF($D$1&lt;&gt;"",参数计算!C71,"")</f>
        <v/>
      </c>
      <c r="D69" s="161" t="str">
        <f>IF(AND(A69&lt;&gt;"",D$5&lt;&gt;""),IF(初始录入!$M$12="试卷",参数计算!SP71,IF(AND(初始录入!$M$12&lt;&gt;"试卷",初始录入!$M$12&lt;&gt;""),参数计算!KH71,"")),"")</f>
        <v/>
      </c>
      <c r="E69" s="161" t="str">
        <f>IF(AND(A69&lt;&gt;"",E$5&lt;&gt;""),IF(初始录入!$M$12="试卷",参数计算!WO71,IF(AND(初始录入!$M$12&lt;&gt;"试卷",初始录入!$M$12&lt;&gt;""),参数计算!KI71,"")),"")</f>
        <v/>
      </c>
      <c r="F69" s="161" t="str">
        <f>IF(AND(A69&lt;&gt;"",F$5&lt;&gt;""),IF(初始录入!$M$12="试卷",参数计算!AAN71,IF(AND(初始录入!$M$12&lt;&gt;"试卷",初始录入!$M$12&lt;&gt;""),参数计算!KJ71,"")),"")</f>
        <v/>
      </c>
      <c r="G69" s="161" t="str">
        <f>IF(AND(A69&lt;&gt;"",G$5&lt;&gt;""),IF(初始录入!$M$12="试卷",参数计算!AEM71,IF(AND(初始录入!$M$12&lt;&gt;"试卷",初始录入!$M$12&lt;&gt;""),参数计算!KK71,"")),"")</f>
        <v/>
      </c>
      <c r="H69" s="161" t="str">
        <f>IF(AND(A69&lt;&gt;"",H$5&lt;&gt;""),IF(初始录入!$M$12="试卷",参数计算!AIL71,IF(AND(初始录入!$M$12&lt;&gt;"试卷",初始录入!$M$12&lt;&gt;""),参数计算!KL71,"")),"")</f>
        <v/>
      </c>
      <c r="I69" s="162" t="str">
        <f t="shared" si="0"/>
        <v/>
      </c>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row>
    <row r="70" ht="24.95" customHeight="1" spans="1:84">
      <c r="A70" s="160" t="str">
        <f>IF($D$1&lt;&gt;"",参数计算!A72,"")</f>
        <v/>
      </c>
      <c r="B70" s="160" t="str">
        <f>IF($D$1&lt;&gt;"",参数计算!B72,"")</f>
        <v/>
      </c>
      <c r="C70" s="160" t="str">
        <f>IF($D$1&lt;&gt;"",参数计算!C72,"")</f>
        <v/>
      </c>
      <c r="D70" s="161" t="str">
        <f>IF(AND(A70&lt;&gt;"",D$5&lt;&gt;""),IF(初始录入!$M$12="试卷",参数计算!SP72,IF(AND(初始录入!$M$12&lt;&gt;"试卷",初始录入!$M$12&lt;&gt;""),参数计算!KH72,"")),"")</f>
        <v/>
      </c>
      <c r="E70" s="161" t="str">
        <f>IF(AND(A70&lt;&gt;"",E$5&lt;&gt;""),IF(初始录入!$M$12="试卷",参数计算!WO72,IF(AND(初始录入!$M$12&lt;&gt;"试卷",初始录入!$M$12&lt;&gt;""),参数计算!KI72,"")),"")</f>
        <v/>
      </c>
      <c r="F70" s="161" t="str">
        <f>IF(AND(A70&lt;&gt;"",F$5&lt;&gt;""),IF(初始录入!$M$12="试卷",参数计算!AAN72,IF(AND(初始录入!$M$12&lt;&gt;"试卷",初始录入!$M$12&lt;&gt;""),参数计算!KJ72,"")),"")</f>
        <v/>
      </c>
      <c r="G70" s="161" t="str">
        <f>IF(AND(A70&lt;&gt;"",G$5&lt;&gt;""),IF(初始录入!$M$12="试卷",参数计算!AEM72,IF(AND(初始录入!$M$12&lt;&gt;"试卷",初始录入!$M$12&lt;&gt;""),参数计算!KK72,"")),"")</f>
        <v/>
      </c>
      <c r="H70" s="161" t="str">
        <f>IF(AND(A70&lt;&gt;"",H$5&lt;&gt;""),IF(初始录入!$M$12="试卷",参数计算!AIL72,IF(AND(初始录入!$M$12&lt;&gt;"试卷",初始录入!$M$12&lt;&gt;""),参数计算!KL72,"")),"")</f>
        <v/>
      </c>
      <c r="I70" s="162" t="str">
        <f t="shared" si="0"/>
        <v/>
      </c>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7"/>
      <c r="BQ70" s="27"/>
      <c r="BR70" s="27"/>
      <c r="BS70" s="27"/>
      <c r="BT70" s="27"/>
      <c r="BU70" s="27"/>
      <c r="BV70" s="27"/>
      <c r="BW70" s="27"/>
      <c r="BX70" s="27"/>
      <c r="BY70" s="27"/>
      <c r="BZ70" s="27"/>
      <c r="CA70" s="27"/>
      <c r="CB70" s="27"/>
      <c r="CC70" s="27"/>
      <c r="CD70" s="27"/>
      <c r="CE70" s="27"/>
      <c r="CF70" s="27"/>
    </row>
    <row r="71" ht="24.95" customHeight="1" spans="1:84">
      <c r="A71" s="160" t="str">
        <f>IF($D$1&lt;&gt;"",参数计算!A73,"")</f>
        <v/>
      </c>
      <c r="B71" s="160" t="str">
        <f>IF($D$1&lt;&gt;"",参数计算!B73,"")</f>
        <v/>
      </c>
      <c r="C71" s="160" t="str">
        <f>IF($D$1&lt;&gt;"",参数计算!C73,"")</f>
        <v/>
      </c>
      <c r="D71" s="161" t="str">
        <f>IF(AND(A71&lt;&gt;"",D$5&lt;&gt;""),IF(初始录入!$M$12="试卷",参数计算!SP73,IF(AND(初始录入!$M$12&lt;&gt;"试卷",初始录入!$M$12&lt;&gt;""),参数计算!KH73,"")),"")</f>
        <v/>
      </c>
      <c r="E71" s="161" t="str">
        <f>IF(AND(A71&lt;&gt;"",E$5&lt;&gt;""),IF(初始录入!$M$12="试卷",参数计算!WO73,IF(AND(初始录入!$M$12&lt;&gt;"试卷",初始录入!$M$12&lt;&gt;""),参数计算!KI73,"")),"")</f>
        <v/>
      </c>
      <c r="F71" s="161" t="str">
        <f>IF(AND(A71&lt;&gt;"",F$5&lt;&gt;""),IF(初始录入!$M$12="试卷",参数计算!AAN73,IF(AND(初始录入!$M$12&lt;&gt;"试卷",初始录入!$M$12&lt;&gt;""),参数计算!KJ73,"")),"")</f>
        <v/>
      </c>
      <c r="G71" s="161" t="str">
        <f>IF(AND(A71&lt;&gt;"",G$5&lt;&gt;""),IF(初始录入!$M$12="试卷",参数计算!AEM73,IF(AND(初始录入!$M$12&lt;&gt;"试卷",初始录入!$M$12&lt;&gt;""),参数计算!KK73,"")),"")</f>
        <v/>
      </c>
      <c r="H71" s="161" t="str">
        <f>IF(AND(A71&lt;&gt;"",H$5&lt;&gt;""),IF(初始录入!$M$12="试卷",参数计算!AIL73,IF(AND(初始录入!$M$12&lt;&gt;"试卷",初始录入!$M$12&lt;&gt;""),参数计算!KL73,"")),"")</f>
        <v/>
      </c>
      <c r="I71" s="162" t="str">
        <f t="shared" ref="I71:I105" si="1">IF(AND($A71&lt;&gt;"",$I$5&lt;&gt;""),SUM(D71:H71),"")</f>
        <v/>
      </c>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row>
    <row r="72" ht="24.95" customHeight="1" spans="1:84">
      <c r="A72" s="160" t="str">
        <f>IF($D$1&lt;&gt;"",参数计算!A74,"")</f>
        <v/>
      </c>
      <c r="B72" s="160" t="str">
        <f>IF($D$1&lt;&gt;"",参数计算!B74,"")</f>
        <v/>
      </c>
      <c r="C72" s="160" t="str">
        <f>IF($D$1&lt;&gt;"",参数计算!C74,"")</f>
        <v/>
      </c>
      <c r="D72" s="161" t="str">
        <f>IF(AND(A72&lt;&gt;"",D$5&lt;&gt;""),IF(初始录入!$M$12="试卷",参数计算!SP74,IF(AND(初始录入!$M$12&lt;&gt;"试卷",初始录入!$M$12&lt;&gt;""),参数计算!KH74,"")),"")</f>
        <v/>
      </c>
      <c r="E72" s="161" t="str">
        <f>IF(AND(A72&lt;&gt;"",E$5&lt;&gt;""),IF(初始录入!$M$12="试卷",参数计算!WO74,IF(AND(初始录入!$M$12&lt;&gt;"试卷",初始录入!$M$12&lt;&gt;""),参数计算!KI74,"")),"")</f>
        <v/>
      </c>
      <c r="F72" s="161" t="str">
        <f>IF(AND(A72&lt;&gt;"",F$5&lt;&gt;""),IF(初始录入!$M$12="试卷",参数计算!AAN74,IF(AND(初始录入!$M$12&lt;&gt;"试卷",初始录入!$M$12&lt;&gt;""),参数计算!KJ74,"")),"")</f>
        <v/>
      </c>
      <c r="G72" s="161" t="str">
        <f>IF(AND(A72&lt;&gt;"",G$5&lt;&gt;""),IF(初始录入!$M$12="试卷",参数计算!AEM74,IF(AND(初始录入!$M$12&lt;&gt;"试卷",初始录入!$M$12&lt;&gt;""),参数计算!KK74,"")),"")</f>
        <v/>
      </c>
      <c r="H72" s="161" t="str">
        <f>IF(AND(A72&lt;&gt;"",H$5&lt;&gt;""),IF(初始录入!$M$12="试卷",参数计算!AIL74,IF(AND(初始录入!$M$12&lt;&gt;"试卷",初始录入!$M$12&lt;&gt;""),参数计算!KL74,"")),"")</f>
        <v/>
      </c>
      <c r="I72" s="162" t="str">
        <f t="shared" si="1"/>
        <v/>
      </c>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7"/>
      <c r="BP72" s="27"/>
      <c r="BQ72" s="27"/>
      <c r="BR72" s="27"/>
      <c r="BS72" s="27"/>
      <c r="BT72" s="27"/>
      <c r="BU72" s="27"/>
      <c r="BV72" s="27"/>
      <c r="BW72" s="27"/>
      <c r="BX72" s="27"/>
      <c r="BY72" s="27"/>
      <c r="BZ72" s="27"/>
      <c r="CA72" s="27"/>
      <c r="CB72" s="27"/>
      <c r="CC72" s="27"/>
      <c r="CD72" s="27"/>
      <c r="CE72" s="27"/>
      <c r="CF72" s="27"/>
    </row>
    <row r="73" ht="24.95" customHeight="1" spans="1:84">
      <c r="A73" s="160" t="str">
        <f>IF($D$1&lt;&gt;"",参数计算!A75,"")</f>
        <v/>
      </c>
      <c r="B73" s="160" t="str">
        <f>IF($D$1&lt;&gt;"",参数计算!B75,"")</f>
        <v/>
      </c>
      <c r="C73" s="160" t="str">
        <f>IF($D$1&lt;&gt;"",参数计算!C75,"")</f>
        <v/>
      </c>
      <c r="D73" s="161" t="str">
        <f>IF(AND(A73&lt;&gt;"",D$5&lt;&gt;""),IF(初始录入!$M$12="试卷",参数计算!SP75,IF(AND(初始录入!$M$12&lt;&gt;"试卷",初始录入!$M$12&lt;&gt;""),参数计算!KH75,"")),"")</f>
        <v/>
      </c>
      <c r="E73" s="161" t="str">
        <f>IF(AND(A73&lt;&gt;"",E$5&lt;&gt;""),IF(初始录入!$M$12="试卷",参数计算!WO75,IF(AND(初始录入!$M$12&lt;&gt;"试卷",初始录入!$M$12&lt;&gt;""),参数计算!KI75,"")),"")</f>
        <v/>
      </c>
      <c r="F73" s="161" t="str">
        <f>IF(AND(A73&lt;&gt;"",F$5&lt;&gt;""),IF(初始录入!$M$12="试卷",参数计算!AAN75,IF(AND(初始录入!$M$12&lt;&gt;"试卷",初始录入!$M$12&lt;&gt;""),参数计算!KJ75,"")),"")</f>
        <v/>
      </c>
      <c r="G73" s="161" t="str">
        <f>IF(AND(A73&lt;&gt;"",G$5&lt;&gt;""),IF(初始录入!$M$12="试卷",参数计算!AEM75,IF(AND(初始录入!$M$12&lt;&gt;"试卷",初始录入!$M$12&lt;&gt;""),参数计算!KK75,"")),"")</f>
        <v/>
      </c>
      <c r="H73" s="161" t="str">
        <f>IF(AND(A73&lt;&gt;"",H$5&lt;&gt;""),IF(初始录入!$M$12="试卷",参数计算!AIL75,IF(AND(初始录入!$M$12&lt;&gt;"试卷",初始录入!$M$12&lt;&gt;""),参数计算!KL75,"")),"")</f>
        <v/>
      </c>
      <c r="I73" s="162" t="str">
        <f t="shared" si="1"/>
        <v/>
      </c>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row>
    <row r="74" ht="24.95" customHeight="1" spans="1:84">
      <c r="A74" s="160" t="str">
        <f>IF($D$1&lt;&gt;"",参数计算!A76,"")</f>
        <v/>
      </c>
      <c r="B74" s="160" t="str">
        <f>IF($D$1&lt;&gt;"",参数计算!B76,"")</f>
        <v/>
      </c>
      <c r="C74" s="160" t="str">
        <f>IF($D$1&lt;&gt;"",参数计算!C76,"")</f>
        <v/>
      </c>
      <c r="D74" s="161" t="str">
        <f>IF(AND(A74&lt;&gt;"",D$5&lt;&gt;""),IF(初始录入!$M$12="试卷",参数计算!SP76,IF(AND(初始录入!$M$12&lt;&gt;"试卷",初始录入!$M$12&lt;&gt;""),参数计算!KH76,"")),"")</f>
        <v/>
      </c>
      <c r="E74" s="161" t="str">
        <f>IF(AND(A74&lt;&gt;"",E$5&lt;&gt;""),IF(初始录入!$M$12="试卷",参数计算!WO76,IF(AND(初始录入!$M$12&lt;&gt;"试卷",初始录入!$M$12&lt;&gt;""),参数计算!KI76,"")),"")</f>
        <v/>
      </c>
      <c r="F74" s="161" t="str">
        <f>IF(AND(A74&lt;&gt;"",F$5&lt;&gt;""),IF(初始录入!$M$12="试卷",参数计算!AAN76,IF(AND(初始录入!$M$12&lt;&gt;"试卷",初始录入!$M$12&lt;&gt;""),参数计算!KJ76,"")),"")</f>
        <v/>
      </c>
      <c r="G74" s="161" t="str">
        <f>IF(AND(A74&lt;&gt;"",G$5&lt;&gt;""),IF(初始录入!$M$12="试卷",参数计算!AEM76,IF(AND(初始录入!$M$12&lt;&gt;"试卷",初始录入!$M$12&lt;&gt;""),参数计算!KK76,"")),"")</f>
        <v/>
      </c>
      <c r="H74" s="161" t="str">
        <f>IF(AND(A74&lt;&gt;"",H$5&lt;&gt;""),IF(初始录入!$M$12="试卷",参数计算!AIL76,IF(AND(初始录入!$M$12&lt;&gt;"试卷",初始录入!$M$12&lt;&gt;""),参数计算!KL76,"")),"")</f>
        <v/>
      </c>
      <c r="I74" s="162" t="str">
        <f t="shared" si="1"/>
        <v/>
      </c>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7"/>
      <c r="BQ74" s="27"/>
      <c r="BR74" s="27"/>
      <c r="BS74" s="27"/>
      <c r="BT74" s="27"/>
      <c r="BU74" s="27"/>
      <c r="BV74" s="27"/>
      <c r="BW74" s="27"/>
      <c r="BX74" s="27"/>
      <c r="BY74" s="27"/>
      <c r="BZ74" s="27"/>
      <c r="CA74" s="27"/>
      <c r="CB74" s="27"/>
      <c r="CC74" s="27"/>
      <c r="CD74" s="27"/>
      <c r="CE74" s="27"/>
      <c r="CF74" s="27"/>
    </row>
    <row r="75" ht="24.95" customHeight="1" spans="1:84">
      <c r="A75" s="160" t="str">
        <f>IF($D$1&lt;&gt;"",参数计算!A77,"")</f>
        <v/>
      </c>
      <c r="B75" s="160" t="str">
        <f>IF($D$1&lt;&gt;"",参数计算!B77,"")</f>
        <v/>
      </c>
      <c r="C75" s="160" t="str">
        <f>IF($D$1&lt;&gt;"",参数计算!C77,"")</f>
        <v/>
      </c>
      <c r="D75" s="161" t="str">
        <f>IF(AND(A75&lt;&gt;"",D$5&lt;&gt;""),IF(初始录入!$M$12="试卷",参数计算!SP77,IF(AND(初始录入!$M$12&lt;&gt;"试卷",初始录入!$M$12&lt;&gt;""),参数计算!KH77,"")),"")</f>
        <v/>
      </c>
      <c r="E75" s="161" t="str">
        <f>IF(AND(A75&lt;&gt;"",E$5&lt;&gt;""),IF(初始录入!$M$12="试卷",参数计算!WO77,IF(AND(初始录入!$M$12&lt;&gt;"试卷",初始录入!$M$12&lt;&gt;""),参数计算!KI77,"")),"")</f>
        <v/>
      </c>
      <c r="F75" s="161" t="str">
        <f>IF(AND(A75&lt;&gt;"",F$5&lt;&gt;""),IF(初始录入!$M$12="试卷",参数计算!AAN77,IF(AND(初始录入!$M$12&lt;&gt;"试卷",初始录入!$M$12&lt;&gt;""),参数计算!KJ77,"")),"")</f>
        <v/>
      </c>
      <c r="G75" s="161" t="str">
        <f>IF(AND(A75&lt;&gt;"",G$5&lt;&gt;""),IF(初始录入!$M$12="试卷",参数计算!AEM77,IF(AND(初始录入!$M$12&lt;&gt;"试卷",初始录入!$M$12&lt;&gt;""),参数计算!KK77,"")),"")</f>
        <v/>
      </c>
      <c r="H75" s="161" t="str">
        <f>IF(AND(A75&lt;&gt;"",H$5&lt;&gt;""),IF(初始录入!$M$12="试卷",参数计算!AIL77,IF(AND(初始录入!$M$12&lt;&gt;"试卷",初始录入!$M$12&lt;&gt;""),参数计算!KL77,"")),"")</f>
        <v/>
      </c>
      <c r="I75" s="162" t="str">
        <f t="shared" si="1"/>
        <v/>
      </c>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row>
    <row r="76" ht="24.95" customHeight="1" spans="1:84">
      <c r="A76" s="160" t="str">
        <f>IF($D$1&lt;&gt;"",参数计算!A78,"")</f>
        <v/>
      </c>
      <c r="B76" s="160" t="str">
        <f>IF($D$1&lt;&gt;"",参数计算!B78,"")</f>
        <v/>
      </c>
      <c r="C76" s="160" t="str">
        <f>IF($D$1&lt;&gt;"",参数计算!C78,"")</f>
        <v/>
      </c>
      <c r="D76" s="161" t="str">
        <f>IF(AND(A76&lt;&gt;"",D$5&lt;&gt;""),IF(初始录入!$M$12="试卷",参数计算!SP78,IF(AND(初始录入!$M$12&lt;&gt;"试卷",初始录入!$M$12&lt;&gt;""),参数计算!KH78,"")),"")</f>
        <v/>
      </c>
      <c r="E76" s="161" t="str">
        <f>IF(AND(A76&lt;&gt;"",E$5&lt;&gt;""),IF(初始录入!$M$12="试卷",参数计算!WO78,IF(AND(初始录入!$M$12&lt;&gt;"试卷",初始录入!$M$12&lt;&gt;""),参数计算!KI78,"")),"")</f>
        <v/>
      </c>
      <c r="F76" s="161" t="str">
        <f>IF(AND(A76&lt;&gt;"",F$5&lt;&gt;""),IF(初始录入!$M$12="试卷",参数计算!AAN78,IF(AND(初始录入!$M$12&lt;&gt;"试卷",初始录入!$M$12&lt;&gt;""),参数计算!KJ78,"")),"")</f>
        <v/>
      </c>
      <c r="G76" s="161" t="str">
        <f>IF(AND(A76&lt;&gt;"",G$5&lt;&gt;""),IF(初始录入!$M$12="试卷",参数计算!AEM78,IF(AND(初始录入!$M$12&lt;&gt;"试卷",初始录入!$M$12&lt;&gt;""),参数计算!KK78,"")),"")</f>
        <v/>
      </c>
      <c r="H76" s="161" t="str">
        <f>IF(AND(A76&lt;&gt;"",H$5&lt;&gt;""),IF(初始录入!$M$12="试卷",参数计算!AIL78,IF(AND(初始录入!$M$12&lt;&gt;"试卷",初始录入!$M$12&lt;&gt;""),参数计算!KL78,"")),"")</f>
        <v/>
      </c>
      <c r="I76" s="162" t="str">
        <f t="shared" si="1"/>
        <v/>
      </c>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27"/>
      <c r="BR76" s="27"/>
      <c r="BS76" s="27"/>
      <c r="BT76" s="27"/>
      <c r="BU76" s="27"/>
      <c r="BV76" s="27"/>
      <c r="BW76" s="27"/>
      <c r="BX76" s="27"/>
      <c r="BY76" s="27"/>
      <c r="BZ76" s="27"/>
      <c r="CA76" s="27"/>
      <c r="CB76" s="27"/>
      <c r="CC76" s="27"/>
      <c r="CD76" s="27"/>
      <c r="CE76" s="27"/>
      <c r="CF76" s="27"/>
    </row>
    <row r="77" ht="24.95" customHeight="1" spans="1:84">
      <c r="A77" s="160" t="str">
        <f>IF($D$1&lt;&gt;"",参数计算!A79,"")</f>
        <v/>
      </c>
      <c r="B77" s="160" t="str">
        <f>IF($D$1&lt;&gt;"",参数计算!B79,"")</f>
        <v/>
      </c>
      <c r="C77" s="160" t="str">
        <f>IF($D$1&lt;&gt;"",参数计算!C79,"")</f>
        <v/>
      </c>
      <c r="D77" s="161" t="str">
        <f>IF(AND(A77&lt;&gt;"",D$5&lt;&gt;""),IF(初始录入!$M$12="试卷",参数计算!SP79,IF(AND(初始录入!$M$12&lt;&gt;"试卷",初始录入!$M$12&lt;&gt;""),参数计算!KH79,"")),"")</f>
        <v/>
      </c>
      <c r="E77" s="161" t="str">
        <f>IF(AND(A77&lt;&gt;"",E$5&lt;&gt;""),IF(初始录入!$M$12="试卷",参数计算!WO79,IF(AND(初始录入!$M$12&lt;&gt;"试卷",初始录入!$M$12&lt;&gt;""),参数计算!KI79,"")),"")</f>
        <v/>
      </c>
      <c r="F77" s="161" t="str">
        <f>IF(AND(A77&lt;&gt;"",F$5&lt;&gt;""),IF(初始录入!$M$12="试卷",参数计算!AAN79,IF(AND(初始录入!$M$12&lt;&gt;"试卷",初始录入!$M$12&lt;&gt;""),参数计算!KJ79,"")),"")</f>
        <v/>
      </c>
      <c r="G77" s="161" t="str">
        <f>IF(AND(A77&lt;&gt;"",G$5&lt;&gt;""),IF(初始录入!$M$12="试卷",参数计算!AEM79,IF(AND(初始录入!$M$12&lt;&gt;"试卷",初始录入!$M$12&lt;&gt;""),参数计算!KK79,"")),"")</f>
        <v/>
      </c>
      <c r="H77" s="161" t="str">
        <f>IF(AND(A77&lt;&gt;"",H$5&lt;&gt;""),IF(初始录入!$M$12="试卷",参数计算!AIL79,IF(AND(初始录入!$M$12&lt;&gt;"试卷",初始录入!$M$12&lt;&gt;""),参数计算!KL79,"")),"")</f>
        <v/>
      </c>
      <c r="I77" s="162" t="str">
        <f t="shared" si="1"/>
        <v/>
      </c>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row>
    <row r="78" ht="24.95" customHeight="1" spans="1:84">
      <c r="A78" s="160" t="str">
        <f>IF($D$1&lt;&gt;"",参数计算!A80,"")</f>
        <v/>
      </c>
      <c r="B78" s="160" t="str">
        <f>IF($D$1&lt;&gt;"",参数计算!B80,"")</f>
        <v/>
      </c>
      <c r="C78" s="160" t="str">
        <f>IF($D$1&lt;&gt;"",参数计算!C80,"")</f>
        <v/>
      </c>
      <c r="D78" s="161" t="str">
        <f>IF(AND(A78&lt;&gt;"",D$5&lt;&gt;""),IF(初始录入!$M$12="试卷",参数计算!SP80,IF(AND(初始录入!$M$12&lt;&gt;"试卷",初始录入!$M$12&lt;&gt;""),参数计算!KH80,"")),"")</f>
        <v/>
      </c>
      <c r="E78" s="161" t="str">
        <f>IF(AND(A78&lt;&gt;"",E$5&lt;&gt;""),IF(初始录入!$M$12="试卷",参数计算!WO80,IF(AND(初始录入!$M$12&lt;&gt;"试卷",初始录入!$M$12&lt;&gt;""),参数计算!KI80,"")),"")</f>
        <v/>
      </c>
      <c r="F78" s="161" t="str">
        <f>IF(AND(A78&lt;&gt;"",F$5&lt;&gt;""),IF(初始录入!$M$12="试卷",参数计算!AAN80,IF(AND(初始录入!$M$12&lt;&gt;"试卷",初始录入!$M$12&lt;&gt;""),参数计算!KJ80,"")),"")</f>
        <v/>
      </c>
      <c r="G78" s="161" t="str">
        <f>IF(AND(A78&lt;&gt;"",G$5&lt;&gt;""),IF(初始录入!$M$12="试卷",参数计算!AEM80,IF(AND(初始录入!$M$12&lt;&gt;"试卷",初始录入!$M$12&lt;&gt;""),参数计算!KK80,"")),"")</f>
        <v/>
      </c>
      <c r="H78" s="161" t="str">
        <f>IF(AND(A78&lt;&gt;"",H$5&lt;&gt;""),IF(初始录入!$M$12="试卷",参数计算!AIL80,IF(AND(初始录入!$M$12&lt;&gt;"试卷",初始录入!$M$12&lt;&gt;""),参数计算!KL80,"")),"")</f>
        <v/>
      </c>
      <c r="I78" s="162" t="str">
        <f t="shared" si="1"/>
        <v/>
      </c>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row>
    <row r="79" ht="24.95" customHeight="1" spans="1:84">
      <c r="A79" s="160" t="str">
        <f>IF($D$1&lt;&gt;"",参数计算!A81,"")</f>
        <v/>
      </c>
      <c r="B79" s="160" t="str">
        <f>IF($D$1&lt;&gt;"",参数计算!B81,"")</f>
        <v/>
      </c>
      <c r="C79" s="160" t="str">
        <f>IF($D$1&lt;&gt;"",参数计算!C81,"")</f>
        <v/>
      </c>
      <c r="D79" s="161" t="str">
        <f>IF(AND(A79&lt;&gt;"",D$5&lt;&gt;""),IF(初始录入!$M$12="试卷",参数计算!SP81,IF(AND(初始录入!$M$12&lt;&gt;"试卷",初始录入!$M$12&lt;&gt;""),参数计算!KH81,"")),"")</f>
        <v/>
      </c>
      <c r="E79" s="161" t="str">
        <f>IF(AND(A79&lt;&gt;"",E$5&lt;&gt;""),IF(初始录入!$M$12="试卷",参数计算!WO81,IF(AND(初始录入!$M$12&lt;&gt;"试卷",初始录入!$M$12&lt;&gt;""),参数计算!KI81,"")),"")</f>
        <v/>
      </c>
      <c r="F79" s="161" t="str">
        <f>IF(AND(A79&lt;&gt;"",F$5&lt;&gt;""),IF(初始录入!$M$12="试卷",参数计算!AAN81,IF(AND(初始录入!$M$12&lt;&gt;"试卷",初始录入!$M$12&lt;&gt;""),参数计算!KJ81,"")),"")</f>
        <v/>
      </c>
      <c r="G79" s="161" t="str">
        <f>IF(AND(A79&lt;&gt;"",G$5&lt;&gt;""),IF(初始录入!$M$12="试卷",参数计算!AEM81,IF(AND(初始录入!$M$12&lt;&gt;"试卷",初始录入!$M$12&lt;&gt;""),参数计算!KK81,"")),"")</f>
        <v/>
      </c>
      <c r="H79" s="161" t="str">
        <f>IF(AND(A79&lt;&gt;"",H$5&lt;&gt;""),IF(初始录入!$M$12="试卷",参数计算!AIL81,IF(AND(初始录入!$M$12&lt;&gt;"试卷",初始录入!$M$12&lt;&gt;""),参数计算!KL81,"")),"")</f>
        <v/>
      </c>
      <c r="I79" s="162" t="str">
        <f t="shared" si="1"/>
        <v/>
      </c>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row>
    <row r="80" ht="24.95" customHeight="1" spans="1:84">
      <c r="A80" s="160" t="str">
        <f>IF($D$1&lt;&gt;"",参数计算!A82,"")</f>
        <v/>
      </c>
      <c r="B80" s="160" t="str">
        <f>IF($D$1&lt;&gt;"",参数计算!B82,"")</f>
        <v/>
      </c>
      <c r="C80" s="160" t="str">
        <f>IF($D$1&lt;&gt;"",参数计算!C82,"")</f>
        <v/>
      </c>
      <c r="D80" s="161" t="str">
        <f>IF(AND(A80&lt;&gt;"",D$5&lt;&gt;""),IF(初始录入!$M$12="试卷",参数计算!SP82,IF(AND(初始录入!$M$12&lt;&gt;"试卷",初始录入!$M$12&lt;&gt;""),参数计算!KH82,"")),"")</f>
        <v/>
      </c>
      <c r="E80" s="161" t="str">
        <f>IF(AND(A80&lt;&gt;"",E$5&lt;&gt;""),IF(初始录入!$M$12="试卷",参数计算!WO82,IF(AND(初始录入!$M$12&lt;&gt;"试卷",初始录入!$M$12&lt;&gt;""),参数计算!KI82,"")),"")</f>
        <v/>
      </c>
      <c r="F80" s="161" t="str">
        <f>IF(AND(A80&lt;&gt;"",F$5&lt;&gt;""),IF(初始录入!$M$12="试卷",参数计算!AAN82,IF(AND(初始录入!$M$12&lt;&gt;"试卷",初始录入!$M$12&lt;&gt;""),参数计算!KJ82,"")),"")</f>
        <v/>
      </c>
      <c r="G80" s="161" t="str">
        <f>IF(AND(A80&lt;&gt;"",G$5&lt;&gt;""),IF(初始录入!$M$12="试卷",参数计算!AEM82,IF(AND(初始录入!$M$12&lt;&gt;"试卷",初始录入!$M$12&lt;&gt;""),参数计算!KK82,"")),"")</f>
        <v/>
      </c>
      <c r="H80" s="161" t="str">
        <f>IF(AND(A80&lt;&gt;"",H$5&lt;&gt;""),IF(初始录入!$M$12="试卷",参数计算!AIL82,IF(AND(初始录入!$M$12&lt;&gt;"试卷",初始录入!$M$12&lt;&gt;""),参数计算!KL82,"")),"")</f>
        <v/>
      </c>
      <c r="I80" s="162" t="str">
        <f t="shared" si="1"/>
        <v/>
      </c>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row>
    <row r="81" ht="24.95" customHeight="1" spans="1:84">
      <c r="A81" s="160" t="str">
        <f>IF($D$1&lt;&gt;"",参数计算!A83,"")</f>
        <v/>
      </c>
      <c r="B81" s="160" t="str">
        <f>IF($D$1&lt;&gt;"",参数计算!B83,"")</f>
        <v/>
      </c>
      <c r="C81" s="160" t="str">
        <f>IF($D$1&lt;&gt;"",参数计算!C83,"")</f>
        <v/>
      </c>
      <c r="D81" s="161" t="str">
        <f>IF(AND(A81&lt;&gt;"",D$5&lt;&gt;""),IF(初始录入!$M$12="试卷",参数计算!SP83,IF(AND(初始录入!$M$12&lt;&gt;"试卷",初始录入!$M$12&lt;&gt;""),参数计算!KH83,"")),"")</f>
        <v/>
      </c>
      <c r="E81" s="161" t="str">
        <f>IF(AND(A81&lt;&gt;"",E$5&lt;&gt;""),IF(初始录入!$M$12="试卷",参数计算!WO83,IF(AND(初始录入!$M$12&lt;&gt;"试卷",初始录入!$M$12&lt;&gt;""),参数计算!KI83,"")),"")</f>
        <v/>
      </c>
      <c r="F81" s="161" t="str">
        <f>IF(AND(A81&lt;&gt;"",F$5&lt;&gt;""),IF(初始录入!$M$12="试卷",参数计算!AAN83,IF(AND(初始录入!$M$12&lt;&gt;"试卷",初始录入!$M$12&lt;&gt;""),参数计算!KJ83,"")),"")</f>
        <v/>
      </c>
      <c r="G81" s="161" t="str">
        <f>IF(AND(A81&lt;&gt;"",G$5&lt;&gt;""),IF(初始录入!$M$12="试卷",参数计算!AEM83,IF(AND(初始录入!$M$12&lt;&gt;"试卷",初始录入!$M$12&lt;&gt;""),参数计算!KK83,"")),"")</f>
        <v/>
      </c>
      <c r="H81" s="161" t="str">
        <f>IF(AND(A81&lt;&gt;"",H$5&lt;&gt;""),IF(初始录入!$M$12="试卷",参数计算!AIL83,IF(AND(初始录入!$M$12&lt;&gt;"试卷",初始录入!$M$12&lt;&gt;""),参数计算!KL83,"")),"")</f>
        <v/>
      </c>
      <c r="I81" s="162" t="str">
        <f t="shared" si="1"/>
        <v/>
      </c>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row>
    <row r="82" ht="24.95" customHeight="1" spans="1:84">
      <c r="A82" s="160" t="str">
        <f>IF($D$1&lt;&gt;"",参数计算!A84,"")</f>
        <v/>
      </c>
      <c r="B82" s="160" t="str">
        <f>IF($D$1&lt;&gt;"",参数计算!B84,"")</f>
        <v/>
      </c>
      <c r="C82" s="160" t="str">
        <f>IF($D$1&lt;&gt;"",参数计算!C84,"")</f>
        <v/>
      </c>
      <c r="D82" s="161" t="str">
        <f>IF(AND(A82&lt;&gt;"",D$5&lt;&gt;""),IF(初始录入!$M$12="试卷",参数计算!SP84,IF(AND(初始录入!$M$12&lt;&gt;"试卷",初始录入!$M$12&lt;&gt;""),参数计算!KH84,"")),"")</f>
        <v/>
      </c>
      <c r="E82" s="161" t="str">
        <f>IF(AND(A82&lt;&gt;"",E$5&lt;&gt;""),IF(初始录入!$M$12="试卷",参数计算!WO84,IF(AND(初始录入!$M$12&lt;&gt;"试卷",初始录入!$M$12&lt;&gt;""),参数计算!KI84,"")),"")</f>
        <v/>
      </c>
      <c r="F82" s="161" t="str">
        <f>IF(AND(A82&lt;&gt;"",F$5&lt;&gt;""),IF(初始录入!$M$12="试卷",参数计算!AAN84,IF(AND(初始录入!$M$12&lt;&gt;"试卷",初始录入!$M$12&lt;&gt;""),参数计算!KJ84,"")),"")</f>
        <v/>
      </c>
      <c r="G82" s="161" t="str">
        <f>IF(AND(A82&lt;&gt;"",G$5&lt;&gt;""),IF(初始录入!$M$12="试卷",参数计算!AEM84,IF(AND(初始录入!$M$12&lt;&gt;"试卷",初始录入!$M$12&lt;&gt;""),参数计算!KK84,"")),"")</f>
        <v/>
      </c>
      <c r="H82" s="161" t="str">
        <f>IF(AND(A82&lt;&gt;"",H$5&lt;&gt;""),IF(初始录入!$M$12="试卷",参数计算!AIL84,IF(AND(初始录入!$M$12&lt;&gt;"试卷",初始录入!$M$12&lt;&gt;""),参数计算!KL84,"")),"")</f>
        <v/>
      </c>
      <c r="I82" s="162" t="str">
        <f t="shared" si="1"/>
        <v/>
      </c>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c r="CA82" s="27"/>
      <c r="CB82" s="27"/>
      <c r="CC82" s="27"/>
      <c r="CD82" s="27"/>
      <c r="CE82" s="27"/>
      <c r="CF82" s="27"/>
    </row>
    <row r="83" ht="24.95" customHeight="1" spans="1:84">
      <c r="A83" s="160" t="str">
        <f>IF($D$1&lt;&gt;"",参数计算!A85,"")</f>
        <v/>
      </c>
      <c r="B83" s="160" t="str">
        <f>IF($D$1&lt;&gt;"",参数计算!B85,"")</f>
        <v/>
      </c>
      <c r="C83" s="160" t="str">
        <f>IF($D$1&lt;&gt;"",参数计算!C85,"")</f>
        <v/>
      </c>
      <c r="D83" s="161" t="str">
        <f>IF(AND(A83&lt;&gt;"",D$5&lt;&gt;""),IF(初始录入!$M$12="试卷",参数计算!SP85,IF(AND(初始录入!$M$12&lt;&gt;"试卷",初始录入!$M$12&lt;&gt;""),参数计算!KH85,"")),"")</f>
        <v/>
      </c>
      <c r="E83" s="161" t="str">
        <f>IF(AND(A83&lt;&gt;"",E$5&lt;&gt;""),IF(初始录入!$M$12="试卷",参数计算!WO85,IF(AND(初始录入!$M$12&lt;&gt;"试卷",初始录入!$M$12&lt;&gt;""),参数计算!KI85,"")),"")</f>
        <v/>
      </c>
      <c r="F83" s="161" t="str">
        <f>IF(AND(A83&lt;&gt;"",F$5&lt;&gt;""),IF(初始录入!$M$12="试卷",参数计算!AAN85,IF(AND(初始录入!$M$12&lt;&gt;"试卷",初始录入!$M$12&lt;&gt;""),参数计算!KJ85,"")),"")</f>
        <v/>
      </c>
      <c r="G83" s="161" t="str">
        <f>IF(AND(A83&lt;&gt;"",G$5&lt;&gt;""),IF(初始录入!$M$12="试卷",参数计算!AEM85,IF(AND(初始录入!$M$12&lt;&gt;"试卷",初始录入!$M$12&lt;&gt;""),参数计算!KK85,"")),"")</f>
        <v/>
      </c>
      <c r="H83" s="161" t="str">
        <f>IF(AND(A83&lt;&gt;"",H$5&lt;&gt;""),IF(初始录入!$M$12="试卷",参数计算!AIL85,IF(AND(初始录入!$M$12&lt;&gt;"试卷",初始录入!$M$12&lt;&gt;""),参数计算!KL85,"")),"")</f>
        <v/>
      </c>
      <c r="I83" s="162" t="str">
        <f t="shared" si="1"/>
        <v/>
      </c>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row>
    <row r="84" ht="24.95" customHeight="1" spans="1:84">
      <c r="A84" s="160" t="str">
        <f>IF($D$1&lt;&gt;"",参数计算!A86,"")</f>
        <v/>
      </c>
      <c r="B84" s="160" t="str">
        <f>IF($D$1&lt;&gt;"",参数计算!B86,"")</f>
        <v/>
      </c>
      <c r="C84" s="160" t="str">
        <f>IF($D$1&lt;&gt;"",参数计算!C86,"")</f>
        <v/>
      </c>
      <c r="D84" s="161" t="str">
        <f>IF(AND(A84&lt;&gt;"",D$5&lt;&gt;""),IF(初始录入!$M$12="试卷",参数计算!SP86,IF(AND(初始录入!$M$12&lt;&gt;"试卷",初始录入!$M$12&lt;&gt;""),参数计算!KH86,"")),"")</f>
        <v/>
      </c>
      <c r="E84" s="161" t="str">
        <f>IF(AND(A84&lt;&gt;"",E$5&lt;&gt;""),IF(初始录入!$M$12="试卷",参数计算!WO86,IF(AND(初始录入!$M$12&lt;&gt;"试卷",初始录入!$M$12&lt;&gt;""),参数计算!KI86,"")),"")</f>
        <v/>
      </c>
      <c r="F84" s="161" t="str">
        <f>IF(AND(A84&lt;&gt;"",F$5&lt;&gt;""),IF(初始录入!$M$12="试卷",参数计算!AAN86,IF(AND(初始录入!$M$12&lt;&gt;"试卷",初始录入!$M$12&lt;&gt;""),参数计算!KJ86,"")),"")</f>
        <v/>
      </c>
      <c r="G84" s="161" t="str">
        <f>IF(AND(A84&lt;&gt;"",G$5&lt;&gt;""),IF(初始录入!$M$12="试卷",参数计算!AEM86,IF(AND(初始录入!$M$12&lt;&gt;"试卷",初始录入!$M$12&lt;&gt;""),参数计算!KK86,"")),"")</f>
        <v/>
      </c>
      <c r="H84" s="161" t="str">
        <f>IF(AND(A84&lt;&gt;"",H$5&lt;&gt;""),IF(初始录入!$M$12="试卷",参数计算!AIL86,IF(AND(初始录入!$M$12&lt;&gt;"试卷",初始录入!$M$12&lt;&gt;""),参数计算!KL86,"")),"")</f>
        <v/>
      </c>
      <c r="I84" s="162" t="str">
        <f t="shared" si="1"/>
        <v/>
      </c>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c r="CA84" s="27"/>
      <c r="CB84" s="27"/>
      <c r="CC84" s="27"/>
      <c r="CD84" s="27"/>
      <c r="CE84" s="27"/>
      <c r="CF84" s="27"/>
    </row>
    <row r="85" ht="24.95" customHeight="1" spans="1:84">
      <c r="A85" s="160" t="str">
        <f>IF($D$1&lt;&gt;"",参数计算!A87,"")</f>
        <v/>
      </c>
      <c r="B85" s="160" t="str">
        <f>IF($D$1&lt;&gt;"",参数计算!B87,"")</f>
        <v/>
      </c>
      <c r="C85" s="160" t="str">
        <f>IF($D$1&lt;&gt;"",参数计算!C87,"")</f>
        <v/>
      </c>
      <c r="D85" s="161" t="str">
        <f>IF(AND(A85&lt;&gt;"",D$5&lt;&gt;""),IF(初始录入!$M$12="试卷",参数计算!SP87,IF(AND(初始录入!$M$12&lt;&gt;"试卷",初始录入!$M$12&lt;&gt;""),参数计算!KH87,"")),"")</f>
        <v/>
      </c>
      <c r="E85" s="161" t="str">
        <f>IF(AND(A85&lt;&gt;"",E$5&lt;&gt;""),IF(初始录入!$M$12="试卷",参数计算!WO87,IF(AND(初始录入!$M$12&lt;&gt;"试卷",初始录入!$M$12&lt;&gt;""),参数计算!KI87,"")),"")</f>
        <v/>
      </c>
      <c r="F85" s="161" t="str">
        <f>IF(AND(A85&lt;&gt;"",F$5&lt;&gt;""),IF(初始录入!$M$12="试卷",参数计算!AAN87,IF(AND(初始录入!$M$12&lt;&gt;"试卷",初始录入!$M$12&lt;&gt;""),参数计算!KJ87,"")),"")</f>
        <v/>
      </c>
      <c r="G85" s="161" t="str">
        <f>IF(AND(A85&lt;&gt;"",G$5&lt;&gt;""),IF(初始录入!$M$12="试卷",参数计算!AEM87,IF(AND(初始录入!$M$12&lt;&gt;"试卷",初始录入!$M$12&lt;&gt;""),参数计算!KK87,"")),"")</f>
        <v/>
      </c>
      <c r="H85" s="161" t="str">
        <f>IF(AND(A85&lt;&gt;"",H$5&lt;&gt;""),IF(初始录入!$M$12="试卷",参数计算!AIL87,IF(AND(初始录入!$M$12&lt;&gt;"试卷",初始录入!$M$12&lt;&gt;""),参数计算!KL87,"")),"")</f>
        <v/>
      </c>
      <c r="I85" s="162" t="str">
        <f t="shared" si="1"/>
        <v/>
      </c>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row>
    <row r="86" ht="24.95" customHeight="1" spans="1:84">
      <c r="A86" s="160" t="str">
        <f>IF($D$1&lt;&gt;"",参数计算!A88,"")</f>
        <v/>
      </c>
      <c r="B86" s="160" t="str">
        <f>IF($D$1&lt;&gt;"",参数计算!B88,"")</f>
        <v/>
      </c>
      <c r="C86" s="160" t="str">
        <f>IF($D$1&lt;&gt;"",参数计算!C88,"")</f>
        <v/>
      </c>
      <c r="D86" s="161" t="str">
        <f>IF(AND(A86&lt;&gt;"",D$5&lt;&gt;""),IF(初始录入!$M$12="试卷",参数计算!SP88,IF(AND(初始录入!$M$12&lt;&gt;"试卷",初始录入!$M$12&lt;&gt;""),参数计算!KH88,"")),"")</f>
        <v/>
      </c>
      <c r="E86" s="161" t="str">
        <f>IF(AND(A86&lt;&gt;"",E$5&lt;&gt;""),IF(初始录入!$M$12="试卷",参数计算!WO88,IF(AND(初始录入!$M$12&lt;&gt;"试卷",初始录入!$M$12&lt;&gt;""),参数计算!KI88,"")),"")</f>
        <v/>
      </c>
      <c r="F86" s="161" t="str">
        <f>IF(AND(A86&lt;&gt;"",F$5&lt;&gt;""),IF(初始录入!$M$12="试卷",参数计算!AAN88,IF(AND(初始录入!$M$12&lt;&gt;"试卷",初始录入!$M$12&lt;&gt;""),参数计算!KJ88,"")),"")</f>
        <v/>
      </c>
      <c r="G86" s="161" t="str">
        <f>IF(AND(A86&lt;&gt;"",G$5&lt;&gt;""),IF(初始录入!$M$12="试卷",参数计算!AEM88,IF(AND(初始录入!$M$12&lt;&gt;"试卷",初始录入!$M$12&lt;&gt;""),参数计算!KK88,"")),"")</f>
        <v/>
      </c>
      <c r="H86" s="161" t="str">
        <f>IF(AND(A86&lt;&gt;"",H$5&lt;&gt;""),IF(初始录入!$M$12="试卷",参数计算!AIL88,IF(AND(初始录入!$M$12&lt;&gt;"试卷",初始录入!$M$12&lt;&gt;""),参数计算!KL88,"")),"")</f>
        <v/>
      </c>
      <c r="I86" s="162" t="str">
        <f t="shared" si="1"/>
        <v/>
      </c>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c r="CA86" s="27"/>
      <c r="CB86" s="27"/>
      <c r="CC86" s="27"/>
      <c r="CD86" s="27"/>
      <c r="CE86" s="27"/>
      <c r="CF86" s="27"/>
    </row>
    <row r="87" ht="24.95" customHeight="1" spans="1:84">
      <c r="A87" s="160" t="str">
        <f>IF($D$1&lt;&gt;"",参数计算!A89,"")</f>
        <v/>
      </c>
      <c r="B87" s="160" t="str">
        <f>IF($D$1&lt;&gt;"",参数计算!B89,"")</f>
        <v/>
      </c>
      <c r="C87" s="160" t="str">
        <f>IF($D$1&lt;&gt;"",参数计算!C89,"")</f>
        <v/>
      </c>
      <c r="D87" s="161" t="str">
        <f>IF(AND(A87&lt;&gt;"",D$5&lt;&gt;""),IF(初始录入!$M$12="试卷",参数计算!SP89,IF(AND(初始录入!$M$12&lt;&gt;"试卷",初始录入!$M$12&lt;&gt;""),参数计算!KH89,"")),"")</f>
        <v/>
      </c>
      <c r="E87" s="161" t="str">
        <f>IF(AND(A87&lt;&gt;"",E$5&lt;&gt;""),IF(初始录入!$M$12="试卷",参数计算!WO89,IF(AND(初始录入!$M$12&lt;&gt;"试卷",初始录入!$M$12&lt;&gt;""),参数计算!KI89,"")),"")</f>
        <v/>
      </c>
      <c r="F87" s="161" t="str">
        <f>IF(AND(A87&lt;&gt;"",F$5&lt;&gt;""),IF(初始录入!$M$12="试卷",参数计算!AAN89,IF(AND(初始录入!$M$12&lt;&gt;"试卷",初始录入!$M$12&lt;&gt;""),参数计算!KJ89,"")),"")</f>
        <v/>
      </c>
      <c r="G87" s="161" t="str">
        <f>IF(AND(A87&lt;&gt;"",G$5&lt;&gt;""),IF(初始录入!$M$12="试卷",参数计算!AEM89,IF(AND(初始录入!$M$12&lt;&gt;"试卷",初始录入!$M$12&lt;&gt;""),参数计算!KK89,"")),"")</f>
        <v/>
      </c>
      <c r="H87" s="161" t="str">
        <f>IF(AND(A87&lt;&gt;"",H$5&lt;&gt;""),IF(初始录入!$M$12="试卷",参数计算!AIL89,IF(AND(初始录入!$M$12&lt;&gt;"试卷",初始录入!$M$12&lt;&gt;""),参数计算!KL89,"")),"")</f>
        <v/>
      </c>
      <c r="I87" s="162" t="str">
        <f t="shared" si="1"/>
        <v/>
      </c>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row>
    <row r="88" ht="24.95" customHeight="1" spans="1:84">
      <c r="A88" s="160" t="str">
        <f>IF($D$1&lt;&gt;"",参数计算!A90,"")</f>
        <v/>
      </c>
      <c r="B88" s="160" t="str">
        <f>IF($D$1&lt;&gt;"",参数计算!B90,"")</f>
        <v/>
      </c>
      <c r="C88" s="160" t="str">
        <f>IF($D$1&lt;&gt;"",参数计算!C90,"")</f>
        <v/>
      </c>
      <c r="D88" s="161" t="str">
        <f>IF(AND(A88&lt;&gt;"",D$5&lt;&gt;""),IF(初始录入!$M$12="试卷",参数计算!SP90,IF(AND(初始录入!$M$12&lt;&gt;"试卷",初始录入!$M$12&lt;&gt;""),参数计算!KH90,"")),"")</f>
        <v/>
      </c>
      <c r="E88" s="161" t="str">
        <f>IF(AND(A88&lt;&gt;"",E$5&lt;&gt;""),IF(初始录入!$M$12="试卷",参数计算!WO90,IF(AND(初始录入!$M$12&lt;&gt;"试卷",初始录入!$M$12&lt;&gt;""),参数计算!KI90,"")),"")</f>
        <v/>
      </c>
      <c r="F88" s="161" t="str">
        <f>IF(AND(A88&lt;&gt;"",F$5&lt;&gt;""),IF(初始录入!$M$12="试卷",参数计算!AAN90,IF(AND(初始录入!$M$12&lt;&gt;"试卷",初始录入!$M$12&lt;&gt;""),参数计算!KJ90,"")),"")</f>
        <v/>
      </c>
      <c r="G88" s="161" t="str">
        <f>IF(AND(A88&lt;&gt;"",G$5&lt;&gt;""),IF(初始录入!$M$12="试卷",参数计算!AEM90,IF(AND(初始录入!$M$12&lt;&gt;"试卷",初始录入!$M$12&lt;&gt;""),参数计算!KK90,"")),"")</f>
        <v/>
      </c>
      <c r="H88" s="161" t="str">
        <f>IF(AND(A88&lt;&gt;"",H$5&lt;&gt;""),IF(初始录入!$M$12="试卷",参数计算!AIL90,IF(AND(初始录入!$M$12&lt;&gt;"试卷",初始录入!$M$12&lt;&gt;""),参数计算!KL90,"")),"")</f>
        <v/>
      </c>
      <c r="I88" s="162" t="str">
        <f t="shared" si="1"/>
        <v/>
      </c>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c r="CA88" s="27"/>
      <c r="CB88" s="27"/>
      <c r="CC88" s="27"/>
      <c r="CD88" s="27"/>
      <c r="CE88" s="27"/>
      <c r="CF88" s="27"/>
    </row>
    <row r="89" ht="24.95" customHeight="1" spans="1:84">
      <c r="A89" s="160" t="str">
        <f>IF($D$1&lt;&gt;"",参数计算!A91,"")</f>
        <v/>
      </c>
      <c r="B89" s="160" t="str">
        <f>IF($D$1&lt;&gt;"",参数计算!B91,"")</f>
        <v/>
      </c>
      <c r="C89" s="160" t="str">
        <f>IF($D$1&lt;&gt;"",参数计算!C91,"")</f>
        <v/>
      </c>
      <c r="D89" s="161" t="str">
        <f>IF(AND(A89&lt;&gt;"",D$5&lt;&gt;""),IF(初始录入!$M$12="试卷",参数计算!SP91,IF(AND(初始录入!$M$12&lt;&gt;"试卷",初始录入!$M$12&lt;&gt;""),参数计算!KH91,"")),"")</f>
        <v/>
      </c>
      <c r="E89" s="161" t="str">
        <f>IF(AND(A89&lt;&gt;"",E$5&lt;&gt;""),IF(初始录入!$M$12="试卷",参数计算!WO91,IF(AND(初始录入!$M$12&lt;&gt;"试卷",初始录入!$M$12&lt;&gt;""),参数计算!KI91,"")),"")</f>
        <v/>
      </c>
      <c r="F89" s="161" t="str">
        <f>IF(AND(A89&lt;&gt;"",F$5&lt;&gt;""),IF(初始录入!$M$12="试卷",参数计算!AAN91,IF(AND(初始录入!$M$12&lt;&gt;"试卷",初始录入!$M$12&lt;&gt;""),参数计算!KJ91,"")),"")</f>
        <v/>
      </c>
      <c r="G89" s="161" t="str">
        <f>IF(AND(A89&lt;&gt;"",G$5&lt;&gt;""),IF(初始录入!$M$12="试卷",参数计算!AEM91,IF(AND(初始录入!$M$12&lt;&gt;"试卷",初始录入!$M$12&lt;&gt;""),参数计算!KK91,"")),"")</f>
        <v/>
      </c>
      <c r="H89" s="161" t="str">
        <f>IF(AND(A89&lt;&gt;"",H$5&lt;&gt;""),IF(初始录入!$M$12="试卷",参数计算!AIL91,IF(AND(初始录入!$M$12&lt;&gt;"试卷",初始录入!$M$12&lt;&gt;""),参数计算!KL91,"")),"")</f>
        <v/>
      </c>
      <c r="I89" s="162" t="str">
        <f t="shared" si="1"/>
        <v/>
      </c>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row>
    <row r="90" ht="24.95" customHeight="1" spans="1:84">
      <c r="A90" s="160" t="str">
        <f>IF($D$1&lt;&gt;"",参数计算!A92,"")</f>
        <v/>
      </c>
      <c r="B90" s="160" t="str">
        <f>IF($D$1&lt;&gt;"",参数计算!B92,"")</f>
        <v/>
      </c>
      <c r="C90" s="160" t="str">
        <f>IF($D$1&lt;&gt;"",参数计算!C92,"")</f>
        <v/>
      </c>
      <c r="D90" s="161" t="str">
        <f>IF(AND(A90&lt;&gt;"",D$5&lt;&gt;""),IF(初始录入!$M$12="试卷",参数计算!SP92,IF(AND(初始录入!$M$12&lt;&gt;"试卷",初始录入!$M$12&lt;&gt;""),参数计算!KH92,"")),"")</f>
        <v/>
      </c>
      <c r="E90" s="161" t="str">
        <f>IF(AND(A90&lt;&gt;"",E$5&lt;&gt;""),IF(初始录入!$M$12="试卷",参数计算!WO92,IF(AND(初始录入!$M$12&lt;&gt;"试卷",初始录入!$M$12&lt;&gt;""),参数计算!KI92,"")),"")</f>
        <v/>
      </c>
      <c r="F90" s="161" t="str">
        <f>IF(AND(A90&lt;&gt;"",F$5&lt;&gt;""),IF(初始录入!$M$12="试卷",参数计算!AAN92,IF(AND(初始录入!$M$12&lt;&gt;"试卷",初始录入!$M$12&lt;&gt;""),参数计算!KJ92,"")),"")</f>
        <v/>
      </c>
      <c r="G90" s="161" t="str">
        <f>IF(AND(A90&lt;&gt;"",G$5&lt;&gt;""),IF(初始录入!$M$12="试卷",参数计算!AEM92,IF(AND(初始录入!$M$12&lt;&gt;"试卷",初始录入!$M$12&lt;&gt;""),参数计算!KK92,"")),"")</f>
        <v/>
      </c>
      <c r="H90" s="161" t="str">
        <f>IF(AND(A90&lt;&gt;"",H$5&lt;&gt;""),IF(初始录入!$M$12="试卷",参数计算!AIL92,IF(AND(初始录入!$M$12&lt;&gt;"试卷",初始录入!$M$12&lt;&gt;""),参数计算!KL92,"")),"")</f>
        <v/>
      </c>
      <c r="I90" s="162" t="str">
        <f t="shared" si="1"/>
        <v/>
      </c>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27"/>
      <c r="BR90" s="27"/>
      <c r="BS90" s="27"/>
      <c r="BT90" s="27"/>
      <c r="BU90" s="27"/>
      <c r="BV90" s="27"/>
      <c r="BW90" s="27"/>
      <c r="BX90" s="27"/>
      <c r="BY90" s="27"/>
      <c r="BZ90" s="27"/>
      <c r="CA90" s="27"/>
      <c r="CB90" s="27"/>
      <c r="CC90" s="27"/>
      <c r="CD90" s="27"/>
      <c r="CE90" s="27"/>
      <c r="CF90" s="27"/>
    </row>
    <row r="91" ht="24.95" customHeight="1" spans="1:84">
      <c r="A91" s="160" t="str">
        <f>IF($D$1&lt;&gt;"",参数计算!A93,"")</f>
        <v/>
      </c>
      <c r="B91" s="160" t="str">
        <f>IF($D$1&lt;&gt;"",参数计算!B93,"")</f>
        <v/>
      </c>
      <c r="C91" s="160" t="str">
        <f>IF($D$1&lt;&gt;"",参数计算!C93,"")</f>
        <v/>
      </c>
      <c r="D91" s="161" t="str">
        <f>IF(AND(A91&lt;&gt;"",D$5&lt;&gt;""),IF(初始录入!$M$12="试卷",参数计算!SP93,IF(AND(初始录入!$M$12&lt;&gt;"试卷",初始录入!$M$12&lt;&gt;""),参数计算!KH93,"")),"")</f>
        <v/>
      </c>
      <c r="E91" s="161" t="str">
        <f>IF(AND(A91&lt;&gt;"",E$5&lt;&gt;""),IF(初始录入!$M$12="试卷",参数计算!WO93,IF(AND(初始录入!$M$12&lt;&gt;"试卷",初始录入!$M$12&lt;&gt;""),参数计算!KI93,"")),"")</f>
        <v/>
      </c>
      <c r="F91" s="161" t="str">
        <f>IF(AND(A91&lt;&gt;"",F$5&lt;&gt;""),IF(初始录入!$M$12="试卷",参数计算!AAN93,IF(AND(初始录入!$M$12&lt;&gt;"试卷",初始录入!$M$12&lt;&gt;""),参数计算!KJ93,"")),"")</f>
        <v/>
      </c>
      <c r="G91" s="161" t="str">
        <f>IF(AND(A91&lt;&gt;"",G$5&lt;&gt;""),IF(初始录入!$M$12="试卷",参数计算!AEM93,IF(AND(初始录入!$M$12&lt;&gt;"试卷",初始录入!$M$12&lt;&gt;""),参数计算!KK93,"")),"")</f>
        <v/>
      </c>
      <c r="H91" s="161" t="str">
        <f>IF(AND(A91&lt;&gt;"",H$5&lt;&gt;""),IF(初始录入!$M$12="试卷",参数计算!AIL93,IF(AND(初始录入!$M$12&lt;&gt;"试卷",初始录入!$M$12&lt;&gt;""),参数计算!KL93,"")),"")</f>
        <v/>
      </c>
      <c r="I91" s="162" t="str">
        <f t="shared" si="1"/>
        <v/>
      </c>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27"/>
      <c r="BS91" s="27"/>
      <c r="BT91" s="27"/>
      <c r="BU91" s="27"/>
      <c r="BV91" s="27"/>
      <c r="BW91" s="27"/>
      <c r="BX91" s="27"/>
      <c r="BY91" s="27"/>
      <c r="BZ91" s="27"/>
      <c r="CA91" s="27"/>
      <c r="CB91" s="27"/>
      <c r="CC91" s="27"/>
      <c r="CD91" s="27"/>
      <c r="CE91" s="27"/>
      <c r="CF91" s="27"/>
    </row>
    <row r="92" ht="24.95" customHeight="1" spans="1:84">
      <c r="A92" s="160" t="str">
        <f>IF($D$1&lt;&gt;"",参数计算!A94,"")</f>
        <v/>
      </c>
      <c r="B92" s="160" t="str">
        <f>IF($D$1&lt;&gt;"",参数计算!B94,"")</f>
        <v/>
      </c>
      <c r="C92" s="160" t="str">
        <f>IF($D$1&lt;&gt;"",参数计算!C94,"")</f>
        <v/>
      </c>
      <c r="D92" s="161" t="str">
        <f>IF(AND(A92&lt;&gt;"",D$5&lt;&gt;""),IF(初始录入!$M$12="试卷",参数计算!SP94,IF(AND(初始录入!$M$12&lt;&gt;"试卷",初始录入!$M$12&lt;&gt;""),参数计算!KH94,"")),"")</f>
        <v/>
      </c>
      <c r="E92" s="161" t="str">
        <f>IF(AND(A92&lt;&gt;"",E$5&lt;&gt;""),IF(初始录入!$M$12="试卷",参数计算!WO94,IF(AND(初始录入!$M$12&lt;&gt;"试卷",初始录入!$M$12&lt;&gt;""),参数计算!KI94,"")),"")</f>
        <v/>
      </c>
      <c r="F92" s="161" t="str">
        <f>IF(AND(A92&lt;&gt;"",F$5&lt;&gt;""),IF(初始录入!$M$12="试卷",参数计算!AAN94,IF(AND(初始录入!$M$12&lt;&gt;"试卷",初始录入!$M$12&lt;&gt;""),参数计算!KJ94,"")),"")</f>
        <v/>
      </c>
      <c r="G92" s="161" t="str">
        <f>IF(AND(A92&lt;&gt;"",G$5&lt;&gt;""),IF(初始录入!$M$12="试卷",参数计算!AEM94,IF(AND(初始录入!$M$12&lt;&gt;"试卷",初始录入!$M$12&lt;&gt;""),参数计算!KK94,"")),"")</f>
        <v/>
      </c>
      <c r="H92" s="161" t="str">
        <f>IF(AND(A92&lt;&gt;"",H$5&lt;&gt;""),IF(初始录入!$M$12="试卷",参数计算!AIL94,IF(AND(初始录入!$M$12&lt;&gt;"试卷",初始录入!$M$12&lt;&gt;""),参数计算!KL94,"")),"")</f>
        <v/>
      </c>
      <c r="I92" s="162" t="str">
        <f t="shared" si="1"/>
        <v/>
      </c>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27"/>
      <c r="CF92" s="27"/>
    </row>
    <row r="93" ht="24.95" customHeight="1" spans="1:84">
      <c r="A93" s="160" t="str">
        <f>IF($D$1&lt;&gt;"",参数计算!A95,"")</f>
        <v/>
      </c>
      <c r="B93" s="160" t="str">
        <f>IF($D$1&lt;&gt;"",参数计算!B95,"")</f>
        <v/>
      </c>
      <c r="C93" s="160" t="str">
        <f>IF($D$1&lt;&gt;"",参数计算!C95,"")</f>
        <v/>
      </c>
      <c r="D93" s="161" t="str">
        <f>IF(AND(A93&lt;&gt;"",D$5&lt;&gt;""),IF(初始录入!$M$12="试卷",参数计算!SP95,IF(AND(初始录入!$M$12&lt;&gt;"试卷",初始录入!$M$12&lt;&gt;""),参数计算!KH95,"")),"")</f>
        <v/>
      </c>
      <c r="E93" s="161" t="str">
        <f>IF(AND(A93&lt;&gt;"",E$5&lt;&gt;""),IF(初始录入!$M$12="试卷",参数计算!WO95,IF(AND(初始录入!$M$12&lt;&gt;"试卷",初始录入!$M$12&lt;&gt;""),参数计算!KI95,"")),"")</f>
        <v/>
      </c>
      <c r="F93" s="161" t="str">
        <f>IF(AND(A93&lt;&gt;"",F$5&lt;&gt;""),IF(初始录入!$M$12="试卷",参数计算!AAN95,IF(AND(初始录入!$M$12&lt;&gt;"试卷",初始录入!$M$12&lt;&gt;""),参数计算!KJ95,"")),"")</f>
        <v/>
      </c>
      <c r="G93" s="161" t="str">
        <f>IF(AND(A93&lt;&gt;"",G$5&lt;&gt;""),IF(初始录入!$M$12="试卷",参数计算!AEM95,IF(AND(初始录入!$M$12&lt;&gt;"试卷",初始录入!$M$12&lt;&gt;""),参数计算!KK95,"")),"")</f>
        <v/>
      </c>
      <c r="H93" s="161" t="str">
        <f>IF(AND(A93&lt;&gt;"",H$5&lt;&gt;""),IF(初始录入!$M$12="试卷",参数计算!AIL95,IF(AND(初始录入!$M$12&lt;&gt;"试卷",初始录入!$M$12&lt;&gt;""),参数计算!KL95,"")),"")</f>
        <v/>
      </c>
      <c r="I93" s="162" t="str">
        <f t="shared" si="1"/>
        <v/>
      </c>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27"/>
      <c r="BY93" s="27"/>
      <c r="BZ93" s="27"/>
      <c r="CA93" s="27"/>
      <c r="CB93" s="27"/>
      <c r="CC93" s="27"/>
      <c r="CD93" s="27"/>
      <c r="CE93" s="27"/>
      <c r="CF93" s="27"/>
    </row>
    <row r="94" ht="24.95" customHeight="1" spans="1:84">
      <c r="A94" s="160" t="str">
        <f>IF($D$1&lt;&gt;"",参数计算!A96,"")</f>
        <v/>
      </c>
      <c r="B94" s="160" t="str">
        <f>IF($D$1&lt;&gt;"",参数计算!B96,"")</f>
        <v/>
      </c>
      <c r="C94" s="160" t="str">
        <f>IF($D$1&lt;&gt;"",参数计算!C96,"")</f>
        <v/>
      </c>
      <c r="D94" s="161" t="str">
        <f>IF(AND(A94&lt;&gt;"",D$5&lt;&gt;""),IF(初始录入!$M$12="试卷",参数计算!SP96,IF(AND(初始录入!$M$12&lt;&gt;"试卷",初始录入!$M$12&lt;&gt;""),参数计算!KH96,"")),"")</f>
        <v/>
      </c>
      <c r="E94" s="161" t="str">
        <f>IF(AND(A94&lt;&gt;"",E$5&lt;&gt;""),IF(初始录入!$M$12="试卷",参数计算!WO96,IF(AND(初始录入!$M$12&lt;&gt;"试卷",初始录入!$M$12&lt;&gt;""),参数计算!KI96,"")),"")</f>
        <v/>
      </c>
      <c r="F94" s="161" t="str">
        <f>IF(AND(A94&lt;&gt;"",F$5&lt;&gt;""),IF(初始录入!$M$12="试卷",参数计算!AAN96,IF(AND(初始录入!$M$12&lt;&gt;"试卷",初始录入!$M$12&lt;&gt;""),参数计算!KJ96,"")),"")</f>
        <v/>
      </c>
      <c r="G94" s="161" t="str">
        <f>IF(AND(A94&lt;&gt;"",G$5&lt;&gt;""),IF(初始录入!$M$12="试卷",参数计算!AEM96,IF(AND(初始录入!$M$12&lt;&gt;"试卷",初始录入!$M$12&lt;&gt;""),参数计算!KK96,"")),"")</f>
        <v/>
      </c>
      <c r="H94" s="161" t="str">
        <f>IF(AND(A94&lt;&gt;"",H$5&lt;&gt;""),IF(初始录入!$M$12="试卷",参数计算!AIL96,IF(AND(初始录入!$M$12&lt;&gt;"试卷",初始录入!$M$12&lt;&gt;""),参数计算!KL96,"")),"")</f>
        <v/>
      </c>
      <c r="I94" s="162" t="str">
        <f t="shared" si="1"/>
        <v/>
      </c>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27"/>
      <c r="CF94" s="27"/>
    </row>
    <row r="95" ht="24.95" customHeight="1" spans="1:84">
      <c r="A95" s="160" t="str">
        <f>IF($D$1&lt;&gt;"",参数计算!A97,"")</f>
        <v/>
      </c>
      <c r="B95" s="160" t="str">
        <f>IF($D$1&lt;&gt;"",参数计算!B97,"")</f>
        <v/>
      </c>
      <c r="C95" s="160" t="str">
        <f>IF($D$1&lt;&gt;"",参数计算!C97,"")</f>
        <v/>
      </c>
      <c r="D95" s="161" t="str">
        <f>IF(AND(A95&lt;&gt;"",D$5&lt;&gt;""),IF(初始录入!$M$12="试卷",参数计算!SP97,IF(AND(初始录入!$M$12&lt;&gt;"试卷",初始录入!$M$12&lt;&gt;""),参数计算!KH97,"")),"")</f>
        <v/>
      </c>
      <c r="E95" s="161" t="str">
        <f>IF(AND(A95&lt;&gt;"",E$5&lt;&gt;""),IF(初始录入!$M$12="试卷",参数计算!WO97,IF(AND(初始录入!$M$12&lt;&gt;"试卷",初始录入!$M$12&lt;&gt;""),参数计算!KI97,"")),"")</f>
        <v/>
      </c>
      <c r="F95" s="161" t="str">
        <f>IF(AND(A95&lt;&gt;"",F$5&lt;&gt;""),IF(初始录入!$M$12="试卷",参数计算!AAN97,IF(AND(初始录入!$M$12&lt;&gt;"试卷",初始录入!$M$12&lt;&gt;""),参数计算!KJ97,"")),"")</f>
        <v/>
      </c>
      <c r="G95" s="161" t="str">
        <f>IF(AND(A95&lt;&gt;"",G$5&lt;&gt;""),IF(初始录入!$M$12="试卷",参数计算!AEM97,IF(AND(初始录入!$M$12&lt;&gt;"试卷",初始录入!$M$12&lt;&gt;""),参数计算!KK97,"")),"")</f>
        <v/>
      </c>
      <c r="H95" s="161" t="str">
        <f>IF(AND(A95&lt;&gt;"",H$5&lt;&gt;""),IF(初始录入!$M$12="试卷",参数计算!AIL97,IF(AND(初始录入!$M$12&lt;&gt;"试卷",初始录入!$M$12&lt;&gt;""),参数计算!KL97,"")),"")</f>
        <v/>
      </c>
      <c r="I95" s="162" t="str">
        <f t="shared" si="1"/>
        <v/>
      </c>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7"/>
      <c r="BQ95" s="27"/>
      <c r="BR95" s="27"/>
      <c r="BS95" s="27"/>
      <c r="BT95" s="27"/>
      <c r="BU95" s="27"/>
      <c r="BV95" s="27"/>
      <c r="BW95" s="27"/>
      <c r="BX95" s="27"/>
      <c r="BY95" s="27"/>
      <c r="BZ95" s="27"/>
      <c r="CA95" s="27"/>
      <c r="CB95" s="27"/>
      <c r="CC95" s="27"/>
      <c r="CD95" s="27"/>
      <c r="CE95" s="27"/>
      <c r="CF95" s="27"/>
    </row>
    <row r="96" ht="24.95" customHeight="1" spans="1:84">
      <c r="A96" s="160" t="str">
        <f>IF($D$1&lt;&gt;"",参数计算!A98,"")</f>
        <v/>
      </c>
      <c r="B96" s="160" t="str">
        <f>IF($D$1&lt;&gt;"",参数计算!B98,"")</f>
        <v/>
      </c>
      <c r="C96" s="160" t="str">
        <f>IF($D$1&lt;&gt;"",参数计算!C98,"")</f>
        <v/>
      </c>
      <c r="D96" s="161" t="str">
        <f>IF(AND(A96&lt;&gt;"",D$5&lt;&gt;""),IF(初始录入!$M$12="试卷",参数计算!SP98,IF(AND(初始录入!$M$12&lt;&gt;"试卷",初始录入!$M$12&lt;&gt;""),参数计算!KH98,"")),"")</f>
        <v/>
      </c>
      <c r="E96" s="161" t="str">
        <f>IF(AND(A96&lt;&gt;"",E$5&lt;&gt;""),IF(初始录入!$M$12="试卷",参数计算!WO98,IF(AND(初始录入!$M$12&lt;&gt;"试卷",初始录入!$M$12&lt;&gt;""),参数计算!KI98,"")),"")</f>
        <v/>
      </c>
      <c r="F96" s="161" t="str">
        <f>IF(AND(A96&lt;&gt;"",F$5&lt;&gt;""),IF(初始录入!$M$12="试卷",参数计算!AAN98,IF(AND(初始录入!$M$12&lt;&gt;"试卷",初始录入!$M$12&lt;&gt;""),参数计算!KJ98,"")),"")</f>
        <v/>
      </c>
      <c r="G96" s="161" t="str">
        <f>IF(AND(A96&lt;&gt;"",G$5&lt;&gt;""),IF(初始录入!$M$12="试卷",参数计算!AEM98,IF(AND(初始录入!$M$12&lt;&gt;"试卷",初始录入!$M$12&lt;&gt;""),参数计算!KK98,"")),"")</f>
        <v/>
      </c>
      <c r="H96" s="161" t="str">
        <f>IF(AND(A96&lt;&gt;"",H$5&lt;&gt;""),IF(初始录入!$M$12="试卷",参数计算!AIL98,IF(AND(初始录入!$M$12&lt;&gt;"试卷",初始录入!$M$12&lt;&gt;""),参数计算!KL98,"")),"")</f>
        <v/>
      </c>
      <c r="I96" s="162" t="str">
        <f t="shared" si="1"/>
        <v/>
      </c>
      <c r="J96" s="27"/>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27"/>
      <c r="BY96" s="27"/>
      <c r="BZ96" s="27"/>
      <c r="CA96" s="27"/>
      <c r="CB96" s="27"/>
      <c r="CC96" s="27"/>
      <c r="CD96" s="27"/>
      <c r="CE96" s="27"/>
      <c r="CF96" s="27"/>
    </row>
    <row r="97" ht="24.95" customHeight="1" spans="1:9">
      <c r="A97" s="160" t="str">
        <f>IF($D$1&lt;&gt;"",参数计算!A99,"")</f>
        <v/>
      </c>
      <c r="B97" s="160" t="str">
        <f>IF($D$1&lt;&gt;"",参数计算!B99,"")</f>
        <v/>
      </c>
      <c r="C97" s="160" t="str">
        <f>IF($D$1&lt;&gt;"",参数计算!C99,"")</f>
        <v/>
      </c>
      <c r="D97" s="161" t="str">
        <f>IF(AND(A97&lt;&gt;"",D$5&lt;&gt;""),IF(初始录入!$M$12="试卷",参数计算!SP99,IF(AND(初始录入!$M$12&lt;&gt;"试卷",初始录入!$M$12&lt;&gt;""),参数计算!KH99,"")),"")</f>
        <v/>
      </c>
      <c r="E97" s="161" t="str">
        <f>IF(AND(A97&lt;&gt;"",E$5&lt;&gt;""),IF(初始录入!$M$12="试卷",参数计算!WO99,IF(AND(初始录入!$M$12&lt;&gt;"试卷",初始录入!$M$12&lt;&gt;""),参数计算!KI99,"")),"")</f>
        <v/>
      </c>
      <c r="F97" s="161" t="str">
        <f>IF(AND(A97&lt;&gt;"",F$5&lt;&gt;""),IF(初始录入!$M$12="试卷",参数计算!AAN99,IF(AND(初始录入!$M$12&lt;&gt;"试卷",初始录入!$M$12&lt;&gt;""),参数计算!KJ99,"")),"")</f>
        <v/>
      </c>
      <c r="G97" s="161" t="str">
        <f>IF(AND(A97&lt;&gt;"",G$5&lt;&gt;""),IF(初始录入!$M$12="试卷",参数计算!AEM99,IF(AND(初始录入!$M$12&lt;&gt;"试卷",初始录入!$M$12&lt;&gt;""),参数计算!KK99,"")),"")</f>
        <v/>
      </c>
      <c r="H97" s="161" t="str">
        <f>IF(AND(A97&lt;&gt;"",H$5&lt;&gt;""),IF(初始录入!$M$12="试卷",参数计算!AIL99,IF(AND(初始录入!$M$12&lt;&gt;"试卷",初始录入!$M$12&lt;&gt;""),参数计算!KL99,"")),"")</f>
        <v/>
      </c>
      <c r="I97" s="162" t="str">
        <f t="shared" si="1"/>
        <v/>
      </c>
    </row>
    <row r="98" ht="24.95" customHeight="1" spans="1:9">
      <c r="A98" s="160" t="str">
        <f>IF($D$1&lt;&gt;"",参数计算!A100,"")</f>
        <v/>
      </c>
      <c r="B98" s="160" t="str">
        <f>IF($D$1&lt;&gt;"",参数计算!B100,"")</f>
        <v/>
      </c>
      <c r="C98" s="160" t="str">
        <f>IF($D$1&lt;&gt;"",参数计算!C100,"")</f>
        <v/>
      </c>
      <c r="D98" s="161" t="str">
        <f>IF(AND(A98&lt;&gt;"",D$5&lt;&gt;""),IF(初始录入!$M$12="试卷",参数计算!SP100,IF(AND(初始录入!$M$12&lt;&gt;"试卷",初始录入!$M$12&lt;&gt;""),参数计算!KH100,"")),"")</f>
        <v/>
      </c>
      <c r="E98" s="161" t="str">
        <f>IF(AND(A98&lt;&gt;"",E$5&lt;&gt;""),IF(初始录入!$M$12="试卷",参数计算!WO100,IF(AND(初始录入!$M$12&lt;&gt;"试卷",初始录入!$M$12&lt;&gt;""),参数计算!KI100,"")),"")</f>
        <v/>
      </c>
      <c r="F98" s="161" t="str">
        <f>IF(AND(A98&lt;&gt;"",F$5&lt;&gt;""),IF(初始录入!$M$12="试卷",参数计算!AAN100,IF(AND(初始录入!$M$12&lt;&gt;"试卷",初始录入!$M$12&lt;&gt;""),参数计算!KJ100,"")),"")</f>
        <v/>
      </c>
      <c r="G98" s="161" t="str">
        <f>IF(AND(A98&lt;&gt;"",G$5&lt;&gt;""),IF(初始录入!$M$12="试卷",参数计算!AEM100,IF(AND(初始录入!$M$12&lt;&gt;"试卷",初始录入!$M$12&lt;&gt;""),参数计算!KK100,"")),"")</f>
        <v/>
      </c>
      <c r="H98" s="161" t="str">
        <f>IF(AND(A98&lt;&gt;"",H$5&lt;&gt;""),IF(初始录入!$M$12="试卷",参数计算!AIL100,IF(AND(初始录入!$M$12&lt;&gt;"试卷",初始录入!$M$12&lt;&gt;""),参数计算!KL100,"")),"")</f>
        <v/>
      </c>
      <c r="I98" s="162" t="str">
        <f t="shared" si="1"/>
        <v/>
      </c>
    </row>
    <row r="99" ht="24.95" customHeight="1" spans="1:9">
      <c r="A99" s="160" t="str">
        <f>IF($D$1&lt;&gt;"",参数计算!A101,"")</f>
        <v/>
      </c>
      <c r="B99" s="160" t="str">
        <f>IF($D$1&lt;&gt;"",参数计算!B101,"")</f>
        <v/>
      </c>
      <c r="C99" s="160" t="str">
        <f>IF($D$1&lt;&gt;"",参数计算!C101,"")</f>
        <v/>
      </c>
      <c r="D99" s="161" t="str">
        <f>IF(AND(A99&lt;&gt;"",D$5&lt;&gt;""),IF(初始录入!$M$12="试卷",参数计算!SP101,IF(AND(初始录入!$M$12&lt;&gt;"试卷",初始录入!$M$12&lt;&gt;""),参数计算!KH101,"")),"")</f>
        <v/>
      </c>
      <c r="E99" s="161" t="str">
        <f>IF(AND(A99&lt;&gt;"",E$5&lt;&gt;""),IF(初始录入!$M$12="试卷",参数计算!WO101,IF(AND(初始录入!$M$12&lt;&gt;"试卷",初始录入!$M$12&lt;&gt;""),参数计算!KI101,"")),"")</f>
        <v/>
      </c>
      <c r="F99" s="161" t="str">
        <f>IF(AND(A99&lt;&gt;"",F$5&lt;&gt;""),IF(初始录入!$M$12="试卷",参数计算!AAN101,IF(AND(初始录入!$M$12&lt;&gt;"试卷",初始录入!$M$12&lt;&gt;""),参数计算!KJ101,"")),"")</f>
        <v/>
      </c>
      <c r="G99" s="161" t="str">
        <f>IF(AND(A99&lt;&gt;"",G$5&lt;&gt;""),IF(初始录入!$M$12="试卷",参数计算!AEM101,IF(AND(初始录入!$M$12&lt;&gt;"试卷",初始录入!$M$12&lt;&gt;""),参数计算!KK101,"")),"")</f>
        <v/>
      </c>
      <c r="H99" s="161" t="str">
        <f>IF(AND(A99&lt;&gt;"",H$5&lt;&gt;""),IF(初始录入!$M$12="试卷",参数计算!AIL101,IF(AND(初始录入!$M$12&lt;&gt;"试卷",初始录入!$M$12&lt;&gt;""),参数计算!KL101,"")),"")</f>
        <v/>
      </c>
      <c r="I99" s="162" t="str">
        <f t="shared" si="1"/>
        <v/>
      </c>
    </row>
    <row r="100" ht="24.95" customHeight="1" spans="1:9">
      <c r="A100" s="160" t="str">
        <f>IF($D$1&lt;&gt;"",参数计算!A102,"")</f>
        <v/>
      </c>
      <c r="B100" s="160" t="str">
        <f>IF($D$1&lt;&gt;"",参数计算!B102,"")</f>
        <v/>
      </c>
      <c r="C100" s="160" t="str">
        <f>IF($D$1&lt;&gt;"",参数计算!C102,"")</f>
        <v/>
      </c>
      <c r="D100" s="161" t="str">
        <f>IF(AND(A100&lt;&gt;"",D$5&lt;&gt;""),IF(初始录入!$M$12="试卷",参数计算!SP102,IF(AND(初始录入!$M$12&lt;&gt;"试卷",初始录入!$M$12&lt;&gt;""),参数计算!KH102,"")),"")</f>
        <v/>
      </c>
      <c r="E100" s="161" t="str">
        <f>IF(AND(A100&lt;&gt;"",E$5&lt;&gt;""),IF(初始录入!$M$12="试卷",参数计算!WO102,IF(AND(初始录入!$M$12&lt;&gt;"试卷",初始录入!$M$12&lt;&gt;""),参数计算!KI102,"")),"")</f>
        <v/>
      </c>
      <c r="F100" s="161" t="str">
        <f>IF(AND(A100&lt;&gt;"",F$5&lt;&gt;""),IF(初始录入!$M$12="试卷",参数计算!AAN102,IF(AND(初始录入!$M$12&lt;&gt;"试卷",初始录入!$M$12&lt;&gt;""),参数计算!KJ102,"")),"")</f>
        <v/>
      </c>
      <c r="G100" s="161" t="str">
        <f>IF(AND(A100&lt;&gt;"",G$5&lt;&gt;""),IF(初始录入!$M$12="试卷",参数计算!AEM102,IF(AND(初始录入!$M$12&lt;&gt;"试卷",初始录入!$M$12&lt;&gt;""),参数计算!KK102,"")),"")</f>
        <v/>
      </c>
      <c r="H100" s="161" t="str">
        <f>IF(AND(A100&lt;&gt;"",H$5&lt;&gt;""),IF(初始录入!$M$12="试卷",参数计算!AIL102,IF(AND(初始录入!$M$12&lt;&gt;"试卷",初始录入!$M$12&lt;&gt;""),参数计算!KL102,"")),"")</f>
        <v/>
      </c>
      <c r="I100" s="162" t="str">
        <f t="shared" si="1"/>
        <v/>
      </c>
    </row>
    <row r="101" ht="24.95" customHeight="1" spans="1:9">
      <c r="A101" s="160" t="str">
        <f>IF($D$1&lt;&gt;"",参数计算!A103,"")</f>
        <v/>
      </c>
      <c r="B101" s="160" t="str">
        <f>IF($D$1&lt;&gt;"",参数计算!B103,"")</f>
        <v/>
      </c>
      <c r="C101" s="160" t="str">
        <f>IF($D$1&lt;&gt;"",参数计算!C103,"")</f>
        <v/>
      </c>
      <c r="D101" s="161" t="str">
        <f>IF(AND(A101&lt;&gt;"",D$5&lt;&gt;""),IF(初始录入!$M$12="试卷",参数计算!SP103,IF(AND(初始录入!$M$12&lt;&gt;"试卷",初始录入!$M$12&lt;&gt;""),参数计算!KH103,"")),"")</f>
        <v/>
      </c>
      <c r="E101" s="161" t="str">
        <f>IF(AND(A101&lt;&gt;"",E$5&lt;&gt;""),IF(初始录入!$M$12="试卷",参数计算!WO103,IF(AND(初始录入!$M$12&lt;&gt;"试卷",初始录入!$M$12&lt;&gt;""),参数计算!KI103,"")),"")</f>
        <v/>
      </c>
      <c r="F101" s="161" t="str">
        <f>IF(AND(A101&lt;&gt;"",F$5&lt;&gt;""),IF(初始录入!$M$12="试卷",参数计算!AAN103,IF(AND(初始录入!$M$12&lt;&gt;"试卷",初始录入!$M$12&lt;&gt;""),参数计算!KJ103,"")),"")</f>
        <v/>
      </c>
      <c r="G101" s="161" t="str">
        <f>IF(AND(A101&lt;&gt;"",G$5&lt;&gt;""),IF(初始录入!$M$12="试卷",参数计算!AEM103,IF(AND(初始录入!$M$12&lt;&gt;"试卷",初始录入!$M$12&lt;&gt;""),参数计算!KK103,"")),"")</f>
        <v/>
      </c>
      <c r="H101" s="161" t="str">
        <f>IF(AND(A101&lt;&gt;"",H$5&lt;&gt;""),IF(初始录入!$M$12="试卷",参数计算!AIL103,IF(AND(初始录入!$M$12&lt;&gt;"试卷",初始录入!$M$12&lt;&gt;""),参数计算!KL103,"")),"")</f>
        <v/>
      </c>
      <c r="I101" s="162" t="str">
        <f t="shared" si="1"/>
        <v/>
      </c>
    </row>
    <row r="102" ht="24.95" customHeight="1" spans="1:9">
      <c r="A102" s="160" t="str">
        <f>IF($D$1&lt;&gt;"",参数计算!A104,"")</f>
        <v/>
      </c>
      <c r="B102" s="160" t="str">
        <f>IF($D$1&lt;&gt;"",参数计算!B104,"")</f>
        <v/>
      </c>
      <c r="C102" s="160" t="str">
        <f>IF($D$1&lt;&gt;"",参数计算!C104,"")</f>
        <v/>
      </c>
      <c r="D102" s="161" t="str">
        <f>IF(AND(A102&lt;&gt;"",D$5&lt;&gt;""),IF(初始录入!$M$12="试卷",参数计算!SP104,IF(AND(初始录入!$M$12&lt;&gt;"试卷",初始录入!$M$12&lt;&gt;""),参数计算!KH104,"")),"")</f>
        <v/>
      </c>
      <c r="E102" s="161" t="str">
        <f>IF(AND(A102&lt;&gt;"",E$5&lt;&gt;""),IF(初始录入!$M$12="试卷",参数计算!WO104,IF(AND(初始录入!$M$12&lt;&gt;"试卷",初始录入!$M$12&lt;&gt;""),参数计算!KI104,"")),"")</f>
        <v/>
      </c>
      <c r="F102" s="161" t="str">
        <f>IF(AND(A102&lt;&gt;"",F$5&lt;&gt;""),IF(初始录入!$M$12="试卷",参数计算!AAN104,IF(AND(初始录入!$M$12&lt;&gt;"试卷",初始录入!$M$12&lt;&gt;""),参数计算!KJ104,"")),"")</f>
        <v/>
      </c>
      <c r="G102" s="161" t="str">
        <f>IF(AND(A102&lt;&gt;"",G$5&lt;&gt;""),IF(初始录入!$M$12="试卷",参数计算!AEM104,IF(AND(初始录入!$M$12&lt;&gt;"试卷",初始录入!$M$12&lt;&gt;""),参数计算!KK104,"")),"")</f>
        <v/>
      </c>
      <c r="H102" s="161" t="str">
        <f>IF(AND(A102&lt;&gt;"",H$5&lt;&gt;""),IF(初始录入!$M$12="试卷",参数计算!AIL104,IF(AND(初始录入!$M$12&lt;&gt;"试卷",初始录入!$M$12&lt;&gt;""),参数计算!KL104,"")),"")</f>
        <v/>
      </c>
      <c r="I102" s="162" t="str">
        <f t="shared" si="1"/>
        <v/>
      </c>
    </row>
    <row r="103" ht="24.95" customHeight="1" spans="1:9">
      <c r="A103" s="160" t="str">
        <f>IF($D$1&lt;&gt;"",参数计算!A105,"")</f>
        <v/>
      </c>
      <c r="B103" s="160" t="str">
        <f>IF($D$1&lt;&gt;"",参数计算!B105,"")</f>
        <v/>
      </c>
      <c r="C103" s="160" t="str">
        <f>IF($D$1&lt;&gt;"",参数计算!C105,"")</f>
        <v/>
      </c>
      <c r="D103" s="161" t="str">
        <f>IF(AND(A103&lt;&gt;"",D$5&lt;&gt;""),IF(初始录入!$M$12="试卷",参数计算!SP105,IF(AND(初始录入!$M$12&lt;&gt;"试卷",初始录入!$M$12&lt;&gt;""),参数计算!KH105,"")),"")</f>
        <v/>
      </c>
      <c r="E103" s="161" t="str">
        <f>IF(AND(A103&lt;&gt;"",E$5&lt;&gt;""),IF(初始录入!$M$12="试卷",参数计算!WO105,IF(AND(初始录入!$M$12&lt;&gt;"试卷",初始录入!$M$12&lt;&gt;""),参数计算!KI105,"")),"")</f>
        <v/>
      </c>
      <c r="F103" s="161" t="str">
        <f>IF(AND(A103&lt;&gt;"",F$5&lt;&gt;""),IF(初始录入!$M$12="试卷",参数计算!AAN105,IF(AND(初始录入!$M$12&lt;&gt;"试卷",初始录入!$M$12&lt;&gt;""),参数计算!KJ105,"")),"")</f>
        <v/>
      </c>
      <c r="G103" s="161" t="str">
        <f>IF(AND(A103&lt;&gt;"",G$5&lt;&gt;""),IF(初始录入!$M$12="试卷",参数计算!AEM105,IF(AND(初始录入!$M$12&lt;&gt;"试卷",初始录入!$M$12&lt;&gt;""),参数计算!KK105,"")),"")</f>
        <v/>
      </c>
      <c r="H103" s="161" t="str">
        <f>IF(AND(A103&lt;&gt;"",H$5&lt;&gt;""),IF(初始录入!$M$12="试卷",参数计算!AIL105,IF(AND(初始录入!$M$12&lt;&gt;"试卷",初始录入!$M$12&lt;&gt;""),参数计算!KL105,"")),"")</f>
        <v/>
      </c>
      <c r="I103" s="162" t="str">
        <f t="shared" si="1"/>
        <v/>
      </c>
    </row>
    <row r="104" ht="24.95" customHeight="1" spans="1:9">
      <c r="A104" s="160" t="str">
        <f>IF($D$1&lt;&gt;"",参数计算!A106,"")</f>
        <v/>
      </c>
      <c r="B104" s="160" t="str">
        <f>IF($D$1&lt;&gt;"",参数计算!B106,"")</f>
        <v/>
      </c>
      <c r="C104" s="160" t="str">
        <f>IF($D$1&lt;&gt;"",参数计算!C106,"")</f>
        <v/>
      </c>
      <c r="D104" s="161" t="str">
        <f>IF(AND(A104&lt;&gt;"",D$5&lt;&gt;""),IF(初始录入!$M$12="试卷",参数计算!SP106,IF(AND(初始录入!$M$12&lt;&gt;"试卷",初始录入!$M$12&lt;&gt;""),参数计算!KH106,"")),"")</f>
        <v/>
      </c>
      <c r="E104" s="161" t="str">
        <f>IF(AND(A104&lt;&gt;"",E$5&lt;&gt;""),IF(初始录入!$M$12="试卷",参数计算!WO106,IF(AND(初始录入!$M$12&lt;&gt;"试卷",初始录入!$M$12&lt;&gt;""),参数计算!KI106,"")),"")</f>
        <v/>
      </c>
      <c r="F104" s="161" t="str">
        <f>IF(AND(A104&lt;&gt;"",F$5&lt;&gt;""),IF(初始录入!$M$12="试卷",参数计算!AAN106,IF(AND(初始录入!$M$12&lt;&gt;"试卷",初始录入!$M$12&lt;&gt;""),参数计算!KJ106,"")),"")</f>
        <v/>
      </c>
      <c r="G104" s="161" t="str">
        <f>IF(AND(A104&lt;&gt;"",G$5&lt;&gt;""),IF(初始录入!$M$12="试卷",参数计算!AEM106,IF(AND(初始录入!$M$12&lt;&gt;"试卷",初始录入!$M$12&lt;&gt;""),参数计算!KK106,"")),"")</f>
        <v/>
      </c>
      <c r="H104" s="161" t="str">
        <f>IF(AND(A104&lt;&gt;"",H$5&lt;&gt;""),IF(初始录入!$M$12="试卷",参数计算!AIL106,IF(AND(初始录入!$M$12&lt;&gt;"试卷",初始录入!$M$12&lt;&gt;""),参数计算!KL106,"")),"")</f>
        <v/>
      </c>
      <c r="I104" s="162" t="str">
        <f t="shared" si="1"/>
        <v/>
      </c>
    </row>
    <row r="105" ht="24.95" customHeight="1" spans="1:9">
      <c r="A105" s="160" t="str">
        <f>IF($D$1&lt;&gt;"",参数计算!A107,"")</f>
        <v/>
      </c>
      <c r="B105" s="160" t="str">
        <f>IF($D$1&lt;&gt;"",参数计算!B107,"")</f>
        <v/>
      </c>
      <c r="C105" s="160" t="str">
        <f>IF($D$1&lt;&gt;"",参数计算!C107,"")</f>
        <v/>
      </c>
      <c r="D105" s="161" t="str">
        <f>IF(AND(A105&lt;&gt;"",D$5&lt;&gt;""),IF(初始录入!$M$12="试卷",参数计算!SP107,IF(AND(初始录入!$M$12&lt;&gt;"试卷",初始录入!$M$12&lt;&gt;""),参数计算!KH107,"")),"")</f>
        <v/>
      </c>
      <c r="E105" s="161" t="str">
        <f>IF(AND(A105&lt;&gt;"",E$5&lt;&gt;""),IF(初始录入!$M$12="试卷",参数计算!WO107,IF(AND(初始录入!$M$12&lt;&gt;"试卷",初始录入!$M$12&lt;&gt;""),参数计算!KI107,"")),"")</f>
        <v/>
      </c>
      <c r="F105" s="161" t="str">
        <f>IF(AND(A105&lt;&gt;"",F$5&lt;&gt;""),IF(初始录入!$M$12="试卷",参数计算!AAN107,IF(AND(初始录入!$M$12&lt;&gt;"试卷",初始录入!$M$12&lt;&gt;""),参数计算!KJ107,"")),"")</f>
        <v/>
      </c>
      <c r="G105" s="161" t="str">
        <f>IF(AND(A105&lt;&gt;"",G$5&lt;&gt;""),IF(初始录入!$M$12="试卷",参数计算!AEM107,IF(AND(初始录入!$M$12&lt;&gt;"试卷",初始录入!$M$12&lt;&gt;""),参数计算!KK107,"")),"")</f>
        <v/>
      </c>
      <c r="H105" s="161" t="str">
        <f>IF(AND(A105&lt;&gt;"",H$5&lt;&gt;""),IF(初始录入!$M$12="试卷",参数计算!AIL107,IF(AND(初始录入!$M$12&lt;&gt;"试卷",初始录入!$M$12&lt;&gt;""),参数计算!KL107,"")),"")</f>
        <v/>
      </c>
      <c r="I105" s="162" t="str">
        <f t="shared" si="1"/>
        <v/>
      </c>
    </row>
    <row r="106" ht="24.95" customHeight="1" spans="1:9">
      <c r="A106" s="160" t="str">
        <f>IF($D$1&lt;&gt;"",参数计算!A108,"")</f>
        <v/>
      </c>
      <c r="B106" s="160" t="str">
        <f>IF($D$1&lt;&gt;"",参数计算!B108,"")</f>
        <v/>
      </c>
      <c r="C106" s="160" t="str">
        <f>IF($D$1&lt;&gt;"",参数计算!C108,"")</f>
        <v/>
      </c>
      <c r="D106" s="161" t="str">
        <f>IF(AND(A106&lt;&gt;"",D$5&lt;&gt;""),IF(初始录入!$M$12="试卷",参数计算!SP108,IF(AND(初始录入!$M$12&lt;&gt;"试卷",初始录入!$M$12&lt;&gt;""),参数计算!KH108,"")),"")</f>
        <v/>
      </c>
      <c r="E106" s="161" t="str">
        <f>IF(AND(A106&lt;&gt;"",E$5&lt;&gt;""),IF(初始录入!$M$12="试卷",参数计算!WO108,IF(AND(初始录入!$M$12&lt;&gt;"试卷",初始录入!$M$12&lt;&gt;""),参数计算!KI108,"")),"")</f>
        <v/>
      </c>
      <c r="F106" s="161" t="str">
        <f>IF(AND(A106&lt;&gt;"",F$5&lt;&gt;""),IF(初始录入!$M$12="试卷",参数计算!AAN108,IF(AND(初始录入!$M$12&lt;&gt;"试卷",初始录入!$M$12&lt;&gt;""),参数计算!KJ108,"")),"")</f>
        <v/>
      </c>
      <c r="G106" s="161" t="str">
        <f>IF(AND(A106&lt;&gt;"",G$5&lt;&gt;""),IF(初始录入!$M$12="试卷",参数计算!AEM108,IF(AND(初始录入!$M$12&lt;&gt;"试卷",初始录入!$M$12&lt;&gt;""),参数计算!KK108,"")),"")</f>
        <v/>
      </c>
      <c r="H106" s="161" t="str">
        <f>IF(AND(A106&lt;&gt;"",H$5&lt;&gt;""),IF(初始录入!$M$12="试卷",参数计算!AIL108,IF(AND(初始录入!$M$12&lt;&gt;"试卷",初始录入!$M$12&lt;&gt;""),参数计算!KL108,"")),"")</f>
        <v/>
      </c>
      <c r="I106" s="162" t="str">
        <f t="shared" ref="I106:I155" si="2">IF(AND($A106&lt;&gt;"",$I$5&lt;&gt;""),SUM(D106:H106),"")</f>
        <v/>
      </c>
    </row>
    <row r="107" ht="24.95" customHeight="1" spans="1:9">
      <c r="A107" s="160" t="str">
        <f>IF($D$1&lt;&gt;"",参数计算!A109,"")</f>
        <v/>
      </c>
      <c r="B107" s="160" t="str">
        <f>IF($D$1&lt;&gt;"",参数计算!B109,"")</f>
        <v/>
      </c>
      <c r="C107" s="160" t="str">
        <f>IF($D$1&lt;&gt;"",参数计算!C109,"")</f>
        <v/>
      </c>
      <c r="D107" s="161" t="str">
        <f>IF(AND(A107&lt;&gt;"",D$5&lt;&gt;""),IF(初始录入!$M$12="试卷",参数计算!SP109,IF(AND(初始录入!$M$12&lt;&gt;"试卷",初始录入!$M$12&lt;&gt;""),参数计算!KH109,"")),"")</f>
        <v/>
      </c>
      <c r="E107" s="161" t="str">
        <f>IF(AND(A107&lt;&gt;"",E$5&lt;&gt;""),IF(初始录入!$M$12="试卷",参数计算!WO109,IF(AND(初始录入!$M$12&lt;&gt;"试卷",初始录入!$M$12&lt;&gt;""),参数计算!KI109,"")),"")</f>
        <v/>
      </c>
      <c r="F107" s="161" t="str">
        <f>IF(AND(A107&lt;&gt;"",F$5&lt;&gt;""),IF(初始录入!$M$12="试卷",参数计算!AAN109,IF(AND(初始录入!$M$12&lt;&gt;"试卷",初始录入!$M$12&lt;&gt;""),参数计算!KJ109,"")),"")</f>
        <v/>
      </c>
      <c r="G107" s="161" t="str">
        <f>IF(AND(A107&lt;&gt;"",G$5&lt;&gt;""),IF(初始录入!$M$12="试卷",参数计算!AEM109,IF(AND(初始录入!$M$12&lt;&gt;"试卷",初始录入!$M$12&lt;&gt;""),参数计算!KK109,"")),"")</f>
        <v/>
      </c>
      <c r="H107" s="161" t="str">
        <f>IF(AND(A107&lt;&gt;"",H$5&lt;&gt;""),IF(初始录入!$M$12="试卷",参数计算!AIL109,IF(AND(初始录入!$M$12&lt;&gt;"试卷",初始录入!$M$12&lt;&gt;""),参数计算!KL109,"")),"")</f>
        <v/>
      </c>
      <c r="I107" s="162" t="str">
        <f t="shared" si="2"/>
        <v/>
      </c>
    </row>
    <row r="108" ht="24.95" customHeight="1" spans="1:9">
      <c r="A108" s="160" t="str">
        <f>IF($D$1&lt;&gt;"",参数计算!A110,"")</f>
        <v/>
      </c>
      <c r="B108" s="160" t="str">
        <f>IF($D$1&lt;&gt;"",参数计算!B110,"")</f>
        <v/>
      </c>
      <c r="C108" s="160" t="str">
        <f>IF($D$1&lt;&gt;"",参数计算!C110,"")</f>
        <v/>
      </c>
      <c r="D108" s="161" t="str">
        <f>IF(AND(A108&lt;&gt;"",D$5&lt;&gt;""),IF(初始录入!$M$12="试卷",参数计算!SP110,IF(AND(初始录入!$M$12&lt;&gt;"试卷",初始录入!$M$12&lt;&gt;""),参数计算!KH110,"")),"")</f>
        <v/>
      </c>
      <c r="E108" s="161" t="str">
        <f>IF(AND(A108&lt;&gt;"",E$5&lt;&gt;""),IF(初始录入!$M$12="试卷",参数计算!WO110,IF(AND(初始录入!$M$12&lt;&gt;"试卷",初始录入!$M$12&lt;&gt;""),参数计算!KI110,"")),"")</f>
        <v/>
      </c>
      <c r="F108" s="161" t="str">
        <f>IF(AND(A108&lt;&gt;"",F$5&lt;&gt;""),IF(初始录入!$M$12="试卷",参数计算!AAN110,IF(AND(初始录入!$M$12&lt;&gt;"试卷",初始录入!$M$12&lt;&gt;""),参数计算!KJ110,"")),"")</f>
        <v/>
      </c>
      <c r="G108" s="161" t="str">
        <f>IF(AND(A108&lt;&gt;"",G$5&lt;&gt;""),IF(初始录入!$M$12="试卷",参数计算!AEM110,IF(AND(初始录入!$M$12&lt;&gt;"试卷",初始录入!$M$12&lt;&gt;""),参数计算!KK110,"")),"")</f>
        <v/>
      </c>
      <c r="H108" s="161" t="str">
        <f>IF(AND(A108&lt;&gt;"",H$5&lt;&gt;""),IF(初始录入!$M$12="试卷",参数计算!AIL110,IF(AND(初始录入!$M$12&lt;&gt;"试卷",初始录入!$M$12&lt;&gt;""),参数计算!KL110,"")),"")</f>
        <v/>
      </c>
      <c r="I108" s="162" t="str">
        <f t="shared" si="2"/>
        <v/>
      </c>
    </row>
    <row r="109" ht="24.95" customHeight="1" spans="1:9">
      <c r="A109" s="160" t="str">
        <f>IF($D$1&lt;&gt;"",参数计算!A111,"")</f>
        <v/>
      </c>
      <c r="B109" s="160" t="str">
        <f>IF($D$1&lt;&gt;"",参数计算!B111,"")</f>
        <v/>
      </c>
      <c r="C109" s="160" t="str">
        <f>IF($D$1&lt;&gt;"",参数计算!C111,"")</f>
        <v/>
      </c>
      <c r="D109" s="161" t="str">
        <f>IF(AND(A109&lt;&gt;"",D$5&lt;&gt;""),IF(初始录入!$M$12="试卷",参数计算!SP111,IF(AND(初始录入!$M$12&lt;&gt;"试卷",初始录入!$M$12&lt;&gt;""),参数计算!KH111,"")),"")</f>
        <v/>
      </c>
      <c r="E109" s="161" t="str">
        <f>IF(AND(A109&lt;&gt;"",E$5&lt;&gt;""),IF(初始录入!$M$12="试卷",参数计算!WO111,IF(AND(初始录入!$M$12&lt;&gt;"试卷",初始录入!$M$12&lt;&gt;""),参数计算!KI111,"")),"")</f>
        <v/>
      </c>
      <c r="F109" s="161" t="str">
        <f>IF(AND(A109&lt;&gt;"",F$5&lt;&gt;""),IF(初始录入!$M$12="试卷",参数计算!AAN111,IF(AND(初始录入!$M$12&lt;&gt;"试卷",初始录入!$M$12&lt;&gt;""),参数计算!KJ111,"")),"")</f>
        <v/>
      </c>
      <c r="G109" s="161" t="str">
        <f>IF(AND(A109&lt;&gt;"",G$5&lt;&gt;""),IF(初始录入!$M$12="试卷",参数计算!AEM111,IF(AND(初始录入!$M$12&lt;&gt;"试卷",初始录入!$M$12&lt;&gt;""),参数计算!KK111,"")),"")</f>
        <v/>
      </c>
      <c r="H109" s="161" t="str">
        <f>IF(AND(A109&lt;&gt;"",H$5&lt;&gt;""),IF(初始录入!$M$12="试卷",参数计算!AIL111,IF(AND(初始录入!$M$12&lt;&gt;"试卷",初始录入!$M$12&lt;&gt;""),参数计算!KL111,"")),"")</f>
        <v/>
      </c>
      <c r="I109" s="162" t="str">
        <f t="shared" si="2"/>
        <v/>
      </c>
    </row>
    <row r="110" ht="24.95" customHeight="1" spans="1:9">
      <c r="A110" s="160" t="str">
        <f>IF($D$1&lt;&gt;"",参数计算!A112,"")</f>
        <v/>
      </c>
      <c r="B110" s="160" t="str">
        <f>IF($D$1&lt;&gt;"",参数计算!B112,"")</f>
        <v/>
      </c>
      <c r="C110" s="160" t="str">
        <f>IF($D$1&lt;&gt;"",参数计算!C112,"")</f>
        <v/>
      </c>
      <c r="D110" s="161" t="str">
        <f>IF(AND(A110&lt;&gt;"",D$5&lt;&gt;""),IF(初始录入!$M$12="试卷",参数计算!SP112,IF(AND(初始录入!$M$12&lt;&gt;"试卷",初始录入!$M$12&lt;&gt;""),参数计算!KH112,"")),"")</f>
        <v/>
      </c>
      <c r="E110" s="161" t="str">
        <f>IF(AND(A110&lt;&gt;"",E$5&lt;&gt;""),IF(初始录入!$M$12="试卷",参数计算!WO112,IF(AND(初始录入!$M$12&lt;&gt;"试卷",初始录入!$M$12&lt;&gt;""),参数计算!KI112,"")),"")</f>
        <v/>
      </c>
      <c r="F110" s="161" t="str">
        <f>IF(AND(A110&lt;&gt;"",F$5&lt;&gt;""),IF(初始录入!$M$12="试卷",参数计算!AAN112,IF(AND(初始录入!$M$12&lt;&gt;"试卷",初始录入!$M$12&lt;&gt;""),参数计算!KJ112,"")),"")</f>
        <v/>
      </c>
      <c r="G110" s="161" t="str">
        <f>IF(AND(A110&lt;&gt;"",G$5&lt;&gt;""),IF(初始录入!$M$12="试卷",参数计算!AEM112,IF(AND(初始录入!$M$12&lt;&gt;"试卷",初始录入!$M$12&lt;&gt;""),参数计算!KK112,"")),"")</f>
        <v/>
      </c>
      <c r="H110" s="161" t="str">
        <f>IF(AND(A110&lt;&gt;"",H$5&lt;&gt;""),IF(初始录入!$M$12="试卷",参数计算!AIL112,IF(AND(初始录入!$M$12&lt;&gt;"试卷",初始录入!$M$12&lt;&gt;""),参数计算!KL112,"")),"")</f>
        <v/>
      </c>
      <c r="I110" s="162" t="str">
        <f t="shared" si="2"/>
        <v/>
      </c>
    </row>
    <row r="111" ht="24.95" customHeight="1" spans="1:9">
      <c r="A111" s="160" t="str">
        <f>IF($D$1&lt;&gt;"",参数计算!A113,"")</f>
        <v/>
      </c>
      <c r="B111" s="160" t="str">
        <f>IF($D$1&lt;&gt;"",参数计算!B113,"")</f>
        <v/>
      </c>
      <c r="C111" s="160" t="str">
        <f>IF($D$1&lt;&gt;"",参数计算!C113,"")</f>
        <v/>
      </c>
      <c r="D111" s="161" t="str">
        <f>IF(AND(A111&lt;&gt;"",D$5&lt;&gt;""),IF(初始录入!$M$12="试卷",参数计算!SP113,IF(AND(初始录入!$M$12&lt;&gt;"试卷",初始录入!$M$12&lt;&gt;""),参数计算!KH113,"")),"")</f>
        <v/>
      </c>
      <c r="E111" s="161" t="str">
        <f>IF(AND(A111&lt;&gt;"",E$5&lt;&gt;""),IF(初始录入!$M$12="试卷",参数计算!WO113,IF(AND(初始录入!$M$12&lt;&gt;"试卷",初始录入!$M$12&lt;&gt;""),参数计算!KI113,"")),"")</f>
        <v/>
      </c>
      <c r="F111" s="161" t="str">
        <f>IF(AND(A111&lt;&gt;"",F$5&lt;&gt;""),IF(初始录入!$M$12="试卷",参数计算!AAN113,IF(AND(初始录入!$M$12&lt;&gt;"试卷",初始录入!$M$12&lt;&gt;""),参数计算!KJ113,"")),"")</f>
        <v/>
      </c>
      <c r="G111" s="161" t="str">
        <f>IF(AND(A111&lt;&gt;"",G$5&lt;&gt;""),IF(初始录入!$M$12="试卷",参数计算!AEM113,IF(AND(初始录入!$M$12&lt;&gt;"试卷",初始录入!$M$12&lt;&gt;""),参数计算!KK113,"")),"")</f>
        <v/>
      </c>
      <c r="H111" s="161" t="str">
        <f>IF(AND(A111&lt;&gt;"",H$5&lt;&gt;""),IF(初始录入!$M$12="试卷",参数计算!AIL113,IF(AND(初始录入!$M$12&lt;&gt;"试卷",初始录入!$M$12&lt;&gt;""),参数计算!KL113,"")),"")</f>
        <v/>
      </c>
      <c r="I111" s="162" t="str">
        <f t="shared" si="2"/>
        <v/>
      </c>
    </row>
    <row r="112" ht="24.95" customHeight="1" spans="1:9">
      <c r="A112" s="160" t="str">
        <f>IF($D$1&lt;&gt;"",参数计算!A114,"")</f>
        <v/>
      </c>
      <c r="B112" s="160" t="str">
        <f>IF($D$1&lt;&gt;"",参数计算!B114,"")</f>
        <v/>
      </c>
      <c r="C112" s="160" t="str">
        <f>IF($D$1&lt;&gt;"",参数计算!C114,"")</f>
        <v/>
      </c>
      <c r="D112" s="161" t="str">
        <f>IF(AND(A112&lt;&gt;"",D$5&lt;&gt;""),IF(初始录入!$M$12="试卷",参数计算!SP114,IF(AND(初始录入!$M$12&lt;&gt;"试卷",初始录入!$M$12&lt;&gt;""),参数计算!KH114,"")),"")</f>
        <v/>
      </c>
      <c r="E112" s="161" t="str">
        <f>IF(AND(A112&lt;&gt;"",E$5&lt;&gt;""),IF(初始录入!$M$12="试卷",参数计算!WO114,IF(AND(初始录入!$M$12&lt;&gt;"试卷",初始录入!$M$12&lt;&gt;""),参数计算!KI114,"")),"")</f>
        <v/>
      </c>
      <c r="F112" s="161" t="str">
        <f>IF(AND(A112&lt;&gt;"",F$5&lt;&gt;""),IF(初始录入!$M$12="试卷",参数计算!AAN114,IF(AND(初始录入!$M$12&lt;&gt;"试卷",初始录入!$M$12&lt;&gt;""),参数计算!KJ114,"")),"")</f>
        <v/>
      </c>
      <c r="G112" s="161" t="str">
        <f>IF(AND(A112&lt;&gt;"",G$5&lt;&gt;""),IF(初始录入!$M$12="试卷",参数计算!AEM114,IF(AND(初始录入!$M$12&lt;&gt;"试卷",初始录入!$M$12&lt;&gt;""),参数计算!KK114,"")),"")</f>
        <v/>
      </c>
      <c r="H112" s="161" t="str">
        <f>IF(AND(A112&lt;&gt;"",H$5&lt;&gt;""),IF(初始录入!$M$12="试卷",参数计算!AIL114,IF(AND(初始录入!$M$12&lt;&gt;"试卷",初始录入!$M$12&lt;&gt;""),参数计算!KL114,"")),"")</f>
        <v/>
      </c>
      <c r="I112" s="162" t="str">
        <f t="shared" si="2"/>
        <v/>
      </c>
    </row>
    <row r="113" ht="24.95" customHeight="1" spans="1:9">
      <c r="A113" s="160" t="str">
        <f>IF($D$1&lt;&gt;"",参数计算!A115,"")</f>
        <v/>
      </c>
      <c r="B113" s="160" t="str">
        <f>IF($D$1&lt;&gt;"",参数计算!B115,"")</f>
        <v/>
      </c>
      <c r="C113" s="160" t="str">
        <f>IF($D$1&lt;&gt;"",参数计算!C115,"")</f>
        <v/>
      </c>
      <c r="D113" s="161" t="str">
        <f>IF(AND(A113&lt;&gt;"",D$5&lt;&gt;""),IF(初始录入!$M$12="试卷",参数计算!SP115,IF(AND(初始录入!$M$12&lt;&gt;"试卷",初始录入!$M$12&lt;&gt;""),参数计算!KH115,"")),"")</f>
        <v/>
      </c>
      <c r="E113" s="161" t="str">
        <f>IF(AND(A113&lt;&gt;"",E$5&lt;&gt;""),IF(初始录入!$M$12="试卷",参数计算!WO115,IF(AND(初始录入!$M$12&lt;&gt;"试卷",初始录入!$M$12&lt;&gt;""),参数计算!KI115,"")),"")</f>
        <v/>
      </c>
      <c r="F113" s="161" t="str">
        <f>IF(AND(A113&lt;&gt;"",F$5&lt;&gt;""),IF(初始录入!$M$12="试卷",参数计算!AAN115,IF(AND(初始录入!$M$12&lt;&gt;"试卷",初始录入!$M$12&lt;&gt;""),参数计算!KJ115,"")),"")</f>
        <v/>
      </c>
      <c r="G113" s="161" t="str">
        <f>IF(AND(A113&lt;&gt;"",G$5&lt;&gt;""),IF(初始录入!$M$12="试卷",参数计算!AEM115,IF(AND(初始录入!$M$12&lt;&gt;"试卷",初始录入!$M$12&lt;&gt;""),参数计算!KK115,"")),"")</f>
        <v/>
      </c>
      <c r="H113" s="161" t="str">
        <f>IF(AND(A113&lt;&gt;"",H$5&lt;&gt;""),IF(初始录入!$M$12="试卷",参数计算!AIL115,IF(AND(初始录入!$M$12&lt;&gt;"试卷",初始录入!$M$12&lt;&gt;""),参数计算!KL115,"")),"")</f>
        <v/>
      </c>
      <c r="I113" s="162" t="str">
        <f t="shared" si="2"/>
        <v/>
      </c>
    </row>
    <row r="114" ht="24.95" customHeight="1" spans="1:9">
      <c r="A114" s="160" t="str">
        <f>IF($D$1&lt;&gt;"",参数计算!A116,"")</f>
        <v/>
      </c>
      <c r="B114" s="160" t="str">
        <f>IF($D$1&lt;&gt;"",参数计算!B116,"")</f>
        <v/>
      </c>
      <c r="C114" s="160" t="str">
        <f>IF($D$1&lt;&gt;"",参数计算!C116,"")</f>
        <v/>
      </c>
      <c r="D114" s="161" t="str">
        <f>IF(AND(A114&lt;&gt;"",D$5&lt;&gt;""),IF(初始录入!$M$12="试卷",参数计算!SP116,IF(AND(初始录入!$M$12&lt;&gt;"试卷",初始录入!$M$12&lt;&gt;""),参数计算!KH116,"")),"")</f>
        <v/>
      </c>
      <c r="E114" s="161" t="str">
        <f>IF(AND(A114&lt;&gt;"",E$5&lt;&gt;""),IF(初始录入!$M$12="试卷",参数计算!WO116,IF(AND(初始录入!$M$12&lt;&gt;"试卷",初始录入!$M$12&lt;&gt;""),参数计算!KI116,"")),"")</f>
        <v/>
      </c>
      <c r="F114" s="161" t="str">
        <f>IF(AND(A114&lt;&gt;"",F$5&lt;&gt;""),IF(初始录入!$M$12="试卷",参数计算!AAN116,IF(AND(初始录入!$M$12&lt;&gt;"试卷",初始录入!$M$12&lt;&gt;""),参数计算!KJ116,"")),"")</f>
        <v/>
      </c>
      <c r="G114" s="161" t="str">
        <f>IF(AND(A114&lt;&gt;"",G$5&lt;&gt;""),IF(初始录入!$M$12="试卷",参数计算!AEM116,IF(AND(初始录入!$M$12&lt;&gt;"试卷",初始录入!$M$12&lt;&gt;""),参数计算!KK116,"")),"")</f>
        <v/>
      </c>
      <c r="H114" s="161" t="str">
        <f>IF(AND(A114&lt;&gt;"",H$5&lt;&gt;""),IF(初始录入!$M$12="试卷",参数计算!AIL116,IF(AND(初始录入!$M$12&lt;&gt;"试卷",初始录入!$M$12&lt;&gt;""),参数计算!KL116,"")),"")</f>
        <v/>
      </c>
      <c r="I114" s="162" t="str">
        <f t="shared" si="2"/>
        <v/>
      </c>
    </row>
    <row r="115" ht="24.95" customHeight="1" spans="1:9">
      <c r="A115" s="160" t="str">
        <f>IF($D$1&lt;&gt;"",参数计算!A117,"")</f>
        <v/>
      </c>
      <c r="B115" s="160" t="str">
        <f>IF($D$1&lt;&gt;"",参数计算!B117,"")</f>
        <v/>
      </c>
      <c r="C115" s="160" t="str">
        <f>IF($D$1&lt;&gt;"",参数计算!C117,"")</f>
        <v/>
      </c>
      <c r="D115" s="161" t="str">
        <f>IF(AND(A115&lt;&gt;"",D$5&lt;&gt;""),IF(初始录入!$M$12="试卷",参数计算!SP117,IF(AND(初始录入!$M$12&lt;&gt;"试卷",初始录入!$M$12&lt;&gt;""),参数计算!KH117,"")),"")</f>
        <v/>
      </c>
      <c r="E115" s="161" t="str">
        <f>IF(AND(A115&lt;&gt;"",E$5&lt;&gt;""),IF(初始录入!$M$12="试卷",参数计算!WO117,IF(AND(初始录入!$M$12&lt;&gt;"试卷",初始录入!$M$12&lt;&gt;""),参数计算!KI117,"")),"")</f>
        <v/>
      </c>
      <c r="F115" s="161" t="str">
        <f>IF(AND(A115&lt;&gt;"",F$5&lt;&gt;""),IF(初始录入!$M$12="试卷",参数计算!AAN117,IF(AND(初始录入!$M$12&lt;&gt;"试卷",初始录入!$M$12&lt;&gt;""),参数计算!KJ117,"")),"")</f>
        <v/>
      </c>
      <c r="G115" s="161" t="str">
        <f>IF(AND(A115&lt;&gt;"",G$5&lt;&gt;""),IF(初始录入!$M$12="试卷",参数计算!AEM117,IF(AND(初始录入!$M$12&lt;&gt;"试卷",初始录入!$M$12&lt;&gt;""),参数计算!KK117,"")),"")</f>
        <v/>
      </c>
      <c r="H115" s="161" t="str">
        <f>IF(AND(A115&lt;&gt;"",H$5&lt;&gt;""),IF(初始录入!$M$12="试卷",参数计算!AIL117,IF(AND(初始录入!$M$12&lt;&gt;"试卷",初始录入!$M$12&lt;&gt;""),参数计算!KL117,"")),"")</f>
        <v/>
      </c>
      <c r="I115" s="162" t="str">
        <f t="shared" si="2"/>
        <v/>
      </c>
    </row>
    <row r="116" ht="24.95" customHeight="1" spans="1:9">
      <c r="A116" s="160" t="str">
        <f>IF($D$1&lt;&gt;"",参数计算!A118,"")</f>
        <v/>
      </c>
      <c r="B116" s="160" t="str">
        <f>IF($D$1&lt;&gt;"",参数计算!B118,"")</f>
        <v/>
      </c>
      <c r="C116" s="160" t="str">
        <f>IF($D$1&lt;&gt;"",参数计算!C118,"")</f>
        <v/>
      </c>
      <c r="D116" s="161" t="str">
        <f>IF(AND(A116&lt;&gt;"",D$5&lt;&gt;""),IF(初始录入!$M$12="试卷",参数计算!SP118,IF(AND(初始录入!$M$12&lt;&gt;"试卷",初始录入!$M$12&lt;&gt;""),参数计算!KH118,"")),"")</f>
        <v/>
      </c>
      <c r="E116" s="161" t="str">
        <f>IF(AND(A116&lt;&gt;"",E$5&lt;&gt;""),IF(初始录入!$M$12="试卷",参数计算!WO118,IF(AND(初始录入!$M$12&lt;&gt;"试卷",初始录入!$M$12&lt;&gt;""),参数计算!KI118,"")),"")</f>
        <v/>
      </c>
      <c r="F116" s="161" t="str">
        <f>IF(AND(A116&lt;&gt;"",F$5&lt;&gt;""),IF(初始录入!$M$12="试卷",参数计算!AAN118,IF(AND(初始录入!$M$12&lt;&gt;"试卷",初始录入!$M$12&lt;&gt;""),参数计算!KJ118,"")),"")</f>
        <v/>
      </c>
      <c r="G116" s="161" t="str">
        <f>IF(AND(A116&lt;&gt;"",G$5&lt;&gt;""),IF(初始录入!$M$12="试卷",参数计算!AEM118,IF(AND(初始录入!$M$12&lt;&gt;"试卷",初始录入!$M$12&lt;&gt;""),参数计算!KK118,"")),"")</f>
        <v/>
      </c>
      <c r="H116" s="161" t="str">
        <f>IF(AND(A116&lt;&gt;"",H$5&lt;&gt;""),IF(初始录入!$M$12="试卷",参数计算!AIL118,IF(AND(初始录入!$M$12&lt;&gt;"试卷",初始录入!$M$12&lt;&gt;""),参数计算!KL118,"")),"")</f>
        <v/>
      </c>
      <c r="I116" s="162" t="str">
        <f t="shared" si="2"/>
        <v/>
      </c>
    </row>
    <row r="117" ht="24.95" customHeight="1" spans="1:9">
      <c r="A117" s="160" t="str">
        <f>IF($D$1&lt;&gt;"",参数计算!A119,"")</f>
        <v/>
      </c>
      <c r="B117" s="160" t="str">
        <f>IF($D$1&lt;&gt;"",参数计算!B119,"")</f>
        <v/>
      </c>
      <c r="C117" s="160" t="str">
        <f>IF($D$1&lt;&gt;"",参数计算!C119,"")</f>
        <v/>
      </c>
      <c r="D117" s="161" t="str">
        <f>IF(AND(A117&lt;&gt;"",D$5&lt;&gt;""),IF(初始录入!$M$12="试卷",参数计算!SP119,IF(AND(初始录入!$M$12&lt;&gt;"试卷",初始录入!$M$12&lt;&gt;""),参数计算!KH119,"")),"")</f>
        <v/>
      </c>
      <c r="E117" s="161" t="str">
        <f>IF(AND(A117&lt;&gt;"",E$5&lt;&gt;""),IF(初始录入!$M$12="试卷",参数计算!WO119,IF(AND(初始录入!$M$12&lt;&gt;"试卷",初始录入!$M$12&lt;&gt;""),参数计算!KI119,"")),"")</f>
        <v/>
      </c>
      <c r="F117" s="161" t="str">
        <f>IF(AND(A117&lt;&gt;"",F$5&lt;&gt;""),IF(初始录入!$M$12="试卷",参数计算!AAN119,IF(AND(初始录入!$M$12&lt;&gt;"试卷",初始录入!$M$12&lt;&gt;""),参数计算!KJ119,"")),"")</f>
        <v/>
      </c>
      <c r="G117" s="161" t="str">
        <f>IF(AND(A117&lt;&gt;"",G$5&lt;&gt;""),IF(初始录入!$M$12="试卷",参数计算!AEM119,IF(AND(初始录入!$M$12&lt;&gt;"试卷",初始录入!$M$12&lt;&gt;""),参数计算!KK119,"")),"")</f>
        <v/>
      </c>
      <c r="H117" s="161" t="str">
        <f>IF(AND(A117&lt;&gt;"",H$5&lt;&gt;""),IF(初始录入!$M$12="试卷",参数计算!AIL119,IF(AND(初始录入!$M$12&lt;&gt;"试卷",初始录入!$M$12&lt;&gt;""),参数计算!KL119,"")),"")</f>
        <v/>
      </c>
      <c r="I117" s="162" t="str">
        <f t="shared" si="2"/>
        <v/>
      </c>
    </row>
    <row r="118" ht="24.95" customHeight="1" spans="1:9">
      <c r="A118" s="160" t="str">
        <f>IF($D$1&lt;&gt;"",参数计算!A120,"")</f>
        <v/>
      </c>
      <c r="B118" s="160" t="str">
        <f>IF($D$1&lt;&gt;"",参数计算!B120,"")</f>
        <v/>
      </c>
      <c r="C118" s="160" t="str">
        <f>IF($D$1&lt;&gt;"",参数计算!C120,"")</f>
        <v/>
      </c>
      <c r="D118" s="161" t="str">
        <f>IF(AND(A118&lt;&gt;"",D$5&lt;&gt;""),IF(初始录入!$M$12="试卷",参数计算!SP120,IF(AND(初始录入!$M$12&lt;&gt;"试卷",初始录入!$M$12&lt;&gt;""),参数计算!KH120,"")),"")</f>
        <v/>
      </c>
      <c r="E118" s="161" t="str">
        <f>IF(AND(A118&lt;&gt;"",E$5&lt;&gt;""),IF(初始录入!$M$12="试卷",参数计算!WO120,IF(AND(初始录入!$M$12&lt;&gt;"试卷",初始录入!$M$12&lt;&gt;""),参数计算!KI120,"")),"")</f>
        <v/>
      </c>
      <c r="F118" s="161" t="str">
        <f>IF(AND(A118&lt;&gt;"",F$5&lt;&gt;""),IF(初始录入!$M$12="试卷",参数计算!AAN120,IF(AND(初始录入!$M$12&lt;&gt;"试卷",初始录入!$M$12&lt;&gt;""),参数计算!KJ120,"")),"")</f>
        <v/>
      </c>
      <c r="G118" s="161" t="str">
        <f>IF(AND(A118&lt;&gt;"",G$5&lt;&gt;""),IF(初始录入!$M$12="试卷",参数计算!AEM120,IF(AND(初始录入!$M$12&lt;&gt;"试卷",初始录入!$M$12&lt;&gt;""),参数计算!KK120,"")),"")</f>
        <v/>
      </c>
      <c r="H118" s="161" t="str">
        <f>IF(AND(A118&lt;&gt;"",H$5&lt;&gt;""),IF(初始录入!$M$12="试卷",参数计算!AIL120,IF(AND(初始录入!$M$12&lt;&gt;"试卷",初始录入!$M$12&lt;&gt;""),参数计算!KL120,"")),"")</f>
        <v/>
      </c>
      <c r="I118" s="162" t="str">
        <f t="shared" si="2"/>
        <v/>
      </c>
    </row>
    <row r="119" ht="24.95" customHeight="1" spans="1:9">
      <c r="A119" s="160" t="str">
        <f>IF($D$1&lt;&gt;"",参数计算!A121,"")</f>
        <v/>
      </c>
      <c r="B119" s="160" t="str">
        <f>IF($D$1&lt;&gt;"",参数计算!B121,"")</f>
        <v/>
      </c>
      <c r="C119" s="160" t="str">
        <f>IF($D$1&lt;&gt;"",参数计算!C121,"")</f>
        <v/>
      </c>
      <c r="D119" s="161" t="str">
        <f>IF(AND(A119&lt;&gt;"",D$5&lt;&gt;""),IF(初始录入!$M$12="试卷",参数计算!SP121,IF(AND(初始录入!$M$12&lt;&gt;"试卷",初始录入!$M$12&lt;&gt;""),参数计算!KH121,"")),"")</f>
        <v/>
      </c>
      <c r="E119" s="161" t="str">
        <f>IF(AND(A119&lt;&gt;"",E$5&lt;&gt;""),IF(初始录入!$M$12="试卷",参数计算!WO121,IF(AND(初始录入!$M$12&lt;&gt;"试卷",初始录入!$M$12&lt;&gt;""),参数计算!KI121,"")),"")</f>
        <v/>
      </c>
      <c r="F119" s="161" t="str">
        <f>IF(AND(A119&lt;&gt;"",F$5&lt;&gt;""),IF(初始录入!$M$12="试卷",参数计算!AAN121,IF(AND(初始录入!$M$12&lt;&gt;"试卷",初始录入!$M$12&lt;&gt;""),参数计算!KJ121,"")),"")</f>
        <v/>
      </c>
      <c r="G119" s="161" t="str">
        <f>IF(AND(A119&lt;&gt;"",G$5&lt;&gt;""),IF(初始录入!$M$12="试卷",参数计算!AEM121,IF(AND(初始录入!$M$12&lt;&gt;"试卷",初始录入!$M$12&lt;&gt;""),参数计算!KK121,"")),"")</f>
        <v/>
      </c>
      <c r="H119" s="161" t="str">
        <f>IF(AND(A119&lt;&gt;"",H$5&lt;&gt;""),IF(初始录入!$M$12="试卷",参数计算!AIL121,IF(AND(初始录入!$M$12&lt;&gt;"试卷",初始录入!$M$12&lt;&gt;""),参数计算!KL121,"")),"")</f>
        <v/>
      </c>
      <c r="I119" s="162" t="str">
        <f t="shared" si="2"/>
        <v/>
      </c>
    </row>
    <row r="120" ht="24.95" customHeight="1" spans="1:9">
      <c r="A120" s="160" t="str">
        <f>IF($D$1&lt;&gt;"",参数计算!A122,"")</f>
        <v/>
      </c>
      <c r="B120" s="160" t="str">
        <f>IF($D$1&lt;&gt;"",参数计算!B122,"")</f>
        <v/>
      </c>
      <c r="C120" s="160" t="str">
        <f>IF($D$1&lt;&gt;"",参数计算!C122,"")</f>
        <v/>
      </c>
      <c r="D120" s="161" t="str">
        <f>IF(AND(A120&lt;&gt;"",D$5&lt;&gt;""),IF(初始录入!$M$12="试卷",参数计算!SP122,IF(AND(初始录入!$M$12&lt;&gt;"试卷",初始录入!$M$12&lt;&gt;""),参数计算!KH122,"")),"")</f>
        <v/>
      </c>
      <c r="E120" s="161" t="str">
        <f>IF(AND(A120&lt;&gt;"",E$5&lt;&gt;""),IF(初始录入!$M$12="试卷",参数计算!WO122,IF(AND(初始录入!$M$12&lt;&gt;"试卷",初始录入!$M$12&lt;&gt;""),参数计算!KI122,"")),"")</f>
        <v/>
      </c>
      <c r="F120" s="161" t="str">
        <f>IF(AND(A120&lt;&gt;"",F$5&lt;&gt;""),IF(初始录入!$M$12="试卷",参数计算!AAN122,IF(AND(初始录入!$M$12&lt;&gt;"试卷",初始录入!$M$12&lt;&gt;""),参数计算!KJ122,"")),"")</f>
        <v/>
      </c>
      <c r="G120" s="161" t="str">
        <f>IF(AND(A120&lt;&gt;"",G$5&lt;&gt;""),IF(初始录入!$M$12="试卷",参数计算!AEM122,IF(AND(初始录入!$M$12&lt;&gt;"试卷",初始录入!$M$12&lt;&gt;""),参数计算!KK122,"")),"")</f>
        <v/>
      </c>
      <c r="H120" s="161" t="str">
        <f>IF(AND(A120&lt;&gt;"",H$5&lt;&gt;""),IF(初始录入!$M$12="试卷",参数计算!AIL122,IF(AND(初始录入!$M$12&lt;&gt;"试卷",初始录入!$M$12&lt;&gt;""),参数计算!KL122,"")),"")</f>
        <v/>
      </c>
      <c r="I120" s="162" t="str">
        <f t="shared" si="2"/>
        <v/>
      </c>
    </row>
    <row r="121" ht="24.95" customHeight="1" spans="1:9">
      <c r="A121" s="160" t="str">
        <f>IF($D$1&lt;&gt;"",参数计算!A123,"")</f>
        <v/>
      </c>
      <c r="B121" s="160" t="str">
        <f>IF($D$1&lt;&gt;"",参数计算!B123,"")</f>
        <v/>
      </c>
      <c r="C121" s="160" t="str">
        <f>IF($D$1&lt;&gt;"",参数计算!C123,"")</f>
        <v/>
      </c>
      <c r="D121" s="161" t="str">
        <f>IF(AND(A121&lt;&gt;"",D$5&lt;&gt;""),IF(初始录入!$M$12="试卷",参数计算!SP123,IF(AND(初始录入!$M$12&lt;&gt;"试卷",初始录入!$M$12&lt;&gt;""),参数计算!KH123,"")),"")</f>
        <v/>
      </c>
      <c r="E121" s="161" t="str">
        <f>IF(AND(A121&lt;&gt;"",E$5&lt;&gt;""),IF(初始录入!$M$12="试卷",参数计算!WO123,IF(AND(初始录入!$M$12&lt;&gt;"试卷",初始录入!$M$12&lt;&gt;""),参数计算!KI123,"")),"")</f>
        <v/>
      </c>
      <c r="F121" s="161" t="str">
        <f>IF(AND(A121&lt;&gt;"",F$5&lt;&gt;""),IF(初始录入!$M$12="试卷",参数计算!AAN123,IF(AND(初始录入!$M$12&lt;&gt;"试卷",初始录入!$M$12&lt;&gt;""),参数计算!KJ123,"")),"")</f>
        <v/>
      </c>
      <c r="G121" s="161" t="str">
        <f>IF(AND(A121&lt;&gt;"",G$5&lt;&gt;""),IF(初始录入!$M$12="试卷",参数计算!AEM123,IF(AND(初始录入!$M$12&lt;&gt;"试卷",初始录入!$M$12&lt;&gt;""),参数计算!KK123,"")),"")</f>
        <v/>
      </c>
      <c r="H121" s="161" t="str">
        <f>IF(AND(A121&lt;&gt;"",H$5&lt;&gt;""),IF(初始录入!$M$12="试卷",参数计算!AIL123,IF(AND(初始录入!$M$12&lt;&gt;"试卷",初始录入!$M$12&lt;&gt;""),参数计算!KL123,"")),"")</f>
        <v/>
      </c>
      <c r="I121" s="162" t="str">
        <f t="shared" si="2"/>
        <v/>
      </c>
    </row>
    <row r="122" ht="24.95" customHeight="1" spans="1:9">
      <c r="A122" s="160" t="str">
        <f>IF($D$1&lt;&gt;"",参数计算!A124,"")</f>
        <v/>
      </c>
      <c r="B122" s="160" t="str">
        <f>IF($D$1&lt;&gt;"",参数计算!B124,"")</f>
        <v/>
      </c>
      <c r="C122" s="160" t="str">
        <f>IF($D$1&lt;&gt;"",参数计算!C124,"")</f>
        <v/>
      </c>
      <c r="D122" s="161" t="str">
        <f>IF(AND(A122&lt;&gt;"",D$5&lt;&gt;""),IF(初始录入!$M$12="试卷",参数计算!SP124,IF(AND(初始录入!$M$12&lt;&gt;"试卷",初始录入!$M$12&lt;&gt;""),参数计算!KH124,"")),"")</f>
        <v/>
      </c>
      <c r="E122" s="161" t="str">
        <f>IF(AND(A122&lt;&gt;"",E$5&lt;&gt;""),IF(初始录入!$M$12="试卷",参数计算!WO124,IF(AND(初始录入!$M$12&lt;&gt;"试卷",初始录入!$M$12&lt;&gt;""),参数计算!KI124,"")),"")</f>
        <v/>
      </c>
      <c r="F122" s="161" t="str">
        <f>IF(AND(A122&lt;&gt;"",F$5&lt;&gt;""),IF(初始录入!$M$12="试卷",参数计算!AAN124,IF(AND(初始录入!$M$12&lt;&gt;"试卷",初始录入!$M$12&lt;&gt;""),参数计算!KJ124,"")),"")</f>
        <v/>
      </c>
      <c r="G122" s="161" t="str">
        <f>IF(AND(A122&lt;&gt;"",G$5&lt;&gt;""),IF(初始录入!$M$12="试卷",参数计算!AEM124,IF(AND(初始录入!$M$12&lt;&gt;"试卷",初始录入!$M$12&lt;&gt;""),参数计算!KK124,"")),"")</f>
        <v/>
      </c>
      <c r="H122" s="161" t="str">
        <f>IF(AND(A122&lt;&gt;"",H$5&lt;&gt;""),IF(初始录入!$M$12="试卷",参数计算!AIL124,IF(AND(初始录入!$M$12&lt;&gt;"试卷",初始录入!$M$12&lt;&gt;""),参数计算!KL124,"")),"")</f>
        <v/>
      </c>
      <c r="I122" s="162" t="str">
        <f t="shared" si="2"/>
        <v/>
      </c>
    </row>
    <row r="123" ht="24.95" customHeight="1" spans="1:9">
      <c r="A123" s="160" t="str">
        <f>IF($D$1&lt;&gt;"",参数计算!A125,"")</f>
        <v/>
      </c>
      <c r="B123" s="160" t="str">
        <f>IF($D$1&lt;&gt;"",参数计算!B125,"")</f>
        <v/>
      </c>
      <c r="C123" s="160" t="str">
        <f>IF($D$1&lt;&gt;"",参数计算!C125,"")</f>
        <v/>
      </c>
      <c r="D123" s="161" t="str">
        <f>IF(AND(A123&lt;&gt;"",D$5&lt;&gt;""),IF(初始录入!$M$12="试卷",参数计算!SP125,IF(AND(初始录入!$M$12&lt;&gt;"试卷",初始录入!$M$12&lt;&gt;""),参数计算!KH125,"")),"")</f>
        <v/>
      </c>
      <c r="E123" s="161" t="str">
        <f>IF(AND(A123&lt;&gt;"",E$5&lt;&gt;""),IF(初始录入!$M$12="试卷",参数计算!WO125,IF(AND(初始录入!$M$12&lt;&gt;"试卷",初始录入!$M$12&lt;&gt;""),参数计算!KI125,"")),"")</f>
        <v/>
      </c>
      <c r="F123" s="161" t="str">
        <f>IF(AND(A123&lt;&gt;"",F$5&lt;&gt;""),IF(初始录入!$M$12="试卷",参数计算!AAN125,IF(AND(初始录入!$M$12&lt;&gt;"试卷",初始录入!$M$12&lt;&gt;""),参数计算!KJ125,"")),"")</f>
        <v/>
      </c>
      <c r="G123" s="161" t="str">
        <f>IF(AND(A123&lt;&gt;"",G$5&lt;&gt;""),IF(初始录入!$M$12="试卷",参数计算!AEM125,IF(AND(初始录入!$M$12&lt;&gt;"试卷",初始录入!$M$12&lt;&gt;""),参数计算!KK125,"")),"")</f>
        <v/>
      </c>
      <c r="H123" s="161" t="str">
        <f>IF(AND(A123&lt;&gt;"",H$5&lt;&gt;""),IF(初始录入!$M$12="试卷",参数计算!AIL125,IF(AND(初始录入!$M$12&lt;&gt;"试卷",初始录入!$M$12&lt;&gt;""),参数计算!KL125,"")),"")</f>
        <v/>
      </c>
      <c r="I123" s="162" t="str">
        <f t="shared" si="2"/>
        <v/>
      </c>
    </row>
    <row r="124" ht="24.95" customHeight="1" spans="1:9">
      <c r="A124" s="160" t="str">
        <f>IF($D$1&lt;&gt;"",参数计算!A126,"")</f>
        <v/>
      </c>
      <c r="B124" s="160" t="str">
        <f>IF($D$1&lt;&gt;"",参数计算!B126,"")</f>
        <v/>
      </c>
      <c r="C124" s="160" t="str">
        <f>IF($D$1&lt;&gt;"",参数计算!C126,"")</f>
        <v/>
      </c>
      <c r="D124" s="161" t="str">
        <f>IF(AND(A124&lt;&gt;"",D$5&lt;&gt;""),IF(初始录入!$M$12="试卷",参数计算!SP126,IF(AND(初始录入!$M$12&lt;&gt;"试卷",初始录入!$M$12&lt;&gt;""),参数计算!KH126,"")),"")</f>
        <v/>
      </c>
      <c r="E124" s="161" t="str">
        <f>IF(AND(A124&lt;&gt;"",E$5&lt;&gt;""),IF(初始录入!$M$12="试卷",参数计算!WO126,IF(AND(初始录入!$M$12&lt;&gt;"试卷",初始录入!$M$12&lt;&gt;""),参数计算!KI126,"")),"")</f>
        <v/>
      </c>
      <c r="F124" s="161" t="str">
        <f>IF(AND(A124&lt;&gt;"",F$5&lt;&gt;""),IF(初始录入!$M$12="试卷",参数计算!AAN126,IF(AND(初始录入!$M$12&lt;&gt;"试卷",初始录入!$M$12&lt;&gt;""),参数计算!KJ126,"")),"")</f>
        <v/>
      </c>
      <c r="G124" s="161" t="str">
        <f>IF(AND(A124&lt;&gt;"",G$5&lt;&gt;""),IF(初始录入!$M$12="试卷",参数计算!AEM126,IF(AND(初始录入!$M$12&lt;&gt;"试卷",初始录入!$M$12&lt;&gt;""),参数计算!KK126,"")),"")</f>
        <v/>
      </c>
      <c r="H124" s="161" t="str">
        <f>IF(AND(A124&lt;&gt;"",H$5&lt;&gt;""),IF(初始录入!$M$12="试卷",参数计算!AIL126,IF(AND(初始录入!$M$12&lt;&gt;"试卷",初始录入!$M$12&lt;&gt;""),参数计算!KL126,"")),"")</f>
        <v/>
      </c>
      <c r="I124" s="162" t="str">
        <f t="shared" si="2"/>
        <v/>
      </c>
    </row>
    <row r="125" ht="24.95" customHeight="1" spans="1:9">
      <c r="A125" s="160" t="str">
        <f>IF($D$1&lt;&gt;"",参数计算!A127,"")</f>
        <v/>
      </c>
      <c r="B125" s="160" t="str">
        <f>IF($D$1&lt;&gt;"",参数计算!B127,"")</f>
        <v/>
      </c>
      <c r="C125" s="160" t="str">
        <f>IF($D$1&lt;&gt;"",参数计算!C127,"")</f>
        <v/>
      </c>
      <c r="D125" s="161" t="str">
        <f>IF(AND(A125&lt;&gt;"",D$5&lt;&gt;""),IF(初始录入!$M$12="试卷",参数计算!SP127,IF(AND(初始录入!$M$12&lt;&gt;"试卷",初始录入!$M$12&lt;&gt;""),参数计算!KH127,"")),"")</f>
        <v/>
      </c>
      <c r="E125" s="161" t="str">
        <f>IF(AND(A125&lt;&gt;"",E$5&lt;&gt;""),IF(初始录入!$M$12="试卷",参数计算!WO127,IF(AND(初始录入!$M$12&lt;&gt;"试卷",初始录入!$M$12&lt;&gt;""),参数计算!KI127,"")),"")</f>
        <v/>
      </c>
      <c r="F125" s="161" t="str">
        <f>IF(AND(A125&lt;&gt;"",F$5&lt;&gt;""),IF(初始录入!$M$12="试卷",参数计算!AAN127,IF(AND(初始录入!$M$12&lt;&gt;"试卷",初始录入!$M$12&lt;&gt;""),参数计算!KJ127,"")),"")</f>
        <v/>
      </c>
      <c r="G125" s="161" t="str">
        <f>IF(AND(A125&lt;&gt;"",G$5&lt;&gt;""),IF(初始录入!$M$12="试卷",参数计算!AEM127,IF(AND(初始录入!$M$12&lt;&gt;"试卷",初始录入!$M$12&lt;&gt;""),参数计算!KK127,"")),"")</f>
        <v/>
      </c>
      <c r="H125" s="161" t="str">
        <f>IF(AND(A125&lt;&gt;"",H$5&lt;&gt;""),IF(初始录入!$M$12="试卷",参数计算!AIL127,IF(AND(初始录入!$M$12&lt;&gt;"试卷",初始录入!$M$12&lt;&gt;""),参数计算!KL127,"")),"")</f>
        <v/>
      </c>
      <c r="I125" s="162" t="str">
        <f t="shared" si="2"/>
        <v/>
      </c>
    </row>
    <row r="126" ht="24.95" customHeight="1" spans="1:9">
      <c r="A126" s="160" t="str">
        <f>IF($D$1&lt;&gt;"",参数计算!A128,"")</f>
        <v/>
      </c>
      <c r="B126" s="160" t="str">
        <f>IF($D$1&lt;&gt;"",参数计算!B128,"")</f>
        <v/>
      </c>
      <c r="C126" s="160" t="str">
        <f>IF($D$1&lt;&gt;"",参数计算!C128,"")</f>
        <v/>
      </c>
      <c r="D126" s="161" t="str">
        <f>IF(AND(A126&lt;&gt;"",D$5&lt;&gt;""),IF(初始录入!$M$12="试卷",参数计算!SP128,IF(AND(初始录入!$M$12&lt;&gt;"试卷",初始录入!$M$12&lt;&gt;""),参数计算!KH128,"")),"")</f>
        <v/>
      </c>
      <c r="E126" s="161" t="str">
        <f>IF(AND(A126&lt;&gt;"",E$5&lt;&gt;""),IF(初始录入!$M$12="试卷",参数计算!WO128,IF(AND(初始录入!$M$12&lt;&gt;"试卷",初始录入!$M$12&lt;&gt;""),参数计算!KI128,"")),"")</f>
        <v/>
      </c>
      <c r="F126" s="161" t="str">
        <f>IF(AND(A126&lt;&gt;"",F$5&lt;&gt;""),IF(初始录入!$M$12="试卷",参数计算!AAN128,IF(AND(初始录入!$M$12&lt;&gt;"试卷",初始录入!$M$12&lt;&gt;""),参数计算!KJ128,"")),"")</f>
        <v/>
      </c>
      <c r="G126" s="161" t="str">
        <f>IF(AND(A126&lt;&gt;"",G$5&lt;&gt;""),IF(初始录入!$M$12="试卷",参数计算!AEM128,IF(AND(初始录入!$M$12&lt;&gt;"试卷",初始录入!$M$12&lt;&gt;""),参数计算!KK128,"")),"")</f>
        <v/>
      </c>
      <c r="H126" s="161" t="str">
        <f>IF(AND(A126&lt;&gt;"",H$5&lt;&gt;""),IF(初始录入!$M$12="试卷",参数计算!AIL128,IF(AND(初始录入!$M$12&lt;&gt;"试卷",初始录入!$M$12&lt;&gt;""),参数计算!KL128,"")),"")</f>
        <v/>
      </c>
      <c r="I126" s="162" t="str">
        <f t="shared" si="2"/>
        <v/>
      </c>
    </row>
    <row r="127" ht="24.95" customHeight="1" spans="1:9">
      <c r="A127" s="160" t="str">
        <f>IF($D$1&lt;&gt;"",参数计算!A129,"")</f>
        <v/>
      </c>
      <c r="B127" s="160" t="str">
        <f>IF($D$1&lt;&gt;"",参数计算!B129,"")</f>
        <v/>
      </c>
      <c r="C127" s="160" t="str">
        <f>IF($D$1&lt;&gt;"",参数计算!C129,"")</f>
        <v/>
      </c>
      <c r="D127" s="161" t="str">
        <f>IF(AND(A127&lt;&gt;"",D$5&lt;&gt;""),IF(初始录入!$M$12="试卷",参数计算!SP129,IF(AND(初始录入!$M$12&lt;&gt;"试卷",初始录入!$M$12&lt;&gt;""),参数计算!KH129,"")),"")</f>
        <v/>
      </c>
      <c r="E127" s="161" t="str">
        <f>IF(AND(A127&lt;&gt;"",E$5&lt;&gt;""),IF(初始录入!$M$12="试卷",参数计算!WO129,IF(AND(初始录入!$M$12&lt;&gt;"试卷",初始录入!$M$12&lt;&gt;""),参数计算!KI129,"")),"")</f>
        <v/>
      </c>
      <c r="F127" s="161" t="str">
        <f>IF(AND(A127&lt;&gt;"",F$5&lt;&gt;""),IF(初始录入!$M$12="试卷",参数计算!AAN129,IF(AND(初始录入!$M$12&lt;&gt;"试卷",初始录入!$M$12&lt;&gt;""),参数计算!KJ129,"")),"")</f>
        <v/>
      </c>
      <c r="G127" s="161" t="str">
        <f>IF(AND(A127&lt;&gt;"",G$5&lt;&gt;""),IF(初始录入!$M$12="试卷",参数计算!AEM129,IF(AND(初始录入!$M$12&lt;&gt;"试卷",初始录入!$M$12&lt;&gt;""),参数计算!KK129,"")),"")</f>
        <v/>
      </c>
      <c r="H127" s="161" t="str">
        <f>IF(AND(A127&lt;&gt;"",H$5&lt;&gt;""),IF(初始录入!$M$12="试卷",参数计算!AIL129,IF(AND(初始录入!$M$12&lt;&gt;"试卷",初始录入!$M$12&lt;&gt;""),参数计算!KL129,"")),"")</f>
        <v/>
      </c>
      <c r="I127" s="162" t="str">
        <f t="shared" si="2"/>
        <v/>
      </c>
    </row>
    <row r="128" ht="24.95" customHeight="1" spans="1:9">
      <c r="A128" s="160" t="str">
        <f>IF($D$1&lt;&gt;"",参数计算!A130,"")</f>
        <v/>
      </c>
      <c r="B128" s="160" t="str">
        <f>IF($D$1&lt;&gt;"",参数计算!B130,"")</f>
        <v/>
      </c>
      <c r="C128" s="160" t="str">
        <f>IF($D$1&lt;&gt;"",参数计算!C130,"")</f>
        <v/>
      </c>
      <c r="D128" s="161" t="str">
        <f>IF(AND(A128&lt;&gt;"",D$5&lt;&gt;""),IF(初始录入!$M$12="试卷",参数计算!SP130,IF(AND(初始录入!$M$12&lt;&gt;"试卷",初始录入!$M$12&lt;&gt;""),参数计算!KH130,"")),"")</f>
        <v/>
      </c>
      <c r="E128" s="161" t="str">
        <f>IF(AND(A128&lt;&gt;"",E$5&lt;&gt;""),IF(初始录入!$M$12="试卷",参数计算!WO130,IF(AND(初始录入!$M$12&lt;&gt;"试卷",初始录入!$M$12&lt;&gt;""),参数计算!KI130,"")),"")</f>
        <v/>
      </c>
      <c r="F128" s="161" t="str">
        <f>IF(AND(A128&lt;&gt;"",F$5&lt;&gt;""),IF(初始录入!$M$12="试卷",参数计算!AAN130,IF(AND(初始录入!$M$12&lt;&gt;"试卷",初始录入!$M$12&lt;&gt;""),参数计算!KJ130,"")),"")</f>
        <v/>
      </c>
      <c r="G128" s="161" t="str">
        <f>IF(AND(A128&lt;&gt;"",G$5&lt;&gt;""),IF(初始录入!$M$12="试卷",参数计算!AEM130,IF(AND(初始录入!$M$12&lt;&gt;"试卷",初始录入!$M$12&lt;&gt;""),参数计算!KK130,"")),"")</f>
        <v/>
      </c>
      <c r="H128" s="161" t="str">
        <f>IF(AND(A128&lt;&gt;"",H$5&lt;&gt;""),IF(初始录入!$M$12="试卷",参数计算!AIL130,IF(AND(初始录入!$M$12&lt;&gt;"试卷",初始录入!$M$12&lt;&gt;""),参数计算!KL130,"")),"")</f>
        <v/>
      </c>
      <c r="I128" s="162" t="str">
        <f t="shared" si="2"/>
        <v/>
      </c>
    </row>
    <row r="129" ht="24.95" customHeight="1" spans="1:9">
      <c r="A129" s="160" t="str">
        <f>IF($D$1&lt;&gt;"",参数计算!A131,"")</f>
        <v/>
      </c>
      <c r="B129" s="160" t="str">
        <f>IF($D$1&lt;&gt;"",参数计算!B131,"")</f>
        <v/>
      </c>
      <c r="C129" s="160" t="str">
        <f>IF($D$1&lt;&gt;"",参数计算!C131,"")</f>
        <v/>
      </c>
      <c r="D129" s="161" t="str">
        <f>IF(AND(A129&lt;&gt;"",D$5&lt;&gt;""),IF(初始录入!$M$12="试卷",参数计算!SP131,IF(AND(初始录入!$M$12&lt;&gt;"试卷",初始录入!$M$12&lt;&gt;""),参数计算!KH131,"")),"")</f>
        <v/>
      </c>
      <c r="E129" s="161" t="str">
        <f>IF(AND(A129&lt;&gt;"",E$5&lt;&gt;""),IF(初始录入!$M$12="试卷",参数计算!WO131,IF(AND(初始录入!$M$12&lt;&gt;"试卷",初始录入!$M$12&lt;&gt;""),参数计算!KI131,"")),"")</f>
        <v/>
      </c>
      <c r="F129" s="161" t="str">
        <f>IF(AND(A129&lt;&gt;"",F$5&lt;&gt;""),IF(初始录入!$M$12="试卷",参数计算!AAN131,IF(AND(初始录入!$M$12&lt;&gt;"试卷",初始录入!$M$12&lt;&gt;""),参数计算!KJ131,"")),"")</f>
        <v/>
      </c>
      <c r="G129" s="161" t="str">
        <f>IF(AND(A129&lt;&gt;"",G$5&lt;&gt;""),IF(初始录入!$M$12="试卷",参数计算!AEM131,IF(AND(初始录入!$M$12&lt;&gt;"试卷",初始录入!$M$12&lt;&gt;""),参数计算!KK131,"")),"")</f>
        <v/>
      </c>
      <c r="H129" s="161" t="str">
        <f>IF(AND(A129&lt;&gt;"",H$5&lt;&gt;""),IF(初始录入!$M$12="试卷",参数计算!AIL131,IF(AND(初始录入!$M$12&lt;&gt;"试卷",初始录入!$M$12&lt;&gt;""),参数计算!KL131,"")),"")</f>
        <v/>
      </c>
      <c r="I129" s="162" t="str">
        <f t="shared" si="2"/>
        <v/>
      </c>
    </row>
    <row r="130" ht="24.95" customHeight="1" spans="1:9">
      <c r="A130" s="160" t="str">
        <f>IF($D$1&lt;&gt;"",参数计算!A132,"")</f>
        <v/>
      </c>
      <c r="B130" s="160" t="str">
        <f>IF($D$1&lt;&gt;"",参数计算!B132,"")</f>
        <v/>
      </c>
      <c r="C130" s="160" t="str">
        <f>IF($D$1&lt;&gt;"",参数计算!C132,"")</f>
        <v/>
      </c>
      <c r="D130" s="161" t="str">
        <f>IF(AND(A130&lt;&gt;"",D$5&lt;&gt;""),IF(初始录入!$M$12="试卷",参数计算!SP132,IF(AND(初始录入!$M$12&lt;&gt;"试卷",初始录入!$M$12&lt;&gt;""),参数计算!KH132,"")),"")</f>
        <v/>
      </c>
      <c r="E130" s="161" t="str">
        <f>IF(AND(A130&lt;&gt;"",E$5&lt;&gt;""),IF(初始录入!$M$12="试卷",参数计算!WO132,IF(AND(初始录入!$M$12&lt;&gt;"试卷",初始录入!$M$12&lt;&gt;""),参数计算!KI132,"")),"")</f>
        <v/>
      </c>
      <c r="F130" s="161" t="str">
        <f>IF(AND(A130&lt;&gt;"",F$5&lt;&gt;""),IF(初始录入!$M$12="试卷",参数计算!AAN132,IF(AND(初始录入!$M$12&lt;&gt;"试卷",初始录入!$M$12&lt;&gt;""),参数计算!KJ132,"")),"")</f>
        <v/>
      </c>
      <c r="G130" s="161" t="str">
        <f>IF(AND(A130&lt;&gt;"",G$5&lt;&gt;""),IF(初始录入!$M$12="试卷",参数计算!AEM132,IF(AND(初始录入!$M$12&lt;&gt;"试卷",初始录入!$M$12&lt;&gt;""),参数计算!KK132,"")),"")</f>
        <v/>
      </c>
      <c r="H130" s="161" t="str">
        <f>IF(AND(A130&lt;&gt;"",H$5&lt;&gt;""),IF(初始录入!$M$12="试卷",参数计算!AIL132,IF(AND(初始录入!$M$12&lt;&gt;"试卷",初始录入!$M$12&lt;&gt;""),参数计算!KL132,"")),"")</f>
        <v/>
      </c>
      <c r="I130" s="162" t="str">
        <f t="shared" si="2"/>
        <v/>
      </c>
    </row>
    <row r="131" ht="24.95" customHeight="1" spans="1:9">
      <c r="A131" s="160" t="str">
        <f>IF($D$1&lt;&gt;"",参数计算!A133,"")</f>
        <v/>
      </c>
      <c r="B131" s="160" t="str">
        <f>IF($D$1&lt;&gt;"",参数计算!B133,"")</f>
        <v/>
      </c>
      <c r="C131" s="160" t="str">
        <f>IF($D$1&lt;&gt;"",参数计算!C133,"")</f>
        <v/>
      </c>
      <c r="D131" s="161" t="str">
        <f>IF(AND(A131&lt;&gt;"",D$5&lt;&gt;""),IF(初始录入!$M$12="试卷",参数计算!SP133,IF(AND(初始录入!$M$12&lt;&gt;"试卷",初始录入!$M$12&lt;&gt;""),参数计算!KH133,"")),"")</f>
        <v/>
      </c>
      <c r="E131" s="161" t="str">
        <f>IF(AND(A131&lt;&gt;"",E$5&lt;&gt;""),IF(初始录入!$M$12="试卷",参数计算!WO133,IF(AND(初始录入!$M$12&lt;&gt;"试卷",初始录入!$M$12&lt;&gt;""),参数计算!KI133,"")),"")</f>
        <v/>
      </c>
      <c r="F131" s="161" t="str">
        <f>IF(AND(A131&lt;&gt;"",F$5&lt;&gt;""),IF(初始录入!$M$12="试卷",参数计算!AAN133,IF(AND(初始录入!$M$12&lt;&gt;"试卷",初始录入!$M$12&lt;&gt;""),参数计算!KJ133,"")),"")</f>
        <v/>
      </c>
      <c r="G131" s="161" t="str">
        <f>IF(AND(A131&lt;&gt;"",G$5&lt;&gt;""),IF(初始录入!$M$12="试卷",参数计算!AEM133,IF(AND(初始录入!$M$12&lt;&gt;"试卷",初始录入!$M$12&lt;&gt;""),参数计算!KK133,"")),"")</f>
        <v/>
      </c>
      <c r="H131" s="161" t="str">
        <f>IF(AND(A131&lt;&gt;"",H$5&lt;&gt;""),IF(初始录入!$M$12="试卷",参数计算!AIL133,IF(AND(初始录入!$M$12&lt;&gt;"试卷",初始录入!$M$12&lt;&gt;""),参数计算!KL133,"")),"")</f>
        <v/>
      </c>
      <c r="I131" s="162" t="str">
        <f t="shared" si="2"/>
        <v/>
      </c>
    </row>
    <row r="132" ht="24.95" customHeight="1" spans="1:9">
      <c r="A132" s="160" t="str">
        <f>IF($D$1&lt;&gt;"",参数计算!A134,"")</f>
        <v/>
      </c>
      <c r="B132" s="160" t="str">
        <f>IF($D$1&lt;&gt;"",参数计算!B134,"")</f>
        <v/>
      </c>
      <c r="C132" s="160" t="str">
        <f>IF($D$1&lt;&gt;"",参数计算!C134,"")</f>
        <v/>
      </c>
      <c r="D132" s="161" t="str">
        <f>IF(AND(A132&lt;&gt;"",D$5&lt;&gt;""),IF(初始录入!$M$12="试卷",参数计算!SP134,IF(AND(初始录入!$M$12&lt;&gt;"试卷",初始录入!$M$12&lt;&gt;""),参数计算!KH134,"")),"")</f>
        <v/>
      </c>
      <c r="E132" s="161" t="str">
        <f>IF(AND(A132&lt;&gt;"",E$5&lt;&gt;""),IF(初始录入!$M$12="试卷",参数计算!WO134,IF(AND(初始录入!$M$12&lt;&gt;"试卷",初始录入!$M$12&lt;&gt;""),参数计算!KI134,"")),"")</f>
        <v/>
      </c>
      <c r="F132" s="161" t="str">
        <f>IF(AND(A132&lt;&gt;"",F$5&lt;&gt;""),IF(初始录入!$M$12="试卷",参数计算!AAN134,IF(AND(初始录入!$M$12&lt;&gt;"试卷",初始录入!$M$12&lt;&gt;""),参数计算!KJ134,"")),"")</f>
        <v/>
      </c>
      <c r="G132" s="161" t="str">
        <f>IF(AND(A132&lt;&gt;"",G$5&lt;&gt;""),IF(初始录入!$M$12="试卷",参数计算!AEM134,IF(AND(初始录入!$M$12&lt;&gt;"试卷",初始录入!$M$12&lt;&gt;""),参数计算!KK134,"")),"")</f>
        <v/>
      </c>
      <c r="H132" s="161" t="str">
        <f>IF(AND(A132&lt;&gt;"",H$5&lt;&gt;""),IF(初始录入!$M$12="试卷",参数计算!AIL134,IF(AND(初始录入!$M$12&lt;&gt;"试卷",初始录入!$M$12&lt;&gt;""),参数计算!KL134,"")),"")</f>
        <v/>
      </c>
      <c r="I132" s="162" t="str">
        <f t="shared" si="2"/>
        <v/>
      </c>
    </row>
    <row r="133" ht="24.95" customHeight="1" spans="1:9">
      <c r="A133" s="160" t="str">
        <f>IF($D$1&lt;&gt;"",参数计算!A135,"")</f>
        <v/>
      </c>
      <c r="B133" s="160" t="str">
        <f>IF($D$1&lt;&gt;"",参数计算!B135,"")</f>
        <v/>
      </c>
      <c r="C133" s="160" t="str">
        <f>IF($D$1&lt;&gt;"",参数计算!C135,"")</f>
        <v/>
      </c>
      <c r="D133" s="161" t="str">
        <f>IF(AND(A133&lt;&gt;"",D$5&lt;&gt;""),IF(初始录入!$M$12="试卷",参数计算!SP135,IF(AND(初始录入!$M$12&lt;&gt;"试卷",初始录入!$M$12&lt;&gt;""),参数计算!KH135,"")),"")</f>
        <v/>
      </c>
      <c r="E133" s="161" t="str">
        <f>IF(AND(A133&lt;&gt;"",E$5&lt;&gt;""),IF(初始录入!$M$12="试卷",参数计算!WO135,IF(AND(初始录入!$M$12&lt;&gt;"试卷",初始录入!$M$12&lt;&gt;""),参数计算!KI135,"")),"")</f>
        <v/>
      </c>
      <c r="F133" s="161" t="str">
        <f>IF(AND(A133&lt;&gt;"",F$5&lt;&gt;""),IF(初始录入!$M$12="试卷",参数计算!AAN135,IF(AND(初始录入!$M$12&lt;&gt;"试卷",初始录入!$M$12&lt;&gt;""),参数计算!KJ135,"")),"")</f>
        <v/>
      </c>
      <c r="G133" s="161" t="str">
        <f>IF(AND(A133&lt;&gt;"",G$5&lt;&gt;""),IF(初始录入!$M$12="试卷",参数计算!AEM135,IF(AND(初始录入!$M$12&lt;&gt;"试卷",初始录入!$M$12&lt;&gt;""),参数计算!KK135,"")),"")</f>
        <v/>
      </c>
      <c r="H133" s="161" t="str">
        <f>IF(AND(A133&lt;&gt;"",H$5&lt;&gt;""),IF(初始录入!$M$12="试卷",参数计算!AIL135,IF(AND(初始录入!$M$12&lt;&gt;"试卷",初始录入!$M$12&lt;&gt;""),参数计算!KL135,"")),"")</f>
        <v/>
      </c>
      <c r="I133" s="162" t="str">
        <f t="shared" si="2"/>
        <v/>
      </c>
    </row>
    <row r="134" ht="24.95" customHeight="1" spans="1:9">
      <c r="A134" s="160" t="str">
        <f>IF($D$1&lt;&gt;"",参数计算!A136,"")</f>
        <v/>
      </c>
      <c r="B134" s="160" t="str">
        <f>IF($D$1&lt;&gt;"",参数计算!B136,"")</f>
        <v/>
      </c>
      <c r="C134" s="160" t="str">
        <f>IF($D$1&lt;&gt;"",参数计算!C136,"")</f>
        <v/>
      </c>
      <c r="D134" s="161" t="str">
        <f>IF(AND(A134&lt;&gt;"",D$5&lt;&gt;""),IF(初始录入!$M$12="试卷",参数计算!SP136,IF(AND(初始录入!$M$12&lt;&gt;"试卷",初始录入!$M$12&lt;&gt;""),参数计算!KH136,"")),"")</f>
        <v/>
      </c>
      <c r="E134" s="161" t="str">
        <f>IF(AND(A134&lt;&gt;"",E$5&lt;&gt;""),IF(初始录入!$M$12="试卷",参数计算!WO136,IF(AND(初始录入!$M$12&lt;&gt;"试卷",初始录入!$M$12&lt;&gt;""),参数计算!KI136,"")),"")</f>
        <v/>
      </c>
      <c r="F134" s="161" t="str">
        <f>IF(AND(A134&lt;&gt;"",F$5&lt;&gt;""),IF(初始录入!$M$12="试卷",参数计算!AAN136,IF(AND(初始录入!$M$12&lt;&gt;"试卷",初始录入!$M$12&lt;&gt;""),参数计算!KJ136,"")),"")</f>
        <v/>
      </c>
      <c r="G134" s="161" t="str">
        <f>IF(AND(A134&lt;&gt;"",G$5&lt;&gt;""),IF(初始录入!$M$12="试卷",参数计算!AEM136,IF(AND(初始录入!$M$12&lt;&gt;"试卷",初始录入!$M$12&lt;&gt;""),参数计算!KK136,"")),"")</f>
        <v/>
      </c>
      <c r="H134" s="161" t="str">
        <f>IF(AND(A134&lt;&gt;"",H$5&lt;&gt;""),IF(初始录入!$M$12="试卷",参数计算!AIL136,IF(AND(初始录入!$M$12&lt;&gt;"试卷",初始录入!$M$12&lt;&gt;""),参数计算!KL136,"")),"")</f>
        <v/>
      </c>
      <c r="I134" s="162" t="str">
        <f t="shared" si="2"/>
        <v/>
      </c>
    </row>
    <row r="135" ht="24.95" customHeight="1" spans="1:9">
      <c r="A135" s="160" t="str">
        <f>IF($D$1&lt;&gt;"",参数计算!A137,"")</f>
        <v/>
      </c>
      <c r="B135" s="160" t="str">
        <f>IF($D$1&lt;&gt;"",参数计算!B137,"")</f>
        <v/>
      </c>
      <c r="C135" s="160" t="str">
        <f>IF($D$1&lt;&gt;"",参数计算!C137,"")</f>
        <v/>
      </c>
      <c r="D135" s="161" t="str">
        <f>IF(AND(A135&lt;&gt;"",D$5&lt;&gt;""),IF(初始录入!$M$12="试卷",参数计算!SP137,IF(AND(初始录入!$M$12&lt;&gt;"试卷",初始录入!$M$12&lt;&gt;""),参数计算!KH137,"")),"")</f>
        <v/>
      </c>
      <c r="E135" s="161" t="str">
        <f>IF(AND(A135&lt;&gt;"",E$5&lt;&gt;""),IF(初始录入!$M$12="试卷",参数计算!WO137,IF(AND(初始录入!$M$12&lt;&gt;"试卷",初始录入!$M$12&lt;&gt;""),参数计算!KI137,"")),"")</f>
        <v/>
      </c>
      <c r="F135" s="161" t="str">
        <f>IF(AND(A135&lt;&gt;"",F$5&lt;&gt;""),IF(初始录入!$M$12="试卷",参数计算!AAN137,IF(AND(初始录入!$M$12&lt;&gt;"试卷",初始录入!$M$12&lt;&gt;""),参数计算!KJ137,"")),"")</f>
        <v/>
      </c>
      <c r="G135" s="161" t="str">
        <f>IF(AND(A135&lt;&gt;"",G$5&lt;&gt;""),IF(初始录入!$M$12="试卷",参数计算!AEM137,IF(AND(初始录入!$M$12&lt;&gt;"试卷",初始录入!$M$12&lt;&gt;""),参数计算!KK137,"")),"")</f>
        <v/>
      </c>
      <c r="H135" s="161" t="str">
        <f>IF(AND(A135&lt;&gt;"",H$5&lt;&gt;""),IF(初始录入!$M$12="试卷",参数计算!AIL137,IF(AND(初始录入!$M$12&lt;&gt;"试卷",初始录入!$M$12&lt;&gt;""),参数计算!KL137,"")),"")</f>
        <v/>
      </c>
      <c r="I135" s="162" t="str">
        <f t="shared" si="2"/>
        <v/>
      </c>
    </row>
    <row r="136" ht="24.95" customHeight="1" spans="1:9">
      <c r="A136" s="160" t="str">
        <f>IF($D$1&lt;&gt;"",参数计算!A138,"")</f>
        <v/>
      </c>
      <c r="B136" s="160" t="str">
        <f>IF($D$1&lt;&gt;"",参数计算!B138,"")</f>
        <v/>
      </c>
      <c r="C136" s="160" t="str">
        <f>IF($D$1&lt;&gt;"",参数计算!C138,"")</f>
        <v/>
      </c>
      <c r="D136" s="161" t="str">
        <f>IF(AND(A136&lt;&gt;"",D$5&lt;&gt;""),IF(初始录入!$M$12="试卷",参数计算!SP138,IF(AND(初始录入!$M$12&lt;&gt;"试卷",初始录入!$M$12&lt;&gt;""),参数计算!KH138,"")),"")</f>
        <v/>
      </c>
      <c r="E136" s="161" t="str">
        <f>IF(AND(A136&lt;&gt;"",E$5&lt;&gt;""),IF(初始录入!$M$12="试卷",参数计算!WO138,IF(AND(初始录入!$M$12&lt;&gt;"试卷",初始录入!$M$12&lt;&gt;""),参数计算!KI138,"")),"")</f>
        <v/>
      </c>
      <c r="F136" s="161" t="str">
        <f>IF(AND(A136&lt;&gt;"",F$5&lt;&gt;""),IF(初始录入!$M$12="试卷",参数计算!AAN138,IF(AND(初始录入!$M$12&lt;&gt;"试卷",初始录入!$M$12&lt;&gt;""),参数计算!KJ138,"")),"")</f>
        <v/>
      </c>
      <c r="G136" s="161" t="str">
        <f>IF(AND(A136&lt;&gt;"",G$5&lt;&gt;""),IF(初始录入!$M$12="试卷",参数计算!AEM138,IF(AND(初始录入!$M$12&lt;&gt;"试卷",初始录入!$M$12&lt;&gt;""),参数计算!KK138,"")),"")</f>
        <v/>
      </c>
      <c r="H136" s="161" t="str">
        <f>IF(AND(A136&lt;&gt;"",H$5&lt;&gt;""),IF(初始录入!$M$12="试卷",参数计算!AIL138,IF(AND(初始录入!$M$12&lt;&gt;"试卷",初始录入!$M$12&lt;&gt;""),参数计算!KL138,"")),"")</f>
        <v/>
      </c>
      <c r="I136" s="162" t="str">
        <f t="shared" si="2"/>
        <v/>
      </c>
    </row>
    <row r="137" ht="24.95" customHeight="1" spans="1:9">
      <c r="A137" s="160" t="str">
        <f>IF($D$1&lt;&gt;"",参数计算!A139,"")</f>
        <v/>
      </c>
      <c r="B137" s="160" t="str">
        <f>IF($D$1&lt;&gt;"",参数计算!B139,"")</f>
        <v/>
      </c>
      <c r="C137" s="160" t="str">
        <f>IF($D$1&lt;&gt;"",参数计算!C139,"")</f>
        <v/>
      </c>
      <c r="D137" s="161" t="str">
        <f>IF(AND(A137&lt;&gt;"",D$5&lt;&gt;""),IF(初始录入!$M$12="试卷",参数计算!SP139,IF(AND(初始录入!$M$12&lt;&gt;"试卷",初始录入!$M$12&lt;&gt;""),参数计算!KH139,"")),"")</f>
        <v/>
      </c>
      <c r="E137" s="161" t="str">
        <f>IF(AND(A137&lt;&gt;"",E$5&lt;&gt;""),IF(初始录入!$M$12="试卷",参数计算!WO139,IF(AND(初始录入!$M$12&lt;&gt;"试卷",初始录入!$M$12&lt;&gt;""),参数计算!KI139,"")),"")</f>
        <v/>
      </c>
      <c r="F137" s="161" t="str">
        <f>IF(AND(A137&lt;&gt;"",F$5&lt;&gt;""),IF(初始录入!$M$12="试卷",参数计算!AAN139,IF(AND(初始录入!$M$12&lt;&gt;"试卷",初始录入!$M$12&lt;&gt;""),参数计算!KJ139,"")),"")</f>
        <v/>
      </c>
      <c r="G137" s="161" t="str">
        <f>IF(AND(A137&lt;&gt;"",G$5&lt;&gt;""),IF(初始录入!$M$12="试卷",参数计算!AEM139,IF(AND(初始录入!$M$12&lt;&gt;"试卷",初始录入!$M$12&lt;&gt;""),参数计算!KK139,"")),"")</f>
        <v/>
      </c>
      <c r="H137" s="161" t="str">
        <f>IF(AND(A137&lt;&gt;"",H$5&lt;&gt;""),IF(初始录入!$M$12="试卷",参数计算!AIL139,IF(AND(初始录入!$M$12&lt;&gt;"试卷",初始录入!$M$12&lt;&gt;""),参数计算!KL139,"")),"")</f>
        <v/>
      </c>
      <c r="I137" s="162" t="str">
        <f t="shared" si="2"/>
        <v/>
      </c>
    </row>
    <row r="138" ht="24.95" customHeight="1" spans="1:9">
      <c r="A138" s="160" t="str">
        <f>IF($D$1&lt;&gt;"",参数计算!A140,"")</f>
        <v/>
      </c>
      <c r="B138" s="160" t="str">
        <f>IF($D$1&lt;&gt;"",参数计算!B140,"")</f>
        <v/>
      </c>
      <c r="C138" s="160" t="str">
        <f>IF($D$1&lt;&gt;"",参数计算!C140,"")</f>
        <v/>
      </c>
      <c r="D138" s="161" t="str">
        <f>IF(AND(A138&lt;&gt;"",D$5&lt;&gt;""),IF(初始录入!$M$12="试卷",参数计算!SP140,IF(AND(初始录入!$M$12&lt;&gt;"试卷",初始录入!$M$12&lt;&gt;""),参数计算!KH140,"")),"")</f>
        <v/>
      </c>
      <c r="E138" s="161" t="str">
        <f>IF(AND(A138&lt;&gt;"",E$5&lt;&gt;""),IF(初始录入!$M$12="试卷",参数计算!WO140,IF(AND(初始录入!$M$12&lt;&gt;"试卷",初始录入!$M$12&lt;&gt;""),参数计算!KI140,"")),"")</f>
        <v/>
      </c>
      <c r="F138" s="161" t="str">
        <f>IF(AND(A138&lt;&gt;"",F$5&lt;&gt;""),IF(初始录入!$M$12="试卷",参数计算!AAN140,IF(AND(初始录入!$M$12&lt;&gt;"试卷",初始录入!$M$12&lt;&gt;""),参数计算!KJ140,"")),"")</f>
        <v/>
      </c>
      <c r="G138" s="161" t="str">
        <f>IF(AND(A138&lt;&gt;"",G$5&lt;&gt;""),IF(初始录入!$M$12="试卷",参数计算!AEM140,IF(AND(初始录入!$M$12&lt;&gt;"试卷",初始录入!$M$12&lt;&gt;""),参数计算!KK140,"")),"")</f>
        <v/>
      </c>
      <c r="H138" s="161" t="str">
        <f>IF(AND(A138&lt;&gt;"",H$5&lt;&gt;""),IF(初始录入!$M$12="试卷",参数计算!AIL140,IF(AND(初始录入!$M$12&lt;&gt;"试卷",初始录入!$M$12&lt;&gt;""),参数计算!KL140,"")),"")</f>
        <v/>
      </c>
      <c r="I138" s="162" t="str">
        <f t="shared" si="2"/>
        <v/>
      </c>
    </row>
    <row r="139" ht="24.95" customHeight="1" spans="1:9">
      <c r="A139" s="160" t="str">
        <f>IF($D$1&lt;&gt;"",参数计算!A141,"")</f>
        <v/>
      </c>
      <c r="B139" s="160" t="str">
        <f>IF($D$1&lt;&gt;"",参数计算!B141,"")</f>
        <v/>
      </c>
      <c r="C139" s="160" t="str">
        <f>IF($D$1&lt;&gt;"",参数计算!C141,"")</f>
        <v/>
      </c>
      <c r="D139" s="161" t="str">
        <f>IF(AND(A139&lt;&gt;"",D$5&lt;&gt;""),IF(初始录入!$M$12="试卷",参数计算!SP141,IF(AND(初始录入!$M$12&lt;&gt;"试卷",初始录入!$M$12&lt;&gt;""),参数计算!KH141,"")),"")</f>
        <v/>
      </c>
      <c r="E139" s="161" t="str">
        <f>IF(AND(A139&lt;&gt;"",E$5&lt;&gt;""),IF(初始录入!$M$12="试卷",参数计算!WO141,IF(AND(初始录入!$M$12&lt;&gt;"试卷",初始录入!$M$12&lt;&gt;""),参数计算!KI141,"")),"")</f>
        <v/>
      </c>
      <c r="F139" s="161" t="str">
        <f>IF(AND(A139&lt;&gt;"",F$5&lt;&gt;""),IF(初始录入!$M$12="试卷",参数计算!AAN141,IF(AND(初始录入!$M$12&lt;&gt;"试卷",初始录入!$M$12&lt;&gt;""),参数计算!KJ141,"")),"")</f>
        <v/>
      </c>
      <c r="G139" s="161" t="str">
        <f>IF(AND(A139&lt;&gt;"",G$5&lt;&gt;""),IF(初始录入!$M$12="试卷",参数计算!AEM141,IF(AND(初始录入!$M$12&lt;&gt;"试卷",初始录入!$M$12&lt;&gt;""),参数计算!KK141,"")),"")</f>
        <v/>
      </c>
      <c r="H139" s="161" t="str">
        <f>IF(AND(A139&lt;&gt;"",H$5&lt;&gt;""),IF(初始录入!$M$12="试卷",参数计算!AIL141,IF(AND(初始录入!$M$12&lt;&gt;"试卷",初始录入!$M$12&lt;&gt;""),参数计算!KL141,"")),"")</f>
        <v/>
      </c>
      <c r="I139" s="162" t="str">
        <f t="shared" si="2"/>
        <v/>
      </c>
    </row>
    <row r="140" ht="24.95" customHeight="1" spans="1:9">
      <c r="A140" s="160" t="str">
        <f>IF($D$1&lt;&gt;"",参数计算!A142,"")</f>
        <v/>
      </c>
      <c r="B140" s="160" t="str">
        <f>IF($D$1&lt;&gt;"",参数计算!B142,"")</f>
        <v/>
      </c>
      <c r="C140" s="160" t="str">
        <f>IF($D$1&lt;&gt;"",参数计算!C142,"")</f>
        <v/>
      </c>
      <c r="D140" s="161" t="str">
        <f>IF(AND(A140&lt;&gt;"",D$5&lt;&gt;""),IF(初始录入!$M$12="试卷",参数计算!SP142,IF(AND(初始录入!$M$12&lt;&gt;"试卷",初始录入!$M$12&lt;&gt;""),参数计算!KH142,"")),"")</f>
        <v/>
      </c>
      <c r="E140" s="161" t="str">
        <f>IF(AND(A140&lt;&gt;"",E$5&lt;&gt;""),IF(初始录入!$M$12="试卷",参数计算!WO142,IF(AND(初始录入!$M$12&lt;&gt;"试卷",初始录入!$M$12&lt;&gt;""),参数计算!KI142,"")),"")</f>
        <v/>
      </c>
      <c r="F140" s="161" t="str">
        <f>IF(AND(A140&lt;&gt;"",F$5&lt;&gt;""),IF(初始录入!$M$12="试卷",参数计算!AAN142,IF(AND(初始录入!$M$12&lt;&gt;"试卷",初始录入!$M$12&lt;&gt;""),参数计算!KJ142,"")),"")</f>
        <v/>
      </c>
      <c r="G140" s="161" t="str">
        <f>IF(AND(A140&lt;&gt;"",G$5&lt;&gt;""),IF(初始录入!$M$12="试卷",参数计算!AEM142,IF(AND(初始录入!$M$12&lt;&gt;"试卷",初始录入!$M$12&lt;&gt;""),参数计算!KK142,"")),"")</f>
        <v/>
      </c>
      <c r="H140" s="161" t="str">
        <f>IF(AND(A140&lt;&gt;"",H$5&lt;&gt;""),IF(初始录入!$M$12="试卷",参数计算!AIL142,IF(AND(初始录入!$M$12&lt;&gt;"试卷",初始录入!$M$12&lt;&gt;""),参数计算!KL142,"")),"")</f>
        <v/>
      </c>
      <c r="I140" s="162" t="str">
        <f t="shared" si="2"/>
        <v/>
      </c>
    </row>
    <row r="141" ht="24.95" customHeight="1" spans="1:9">
      <c r="A141" s="160" t="str">
        <f>IF($D$1&lt;&gt;"",参数计算!A143,"")</f>
        <v/>
      </c>
      <c r="B141" s="160" t="str">
        <f>IF($D$1&lt;&gt;"",参数计算!B143,"")</f>
        <v/>
      </c>
      <c r="C141" s="160" t="str">
        <f>IF($D$1&lt;&gt;"",参数计算!C143,"")</f>
        <v/>
      </c>
      <c r="D141" s="161" t="str">
        <f>IF(AND(A141&lt;&gt;"",D$5&lt;&gt;""),IF(初始录入!$M$12="试卷",参数计算!SP143,IF(AND(初始录入!$M$12&lt;&gt;"试卷",初始录入!$M$12&lt;&gt;""),参数计算!KH143,"")),"")</f>
        <v/>
      </c>
      <c r="E141" s="161" t="str">
        <f>IF(AND(A141&lt;&gt;"",E$5&lt;&gt;""),IF(初始录入!$M$12="试卷",参数计算!WO143,IF(AND(初始录入!$M$12&lt;&gt;"试卷",初始录入!$M$12&lt;&gt;""),参数计算!KI143,"")),"")</f>
        <v/>
      </c>
      <c r="F141" s="161" t="str">
        <f>IF(AND(A141&lt;&gt;"",F$5&lt;&gt;""),IF(初始录入!$M$12="试卷",参数计算!AAN143,IF(AND(初始录入!$M$12&lt;&gt;"试卷",初始录入!$M$12&lt;&gt;""),参数计算!KJ143,"")),"")</f>
        <v/>
      </c>
      <c r="G141" s="161" t="str">
        <f>IF(AND(A141&lt;&gt;"",G$5&lt;&gt;""),IF(初始录入!$M$12="试卷",参数计算!AEM143,IF(AND(初始录入!$M$12&lt;&gt;"试卷",初始录入!$M$12&lt;&gt;""),参数计算!KK143,"")),"")</f>
        <v/>
      </c>
      <c r="H141" s="161" t="str">
        <f>IF(AND(A141&lt;&gt;"",H$5&lt;&gt;""),IF(初始录入!$M$12="试卷",参数计算!AIL143,IF(AND(初始录入!$M$12&lt;&gt;"试卷",初始录入!$M$12&lt;&gt;""),参数计算!KL143,"")),"")</f>
        <v/>
      </c>
      <c r="I141" s="162" t="str">
        <f t="shared" si="2"/>
        <v/>
      </c>
    </row>
    <row r="142" ht="24.95" customHeight="1" spans="1:9">
      <c r="A142" s="160" t="str">
        <f>IF($D$1&lt;&gt;"",参数计算!A144,"")</f>
        <v/>
      </c>
      <c r="B142" s="160" t="str">
        <f>IF($D$1&lt;&gt;"",参数计算!B144,"")</f>
        <v/>
      </c>
      <c r="C142" s="160" t="str">
        <f>IF($D$1&lt;&gt;"",参数计算!C144,"")</f>
        <v/>
      </c>
      <c r="D142" s="161" t="str">
        <f>IF(AND(A142&lt;&gt;"",D$5&lt;&gt;""),IF(初始录入!$M$12="试卷",参数计算!SP144,IF(AND(初始录入!$M$12&lt;&gt;"试卷",初始录入!$M$12&lt;&gt;""),参数计算!KH144,"")),"")</f>
        <v/>
      </c>
      <c r="E142" s="161" t="str">
        <f>IF(AND(A142&lt;&gt;"",E$5&lt;&gt;""),IF(初始录入!$M$12="试卷",参数计算!WO144,IF(AND(初始录入!$M$12&lt;&gt;"试卷",初始录入!$M$12&lt;&gt;""),参数计算!KI144,"")),"")</f>
        <v/>
      </c>
      <c r="F142" s="161" t="str">
        <f>IF(AND(A142&lt;&gt;"",F$5&lt;&gt;""),IF(初始录入!$M$12="试卷",参数计算!AAN144,IF(AND(初始录入!$M$12&lt;&gt;"试卷",初始录入!$M$12&lt;&gt;""),参数计算!KJ144,"")),"")</f>
        <v/>
      </c>
      <c r="G142" s="161" t="str">
        <f>IF(AND(A142&lt;&gt;"",G$5&lt;&gt;""),IF(初始录入!$M$12="试卷",参数计算!AEM144,IF(AND(初始录入!$M$12&lt;&gt;"试卷",初始录入!$M$12&lt;&gt;""),参数计算!KK144,"")),"")</f>
        <v/>
      </c>
      <c r="H142" s="161" t="str">
        <f>IF(AND(A142&lt;&gt;"",H$5&lt;&gt;""),IF(初始录入!$M$12="试卷",参数计算!AIL144,IF(AND(初始录入!$M$12&lt;&gt;"试卷",初始录入!$M$12&lt;&gt;""),参数计算!KL144,"")),"")</f>
        <v/>
      </c>
      <c r="I142" s="162" t="str">
        <f t="shared" si="2"/>
        <v/>
      </c>
    </row>
    <row r="143" ht="24.95" customHeight="1" spans="1:9">
      <c r="A143" s="160" t="str">
        <f>IF($D$1&lt;&gt;"",参数计算!A145,"")</f>
        <v/>
      </c>
      <c r="B143" s="160" t="str">
        <f>IF($D$1&lt;&gt;"",参数计算!B145,"")</f>
        <v/>
      </c>
      <c r="C143" s="160" t="str">
        <f>IF($D$1&lt;&gt;"",参数计算!C145,"")</f>
        <v/>
      </c>
      <c r="D143" s="161" t="str">
        <f>IF(AND(A143&lt;&gt;"",D$5&lt;&gt;""),IF(初始录入!$M$12="试卷",参数计算!SP145,IF(AND(初始录入!$M$12&lt;&gt;"试卷",初始录入!$M$12&lt;&gt;""),参数计算!KH145,"")),"")</f>
        <v/>
      </c>
      <c r="E143" s="161" t="str">
        <f>IF(AND(A143&lt;&gt;"",E$5&lt;&gt;""),IF(初始录入!$M$12="试卷",参数计算!WO145,IF(AND(初始录入!$M$12&lt;&gt;"试卷",初始录入!$M$12&lt;&gt;""),参数计算!KI145,"")),"")</f>
        <v/>
      </c>
      <c r="F143" s="161" t="str">
        <f>IF(AND(A143&lt;&gt;"",F$5&lt;&gt;""),IF(初始录入!$M$12="试卷",参数计算!AAN145,IF(AND(初始录入!$M$12&lt;&gt;"试卷",初始录入!$M$12&lt;&gt;""),参数计算!KJ145,"")),"")</f>
        <v/>
      </c>
      <c r="G143" s="161" t="str">
        <f>IF(AND(A143&lt;&gt;"",G$5&lt;&gt;""),IF(初始录入!$M$12="试卷",参数计算!AEM145,IF(AND(初始录入!$M$12&lt;&gt;"试卷",初始录入!$M$12&lt;&gt;""),参数计算!KK145,"")),"")</f>
        <v/>
      </c>
      <c r="H143" s="161" t="str">
        <f>IF(AND(A143&lt;&gt;"",H$5&lt;&gt;""),IF(初始录入!$M$12="试卷",参数计算!AIL145,IF(AND(初始录入!$M$12&lt;&gt;"试卷",初始录入!$M$12&lt;&gt;""),参数计算!KL145,"")),"")</f>
        <v/>
      </c>
      <c r="I143" s="162" t="str">
        <f t="shared" si="2"/>
        <v/>
      </c>
    </row>
    <row r="144" ht="24.95" customHeight="1" spans="1:9">
      <c r="A144" s="160" t="str">
        <f>IF($D$1&lt;&gt;"",参数计算!A146,"")</f>
        <v/>
      </c>
      <c r="B144" s="160" t="str">
        <f>IF($D$1&lt;&gt;"",参数计算!B146,"")</f>
        <v/>
      </c>
      <c r="C144" s="160" t="str">
        <f>IF($D$1&lt;&gt;"",参数计算!C146,"")</f>
        <v/>
      </c>
      <c r="D144" s="161" t="str">
        <f>IF(AND(A144&lt;&gt;"",D$5&lt;&gt;""),IF(初始录入!$M$12="试卷",参数计算!SP146,IF(AND(初始录入!$M$12&lt;&gt;"试卷",初始录入!$M$12&lt;&gt;""),参数计算!KH146,"")),"")</f>
        <v/>
      </c>
      <c r="E144" s="161" t="str">
        <f>IF(AND(A144&lt;&gt;"",E$5&lt;&gt;""),IF(初始录入!$M$12="试卷",参数计算!WO146,IF(AND(初始录入!$M$12&lt;&gt;"试卷",初始录入!$M$12&lt;&gt;""),参数计算!KI146,"")),"")</f>
        <v/>
      </c>
      <c r="F144" s="161" t="str">
        <f>IF(AND(A144&lt;&gt;"",F$5&lt;&gt;""),IF(初始录入!$M$12="试卷",参数计算!AAN146,IF(AND(初始录入!$M$12&lt;&gt;"试卷",初始录入!$M$12&lt;&gt;""),参数计算!KJ146,"")),"")</f>
        <v/>
      </c>
      <c r="G144" s="161" t="str">
        <f>IF(AND(A144&lt;&gt;"",G$5&lt;&gt;""),IF(初始录入!$M$12="试卷",参数计算!AEM146,IF(AND(初始录入!$M$12&lt;&gt;"试卷",初始录入!$M$12&lt;&gt;""),参数计算!KK146,"")),"")</f>
        <v/>
      </c>
      <c r="H144" s="161" t="str">
        <f>IF(AND(A144&lt;&gt;"",H$5&lt;&gt;""),IF(初始录入!$M$12="试卷",参数计算!AIL146,IF(AND(初始录入!$M$12&lt;&gt;"试卷",初始录入!$M$12&lt;&gt;""),参数计算!KL146,"")),"")</f>
        <v/>
      </c>
      <c r="I144" s="162" t="str">
        <f t="shared" si="2"/>
        <v/>
      </c>
    </row>
    <row r="145" ht="24.95" customHeight="1" spans="1:9">
      <c r="A145" s="160" t="str">
        <f>IF($D$1&lt;&gt;"",参数计算!A147,"")</f>
        <v/>
      </c>
      <c r="B145" s="160" t="str">
        <f>IF($D$1&lt;&gt;"",参数计算!B147,"")</f>
        <v/>
      </c>
      <c r="C145" s="160" t="str">
        <f>IF($D$1&lt;&gt;"",参数计算!C147,"")</f>
        <v/>
      </c>
      <c r="D145" s="161" t="str">
        <f>IF(AND(A145&lt;&gt;"",D$5&lt;&gt;""),IF(初始录入!$M$12="试卷",参数计算!SP147,IF(AND(初始录入!$M$12&lt;&gt;"试卷",初始录入!$M$12&lt;&gt;""),参数计算!KH147,"")),"")</f>
        <v/>
      </c>
      <c r="E145" s="161" t="str">
        <f>IF(AND(A145&lt;&gt;"",E$5&lt;&gt;""),IF(初始录入!$M$12="试卷",参数计算!WO147,IF(AND(初始录入!$M$12&lt;&gt;"试卷",初始录入!$M$12&lt;&gt;""),参数计算!KI147,"")),"")</f>
        <v/>
      </c>
      <c r="F145" s="161" t="str">
        <f>IF(AND(A145&lt;&gt;"",F$5&lt;&gt;""),IF(初始录入!$M$12="试卷",参数计算!AAN147,IF(AND(初始录入!$M$12&lt;&gt;"试卷",初始录入!$M$12&lt;&gt;""),参数计算!KJ147,"")),"")</f>
        <v/>
      </c>
      <c r="G145" s="161" t="str">
        <f>IF(AND(A145&lt;&gt;"",G$5&lt;&gt;""),IF(初始录入!$M$12="试卷",参数计算!AEM147,IF(AND(初始录入!$M$12&lt;&gt;"试卷",初始录入!$M$12&lt;&gt;""),参数计算!KK147,"")),"")</f>
        <v/>
      </c>
      <c r="H145" s="161" t="str">
        <f>IF(AND(A145&lt;&gt;"",H$5&lt;&gt;""),IF(初始录入!$M$12="试卷",参数计算!AIL147,IF(AND(初始录入!$M$12&lt;&gt;"试卷",初始录入!$M$12&lt;&gt;""),参数计算!KL147,"")),"")</f>
        <v/>
      </c>
      <c r="I145" s="162" t="str">
        <f t="shared" si="2"/>
        <v/>
      </c>
    </row>
    <row r="146" ht="24.95" customHeight="1" spans="1:9">
      <c r="A146" s="160" t="str">
        <f>IF($D$1&lt;&gt;"",参数计算!A148,"")</f>
        <v/>
      </c>
      <c r="B146" s="160" t="str">
        <f>IF($D$1&lt;&gt;"",参数计算!B148,"")</f>
        <v/>
      </c>
      <c r="C146" s="160" t="str">
        <f>IF($D$1&lt;&gt;"",参数计算!C148,"")</f>
        <v/>
      </c>
      <c r="D146" s="161" t="str">
        <f>IF(AND(A146&lt;&gt;"",D$5&lt;&gt;""),IF(初始录入!$M$12="试卷",参数计算!SP148,IF(AND(初始录入!$M$12&lt;&gt;"试卷",初始录入!$M$12&lt;&gt;""),参数计算!KH148,"")),"")</f>
        <v/>
      </c>
      <c r="E146" s="161" t="str">
        <f>IF(AND(A146&lt;&gt;"",E$5&lt;&gt;""),IF(初始录入!$M$12="试卷",参数计算!WO148,IF(AND(初始录入!$M$12&lt;&gt;"试卷",初始录入!$M$12&lt;&gt;""),参数计算!KI148,"")),"")</f>
        <v/>
      </c>
      <c r="F146" s="161" t="str">
        <f>IF(AND(A146&lt;&gt;"",F$5&lt;&gt;""),IF(初始录入!$M$12="试卷",参数计算!AAN148,IF(AND(初始录入!$M$12&lt;&gt;"试卷",初始录入!$M$12&lt;&gt;""),参数计算!KJ148,"")),"")</f>
        <v/>
      </c>
      <c r="G146" s="161" t="str">
        <f>IF(AND(A146&lt;&gt;"",G$5&lt;&gt;""),IF(初始录入!$M$12="试卷",参数计算!AEM148,IF(AND(初始录入!$M$12&lt;&gt;"试卷",初始录入!$M$12&lt;&gt;""),参数计算!KK148,"")),"")</f>
        <v/>
      </c>
      <c r="H146" s="161" t="str">
        <f>IF(AND(A146&lt;&gt;"",H$5&lt;&gt;""),IF(初始录入!$M$12="试卷",参数计算!AIL148,IF(AND(初始录入!$M$12&lt;&gt;"试卷",初始录入!$M$12&lt;&gt;""),参数计算!KL148,"")),"")</f>
        <v/>
      </c>
      <c r="I146" s="162" t="str">
        <f t="shared" si="2"/>
        <v/>
      </c>
    </row>
    <row r="147" ht="24.95" customHeight="1" spans="1:9">
      <c r="A147" s="160" t="str">
        <f>IF($D$1&lt;&gt;"",参数计算!A149,"")</f>
        <v/>
      </c>
      <c r="B147" s="160" t="str">
        <f>IF($D$1&lt;&gt;"",参数计算!B149,"")</f>
        <v/>
      </c>
      <c r="C147" s="160" t="str">
        <f>IF($D$1&lt;&gt;"",参数计算!C149,"")</f>
        <v/>
      </c>
      <c r="D147" s="161" t="str">
        <f>IF(AND(A147&lt;&gt;"",D$5&lt;&gt;""),IF(初始录入!$M$12="试卷",参数计算!SP149,IF(AND(初始录入!$M$12&lt;&gt;"试卷",初始录入!$M$12&lt;&gt;""),参数计算!KH149,"")),"")</f>
        <v/>
      </c>
      <c r="E147" s="161" t="str">
        <f>IF(AND(A147&lt;&gt;"",E$5&lt;&gt;""),IF(初始录入!$M$12="试卷",参数计算!WO149,IF(AND(初始录入!$M$12&lt;&gt;"试卷",初始录入!$M$12&lt;&gt;""),参数计算!KI149,"")),"")</f>
        <v/>
      </c>
      <c r="F147" s="161" t="str">
        <f>IF(AND(A147&lt;&gt;"",F$5&lt;&gt;""),IF(初始录入!$M$12="试卷",参数计算!AAN149,IF(AND(初始录入!$M$12&lt;&gt;"试卷",初始录入!$M$12&lt;&gt;""),参数计算!KJ149,"")),"")</f>
        <v/>
      </c>
      <c r="G147" s="161" t="str">
        <f>IF(AND(A147&lt;&gt;"",G$5&lt;&gt;""),IF(初始录入!$M$12="试卷",参数计算!AEM149,IF(AND(初始录入!$M$12&lt;&gt;"试卷",初始录入!$M$12&lt;&gt;""),参数计算!KK149,"")),"")</f>
        <v/>
      </c>
      <c r="H147" s="161" t="str">
        <f>IF(AND(A147&lt;&gt;"",H$5&lt;&gt;""),IF(初始录入!$M$12="试卷",参数计算!AIL149,IF(AND(初始录入!$M$12&lt;&gt;"试卷",初始录入!$M$12&lt;&gt;""),参数计算!KL149,"")),"")</f>
        <v/>
      </c>
      <c r="I147" s="162" t="str">
        <f t="shared" si="2"/>
        <v/>
      </c>
    </row>
    <row r="148" ht="24.95" customHeight="1" spans="1:9">
      <c r="A148" s="160" t="str">
        <f>IF($D$1&lt;&gt;"",参数计算!A150,"")</f>
        <v/>
      </c>
      <c r="B148" s="160" t="str">
        <f>IF($D$1&lt;&gt;"",参数计算!B150,"")</f>
        <v/>
      </c>
      <c r="C148" s="160" t="str">
        <f>IF($D$1&lt;&gt;"",参数计算!C150,"")</f>
        <v/>
      </c>
      <c r="D148" s="161" t="str">
        <f>IF(AND(A148&lt;&gt;"",D$5&lt;&gt;""),IF(初始录入!$M$12="试卷",参数计算!SP150,IF(AND(初始录入!$M$12&lt;&gt;"试卷",初始录入!$M$12&lt;&gt;""),参数计算!KH150,"")),"")</f>
        <v/>
      </c>
      <c r="E148" s="161" t="str">
        <f>IF(AND(A148&lt;&gt;"",E$5&lt;&gt;""),IF(初始录入!$M$12="试卷",参数计算!WO150,IF(AND(初始录入!$M$12&lt;&gt;"试卷",初始录入!$M$12&lt;&gt;""),参数计算!KI150,"")),"")</f>
        <v/>
      </c>
      <c r="F148" s="161" t="str">
        <f>IF(AND(A148&lt;&gt;"",F$5&lt;&gt;""),IF(初始录入!$M$12="试卷",参数计算!AAN150,IF(AND(初始录入!$M$12&lt;&gt;"试卷",初始录入!$M$12&lt;&gt;""),参数计算!KJ150,"")),"")</f>
        <v/>
      </c>
      <c r="G148" s="161" t="str">
        <f>IF(AND(A148&lt;&gt;"",G$5&lt;&gt;""),IF(初始录入!$M$12="试卷",参数计算!AEM150,IF(AND(初始录入!$M$12&lt;&gt;"试卷",初始录入!$M$12&lt;&gt;""),参数计算!KK150,"")),"")</f>
        <v/>
      </c>
      <c r="H148" s="161" t="str">
        <f>IF(AND(A148&lt;&gt;"",H$5&lt;&gt;""),IF(初始录入!$M$12="试卷",参数计算!AIL150,IF(AND(初始录入!$M$12&lt;&gt;"试卷",初始录入!$M$12&lt;&gt;""),参数计算!KL150,"")),"")</f>
        <v/>
      </c>
      <c r="I148" s="162" t="str">
        <f t="shared" si="2"/>
        <v/>
      </c>
    </row>
    <row r="149" ht="24.95" customHeight="1" spans="1:9">
      <c r="A149" s="160" t="str">
        <f>IF($D$1&lt;&gt;"",参数计算!A151,"")</f>
        <v/>
      </c>
      <c r="B149" s="160" t="str">
        <f>IF($D$1&lt;&gt;"",参数计算!B151,"")</f>
        <v/>
      </c>
      <c r="C149" s="160" t="str">
        <f>IF($D$1&lt;&gt;"",参数计算!C151,"")</f>
        <v/>
      </c>
      <c r="D149" s="161" t="str">
        <f>IF(AND(A149&lt;&gt;"",D$5&lt;&gt;""),IF(初始录入!$M$12="试卷",参数计算!SP151,IF(AND(初始录入!$M$12&lt;&gt;"试卷",初始录入!$M$12&lt;&gt;""),参数计算!KH151,"")),"")</f>
        <v/>
      </c>
      <c r="E149" s="161" t="str">
        <f>IF(AND(A149&lt;&gt;"",E$5&lt;&gt;""),IF(初始录入!$M$12="试卷",参数计算!WO151,IF(AND(初始录入!$M$12&lt;&gt;"试卷",初始录入!$M$12&lt;&gt;""),参数计算!KI151,"")),"")</f>
        <v/>
      </c>
      <c r="F149" s="161" t="str">
        <f>IF(AND(A149&lt;&gt;"",F$5&lt;&gt;""),IF(初始录入!$M$12="试卷",参数计算!AAN151,IF(AND(初始录入!$M$12&lt;&gt;"试卷",初始录入!$M$12&lt;&gt;""),参数计算!KJ151,"")),"")</f>
        <v/>
      </c>
      <c r="G149" s="161" t="str">
        <f>IF(AND(A149&lt;&gt;"",G$5&lt;&gt;""),IF(初始录入!$M$12="试卷",参数计算!AEM151,IF(AND(初始录入!$M$12&lt;&gt;"试卷",初始录入!$M$12&lt;&gt;""),参数计算!KK151,"")),"")</f>
        <v/>
      </c>
      <c r="H149" s="161" t="str">
        <f>IF(AND(A149&lt;&gt;"",H$5&lt;&gt;""),IF(初始录入!$M$12="试卷",参数计算!AIL151,IF(AND(初始录入!$M$12&lt;&gt;"试卷",初始录入!$M$12&lt;&gt;""),参数计算!KL151,"")),"")</f>
        <v/>
      </c>
      <c r="I149" s="162" t="str">
        <f t="shared" si="2"/>
        <v/>
      </c>
    </row>
    <row r="150" ht="24.95" customHeight="1" spans="1:9">
      <c r="A150" s="160" t="str">
        <f>IF($D$1&lt;&gt;"",参数计算!A152,"")</f>
        <v/>
      </c>
      <c r="B150" s="160" t="str">
        <f>IF($D$1&lt;&gt;"",参数计算!B152,"")</f>
        <v/>
      </c>
      <c r="C150" s="160" t="str">
        <f>IF($D$1&lt;&gt;"",参数计算!C152,"")</f>
        <v/>
      </c>
      <c r="D150" s="161" t="str">
        <f>IF(AND(A150&lt;&gt;"",D$5&lt;&gt;""),IF(初始录入!$M$12="试卷",参数计算!SP152,IF(AND(初始录入!$M$12&lt;&gt;"试卷",初始录入!$M$12&lt;&gt;""),参数计算!KH152,"")),"")</f>
        <v/>
      </c>
      <c r="E150" s="161" t="str">
        <f>IF(AND(A150&lt;&gt;"",E$5&lt;&gt;""),IF(初始录入!$M$12="试卷",参数计算!WO152,IF(AND(初始录入!$M$12&lt;&gt;"试卷",初始录入!$M$12&lt;&gt;""),参数计算!KI152,"")),"")</f>
        <v/>
      </c>
      <c r="F150" s="161" t="str">
        <f>IF(AND(A150&lt;&gt;"",F$5&lt;&gt;""),IF(初始录入!$M$12="试卷",参数计算!AAN152,IF(AND(初始录入!$M$12&lt;&gt;"试卷",初始录入!$M$12&lt;&gt;""),参数计算!KJ152,"")),"")</f>
        <v/>
      </c>
      <c r="G150" s="161" t="str">
        <f>IF(AND(A150&lt;&gt;"",G$5&lt;&gt;""),IF(初始录入!$M$12="试卷",参数计算!AEM152,IF(AND(初始录入!$M$12&lt;&gt;"试卷",初始录入!$M$12&lt;&gt;""),参数计算!KK152,"")),"")</f>
        <v/>
      </c>
      <c r="H150" s="161" t="str">
        <f>IF(AND(A150&lt;&gt;"",H$5&lt;&gt;""),IF(初始录入!$M$12="试卷",参数计算!AIL152,IF(AND(初始录入!$M$12&lt;&gt;"试卷",初始录入!$M$12&lt;&gt;""),参数计算!KL152,"")),"")</f>
        <v/>
      </c>
      <c r="I150" s="162" t="str">
        <f t="shared" si="2"/>
        <v/>
      </c>
    </row>
    <row r="151" ht="24.95" customHeight="1" spans="1:9">
      <c r="A151" s="160" t="str">
        <f>IF($D$1&lt;&gt;"",参数计算!A153,"")</f>
        <v/>
      </c>
      <c r="B151" s="160" t="str">
        <f>IF($D$1&lt;&gt;"",参数计算!B153,"")</f>
        <v/>
      </c>
      <c r="C151" s="160" t="str">
        <f>IF($D$1&lt;&gt;"",参数计算!C153,"")</f>
        <v/>
      </c>
      <c r="D151" s="161" t="str">
        <f>IF(AND(A151&lt;&gt;"",D$5&lt;&gt;""),IF(初始录入!$M$12="试卷",参数计算!SP153,IF(AND(初始录入!$M$12&lt;&gt;"试卷",初始录入!$M$12&lt;&gt;""),参数计算!KH153,"")),"")</f>
        <v/>
      </c>
      <c r="E151" s="161" t="str">
        <f>IF(AND(A151&lt;&gt;"",E$5&lt;&gt;""),IF(初始录入!$M$12="试卷",参数计算!WO153,IF(AND(初始录入!$M$12&lt;&gt;"试卷",初始录入!$M$12&lt;&gt;""),参数计算!KI153,"")),"")</f>
        <v/>
      </c>
      <c r="F151" s="161" t="str">
        <f>IF(AND(A151&lt;&gt;"",F$5&lt;&gt;""),IF(初始录入!$M$12="试卷",参数计算!AAN153,IF(AND(初始录入!$M$12&lt;&gt;"试卷",初始录入!$M$12&lt;&gt;""),参数计算!KJ153,"")),"")</f>
        <v/>
      </c>
      <c r="G151" s="161" t="str">
        <f>IF(AND(A151&lt;&gt;"",G$5&lt;&gt;""),IF(初始录入!$M$12="试卷",参数计算!AEM153,IF(AND(初始录入!$M$12&lt;&gt;"试卷",初始录入!$M$12&lt;&gt;""),参数计算!KK153,"")),"")</f>
        <v/>
      </c>
      <c r="H151" s="161" t="str">
        <f>IF(AND(A151&lt;&gt;"",H$5&lt;&gt;""),IF(初始录入!$M$12="试卷",参数计算!AIL153,IF(AND(初始录入!$M$12&lt;&gt;"试卷",初始录入!$M$12&lt;&gt;""),参数计算!KL153,"")),"")</f>
        <v/>
      </c>
      <c r="I151" s="162" t="str">
        <f t="shared" si="2"/>
        <v/>
      </c>
    </row>
    <row r="152" ht="24.95" customHeight="1" spans="1:9">
      <c r="A152" s="160" t="str">
        <f>IF($D$1&lt;&gt;"",参数计算!A154,"")</f>
        <v/>
      </c>
      <c r="B152" s="160" t="str">
        <f>IF($D$1&lt;&gt;"",参数计算!B154,"")</f>
        <v/>
      </c>
      <c r="C152" s="160" t="str">
        <f>IF($D$1&lt;&gt;"",参数计算!C154,"")</f>
        <v/>
      </c>
      <c r="D152" s="161" t="str">
        <f>IF(AND(A152&lt;&gt;"",D$5&lt;&gt;""),IF(初始录入!$M$12="试卷",参数计算!SP154,IF(AND(初始录入!$M$12&lt;&gt;"试卷",初始录入!$M$12&lt;&gt;""),参数计算!KH154,"")),"")</f>
        <v/>
      </c>
      <c r="E152" s="161" t="str">
        <f>IF(AND(A152&lt;&gt;"",E$5&lt;&gt;""),IF(初始录入!$M$12="试卷",参数计算!WO154,IF(AND(初始录入!$M$12&lt;&gt;"试卷",初始录入!$M$12&lt;&gt;""),参数计算!KI154,"")),"")</f>
        <v/>
      </c>
      <c r="F152" s="161" t="str">
        <f>IF(AND(A152&lt;&gt;"",F$5&lt;&gt;""),IF(初始录入!$M$12="试卷",参数计算!AAN154,IF(AND(初始录入!$M$12&lt;&gt;"试卷",初始录入!$M$12&lt;&gt;""),参数计算!KJ154,"")),"")</f>
        <v/>
      </c>
      <c r="G152" s="161" t="str">
        <f>IF(AND(A152&lt;&gt;"",G$5&lt;&gt;""),IF(初始录入!$M$12="试卷",参数计算!AEM154,IF(AND(初始录入!$M$12&lt;&gt;"试卷",初始录入!$M$12&lt;&gt;""),参数计算!KK154,"")),"")</f>
        <v/>
      </c>
      <c r="H152" s="161" t="str">
        <f>IF(AND(A152&lt;&gt;"",H$5&lt;&gt;""),IF(初始录入!$M$12="试卷",参数计算!AIL154,IF(AND(初始录入!$M$12&lt;&gt;"试卷",初始录入!$M$12&lt;&gt;""),参数计算!KL154,"")),"")</f>
        <v/>
      </c>
      <c r="I152" s="162" t="str">
        <f t="shared" si="2"/>
        <v/>
      </c>
    </row>
    <row r="153" ht="24.95" customHeight="1" spans="1:9">
      <c r="A153" s="160" t="str">
        <f>IF($D$1&lt;&gt;"",参数计算!A155,"")</f>
        <v/>
      </c>
      <c r="B153" s="160" t="str">
        <f>IF($D$1&lt;&gt;"",参数计算!B155,"")</f>
        <v/>
      </c>
      <c r="C153" s="160" t="str">
        <f>IF($D$1&lt;&gt;"",参数计算!C155,"")</f>
        <v/>
      </c>
      <c r="D153" s="161" t="str">
        <f>IF(AND(A153&lt;&gt;"",D$5&lt;&gt;""),IF(初始录入!$M$12="试卷",参数计算!SP155,IF(AND(初始录入!$M$12&lt;&gt;"试卷",初始录入!$M$12&lt;&gt;""),参数计算!KH155,"")),"")</f>
        <v/>
      </c>
      <c r="E153" s="161" t="str">
        <f>IF(AND(A153&lt;&gt;"",E$5&lt;&gt;""),IF(初始录入!$M$12="试卷",参数计算!WO155,IF(AND(初始录入!$M$12&lt;&gt;"试卷",初始录入!$M$12&lt;&gt;""),参数计算!KI155,"")),"")</f>
        <v/>
      </c>
      <c r="F153" s="161" t="str">
        <f>IF(AND(A153&lt;&gt;"",F$5&lt;&gt;""),IF(初始录入!$M$12="试卷",参数计算!AAN155,IF(AND(初始录入!$M$12&lt;&gt;"试卷",初始录入!$M$12&lt;&gt;""),参数计算!KJ155,"")),"")</f>
        <v/>
      </c>
      <c r="G153" s="161" t="str">
        <f>IF(AND(A153&lt;&gt;"",G$5&lt;&gt;""),IF(初始录入!$M$12="试卷",参数计算!AEM155,IF(AND(初始录入!$M$12&lt;&gt;"试卷",初始录入!$M$12&lt;&gt;""),参数计算!KK155,"")),"")</f>
        <v/>
      </c>
      <c r="H153" s="161" t="str">
        <f>IF(AND(A153&lt;&gt;"",H$5&lt;&gt;""),IF(初始录入!$M$12="试卷",参数计算!AIL155,IF(AND(初始录入!$M$12&lt;&gt;"试卷",初始录入!$M$12&lt;&gt;""),参数计算!KL155,"")),"")</f>
        <v/>
      </c>
      <c r="I153" s="162" t="str">
        <f t="shared" si="2"/>
        <v/>
      </c>
    </row>
    <row r="154" ht="24.95" customHeight="1" spans="1:9">
      <c r="A154" s="160" t="str">
        <f>IF($D$1&lt;&gt;"",参数计算!A156,"")</f>
        <v/>
      </c>
      <c r="B154" s="160" t="str">
        <f>IF($D$1&lt;&gt;"",参数计算!B156,"")</f>
        <v/>
      </c>
      <c r="C154" s="160" t="str">
        <f>IF($D$1&lt;&gt;"",参数计算!C156,"")</f>
        <v/>
      </c>
      <c r="D154" s="161" t="str">
        <f>IF(AND(A154&lt;&gt;"",D$5&lt;&gt;""),IF(初始录入!$M$12="试卷",参数计算!SP156,IF(AND(初始录入!$M$12&lt;&gt;"试卷",初始录入!$M$12&lt;&gt;""),参数计算!KH156,"")),"")</f>
        <v/>
      </c>
      <c r="E154" s="161" t="str">
        <f>IF(AND(A154&lt;&gt;"",E$5&lt;&gt;""),IF(初始录入!$M$12="试卷",参数计算!WO156,IF(AND(初始录入!$M$12&lt;&gt;"试卷",初始录入!$M$12&lt;&gt;""),参数计算!KI156,"")),"")</f>
        <v/>
      </c>
      <c r="F154" s="161" t="str">
        <f>IF(AND(A154&lt;&gt;"",F$5&lt;&gt;""),IF(初始录入!$M$12="试卷",参数计算!AAN156,IF(AND(初始录入!$M$12&lt;&gt;"试卷",初始录入!$M$12&lt;&gt;""),参数计算!KJ156,"")),"")</f>
        <v/>
      </c>
      <c r="G154" s="161" t="str">
        <f>IF(AND(A154&lt;&gt;"",G$5&lt;&gt;""),IF(初始录入!$M$12="试卷",参数计算!AEM156,IF(AND(初始录入!$M$12&lt;&gt;"试卷",初始录入!$M$12&lt;&gt;""),参数计算!KK156,"")),"")</f>
        <v/>
      </c>
      <c r="H154" s="161" t="str">
        <f>IF(AND(A154&lt;&gt;"",H$5&lt;&gt;""),IF(初始录入!$M$12="试卷",参数计算!AIL156,IF(AND(初始录入!$M$12&lt;&gt;"试卷",初始录入!$M$12&lt;&gt;""),参数计算!KL156,"")),"")</f>
        <v/>
      </c>
      <c r="I154" s="162" t="str">
        <f t="shared" si="2"/>
        <v/>
      </c>
    </row>
    <row r="155" ht="24.95" customHeight="1" spans="1:9">
      <c r="A155" s="160" t="str">
        <f>IF($D$1&lt;&gt;"",参数计算!A157,"")</f>
        <v/>
      </c>
      <c r="B155" s="160" t="str">
        <f>IF($D$1&lt;&gt;"",参数计算!B157,"")</f>
        <v/>
      </c>
      <c r="C155" s="160" t="str">
        <f>IF($D$1&lt;&gt;"",参数计算!C157,"")</f>
        <v/>
      </c>
      <c r="D155" s="161" t="str">
        <f>IF(AND(A155&lt;&gt;"",D$5&lt;&gt;""),IF(初始录入!$M$12="试卷",参数计算!SP157,IF(AND(初始录入!$M$12&lt;&gt;"试卷",初始录入!$M$12&lt;&gt;""),参数计算!KH157,"")),"")</f>
        <v/>
      </c>
      <c r="E155" s="161" t="str">
        <f>IF(AND(A155&lt;&gt;"",E$5&lt;&gt;""),IF(初始录入!$M$12="试卷",参数计算!WO157,IF(AND(初始录入!$M$12&lt;&gt;"试卷",初始录入!$M$12&lt;&gt;""),参数计算!KI157,"")),"")</f>
        <v/>
      </c>
      <c r="F155" s="161" t="str">
        <f>IF(AND(A155&lt;&gt;"",F$5&lt;&gt;""),IF(初始录入!$M$12="试卷",参数计算!AAN157,IF(AND(初始录入!$M$12&lt;&gt;"试卷",初始录入!$M$12&lt;&gt;""),参数计算!KJ157,"")),"")</f>
        <v/>
      </c>
      <c r="G155" s="161" t="str">
        <f>IF(AND(A155&lt;&gt;"",G$5&lt;&gt;""),IF(初始录入!$M$12="试卷",参数计算!AEM157,IF(AND(初始录入!$M$12&lt;&gt;"试卷",初始录入!$M$12&lt;&gt;""),参数计算!KK157,"")),"")</f>
        <v/>
      </c>
      <c r="H155" s="161" t="str">
        <f>IF(AND(A155&lt;&gt;"",H$5&lt;&gt;""),IF(初始录入!$M$12="试卷",参数计算!AIL157,IF(AND(初始录入!$M$12&lt;&gt;"试卷",初始录入!$M$12&lt;&gt;""),参数计算!KL157,"")),"")</f>
        <v/>
      </c>
      <c r="I155" s="162" t="str">
        <f t="shared" si="2"/>
        <v/>
      </c>
    </row>
  </sheetData>
  <sheetProtection sheet="1" objects="1" scenarios="1"/>
  <mergeCells count="8">
    <mergeCell ref="A1:C1"/>
    <mergeCell ref="D1:F1"/>
    <mergeCell ref="A3:C3"/>
    <mergeCell ref="D3:F3"/>
    <mergeCell ref="G3:I3"/>
    <mergeCell ref="A4:A5"/>
    <mergeCell ref="B4:B5"/>
    <mergeCell ref="C4:C5"/>
  </mergeCells>
  <conditionalFormatting sqref="D5:H5">
    <cfRule type="expression" dxfId="6" priority="1">
      <formula>D$4&lt;&gt;""</formula>
    </cfRule>
  </conditionalFormatting>
  <conditionalFormatting sqref="A3:I5">
    <cfRule type="expression" dxfId="2" priority="5">
      <formula>$D$1&lt;&gt;""</formula>
    </cfRule>
  </conditionalFormatting>
  <conditionalFormatting sqref="A6:C155">
    <cfRule type="expression" dxfId="2" priority="6">
      <formula>$A6&lt;&gt;""</formula>
    </cfRule>
  </conditionalFormatting>
  <conditionalFormatting sqref="D6:I155">
    <cfRule type="expression" dxfId="2" priority="7">
      <formula>$A6&lt;&gt;""</formula>
    </cfRule>
  </conditionalFormatting>
  <conditionalFormatting sqref="D6:H155">
    <cfRule type="expression" dxfId="6" priority="4">
      <formula>AND(D$5&lt;&gt;"",$A6&lt;&gt;"")</formula>
    </cfRule>
  </conditionalFormatting>
  <pageMargins left="0.59" right="0.28" top="0.47" bottom="0.47" header="0.24" footer="0.24"/>
  <pageSetup paperSize="9" orientation="portrait" horizontalDpi="200" verticalDpi="30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CH155"/>
  <sheetViews>
    <sheetView showGridLines="0" workbookViewId="0">
      <selection activeCell="D1" sqref="D1:E1"/>
    </sheetView>
  </sheetViews>
  <sheetFormatPr defaultColWidth="9" defaultRowHeight="14.25"/>
  <cols>
    <col min="1" max="1" width="6.625" style="145" customWidth="1"/>
    <col min="2" max="2" width="12.625" style="145" customWidth="1"/>
    <col min="3" max="3" width="12.625" style="22" customWidth="1"/>
    <col min="4" max="7" width="15.625" style="20" customWidth="1"/>
    <col min="8" max="8" width="6.875" style="20" customWidth="1"/>
    <col min="9" max="9" width="4.875" style="20" customWidth="1"/>
    <col min="10" max="10" width="20.5" style="20" customWidth="1"/>
    <col min="11" max="11" width="4.75" style="20" customWidth="1"/>
    <col min="12" max="12" width="5.125" style="20" customWidth="1"/>
    <col min="13" max="16384" width="9" style="20"/>
  </cols>
  <sheetData>
    <row r="1" ht="24.95" customHeight="1" spans="1:86">
      <c r="A1" s="84" t="str">
        <f>IF(AND(D1&lt;&gt;"",初始录入!A2&lt;&gt;"",初始录入!D2&lt;&gt;"",初始录入!F2&lt;&gt;""),CONCATENATE(初始录入!A2,初始录入!C2,初始录入!D2,初始录入!E2,初始录入!F2,初始录入!G2),"")</f>
        <v/>
      </c>
      <c r="B1" s="84"/>
      <c r="C1" s="84"/>
      <c r="D1" s="85" t="str">
        <f>IF(初始录入!H6&lt;&gt;"","总评成绩","")</f>
        <v/>
      </c>
      <c r="E1" s="85"/>
      <c r="F1" s="146" t="str">
        <f>IF(D1&lt;&gt;"","总评不及格人数","")</f>
        <v/>
      </c>
      <c r="G1" s="147"/>
      <c r="H1" s="148" t="str">
        <f>IF(AND(D1&lt;&gt;"",参数计算!KO7&gt;0),参数计算!KO7,"")</f>
        <v/>
      </c>
      <c r="I1" s="20" t="str">
        <f>IF(H1&lt;&gt;"","人","")</f>
        <v/>
      </c>
      <c r="J1" s="149" t="str">
        <f>IF(D1&lt;&gt;"",初始录入!K2,"")</f>
        <v/>
      </c>
      <c r="K1" s="150" t="str">
        <f>IF(AND(D1&lt;&gt;"",参数计算!KP7&gt;0),参数计算!KP7,"")</f>
        <v/>
      </c>
      <c r="L1" s="151" t="str">
        <f>IF(K1&lt;&gt;"","人","")</f>
        <v/>
      </c>
      <c r="M1" s="152" t="str">
        <f>IF(AND(D1&lt;&gt;"",参数计算!KP7&gt;0),参数计算!KP7/参数计算!H7,"")</f>
        <v/>
      </c>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c r="BV1" s="144"/>
      <c r="BW1" s="144"/>
      <c r="BX1" s="144"/>
      <c r="BY1" s="144"/>
      <c r="BZ1" s="144"/>
      <c r="CA1" s="144"/>
      <c r="CB1" s="144"/>
      <c r="CC1" s="144"/>
      <c r="CD1" s="144"/>
      <c r="CE1" s="144"/>
      <c r="CF1" s="144"/>
      <c r="CG1" s="144"/>
      <c r="CH1" s="144"/>
    </row>
    <row r="2" ht="24.95" customHeight="1" spans="1:86">
      <c r="A2" s="153"/>
      <c r="B2" s="153"/>
      <c r="C2" s="28"/>
      <c r="D2" s="144"/>
      <c r="E2" s="144"/>
      <c r="F2" s="144"/>
      <c r="G2" s="144"/>
      <c r="H2" s="144"/>
      <c r="I2" s="144"/>
      <c r="J2" s="149" t="str">
        <f>IF(D1&lt;&gt;"",初始录入!K3,"")</f>
        <v/>
      </c>
      <c r="K2" s="150" t="str">
        <f>IF(AND(D1&lt;&gt;"",参数计算!KQ7&gt;0),参数计算!KQ7,"")</f>
        <v/>
      </c>
      <c r="L2" s="151" t="str">
        <f t="shared" ref="L2:L4" si="0">IF(K2&lt;&gt;"","人","")</f>
        <v/>
      </c>
      <c r="M2" s="152" t="str">
        <f>IF(AND(D1&lt;&gt;"",参数计算!KQ7&gt;0),参数计算!KQ7/参数计算!I7,"")</f>
        <v/>
      </c>
      <c r="N2" s="144"/>
      <c r="O2" s="144"/>
      <c r="P2" s="144"/>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44"/>
      <c r="CC2" s="144"/>
      <c r="CD2" s="144"/>
      <c r="CE2" s="144"/>
      <c r="CF2" s="144"/>
      <c r="CG2" s="144"/>
      <c r="CH2" s="144"/>
    </row>
    <row r="3" ht="24.95" customHeight="1" spans="1:86">
      <c r="A3" s="86" t="str">
        <f>IF(AND(D1&lt;&gt;"",初始录入!D4&lt;&gt;""),CONCATENATE(初始录入!C4,初始录入!D4),"")</f>
        <v/>
      </c>
      <c r="B3" s="86"/>
      <c r="C3" s="86"/>
      <c r="D3" s="83" t="str">
        <f>IF(D1&lt;&gt;"",CONCATENATE(初始录入!D5),"")</f>
        <v/>
      </c>
      <c r="E3" s="83"/>
      <c r="F3" s="87" t="str">
        <f>IF(D1&lt;&gt;"",CONCATENATE(初始录入!D10),"")</f>
        <v/>
      </c>
      <c r="G3" s="87"/>
      <c r="H3" s="144"/>
      <c r="I3" s="144"/>
      <c r="J3" s="149" t="str">
        <f>IF(D1&lt;&gt;"",初始录入!K4,"")</f>
        <v/>
      </c>
      <c r="K3" s="150" t="str">
        <f>IF(AND(D1&lt;&gt;"",参数计算!KR7&gt;0),参数计算!KR7,"")</f>
        <v/>
      </c>
      <c r="L3" s="20" t="str">
        <f t="shared" si="0"/>
        <v/>
      </c>
      <c r="M3" s="152" t="str">
        <f>IF(AND(D1&lt;&gt;"",参数计算!KR7&gt;0),参数计算!KR7/参数计算!J7,"")</f>
        <v/>
      </c>
      <c r="N3" s="144"/>
      <c r="O3" s="144"/>
      <c r="P3" s="144"/>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c r="BZ3" s="144"/>
      <c r="CA3" s="144"/>
      <c r="CB3" s="144"/>
      <c r="CC3" s="144"/>
      <c r="CD3" s="144"/>
      <c r="CE3" s="144"/>
      <c r="CF3" s="144"/>
      <c r="CG3" s="144"/>
      <c r="CH3" s="144"/>
    </row>
    <row r="4" ht="24.95" customHeight="1" spans="1:86">
      <c r="A4" s="154" t="str">
        <f>IF($D1&lt;&gt;"",参数计算!A7,"")</f>
        <v/>
      </c>
      <c r="B4" s="154" t="str">
        <f>IF($D1&lt;&gt;"",参数计算!B7,"")</f>
        <v/>
      </c>
      <c r="C4" s="154" t="str">
        <f>IF($D1&lt;&gt;"",参数计算!C7,"")</f>
        <v/>
      </c>
      <c r="D4" s="154" t="str">
        <f>IF(AND($D$1&lt;&gt;"",初始录入!K7&lt;&gt;""),CONCATENATE(,初始录入!K7,"成绩"),"")</f>
        <v/>
      </c>
      <c r="E4" s="154" t="str">
        <f>IF(AND($D$1&lt;&gt;"",初始录入!M12&lt;&gt;""),CONCATENATE(初始录入!M12,"成绩"),"")</f>
        <v/>
      </c>
      <c r="F4" s="154" t="str">
        <f>IF(AND($D$1&lt;&gt;"",初始录入!K10&lt;&gt;""),CONCATENATE(初始录入!K10,"成绩"),"")</f>
        <v/>
      </c>
      <c r="G4" s="154" t="str">
        <f>IF(D1&lt;&gt;"","总评成绩","")</f>
        <v/>
      </c>
      <c r="H4" s="144"/>
      <c r="I4" s="144"/>
      <c r="J4" s="149" t="str">
        <f>IF(D1&lt;&gt;"",初始录入!K5,"")</f>
        <v/>
      </c>
      <c r="K4" s="150" t="str">
        <f>IF(AND(D1&lt;&gt;"",参数计算!KS7&gt;0),参数计算!KS7,"")</f>
        <v/>
      </c>
      <c r="L4" s="20" t="str">
        <f t="shared" si="0"/>
        <v/>
      </c>
      <c r="M4" s="152" t="str">
        <f>IF(AND(D1&lt;&gt;"",参数计算!KS7&gt;0),参数计算!KS7/参数计算!K7,"")</f>
        <v/>
      </c>
      <c r="N4" s="144"/>
      <c r="O4" s="144"/>
      <c r="P4" s="144"/>
      <c r="Q4" s="144"/>
      <c r="R4" s="144"/>
      <c r="S4" s="144"/>
      <c r="T4" s="144"/>
      <c r="U4" s="144"/>
      <c r="V4" s="144"/>
      <c r="W4" s="144"/>
      <c r="X4" s="144"/>
      <c r="Y4" s="144"/>
      <c r="Z4" s="144"/>
      <c r="AA4" s="144"/>
      <c r="AB4" s="144"/>
      <c r="AC4" s="144"/>
      <c r="AD4" s="144"/>
      <c r="AE4" s="144"/>
      <c r="AF4" s="144"/>
      <c r="AG4" s="144"/>
      <c r="AH4" s="144"/>
      <c r="AI4" s="144"/>
      <c r="AJ4" s="144"/>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4"/>
      <c r="BN4" s="144"/>
      <c r="BO4" s="144"/>
      <c r="BP4" s="144"/>
      <c r="BQ4" s="144"/>
      <c r="BR4" s="144"/>
      <c r="BS4" s="144"/>
      <c r="BT4" s="144"/>
      <c r="BU4" s="144"/>
      <c r="BV4" s="144"/>
      <c r="BW4" s="144"/>
      <c r="BX4" s="144"/>
      <c r="BY4" s="144"/>
      <c r="BZ4" s="144"/>
      <c r="CA4" s="144"/>
      <c r="CB4" s="144"/>
      <c r="CC4" s="144"/>
      <c r="CD4" s="144"/>
      <c r="CE4" s="144"/>
      <c r="CF4" s="144"/>
      <c r="CG4" s="144"/>
      <c r="CH4" s="144"/>
    </row>
    <row r="5" ht="24.95" customHeight="1" spans="1:86">
      <c r="A5" s="154"/>
      <c r="B5" s="154"/>
      <c r="C5" s="154"/>
      <c r="D5" s="154" t="str">
        <f>IF(AND(D4&lt;&gt;"",参数计算!$T$7&lt;&gt;0),参数计算!$T$7,"")</f>
        <v/>
      </c>
      <c r="E5" s="154" t="str">
        <f>IF(AND(E4&lt;&gt;"",参数计算!$T$12&lt;&gt;0),参数计算!$T$12,"")</f>
        <v/>
      </c>
      <c r="F5" s="154" t="str">
        <f>IF(AND(F4&lt;&gt;"",参数计算!$T$10&lt;&gt;0),参数计算!$T$10,"")</f>
        <v/>
      </c>
      <c r="G5" s="154" t="str">
        <f>IF(AND(D1&lt;&gt;"",OR(初始录入!K7&lt;&gt;"",初始录入!K10&lt;&gt;"",初始录入!M12&lt;&gt;"")),SUM(D5:F5),"")</f>
        <v/>
      </c>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144"/>
      <c r="AQ5" s="144"/>
      <c r="AR5" s="144"/>
      <c r="AS5" s="144"/>
      <c r="AT5" s="144"/>
      <c r="AU5" s="144"/>
      <c r="AV5" s="144"/>
      <c r="AW5" s="144"/>
      <c r="AX5" s="144"/>
      <c r="AY5" s="144"/>
      <c r="AZ5" s="144"/>
      <c r="BA5" s="144"/>
      <c r="BB5" s="144"/>
      <c r="BC5" s="144"/>
      <c r="BD5" s="144"/>
      <c r="BE5" s="144"/>
      <c r="BF5" s="144"/>
      <c r="BG5" s="144"/>
      <c r="BH5" s="144"/>
      <c r="BI5" s="144"/>
      <c r="BJ5" s="144"/>
      <c r="BK5" s="144"/>
      <c r="BL5" s="144"/>
      <c r="BM5" s="144"/>
      <c r="BN5" s="144"/>
      <c r="BO5" s="144"/>
      <c r="BP5" s="144"/>
      <c r="BQ5" s="144"/>
      <c r="BR5" s="144"/>
      <c r="BS5" s="144"/>
      <c r="BT5" s="144"/>
      <c r="BU5" s="144"/>
      <c r="BV5" s="144"/>
      <c r="BW5" s="144"/>
      <c r="BX5" s="144"/>
      <c r="BY5" s="144"/>
      <c r="BZ5" s="144"/>
      <c r="CA5" s="144"/>
      <c r="CB5" s="144"/>
      <c r="CC5" s="144"/>
      <c r="CD5" s="144"/>
      <c r="CE5" s="144"/>
      <c r="CF5" s="144"/>
      <c r="CG5" s="144"/>
      <c r="CH5" s="144"/>
    </row>
    <row r="6" ht="24.95" customHeight="1" spans="1:86">
      <c r="A6" s="155" t="str">
        <f>IF($D$1&lt;&gt;"",参数计算!A8,"")</f>
        <v/>
      </c>
      <c r="B6" s="155" t="str">
        <f>IF($D$1&lt;&gt;"",参数计算!B8,"")</f>
        <v/>
      </c>
      <c r="C6" s="155" t="str">
        <f>IF($D$1&lt;&gt;"",参数计算!C8,"")</f>
        <v/>
      </c>
      <c r="D6" s="156" t="str">
        <f>IF(AND(A$6&lt;&gt;"",$D$4&lt;&gt;""),平时!I6,"")</f>
        <v/>
      </c>
      <c r="E6" s="156" t="str">
        <f>IF(AND(A6&lt;&gt;"",$E$4&lt;&gt;""),期末!I6,"")</f>
        <v/>
      </c>
      <c r="F6" s="156" t="str">
        <f>IF(AND(A6&lt;&gt;"",$F$4&lt;&gt;""),过程!I6,"")</f>
        <v/>
      </c>
      <c r="G6" s="156" t="str">
        <f>IF(AND(A6&lt;&gt;"",G5&lt;&gt;""),PRODUCT($D$5,D6)+PRODUCT($E$5,E6)+PRODUCT($F$5,F6),"")</f>
        <v/>
      </c>
      <c r="H6" s="144"/>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4"/>
      <c r="AK6" s="144"/>
      <c r="AL6" s="144"/>
      <c r="AM6" s="144"/>
      <c r="AN6" s="144"/>
      <c r="AO6" s="144"/>
      <c r="AP6" s="144"/>
      <c r="AQ6" s="144"/>
      <c r="AR6" s="144"/>
      <c r="AS6" s="144"/>
      <c r="AT6" s="144"/>
      <c r="AU6" s="144"/>
      <c r="AV6" s="144"/>
      <c r="AW6" s="144"/>
      <c r="AX6" s="144"/>
      <c r="AY6" s="144"/>
      <c r="AZ6" s="144"/>
      <c r="BA6" s="144"/>
      <c r="BB6" s="144"/>
      <c r="BC6" s="144"/>
      <c r="BD6" s="144"/>
      <c r="BE6" s="144"/>
      <c r="BF6" s="144"/>
      <c r="BG6" s="144"/>
      <c r="BH6" s="144"/>
      <c r="BI6" s="144"/>
      <c r="BJ6" s="144"/>
      <c r="BK6" s="144"/>
      <c r="BL6" s="144"/>
      <c r="BM6" s="144"/>
      <c r="BN6" s="144"/>
      <c r="BO6" s="144"/>
      <c r="BP6" s="144"/>
      <c r="BQ6" s="144"/>
      <c r="BR6" s="144"/>
      <c r="BS6" s="144"/>
      <c r="BT6" s="144"/>
      <c r="BU6" s="144"/>
      <c r="BV6" s="144"/>
      <c r="BW6" s="144"/>
      <c r="BX6" s="144"/>
      <c r="BY6" s="144"/>
      <c r="BZ6" s="144"/>
      <c r="CA6" s="144"/>
      <c r="CB6" s="144"/>
      <c r="CC6" s="144"/>
      <c r="CD6" s="144"/>
      <c r="CE6" s="144"/>
      <c r="CF6" s="144"/>
      <c r="CG6" s="144"/>
      <c r="CH6" s="144"/>
    </row>
    <row r="7" ht="24.95" customHeight="1" spans="1:86">
      <c r="A7" s="155" t="str">
        <f>IF($D$1&lt;&gt;"",参数计算!A9,"")</f>
        <v/>
      </c>
      <c r="B7" s="155" t="str">
        <f>IF($D$1&lt;&gt;"",参数计算!B9,"")</f>
        <v/>
      </c>
      <c r="C7" s="155" t="str">
        <f>IF($D$1&lt;&gt;"",参数计算!C9,"")</f>
        <v/>
      </c>
      <c r="D7" s="156" t="str">
        <f>IF(AND(A$6&lt;&gt;"",$D$4&lt;&gt;""),平时!I7,"")</f>
        <v/>
      </c>
      <c r="E7" s="156" t="str">
        <f>IF(AND(A7&lt;&gt;"",$E$4&lt;&gt;""),期末!I7,"")</f>
        <v/>
      </c>
      <c r="F7" s="156" t="str">
        <f>IF(AND(A7&lt;&gt;"",$F$4&lt;&gt;""),过程!I7,"")</f>
        <v/>
      </c>
      <c r="G7" s="156" t="str">
        <f t="shared" ref="G7:G70" si="1">IF(AND(A7&lt;&gt;"",G6&lt;&gt;""),PRODUCT($D$5,D7)+PRODUCT($E$5,E7)+PRODUCT($F$5,F7),"")</f>
        <v/>
      </c>
      <c r="H7" s="144"/>
      <c r="I7" s="144"/>
      <c r="J7" s="144"/>
      <c r="K7" s="144"/>
      <c r="L7" s="144"/>
      <c r="M7" s="144"/>
      <c r="N7" s="144"/>
      <c r="O7" s="144"/>
      <c r="P7" s="144"/>
      <c r="Q7" s="144"/>
      <c r="R7" s="144"/>
      <c r="S7" s="144"/>
      <c r="T7" s="144"/>
      <c r="U7" s="144"/>
      <c r="V7" s="144"/>
      <c r="W7" s="144"/>
      <c r="X7" s="144"/>
      <c r="Y7" s="144"/>
      <c r="Z7" s="144"/>
      <c r="AA7" s="144"/>
      <c r="AB7" s="144"/>
      <c r="AC7" s="144"/>
      <c r="AD7" s="144"/>
      <c r="AE7" s="144"/>
      <c r="AF7" s="144"/>
      <c r="AG7" s="144"/>
      <c r="AH7" s="144"/>
      <c r="AI7" s="144"/>
      <c r="AJ7" s="144"/>
      <c r="AK7" s="144"/>
      <c r="AL7" s="144"/>
      <c r="AM7" s="144"/>
      <c r="AN7" s="144"/>
      <c r="AO7" s="144"/>
      <c r="AP7" s="144"/>
      <c r="AQ7" s="144"/>
      <c r="AR7" s="144"/>
      <c r="AS7" s="144"/>
      <c r="AT7" s="144"/>
      <c r="AU7" s="144"/>
      <c r="AV7" s="144"/>
      <c r="AW7" s="144"/>
      <c r="AX7" s="144"/>
      <c r="AY7" s="144"/>
      <c r="AZ7" s="144"/>
      <c r="BA7" s="144"/>
      <c r="BB7" s="144"/>
      <c r="BC7" s="144"/>
      <c r="BD7" s="144"/>
      <c r="BE7" s="144"/>
      <c r="BF7" s="144"/>
      <c r="BG7" s="144"/>
      <c r="BH7" s="144"/>
      <c r="BI7" s="144"/>
      <c r="BJ7" s="144"/>
      <c r="BK7" s="144"/>
      <c r="BL7" s="144"/>
      <c r="BM7" s="144"/>
      <c r="BN7" s="144"/>
      <c r="BO7" s="144"/>
      <c r="BP7" s="144"/>
      <c r="BQ7" s="144"/>
      <c r="BR7" s="144"/>
      <c r="BS7" s="144"/>
      <c r="BT7" s="144"/>
      <c r="BU7" s="144"/>
      <c r="BV7" s="144"/>
      <c r="BW7" s="144"/>
      <c r="BX7" s="144"/>
      <c r="BY7" s="144"/>
      <c r="BZ7" s="144"/>
      <c r="CA7" s="144"/>
      <c r="CB7" s="144"/>
      <c r="CC7" s="144"/>
      <c r="CD7" s="144"/>
      <c r="CE7" s="144"/>
      <c r="CF7" s="144"/>
      <c r="CG7" s="144"/>
      <c r="CH7" s="144"/>
    </row>
    <row r="8" ht="24.95" customHeight="1" spans="1:86">
      <c r="A8" s="155" t="str">
        <f>IF($D$1&lt;&gt;"",参数计算!A10,"")</f>
        <v/>
      </c>
      <c r="B8" s="155" t="str">
        <f>IF($D$1&lt;&gt;"",参数计算!B10,"")</f>
        <v/>
      </c>
      <c r="C8" s="155" t="str">
        <f>IF($D$1&lt;&gt;"",参数计算!C10,"")</f>
        <v/>
      </c>
      <c r="D8" s="156" t="str">
        <f>IF(AND(A$6&lt;&gt;"",$D$4&lt;&gt;""),平时!I8,"")</f>
        <v/>
      </c>
      <c r="E8" s="156" t="str">
        <f>IF(AND(A8&lt;&gt;"",$E$4&lt;&gt;""),期末!I8,"")</f>
        <v/>
      </c>
      <c r="F8" s="156" t="str">
        <f>IF(AND(A8&lt;&gt;"",$F$4&lt;&gt;""),过程!I8,"")</f>
        <v/>
      </c>
      <c r="G8" s="156" t="str">
        <f t="shared" si="1"/>
        <v/>
      </c>
      <c r="H8" s="144"/>
      <c r="I8" s="144"/>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4"/>
      <c r="BA8" s="144"/>
      <c r="BB8" s="144"/>
      <c r="BC8" s="144"/>
      <c r="BD8" s="144"/>
      <c r="BE8" s="144"/>
      <c r="BF8" s="144"/>
      <c r="BG8" s="144"/>
      <c r="BH8" s="144"/>
      <c r="BI8" s="144"/>
      <c r="BJ8" s="144"/>
      <c r="BK8" s="144"/>
      <c r="BL8" s="144"/>
      <c r="BM8" s="144"/>
      <c r="BN8" s="144"/>
      <c r="BO8" s="144"/>
      <c r="BP8" s="144"/>
      <c r="BQ8" s="144"/>
      <c r="BR8" s="144"/>
      <c r="BS8" s="144"/>
      <c r="BT8" s="144"/>
      <c r="BU8" s="144"/>
      <c r="BV8" s="144"/>
      <c r="BW8" s="144"/>
      <c r="BX8" s="144"/>
      <c r="BY8" s="144"/>
      <c r="BZ8" s="144"/>
      <c r="CA8" s="144"/>
      <c r="CB8" s="144"/>
      <c r="CC8" s="144"/>
      <c r="CD8" s="144"/>
      <c r="CE8" s="144"/>
      <c r="CF8" s="144"/>
      <c r="CG8" s="144"/>
      <c r="CH8" s="144"/>
    </row>
    <row r="9" ht="24.95" customHeight="1" spans="1:86">
      <c r="A9" s="155" t="str">
        <f>IF($D$1&lt;&gt;"",参数计算!A11,"")</f>
        <v/>
      </c>
      <c r="B9" s="155" t="str">
        <f>IF($D$1&lt;&gt;"",参数计算!B11,"")</f>
        <v/>
      </c>
      <c r="C9" s="155" t="str">
        <f>IF($D$1&lt;&gt;"",参数计算!C11,"")</f>
        <v/>
      </c>
      <c r="D9" s="156" t="str">
        <f>IF(AND(A$6&lt;&gt;"",$D$4&lt;&gt;""),平时!I9,"")</f>
        <v/>
      </c>
      <c r="E9" s="156" t="str">
        <f>IF(AND(A9&lt;&gt;"",$E$4&lt;&gt;""),期末!I9,"")</f>
        <v/>
      </c>
      <c r="F9" s="156" t="str">
        <f>IF(AND(A9&lt;&gt;"",$F$4&lt;&gt;""),过程!I9,"")</f>
        <v/>
      </c>
      <c r="G9" s="156" t="str">
        <f t="shared" si="1"/>
        <v/>
      </c>
      <c r="H9" s="144"/>
      <c r="I9" s="144"/>
      <c r="J9" s="144"/>
      <c r="K9" s="144"/>
      <c r="L9" s="144"/>
      <c r="M9" s="144"/>
      <c r="N9" s="144"/>
      <c r="O9" s="144"/>
      <c r="P9" s="144"/>
      <c r="Q9" s="144"/>
      <c r="R9" s="144"/>
      <c r="S9" s="144"/>
      <c r="T9" s="144"/>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4"/>
      <c r="BA9" s="144"/>
      <c r="BB9" s="144"/>
      <c r="BC9" s="144"/>
      <c r="BD9" s="144"/>
      <c r="BE9" s="144"/>
      <c r="BF9" s="144"/>
      <c r="BG9" s="144"/>
      <c r="BH9" s="144"/>
      <c r="BI9" s="144"/>
      <c r="BJ9" s="144"/>
      <c r="BK9" s="144"/>
      <c r="BL9" s="144"/>
      <c r="BM9" s="144"/>
      <c r="BN9" s="144"/>
      <c r="BO9" s="144"/>
      <c r="BP9" s="144"/>
      <c r="BQ9" s="144"/>
      <c r="BR9" s="144"/>
      <c r="BS9" s="144"/>
      <c r="BT9" s="144"/>
      <c r="BU9" s="144"/>
      <c r="BV9" s="144"/>
      <c r="BW9" s="144"/>
      <c r="BX9" s="144"/>
      <c r="BY9" s="144"/>
      <c r="BZ9" s="144"/>
      <c r="CA9" s="144"/>
      <c r="CB9" s="144"/>
      <c r="CC9" s="144"/>
      <c r="CD9" s="144"/>
      <c r="CE9" s="144"/>
      <c r="CF9" s="144"/>
      <c r="CG9" s="144"/>
      <c r="CH9" s="144"/>
    </row>
    <row r="10" ht="24.95" customHeight="1" spans="1:86">
      <c r="A10" s="155" t="str">
        <f>IF($D$1&lt;&gt;"",参数计算!A12,"")</f>
        <v/>
      </c>
      <c r="B10" s="155" t="str">
        <f>IF($D$1&lt;&gt;"",参数计算!B12,"")</f>
        <v/>
      </c>
      <c r="C10" s="155" t="str">
        <f>IF($D$1&lt;&gt;"",参数计算!C12,"")</f>
        <v/>
      </c>
      <c r="D10" s="156" t="str">
        <f>IF(AND(A$6&lt;&gt;"",$D$4&lt;&gt;""),平时!I10,"")</f>
        <v/>
      </c>
      <c r="E10" s="156" t="str">
        <f>IF(AND(A10&lt;&gt;"",$E$4&lt;&gt;""),期末!I10,"")</f>
        <v/>
      </c>
      <c r="F10" s="156" t="str">
        <f>IF(AND(A10&lt;&gt;"",$F$4&lt;&gt;""),过程!I10,"")</f>
        <v/>
      </c>
      <c r="G10" s="156" t="str">
        <f t="shared" si="1"/>
        <v/>
      </c>
      <c r="H10" s="144"/>
      <c r="I10" s="144"/>
      <c r="J10" s="144"/>
      <c r="K10" s="144"/>
      <c r="L10" s="144"/>
      <c r="M10" s="144"/>
      <c r="N10" s="144"/>
      <c r="O10" s="144"/>
      <c r="P10" s="144"/>
      <c r="Q10" s="144"/>
      <c r="R10" s="144"/>
      <c r="S10" s="144"/>
      <c r="T10" s="144"/>
      <c r="U10" s="144"/>
      <c r="V10" s="144"/>
      <c r="W10" s="144"/>
      <c r="X10" s="144"/>
      <c r="Y10" s="144"/>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c r="AY10" s="144"/>
      <c r="AZ10" s="144"/>
      <c r="BA10" s="144"/>
      <c r="BB10" s="144"/>
      <c r="BC10" s="144"/>
      <c r="BD10" s="144"/>
      <c r="BE10" s="144"/>
      <c r="BF10" s="144"/>
      <c r="BG10" s="144"/>
      <c r="BH10" s="144"/>
      <c r="BI10" s="144"/>
      <c r="BJ10" s="144"/>
      <c r="BK10" s="144"/>
      <c r="BL10" s="144"/>
      <c r="BM10" s="144"/>
      <c r="BN10" s="144"/>
      <c r="BO10" s="144"/>
      <c r="BP10" s="144"/>
      <c r="BQ10" s="144"/>
      <c r="BR10" s="144"/>
      <c r="BS10" s="144"/>
      <c r="BT10" s="144"/>
      <c r="BU10" s="144"/>
      <c r="BV10" s="144"/>
      <c r="BW10" s="144"/>
      <c r="BX10" s="144"/>
      <c r="BY10" s="144"/>
      <c r="BZ10" s="144"/>
      <c r="CA10" s="144"/>
      <c r="CB10" s="144"/>
      <c r="CC10" s="144"/>
      <c r="CD10" s="144"/>
      <c r="CE10" s="144"/>
      <c r="CF10" s="144"/>
      <c r="CG10" s="144"/>
      <c r="CH10" s="144"/>
    </row>
    <row r="11" ht="24.95" customHeight="1" spans="1:86">
      <c r="A11" s="155" t="str">
        <f>IF($D$1&lt;&gt;"",参数计算!A13,"")</f>
        <v/>
      </c>
      <c r="B11" s="155" t="str">
        <f>IF($D$1&lt;&gt;"",参数计算!B13,"")</f>
        <v/>
      </c>
      <c r="C11" s="155" t="str">
        <f>IF($D$1&lt;&gt;"",参数计算!C13,"")</f>
        <v/>
      </c>
      <c r="D11" s="156" t="str">
        <f>IF(AND(A$6&lt;&gt;"",$D$4&lt;&gt;""),平时!I11,"")</f>
        <v/>
      </c>
      <c r="E11" s="156" t="str">
        <f>IF(AND(A11&lt;&gt;"",$E$4&lt;&gt;""),期末!I11,"")</f>
        <v/>
      </c>
      <c r="F11" s="156" t="str">
        <f>IF(AND(A11&lt;&gt;"",$F$4&lt;&gt;""),过程!I11,"")</f>
        <v/>
      </c>
      <c r="G11" s="156" t="str">
        <f t="shared" si="1"/>
        <v/>
      </c>
      <c r="H11" s="144"/>
      <c r="I11" s="144"/>
      <c r="J11" s="144"/>
      <c r="K11" s="144"/>
      <c r="L11" s="144"/>
      <c r="M11" s="144"/>
      <c r="N11" s="144"/>
      <c r="O11" s="144"/>
      <c r="P11" s="144"/>
      <c r="Q11" s="144"/>
      <c r="R11" s="144"/>
      <c r="S11" s="144"/>
      <c r="T11" s="144"/>
      <c r="U11" s="144"/>
      <c r="V11" s="144"/>
      <c r="W11" s="144"/>
      <c r="X11" s="144"/>
      <c r="Y11" s="144"/>
      <c r="Z11" s="144"/>
      <c r="AA11" s="144"/>
      <c r="AB11" s="144"/>
      <c r="AC11" s="144"/>
      <c r="AD11" s="144"/>
      <c r="AE11" s="144"/>
      <c r="AF11" s="144"/>
      <c r="AG11" s="144"/>
      <c r="AH11" s="144"/>
      <c r="AI11" s="144"/>
      <c r="AJ11" s="144"/>
      <c r="AK11" s="144"/>
      <c r="AL11" s="144"/>
      <c r="AM11" s="144"/>
      <c r="AN11" s="144"/>
      <c r="AO11" s="144"/>
      <c r="AP11" s="144"/>
      <c r="AQ11" s="144"/>
      <c r="AR11" s="144"/>
      <c r="AS11" s="144"/>
      <c r="AT11" s="144"/>
      <c r="AU11" s="144"/>
      <c r="AV11" s="144"/>
      <c r="AW11" s="144"/>
      <c r="AX11" s="144"/>
      <c r="AY11" s="144"/>
      <c r="AZ11" s="144"/>
      <c r="BA11" s="144"/>
      <c r="BB11" s="144"/>
      <c r="BC11" s="144"/>
      <c r="BD11" s="144"/>
      <c r="BE11" s="144"/>
      <c r="BF11" s="144"/>
      <c r="BG11" s="144"/>
      <c r="BH11" s="144"/>
      <c r="BI11" s="144"/>
      <c r="BJ11" s="144"/>
      <c r="BK11" s="144"/>
      <c r="BL11" s="144"/>
      <c r="BM11" s="144"/>
      <c r="BN11" s="144"/>
      <c r="BO11" s="144"/>
      <c r="BP11" s="144"/>
      <c r="BQ11" s="144"/>
      <c r="BR11" s="144"/>
      <c r="BS11" s="144"/>
      <c r="BT11" s="144"/>
      <c r="BU11" s="144"/>
      <c r="BV11" s="144"/>
      <c r="BW11" s="144"/>
      <c r="BX11" s="144"/>
      <c r="BY11" s="144"/>
      <c r="BZ11" s="144"/>
      <c r="CA11" s="144"/>
      <c r="CB11" s="144"/>
      <c r="CC11" s="144"/>
      <c r="CD11" s="144"/>
      <c r="CE11" s="144"/>
      <c r="CF11" s="144"/>
      <c r="CG11" s="144"/>
      <c r="CH11" s="144"/>
    </row>
    <row r="12" ht="24.95" customHeight="1" spans="1:86">
      <c r="A12" s="155" t="str">
        <f>IF($D$1&lt;&gt;"",参数计算!A14,"")</f>
        <v/>
      </c>
      <c r="B12" s="155" t="str">
        <f>IF($D$1&lt;&gt;"",参数计算!B14,"")</f>
        <v/>
      </c>
      <c r="C12" s="155" t="str">
        <f>IF($D$1&lt;&gt;"",参数计算!C14,"")</f>
        <v/>
      </c>
      <c r="D12" s="156" t="str">
        <f>IF(AND(A$6&lt;&gt;"",$D$4&lt;&gt;""),平时!I12,"")</f>
        <v/>
      </c>
      <c r="E12" s="156" t="str">
        <f>IF(AND(A12&lt;&gt;"",$E$4&lt;&gt;""),期末!I12,"")</f>
        <v/>
      </c>
      <c r="F12" s="156" t="str">
        <f>IF(AND(A12&lt;&gt;"",$F$4&lt;&gt;""),过程!I12,"")</f>
        <v/>
      </c>
      <c r="G12" s="156" t="str">
        <f t="shared" si="1"/>
        <v/>
      </c>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c r="AJ12" s="144"/>
      <c r="AK12" s="144"/>
      <c r="AL12" s="144"/>
      <c r="AM12" s="144"/>
      <c r="AN12" s="144"/>
      <c r="AO12" s="144"/>
      <c r="AP12" s="144"/>
      <c r="AQ12" s="144"/>
      <c r="AR12" s="144"/>
      <c r="AS12" s="144"/>
      <c r="AT12" s="144"/>
      <c r="AU12" s="144"/>
      <c r="AV12" s="144"/>
      <c r="AW12" s="144"/>
      <c r="AX12" s="144"/>
      <c r="AY12" s="144"/>
      <c r="AZ12" s="144"/>
      <c r="BA12" s="144"/>
      <c r="BB12" s="144"/>
      <c r="BC12" s="144"/>
      <c r="BD12" s="144"/>
      <c r="BE12" s="144"/>
      <c r="BF12" s="144"/>
      <c r="BG12" s="144"/>
      <c r="BH12" s="144"/>
      <c r="BI12" s="144"/>
      <c r="BJ12" s="144"/>
      <c r="BK12" s="144"/>
      <c r="BL12" s="144"/>
      <c r="BM12" s="144"/>
      <c r="BN12" s="144"/>
      <c r="BO12" s="144"/>
      <c r="BP12" s="144"/>
      <c r="BQ12" s="144"/>
      <c r="BR12" s="144"/>
      <c r="BS12" s="144"/>
      <c r="BT12" s="144"/>
      <c r="BU12" s="144"/>
      <c r="BV12" s="144"/>
      <c r="BW12" s="144"/>
      <c r="BX12" s="144"/>
      <c r="BY12" s="144"/>
      <c r="BZ12" s="144"/>
      <c r="CA12" s="144"/>
      <c r="CB12" s="144"/>
      <c r="CC12" s="144"/>
      <c r="CD12" s="144"/>
      <c r="CE12" s="144"/>
      <c r="CF12" s="144"/>
      <c r="CG12" s="144"/>
      <c r="CH12" s="144"/>
    </row>
    <row r="13" ht="24.95" customHeight="1" spans="1:86">
      <c r="A13" s="155" t="str">
        <f>IF($D$1&lt;&gt;"",参数计算!A15,"")</f>
        <v/>
      </c>
      <c r="B13" s="155" t="str">
        <f>IF($D$1&lt;&gt;"",参数计算!B15,"")</f>
        <v/>
      </c>
      <c r="C13" s="155" t="str">
        <f>IF($D$1&lt;&gt;"",参数计算!C15,"")</f>
        <v/>
      </c>
      <c r="D13" s="156" t="str">
        <f>IF(AND(A$6&lt;&gt;"",$D$4&lt;&gt;""),平时!I13,"")</f>
        <v/>
      </c>
      <c r="E13" s="156" t="str">
        <f>IF(AND(A13&lt;&gt;"",$E$4&lt;&gt;""),期末!I13,"")</f>
        <v/>
      </c>
      <c r="F13" s="156" t="str">
        <f>IF(AND(A13&lt;&gt;"",$F$4&lt;&gt;""),过程!I13,"")</f>
        <v/>
      </c>
      <c r="G13" s="156" t="str">
        <f t="shared" si="1"/>
        <v/>
      </c>
      <c r="H13" s="144"/>
      <c r="I13" s="144"/>
      <c r="J13" s="144"/>
      <c r="K13" s="144"/>
      <c r="L13" s="144"/>
      <c r="M13" s="144"/>
      <c r="N13" s="144"/>
      <c r="O13" s="144"/>
      <c r="P13" s="144"/>
      <c r="Q13" s="144"/>
      <c r="R13" s="144"/>
      <c r="S13" s="144"/>
      <c r="T13" s="144"/>
      <c r="U13" s="144"/>
      <c r="V13" s="144"/>
      <c r="W13" s="144"/>
      <c r="X13" s="144"/>
      <c r="Y13" s="144"/>
      <c r="Z13" s="144"/>
      <c r="AA13" s="144"/>
      <c r="AB13" s="144"/>
      <c r="AC13" s="144"/>
      <c r="AD13" s="144"/>
      <c r="AE13" s="144"/>
      <c r="AF13" s="144"/>
      <c r="AG13" s="144"/>
      <c r="AH13" s="144"/>
      <c r="AI13" s="144"/>
      <c r="AJ13" s="144"/>
      <c r="AK13" s="144"/>
      <c r="AL13" s="144"/>
      <c r="AM13" s="144"/>
      <c r="AN13" s="144"/>
      <c r="AO13" s="144"/>
      <c r="AP13" s="144"/>
      <c r="AQ13" s="144"/>
      <c r="AR13" s="144"/>
      <c r="AS13" s="144"/>
      <c r="AT13" s="144"/>
      <c r="AU13" s="144"/>
      <c r="AV13" s="144"/>
      <c r="AW13" s="144"/>
      <c r="AX13" s="144"/>
      <c r="AY13" s="144"/>
      <c r="AZ13" s="144"/>
      <c r="BA13" s="144"/>
      <c r="BB13" s="144"/>
      <c r="BC13" s="144"/>
      <c r="BD13" s="144"/>
      <c r="BE13" s="144"/>
      <c r="BF13" s="144"/>
      <c r="BG13" s="144"/>
      <c r="BH13" s="144"/>
      <c r="BI13" s="144"/>
      <c r="BJ13" s="144"/>
      <c r="BK13" s="144"/>
      <c r="BL13" s="144"/>
      <c r="BM13" s="144"/>
      <c r="BN13" s="144"/>
      <c r="BO13" s="144"/>
      <c r="BP13" s="144"/>
      <c r="BQ13" s="144"/>
      <c r="BR13" s="144"/>
      <c r="BS13" s="144"/>
      <c r="BT13" s="144"/>
      <c r="BU13" s="144"/>
      <c r="BV13" s="144"/>
      <c r="BW13" s="144"/>
      <c r="BX13" s="144"/>
      <c r="BY13" s="144"/>
      <c r="BZ13" s="144"/>
      <c r="CA13" s="144"/>
      <c r="CB13" s="144"/>
      <c r="CC13" s="144"/>
      <c r="CD13" s="144"/>
      <c r="CE13" s="144"/>
      <c r="CF13" s="144"/>
      <c r="CG13" s="144"/>
      <c r="CH13" s="144"/>
    </row>
    <row r="14" ht="24.95" customHeight="1" spans="1:86">
      <c r="A14" s="155" t="str">
        <f>IF($D$1&lt;&gt;"",参数计算!A16,"")</f>
        <v/>
      </c>
      <c r="B14" s="155" t="str">
        <f>IF($D$1&lt;&gt;"",参数计算!B16,"")</f>
        <v/>
      </c>
      <c r="C14" s="155" t="str">
        <f>IF($D$1&lt;&gt;"",参数计算!C16,"")</f>
        <v/>
      </c>
      <c r="D14" s="156" t="str">
        <f>IF(AND(A$6&lt;&gt;"",$D$4&lt;&gt;""),平时!I14,"")</f>
        <v/>
      </c>
      <c r="E14" s="156" t="str">
        <f>IF(AND(A14&lt;&gt;"",$E$4&lt;&gt;""),期末!I14,"")</f>
        <v/>
      </c>
      <c r="F14" s="156" t="str">
        <f>IF(AND(A14&lt;&gt;"",$F$4&lt;&gt;""),过程!I14,"")</f>
        <v/>
      </c>
      <c r="G14" s="156" t="str">
        <f t="shared" si="1"/>
        <v/>
      </c>
      <c r="H14" s="144"/>
      <c r="I14" s="144"/>
      <c r="J14" s="144"/>
      <c r="K14" s="144"/>
      <c r="L14" s="144"/>
      <c r="M14" s="144"/>
      <c r="N14" s="144"/>
      <c r="O14" s="144"/>
      <c r="P14" s="144"/>
      <c r="Q14" s="144"/>
      <c r="R14" s="144"/>
      <c r="S14" s="144"/>
      <c r="T14" s="144"/>
      <c r="U14" s="144"/>
      <c r="V14" s="144"/>
      <c r="W14" s="144"/>
      <c r="X14" s="144"/>
      <c r="Y14" s="144"/>
      <c r="Z14" s="144"/>
      <c r="AA14" s="144"/>
      <c r="AB14" s="144"/>
      <c r="AC14" s="144"/>
      <c r="AD14" s="144"/>
      <c r="AE14" s="144"/>
      <c r="AF14" s="144"/>
      <c r="AG14" s="144"/>
      <c r="AH14" s="144"/>
      <c r="AI14" s="144"/>
      <c r="AJ14" s="144"/>
      <c r="AK14" s="144"/>
      <c r="AL14" s="144"/>
      <c r="AM14" s="144"/>
      <c r="AN14" s="144"/>
      <c r="AO14" s="144"/>
      <c r="AP14" s="144"/>
      <c r="AQ14" s="144"/>
      <c r="AR14" s="144"/>
      <c r="AS14" s="144"/>
      <c r="AT14" s="144"/>
      <c r="AU14" s="144"/>
      <c r="AV14" s="144"/>
      <c r="AW14" s="144"/>
      <c r="AX14" s="144"/>
      <c r="AY14" s="144"/>
      <c r="AZ14" s="144"/>
      <c r="BA14" s="144"/>
      <c r="BB14" s="144"/>
      <c r="BC14" s="144"/>
      <c r="BD14" s="144"/>
      <c r="BE14" s="144"/>
      <c r="BF14" s="144"/>
      <c r="BG14" s="144"/>
      <c r="BH14" s="144"/>
      <c r="BI14" s="144"/>
      <c r="BJ14" s="144"/>
      <c r="BK14" s="144"/>
      <c r="BL14" s="144"/>
      <c r="BM14" s="144"/>
      <c r="BN14" s="144"/>
      <c r="BO14" s="144"/>
      <c r="BP14" s="144"/>
      <c r="BQ14" s="144"/>
      <c r="BR14" s="144"/>
      <c r="BS14" s="144"/>
      <c r="BT14" s="144"/>
      <c r="BU14" s="144"/>
      <c r="BV14" s="144"/>
      <c r="BW14" s="144"/>
      <c r="BX14" s="144"/>
      <c r="BY14" s="144"/>
      <c r="BZ14" s="144"/>
      <c r="CA14" s="144"/>
      <c r="CB14" s="144"/>
      <c r="CC14" s="144"/>
      <c r="CD14" s="144"/>
      <c r="CE14" s="144"/>
      <c r="CF14" s="144"/>
      <c r="CG14" s="144"/>
      <c r="CH14" s="144"/>
    </row>
    <row r="15" ht="24.95" customHeight="1" spans="1:86">
      <c r="A15" s="155" t="str">
        <f>IF($D$1&lt;&gt;"",参数计算!A17,"")</f>
        <v/>
      </c>
      <c r="B15" s="155" t="str">
        <f>IF($D$1&lt;&gt;"",参数计算!B17,"")</f>
        <v/>
      </c>
      <c r="C15" s="155" t="str">
        <f>IF($D$1&lt;&gt;"",参数计算!C17,"")</f>
        <v/>
      </c>
      <c r="D15" s="156" t="str">
        <f>IF(AND(A$6&lt;&gt;"",$D$4&lt;&gt;""),平时!I15,"")</f>
        <v/>
      </c>
      <c r="E15" s="156" t="str">
        <f>IF(AND(A15&lt;&gt;"",$E$4&lt;&gt;""),期末!I15,"")</f>
        <v/>
      </c>
      <c r="F15" s="156" t="str">
        <f>IF(AND(A15&lt;&gt;"",$F$4&lt;&gt;""),过程!I15,"")</f>
        <v/>
      </c>
      <c r="G15" s="156" t="str">
        <f t="shared" si="1"/>
        <v/>
      </c>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4"/>
      <c r="AZ15" s="144"/>
      <c r="BA15" s="144"/>
      <c r="BB15" s="144"/>
      <c r="BC15" s="144"/>
      <c r="BD15" s="144"/>
      <c r="BE15" s="144"/>
      <c r="BF15" s="144"/>
      <c r="BG15" s="144"/>
      <c r="BH15" s="144"/>
      <c r="BI15" s="144"/>
      <c r="BJ15" s="144"/>
      <c r="BK15" s="144"/>
      <c r="BL15" s="144"/>
      <c r="BM15" s="144"/>
      <c r="BN15" s="144"/>
      <c r="BO15" s="144"/>
      <c r="BP15" s="144"/>
      <c r="BQ15" s="144"/>
      <c r="BR15" s="144"/>
      <c r="BS15" s="144"/>
      <c r="BT15" s="144"/>
      <c r="BU15" s="144"/>
      <c r="BV15" s="144"/>
      <c r="BW15" s="144"/>
      <c r="BX15" s="144"/>
      <c r="BY15" s="144"/>
      <c r="BZ15" s="144"/>
      <c r="CA15" s="144"/>
      <c r="CB15" s="144"/>
      <c r="CC15" s="144"/>
      <c r="CD15" s="144"/>
      <c r="CE15" s="144"/>
      <c r="CF15" s="144"/>
      <c r="CG15" s="144"/>
      <c r="CH15" s="144"/>
    </row>
    <row r="16" ht="24.95" customHeight="1" spans="1:86">
      <c r="A16" s="155" t="str">
        <f>IF($D$1&lt;&gt;"",参数计算!A18,"")</f>
        <v/>
      </c>
      <c r="B16" s="155" t="str">
        <f>IF($D$1&lt;&gt;"",参数计算!B18,"")</f>
        <v/>
      </c>
      <c r="C16" s="155" t="str">
        <f>IF($D$1&lt;&gt;"",参数计算!C18,"")</f>
        <v/>
      </c>
      <c r="D16" s="156" t="str">
        <f>IF(AND(A$6&lt;&gt;"",$D$4&lt;&gt;""),平时!I16,"")</f>
        <v/>
      </c>
      <c r="E16" s="156" t="str">
        <f>IF(AND(A16&lt;&gt;"",$E$4&lt;&gt;""),期末!I16,"")</f>
        <v/>
      </c>
      <c r="F16" s="156" t="str">
        <f>IF(AND(A16&lt;&gt;"",$F$4&lt;&gt;""),过程!I16,"")</f>
        <v/>
      </c>
      <c r="G16" s="156" t="str">
        <f t="shared" si="1"/>
        <v/>
      </c>
      <c r="H16" s="144"/>
      <c r="I16" s="144"/>
      <c r="J16" s="144"/>
      <c r="K16" s="144"/>
      <c r="L16" s="144"/>
      <c r="M16" s="144"/>
      <c r="N16" s="144"/>
      <c r="O16" s="144"/>
      <c r="P16" s="144"/>
      <c r="Q16" s="144"/>
      <c r="R16" s="144"/>
      <c r="S16" s="144"/>
      <c r="T16" s="144"/>
      <c r="U16" s="144"/>
      <c r="V16" s="144"/>
      <c r="W16" s="144"/>
      <c r="X16" s="144"/>
      <c r="Y16" s="144"/>
      <c r="Z16" s="144"/>
      <c r="AA16" s="144"/>
      <c r="AB16" s="144"/>
      <c r="AC16" s="144"/>
      <c r="AD16" s="144"/>
      <c r="AE16" s="144"/>
      <c r="AF16" s="144"/>
      <c r="AG16" s="144"/>
      <c r="AH16" s="144"/>
      <c r="AI16" s="144"/>
      <c r="AJ16" s="144"/>
      <c r="AK16" s="144"/>
      <c r="AL16" s="144"/>
      <c r="AM16" s="144"/>
      <c r="AN16" s="144"/>
      <c r="AO16" s="144"/>
      <c r="AP16" s="144"/>
      <c r="AQ16" s="144"/>
      <c r="AR16" s="144"/>
      <c r="AS16" s="144"/>
      <c r="AT16" s="144"/>
      <c r="AU16" s="144"/>
      <c r="AV16" s="144"/>
      <c r="AW16" s="144"/>
      <c r="AX16" s="144"/>
      <c r="AY16" s="144"/>
      <c r="AZ16" s="144"/>
      <c r="BA16" s="144"/>
      <c r="BB16" s="144"/>
      <c r="BC16" s="144"/>
      <c r="BD16" s="144"/>
      <c r="BE16" s="144"/>
      <c r="BF16" s="144"/>
      <c r="BG16" s="144"/>
      <c r="BH16" s="144"/>
      <c r="BI16" s="144"/>
      <c r="BJ16" s="144"/>
      <c r="BK16" s="144"/>
      <c r="BL16" s="144"/>
      <c r="BM16" s="144"/>
      <c r="BN16" s="144"/>
      <c r="BO16" s="144"/>
      <c r="BP16" s="144"/>
      <c r="BQ16" s="144"/>
      <c r="BR16" s="144"/>
      <c r="BS16" s="144"/>
      <c r="BT16" s="144"/>
      <c r="BU16" s="144"/>
      <c r="BV16" s="144"/>
      <c r="BW16" s="144"/>
      <c r="BX16" s="144"/>
      <c r="BY16" s="144"/>
      <c r="BZ16" s="144"/>
      <c r="CA16" s="144"/>
      <c r="CB16" s="144"/>
      <c r="CC16" s="144"/>
      <c r="CD16" s="144"/>
      <c r="CE16" s="144"/>
      <c r="CF16" s="144"/>
      <c r="CG16" s="144"/>
      <c r="CH16" s="144"/>
    </row>
    <row r="17" ht="24.95" customHeight="1" spans="1:86">
      <c r="A17" s="155" t="str">
        <f>IF($D$1&lt;&gt;"",参数计算!A19,"")</f>
        <v/>
      </c>
      <c r="B17" s="155" t="str">
        <f>IF($D$1&lt;&gt;"",参数计算!B19,"")</f>
        <v/>
      </c>
      <c r="C17" s="155" t="str">
        <f>IF($D$1&lt;&gt;"",参数计算!C19,"")</f>
        <v/>
      </c>
      <c r="D17" s="156" t="str">
        <f>IF(AND(A$6&lt;&gt;"",$D$4&lt;&gt;""),平时!I17,"")</f>
        <v/>
      </c>
      <c r="E17" s="156" t="str">
        <f>IF(AND(A17&lt;&gt;"",$E$4&lt;&gt;""),期末!I17,"")</f>
        <v/>
      </c>
      <c r="F17" s="156" t="str">
        <f>IF(AND(A17&lt;&gt;"",$F$4&lt;&gt;""),过程!I17,"")</f>
        <v/>
      </c>
      <c r="G17" s="156" t="str">
        <f t="shared" si="1"/>
        <v/>
      </c>
      <c r="H17" s="144"/>
      <c r="I17" s="144"/>
      <c r="J17" s="144"/>
      <c r="K17" s="144"/>
      <c r="L17" s="144"/>
      <c r="M17" s="144"/>
      <c r="N17" s="144"/>
      <c r="O17" s="144"/>
      <c r="P17" s="144"/>
      <c r="Q17" s="144"/>
      <c r="R17" s="144"/>
      <c r="S17" s="144"/>
      <c r="T17" s="144"/>
      <c r="U17" s="144"/>
      <c r="V17" s="144"/>
      <c r="W17" s="144"/>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T17" s="144"/>
      <c r="AU17" s="144"/>
      <c r="AV17" s="144"/>
      <c r="AW17" s="144"/>
      <c r="AX17" s="144"/>
      <c r="AY17" s="144"/>
      <c r="AZ17" s="144"/>
      <c r="BA17" s="144"/>
      <c r="BB17" s="144"/>
      <c r="BC17" s="144"/>
      <c r="BD17" s="144"/>
      <c r="BE17" s="144"/>
      <c r="BF17" s="144"/>
      <c r="BG17" s="144"/>
      <c r="BH17" s="144"/>
      <c r="BI17" s="144"/>
      <c r="BJ17" s="144"/>
      <c r="BK17" s="144"/>
      <c r="BL17" s="144"/>
      <c r="BM17" s="144"/>
      <c r="BN17" s="144"/>
      <c r="BO17" s="144"/>
      <c r="BP17" s="144"/>
      <c r="BQ17" s="144"/>
      <c r="BR17" s="144"/>
      <c r="BS17" s="144"/>
      <c r="BT17" s="144"/>
      <c r="BU17" s="144"/>
      <c r="BV17" s="144"/>
      <c r="BW17" s="144"/>
      <c r="BX17" s="144"/>
      <c r="BY17" s="144"/>
      <c r="BZ17" s="144"/>
      <c r="CA17" s="144"/>
      <c r="CB17" s="144"/>
      <c r="CC17" s="144"/>
      <c r="CD17" s="144"/>
      <c r="CE17" s="144"/>
      <c r="CF17" s="144"/>
      <c r="CG17" s="144"/>
      <c r="CH17" s="144"/>
    </row>
    <row r="18" ht="24.95" customHeight="1" spans="1:86">
      <c r="A18" s="155" t="str">
        <f>IF($D$1&lt;&gt;"",参数计算!A20,"")</f>
        <v/>
      </c>
      <c r="B18" s="155" t="str">
        <f>IF($D$1&lt;&gt;"",参数计算!B20,"")</f>
        <v/>
      </c>
      <c r="C18" s="155" t="str">
        <f>IF($D$1&lt;&gt;"",参数计算!C20,"")</f>
        <v/>
      </c>
      <c r="D18" s="156" t="str">
        <f>IF(AND(A$6&lt;&gt;"",$D$4&lt;&gt;""),平时!I18,"")</f>
        <v/>
      </c>
      <c r="E18" s="156" t="str">
        <f>IF(AND(A18&lt;&gt;"",$E$4&lt;&gt;""),期末!I18,"")</f>
        <v/>
      </c>
      <c r="F18" s="156" t="str">
        <f>IF(AND(A18&lt;&gt;"",$F$4&lt;&gt;""),过程!I18,"")</f>
        <v/>
      </c>
      <c r="G18" s="156" t="str">
        <f t="shared" si="1"/>
        <v/>
      </c>
      <c r="H18" s="144"/>
      <c r="I18" s="144"/>
      <c r="J18" s="144"/>
      <c r="K18" s="144"/>
      <c r="L18" s="144"/>
      <c r="M18" s="144"/>
      <c r="N18" s="144"/>
      <c r="O18" s="144"/>
      <c r="P18" s="144"/>
      <c r="Q18" s="144"/>
      <c r="R18" s="144"/>
      <c r="S18" s="144"/>
      <c r="T18" s="144"/>
      <c r="U18" s="144"/>
      <c r="V18" s="144"/>
      <c r="W18" s="144"/>
      <c r="X18" s="144"/>
      <c r="Y18" s="144"/>
      <c r="Z18" s="144"/>
      <c r="AA18" s="144"/>
      <c r="AB18" s="144"/>
      <c r="AC18" s="144"/>
      <c r="AD18" s="144"/>
      <c r="AE18" s="144"/>
      <c r="AF18" s="144"/>
      <c r="AG18" s="144"/>
      <c r="AH18" s="144"/>
      <c r="AI18" s="144"/>
      <c r="AJ18" s="144"/>
      <c r="AK18" s="144"/>
      <c r="AL18" s="144"/>
      <c r="AM18" s="144"/>
      <c r="AN18" s="144"/>
      <c r="AO18" s="144"/>
      <c r="AP18" s="144"/>
      <c r="AQ18" s="144"/>
      <c r="AR18" s="144"/>
      <c r="AS18" s="144"/>
      <c r="AT18" s="144"/>
      <c r="AU18" s="144"/>
      <c r="AV18" s="144"/>
      <c r="AW18" s="144"/>
      <c r="AX18" s="144"/>
      <c r="AY18" s="144"/>
      <c r="AZ18" s="144"/>
      <c r="BA18" s="144"/>
      <c r="BB18" s="144"/>
      <c r="BC18" s="144"/>
      <c r="BD18" s="144"/>
      <c r="BE18" s="144"/>
      <c r="BF18" s="144"/>
      <c r="BG18" s="144"/>
      <c r="BH18" s="144"/>
      <c r="BI18" s="144"/>
      <c r="BJ18" s="144"/>
      <c r="BK18" s="144"/>
      <c r="BL18" s="144"/>
      <c r="BM18" s="144"/>
      <c r="BN18" s="144"/>
      <c r="BO18" s="144"/>
      <c r="BP18" s="144"/>
      <c r="BQ18" s="144"/>
      <c r="BR18" s="144"/>
      <c r="BS18" s="144"/>
      <c r="BT18" s="144"/>
      <c r="BU18" s="144"/>
      <c r="BV18" s="144"/>
      <c r="BW18" s="144"/>
      <c r="BX18" s="144"/>
      <c r="BY18" s="144"/>
      <c r="BZ18" s="144"/>
      <c r="CA18" s="144"/>
      <c r="CB18" s="144"/>
      <c r="CC18" s="144"/>
      <c r="CD18" s="144"/>
      <c r="CE18" s="144"/>
      <c r="CF18" s="144"/>
      <c r="CG18" s="144"/>
      <c r="CH18" s="144"/>
    </row>
    <row r="19" ht="24.95" customHeight="1" spans="1:86">
      <c r="A19" s="155" t="str">
        <f>IF($D$1&lt;&gt;"",参数计算!A21,"")</f>
        <v/>
      </c>
      <c r="B19" s="155" t="str">
        <f>IF($D$1&lt;&gt;"",参数计算!B21,"")</f>
        <v/>
      </c>
      <c r="C19" s="155" t="str">
        <f>IF($D$1&lt;&gt;"",参数计算!C21,"")</f>
        <v/>
      </c>
      <c r="D19" s="156" t="str">
        <f>IF(AND(A$6&lt;&gt;"",$D$4&lt;&gt;""),平时!I19,"")</f>
        <v/>
      </c>
      <c r="E19" s="156" t="str">
        <f>IF(AND(A19&lt;&gt;"",$E$4&lt;&gt;""),期末!I19,"")</f>
        <v/>
      </c>
      <c r="F19" s="156" t="str">
        <f>IF(AND(A19&lt;&gt;"",$F$4&lt;&gt;""),过程!I19,"")</f>
        <v/>
      </c>
      <c r="G19" s="156" t="str">
        <f t="shared" si="1"/>
        <v/>
      </c>
      <c r="H19" s="144"/>
      <c r="I19" s="144"/>
      <c r="J19" s="144"/>
      <c r="K19" s="144"/>
      <c r="L19" s="144"/>
      <c r="M19" s="144"/>
      <c r="N19" s="144"/>
      <c r="O19" s="144"/>
      <c r="P19" s="144"/>
      <c r="Q19" s="144"/>
      <c r="R19" s="144"/>
      <c r="S19" s="144"/>
      <c r="T19" s="144"/>
      <c r="U19" s="144"/>
      <c r="V19" s="144"/>
      <c r="W19" s="144"/>
      <c r="X19" s="144"/>
      <c r="Y19" s="144"/>
      <c r="Z19" s="144"/>
      <c r="AA19" s="144"/>
      <c r="AB19" s="144"/>
      <c r="AC19" s="144"/>
      <c r="AD19" s="144"/>
      <c r="AE19" s="144"/>
      <c r="AF19" s="144"/>
      <c r="AG19" s="144"/>
      <c r="AH19" s="144"/>
      <c r="AI19" s="144"/>
      <c r="AJ19" s="144"/>
      <c r="AK19" s="144"/>
      <c r="AL19" s="144"/>
      <c r="AM19" s="144"/>
      <c r="AN19" s="144"/>
      <c r="AO19" s="144"/>
      <c r="AP19" s="144"/>
      <c r="AQ19" s="144"/>
      <c r="AR19" s="144"/>
      <c r="AS19" s="144"/>
      <c r="AT19" s="144"/>
      <c r="AU19" s="144"/>
      <c r="AV19" s="144"/>
      <c r="AW19" s="144"/>
      <c r="AX19" s="144"/>
      <c r="AY19" s="144"/>
      <c r="AZ19" s="144"/>
      <c r="BA19" s="144"/>
      <c r="BB19" s="144"/>
      <c r="BC19" s="144"/>
      <c r="BD19" s="144"/>
      <c r="BE19" s="144"/>
      <c r="BF19" s="144"/>
      <c r="BG19" s="144"/>
      <c r="BH19" s="144"/>
      <c r="BI19" s="144"/>
      <c r="BJ19" s="144"/>
      <c r="BK19" s="144"/>
      <c r="BL19" s="144"/>
      <c r="BM19" s="144"/>
      <c r="BN19" s="144"/>
      <c r="BO19" s="144"/>
      <c r="BP19" s="144"/>
      <c r="BQ19" s="144"/>
      <c r="BR19" s="144"/>
      <c r="BS19" s="144"/>
      <c r="BT19" s="144"/>
      <c r="BU19" s="144"/>
      <c r="BV19" s="144"/>
      <c r="BW19" s="144"/>
      <c r="BX19" s="144"/>
      <c r="BY19" s="144"/>
      <c r="BZ19" s="144"/>
      <c r="CA19" s="144"/>
      <c r="CB19" s="144"/>
      <c r="CC19" s="144"/>
      <c r="CD19" s="144"/>
      <c r="CE19" s="144"/>
      <c r="CF19" s="144"/>
      <c r="CG19" s="144"/>
      <c r="CH19" s="144"/>
    </row>
    <row r="20" ht="24.95" customHeight="1" spans="1:86">
      <c r="A20" s="155" t="str">
        <f>IF($D$1&lt;&gt;"",参数计算!A22,"")</f>
        <v/>
      </c>
      <c r="B20" s="155" t="str">
        <f>IF($D$1&lt;&gt;"",参数计算!B22,"")</f>
        <v/>
      </c>
      <c r="C20" s="155" t="str">
        <f>IF($D$1&lt;&gt;"",参数计算!C22,"")</f>
        <v/>
      </c>
      <c r="D20" s="156" t="str">
        <f>IF(AND(A$6&lt;&gt;"",$D$4&lt;&gt;""),平时!I20,"")</f>
        <v/>
      </c>
      <c r="E20" s="156" t="str">
        <f>IF(AND(A20&lt;&gt;"",$E$4&lt;&gt;""),期末!I20,"")</f>
        <v/>
      </c>
      <c r="F20" s="156" t="str">
        <f>IF(AND(A20&lt;&gt;"",$F$4&lt;&gt;""),过程!I20,"")</f>
        <v/>
      </c>
      <c r="G20" s="156" t="str">
        <f t="shared" si="1"/>
        <v/>
      </c>
      <c r="H20" s="144"/>
      <c r="I20" s="144"/>
      <c r="J20" s="144"/>
      <c r="K20" s="144"/>
      <c r="L20" s="144"/>
      <c r="M20" s="144"/>
      <c r="N20" s="144"/>
      <c r="O20" s="144"/>
      <c r="P20" s="144"/>
      <c r="Q20" s="144"/>
      <c r="R20" s="144"/>
      <c r="S20" s="144"/>
      <c r="T20" s="144"/>
      <c r="U20" s="144"/>
      <c r="V20" s="144"/>
      <c r="W20" s="144"/>
      <c r="X20" s="144"/>
      <c r="Y20" s="144"/>
      <c r="Z20" s="144"/>
      <c r="AA20" s="144"/>
      <c r="AB20" s="144"/>
      <c r="AC20" s="144"/>
      <c r="AD20" s="144"/>
      <c r="AE20" s="144"/>
      <c r="AF20" s="144"/>
      <c r="AG20" s="144"/>
      <c r="AH20" s="144"/>
      <c r="AI20" s="144"/>
      <c r="AJ20" s="144"/>
      <c r="AK20" s="144"/>
      <c r="AL20" s="144"/>
      <c r="AM20" s="144"/>
      <c r="AN20" s="144"/>
      <c r="AO20" s="144"/>
      <c r="AP20" s="144"/>
      <c r="AQ20" s="144"/>
      <c r="AR20" s="144"/>
      <c r="AS20" s="144"/>
      <c r="AT20" s="144"/>
      <c r="AU20" s="144"/>
      <c r="AV20" s="144"/>
      <c r="AW20" s="144"/>
      <c r="AX20" s="144"/>
      <c r="AY20" s="144"/>
      <c r="AZ20" s="144"/>
      <c r="BA20" s="144"/>
      <c r="BB20" s="144"/>
      <c r="BC20" s="144"/>
      <c r="BD20" s="144"/>
      <c r="BE20" s="144"/>
      <c r="BF20" s="144"/>
      <c r="BG20" s="144"/>
      <c r="BH20" s="144"/>
      <c r="BI20" s="144"/>
      <c r="BJ20" s="144"/>
      <c r="BK20" s="144"/>
      <c r="BL20" s="144"/>
      <c r="BM20" s="144"/>
      <c r="BN20" s="144"/>
      <c r="BO20" s="144"/>
      <c r="BP20" s="144"/>
      <c r="BQ20" s="144"/>
      <c r="BR20" s="144"/>
      <c r="BS20" s="144"/>
      <c r="BT20" s="144"/>
      <c r="BU20" s="144"/>
      <c r="BV20" s="144"/>
      <c r="BW20" s="144"/>
      <c r="BX20" s="144"/>
      <c r="BY20" s="144"/>
      <c r="BZ20" s="144"/>
      <c r="CA20" s="144"/>
      <c r="CB20" s="144"/>
      <c r="CC20" s="144"/>
      <c r="CD20" s="144"/>
      <c r="CE20" s="144"/>
      <c r="CF20" s="144"/>
      <c r="CG20" s="144"/>
      <c r="CH20" s="144"/>
    </row>
    <row r="21" ht="24.95" customHeight="1" spans="1:86">
      <c r="A21" s="155" t="str">
        <f>IF($D$1&lt;&gt;"",参数计算!A23,"")</f>
        <v/>
      </c>
      <c r="B21" s="155" t="str">
        <f>IF($D$1&lt;&gt;"",参数计算!B23,"")</f>
        <v/>
      </c>
      <c r="C21" s="155" t="str">
        <f>IF($D$1&lt;&gt;"",参数计算!C23,"")</f>
        <v/>
      </c>
      <c r="D21" s="156" t="str">
        <f>IF(AND(A$6&lt;&gt;"",$D$4&lt;&gt;""),平时!I21,"")</f>
        <v/>
      </c>
      <c r="E21" s="156" t="str">
        <f>IF(AND(A21&lt;&gt;"",$E$4&lt;&gt;""),期末!I21,"")</f>
        <v/>
      </c>
      <c r="F21" s="156" t="str">
        <f>IF(AND(A21&lt;&gt;"",$F$4&lt;&gt;""),过程!I21,"")</f>
        <v/>
      </c>
      <c r="G21" s="156" t="str">
        <f t="shared" si="1"/>
        <v/>
      </c>
      <c r="H21" s="144"/>
      <c r="I21" s="144"/>
      <c r="J21" s="144"/>
      <c r="K21" s="144"/>
      <c r="L21" s="144"/>
      <c r="M21" s="144"/>
      <c r="N21" s="144"/>
      <c r="O21" s="144"/>
      <c r="P21" s="144"/>
      <c r="Q21" s="144"/>
      <c r="R21" s="144"/>
      <c r="S21" s="144"/>
      <c r="T21" s="144"/>
      <c r="U21" s="144"/>
      <c r="V21" s="144"/>
      <c r="W21" s="144"/>
      <c r="X21" s="144"/>
      <c r="Y21" s="144"/>
      <c r="Z21" s="144"/>
      <c r="AA21" s="144"/>
      <c r="AB21" s="144"/>
      <c r="AC21" s="144"/>
      <c r="AD21" s="144"/>
      <c r="AE21" s="144"/>
      <c r="AF21" s="144"/>
      <c r="AG21" s="144"/>
      <c r="AH21" s="144"/>
      <c r="AI21" s="144"/>
      <c r="AJ21" s="144"/>
      <c r="AK21" s="144"/>
      <c r="AL21" s="144"/>
      <c r="AM21" s="144"/>
      <c r="AN21" s="144"/>
      <c r="AO21" s="144"/>
      <c r="AP21" s="144"/>
      <c r="AQ21" s="144"/>
      <c r="AR21" s="144"/>
      <c r="AS21" s="144"/>
      <c r="AT21" s="144"/>
      <c r="AU21" s="144"/>
      <c r="AV21" s="144"/>
      <c r="AW21" s="144"/>
      <c r="AX21" s="144"/>
      <c r="AY21" s="144"/>
      <c r="AZ21" s="144"/>
      <c r="BA21" s="144"/>
      <c r="BB21" s="144"/>
      <c r="BC21" s="144"/>
      <c r="BD21" s="144"/>
      <c r="BE21" s="144"/>
      <c r="BF21" s="144"/>
      <c r="BG21" s="144"/>
      <c r="BH21" s="144"/>
      <c r="BI21" s="144"/>
      <c r="BJ21" s="144"/>
      <c r="BK21" s="144"/>
      <c r="BL21" s="144"/>
      <c r="BM21" s="144"/>
      <c r="BN21" s="144"/>
      <c r="BO21" s="144"/>
      <c r="BP21" s="144"/>
      <c r="BQ21" s="144"/>
      <c r="BR21" s="144"/>
      <c r="BS21" s="144"/>
      <c r="BT21" s="144"/>
      <c r="BU21" s="144"/>
      <c r="BV21" s="144"/>
      <c r="BW21" s="144"/>
      <c r="BX21" s="144"/>
      <c r="BY21" s="144"/>
      <c r="BZ21" s="144"/>
      <c r="CA21" s="144"/>
      <c r="CB21" s="144"/>
      <c r="CC21" s="144"/>
      <c r="CD21" s="144"/>
      <c r="CE21" s="144"/>
      <c r="CF21" s="144"/>
      <c r="CG21" s="144"/>
      <c r="CH21" s="144"/>
    </row>
    <row r="22" ht="24.95" customHeight="1" spans="1:86">
      <c r="A22" s="155" t="str">
        <f>IF($D$1&lt;&gt;"",参数计算!A24,"")</f>
        <v/>
      </c>
      <c r="B22" s="155" t="str">
        <f>IF($D$1&lt;&gt;"",参数计算!B24,"")</f>
        <v/>
      </c>
      <c r="C22" s="155" t="str">
        <f>IF($D$1&lt;&gt;"",参数计算!C24,"")</f>
        <v/>
      </c>
      <c r="D22" s="156" t="str">
        <f>IF(AND(A$6&lt;&gt;"",$D$4&lt;&gt;""),平时!I22,"")</f>
        <v/>
      </c>
      <c r="E22" s="156" t="str">
        <f>IF(AND(A22&lt;&gt;"",$E$4&lt;&gt;""),期末!I22,"")</f>
        <v/>
      </c>
      <c r="F22" s="156" t="str">
        <f>IF(AND(A22&lt;&gt;"",$F$4&lt;&gt;""),过程!I22,"")</f>
        <v/>
      </c>
      <c r="G22" s="156" t="str">
        <f t="shared" si="1"/>
        <v/>
      </c>
      <c r="H22" s="144"/>
      <c r="I22" s="144"/>
      <c r="J22" s="144"/>
      <c r="K22" s="144"/>
      <c r="L22" s="144"/>
      <c r="M22" s="144"/>
      <c r="N22" s="144"/>
      <c r="O22" s="144"/>
      <c r="P22" s="144"/>
      <c r="Q22" s="144"/>
      <c r="R22" s="144"/>
      <c r="S22" s="144"/>
      <c r="T22" s="144"/>
      <c r="U22" s="144"/>
      <c r="V22" s="144"/>
      <c r="W22" s="144"/>
      <c r="X22" s="144"/>
      <c r="Y22" s="144"/>
      <c r="Z22" s="144"/>
      <c r="AA22" s="144"/>
      <c r="AB22" s="144"/>
      <c r="AC22" s="144"/>
      <c r="AD22" s="144"/>
      <c r="AE22" s="144"/>
      <c r="AF22" s="144"/>
      <c r="AG22" s="144"/>
      <c r="AH22" s="144"/>
      <c r="AI22" s="144"/>
      <c r="AJ22" s="144"/>
      <c r="AK22" s="144"/>
      <c r="AL22" s="144"/>
      <c r="AM22" s="144"/>
      <c r="AN22" s="144"/>
      <c r="AO22" s="144"/>
      <c r="AP22" s="144"/>
      <c r="AQ22" s="144"/>
      <c r="AR22" s="144"/>
      <c r="AS22" s="144"/>
      <c r="AT22" s="144"/>
      <c r="AU22" s="144"/>
      <c r="AV22" s="144"/>
      <c r="AW22" s="144"/>
      <c r="AX22" s="144"/>
      <c r="AY22" s="144"/>
      <c r="AZ22" s="144"/>
      <c r="BA22" s="144"/>
      <c r="BB22" s="144"/>
      <c r="BC22" s="144"/>
      <c r="BD22" s="144"/>
      <c r="BE22" s="144"/>
      <c r="BF22" s="144"/>
      <c r="BG22" s="144"/>
      <c r="BH22" s="144"/>
      <c r="BI22" s="144"/>
      <c r="BJ22" s="144"/>
      <c r="BK22" s="144"/>
      <c r="BL22" s="144"/>
      <c r="BM22" s="144"/>
      <c r="BN22" s="144"/>
      <c r="BO22" s="144"/>
      <c r="BP22" s="144"/>
      <c r="BQ22" s="144"/>
      <c r="BR22" s="144"/>
      <c r="BS22" s="144"/>
      <c r="BT22" s="144"/>
      <c r="BU22" s="144"/>
      <c r="BV22" s="144"/>
      <c r="BW22" s="144"/>
      <c r="BX22" s="144"/>
      <c r="BY22" s="144"/>
      <c r="BZ22" s="144"/>
      <c r="CA22" s="144"/>
      <c r="CB22" s="144"/>
      <c r="CC22" s="144"/>
      <c r="CD22" s="144"/>
      <c r="CE22" s="144"/>
      <c r="CF22" s="144"/>
      <c r="CG22" s="144"/>
      <c r="CH22" s="144"/>
    </row>
    <row r="23" ht="24.95" customHeight="1" spans="1:86">
      <c r="A23" s="155" t="str">
        <f>IF($D$1&lt;&gt;"",参数计算!A25,"")</f>
        <v/>
      </c>
      <c r="B23" s="155" t="str">
        <f>IF($D$1&lt;&gt;"",参数计算!B25,"")</f>
        <v/>
      </c>
      <c r="C23" s="155" t="str">
        <f>IF($D$1&lt;&gt;"",参数计算!C25,"")</f>
        <v/>
      </c>
      <c r="D23" s="156" t="str">
        <f>IF(AND(A$6&lt;&gt;"",$D$4&lt;&gt;""),平时!I23,"")</f>
        <v/>
      </c>
      <c r="E23" s="156" t="str">
        <f>IF(AND(A23&lt;&gt;"",$E$4&lt;&gt;""),期末!I23,"")</f>
        <v/>
      </c>
      <c r="F23" s="156" t="str">
        <f>IF(AND(A23&lt;&gt;"",$F$4&lt;&gt;""),过程!I23,"")</f>
        <v/>
      </c>
      <c r="G23" s="156" t="str">
        <f t="shared" si="1"/>
        <v/>
      </c>
      <c r="H23" s="144"/>
      <c r="I23" s="144"/>
      <c r="J23" s="144"/>
      <c r="K23" s="144"/>
      <c r="L23" s="144"/>
      <c r="M23" s="144"/>
      <c r="N23" s="144"/>
      <c r="O23" s="144"/>
      <c r="P23" s="144"/>
      <c r="Q23" s="144"/>
      <c r="R23" s="144"/>
      <c r="S23" s="144"/>
      <c r="T23" s="144"/>
      <c r="U23" s="144"/>
      <c r="V23" s="144"/>
      <c r="W23" s="144"/>
      <c r="X23" s="144"/>
      <c r="Y23" s="144"/>
      <c r="Z23" s="144"/>
      <c r="AA23" s="144"/>
      <c r="AB23" s="144"/>
      <c r="AC23" s="144"/>
      <c r="AD23" s="144"/>
      <c r="AE23" s="144"/>
      <c r="AF23" s="144"/>
      <c r="AG23" s="144"/>
      <c r="AH23" s="144"/>
      <c r="AI23" s="144"/>
      <c r="AJ23" s="144"/>
      <c r="AK23" s="144"/>
      <c r="AL23" s="144"/>
      <c r="AM23" s="144"/>
      <c r="AN23" s="144"/>
      <c r="AO23" s="144"/>
      <c r="AP23" s="144"/>
      <c r="AQ23" s="144"/>
      <c r="AR23" s="144"/>
      <c r="AS23" s="144"/>
      <c r="AT23" s="144"/>
      <c r="AU23" s="144"/>
      <c r="AV23" s="144"/>
      <c r="AW23" s="144"/>
      <c r="AX23" s="144"/>
      <c r="AY23" s="144"/>
      <c r="AZ23" s="144"/>
      <c r="BA23" s="144"/>
      <c r="BB23" s="144"/>
      <c r="BC23" s="144"/>
      <c r="BD23" s="144"/>
      <c r="BE23" s="144"/>
      <c r="BF23" s="144"/>
      <c r="BG23" s="144"/>
      <c r="BH23" s="144"/>
      <c r="BI23" s="144"/>
      <c r="BJ23" s="144"/>
      <c r="BK23" s="144"/>
      <c r="BL23" s="144"/>
      <c r="BM23" s="144"/>
      <c r="BN23" s="144"/>
      <c r="BO23" s="144"/>
      <c r="BP23" s="144"/>
      <c r="BQ23" s="144"/>
      <c r="BR23" s="144"/>
      <c r="BS23" s="144"/>
      <c r="BT23" s="144"/>
      <c r="BU23" s="144"/>
      <c r="BV23" s="144"/>
      <c r="BW23" s="144"/>
      <c r="BX23" s="144"/>
      <c r="BY23" s="144"/>
      <c r="BZ23" s="144"/>
      <c r="CA23" s="144"/>
      <c r="CB23" s="144"/>
      <c r="CC23" s="144"/>
      <c r="CD23" s="144"/>
      <c r="CE23" s="144"/>
      <c r="CF23" s="144"/>
      <c r="CG23" s="144"/>
      <c r="CH23" s="144"/>
    </row>
    <row r="24" ht="24.95" customHeight="1" spans="1:86">
      <c r="A24" s="155" t="str">
        <f>IF($D$1&lt;&gt;"",参数计算!A26,"")</f>
        <v/>
      </c>
      <c r="B24" s="155" t="str">
        <f>IF($D$1&lt;&gt;"",参数计算!B26,"")</f>
        <v/>
      </c>
      <c r="C24" s="155" t="str">
        <f>IF($D$1&lt;&gt;"",参数计算!C26,"")</f>
        <v/>
      </c>
      <c r="D24" s="156" t="str">
        <f>IF(AND(A$6&lt;&gt;"",$D$4&lt;&gt;""),平时!I24,"")</f>
        <v/>
      </c>
      <c r="E24" s="156" t="str">
        <f>IF(AND(A24&lt;&gt;"",$E$4&lt;&gt;""),期末!I24,"")</f>
        <v/>
      </c>
      <c r="F24" s="156" t="str">
        <f>IF(AND(A24&lt;&gt;"",$F$4&lt;&gt;""),过程!I24,"")</f>
        <v/>
      </c>
      <c r="G24" s="156" t="str">
        <f t="shared" si="1"/>
        <v/>
      </c>
      <c r="H24" s="144"/>
      <c r="I24" s="144"/>
      <c r="J24" s="144"/>
      <c r="K24" s="144"/>
      <c r="L24" s="144"/>
      <c r="M24" s="144"/>
      <c r="N24" s="144"/>
      <c r="O24" s="144"/>
      <c r="P24" s="144"/>
      <c r="Q24" s="144"/>
      <c r="R24" s="144"/>
      <c r="S24" s="144"/>
      <c r="T24" s="144"/>
      <c r="U24" s="144"/>
      <c r="V24" s="144"/>
      <c r="W24" s="144"/>
      <c r="X24" s="144"/>
      <c r="Y24" s="144"/>
      <c r="Z24" s="144"/>
      <c r="AA24" s="144"/>
      <c r="AB24" s="144"/>
      <c r="AC24" s="144"/>
      <c r="AD24" s="144"/>
      <c r="AE24" s="144"/>
      <c r="AF24" s="144"/>
      <c r="AG24" s="144"/>
      <c r="AH24" s="144"/>
      <c r="AI24" s="144"/>
      <c r="AJ24" s="144"/>
      <c r="AK24" s="144"/>
      <c r="AL24" s="144"/>
      <c r="AM24" s="144"/>
      <c r="AN24" s="144"/>
      <c r="AO24" s="144"/>
      <c r="AP24" s="144"/>
      <c r="AQ24" s="144"/>
      <c r="AR24" s="144"/>
      <c r="AS24" s="144"/>
      <c r="AT24" s="144"/>
      <c r="AU24" s="144"/>
      <c r="AV24" s="144"/>
      <c r="AW24" s="144"/>
      <c r="AX24" s="144"/>
      <c r="AY24" s="144"/>
      <c r="AZ24" s="144"/>
      <c r="BA24" s="144"/>
      <c r="BB24" s="144"/>
      <c r="BC24" s="144"/>
      <c r="BD24" s="144"/>
      <c r="BE24" s="144"/>
      <c r="BF24" s="144"/>
      <c r="BG24" s="144"/>
      <c r="BH24" s="144"/>
      <c r="BI24" s="144"/>
      <c r="BJ24" s="144"/>
      <c r="BK24" s="144"/>
      <c r="BL24" s="144"/>
      <c r="BM24" s="144"/>
      <c r="BN24" s="144"/>
      <c r="BO24" s="144"/>
      <c r="BP24" s="144"/>
      <c r="BQ24" s="144"/>
      <c r="BR24" s="144"/>
      <c r="BS24" s="144"/>
      <c r="BT24" s="144"/>
      <c r="BU24" s="144"/>
      <c r="BV24" s="144"/>
      <c r="BW24" s="144"/>
      <c r="BX24" s="144"/>
      <c r="BY24" s="144"/>
      <c r="BZ24" s="144"/>
      <c r="CA24" s="144"/>
      <c r="CB24" s="144"/>
      <c r="CC24" s="144"/>
      <c r="CD24" s="144"/>
      <c r="CE24" s="144"/>
      <c r="CF24" s="144"/>
      <c r="CG24" s="144"/>
      <c r="CH24" s="144"/>
    </row>
    <row r="25" ht="24.95" customHeight="1" spans="1:86">
      <c r="A25" s="155" t="str">
        <f>IF($D$1&lt;&gt;"",参数计算!A27,"")</f>
        <v/>
      </c>
      <c r="B25" s="155" t="str">
        <f>IF($D$1&lt;&gt;"",参数计算!B27,"")</f>
        <v/>
      </c>
      <c r="C25" s="155" t="str">
        <f>IF($D$1&lt;&gt;"",参数计算!C27,"")</f>
        <v/>
      </c>
      <c r="D25" s="156" t="str">
        <f>IF(AND(A$6&lt;&gt;"",$D$4&lt;&gt;""),平时!I25,"")</f>
        <v/>
      </c>
      <c r="E25" s="156" t="str">
        <f>IF(AND(A25&lt;&gt;"",$E$4&lt;&gt;""),期末!I25,"")</f>
        <v/>
      </c>
      <c r="F25" s="156" t="str">
        <f>IF(AND(A25&lt;&gt;"",$F$4&lt;&gt;""),过程!I25,"")</f>
        <v/>
      </c>
      <c r="G25" s="156" t="str">
        <f t="shared" si="1"/>
        <v/>
      </c>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c r="AJ25" s="144"/>
      <c r="AK25" s="144"/>
      <c r="AL25" s="144"/>
      <c r="AM25" s="144"/>
      <c r="AN25" s="144"/>
      <c r="AO25" s="144"/>
      <c r="AP25" s="144"/>
      <c r="AQ25" s="144"/>
      <c r="AR25" s="144"/>
      <c r="AS25" s="144"/>
      <c r="AT25" s="144"/>
      <c r="AU25" s="144"/>
      <c r="AV25" s="144"/>
      <c r="AW25" s="144"/>
      <c r="AX25" s="144"/>
      <c r="AY25" s="144"/>
      <c r="AZ25" s="144"/>
      <c r="BA25" s="144"/>
      <c r="BB25" s="144"/>
      <c r="BC25" s="144"/>
      <c r="BD25" s="144"/>
      <c r="BE25" s="144"/>
      <c r="BF25" s="144"/>
      <c r="BG25" s="144"/>
      <c r="BH25" s="144"/>
      <c r="BI25" s="144"/>
      <c r="BJ25" s="144"/>
      <c r="BK25" s="144"/>
      <c r="BL25" s="144"/>
      <c r="BM25" s="144"/>
      <c r="BN25" s="144"/>
      <c r="BO25" s="144"/>
      <c r="BP25" s="144"/>
      <c r="BQ25" s="144"/>
      <c r="BR25" s="144"/>
      <c r="BS25" s="144"/>
      <c r="BT25" s="144"/>
      <c r="BU25" s="144"/>
      <c r="BV25" s="144"/>
      <c r="BW25" s="144"/>
      <c r="BX25" s="144"/>
      <c r="BY25" s="144"/>
      <c r="BZ25" s="144"/>
      <c r="CA25" s="144"/>
      <c r="CB25" s="144"/>
      <c r="CC25" s="144"/>
      <c r="CD25" s="144"/>
      <c r="CE25" s="144"/>
      <c r="CF25" s="144"/>
      <c r="CG25" s="144"/>
      <c r="CH25" s="144"/>
    </row>
    <row r="26" ht="24.95" customHeight="1" spans="1:86">
      <c r="A26" s="155" t="str">
        <f>IF($D$1&lt;&gt;"",参数计算!A28,"")</f>
        <v/>
      </c>
      <c r="B26" s="155" t="str">
        <f>IF($D$1&lt;&gt;"",参数计算!B28,"")</f>
        <v/>
      </c>
      <c r="C26" s="155" t="str">
        <f>IF($D$1&lt;&gt;"",参数计算!C28,"")</f>
        <v/>
      </c>
      <c r="D26" s="156" t="str">
        <f>IF(AND(A$6&lt;&gt;"",$D$4&lt;&gt;""),平时!I26,"")</f>
        <v/>
      </c>
      <c r="E26" s="156" t="str">
        <f>IF(AND(A26&lt;&gt;"",$E$4&lt;&gt;""),期末!I26,"")</f>
        <v/>
      </c>
      <c r="F26" s="156" t="str">
        <f>IF(AND(A26&lt;&gt;"",$F$4&lt;&gt;""),过程!I26,"")</f>
        <v/>
      </c>
      <c r="G26" s="156" t="str">
        <f t="shared" si="1"/>
        <v/>
      </c>
      <c r="H26" s="144"/>
      <c r="I26" s="144"/>
      <c r="J26" s="144"/>
      <c r="K26" s="144"/>
      <c r="L26" s="144"/>
      <c r="M26" s="144"/>
      <c r="N26" s="144"/>
      <c r="O26" s="144"/>
      <c r="P26" s="144"/>
      <c r="Q26" s="144"/>
      <c r="R26" s="144"/>
      <c r="S26" s="144"/>
      <c r="T26" s="144"/>
      <c r="U26" s="144"/>
      <c r="V26" s="144"/>
      <c r="W26" s="144"/>
      <c r="X26" s="144"/>
      <c r="Y26" s="144"/>
      <c r="Z26" s="144"/>
      <c r="AA26" s="144"/>
      <c r="AB26" s="144"/>
      <c r="AC26" s="144"/>
      <c r="AD26" s="144"/>
      <c r="AE26" s="144"/>
      <c r="AF26" s="144"/>
      <c r="AG26" s="144"/>
      <c r="AH26" s="144"/>
      <c r="AI26" s="144"/>
      <c r="AJ26" s="144"/>
      <c r="AK26" s="144"/>
      <c r="AL26" s="144"/>
      <c r="AM26" s="144"/>
      <c r="AN26" s="144"/>
      <c r="AO26" s="144"/>
      <c r="AP26" s="144"/>
      <c r="AQ26" s="144"/>
      <c r="AR26" s="144"/>
      <c r="AS26" s="144"/>
      <c r="AT26" s="144"/>
      <c r="AU26" s="144"/>
      <c r="AV26" s="144"/>
      <c r="AW26" s="144"/>
      <c r="AX26" s="144"/>
      <c r="AY26" s="144"/>
      <c r="AZ26" s="144"/>
      <c r="BA26" s="144"/>
      <c r="BB26" s="144"/>
      <c r="BC26" s="144"/>
      <c r="BD26" s="144"/>
      <c r="BE26" s="144"/>
      <c r="BF26" s="144"/>
      <c r="BG26" s="144"/>
      <c r="BH26" s="144"/>
      <c r="BI26" s="144"/>
      <c r="BJ26" s="144"/>
      <c r="BK26" s="144"/>
      <c r="BL26" s="144"/>
      <c r="BM26" s="144"/>
      <c r="BN26" s="144"/>
      <c r="BO26" s="144"/>
      <c r="BP26" s="144"/>
      <c r="BQ26" s="144"/>
      <c r="BR26" s="144"/>
      <c r="BS26" s="144"/>
      <c r="BT26" s="144"/>
      <c r="BU26" s="144"/>
      <c r="BV26" s="144"/>
      <c r="BW26" s="144"/>
      <c r="BX26" s="144"/>
      <c r="BY26" s="144"/>
      <c r="BZ26" s="144"/>
      <c r="CA26" s="144"/>
      <c r="CB26" s="144"/>
      <c r="CC26" s="144"/>
      <c r="CD26" s="144"/>
      <c r="CE26" s="144"/>
      <c r="CF26" s="144"/>
      <c r="CG26" s="144"/>
      <c r="CH26" s="144"/>
    </row>
    <row r="27" ht="24.95" customHeight="1" spans="1:86">
      <c r="A27" s="155" t="str">
        <f>IF($D$1&lt;&gt;"",参数计算!A29,"")</f>
        <v/>
      </c>
      <c r="B27" s="155" t="str">
        <f>IF($D$1&lt;&gt;"",参数计算!B29,"")</f>
        <v/>
      </c>
      <c r="C27" s="155" t="str">
        <f>IF($D$1&lt;&gt;"",参数计算!C29,"")</f>
        <v/>
      </c>
      <c r="D27" s="156" t="str">
        <f>IF(AND(A$6&lt;&gt;"",$D$4&lt;&gt;""),平时!I27,"")</f>
        <v/>
      </c>
      <c r="E27" s="156" t="str">
        <f>IF(AND(A27&lt;&gt;"",$E$4&lt;&gt;""),期末!I27,"")</f>
        <v/>
      </c>
      <c r="F27" s="156" t="str">
        <f>IF(AND(A27&lt;&gt;"",$F$4&lt;&gt;""),过程!I27,"")</f>
        <v/>
      </c>
      <c r="G27" s="156" t="str">
        <f t="shared" si="1"/>
        <v/>
      </c>
      <c r="H27" s="144"/>
      <c r="I27" s="144"/>
      <c r="J27" s="144"/>
      <c r="K27" s="144"/>
      <c r="L27" s="144"/>
      <c r="M27" s="144"/>
      <c r="N27" s="144"/>
      <c r="O27" s="144"/>
      <c r="P27" s="144"/>
      <c r="Q27" s="144"/>
      <c r="R27" s="144"/>
      <c r="S27" s="144"/>
      <c r="T27" s="144"/>
      <c r="U27" s="144"/>
      <c r="V27" s="144"/>
      <c r="W27" s="144"/>
      <c r="X27" s="144"/>
      <c r="Y27" s="144"/>
      <c r="Z27" s="144"/>
      <c r="AA27" s="144"/>
      <c r="AB27" s="144"/>
      <c r="AC27" s="144"/>
      <c r="AD27" s="144"/>
      <c r="AE27" s="144"/>
      <c r="AF27" s="144"/>
      <c r="AG27" s="144"/>
      <c r="AH27" s="144"/>
      <c r="AI27" s="144"/>
      <c r="AJ27" s="144"/>
      <c r="AK27" s="144"/>
      <c r="AL27" s="144"/>
      <c r="AM27" s="144"/>
      <c r="AN27" s="144"/>
      <c r="AO27" s="144"/>
      <c r="AP27" s="144"/>
      <c r="AQ27" s="144"/>
      <c r="AR27" s="144"/>
      <c r="AS27" s="144"/>
      <c r="AT27" s="144"/>
      <c r="AU27" s="144"/>
      <c r="AV27" s="144"/>
      <c r="AW27" s="144"/>
      <c r="AX27" s="144"/>
      <c r="AY27" s="144"/>
      <c r="AZ27" s="144"/>
      <c r="BA27" s="144"/>
      <c r="BB27" s="144"/>
      <c r="BC27" s="144"/>
      <c r="BD27" s="144"/>
      <c r="BE27" s="144"/>
      <c r="BF27" s="144"/>
      <c r="BG27" s="144"/>
      <c r="BH27" s="144"/>
      <c r="BI27" s="144"/>
      <c r="BJ27" s="144"/>
      <c r="BK27" s="144"/>
      <c r="BL27" s="144"/>
      <c r="BM27" s="144"/>
      <c r="BN27" s="144"/>
      <c r="BO27" s="144"/>
      <c r="BP27" s="144"/>
      <c r="BQ27" s="144"/>
      <c r="BR27" s="144"/>
      <c r="BS27" s="144"/>
      <c r="BT27" s="144"/>
      <c r="BU27" s="144"/>
      <c r="BV27" s="144"/>
      <c r="BW27" s="144"/>
      <c r="BX27" s="144"/>
      <c r="BY27" s="144"/>
      <c r="BZ27" s="144"/>
      <c r="CA27" s="144"/>
      <c r="CB27" s="144"/>
      <c r="CC27" s="144"/>
      <c r="CD27" s="144"/>
      <c r="CE27" s="144"/>
      <c r="CF27" s="144"/>
      <c r="CG27" s="144"/>
      <c r="CH27" s="144"/>
    </row>
    <row r="28" ht="24.95" customHeight="1" spans="1:86">
      <c r="A28" s="155" t="str">
        <f>IF($D$1&lt;&gt;"",参数计算!A30,"")</f>
        <v/>
      </c>
      <c r="B28" s="155" t="str">
        <f>IF($D$1&lt;&gt;"",参数计算!B30,"")</f>
        <v/>
      </c>
      <c r="C28" s="155" t="str">
        <f>IF($D$1&lt;&gt;"",参数计算!C30,"")</f>
        <v/>
      </c>
      <c r="D28" s="156" t="str">
        <f>IF(AND(A$6&lt;&gt;"",$D$4&lt;&gt;""),平时!I28,"")</f>
        <v/>
      </c>
      <c r="E28" s="156" t="str">
        <f>IF(AND(A28&lt;&gt;"",$E$4&lt;&gt;""),期末!I28,"")</f>
        <v/>
      </c>
      <c r="F28" s="156" t="str">
        <f>IF(AND(A28&lt;&gt;"",$F$4&lt;&gt;""),过程!I28,"")</f>
        <v/>
      </c>
      <c r="G28" s="156" t="str">
        <f t="shared" si="1"/>
        <v/>
      </c>
      <c r="H28" s="144"/>
      <c r="I28" s="144"/>
      <c r="J28" s="144"/>
      <c r="K28" s="144"/>
      <c r="L28" s="144"/>
      <c r="M28" s="144"/>
      <c r="N28" s="144"/>
      <c r="O28" s="144"/>
      <c r="P28" s="144"/>
      <c r="Q28" s="144"/>
      <c r="R28" s="144"/>
      <c r="S28" s="144"/>
      <c r="T28" s="144"/>
      <c r="U28" s="144"/>
      <c r="V28" s="144"/>
      <c r="W28" s="144"/>
      <c r="X28" s="144"/>
      <c r="Y28" s="144"/>
      <c r="Z28" s="144"/>
      <c r="AA28" s="144"/>
      <c r="AB28" s="144"/>
      <c r="AC28" s="144"/>
      <c r="AD28" s="144"/>
      <c r="AE28" s="144"/>
      <c r="AF28" s="144"/>
      <c r="AG28" s="144"/>
      <c r="AH28" s="144"/>
      <c r="AI28" s="144"/>
      <c r="AJ28" s="144"/>
      <c r="AK28" s="144"/>
      <c r="AL28" s="144"/>
      <c r="AM28" s="144"/>
      <c r="AN28" s="144"/>
      <c r="AO28" s="144"/>
      <c r="AP28" s="144"/>
      <c r="AQ28" s="144"/>
      <c r="AR28" s="144"/>
      <c r="AS28" s="144"/>
      <c r="AT28" s="144"/>
      <c r="AU28" s="144"/>
      <c r="AV28" s="144"/>
      <c r="AW28" s="144"/>
      <c r="AX28" s="144"/>
      <c r="AY28" s="144"/>
      <c r="AZ28" s="144"/>
      <c r="BA28" s="144"/>
      <c r="BB28" s="144"/>
      <c r="BC28" s="144"/>
      <c r="BD28" s="144"/>
      <c r="BE28" s="144"/>
      <c r="BF28" s="144"/>
      <c r="BG28" s="144"/>
      <c r="BH28" s="144"/>
      <c r="BI28" s="144"/>
      <c r="BJ28" s="144"/>
      <c r="BK28" s="144"/>
      <c r="BL28" s="144"/>
      <c r="BM28" s="144"/>
      <c r="BN28" s="144"/>
      <c r="BO28" s="144"/>
      <c r="BP28" s="144"/>
      <c r="BQ28" s="144"/>
      <c r="BR28" s="144"/>
      <c r="BS28" s="144"/>
      <c r="BT28" s="144"/>
      <c r="BU28" s="144"/>
      <c r="BV28" s="144"/>
      <c r="BW28" s="144"/>
      <c r="BX28" s="144"/>
      <c r="BY28" s="144"/>
      <c r="BZ28" s="144"/>
      <c r="CA28" s="144"/>
      <c r="CB28" s="144"/>
      <c r="CC28" s="144"/>
      <c r="CD28" s="144"/>
      <c r="CE28" s="144"/>
      <c r="CF28" s="144"/>
      <c r="CG28" s="144"/>
      <c r="CH28" s="144"/>
    </row>
    <row r="29" ht="24.95" customHeight="1" spans="1:86">
      <c r="A29" s="155" t="str">
        <f>IF($D$1&lt;&gt;"",参数计算!A31,"")</f>
        <v/>
      </c>
      <c r="B29" s="155" t="str">
        <f>IF($D$1&lt;&gt;"",参数计算!B31,"")</f>
        <v/>
      </c>
      <c r="C29" s="155" t="str">
        <f>IF($D$1&lt;&gt;"",参数计算!C31,"")</f>
        <v/>
      </c>
      <c r="D29" s="156" t="str">
        <f>IF(AND(A$6&lt;&gt;"",$D$4&lt;&gt;""),平时!I29,"")</f>
        <v/>
      </c>
      <c r="E29" s="156" t="str">
        <f>IF(AND(A29&lt;&gt;"",$E$4&lt;&gt;""),期末!I29,"")</f>
        <v/>
      </c>
      <c r="F29" s="156" t="str">
        <f>IF(AND(A29&lt;&gt;"",$F$4&lt;&gt;""),过程!I29,"")</f>
        <v/>
      </c>
      <c r="G29" s="156" t="str">
        <f t="shared" si="1"/>
        <v/>
      </c>
      <c r="H29" s="144"/>
      <c r="I29" s="144"/>
      <c r="J29" s="144"/>
      <c r="K29" s="144"/>
      <c r="L29" s="144"/>
      <c r="M29" s="144"/>
      <c r="N29" s="144"/>
      <c r="O29" s="144"/>
      <c r="P29" s="144"/>
      <c r="Q29" s="144"/>
      <c r="R29" s="144"/>
      <c r="S29" s="144"/>
      <c r="T29" s="144"/>
      <c r="U29" s="144"/>
      <c r="V29" s="144"/>
      <c r="W29" s="144"/>
      <c r="X29" s="144"/>
      <c r="Y29" s="144"/>
      <c r="Z29" s="144"/>
      <c r="AA29" s="144"/>
      <c r="AB29" s="144"/>
      <c r="AC29" s="144"/>
      <c r="AD29" s="144"/>
      <c r="AE29" s="144"/>
      <c r="AF29" s="144"/>
      <c r="AG29" s="144"/>
      <c r="AH29" s="144"/>
      <c r="AI29" s="144"/>
      <c r="AJ29" s="144"/>
      <c r="AK29" s="144"/>
      <c r="AL29" s="144"/>
      <c r="AM29" s="144"/>
      <c r="AN29" s="144"/>
      <c r="AO29" s="144"/>
      <c r="AP29" s="144"/>
      <c r="AQ29" s="144"/>
      <c r="AR29" s="144"/>
      <c r="AS29" s="144"/>
      <c r="AT29" s="144"/>
      <c r="AU29" s="144"/>
      <c r="AV29" s="144"/>
      <c r="AW29" s="144"/>
      <c r="AX29" s="144"/>
      <c r="AY29" s="144"/>
      <c r="AZ29" s="144"/>
      <c r="BA29" s="144"/>
      <c r="BB29" s="144"/>
      <c r="BC29" s="144"/>
      <c r="BD29" s="144"/>
      <c r="BE29" s="144"/>
      <c r="BF29" s="144"/>
      <c r="BG29" s="144"/>
      <c r="BH29" s="144"/>
      <c r="BI29" s="144"/>
      <c r="BJ29" s="144"/>
      <c r="BK29" s="144"/>
      <c r="BL29" s="144"/>
      <c r="BM29" s="144"/>
      <c r="BN29" s="144"/>
      <c r="BO29" s="144"/>
      <c r="BP29" s="144"/>
      <c r="BQ29" s="144"/>
      <c r="BR29" s="144"/>
      <c r="BS29" s="144"/>
      <c r="BT29" s="144"/>
      <c r="BU29" s="144"/>
      <c r="BV29" s="144"/>
      <c r="BW29" s="144"/>
      <c r="BX29" s="144"/>
      <c r="BY29" s="144"/>
      <c r="BZ29" s="144"/>
      <c r="CA29" s="144"/>
      <c r="CB29" s="144"/>
      <c r="CC29" s="144"/>
      <c r="CD29" s="144"/>
      <c r="CE29" s="144"/>
      <c r="CF29" s="144"/>
      <c r="CG29" s="144"/>
      <c r="CH29" s="144"/>
    </row>
    <row r="30" ht="24.95" customHeight="1" spans="1:86">
      <c r="A30" s="155" t="str">
        <f>IF($D$1&lt;&gt;"",参数计算!A32,"")</f>
        <v/>
      </c>
      <c r="B30" s="155" t="str">
        <f>IF($D$1&lt;&gt;"",参数计算!B32,"")</f>
        <v/>
      </c>
      <c r="C30" s="155" t="str">
        <f>IF($D$1&lt;&gt;"",参数计算!C32,"")</f>
        <v/>
      </c>
      <c r="D30" s="156" t="str">
        <f>IF(AND(A$6&lt;&gt;"",$D$4&lt;&gt;""),平时!I30,"")</f>
        <v/>
      </c>
      <c r="E30" s="156" t="str">
        <f>IF(AND(A30&lt;&gt;"",$E$4&lt;&gt;""),期末!I30,"")</f>
        <v/>
      </c>
      <c r="F30" s="156" t="str">
        <f>IF(AND(A30&lt;&gt;"",$F$4&lt;&gt;""),过程!I30,"")</f>
        <v/>
      </c>
      <c r="G30" s="156" t="str">
        <f t="shared" si="1"/>
        <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4"/>
      <c r="AE30" s="144"/>
      <c r="AF30" s="144"/>
      <c r="AG30" s="144"/>
      <c r="AH30" s="144"/>
      <c r="AI30" s="144"/>
      <c r="AJ30" s="144"/>
      <c r="AK30" s="144"/>
      <c r="AL30" s="144"/>
      <c r="AM30" s="144"/>
      <c r="AN30" s="144"/>
      <c r="AO30" s="144"/>
      <c r="AP30" s="144"/>
      <c r="AQ30" s="144"/>
      <c r="AR30" s="144"/>
      <c r="AS30" s="144"/>
      <c r="AT30" s="144"/>
      <c r="AU30" s="144"/>
      <c r="AV30" s="144"/>
      <c r="AW30" s="144"/>
      <c r="AX30" s="144"/>
      <c r="AY30" s="144"/>
      <c r="AZ30" s="144"/>
      <c r="BA30" s="144"/>
      <c r="BB30" s="144"/>
      <c r="BC30" s="144"/>
      <c r="BD30" s="144"/>
      <c r="BE30" s="144"/>
      <c r="BF30" s="144"/>
      <c r="BG30" s="144"/>
      <c r="BH30" s="144"/>
      <c r="BI30" s="144"/>
      <c r="BJ30" s="144"/>
      <c r="BK30" s="144"/>
      <c r="BL30" s="144"/>
      <c r="BM30" s="144"/>
      <c r="BN30" s="144"/>
      <c r="BO30" s="144"/>
      <c r="BP30" s="144"/>
      <c r="BQ30" s="144"/>
      <c r="BR30" s="144"/>
      <c r="BS30" s="144"/>
      <c r="BT30" s="144"/>
      <c r="BU30" s="144"/>
      <c r="BV30" s="144"/>
      <c r="BW30" s="144"/>
      <c r="BX30" s="144"/>
      <c r="BY30" s="144"/>
      <c r="BZ30" s="144"/>
      <c r="CA30" s="144"/>
      <c r="CB30" s="144"/>
      <c r="CC30" s="144"/>
      <c r="CD30" s="144"/>
      <c r="CE30" s="144"/>
      <c r="CF30" s="144"/>
      <c r="CG30" s="144"/>
      <c r="CH30" s="144"/>
    </row>
    <row r="31" ht="24.95" customHeight="1" spans="1:86">
      <c r="A31" s="155" t="str">
        <f>IF($D$1&lt;&gt;"",参数计算!A33,"")</f>
        <v/>
      </c>
      <c r="B31" s="155" t="str">
        <f>IF($D$1&lt;&gt;"",参数计算!B33,"")</f>
        <v/>
      </c>
      <c r="C31" s="155" t="str">
        <f>IF($D$1&lt;&gt;"",参数计算!C33,"")</f>
        <v/>
      </c>
      <c r="D31" s="156" t="str">
        <f>IF(AND(A$6&lt;&gt;"",$D$4&lt;&gt;""),平时!I31,"")</f>
        <v/>
      </c>
      <c r="E31" s="156" t="str">
        <f>IF(AND(A31&lt;&gt;"",$E$4&lt;&gt;""),期末!I31,"")</f>
        <v/>
      </c>
      <c r="F31" s="156" t="str">
        <f>IF(AND(A31&lt;&gt;"",$F$4&lt;&gt;""),过程!I31,"")</f>
        <v/>
      </c>
      <c r="G31" s="156" t="str">
        <f t="shared" si="1"/>
        <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4"/>
      <c r="BM31" s="144"/>
      <c r="BN31" s="144"/>
      <c r="BO31" s="144"/>
      <c r="BP31" s="144"/>
      <c r="BQ31" s="144"/>
      <c r="BR31" s="144"/>
      <c r="BS31" s="144"/>
      <c r="BT31" s="144"/>
      <c r="BU31" s="144"/>
      <c r="BV31" s="144"/>
      <c r="BW31" s="144"/>
      <c r="BX31" s="144"/>
      <c r="BY31" s="144"/>
      <c r="BZ31" s="144"/>
      <c r="CA31" s="144"/>
      <c r="CB31" s="144"/>
      <c r="CC31" s="144"/>
      <c r="CD31" s="144"/>
      <c r="CE31" s="144"/>
      <c r="CF31" s="144"/>
      <c r="CG31" s="144"/>
      <c r="CH31" s="144"/>
    </row>
    <row r="32" ht="24.95" customHeight="1" spans="1:86">
      <c r="A32" s="155" t="str">
        <f>IF($D$1&lt;&gt;"",参数计算!A34,"")</f>
        <v/>
      </c>
      <c r="B32" s="155" t="str">
        <f>IF($D$1&lt;&gt;"",参数计算!B34,"")</f>
        <v/>
      </c>
      <c r="C32" s="155" t="str">
        <f>IF($D$1&lt;&gt;"",参数计算!C34,"")</f>
        <v/>
      </c>
      <c r="D32" s="156" t="str">
        <f>IF(AND(A$6&lt;&gt;"",$D$4&lt;&gt;""),平时!I32,"")</f>
        <v/>
      </c>
      <c r="E32" s="156" t="str">
        <f>IF(AND(A32&lt;&gt;"",$E$4&lt;&gt;""),期末!I32,"")</f>
        <v/>
      </c>
      <c r="F32" s="156" t="str">
        <f>IF(AND(A32&lt;&gt;"",$F$4&lt;&gt;""),过程!I32,"")</f>
        <v/>
      </c>
      <c r="G32" s="156" t="str">
        <f t="shared" si="1"/>
        <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c r="AJ32" s="144"/>
      <c r="AK32" s="144"/>
      <c r="AL32" s="144"/>
      <c r="AM32" s="144"/>
      <c r="AN32" s="144"/>
      <c r="AO32" s="144"/>
      <c r="AP32" s="144"/>
      <c r="AQ32" s="144"/>
      <c r="AR32" s="144"/>
      <c r="AS32" s="144"/>
      <c r="AT32" s="144"/>
      <c r="AU32" s="144"/>
      <c r="AV32" s="144"/>
      <c r="AW32" s="144"/>
      <c r="AX32" s="144"/>
      <c r="AY32" s="144"/>
      <c r="AZ32" s="144"/>
      <c r="BA32" s="144"/>
      <c r="BB32" s="144"/>
      <c r="BC32" s="144"/>
      <c r="BD32" s="144"/>
      <c r="BE32" s="144"/>
      <c r="BF32" s="144"/>
      <c r="BG32" s="144"/>
      <c r="BH32" s="144"/>
      <c r="BI32" s="144"/>
      <c r="BJ32" s="144"/>
      <c r="BK32" s="144"/>
      <c r="BL32" s="144"/>
      <c r="BM32" s="144"/>
      <c r="BN32" s="144"/>
      <c r="BO32" s="144"/>
      <c r="BP32" s="144"/>
      <c r="BQ32" s="144"/>
      <c r="BR32" s="144"/>
      <c r="BS32" s="144"/>
      <c r="BT32" s="144"/>
      <c r="BU32" s="144"/>
      <c r="BV32" s="144"/>
      <c r="BW32" s="144"/>
      <c r="BX32" s="144"/>
      <c r="BY32" s="144"/>
      <c r="BZ32" s="144"/>
      <c r="CA32" s="144"/>
      <c r="CB32" s="144"/>
      <c r="CC32" s="144"/>
      <c r="CD32" s="144"/>
      <c r="CE32" s="144"/>
      <c r="CF32" s="144"/>
      <c r="CG32" s="144"/>
      <c r="CH32" s="144"/>
    </row>
    <row r="33" ht="24.95" customHeight="1" spans="1:86">
      <c r="A33" s="155" t="str">
        <f>IF($D$1&lt;&gt;"",参数计算!A35,"")</f>
        <v/>
      </c>
      <c r="B33" s="155" t="str">
        <f>IF($D$1&lt;&gt;"",参数计算!B35,"")</f>
        <v/>
      </c>
      <c r="C33" s="155" t="str">
        <f>IF($D$1&lt;&gt;"",参数计算!C35,"")</f>
        <v/>
      </c>
      <c r="D33" s="156" t="str">
        <f>IF(AND(A$6&lt;&gt;"",$D$4&lt;&gt;""),平时!I33,"")</f>
        <v/>
      </c>
      <c r="E33" s="156" t="str">
        <f>IF(AND(A33&lt;&gt;"",$E$4&lt;&gt;""),期末!I33,"")</f>
        <v/>
      </c>
      <c r="F33" s="156" t="str">
        <f>IF(AND(A33&lt;&gt;"",$F$4&lt;&gt;""),过程!I33,"")</f>
        <v/>
      </c>
      <c r="G33" s="156" t="str">
        <f t="shared" si="1"/>
        <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4"/>
      <c r="AG33" s="144"/>
      <c r="AH33" s="144"/>
      <c r="AI33" s="144"/>
      <c r="AJ33" s="144"/>
      <c r="AK33" s="144"/>
      <c r="AL33" s="144"/>
      <c r="AM33" s="144"/>
      <c r="AN33" s="144"/>
      <c r="AO33" s="144"/>
      <c r="AP33" s="144"/>
      <c r="AQ33" s="144"/>
      <c r="AR33" s="144"/>
      <c r="AS33" s="144"/>
      <c r="AT33" s="144"/>
      <c r="AU33" s="144"/>
      <c r="AV33" s="144"/>
      <c r="AW33" s="144"/>
      <c r="AX33" s="144"/>
      <c r="AY33" s="144"/>
      <c r="AZ33" s="144"/>
      <c r="BA33" s="144"/>
      <c r="BB33" s="144"/>
      <c r="BC33" s="144"/>
      <c r="BD33" s="144"/>
      <c r="BE33" s="144"/>
      <c r="BF33" s="144"/>
      <c r="BG33" s="144"/>
      <c r="BH33" s="144"/>
      <c r="BI33" s="144"/>
      <c r="BJ33" s="144"/>
      <c r="BK33" s="144"/>
      <c r="BL33" s="144"/>
      <c r="BM33" s="144"/>
      <c r="BN33" s="144"/>
      <c r="BO33" s="144"/>
      <c r="BP33" s="144"/>
      <c r="BQ33" s="144"/>
      <c r="BR33" s="144"/>
      <c r="BS33" s="144"/>
      <c r="BT33" s="144"/>
      <c r="BU33" s="144"/>
      <c r="BV33" s="144"/>
      <c r="BW33" s="144"/>
      <c r="BX33" s="144"/>
      <c r="BY33" s="144"/>
      <c r="BZ33" s="144"/>
      <c r="CA33" s="144"/>
      <c r="CB33" s="144"/>
      <c r="CC33" s="144"/>
      <c r="CD33" s="144"/>
      <c r="CE33" s="144"/>
      <c r="CF33" s="144"/>
      <c r="CG33" s="144"/>
      <c r="CH33" s="144"/>
    </row>
    <row r="34" ht="24.95" customHeight="1" spans="1:86">
      <c r="A34" s="155" t="str">
        <f>IF($D$1&lt;&gt;"",参数计算!A36,"")</f>
        <v/>
      </c>
      <c r="B34" s="155" t="str">
        <f>IF($D$1&lt;&gt;"",参数计算!B36,"")</f>
        <v/>
      </c>
      <c r="C34" s="155" t="str">
        <f>IF($D$1&lt;&gt;"",参数计算!C36,"")</f>
        <v/>
      </c>
      <c r="D34" s="156" t="str">
        <f>IF(AND(A$6&lt;&gt;"",$D$4&lt;&gt;""),平时!I34,"")</f>
        <v/>
      </c>
      <c r="E34" s="156" t="str">
        <f>IF(AND(A34&lt;&gt;"",$E$4&lt;&gt;""),期末!I34,"")</f>
        <v/>
      </c>
      <c r="F34" s="156" t="str">
        <f>IF(AND(A34&lt;&gt;"",$F$4&lt;&gt;""),过程!I34,"")</f>
        <v/>
      </c>
      <c r="G34" s="156" t="str">
        <f t="shared" si="1"/>
        <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4"/>
      <c r="AG34" s="144"/>
      <c r="AH34" s="144"/>
      <c r="AI34" s="144"/>
      <c r="AJ34" s="144"/>
      <c r="AK34" s="144"/>
      <c r="AL34" s="144"/>
      <c r="AM34" s="144"/>
      <c r="AN34" s="144"/>
      <c r="AO34" s="144"/>
      <c r="AP34" s="144"/>
      <c r="AQ34" s="144"/>
      <c r="AR34" s="144"/>
      <c r="AS34" s="144"/>
      <c r="AT34" s="144"/>
      <c r="AU34" s="144"/>
      <c r="AV34" s="144"/>
      <c r="AW34" s="144"/>
      <c r="AX34" s="144"/>
      <c r="AY34" s="144"/>
      <c r="AZ34" s="144"/>
      <c r="BA34" s="144"/>
      <c r="BB34" s="144"/>
      <c r="BC34" s="144"/>
      <c r="BD34" s="144"/>
      <c r="BE34" s="144"/>
      <c r="BF34" s="144"/>
      <c r="BG34" s="144"/>
      <c r="BH34" s="144"/>
      <c r="BI34" s="144"/>
      <c r="BJ34" s="144"/>
      <c r="BK34" s="144"/>
      <c r="BL34" s="144"/>
      <c r="BM34" s="144"/>
      <c r="BN34" s="144"/>
      <c r="BO34" s="144"/>
      <c r="BP34" s="144"/>
      <c r="BQ34" s="144"/>
      <c r="BR34" s="144"/>
      <c r="BS34" s="144"/>
      <c r="BT34" s="144"/>
      <c r="BU34" s="144"/>
      <c r="BV34" s="144"/>
      <c r="BW34" s="144"/>
      <c r="BX34" s="144"/>
      <c r="BY34" s="144"/>
      <c r="BZ34" s="144"/>
      <c r="CA34" s="144"/>
      <c r="CB34" s="144"/>
      <c r="CC34" s="144"/>
      <c r="CD34" s="144"/>
      <c r="CE34" s="144"/>
      <c r="CF34" s="144"/>
      <c r="CG34" s="144"/>
      <c r="CH34" s="144"/>
    </row>
    <row r="35" ht="24.95" customHeight="1" spans="1:86">
      <c r="A35" s="155" t="str">
        <f>IF($D$1&lt;&gt;"",参数计算!A37,"")</f>
        <v/>
      </c>
      <c r="B35" s="155" t="str">
        <f>IF($D$1&lt;&gt;"",参数计算!B37,"")</f>
        <v/>
      </c>
      <c r="C35" s="155" t="str">
        <f>IF($D$1&lt;&gt;"",参数计算!C37,"")</f>
        <v/>
      </c>
      <c r="D35" s="156" t="str">
        <f>IF(AND(A$6&lt;&gt;"",$D$4&lt;&gt;""),平时!I35,"")</f>
        <v/>
      </c>
      <c r="E35" s="156" t="str">
        <f>IF(AND(A35&lt;&gt;"",$E$4&lt;&gt;""),期末!I35,"")</f>
        <v/>
      </c>
      <c r="F35" s="156" t="str">
        <f>IF(AND(A35&lt;&gt;"",$F$4&lt;&gt;""),过程!I35,"")</f>
        <v/>
      </c>
      <c r="G35" s="156" t="str">
        <f t="shared" si="1"/>
        <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4"/>
      <c r="AG35" s="144"/>
      <c r="AH35" s="144"/>
      <c r="AI35" s="144"/>
      <c r="AJ35" s="144"/>
      <c r="AK35" s="144"/>
      <c r="AL35" s="144"/>
      <c r="AM35" s="144"/>
      <c r="AN35" s="144"/>
      <c r="AO35" s="144"/>
      <c r="AP35" s="144"/>
      <c r="AQ35" s="144"/>
      <c r="AR35" s="144"/>
      <c r="AS35" s="144"/>
      <c r="AT35" s="144"/>
      <c r="AU35" s="144"/>
      <c r="AV35" s="144"/>
      <c r="AW35" s="144"/>
      <c r="AX35" s="144"/>
      <c r="AY35" s="144"/>
      <c r="AZ35" s="144"/>
      <c r="BA35" s="144"/>
      <c r="BB35" s="144"/>
      <c r="BC35" s="144"/>
      <c r="BD35" s="144"/>
      <c r="BE35" s="144"/>
      <c r="BF35" s="144"/>
      <c r="BG35" s="144"/>
      <c r="BH35" s="144"/>
      <c r="BI35" s="144"/>
      <c r="BJ35" s="144"/>
      <c r="BK35" s="144"/>
      <c r="BL35" s="144"/>
      <c r="BM35" s="144"/>
      <c r="BN35" s="144"/>
      <c r="BO35" s="144"/>
      <c r="BP35" s="144"/>
      <c r="BQ35" s="144"/>
      <c r="BR35" s="144"/>
      <c r="BS35" s="144"/>
      <c r="BT35" s="144"/>
      <c r="BU35" s="144"/>
      <c r="BV35" s="144"/>
      <c r="BW35" s="144"/>
      <c r="BX35" s="144"/>
      <c r="BY35" s="144"/>
      <c r="BZ35" s="144"/>
      <c r="CA35" s="144"/>
      <c r="CB35" s="144"/>
      <c r="CC35" s="144"/>
      <c r="CD35" s="144"/>
      <c r="CE35" s="144"/>
      <c r="CF35" s="144"/>
      <c r="CG35" s="144"/>
      <c r="CH35" s="144"/>
    </row>
    <row r="36" ht="24.95" customHeight="1" spans="1:86">
      <c r="A36" s="155" t="str">
        <f>IF($D$1&lt;&gt;"",参数计算!A38,"")</f>
        <v/>
      </c>
      <c r="B36" s="155" t="str">
        <f>IF($D$1&lt;&gt;"",参数计算!B38,"")</f>
        <v/>
      </c>
      <c r="C36" s="155" t="str">
        <f>IF($D$1&lt;&gt;"",参数计算!C38,"")</f>
        <v/>
      </c>
      <c r="D36" s="156" t="str">
        <f>IF(AND(A$6&lt;&gt;"",$D$4&lt;&gt;""),平时!I36,"")</f>
        <v/>
      </c>
      <c r="E36" s="156" t="str">
        <f>IF(AND(A36&lt;&gt;"",$E$4&lt;&gt;""),期末!I36,"")</f>
        <v/>
      </c>
      <c r="F36" s="156" t="str">
        <f>IF(AND(A36&lt;&gt;"",$F$4&lt;&gt;""),过程!I36,"")</f>
        <v/>
      </c>
      <c r="G36" s="156" t="str">
        <f t="shared" si="1"/>
        <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4"/>
      <c r="AG36" s="144"/>
      <c r="AH36" s="144"/>
      <c r="AI36" s="144"/>
      <c r="AJ36" s="144"/>
      <c r="AK36" s="144"/>
      <c r="AL36" s="144"/>
      <c r="AM36" s="144"/>
      <c r="AN36" s="144"/>
      <c r="AO36" s="144"/>
      <c r="AP36" s="144"/>
      <c r="AQ36" s="144"/>
      <c r="AR36" s="144"/>
      <c r="AS36" s="144"/>
      <c r="AT36" s="144"/>
      <c r="AU36" s="144"/>
      <c r="AV36" s="144"/>
      <c r="AW36" s="144"/>
      <c r="AX36" s="144"/>
      <c r="AY36" s="144"/>
      <c r="AZ36" s="144"/>
      <c r="BA36" s="144"/>
      <c r="BB36" s="144"/>
      <c r="BC36" s="144"/>
      <c r="BD36" s="144"/>
      <c r="BE36" s="144"/>
      <c r="BF36" s="144"/>
      <c r="BG36" s="144"/>
      <c r="BH36" s="144"/>
      <c r="BI36" s="144"/>
      <c r="BJ36" s="144"/>
      <c r="BK36" s="144"/>
      <c r="BL36" s="144"/>
      <c r="BM36" s="144"/>
      <c r="BN36" s="144"/>
      <c r="BO36" s="144"/>
      <c r="BP36" s="144"/>
      <c r="BQ36" s="144"/>
      <c r="BR36" s="144"/>
      <c r="BS36" s="144"/>
      <c r="BT36" s="144"/>
      <c r="BU36" s="144"/>
      <c r="BV36" s="144"/>
      <c r="BW36" s="144"/>
      <c r="BX36" s="144"/>
      <c r="BY36" s="144"/>
      <c r="BZ36" s="144"/>
      <c r="CA36" s="144"/>
      <c r="CB36" s="144"/>
      <c r="CC36" s="144"/>
      <c r="CD36" s="144"/>
      <c r="CE36" s="144"/>
      <c r="CF36" s="144"/>
      <c r="CG36" s="144"/>
      <c r="CH36" s="144"/>
    </row>
    <row r="37" ht="24.95" customHeight="1" spans="1:86">
      <c r="A37" s="155" t="str">
        <f>IF($D$1&lt;&gt;"",参数计算!A39,"")</f>
        <v/>
      </c>
      <c r="B37" s="155" t="str">
        <f>IF($D$1&lt;&gt;"",参数计算!B39,"")</f>
        <v/>
      </c>
      <c r="C37" s="155" t="str">
        <f>IF($D$1&lt;&gt;"",参数计算!C39,"")</f>
        <v/>
      </c>
      <c r="D37" s="156" t="str">
        <f>IF(AND(A$6&lt;&gt;"",$D$4&lt;&gt;""),平时!I37,"")</f>
        <v/>
      </c>
      <c r="E37" s="156" t="str">
        <f>IF(AND(A37&lt;&gt;"",$E$4&lt;&gt;""),期末!I37,"")</f>
        <v/>
      </c>
      <c r="F37" s="156" t="str">
        <f>IF(AND(A37&lt;&gt;"",$F$4&lt;&gt;""),过程!I37,"")</f>
        <v/>
      </c>
      <c r="G37" s="156" t="str">
        <f t="shared" si="1"/>
        <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4"/>
      <c r="AE37" s="144"/>
      <c r="AF37" s="144"/>
      <c r="AG37" s="144"/>
      <c r="AH37" s="144"/>
      <c r="AI37" s="144"/>
      <c r="AJ37" s="144"/>
      <c r="AK37" s="144"/>
      <c r="AL37" s="144"/>
      <c r="AM37" s="144"/>
      <c r="AN37" s="144"/>
      <c r="AO37" s="144"/>
      <c r="AP37" s="144"/>
      <c r="AQ37" s="144"/>
      <c r="AR37" s="144"/>
      <c r="AS37" s="144"/>
      <c r="AT37" s="144"/>
      <c r="AU37" s="144"/>
      <c r="AV37" s="144"/>
      <c r="AW37" s="144"/>
      <c r="AX37" s="144"/>
      <c r="AY37" s="144"/>
      <c r="AZ37" s="144"/>
      <c r="BA37" s="144"/>
      <c r="BB37" s="144"/>
      <c r="BC37" s="144"/>
      <c r="BD37" s="144"/>
      <c r="BE37" s="144"/>
      <c r="BF37" s="144"/>
      <c r="BG37" s="144"/>
      <c r="BH37" s="144"/>
      <c r="BI37" s="144"/>
      <c r="BJ37" s="144"/>
      <c r="BK37" s="144"/>
      <c r="BL37" s="144"/>
      <c r="BM37" s="144"/>
      <c r="BN37" s="144"/>
      <c r="BO37" s="144"/>
      <c r="BP37" s="144"/>
      <c r="BQ37" s="144"/>
      <c r="BR37" s="144"/>
      <c r="BS37" s="144"/>
      <c r="BT37" s="144"/>
      <c r="BU37" s="144"/>
      <c r="BV37" s="144"/>
      <c r="BW37" s="144"/>
      <c r="BX37" s="144"/>
      <c r="BY37" s="144"/>
      <c r="BZ37" s="144"/>
      <c r="CA37" s="144"/>
      <c r="CB37" s="144"/>
      <c r="CC37" s="144"/>
      <c r="CD37" s="144"/>
      <c r="CE37" s="144"/>
      <c r="CF37" s="144"/>
      <c r="CG37" s="144"/>
      <c r="CH37" s="144"/>
    </row>
    <row r="38" ht="24.95" customHeight="1" spans="1:86">
      <c r="A38" s="155" t="str">
        <f>IF($D$1&lt;&gt;"",参数计算!A40,"")</f>
        <v/>
      </c>
      <c r="B38" s="155" t="str">
        <f>IF($D$1&lt;&gt;"",参数计算!B40,"")</f>
        <v/>
      </c>
      <c r="C38" s="155" t="str">
        <f>IF($D$1&lt;&gt;"",参数计算!C40,"")</f>
        <v/>
      </c>
      <c r="D38" s="156" t="str">
        <f>IF(AND(A$6&lt;&gt;"",$D$4&lt;&gt;""),平时!I38,"")</f>
        <v/>
      </c>
      <c r="E38" s="156" t="str">
        <f>IF(AND(A38&lt;&gt;"",$E$4&lt;&gt;""),期末!I38,"")</f>
        <v/>
      </c>
      <c r="F38" s="156" t="str">
        <f>IF(AND(A38&lt;&gt;"",$F$4&lt;&gt;""),过程!I38,"")</f>
        <v/>
      </c>
      <c r="G38" s="156" t="str">
        <f t="shared" si="1"/>
        <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4"/>
      <c r="AE38" s="144"/>
      <c r="AF38" s="144"/>
      <c r="AG38" s="144"/>
      <c r="AH38" s="144"/>
      <c r="AI38" s="144"/>
      <c r="AJ38" s="144"/>
      <c r="AK38" s="144"/>
      <c r="AL38" s="144"/>
      <c r="AM38" s="144"/>
      <c r="AN38" s="144"/>
      <c r="AO38" s="144"/>
      <c r="AP38" s="14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44"/>
      <c r="BO38" s="144"/>
      <c r="BP38" s="144"/>
      <c r="BQ38" s="144"/>
      <c r="BR38" s="144"/>
      <c r="BS38" s="144"/>
      <c r="BT38" s="144"/>
      <c r="BU38" s="144"/>
      <c r="BV38" s="144"/>
      <c r="BW38" s="144"/>
      <c r="BX38" s="144"/>
      <c r="BY38" s="144"/>
      <c r="BZ38" s="144"/>
      <c r="CA38" s="144"/>
      <c r="CB38" s="144"/>
      <c r="CC38" s="144"/>
      <c r="CD38" s="144"/>
      <c r="CE38" s="144"/>
      <c r="CF38" s="144"/>
      <c r="CG38" s="144"/>
      <c r="CH38" s="144"/>
    </row>
    <row r="39" ht="24.95" customHeight="1" spans="1:86">
      <c r="A39" s="155" t="str">
        <f>IF($D$1&lt;&gt;"",参数计算!A41,"")</f>
        <v/>
      </c>
      <c r="B39" s="155" t="str">
        <f>IF($D$1&lt;&gt;"",参数计算!B41,"")</f>
        <v/>
      </c>
      <c r="C39" s="155" t="str">
        <f>IF($D$1&lt;&gt;"",参数计算!C41,"")</f>
        <v/>
      </c>
      <c r="D39" s="156" t="str">
        <f>IF(AND(A$6&lt;&gt;"",$D$4&lt;&gt;""),平时!I39,"")</f>
        <v/>
      </c>
      <c r="E39" s="156" t="str">
        <f>IF(AND(A39&lt;&gt;"",$E$4&lt;&gt;""),期末!I39,"")</f>
        <v/>
      </c>
      <c r="F39" s="156" t="str">
        <f>IF(AND(A39&lt;&gt;"",$F$4&lt;&gt;""),过程!I39,"")</f>
        <v/>
      </c>
      <c r="G39" s="156" t="str">
        <f t="shared" si="1"/>
        <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4"/>
      <c r="BX39" s="144"/>
      <c r="BY39" s="144"/>
      <c r="BZ39" s="144"/>
      <c r="CA39" s="144"/>
      <c r="CB39" s="144"/>
      <c r="CC39" s="144"/>
      <c r="CD39" s="144"/>
      <c r="CE39" s="144"/>
      <c r="CF39" s="144"/>
      <c r="CG39" s="144"/>
      <c r="CH39" s="144"/>
    </row>
    <row r="40" ht="24.95" customHeight="1" spans="1:86">
      <c r="A40" s="155" t="str">
        <f>IF($D$1&lt;&gt;"",参数计算!A42,"")</f>
        <v/>
      </c>
      <c r="B40" s="155" t="str">
        <f>IF($D$1&lt;&gt;"",参数计算!B42,"")</f>
        <v/>
      </c>
      <c r="C40" s="155" t="str">
        <f>IF($D$1&lt;&gt;"",参数计算!C42,"")</f>
        <v/>
      </c>
      <c r="D40" s="156" t="str">
        <f>IF(AND(A$6&lt;&gt;"",$D$4&lt;&gt;""),平时!I40,"")</f>
        <v/>
      </c>
      <c r="E40" s="156" t="str">
        <f>IF(AND(A40&lt;&gt;"",$E$4&lt;&gt;""),期末!I40,"")</f>
        <v/>
      </c>
      <c r="F40" s="156" t="str">
        <f>IF(AND(A40&lt;&gt;"",$F$4&lt;&gt;""),过程!I40,"")</f>
        <v/>
      </c>
      <c r="G40" s="156" t="str">
        <f t="shared" si="1"/>
        <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4"/>
      <c r="BM40" s="144"/>
      <c r="BN40" s="144"/>
      <c r="BO40" s="144"/>
      <c r="BP40" s="144"/>
      <c r="BQ40" s="144"/>
      <c r="BR40" s="144"/>
      <c r="BS40" s="144"/>
      <c r="BT40" s="144"/>
      <c r="BU40" s="144"/>
      <c r="BV40" s="144"/>
      <c r="BW40" s="144"/>
      <c r="BX40" s="144"/>
      <c r="BY40" s="144"/>
      <c r="BZ40" s="144"/>
      <c r="CA40" s="144"/>
      <c r="CB40" s="144"/>
      <c r="CC40" s="144"/>
      <c r="CD40" s="144"/>
      <c r="CE40" s="144"/>
      <c r="CF40" s="144"/>
      <c r="CG40" s="144"/>
      <c r="CH40" s="144"/>
    </row>
    <row r="41" ht="24.95" customHeight="1" spans="1:86">
      <c r="A41" s="155" t="str">
        <f>IF($D$1&lt;&gt;"",参数计算!A43,"")</f>
        <v/>
      </c>
      <c r="B41" s="155" t="str">
        <f>IF($D$1&lt;&gt;"",参数计算!B43,"")</f>
        <v/>
      </c>
      <c r="C41" s="155" t="str">
        <f>IF($D$1&lt;&gt;"",参数计算!C43,"")</f>
        <v/>
      </c>
      <c r="D41" s="156" t="str">
        <f>IF(AND(A$6&lt;&gt;"",$D$4&lt;&gt;""),平时!I41,"")</f>
        <v/>
      </c>
      <c r="E41" s="156" t="str">
        <f>IF(AND(A41&lt;&gt;"",$E$4&lt;&gt;""),期末!I41,"")</f>
        <v/>
      </c>
      <c r="F41" s="156" t="str">
        <f>IF(AND(A41&lt;&gt;"",$F$4&lt;&gt;""),过程!I41,"")</f>
        <v/>
      </c>
      <c r="G41" s="156" t="str">
        <f t="shared" si="1"/>
        <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4"/>
      <c r="AE41" s="144"/>
      <c r="AF41" s="144"/>
      <c r="AG41" s="144"/>
      <c r="AH41" s="144"/>
      <c r="AI41" s="144"/>
      <c r="AJ41" s="144"/>
      <c r="AK41" s="144"/>
      <c r="AL41" s="144"/>
      <c r="AM41" s="144"/>
      <c r="AN41" s="144"/>
      <c r="AO41" s="144"/>
      <c r="AP41" s="144"/>
      <c r="AQ41" s="144"/>
      <c r="AR41" s="144"/>
      <c r="AS41" s="144"/>
      <c r="AT41" s="144"/>
      <c r="AU41" s="144"/>
      <c r="AV41" s="144"/>
      <c r="AW41" s="144"/>
      <c r="AX41" s="144"/>
      <c r="AY41" s="144"/>
      <c r="AZ41" s="144"/>
      <c r="BA41" s="144"/>
      <c r="BB41" s="144"/>
      <c r="BC41" s="144"/>
      <c r="BD41" s="144"/>
      <c r="BE41" s="144"/>
      <c r="BF41" s="144"/>
      <c r="BG41" s="144"/>
      <c r="BH41" s="144"/>
      <c r="BI41" s="144"/>
      <c r="BJ41" s="144"/>
      <c r="BK41" s="144"/>
      <c r="BL41" s="144"/>
      <c r="BM41" s="144"/>
      <c r="BN41" s="144"/>
      <c r="BO41" s="144"/>
      <c r="BP41" s="144"/>
      <c r="BQ41" s="144"/>
      <c r="BR41" s="144"/>
      <c r="BS41" s="144"/>
      <c r="BT41" s="144"/>
      <c r="BU41" s="144"/>
      <c r="BV41" s="144"/>
      <c r="BW41" s="144"/>
      <c r="BX41" s="144"/>
      <c r="BY41" s="144"/>
      <c r="BZ41" s="144"/>
      <c r="CA41" s="144"/>
      <c r="CB41" s="144"/>
      <c r="CC41" s="144"/>
      <c r="CD41" s="144"/>
      <c r="CE41" s="144"/>
      <c r="CF41" s="144"/>
      <c r="CG41" s="144"/>
      <c r="CH41" s="144"/>
    </row>
    <row r="42" ht="24.95" customHeight="1" spans="1:86">
      <c r="A42" s="155" t="str">
        <f>IF($D$1&lt;&gt;"",参数计算!A44,"")</f>
        <v/>
      </c>
      <c r="B42" s="155" t="str">
        <f>IF($D$1&lt;&gt;"",参数计算!B44,"")</f>
        <v/>
      </c>
      <c r="C42" s="155" t="str">
        <f>IF($D$1&lt;&gt;"",参数计算!C44,"")</f>
        <v/>
      </c>
      <c r="D42" s="156" t="str">
        <f>IF(AND(A$6&lt;&gt;"",$D$4&lt;&gt;""),平时!I42,"")</f>
        <v/>
      </c>
      <c r="E42" s="156" t="str">
        <f>IF(AND(A42&lt;&gt;"",$E$4&lt;&gt;""),期末!I42,"")</f>
        <v/>
      </c>
      <c r="F42" s="156" t="str">
        <f>IF(AND(A42&lt;&gt;"",$F$4&lt;&gt;""),过程!I42,"")</f>
        <v/>
      </c>
      <c r="G42" s="156" t="str">
        <f t="shared" si="1"/>
        <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4"/>
      <c r="AE42" s="144"/>
      <c r="AF42" s="144"/>
      <c r="AG42" s="144"/>
      <c r="AH42" s="144"/>
      <c r="AI42" s="144"/>
      <c r="AJ42" s="144"/>
      <c r="AK42" s="144"/>
      <c r="AL42" s="144"/>
      <c r="AM42" s="144"/>
      <c r="AN42" s="144"/>
      <c r="AO42" s="144"/>
      <c r="AP42" s="144"/>
      <c r="AQ42" s="144"/>
      <c r="AR42" s="144"/>
      <c r="AS42" s="144"/>
      <c r="AT42" s="144"/>
      <c r="AU42" s="144"/>
      <c r="AV42" s="144"/>
      <c r="AW42" s="144"/>
      <c r="AX42" s="144"/>
      <c r="AY42" s="144"/>
      <c r="AZ42" s="144"/>
      <c r="BA42" s="144"/>
      <c r="BB42" s="144"/>
      <c r="BC42" s="144"/>
      <c r="BD42" s="144"/>
      <c r="BE42" s="144"/>
      <c r="BF42" s="144"/>
      <c r="BG42" s="144"/>
      <c r="BH42" s="144"/>
      <c r="BI42" s="144"/>
      <c r="BJ42" s="144"/>
      <c r="BK42" s="144"/>
      <c r="BL42" s="144"/>
      <c r="BM42" s="144"/>
      <c r="BN42" s="144"/>
      <c r="BO42" s="144"/>
      <c r="BP42" s="144"/>
      <c r="BQ42" s="144"/>
      <c r="BR42" s="144"/>
      <c r="BS42" s="144"/>
      <c r="BT42" s="144"/>
      <c r="BU42" s="144"/>
      <c r="BV42" s="144"/>
      <c r="BW42" s="144"/>
      <c r="BX42" s="144"/>
      <c r="BY42" s="144"/>
      <c r="BZ42" s="144"/>
      <c r="CA42" s="144"/>
      <c r="CB42" s="144"/>
      <c r="CC42" s="144"/>
      <c r="CD42" s="144"/>
      <c r="CE42" s="144"/>
      <c r="CF42" s="144"/>
      <c r="CG42" s="144"/>
      <c r="CH42" s="144"/>
    </row>
    <row r="43" ht="24.95" customHeight="1" spans="1:86">
      <c r="A43" s="155" t="str">
        <f>IF($D$1&lt;&gt;"",参数计算!A45,"")</f>
        <v/>
      </c>
      <c r="B43" s="155" t="str">
        <f>IF($D$1&lt;&gt;"",参数计算!B45,"")</f>
        <v/>
      </c>
      <c r="C43" s="155" t="str">
        <f>IF($D$1&lt;&gt;"",参数计算!C45,"")</f>
        <v/>
      </c>
      <c r="D43" s="156" t="str">
        <f>IF(AND(A$6&lt;&gt;"",$D$4&lt;&gt;""),平时!I43,"")</f>
        <v/>
      </c>
      <c r="E43" s="156" t="str">
        <f>IF(AND(A43&lt;&gt;"",$E$4&lt;&gt;""),期末!I43,"")</f>
        <v/>
      </c>
      <c r="F43" s="156" t="str">
        <f>IF(AND(A43&lt;&gt;"",$F$4&lt;&gt;""),过程!I43,"")</f>
        <v/>
      </c>
      <c r="G43" s="156" t="str">
        <f t="shared" si="1"/>
        <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4"/>
      <c r="BX43" s="144"/>
      <c r="BY43" s="144"/>
      <c r="BZ43" s="144"/>
      <c r="CA43" s="144"/>
      <c r="CB43" s="144"/>
      <c r="CC43" s="144"/>
      <c r="CD43" s="144"/>
      <c r="CE43" s="144"/>
      <c r="CF43" s="144"/>
      <c r="CG43" s="144"/>
      <c r="CH43" s="144"/>
    </row>
    <row r="44" ht="24.95" customHeight="1" spans="1:86">
      <c r="A44" s="155" t="str">
        <f>IF($D$1&lt;&gt;"",参数计算!A46,"")</f>
        <v/>
      </c>
      <c r="B44" s="155" t="str">
        <f>IF($D$1&lt;&gt;"",参数计算!B46,"")</f>
        <v/>
      </c>
      <c r="C44" s="155" t="str">
        <f>IF($D$1&lt;&gt;"",参数计算!C46,"")</f>
        <v/>
      </c>
      <c r="D44" s="156" t="str">
        <f>IF(AND(A$6&lt;&gt;"",$D$4&lt;&gt;""),平时!I44,"")</f>
        <v/>
      </c>
      <c r="E44" s="156" t="str">
        <f>IF(AND(A44&lt;&gt;"",$E$4&lt;&gt;""),期末!I44,"")</f>
        <v/>
      </c>
      <c r="F44" s="156" t="str">
        <f>IF(AND(A44&lt;&gt;"",$F$4&lt;&gt;""),过程!I44,"")</f>
        <v/>
      </c>
      <c r="G44" s="156" t="str">
        <f t="shared" si="1"/>
        <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4"/>
      <c r="AE44" s="144"/>
      <c r="AF44" s="144"/>
      <c r="AG44" s="144"/>
      <c r="AH44" s="144"/>
      <c r="AI44" s="144"/>
      <c r="AJ44" s="144"/>
      <c r="AK44" s="144"/>
      <c r="AL44" s="144"/>
      <c r="AM44" s="144"/>
      <c r="AN44" s="144"/>
      <c r="AO44" s="144"/>
      <c r="AP44" s="144"/>
      <c r="AQ44" s="144"/>
      <c r="AR44" s="144"/>
      <c r="AS44" s="144"/>
      <c r="AT44" s="144"/>
      <c r="AU44" s="144"/>
      <c r="AV44" s="144"/>
      <c r="AW44" s="144"/>
      <c r="AX44" s="144"/>
      <c r="AY44" s="144"/>
      <c r="AZ44" s="144"/>
      <c r="BA44" s="144"/>
      <c r="BB44" s="144"/>
      <c r="BC44" s="144"/>
      <c r="BD44" s="144"/>
      <c r="BE44" s="144"/>
      <c r="BF44" s="144"/>
      <c r="BG44" s="144"/>
      <c r="BH44" s="144"/>
      <c r="BI44" s="144"/>
      <c r="BJ44" s="144"/>
      <c r="BK44" s="144"/>
      <c r="BL44" s="144"/>
      <c r="BM44" s="144"/>
      <c r="BN44" s="144"/>
      <c r="BO44" s="144"/>
      <c r="BP44" s="144"/>
      <c r="BQ44" s="144"/>
      <c r="BR44" s="144"/>
      <c r="BS44" s="144"/>
      <c r="BT44" s="144"/>
      <c r="BU44" s="144"/>
      <c r="BV44" s="144"/>
      <c r="BW44" s="144"/>
      <c r="BX44" s="144"/>
      <c r="BY44" s="144"/>
      <c r="BZ44" s="144"/>
      <c r="CA44" s="144"/>
      <c r="CB44" s="144"/>
      <c r="CC44" s="144"/>
      <c r="CD44" s="144"/>
      <c r="CE44" s="144"/>
      <c r="CF44" s="144"/>
      <c r="CG44" s="144"/>
      <c r="CH44" s="144"/>
    </row>
    <row r="45" ht="24.95" customHeight="1" spans="1:86">
      <c r="A45" s="155" t="str">
        <f>IF($D$1&lt;&gt;"",参数计算!A47,"")</f>
        <v/>
      </c>
      <c r="B45" s="155" t="str">
        <f>IF($D$1&lt;&gt;"",参数计算!B47,"")</f>
        <v/>
      </c>
      <c r="C45" s="155" t="str">
        <f>IF($D$1&lt;&gt;"",参数计算!C47,"")</f>
        <v/>
      </c>
      <c r="D45" s="156" t="str">
        <f>IF(AND(A$6&lt;&gt;"",$D$4&lt;&gt;""),平时!I45,"")</f>
        <v/>
      </c>
      <c r="E45" s="156" t="str">
        <f>IF(AND(A45&lt;&gt;"",$E$4&lt;&gt;""),期末!I45,"")</f>
        <v/>
      </c>
      <c r="F45" s="156" t="str">
        <f>IF(AND(A45&lt;&gt;"",$F$4&lt;&gt;""),过程!I45,"")</f>
        <v/>
      </c>
      <c r="G45" s="156" t="str">
        <f t="shared" si="1"/>
        <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c r="AI45" s="144"/>
      <c r="AJ45" s="144"/>
      <c r="AK45" s="144"/>
      <c r="AL45" s="144"/>
      <c r="AM45" s="144"/>
      <c r="AN45" s="144"/>
      <c r="AO45" s="144"/>
      <c r="AP45" s="144"/>
      <c r="AQ45" s="144"/>
      <c r="AR45" s="144"/>
      <c r="AS45" s="144"/>
      <c r="AT45" s="144"/>
      <c r="AU45" s="144"/>
      <c r="AV45" s="144"/>
      <c r="AW45" s="144"/>
      <c r="AX45" s="144"/>
      <c r="AY45" s="144"/>
      <c r="AZ45" s="144"/>
      <c r="BA45" s="144"/>
      <c r="BB45" s="144"/>
      <c r="BC45" s="144"/>
      <c r="BD45" s="144"/>
      <c r="BE45" s="144"/>
      <c r="BF45" s="144"/>
      <c r="BG45" s="144"/>
      <c r="BH45" s="144"/>
      <c r="BI45" s="144"/>
      <c r="BJ45" s="144"/>
      <c r="BK45" s="144"/>
      <c r="BL45" s="144"/>
      <c r="BM45" s="144"/>
      <c r="BN45" s="144"/>
      <c r="BO45" s="144"/>
      <c r="BP45" s="144"/>
      <c r="BQ45" s="144"/>
      <c r="BR45" s="144"/>
      <c r="BS45" s="144"/>
      <c r="BT45" s="144"/>
      <c r="BU45" s="144"/>
      <c r="BV45" s="144"/>
      <c r="BW45" s="144"/>
      <c r="BX45" s="144"/>
      <c r="BY45" s="144"/>
      <c r="BZ45" s="144"/>
      <c r="CA45" s="144"/>
      <c r="CB45" s="144"/>
      <c r="CC45" s="144"/>
      <c r="CD45" s="144"/>
      <c r="CE45" s="144"/>
      <c r="CF45" s="144"/>
      <c r="CG45" s="144"/>
      <c r="CH45" s="144"/>
    </row>
    <row r="46" ht="24.95" customHeight="1" spans="1:86">
      <c r="A46" s="155" t="str">
        <f>IF($D$1&lt;&gt;"",参数计算!A48,"")</f>
        <v/>
      </c>
      <c r="B46" s="155" t="str">
        <f>IF($D$1&lt;&gt;"",参数计算!B48,"")</f>
        <v/>
      </c>
      <c r="C46" s="155" t="str">
        <f>IF($D$1&lt;&gt;"",参数计算!C48,"")</f>
        <v/>
      </c>
      <c r="D46" s="156" t="str">
        <f>IF(AND(A$6&lt;&gt;"",$D$4&lt;&gt;""),平时!I46,"")</f>
        <v/>
      </c>
      <c r="E46" s="156" t="str">
        <f>IF(AND(A46&lt;&gt;"",$E$4&lt;&gt;""),期末!I46,"")</f>
        <v/>
      </c>
      <c r="F46" s="156" t="str">
        <f>IF(AND(A46&lt;&gt;"",$F$4&lt;&gt;""),过程!I46,"")</f>
        <v/>
      </c>
      <c r="G46" s="156" t="str">
        <f t="shared" si="1"/>
        <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4"/>
      <c r="BX46" s="144"/>
      <c r="BY46" s="144"/>
      <c r="BZ46" s="144"/>
      <c r="CA46" s="144"/>
      <c r="CB46" s="144"/>
      <c r="CC46" s="144"/>
      <c r="CD46" s="144"/>
      <c r="CE46" s="144"/>
      <c r="CF46" s="144"/>
      <c r="CG46" s="144"/>
      <c r="CH46" s="144"/>
    </row>
    <row r="47" ht="24.95" customHeight="1" spans="1:86">
      <c r="A47" s="155" t="str">
        <f>IF($D$1&lt;&gt;"",参数计算!A49,"")</f>
        <v/>
      </c>
      <c r="B47" s="155" t="str">
        <f>IF($D$1&lt;&gt;"",参数计算!B49,"")</f>
        <v/>
      </c>
      <c r="C47" s="155" t="str">
        <f>IF($D$1&lt;&gt;"",参数计算!C49,"")</f>
        <v/>
      </c>
      <c r="D47" s="156" t="str">
        <f>IF(AND(A$6&lt;&gt;"",$D$4&lt;&gt;""),平时!I47,"")</f>
        <v/>
      </c>
      <c r="E47" s="156" t="str">
        <f>IF(AND(A47&lt;&gt;"",$E$4&lt;&gt;""),期末!I47,"")</f>
        <v/>
      </c>
      <c r="F47" s="156" t="str">
        <f>IF(AND(A47&lt;&gt;"",$F$4&lt;&gt;""),过程!I47,"")</f>
        <v/>
      </c>
      <c r="G47" s="156" t="str">
        <f t="shared" si="1"/>
        <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44"/>
      <c r="AM47" s="144"/>
      <c r="AN47" s="144"/>
      <c r="AO47" s="144"/>
      <c r="AP47" s="144"/>
      <c r="AQ47" s="144"/>
      <c r="AR47" s="144"/>
      <c r="AS47" s="144"/>
      <c r="AT47" s="144"/>
      <c r="AU47" s="144"/>
      <c r="AV47" s="144"/>
      <c r="AW47" s="144"/>
      <c r="AX47" s="144"/>
      <c r="AY47" s="144"/>
      <c r="AZ47" s="144"/>
      <c r="BA47" s="144"/>
      <c r="BB47" s="144"/>
      <c r="BC47" s="144"/>
      <c r="BD47" s="144"/>
      <c r="BE47" s="144"/>
      <c r="BF47" s="144"/>
      <c r="BG47" s="144"/>
      <c r="BH47" s="144"/>
      <c r="BI47" s="144"/>
      <c r="BJ47" s="144"/>
      <c r="BK47" s="144"/>
      <c r="BL47" s="144"/>
      <c r="BM47" s="144"/>
      <c r="BN47" s="144"/>
      <c r="BO47" s="144"/>
      <c r="BP47" s="144"/>
      <c r="BQ47" s="144"/>
      <c r="BR47" s="144"/>
      <c r="BS47" s="144"/>
      <c r="BT47" s="144"/>
      <c r="BU47" s="144"/>
      <c r="BV47" s="144"/>
      <c r="BW47" s="144"/>
      <c r="BX47" s="144"/>
      <c r="BY47" s="144"/>
      <c r="BZ47" s="144"/>
      <c r="CA47" s="144"/>
      <c r="CB47" s="144"/>
      <c r="CC47" s="144"/>
      <c r="CD47" s="144"/>
      <c r="CE47" s="144"/>
      <c r="CF47" s="144"/>
      <c r="CG47" s="144"/>
      <c r="CH47" s="144"/>
    </row>
    <row r="48" ht="24.95" customHeight="1" spans="1:86">
      <c r="A48" s="155" t="str">
        <f>IF($D$1&lt;&gt;"",参数计算!A50,"")</f>
        <v/>
      </c>
      <c r="B48" s="155" t="str">
        <f>IF($D$1&lt;&gt;"",参数计算!B50,"")</f>
        <v/>
      </c>
      <c r="C48" s="155" t="str">
        <f>IF($D$1&lt;&gt;"",参数计算!C50,"")</f>
        <v/>
      </c>
      <c r="D48" s="156" t="str">
        <f>IF(AND(A$6&lt;&gt;"",$D$4&lt;&gt;""),平时!I48,"")</f>
        <v/>
      </c>
      <c r="E48" s="156" t="str">
        <f>IF(AND(A48&lt;&gt;"",$E$4&lt;&gt;""),期末!I48,"")</f>
        <v/>
      </c>
      <c r="F48" s="156" t="str">
        <f>IF(AND(A48&lt;&gt;"",$F$4&lt;&gt;""),过程!I48,"")</f>
        <v/>
      </c>
      <c r="G48" s="156" t="str">
        <f t="shared" si="1"/>
        <v/>
      </c>
      <c r="H48" s="144"/>
      <c r="I48" s="144"/>
      <c r="J48" s="144"/>
      <c r="K48" s="144"/>
      <c r="L48" s="144"/>
      <c r="M48" s="144"/>
      <c r="N48" s="144"/>
      <c r="O48" s="144"/>
      <c r="P48" s="144"/>
      <c r="Q48" s="144"/>
      <c r="R48" s="144"/>
      <c r="S48" s="144"/>
      <c r="T48" s="144"/>
      <c r="U48" s="144"/>
      <c r="V48" s="144"/>
      <c r="W48" s="144"/>
      <c r="X48" s="144"/>
      <c r="Y48" s="144"/>
      <c r="Z48" s="144"/>
      <c r="AA48" s="144"/>
      <c r="AB48" s="144"/>
      <c r="AC48" s="144"/>
      <c r="AD48" s="144"/>
      <c r="AE48" s="144"/>
      <c r="AF48" s="144"/>
      <c r="AG48" s="144"/>
      <c r="AH48" s="144"/>
      <c r="AI48" s="144"/>
      <c r="AJ48" s="144"/>
      <c r="AK48" s="144"/>
      <c r="AL48" s="144"/>
      <c r="AM48" s="144"/>
      <c r="AN48" s="144"/>
      <c r="AO48" s="144"/>
      <c r="AP48" s="144"/>
      <c r="AQ48" s="144"/>
      <c r="AR48" s="144"/>
      <c r="AS48" s="144"/>
      <c r="AT48" s="144"/>
      <c r="AU48" s="144"/>
      <c r="AV48" s="144"/>
      <c r="AW48" s="144"/>
      <c r="AX48" s="144"/>
      <c r="AY48" s="144"/>
      <c r="AZ48" s="144"/>
      <c r="BA48" s="144"/>
      <c r="BB48" s="144"/>
      <c r="BC48" s="144"/>
      <c r="BD48" s="144"/>
      <c r="BE48" s="144"/>
      <c r="BF48" s="144"/>
      <c r="BG48" s="144"/>
      <c r="BH48" s="144"/>
      <c r="BI48" s="144"/>
      <c r="BJ48" s="144"/>
      <c r="BK48" s="144"/>
      <c r="BL48" s="144"/>
      <c r="BM48" s="144"/>
      <c r="BN48" s="144"/>
      <c r="BO48" s="144"/>
      <c r="BP48" s="144"/>
      <c r="BQ48" s="144"/>
      <c r="BR48" s="144"/>
      <c r="BS48" s="144"/>
      <c r="BT48" s="144"/>
      <c r="BU48" s="144"/>
      <c r="BV48" s="144"/>
      <c r="BW48" s="144"/>
      <c r="BX48" s="144"/>
      <c r="BY48" s="144"/>
      <c r="BZ48" s="144"/>
      <c r="CA48" s="144"/>
      <c r="CB48" s="144"/>
      <c r="CC48" s="144"/>
      <c r="CD48" s="144"/>
      <c r="CE48" s="144"/>
      <c r="CF48" s="144"/>
      <c r="CG48" s="144"/>
      <c r="CH48" s="144"/>
    </row>
    <row r="49" ht="24.95" customHeight="1" spans="1:86">
      <c r="A49" s="155" t="str">
        <f>IF($D$1&lt;&gt;"",参数计算!A51,"")</f>
        <v/>
      </c>
      <c r="B49" s="155" t="str">
        <f>IF($D$1&lt;&gt;"",参数计算!B51,"")</f>
        <v/>
      </c>
      <c r="C49" s="155" t="str">
        <f>IF($D$1&lt;&gt;"",参数计算!C51,"")</f>
        <v/>
      </c>
      <c r="D49" s="156" t="str">
        <f>IF(AND(A$6&lt;&gt;"",$D$4&lt;&gt;""),平时!I49,"")</f>
        <v/>
      </c>
      <c r="E49" s="156" t="str">
        <f>IF(AND(A49&lt;&gt;"",$E$4&lt;&gt;""),期末!I49,"")</f>
        <v/>
      </c>
      <c r="F49" s="156" t="str">
        <f>IF(AND(A49&lt;&gt;"",$F$4&lt;&gt;""),过程!I49,"")</f>
        <v/>
      </c>
      <c r="G49" s="156" t="str">
        <f t="shared" si="1"/>
        <v/>
      </c>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4"/>
      <c r="AM49" s="144"/>
      <c r="AN49" s="144"/>
      <c r="AO49" s="144"/>
      <c r="AP49" s="144"/>
      <c r="AQ49" s="144"/>
      <c r="AR49" s="144"/>
      <c r="AS49" s="144"/>
      <c r="AT49" s="144"/>
      <c r="AU49" s="144"/>
      <c r="AV49" s="144"/>
      <c r="AW49" s="144"/>
      <c r="AX49" s="144"/>
      <c r="AY49" s="144"/>
      <c r="AZ49" s="144"/>
      <c r="BA49" s="144"/>
      <c r="BB49" s="144"/>
      <c r="BC49" s="144"/>
      <c r="BD49" s="144"/>
      <c r="BE49" s="144"/>
      <c r="BF49" s="144"/>
      <c r="BG49" s="144"/>
      <c r="BH49" s="144"/>
      <c r="BI49" s="144"/>
      <c r="BJ49" s="144"/>
      <c r="BK49" s="144"/>
      <c r="BL49" s="144"/>
      <c r="BM49" s="144"/>
      <c r="BN49" s="144"/>
      <c r="BO49" s="144"/>
      <c r="BP49" s="144"/>
      <c r="BQ49" s="144"/>
      <c r="BR49" s="144"/>
      <c r="BS49" s="144"/>
      <c r="BT49" s="144"/>
      <c r="BU49" s="144"/>
      <c r="BV49" s="144"/>
      <c r="BW49" s="144"/>
      <c r="BX49" s="144"/>
      <c r="BY49" s="144"/>
      <c r="BZ49" s="144"/>
      <c r="CA49" s="144"/>
      <c r="CB49" s="144"/>
      <c r="CC49" s="144"/>
      <c r="CD49" s="144"/>
      <c r="CE49" s="144"/>
      <c r="CF49" s="144"/>
      <c r="CG49" s="144"/>
      <c r="CH49" s="144"/>
    </row>
    <row r="50" ht="24.95" customHeight="1" spans="1:86">
      <c r="A50" s="155" t="str">
        <f>IF($D$1&lt;&gt;"",参数计算!A52,"")</f>
        <v/>
      </c>
      <c r="B50" s="155" t="str">
        <f>IF($D$1&lt;&gt;"",参数计算!B52,"")</f>
        <v/>
      </c>
      <c r="C50" s="155" t="str">
        <f>IF($D$1&lt;&gt;"",参数计算!C52,"")</f>
        <v/>
      </c>
      <c r="D50" s="156" t="str">
        <f>IF(AND(A$6&lt;&gt;"",$D$4&lt;&gt;""),平时!I50,"")</f>
        <v/>
      </c>
      <c r="E50" s="156" t="str">
        <f>IF(AND(A50&lt;&gt;"",$E$4&lt;&gt;""),期末!I50,"")</f>
        <v/>
      </c>
      <c r="F50" s="156" t="str">
        <f>IF(AND(A50&lt;&gt;"",$F$4&lt;&gt;""),过程!I50,"")</f>
        <v/>
      </c>
      <c r="G50" s="156" t="str">
        <f t="shared" si="1"/>
        <v/>
      </c>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4"/>
      <c r="BX50" s="144"/>
      <c r="BY50" s="144"/>
      <c r="BZ50" s="144"/>
      <c r="CA50" s="144"/>
      <c r="CB50" s="144"/>
      <c r="CC50" s="144"/>
      <c r="CD50" s="144"/>
      <c r="CE50" s="144"/>
      <c r="CF50" s="144"/>
      <c r="CG50" s="144"/>
      <c r="CH50" s="144"/>
    </row>
    <row r="51" ht="24.95" customHeight="1" spans="1:86">
      <c r="A51" s="155" t="str">
        <f>IF($D$1&lt;&gt;"",参数计算!A53,"")</f>
        <v/>
      </c>
      <c r="B51" s="155" t="str">
        <f>IF($D$1&lt;&gt;"",参数计算!B53,"")</f>
        <v/>
      </c>
      <c r="C51" s="155" t="str">
        <f>IF($D$1&lt;&gt;"",参数计算!C53,"")</f>
        <v/>
      </c>
      <c r="D51" s="156" t="str">
        <f>IF(AND(A$6&lt;&gt;"",$D$4&lt;&gt;""),平时!I51,"")</f>
        <v/>
      </c>
      <c r="E51" s="156" t="str">
        <f>IF(AND(A51&lt;&gt;"",$E$4&lt;&gt;""),期末!I51,"")</f>
        <v/>
      </c>
      <c r="F51" s="156" t="str">
        <f>IF(AND(A51&lt;&gt;"",$F$4&lt;&gt;""),过程!I51,"")</f>
        <v/>
      </c>
      <c r="G51" s="156" t="str">
        <f t="shared" si="1"/>
        <v/>
      </c>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4"/>
      <c r="BX51" s="144"/>
      <c r="BY51" s="144"/>
      <c r="BZ51" s="144"/>
      <c r="CA51" s="144"/>
      <c r="CB51" s="144"/>
      <c r="CC51" s="144"/>
      <c r="CD51" s="144"/>
      <c r="CE51" s="144"/>
      <c r="CF51" s="144"/>
      <c r="CG51" s="144"/>
      <c r="CH51" s="144"/>
    </row>
    <row r="52" ht="24.95" customHeight="1" spans="1:86">
      <c r="A52" s="155" t="str">
        <f>IF($D$1&lt;&gt;"",参数计算!A54,"")</f>
        <v/>
      </c>
      <c r="B52" s="155" t="str">
        <f>IF($D$1&lt;&gt;"",参数计算!B54,"")</f>
        <v/>
      </c>
      <c r="C52" s="155" t="str">
        <f>IF($D$1&lt;&gt;"",参数计算!C54,"")</f>
        <v/>
      </c>
      <c r="D52" s="156" t="str">
        <f>IF(AND(A$6&lt;&gt;"",$D$4&lt;&gt;""),平时!I52,"")</f>
        <v/>
      </c>
      <c r="E52" s="156" t="str">
        <f>IF(AND(A52&lt;&gt;"",$E$4&lt;&gt;""),期末!I52,"")</f>
        <v/>
      </c>
      <c r="F52" s="156" t="str">
        <f>IF(AND(A52&lt;&gt;"",$F$4&lt;&gt;""),过程!I52,"")</f>
        <v/>
      </c>
      <c r="G52" s="156" t="str">
        <f t="shared" si="1"/>
        <v/>
      </c>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44"/>
      <c r="AM52" s="144"/>
      <c r="AN52" s="144"/>
      <c r="AO52" s="144"/>
      <c r="AP52" s="144"/>
      <c r="AQ52" s="144"/>
      <c r="AR52" s="144"/>
      <c r="AS52" s="144"/>
      <c r="AT52" s="144"/>
      <c r="AU52" s="144"/>
      <c r="AV52" s="144"/>
      <c r="AW52" s="144"/>
      <c r="AX52" s="144"/>
      <c r="AY52" s="144"/>
      <c r="AZ52" s="144"/>
      <c r="BA52" s="144"/>
      <c r="BB52" s="144"/>
      <c r="BC52" s="144"/>
      <c r="BD52" s="144"/>
      <c r="BE52" s="144"/>
      <c r="BF52" s="144"/>
      <c r="BG52" s="144"/>
      <c r="BH52" s="144"/>
      <c r="BI52" s="144"/>
      <c r="BJ52" s="144"/>
      <c r="BK52" s="144"/>
      <c r="BL52" s="144"/>
      <c r="BM52" s="144"/>
      <c r="BN52" s="144"/>
      <c r="BO52" s="144"/>
      <c r="BP52" s="144"/>
      <c r="BQ52" s="144"/>
      <c r="BR52" s="144"/>
      <c r="BS52" s="144"/>
      <c r="BT52" s="144"/>
      <c r="BU52" s="144"/>
      <c r="BV52" s="144"/>
      <c r="BW52" s="144"/>
      <c r="BX52" s="144"/>
      <c r="BY52" s="144"/>
      <c r="BZ52" s="144"/>
      <c r="CA52" s="144"/>
      <c r="CB52" s="144"/>
      <c r="CC52" s="144"/>
      <c r="CD52" s="144"/>
      <c r="CE52" s="144"/>
      <c r="CF52" s="144"/>
      <c r="CG52" s="144"/>
      <c r="CH52" s="144"/>
    </row>
    <row r="53" ht="24.95" customHeight="1" spans="1:86">
      <c r="A53" s="155" t="str">
        <f>IF($D$1&lt;&gt;"",参数计算!A55,"")</f>
        <v/>
      </c>
      <c r="B53" s="155" t="str">
        <f>IF($D$1&lt;&gt;"",参数计算!B55,"")</f>
        <v/>
      </c>
      <c r="C53" s="155" t="str">
        <f>IF($D$1&lt;&gt;"",参数计算!C55,"")</f>
        <v/>
      </c>
      <c r="D53" s="156" t="str">
        <f>IF(AND(A$6&lt;&gt;"",$D$4&lt;&gt;""),平时!I53,"")</f>
        <v/>
      </c>
      <c r="E53" s="156" t="str">
        <f>IF(AND(A53&lt;&gt;"",$E$4&lt;&gt;""),期末!I53,"")</f>
        <v/>
      </c>
      <c r="F53" s="156" t="str">
        <f>IF(AND(A53&lt;&gt;"",$F$4&lt;&gt;""),过程!I53,"")</f>
        <v/>
      </c>
      <c r="G53" s="156" t="str">
        <f t="shared" si="1"/>
        <v/>
      </c>
      <c r="H53" s="144"/>
      <c r="I53" s="144"/>
      <c r="J53" s="144"/>
      <c r="K53" s="144"/>
      <c r="L53" s="144"/>
      <c r="M53" s="144"/>
      <c r="N53" s="144"/>
      <c r="O53" s="144"/>
      <c r="P53" s="144"/>
      <c r="Q53" s="144"/>
      <c r="R53" s="144"/>
      <c r="S53" s="144"/>
      <c r="T53" s="144"/>
      <c r="U53" s="144"/>
      <c r="V53" s="144"/>
      <c r="W53" s="144"/>
      <c r="X53" s="144"/>
      <c r="Y53" s="144"/>
      <c r="Z53" s="144"/>
      <c r="AA53" s="144"/>
      <c r="AB53" s="144"/>
      <c r="AC53" s="144"/>
      <c r="AD53" s="144"/>
      <c r="AE53" s="144"/>
      <c r="AF53" s="144"/>
      <c r="AG53" s="144"/>
      <c r="AH53" s="144"/>
      <c r="AI53" s="144"/>
      <c r="AJ53" s="144"/>
      <c r="AK53" s="144"/>
      <c r="AL53" s="144"/>
      <c r="AM53" s="144"/>
      <c r="AN53" s="144"/>
      <c r="AO53" s="144"/>
      <c r="AP53" s="144"/>
      <c r="AQ53" s="144"/>
      <c r="AR53" s="144"/>
      <c r="AS53" s="144"/>
      <c r="AT53" s="144"/>
      <c r="AU53" s="144"/>
      <c r="AV53" s="144"/>
      <c r="AW53" s="144"/>
      <c r="AX53" s="144"/>
      <c r="AY53" s="144"/>
      <c r="AZ53" s="144"/>
      <c r="BA53" s="144"/>
      <c r="BB53" s="144"/>
      <c r="BC53" s="144"/>
      <c r="BD53" s="144"/>
      <c r="BE53" s="144"/>
      <c r="BF53" s="144"/>
      <c r="BG53" s="144"/>
      <c r="BH53" s="144"/>
      <c r="BI53" s="144"/>
      <c r="BJ53" s="144"/>
      <c r="BK53" s="144"/>
      <c r="BL53" s="144"/>
      <c r="BM53" s="144"/>
      <c r="BN53" s="144"/>
      <c r="BO53" s="144"/>
      <c r="BP53" s="144"/>
      <c r="BQ53" s="144"/>
      <c r="BR53" s="144"/>
      <c r="BS53" s="144"/>
      <c r="BT53" s="144"/>
      <c r="BU53" s="144"/>
      <c r="BV53" s="144"/>
      <c r="BW53" s="144"/>
      <c r="BX53" s="144"/>
      <c r="BY53" s="144"/>
      <c r="BZ53" s="144"/>
      <c r="CA53" s="144"/>
      <c r="CB53" s="144"/>
      <c r="CC53" s="144"/>
      <c r="CD53" s="144"/>
      <c r="CE53" s="144"/>
      <c r="CF53" s="144"/>
      <c r="CG53" s="144"/>
      <c r="CH53" s="144"/>
    </row>
    <row r="54" ht="24.95" customHeight="1" spans="1:86">
      <c r="A54" s="155" t="str">
        <f>IF($D$1&lt;&gt;"",参数计算!A56,"")</f>
        <v/>
      </c>
      <c r="B54" s="155" t="str">
        <f>IF($D$1&lt;&gt;"",参数计算!B56,"")</f>
        <v/>
      </c>
      <c r="C54" s="155" t="str">
        <f>IF($D$1&lt;&gt;"",参数计算!C56,"")</f>
        <v/>
      </c>
      <c r="D54" s="156" t="str">
        <f>IF(AND(A$6&lt;&gt;"",$D$4&lt;&gt;""),平时!I54,"")</f>
        <v/>
      </c>
      <c r="E54" s="156" t="str">
        <f>IF(AND(A54&lt;&gt;"",$E$4&lt;&gt;""),期末!I54,"")</f>
        <v/>
      </c>
      <c r="F54" s="156" t="str">
        <f>IF(AND(A54&lt;&gt;"",$F$4&lt;&gt;""),过程!I54,"")</f>
        <v/>
      </c>
      <c r="G54" s="156" t="str">
        <f t="shared" si="1"/>
        <v/>
      </c>
      <c r="H54" s="144"/>
      <c r="I54" s="144"/>
      <c r="J54" s="144"/>
      <c r="K54" s="144"/>
      <c r="L54" s="144"/>
      <c r="M54" s="144"/>
      <c r="N54" s="144"/>
      <c r="O54" s="144"/>
      <c r="P54" s="144"/>
      <c r="Q54" s="144"/>
      <c r="R54" s="144"/>
      <c r="S54" s="144"/>
      <c r="T54" s="144"/>
      <c r="U54" s="144"/>
      <c r="V54" s="144"/>
      <c r="W54" s="144"/>
      <c r="X54" s="144"/>
      <c r="Y54" s="144"/>
      <c r="Z54" s="144"/>
      <c r="AA54" s="144"/>
      <c r="AB54" s="144"/>
      <c r="AC54" s="144"/>
      <c r="AD54" s="144"/>
      <c r="AE54" s="144"/>
      <c r="AF54" s="144"/>
      <c r="AG54" s="144"/>
      <c r="AH54" s="144"/>
      <c r="AI54" s="144"/>
      <c r="AJ54" s="144"/>
      <c r="AK54" s="144"/>
      <c r="AL54" s="144"/>
      <c r="AM54" s="144"/>
      <c r="AN54" s="144"/>
      <c r="AO54" s="144"/>
      <c r="AP54" s="144"/>
      <c r="AQ54" s="144"/>
      <c r="AR54" s="144"/>
      <c r="AS54" s="144"/>
      <c r="AT54" s="144"/>
      <c r="AU54" s="144"/>
      <c r="AV54" s="144"/>
      <c r="AW54" s="144"/>
      <c r="AX54" s="144"/>
      <c r="AY54" s="144"/>
      <c r="AZ54" s="144"/>
      <c r="BA54" s="144"/>
      <c r="BB54" s="144"/>
      <c r="BC54" s="144"/>
      <c r="BD54" s="144"/>
      <c r="BE54" s="144"/>
      <c r="BF54" s="144"/>
      <c r="BG54" s="144"/>
      <c r="BH54" s="144"/>
      <c r="BI54" s="144"/>
      <c r="BJ54" s="144"/>
      <c r="BK54" s="144"/>
      <c r="BL54" s="144"/>
      <c r="BM54" s="144"/>
      <c r="BN54" s="144"/>
      <c r="BO54" s="144"/>
      <c r="BP54" s="144"/>
      <c r="BQ54" s="144"/>
      <c r="BR54" s="144"/>
      <c r="BS54" s="144"/>
      <c r="BT54" s="144"/>
      <c r="BU54" s="144"/>
      <c r="BV54" s="144"/>
      <c r="BW54" s="144"/>
      <c r="BX54" s="144"/>
      <c r="BY54" s="144"/>
      <c r="BZ54" s="144"/>
      <c r="CA54" s="144"/>
      <c r="CB54" s="144"/>
      <c r="CC54" s="144"/>
      <c r="CD54" s="144"/>
      <c r="CE54" s="144"/>
      <c r="CF54" s="144"/>
      <c r="CG54" s="144"/>
      <c r="CH54" s="144"/>
    </row>
    <row r="55" ht="24.95" customHeight="1" spans="1:86">
      <c r="A55" s="155" t="str">
        <f>IF($D$1&lt;&gt;"",参数计算!A57,"")</f>
        <v/>
      </c>
      <c r="B55" s="155" t="str">
        <f>IF($D$1&lt;&gt;"",参数计算!B57,"")</f>
        <v/>
      </c>
      <c r="C55" s="155" t="str">
        <f>IF($D$1&lt;&gt;"",参数计算!C57,"")</f>
        <v/>
      </c>
      <c r="D55" s="156" t="str">
        <f>IF(AND(A$6&lt;&gt;"",$D$4&lt;&gt;""),平时!I55,"")</f>
        <v/>
      </c>
      <c r="E55" s="156" t="str">
        <f>IF(AND(A55&lt;&gt;"",$E$4&lt;&gt;""),期末!I55,"")</f>
        <v/>
      </c>
      <c r="F55" s="156" t="str">
        <f>IF(AND(A55&lt;&gt;"",$F$4&lt;&gt;""),过程!I55,"")</f>
        <v/>
      </c>
      <c r="G55" s="156" t="str">
        <f t="shared" si="1"/>
        <v/>
      </c>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4"/>
      <c r="BX55" s="144"/>
      <c r="BY55" s="144"/>
      <c r="BZ55" s="144"/>
      <c r="CA55" s="144"/>
      <c r="CB55" s="144"/>
      <c r="CC55" s="144"/>
      <c r="CD55" s="144"/>
      <c r="CE55" s="144"/>
      <c r="CF55" s="144"/>
      <c r="CG55" s="144"/>
      <c r="CH55" s="144"/>
    </row>
    <row r="56" ht="24.95" customHeight="1" spans="1:86">
      <c r="A56" s="155" t="str">
        <f>IF($D$1&lt;&gt;"",参数计算!A58,"")</f>
        <v/>
      </c>
      <c r="B56" s="155" t="str">
        <f>IF($D$1&lt;&gt;"",参数计算!B58,"")</f>
        <v/>
      </c>
      <c r="C56" s="155" t="str">
        <f>IF($D$1&lt;&gt;"",参数计算!C58,"")</f>
        <v/>
      </c>
      <c r="D56" s="156" t="str">
        <f>IF(AND(A$6&lt;&gt;"",$D$4&lt;&gt;""),平时!I56,"")</f>
        <v/>
      </c>
      <c r="E56" s="156" t="str">
        <f>IF(AND(A56&lt;&gt;"",$E$4&lt;&gt;""),期末!I56,"")</f>
        <v/>
      </c>
      <c r="F56" s="156" t="str">
        <f>IF(AND(A56&lt;&gt;"",$F$4&lt;&gt;""),过程!I56,"")</f>
        <v/>
      </c>
      <c r="G56" s="156" t="str">
        <f t="shared" si="1"/>
        <v/>
      </c>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c r="AW56" s="144"/>
      <c r="AX56" s="144"/>
      <c r="AY56" s="144"/>
      <c r="AZ56" s="144"/>
      <c r="BA56" s="144"/>
      <c r="BB56" s="144"/>
      <c r="BC56" s="144"/>
      <c r="BD56" s="144"/>
      <c r="BE56" s="144"/>
      <c r="BF56" s="144"/>
      <c r="BG56" s="144"/>
      <c r="BH56" s="144"/>
      <c r="BI56" s="144"/>
      <c r="BJ56" s="144"/>
      <c r="BK56" s="144"/>
      <c r="BL56" s="144"/>
      <c r="BM56" s="144"/>
      <c r="BN56" s="144"/>
      <c r="BO56" s="144"/>
      <c r="BP56" s="144"/>
      <c r="BQ56" s="144"/>
      <c r="BR56" s="144"/>
      <c r="BS56" s="144"/>
      <c r="BT56" s="144"/>
      <c r="BU56" s="144"/>
      <c r="BV56" s="144"/>
      <c r="BW56" s="144"/>
      <c r="BX56" s="144"/>
      <c r="BY56" s="144"/>
      <c r="BZ56" s="144"/>
      <c r="CA56" s="144"/>
      <c r="CB56" s="144"/>
      <c r="CC56" s="144"/>
      <c r="CD56" s="144"/>
      <c r="CE56" s="144"/>
      <c r="CF56" s="144"/>
      <c r="CG56" s="144"/>
      <c r="CH56" s="144"/>
    </row>
    <row r="57" ht="24.95" customHeight="1" spans="1:86">
      <c r="A57" s="155" t="str">
        <f>IF($D$1&lt;&gt;"",参数计算!A59,"")</f>
        <v/>
      </c>
      <c r="B57" s="155" t="str">
        <f>IF($D$1&lt;&gt;"",参数计算!B59,"")</f>
        <v/>
      </c>
      <c r="C57" s="155" t="str">
        <f>IF($D$1&lt;&gt;"",参数计算!C59,"")</f>
        <v/>
      </c>
      <c r="D57" s="156" t="str">
        <f>IF(AND(A$6&lt;&gt;"",$D$4&lt;&gt;""),平时!I57,"")</f>
        <v/>
      </c>
      <c r="E57" s="156" t="str">
        <f>IF(AND(A57&lt;&gt;"",$E$4&lt;&gt;""),期末!I57,"")</f>
        <v/>
      </c>
      <c r="F57" s="156" t="str">
        <f>IF(AND(A57&lt;&gt;"",$F$4&lt;&gt;""),过程!I57,"")</f>
        <v/>
      </c>
      <c r="G57" s="156" t="str">
        <f t="shared" si="1"/>
        <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4"/>
      <c r="AE57" s="144"/>
      <c r="AF57" s="144"/>
      <c r="AG57" s="144"/>
      <c r="AH57" s="144"/>
      <c r="AI57" s="144"/>
      <c r="AJ57" s="144"/>
      <c r="AK57" s="144"/>
      <c r="AL57" s="144"/>
      <c r="AM57" s="144"/>
      <c r="AN57" s="144"/>
      <c r="AO57" s="144"/>
      <c r="AP57" s="144"/>
      <c r="AQ57" s="144"/>
      <c r="AR57" s="144"/>
      <c r="AS57" s="144"/>
      <c r="AT57" s="144"/>
      <c r="AU57" s="144"/>
      <c r="AV57" s="144"/>
      <c r="AW57" s="144"/>
      <c r="AX57" s="144"/>
      <c r="AY57" s="144"/>
      <c r="AZ57" s="144"/>
      <c r="BA57" s="144"/>
      <c r="BB57" s="144"/>
      <c r="BC57" s="144"/>
      <c r="BD57" s="144"/>
      <c r="BE57" s="144"/>
      <c r="BF57" s="144"/>
      <c r="BG57" s="144"/>
      <c r="BH57" s="144"/>
      <c r="BI57" s="144"/>
      <c r="BJ57" s="144"/>
      <c r="BK57" s="144"/>
      <c r="BL57" s="144"/>
      <c r="BM57" s="144"/>
      <c r="BN57" s="144"/>
      <c r="BO57" s="144"/>
      <c r="BP57" s="144"/>
      <c r="BQ57" s="144"/>
      <c r="BR57" s="144"/>
      <c r="BS57" s="144"/>
      <c r="BT57" s="144"/>
      <c r="BU57" s="144"/>
      <c r="BV57" s="144"/>
      <c r="BW57" s="144"/>
      <c r="BX57" s="144"/>
      <c r="BY57" s="144"/>
      <c r="BZ57" s="144"/>
      <c r="CA57" s="144"/>
      <c r="CB57" s="144"/>
      <c r="CC57" s="144"/>
      <c r="CD57" s="144"/>
      <c r="CE57" s="144"/>
      <c r="CF57" s="144"/>
      <c r="CG57" s="144"/>
      <c r="CH57" s="144"/>
    </row>
    <row r="58" ht="24.95" customHeight="1" spans="1:86">
      <c r="A58" s="155" t="str">
        <f>IF($D$1&lt;&gt;"",参数计算!A60,"")</f>
        <v/>
      </c>
      <c r="B58" s="155" t="str">
        <f>IF($D$1&lt;&gt;"",参数计算!B60,"")</f>
        <v/>
      </c>
      <c r="C58" s="155" t="str">
        <f>IF($D$1&lt;&gt;"",参数计算!C60,"")</f>
        <v/>
      </c>
      <c r="D58" s="156" t="str">
        <f>IF(AND(A$6&lt;&gt;"",$D$4&lt;&gt;""),平时!I58,"")</f>
        <v/>
      </c>
      <c r="E58" s="156" t="str">
        <f>IF(AND(A58&lt;&gt;"",$E$4&lt;&gt;""),期末!I58,"")</f>
        <v/>
      </c>
      <c r="F58" s="156" t="str">
        <f>IF(AND(A58&lt;&gt;"",$F$4&lt;&gt;""),过程!I58,"")</f>
        <v/>
      </c>
      <c r="G58" s="156" t="str">
        <f t="shared" si="1"/>
        <v/>
      </c>
      <c r="H58" s="144"/>
      <c r="I58" s="144"/>
      <c r="J58" s="144"/>
      <c r="K58" s="144"/>
      <c r="L58" s="144"/>
      <c r="M58" s="144"/>
      <c r="N58" s="144"/>
      <c r="O58" s="144"/>
      <c r="P58" s="144"/>
      <c r="Q58" s="144"/>
      <c r="R58" s="144"/>
      <c r="S58" s="144"/>
      <c r="T58" s="144"/>
      <c r="U58" s="144"/>
      <c r="V58" s="144"/>
      <c r="W58" s="144"/>
      <c r="X58" s="144"/>
      <c r="Y58" s="144"/>
      <c r="Z58" s="144"/>
      <c r="AA58" s="144"/>
      <c r="AB58" s="144"/>
      <c r="AC58" s="144"/>
      <c r="AD58" s="144"/>
      <c r="AE58" s="144"/>
      <c r="AF58" s="144"/>
      <c r="AG58" s="144"/>
      <c r="AH58" s="144"/>
      <c r="AI58" s="144"/>
      <c r="AJ58" s="144"/>
      <c r="AK58" s="144"/>
      <c r="AL58" s="144"/>
      <c r="AM58" s="144"/>
      <c r="AN58" s="144"/>
      <c r="AO58" s="144"/>
      <c r="AP58" s="144"/>
      <c r="AQ58" s="144"/>
      <c r="AR58" s="144"/>
      <c r="AS58" s="144"/>
      <c r="AT58" s="144"/>
      <c r="AU58" s="144"/>
      <c r="AV58" s="144"/>
      <c r="AW58" s="144"/>
      <c r="AX58" s="144"/>
      <c r="AY58" s="144"/>
      <c r="AZ58" s="144"/>
      <c r="BA58" s="144"/>
      <c r="BB58" s="144"/>
      <c r="BC58" s="144"/>
      <c r="BD58" s="144"/>
      <c r="BE58" s="144"/>
      <c r="BF58" s="144"/>
      <c r="BG58" s="144"/>
      <c r="BH58" s="144"/>
      <c r="BI58" s="144"/>
      <c r="BJ58" s="144"/>
      <c r="BK58" s="144"/>
      <c r="BL58" s="144"/>
      <c r="BM58" s="144"/>
      <c r="BN58" s="144"/>
      <c r="BO58" s="144"/>
      <c r="BP58" s="144"/>
      <c r="BQ58" s="144"/>
      <c r="BR58" s="144"/>
      <c r="BS58" s="144"/>
      <c r="BT58" s="144"/>
      <c r="BU58" s="144"/>
      <c r="BV58" s="144"/>
      <c r="BW58" s="144"/>
      <c r="BX58" s="144"/>
      <c r="BY58" s="144"/>
      <c r="BZ58" s="144"/>
      <c r="CA58" s="144"/>
      <c r="CB58" s="144"/>
      <c r="CC58" s="144"/>
      <c r="CD58" s="144"/>
      <c r="CE58" s="144"/>
      <c r="CF58" s="144"/>
      <c r="CG58" s="144"/>
      <c r="CH58" s="144"/>
    </row>
    <row r="59" ht="24.95" customHeight="1" spans="1:86">
      <c r="A59" s="155" t="str">
        <f>IF($D$1&lt;&gt;"",参数计算!A61,"")</f>
        <v/>
      </c>
      <c r="B59" s="155" t="str">
        <f>IF($D$1&lt;&gt;"",参数计算!B61,"")</f>
        <v/>
      </c>
      <c r="C59" s="155" t="str">
        <f>IF($D$1&lt;&gt;"",参数计算!C61,"")</f>
        <v/>
      </c>
      <c r="D59" s="156" t="str">
        <f>IF(AND(A$6&lt;&gt;"",$D$4&lt;&gt;""),平时!I59,"")</f>
        <v/>
      </c>
      <c r="E59" s="156" t="str">
        <f>IF(AND(A59&lt;&gt;"",$E$4&lt;&gt;""),期末!I59,"")</f>
        <v/>
      </c>
      <c r="F59" s="156" t="str">
        <f>IF(AND(A59&lt;&gt;"",$F$4&lt;&gt;""),过程!I59,"")</f>
        <v/>
      </c>
      <c r="G59" s="156" t="str">
        <f t="shared" si="1"/>
        <v/>
      </c>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4"/>
      <c r="BX59" s="144"/>
      <c r="BY59" s="144"/>
      <c r="BZ59" s="144"/>
      <c r="CA59" s="144"/>
      <c r="CB59" s="144"/>
      <c r="CC59" s="144"/>
      <c r="CD59" s="144"/>
      <c r="CE59" s="144"/>
      <c r="CF59" s="144"/>
      <c r="CG59" s="144"/>
      <c r="CH59" s="144"/>
    </row>
    <row r="60" ht="24.95" customHeight="1" spans="1:86">
      <c r="A60" s="155" t="str">
        <f>IF($D$1&lt;&gt;"",参数计算!A62,"")</f>
        <v/>
      </c>
      <c r="B60" s="155" t="str">
        <f>IF($D$1&lt;&gt;"",参数计算!B62,"")</f>
        <v/>
      </c>
      <c r="C60" s="155" t="str">
        <f>IF($D$1&lt;&gt;"",参数计算!C62,"")</f>
        <v/>
      </c>
      <c r="D60" s="156" t="str">
        <f>IF(AND(A$6&lt;&gt;"",$D$4&lt;&gt;""),平时!I60,"")</f>
        <v/>
      </c>
      <c r="E60" s="156" t="str">
        <f>IF(AND(A60&lt;&gt;"",$E$4&lt;&gt;""),期末!I60,"")</f>
        <v/>
      </c>
      <c r="F60" s="156" t="str">
        <f>IF(AND(A60&lt;&gt;"",$F$4&lt;&gt;""),过程!I60,"")</f>
        <v/>
      </c>
      <c r="G60" s="156" t="str">
        <f t="shared" si="1"/>
        <v/>
      </c>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144"/>
      <c r="AH60" s="144"/>
      <c r="AI60" s="144"/>
      <c r="AJ60" s="144"/>
      <c r="AK60" s="144"/>
      <c r="AL60" s="144"/>
      <c r="AM60" s="144"/>
      <c r="AN60" s="144"/>
      <c r="AO60" s="144"/>
      <c r="AP60" s="144"/>
      <c r="AQ60" s="144"/>
      <c r="AR60" s="144"/>
      <c r="AS60" s="144"/>
      <c r="AT60" s="144"/>
      <c r="AU60" s="144"/>
      <c r="AV60" s="144"/>
      <c r="AW60" s="144"/>
      <c r="AX60" s="144"/>
      <c r="AY60" s="144"/>
      <c r="AZ60" s="144"/>
      <c r="BA60" s="144"/>
      <c r="BB60" s="144"/>
      <c r="BC60" s="144"/>
      <c r="BD60" s="144"/>
      <c r="BE60" s="144"/>
      <c r="BF60" s="144"/>
      <c r="BG60" s="144"/>
      <c r="BH60" s="144"/>
      <c r="BI60" s="144"/>
      <c r="BJ60" s="144"/>
      <c r="BK60" s="144"/>
      <c r="BL60" s="144"/>
      <c r="BM60" s="144"/>
      <c r="BN60" s="144"/>
      <c r="BO60" s="144"/>
      <c r="BP60" s="144"/>
      <c r="BQ60" s="144"/>
      <c r="BR60" s="144"/>
      <c r="BS60" s="144"/>
      <c r="BT60" s="144"/>
      <c r="BU60" s="144"/>
      <c r="BV60" s="144"/>
      <c r="BW60" s="144"/>
      <c r="BX60" s="144"/>
      <c r="BY60" s="144"/>
      <c r="BZ60" s="144"/>
      <c r="CA60" s="144"/>
      <c r="CB60" s="144"/>
      <c r="CC60" s="144"/>
      <c r="CD60" s="144"/>
      <c r="CE60" s="144"/>
      <c r="CF60" s="144"/>
      <c r="CG60" s="144"/>
      <c r="CH60" s="144"/>
    </row>
    <row r="61" ht="24.95" customHeight="1" spans="1:86">
      <c r="A61" s="155" t="str">
        <f>IF($D$1&lt;&gt;"",参数计算!A63,"")</f>
        <v/>
      </c>
      <c r="B61" s="155" t="str">
        <f>IF($D$1&lt;&gt;"",参数计算!B63,"")</f>
        <v/>
      </c>
      <c r="C61" s="155" t="str">
        <f>IF($D$1&lt;&gt;"",参数计算!C63,"")</f>
        <v/>
      </c>
      <c r="D61" s="156" t="str">
        <f>IF(AND(A$6&lt;&gt;"",$D$4&lt;&gt;""),平时!I61,"")</f>
        <v/>
      </c>
      <c r="E61" s="156" t="str">
        <f>IF(AND(A61&lt;&gt;"",$E$4&lt;&gt;""),期末!I61,"")</f>
        <v/>
      </c>
      <c r="F61" s="156" t="str">
        <f>IF(AND(A61&lt;&gt;"",$F$4&lt;&gt;""),过程!I61,"")</f>
        <v/>
      </c>
      <c r="G61" s="156" t="str">
        <f t="shared" si="1"/>
        <v/>
      </c>
      <c r="H61" s="144"/>
      <c r="I61" s="144"/>
      <c r="J61" s="144"/>
      <c r="K61" s="144"/>
      <c r="L61" s="144"/>
      <c r="M61" s="144"/>
      <c r="N61" s="144"/>
      <c r="O61" s="144"/>
      <c r="P61" s="144"/>
      <c r="Q61" s="144"/>
      <c r="R61" s="144"/>
      <c r="S61" s="144"/>
      <c r="T61" s="144"/>
      <c r="U61" s="144"/>
      <c r="V61" s="144"/>
      <c r="W61" s="144"/>
      <c r="X61" s="144"/>
      <c r="Y61" s="144"/>
      <c r="Z61" s="144"/>
      <c r="AA61" s="144"/>
      <c r="AB61" s="144"/>
      <c r="AC61" s="144"/>
      <c r="AD61" s="144"/>
      <c r="AE61" s="144"/>
      <c r="AF61" s="144"/>
      <c r="AG61" s="144"/>
      <c r="AH61" s="144"/>
      <c r="AI61" s="144"/>
      <c r="AJ61" s="144"/>
      <c r="AK61" s="144"/>
      <c r="AL61" s="144"/>
      <c r="AM61" s="144"/>
      <c r="AN61" s="144"/>
      <c r="AO61" s="144"/>
      <c r="AP61" s="144"/>
      <c r="AQ61" s="144"/>
      <c r="AR61" s="144"/>
      <c r="AS61" s="144"/>
      <c r="AT61" s="144"/>
      <c r="AU61" s="144"/>
      <c r="AV61" s="144"/>
      <c r="AW61" s="144"/>
      <c r="AX61" s="144"/>
      <c r="AY61" s="144"/>
      <c r="AZ61" s="144"/>
      <c r="BA61" s="144"/>
      <c r="BB61" s="144"/>
      <c r="BC61" s="144"/>
      <c r="BD61" s="144"/>
      <c r="BE61" s="144"/>
      <c r="BF61" s="144"/>
      <c r="BG61" s="144"/>
      <c r="BH61" s="144"/>
      <c r="BI61" s="144"/>
      <c r="BJ61" s="144"/>
      <c r="BK61" s="144"/>
      <c r="BL61" s="144"/>
      <c r="BM61" s="144"/>
      <c r="BN61" s="144"/>
      <c r="BO61" s="144"/>
      <c r="BP61" s="144"/>
      <c r="BQ61" s="144"/>
      <c r="BR61" s="144"/>
      <c r="BS61" s="144"/>
      <c r="BT61" s="144"/>
      <c r="BU61" s="144"/>
      <c r="BV61" s="144"/>
      <c r="BW61" s="144"/>
      <c r="BX61" s="144"/>
      <c r="BY61" s="144"/>
      <c r="BZ61" s="144"/>
      <c r="CA61" s="144"/>
      <c r="CB61" s="144"/>
      <c r="CC61" s="144"/>
      <c r="CD61" s="144"/>
      <c r="CE61" s="144"/>
      <c r="CF61" s="144"/>
      <c r="CG61" s="144"/>
      <c r="CH61" s="144"/>
    </row>
    <row r="62" ht="24.95" customHeight="1" spans="1:86">
      <c r="A62" s="155" t="str">
        <f>IF($D$1&lt;&gt;"",参数计算!A64,"")</f>
        <v/>
      </c>
      <c r="B62" s="155" t="str">
        <f>IF($D$1&lt;&gt;"",参数计算!B64,"")</f>
        <v/>
      </c>
      <c r="C62" s="155" t="str">
        <f>IF($D$1&lt;&gt;"",参数计算!C64,"")</f>
        <v/>
      </c>
      <c r="D62" s="156" t="str">
        <f>IF(AND(A$6&lt;&gt;"",$D$4&lt;&gt;""),平时!I62,"")</f>
        <v/>
      </c>
      <c r="E62" s="156" t="str">
        <f>IF(AND(A62&lt;&gt;"",$E$4&lt;&gt;""),期末!I62,"")</f>
        <v/>
      </c>
      <c r="F62" s="156" t="str">
        <f>IF(AND(A62&lt;&gt;"",$F$4&lt;&gt;""),过程!I62,"")</f>
        <v/>
      </c>
      <c r="G62" s="156" t="str">
        <f t="shared" si="1"/>
        <v/>
      </c>
      <c r="H62" s="144"/>
      <c r="I62" s="144"/>
      <c r="J62" s="144"/>
      <c r="K62" s="144"/>
      <c r="L62" s="144"/>
      <c r="M62" s="144"/>
      <c r="N62" s="144"/>
      <c r="O62" s="144"/>
      <c r="P62" s="144"/>
      <c r="Q62" s="144"/>
      <c r="R62" s="144"/>
      <c r="S62" s="144"/>
      <c r="T62" s="144"/>
      <c r="U62" s="144"/>
      <c r="V62" s="144"/>
      <c r="W62" s="144"/>
      <c r="X62" s="144"/>
      <c r="Y62" s="144"/>
      <c r="Z62" s="144"/>
      <c r="AA62" s="144"/>
      <c r="AB62" s="144"/>
      <c r="AC62" s="144"/>
      <c r="AD62" s="144"/>
      <c r="AE62" s="144"/>
      <c r="AF62" s="144"/>
      <c r="AG62" s="144"/>
      <c r="AH62" s="144"/>
      <c r="AI62" s="144"/>
      <c r="AJ62" s="144"/>
      <c r="AK62" s="144"/>
      <c r="AL62" s="144"/>
      <c r="AM62" s="144"/>
      <c r="AN62" s="144"/>
      <c r="AO62" s="144"/>
      <c r="AP62" s="144"/>
      <c r="AQ62" s="144"/>
      <c r="AR62" s="144"/>
      <c r="AS62" s="144"/>
      <c r="AT62" s="144"/>
      <c r="AU62" s="144"/>
      <c r="AV62" s="144"/>
      <c r="AW62" s="144"/>
      <c r="AX62" s="144"/>
      <c r="AY62" s="144"/>
      <c r="AZ62" s="144"/>
      <c r="BA62" s="144"/>
      <c r="BB62" s="144"/>
      <c r="BC62" s="144"/>
      <c r="BD62" s="144"/>
      <c r="BE62" s="144"/>
      <c r="BF62" s="144"/>
      <c r="BG62" s="144"/>
      <c r="BH62" s="144"/>
      <c r="BI62" s="144"/>
      <c r="BJ62" s="144"/>
      <c r="BK62" s="144"/>
      <c r="BL62" s="144"/>
      <c r="BM62" s="144"/>
      <c r="BN62" s="144"/>
      <c r="BO62" s="144"/>
      <c r="BP62" s="144"/>
      <c r="BQ62" s="144"/>
      <c r="BR62" s="144"/>
      <c r="BS62" s="144"/>
      <c r="BT62" s="144"/>
      <c r="BU62" s="144"/>
      <c r="BV62" s="144"/>
      <c r="BW62" s="144"/>
      <c r="BX62" s="144"/>
      <c r="BY62" s="144"/>
      <c r="BZ62" s="144"/>
      <c r="CA62" s="144"/>
      <c r="CB62" s="144"/>
      <c r="CC62" s="144"/>
      <c r="CD62" s="144"/>
      <c r="CE62" s="144"/>
      <c r="CF62" s="144"/>
      <c r="CG62" s="144"/>
      <c r="CH62" s="144"/>
    </row>
    <row r="63" ht="24.95" customHeight="1" spans="1:86">
      <c r="A63" s="155" t="str">
        <f>IF($D$1&lt;&gt;"",参数计算!A65,"")</f>
        <v/>
      </c>
      <c r="B63" s="155" t="str">
        <f>IF($D$1&lt;&gt;"",参数计算!B65,"")</f>
        <v/>
      </c>
      <c r="C63" s="155" t="str">
        <f>IF($D$1&lt;&gt;"",参数计算!C65,"")</f>
        <v/>
      </c>
      <c r="D63" s="156" t="str">
        <f>IF(AND(A$6&lt;&gt;"",$D$4&lt;&gt;""),平时!I63,"")</f>
        <v/>
      </c>
      <c r="E63" s="156" t="str">
        <f>IF(AND(A63&lt;&gt;"",$E$4&lt;&gt;""),期末!I63,"")</f>
        <v/>
      </c>
      <c r="F63" s="156" t="str">
        <f>IF(AND(A63&lt;&gt;"",$F$4&lt;&gt;""),过程!I63,"")</f>
        <v/>
      </c>
      <c r="G63" s="156" t="str">
        <f t="shared" si="1"/>
        <v/>
      </c>
      <c r="H63" s="144"/>
      <c r="I63" s="144"/>
      <c r="J63" s="144"/>
      <c r="K63" s="144"/>
      <c r="L63" s="144"/>
      <c r="M63" s="144"/>
      <c r="N63" s="144"/>
      <c r="O63" s="144"/>
      <c r="P63" s="144"/>
      <c r="Q63" s="144"/>
      <c r="R63" s="144"/>
      <c r="S63" s="144"/>
      <c r="T63" s="144"/>
      <c r="U63" s="144"/>
      <c r="V63" s="144"/>
      <c r="W63" s="144"/>
      <c r="X63" s="144"/>
      <c r="Y63" s="144"/>
      <c r="Z63" s="144"/>
      <c r="AA63" s="144"/>
      <c r="AB63" s="144"/>
      <c r="AC63" s="144"/>
      <c r="AD63" s="144"/>
      <c r="AE63" s="144"/>
      <c r="AF63" s="144"/>
      <c r="AG63" s="144"/>
      <c r="AH63" s="144"/>
      <c r="AI63" s="144"/>
      <c r="AJ63" s="144"/>
      <c r="AK63" s="144"/>
      <c r="AL63" s="144"/>
      <c r="AM63" s="144"/>
      <c r="AN63" s="144"/>
      <c r="AO63" s="144"/>
      <c r="AP63" s="144"/>
      <c r="AQ63" s="144"/>
      <c r="AR63" s="144"/>
      <c r="AS63" s="144"/>
      <c r="AT63" s="144"/>
      <c r="AU63" s="144"/>
      <c r="AV63" s="144"/>
      <c r="AW63" s="144"/>
      <c r="AX63" s="144"/>
      <c r="AY63" s="144"/>
      <c r="AZ63" s="144"/>
      <c r="BA63" s="144"/>
      <c r="BB63" s="144"/>
      <c r="BC63" s="144"/>
      <c r="BD63" s="144"/>
      <c r="BE63" s="144"/>
      <c r="BF63" s="144"/>
      <c r="BG63" s="144"/>
      <c r="BH63" s="144"/>
      <c r="BI63" s="144"/>
      <c r="BJ63" s="144"/>
      <c r="BK63" s="144"/>
      <c r="BL63" s="144"/>
      <c r="BM63" s="144"/>
      <c r="BN63" s="144"/>
      <c r="BO63" s="144"/>
      <c r="BP63" s="144"/>
      <c r="BQ63" s="144"/>
      <c r="BR63" s="144"/>
      <c r="BS63" s="144"/>
      <c r="BT63" s="144"/>
      <c r="BU63" s="144"/>
      <c r="BV63" s="144"/>
      <c r="BW63" s="144"/>
      <c r="BX63" s="144"/>
      <c r="BY63" s="144"/>
      <c r="BZ63" s="144"/>
      <c r="CA63" s="144"/>
      <c r="CB63" s="144"/>
      <c r="CC63" s="144"/>
      <c r="CD63" s="144"/>
      <c r="CE63" s="144"/>
      <c r="CF63" s="144"/>
      <c r="CG63" s="144"/>
      <c r="CH63" s="144"/>
    </row>
    <row r="64" ht="24.95" customHeight="1" spans="1:86">
      <c r="A64" s="155" t="str">
        <f>IF($D$1&lt;&gt;"",参数计算!A66,"")</f>
        <v/>
      </c>
      <c r="B64" s="155" t="str">
        <f>IF($D$1&lt;&gt;"",参数计算!B66,"")</f>
        <v/>
      </c>
      <c r="C64" s="155" t="str">
        <f>IF($D$1&lt;&gt;"",参数计算!C66,"")</f>
        <v/>
      </c>
      <c r="D64" s="156" t="str">
        <f>IF(AND(A$6&lt;&gt;"",$D$4&lt;&gt;""),平时!I64,"")</f>
        <v/>
      </c>
      <c r="E64" s="156" t="str">
        <f>IF(AND(A64&lt;&gt;"",$E$4&lt;&gt;""),期末!I64,"")</f>
        <v/>
      </c>
      <c r="F64" s="156" t="str">
        <f>IF(AND(A64&lt;&gt;"",$F$4&lt;&gt;""),过程!I64,"")</f>
        <v/>
      </c>
      <c r="G64" s="156" t="str">
        <f t="shared" si="1"/>
        <v/>
      </c>
      <c r="H64" s="144"/>
      <c r="I64" s="144"/>
      <c r="J64" s="144"/>
      <c r="K64" s="144"/>
      <c r="L64" s="144"/>
      <c r="M64" s="144"/>
      <c r="N64" s="144"/>
      <c r="O64" s="144"/>
      <c r="P64" s="144"/>
      <c r="Q64" s="144"/>
      <c r="R64" s="144"/>
      <c r="S64" s="144"/>
      <c r="T64" s="144"/>
      <c r="U64" s="144"/>
      <c r="V64" s="144"/>
      <c r="W64" s="144"/>
      <c r="X64" s="144"/>
      <c r="Y64" s="144"/>
      <c r="Z64" s="144"/>
      <c r="AA64" s="144"/>
      <c r="AB64" s="144"/>
      <c r="AC64" s="144"/>
      <c r="AD64" s="144"/>
      <c r="AE64" s="144"/>
      <c r="AF64" s="144"/>
      <c r="AG64" s="144"/>
      <c r="AH64" s="144"/>
      <c r="AI64" s="144"/>
      <c r="AJ64" s="144"/>
      <c r="AK64" s="144"/>
      <c r="AL64" s="144"/>
      <c r="AM64" s="144"/>
      <c r="AN64" s="144"/>
      <c r="AO64" s="144"/>
      <c r="AP64" s="144"/>
      <c r="AQ64" s="144"/>
      <c r="AR64" s="144"/>
      <c r="AS64" s="144"/>
      <c r="AT64" s="144"/>
      <c r="AU64" s="144"/>
      <c r="AV64" s="144"/>
      <c r="AW64" s="144"/>
      <c r="AX64" s="144"/>
      <c r="AY64" s="144"/>
      <c r="AZ64" s="144"/>
      <c r="BA64" s="144"/>
      <c r="BB64" s="144"/>
      <c r="BC64" s="144"/>
      <c r="BD64" s="144"/>
      <c r="BE64" s="144"/>
      <c r="BF64" s="144"/>
      <c r="BG64" s="144"/>
      <c r="BH64" s="144"/>
      <c r="BI64" s="144"/>
      <c r="BJ64" s="144"/>
      <c r="BK64" s="144"/>
      <c r="BL64" s="144"/>
      <c r="BM64" s="144"/>
      <c r="BN64" s="144"/>
      <c r="BO64" s="144"/>
      <c r="BP64" s="144"/>
      <c r="BQ64" s="144"/>
      <c r="BR64" s="144"/>
      <c r="BS64" s="144"/>
      <c r="BT64" s="144"/>
      <c r="BU64" s="144"/>
      <c r="BV64" s="144"/>
      <c r="BW64" s="144"/>
      <c r="BX64" s="144"/>
      <c r="BY64" s="144"/>
      <c r="BZ64" s="144"/>
      <c r="CA64" s="144"/>
      <c r="CB64" s="144"/>
      <c r="CC64" s="144"/>
      <c r="CD64" s="144"/>
      <c r="CE64" s="144"/>
      <c r="CF64" s="144"/>
      <c r="CG64" s="144"/>
      <c r="CH64" s="144"/>
    </row>
    <row r="65" ht="24.95" customHeight="1" spans="1:86">
      <c r="A65" s="155" t="str">
        <f>IF($D$1&lt;&gt;"",参数计算!A67,"")</f>
        <v/>
      </c>
      <c r="B65" s="155" t="str">
        <f>IF($D$1&lt;&gt;"",参数计算!B67,"")</f>
        <v/>
      </c>
      <c r="C65" s="155" t="str">
        <f>IF($D$1&lt;&gt;"",参数计算!C67,"")</f>
        <v/>
      </c>
      <c r="D65" s="156" t="str">
        <f>IF(AND(A$6&lt;&gt;"",$D$4&lt;&gt;""),平时!I65,"")</f>
        <v/>
      </c>
      <c r="E65" s="156" t="str">
        <f>IF(AND(A65&lt;&gt;"",$E$4&lt;&gt;""),期末!I65,"")</f>
        <v/>
      </c>
      <c r="F65" s="156" t="str">
        <f>IF(AND(A65&lt;&gt;"",$F$4&lt;&gt;""),过程!I65,"")</f>
        <v/>
      </c>
      <c r="G65" s="156" t="str">
        <f t="shared" si="1"/>
        <v/>
      </c>
      <c r="H65" s="144"/>
      <c r="I65" s="144"/>
      <c r="J65" s="144"/>
      <c r="K65" s="144"/>
      <c r="L65" s="144"/>
      <c r="M65" s="144"/>
      <c r="N65" s="144"/>
      <c r="O65" s="144"/>
      <c r="P65" s="144"/>
      <c r="Q65" s="144"/>
      <c r="R65" s="144"/>
      <c r="S65" s="144"/>
      <c r="T65" s="144"/>
      <c r="U65" s="144"/>
      <c r="V65" s="144"/>
      <c r="W65" s="144"/>
      <c r="X65" s="144"/>
      <c r="Y65" s="144"/>
      <c r="Z65" s="144"/>
      <c r="AA65" s="144"/>
      <c r="AB65" s="144"/>
      <c r="AC65" s="144"/>
      <c r="AD65" s="144"/>
      <c r="AE65" s="144"/>
      <c r="AF65" s="144"/>
      <c r="AG65" s="144"/>
      <c r="AH65" s="144"/>
      <c r="AI65" s="144"/>
      <c r="AJ65" s="144"/>
      <c r="AK65" s="144"/>
      <c r="AL65" s="144"/>
      <c r="AM65" s="144"/>
      <c r="AN65" s="144"/>
      <c r="AO65" s="144"/>
      <c r="AP65" s="144"/>
      <c r="AQ65" s="144"/>
      <c r="AR65" s="144"/>
      <c r="AS65" s="144"/>
      <c r="AT65" s="144"/>
      <c r="AU65" s="144"/>
      <c r="AV65" s="144"/>
      <c r="AW65" s="144"/>
      <c r="AX65" s="144"/>
      <c r="AY65" s="144"/>
      <c r="AZ65" s="144"/>
      <c r="BA65" s="144"/>
      <c r="BB65" s="144"/>
      <c r="BC65" s="144"/>
      <c r="BD65" s="144"/>
      <c r="BE65" s="144"/>
      <c r="BF65" s="144"/>
      <c r="BG65" s="144"/>
      <c r="BH65" s="144"/>
      <c r="BI65" s="144"/>
      <c r="BJ65" s="144"/>
      <c r="BK65" s="144"/>
      <c r="BL65" s="144"/>
      <c r="BM65" s="144"/>
      <c r="BN65" s="144"/>
      <c r="BO65" s="144"/>
      <c r="BP65" s="144"/>
      <c r="BQ65" s="144"/>
      <c r="BR65" s="144"/>
      <c r="BS65" s="144"/>
      <c r="BT65" s="144"/>
      <c r="BU65" s="144"/>
      <c r="BV65" s="144"/>
      <c r="BW65" s="144"/>
      <c r="BX65" s="144"/>
      <c r="BY65" s="144"/>
      <c r="BZ65" s="144"/>
      <c r="CA65" s="144"/>
      <c r="CB65" s="144"/>
      <c r="CC65" s="144"/>
      <c r="CD65" s="144"/>
      <c r="CE65" s="144"/>
      <c r="CF65" s="144"/>
      <c r="CG65" s="144"/>
      <c r="CH65" s="144"/>
    </row>
    <row r="66" ht="24.95" customHeight="1" spans="1:86">
      <c r="A66" s="155" t="str">
        <f>IF($D$1&lt;&gt;"",参数计算!A68,"")</f>
        <v/>
      </c>
      <c r="B66" s="155" t="str">
        <f>IF($D$1&lt;&gt;"",参数计算!B68,"")</f>
        <v/>
      </c>
      <c r="C66" s="155" t="str">
        <f>IF($D$1&lt;&gt;"",参数计算!C68,"")</f>
        <v/>
      </c>
      <c r="D66" s="156" t="str">
        <f>IF(AND(A$6&lt;&gt;"",$D$4&lt;&gt;""),平时!I66,"")</f>
        <v/>
      </c>
      <c r="E66" s="156" t="str">
        <f>IF(AND(A66&lt;&gt;"",$E$4&lt;&gt;""),期末!I66,"")</f>
        <v/>
      </c>
      <c r="F66" s="156" t="str">
        <f>IF(AND(A66&lt;&gt;"",$F$4&lt;&gt;""),过程!I66,"")</f>
        <v/>
      </c>
      <c r="G66" s="156" t="str">
        <f t="shared" si="1"/>
        <v/>
      </c>
      <c r="H66" s="144"/>
      <c r="I66" s="144"/>
      <c r="J66" s="144"/>
      <c r="K66" s="144"/>
      <c r="L66" s="144"/>
      <c r="M66" s="144"/>
      <c r="N66" s="144"/>
      <c r="O66" s="144"/>
      <c r="P66" s="144"/>
      <c r="Q66" s="144"/>
      <c r="R66" s="144"/>
      <c r="S66" s="144"/>
      <c r="T66" s="144"/>
      <c r="U66" s="144"/>
      <c r="V66" s="144"/>
      <c r="W66" s="144"/>
      <c r="X66" s="144"/>
      <c r="Y66" s="144"/>
      <c r="Z66" s="144"/>
      <c r="AA66" s="144"/>
      <c r="AB66" s="144"/>
      <c r="AC66" s="144"/>
      <c r="AD66" s="144"/>
      <c r="AE66" s="144"/>
      <c r="AF66" s="144"/>
      <c r="AG66" s="144"/>
      <c r="AH66" s="144"/>
      <c r="AI66" s="144"/>
      <c r="AJ66" s="144"/>
      <c r="AK66" s="144"/>
      <c r="AL66" s="144"/>
      <c r="AM66" s="144"/>
      <c r="AN66" s="144"/>
      <c r="AO66" s="144"/>
      <c r="AP66" s="144"/>
      <c r="AQ66" s="144"/>
      <c r="AR66" s="144"/>
      <c r="AS66" s="144"/>
      <c r="AT66" s="144"/>
      <c r="AU66" s="144"/>
      <c r="AV66" s="144"/>
      <c r="AW66" s="144"/>
      <c r="AX66" s="144"/>
      <c r="AY66" s="144"/>
      <c r="AZ66" s="144"/>
      <c r="BA66" s="144"/>
      <c r="BB66" s="144"/>
      <c r="BC66" s="144"/>
      <c r="BD66" s="144"/>
      <c r="BE66" s="144"/>
      <c r="BF66" s="144"/>
      <c r="BG66" s="144"/>
      <c r="BH66" s="144"/>
      <c r="BI66" s="144"/>
      <c r="BJ66" s="144"/>
      <c r="BK66" s="144"/>
      <c r="BL66" s="144"/>
      <c r="BM66" s="144"/>
      <c r="BN66" s="144"/>
      <c r="BO66" s="144"/>
      <c r="BP66" s="144"/>
      <c r="BQ66" s="144"/>
      <c r="BR66" s="144"/>
      <c r="BS66" s="144"/>
      <c r="BT66" s="144"/>
      <c r="BU66" s="144"/>
      <c r="BV66" s="144"/>
      <c r="BW66" s="144"/>
      <c r="BX66" s="144"/>
      <c r="BY66" s="144"/>
      <c r="BZ66" s="144"/>
      <c r="CA66" s="144"/>
      <c r="CB66" s="144"/>
      <c r="CC66" s="144"/>
      <c r="CD66" s="144"/>
      <c r="CE66" s="144"/>
      <c r="CF66" s="144"/>
      <c r="CG66" s="144"/>
      <c r="CH66" s="144"/>
    </row>
    <row r="67" ht="24.95" customHeight="1" spans="1:86">
      <c r="A67" s="155" t="str">
        <f>IF($D$1&lt;&gt;"",参数计算!A69,"")</f>
        <v/>
      </c>
      <c r="B67" s="155" t="str">
        <f>IF($D$1&lt;&gt;"",参数计算!B69,"")</f>
        <v/>
      </c>
      <c r="C67" s="155" t="str">
        <f>IF($D$1&lt;&gt;"",参数计算!C69,"")</f>
        <v/>
      </c>
      <c r="D67" s="156" t="str">
        <f>IF(AND(A$6&lt;&gt;"",$D$4&lt;&gt;""),平时!I67,"")</f>
        <v/>
      </c>
      <c r="E67" s="156" t="str">
        <f>IF(AND(A67&lt;&gt;"",$E$4&lt;&gt;""),期末!I67,"")</f>
        <v/>
      </c>
      <c r="F67" s="156" t="str">
        <f>IF(AND(A67&lt;&gt;"",$F$4&lt;&gt;""),过程!I67,"")</f>
        <v/>
      </c>
      <c r="G67" s="156" t="str">
        <f t="shared" si="1"/>
        <v/>
      </c>
      <c r="H67" s="144"/>
      <c r="I67" s="144"/>
      <c r="J67" s="144"/>
      <c r="K67" s="144"/>
      <c r="L67" s="144"/>
      <c r="M67" s="144"/>
      <c r="N67" s="144"/>
      <c r="O67" s="144"/>
      <c r="P67" s="144"/>
      <c r="Q67" s="144"/>
      <c r="R67" s="144"/>
      <c r="S67" s="144"/>
      <c r="T67" s="144"/>
      <c r="U67" s="144"/>
      <c r="V67" s="144"/>
      <c r="W67" s="144"/>
      <c r="X67" s="144"/>
      <c r="Y67" s="144"/>
      <c r="Z67" s="144"/>
      <c r="AA67" s="144"/>
      <c r="AB67" s="144"/>
      <c r="AC67" s="144"/>
      <c r="AD67" s="144"/>
      <c r="AE67" s="144"/>
      <c r="AF67" s="144"/>
      <c r="AG67" s="144"/>
      <c r="AH67" s="144"/>
      <c r="AI67" s="144"/>
      <c r="AJ67" s="144"/>
      <c r="AK67" s="144"/>
      <c r="AL67" s="144"/>
      <c r="AM67" s="144"/>
      <c r="AN67" s="144"/>
      <c r="AO67" s="144"/>
      <c r="AP67" s="144"/>
      <c r="AQ67" s="144"/>
      <c r="AR67" s="144"/>
      <c r="AS67" s="144"/>
      <c r="AT67" s="144"/>
      <c r="AU67" s="144"/>
      <c r="AV67" s="144"/>
      <c r="AW67" s="144"/>
      <c r="AX67" s="144"/>
      <c r="AY67" s="144"/>
      <c r="AZ67" s="144"/>
      <c r="BA67" s="144"/>
      <c r="BB67" s="144"/>
      <c r="BC67" s="144"/>
      <c r="BD67" s="144"/>
      <c r="BE67" s="144"/>
      <c r="BF67" s="144"/>
      <c r="BG67" s="144"/>
      <c r="BH67" s="144"/>
      <c r="BI67" s="144"/>
      <c r="BJ67" s="144"/>
      <c r="BK67" s="144"/>
      <c r="BL67" s="144"/>
      <c r="BM67" s="144"/>
      <c r="BN67" s="144"/>
      <c r="BO67" s="144"/>
      <c r="BP67" s="144"/>
      <c r="BQ67" s="144"/>
      <c r="BR67" s="144"/>
      <c r="BS67" s="144"/>
      <c r="BT67" s="144"/>
      <c r="BU67" s="144"/>
      <c r="BV67" s="144"/>
      <c r="BW67" s="144"/>
      <c r="BX67" s="144"/>
      <c r="BY67" s="144"/>
      <c r="BZ67" s="144"/>
      <c r="CA67" s="144"/>
      <c r="CB67" s="144"/>
      <c r="CC67" s="144"/>
      <c r="CD67" s="144"/>
      <c r="CE67" s="144"/>
      <c r="CF67" s="144"/>
      <c r="CG67" s="144"/>
      <c r="CH67" s="144"/>
    </row>
    <row r="68" ht="24.95" customHeight="1" spans="1:86">
      <c r="A68" s="155" t="str">
        <f>IF($D$1&lt;&gt;"",参数计算!A70,"")</f>
        <v/>
      </c>
      <c r="B68" s="155" t="str">
        <f>IF($D$1&lt;&gt;"",参数计算!B70,"")</f>
        <v/>
      </c>
      <c r="C68" s="155" t="str">
        <f>IF($D$1&lt;&gt;"",参数计算!C70,"")</f>
        <v/>
      </c>
      <c r="D68" s="156" t="str">
        <f>IF(AND(A$6&lt;&gt;"",$D$4&lt;&gt;""),平时!I68,"")</f>
        <v/>
      </c>
      <c r="E68" s="156" t="str">
        <f>IF(AND(A68&lt;&gt;"",$E$4&lt;&gt;""),期末!I68,"")</f>
        <v/>
      </c>
      <c r="F68" s="156" t="str">
        <f>IF(AND(A68&lt;&gt;"",$F$4&lt;&gt;""),过程!I68,"")</f>
        <v/>
      </c>
      <c r="G68" s="156" t="str">
        <f t="shared" si="1"/>
        <v/>
      </c>
      <c r="H68" s="144"/>
      <c r="I68" s="144"/>
      <c r="J68" s="144"/>
      <c r="K68" s="144"/>
      <c r="L68" s="144"/>
      <c r="M68" s="144"/>
      <c r="N68" s="144"/>
      <c r="O68" s="144"/>
      <c r="P68" s="144"/>
      <c r="Q68" s="144"/>
      <c r="R68" s="144"/>
      <c r="S68" s="144"/>
      <c r="T68" s="144"/>
      <c r="U68" s="144"/>
      <c r="V68" s="144"/>
      <c r="W68" s="144"/>
      <c r="X68" s="144"/>
      <c r="Y68" s="144"/>
      <c r="Z68" s="144"/>
      <c r="AA68" s="144"/>
      <c r="AB68" s="144"/>
      <c r="AC68" s="144"/>
      <c r="AD68" s="144"/>
      <c r="AE68" s="144"/>
      <c r="AF68" s="144"/>
      <c r="AG68" s="144"/>
      <c r="AH68" s="144"/>
      <c r="AI68" s="144"/>
      <c r="AJ68" s="144"/>
      <c r="AK68" s="144"/>
      <c r="AL68" s="144"/>
      <c r="AM68" s="144"/>
      <c r="AN68" s="144"/>
      <c r="AO68" s="144"/>
      <c r="AP68" s="144"/>
      <c r="AQ68" s="144"/>
      <c r="AR68" s="144"/>
      <c r="AS68" s="144"/>
      <c r="AT68" s="144"/>
      <c r="AU68" s="144"/>
      <c r="AV68" s="144"/>
      <c r="AW68" s="144"/>
      <c r="AX68" s="144"/>
      <c r="AY68" s="144"/>
      <c r="AZ68" s="144"/>
      <c r="BA68" s="144"/>
      <c r="BB68" s="144"/>
      <c r="BC68" s="144"/>
      <c r="BD68" s="144"/>
      <c r="BE68" s="144"/>
      <c r="BF68" s="144"/>
      <c r="BG68" s="144"/>
      <c r="BH68" s="144"/>
      <c r="BI68" s="144"/>
      <c r="BJ68" s="144"/>
      <c r="BK68" s="144"/>
      <c r="BL68" s="144"/>
      <c r="BM68" s="144"/>
      <c r="BN68" s="144"/>
      <c r="BO68" s="144"/>
      <c r="BP68" s="144"/>
      <c r="BQ68" s="144"/>
      <c r="BR68" s="144"/>
      <c r="BS68" s="144"/>
      <c r="BT68" s="144"/>
      <c r="BU68" s="144"/>
      <c r="BV68" s="144"/>
      <c r="BW68" s="144"/>
      <c r="BX68" s="144"/>
      <c r="BY68" s="144"/>
      <c r="BZ68" s="144"/>
      <c r="CA68" s="144"/>
      <c r="CB68" s="144"/>
      <c r="CC68" s="144"/>
      <c r="CD68" s="144"/>
      <c r="CE68" s="144"/>
      <c r="CF68" s="144"/>
      <c r="CG68" s="144"/>
      <c r="CH68" s="144"/>
    </row>
    <row r="69" ht="24.95" customHeight="1" spans="1:86">
      <c r="A69" s="155" t="str">
        <f>IF($D$1&lt;&gt;"",参数计算!A71,"")</f>
        <v/>
      </c>
      <c r="B69" s="155" t="str">
        <f>IF($D$1&lt;&gt;"",参数计算!B71,"")</f>
        <v/>
      </c>
      <c r="C69" s="155" t="str">
        <f>IF($D$1&lt;&gt;"",参数计算!C71,"")</f>
        <v/>
      </c>
      <c r="D69" s="156" t="str">
        <f>IF(AND(A$6&lt;&gt;"",$D$4&lt;&gt;""),平时!I69,"")</f>
        <v/>
      </c>
      <c r="E69" s="156" t="str">
        <f>IF(AND(A69&lt;&gt;"",$E$4&lt;&gt;""),期末!I69,"")</f>
        <v/>
      </c>
      <c r="F69" s="156" t="str">
        <f>IF(AND(A69&lt;&gt;"",$F$4&lt;&gt;""),过程!I69,"")</f>
        <v/>
      </c>
      <c r="G69" s="156" t="str">
        <f t="shared" si="1"/>
        <v/>
      </c>
      <c r="H69" s="144"/>
      <c r="I69" s="144"/>
      <c r="J69" s="144"/>
      <c r="K69" s="144"/>
      <c r="L69" s="144"/>
      <c r="M69" s="144"/>
      <c r="N69" s="144"/>
      <c r="O69" s="144"/>
      <c r="P69" s="144"/>
      <c r="Q69" s="144"/>
      <c r="R69" s="144"/>
      <c r="S69" s="144"/>
      <c r="T69" s="144"/>
      <c r="U69" s="144"/>
      <c r="V69" s="144"/>
      <c r="W69" s="144"/>
      <c r="X69" s="144"/>
      <c r="Y69" s="144"/>
      <c r="Z69" s="144"/>
      <c r="AA69" s="144"/>
      <c r="AB69" s="144"/>
      <c r="AC69" s="144"/>
      <c r="AD69" s="144"/>
      <c r="AE69" s="144"/>
      <c r="AF69" s="144"/>
      <c r="AG69" s="144"/>
      <c r="AH69" s="144"/>
      <c r="AI69" s="144"/>
      <c r="AJ69" s="144"/>
      <c r="AK69" s="144"/>
      <c r="AL69" s="144"/>
      <c r="AM69" s="144"/>
      <c r="AN69" s="144"/>
      <c r="AO69" s="144"/>
      <c r="AP69" s="144"/>
      <c r="AQ69" s="144"/>
      <c r="AR69" s="144"/>
      <c r="AS69" s="144"/>
      <c r="AT69" s="144"/>
      <c r="AU69" s="144"/>
      <c r="AV69" s="144"/>
      <c r="AW69" s="144"/>
      <c r="AX69" s="144"/>
      <c r="AY69" s="144"/>
      <c r="AZ69" s="144"/>
      <c r="BA69" s="144"/>
      <c r="BB69" s="144"/>
      <c r="BC69" s="144"/>
      <c r="BD69" s="144"/>
      <c r="BE69" s="144"/>
      <c r="BF69" s="144"/>
      <c r="BG69" s="144"/>
      <c r="BH69" s="144"/>
      <c r="BI69" s="144"/>
      <c r="BJ69" s="144"/>
      <c r="BK69" s="144"/>
      <c r="BL69" s="144"/>
      <c r="BM69" s="144"/>
      <c r="BN69" s="144"/>
      <c r="BO69" s="144"/>
      <c r="BP69" s="144"/>
      <c r="BQ69" s="144"/>
      <c r="BR69" s="144"/>
      <c r="BS69" s="144"/>
      <c r="BT69" s="144"/>
      <c r="BU69" s="144"/>
      <c r="BV69" s="144"/>
      <c r="BW69" s="144"/>
      <c r="BX69" s="144"/>
      <c r="BY69" s="144"/>
      <c r="BZ69" s="144"/>
      <c r="CA69" s="144"/>
      <c r="CB69" s="144"/>
      <c r="CC69" s="144"/>
      <c r="CD69" s="144"/>
      <c r="CE69" s="144"/>
      <c r="CF69" s="144"/>
      <c r="CG69" s="144"/>
      <c r="CH69" s="144"/>
    </row>
    <row r="70" ht="24.95" customHeight="1" spans="1:86">
      <c r="A70" s="155" t="str">
        <f>IF($D$1&lt;&gt;"",参数计算!A72,"")</f>
        <v/>
      </c>
      <c r="B70" s="155" t="str">
        <f>IF($D$1&lt;&gt;"",参数计算!B72,"")</f>
        <v/>
      </c>
      <c r="C70" s="155" t="str">
        <f>IF($D$1&lt;&gt;"",参数计算!C72,"")</f>
        <v/>
      </c>
      <c r="D70" s="156" t="str">
        <f>IF(AND(A$6&lt;&gt;"",$D$4&lt;&gt;""),平时!I70,"")</f>
        <v/>
      </c>
      <c r="E70" s="156" t="str">
        <f>IF(AND(A70&lt;&gt;"",$E$4&lt;&gt;""),期末!I70,"")</f>
        <v/>
      </c>
      <c r="F70" s="156" t="str">
        <f>IF(AND(A70&lt;&gt;"",$F$4&lt;&gt;""),过程!I70,"")</f>
        <v/>
      </c>
      <c r="G70" s="156" t="str">
        <f t="shared" si="1"/>
        <v/>
      </c>
      <c r="H70" s="144"/>
      <c r="I70" s="144"/>
      <c r="J70" s="144"/>
      <c r="K70" s="144"/>
      <c r="L70" s="144"/>
      <c r="M70" s="144"/>
      <c r="N70" s="144"/>
      <c r="O70" s="144"/>
      <c r="P70" s="144"/>
      <c r="Q70" s="144"/>
      <c r="R70" s="144"/>
      <c r="S70" s="144"/>
      <c r="T70" s="144"/>
      <c r="U70" s="144"/>
      <c r="V70" s="144"/>
      <c r="W70" s="144"/>
      <c r="X70" s="144"/>
      <c r="Y70" s="144"/>
      <c r="Z70" s="144"/>
      <c r="AA70" s="144"/>
      <c r="AB70" s="144"/>
      <c r="AC70" s="144"/>
      <c r="AD70" s="144"/>
      <c r="AE70" s="144"/>
      <c r="AF70" s="144"/>
      <c r="AG70" s="144"/>
      <c r="AH70" s="144"/>
      <c r="AI70" s="144"/>
      <c r="AJ70" s="144"/>
      <c r="AK70" s="144"/>
      <c r="AL70" s="144"/>
      <c r="AM70" s="144"/>
      <c r="AN70" s="144"/>
      <c r="AO70" s="144"/>
      <c r="AP70" s="144"/>
      <c r="AQ70" s="144"/>
      <c r="AR70" s="144"/>
      <c r="AS70" s="144"/>
      <c r="AT70" s="144"/>
      <c r="AU70" s="144"/>
      <c r="AV70" s="144"/>
      <c r="AW70" s="144"/>
      <c r="AX70" s="144"/>
      <c r="AY70" s="144"/>
      <c r="AZ70" s="144"/>
      <c r="BA70" s="144"/>
      <c r="BB70" s="144"/>
      <c r="BC70" s="144"/>
      <c r="BD70" s="144"/>
      <c r="BE70" s="144"/>
      <c r="BF70" s="144"/>
      <c r="BG70" s="144"/>
      <c r="BH70" s="144"/>
      <c r="BI70" s="144"/>
      <c r="BJ70" s="144"/>
      <c r="BK70" s="144"/>
      <c r="BL70" s="144"/>
      <c r="BM70" s="144"/>
      <c r="BN70" s="144"/>
      <c r="BO70" s="144"/>
      <c r="BP70" s="144"/>
      <c r="BQ70" s="144"/>
      <c r="BR70" s="144"/>
      <c r="BS70" s="144"/>
      <c r="BT70" s="144"/>
      <c r="BU70" s="144"/>
      <c r="BV70" s="144"/>
      <c r="BW70" s="144"/>
      <c r="BX70" s="144"/>
      <c r="BY70" s="144"/>
      <c r="BZ70" s="144"/>
      <c r="CA70" s="144"/>
      <c r="CB70" s="144"/>
      <c r="CC70" s="144"/>
      <c r="CD70" s="144"/>
      <c r="CE70" s="144"/>
      <c r="CF70" s="144"/>
      <c r="CG70" s="144"/>
      <c r="CH70" s="144"/>
    </row>
    <row r="71" ht="24.95" customHeight="1" spans="1:86">
      <c r="A71" s="155" t="str">
        <f>IF($D$1&lt;&gt;"",参数计算!A73,"")</f>
        <v/>
      </c>
      <c r="B71" s="155" t="str">
        <f>IF($D$1&lt;&gt;"",参数计算!B73,"")</f>
        <v/>
      </c>
      <c r="C71" s="155" t="str">
        <f>IF($D$1&lt;&gt;"",参数计算!C73,"")</f>
        <v/>
      </c>
      <c r="D71" s="156" t="str">
        <f>IF(AND(A$6&lt;&gt;"",$D$4&lt;&gt;""),平时!I71,"")</f>
        <v/>
      </c>
      <c r="E71" s="156" t="str">
        <f>IF(AND(A71&lt;&gt;"",$E$4&lt;&gt;""),期末!I71,"")</f>
        <v/>
      </c>
      <c r="F71" s="156" t="str">
        <f>IF(AND(A71&lt;&gt;"",$F$4&lt;&gt;""),过程!I71,"")</f>
        <v/>
      </c>
      <c r="G71" s="156" t="str">
        <f t="shared" ref="G71:G105" si="2">IF(AND(A71&lt;&gt;"",G70&lt;&gt;""),PRODUCT($D$5,D71)+PRODUCT($E$5,E71)+PRODUCT($F$5,F71),"")</f>
        <v/>
      </c>
      <c r="H71" s="144"/>
      <c r="I71" s="144"/>
      <c r="J71" s="144"/>
      <c r="K71" s="144"/>
      <c r="L71" s="144"/>
      <c r="M71" s="144"/>
      <c r="N71" s="144"/>
      <c r="O71" s="144"/>
      <c r="P71" s="144"/>
      <c r="Q71" s="144"/>
      <c r="R71" s="144"/>
      <c r="S71" s="144"/>
      <c r="T71" s="144"/>
      <c r="U71" s="144"/>
      <c r="V71" s="144"/>
      <c r="W71" s="144"/>
      <c r="X71" s="144"/>
      <c r="Y71" s="144"/>
      <c r="Z71" s="144"/>
      <c r="AA71" s="144"/>
      <c r="AB71" s="144"/>
      <c r="AC71" s="144"/>
      <c r="AD71" s="144"/>
      <c r="AE71" s="144"/>
      <c r="AF71" s="144"/>
      <c r="AG71" s="144"/>
      <c r="AH71" s="144"/>
      <c r="AI71" s="144"/>
      <c r="AJ71" s="144"/>
      <c r="AK71" s="144"/>
      <c r="AL71" s="144"/>
      <c r="AM71" s="144"/>
      <c r="AN71" s="144"/>
      <c r="AO71" s="144"/>
      <c r="AP71" s="144"/>
      <c r="AQ71" s="144"/>
      <c r="AR71" s="144"/>
      <c r="AS71" s="144"/>
      <c r="AT71" s="144"/>
      <c r="AU71" s="144"/>
      <c r="AV71" s="144"/>
      <c r="AW71" s="144"/>
      <c r="AX71" s="144"/>
      <c r="AY71" s="144"/>
      <c r="AZ71" s="144"/>
      <c r="BA71" s="144"/>
      <c r="BB71" s="144"/>
      <c r="BC71" s="144"/>
      <c r="BD71" s="144"/>
      <c r="BE71" s="144"/>
      <c r="BF71" s="144"/>
      <c r="BG71" s="144"/>
      <c r="BH71" s="144"/>
      <c r="BI71" s="144"/>
      <c r="BJ71" s="144"/>
      <c r="BK71" s="144"/>
      <c r="BL71" s="144"/>
      <c r="BM71" s="144"/>
      <c r="BN71" s="144"/>
      <c r="BO71" s="144"/>
      <c r="BP71" s="144"/>
      <c r="BQ71" s="144"/>
      <c r="BR71" s="144"/>
      <c r="BS71" s="144"/>
      <c r="BT71" s="144"/>
      <c r="BU71" s="144"/>
      <c r="BV71" s="144"/>
      <c r="BW71" s="144"/>
      <c r="BX71" s="144"/>
      <c r="BY71" s="144"/>
      <c r="BZ71" s="144"/>
      <c r="CA71" s="144"/>
      <c r="CB71" s="144"/>
      <c r="CC71" s="144"/>
      <c r="CD71" s="144"/>
      <c r="CE71" s="144"/>
      <c r="CF71" s="144"/>
      <c r="CG71" s="144"/>
      <c r="CH71" s="144"/>
    </row>
    <row r="72" ht="24.95" customHeight="1" spans="1:86">
      <c r="A72" s="155" t="str">
        <f>IF($D$1&lt;&gt;"",参数计算!A74,"")</f>
        <v/>
      </c>
      <c r="B72" s="155" t="str">
        <f>IF($D$1&lt;&gt;"",参数计算!B74,"")</f>
        <v/>
      </c>
      <c r="C72" s="155" t="str">
        <f>IF($D$1&lt;&gt;"",参数计算!C74,"")</f>
        <v/>
      </c>
      <c r="D72" s="156" t="str">
        <f>IF(AND(A$6&lt;&gt;"",$D$4&lt;&gt;""),平时!I72,"")</f>
        <v/>
      </c>
      <c r="E72" s="156" t="str">
        <f>IF(AND(A72&lt;&gt;"",$E$4&lt;&gt;""),期末!I72,"")</f>
        <v/>
      </c>
      <c r="F72" s="156" t="str">
        <f>IF(AND(A72&lt;&gt;"",$F$4&lt;&gt;""),过程!I72,"")</f>
        <v/>
      </c>
      <c r="G72" s="156" t="str">
        <f t="shared" si="2"/>
        <v/>
      </c>
      <c r="H72" s="144"/>
      <c r="I72" s="144"/>
      <c r="J72" s="144"/>
      <c r="K72" s="144"/>
      <c r="L72" s="144"/>
      <c r="M72" s="144"/>
      <c r="N72" s="144"/>
      <c r="O72" s="144"/>
      <c r="P72" s="144"/>
      <c r="Q72" s="144"/>
      <c r="R72" s="144"/>
      <c r="S72" s="144"/>
      <c r="T72" s="144"/>
      <c r="U72" s="144"/>
      <c r="V72" s="144"/>
      <c r="W72" s="144"/>
      <c r="X72" s="144"/>
      <c r="Y72" s="144"/>
      <c r="Z72" s="144"/>
      <c r="AA72" s="144"/>
      <c r="AB72" s="144"/>
      <c r="AC72" s="144"/>
      <c r="AD72" s="144"/>
      <c r="AE72" s="144"/>
      <c r="AF72" s="144"/>
      <c r="AG72" s="144"/>
      <c r="AH72" s="144"/>
      <c r="AI72" s="144"/>
      <c r="AJ72" s="144"/>
      <c r="AK72" s="144"/>
      <c r="AL72" s="144"/>
      <c r="AM72" s="144"/>
      <c r="AN72" s="144"/>
      <c r="AO72" s="144"/>
      <c r="AP72" s="144"/>
      <c r="AQ72" s="144"/>
      <c r="AR72" s="144"/>
      <c r="AS72" s="144"/>
      <c r="AT72" s="144"/>
      <c r="AU72" s="144"/>
      <c r="AV72" s="144"/>
      <c r="AW72" s="144"/>
      <c r="AX72" s="144"/>
      <c r="AY72" s="144"/>
      <c r="AZ72" s="144"/>
      <c r="BA72" s="144"/>
      <c r="BB72" s="144"/>
      <c r="BC72" s="144"/>
      <c r="BD72" s="144"/>
      <c r="BE72" s="144"/>
      <c r="BF72" s="144"/>
      <c r="BG72" s="144"/>
      <c r="BH72" s="144"/>
      <c r="BI72" s="144"/>
      <c r="BJ72" s="144"/>
      <c r="BK72" s="144"/>
      <c r="BL72" s="144"/>
      <c r="BM72" s="144"/>
      <c r="BN72" s="144"/>
      <c r="BO72" s="144"/>
      <c r="BP72" s="144"/>
      <c r="BQ72" s="144"/>
      <c r="BR72" s="144"/>
      <c r="BS72" s="144"/>
      <c r="BT72" s="144"/>
      <c r="BU72" s="144"/>
      <c r="BV72" s="144"/>
      <c r="BW72" s="144"/>
      <c r="BX72" s="144"/>
      <c r="BY72" s="144"/>
      <c r="BZ72" s="144"/>
      <c r="CA72" s="144"/>
      <c r="CB72" s="144"/>
      <c r="CC72" s="144"/>
      <c r="CD72" s="144"/>
      <c r="CE72" s="144"/>
      <c r="CF72" s="144"/>
      <c r="CG72" s="144"/>
      <c r="CH72" s="144"/>
    </row>
    <row r="73" ht="24.95" customHeight="1" spans="1:86">
      <c r="A73" s="155" t="str">
        <f>IF($D$1&lt;&gt;"",参数计算!A75,"")</f>
        <v/>
      </c>
      <c r="B73" s="155" t="str">
        <f>IF($D$1&lt;&gt;"",参数计算!B75,"")</f>
        <v/>
      </c>
      <c r="C73" s="155" t="str">
        <f>IF($D$1&lt;&gt;"",参数计算!C75,"")</f>
        <v/>
      </c>
      <c r="D73" s="156" t="str">
        <f>IF(AND(A$6&lt;&gt;"",$D$4&lt;&gt;""),平时!I73,"")</f>
        <v/>
      </c>
      <c r="E73" s="156" t="str">
        <f>IF(AND(A73&lt;&gt;"",$E$4&lt;&gt;""),期末!I73,"")</f>
        <v/>
      </c>
      <c r="F73" s="156" t="str">
        <f>IF(AND(A73&lt;&gt;"",$F$4&lt;&gt;""),过程!I73,"")</f>
        <v/>
      </c>
      <c r="G73" s="156" t="str">
        <f t="shared" si="2"/>
        <v/>
      </c>
      <c r="H73" s="144"/>
      <c r="I73" s="144"/>
      <c r="J73" s="144"/>
      <c r="K73" s="144"/>
      <c r="L73" s="144"/>
      <c r="M73" s="144"/>
      <c r="N73" s="144"/>
      <c r="O73" s="144"/>
      <c r="P73" s="144"/>
      <c r="Q73" s="144"/>
      <c r="R73" s="144"/>
      <c r="S73" s="144"/>
      <c r="T73" s="144"/>
      <c r="U73" s="144"/>
      <c r="V73" s="144"/>
      <c r="W73" s="144"/>
      <c r="X73" s="144"/>
      <c r="Y73" s="144"/>
      <c r="Z73" s="144"/>
      <c r="AA73" s="144"/>
      <c r="AB73" s="144"/>
      <c r="AC73" s="144"/>
      <c r="AD73" s="144"/>
      <c r="AE73" s="144"/>
      <c r="AF73" s="144"/>
      <c r="AG73" s="144"/>
      <c r="AH73" s="144"/>
      <c r="AI73" s="144"/>
      <c r="AJ73" s="144"/>
      <c r="AK73" s="144"/>
      <c r="AL73" s="144"/>
      <c r="AM73" s="144"/>
      <c r="AN73" s="144"/>
      <c r="AO73" s="144"/>
      <c r="AP73" s="144"/>
      <c r="AQ73" s="144"/>
      <c r="AR73" s="144"/>
      <c r="AS73" s="144"/>
      <c r="AT73" s="144"/>
      <c r="AU73" s="144"/>
      <c r="AV73" s="144"/>
      <c r="AW73" s="144"/>
      <c r="AX73" s="144"/>
      <c r="AY73" s="144"/>
      <c r="AZ73" s="144"/>
      <c r="BA73" s="144"/>
      <c r="BB73" s="144"/>
      <c r="BC73" s="144"/>
      <c r="BD73" s="144"/>
      <c r="BE73" s="144"/>
      <c r="BF73" s="144"/>
      <c r="BG73" s="144"/>
      <c r="BH73" s="144"/>
      <c r="BI73" s="144"/>
      <c r="BJ73" s="144"/>
      <c r="BK73" s="144"/>
      <c r="BL73" s="144"/>
      <c r="BM73" s="144"/>
      <c r="BN73" s="144"/>
      <c r="BO73" s="144"/>
      <c r="BP73" s="144"/>
      <c r="BQ73" s="144"/>
      <c r="BR73" s="144"/>
      <c r="BS73" s="144"/>
      <c r="BT73" s="144"/>
      <c r="BU73" s="144"/>
      <c r="BV73" s="144"/>
      <c r="BW73" s="144"/>
      <c r="BX73" s="144"/>
      <c r="BY73" s="144"/>
      <c r="BZ73" s="144"/>
      <c r="CA73" s="144"/>
      <c r="CB73" s="144"/>
      <c r="CC73" s="144"/>
      <c r="CD73" s="144"/>
      <c r="CE73" s="144"/>
      <c r="CF73" s="144"/>
      <c r="CG73" s="144"/>
      <c r="CH73" s="144"/>
    </row>
    <row r="74" ht="24.95" customHeight="1" spans="1:86">
      <c r="A74" s="155" t="str">
        <f>IF($D$1&lt;&gt;"",参数计算!A76,"")</f>
        <v/>
      </c>
      <c r="B74" s="155" t="str">
        <f>IF($D$1&lt;&gt;"",参数计算!B76,"")</f>
        <v/>
      </c>
      <c r="C74" s="155" t="str">
        <f>IF($D$1&lt;&gt;"",参数计算!C76,"")</f>
        <v/>
      </c>
      <c r="D74" s="156" t="str">
        <f>IF(AND(A$6&lt;&gt;"",$D$4&lt;&gt;""),平时!I74,"")</f>
        <v/>
      </c>
      <c r="E74" s="156" t="str">
        <f>IF(AND(A74&lt;&gt;"",$E$4&lt;&gt;""),期末!I74,"")</f>
        <v/>
      </c>
      <c r="F74" s="156" t="str">
        <f>IF(AND(A74&lt;&gt;"",$F$4&lt;&gt;""),过程!I74,"")</f>
        <v/>
      </c>
      <c r="G74" s="156" t="str">
        <f t="shared" si="2"/>
        <v/>
      </c>
      <c r="H74" s="144"/>
      <c r="I74" s="144"/>
      <c r="J74" s="144"/>
      <c r="K74" s="144"/>
      <c r="L74" s="144"/>
      <c r="M74" s="144"/>
      <c r="N74" s="144"/>
      <c r="O74" s="144"/>
      <c r="P74" s="144"/>
      <c r="Q74" s="144"/>
      <c r="R74" s="144"/>
      <c r="S74" s="144"/>
      <c r="T74" s="144"/>
      <c r="U74" s="144"/>
      <c r="V74" s="144"/>
      <c r="W74" s="144"/>
      <c r="X74" s="144"/>
      <c r="Y74" s="144"/>
      <c r="Z74" s="144"/>
      <c r="AA74" s="144"/>
      <c r="AB74" s="144"/>
      <c r="AC74" s="144"/>
      <c r="AD74" s="144"/>
      <c r="AE74" s="144"/>
      <c r="AF74" s="144"/>
      <c r="AG74" s="144"/>
      <c r="AH74" s="144"/>
      <c r="AI74" s="144"/>
      <c r="AJ74" s="144"/>
      <c r="AK74" s="144"/>
      <c r="AL74" s="144"/>
      <c r="AM74" s="144"/>
      <c r="AN74" s="144"/>
      <c r="AO74" s="144"/>
      <c r="AP74" s="144"/>
      <c r="AQ74" s="144"/>
      <c r="AR74" s="144"/>
      <c r="AS74" s="144"/>
      <c r="AT74" s="144"/>
      <c r="AU74" s="144"/>
      <c r="AV74" s="144"/>
      <c r="AW74" s="144"/>
      <c r="AX74" s="144"/>
      <c r="AY74" s="144"/>
      <c r="AZ74" s="144"/>
      <c r="BA74" s="144"/>
      <c r="BB74" s="144"/>
      <c r="BC74" s="144"/>
      <c r="BD74" s="144"/>
      <c r="BE74" s="144"/>
      <c r="BF74" s="144"/>
      <c r="BG74" s="144"/>
      <c r="BH74" s="144"/>
      <c r="BI74" s="144"/>
      <c r="BJ74" s="144"/>
      <c r="BK74" s="144"/>
      <c r="BL74" s="144"/>
      <c r="BM74" s="144"/>
      <c r="BN74" s="144"/>
      <c r="BO74" s="144"/>
      <c r="BP74" s="144"/>
      <c r="BQ74" s="144"/>
      <c r="BR74" s="144"/>
      <c r="BS74" s="144"/>
      <c r="BT74" s="144"/>
      <c r="BU74" s="144"/>
      <c r="BV74" s="144"/>
      <c r="BW74" s="144"/>
      <c r="BX74" s="144"/>
      <c r="BY74" s="144"/>
      <c r="BZ74" s="144"/>
      <c r="CA74" s="144"/>
      <c r="CB74" s="144"/>
      <c r="CC74" s="144"/>
      <c r="CD74" s="144"/>
      <c r="CE74" s="144"/>
      <c r="CF74" s="144"/>
      <c r="CG74" s="144"/>
      <c r="CH74" s="144"/>
    </row>
    <row r="75" ht="24.95" customHeight="1" spans="1:86">
      <c r="A75" s="155" t="str">
        <f>IF($D$1&lt;&gt;"",参数计算!A77,"")</f>
        <v/>
      </c>
      <c r="B75" s="155" t="str">
        <f>IF($D$1&lt;&gt;"",参数计算!B77,"")</f>
        <v/>
      </c>
      <c r="C75" s="155" t="str">
        <f>IF($D$1&lt;&gt;"",参数计算!C77,"")</f>
        <v/>
      </c>
      <c r="D75" s="156" t="str">
        <f>IF(AND(A$6&lt;&gt;"",$D$4&lt;&gt;""),平时!I75,"")</f>
        <v/>
      </c>
      <c r="E75" s="156" t="str">
        <f>IF(AND(A75&lt;&gt;"",$E$4&lt;&gt;""),期末!I75,"")</f>
        <v/>
      </c>
      <c r="F75" s="156" t="str">
        <f>IF(AND(A75&lt;&gt;"",$F$4&lt;&gt;""),过程!I75,"")</f>
        <v/>
      </c>
      <c r="G75" s="156" t="str">
        <f t="shared" si="2"/>
        <v/>
      </c>
      <c r="H75" s="144"/>
      <c r="I75" s="144"/>
      <c r="J75" s="144"/>
      <c r="K75" s="144"/>
      <c r="L75" s="144"/>
      <c r="M75" s="144"/>
      <c r="N75" s="144"/>
      <c r="O75" s="144"/>
      <c r="P75" s="144"/>
      <c r="Q75" s="144"/>
      <c r="R75" s="144"/>
      <c r="S75" s="144"/>
      <c r="T75" s="144"/>
      <c r="U75" s="144"/>
      <c r="V75" s="144"/>
      <c r="W75" s="144"/>
      <c r="X75" s="144"/>
      <c r="Y75" s="144"/>
      <c r="Z75" s="144"/>
      <c r="AA75" s="144"/>
      <c r="AB75" s="144"/>
      <c r="AC75" s="144"/>
      <c r="AD75" s="144"/>
      <c r="AE75" s="144"/>
      <c r="AF75" s="144"/>
      <c r="AG75" s="144"/>
      <c r="AH75" s="144"/>
      <c r="AI75" s="144"/>
      <c r="AJ75" s="144"/>
      <c r="AK75" s="144"/>
      <c r="AL75" s="144"/>
      <c r="AM75" s="144"/>
      <c r="AN75" s="144"/>
      <c r="AO75" s="144"/>
      <c r="AP75" s="144"/>
      <c r="AQ75" s="144"/>
      <c r="AR75" s="144"/>
      <c r="AS75" s="144"/>
      <c r="AT75" s="144"/>
      <c r="AU75" s="144"/>
      <c r="AV75" s="144"/>
      <c r="AW75" s="144"/>
      <c r="AX75" s="144"/>
      <c r="AY75" s="144"/>
      <c r="AZ75" s="144"/>
      <c r="BA75" s="144"/>
      <c r="BB75" s="144"/>
      <c r="BC75" s="144"/>
      <c r="BD75" s="144"/>
      <c r="BE75" s="144"/>
      <c r="BF75" s="144"/>
      <c r="BG75" s="144"/>
      <c r="BH75" s="144"/>
      <c r="BI75" s="144"/>
      <c r="BJ75" s="144"/>
      <c r="BK75" s="144"/>
      <c r="BL75" s="144"/>
      <c r="BM75" s="144"/>
      <c r="BN75" s="144"/>
      <c r="BO75" s="144"/>
      <c r="BP75" s="144"/>
      <c r="BQ75" s="144"/>
      <c r="BR75" s="144"/>
      <c r="BS75" s="144"/>
      <c r="BT75" s="144"/>
      <c r="BU75" s="144"/>
      <c r="BV75" s="144"/>
      <c r="BW75" s="144"/>
      <c r="BX75" s="144"/>
      <c r="BY75" s="144"/>
      <c r="BZ75" s="144"/>
      <c r="CA75" s="144"/>
      <c r="CB75" s="144"/>
      <c r="CC75" s="144"/>
      <c r="CD75" s="144"/>
      <c r="CE75" s="144"/>
      <c r="CF75" s="144"/>
      <c r="CG75" s="144"/>
      <c r="CH75" s="144"/>
    </row>
    <row r="76" ht="24.95" customHeight="1" spans="1:86">
      <c r="A76" s="155" t="str">
        <f>IF($D$1&lt;&gt;"",参数计算!A78,"")</f>
        <v/>
      </c>
      <c r="B76" s="155" t="str">
        <f>IF($D$1&lt;&gt;"",参数计算!B78,"")</f>
        <v/>
      </c>
      <c r="C76" s="155" t="str">
        <f>IF($D$1&lt;&gt;"",参数计算!C78,"")</f>
        <v/>
      </c>
      <c r="D76" s="156" t="str">
        <f>IF(AND(A$6&lt;&gt;"",$D$4&lt;&gt;""),平时!I76,"")</f>
        <v/>
      </c>
      <c r="E76" s="156" t="str">
        <f>IF(AND(A76&lt;&gt;"",$E$4&lt;&gt;""),期末!I76,"")</f>
        <v/>
      </c>
      <c r="F76" s="156" t="str">
        <f>IF(AND(A76&lt;&gt;"",$F$4&lt;&gt;""),过程!I76,"")</f>
        <v/>
      </c>
      <c r="G76" s="156" t="str">
        <f t="shared" si="2"/>
        <v/>
      </c>
      <c r="H76" s="144"/>
      <c r="I76" s="144"/>
      <c r="J76" s="144"/>
      <c r="K76" s="144"/>
      <c r="L76" s="144"/>
      <c r="M76" s="144"/>
      <c r="N76" s="144"/>
      <c r="O76" s="144"/>
      <c r="P76" s="144"/>
      <c r="Q76" s="144"/>
      <c r="R76" s="144"/>
      <c r="S76" s="144"/>
      <c r="T76" s="144"/>
      <c r="U76" s="144"/>
      <c r="V76" s="144"/>
      <c r="W76" s="144"/>
      <c r="X76" s="144"/>
      <c r="Y76" s="144"/>
      <c r="Z76" s="144"/>
      <c r="AA76" s="144"/>
      <c r="AB76" s="144"/>
      <c r="AC76" s="144"/>
      <c r="AD76" s="144"/>
      <c r="AE76" s="144"/>
      <c r="AF76" s="144"/>
      <c r="AG76" s="144"/>
      <c r="AH76" s="144"/>
      <c r="AI76" s="144"/>
      <c r="AJ76" s="144"/>
      <c r="AK76" s="144"/>
      <c r="AL76" s="144"/>
      <c r="AM76" s="144"/>
      <c r="AN76" s="144"/>
      <c r="AO76" s="144"/>
      <c r="AP76" s="144"/>
      <c r="AQ76" s="144"/>
      <c r="AR76" s="144"/>
      <c r="AS76" s="144"/>
      <c r="AT76" s="144"/>
      <c r="AU76" s="144"/>
      <c r="AV76" s="144"/>
      <c r="AW76" s="144"/>
      <c r="AX76" s="144"/>
      <c r="AY76" s="144"/>
      <c r="AZ76" s="144"/>
      <c r="BA76" s="144"/>
      <c r="BB76" s="144"/>
      <c r="BC76" s="144"/>
      <c r="BD76" s="144"/>
      <c r="BE76" s="144"/>
      <c r="BF76" s="144"/>
      <c r="BG76" s="144"/>
      <c r="BH76" s="144"/>
      <c r="BI76" s="144"/>
      <c r="BJ76" s="144"/>
      <c r="BK76" s="144"/>
      <c r="BL76" s="144"/>
      <c r="BM76" s="144"/>
      <c r="BN76" s="144"/>
      <c r="BO76" s="144"/>
      <c r="BP76" s="144"/>
      <c r="BQ76" s="144"/>
      <c r="BR76" s="144"/>
      <c r="BS76" s="144"/>
      <c r="BT76" s="144"/>
      <c r="BU76" s="144"/>
      <c r="BV76" s="144"/>
      <c r="BW76" s="144"/>
      <c r="BX76" s="144"/>
      <c r="BY76" s="144"/>
      <c r="BZ76" s="144"/>
      <c r="CA76" s="144"/>
      <c r="CB76" s="144"/>
      <c r="CC76" s="144"/>
      <c r="CD76" s="144"/>
      <c r="CE76" s="144"/>
      <c r="CF76" s="144"/>
      <c r="CG76" s="144"/>
      <c r="CH76" s="144"/>
    </row>
    <row r="77" ht="24.95" customHeight="1" spans="1:86">
      <c r="A77" s="155" t="str">
        <f>IF($D$1&lt;&gt;"",参数计算!A79,"")</f>
        <v/>
      </c>
      <c r="B77" s="155" t="str">
        <f>IF($D$1&lt;&gt;"",参数计算!B79,"")</f>
        <v/>
      </c>
      <c r="C77" s="155" t="str">
        <f>IF($D$1&lt;&gt;"",参数计算!C79,"")</f>
        <v/>
      </c>
      <c r="D77" s="156" t="str">
        <f>IF(AND(A$6&lt;&gt;"",$D$4&lt;&gt;""),平时!I77,"")</f>
        <v/>
      </c>
      <c r="E77" s="156" t="str">
        <f>IF(AND(A77&lt;&gt;"",$E$4&lt;&gt;""),期末!I77,"")</f>
        <v/>
      </c>
      <c r="F77" s="156" t="str">
        <f>IF(AND(A77&lt;&gt;"",$F$4&lt;&gt;""),过程!I77,"")</f>
        <v/>
      </c>
      <c r="G77" s="156" t="str">
        <f t="shared" si="2"/>
        <v/>
      </c>
      <c r="H77" s="144"/>
      <c r="I77" s="144"/>
      <c r="J77" s="144"/>
      <c r="K77" s="144"/>
      <c r="L77" s="144"/>
      <c r="M77" s="144"/>
      <c r="N77" s="144"/>
      <c r="O77" s="144"/>
      <c r="P77" s="144"/>
      <c r="Q77" s="144"/>
      <c r="R77" s="144"/>
      <c r="S77" s="144"/>
      <c r="T77" s="144"/>
      <c r="U77" s="144"/>
      <c r="V77" s="144"/>
      <c r="W77" s="144"/>
      <c r="X77" s="144"/>
      <c r="Y77" s="144"/>
      <c r="Z77" s="144"/>
      <c r="AA77" s="144"/>
      <c r="AB77" s="144"/>
      <c r="AC77" s="144"/>
      <c r="AD77" s="144"/>
      <c r="AE77" s="144"/>
      <c r="AF77" s="144"/>
      <c r="AG77" s="144"/>
      <c r="AH77" s="144"/>
      <c r="AI77" s="144"/>
      <c r="AJ77" s="144"/>
      <c r="AK77" s="144"/>
      <c r="AL77" s="144"/>
      <c r="AM77" s="144"/>
      <c r="AN77" s="144"/>
      <c r="AO77" s="144"/>
      <c r="AP77" s="144"/>
      <c r="AQ77" s="144"/>
      <c r="AR77" s="144"/>
      <c r="AS77" s="144"/>
      <c r="AT77" s="144"/>
      <c r="AU77" s="144"/>
      <c r="AV77" s="144"/>
      <c r="AW77" s="144"/>
      <c r="AX77" s="144"/>
      <c r="AY77" s="144"/>
      <c r="AZ77" s="144"/>
      <c r="BA77" s="144"/>
      <c r="BB77" s="144"/>
      <c r="BC77" s="144"/>
      <c r="BD77" s="144"/>
      <c r="BE77" s="144"/>
      <c r="BF77" s="144"/>
      <c r="BG77" s="144"/>
      <c r="BH77" s="144"/>
      <c r="BI77" s="144"/>
      <c r="BJ77" s="144"/>
      <c r="BK77" s="144"/>
      <c r="BL77" s="144"/>
      <c r="BM77" s="144"/>
      <c r="BN77" s="144"/>
      <c r="BO77" s="144"/>
      <c r="BP77" s="144"/>
      <c r="BQ77" s="144"/>
      <c r="BR77" s="144"/>
      <c r="BS77" s="144"/>
      <c r="BT77" s="144"/>
      <c r="BU77" s="144"/>
      <c r="BV77" s="144"/>
      <c r="BW77" s="144"/>
      <c r="BX77" s="144"/>
      <c r="BY77" s="144"/>
      <c r="BZ77" s="144"/>
      <c r="CA77" s="144"/>
      <c r="CB77" s="144"/>
      <c r="CC77" s="144"/>
      <c r="CD77" s="144"/>
      <c r="CE77" s="144"/>
      <c r="CF77" s="144"/>
      <c r="CG77" s="144"/>
      <c r="CH77" s="144"/>
    </row>
    <row r="78" ht="24.95" customHeight="1" spans="1:86">
      <c r="A78" s="155" t="str">
        <f>IF($D$1&lt;&gt;"",参数计算!A80,"")</f>
        <v/>
      </c>
      <c r="B78" s="155" t="str">
        <f>IF($D$1&lt;&gt;"",参数计算!B80,"")</f>
        <v/>
      </c>
      <c r="C78" s="155" t="str">
        <f>IF($D$1&lt;&gt;"",参数计算!C80,"")</f>
        <v/>
      </c>
      <c r="D78" s="156" t="str">
        <f>IF(AND(A$6&lt;&gt;"",$D$4&lt;&gt;""),平时!I78,"")</f>
        <v/>
      </c>
      <c r="E78" s="156" t="str">
        <f>IF(AND(A78&lt;&gt;"",$E$4&lt;&gt;""),期末!I78,"")</f>
        <v/>
      </c>
      <c r="F78" s="156" t="str">
        <f>IF(AND(A78&lt;&gt;"",$F$4&lt;&gt;""),过程!I78,"")</f>
        <v/>
      </c>
      <c r="G78" s="156" t="str">
        <f t="shared" si="2"/>
        <v/>
      </c>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c r="AF78" s="144"/>
      <c r="AG78" s="144"/>
      <c r="AH78" s="144"/>
      <c r="AI78" s="144"/>
      <c r="AJ78" s="144"/>
      <c r="AK78" s="144"/>
      <c r="AL78" s="144"/>
      <c r="AM78" s="144"/>
      <c r="AN78" s="144"/>
      <c r="AO78" s="144"/>
      <c r="AP78" s="144"/>
      <c r="AQ78" s="144"/>
      <c r="AR78" s="144"/>
      <c r="AS78" s="144"/>
      <c r="AT78" s="144"/>
      <c r="AU78" s="144"/>
      <c r="AV78" s="144"/>
      <c r="AW78" s="144"/>
      <c r="AX78" s="144"/>
      <c r="AY78" s="144"/>
      <c r="AZ78" s="144"/>
      <c r="BA78" s="144"/>
      <c r="BB78" s="144"/>
      <c r="BC78" s="144"/>
      <c r="BD78" s="144"/>
      <c r="BE78" s="144"/>
      <c r="BF78" s="144"/>
      <c r="BG78" s="144"/>
      <c r="BH78" s="144"/>
      <c r="BI78" s="144"/>
      <c r="BJ78" s="144"/>
      <c r="BK78" s="144"/>
      <c r="BL78" s="144"/>
      <c r="BM78" s="144"/>
      <c r="BN78" s="144"/>
      <c r="BO78" s="144"/>
      <c r="BP78" s="144"/>
      <c r="BQ78" s="144"/>
      <c r="BR78" s="144"/>
      <c r="BS78" s="144"/>
      <c r="BT78" s="144"/>
      <c r="BU78" s="144"/>
      <c r="BV78" s="144"/>
      <c r="BW78" s="144"/>
      <c r="BX78" s="144"/>
      <c r="BY78" s="144"/>
      <c r="BZ78" s="144"/>
      <c r="CA78" s="144"/>
      <c r="CB78" s="144"/>
      <c r="CC78" s="144"/>
      <c r="CD78" s="144"/>
      <c r="CE78" s="144"/>
      <c r="CF78" s="144"/>
      <c r="CG78" s="144"/>
      <c r="CH78" s="144"/>
    </row>
    <row r="79" ht="24.95" customHeight="1" spans="1:86">
      <c r="A79" s="155" t="str">
        <f>IF($D$1&lt;&gt;"",参数计算!A81,"")</f>
        <v/>
      </c>
      <c r="B79" s="155" t="str">
        <f>IF($D$1&lt;&gt;"",参数计算!B81,"")</f>
        <v/>
      </c>
      <c r="C79" s="155" t="str">
        <f>IF($D$1&lt;&gt;"",参数计算!C81,"")</f>
        <v/>
      </c>
      <c r="D79" s="156" t="str">
        <f>IF(AND(A$6&lt;&gt;"",$D$4&lt;&gt;""),平时!I79,"")</f>
        <v/>
      </c>
      <c r="E79" s="156" t="str">
        <f>IF(AND(A79&lt;&gt;"",$E$4&lt;&gt;""),期末!I79,"")</f>
        <v/>
      </c>
      <c r="F79" s="156" t="str">
        <f>IF(AND(A79&lt;&gt;"",$F$4&lt;&gt;""),过程!I79,"")</f>
        <v/>
      </c>
      <c r="G79" s="156" t="str">
        <f t="shared" si="2"/>
        <v/>
      </c>
      <c r="H79" s="144"/>
      <c r="I79" s="144"/>
      <c r="J79" s="144"/>
      <c r="K79" s="144"/>
      <c r="L79" s="144"/>
      <c r="M79" s="144"/>
      <c r="N79" s="144"/>
      <c r="O79" s="144"/>
      <c r="P79" s="144"/>
      <c r="Q79" s="144"/>
      <c r="R79" s="144"/>
      <c r="S79" s="144"/>
      <c r="T79" s="144"/>
      <c r="U79" s="144"/>
      <c r="V79" s="144"/>
      <c r="W79" s="144"/>
      <c r="X79" s="144"/>
      <c r="Y79" s="144"/>
      <c r="Z79" s="144"/>
      <c r="AA79" s="144"/>
      <c r="AB79" s="144"/>
      <c r="AC79" s="144"/>
      <c r="AD79" s="144"/>
      <c r="AE79" s="144"/>
      <c r="AF79" s="144"/>
      <c r="AG79" s="144"/>
      <c r="AH79" s="144"/>
      <c r="AI79" s="144"/>
      <c r="AJ79" s="144"/>
      <c r="AK79" s="144"/>
      <c r="AL79" s="144"/>
      <c r="AM79" s="144"/>
      <c r="AN79" s="144"/>
      <c r="AO79" s="144"/>
      <c r="AP79" s="144"/>
      <c r="AQ79" s="144"/>
      <c r="AR79" s="144"/>
      <c r="AS79" s="144"/>
      <c r="AT79" s="144"/>
      <c r="AU79" s="144"/>
      <c r="AV79" s="144"/>
      <c r="AW79" s="144"/>
      <c r="AX79" s="144"/>
      <c r="AY79" s="144"/>
      <c r="AZ79" s="144"/>
      <c r="BA79" s="144"/>
      <c r="BB79" s="144"/>
      <c r="BC79" s="144"/>
      <c r="BD79" s="144"/>
      <c r="BE79" s="144"/>
      <c r="BF79" s="144"/>
      <c r="BG79" s="144"/>
      <c r="BH79" s="144"/>
      <c r="BI79" s="144"/>
      <c r="BJ79" s="144"/>
      <c r="BK79" s="144"/>
      <c r="BL79" s="144"/>
      <c r="BM79" s="144"/>
      <c r="BN79" s="144"/>
      <c r="BO79" s="144"/>
      <c r="BP79" s="144"/>
      <c r="BQ79" s="144"/>
      <c r="BR79" s="144"/>
      <c r="BS79" s="144"/>
      <c r="BT79" s="144"/>
      <c r="BU79" s="144"/>
      <c r="BV79" s="144"/>
      <c r="BW79" s="144"/>
      <c r="BX79" s="144"/>
      <c r="BY79" s="144"/>
      <c r="BZ79" s="144"/>
      <c r="CA79" s="144"/>
      <c r="CB79" s="144"/>
      <c r="CC79" s="144"/>
      <c r="CD79" s="144"/>
      <c r="CE79" s="144"/>
      <c r="CF79" s="144"/>
      <c r="CG79" s="144"/>
      <c r="CH79" s="144"/>
    </row>
    <row r="80" ht="24.95" customHeight="1" spans="1:86">
      <c r="A80" s="155" t="str">
        <f>IF($D$1&lt;&gt;"",参数计算!A82,"")</f>
        <v/>
      </c>
      <c r="B80" s="155" t="str">
        <f>IF($D$1&lt;&gt;"",参数计算!B82,"")</f>
        <v/>
      </c>
      <c r="C80" s="155" t="str">
        <f>IF($D$1&lt;&gt;"",参数计算!C82,"")</f>
        <v/>
      </c>
      <c r="D80" s="156" t="str">
        <f>IF(AND(A$6&lt;&gt;"",$D$4&lt;&gt;""),平时!I80,"")</f>
        <v/>
      </c>
      <c r="E80" s="156" t="str">
        <f>IF(AND(A80&lt;&gt;"",$E$4&lt;&gt;""),期末!I80,"")</f>
        <v/>
      </c>
      <c r="F80" s="156" t="str">
        <f>IF(AND(A80&lt;&gt;"",$F$4&lt;&gt;""),过程!I80,"")</f>
        <v/>
      </c>
      <c r="G80" s="156" t="str">
        <f t="shared" si="2"/>
        <v/>
      </c>
      <c r="H80" s="144"/>
      <c r="I80" s="144"/>
      <c r="J80" s="144"/>
      <c r="K80" s="144"/>
      <c r="L80" s="144"/>
      <c r="M80" s="144"/>
      <c r="N80" s="144"/>
      <c r="O80" s="144"/>
      <c r="P80" s="144"/>
      <c r="Q80" s="144"/>
      <c r="R80" s="144"/>
      <c r="S80" s="144"/>
      <c r="T80" s="144"/>
      <c r="U80" s="144"/>
      <c r="V80" s="144"/>
      <c r="W80" s="144"/>
      <c r="X80" s="144"/>
      <c r="Y80" s="144"/>
      <c r="Z80" s="144"/>
      <c r="AA80" s="144"/>
      <c r="AB80" s="144"/>
      <c r="AC80" s="144"/>
      <c r="AD80" s="144"/>
      <c r="AE80" s="144"/>
      <c r="AF80" s="144"/>
      <c r="AG80" s="144"/>
      <c r="AH80" s="144"/>
      <c r="AI80" s="144"/>
      <c r="AJ80" s="144"/>
      <c r="AK80" s="144"/>
      <c r="AL80" s="144"/>
      <c r="AM80" s="144"/>
      <c r="AN80" s="144"/>
      <c r="AO80" s="144"/>
      <c r="AP80" s="144"/>
      <c r="AQ80" s="144"/>
      <c r="AR80" s="144"/>
      <c r="AS80" s="144"/>
      <c r="AT80" s="144"/>
      <c r="AU80" s="144"/>
      <c r="AV80" s="144"/>
      <c r="AW80" s="144"/>
      <c r="AX80" s="144"/>
      <c r="AY80" s="144"/>
      <c r="AZ80" s="144"/>
      <c r="BA80" s="144"/>
      <c r="BB80" s="144"/>
      <c r="BC80" s="144"/>
      <c r="BD80" s="144"/>
      <c r="BE80" s="144"/>
      <c r="BF80" s="144"/>
      <c r="BG80" s="144"/>
      <c r="BH80" s="144"/>
      <c r="BI80" s="144"/>
      <c r="BJ80" s="144"/>
      <c r="BK80" s="144"/>
      <c r="BL80" s="144"/>
      <c r="BM80" s="144"/>
      <c r="BN80" s="144"/>
      <c r="BO80" s="144"/>
      <c r="BP80" s="144"/>
      <c r="BQ80" s="144"/>
      <c r="BR80" s="144"/>
      <c r="BS80" s="144"/>
      <c r="BT80" s="144"/>
      <c r="BU80" s="144"/>
      <c r="BV80" s="144"/>
      <c r="BW80" s="144"/>
      <c r="BX80" s="144"/>
      <c r="BY80" s="144"/>
      <c r="BZ80" s="144"/>
      <c r="CA80" s="144"/>
      <c r="CB80" s="144"/>
      <c r="CC80" s="144"/>
      <c r="CD80" s="144"/>
      <c r="CE80" s="144"/>
      <c r="CF80" s="144"/>
      <c r="CG80" s="144"/>
      <c r="CH80" s="144"/>
    </row>
    <row r="81" ht="24.95" customHeight="1" spans="1:86">
      <c r="A81" s="155" t="str">
        <f>IF($D$1&lt;&gt;"",参数计算!A83,"")</f>
        <v/>
      </c>
      <c r="B81" s="155" t="str">
        <f>IF($D$1&lt;&gt;"",参数计算!B83,"")</f>
        <v/>
      </c>
      <c r="C81" s="155" t="str">
        <f>IF($D$1&lt;&gt;"",参数计算!C83,"")</f>
        <v/>
      </c>
      <c r="D81" s="156" t="str">
        <f>IF(AND(A$6&lt;&gt;"",$D$4&lt;&gt;""),平时!I81,"")</f>
        <v/>
      </c>
      <c r="E81" s="156" t="str">
        <f>IF(AND(A81&lt;&gt;"",$E$4&lt;&gt;""),期末!I81,"")</f>
        <v/>
      </c>
      <c r="F81" s="156" t="str">
        <f>IF(AND(A81&lt;&gt;"",$F$4&lt;&gt;""),过程!I81,"")</f>
        <v/>
      </c>
      <c r="G81" s="156" t="str">
        <f t="shared" si="2"/>
        <v/>
      </c>
      <c r="H81" s="144"/>
      <c r="I81" s="144"/>
      <c r="J81" s="144"/>
      <c r="K81" s="144"/>
      <c r="L81" s="144"/>
      <c r="M81" s="144"/>
      <c r="N81" s="144"/>
      <c r="O81" s="144"/>
      <c r="P81" s="144"/>
      <c r="Q81" s="144"/>
      <c r="R81" s="144"/>
      <c r="S81" s="144"/>
      <c r="T81" s="144"/>
      <c r="U81" s="144"/>
      <c r="V81" s="144"/>
      <c r="W81" s="144"/>
      <c r="X81" s="144"/>
      <c r="Y81" s="144"/>
      <c r="Z81" s="144"/>
      <c r="AA81" s="144"/>
      <c r="AB81" s="144"/>
      <c r="AC81" s="144"/>
      <c r="AD81" s="144"/>
      <c r="AE81" s="144"/>
      <c r="AF81" s="144"/>
      <c r="AG81" s="144"/>
      <c r="AH81" s="144"/>
      <c r="AI81" s="144"/>
      <c r="AJ81" s="144"/>
      <c r="AK81" s="144"/>
      <c r="AL81" s="144"/>
      <c r="AM81" s="144"/>
      <c r="AN81" s="144"/>
      <c r="AO81" s="144"/>
      <c r="AP81" s="144"/>
      <c r="AQ81" s="144"/>
      <c r="AR81" s="144"/>
      <c r="AS81" s="144"/>
      <c r="AT81" s="144"/>
      <c r="AU81" s="144"/>
      <c r="AV81" s="144"/>
      <c r="AW81" s="144"/>
      <c r="AX81" s="144"/>
      <c r="AY81" s="144"/>
      <c r="AZ81" s="144"/>
      <c r="BA81" s="144"/>
      <c r="BB81" s="144"/>
      <c r="BC81" s="144"/>
      <c r="BD81" s="144"/>
      <c r="BE81" s="144"/>
      <c r="BF81" s="144"/>
      <c r="BG81" s="144"/>
      <c r="BH81" s="144"/>
      <c r="BI81" s="144"/>
      <c r="BJ81" s="144"/>
      <c r="BK81" s="144"/>
      <c r="BL81" s="144"/>
      <c r="BM81" s="144"/>
      <c r="BN81" s="144"/>
      <c r="BO81" s="144"/>
      <c r="BP81" s="144"/>
      <c r="BQ81" s="144"/>
      <c r="BR81" s="144"/>
      <c r="BS81" s="144"/>
      <c r="BT81" s="144"/>
      <c r="BU81" s="144"/>
      <c r="BV81" s="144"/>
      <c r="BW81" s="144"/>
      <c r="BX81" s="144"/>
      <c r="BY81" s="144"/>
      <c r="BZ81" s="144"/>
      <c r="CA81" s="144"/>
      <c r="CB81" s="144"/>
      <c r="CC81" s="144"/>
      <c r="CD81" s="144"/>
      <c r="CE81" s="144"/>
      <c r="CF81" s="144"/>
      <c r="CG81" s="144"/>
      <c r="CH81" s="144"/>
    </row>
    <row r="82" ht="24.95" customHeight="1" spans="1:86">
      <c r="A82" s="155" t="str">
        <f>IF($D$1&lt;&gt;"",参数计算!A84,"")</f>
        <v/>
      </c>
      <c r="B82" s="155" t="str">
        <f>IF($D$1&lt;&gt;"",参数计算!B84,"")</f>
        <v/>
      </c>
      <c r="C82" s="155" t="str">
        <f>IF($D$1&lt;&gt;"",参数计算!C84,"")</f>
        <v/>
      </c>
      <c r="D82" s="156" t="str">
        <f>IF(AND(A$6&lt;&gt;"",$D$4&lt;&gt;""),平时!I82,"")</f>
        <v/>
      </c>
      <c r="E82" s="156" t="str">
        <f>IF(AND(A82&lt;&gt;"",$E$4&lt;&gt;""),期末!I82,"")</f>
        <v/>
      </c>
      <c r="F82" s="156" t="str">
        <f>IF(AND(A82&lt;&gt;"",$F$4&lt;&gt;""),过程!I82,"")</f>
        <v/>
      </c>
      <c r="G82" s="156" t="str">
        <f t="shared" si="2"/>
        <v/>
      </c>
      <c r="H82" s="144"/>
      <c r="I82" s="144"/>
      <c r="J82" s="144"/>
      <c r="K82" s="144"/>
      <c r="L82" s="144"/>
      <c r="M82" s="144"/>
      <c r="N82" s="144"/>
      <c r="O82" s="144"/>
      <c r="P82" s="144"/>
      <c r="Q82" s="144"/>
      <c r="R82" s="144"/>
      <c r="S82" s="144"/>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row>
    <row r="83" ht="24.95" customHeight="1" spans="1:86">
      <c r="A83" s="155" t="str">
        <f>IF($D$1&lt;&gt;"",参数计算!A85,"")</f>
        <v/>
      </c>
      <c r="B83" s="155" t="str">
        <f>IF($D$1&lt;&gt;"",参数计算!B85,"")</f>
        <v/>
      </c>
      <c r="C83" s="155" t="str">
        <f>IF($D$1&lt;&gt;"",参数计算!C85,"")</f>
        <v/>
      </c>
      <c r="D83" s="156" t="str">
        <f>IF(AND(A$6&lt;&gt;"",$D$4&lt;&gt;""),平时!I83,"")</f>
        <v/>
      </c>
      <c r="E83" s="156" t="str">
        <f>IF(AND(A83&lt;&gt;"",$E$4&lt;&gt;""),期末!I83,"")</f>
        <v/>
      </c>
      <c r="F83" s="156" t="str">
        <f>IF(AND(A83&lt;&gt;"",$F$4&lt;&gt;""),过程!I83,"")</f>
        <v/>
      </c>
      <c r="G83" s="156" t="str">
        <f t="shared" si="2"/>
        <v/>
      </c>
      <c r="H83" s="144"/>
      <c r="I83" s="144"/>
      <c r="J83" s="144"/>
      <c r="K83" s="144"/>
      <c r="L83" s="144"/>
      <c r="M83" s="144"/>
      <c r="N83" s="144"/>
      <c r="O83" s="144"/>
      <c r="P83" s="144"/>
      <c r="Q83" s="144"/>
      <c r="R83" s="144"/>
      <c r="S83" s="144"/>
      <c r="T83" s="144"/>
      <c r="U83" s="144"/>
      <c r="V83" s="144"/>
      <c r="W83" s="144"/>
      <c r="X83" s="144"/>
      <c r="Y83" s="144"/>
      <c r="Z83" s="144"/>
      <c r="AA83" s="144"/>
      <c r="AB83" s="144"/>
      <c r="AC83" s="144"/>
      <c r="AD83" s="144"/>
      <c r="AE83" s="144"/>
      <c r="AF83" s="144"/>
      <c r="AG83" s="144"/>
      <c r="AH83" s="144"/>
      <c r="AI83" s="144"/>
      <c r="AJ83" s="144"/>
      <c r="AK83" s="144"/>
      <c r="AL83" s="144"/>
      <c r="AM83" s="144"/>
      <c r="AN83" s="144"/>
      <c r="AO83" s="144"/>
      <c r="AP83" s="144"/>
      <c r="AQ83" s="144"/>
      <c r="AR83" s="144"/>
      <c r="AS83" s="144"/>
      <c r="AT83" s="144"/>
      <c r="AU83" s="144"/>
      <c r="AV83" s="144"/>
      <c r="AW83" s="144"/>
      <c r="AX83" s="144"/>
      <c r="AY83" s="144"/>
      <c r="AZ83" s="144"/>
      <c r="BA83" s="144"/>
      <c r="BB83" s="144"/>
      <c r="BC83" s="144"/>
      <c r="BD83" s="144"/>
      <c r="BE83" s="144"/>
      <c r="BF83" s="144"/>
      <c r="BG83" s="144"/>
      <c r="BH83" s="144"/>
      <c r="BI83" s="144"/>
      <c r="BJ83" s="144"/>
      <c r="BK83" s="144"/>
      <c r="BL83" s="144"/>
      <c r="BM83" s="144"/>
      <c r="BN83" s="144"/>
      <c r="BO83" s="144"/>
      <c r="BP83" s="144"/>
      <c r="BQ83" s="144"/>
      <c r="BR83" s="144"/>
      <c r="BS83" s="144"/>
      <c r="BT83" s="144"/>
      <c r="BU83" s="144"/>
      <c r="BV83" s="144"/>
      <c r="BW83" s="144"/>
      <c r="BX83" s="144"/>
      <c r="BY83" s="144"/>
      <c r="BZ83" s="144"/>
      <c r="CA83" s="144"/>
      <c r="CB83" s="144"/>
      <c r="CC83" s="144"/>
      <c r="CD83" s="144"/>
      <c r="CE83" s="144"/>
      <c r="CF83" s="144"/>
      <c r="CG83" s="144"/>
      <c r="CH83" s="144"/>
    </row>
    <row r="84" ht="24.95" customHeight="1" spans="1:86">
      <c r="A84" s="155" t="str">
        <f>IF($D$1&lt;&gt;"",参数计算!A86,"")</f>
        <v/>
      </c>
      <c r="B84" s="155" t="str">
        <f>IF($D$1&lt;&gt;"",参数计算!B86,"")</f>
        <v/>
      </c>
      <c r="C84" s="155" t="str">
        <f>IF($D$1&lt;&gt;"",参数计算!C86,"")</f>
        <v/>
      </c>
      <c r="D84" s="156" t="str">
        <f>IF(AND(A$6&lt;&gt;"",$D$4&lt;&gt;""),平时!I84,"")</f>
        <v/>
      </c>
      <c r="E84" s="156" t="str">
        <f>IF(AND(A84&lt;&gt;"",$E$4&lt;&gt;""),期末!I84,"")</f>
        <v/>
      </c>
      <c r="F84" s="156" t="str">
        <f>IF(AND(A84&lt;&gt;"",$F$4&lt;&gt;""),过程!I84,"")</f>
        <v/>
      </c>
      <c r="G84" s="156" t="str">
        <f t="shared" si="2"/>
        <v/>
      </c>
      <c r="H84" s="144"/>
      <c r="I84" s="144"/>
      <c r="J84" s="144"/>
      <c r="K84" s="144"/>
      <c r="L84" s="144"/>
      <c r="M84" s="144"/>
      <c r="N84" s="144"/>
      <c r="O84" s="144"/>
      <c r="P84" s="144"/>
      <c r="Q84" s="144"/>
      <c r="R84" s="144"/>
      <c r="S84" s="144"/>
      <c r="T84" s="144"/>
      <c r="U84" s="144"/>
      <c r="V84" s="144"/>
      <c r="W84" s="144"/>
      <c r="X84" s="144"/>
      <c r="Y84" s="144"/>
      <c r="Z84" s="144"/>
      <c r="AA84" s="144"/>
      <c r="AB84" s="144"/>
      <c r="AC84" s="144"/>
      <c r="AD84" s="144"/>
      <c r="AE84" s="144"/>
      <c r="AF84" s="144"/>
      <c r="AG84" s="144"/>
      <c r="AH84" s="144"/>
      <c r="AI84" s="144"/>
      <c r="AJ84" s="144"/>
      <c r="AK84" s="144"/>
      <c r="AL84" s="144"/>
      <c r="AM84" s="144"/>
      <c r="AN84" s="144"/>
      <c r="AO84" s="144"/>
      <c r="AP84" s="144"/>
      <c r="AQ84" s="144"/>
      <c r="AR84" s="144"/>
      <c r="AS84" s="144"/>
      <c r="AT84" s="144"/>
      <c r="AU84" s="144"/>
      <c r="AV84" s="144"/>
      <c r="AW84" s="144"/>
      <c r="AX84" s="144"/>
      <c r="AY84" s="144"/>
      <c r="AZ84" s="144"/>
      <c r="BA84" s="144"/>
      <c r="BB84" s="144"/>
      <c r="BC84" s="144"/>
      <c r="BD84" s="144"/>
      <c r="BE84" s="144"/>
      <c r="BF84" s="144"/>
      <c r="BG84" s="144"/>
      <c r="BH84" s="144"/>
      <c r="BI84" s="144"/>
      <c r="BJ84" s="144"/>
      <c r="BK84" s="144"/>
      <c r="BL84" s="144"/>
      <c r="BM84" s="144"/>
      <c r="BN84" s="144"/>
      <c r="BO84" s="144"/>
      <c r="BP84" s="144"/>
      <c r="BQ84" s="144"/>
      <c r="BR84" s="144"/>
      <c r="BS84" s="144"/>
      <c r="BT84" s="144"/>
      <c r="BU84" s="144"/>
      <c r="BV84" s="144"/>
      <c r="BW84" s="144"/>
      <c r="BX84" s="144"/>
      <c r="BY84" s="144"/>
      <c r="BZ84" s="144"/>
      <c r="CA84" s="144"/>
      <c r="CB84" s="144"/>
      <c r="CC84" s="144"/>
      <c r="CD84" s="144"/>
      <c r="CE84" s="144"/>
      <c r="CF84" s="144"/>
      <c r="CG84" s="144"/>
      <c r="CH84" s="144"/>
    </row>
    <row r="85" ht="24.95" customHeight="1" spans="1:86">
      <c r="A85" s="155" t="str">
        <f>IF($D$1&lt;&gt;"",参数计算!A87,"")</f>
        <v/>
      </c>
      <c r="B85" s="155" t="str">
        <f>IF($D$1&lt;&gt;"",参数计算!B87,"")</f>
        <v/>
      </c>
      <c r="C85" s="155" t="str">
        <f>IF($D$1&lt;&gt;"",参数计算!C87,"")</f>
        <v/>
      </c>
      <c r="D85" s="156" t="str">
        <f>IF(AND(A$6&lt;&gt;"",$D$4&lt;&gt;""),平时!I85,"")</f>
        <v/>
      </c>
      <c r="E85" s="156" t="str">
        <f>IF(AND(A85&lt;&gt;"",$E$4&lt;&gt;""),期末!I85,"")</f>
        <v/>
      </c>
      <c r="F85" s="156" t="str">
        <f>IF(AND(A85&lt;&gt;"",$F$4&lt;&gt;""),过程!I85,"")</f>
        <v/>
      </c>
      <c r="G85" s="156" t="str">
        <f t="shared" si="2"/>
        <v/>
      </c>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row>
    <row r="86" ht="24.95" customHeight="1" spans="1:86">
      <c r="A86" s="155" t="str">
        <f>IF($D$1&lt;&gt;"",参数计算!A88,"")</f>
        <v/>
      </c>
      <c r="B86" s="155" t="str">
        <f>IF($D$1&lt;&gt;"",参数计算!B88,"")</f>
        <v/>
      </c>
      <c r="C86" s="155" t="str">
        <f>IF($D$1&lt;&gt;"",参数计算!C88,"")</f>
        <v/>
      </c>
      <c r="D86" s="156" t="str">
        <f>IF(AND(A$6&lt;&gt;"",$D$4&lt;&gt;""),平时!I86,"")</f>
        <v/>
      </c>
      <c r="E86" s="156" t="str">
        <f>IF(AND(A86&lt;&gt;"",$E$4&lt;&gt;""),期末!I86,"")</f>
        <v/>
      </c>
      <c r="F86" s="156" t="str">
        <f>IF(AND(A86&lt;&gt;"",$F$4&lt;&gt;""),过程!I86,"")</f>
        <v/>
      </c>
      <c r="G86" s="156" t="str">
        <f t="shared" si="2"/>
        <v/>
      </c>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c r="AJ86" s="144"/>
      <c r="AK86" s="144"/>
      <c r="AL86" s="144"/>
      <c r="AM86" s="144"/>
      <c r="AN86" s="144"/>
      <c r="AO86" s="144"/>
      <c r="AP86" s="144"/>
      <c r="AQ86" s="144"/>
      <c r="AR86" s="144"/>
      <c r="AS86" s="144"/>
      <c r="AT86" s="144"/>
      <c r="AU86" s="144"/>
      <c r="AV86" s="144"/>
      <c r="AW86" s="144"/>
      <c r="AX86" s="144"/>
      <c r="AY86" s="144"/>
      <c r="AZ86" s="144"/>
      <c r="BA86" s="144"/>
      <c r="BB86" s="144"/>
      <c r="BC86" s="144"/>
      <c r="BD86" s="144"/>
      <c r="BE86" s="144"/>
      <c r="BF86" s="144"/>
      <c r="BG86" s="144"/>
      <c r="BH86" s="144"/>
      <c r="BI86" s="144"/>
      <c r="BJ86" s="144"/>
      <c r="BK86" s="144"/>
      <c r="BL86" s="144"/>
      <c r="BM86" s="144"/>
      <c r="BN86" s="144"/>
      <c r="BO86" s="144"/>
      <c r="BP86" s="144"/>
      <c r="BQ86" s="144"/>
      <c r="BR86" s="144"/>
      <c r="BS86" s="144"/>
      <c r="BT86" s="144"/>
      <c r="BU86" s="144"/>
      <c r="BV86" s="144"/>
      <c r="BW86" s="144"/>
      <c r="BX86" s="144"/>
      <c r="BY86" s="144"/>
      <c r="BZ86" s="144"/>
      <c r="CA86" s="144"/>
      <c r="CB86" s="144"/>
      <c r="CC86" s="144"/>
      <c r="CD86" s="144"/>
      <c r="CE86" s="144"/>
      <c r="CF86" s="144"/>
      <c r="CG86" s="144"/>
      <c r="CH86" s="144"/>
    </row>
    <row r="87" ht="24.95" customHeight="1" spans="1:86">
      <c r="A87" s="155" t="str">
        <f>IF($D$1&lt;&gt;"",参数计算!A89,"")</f>
        <v/>
      </c>
      <c r="B87" s="155" t="str">
        <f>IF($D$1&lt;&gt;"",参数计算!B89,"")</f>
        <v/>
      </c>
      <c r="C87" s="155" t="str">
        <f>IF($D$1&lt;&gt;"",参数计算!C89,"")</f>
        <v/>
      </c>
      <c r="D87" s="156" t="str">
        <f>IF(AND(A$6&lt;&gt;"",$D$4&lt;&gt;""),平时!I87,"")</f>
        <v/>
      </c>
      <c r="E87" s="156" t="str">
        <f>IF(AND(A87&lt;&gt;"",$E$4&lt;&gt;""),期末!I87,"")</f>
        <v/>
      </c>
      <c r="F87" s="156" t="str">
        <f>IF(AND(A87&lt;&gt;"",$F$4&lt;&gt;""),过程!I87,"")</f>
        <v/>
      </c>
      <c r="G87" s="156" t="str">
        <f t="shared" si="2"/>
        <v/>
      </c>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c r="AJ87" s="144"/>
      <c r="AK87" s="144"/>
      <c r="AL87" s="144"/>
      <c r="AM87" s="144"/>
      <c r="AN87" s="144"/>
      <c r="AO87" s="144"/>
      <c r="AP87" s="144"/>
      <c r="AQ87" s="144"/>
      <c r="AR87" s="144"/>
      <c r="AS87" s="144"/>
      <c r="AT87" s="144"/>
      <c r="AU87" s="144"/>
      <c r="AV87" s="144"/>
      <c r="AW87" s="144"/>
      <c r="AX87" s="144"/>
      <c r="AY87" s="144"/>
      <c r="AZ87" s="144"/>
      <c r="BA87" s="144"/>
      <c r="BB87" s="144"/>
      <c r="BC87" s="144"/>
      <c r="BD87" s="144"/>
      <c r="BE87" s="144"/>
      <c r="BF87" s="144"/>
      <c r="BG87" s="144"/>
      <c r="BH87" s="144"/>
      <c r="BI87" s="144"/>
      <c r="BJ87" s="144"/>
      <c r="BK87" s="144"/>
      <c r="BL87" s="144"/>
      <c r="BM87" s="144"/>
      <c r="BN87" s="144"/>
      <c r="BO87" s="144"/>
      <c r="BP87" s="144"/>
      <c r="BQ87" s="144"/>
      <c r="BR87" s="144"/>
      <c r="BS87" s="144"/>
      <c r="BT87" s="144"/>
      <c r="BU87" s="144"/>
      <c r="BV87" s="144"/>
      <c r="BW87" s="144"/>
      <c r="BX87" s="144"/>
      <c r="BY87" s="144"/>
      <c r="BZ87" s="144"/>
      <c r="CA87" s="144"/>
      <c r="CB87" s="144"/>
      <c r="CC87" s="144"/>
      <c r="CD87" s="144"/>
      <c r="CE87" s="144"/>
      <c r="CF87" s="144"/>
      <c r="CG87" s="144"/>
      <c r="CH87" s="144"/>
    </row>
    <row r="88" ht="24.95" customHeight="1" spans="1:86">
      <c r="A88" s="155" t="str">
        <f>IF($D$1&lt;&gt;"",参数计算!A90,"")</f>
        <v/>
      </c>
      <c r="B88" s="155" t="str">
        <f>IF($D$1&lt;&gt;"",参数计算!B90,"")</f>
        <v/>
      </c>
      <c r="C88" s="155" t="str">
        <f>IF($D$1&lt;&gt;"",参数计算!C90,"")</f>
        <v/>
      </c>
      <c r="D88" s="156" t="str">
        <f>IF(AND(A$6&lt;&gt;"",$D$4&lt;&gt;""),平时!I88,"")</f>
        <v/>
      </c>
      <c r="E88" s="156" t="str">
        <f>IF(AND(A88&lt;&gt;"",$E$4&lt;&gt;""),期末!I88,"")</f>
        <v/>
      </c>
      <c r="F88" s="156" t="str">
        <f>IF(AND(A88&lt;&gt;"",$F$4&lt;&gt;""),过程!I88,"")</f>
        <v/>
      </c>
      <c r="G88" s="156" t="str">
        <f t="shared" si="2"/>
        <v/>
      </c>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4"/>
      <c r="AI88" s="144"/>
      <c r="AJ88" s="144"/>
      <c r="AK88" s="144"/>
      <c r="AL88" s="144"/>
      <c r="AM88" s="144"/>
      <c r="AN88" s="144"/>
      <c r="AO88" s="144"/>
      <c r="AP88" s="144"/>
      <c r="AQ88" s="144"/>
      <c r="AR88" s="144"/>
      <c r="AS88" s="144"/>
      <c r="AT88" s="144"/>
      <c r="AU88" s="144"/>
      <c r="AV88" s="144"/>
      <c r="AW88" s="144"/>
      <c r="AX88" s="144"/>
      <c r="AY88" s="144"/>
      <c r="AZ88" s="144"/>
      <c r="BA88" s="144"/>
      <c r="BB88" s="144"/>
      <c r="BC88" s="144"/>
      <c r="BD88" s="144"/>
      <c r="BE88" s="144"/>
      <c r="BF88" s="144"/>
      <c r="BG88" s="144"/>
      <c r="BH88" s="144"/>
      <c r="BI88" s="144"/>
      <c r="BJ88" s="144"/>
      <c r="BK88" s="144"/>
      <c r="BL88" s="144"/>
      <c r="BM88" s="144"/>
      <c r="BN88" s="144"/>
      <c r="BO88" s="144"/>
      <c r="BP88" s="144"/>
      <c r="BQ88" s="144"/>
      <c r="BR88" s="144"/>
      <c r="BS88" s="144"/>
      <c r="BT88" s="144"/>
      <c r="BU88" s="144"/>
      <c r="BV88" s="144"/>
      <c r="BW88" s="144"/>
      <c r="BX88" s="144"/>
      <c r="BY88" s="144"/>
      <c r="BZ88" s="144"/>
      <c r="CA88" s="144"/>
      <c r="CB88" s="144"/>
      <c r="CC88" s="144"/>
      <c r="CD88" s="144"/>
      <c r="CE88" s="144"/>
      <c r="CF88" s="144"/>
      <c r="CG88" s="144"/>
      <c r="CH88" s="144"/>
    </row>
    <row r="89" ht="24.95" customHeight="1" spans="1:86">
      <c r="A89" s="155" t="str">
        <f>IF($D$1&lt;&gt;"",参数计算!A91,"")</f>
        <v/>
      </c>
      <c r="B89" s="155" t="str">
        <f>IF($D$1&lt;&gt;"",参数计算!B91,"")</f>
        <v/>
      </c>
      <c r="C89" s="155" t="str">
        <f>IF($D$1&lt;&gt;"",参数计算!C91,"")</f>
        <v/>
      </c>
      <c r="D89" s="156" t="str">
        <f>IF(AND(A$6&lt;&gt;"",$D$4&lt;&gt;""),平时!I89,"")</f>
        <v/>
      </c>
      <c r="E89" s="156" t="str">
        <f>IF(AND(A89&lt;&gt;"",$E$4&lt;&gt;""),期末!I89,"")</f>
        <v/>
      </c>
      <c r="F89" s="156" t="str">
        <f>IF(AND(A89&lt;&gt;"",$F$4&lt;&gt;""),过程!I89,"")</f>
        <v/>
      </c>
      <c r="G89" s="156" t="str">
        <f t="shared" si="2"/>
        <v/>
      </c>
      <c r="H89" s="144"/>
      <c r="I89" s="144"/>
      <c r="J89" s="144"/>
      <c r="K89" s="144"/>
      <c r="L89" s="144"/>
      <c r="M89" s="144"/>
      <c r="N89" s="144"/>
      <c r="O89" s="144"/>
      <c r="P89" s="144"/>
      <c r="Q89" s="144"/>
      <c r="R89" s="144"/>
      <c r="S89" s="144"/>
      <c r="T89" s="144"/>
      <c r="U89" s="144"/>
      <c r="V89" s="144"/>
      <c r="W89" s="144"/>
      <c r="X89" s="144"/>
      <c r="Y89" s="144"/>
      <c r="Z89" s="144"/>
      <c r="AA89" s="144"/>
      <c r="AB89" s="144"/>
      <c r="AC89" s="144"/>
      <c r="AD89" s="144"/>
      <c r="AE89" s="144"/>
      <c r="AF89" s="144"/>
      <c r="AG89" s="144"/>
      <c r="AH89" s="144"/>
      <c r="AI89" s="144"/>
      <c r="AJ89" s="144"/>
      <c r="AK89" s="144"/>
      <c r="AL89" s="144"/>
      <c r="AM89" s="144"/>
      <c r="AN89" s="144"/>
      <c r="AO89" s="144"/>
      <c r="AP89" s="144"/>
      <c r="AQ89" s="144"/>
      <c r="AR89" s="144"/>
      <c r="AS89" s="144"/>
      <c r="AT89" s="144"/>
      <c r="AU89" s="144"/>
      <c r="AV89" s="144"/>
      <c r="AW89" s="144"/>
      <c r="AX89" s="144"/>
      <c r="AY89" s="144"/>
      <c r="AZ89" s="144"/>
      <c r="BA89" s="144"/>
      <c r="BB89" s="144"/>
      <c r="BC89" s="144"/>
      <c r="BD89" s="144"/>
      <c r="BE89" s="144"/>
      <c r="BF89" s="144"/>
      <c r="BG89" s="144"/>
      <c r="BH89" s="144"/>
      <c r="BI89" s="144"/>
      <c r="BJ89" s="144"/>
      <c r="BK89" s="144"/>
      <c r="BL89" s="144"/>
      <c r="BM89" s="144"/>
      <c r="BN89" s="144"/>
      <c r="BO89" s="144"/>
      <c r="BP89" s="144"/>
      <c r="BQ89" s="144"/>
      <c r="BR89" s="144"/>
      <c r="BS89" s="144"/>
      <c r="BT89" s="144"/>
      <c r="BU89" s="144"/>
      <c r="BV89" s="144"/>
      <c r="BW89" s="144"/>
      <c r="BX89" s="144"/>
      <c r="BY89" s="144"/>
      <c r="BZ89" s="144"/>
      <c r="CA89" s="144"/>
      <c r="CB89" s="144"/>
      <c r="CC89" s="144"/>
      <c r="CD89" s="144"/>
      <c r="CE89" s="144"/>
      <c r="CF89" s="144"/>
      <c r="CG89" s="144"/>
      <c r="CH89" s="144"/>
    </row>
    <row r="90" ht="24.95" customHeight="1" spans="1:86">
      <c r="A90" s="155" t="str">
        <f>IF($D$1&lt;&gt;"",参数计算!A92,"")</f>
        <v/>
      </c>
      <c r="B90" s="155" t="str">
        <f>IF($D$1&lt;&gt;"",参数计算!B92,"")</f>
        <v/>
      </c>
      <c r="C90" s="155" t="str">
        <f>IF($D$1&lt;&gt;"",参数计算!C92,"")</f>
        <v/>
      </c>
      <c r="D90" s="156" t="str">
        <f>IF(AND(A$6&lt;&gt;"",$D$4&lt;&gt;""),平时!I90,"")</f>
        <v/>
      </c>
      <c r="E90" s="156" t="str">
        <f>IF(AND(A90&lt;&gt;"",$E$4&lt;&gt;""),期末!I90,"")</f>
        <v/>
      </c>
      <c r="F90" s="156" t="str">
        <f>IF(AND(A90&lt;&gt;"",$F$4&lt;&gt;""),过程!I90,"")</f>
        <v/>
      </c>
      <c r="G90" s="156" t="str">
        <f t="shared" si="2"/>
        <v/>
      </c>
      <c r="H90" s="144"/>
      <c r="I90" s="144"/>
      <c r="J90" s="144"/>
      <c r="K90" s="144"/>
      <c r="L90" s="144"/>
      <c r="M90" s="144"/>
      <c r="N90" s="144"/>
      <c r="O90" s="144"/>
      <c r="P90" s="144"/>
      <c r="Q90" s="144"/>
      <c r="R90" s="144"/>
      <c r="S90" s="144"/>
      <c r="T90" s="144"/>
      <c r="U90" s="144"/>
      <c r="V90" s="144"/>
      <c r="W90" s="144"/>
      <c r="X90" s="144"/>
      <c r="Y90" s="144"/>
      <c r="Z90" s="144"/>
      <c r="AA90" s="144"/>
      <c r="AB90" s="144"/>
      <c r="AC90" s="144"/>
      <c r="AD90" s="144"/>
      <c r="AE90" s="144"/>
      <c r="AF90" s="144"/>
      <c r="AG90" s="144"/>
      <c r="AH90" s="144"/>
      <c r="AI90" s="144"/>
      <c r="AJ90" s="144"/>
      <c r="AK90" s="144"/>
      <c r="AL90" s="144"/>
      <c r="AM90" s="144"/>
      <c r="AN90" s="144"/>
      <c r="AO90" s="144"/>
      <c r="AP90" s="144"/>
      <c r="AQ90" s="144"/>
      <c r="AR90" s="144"/>
      <c r="AS90" s="144"/>
      <c r="AT90" s="144"/>
      <c r="AU90" s="144"/>
      <c r="AV90" s="144"/>
      <c r="AW90" s="144"/>
      <c r="AX90" s="144"/>
      <c r="AY90" s="144"/>
      <c r="AZ90" s="144"/>
      <c r="BA90" s="144"/>
      <c r="BB90" s="144"/>
      <c r="BC90" s="144"/>
      <c r="BD90" s="144"/>
      <c r="BE90" s="144"/>
      <c r="BF90" s="144"/>
      <c r="BG90" s="144"/>
      <c r="BH90" s="144"/>
      <c r="BI90" s="144"/>
      <c r="BJ90" s="144"/>
      <c r="BK90" s="144"/>
      <c r="BL90" s="144"/>
      <c r="BM90" s="144"/>
      <c r="BN90" s="144"/>
      <c r="BO90" s="144"/>
      <c r="BP90" s="144"/>
      <c r="BQ90" s="144"/>
      <c r="BR90" s="144"/>
      <c r="BS90" s="144"/>
      <c r="BT90" s="144"/>
      <c r="BU90" s="144"/>
      <c r="BV90" s="144"/>
      <c r="BW90" s="144"/>
      <c r="BX90" s="144"/>
      <c r="BY90" s="144"/>
      <c r="BZ90" s="144"/>
      <c r="CA90" s="144"/>
      <c r="CB90" s="144"/>
      <c r="CC90" s="144"/>
      <c r="CD90" s="144"/>
      <c r="CE90" s="144"/>
      <c r="CF90" s="144"/>
      <c r="CG90" s="144"/>
      <c r="CH90" s="144"/>
    </row>
    <row r="91" ht="24.95" customHeight="1" spans="1:86">
      <c r="A91" s="155" t="str">
        <f>IF($D$1&lt;&gt;"",参数计算!A93,"")</f>
        <v/>
      </c>
      <c r="B91" s="155" t="str">
        <f>IF($D$1&lt;&gt;"",参数计算!B93,"")</f>
        <v/>
      </c>
      <c r="C91" s="155" t="str">
        <f>IF($D$1&lt;&gt;"",参数计算!C93,"")</f>
        <v/>
      </c>
      <c r="D91" s="156" t="str">
        <f>IF(AND(A$6&lt;&gt;"",$D$4&lt;&gt;""),平时!I91,"")</f>
        <v/>
      </c>
      <c r="E91" s="156" t="str">
        <f>IF(AND(A91&lt;&gt;"",$E$4&lt;&gt;""),期末!I91,"")</f>
        <v/>
      </c>
      <c r="F91" s="156" t="str">
        <f>IF(AND(A91&lt;&gt;"",$F$4&lt;&gt;""),过程!I91,"")</f>
        <v/>
      </c>
      <c r="G91" s="156" t="str">
        <f t="shared" si="2"/>
        <v/>
      </c>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144"/>
      <c r="AV91" s="144"/>
      <c r="AW91" s="144"/>
      <c r="AX91" s="144"/>
      <c r="AY91" s="144"/>
      <c r="AZ91" s="144"/>
      <c r="BA91" s="144"/>
      <c r="BB91" s="144"/>
      <c r="BC91" s="144"/>
      <c r="BD91" s="144"/>
      <c r="BE91" s="144"/>
      <c r="BF91" s="144"/>
      <c r="BG91" s="144"/>
      <c r="BH91" s="144"/>
      <c r="BI91" s="144"/>
      <c r="BJ91" s="144"/>
      <c r="BK91" s="144"/>
      <c r="BL91" s="144"/>
      <c r="BM91" s="144"/>
      <c r="BN91" s="144"/>
      <c r="BO91" s="144"/>
      <c r="BP91" s="144"/>
      <c r="BQ91" s="144"/>
      <c r="BR91" s="144"/>
      <c r="BS91" s="144"/>
      <c r="BT91" s="144"/>
      <c r="BU91" s="144"/>
      <c r="BV91" s="144"/>
      <c r="BW91" s="144"/>
      <c r="BX91" s="144"/>
      <c r="BY91" s="144"/>
      <c r="BZ91" s="144"/>
      <c r="CA91" s="144"/>
      <c r="CB91" s="144"/>
      <c r="CC91" s="144"/>
      <c r="CD91" s="144"/>
      <c r="CE91" s="144"/>
      <c r="CF91" s="144"/>
      <c r="CG91" s="144"/>
      <c r="CH91" s="144"/>
    </row>
    <row r="92" ht="24.95" customHeight="1" spans="1:86">
      <c r="A92" s="155" t="str">
        <f>IF($D$1&lt;&gt;"",参数计算!A94,"")</f>
        <v/>
      </c>
      <c r="B92" s="155" t="str">
        <f>IF($D$1&lt;&gt;"",参数计算!B94,"")</f>
        <v/>
      </c>
      <c r="C92" s="155" t="str">
        <f>IF($D$1&lt;&gt;"",参数计算!C94,"")</f>
        <v/>
      </c>
      <c r="D92" s="156" t="str">
        <f>IF(AND(A$6&lt;&gt;"",$D$4&lt;&gt;""),平时!I92,"")</f>
        <v/>
      </c>
      <c r="E92" s="156" t="str">
        <f>IF(AND(A92&lt;&gt;"",$E$4&lt;&gt;""),期末!I92,"")</f>
        <v/>
      </c>
      <c r="F92" s="156" t="str">
        <f>IF(AND(A92&lt;&gt;"",$F$4&lt;&gt;""),过程!I92,"")</f>
        <v/>
      </c>
      <c r="G92" s="156" t="str">
        <f t="shared" si="2"/>
        <v/>
      </c>
      <c r="H92" s="144"/>
      <c r="I92" s="144"/>
      <c r="J92" s="144"/>
      <c r="K92" s="144"/>
      <c r="L92" s="144"/>
      <c r="M92" s="144"/>
      <c r="N92" s="144"/>
      <c r="O92" s="144"/>
      <c r="P92" s="144"/>
      <c r="Q92" s="144"/>
      <c r="R92" s="144"/>
      <c r="S92" s="144"/>
      <c r="T92" s="144"/>
      <c r="U92" s="144"/>
      <c r="V92" s="144"/>
      <c r="W92" s="144"/>
      <c r="X92" s="144"/>
      <c r="Y92" s="144"/>
      <c r="Z92" s="144"/>
      <c r="AA92" s="144"/>
      <c r="AB92" s="144"/>
      <c r="AC92" s="144"/>
      <c r="AD92" s="144"/>
      <c r="AE92" s="144"/>
      <c r="AF92" s="144"/>
      <c r="AG92" s="144"/>
      <c r="AH92" s="144"/>
      <c r="AI92" s="144"/>
      <c r="AJ92" s="144"/>
      <c r="AK92" s="144"/>
      <c r="AL92" s="144"/>
      <c r="AM92" s="144"/>
      <c r="AN92" s="144"/>
      <c r="AO92" s="144"/>
      <c r="AP92" s="144"/>
      <c r="AQ92" s="144"/>
      <c r="AR92" s="144"/>
      <c r="AS92" s="144"/>
      <c r="AT92" s="144"/>
      <c r="AU92" s="144"/>
      <c r="AV92" s="144"/>
      <c r="AW92" s="144"/>
      <c r="AX92" s="144"/>
      <c r="AY92" s="144"/>
      <c r="AZ92" s="144"/>
      <c r="BA92" s="144"/>
      <c r="BB92" s="144"/>
      <c r="BC92" s="144"/>
      <c r="BD92" s="144"/>
      <c r="BE92" s="144"/>
      <c r="BF92" s="144"/>
      <c r="BG92" s="144"/>
      <c r="BH92" s="144"/>
      <c r="BI92" s="144"/>
      <c r="BJ92" s="144"/>
      <c r="BK92" s="144"/>
      <c r="BL92" s="144"/>
      <c r="BM92" s="144"/>
      <c r="BN92" s="144"/>
      <c r="BO92" s="144"/>
      <c r="BP92" s="144"/>
      <c r="BQ92" s="144"/>
      <c r="BR92" s="144"/>
      <c r="BS92" s="144"/>
      <c r="BT92" s="144"/>
      <c r="BU92" s="144"/>
      <c r="BV92" s="144"/>
      <c r="BW92" s="144"/>
      <c r="BX92" s="144"/>
      <c r="BY92" s="144"/>
      <c r="BZ92" s="144"/>
      <c r="CA92" s="144"/>
      <c r="CB92" s="144"/>
      <c r="CC92" s="144"/>
      <c r="CD92" s="144"/>
      <c r="CE92" s="144"/>
      <c r="CF92" s="144"/>
      <c r="CG92" s="144"/>
      <c r="CH92" s="144"/>
    </row>
    <row r="93" ht="24.95" customHeight="1" spans="1:86">
      <c r="A93" s="155" t="str">
        <f>IF($D$1&lt;&gt;"",参数计算!A95,"")</f>
        <v/>
      </c>
      <c r="B93" s="155" t="str">
        <f>IF($D$1&lt;&gt;"",参数计算!B95,"")</f>
        <v/>
      </c>
      <c r="C93" s="155" t="str">
        <f>IF($D$1&lt;&gt;"",参数计算!C95,"")</f>
        <v/>
      </c>
      <c r="D93" s="156" t="str">
        <f>IF(AND(A$6&lt;&gt;"",$D$4&lt;&gt;""),平时!I93,"")</f>
        <v/>
      </c>
      <c r="E93" s="156" t="str">
        <f>IF(AND(A93&lt;&gt;"",$E$4&lt;&gt;""),期末!I93,"")</f>
        <v/>
      </c>
      <c r="F93" s="156" t="str">
        <f>IF(AND(A93&lt;&gt;"",$F$4&lt;&gt;""),过程!I93,"")</f>
        <v/>
      </c>
      <c r="G93" s="156" t="str">
        <f t="shared" si="2"/>
        <v/>
      </c>
      <c r="H93" s="144"/>
      <c r="I93" s="144"/>
      <c r="J93" s="144"/>
      <c r="K93" s="144"/>
      <c r="L93" s="144"/>
      <c r="M93" s="144"/>
      <c r="N93" s="144"/>
      <c r="O93" s="144"/>
      <c r="P93" s="144"/>
      <c r="Q93" s="144"/>
      <c r="R93" s="144"/>
      <c r="S93" s="144"/>
      <c r="T93" s="144"/>
      <c r="U93" s="144"/>
      <c r="V93" s="144"/>
      <c r="W93" s="144"/>
      <c r="X93" s="144"/>
      <c r="Y93" s="144"/>
      <c r="Z93" s="144"/>
      <c r="AA93" s="144"/>
      <c r="AB93" s="144"/>
      <c r="AC93" s="144"/>
      <c r="AD93" s="144"/>
      <c r="AE93" s="144"/>
      <c r="AF93" s="144"/>
      <c r="AG93" s="144"/>
      <c r="AH93" s="144"/>
      <c r="AI93" s="144"/>
      <c r="AJ93" s="144"/>
      <c r="AK93" s="144"/>
      <c r="AL93" s="144"/>
      <c r="AM93" s="144"/>
      <c r="AN93" s="144"/>
      <c r="AO93" s="144"/>
      <c r="AP93" s="144"/>
      <c r="AQ93" s="144"/>
      <c r="AR93" s="144"/>
      <c r="AS93" s="144"/>
      <c r="AT93" s="144"/>
      <c r="AU93" s="144"/>
      <c r="AV93" s="144"/>
      <c r="AW93" s="144"/>
      <c r="AX93" s="144"/>
      <c r="AY93" s="144"/>
      <c r="AZ93" s="144"/>
      <c r="BA93" s="144"/>
      <c r="BB93" s="144"/>
      <c r="BC93" s="144"/>
      <c r="BD93" s="144"/>
      <c r="BE93" s="144"/>
      <c r="BF93" s="144"/>
      <c r="BG93" s="144"/>
      <c r="BH93" s="144"/>
      <c r="BI93" s="144"/>
      <c r="BJ93" s="144"/>
      <c r="BK93" s="144"/>
      <c r="BL93" s="144"/>
      <c r="BM93" s="144"/>
      <c r="BN93" s="144"/>
      <c r="BO93" s="144"/>
      <c r="BP93" s="144"/>
      <c r="BQ93" s="144"/>
      <c r="BR93" s="144"/>
      <c r="BS93" s="144"/>
      <c r="BT93" s="144"/>
      <c r="BU93" s="144"/>
      <c r="BV93" s="144"/>
      <c r="BW93" s="144"/>
      <c r="BX93" s="144"/>
      <c r="BY93" s="144"/>
      <c r="BZ93" s="144"/>
      <c r="CA93" s="144"/>
      <c r="CB93" s="144"/>
      <c r="CC93" s="144"/>
      <c r="CD93" s="144"/>
      <c r="CE93" s="144"/>
      <c r="CF93" s="144"/>
      <c r="CG93" s="144"/>
      <c r="CH93" s="144"/>
    </row>
    <row r="94" ht="24.95" customHeight="1" spans="1:86">
      <c r="A94" s="155" t="str">
        <f>IF($D$1&lt;&gt;"",参数计算!A96,"")</f>
        <v/>
      </c>
      <c r="B94" s="155" t="str">
        <f>IF($D$1&lt;&gt;"",参数计算!B96,"")</f>
        <v/>
      </c>
      <c r="C94" s="155" t="str">
        <f>IF($D$1&lt;&gt;"",参数计算!C96,"")</f>
        <v/>
      </c>
      <c r="D94" s="156" t="str">
        <f>IF(AND(A$6&lt;&gt;"",$D$4&lt;&gt;""),平时!I94,"")</f>
        <v/>
      </c>
      <c r="E94" s="156" t="str">
        <f>IF(AND(A94&lt;&gt;"",$E$4&lt;&gt;""),期末!I94,"")</f>
        <v/>
      </c>
      <c r="F94" s="156" t="str">
        <f>IF(AND(A94&lt;&gt;"",$F$4&lt;&gt;""),过程!I94,"")</f>
        <v/>
      </c>
      <c r="G94" s="156" t="str">
        <f t="shared" si="2"/>
        <v/>
      </c>
      <c r="H94" s="144"/>
      <c r="I94" s="144"/>
      <c r="J94" s="144"/>
      <c r="K94" s="144"/>
      <c r="L94" s="144"/>
      <c r="M94" s="144"/>
      <c r="N94" s="144"/>
      <c r="O94" s="144"/>
      <c r="P94" s="144"/>
      <c r="Q94" s="144"/>
      <c r="R94" s="144"/>
      <c r="S94" s="144"/>
      <c r="T94" s="144"/>
      <c r="U94" s="144"/>
      <c r="V94" s="144"/>
      <c r="W94" s="144"/>
      <c r="X94" s="144"/>
      <c r="Y94" s="144"/>
      <c r="Z94" s="144"/>
      <c r="AA94" s="144"/>
      <c r="AB94" s="144"/>
      <c r="AC94" s="144"/>
      <c r="AD94" s="144"/>
      <c r="AE94" s="144"/>
      <c r="AF94" s="144"/>
      <c r="AG94" s="144"/>
      <c r="AH94" s="144"/>
      <c r="AI94" s="144"/>
      <c r="AJ94" s="144"/>
      <c r="AK94" s="144"/>
      <c r="AL94" s="144"/>
      <c r="AM94" s="144"/>
      <c r="AN94" s="144"/>
      <c r="AO94" s="144"/>
      <c r="AP94" s="144"/>
      <c r="AQ94" s="144"/>
      <c r="AR94" s="144"/>
      <c r="AS94" s="144"/>
      <c r="AT94" s="144"/>
      <c r="AU94" s="144"/>
      <c r="AV94" s="144"/>
      <c r="AW94" s="144"/>
      <c r="AX94" s="144"/>
      <c r="AY94" s="144"/>
      <c r="AZ94" s="144"/>
      <c r="BA94" s="144"/>
      <c r="BB94" s="144"/>
      <c r="BC94" s="144"/>
      <c r="BD94" s="144"/>
      <c r="BE94" s="144"/>
      <c r="BF94" s="144"/>
      <c r="BG94" s="144"/>
      <c r="BH94" s="144"/>
      <c r="BI94" s="144"/>
      <c r="BJ94" s="144"/>
      <c r="BK94" s="144"/>
      <c r="BL94" s="144"/>
      <c r="BM94" s="144"/>
      <c r="BN94" s="144"/>
      <c r="BO94" s="144"/>
      <c r="BP94" s="144"/>
      <c r="BQ94" s="144"/>
      <c r="BR94" s="144"/>
      <c r="BS94" s="144"/>
      <c r="BT94" s="144"/>
      <c r="BU94" s="144"/>
      <c r="BV94" s="144"/>
      <c r="BW94" s="144"/>
      <c r="BX94" s="144"/>
      <c r="BY94" s="144"/>
      <c r="BZ94" s="144"/>
      <c r="CA94" s="144"/>
      <c r="CB94" s="144"/>
      <c r="CC94" s="144"/>
      <c r="CD94" s="144"/>
      <c r="CE94" s="144"/>
      <c r="CF94" s="144"/>
      <c r="CG94" s="144"/>
      <c r="CH94" s="144"/>
    </row>
    <row r="95" ht="24.95" customHeight="1" spans="1:86">
      <c r="A95" s="155" t="str">
        <f>IF($D$1&lt;&gt;"",参数计算!A97,"")</f>
        <v/>
      </c>
      <c r="B95" s="155" t="str">
        <f>IF($D$1&lt;&gt;"",参数计算!B97,"")</f>
        <v/>
      </c>
      <c r="C95" s="155" t="str">
        <f>IF($D$1&lt;&gt;"",参数计算!C97,"")</f>
        <v/>
      </c>
      <c r="D95" s="156" t="str">
        <f>IF(AND(A$6&lt;&gt;"",$D$4&lt;&gt;""),平时!I95,"")</f>
        <v/>
      </c>
      <c r="E95" s="156" t="str">
        <f>IF(AND(A95&lt;&gt;"",$E$4&lt;&gt;""),期末!I95,"")</f>
        <v/>
      </c>
      <c r="F95" s="156" t="str">
        <f>IF(AND(A95&lt;&gt;"",$F$4&lt;&gt;""),过程!I95,"")</f>
        <v/>
      </c>
      <c r="G95" s="156" t="str">
        <f t="shared" si="2"/>
        <v/>
      </c>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c r="AJ95" s="144"/>
      <c r="AK95" s="144"/>
      <c r="AL95" s="144"/>
      <c r="AM95" s="144"/>
      <c r="AN95" s="144"/>
      <c r="AO95" s="144"/>
      <c r="AP95" s="144"/>
      <c r="AQ95" s="144"/>
      <c r="AR95" s="144"/>
      <c r="AS95" s="144"/>
      <c r="AT95" s="144"/>
      <c r="AU95" s="144"/>
      <c r="AV95" s="144"/>
      <c r="AW95" s="144"/>
      <c r="AX95" s="144"/>
      <c r="AY95" s="144"/>
      <c r="AZ95" s="144"/>
      <c r="BA95" s="144"/>
      <c r="BB95" s="144"/>
      <c r="BC95" s="144"/>
      <c r="BD95" s="144"/>
      <c r="BE95" s="144"/>
      <c r="BF95" s="144"/>
      <c r="BG95" s="144"/>
      <c r="BH95" s="144"/>
      <c r="BI95" s="144"/>
      <c r="BJ95" s="144"/>
      <c r="BK95" s="144"/>
      <c r="BL95" s="144"/>
      <c r="BM95" s="144"/>
      <c r="BN95" s="144"/>
      <c r="BO95" s="144"/>
      <c r="BP95" s="144"/>
      <c r="BQ95" s="144"/>
      <c r="BR95" s="144"/>
      <c r="BS95" s="144"/>
      <c r="BT95" s="144"/>
      <c r="BU95" s="144"/>
      <c r="BV95" s="144"/>
      <c r="BW95" s="144"/>
      <c r="BX95" s="144"/>
      <c r="BY95" s="144"/>
      <c r="BZ95" s="144"/>
      <c r="CA95" s="144"/>
      <c r="CB95" s="144"/>
      <c r="CC95" s="144"/>
      <c r="CD95" s="144"/>
      <c r="CE95" s="144"/>
      <c r="CF95" s="144"/>
      <c r="CG95" s="144"/>
      <c r="CH95" s="144"/>
    </row>
    <row r="96" ht="24.95" customHeight="1" spans="1:86">
      <c r="A96" s="155" t="str">
        <f>IF($D$1&lt;&gt;"",参数计算!A98,"")</f>
        <v/>
      </c>
      <c r="B96" s="155" t="str">
        <f>IF($D$1&lt;&gt;"",参数计算!B98,"")</f>
        <v/>
      </c>
      <c r="C96" s="155" t="str">
        <f>IF($D$1&lt;&gt;"",参数计算!C98,"")</f>
        <v/>
      </c>
      <c r="D96" s="156" t="str">
        <f>IF(AND(A$6&lt;&gt;"",$D$4&lt;&gt;""),平时!I96,"")</f>
        <v/>
      </c>
      <c r="E96" s="156" t="str">
        <f>IF(AND(A96&lt;&gt;"",$E$4&lt;&gt;""),期末!I96,"")</f>
        <v/>
      </c>
      <c r="F96" s="156" t="str">
        <f>IF(AND(A96&lt;&gt;"",$F$4&lt;&gt;""),过程!I96,"")</f>
        <v/>
      </c>
      <c r="G96" s="156" t="str">
        <f t="shared" si="2"/>
        <v/>
      </c>
      <c r="H96" s="144"/>
      <c r="I96" s="144"/>
      <c r="J96" s="144"/>
      <c r="K96" s="144"/>
      <c r="L96" s="144"/>
      <c r="M96" s="144"/>
      <c r="N96" s="144"/>
      <c r="O96" s="144"/>
      <c r="P96" s="144"/>
      <c r="Q96" s="144"/>
      <c r="R96" s="144"/>
      <c r="S96" s="144"/>
      <c r="T96" s="144"/>
      <c r="U96" s="144"/>
      <c r="V96" s="144"/>
      <c r="W96" s="144"/>
      <c r="X96" s="144"/>
      <c r="Y96" s="144"/>
      <c r="Z96" s="144"/>
      <c r="AA96" s="144"/>
      <c r="AB96" s="144"/>
      <c r="AC96" s="144"/>
      <c r="AD96" s="144"/>
      <c r="AE96" s="144"/>
      <c r="AF96" s="144"/>
      <c r="AG96" s="144"/>
      <c r="AH96" s="144"/>
      <c r="AI96" s="144"/>
      <c r="AJ96" s="144"/>
      <c r="AK96" s="144"/>
      <c r="AL96" s="144"/>
      <c r="AM96" s="144"/>
      <c r="AN96" s="144"/>
      <c r="AO96" s="144"/>
      <c r="AP96" s="144"/>
      <c r="AQ96" s="144"/>
      <c r="AR96" s="144"/>
      <c r="AS96" s="144"/>
      <c r="AT96" s="144"/>
      <c r="AU96" s="144"/>
      <c r="AV96" s="144"/>
      <c r="AW96" s="144"/>
      <c r="AX96" s="144"/>
      <c r="AY96" s="144"/>
      <c r="AZ96" s="144"/>
      <c r="BA96" s="144"/>
      <c r="BB96" s="144"/>
      <c r="BC96" s="144"/>
      <c r="BD96" s="144"/>
      <c r="BE96" s="144"/>
      <c r="BF96" s="144"/>
      <c r="BG96" s="144"/>
      <c r="BH96" s="144"/>
      <c r="BI96" s="144"/>
      <c r="BJ96" s="144"/>
      <c r="BK96" s="144"/>
      <c r="BL96" s="144"/>
      <c r="BM96" s="144"/>
      <c r="BN96" s="144"/>
      <c r="BO96" s="144"/>
      <c r="BP96" s="144"/>
      <c r="BQ96" s="144"/>
      <c r="BR96" s="144"/>
      <c r="BS96" s="144"/>
      <c r="BT96" s="144"/>
      <c r="BU96" s="144"/>
      <c r="BV96" s="144"/>
      <c r="BW96" s="144"/>
      <c r="BX96" s="144"/>
      <c r="BY96" s="144"/>
      <c r="BZ96" s="144"/>
      <c r="CA96" s="144"/>
      <c r="CB96" s="144"/>
      <c r="CC96" s="144"/>
      <c r="CD96" s="144"/>
      <c r="CE96" s="144"/>
      <c r="CF96" s="144"/>
      <c r="CG96" s="144"/>
      <c r="CH96" s="144"/>
    </row>
    <row r="97" ht="24.95" customHeight="1" spans="1:7">
      <c r="A97" s="155" t="str">
        <f>IF($D$1&lt;&gt;"",参数计算!A99,"")</f>
        <v/>
      </c>
      <c r="B97" s="155" t="str">
        <f>IF($D$1&lt;&gt;"",参数计算!B99,"")</f>
        <v/>
      </c>
      <c r="C97" s="155" t="str">
        <f>IF($D$1&lt;&gt;"",参数计算!C99,"")</f>
        <v/>
      </c>
      <c r="D97" s="156" t="str">
        <f>IF(AND(A$6&lt;&gt;"",$D$4&lt;&gt;""),平时!I97,"")</f>
        <v/>
      </c>
      <c r="E97" s="156" t="str">
        <f>IF(AND(A97&lt;&gt;"",$E$4&lt;&gt;""),期末!I97,"")</f>
        <v/>
      </c>
      <c r="F97" s="156" t="str">
        <f>IF(AND(A97&lt;&gt;"",$F$4&lt;&gt;""),过程!I97,"")</f>
        <v/>
      </c>
      <c r="G97" s="156" t="str">
        <f t="shared" si="2"/>
        <v/>
      </c>
    </row>
    <row r="98" ht="24.95" customHeight="1" spans="1:7">
      <c r="A98" s="155" t="str">
        <f>IF($D$1&lt;&gt;"",参数计算!A100,"")</f>
        <v/>
      </c>
      <c r="B98" s="155" t="str">
        <f>IF($D$1&lt;&gt;"",参数计算!B100,"")</f>
        <v/>
      </c>
      <c r="C98" s="155" t="str">
        <f>IF($D$1&lt;&gt;"",参数计算!C100,"")</f>
        <v/>
      </c>
      <c r="D98" s="156" t="str">
        <f>IF(AND(A$6&lt;&gt;"",$D$4&lt;&gt;""),平时!I98,"")</f>
        <v/>
      </c>
      <c r="E98" s="156" t="str">
        <f>IF(AND(A98&lt;&gt;"",$E$4&lt;&gt;""),期末!I98,"")</f>
        <v/>
      </c>
      <c r="F98" s="156" t="str">
        <f>IF(AND(A98&lt;&gt;"",$F$4&lt;&gt;""),过程!I98,"")</f>
        <v/>
      </c>
      <c r="G98" s="156" t="str">
        <f t="shared" si="2"/>
        <v/>
      </c>
    </row>
    <row r="99" ht="24.95" customHeight="1" spans="1:7">
      <c r="A99" s="155" t="str">
        <f>IF($D$1&lt;&gt;"",参数计算!A101,"")</f>
        <v/>
      </c>
      <c r="B99" s="155" t="str">
        <f>IF($D$1&lt;&gt;"",参数计算!B101,"")</f>
        <v/>
      </c>
      <c r="C99" s="155" t="str">
        <f>IF($D$1&lt;&gt;"",参数计算!C101,"")</f>
        <v/>
      </c>
      <c r="D99" s="156" t="str">
        <f>IF(AND(A$6&lt;&gt;"",$D$4&lt;&gt;""),平时!I99,"")</f>
        <v/>
      </c>
      <c r="E99" s="156" t="str">
        <f>IF(AND(A99&lt;&gt;"",$E$4&lt;&gt;""),期末!I99,"")</f>
        <v/>
      </c>
      <c r="F99" s="156" t="str">
        <f>IF(AND(A99&lt;&gt;"",$F$4&lt;&gt;""),过程!I99,"")</f>
        <v/>
      </c>
      <c r="G99" s="156" t="str">
        <f t="shared" si="2"/>
        <v/>
      </c>
    </row>
    <row r="100" ht="24.95" customHeight="1" spans="1:7">
      <c r="A100" s="155" t="str">
        <f>IF($D$1&lt;&gt;"",参数计算!A102,"")</f>
        <v/>
      </c>
      <c r="B100" s="155" t="str">
        <f>IF($D$1&lt;&gt;"",参数计算!B102,"")</f>
        <v/>
      </c>
      <c r="C100" s="155" t="str">
        <f>IF($D$1&lt;&gt;"",参数计算!C102,"")</f>
        <v/>
      </c>
      <c r="D100" s="156" t="str">
        <f>IF(AND(A$6&lt;&gt;"",$D$4&lt;&gt;""),平时!I100,"")</f>
        <v/>
      </c>
      <c r="E100" s="156" t="str">
        <f>IF(AND(A100&lt;&gt;"",$E$4&lt;&gt;""),期末!I100,"")</f>
        <v/>
      </c>
      <c r="F100" s="156" t="str">
        <f>IF(AND(A100&lt;&gt;"",$F$4&lt;&gt;""),过程!I100,"")</f>
        <v/>
      </c>
      <c r="G100" s="156" t="str">
        <f t="shared" si="2"/>
        <v/>
      </c>
    </row>
    <row r="101" ht="24.95" customHeight="1" spans="1:7">
      <c r="A101" s="155" t="str">
        <f>IF($D$1&lt;&gt;"",参数计算!A103,"")</f>
        <v/>
      </c>
      <c r="B101" s="155" t="str">
        <f>IF($D$1&lt;&gt;"",参数计算!B103,"")</f>
        <v/>
      </c>
      <c r="C101" s="155" t="str">
        <f>IF($D$1&lt;&gt;"",参数计算!C103,"")</f>
        <v/>
      </c>
      <c r="D101" s="156" t="str">
        <f>IF(AND(A$6&lt;&gt;"",$D$4&lt;&gt;""),平时!I101,"")</f>
        <v/>
      </c>
      <c r="E101" s="156" t="str">
        <f>IF(AND(A101&lt;&gt;"",$E$4&lt;&gt;""),期末!I101,"")</f>
        <v/>
      </c>
      <c r="F101" s="156" t="str">
        <f>IF(AND(A101&lt;&gt;"",$F$4&lt;&gt;""),过程!I101,"")</f>
        <v/>
      </c>
      <c r="G101" s="156" t="str">
        <f t="shared" si="2"/>
        <v/>
      </c>
    </row>
    <row r="102" ht="24.95" customHeight="1" spans="1:7">
      <c r="A102" s="155" t="str">
        <f>IF($D$1&lt;&gt;"",参数计算!A104,"")</f>
        <v/>
      </c>
      <c r="B102" s="155" t="str">
        <f>IF($D$1&lt;&gt;"",参数计算!B104,"")</f>
        <v/>
      </c>
      <c r="C102" s="155" t="str">
        <f>IF($D$1&lt;&gt;"",参数计算!C104,"")</f>
        <v/>
      </c>
      <c r="D102" s="156" t="str">
        <f>IF(AND(A$6&lt;&gt;"",$D$4&lt;&gt;""),平时!I102,"")</f>
        <v/>
      </c>
      <c r="E102" s="156" t="str">
        <f>IF(AND(A102&lt;&gt;"",$E$4&lt;&gt;""),期末!I102,"")</f>
        <v/>
      </c>
      <c r="F102" s="156" t="str">
        <f>IF(AND(A102&lt;&gt;"",$F$4&lt;&gt;""),过程!I102,"")</f>
        <v/>
      </c>
      <c r="G102" s="156" t="str">
        <f t="shared" si="2"/>
        <v/>
      </c>
    </row>
    <row r="103" ht="24.95" customHeight="1" spans="1:7">
      <c r="A103" s="155" t="str">
        <f>IF($D$1&lt;&gt;"",参数计算!A105,"")</f>
        <v/>
      </c>
      <c r="B103" s="155" t="str">
        <f>IF($D$1&lt;&gt;"",参数计算!B105,"")</f>
        <v/>
      </c>
      <c r="C103" s="155" t="str">
        <f>IF($D$1&lt;&gt;"",参数计算!C105,"")</f>
        <v/>
      </c>
      <c r="D103" s="156" t="str">
        <f>IF(AND(A$6&lt;&gt;"",$D$4&lt;&gt;""),平时!I103,"")</f>
        <v/>
      </c>
      <c r="E103" s="156" t="str">
        <f>IF(AND(A103&lt;&gt;"",$E$4&lt;&gt;""),期末!I103,"")</f>
        <v/>
      </c>
      <c r="F103" s="156" t="str">
        <f>IF(AND(A103&lt;&gt;"",$F$4&lt;&gt;""),过程!I103,"")</f>
        <v/>
      </c>
      <c r="G103" s="156" t="str">
        <f t="shared" si="2"/>
        <v/>
      </c>
    </row>
    <row r="104" ht="24.95" customHeight="1" spans="1:7">
      <c r="A104" s="155" t="str">
        <f>IF($D$1&lt;&gt;"",参数计算!A106,"")</f>
        <v/>
      </c>
      <c r="B104" s="155" t="str">
        <f>IF($D$1&lt;&gt;"",参数计算!B106,"")</f>
        <v/>
      </c>
      <c r="C104" s="155" t="str">
        <f>IF($D$1&lt;&gt;"",参数计算!C106,"")</f>
        <v/>
      </c>
      <c r="D104" s="156" t="str">
        <f>IF(AND(A$6&lt;&gt;"",$D$4&lt;&gt;""),平时!I104,"")</f>
        <v/>
      </c>
      <c r="E104" s="156" t="str">
        <f>IF(AND(A104&lt;&gt;"",$E$4&lt;&gt;""),期末!I104,"")</f>
        <v/>
      </c>
      <c r="F104" s="156" t="str">
        <f>IF(AND(A104&lt;&gt;"",$F$4&lt;&gt;""),过程!I104,"")</f>
        <v/>
      </c>
      <c r="G104" s="156" t="str">
        <f t="shared" si="2"/>
        <v/>
      </c>
    </row>
    <row r="105" ht="24.95" customHeight="1" spans="1:7">
      <c r="A105" s="155" t="str">
        <f>IF($D$1&lt;&gt;"",参数计算!A107,"")</f>
        <v/>
      </c>
      <c r="B105" s="155" t="str">
        <f>IF($D$1&lt;&gt;"",参数计算!B107,"")</f>
        <v/>
      </c>
      <c r="C105" s="155" t="str">
        <f>IF($D$1&lt;&gt;"",参数计算!C107,"")</f>
        <v/>
      </c>
      <c r="D105" s="156" t="str">
        <f>IF(AND(A$6&lt;&gt;"",$D$4&lt;&gt;""),平时!I105,"")</f>
        <v/>
      </c>
      <c r="E105" s="156" t="str">
        <f>IF(AND(A105&lt;&gt;"",$E$4&lt;&gt;""),期末!I105,"")</f>
        <v/>
      </c>
      <c r="F105" s="156" t="str">
        <f>IF(AND(A105&lt;&gt;"",$F$4&lt;&gt;""),过程!I105,"")</f>
        <v/>
      </c>
      <c r="G105" s="156" t="str">
        <f t="shared" si="2"/>
        <v/>
      </c>
    </row>
    <row r="106" ht="24.95" customHeight="1" spans="1:7">
      <c r="A106" s="155" t="str">
        <f>IF($D$1&lt;&gt;"",参数计算!A108,"")</f>
        <v/>
      </c>
      <c r="B106" s="155" t="str">
        <f>IF($D$1&lt;&gt;"",参数计算!B108,"")</f>
        <v/>
      </c>
      <c r="C106" s="155" t="str">
        <f>IF($D$1&lt;&gt;"",参数计算!C108,"")</f>
        <v/>
      </c>
      <c r="D106" s="156" t="str">
        <f>IF(AND(A$6&lt;&gt;"",$D$4&lt;&gt;""),平时!I106,"")</f>
        <v/>
      </c>
      <c r="E106" s="156" t="str">
        <f>IF(AND(A106&lt;&gt;"",$E$4&lt;&gt;""),期末!I106,"")</f>
        <v/>
      </c>
      <c r="F106" s="156" t="str">
        <f>IF(AND(A106&lt;&gt;"",$F$4&lt;&gt;""),过程!I106,"")</f>
        <v/>
      </c>
      <c r="G106" s="156" t="str">
        <f t="shared" ref="G106:G155" si="3">IF(AND(A106&lt;&gt;"",G105&lt;&gt;""),PRODUCT($D$5,D106)+PRODUCT($E$5,E106)+PRODUCT($F$5,F106),"")</f>
        <v/>
      </c>
    </row>
    <row r="107" ht="24.95" customHeight="1" spans="1:7">
      <c r="A107" s="155" t="str">
        <f>IF($D$1&lt;&gt;"",参数计算!A109,"")</f>
        <v/>
      </c>
      <c r="B107" s="155" t="str">
        <f>IF($D$1&lt;&gt;"",参数计算!B109,"")</f>
        <v/>
      </c>
      <c r="C107" s="155" t="str">
        <f>IF($D$1&lt;&gt;"",参数计算!C109,"")</f>
        <v/>
      </c>
      <c r="D107" s="156" t="str">
        <f>IF(AND(A$6&lt;&gt;"",$D$4&lt;&gt;""),平时!I107,"")</f>
        <v/>
      </c>
      <c r="E107" s="156" t="str">
        <f>IF(AND(A107&lt;&gt;"",$E$4&lt;&gt;""),期末!I107,"")</f>
        <v/>
      </c>
      <c r="F107" s="156" t="str">
        <f>IF(AND(A107&lt;&gt;"",$F$4&lt;&gt;""),过程!I107,"")</f>
        <v/>
      </c>
      <c r="G107" s="156" t="str">
        <f t="shared" si="3"/>
        <v/>
      </c>
    </row>
    <row r="108" ht="24.95" customHeight="1" spans="1:7">
      <c r="A108" s="155" t="str">
        <f>IF($D$1&lt;&gt;"",参数计算!A110,"")</f>
        <v/>
      </c>
      <c r="B108" s="155" t="str">
        <f>IF($D$1&lt;&gt;"",参数计算!B110,"")</f>
        <v/>
      </c>
      <c r="C108" s="155" t="str">
        <f>IF($D$1&lt;&gt;"",参数计算!C110,"")</f>
        <v/>
      </c>
      <c r="D108" s="156" t="str">
        <f>IF(AND(A$6&lt;&gt;"",$D$4&lt;&gt;""),平时!I108,"")</f>
        <v/>
      </c>
      <c r="E108" s="156" t="str">
        <f>IF(AND(A108&lt;&gt;"",$E$4&lt;&gt;""),期末!I108,"")</f>
        <v/>
      </c>
      <c r="F108" s="156" t="str">
        <f>IF(AND(A108&lt;&gt;"",$F$4&lt;&gt;""),过程!I108,"")</f>
        <v/>
      </c>
      <c r="G108" s="156" t="str">
        <f t="shared" si="3"/>
        <v/>
      </c>
    </row>
    <row r="109" ht="24.95" customHeight="1" spans="1:7">
      <c r="A109" s="155" t="str">
        <f>IF($D$1&lt;&gt;"",参数计算!A111,"")</f>
        <v/>
      </c>
      <c r="B109" s="155" t="str">
        <f>IF($D$1&lt;&gt;"",参数计算!B111,"")</f>
        <v/>
      </c>
      <c r="C109" s="155" t="str">
        <f>IF($D$1&lt;&gt;"",参数计算!C111,"")</f>
        <v/>
      </c>
      <c r="D109" s="156" t="str">
        <f>IF(AND(A$6&lt;&gt;"",$D$4&lt;&gt;""),平时!I109,"")</f>
        <v/>
      </c>
      <c r="E109" s="156" t="str">
        <f>IF(AND(A109&lt;&gt;"",$E$4&lt;&gt;""),期末!I109,"")</f>
        <v/>
      </c>
      <c r="F109" s="156" t="str">
        <f>IF(AND(A109&lt;&gt;"",$F$4&lt;&gt;""),过程!I109,"")</f>
        <v/>
      </c>
      <c r="G109" s="156" t="str">
        <f t="shared" si="3"/>
        <v/>
      </c>
    </row>
    <row r="110" ht="24.95" customHeight="1" spans="1:7">
      <c r="A110" s="155" t="str">
        <f>IF($D$1&lt;&gt;"",参数计算!A112,"")</f>
        <v/>
      </c>
      <c r="B110" s="155" t="str">
        <f>IF($D$1&lt;&gt;"",参数计算!B112,"")</f>
        <v/>
      </c>
      <c r="C110" s="155" t="str">
        <f>IF($D$1&lt;&gt;"",参数计算!C112,"")</f>
        <v/>
      </c>
      <c r="D110" s="156" t="str">
        <f>IF(AND(A$6&lt;&gt;"",$D$4&lt;&gt;""),平时!I110,"")</f>
        <v/>
      </c>
      <c r="E110" s="156" t="str">
        <f>IF(AND(A110&lt;&gt;"",$E$4&lt;&gt;""),期末!I110,"")</f>
        <v/>
      </c>
      <c r="F110" s="156" t="str">
        <f>IF(AND(A110&lt;&gt;"",$F$4&lt;&gt;""),过程!I110,"")</f>
        <v/>
      </c>
      <c r="G110" s="156" t="str">
        <f t="shared" si="3"/>
        <v/>
      </c>
    </row>
    <row r="111" ht="24.95" customHeight="1" spans="1:7">
      <c r="A111" s="155" t="str">
        <f>IF($D$1&lt;&gt;"",参数计算!A113,"")</f>
        <v/>
      </c>
      <c r="B111" s="155" t="str">
        <f>IF($D$1&lt;&gt;"",参数计算!B113,"")</f>
        <v/>
      </c>
      <c r="C111" s="155" t="str">
        <f>IF($D$1&lt;&gt;"",参数计算!C113,"")</f>
        <v/>
      </c>
      <c r="D111" s="156" t="str">
        <f>IF(AND(A$6&lt;&gt;"",$D$4&lt;&gt;""),平时!I111,"")</f>
        <v/>
      </c>
      <c r="E111" s="156" t="str">
        <f>IF(AND(A111&lt;&gt;"",$E$4&lt;&gt;""),期末!I111,"")</f>
        <v/>
      </c>
      <c r="F111" s="156" t="str">
        <f>IF(AND(A111&lt;&gt;"",$F$4&lt;&gt;""),过程!I111,"")</f>
        <v/>
      </c>
      <c r="G111" s="156" t="str">
        <f t="shared" si="3"/>
        <v/>
      </c>
    </row>
    <row r="112" ht="24.95" customHeight="1" spans="1:7">
      <c r="A112" s="155" t="str">
        <f>IF($D$1&lt;&gt;"",参数计算!A114,"")</f>
        <v/>
      </c>
      <c r="B112" s="155" t="str">
        <f>IF($D$1&lt;&gt;"",参数计算!B114,"")</f>
        <v/>
      </c>
      <c r="C112" s="155" t="str">
        <f>IF($D$1&lt;&gt;"",参数计算!C114,"")</f>
        <v/>
      </c>
      <c r="D112" s="156" t="str">
        <f>IF(AND(A$6&lt;&gt;"",$D$4&lt;&gt;""),平时!I112,"")</f>
        <v/>
      </c>
      <c r="E112" s="156" t="str">
        <f>IF(AND(A112&lt;&gt;"",$E$4&lt;&gt;""),期末!I112,"")</f>
        <v/>
      </c>
      <c r="F112" s="156" t="str">
        <f>IF(AND(A112&lt;&gt;"",$F$4&lt;&gt;""),过程!I112,"")</f>
        <v/>
      </c>
      <c r="G112" s="156" t="str">
        <f t="shared" si="3"/>
        <v/>
      </c>
    </row>
    <row r="113" ht="24.95" customHeight="1" spans="1:7">
      <c r="A113" s="155" t="str">
        <f>IF($D$1&lt;&gt;"",参数计算!A115,"")</f>
        <v/>
      </c>
      <c r="B113" s="155" t="str">
        <f>IF($D$1&lt;&gt;"",参数计算!B115,"")</f>
        <v/>
      </c>
      <c r="C113" s="155" t="str">
        <f>IF($D$1&lt;&gt;"",参数计算!C115,"")</f>
        <v/>
      </c>
      <c r="D113" s="156" t="str">
        <f>IF(AND(A$6&lt;&gt;"",$D$4&lt;&gt;""),平时!I113,"")</f>
        <v/>
      </c>
      <c r="E113" s="156" t="str">
        <f>IF(AND(A113&lt;&gt;"",$E$4&lt;&gt;""),期末!I113,"")</f>
        <v/>
      </c>
      <c r="F113" s="156" t="str">
        <f>IF(AND(A113&lt;&gt;"",$F$4&lt;&gt;""),过程!I113,"")</f>
        <v/>
      </c>
      <c r="G113" s="156" t="str">
        <f t="shared" si="3"/>
        <v/>
      </c>
    </row>
    <row r="114" ht="24.95" customHeight="1" spans="1:7">
      <c r="A114" s="155" t="str">
        <f>IF($D$1&lt;&gt;"",参数计算!A116,"")</f>
        <v/>
      </c>
      <c r="B114" s="155" t="str">
        <f>IF($D$1&lt;&gt;"",参数计算!B116,"")</f>
        <v/>
      </c>
      <c r="C114" s="155" t="str">
        <f>IF($D$1&lt;&gt;"",参数计算!C116,"")</f>
        <v/>
      </c>
      <c r="D114" s="156" t="str">
        <f>IF(AND(A$6&lt;&gt;"",$D$4&lt;&gt;""),平时!I114,"")</f>
        <v/>
      </c>
      <c r="E114" s="156" t="str">
        <f>IF(AND(A114&lt;&gt;"",$E$4&lt;&gt;""),期末!I114,"")</f>
        <v/>
      </c>
      <c r="F114" s="156" t="str">
        <f>IF(AND(A114&lt;&gt;"",$F$4&lt;&gt;""),过程!I114,"")</f>
        <v/>
      </c>
      <c r="G114" s="156" t="str">
        <f t="shared" si="3"/>
        <v/>
      </c>
    </row>
    <row r="115" ht="24.95" customHeight="1" spans="1:7">
      <c r="A115" s="155" t="str">
        <f>IF($D$1&lt;&gt;"",参数计算!A117,"")</f>
        <v/>
      </c>
      <c r="B115" s="155" t="str">
        <f>IF($D$1&lt;&gt;"",参数计算!B117,"")</f>
        <v/>
      </c>
      <c r="C115" s="155" t="str">
        <f>IF($D$1&lt;&gt;"",参数计算!C117,"")</f>
        <v/>
      </c>
      <c r="D115" s="156" t="str">
        <f>IF(AND(A$6&lt;&gt;"",$D$4&lt;&gt;""),平时!I115,"")</f>
        <v/>
      </c>
      <c r="E115" s="156" t="str">
        <f>IF(AND(A115&lt;&gt;"",$E$4&lt;&gt;""),期末!I115,"")</f>
        <v/>
      </c>
      <c r="F115" s="156" t="str">
        <f>IF(AND(A115&lt;&gt;"",$F$4&lt;&gt;""),过程!I115,"")</f>
        <v/>
      </c>
      <c r="G115" s="156" t="str">
        <f t="shared" si="3"/>
        <v/>
      </c>
    </row>
    <row r="116" ht="24.95" customHeight="1" spans="1:7">
      <c r="A116" s="155" t="str">
        <f>IF($D$1&lt;&gt;"",参数计算!A118,"")</f>
        <v/>
      </c>
      <c r="B116" s="155" t="str">
        <f>IF($D$1&lt;&gt;"",参数计算!B118,"")</f>
        <v/>
      </c>
      <c r="C116" s="155" t="str">
        <f>IF($D$1&lt;&gt;"",参数计算!C118,"")</f>
        <v/>
      </c>
      <c r="D116" s="156" t="str">
        <f>IF(AND(A$6&lt;&gt;"",$D$4&lt;&gt;""),平时!I116,"")</f>
        <v/>
      </c>
      <c r="E116" s="156" t="str">
        <f>IF(AND(A116&lt;&gt;"",$E$4&lt;&gt;""),期末!I116,"")</f>
        <v/>
      </c>
      <c r="F116" s="156" t="str">
        <f>IF(AND(A116&lt;&gt;"",$F$4&lt;&gt;""),过程!I116,"")</f>
        <v/>
      </c>
      <c r="G116" s="156" t="str">
        <f t="shared" si="3"/>
        <v/>
      </c>
    </row>
    <row r="117" ht="24.95" customHeight="1" spans="1:7">
      <c r="A117" s="155" t="str">
        <f>IF($D$1&lt;&gt;"",参数计算!A119,"")</f>
        <v/>
      </c>
      <c r="B117" s="155" t="str">
        <f>IF($D$1&lt;&gt;"",参数计算!B119,"")</f>
        <v/>
      </c>
      <c r="C117" s="155" t="str">
        <f>IF($D$1&lt;&gt;"",参数计算!C119,"")</f>
        <v/>
      </c>
      <c r="D117" s="156" t="str">
        <f>IF(AND(A$6&lt;&gt;"",$D$4&lt;&gt;""),平时!I117,"")</f>
        <v/>
      </c>
      <c r="E117" s="156" t="str">
        <f>IF(AND(A117&lt;&gt;"",$E$4&lt;&gt;""),期末!I117,"")</f>
        <v/>
      </c>
      <c r="F117" s="156" t="str">
        <f>IF(AND(A117&lt;&gt;"",$F$4&lt;&gt;""),过程!I117,"")</f>
        <v/>
      </c>
      <c r="G117" s="156" t="str">
        <f t="shared" si="3"/>
        <v/>
      </c>
    </row>
    <row r="118" ht="24.95" customHeight="1" spans="1:7">
      <c r="A118" s="155" t="str">
        <f>IF($D$1&lt;&gt;"",参数计算!A120,"")</f>
        <v/>
      </c>
      <c r="B118" s="155" t="str">
        <f>IF($D$1&lt;&gt;"",参数计算!B120,"")</f>
        <v/>
      </c>
      <c r="C118" s="155" t="str">
        <f>IF($D$1&lt;&gt;"",参数计算!C120,"")</f>
        <v/>
      </c>
      <c r="D118" s="156" t="str">
        <f>IF(AND(A$6&lt;&gt;"",$D$4&lt;&gt;""),平时!I118,"")</f>
        <v/>
      </c>
      <c r="E118" s="156" t="str">
        <f>IF(AND(A118&lt;&gt;"",$E$4&lt;&gt;""),期末!I118,"")</f>
        <v/>
      </c>
      <c r="F118" s="156" t="str">
        <f>IF(AND(A118&lt;&gt;"",$F$4&lt;&gt;""),过程!I118,"")</f>
        <v/>
      </c>
      <c r="G118" s="156" t="str">
        <f t="shared" si="3"/>
        <v/>
      </c>
    </row>
    <row r="119" ht="24.95" customHeight="1" spans="1:7">
      <c r="A119" s="155" t="str">
        <f>IF($D$1&lt;&gt;"",参数计算!A121,"")</f>
        <v/>
      </c>
      <c r="B119" s="155" t="str">
        <f>IF($D$1&lt;&gt;"",参数计算!B121,"")</f>
        <v/>
      </c>
      <c r="C119" s="155" t="str">
        <f>IF($D$1&lt;&gt;"",参数计算!C121,"")</f>
        <v/>
      </c>
      <c r="D119" s="156" t="str">
        <f>IF(AND(A$6&lt;&gt;"",$D$4&lt;&gt;""),平时!I119,"")</f>
        <v/>
      </c>
      <c r="E119" s="156" t="str">
        <f>IF(AND(A119&lt;&gt;"",$E$4&lt;&gt;""),期末!I119,"")</f>
        <v/>
      </c>
      <c r="F119" s="156" t="str">
        <f>IF(AND(A119&lt;&gt;"",$F$4&lt;&gt;""),过程!I119,"")</f>
        <v/>
      </c>
      <c r="G119" s="156" t="str">
        <f t="shared" si="3"/>
        <v/>
      </c>
    </row>
    <row r="120" ht="24.95" customHeight="1" spans="1:7">
      <c r="A120" s="155" t="str">
        <f>IF($D$1&lt;&gt;"",参数计算!A122,"")</f>
        <v/>
      </c>
      <c r="B120" s="155" t="str">
        <f>IF($D$1&lt;&gt;"",参数计算!B122,"")</f>
        <v/>
      </c>
      <c r="C120" s="155" t="str">
        <f>IF($D$1&lt;&gt;"",参数计算!C122,"")</f>
        <v/>
      </c>
      <c r="D120" s="156" t="str">
        <f>IF(AND(A$6&lt;&gt;"",$D$4&lt;&gt;""),平时!I120,"")</f>
        <v/>
      </c>
      <c r="E120" s="156" t="str">
        <f>IF(AND(A120&lt;&gt;"",$E$4&lt;&gt;""),期末!I120,"")</f>
        <v/>
      </c>
      <c r="F120" s="156" t="str">
        <f>IF(AND(A120&lt;&gt;"",$F$4&lt;&gt;""),过程!I120,"")</f>
        <v/>
      </c>
      <c r="G120" s="156" t="str">
        <f t="shared" si="3"/>
        <v/>
      </c>
    </row>
    <row r="121" ht="24.95" customHeight="1" spans="1:7">
      <c r="A121" s="155" t="str">
        <f>IF($D$1&lt;&gt;"",参数计算!A123,"")</f>
        <v/>
      </c>
      <c r="B121" s="155" t="str">
        <f>IF($D$1&lt;&gt;"",参数计算!B123,"")</f>
        <v/>
      </c>
      <c r="C121" s="155" t="str">
        <f>IF($D$1&lt;&gt;"",参数计算!C123,"")</f>
        <v/>
      </c>
      <c r="D121" s="156" t="str">
        <f>IF(AND(A$6&lt;&gt;"",$D$4&lt;&gt;""),平时!I121,"")</f>
        <v/>
      </c>
      <c r="E121" s="156" t="str">
        <f>IF(AND(A121&lt;&gt;"",$E$4&lt;&gt;""),期末!I121,"")</f>
        <v/>
      </c>
      <c r="F121" s="156" t="str">
        <f>IF(AND(A121&lt;&gt;"",$F$4&lt;&gt;""),过程!I121,"")</f>
        <v/>
      </c>
      <c r="G121" s="156" t="str">
        <f t="shared" si="3"/>
        <v/>
      </c>
    </row>
    <row r="122" ht="24.95" customHeight="1" spans="1:7">
      <c r="A122" s="155" t="str">
        <f>IF($D$1&lt;&gt;"",参数计算!A124,"")</f>
        <v/>
      </c>
      <c r="B122" s="155" t="str">
        <f>IF($D$1&lt;&gt;"",参数计算!B124,"")</f>
        <v/>
      </c>
      <c r="C122" s="155" t="str">
        <f>IF($D$1&lt;&gt;"",参数计算!C124,"")</f>
        <v/>
      </c>
      <c r="D122" s="156" t="str">
        <f>IF(AND(A$6&lt;&gt;"",$D$4&lt;&gt;""),平时!I122,"")</f>
        <v/>
      </c>
      <c r="E122" s="156" t="str">
        <f>IF(AND(A122&lt;&gt;"",$E$4&lt;&gt;""),期末!I122,"")</f>
        <v/>
      </c>
      <c r="F122" s="156" t="str">
        <f>IF(AND(A122&lt;&gt;"",$F$4&lt;&gt;""),过程!I122,"")</f>
        <v/>
      </c>
      <c r="G122" s="156" t="str">
        <f t="shared" si="3"/>
        <v/>
      </c>
    </row>
    <row r="123" ht="24.95" customHeight="1" spans="1:7">
      <c r="A123" s="155" t="str">
        <f>IF($D$1&lt;&gt;"",参数计算!A125,"")</f>
        <v/>
      </c>
      <c r="B123" s="155" t="str">
        <f>IF($D$1&lt;&gt;"",参数计算!B125,"")</f>
        <v/>
      </c>
      <c r="C123" s="155" t="str">
        <f>IF($D$1&lt;&gt;"",参数计算!C125,"")</f>
        <v/>
      </c>
      <c r="D123" s="156" t="str">
        <f>IF(AND(A$6&lt;&gt;"",$D$4&lt;&gt;""),平时!I123,"")</f>
        <v/>
      </c>
      <c r="E123" s="156" t="str">
        <f>IF(AND(A123&lt;&gt;"",$E$4&lt;&gt;""),期末!I123,"")</f>
        <v/>
      </c>
      <c r="F123" s="156" t="str">
        <f>IF(AND(A123&lt;&gt;"",$F$4&lt;&gt;""),过程!I123,"")</f>
        <v/>
      </c>
      <c r="G123" s="156" t="str">
        <f t="shared" si="3"/>
        <v/>
      </c>
    </row>
    <row r="124" ht="24.95" customHeight="1" spans="1:7">
      <c r="A124" s="155" t="str">
        <f>IF($D$1&lt;&gt;"",参数计算!A126,"")</f>
        <v/>
      </c>
      <c r="B124" s="155" t="str">
        <f>IF($D$1&lt;&gt;"",参数计算!B126,"")</f>
        <v/>
      </c>
      <c r="C124" s="155" t="str">
        <f>IF($D$1&lt;&gt;"",参数计算!C126,"")</f>
        <v/>
      </c>
      <c r="D124" s="156" t="str">
        <f>IF(AND(A$6&lt;&gt;"",$D$4&lt;&gt;""),平时!I124,"")</f>
        <v/>
      </c>
      <c r="E124" s="156" t="str">
        <f>IF(AND(A124&lt;&gt;"",$E$4&lt;&gt;""),期末!I124,"")</f>
        <v/>
      </c>
      <c r="F124" s="156" t="str">
        <f>IF(AND(A124&lt;&gt;"",$F$4&lt;&gt;""),过程!I124,"")</f>
        <v/>
      </c>
      <c r="G124" s="156" t="str">
        <f t="shared" si="3"/>
        <v/>
      </c>
    </row>
    <row r="125" ht="24.95" customHeight="1" spans="1:7">
      <c r="A125" s="155" t="str">
        <f>IF($D$1&lt;&gt;"",参数计算!A127,"")</f>
        <v/>
      </c>
      <c r="B125" s="155" t="str">
        <f>IF($D$1&lt;&gt;"",参数计算!B127,"")</f>
        <v/>
      </c>
      <c r="C125" s="155" t="str">
        <f>IF($D$1&lt;&gt;"",参数计算!C127,"")</f>
        <v/>
      </c>
      <c r="D125" s="156" t="str">
        <f>IF(AND(A$6&lt;&gt;"",$D$4&lt;&gt;""),平时!I125,"")</f>
        <v/>
      </c>
      <c r="E125" s="156" t="str">
        <f>IF(AND(A125&lt;&gt;"",$E$4&lt;&gt;""),期末!I125,"")</f>
        <v/>
      </c>
      <c r="F125" s="156" t="str">
        <f>IF(AND(A125&lt;&gt;"",$F$4&lt;&gt;""),过程!I125,"")</f>
        <v/>
      </c>
      <c r="G125" s="156" t="str">
        <f t="shared" si="3"/>
        <v/>
      </c>
    </row>
    <row r="126" ht="24.95" customHeight="1" spans="1:7">
      <c r="A126" s="155" t="str">
        <f>IF($D$1&lt;&gt;"",参数计算!A128,"")</f>
        <v/>
      </c>
      <c r="B126" s="155" t="str">
        <f>IF($D$1&lt;&gt;"",参数计算!B128,"")</f>
        <v/>
      </c>
      <c r="C126" s="155" t="str">
        <f>IF($D$1&lt;&gt;"",参数计算!C128,"")</f>
        <v/>
      </c>
      <c r="D126" s="156" t="str">
        <f>IF(AND(A$6&lt;&gt;"",$D$4&lt;&gt;""),平时!I126,"")</f>
        <v/>
      </c>
      <c r="E126" s="156" t="str">
        <f>IF(AND(A126&lt;&gt;"",$E$4&lt;&gt;""),期末!I126,"")</f>
        <v/>
      </c>
      <c r="F126" s="156" t="str">
        <f>IF(AND(A126&lt;&gt;"",$F$4&lt;&gt;""),过程!I126,"")</f>
        <v/>
      </c>
      <c r="G126" s="156" t="str">
        <f t="shared" si="3"/>
        <v/>
      </c>
    </row>
    <row r="127" ht="24.95" customHeight="1" spans="1:7">
      <c r="A127" s="155" t="str">
        <f>IF($D$1&lt;&gt;"",参数计算!A129,"")</f>
        <v/>
      </c>
      <c r="B127" s="155" t="str">
        <f>IF($D$1&lt;&gt;"",参数计算!B129,"")</f>
        <v/>
      </c>
      <c r="C127" s="155" t="str">
        <f>IF($D$1&lt;&gt;"",参数计算!C129,"")</f>
        <v/>
      </c>
      <c r="D127" s="156" t="str">
        <f>IF(AND(A$6&lt;&gt;"",$D$4&lt;&gt;""),平时!I127,"")</f>
        <v/>
      </c>
      <c r="E127" s="156" t="str">
        <f>IF(AND(A127&lt;&gt;"",$E$4&lt;&gt;""),期末!I127,"")</f>
        <v/>
      </c>
      <c r="F127" s="156" t="str">
        <f>IF(AND(A127&lt;&gt;"",$F$4&lt;&gt;""),过程!I127,"")</f>
        <v/>
      </c>
      <c r="G127" s="156" t="str">
        <f t="shared" si="3"/>
        <v/>
      </c>
    </row>
    <row r="128" ht="24.95" customHeight="1" spans="1:7">
      <c r="A128" s="155" t="str">
        <f>IF($D$1&lt;&gt;"",参数计算!A130,"")</f>
        <v/>
      </c>
      <c r="B128" s="155" t="str">
        <f>IF($D$1&lt;&gt;"",参数计算!B130,"")</f>
        <v/>
      </c>
      <c r="C128" s="155" t="str">
        <f>IF($D$1&lt;&gt;"",参数计算!C130,"")</f>
        <v/>
      </c>
      <c r="D128" s="156" t="str">
        <f>IF(AND(A$6&lt;&gt;"",$D$4&lt;&gt;""),平时!I128,"")</f>
        <v/>
      </c>
      <c r="E128" s="156" t="str">
        <f>IF(AND(A128&lt;&gt;"",$E$4&lt;&gt;""),期末!I128,"")</f>
        <v/>
      </c>
      <c r="F128" s="156" t="str">
        <f>IF(AND(A128&lt;&gt;"",$F$4&lt;&gt;""),过程!I128,"")</f>
        <v/>
      </c>
      <c r="G128" s="156" t="str">
        <f t="shared" si="3"/>
        <v/>
      </c>
    </row>
    <row r="129" ht="24.95" customHeight="1" spans="1:7">
      <c r="A129" s="155" t="str">
        <f>IF($D$1&lt;&gt;"",参数计算!A131,"")</f>
        <v/>
      </c>
      <c r="B129" s="155" t="str">
        <f>IF($D$1&lt;&gt;"",参数计算!B131,"")</f>
        <v/>
      </c>
      <c r="C129" s="155" t="str">
        <f>IF($D$1&lt;&gt;"",参数计算!C131,"")</f>
        <v/>
      </c>
      <c r="D129" s="156" t="str">
        <f>IF(AND(A$6&lt;&gt;"",$D$4&lt;&gt;""),平时!I129,"")</f>
        <v/>
      </c>
      <c r="E129" s="156" t="str">
        <f>IF(AND(A129&lt;&gt;"",$E$4&lt;&gt;""),期末!I129,"")</f>
        <v/>
      </c>
      <c r="F129" s="156" t="str">
        <f>IF(AND(A129&lt;&gt;"",$F$4&lt;&gt;""),过程!I129,"")</f>
        <v/>
      </c>
      <c r="G129" s="156" t="str">
        <f t="shared" si="3"/>
        <v/>
      </c>
    </row>
    <row r="130" ht="24.95" customHeight="1" spans="1:7">
      <c r="A130" s="155" t="str">
        <f>IF($D$1&lt;&gt;"",参数计算!A132,"")</f>
        <v/>
      </c>
      <c r="B130" s="155" t="str">
        <f>IF($D$1&lt;&gt;"",参数计算!B132,"")</f>
        <v/>
      </c>
      <c r="C130" s="155" t="str">
        <f>IF($D$1&lt;&gt;"",参数计算!C132,"")</f>
        <v/>
      </c>
      <c r="D130" s="156" t="str">
        <f>IF(AND(A$6&lt;&gt;"",$D$4&lt;&gt;""),平时!I130,"")</f>
        <v/>
      </c>
      <c r="E130" s="156" t="str">
        <f>IF(AND(A130&lt;&gt;"",$E$4&lt;&gt;""),期末!I130,"")</f>
        <v/>
      </c>
      <c r="F130" s="156" t="str">
        <f>IF(AND(A130&lt;&gt;"",$F$4&lt;&gt;""),过程!I130,"")</f>
        <v/>
      </c>
      <c r="G130" s="156" t="str">
        <f t="shared" si="3"/>
        <v/>
      </c>
    </row>
    <row r="131" ht="24.95" customHeight="1" spans="1:7">
      <c r="A131" s="155" t="str">
        <f>IF($D$1&lt;&gt;"",参数计算!A133,"")</f>
        <v/>
      </c>
      <c r="B131" s="155" t="str">
        <f>IF($D$1&lt;&gt;"",参数计算!B133,"")</f>
        <v/>
      </c>
      <c r="C131" s="155" t="str">
        <f>IF($D$1&lt;&gt;"",参数计算!C133,"")</f>
        <v/>
      </c>
      <c r="D131" s="156" t="str">
        <f>IF(AND(A$6&lt;&gt;"",$D$4&lt;&gt;""),平时!I131,"")</f>
        <v/>
      </c>
      <c r="E131" s="156" t="str">
        <f>IF(AND(A131&lt;&gt;"",$E$4&lt;&gt;""),期末!I131,"")</f>
        <v/>
      </c>
      <c r="F131" s="156" t="str">
        <f>IF(AND(A131&lt;&gt;"",$F$4&lt;&gt;""),过程!I131,"")</f>
        <v/>
      </c>
      <c r="G131" s="156" t="str">
        <f t="shared" si="3"/>
        <v/>
      </c>
    </row>
    <row r="132" ht="24.95" customHeight="1" spans="1:7">
      <c r="A132" s="155" t="str">
        <f>IF($D$1&lt;&gt;"",参数计算!A134,"")</f>
        <v/>
      </c>
      <c r="B132" s="155" t="str">
        <f>IF($D$1&lt;&gt;"",参数计算!B134,"")</f>
        <v/>
      </c>
      <c r="C132" s="155" t="str">
        <f>IF($D$1&lt;&gt;"",参数计算!C134,"")</f>
        <v/>
      </c>
      <c r="D132" s="156" t="str">
        <f>IF(AND(A$6&lt;&gt;"",$D$4&lt;&gt;""),平时!I132,"")</f>
        <v/>
      </c>
      <c r="E132" s="156" t="str">
        <f>IF(AND(A132&lt;&gt;"",$E$4&lt;&gt;""),期末!I132,"")</f>
        <v/>
      </c>
      <c r="F132" s="156" t="str">
        <f>IF(AND(A132&lt;&gt;"",$F$4&lt;&gt;""),过程!I132,"")</f>
        <v/>
      </c>
      <c r="G132" s="156" t="str">
        <f t="shared" si="3"/>
        <v/>
      </c>
    </row>
    <row r="133" ht="24.95" customHeight="1" spans="1:7">
      <c r="A133" s="155" t="str">
        <f>IF($D$1&lt;&gt;"",参数计算!A135,"")</f>
        <v/>
      </c>
      <c r="B133" s="155" t="str">
        <f>IF($D$1&lt;&gt;"",参数计算!B135,"")</f>
        <v/>
      </c>
      <c r="C133" s="155" t="str">
        <f>IF($D$1&lt;&gt;"",参数计算!C135,"")</f>
        <v/>
      </c>
      <c r="D133" s="156" t="str">
        <f>IF(AND(A$6&lt;&gt;"",$D$4&lt;&gt;""),平时!I133,"")</f>
        <v/>
      </c>
      <c r="E133" s="156" t="str">
        <f>IF(AND(A133&lt;&gt;"",$E$4&lt;&gt;""),期末!I133,"")</f>
        <v/>
      </c>
      <c r="F133" s="156" t="str">
        <f>IF(AND(A133&lt;&gt;"",$F$4&lt;&gt;""),过程!I133,"")</f>
        <v/>
      </c>
      <c r="G133" s="156" t="str">
        <f t="shared" si="3"/>
        <v/>
      </c>
    </row>
    <row r="134" ht="24.95" customHeight="1" spans="1:7">
      <c r="A134" s="155" t="str">
        <f>IF($D$1&lt;&gt;"",参数计算!A136,"")</f>
        <v/>
      </c>
      <c r="B134" s="155" t="str">
        <f>IF($D$1&lt;&gt;"",参数计算!B136,"")</f>
        <v/>
      </c>
      <c r="C134" s="155" t="str">
        <f>IF($D$1&lt;&gt;"",参数计算!C136,"")</f>
        <v/>
      </c>
      <c r="D134" s="156" t="str">
        <f>IF(AND(A$6&lt;&gt;"",$D$4&lt;&gt;""),平时!I134,"")</f>
        <v/>
      </c>
      <c r="E134" s="156" t="str">
        <f>IF(AND(A134&lt;&gt;"",$E$4&lt;&gt;""),期末!I134,"")</f>
        <v/>
      </c>
      <c r="F134" s="156" t="str">
        <f>IF(AND(A134&lt;&gt;"",$F$4&lt;&gt;""),过程!I134,"")</f>
        <v/>
      </c>
      <c r="G134" s="156" t="str">
        <f t="shared" si="3"/>
        <v/>
      </c>
    </row>
    <row r="135" ht="24.95" customHeight="1" spans="1:7">
      <c r="A135" s="155" t="str">
        <f>IF($D$1&lt;&gt;"",参数计算!A137,"")</f>
        <v/>
      </c>
      <c r="B135" s="155" t="str">
        <f>IF($D$1&lt;&gt;"",参数计算!B137,"")</f>
        <v/>
      </c>
      <c r="C135" s="155" t="str">
        <f>IF($D$1&lt;&gt;"",参数计算!C137,"")</f>
        <v/>
      </c>
      <c r="D135" s="156" t="str">
        <f>IF(AND(A$6&lt;&gt;"",$D$4&lt;&gt;""),平时!I135,"")</f>
        <v/>
      </c>
      <c r="E135" s="156" t="str">
        <f>IF(AND(A135&lt;&gt;"",$E$4&lt;&gt;""),期末!I135,"")</f>
        <v/>
      </c>
      <c r="F135" s="156" t="str">
        <f>IF(AND(A135&lt;&gt;"",$F$4&lt;&gt;""),过程!I135,"")</f>
        <v/>
      </c>
      <c r="G135" s="156" t="str">
        <f t="shared" si="3"/>
        <v/>
      </c>
    </row>
    <row r="136" ht="24.95" customHeight="1" spans="1:7">
      <c r="A136" s="155" t="str">
        <f>IF($D$1&lt;&gt;"",参数计算!A138,"")</f>
        <v/>
      </c>
      <c r="B136" s="155" t="str">
        <f>IF($D$1&lt;&gt;"",参数计算!B138,"")</f>
        <v/>
      </c>
      <c r="C136" s="155" t="str">
        <f>IF($D$1&lt;&gt;"",参数计算!C138,"")</f>
        <v/>
      </c>
      <c r="D136" s="156" t="str">
        <f>IF(AND(A$6&lt;&gt;"",$D$4&lt;&gt;""),平时!I136,"")</f>
        <v/>
      </c>
      <c r="E136" s="156" t="str">
        <f>IF(AND(A136&lt;&gt;"",$E$4&lt;&gt;""),期末!I136,"")</f>
        <v/>
      </c>
      <c r="F136" s="156" t="str">
        <f>IF(AND(A136&lt;&gt;"",$F$4&lt;&gt;""),过程!I136,"")</f>
        <v/>
      </c>
      <c r="G136" s="156" t="str">
        <f t="shared" si="3"/>
        <v/>
      </c>
    </row>
    <row r="137" ht="24.95" customHeight="1" spans="1:7">
      <c r="A137" s="155" t="str">
        <f>IF($D$1&lt;&gt;"",参数计算!A139,"")</f>
        <v/>
      </c>
      <c r="B137" s="155" t="str">
        <f>IF($D$1&lt;&gt;"",参数计算!B139,"")</f>
        <v/>
      </c>
      <c r="C137" s="155" t="str">
        <f>IF($D$1&lt;&gt;"",参数计算!C139,"")</f>
        <v/>
      </c>
      <c r="D137" s="156" t="str">
        <f>IF(AND(A$6&lt;&gt;"",$D$4&lt;&gt;""),平时!I137,"")</f>
        <v/>
      </c>
      <c r="E137" s="156" t="str">
        <f>IF(AND(A137&lt;&gt;"",$E$4&lt;&gt;""),期末!I137,"")</f>
        <v/>
      </c>
      <c r="F137" s="156" t="str">
        <f>IF(AND(A137&lt;&gt;"",$F$4&lt;&gt;""),过程!I137,"")</f>
        <v/>
      </c>
      <c r="G137" s="156" t="str">
        <f t="shared" si="3"/>
        <v/>
      </c>
    </row>
    <row r="138" ht="24.95" customHeight="1" spans="1:7">
      <c r="A138" s="155" t="str">
        <f>IF($D$1&lt;&gt;"",参数计算!A140,"")</f>
        <v/>
      </c>
      <c r="B138" s="155" t="str">
        <f>IF($D$1&lt;&gt;"",参数计算!B140,"")</f>
        <v/>
      </c>
      <c r="C138" s="155" t="str">
        <f>IF($D$1&lt;&gt;"",参数计算!C140,"")</f>
        <v/>
      </c>
      <c r="D138" s="156" t="str">
        <f>IF(AND(A$6&lt;&gt;"",$D$4&lt;&gt;""),平时!I138,"")</f>
        <v/>
      </c>
      <c r="E138" s="156" t="str">
        <f>IF(AND(A138&lt;&gt;"",$E$4&lt;&gt;""),期末!I138,"")</f>
        <v/>
      </c>
      <c r="F138" s="156" t="str">
        <f>IF(AND(A138&lt;&gt;"",$F$4&lt;&gt;""),过程!I138,"")</f>
        <v/>
      </c>
      <c r="G138" s="156" t="str">
        <f t="shared" si="3"/>
        <v/>
      </c>
    </row>
    <row r="139" ht="24.95" customHeight="1" spans="1:7">
      <c r="A139" s="155" t="str">
        <f>IF($D$1&lt;&gt;"",参数计算!A141,"")</f>
        <v/>
      </c>
      <c r="B139" s="155" t="str">
        <f>IF($D$1&lt;&gt;"",参数计算!B141,"")</f>
        <v/>
      </c>
      <c r="C139" s="155" t="str">
        <f>IF($D$1&lt;&gt;"",参数计算!C141,"")</f>
        <v/>
      </c>
      <c r="D139" s="156" t="str">
        <f>IF(AND(A$6&lt;&gt;"",$D$4&lt;&gt;""),平时!I139,"")</f>
        <v/>
      </c>
      <c r="E139" s="156" t="str">
        <f>IF(AND(A139&lt;&gt;"",$E$4&lt;&gt;""),期末!I139,"")</f>
        <v/>
      </c>
      <c r="F139" s="156" t="str">
        <f>IF(AND(A139&lt;&gt;"",$F$4&lt;&gt;""),过程!I139,"")</f>
        <v/>
      </c>
      <c r="G139" s="156" t="str">
        <f t="shared" si="3"/>
        <v/>
      </c>
    </row>
    <row r="140" ht="24.95" customHeight="1" spans="1:7">
      <c r="A140" s="155" t="str">
        <f>IF($D$1&lt;&gt;"",参数计算!A142,"")</f>
        <v/>
      </c>
      <c r="B140" s="155" t="str">
        <f>IF($D$1&lt;&gt;"",参数计算!B142,"")</f>
        <v/>
      </c>
      <c r="C140" s="155" t="str">
        <f>IF($D$1&lt;&gt;"",参数计算!C142,"")</f>
        <v/>
      </c>
      <c r="D140" s="156" t="str">
        <f>IF(AND(A$6&lt;&gt;"",$D$4&lt;&gt;""),平时!I140,"")</f>
        <v/>
      </c>
      <c r="E140" s="156" t="str">
        <f>IF(AND(A140&lt;&gt;"",$E$4&lt;&gt;""),期末!I140,"")</f>
        <v/>
      </c>
      <c r="F140" s="156" t="str">
        <f>IF(AND(A140&lt;&gt;"",$F$4&lt;&gt;""),过程!I140,"")</f>
        <v/>
      </c>
      <c r="G140" s="156" t="str">
        <f t="shared" si="3"/>
        <v/>
      </c>
    </row>
    <row r="141" ht="24.95" customHeight="1" spans="1:7">
      <c r="A141" s="155" t="str">
        <f>IF($D$1&lt;&gt;"",参数计算!A143,"")</f>
        <v/>
      </c>
      <c r="B141" s="155" t="str">
        <f>IF($D$1&lt;&gt;"",参数计算!B143,"")</f>
        <v/>
      </c>
      <c r="C141" s="155" t="str">
        <f>IF($D$1&lt;&gt;"",参数计算!C143,"")</f>
        <v/>
      </c>
      <c r="D141" s="156" t="str">
        <f>IF(AND(A$6&lt;&gt;"",$D$4&lt;&gt;""),平时!I141,"")</f>
        <v/>
      </c>
      <c r="E141" s="156" t="str">
        <f>IF(AND(A141&lt;&gt;"",$E$4&lt;&gt;""),期末!I141,"")</f>
        <v/>
      </c>
      <c r="F141" s="156" t="str">
        <f>IF(AND(A141&lt;&gt;"",$F$4&lt;&gt;""),过程!I141,"")</f>
        <v/>
      </c>
      <c r="G141" s="156" t="str">
        <f t="shared" si="3"/>
        <v/>
      </c>
    </row>
    <row r="142" ht="24.95" customHeight="1" spans="1:7">
      <c r="A142" s="155" t="str">
        <f>IF($D$1&lt;&gt;"",参数计算!A144,"")</f>
        <v/>
      </c>
      <c r="B142" s="155" t="str">
        <f>IF($D$1&lt;&gt;"",参数计算!B144,"")</f>
        <v/>
      </c>
      <c r="C142" s="155" t="str">
        <f>IF($D$1&lt;&gt;"",参数计算!C144,"")</f>
        <v/>
      </c>
      <c r="D142" s="156" t="str">
        <f>IF(AND(A$6&lt;&gt;"",$D$4&lt;&gt;""),平时!I142,"")</f>
        <v/>
      </c>
      <c r="E142" s="156" t="str">
        <f>IF(AND(A142&lt;&gt;"",$E$4&lt;&gt;""),期末!I142,"")</f>
        <v/>
      </c>
      <c r="F142" s="156" t="str">
        <f>IF(AND(A142&lt;&gt;"",$F$4&lt;&gt;""),过程!I142,"")</f>
        <v/>
      </c>
      <c r="G142" s="156" t="str">
        <f t="shared" si="3"/>
        <v/>
      </c>
    </row>
    <row r="143" ht="24.95" customHeight="1" spans="1:7">
      <c r="A143" s="155" t="str">
        <f>IF($D$1&lt;&gt;"",参数计算!A145,"")</f>
        <v/>
      </c>
      <c r="B143" s="155" t="str">
        <f>IF($D$1&lt;&gt;"",参数计算!B145,"")</f>
        <v/>
      </c>
      <c r="C143" s="155" t="str">
        <f>IF($D$1&lt;&gt;"",参数计算!C145,"")</f>
        <v/>
      </c>
      <c r="D143" s="156" t="str">
        <f>IF(AND(A$6&lt;&gt;"",$D$4&lt;&gt;""),平时!I143,"")</f>
        <v/>
      </c>
      <c r="E143" s="156" t="str">
        <f>IF(AND(A143&lt;&gt;"",$E$4&lt;&gt;""),期末!I143,"")</f>
        <v/>
      </c>
      <c r="F143" s="156" t="str">
        <f>IF(AND(A143&lt;&gt;"",$F$4&lt;&gt;""),过程!I143,"")</f>
        <v/>
      </c>
      <c r="G143" s="156" t="str">
        <f t="shared" si="3"/>
        <v/>
      </c>
    </row>
    <row r="144" ht="24.95" customHeight="1" spans="1:7">
      <c r="A144" s="155" t="str">
        <f>IF($D$1&lt;&gt;"",参数计算!A146,"")</f>
        <v/>
      </c>
      <c r="B144" s="155" t="str">
        <f>IF($D$1&lt;&gt;"",参数计算!B146,"")</f>
        <v/>
      </c>
      <c r="C144" s="155" t="str">
        <f>IF($D$1&lt;&gt;"",参数计算!C146,"")</f>
        <v/>
      </c>
      <c r="D144" s="156" t="str">
        <f>IF(AND(A$6&lt;&gt;"",$D$4&lt;&gt;""),平时!I144,"")</f>
        <v/>
      </c>
      <c r="E144" s="156" t="str">
        <f>IF(AND(A144&lt;&gt;"",$E$4&lt;&gt;""),期末!I144,"")</f>
        <v/>
      </c>
      <c r="F144" s="156" t="str">
        <f>IF(AND(A144&lt;&gt;"",$F$4&lt;&gt;""),过程!I144,"")</f>
        <v/>
      </c>
      <c r="G144" s="156" t="str">
        <f t="shared" si="3"/>
        <v/>
      </c>
    </row>
    <row r="145" ht="24.95" customHeight="1" spans="1:7">
      <c r="A145" s="155" t="str">
        <f>IF($D$1&lt;&gt;"",参数计算!A147,"")</f>
        <v/>
      </c>
      <c r="B145" s="155" t="str">
        <f>IF($D$1&lt;&gt;"",参数计算!B147,"")</f>
        <v/>
      </c>
      <c r="C145" s="155" t="str">
        <f>IF($D$1&lt;&gt;"",参数计算!C147,"")</f>
        <v/>
      </c>
      <c r="D145" s="156" t="str">
        <f>IF(AND(A$6&lt;&gt;"",$D$4&lt;&gt;""),平时!I145,"")</f>
        <v/>
      </c>
      <c r="E145" s="156" t="str">
        <f>IF(AND(A145&lt;&gt;"",$E$4&lt;&gt;""),期末!I145,"")</f>
        <v/>
      </c>
      <c r="F145" s="156" t="str">
        <f>IF(AND(A145&lt;&gt;"",$F$4&lt;&gt;""),过程!I145,"")</f>
        <v/>
      </c>
      <c r="G145" s="156" t="str">
        <f t="shared" si="3"/>
        <v/>
      </c>
    </row>
    <row r="146" ht="24.95" customHeight="1" spans="1:7">
      <c r="A146" s="155" t="str">
        <f>IF($D$1&lt;&gt;"",参数计算!A148,"")</f>
        <v/>
      </c>
      <c r="B146" s="155" t="str">
        <f>IF($D$1&lt;&gt;"",参数计算!B148,"")</f>
        <v/>
      </c>
      <c r="C146" s="155" t="str">
        <f>IF($D$1&lt;&gt;"",参数计算!C148,"")</f>
        <v/>
      </c>
      <c r="D146" s="156" t="str">
        <f>IF(AND(A$6&lt;&gt;"",$D$4&lt;&gt;""),平时!I146,"")</f>
        <v/>
      </c>
      <c r="E146" s="156" t="str">
        <f>IF(AND(A146&lt;&gt;"",$E$4&lt;&gt;""),期末!I146,"")</f>
        <v/>
      </c>
      <c r="F146" s="156" t="str">
        <f>IF(AND(A146&lt;&gt;"",$F$4&lt;&gt;""),过程!I146,"")</f>
        <v/>
      </c>
      <c r="G146" s="156" t="str">
        <f t="shared" si="3"/>
        <v/>
      </c>
    </row>
    <row r="147" ht="24.95" customHeight="1" spans="1:7">
      <c r="A147" s="155" t="str">
        <f>IF($D$1&lt;&gt;"",参数计算!A149,"")</f>
        <v/>
      </c>
      <c r="B147" s="155" t="str">
        <f>IF($D$1&lt;&gt;"",参数计算!B149,"")</f>
        <v/>
      </c>
      <c r="C147" s="155" t="str">
        <f>IF($D$1&lt;&gt;"",参数计算!C149,"")</f>
        <v/>
      </c>
      <c r="D147" s="156" t="str">
        <f>IF(AND(A$6&lt;&gt;"",$D$4&lt;&gt;""),平时!I147,"")</f>
        <v/>
      </c>
      <c r="E147" s="156" t="str">
        <f>IF(AND(A147&lt;&gt;"",$E$4&lt;&gt;""),期末!I147,"")</f>
        <v/>
      </c>
      <c r="F147" s="156" t="str">
        <f>IF(AND(A147&lt;&gt;"",$F$4&lt;&gt;""),过程!I147,"")</f>
        <v/>
      </c>
      <c r="G147" s="156" t="str">
        <f t="shared" si="3"/>
        <v/>
      </c>
    </row>
    <row r="148" ht="24.95" customHeight="1" spans="1:7">
      <c r="A148" s="155" t="str">
        <f>IF($D$1&lt;&gt;"",参数计算!A150,"")</f>
        <v/>
      </c>
      <c r="B148" s="155" t="str">
        <f>IF($D$1&lt;&gt;"",参数计算!B150,"")</f>
        <v/>
      </c>
      <c r="C148" s="155" t="str">
        <f>IF($D$1&lt;&gt;"",参数计算!C150,"")</f>
        <v/>
      </c>
      <c r="D148" s="156" t="str">
        <f>IF(AND(A$6&lt;&gt;"",$D$4&lt;&gt;""),平时!I148,"")</f>
        <v/>
      </c>
      <c r="E148" s="156" t="str">
        <f>IF(AND(A148&lt;&gt;"",$E$4&lt;&gt;""),期末!I148,"")</f>
        <v/>
      </c>
      <c r="F148" s="156" t="str">
        <f>IF(AND(A148&lt;&gt;"",$F$4&lt;&gt;""),过程!I148,"")</f>
        <v/>
      </c>
      <c r="G148" s="156" t="str">
        <f t="shared" si="3"/>
        <v/>
      </c>
    </row>
    <row r="149" ht="24.95" customHeight="1" spans="1:7">
      <c r="A149" s="155" t="str">
        <f>IF($D$1&lt;&gt;"",参数计算!A151,"")</f>
        <v/>
      </c>
      <c r="B149" s="155" t="str">
        <f>IF($D$1&lt;&gt;"",参数计算!B151,"")</f>
        <v/>
      </c>
      <c r="C149" s="155" t="str">
        <f>IF($D$1&lt;&gt;"",参数计算!C151,"")</f>
        <v/>
      </c>
      <c r="D149" s="156" t="str">
        <f>IF(AND(A$6&lt;&gt;"",$D$4&lt;&gt;""),平时!I149,"")</f>
        <v/>
      </c>
      <c r="E149" s="156" t="str">
        <f>IF(AND(A149&lt;&gt;"",$E$4&lt;&gt;""),期末!I149,"")</f>
        <v/>
      </c>
      <c r="F149" s="156" t="str">
        <f>IF(AND(A149&lt;&gt;"",$F$4&lt;&gt;""),过程!I149,"")</f>
        <v/>
      </c>
      <c r="G149" s="156" t="str">
        <f t="shared" si="3"/>
        <v/>
      </c>
    </row>
    <row r="150" ht="24.95" customHeight="1" spans="1:7">
      <c r="A150" s="155" t="str">
        <f>IF($D$1&lt;&gt;"",参数计算!A152,"")</f>
        <v/>
      </c>
      <c r="B150" s="155" t="str">
        <f>IF($D$1&lt;&gt;"",参数计算!B152,"")</f>
        <v/>
      </c>
      <c r="C150" s="155" t="str">
        <f>IF($D$1&lt;&gt;"",参数计算!C152,"")</f>
        <v/>
      </c>
      <c r="D150" s="156" t="str">
        <f>IF(AND(A$6&lt;&gt;"",$D$4&lt;&gt;""),平时!I150,"")</f>
        <v/>
      </c>
      <c r="E150" s="156" t="str">
        <f>IF(AND(A150&lt;&gt;"",$E$4&lt;&gt;""),期末!I150,"")</f>
        <v/>
      </c>
      <c r="F150" s="156" t="str">
        <f>IF(AND(A150&lt;&gt;"",$F$4&lt;&gt;""),过程!I150,"")</f>
        <v/>
      </c>
      <c r="G150" s="156" t="str">
        <f t="shared" si="3"/>
        <v/>
      </c>
    </row>
    <row r="151" ht="24.95" customHeight="1" spans="1:7">
      <c r="A151" s="155" t="str">
        <f>IF($D$1&lt;&gt;"",参数计算!A153,"")</f>
        <v/>
      </c>
      <c r="B151" s="155" t="str">
        <f>IF($D$1&lt;&gt;"",参数计算!B153,"")</f>
        <v/>
      </c>
      <c r="C151" s="155" t="str">
        <f>IF($D$1&lt;&gt;"",参数计算!C153,"")</f>
        <v/>
      </c>
      <c r="D151" s="156" t="str">
        <f>IF(AND(A$6&lt;&gt;"",$D$4&lt;&gt;""),平时!I151,"")</f>
        <v/>
      </c>
      <c r="E151" s="156" t="str">
        <f>IF(AND(A151&lt;&gt;"",$E$4&lt;&gt;""),期末!I151,"")</f>
        <v/>
      </c>
      <c r="F151" s="156" t="str">
        <f>IF(AND(A151&lt;&gt;"",$F$4&lt;&gt;""),过程!I151,"")</f>
        <v/>
      </c>
      <c r="G151" s="156" t="str">
        <f t="shared" si="3"/>
        <v/>
      </c>
    </row>
    <row r="152" ht="24.95" customHeight="1" spans="1:7">
      <c r="A152" s="155" t="str">
        <f>IF($D$1&lt;&gt;"",参数计算!A154,"")</f>
        <v/>
      </c>
      <c r="B152" s="155" t="str">
        <f>IF($D$1&lt;&gt;"",参数计算!B154,"")</f>
        <v/>
      </c>
      <c r="C152" s="155" t="str">
        <f>IF($D$1&lt;&gt;"",参数计算!C154,"")</f>
        <v/>
      </c>
      <c r="D152" s="156" t="str">
        <f>IF(AND(A$6&lt;&gt;"",$D$4&lt;&gt;""),平时!I152,"")</f>
        <v/>
      </c>
      <c r="E152" s="156" t="str">
        <f>IF(AND(A152&lt;&gt;"",$E$4&lt;&gt;""),期末!I152,"")</f>
        <v/>
      </c>
      <c r="F152" s="156" t="str">
        <f>IF(AND(A152&lt;&gt;"",$F$4&lt;&gt;""),过程!I152,"")</f>
        <v/>
      </c>
      <c r="G152" s="156" t="str">
        <f t="shared" si="3"/>
        <v/>
      </c>
    </row>
    <row r="153" ht="24.95" customHeight="1" spans="1:7">
      <c r="A153" s="155" t="str">
        <f>IF($D$1&lt;&gt;"",参数计算!A155,"")</f>
        <v/>
      </c>
      <c r="B153" s="155" t="str">
        <f>IF($D$1&lt;&gt;"",参数计算!B155,"")</f>
        <v/>
      </c>
      <c r="C153" s="155" t="str">
        <f>IF($D$1&lt;&gt;"",参数计算!C155,"")</f>
        <v/>
      </c>
      <c r="D153" s="156" t="str">
        <f>IF(AND(A$6&lt;&gt;"",$D$4&lt;&gt;""),平时!I153,"")</f>
        <v/>
      </c>
      <c r="E153" s="156" t="str">
        <f>IF(AND(A153&lt;&gt;"",$E$4&lt;&gt;""),期末!I153,"")</f>
        <v/>
      </c>
      <c r="F153" s="156" t="str">
        <f>IF(AND(A153&lt;&gt;"",$F$4&lt;&gt;""),过程!I153,"")</f>
        <v/>
      </c>
      <c r="G153" s="156" t="str">
        <f t="shared" si="3"/>
        <v/>
      </c>
    </row>
    <row r="154" ht="24.95" customHeight="1" spans="1:7">
      <c r="A154" s="155" t="str">
        <f>IF($D$1&lt;&gt;"",参数计算!A156,"")</f>
        <v/>
      </c>
      <c r="B154" s="155" t="str">
        <f>IF($D$1&lt;&gt;"",参数计算!B156,"")</f>
        <v/>
      </c>
      <c r="C154" s="155" t="str">
        <f>IF($D$1&lt;&gt;"",参数计算!C156,"")</f>
        <v/>
      </c>
      <c r="D154" s="156" t="str">
        <f>IF(AND(A$6&lt;&gt;"",$D$4&lt;&gt;""),平时!I154,"")</f>
        <v/>
      </c>
      <c r="E154" s="156" t="str">
        <f>IF(AND(A154&lt;&gt;"",$E$4&lt;&gt;""),期末!I154,"")</f>
        <v/>
      </c>
      <c r="F154" s="156" t="str">
        <f>IF(AND(A154&lt;&gt;"",$F$4&lt;&gt;""),过程!I154,"")</f>
        <v/>
      </c>
      <c r="G154" s="156" t="str">
        <f t="shared" si="3"/>
        <v/>
      </c>
    </row>
    <row r="155" ht="24.95" customHeight="1" spans="1:7">
      <c r="A155" s="155" t="str">
        <f>IF($D$1&lt;&gt;"",参数计算!A157,"")</f>
        <v/>
      </c>
      <c r="B155" s="155" t="str">
        <f>IF($D$1&lt;&gt;"",参数计算!B157,"")</f>
        <v/>
      </c>
      <c r="C155" s="155" t="str">
        <f>IF($D$1&lt;&gt;"",参数计算!C157,"")</f>
        <v/>
      </c>
      <c r="D155" s="156" t="str">
        <f>IF(AND(A$6&lt;&gt;"",$D$4&lt;&gt;""),平时!I155,"")</f>
        <v/>
      </c>
      <c r="E155" s="156" t="str">
        <f>IF(AND(A155&lt;&gt;"",$E$4&lt;&gt;""),期末!I155,"")</f>
        <v/>
      </c>
      <c r="F155" s="156" t="str">
        <f>IF(AND(A155&lt;&gt;"",$F$4&lt;&gt;""),过程!I155,"")</f>
        <v/>
      </c>
      <c r="G155" s="156" t="str">
        <f t="shared" si="3"/>
        <v/>
      </c>
    </row>
  </sheetData>
  <sheetProtection sheet="1" objects="1" scenarios="1"/>
  <mergeCells count="9">
    <mergeCell ref="A1:C1"/>
    <mergeCell ref="D1:E1"/>
    <mergeCell ref="F1:G1"/>
    <mergeCell ref="A3:C3"/>
    <mergeCell ref="D3:E3"/>
    <mergeCell ref="F3:G3"/>
    <mergeCell ref="A4:A5"/>
    <mergeCell ref="B4:B5"/>
    <mergeCell ref="C4:C5"/>
  </mergeCells>
  <conditionalFormatting sqref="D4:G4 F1:G2 D2:E2 D6:G1048576">
    <cfRule type="cellIs" dxfId="7" priority="6" operator="lessThan">
      <formula>60</formula>
    </cfRule>
  </conditionalFormatting>
  <conditionalFormatting sqref="F1:G1 J1:J4 M1:M4">
    <cfRule type="expression" dxfId="2" priority="3">
      <formula>$F$1&lt;&gt;""</formula>
    </cfRule>
  </conditionalFormatting>
  <conditionalFormatting sqref="H1 K1:K4">
    <cfRule type="expression" dxfId="8" priority="2">
      <formula>$F$1&lt;&gt;""</formula>
    </cfRule>
  </conditionalFormatting>
  <conditionalFormatting sqref="I1 L1:L4">
    <cfRule type="expression" dxfId="9" priority="1">
      <formula>$F$1&lt;&gt;""</formula>
    </cfRule>
  </conditionalFormatting>
  <conditionalFormatting sqref="A3:G5">
    <cfRule type="expression" dxfId="2" priority="4">
      <formula>$D$1&lt;&gt;""</formula>
    </cfRule>
  </conditionalFormatting>
  <conditionalFormatting sqref="A6:G155">
    <cfRule type="expression" dxfId="2" priority="5">
      <formula>$A6&lt;&gt;""</formula>
    </cfRule>
  </conditionalFormatting>
  <dataValidations count="1">
    <dataValidation showInputMessage="1" showErrorMessage="1" sqref="H1"/>
  </dataValidations>
  <pageMargins left="0.5" right="0.24" top="0.57" bottom="0.35" header="0.23" footer="0.23"/>
  <pageSetup paperSize="9" scale="95" fitToHeight="0" orientation="portrait" verticalDpi="300"/>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CV155"/>
  <sheetViews>
    <sheetView showGridLines="0" workbookViewId="0">
      <selection activeCell="A1" sqref="A1:D1"/>
    </sheetView>
  </sheetViews>
  <sheetFormatPr defaultColWidth="9" defaultRowHeight="14.25"/>
  <cols>
    <col min="1" max="1" width="3.5" style="137" customWidth="1"/>
    <col min="2" max="2" width="9.5" style="137" customWidth="1"/>
    <col min="3" max="3" width="8.625" style="138" customWidth="1"/>
    <col min="4" max="4" width="17.5" style="137" customWidth="1"/>
    <col min="5" max="5" width="18.875" style="137" customWidth="1"/>
    <col min="6" max="6" width="4.625" customWidth="1"/>
    <col min="7" max="7" width="4.75" customWidth="1"/>
    <col min="8" max="10" width="4.625" customWidth="1"/>
    <col min="11" max="11" width="4.875" customWidth="1"/>
  </cols>
  <sheetData>
    <row r="1" ht="20.25" spans="1:100">
      <c r="A1" s="139" t="str">
        <f>IF(AND(初始录入!A2&lt;&gt;"",初始录入!D2&lt;&gt;"",初始录入!F2&lt;&gt;""),CONCATENATE(初始录入!A2,初始录入!C2,初始录入!D2,初始录入!E2,初始录入!F2,初始录入!G2,初始录入!H2),"")</f>
        <v/>
      </c>
      <c r="B1" s="139"/>
      <c r="C1" s="139"/>
      <c r="D1" s="139"/>
      <c r="E1" s="140"/>
      <c r="F1" s="140"/>
      <c r="G1" s="140"/>
      <c r="H1" s="141"/>
      <c r="I1" s="141"/>
      <c r="J1" s="141"/>
      <c r="K1" s="141"/>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c r="CM1" s="142"/>
      <c r="CN1" s="142"/>
      <c r="CO1" s="142"/>
      <c r="CP1" s="142"/>
      <c r="CQ1" s="142"/>
      <c r="CR1" s="142"/>
      <c r="CS1" s="142"/>
      <c r="CT1" s="142"/>
      <c r="CU1" s="142"/>
      <c r="CV1" s="142"/>
    </row>
    <row r="2" spans="1:100">
      <c r="A2" s="143"/>
      <c r="B2" s="143"/>
      <c r="C2" s="143"/>
      <c r="D2" s="143"/>
      <c r="E2" s="143"/>
      <c r="F2" s="143"/>
      <c r="G2" s="143"/>
      <c r="H2" s="143"/>
      <c r="I2" s="143"/>
      <c r="J2" s="143"/>
      <c r="K2" s="143"/>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row>
    <row r="3" ht="18" customHeight="1" spans="1:100">
      <c r="A3" s="135" t="str">
        <f>IF(A1&lt;&gt;"",CONCATENATE(初始录入!C4,初始录入!D4),"")</f>
        <v/>
      </c>
      <c r="B3" s="135"/>
      <c r="C3" s="135"/>
      <c r="D3" s="135"/>
      <c r="E3" s="135" t="str">
        <f>IF(A1&lt;&gt;"",CONCATENATE(初始录入!C5,初始录入!D5),"")</f>
        <v/>
      </c>
      <c r="F3" s="135"/>
      <c r="G3" s="135"/>
      <c r="H3" s="135"/>
      <c r="I3" s="135"/>
      <c r="J3" s="135"/>
      <c r="K3" s="135"/>
      <c r="L3" s="142"/>
      <c r="M3" s="142"/>
      <c r="N3" s="142"/>
      <c r="O3" s="142"/>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c r="CL3" s="142"/>
      <c r="CM3" s="142"/>
      <c r="CN3" s="142"/>
      <c r="CO3" s="142"/>
      <c r="CP3" s="142"/>
      <c r="CQ3" s="142"/>
      <c r="CR3" s="142"/>
      <c r="CS3" s="142"/>
      <c r="CT3" s="142"/>
      <c r="CU3" s="142"/>
      <c r="CV3" s="142"/>
    </row>
    <row r="4" ht="18" customHeight="1" spans="1:100">
      <c r="A4" s="135" t="str">
        <f>IF(A1&lt;&gt;"",CONCATENATE(初始录入!C6,初始录入!D6),"")</f>
        <v/>
      </c>
      <c r="B4" s="135"/>
      <c r="C4" s="135"/>
      <c r="D4" s="72" t="str">
        <f>IF(A1&lt;&gt;"",CONCATENATE(初始录入!C7,初始录入!D7),"")</f>
        <v/>
      </c>
      <c r="E4" s="135" t="str">
        <f>IF(A1&lt;&gt;"",CONCATENATE(初始录入!C9,初始录入!D9),"")</f>
        <v/>
      </c>
      <c r="F4" s="135"/>
      <c r="G4" s="135"/>
      <c r="H4" s="135"/>
      <c r="I4" s="135"/>
      <c r="J4" s="135"/>
      <c r="K4" s="135"/>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row>
    <row r="5" s="20" customFormat="1" ht="26.25" customHeight="1" spans="1:100">
      <c r="A5" s="80" t="str">
        <f>IF($A1&lt;&gt;"",参数计算!A7,"")</f>
        <v/>
      </c>
      <c r="B5" s="80" t="str">
        <f>IF($A1&lt;&gt;"",参数计算!B7,"")</f>
        <v/>
      </c>
      <c r="C5" s="80" t="str">
        <f>IF($A1&lt;&gt;"",参数计算!C7,"")</f>
        <v/>
      </c>
      <c r="D5" s="80" t="str">
        <f>IF($A1&lt;&gt;"",参数计算!D7,"")</f>
        <v/>
      </c>
      <c r="E5" s="80" t="str">
        <f>IF($A1&lt;&gt;"",参数计算!E7,"")</f>
        <v/>
      </c>
      <c r="F5" s="68" t="str">
        <f>IF($A$1&lt;&gt;"",参数计算!EY6,"")</f>
        <v/>
      </c>
      <c r="G5" s="68" t="str">
        <f>IF($A$1&lt;&gt;"",参数计算!EZ6,"")</f>
        <v/>
      </c>
      <c r="H5" s="68" t="str">
        <f>IF($A$1&lt;&gt;"",参数计算!FA6,"")</f>
        <v/>
      </c>
      <c r="I5" s="68" t="str">
        <f>IF($A$1&lt;&gt;"",参数计算!FB6,"")</f>
        <v/>
      </c>
      <c r="J5" s="68" t="str">
        <f>IF($A$1&lt;&gt;"",参数计算!FC6,"")</f>
        <v/>
      </c>
      <c r="K5" s="34" t="str">
        <f>IF(A1&lt;&gt;"","汇总成绩","")</f>
        <v/>
      </c>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144"/>
      <c r="AQ5" s="144"/>
      <c r="AR5" s="144"/>
      <c r="AS5" s="144"/>
      <c r="AT5" s="144"/>
      <c r="AU5" s="144"/>
      <c r="AV5" s="144"/>
      <c r="AW5" s="144"/>
      <c r="AX5" s="144"/>
      <c r="AY5" s="144"/>
      <c r="AZ5" s="144"/>
      <c r="BA5" s="144"/>
      <c r="BB5" s="144"/>
      <c r="BC5" s="144"/>
      <c r="BD5" s="144"/>
      <c r="BE5" s="144"/>
      <c r="BF5" s="144"/>
      <c r="BG5" s="144"/>
      <c r="BH5" s="144"/>
      <c r="BI5" s="144"/>
      <c r="BJ5" s="144"/>
      <c r="BK5" s="144"/>
      <c r="BL5" s="144"/>
      <c r="BM5" s="144"/>
      <c r="BN5" s="144"/>
      <c r="BO5" s="144"/>
      <c r="BP5" s="144"/>
      <c r="BQ5" s="144"/>
      <c r="BR5" s="144"/>
      <c r="BS5" s="144"/>
      <c r="BT5" s="144"/>
      <c r="BU5" s="144"/>
      <c r="BV5" s="144"/>
      <c r="BW5" s="144"/>
      <c r="BX5" s="144"/>
      <c r="BY5" s="144"/>
      <c r="BZ5" s="144"/>
      <c r="CA5" s="144"/>
      <c r="CB5" s="144"/>
      <c r="CC5" s="144"/>
      <c r="CD5" s="144"/>
      <c r="CE5" s="144"/>
      <c r="CF5" s="144"/>
      <c r="CG5" s="144"/>
      <c r="CH5" s="144"/>
      <c r="CI5" s="144"/>
      <c r="CJ5" s="144"/>
      <c r="CK5" s="144"/>
      <c r="CL5" s="144"/>
      <c r="CM5" s="144"/>
      <c r="CN5" s="144"/>
      <c r="CO5" s="144"/>
      <c r="CP5" s="144"/>
      <c r="CQ5" s="144"/>
      <c r="CR5" s="144"/>
      <c r="CS5" s="144"/>
      <c r="CT5" s="144"/>
      <c r="CU5" s="144"/>
      <c r="CV5" s="144"/>
    </row>
    <row r="6" s="20" customFormat="1" ht="18" customHeight="1" spans="1:100">
      <c r="A6" s="80" t="str">
        <f>IF($A$1&lt;&gt;"",参数计算!A8,"")</f>
        <v/>
      </c>
      <c r="B6" s="80" t="str">
        <f>IF($A$1&lt;&gt;"",参数计算!B8,"")</f>
        <v/>
      </c>
      <c r="C6" s="80" t="str">
        <f>IF($A$1&lt;&gt;"",参数计算!C8,"")</f>
        <v/>
      </c>
      <c r="D6" s="80" t="str">
        <f>IF($A$1&lt;&gt;"",参数计算!D8,"")</f>
        <v/>
      </c>
      <c r="E6" s="80" t="str">
        <f>IF($A$1&lt;&gt;"",参数计算!E8,"")</f>
        <v/>
      </c>
      <c r="F6" s="69" t="str">
        <f>IF($A6&lt;&gt;"",IF(F$5&lt;&gt;"",参数计算!FE8,""),"")</f>
        <v/>
      </c>
      <c r="G6" s="69" t="str">
        <f>IF($A6&lt;&gt;"",IF(G$5&lt;&gt;"",参数计算!FH8,""),"")</f>
        <v/>
      </c>
      <c r="H6" s="69" t="str">
        <f>IF($A6&lt;&gt;"",IF(H$5&lt;&gt;"",参数计算!FG8,""),"")</f>
        <v/>
      </c>
      <c r="I6" s="69" t="str">
        <f>IF($A6&lt;&gt;"",IF(I$5&lt;&gt;"",参数计算!FH8,""),"")</f>
        <v/>
      </c>
      <c r="J6" s="69" t="str">
        <f>IF($A6&lt;&gt;"",IF(J$5&lt;&gt;"",参数计算!FI8,""),"")</f>
        <v/>
      </c>
      <c r="K6" s="80" t="str">
        <f>IF(A6&lt;&gt;"",总评!D6,"")</f>
        <v/>
      </c>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4"/>
      <c r="AK6" s="144"/>
      <c r="AL6" s="144"/>
      <c r="AM6" s="144"/>
      <c r="AN6" s="144"/>
      <c r="AO6" s="144"/>
      <c r="AP6" s="144"/>
      <c r="AQ6" s="144"/>
      <c r="AR6" s="144"/>
      <c r="AS6" s="144"/>
      <c r="AT6" s="144"/>
      <c r="AU6" s="144"/>
      <c r="AV6" s="144"/>
      <c r="AW6" s="144"/>
      <c r="AX6" s="144"/>
      <c r="AY6" s="144"/>
      <c r="AZ6" s="144"/>
      <c r="BA6" s="144"/>
      <c r="BB6" s="144"/>
      <c r="BC6" s="144"/>
      <c r="BD6" s="144"/>
      <c r="BE6" s="144"/>
      <c r="BF6" s="144"/>
      <c r="BG6" s="144"/>
      <c r="BH6" s="144"/>
      <c r="BI6" s="144"/>
      <c r="BJ6" s="144"/>
      <c r="BK6" s="144"/>
      <c r="BL6" s="144"/>
      <c r="BM6" s="144"/>
      <c r="BN6" s="144"/>
      <c r="BO6" s="144"/>
      <c r="BP6" s="144"/>
      <c r="BQ6" s="144"/>
      <c r="BR6" s="144"/>
      <c r="BS6" s="144"/>
      <c r="BT6" s="144"/>
      <c r="BU6" s="144"/>
      <c r="BV6" s="144"/>
      <c r="BW6" s="144"/>
      <c r="BX6" s="144"/>
      <c r="BY6" s="144"/>
      <c r="BZ6" s="144"/>
      <c r="CA6" s="144"/>
      <c r="CB6" s="144"/>
      <c r="CC6" s="144"/>
      <c r="CD6" s="144"/>
      <c r="CE6" s="144"/>
      <c r="CF6" s="144"/>
      <c r="CG6" s="144"/>
      <c r="CH6" s="144"/>
      <c r="CI6" s="144"/>
      <c r="CJ6" s="144"/>
      <c r="CK6" s="144"/>
      <c r="CL6" s="144"/>
      <c r="CM6" s="144"/>
      <c r="CN6" s="144"/>
      <c r="CO6" s="144"/>
      <c r="CP6" s="144"/>
      <c r="CQ6" s="144"/>
      <c r="CR6" s="144"/>
      <c r="CS6" s="144"/>
      <c r="CT6" s="144"/>
      <c r="CU6" s="144"/>
      <c r="CV6" s="144"/>
    </row>
    <row r="7" s="20" customFormat="1" ht="18" customHeight="1" spans="1:100">
      <c r="A7" s="80" t="str">
        <f>IF($A$1&lt;&gt;"",参数计算!A9,"")</f>
        <v/>
      </c>
      <c r="B7" s="80" t="str">
        <f>IF($A$1&lt;&gt;"",参数计算!B9,"")</f>
        <v/>
      </c>
      <c r="C7" s="80" t="str">
        <f>IF($A$1&lt;&gt;"",参数计算!C9,"")</f>
        <v/>
      </c>
      <c r="D7" s="80" t="str">
        <f>IF($A$1&lt;&gt;"",参数计算!D9,"")</f>
        <v/>
      </c>
      <c r="E7" s="80" t="str">
        <f>IF($A$1&lt;&gt;"",参数计算!E9,"")</f>
        <v/>
      </c>
      <c r="F7" s="69" t="str">
        <f>IF($A7&lt;&gt;"",IF(F$5&lt;&gt;"",参数计算!FE9,""),"")</f>
        <v/>
      </c>
      <c r="G7" s="69" t="str">
        <f>IF($A7&lt;&gt;"",IF(G$5&lt;&gt;"",参数计算!FH9,""),"")</f>
        <v/>
      </c>
      <c r="H7" s="69" t="str">
        <f>IF($A7&lt;&gt;"",IF(H$5&lt;&gt;"",参数计算!FG9,""),"")</f>
        <v/>
      </c>
      <c r="I7" s="69" t="str">
        <f>IF($A7&lt;&gt;"",IF(I$5&lt;&gt;"",参数计算!FH9,""),"")</f>
        <v/>
      </c>
      <c r="J7" s="69" t="str">
        <f>IF($A7&lt;&gt;"",IF(J$5&lt;&gt;"",参数计算!FI9,""),"")</f>
        <v/>
      </c>
      <c r="K7" s="80" t="str">
        <f>IF(A7&lt;&gt;"",总评!D7,"")</f>
        <v/>
      </c>
      <c r="L7" s="144"/>
      <c r="M7" s="144"/>
      <c r="N7" s="144"/>
      <c r="O7" s="144"/>
      <c r="P7" s="144"/>
      <c r="Q7" s="144"/>
      <c r="R7" s="144"/>
      <c r="S7" s="144"/>
      <c r="T7" s="144"/>
      <c r="U7" s="144"/>
      <c r="V7" s="144"/>
      <c r="W7" s="144"/>
      <c r="X7" s="144"/>
      <c r="Y7" s="144"/>
      <c r="Z7" s="144"/>
      <c r="AA7" s="144"/>
      <c r="AB7" s="144"/>
      <c r="AC7" s="144"/>
      <c r="AD7" s="144"/>
      <c r="AE7" s="144"/>
      <c r="AF7" s="144"/>
      <c r="AG7" s="144"/>
      <c r="AH7" s="144"/>
      <c r="AI7" s="144"/>
      <c r="AJ7" s="144"/>
      <c r="AK7" s="144"/>
      <c r="AL7" s="144"/>
      <c r="AM7" s="144"/>
      <c r="AN7" s="144"/>
      <c r="AO7" s="144"/>
      <c r="AP7" s="144"/>
      <c r="AQ7" s="144"/>
      <c r="AR7" s="144"/>
      <c r="AS7" s="144"/>
      <c r="AT7" s="144"/>
      <c r="AU7" s="144"/>
      <c r="AV7" s="144"/>
      <c r="AW7" s="144"/>
      <c r="AX7" s="144"/>
      <c r="AY7" s="144"/>
      <c r="AZ7" s="144"/>
      <c r="BA7" s="144"/>
      <c r="BB7" s="144"/>
      <c r="BC7" s="144"/>
      <c r="BD7" s="144"/>
      <c r="BE7" s="144"/>
      <c r="BF7" s="144"/>
      <c r="BG7" s="144"/>
      <c r="BH7" s="144"/>
      <c r="BI7" s="144"/>
      <c r="BJ7" s="144"/>
      <c r="BK7" s="144"/>
      <c r="BL7" s="144"/>
      <c r="BM7" s="144"/>
      <c r="BN7" s="144"/>
      <c r="BO7" s="144"/>
      <c r="BP7" s="144"/>
      <c r="BQ7" s="144"/>
      <c r="BR7" s="144"/>
      <c r="BS7" s="144"/>
      <c r="BT7" s="144"/>
      <c r="BU7" s="144"/>
      <c r="BV7" s="144"/>
      <c r="BW7" s="144"/>
      <c r="BX7" s="144"/>
      <c r="BY7" s="144"/>
      <c r="BZ7" s="144"/>
      <c r="CA7" s="144"/>
      <c r="CB7" s="144"/>
      <c r="CC7" s="144"/>
      <c r="CD7" s="144"/>
      <c r="CE7" s="144"/>
      <c r="CF7" s="144"/>
      <c r="CG7" s="144"/>
      <c r="CH7" s="144"/>
      <c r="CI7" s="144"/>
      <c r="CJ7" s="144"/>
      <c r="CK7" s="144"/>
      <c r="CL7" s="144"/>
      <c r="CM7" s="144"/>
      <c r="CN7" s="144"/>
      <c r="CO7" s="144"/>
      <c r="CP7" s="144"/>
      <c r="CQ7" s="144"/>
      <c r="CR7" s="144"/>
      <c r="CS7" s="144"/>
      <c r="CT7" s="144"/>
      <c r="CU7" s="144"/>
      <c r="CV7" s="144"/>
    </row>
    <row r="8" s="20" customFormat="1" ht="18" customHeight="1" spans="1:100">
      <c r="A8" s="80" t="str">
        <f>IF($A$1&lt;&gt;"",参数计算!A10,"")</f>
        <v/>
      </c>
      <c r="B8" s="80" t="str">
        <f>IF($A$1&lt;&gt;"",参数计算!B10,"")</f>
        <v/>
      </c>
      <c r="C8" s="80" t="str">
        <f>IF($A$1&lt;&gt;"",参数计算!C10,"")</f>
        <v/>
      </c>
      <c r="D8" s="80" t="str">
        <f>IF($A$1&lt;&gt;"",参数计算!D10,"")</f>
        <v/>
      </c>
      <c r="E8" s="80" t="str">
        <f>IF($A$1&lt;&gt;"",参数计算!E10,"")</f>
        <v/>
      </c>
      <c r="F8" s="69" t="str">
        <f>IF($A8&lt;&gt;"",IF(F$5&lt;&gt;"",参数计算!FE10,""),"")</f>
        <v/>
      </c>
      <c r="G8" s="69" t="str">
        <f>IF($A8&lt;&gt;"",IF(G$5&lt;&gt;"",参数计算!FH10,""),"")</f>
        <v/>
      </c>
      <c r="H8" s="69" t="str">
        <f>IF($A8&lt;&gt;"",IF(H$5&lt;&gt;"",参数计算!FG10,""),"")</f>
        <v/>
      </c>
      <c r="I8" s="69" t="str">
        <f>IF($A8&lt;&gt;"",IF(I$5&lt;&gt;"",参数计算!FH10,""),"")</f>
        <v/>
      </c>
      <c r="J8" s="69" t="str">
        <f>IF($A8&lt;&gt;"",IF(J$5&lt;&gt;"",参数计算!FI10,""),"")</f>
        <v/>
      </c>
      <c r="K8" s="80" t="str">
        <f>IF(A8&lt;&gt;"",总评!D8,"")</f>
        <v/>
      </c>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44"/>
      <c r="AZ8" s="144"/>
      <c r="BA8" s="144"/>
      <c r="BB8" s="144"/>
      <c r="BC8" s="144"/>
      <c r="BD8" s="144"/>
      <c r="BE8" s="144"/>
      <c r="BF8" s="144"/>
      <c r="BG8" s="144"/>
      <c r="BH8" s="144"/>
      <c r="BI8" s="144"/>
      <c r="BJ8" s="144"/>
      <c r="BK8" s="144"/>
      <c r="BL8" s="144"/>
      <c r="BM8" s="144"/>
      <c r="BN8" s="144"/>
      <c r="BO8" s="144"/>
      <c r="BP8" s="144"/>
      <c r="BQ8" s="144"/>
      <c r="BR8" s="144"/>
      <c r="BS8" s="144"/>
      <c r="BT8" s="144"/>
      <c r="BU8" s="144"/>
      <c r="BV8" s="144"/>
      <c r="BW8" s="144"/>
      <c r="BX8" s="144"/>
      <c r="BY8" s="144"/>
      <c r="BZ8" s="144"/>
      <c r="CA8" s="144"/>
      <c r="CB8" s="144"/>
      <c r="CC8" s="144"/>
      <c r="CD8" s="144"/>
      <c r="CE8" s="144"/>
      <c r="CF8" s="144"/>
      <c r="CG8" s="144"/>
      <c r="CH8" s="144"/>
      <c r="CI8" s="144"/>
      <c r="CJ8" s="144"/>
      <c r="CK8" s="144"/>
      <c r="CL8" s="144"/>
      <c r="CM8" s="144"/>
      <c r="CN8" s="144"/>
      <c r="CO8" s="144"/>
      <c r="CP8" s="144"/>
      <c r="CQ8" s="144"/>
      <c r="CR8" s="144"/>
      <c r="CS8" s="144"/>
      <c r="CT8" s="144"/>
      <c r="CU8" s="144"/>
      <c r="CV8" s="144"/>
    </row>
    <row r="9" s="20" customFormat="1" ht="18" customHeight="1" spans="1:100">
      <c r="A9" s="80" t="str">
        <f>IF($A$1&lt;&gt;"",参数计算!A11,"")</f>
        <v/>
      </c>
      <c r="B9" s="80" t="str">
        <f>IF($A$1&lt;&gt;"",参数计算!B11,"")</f>
        <v/>
      </c>
      <c r="C9" s="80" t="str">
        <f>IF($A$1&lt;&gt;"",参数计算!C11,"")</f>
        <v/>
      </c>
      <c r="D9" s="80" t="str">
        <f>IF($A$1&lt;&gt;"",参数计算!D11,"")</f>
        <v/>
      </c>
      <c r="E9" s="80" t="str">
        <f>IF($A$1&lt;&gt;"",参数计算!E11,"")</f>
        <v/>
      </c>
      <c r="F9" s="69" t="str">
        <f>IF($A9&lt;&gt;"",IF(F$5&lt;&gt;"",参数计算!FE11,""),"")</f>
        <v/>
      </c>
      <c r="G9" s="69" t="str">
        <f>IF($A9&lt;&gt;"",IF(G$5&lt;&gt;"",参数计算!FH11,""),"")</f>
        <v/>
      </c>
      <c r="H9" s="69" t="str">
        <f>IF($A9&lt;&gt;"",IF(H$5&lt;&gt;"",参数计算!FG11,""),"")</f>
        <v/>
      </c>
      <c r="I9" s="69" t="str">
        <f>IF($A9&lt;&gt;"",IF(I$5&lt;&gt;"",参数计算!FH11,""),"")</f>
        <v/>
      </c>
      <c r="J9" s="69" t="str">
        <f>IF($A9&lt;&gt;"",IF(J$5&lt;&gt;"",参数计算!FI11,""),"")</f>
        <v/>
      </c>
      <c r="K9" s="80" t="str">
        <f>IF(A9&lt;&gt;"",总评!D9,"")</f>
        <v/>
      </c>
      <c r="L9" s="144"/>
      <c r="M9" s="144"/>
      <c r="N9" s="144"/>
      <c r="O9" s="144"/>
      <c r="P9" s="144"/>
      <c r="Q9" s="144"/>
      <c r="R9" s="144"/>
      <c r="S9" s="144"/>
      <c r="T9" s="144"/>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4"/>
      <c r="BA9" s="144"/>
      <c r="BB9" s="144"/>
      <c r="BC9" s="144"/>
      <c r="BD9" s="144"/>
      <c r="BE9" s="144"/>
      <c r="BF9" s="144"/>
      <c r="BG9" s="144"/>
      <c r="BH9" s="144"/>
      <c r="BI9" s="144"/>
      <c r="BJ9" s="144"/>
      <c r="BK9" s="144"/>
      <c r="BL9" s="144"/>
      <c r="BM9" s="144"/>
      <c r="BN9" s="144"/>
      <c r="BO9" s="144"/>
      <c r="BP9" s="144"/>
      <c r="BQ9" s="144"/>
      <c r="BR9" s="144"/>
      <c r="BS9" s="144"/>
      <c r="BT9" s="144"/>
      <c r="BU9" s="144"/>
      <c r="BV9" s="144"/>
      <c r="BW9" s="144"/>
      <c r="BX9" s="144"/>
      <c r="BY9" s="144"/>
      <c r="BZ9" s="144"/>
      <c r="CA9" s="144"/>
      <c r="CB9" s="144"/>
      <c r="CC9" s="144"/>
      <c r="CD9" s="144"/>
      <c r="CE9" s="144"/>
      <c r="CF9" s="144"/>
      <c r="CG9" s="144"/>
      <c r="CH9" s="144"/>
      <c r="CI9" s="144"/>
      <c r="CJ9" s="144"/>
      <c r="CK9" s="144"/>
      <c r="CL9" s="144"/>
      <c r="CM9" s="144"/>
      <c r="CN9" s="144"/>
      <c r="CO9" s="144"/>
      <c r="CP9" s="144"/>
      <c r="CQ9" s="144"/>
      <c r="CR9" s="144"/>
      <c r="CS9" s="144"/>
      <c r="CT9" s="144"/>
      <c r="CU9" s="144"/>
      <c r="CV9" s="144"/>
    </row>
    <row r="10" s="20" customFormat="1" ht="18" customHeight="1" spans="1:100">
      <c r="A10" s="80" t="str">
        <f>IF($A$1&lt;&gt;"",参数计算!A12,"")</f>
        <v/>
      </c>
      <c r="B10" s="80" t="str">
        <f>IF($A$1&lt;&gt;"",参数计算!B12,"")</f>
        <v/>
      </c>
      <c r="C10" s="80" t="str">
        <f>IF($A$1&lt;&gt;"",参数计算!C12,"")</f>
        <v/>
      </c>
      <c r="D10" s="80" t="str">
        <f>IF($A$1&lt;&gt;"",参数计算!D12,"")</f>
        <v/>
      </c>
      <c r="E10" s="80" t="str">
        <f>IF($A$1&lt;&gt;"",参数计算!E12,"")</f>
        <v/>
      </c>
      <c r="F10" s="69" t="str">
        <f>IF($A10&lt;&gt;"",IF(F$5&lt;&gt;"",参数计算!FE12,""),"")</f>
        <v/>
      </c>
      <c r="G10" s="69" t="str">
        <f>IF($A10&lt;&gt;"",IF(G$5&lt;&gt;"",参数计算!FH12,""),"")</f>
        <v/>
      </c>
      <c r="H10" s="69" t="str">
        <f>IF($A10&lt;&gt;"",IF(H$5&lt;&gt;"",参数计算!FG12,""),"")</f>
        <v/>
      </c>
      <c r="I10" s="69" t="str">
        <f>IF($A10&lt;&gt;"",IF(I$5&lt;&gt;"",参数计算!FH12,""),"")</f>
        <v/>
      </c>
      <c r="J10" s="69" t="str">
        <f>IF($A10&lt;&gt;"",IF(J$5&lt;&gt;"",参数计算!FI12,""),"")</f>
        <v/>
      </c>
      <c r="K10" s="80" t="str">
        <f>IF(A10&lt;&gt;"",总评!D10,"")</f>
        <v/>
      </c>
      <c r="L10" s="144"/>
      <c r="M10" s="144"/>
      <c r="N10" s="144"/>
      <c r="O10" s="144"/>
      <c r="P10" s="144"/>
      <c r="Q10" s="144"/>
      <c r="R10" s="144"/>
      <c r="S10" s="144"/>
      <c r="T10" s="144"/>
      <c r="U10" s="144"/>
      <c r="V10" s="144"/>
      <c r="W10" s="144"/>
      <c r="X10" s="144"/>
      <c r="Y10" s="144"/>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c r="AY10" s="144"/>
      <c r="AZ10" s="144"/>
      <c r="BA10" s="144"/>
      <c r="BB10" s="144"/>
      <c r="BC10" s="144"/>
      <c r="BD10" s="144"/>
      <c r="BE10" s="144"/>
      <c r="BF10" s="144"/>
      <c r="BG10" s="144"/>
      <c r="BH10" s="144"/>
      <c r="BI10" s="144"/>
      <c r="BJ10" s="144"/>
      <c r="BK10" s="144"/>
      <c r="BL10" s="144"/>
      <c r="BM10" s="144"/>
      <c r="BN10" s="144"/>
      <c r="BO10" s="144"/>
      <c r="BP10" s="144"/>
      <c r="BQ10" s="144"/>
      <c r="BR10" s="144"/>
      <c r="BS10" s="144"/>
      <c r="BT10" s="144"/>
      <c r="BU10" s="144"/>
      <c r="BV10" s="144"/>
      <c r="BW10" s="144"/>
      <c r="BX10" s="144"/>
      <c r="BY10" s="144"/>
      <c r="BZ10" s="144"/>
      <c r="CA10" s="144"/>
      <c r="CB10" s="144"/>
      <c r="CC10" s="144"/>
      <c r="CD10" s="144"/>
      <c r="CE10" s="144"/>
      <c r="CF10" s="144"/>
      <c r="CG10" s="144"/>
      <c r="CH10" s="144"/>
      <c r="CI10" s="144"/>
      <c r="CJ10" s="144"/>
      <c r="CK10" s="144"/>
      <c r="CL10" s="144"/>
      <c r="CM10" s="144"/>
      <c r="CN10" s="144"/>
      <c r="CO10" s="144"/>
      <c r="CP10" s="144"/>
      <c r="CQ10" s="144"/>
      <c r="CR10" s="144"/>
      <c r="CS10" s="144"/>
      <c r="CT10" s="144"/>
      <c r="CU10" s="144"/>
      <c r="CV10" s="144"/>
    </row>
    <row r="11" s="20" customFormat="1" ht="18" customHeight="1" spans="1:100">
      <c r="A11" s="80" t="str">
        <f>IF($A$1&lt;&gt;"",参数计算!A13,"")</f>
        <v/>
      </c>
      <c r="B11" s="80" t="str">
        <f>IF($A$1&lt;&gt;"",参数计算!B13,"")</f>
        <v/>
      </c>
      <c r="C11" s="80" t="str">
        <f>IF($A$1&lt;&gt;"",参数计算!C13,"")</f>
        <v/>
      </c>
      <c r="D11" s="80" t="str">
        <f>IF($A$1&lt;&gt;"",参数计算!D13,"")</f>
        <v/>
      </c>
      <c r="E11" s="80" t="str">
        <f>IF($A$1&lt;&gt;"",参数计算!E13,"")</f>
        <v/>
      </c>
      <c r="F11" s="69" t="str">
        <f>IF($A11&lt;&gt;"",IF(F$5&lt;&gt;"",参数计算!FE13,""),"")</f>
        <v/>
      </c>
      <c r="G11" s="69" t="str">
        <f>IF($A11&lt;&gt;"",IF(G$5&lt;&gt;"",参数计算!FH13,""),"")</f>
        <v/>
      </c>
      <c r="H11" s="69" t="str">
        <f>IF($A11&lt;&gt;"",IF(H$5&lt;&gt;"",参数计算!FG13,""),"")</f>
        <v/>
      </c>
      <c r="I11" s="69" t="str">
        <f>IF($A11&lt;&gt;"",IF(I$5&lt;&gt;"",参数计算!FH13,""),"")</f>
        <v/>
      </c>
      <c r="J11" s="69" t="str">
        <f>IF($A11&lt;&gt;"",IF(J$5&lt;&gt;"",参数计算!FI13,""),"")</f>
        <v/>
      </c>
      <c r="K11" s="80" t="str">
        <f>IF(A11&lt;&gt;"",总评!D11,"")</f>
        <v/>
      </c>
      <c r="L11" s="144"/>
      <c r="M11" s="144"/>
      <c r="N11" s="144"/>
      <c r="O11" s="144"/>
      <c r="P11" s="144"/>
      <c r="Q11" s="144"/>
      <c r="R11" s="144"/>
      <c r="S11" s="144"/>
      <c r="T11" s="144"/>
      <c r="U11" s="144"/>
      <c r="V11" s="144"/>
      <c r="W11" s="144"/>
      <c r="X11" s="144"/>
      <c r="Y11" s="144"/>
      <c r="Z11" s="144"/>
      <c r="AA11" s="144"/>
      <c r="AB11" s="144"/>
      <c r="AC11" s="144"/>
      <c r="AD11" s="144"/>
      <c r="AE11" s="144"/>
      <c r="AF11" s="144"/>
      <c r="AG11" s="144"/>
      <c r="AH11" s="144"/>
      <c r="AI11" s="144"/>
      <c r="AJ11" s="144"/>
      <c r="AK11" s="144"/>
      <c r="AL11" s="144"/>
      <c r="AM11" s="144"/>
      <c r="AN11" s="144"/>
      <c r="AO11" s="144"/>
      <c r="AP11" s="144"/>
      <c r="AQ11" s="144"/>
      <c r="AR11" s="144"/>
      <c r="AS11" s="144"/>
      <c r="AT11" s="144"/>
      <c r="AU11" s="144"/>
      <c r="AV11" s="144"/>
      <c r="AW11" s="144"/>
      <c r="AX11" s="144"/>
      <c r="AY11" s="144"/>
      <c r="AZ11" s="144"/>
      <c r="BA11" s="144"/>
      <c r="BB11" s="144"/>
      <c r="BC11" s="144"/>
      <c r="BD11" s="144"/>
      <c r="BE11" s="144"/>
      <c r="BF11" s="144"/>
      <c r="BG11" s="144"/>
      <c r="BH11" s="144"/>
      <c r="BI11" s="144"/>
      <c r="BJ11" s="144"/>
      <c r="BK11" s="144"/>
      <c r="BL11" s="144"/>
      <c r="BM11" s="144"/>
      <c r="BN11" s="144"/>
      <c r="BO11" s="144"/>
      <c r="BP11" s="144"/>
      <c r="BQ11" s="144"/>
      <c r="BR11" s="144"/>
      <c r="BS11" s="144"/>
      <c r="BT11" s="144"/>
      <c r="BU11" s="144"/>
      <c r="BV11" s="144"/>
      <c r="BW11" s="144"/>
      <c r="BX11" s="144"/>
      <c r="BY11" s="144"/>
      <c r="BZ11" s="144"/>
      <c r="CA11" s="144"/>
      <c r="CB11" s="144"/>
      <c r="CC11" s="144"/>
      <c r="CD11" s="144"/>
      <c r="CE11" s="144"/>
      <c r="CF11" s="144"/>
      <c r="CG11" s="144"/>
      <c r="CH11" s="144"/>
      <c r="CI11" s="144"/>
      <c r="CJ11" s="144"/>
      <c r="CK11" s="144"/>
      <c r="CL11" s="144"/>
      <c r="CM11" s="144"/>
      <c r="CN11" s="144"/>
      <c r="CO11" s="144"/>
      <c r="CP11" s="144"/>
      <c r="CQ11" s="144"/>
      <c r="CR11" s="144"/>
      <c r="CS11" s="144"/>
      <c r="CT11" s="144"/>
      <c r="CU11" s="144"/>
      <c r="CV11" s="144"/>
    </row>
    <row r="12" s="20" customFormat="1" ht="18" customHeight="1" spans="1:100">
      <c r="A12" s="80" t="str">
        <f>IF($A$1&lt;&gt;"",参数计算!A14,"")</f>
        <v/>
      </c>
      <c r="B12" s="80" t="str">
        <f>IF($A$1&lt;&gt;"",参数计算!B14,"")</f>
        <v/>
      </c>
      <c r="C12" s="80" t="str">
        <f>IF($A$1&lt;&gt;"",参数计算!C14,"")</f>
        <v/>
      </c>
      <c r="D12" s="80" t="str">
        <f>IF($A$1&lt;&gt;"",参数计算!D14,"")</f>
        <v/>
      </c>
      <c r="E12" s="80" t="str">
        <f>IF($A$1&lt;&gt;"",参数计算!E14,"")</f>
        <v/>
      </c>
      <c r="F12" s="69" t="str">
        <f>IF($A12&lt;&gt;"",IF(F$5&lt;&gt;"",参数计算!FE14,""),"")</f>
        <v/>
      </c>
      <c r="G12" s="69" t="str">
        <f>IF($A12&lt;&gt;"",IF(G$5&lt;&gt;"",参数计算!FH14,""),"")</f>
        <v/>
      </c>
      <c r="H12" s="69" t="str">
        <f>IF($A12&lt;&gt;"",IF(H$5&lt;&gt;"",参数计算!FG14,""),"")</f>
        <v/>
      </c>
      <c r="I12" s="69" t="str">
        <f>IF($A12&lt;&gt;"",IF(I$5&lt;&gt;"",参数计算!FH14,""),"")</f>
        <v/>
      </c>
      <c r="J12" s="69" t="str">
        <f>IF($A12&lt;&gt;"",IF(J$5&lt;&gt;"",参数计算!FI14,""),"")</f>
        <v/>
      </c>
      <c r="K12" s="80" t="str">
        <f>IF(A12&lt;&gt;"",总评!D12,"")</f>
        <v/>
      </c>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c r="AJ12" s="144"/>
      <c r="AK12" s="144"/>
      <c r="AL12" s="144"/>
      <c r="AM12" s="144"/>
      <c r="AN12" s="144"/>
      <c r="AO12" s="144"/>
      <c r="AP12" s="144"/>
      <c r="AQ12" s="144"/>
      <c r="AR12" s="144"/>
      <c r="AS12" s="144"/>
      <c r="AT12" s="144"/>
      <c r="AU12" s="144"/>
      <c r="AV12" s="144"/>
      <c r="AW12" s="144"/>
      <c r="AX12" s="144"/>
      <c r="AY12" s="144"/>
      <c r="AZ12" s="144"/>
      <c r="BA12" s="144"/>
      <c r="BB12" s="144"/>
      <c r="BC12" s="144"/>
      <c r="BD12" s="144"/>
      <c r="BE12" s="144"/>
      <c r="BF12" s="144"/>
      <c r="BG12" s="144"/>
      <c r="BH12" s="144"/>
      <c r="BI12" s="144"/>
      <c r="BJ12" s="144"/>
      <c r="BK12" s="144"/>
      <c r="BL12" s="144"/>
      <c r="BM12" s="144"/>
      <c r="BN12" s="144"/>
      <c r="BO12" s="144"/>
      <c r="BP12" s="144"/>
      <c r="BQ12" s="144"/>
      <c r="BR12" s="144"/>
      <c r="BS12" s="144"/>
      <c r="BT12" s="144"/>
      <c r="BU12" s="144"/>
      <c r="BV12" s="144"/>
      <c r="BW12" s="144"/>
      <c r="BX12" s="144"/>
      <c r="BY12" s="144"/>
      <c r="BZ12" s="144"/>
      <c r="CA12" s="144"/>
      <c r="CB12" s="144"/>
      <c r="CC12" s="144"/>
      <c r="CD12" s="144"/>
      <c r="CE12" s="144"/>
      <c r="CF12" s="144"/>
      <c r="CG12" s="144"/>
      <c r="CH12" s="144"/>
      <c r="CI12" s="144"/>
      <c r="CJ12" s="144"/>
      <c r="CK12" s="144"/>
      <c r="CL12" s="144"/>
      <c r="CM12" s="144"/>
      <c r="CN12" s="144"/>
      <c r="CO12" s="144"/>
      <c r="CP12" s="144"/>
      <c r="CQ12" s="144"/>
      <c r="CR12" s="144"/>
      <c r="CS12" s="144"/>
      <c r="CT12" s="144"/>
      <c r="CU12" s="144"/>
      <c r="CV12" s="144"/>
    </row>
    <row r="13" s="20" customFormat="1" ht="18" customHeight="1" spans="1:100">
      <c r="A13" s="80" t="str">
        <f>IF($A$1&lt;&gt;"",参数计算!A15,"")</f>
        <v/>
      </c>
      <c r="B13" s="80" t="str">
        <f>IF($A$1&lt;&gt;"",参数计算!B15,"")</f>
        <v/>
      </c>
      <c r="C13" s="80" t="str">
        <f>IF($A$1&lt;&gt;"",参数计算!C15,"")</f>
        <v/>
      </c>
      <c r="D13" s="80" t="str">
        <f>IF($A$1&lt;&gt;"",参数计算!D15,"")</f>
        <v/>
      </c>
      <c r="E13" s="80" t="str">
        <f>IF($A$1&lt;&gt;"",参数计算!E15,"")</f>
        <v/>
      </c>
      <c r="F13" s="69" t="str">
        <f>IF($A13&lt;&gt;"",IF(F$5&lt;&gt;"",参数计算!FE15,""),"")</f>
        <v/>
      </c>
      <c r="G13" s="69" t="str">
        <f>IF($A13&lt;&gt;"",IF(G$5&lt;&gt;"",参数计算!FH15,""),"")</f>
        <v/>
      </c>
      <c r="H13" s="69" t="str">
        <f>IF($A13&lt;&gt;"",IF(H$5&lt;&gt;"",参数计算!FG15,""),"")</f>
        <v/>
      </c>
      <c r="I13" s="69" t="str">
        <f>IF($A13&lt;&gt;"",IF(I$5&lt;&gt;"",参数计算!FH15,""),"")</f>
        <v/>
      </c>
      <c r="J13" s="69" t="str">
        <f>IF($A13&lt;&gt;"",IF(J$5&lt;&gt;"",参数计算!FI15,""),"")</f>
        <v/>
      </c>
      <c r="K13" s="80" t="str">
        <f>IF(A13&lt;&gt;"",总评!D13,"")</f>
        <v/>
      </c>
      <c r="L13" s="144"/>
      <c r="M13" s="144"/>
      <c r="N13" s="144"/>
      <c r="O13" s="144"/>
      <c r="P13" s="144"/>
      <c r="Q13" s="144"/>
      <c r="R13" s="144"/>
      <c r="S13" s="144"/>
      <c r="T13" s="144"/>
      <c r="U13" s="144"/>
      <c r="V13" s="144"/>
      <c r="W13" s="144"/>
      <c r="X13" s="144"/>
      <c r="Y13" s="144"/>
      <c r="Z13" s="144"/>
      <c r="AA13" s="144"/>
      <c r="AB13" s="144"/>
      <c r="AC13" s="144"/>
      <c r="AD13" s="144"/>
      <c r="AE13" s="144"/>
      <c r="AF13" s="144"/>
      <c r="AG13" s="144"/>
      <c r="AH13" s="144"/>
      <c r="AI13" s="144"/>
      <c r="AJ13" s="144"/>
      <c r="AK13" s="144"/>
      <c r="AL13" s="144"/>
      <c r="AM13" s="144"/>
      <c r="AN13" s="144"/>
      <c r="AO13" s="144"/>
      <c r="AP13" s="144"/>
      <c r="AQ13" s="144"/>
      <c r="AR13" s="144"/>
      <c r="AS13" s="144"/>
      <c r="AT13" s="144"/>
      <c r="AU13" s="144"/>
      <c r="AV13" s="144"/>
      <c r="AW13" s="144"/>
      <c r="AX13" s="144"/>
      <c r="AY13" s="144"/>
      <c r="AZ13" s="144"/>
      <c r="BA13" s="144"/>
      <c r="BB13" s="144"/>
      <c r="BC13" s="144"/>
      <c r="BD13" s="144"/>
      <c r="BE13" s="144"/>
      <c r="BF13" s="144"/>
      <c r="BG13" s="144"/>
      <c r="BH13" s="144"/>
      <c r="BI13" s="144"/>
      <c r="BJ13" s="144"/>
      <c r="BK13" s="144"/>
      <c r="BL13" s="144"/>
      <c r="BM13" s="144"/>
      <c r="BN13" s="144"/>
      <c r="BO13" s="144"/>
      <c r="BP13" s="144"/>
      <c r="BQ13" s="144"/>
      <c r="BR13" s="144"/>
      <c r="BS13" s="144"/>
      <c r="BT13" s="144"/>
      <c r="BU13" s="144"/>
      <c r="BV13" s="144"/>
      <c r="BW13" s="144"/>
      <c r="BX13" s="144"/>
      <c r="BY13" s="144"/>
      <c r="BZ13" s="144"/>
      <c r="CA13" s="144"/>
      <c r="CB13" s="144"/>
      <c r="CC13" s="144"/>
      <c r="CD13" s="144"/>
      <c r="CE13" s="144"/>
      <c r="CF13" s="144"/>
      <c r="CG13" s="144"/>
      <c r="CH13" s="144"/>
      <c r="CI13" s="144"/>
      <c r="CJ13" s="144"/>
      <c r="CK13" s="144"/>
      <c r="CL13" s="144"/>
      <c r="CM13" s="144"/>
      <c r="CN13" s="144"/>
      <c r="CO13" s="144"/>
      <c r="CP13" s="144"/>
      <c r="CQ13" s="144"/>
      <c r="CR13" s="144"/>
      <c r="CS13" s="144"/>
      <c r="CT13" s="144"/>
      <c r="CU13" s="144"/>
      <c r="CV13" s="144"/>
    </row>
    <row r="14" s="20" customFormat="1" ht="18" customHeight="1" spans="1:100">
      <c r="A14" s="80" t="str">
        <f>IF($A$1&lt;&gt;"",参数计算!A16,"")</f>
        <v/>
      </c>
      <c r="B14" s="80" t="str">
        <f>IF($A$1&lt;&gt;"",参数计算!B16,"")</f>
        <v/>
      </c>
      <c r="C14" s="80" t="str">
        <f>IF($A$1&lt;&gt;"",参数计算!C16,"")</f>
        <v/>
      </c>
      <c r="D14" s="80" t="str">
        <f>IF($A$1&lt;&gt;"",参数计算!D16,"")</f>
        <v/>
      </c>
      <c r="E14" s="80" t="str">
        <f>IF($A$1&lt;&gt;"",参数计算!E16,"")</f>
        <v/>
      </c>
      <c r="F14" s="69" t="str">
        <f>IF($A14&lt;&gt;"",IF(F$5&lt;&gt;"",参数计算!FE16,""),"")</f>
        <v/>
      </c>
      <c r="G14" s="69" t="str">
        <f>IF($A14&lt;&gt;"",IF(G$5&lt;&gt;"",参数计算!FH16,""),"")</f>
        <v/>
      </c>
      <c r="H14" s="69" t="str">
        <f>IF($A14&lt;&gt;"",IF(H$5&lt;&gt;"",参数计算!FG16,""),"")</f>
        <v/>
      </c>
      <c r="I14" s="69" t="str">
        <f>IF($A14&lt;&gt;"",IF(I$5&lt;&gt;"",参数计算!FH16,""),"")</f>
        <v/>
      </c>
      <c r="J14" s="69" t="str">
        <f>IF($A14&lt;&gt;"",IF(J$5&lt;&gt;"",参数计算!FI16,""),"")</f>
        <v/>
      </c>
      <c r="K14" s="80" t="str">
        <f>IF(A14&lt;&gt;"",总评!D14,"")</f>
        <v/>
      </c>
      <c r="L14" s="144"/>
      <c r="M14" s="144"/>
      <c r="N14" s="144"/>
      <c r="O14" s="144"/>
      <c r="P14" s="144"/>
      <c r="Q14" s="144"/>
      <c r="R14" s="144"/>
      <c r="S14" s="144"/>
      <c r="T14" s="144"/>
      <c r="U14" s="144"/>
      <c r="V14" s="144"/>
      <c r="W14" s="144"/>
      <c r="X14" s="144"/>
      <c r="Y14" s="144"/>
      <c r="Z14" s="144"/>
      <c r="AA14" s="144"/>
      <c r="AB14" s="144"/>
      <c r="AC14" s="144"/>
      <c r="AD14" s="144"/>
      <c r="AE14" s="144"/>
      <c r="AF14" s="144"/>
      <c r="AG14" s="144"/>
      <c r="AH14" s="144"/>
      <c r="AI14" s="144"/>
      <c r="AJ14" s="144"/>
      <c r="AK14" s="144"/>
      <c r="AL14" s="144"/>
      <c r="AM14" s="144"/>
      <c r="AN14" s="144"/>
      <c r="AO14" s="144"/>
      <c r="AP14" s="144"/>
      <c r="AQ14" s="144"/>
      <c r="AR14" s="144"/>
      <c r="AS14" s="144"/>
      <c r="AT14" s="144"/>
      <c r="AU14" s="144"/>
      <c r="AV14" s="144"/>
      <c r="AW14" s="144"/>
      <c r="AX14" s="144"/>
      <c r="AY14" s="144"/>
      <c r="AZ14" s="144"/>
      <c r="BA14" s="144"/>
      <c r="BB14" s="144"/>
      <c r="BC14" s="144"/>
      <c r="BD14" s="144"/>
      <c r="BE14" s="144"/>
      <c r="BF14" s="144"/>
      <c r="BG14" s="144"/>
      <c r="BH14" s="144"/>
      <c r="BI14" s="144"/>
      <c r="BJ14" s="144"/>
      <c r="BK14" s="144"/>
      <c r="BL14" s="144"/>
      <c r="BM14" s="144"/>
      <c r="BN14" s="144"/>
      <c r="BO14" s="144"/>
      <c r="BP14" s="144"/>
      <c r="BQ14" s="144"/>
      <c r="BR14" s="144"/>
      <c r="BS14" s="144"/>
      <c r="BT14" s="144"/>
      <c r="BU14" s="144"/>
      <c r="BV14" s="144"/>
      <c r="BW14" s="144"/>
      <c r="BX14" s="144"/>
      <c r="BY14" s="144"/>
      <c r="BZ14" s="144"/>
      <c r="CA14" s="144"/>
      <c r="CB14" s="144"/>
      <c r="CC14" s="144"/>
      <c r="CD14" s="144"/>
      <c r="CE14" s="144"/>
      <c r="CF14" s="144"/>
      <c r="CG14" s="144"/>
      <c r="CH14" s="144"/>
      <c r="CI14" s="144"/>
      <c r="CJ14" s="144"/>
      <c r="CK14" s="144"/>
      <c r="CL14" s="144"/>
      <c r="CM14" s="144"/>
      <c r="CN14" s="144"/>
      <c r="CO14" s="144"/>
      <c r="CP14" s="144"/>
      <c r="CQ14" s="144"/>
      <c r="CR14" s="144"/>
      <c r="CS14" s="144"/>
      <c r="CT14" s="144"/>
      <c r="CU14" s="144"/>
      <c r="CV14" s="144"/>
    </row>
    <row r="15" s="20" customFormat="1" ht="18" customHeight="1" spans="1:100">
      <c r="A15" s="80" t="str">
        <f>IF($A$1&lt;&gt;"",参数计算!A17,"")</f>
        <v/>
      </c>
      <c r="B15" s="80" t="str">
        <f>IF($A$1&lt;&gt;"",参数计算!B17,"")</f>
        <v/>
      </c>
      <c r="C15" s="80" t="str">
        <f>IF($A$1&lt;&gt;"",参数计算!C17,"")</f>
        <v/>
      </c>
      <c r="D15" s="80" t="str">
        <f>IF($A$1&lt;&gt;"",参数计算!D17,"")</f>
        <v/>
      </c>
      <c r="E15" s="80" t="str">
        <f>IF($A$1&lt;&gt;"",参数计算!E17,"")</f>
        <v/>
      </c>
      <c r="F15" s="69" t="str">
        <f>IF($A15&lt;&gt;"",IF(F$5&lt;&gt;"",参数计算!FE17,""),"")</f>
        <v/>
      </c>
      <c r="G15" s="69" t="str">
        <f>IF($A15&lt;&gt;"",IF(G$5&lt;&gt;"",参数计算!FH17,""),"")</f>
        <v/>
      </c>
      <c r="H15" s="69" t="str">
        <f>IF($A15&lt;&gt;"",IF(H$5&lt;&gt;"",参数计算!FG17,""),"")</f>
        <v/>
      </c>
      <c r="I15" s="69" t="str">
        <f>IF($A15&lt;&gt;"",IF(I$5&lt;&gt;"",参数计算!FH17,""),"")</f>
        <v/>
      </c>
      <c r="J15" s="69" t="str">
        <f>IF($A15&lt;&gt;"",IF(J$5&lt;&gt;"",参数计算!FI17,""),"")</f>
        <v/>
      </c>
      <c r="K15" s="80" t="str">
        <f>IF(A15&lt;&gt;"",总评!D15,"")</f>
        <v/>
      </c>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4"/>
      <c r="AZ15" s="144"/>
      <c r="BA15" s="144"/>
      <c r="BB15" s="144"/>
      <c r="BC15" s="144"/>
      <c r="BD15" s="144"/>
      <c r="BE15" s="144"/>
      <c r="BF15" s="144"/>
      <c r="BG15" s="144"/>
      <c r="BH15" s="144"/>
      <c r="BI15" s="144"/>
      <c r="BJ15" s="144"/>
      <c r="BK15" s="144"/>
      <c r="BL15" s="144"/>
      <c r="BM15" s="144"/>
      <c r="BN15" s="144"/>
      <c r="BO15" s="144"/>
      <c r="BP15" s="144"/>
      <c r="BQ15" s="144"/>
      <c r="BR15" s="144"/>
      <c r="BS15" s="144"/>
      <c r="BT15" s="144"/>
      <c r="BU15" s="144"/>
      <c r="BV15" s="144"/>
      <c r="BW15" s="144"/>
      <c r="BX15" s="144"/>
      <c r="BY15" s="144"/>
      <c r="BZ15" s="144"/>
      <c r="CA15" s="144"/>
      <c r="CB15" s="144"/>
      <c r="CC15" s="144"/>
      <c r="CD15" s="144"/>
      <c r="CE15" s="144"/>
      <c r="CF15" s="144"/>
      <c r="CG15" s="144"/>
      <c r="CH15" s="144"/>
      <c r="CI15" s="144"/>
      <c r="CJ15" s="144"/>
      <c r="CK15" s="144"/>
      <c r="CL15" s="144"/>
      <c r="CM15" s="144"/>
      <c r="CN15" s="144"/>
      <c r="CO15" s="144"/>
      <c r="CP15" s="144"/>
      <c r="CQ15" s="144"/>
      <c r="CR15" s="144"/>
      <c r="CS15" s="144"/>
      <c r="CT15" s="144"/>
      <c r="CU15" s="144"/>
      <c r="CV15" s="144"/>
    </row>
    <row r="16" s="20" customFormat="1" ht="18" customHeight="1" spans="1:100">
      <c r="A16" s="80" t="str">
        <f>IF($A$1&lt;&gt;"",参数计算!A18,"")</f>
        <v/>
      </c>
      <c r="B16" s="80" t="str">
        <f>IF($A$1&lt;&gt;"",参数计算!B18,"")</f>
        <v/>
      </c>
      <c r="C16" s="80" t="str">
        <f>IF($A$1&lt;&gt;"",参数计算!C18,"")</f>
        <v/>
      </c>
      <c r="D16" s="80" t="str">
        <f>IF($A$1&lt;&gt;"",参数计算!D18,"")</f>
        <v/>
      </c>
      <c r="E16" s="80" t="str">
        <f>IF($A$1&lt;&gt;"",参数计算!E18,"")</f>
        <v/>
      </c>
      <c r="F16" s="69" t="str">
        <f>IF($A16&lt;&gt;"",IF(F$5&lt;&gt;"",参数计算!FE18,""),"")</f>
        <v/>
      </c>
      <c r="G16" s="69" t="str">
        <f>IF($A16&lt;&gt;"",IF(G$5&lt;&gt;"",参数计算!FH18,""),"")</f>
        <v/>
      </c>
      <c r="H16" s="69" t="str">
        <f>IF($A16&lt;&gt;"",IF(H$5&lt;&gt;"",参数计算!FG18,""),"")</f>
        <v/>
      </c>
      <c r="I16" s="69" t="str">
        <f>IF($A16&lt;&gt;"",IF(I$5&lt;&gt;"",参数计算!FH18,""),"")</f>
        <v/>
      </c>
      <c r="J16" s="69" t="str">
        <f>IF($A16&lt;&gt;"",IF(J$5&lt;&gt;"",参数计算!FI18,""),"")</f>
        <v/>
      </c>
      <c r="K16" s="80" t="str">
        <f>IF(A16&lt;&gt;"",总评!D16,"")</f>
        <v/>
      </c>
      <c r="L16" s="144"/>
      <c r="M16" s="144"/>
      <c r="N16" s="144"/>
      <c r="O16" s="144"/>
      <c r="P16" s="144"/>
      <c r="Q16" s="144"/>
      <c r="R16" s="144"/>
      <c r="S16" s="144"/>
      <c r="T16" s="144"/>
      <c r="U16" s="144"/>
      <c r="V16" s="144"/>
      <c r="W16" s="144"/>
      <c r="X16" s="144"/>
      <c r="Y16" s="144"/>
      <c r="Z16" s="144"/>
      <c r="AA16" s="144"/>
      <c r="AB16" s="144"/>
      <c r="AC16" s="144"/>
      <c r="AD16" s="144"/>
      <c r="AE16" s="144"/>
      <c r="AF16" s="144"/>
      <c r="AG16" s="144"/>
      <c r="AH16" s="144"/>
      <c r="AI16" s="144"/>
      <c r="AJ16" s="144"/>
      <c r="AK16" s="144"/>
      <c r="AL16" s="144"/>
      <c r="AM16" s="144"/>
      <c r="AN16" s="144"/>
      <c r="AO16" s="144"/>
      <c r="AP16" s="144"/>
      <c r="AQ16" s="144"/>
      <c r="AR16" s="144"/>
      <c r="AS16" s="144"/>
      <c r="AT16" s="144"/>
      <c r="AU16" s="144"/>
      <c r="AV16" s="144"/>
      <c r="AW16" s="144"/>
      <c r="AX16" s="144"/>
      <c r="AY16" s="144"/>
      <c r="AZ16" s="144"/>
      <c r="BA16" s="144"/>
      <c r="BB16" s="144"/>
      <c r="BC16" s="144"/>
      <c r="BD16" s="144"/>
      <c r="BE16" s="144"/>
      <c r="BF16" s="144"/>
      <c r="BG16" s="144"/>
      <c r="BH16" s="144"/>
      <c r="BI16" s="144"/>
      <c r="BJ16" s="144"/>
      <c r="BK16" s="144"/>
      <c r="BL16" s="144"/>
      <c r="BM16" s="144"/>
      <c r="BN16" s="144"/>
      <c r="BO16" s="144"/>
      <c r="BP16" s="144"/>
      <c r="BQ16" s="144"/>
      <c r="BR16" s="144"/>
      <c r="BS16" s="144"/>
      <c r="BT16" s="144"/>
      <c r="BU16" s="144"/>
      <c r="BV16" s="144"/>
      <c r="BW16" s="144"/>
      <c r="BX16" s="144"/>
      <c r="BY16" s="144"/>
      <c r="BZ16" s="144"/>
      <c r="CA16" s="144"/>
      <c r="CB16" s="144"/>
      <c r="CC16" s="144"/>
      <c r="CD16" s="144"/>
      <c r="CE16" s="144"/>
      <c r="CF16" s="144"/>
      <c r="CG16" s="144"/>
      <c r="CH16" s="144"/>
      <c r="CI16" s="144"/>
      <c r="CJ16" s="144"/>
      <c r="CK16" s="144"/>
      <c r="CL16" s="144"/>
      <c r="CM16" s="144"/>
      <c r="CN16" s="144"/>
      <c r="CO16" s="144"/>
      <c r="CP16" s="144"/>
      <c r="CQ16" s="144"/>
      <c r="CR16" s="144"/>
      <c r="CS16" s="144"/>
      <c r="CT16" s="144"/>
      <c r="CU16" s="144"/>
      <c r="CV16" s="144"/>
    </row>
    <row r="17" s="20" customFormat="1" ht="18" customHeight="1" spans="1:100">
      <c r="A17" s="80" t="str">
        <f>IF($A$1&lt;&gt;"",参数计算!A19,"")</f>
        <v/>
      </c>
      <c r="B17" s="80" t="str">
        <f>IF($A$1&lt;&gt;"",参数计算!B19,"")</f>
        <v/>
      </c>
      <c r="C17" s="80" t="str">
        <f>IF($A$1&lt;&gt;"",参数计算!C19,"")</f>
        <v/>
      </c>
      <c r="D17" s="80" t="str">
        <f>IF($A$1&lt;&gt;"",参数计算!D19,"")</f>
        <v/>
      </c>
      <c r="E17" s="80" t="str">
        <f>IF($A$1&lt;&gt;"",参数计算!E19,"")</f>
        <v/>
      </c>
      <c r="F17" s="69" t="str">
        <f>IF($A17&lt;&gt;"",IF(F$5&lt;&gt;"",参数计算!FE19,""),"")</f>
        <v/>
      </c>
      <c r="G17" s="69" t="str">
        <f>IF($A17&lt;&gt;"",IF(G$5&lt;&gt;"",参数计算!FH19,""),"")</f>
        <v/>
      </c>
      <c r="H17" s="69" t="str">
        <f>IF($A17&lt;&gt;"",IF(H$5&lt;&gt;"",参数计算!FG19,""),"")</f>
        <v/>
      </c>
      <c r="I17" s="69" t="str">
        <f>IF($A17&lt;&gt;"",IF(I$5&lt;&gt;"",参数计算!FH19,""),"")</f>
        <v/>
      </c>
      <c r="J17" s="69" t="str">
        <f>IF($A17&lt;&gt;"",IF(J$5&lt;&gt;"",参数计算!FI19,""),"")</f>
        <v/>
      </c>
      <c r="K17" s="80" t="str">
        <f>IF(A17&lt;&gt;"",总评!D17,"")</f>
        <v/>
      </c>
      <c r="L17" s="144"/>
      <c r="M17" s="144"/>
      <c r="N17" s="144"/>
      <c r="O17" s="144"/>
      <c r="P17" s="144"/>
      <c r="Q17" s="144"/>
      <c r="R17" s="144"/>
      <c r="S17" s="144"/>
      <c r="T17" s="144"/>
      <c r="U17" s="144"/>
      <c r="V17" s="144"/>
      <c r="W17" s="144"/>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T17" s="144"/>
      <c r="AU17" s="144"/>
      <c r="AV17" s="144"/>
      <c r="AW17" s="144"/>
      <c r="AX17" s="144"/>
      <c r="AY17" s="144"/>
      <c r="AZ17" s="144"/>
      <c r="BA17" s="144"/>
      <c r="BB17" s="144"/>
      <c r="BC17" s="144"/>
      <c r="BD17" s="144"/>
      <c r="BE17" s="144"/>
      <c r="BF17" s="144"/>
      <c r="BG17" s="144"/>
      <c r="BH17" s="144"/>
      <c r="BI17" s="144"/>
      <c r="BJ17" s="144"/>
      <c r="BK17" s="144"/>
      <c r="BL17" s="144"/>
      <c r="BM17" s="144"/>
      <c r="BN17" s="144"/>
      <c r="BO17" s="144"/>
      <c r="BP17" s="144"/>
      <c r="BQ17" s="144"/>
      <c r="BR17" s="144"/>
      <c r="BS17" s="144"/>
      <c r="BT17" s="144"/>
      <c r="BU17" s="144"/>
      <c r="BV17" s="144"/>
      <c r="BW17" s="144"/>
      <c r="BX17" s="144"/>
      <c r="BY17" s="144"/>
      <c r="BZ17" s="144"/>
      <c r="CA17" s="144"/>
      <c r="CB17" s="144"/>
      <c r="CC17" s="144"/>
      <c r="CD17" s="144"/>
      <c r="CE17" s="144"/>
      <c r="CF17" s="144"/>
      <c r="CG17" s="144"/>
      <c r="CH17" s="144"/>
      <c r="CI17" s="144"/>
      <c r="CJ17" s="144"/>
      <c r="CK17" s="144"/>
      <c r="CL17" s="144"/>
      <c r="CM17" s="144"/>
      <c r="CN17" s="144"/>
      <c r="CO17" s="144"/>
      <c r="CP17" s="144"/>
      <c r="CQ17" s="144"/>
      <c r="CR17" s="144"/>
      <c r="CS17" s="144"/>
      <c r="CT17" s="144"/>
      <c r="CU17" s="144"/>
      <c r="CV17" s="144"/>
    </row>
    <row r="18" s="20" customFormat="1" ht="18" customHeight="1" spans="1:100">
      <c r="A18" s="80" t="str">
        <f>IF($A$1&lt;&gt;"",参数计算!A20,"")</f>
        <v/>
      </c>
      <c r="B18" s="80" t="str">
        <f>IF($A$1&lt;&gt;"",参数计算!B20,"")</f>
        <v/>
      </c>
      <c r="C18" s="80" t="str">
        <f>IF($A$1&lt;&gt;"",参数计算!C20,"")</f>
        <v/>
      </c>
      <c r="D18" s="80" t="str">
        <f>IF($A$1&lt;&gt;"",参数计算!D20,"")</f>
        <v/>
      </c>
      <c r="E18" s="80" t="str">
        <f>IF($A$1&lt;&gt;"",参数计算!E20,"")</f>
        <v/>
      </c>
      <c r="F18" s="69" t="str">
        <f>IF($A18&lt;&gt;"",IF(F$5&lt;&gt;"",参数计算!FE20,""),"")</f>
        <v/>
      </c>
      <c r="G18" s="69" t="str">
        <f>IF($A18&lt;&gt;"",IF(G$5&lt;&gt;"",参数计算!FH20,""),"")</f>
        <v/>
      </c>
      <c r="H18" s="69" t="str">
        <f>IF($A18&lt;&gt;"",IF(H$5&lt;&gt;"",参数计算!FG20,""),"")</f>
        <v/>
      </c>
      <c r="I18" s="69" t="str">
        <f>IF($A18&lt;&gt;"",IF(I$5&lt;&gt;"",参数计算!FH20,""),"")</f>
        <v/>
      </c>
      <c r="J18" s="69" t="str">
        <f>IF($A18&lt;&gt;"",IF(J$5&lt;&gt;"",参数计算!FI20,""),"")</f>
        <v/>
      </c>
      <c r="K18" s="80" t="str">
        <f>IF(A18&lt;&gt;"",总评!D18,"")</f>
        <v/>
      </c>
      <c r="L18" s="144"/>
      <c r="M18" s="144"/>
      <c r="N18" s="144"/>
      <c r="O18" s="144"/>
      <c r="P18" s="144"/>
      <c r="Q18" s="144"/>
      <c r="R18" s="144"/>
      <c r="S18" s="144"/>
      <c r="T18" s="144"/>
      <c r="U18" s="144"/>
      <c r="V18" s="144"/>
      <c r="W18" s="144"/>
      <c r="X18" s="144"/>
      <c r="Y18" s="144"/>
      <c r="Z18" s="144"/>
      <c r="AA18" s="144"/>
      <c r="AB18" s="144"/>
      <c r="AC18" s="144"/>
      <c r="AD18" s="144"/>
      <c r="AE18" s="144"/>
      <c r="AF18" s="144"/>
      <c r="AG18" s="144"/>
      <c r="AH18" s="144"/>
      <c r="AI18" s="144"/>
      <c r="AJ18" s="144"/>
      <c r="AK18" s="144"/>
      <c r="AL18" s="144"/>
      <c r="AM18" s="144"/>
      <c r="AN18" s="144"/>
      <c r="AO18" s="144"/>
      <c r="AP18" s="144"/>
      <c r="AQ18" s="144"/>
      <c r="AR18" s="144"/>
      <c r="AS18" s="144"/>
      <c r="AT18" s="144"/>
      <c r="AU18" s="144"/>
      <c r="AV18" s="144"/>
      <c r="AW18" s="144"/>
      <c r="AX18" s="144"/>
      <c r="AY18" s="144"/>
      <c r="AZ18" s="144"/>
      <c r="BA18" s="144"/>
      <c r="BB18" s="144"/>
      <c r="BC18" s="144"/>
      <c r="BD18" s="144"/>
      <c r="BE18" s="144"/>
      <c r="BF18" s="144"/>
      <c r="BG18" s="144"/>
      <c r="BH18" s="144"/>
      <c r="BI18" s="144"/>
      <c r="BJ18" s="144"/>
      <c r="BK18" s="144"/>
      <c r="BL18" s="144"/>
      <c r="BM18" s="144"/>
      <c r="BN18" s="144"/>
      <c r="BO18" s="144"/>
      <c r="BP18" s="144"/>
      <c r="BQ18" s="144"/>
      <c r="BR18" s="144"/>
      <c r="BS18" s="144"/>
      <c r="BT18" s="144"/>
      <c r="BU18" s="144"/>
      <c r="BV18" s="144"/>
      <c r="BW18" s="144"/>
      <c r="BX18" s="144"/>
      <c r="BY18" s="144"/>
      <c r="BZ18" s="144"/>
      <c r="CA18" s="144"/>
      <c r="CB18" s="144"/>
      <c r="CC18" s="144"/>
      <c r="CD18" s="144"/>
      <c r="CE18" s="144"/>
      <c r="CF18" s="144"/>
      <c r="CG18" s="144"/>
      <c r="CH18" s="144"/>
      <c r="CI18" s="144"/>
      <c r="CJ18" s="144"/>
      <c r="CK18" s="144"/>
      <c r="CL18" s="144"/>
      <c r="CM18" s="144"/>
      <c r="CN18" s="144"/>
      <c r="CO18" s="144"/>
      <c r="CP18" s="144"/>
      <c r="CQ18" s="144"/>
      <c r="CR18" s="144"/>
      <c r="CS18" s="144"/>
      <c r="CT18" s="144"/>
      <c r="CU18" s="144"/>
      <c r="CV18" s="144"/>
    </row>
    <row r="19" s="20" customFormat="1" ht="18" customHeight="1" spans="1:100">
      <c r="A19" s="80" t="str">
        <f>IF($A$1&lt;&gt;"",参数计算!A21,"")</f>
        <v/>
      </c>
      <c r="B19" s="80" t="str">
        <f>IF($A$1&lt;&gt;"",参数计算!B21,"")</f>
        <v/>
      </c>
      <c r="C19" s="80" t="str">
        <f>IF($A$1&lt;&gt;"",参数计算!C21,"")</f>
        <v/>
      </c>
      <c r="D19" s="80" t="str">
        <f>IF($A$1&lt;&gt;"",参数计算!D21,"")</f>
        <v/>
      </c>
      <c r="E19" s="80" t="str">
        <f>IF($A$1&lt;&gt;"",参数计算!E21,"")</f>
        <v/>
      </c>
      <c r="F19" s="69" t="str">
        <f>IF($A19&lt;&gt;"",IF(F$5&lt;&gt;"",参数计算!FE21,""),"")</f>
        <v/>
      </c>
      <c r="G19" s="69" t="str">
        <f>IF($A19&lt;&gt;"",IF(G$5&lt;&gt;"",参数计算!FH21,""),"")</f>
        <v/>
      </c>
      <c r="H19" s="69" t="str">
        <f>IF($A19&lt;&gt;"",IF(H$5&lt;&gt;"",参数计算!FG21,""),"")</f>
        <v/>
      </c>
      <c r="I19" s="69" t="str">
        <f>IF($A19&lt;&gt;"",IF(I$5&lt;&gt;"",参数计算!FH21,""),"")</f>
        <v/>
      </c>
      <c r="J19" s="69" t="str">
        <f>IF($A19&lt;&gt;"",IF(J$5&lt;&gt;"",参数计算!FI21,""),"")</f>
        <v/>
      </c>
      <c r="K19" s="80" t="str">
        <f>IF(A19&lt;&gt;"",总评!D19,"")</f>
        <v/>
      </c>
      <c r="L19" s="144"/>
      <c r="M19" s="144"/>
      <c r="N19" s="144"/>
      <c r="O19" s="144"/>
      <c r="P19" s="144"/>
      <c r="Q19" s="144"/>
      <c r="R19" s="144"/>
      <c r="S19" s="144"/>
      <c r="T19" s="144"/>
      <c r="U19" s="144"/>
      <c r="V19" s="144"/>
      <c r="W19" s="144"/>
      <c r="X19" s="144"/>
      <c r="Y19" s="144"/>
      <c r="Z19" s="144"/>
      <c r="AA19" s="144"/>
      <c r="AB19" s="144"/>
      <c r="AC19" s="144"/>
      <c r="AD19" s="144"/>
      <c r="AE19" s="144"/>
      <c r="AF19" s="144"/>
      <c r="AG19" s="144"/>
      <c r="AH19" s="144"/>
      <c r="AI19" s="144"/>
      <c r="AJ19" s="144"/>
      <c r="AK19" s="144"/>
      <c r="AL19" s="144"/>
      <c r="AM19" s="144"/>
      <c r="AN19" s="144"/>
      <c r="AO19" s="144"/>
      <c r="AP19" s="144"/>
      <c r="AQ19" s="144"/>
      <c r="AR19" s="144"/>
      <c r="AS19" s="144"/>
      <c r="AT19" s="144"/>
      <c r="AU19" s="144"/>
      <c r="AV19" s="144"/>
      <c r="AW19" s="144"/>
      <c r="AX19" s="144"/>
      <c r="AY19" s="144"/>
      <c r="AZ19" s="144"/>
      <c r="BA19" s="144"/>
      <c r="BB19" s="144"/>
      <c r="BC19" s="144"/>
      <c r="BD19" s="144"/>
      <c r="BE19" s="144"/>
      <c r="BF19" s="144"/>
      <c r="BG19" s="144"/>
      <c r="BH19" s="144"/>
      <c r="BI19" s="144"/>
      <c r="BJ19" s="144"/>
      <c r="BK19" s="144"/>
      <c r="BL19" s="144"/>
      <c r="BM19" s="144"/>
      <c r="BN19" s="144"/>
      <c r="BO19" s="144"/>
      <c r="BP19" s="144"/>
      <c r="BQ19" s="144"/>
      <c r="BR19" s="144"/>
      <c r="BS19" s="144"/>
      <c r="BT19" s="144"/>
      <c r="BU19" s="144"/>
      <c r="BV19" s="144"/>
      <c r="BW19" s="144"/>
      <c r="BX19" s="144"/>
      <c r="BY19" s="144"/>
      <c r="BZ19" s="144"/>
      <c r="CA19" s="144"/>
      <c r="CB19" s="144"/>
      <c r="CC19" s="144"/>
      <c r="CD19" s="144"/>
      <c r="CE19" s="144"/>
      <c r="CF19" s="144"/>
      <c r="CG19" s="144"/>
      <c r="CH19" s="144"/>
      <c r="CI19" s="144"/>
      <c r="CJ19" s="144"/>
      <c r="CK19" s="144"/>
      <c r="CL19" s="144"/>
      <c r="CM19" s="144"/>
      <c r="CN19" s="144"/>
      <c r="CO19" s="144"/>
      <c r="CP19" s="144"/>
      <c r="CQ19" s="144"/>
      <c r="CR19" s="144"/>
      <c r="CS19" s="144"/>
      <c r="CT19" s="144"/>
      <c r="CU19" s="144"/>
      <c r="CV19" s="144"/>
    </row>
    <row r="20" s="20" customFormat="1" ht="18" customHeight="1" spans="1:100">
      <c r="A20" s="80" t="str">
        <f>IF($A$1&lt;&gt;"",参数计算!A22,"")</f>
        <v/>
      </c>
      <c r="B20" s="80" t="str">
        <f>IF($A$1&lt;&gt;"",参数计算!B22,"")</f>
        <v/>
      </c>
      <c r="C20" s="80" t="str">
        <f>IF($A$1&lt;&gt;"",参数计算!C22,"")</f>
        <v/>
      </c>
      <c r="D20" s="80" t="str">
        <f>IF($A$1&lt;&gt;"",参数计算!D22,"")</f>
        <v/>
      </c>
      <c r="E20" s="80" t="str">
        <f>IF($A$1&lt;&gt;"",参数计算!E22,"")</f>
        <v/>
      </c>
      <c r="F20" s="69" t="str">
        <f>IF($A20&lt;&gt;"",IF(F$5&lt;&gt;"",参数计算!FE22,""),"")</f>
        <v/>
      </c>
      <c r="G20" s="69" t="str">
        <f>IF($A20&lt;&gt;"",IF(G$5&lt;&gt;"",参数计算!FH22,""),"")</f>
        <v/>
      </c>
      <c r="H20" s="69" t="str">
        <f>IF($A20&lt;&gt;"",IF(H$5&lt;&gt;"",参数计算!FG22,""),"")</f>
        <v/>
      </c>
      <c r="I20" s="69" t="str">
        <f>IF($A20&lt;&gt;"",IF(I$5&lt;&gt;"",参数计算!FH22,""),"")</f>
        <v/>
      </c>
      <c r="J20" s="69" t="str">
        <f>IF($A20&lt;&gt;"",IF(J$5&lt;&gt;"",参数计算!FI22,""),"")</f>
        <v/>
      </c>
      <c r="K20" s="80" t="str">
        <f>IF(A20&lt;&gt;"",总评!D20,"")</f>
        <v/>
      </c>
      <c r="L20" s="144"/>
      <c r="M20" s="144"/>
      <c r="N20" s="144"/>
      <c r="O20" s="144"/>
      <c r="P20" s="144"/>
      <c r="Q20" s="144"/>
      <c r="R20" s="144"/>
      <c r="S20" s="144"/>
      <c r="T20" s="144"/>
      <c r="U20" s="144"/>
      <c r="V20" s="144"/>
      <c r="W20" s="144"/>
      <c r="X20" s="144"/>
      <c r="Y20" s="144"/>
      <c r="Z20" s="144"/>
      <c r="AA20" s="144"/>
      <c r="AB20" s="144"/>
      <c r="AC20" s="144"/>
      <c r="AD20" s="144"/>
      <c r="AE20" s="144"/>
      <c r="AF20" s="144"/>
      <c r="AG20" s="144"/>
      <c r="AH20" s="144"/>
      <c r="AI20" s="144"/>
      <c r="AJ20" s="144"/>
      <c r="AK20" s="144"/>
      <c r="AL20" s="144"/>
      <c r="AM20" s="144"/>
      <c r="AN20" s="144"/>
      <c r="AO20" s="144"/>
      <c r="AP20" s="144"/>
      <c r="AQ20" s="144"/>
      <c r="AR20" s="144"/>
      <c r="AS20" s="144"/>
      <c r="AT20" s="144"/>
      <c r="AU20" s="144"/>
      <c r="AV20" s="144"/>
      <c r="AW20" s="144"/>
      <c r="AX20" s="144"/>
      <c r="AY20" s="144"/>
      <c r="AZ20" s="144"/>
      <c r="BA20" s="144"/>
      <c r="BB20" s="144"/>
      <c r="BC20" s="144"/>
      <c r="BD20" s="144"/>
      <c r="BE20" s="144"/>
      <c r="BF20" s="144"/>
      <c r="BG20" s="144"/>
      <c r="BH20" s="144"/>
      <c r="BI20" s="144"/>
      <c r="BJ20" s="144"/>
      <c r="BK20" s="144"/>
      <c r="BL20" s="144"/>
      <c r="BM20" s="144"/>
      <c r="BN20" s="144"/>
      <c r="BO20" s="144"/>
      <c r="BP20" s="144"/>
      <c r="BQ20" s="144"/>
      <c r="BR20" s="144"/>
      <c r="BS20" s="144"/>
      <c r="BT20" s="144"/>
      <c r="BU20" s="144"/>
      <c r="BV20" s="144"/>
      <c r="BW20" s="144"/>
      <c r="BX20" s="144"/>
      <c r="BY20" s="144"/>
      <c r="BZ20" s="144"/>
      <c r="CA20" s="144"/>
      <c r="CB20" s="144"/>
      <c r="CC20" s="144"/>
      <c r="CD20" s="144"/>
      <c r="CE20" s="144"/>
      <c r="CF20" s="144"/>
      <c r="CG20" s="144"/>
      <c r="CH20" s="144"/>
      <c r="CI20" s="144"/>
      <c r="CJ20" s="144"/>
      <c r="CK20" s="144"/>
      <c r="CL20" s="144"/>
      <c r="CM20" s="144"/>
      <c r="CN20" s="144"/>
      <c r="CO20" s="144"/>
      <c r="CP20" s="144"/>
      <c r="CQ20" s="144"/>
      <c r="CR20" s="144"/>
      <c r="CS20" s="144"/>
      <c r="CT20" s="144"/>
      <c r="CU20" s="144"/>
      <c r="CV20" s="144"/>
    </row>
    <row r="21" s="20" customFormat="1" ht="18" customHeight="1" spans="1:100">
      <c r="A21" s="80" t="str">
        <f>IF($A$1&lt;&gt;"",参数计算!A23,"")</f>
        <v/>
      </c>
      <c r="B21" s="80" t="str">
        <f>IF($A$1&lt;&gt;"",参数计算!B23,"")</f>
        <v/>
      </c>
      <c r="C21" s="80" t="str">
        <f>IF($A$1&lt;&gt;"",参数计算!C23,"")</f>
        <v/>
      </c>
      <c r="D21" s="80" t="str">
        <f>IF($A$1&lt;&gt;"",参数计算!D23,"")</f>
        <v/>
      </c>
      <c r="E21" s="80" t="str">
        <f>IF($A$1&lt;&gt;"",参数计算!E23,"")</f>
        <v/>
      </c>
      <c r="F21" s="69" t="str">
        <f>IF($A21&lt;&gt;"",IF(F$5&lt;&gt;"",参数计算!FE23,""),"")</f>
        <v/>
      </c>
      <c r="G21" s="69" t="str">
        <f>IF($A21&lt;&gt;"",IF(G$5&lt;&gt;"",参数计算!FH23,""),"")</f>
        <v/>
      </c>
      <c r="H21" s="69" t="str">
        <f>IF($A21&lt;&gt;"",IF(H$5&lt;&gt;"",参数计算!FG23,""),"")</f>
        <v/>
      </c>
      <c r="I21" s="69" t="str">
        <f>IF($A21&lt;&gt;"",IF(I$5&lt;&gt;"",参数计算!FH23,""),"")</f>
        <v/>
      </c>
      <c r="J21" s="69" t="str">
        <f>IF($A21&lt;&gt;"",IF(J$5&lt;&gt;"",参数计算!FI23,""),"")</f>
        <v/>
      </c>
      <c r="K21" s="80" t="str">
        <f>IF(A21&lt;&gt;"",总评!D21,"")</f>
        <v/>
      </c>
      <c r="L21" s="144"/>
      <c r="M21" s="144"/>
      <c r="N21" s="144"/>
      <c r="O21" s="144"/>
      <c r="P21" s="144"/>
      <c r="Q21" s="144"/>
      <c r="R21" s="144"/>
      <c r="S21" s="144"/>
      <c r="T21" s="144"/>
      <c r="U21" s="144"/>
      <c r="V21" s="144"/>
      <c r="W21" s="144"/>
      <c r="X21" s="144"/>
      <c r="Y21" s="144"/>
      <c r="Z21" s="144"/>
      <c r="AA21" s="144"/>
      <c r="AB21" s="144"/>
      <c r="AC21" s="144"/>
      <c r="AD21" s="144"/>
      <c r="AE21" s="144"/>
      <c r="AF21" s="144"/>
      <c r="AG21" s="144"/>
      <c r="AH21" s="144"/>
      <c r="AI21" s="144"/>
      <c r="AJ21" s="144"/>
      <c r="AK21" s="144"/>
      <c r="AL21" s="144"/>
      <c r="AM21" s="144"/>
      <c r="AN21" s="144"/>
      <c r="AO21" s="144"/>
      <c r="AP21" s="144"/>
      <c r="AQ21" s="144"/>
      <c r="AR21" s="144"/>
      <c r="AS21" s="144"/>
      <c r="AT21" s="144"/>
      <c r="AU21" s="144"/>
      <c r="AV21" s="144"/>
      <c r="AW21" s="144"/>
      <c r="AX21" s="144"/>
      <c r="AY21" s="144"/>
      <c r="AZ21" s="144"/>
      <c r="BA21" s="144"/>
      <c r="BB21" s="144"/>
      <c r="BC21" s="144"/>
      <c r="BD21" s="144"/>
      <c r="BE21" s="144"/>
      <c r="BF21" s="144"/>
      <c r="BG21" s="144"/>
      <c r="BH21" s="144"/>
      <c r="BI21" s="144"/>
      <c r="BJ21" s="144"/>
      <c r="BK21" s="144"/>
      <c r="BL21" s="144"/>
      <c r="BM21" s="144"/>
      <c r="BN21" s="144"/>
      <c r="BO21" s="144"/>
      <c r="BP21" s="144"/>
      <c r="BQ21" s="144"/>
      <c r="BR21" s="144"/>
      <c r="BS21" s="144"/>
      <c r="BT21" s="144"/>
      <c r="BU21" s="144"/>
      <c r="BV21" s="144"/>
      <c r="BW21" s="144"/>
      <c r="BX21" s="144"/>
      <c r="BY21" s="144"/>
      <c r="BZ21" s="144"/>
      <c r="CA21" s="144"/>
      <c r="CB21" s="144"/>
      <c r="CC21" s="144"/>
      <c r="CD21" s="144"/>
      <c r="CE21" s="144"/>
      <c r="CF21" s="144"/>
      <c r="CG21" s="144"/>
      <c r="CH21" s="144"/>
      <c r="CI21" s="144"/>
      <c r="CJ21" s="144"/>
      <c r="CK21" s="144"/>
      <c r="CL21" s="144"/>
      <c r="CM21" s="144"/>
      <c r="CN21" s="144"/>
      <c r="CO21" s="144"/>
      <c r="CP21" s="144"/>
      <c r="CQ21" s="144"/>
      <c r="CR21" s="144"/>
      <c r="CS21" s="144"/>
      <c r="CT21" s="144"/>
      <c r="CU21" s="144"/>
      <c r="CV21" s="144"/>
    </row>
    <row r="22" s="20" customFormat="1" ht="18" customHeight="1" spans="1:100">
      <c r="A22" s="80" t="str">
        <f>IF($A$1&lt;&gt;"",参数计算!A24,"")</f>
        <v/>
      </c>
      <c r="B22" s="80" t="str">
        <f>IF($A$1&lt;&gt;"",参数计算!B24,"")</f>
        <v/>
      </c>
      <c r="C22" s="80" t="str">
        <f>IF($A$1&lt;&gt;"",参数计算!C24,"")</f>
        <v/>
      </c>
      <c r="D22" s="80" t="str">
        <f>IF($A$1&lt;&gt;"",参数计算!D24,"")</f>
        <v/>
      </c>
      <c r="E22" s="80" t="str">
        <f>IF($A$1&lt;&gt;"",参数计算!E24,"")</f>
        <v/>
      </c>
      <c r="F22" s="69" t="str">
        <f>IF($A22&lt;&gt;"",IF(F$5&lt;&gt;"",参数计算!FE24,""),"")</f>
        <v/>
      </c>
      <c r="G22" s="69" t="str">
        <f>IF($A22&lt;&gt;"",IF(G$5&lt;&gt;"",参数计算!FH24,""),"")</f>
        <v/>
      </c>
      <c r="H22" s="69" t="str">
        <f>IF($A22&lt;&gt;"",IF(H$5&lt;&gt;"",参数计算!FG24,""),"")</f>
        <v/>
      </c>
      <c r="I22" s="69" t="str">
        <f>IF($A22&lt;&gt;"",IF(I$5&lt;&gt;"",参数计算!FH24,""),"")</f>
        <v/>
      </c>
      <c r="J22" s="69" t="str">
        <f>IF($A22&lt;&gt;"",IF(J$5&lt;&gt;"",参数计算!FI24,""),"")</f>
        <v/>
      </c>
      <c r="K22" s="80" t="str">
        <f>IF(A22&lt;&gt;"",总评!D22,"")</f>
        <v/>
      </c>
      <c r="L22" s="144"/>
      <c r="M22" s="144"/>
      <c r="N22" s="144"/>
      <c r="O22" s="144"/>
      <c r="P22" s="144"/>
      <c r="Q22" s="144"/>
      <c r="R22" s="144"/>
      <c r="S22" s="144"/>
      <c r="T22" s="144"/>
      <c r="U22" s="144"/>
      <c r="V22" s="144"/>
      <c r="W22" s="144"/>
      <c r="X22" s="144"/>
      <c r="Y22" s="144"/>
      <c r="Z22" s="144"/>
      <c r="AA22" s="144"/>
      <c r="AB22" s="144"/>
      <c r="AC22" s="144"/>
      <c r="AD22" s="144"/>
      <c r="AE22" s="144"/>
      <c r="AF22" s="144"/>
      <c r="AG22" s="144"/>
      <c r="AH22" s="144"/>
      <c r="AI22" s="144"/>
      <c r="AJ22" s="144"/>
      <c r="AK22" s="144"/>
      <c r="AL22" s="144"/>
      <c r="AM22" s="144"/>
      <c r="AN22" s="144"/>
      <c r="AO22" s="144"/>
      <c r="AP22" s="144"/>
      <c r="AQ22" s="144"/>
      <c r="AR22" s="144"/>
      <c r="AS22" s="144"/>
      <c r="AT22" s="144"/>
      <c r="AU22" s="144"/>
      <c r="AV22" s="144"/>
      <c r="AW22" s="144"/>
      <c r="AX22" s="144"/>
      <c r="AY22" s="144"/>
      <c r="AZ22" s="144"/>
      <c r="BA22" s="144"/>
      <c r="BB22" s="144"/>
      <c r="BC22" s="144"/>
      <c r="BD22" s="144"/>
      <c r="BE22" s="144"/>
      <c r="BF22" s="144"/>
      <c r="BG22" s="144"/>
      <c r="BH22" s="144"/>
      <c r="BI22" s="144"/>
      <c r="BJ22" s="144"/>
      <c r="BK22" s="144"/>
      <c r="BL22" s="144"/>
      <c r="BM22" s="144"/>
      <c r="BN22" s="144"/>
      <c r="BO22" s="144"/>
      <c r="BP22" s="144"/>
      <c r="BQ22" s="144"/>
      <c r="BR22" s="144"/>
      <c r="BS22" s="144"/>
      <c r="BT22" s="144"/>
      <c r="BU22" s="144"/>
      <c r="BV22" s="144"/>
      <c r="BW22" s="144"/>
      <c r="BX22" s="144"/>
      <c r="BY22" s="144"/>
      <c r="BZ22" s="144"/>
      <c r="CA22" s="144"/>
      <c r="CB22" s="144"/>
      <c r="CC22" s="144"/>
      <c r="CD22" s="144"/>
      <c r="CE22" s="144"/>
      <c r="CF22" s="144"/>
      <c r="CG22" s="144"/>
      <c r="CH22" s="144"/>
      <c r="CI22" s="144"/>
      <c r="CJ22" s="144"/>
      <c r="CK22" s="144"/>
      <c r="CL22" s="144"/>
      <c r="CM22" s="144"/>
      <c r="CN22" s="144"/>
      <c r="CO22" s="144"/>
      <c r="CP22" s="144"/>
      <c r="CQ22" s="144"/>
      <c r="CR22" s="144"/>
      <c r="CS22" s="144"/>
      <c r="CT22" s="144"/>
      <c r="CU22" s="144"/>
      <c r="CV22" s="144"/>
    </row>
    <row r="23" s="20" customFormat="1" ht="18" customHeight="1" spans="1:100">
      <c r="A23" s="80" t="str">
        <f>IF($A$1&lt;&gt;"",参数计算!A25,"")</f>
        <v/>
      </c>
      <c r="B23" s="80" t="str">
        <f>IF($A$1&lt;&gt;"",参数计算!B25,"")</f>
        <v/>
      </c>
      <c r="C23" s="80" t="str">
        <f>IF($A$1&lt;&gt;"",参数计算!C25,"")</f>
        <v/>
      </c>
      <c r="D23" s="80" t="str">
        <f>IF($A$1&lt;&gt;"",参数计算!D25,"")</f>
        <v/>
      </c>
      <c r="E23" s="80" t="str">
        <f>IF($A$1&lt;&gt;"",参数计算!E25,"")</f>
        <v/>
      </c>
      <c r="F23" s="69" t="str">
        <f>IF($A23&lt;&gt;"",IF(F$5&lt;&gt;"",参数计算!FE25,""),"")</f>
        <v/>
      </c>
      <c r="G23" s="69" t="str">
        <f>IF($A23&lt;&gt;"",IF(G$5&lt;&gt;"",参数计算!FH25,""),"")</f>
        <v/>
      </c>
      <c r="H23" s="69" t="str">
        <f>IF($A23&lt;&gt;"",IF(H$5&lt;&gt;"",参数计算!FG25,""),"")</f>
        <v/>
      </c>
      <c r="I23" s="69" t="str">
        <f>IF($A23&lt;&gt;"",IF(I$5&lt;&gt;"",参数计算!FH25,""),"")</f>
        <v/>
      </c>
      <c r="J23" s="69" t="str">
        <f>IF($A23&lt;&gt;"",IF(J$5&lt;&gt;"",参数计算!FI25,""),"")</f>
        <v/>
      </c>
      <c r="K23" s="80" t="str">
        <f>IF(A23&lt;&gt;"",总评!D23,"")</f>
        <v/>
      </c>
      <c r="L23" s="144"/>
      <c r="M23" s="144"/>
      <c r="N23" s="144"/>
      <c r="O23" s="144"/>
      <c r="P23" s="144"/>
      <c r="Q23" s="144"/>
      <c r="R23" s="144"/>
      <c r="S23" s="144"/>
      <c r="T23" s="144"/>
      <c r="U23" s="144"/>
      <c r="V23" s="144"/>
      <c r="W23" s="144"/>
      <c r="X23" s="144"/>
      <c r="Y23" s="144"/>
      <c r="Z23" s="144"/>
      <c r="AA23" s="144"/>
      <c r="AB23" s="144"/>
      <c r="AC23" s="144"/>
      <c r="AD23" s="144"/>
      <c r="AE23" s="144"/>
      <c r="AF23" s="144"/>
      <c r="AG23" s="144"/>
      <c r="AH23" s="144"/>
      <c r="AI23" s="144"/>
      <c r="AJ23" s="144"/>
      <c r="AK23" s="144"/>
      <c r="AL23" s="144"/>
      <c r="AM23" s="144"/>
      <c r="AN23" s="144"/>
      <c r="AO23" s="144"/>
      <c r="AP23" s="144"/>
      <c r="AQ23" s="144"/>
      <c r="AR23" s="144"/>
      <c r="AS23" s="144"/>
      <c r="AT23" s="144"/>
      <c r="AU23" s="144"/>
      <c r="AV23" s="144"/>
      <c r="AW23" s="144"/>
      <c r="AX23" s="144"/>
      <c r="AY23" s="144"/>
      <c r="AZ23" s="144"/>
      <c r="BA23" s="144"/>
      <c r="BB23" s="144"/>
      <c r="BC23" s="144"/>
      <c r="BD23" s="144"/>
      <c r="BE23" s="144"/>
      <c r="BF23" s="144"/>
      <c r="BG23" s="144"/>
      <c r="BH23" s="144"/>
      <c r="BI23" s="144"/>
      <c r="BJ23" s="144"/>
      <c r="BK23" s="144"/>
      <c r="BL23" s="144"/>
      <c r="BM23" s="144"/>
      <c r="BN23" s="144"/>
      <c r="BO23" s="144"/>
      <c r="BP23" s="144"/>
      <c r="BQ23" s="144"/>
      <c r="BR23" s="144"/>
      <c r="BS23" s="144"/>
      <c r="BT23" s="144"/>
      <c r="BU23" s="144"/>
      <c r="BV23" s="144"/>
      <c r="BW23" s="144"/>
      <c r="BX23" s="144"/>
      <c r="BY23" s="144"/>
      <c r="BZ23" s="144"/>
      <c r="CA23" s="144"/>
      <c r="CB23" s="144"/>
      <c r="CC23" s="144"/>
      <c r="CD23" s="144"/>
      <c r="CE23" s="144"/>
      <c r="CF23" s="144"/>
      <c r="CG23" s="144"/>
      <c r="CH23" s="144"/>
      <c r="CI23" s="144"/>
      <c r="CJ23" s="144"/>
      <c r="CK23" s="144"/>
      <c r="CL23" s="144"/>
      <c r="CM23" s="144"/>
      <c r="CN23" s="144"/>
      <c r="CO23" s="144"/>
      <c r="CP23" s="144"/>
      <c r="CQ23" s="144"/>
      <c r="CR23" s="144"/>
      <c r="CS23" s="144"/>
      <c r="CT23" s="144"/>
      <c r="CU23" s="144"/>
      <c r="CV23" s="144"/>
    </row>
    <row r="24" s="20" customFormat="1" ht="18" customHeight="1" spans="1:100">
      <c r="A24" s="80" t="str">
        <f>IF($A$1&lt;&gt;"",参数计算!A26,"")</f>
        <v/>
      </c>
      <c r="B24" s="80" t="str">
        <f>IF($A$1&lt;&gt;"",参数计算!B26,"")</f>
        <v/>
      </c>
      <c r="C24" s="80" t="str">
        <f>IF($A$1&lt;&gt;"",参数计算!C26,"")</f>
        <v/>
      </c>
      <c r="D24" s="80" t="str">
        <f>IF($A$1&lt;&gt;"",参数计算!D26,"")</f>
        <v/>
      </c>
      <c r="E24" s="80" t="str">
        <f>IF($A$1&lt;&gt;"",参数计算!E26,"")</f>
        <v/>
      </c>
      <c r="F24" s="69" t="str">
        <f>IF($A24&lt;&gt;"",IF(F$5&lt;&gt;"",参数计算!FE26,""),"")</f>
        <v/>
      </c>
      <c r="G24" s="69" t="str">
        <f>IF($A24&lt;&gt;"",IF(G$5&lt;&gt;"",参数计算!FH26,""),"")</f>
        <v/>
      </c>
      <c r="H24" s="69" t="str">
        <f>IF($A24&lt;&gt;"",IF(H$5&lt;&gt;"",参数计算!FG26,""),"")</f>
        <v/>
      </c>
      <c r="I24" s="69" t="str">
        <f>IF($A24&lt;&gt;"",IF(I$5&lt;&gt;"",参数计算!FH26,""),"")</f>
        <v/>
      </c>
      <c r="J24" s="69" t="str">
        <f>IF($A24&lt;&gt;"",IF(J$5&lt;&gt;"",参数计算!FI26,""),"")</f>
        <v/>
      </c>
      <c r="K24" s="80" t="str">
        <f>IF(A24&lt;&gt;"",总评!D24,"")</f>
        <v/>
      </c>
      <c r="L24" s="144"/>
      <c r="M24" s="144"/>
      <c r="N24" s="144"/>
      <c r="O24" s="144"/>
      <c r="P24" s="144"/>
      <c r="Q24" s="144"/>
      <c r="R24" s="144"/>
      <c r="S24" s="144"/>
      <c r="T24" s="144"/>
      <c r="U24" s="144"/>
      <c r="V24" s="144"/>
      <c r="W24" s="144"/>
      <c r="X24" s="144"/>
      <c r="Y24" s="144"/>
      <c r="Z24" s="144"/>
      <c r="AA24" s="144"/>
      <c r="AB24" s="144"/>
      <c r="AC24" s="144"/>
      <c r="AD24" s="144"/>
      <c r="AE24" s="144"/>
      <c r="AF24" s="144"/>
      <c r="AG24" s="144"/>
      <c r="AH24" s="144"/>
      <c r="AI24" s="144"/>
      <c r="AJ24" s="144"/>
      <c r="AK24" s="144"/>
      <c r="AL24" s="144"/>
      <c r="AM24" s="144"/>
      <c r="AN24" s="144"/>
      <c r="AO24" s="144"/>
      <c r="AP24" s="144"/>
      <c r="AQ24" s="144"/>
      <c r="AR24" s="144"/>
      <c r="AS24" s="144"/>
      <c r="AT24" s="144"/>
      <c r="AU24" s="144"/>
      <c r="AV24" s="144"/>
      <c r="AW24" s="144"/>
      <c r="AX24" s="144"/>
      <c r="AY24" s="144"/>
      <c r="AZ24" s="144"/>
      <c r="BA24" s="144"/>
      <c r="BB24" s="144"/>
      <c r="BC24" s="144"/>
      <c r="BD24" s="144"/>
      <c r="BE24" s="144"/>
      <c r="BF24" s="144"/>
      <c r="BG24" s="144"/>
      <c r="BH24" s="144"/>
      <c r="BI24" s="144"/>
      <c r="BJ24" s="144"/>
      <c r="BK24" s="144"/>
      <c r="BL24" s="144"/>
      <c r="BM24" s="144"/>
      <c r="BN24" s="144"/>
      <c r="BO24" s="144"/>
      <c r="BP24" s="144"/>
      <c r="BQ24" s="144"/>
      <c r="BR24" s="144"/>
      <c r="BS24" s="144"/>
      <c r="BT24" s="144"/>
      <c r="BU24" s="144"/>
      <c r="BV24" s="144"/>
      <c r="BW24" s="144"/>
      <c r="BX24" s="144"/>
      <c r="BY24" s="144"/>
      <c r="BZ24" s="144"/>
      <c r="CA24" s="144"/>
      <c r="CB24" s="144"/>
      <c r="CC24" s="144"/>
      <c r="CD24" s="144"/>
      <c r="CE24" s="144"/>
      <c r="CF24" s="144"/>
      <c r="CG24" s="144"/>
      <c r="CH24" s="144"/>
      <c r="CI24" s="144"/>
      <c r="CJ24" s="144"/>
      <c r="CK24" s="144"/>
      <c r="CL24" s="144"/>
      <c r="CM24" s="144"/>
      <c r="CN24" s="144"/>
      <c r="CO24" s="144"/>
      <c r="CP24" s="144"/>
      <c r="CQ24" s="144"/>
      <c r="CR24" s="144"/>
      <c r="CS24" s="144"/>
      <c r="CT24" s="144"/>
      <c r="CU24" s="144"/>
      <c r="CV24" s="144"/>
    </row>
    <row r="25" s="20" customFormat="1" ht="18" customHeight="1" spans="1:100">
      <c r="A25" s="80" t="str">
        <f>IF($A$1&lt;&gt;"",参数计算!A27,"")</f>
        <v/>
      </c>
      <c r="B25" s="80" t="str">
        <f>IF($A$1&lt;&gt;"",参数计算!B27,"")</f>
        <v/>
      </c>
      <c r="C25" s="80" t="str">
        <f>IF($A$1&lt;&gt;"",参数计算!C27,"")</f>
        <v/>
      </c>
      <c r="D25" s="80" t="str">
        <f>IF($A$1&lt;&gt;"",参数计算!D27,"")</f>
        <v/>
      </c>
      <c r="E25" s="80" t="str">
        <f>IF($A$1&lt;&gt;"",参数计算!E27,"")</f>
        <v/>
      </c>
      <c r="F25" s="69" t="str">
        <f>IF($A25&lt;&gt;"",IF(F$5&lt;&gt;"",参数计算!FE27,""),"")</f>
        <v/>
      </c>
      <c r="G25" s="69" t="str">
        <f>IF($A25&lt;&gt;"",IF(G$5&lt;&gt;"",参数计算!FH27,""),"")</f>
        <v/>
      </c>
      <c r="H25" s="69" t="str">
        <f>IF($A25&lt;&gt;"",IF(H$5&lt;&gt;"",参数计算!FG27,""),"")</f>
        <v/>
      </c>
      <c r="I25" s="69" t="str">
        <f>IF($A25&lt;&gt;"",IF(I$5&lt;&gt;"",参数计算!FH27,""),"")</f>
        <v/>
      </c>
      <c r="J25" s="69" t="str">
        <f>IF($A25&lt;&gt;"",IF(J$5&lt;&gt;"",参数计算!FI27,""),"")</f>
        <v/>
      </c>
      <c r="K25" s="80" t="str">
        <f>IF(A25&lt;&gt;"",总评!D25,"")</f>
        <v/>
      </c>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c r="AJ25" s="144"/>
      <c r="AK25" s="144"/>
      <c r="AL25" s="144"/>
      <c r="AM25" s="144"/>
      <c r="AN25" s="144"/>
      <c r="AO25" s="144"/>
      <c r="AP25" s="144"/>
      <c r="AQ25" s="144"/>
      <c r="AR25" s="144"/>
      <c r="AS25" s="144"/>
      <c r="AT25" s="144"/>
      <c r="AU25" s="144"/>
      <c r="AV25" s="144"/>
      <c r="AW25" s="144"/>
      <c r="AX25" s="144"/>
      <c r="AY25" s="144"/>
      <c r="AZ25" s="144"/>
      <c r="BA25" s="144"/>
      <c r="BB25" s="144"/>
      <c r="BC25" s="144"/>
      <c r="BD25" s="144"/>
      <c r="BE25" s="144"/>
      <c r="BF25" s="144"/>
      <c r="BG25" s="144"/>
      <c r="BH25" s="144"/>
      <c r="BI25" s="144"/>
      <c r="BJ25" s="144"/>
      <c r="BK25" s="144"/>
      <c r="BL25" s="144"/>
      <c r="BM25" s="144"/>
      <c r="BN25" s="144"/>
      <c r="BO25" s="144"/>
      <c r="BP25" s="144"/>
      <c r="BQ25" s="144"/>
      <c r="BR25" s="144"/>
      <c r="BS25" s="144"/>
      <c r="BT25" s="144"/>
      <c r="BU25" s="144"/>
      <c r="BV25" s="144"/>
      <c r="BW25" s="144"/>
      <c r="BX25" s="144"/>
      <c r="BY25" s="144"/>
      <c r="BZ25" s="144"/>
      <c r="CA25" s="144"/>
      <c r="CB25" s="144"/>
      <c r="CC25" s="144"/>
      <c r="CD25" s="144"/>
      <c r="CE25" s="144"/>
      <c r="CF25" s="144"/>
      <c r="CG25" s="144"/>
      <c r="CH25" s="144"/>
      <c r="CI25" s="144"/>
      <c r="CJ25" s="144"/>
      <c r="CK25" s="144"/>
      <c r="CL25" s="144"/>
      <c r="CM25" s="144"/>
      <c r="CN25" s="144"/>
      <c r="CO25" s="144"/>
      <c r="CP25" s="144"/>
      <c r="CQ25" s="144"/>
      <c r="CR25" s="144"/>
      <c r="CS25" s="144"/>
      <c r="CT25" s="144"/>
      <c r="CU25" s="144"/>
      <c r="CV25" s="144"/>
    </row>
    <row r="26" s="20" customFormat="1" ht="18" customHeight="1" spans="1:100">
      <c r="A26" s="80" t="str">
        <f>IF($A$1&lt;&gt;"",参数计算!A28,"")</f>
        <v/>
      </c>
      <c r="B26" s="80" t="str">
        <f>IF($A$1&lt;&gt;"",参数计算!B28,"")</f>
        <v/>
      </c>
      <c r="C26" s="80" t="str">
        <f>IF($A$1&lt;&gt;"",参数计算!C28,"")</f>
        <v/>
      </c>
      <c r="D26" s="80" t="str">
        <f>IF($A$1&lt;&gt;"",参数计算!D28,"")</f>
        <v/>
      </c>
      <c r="E26" s="80" t="str">
        <f>IF($A$1&lt;&gt;"",参数计算!E28,"")</f>
        <v/>
      </c>
      <c r="F26" s="69" t="str">
        <f>IF($A26&lt;&gt;"",IF(F$5&lt;&gt;"",参数计算!FE28,""),"")</f>
        <v/>
      </c>
      <c r="G26" s="69" t="str">
        <f>IF($A26&lt;&gt;"",IF(G$5&lt;&gt;"",参数计算!FH28,""),"")</f>
        <v/>
      </c>
      <c r="H26" s="69" t="str">
        <f>IF($A26&lt;&gt;"",IF(H$5&lt;&gt;"",参数计算!FG28,""),"")</f>
        <v/>
      </c>
      <c r="I26" s="69" t="str">
        <f>IF($A26&lt;&gt;"",IF(I$5&lt;&gt;"",参数计算!FH28,""),"")</f>
        <v/>
      </c>
      <c r="J26" s="69" t="str">
        <f>IF($A26&lt;&gt;"",IF(J$5&lt;&gt;"",参数计算!FI28,""),"")</f>
        <v/>
      </c>
      <c r="K26" s="80" t="str">
        <f>IF(A26&lt;&gt;"",总评!D26,"")</f>
        <v/>
      </c>
      <c r="L26" s="144"/>
      <c r="M26" s="144"/>
      <c r="N26" s="144"/>
      <c r="O26" s="144"/>
      <c r="P26" s="144"/>
      <c r="Q26" s="144"/>
      <c r="R26" s="144"/>
      <c r="S26" s="144"/>
      <c r="T26" s="144"/>
      <c r="U26" s="144"/>
      <c r="V26" s="144"/>
      <c r="W26" s="144"/>
      <c r="X26" s="144"/>
      <c r="Y26" s="144"/>
      <c r="Z26" s="144"/>
      <c r="AA26" s="144"/>
      <c r="AB26" s="144"/>
      <c r="AC26" s="144"/>
      <c r="AD26" s="144"/>
      <c r="AE26" s="144"/>
      <c r="AF26" s="144"/>
      <c r="AG26" s="144"/>
      <c r="AH26" s="144"/>
      <c r="AI26" s="144"/>
      <c r="AJ26" s="144"/>
      <c r="AK26" s="144"/>
      <c r="AL26" s="144"/>
      <c r="AM26" s="144"/>
      <c r="AN26" s="144"/>
      <c r="AO26" s="144"/>
      <c r="AP26" s="144"/>
      <c r="AQ26" s="144"/>
      <c r="AR26" s="144"/>
      <c r="AS26" s="144"/>
      <c r="AT26" s="144"/>
      <c r="AU26" s="144"/>
      <c r="AV26" s="144"/>
      <c r="AW26" s="144"/>
      <c r="AX26" s="144"/>
      <c r="AY26" s="144"/>
      <c r="AZ26" s="144"/>
      <c r="BA26" s="144"/>
      <c r="BB26" s="144"/>
      <c r="BC26" s="144"/>
      <c r="BD26" s="144"/>
      <c r="BE26" s="144"/>
      <c r="BF26" s="144"/>
      <c r="BG26" s="144"/>
      <c r="BH26" s="144"/>
      <c r="BI26" s="144"/>
      <c r="BJ26" s="144"/>
      <c r="BK26" s="144"/>
      <c r="BL26" s="144"/>
      <c r="BM26" s="144"/>
      <c r="BN26" s="144"/>
      <c r="BO26" s="144"/>
      <c r="BP26" s="144"/>
      <c r="BQ26" s="144"/>
      <c r="BR26" s="144"/>
      <c r="BS26" s="144"/>
      <c r="BT26" s="144"/>
      <c r="BU26" s="144"/>
      <c r="BV26" s="144"/>
      <c r="BW26" s="144"/>
      <c r="BX26" s="144"/>
      <c r="BY26" s="144"/>
      <c r="BZ26" s="144"/>
      <c r="CA26" s="144"/>
      <c r="CB26" s="144"/>
      <c r="CC26" s="144"/>
      <c r="CD26" s="144"/>
      <c r="CE26" s="144"/>
      <c r="CF26" s="144"/>
      <c r="CG26" s="144"/>
      <c r="CH26" s="144"/>
      <c r="CI26" s="144"/>
      <c r="CJ26" s="144"/>
      <c r="CK26" s="144"/>
      <c r="CL26" s="144"/>
      <c r="CM26" s="144"/>
      <c r="CN26" s="144"/>
      <c r="CO26" s="144"/>
      <c r="CP26" s="144"/>
      <c r="CQ26" s="144"/>
      <c r="CR26" s="144"/>
      <c r="CS26" s="144"/>
      <c r="CT26" s="144"/>
      <c r="CU26" s="144"/>
      <c r="CV26" s="144"/>
    </row>
    <row r="27" s="20" customFormat="1" ht="18" customHeight="1" spans="1:100">
      <c r="A27" s="80" t="str">
        <f>IF($A$1&lt;&gt;"",参数计算!A29,"")</f>
        <v/>
      </c>
      <c r="B27" s="80" t="str">
        <f>IF($A$1&lt;&gt;"",参数计算!B29,"")</f>
        <v/>
      </c>
      <c r="C27" s="80" t="str">
        <f>IF($A$1&lt;&gt;"",参数计算!C29,"")</f>
        <v/>
      </c>
      <c r="D27" s="80" t="str">
        <f>IF($A$1&lt;&gt;"",参数计算!D29,"")</f>
        <v/>
      </c>
      <c r="E27" s="80" t="str">
        <f>IF($A$1&lt;&gt;"",参数计算!E29,"")</f>
        <v/>
      </c>
      <c r="F27" s="69" t="str">
        <f>IF($A27&lt;&gt;"",IF(F$5&lt;&gt;"",参数计算!FE29,""),"")</f>
        <v/>
      </c>
      <c r="G27" s="69" t="str">
        <f>IF($A27&lt;&gt;"",IF(G$5&lt;&gt;"",参数计算!FH29,""),"")</f>
        <v/>
      </c>
      <c r="H27" s="69" t="str">
        <f>IF($A27&lt;&gt;"",IF(H$5&lt;&gt;"",参数计算!FG29,""),"")</f>
        <v/>
      </c>
      <c r="I27" s="69" t="str">
        <f>IF($A27&lt;&gt;"",IF(I$5&lt;&gt;"",参数计算!FH29,""),"")</f>
        <v/>
      </c>
      <c r="J27" s="69" t="str">
        <f>IF($A27&lt;&gt;"",IF(J$5&lt;&gt;"",参数计算!FI29,""),"")</f>
        <v/>
      </c>
      <c r="K27" s="80" t="str">
        <f>IF(A27&lt;&gt;"",总评!D27,"")</f>
        <v/>
      </c>
      <c r="L27" s="144"/>
      <c r="M27" s="144"/>
      <c r="N27" s="144"/>
      <c r="O27" s="144"/>
      <c r="P27" s="144"/>
      <c r="Q27" s="144"/>
      <c r="R27" s="144"/>
      <c r="S27" s="144"/>
      <c r="T27" s="144"/>
      <c r="U27" s="144"/>
      <c r="V27" s="144"/>
      <c r="W27" s="144"/>
      <c r="X27" s="144"/>
      <c r="Y27" s="144"/>
      <c r="Z27" s="144"/>
      <c r="AA27" s="144"/>
      <c r="AB27" s="144"/>
      <c r="AC27" s="144"/>
      <c r="AD27" s="144"/>
      <c r="AE27" s="144"/>
      <c r="AF27" s="144"/>
      <c r="AG27" s="144"/>
      <c r="AH27" s="144"/>
      <c r="AI27" s="144"/>
      <c r="AJ27" s="144"/>
      <c r="AK27" s="144"/>
      <c r="AL27" s="144"/>
      <c r="AM27" s="144"/>
      <c r="AN27" s="144"/>
      <c r="AO27" s="144"/>
      <c r="AP27" s="144"/>
      <c r="AQ27" s="144"/>
      <c r="AR27" s="144"/>
      <c r="AS27" s="144"/>
      <c r="AT27" s="144"/>
      <c r="AU27" s="144"/>
      <c r="AV27" s="144"/>
      <c r="AW27" s="144"/>
      <c r="AX27" s="144"/>
      <c r="AY27" s="144"/>
      <c r="AZ27" s="144"/>
      <c r="BA27" s="144"/>
      <c r="BB27" s="144"/>
      <c r="BC27" s="144"/>
      <c r="BD27" s="144"/>
      <c r="BE27" s="144"/>
      <c r="BF27" s="144"/>
      <c r="BG27" s="144"/>
      <c r="BH27" s="144"/>
      <c r="BI27" s="144"/>
      <c r="BJ27" s="144"/>
      <c r="BK27" s="144"/>
      <c r="BL27" s="144"/>
      <c r="BM27" s="144"/>
      <c r="BN27" s="144"/>
      <c r="BO27" s="144"/>
      <c r="BP27" s="144"/>
      <c r="BQ27" s="144"/>
      <c r="BR27" s="144"/>
      <c r="BS27" s="144"/>
      <c r="BT27" s="144"/>
      <c r="BU27" s="144"/>
      <c r="BV27" s="144"/>
      <c r="BW27" s="144"/>
      <c r="BX27" s="144"/>
      <c r="BY27" s="144"/>
      <c r="BZ27" s="144"/>
      <c r="CA27" s="144"/>
      <c r="CB27" s="144"/>
      <c r="CC27" s="144"/>
      <c r="CD27" s="144"/>
      <c r="CE27" s="144"/>
      <c r="CF27" s="144"/>
      <c r="CG27" s="144"/>
      <c r="CH27" s="144"/>
      <c r="CI27" s="144"/>
      <c r="CJ27" s="144"/>
      <c r="CK27" s="144"/>
      <c r="CL27" s="144"/>
      <c r="CM27" s="144"/>
      <c r="CN27" s="144"/>
      <c r="CO27" s="144"/>
      <c r="CP27" s="144"/>
      <c r="CQ27" s="144"/>
      <c r="CR27" s="144"/>
      <c r="CS27" s="144"/>
      <c r="CT27" s="144"/>
      <c r="CU27" s="144"/>
      <c r="CV27" s="144"/>
    </row>
    <row r="28" s="20" customFormat="1" ht="18" customHeight="1" spans="1:100">
      <c r="A28" s="80" t="str">
        <f>IF($A$1&lt;&gt;"",参数计算!A30,"")</f>
        <v/>
      </c>
      <c r="B28" s="80" t="str">
        <f>IF($A$1&lt;&gt;"",参数计算!B30,"")</f>
        <v/>
      </c>
      <c r="C28" s="80" t="str">
        <f>IF($A$1&lt;&gt;"",参数计算!C30,"")</f>
        <v/>
      </c>
      <c r="D28" s="80" t="str">
        <f>IF($A$1&lt;&gt;"",参数计算!D30,"")</f>
        <v/>
      </c>
      <c r="E28" s="80" t="str">
        <f>IF($A$1&lt;&gt;"",参数计算!E30,"")</f>
        <v/>
      </c>
      <c r="F28" s="69" t="str">
        <f>IF($A28&lt;&gt;"",IF(F$5&lt;&gt;"",参数计算!FE30,""),"")</f>
        <v/>
      </c>
      <c r="G28" s="69" t="str">
        <f>IF($A28&lt;&gt;"",IF(G$5&lt;&gt;"",参数计算!FH30,""),"")</f>
        <v/>
      </c>
      <c r="H28" s="69" t="str">
        <f>IF($A28&lt;&gt;"",IF(H$5&lt;&gt;"",参数计算!FG30,""),"")</f>
        <v/>
      </c>
      <c r="I28" s="69" t="str">
        <f>IF($A28&lt;&gt;"",IF(I$5&lt;&gt;"",参数计算!FH30,""),"")</f>
        <v/>
      </c>
      <c r="J28" s="69" t="str">
        <f>IF($A28&lt;&gt;"",IF(J$5&lt;&gt;"",参数计算!FI30,""),"")</f>
        <v/>
      </c>
      <c r="K28" s="80" t="str">
        <f>IF(A28&lt;&gt;"",总评!D28,"")</f>
        <v/>
      </c>
      <c r="L28" s="144"/>
      <c r="M28" s="144"/>
      <c r="N28" s="144"/>
      <c r="O28" s="144"/>
      <c r="P28" s="144"/>
      <c r="Q28" s="144"/>
      <c r="R28" s="144"/>
      <c r="S28" s="144"/>
      <c r="T28" s="144"/>
      <c r="U28" s="144"/>
      <c r="V28" s="144"/>
      <c r="W28" s="144"/>
      <c r="X28" s="144"/>
      <c r="Y28" s="144"/>
      <c r="Z28" s="144"/>
      <c r="AA28" s="144"/>
      <c r="AB28" s="144"/>
      <c r="AC28" s="144"/>
      <c r="AD28" s="144"/>
      <c r="AE28" s="144"/>
      <c r="AF28" s="144"/>
      <c r="AG28" s="144"/>
      <c r="AH28" s="144"/>
      <c r="AI28" s="144"/>
      <c r="AJ28" s="144"/>
      <c r="AK28" s="144"/>
      <c r="AL28" s="144"/>
      <c r="AM28" s="144"/>
      <c r="AN28" s="144"/>
      <c r="AO28" s="144"/>
      <c r="AP28" s="144"/>
      <c r="AQ28" s="144"/>
      <c r="AR28" s="144"/>
      <c r="AS28" s="144"/>
      <c r="AT28" s="144"/>
      <c r="AU28" s="144"/>
      <c r="AV28" s="144"/>
      <c r="AW28" s="144"/>
      <c r="AX28" s="144"/>
      <c r="AY28" s="144"/>
      <c r="AZ28" s="144"/>
      <c r="BA28" s="144"/>
      <c r="BB28" s="144"/>
      <c r="BC28" s="144"/>
      <c r="BD28" s="144"/>
      <c r="BE28" s="144"/>
      <c r="BF28" s="144"/>
      <c r="BG28" s="144"/>
      <c r="BH28" s="144"/>
      <c r="BI28" s="144"/>
      <c r="BJ28" s="144"/>
      <c r="BK28" s="144"/>
      <c r="BL28" s="144"/>
      <c r="BM28" s="144"/>
      <c r="BN28" s="144"/>
      <c r="BO28" s="144"/>
      <c r="BP28" s="144"/>
      <c r="BQ28" s="144"/>
      <c r="BR28" s="144"/>
      <c r="BS28" s="144"/>
      <c r="BT28" s="144"/>
      <c r="BU28" s="144"/>
      <c r="BV28" s="144"/>
      <c r="BW28" s="144"/>
      <c r="BX28" s="144"/>
      <c r="BY28" s="144"/>
      <c r="BZ28" s="144"/>
      <c r="CA28" s="144"/>
      <c r="CB28" s="144"/>
      <c r="CC28" s="144"/>
      <c r="CD28" s="144"/>
      <c r="CE28" s="144"/>
      <c r="CF28" s="144"/>
      <c r="CG28" s="144"/>
      <c r="CH28" s="144"/>
      <c r="CI28" s="144"/>
      <c r="CJ28" s="144"/>
      <c r="CK28" s="144"/>
      <c r="CL28" s="144"/>
      <c r="CM28" s="144"/>
      <c r="CN28" s="144"/>
      <c r="CO28" s="144"/>
      <c r="CP28" s="144"/>
      <c r="CQ28" s="144"/>
      <c r="CR28" s="144"/>
      <c r="CS28" s="144"/>
      <c r="CT28" s="144"/>
      <c r="CU28" s="144"/>
      <c r="CV28" s="144"/>
    </row>
    <row r="29" s="20" customFormat="1" ht="18" customHeight="1" spans="1:100">
      <c r="A29" s="80" t="str">
        <f>IF($A$1&lt;&gt;"",参数计算!A31,"")</f>
        <v/>
      </c>
      <c r="B29" s="80" t="str">
        <f>IF($A$1&lt;&gt;"",参数计算!B31,"")</f>
        <v/>
      </c>
      <c r="C29" s="80" t="str">
        <f>IF($A$1&lt;&gt;"",参数计算!C31,"")</f>
        <v/>
      </c>
      <c r="D29" s="80" t="str">
        <f>IF($A$1&lt;&gt;"",参数计算!D31,"")</f>
        <v/>
      </c>
      <c r="E29" s="80" t="str">
        <f>IF($A$1&lt;&gt;"",参数计算!E31,"")</f>
        <v/>
      </c>
      <c r="F29" s="69" t="str">
        <f>IF($A29&lt;&gt;"",IF(F$5&lt;&gt;"",参数计算!FE31,""),"")</f>
        <v/>
      </c>
      <c r="G29" s="69" t="str">
        <f>IF($A29&lt;&gt;"",IF(G$5&lt;&gt;"",参数计算!FH31,""),"")</f>
        <v/>
      </c>
      <c r="H29" s="69" t="str">
        <f>IF($A29&lt;&gt;"",IF(H$5&lt;&gt;"",参数计算!FG31,""),"")</f>
        <v/>
      </c>
      <c r="I29" s="69" t="str">
        <f>IF($A29&lt;&gt;"",IF(I$5&lt;&gt;"",参数计算!FH31,""),"")</f>
        <v/>
      </c>
      <c r="J29" s="69" t="str">
        <f>IF($A29&lt;&gt;"",IF(J$5&lt;&gt;"",参数计算!FI31,""),"")</f>
        <v/>
      </c>
      <c r="K29" s="80" t="str">
        <f>IF(A29&lt;&gt;"",总评!D29,"")</f>
        <v/>
      </c>
      <c r="L29" s="144"/>
      <c r="M29" s="144"/>
      <c r="N29" s="144"/>
      <c r="O29" s="144"/>
      <c r="P29" s="144"/>
      <c r="Q29" s="144"/>
      <c r="R29" s="144"/>
      <c r="S29" s="144"/>
      <c r="T29" s="144"/>
      <c r="U29" s="144"/>
      <c r="V29" s="144"/>
      <c r="W29" s="144"/>
      <c r="X29" s="144"/>
      <c r="Y29" s="144"/>
      <c r="Z29" s="144"/>
      <c r="AA29" s="144"/>
      <c r="AB29" s="144"/>
      <c r="AC29" s="144"/>
      <c r="AD29" s="144"/>
      <c r="AE29" s="144"/>
      <c r="AF29" s="144"/>
      <c r="AG29" s="144"/>
      <c r="AH29" s="144"/>
      <c r="AI29" s="144"/>
      <c r="AJ29" s="144"/>
      <c r="AK29" s="144"/>
      <c r="AL29" s="144"/>
      <c r="AM29" s="144"/>
      <c r="AN29" s="144"/>
      <c r="AO29" s="144"/>
      <c r="AP29" s="144"/>
      <c r="AQ29" s="144"/>
      <c r="AR29" s="144"/>
      <c r="AS29" s="144"/>
      <c r="AT29" s="144"/>
      <c r="AU29" s="144"/>
      <c r="AV29" s="144"/>
      <c r="AW29" s="144"/>
      <c r="AX29" s="144"/>
      <c r="AY29" s="144"/>
      <c r="AZ29" s="144"/>
      <c r="BA29" s="144"/>
      <c r="BB29" s="144"/>
      <c r="BC29" s="144"/>
      <c r="BD29" s="144"/>
      <c r="BE29" s="144"/>
      <c r="BF29" s="144"/>
      <c r="BG29" s="144"/>
      <c r="BH29" s="144"/>
      <c r="BI29" s="144"/>
      <c r="BJ29" s="144"/>
      <c r="BK29" s="144"/>
      <c r="BL29" s="144"/>
      <c r="BM29" s="144"/>
      <c r="BN29" s="144"/>
      <c r="BO29" s="144"/>
      <c r="BP29" s="144"/>
      <c r="BQ29" s="144"/>
      <c r="BR29" s="144"/>
      <c r="BS29" s="144"/>
      <c r="BT29" s="144"/>
      <c r="BU29" s="144"/>
      <c r="BV29" s="144"/>
      <c r="BW29" s="144"/>
      <c r="BX29" s="144"/>
      <c r="BY29" s="144"/>
      <c r="BZ29" s="144"/>
      <c r="CA29" s="144"/>
      <c r="CB29" s="144"/>
      <c r="CC29" s="144"/>
      <c r="CD29" s="144"/>
      <c r="CE29" s="144"/>
      <c r="CF29" s="144"/>
      <c r="CG29" s="144"/>
      <c r="CH29" s="144"/>
      <c r="CI29" s="144"/>
      <c r="CJ29" s="144"/>
      <c r="CK29" s="144"/>
      <c r="CL29" s="144"/>
      <c r="CM29" s="144"/>
      <c r="CN29" s="144"/>
      <c r="CO29" s="144"/>
      <c r="CP29" s="144"/>
      <c r="CQ29" s="144"/>
      <c r="CR29" s="144"/>
      <c r="CS29" s="144"/>
      <c r="CT29" s="144"/>
      <c r="CU29" s="144"/>
      <c r="CV29" s="144"/>
    </row>
    <row r="30" s="20" customFormat="1" ht="18" customHeight="1" spans="1:100">
      <c r="A30" s="80" t="str">
        <f>IF($A$1&lt;&gt;"",参数计算!A32,"")</f>
        <v/>
      </c>
      <c r="B30" s="80" t="str">
        <f>IF($A$1&lt;&gt;"",参数计算!B32,"")</f>
        <v/>
      </c>
      <c r="C30" s="80" t="str">
        <f>IF($A$1&lt;&gt;"",参数计算!C32,"")</f>
        <v/>
      </c>
      <c r="D30" s="80" t="str">
        <f>IF($A$1&lt;&gt;"",参数计算!D32,"")</f>
        <v/>
      </c>
      <c r="E30" s="80" t="str">
        <f>IF($A$1&lt;&gt;"",参数计算!E32,"")</f>
        <v/>
      </c>
      <c r="F30" s="69" t="str">
        <f>IF($A30&lt;&gt;"",IF(F$5&lt;&gt;"",参数计算!FE32,""),"")</f>
        <v/>
      </c>
      <c r="G30" s="69" t="str">
        <f>IF($A30&lt;&gt;"",IF(G$5&lt;&gt;"",参数计算!FH32,""),"")</f>
        <v/>
      </c>
      <c r="H30" s="69" t="str">
        <f>IF($A30&lt;&gt;"",IF(H$5&lt;&gt;"",参数计算!FG32,""),"")</f>
        <v/>
      </c>
      <c r="I30" s="69" t="str">
        <f>IF($A30&lt;&gt;"",IF(I$5&lt;&gt;"",参数计算!FH32,""),"")</f>
        <v/>
      </c>
      <c r="J30" s="69" t="str">
        <f>IF($A30&lt;&gt;"",IF(J$5&lt;&gt;"",参数计算!FI32,""),"")</f>
        <v/>
      </c>
      <c r="K30" s="80" t="str">
        <f>IF(A30&lt;&gt;"",总评!D30,"")</f>
        <v/>
      </c>
      <c r="L30" s="144"/>
      <c r="M30" s="144"/>
      <c r="N30" s="144"/>
      <c r="O30" s="144"/>
      <c r="P30" s="144"/>
      <c r="Q30" s="144"/>
      <c r="R30" s="144"/>
      <c r="S30" s="144"/>
      <c r="T30" s="144"/>
      <c r="U30" s="144"/>
      <c r="V30" s="144"/>
      <c r="W30" s="144"/>
      <c r="X30" s="144"/>
      <c r="Y30" s="144"/>
      <c r="Z30" s="144"/>
      <c r="AA30" s="144"/>
      <c r="AB30" s="144"/>
      <c r="AC30" s="144"/>
      <c r="AD30" s="144"/>
      <c r="AE30" s="144"/>
      <c r="AF30" s="144"/>
      <c r="AG30" s="144"/>
      <c r="AH30" s="144"/>
      <c r="AI30" s="144"/>
      <c r="AJ30" s="144"/>
      <c r="AK30" s="144"/>
      <c r="AL30" s="144"/>
      <c r="AM30" s="144"/>
      <c r="AN30" s="144"/>
      <c r="AO30" s="144"/>
      <c r="AP30" s="144"/>
      <c r="AQ30" s="144"/>
      <c r="AR30" s="144"/>
      <c r="AS30" s="144"/>
      <c r="AT30" s="144"/>
      <c r="AU30" s="144"/>
      <c r="AV30" s="144"/>
      <c r="AW30" s="144"/>
      <c r="AX30" s="144"/>
      <c r="AY30" s="144"/>
      <c r="AZ30" s="144"/>
      <c r="BA30" s="144"/>
      <c r="BB30" s="144"/>
      <c r="BC30" s="144"/>
      <c r="BD30" s="144"/>
      <c r="BE30" s="144"/>
      <c r="BF30" s="144"/>
      <c r="BG30" s="144"/>
      <c r="BH30" s="144"/>
      <c r="BI30" s="144"/>
      <c r="BJ30" s="144"/>
      <c r="BK30" s="144"/>
      <c r="BL30" s="144"/>
      <c r="BM30" s="144"/>
      <c r="BN30" s="144"/>
      <c r="BO30" s="144"/>
      <c r="BP30" s="144"/>
      <c r="BQ30" s="144"/>
      <c r="BR30" s="144"/>
      <c r="BS30" s="144"/>
      <c r="BT30" s="144"/>
      <c r="BU30" s="144"/>
      <c r="BV30" s="144"/>
      <c r="BW30" s="144"/>
      <c r="BX30" s="144"/>
      <c r="BY30" s="144"/>
      <c r="BZ30" s="144"/>
      <c r="CA30" s="144"/>
      <c r="CB30" s="144"/>
      <c r="CC30" s="144"/>
      <c r="CD30" s="144"/>
      <c r="CE30" s="144"/>
      <c r="CF30" s="144"/>
      <c r="CG30" s="144"/>
      <c r="CH30" s="144"/>
      <c r="CI30" s="144"/>
      <c r="CJ30" s="144"/>
      <c r="CK30" s="144"/>
      <c r="CL30" s="144"/>
      <c r="CM30" s="144"/>
      <c r="CN30" s="144"/>
      <c r="CO30" s="144"/>
      <c r="CP30" s="144"/>
      <c r="CQ30" s="144"/>
      <c r="CR30" s="144"/>
      <c r="CS30" s="144"/>
      <c r="CT30" s="144"/>
      <c r="CU30" s="144"/>
      <c r="CV30" s="144"/>
    </row>
    <row r="31" s="20" customFormat="1" ht="18" customHeight="1" spans="1:100">
      <c r="A31" s="80" t="str">
        <f>IF($A$1&lt;&gt;"",参数计算!A33,"")</f>
        <v/>
      </c>
      <c r="B31" s="80" t="str">
        <f>IF($A$1&lt;&gt;"",参数计算!B33,"")</f>
        <v/>
      </c>
      <c r="C31" s="80" t="str">
        <f>IF($A$1&lt;&gt;"",参数计算!C33,"")</f>
        <v/>
      </c>
      <c r="D31" s="80" t="str">
        <f>IF($A$1&lt;&gt;"",参数计算!D33,"")</f>
        <v/>
      </c>
      <c r="E31" s="80" t="str">
        <f>IF($A$1&lt;&gt;"",参数计算!E33,"")</f>
        <v/>
      </c>
      <c r="F31" s="69" t="str">
        <f>IF($A31&lt;&gt;"",IF(F$5&lt;&gt;"",参数计算!FE33,""),"")</f>
        <v/>
      </c>
      <c r="G31" s="69" t="str">
        <f>IF($A31&lt;&gt;"",IF(G$5&lt;&gt;"",参数计算!FH33,""),"")</f>
        <v/>
      </c>
      <c r="H31" s="69" t="str">
        <f>IF($A31&lt;&gt;"",IF(H$5&lt;&gt;"",参数计算!FG33,""),"")</f>
        <v/>
      </c>
      <c r="I31" s="69" t="str">
        <f>IF($A31&lt;&gt;"",IF(I$5&lt;&gt;"",参数计算!FH33,""),"")</f>
        <v/>
      </c>
      <c r="J31" s="69" t="str">
        <f>IF($A31&lt;&gt;"",IF(J$5&lt;&gt;"",参数计算!FI33,""),"")</f>
        <v/>
      </c>
      <c r="K31" s="80" t="str">
        <f>IF(A31&lt;&gt;"",总评!D31,"")</f>
        <v/>
      </c>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4"/>
      <c r="BM31" s="144"/>
      <c r="BN31" s="144"/>
      <c r="BO31" s="144"/>
      <c r="BP31" s="144"/>
      <c r="BQ31" s="144"/>
      <c r="BR31" s="144"/>
      <c r="BS31" s="144"/>
      <c r="BT31" s="144"/>
      <c r="BU31" s="144"/>
      <c r="BV31" s="144"/>
      <c r="BW31" s="144"/>
      <c r="BX31" s="144"/>
      <c r="BY31" s="144"/>
      <c r="BZ31" s="144"/>
      <c r="CA31" s="144"/>
      <c r="CB31" s="144"/>
      <c r="CC31" s="144"/>
      <c r="CD31" s="144"/>
      <c r="CE31" s="144"/>
      <c r="CF31" s="144"/>
      <c r="CG31" s="144"/>
      <c r="CH31" s="144"/>
      <c r="CI31" s="144"/>
      <c r="CJ31" s="144"/>
      <c r="CK31" s="144"/>
      <c r="CL31" s="144"/>
      <c r="CM31" s="144"/>
      <c r="CN31" s="144"/>
      <c r="CO31" s="144"/>
      <c r="CP31" s="144"/>
      <c r="CQ31" s="144"/>
      <c r="CR31" s="144"/>
      <c r="CS31" s="144"/>
      <c r="CT31" s="144"/>
      <c r="CU31" s="144"/>
      <c r="CV31" s="144"/>
    </row>
    <row r="32" s="20" customFormat="1" ht="18" customHeight="1" spans="1:100">
      <c r="A32" s="80" t="str">
        <f>IF($A$1&lt;&gt;"",参数计算!A34,"")</f>
        <v/>
      </c>
      <c r="B32" s="80" t="str">
        <f>IF($A$1&lt;&gt;"",参数计算!B34,"")</f>
        <v/>
      </c>
      <c r="C32" s="80" t="str">
        <f>IF($A$1&lt;&gt;"",参数计算!C34,"")</f>
        <v/>
      </c>
      <c r="D32" s="80" t="str">
        <f>IF($A$1&lt;&gt;"",参数计算!D34,"")</f>
        <v/>
      </c>
      <c r="E32" s="80" t="str">
        <f>IF($A$1&lt;&gt;"",参数计算!E34,"")</f>
        <v/>
      </c>
      <c r="F32" s="69" t="str">
        <f>IF($A32&lt;&gt;"",IF(F$5&lt;&gt;"",参数计算!FE34,""),"")</f>
        <v/>
      </c>
      <c r="G32" s="69" t="str">
        <f>IF($A32&lt;&gt;"",IF(G$5&lt;&gt;"",参数计算!FH34,""),"")</f>
        <v/>
      </c>
      <c r="H32" s="69" t="str">
        <f>IF($A32&lt;&gt;"",IF(H$5&lt;&gt;"",参数计算!FG34,""),"")</f>
        <v/>
      </c>
      <c r="I32" s="69" t="str">
        <f>IF($A32&lt;&gt;"",IF(I$5&lt;&gt;"",参数计算!FH34,""),"")</f>
        <v/>
      </c>
      <c r="J32" s="69" t="str">
        <f>IF($A32&lt;&gt;"",IF(J$5&lt;&gt;"",参数计算!FI34,""),"")</f>
        <v/>
      </c>
      <c r="K32" s="80" t="str">
        <f>IF(A32&lt;&gt;"",总评!D32,"")</f>
        <v/>
      </c>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c r="AJ32" s="144"/>
      <c r="AK32" s="144"/>
      <c r="AL32" s="144"/>
      <c r="AM32" s="144"/>
      <c r="AN32" s="144"/>
      <c r="AO32" s="144"/>
      <c r="AP32" s="144"/>
      <c r="AQ32" s="144"/>
      <c r="AR32" s="144"/>
      <c r="AS32" s="144"/>
      <c r="AT32" s="144"/>
      <c r="AU32" s="144"/>
      <c r="AV32" s="144"/>
      <c r="AW32" s="144"/>
      <c r="AX32" s="144"/>
      <c r="AY32" s="144"/>
      <c r="AZ32" s="144"/>
      <c r="BA32" s="144"/>
      <c r="BB32" s="144"/>
      <c r="BC32" s="144"/>
      <c r="BD32" s="144"/>
      <c r="BE32" s="144"/>
      <c r="BF32" s="144"/>
      <c r="BG32" s="144"/>
      <c r="BH32" s="144"/>
      <c r="BI32" s="144"/>
      <c r="BJ32" s="144"/>
      <c r="BK32" s="144"/>
      <c r="BL32" s="144"/>
      <c r="BM32" s="144"/>
      <c r="BN32" s="144"/>
      <c r="BO32" s="144"/>
      <c r="BP32" s="144"/>
      <c r="BQ32" s="144"/>
      <c r="BR32" s="144"/>
      <c r="BS32" s="144"/>
      <c r="BT32" s="144"/>
      <c r="BU32" s="144"/>
      <c r="BV32" s="144"/>
      <c r="BW32" s="144"/>
      <c r="BX32" s="144"/>
      <c r="BY32" s="144"/>
      <c r="BZ32" s="144"/>
      <c r="CA32" s="144"/>
      <c r="CB32" s="144"/>
      <c r="CC32" s="144"/>
      <c r="CD32" s="144"/>
      <c r="CE32" s="144"/>
      <c r="CF32" s="144"/>
      <c r="CG32" s="144"/>
      <c r="CH32" s="144"/>
      <c r="CI32" s="144"/>
      <c r="CJ32" s="144"/>
      <c r="CK32" s="144"/>
      <c r="CL32" s="144"/>
      <c r="CM32" s="144"/>
      <c r="CN32" s="144"/>
      <c r="CO32" s="144"/>
      <c r="CP32" s="144"/>
      <c r="CQ32" s="144"/>
      <c r="CR32" s="144"/>
      <c r="CS32" s="144"/>
      <c r="CT32" s="144"/>
      <c r="CU32" s="144"/>
      <c r="CV32" s="144"/>
    </row>
    <row r="33" s="20" customFormat="1" ht="18" customHeight="1" spans="1:100">
      <c r="A33" s="80" t="str">
        <f>IF($A$1&lt;&gt;"",参数计算!A35,"")</f>
        <v/>
      </c>
      <c r="B33" s="80" t="str">
        <f>IF($A$1&lt;&gt;"",参数计算!B35,"")</f>
        <v/>
      </c>
      <c r="C33" s="80" t="str">
        <f>IF($A$1&lt;&gt;"",参数计算!C35,"")</f>
        <v/>
      </c>
      <c r="D33" s="80" t="str">
        <f>IF($A$1&lt;&gt;"",参数计算!D35,"")</f>
        <v/>
      </c>
      <c r="E33" s="80" t="str">
        <f>IF($A$1&lt;&gt;"",参数计算!E35,"")</f>
        <v/>
      </c>
      <c r="F33" s="69" t="str">
        <f>IF($A33&lt;&gt;"",IF(F$5&lt;&gt;"",参数计算!FE35,""),"")</f>
        <v/>
      </c>
      <c r="G33" s="69" t="str">
        <f>IF($A33&lt;&gt;"",IF(G$5&lt;&gt;"",参数计算!FH35,""),"")</f>
        <v/>
      </c>
      <c r="H33" s="69" t="str">
        <f>IF($A33&lt;&gt;"",IF(H$5&lt;&gt;"",参数计算!FG35,""),"")</f>
        <v/>
      </c>
      <c r="I33" s="69" t="str">
        <f>IF($A33&lt;&gt;"",IF(I$5&lt;&gt;"",参数计算!FH35,""),"")</f>
        <v/>
      </c>
      <c r="J33" s="69" t="str">
        <f>IF($A33&lt;&gt;"",IF(J$5&lt;&gt;"",参数计算!FI35,""),"")</f>
        <v/>
      </c>
      <c r="K33" s="80" t="str">
        <f>IF(A33&lt;&gt;"",总评!D33,"")</f>
        <v/>
      </c>
      <c r="L33" s="144"/>
      <c r="M33" s="144"/>
      <c r="N33" s="144"/>
      <c r="O33" s="144"/>
      <c r="P33" s="144"/>
      <c r="Q33" s="144"/>
      <c r="R33" s="144"/>
      <c r="S33" s="144"/>
      <c r="T33" s="144"/>
      <c r="U33" s="144"/>
      <c r="V33" s="144"/>
      <c r="W33" s="144"/>
      <c r="X33" s="144"/>
      <c r="Y33" s="144"/>
      <c r="Z33" s="144"/>
      <c r="AA33" s="144"/>
      <c r="AB33" s="144"/>
      <c r="AC33" s="144"/>
      <c r="AD33" s="144"/>
      <c r="AE33" s="144"/>
      <c r="AF33" s="144"/>
      <c r="AG33" s="144"/>
      <c r="AH33" s="144"/>
      <c r="AI33" s="144"/>
      <c r="AJ33" s="144"/>
      <c r="AK33" s="144"/>
      <c r="AL33" s="144"/>
      <c r="AM33" s="144"/>
      <c r="AN33" s="144"/>
      <c r="AO33" s="144"/>
      <c r="AP33" s="144"/>
      <c r="AQ33" s="144"/>
      <c r="AR33" s="144"/>
      <c r="AS33" s="144"/>
      <c r="AT33" s="144"/>
      <c r="AU33" s="144"/>
      <c r="AV33" s="144"/>
      <c r="AW33" s="144"/>
      <c r="AX33" s="144"/>
      <c r="AY33" s="144"/>
      <c r="AZ33" s="144"/>
      <c r="BA33" s="144"/>
      <c r="BB33" s="144"/>
      <c r="BC33" s="144"/>
      <c r="BD33" s="144"/>
      <c r="BE33" s="144"/>
      <c r="BF33" s="144"/>
      <c r="BG33" s="144"/>
      <c r="BH33" s="144"/>
      <c r="BI33" s="144"/>
      <c r="BJ33" s="144"/>
      <c r="BK33" s="144"/>
      <c r="BL33" s="144"/>
      <c r="BM33" s="144"/>
      <c r="BN33" s="144"/>
      <c r="BO33" s="144"/>
      <c r="BP33" s="144"/>
      <c r="BQ33" s="144"/>
      <c r="BR33" s="144"/>
      <c r="BS33" s="144"/>
      <c r="BT33" s="144"/>
      <c r="BU33" s="144"/>
      <c r="BV33" s="144"/>
      <c r="BW33" s="144"/>
      <c r="BX33" s="144"/>
      <c r="BY33" s="144"/>
      <c r="BZ33" s="144"/>
      <c r="CA33" s="144"/>
      <c r="CB33" s="144"/>
      <c r="CC33" s="144"/>
      <c r="CD33" s="144"/>
      <c r="CE33" s="144"/>
      <c r="CF33" s="144"/>
      <c r="CG33" s="144"/>
      <c r="CH33" s="144"/>
      <c r="CI33" s="144"/>
      <c r="CJ33" s="144"/>
      <c r="CK33" s="144"/>
      <c r="CL33" s="144"/>
      <c r="CM33" s="144"/>
      <c r="CN33" s="144"/>
      <c r="CO33" s="144"/>
      <c r="CP33" s="144"/>
      <c r="CQ33" s="144"/>
      <c r="CR33" s="144"/>
      <c r="CS33" s="144"/>
      <c r="CT33" s="144"/>
      <c r="CU33" s="144"/>
      <c r="CV33" s="144"/>
    </row>
    <row r="34" s="20" customFormat="1" ht="18" customHeight="1" spans="1:100">
      <c r="A34" s="80" t="str">
        <f>IF($A$1&lt;&gt;"",参数计算!A36,"")</f>
        <v/>
      </c>
      <c r="B34" s="80" t="str">
        <f>IF($A$1&lt;&gt;"",参数计算!B36,"")</f>
        <v/>
      </c>
      <c r="C34" s="80" t="str">
        <f>IF($A$1&lt;&gt;"",参数计算!C36,"")</f>
        <v/>
      </c>
      <c r="D34" s="80" t="str">
        <f>IF($A$1&lt;&gt;"",参数计算!D36,"")</f>
        <v/>
      </c>
      <c r="E34" s="80" t="str">
        <f>IF($A$1&lt;&gt;"",参数计算!E36,"")</f>
        <v/>
      </c>
      <c r="F34" s="69" t="str">
        <f>IF($A34&lt;&gt;"",IF(F$5&lt;&gt;"",参数计算!FE36,""),"")</f>
        <v/>
      </c>
      <c r="G34" s="69" t="str">
        <f>IF($A34&lt;&gt;"",IF(G$5&lt;&gt;"",参数计算!FH36,""),"")</f>
        <v/>
      </c>
      <c r="H34" s="69" t="str">
        <f>IF($A34&lt;&gt;"",IF(H$5&lt;&gt;"",参数计算!FG36,""),"")</f>
        <v/>
      </c>
      <c r="I34" s="69" t="str">
        <f>IF($A34&lt;&gt;"",IF(I$5&lt;&gt;"",参数计算!FH36,""),"")</f>
        <v/>
      </c>
      <c r="J34" s="69" t="str">
        <f>IF($A34&lt;&gt;"",IF(J$5&lt;&gt;"",参数计算!FI36,""),"")</f>
        <v/>
      </c>
      <c r="K34" s="80" t="str">
        <f>IF(A34&lt;&gt;"",总评!D34,"")</f>
        <v/>
      </c>
      <c r="L34" s="144"/>
      <c r="M34" s="144"/>
      <c r="N34" s="144"/>
      <c r="O34" s="144"/>
      <c r="P34" s="144"/>
      <c r="Q34" s="144"/>
      <c r="R34" s="144"/>
      <c r="S34" s="144"/>
      <c r="T34" s="144"/>
      <c r="U34" s="144"/>
      <c r="V34" s="144"/>
      <c r="W34" s="144"/>
      <c r="X34" s="144"/>
      <c r="Y34" s="144"/>
      <c r="Z34" s="144"/>
      <c r="AA34" s="144"/>
      <c r="AB34" s="144"/>
      <c r="AC34" s="144"/>
      <c r="AD34" s="144"/>
      <c r="AE34" s="144"/>
      <c r="AF34" s="144"/>
      <c r="AG34" s="144"/>
      <c r="AH34" s="144"/>
      <c r="AI34" s="144"/>
      <c r="AJ34" s="144"/>
      <c r="AK34" s="144"/>
      <c r="AL34" s="144"/>
      <c r="AM34" s="144"/>
      <c r="AN34" s="144"/>
      <c r="AO34" s="144"/>
      <c r="AP34" s="144"/>
      <c r="AQ34" s="144"/>
      <c r="AR34" s="144"/>
      <c r="AS34" s="144"/>
      <c r="AT34" s="144"/>
      <c r="AU34" s="144"/>
      <c r="AV34" s="144"/>
      <c r="AW34" s="144"/>
      <c r="AX34" s="144"/>
      <c r="AY34" s="144"/>
      <c r="AZ34" s="144"/>
      <c r="BA34" s="144"/>
      <c r="BB34" s="144"/>
      <c r="BC34" s="144"/>
      <c r="BD34" s="144"/>
      <c r="BE34" s="144"/>
      <c r="BF34" s="144"/>
      <c r="BG34" s="144"/>
      <c r="BH34" s="144"/>
      <c r="BI34" s="144"/>
      <c r="BJ34" s="144"/>
      <c r="BK34" s="144"/>
      <c r="BL34" s="144"/>
      <c r="BM34" s="144"/>
      <c r="BN34" s="144"/>
      <c r="BO34" s="144"/>
      <c r="BP34" s="144"/>
      <c r="BQ34" s="144"/>
      <c r="BR34" s="144"/>
      <c r="BS34" s="144"/>
      <c r="BT34" s="144"/>
      <c r="BU34" s="144"/>
      <c r="BV34" s="144"/>
      <c r="BW34" s="144"/>
      <c r="BX34" s="144"/>
      <c r="BY34" s="144"/>
      <c r="BZ34" s="144"/>
      <c r="CA34" s="144"/>
      <c r="CB34" s="144"/>
      <c r="CC34" s="144"/>
      <c r="CD34" s="144"/>
      <c r="CE34" s="144"/>
      <c r="CF34" s="144"/>
      <c r="CG34" s="144"/>
      <c r="CH34" s="144"/>
      <c r="CI34" s="144"/>
      <c r="CJ34" s="144"/>
      <c r="CK34" s="144"/>
      <c r="CL34" s="144"/>
      <c r="CM34" s="144"/>
      <c r="CN34" s="144"/>
      <c r="CO34" s="144"/>
      <c r="CP34" s="144"/>
      <c r="CQ34" s="144"/>
      <c r="CR34" s="144"/>
      <c r="CS34" s="144"/>
      <c r="CT34" s="144"/>
      <c r="CU34" s="144"/>
      <c r="CV34" s="144"/>
    </row>
    <row r="35" s="20" customFormat="1" ht="18" customHeight="1" spans="1:100">
      <c r="A35" s="80" t="str">
        <f>IF($A$1&lt;&gt;"",参数计算!A37,"")</f>
        <v/>
      </c>
      <c r="B35" s="80" t="str">
        <f>IF($A$1&lt;&gt;"",参数计算!B37,"")</f>
        <v/>
      </c>
      <c r="C35" s="80" t="str">
        <f>IF($A$1&lt;&gt;"",参数计算!C37,"")</f>
        <v/>
      </c>
      <c r="D35" s="80" t="str">
        <f>IF($A$1&lt;&gt;"",参数计算!D37,"")</f>
        <v/>
      </c>
      <c r="E35" s="80" t="str">
        <f>IF($A$1&lt;&gt;"",参数计算!E37,"")</f>
        <v/>
      </c>
      <c r="F35" s="69" t="str">
        <f>IF($A35&lt;&gt;"",IF(F$5&lt;&gt;"",参数计算!FE37,""),"")</f>
        <v/>
      </c>
      <c r="G35" s="69" t="str">
        <f>IF($A35&lt;&gt;"",IF(G$5&lt;&gt;"",参数计算!FH37,""),"")</f>
        <v/>
      </c>
      <c r="H35" s="69" t="str">
        <f>IF($A35&lt;&gt;"",IF(H$5&lt;&gt;"",参数计算!FG37,""),"")</f>
        <v/>
      </c>
      <c r="I35" s="69" t="str">
        <f>IF($A35&lt;&gt;"",IF(I$5&lt;&gt;"",参数计算!FH37,""),"")</f>
        <v/>
      </c>
      <c r="J35" s="69" t="str">
        <f>IF($A35&lt;&gt;"",IF(J$5&lt;&gt;"",参数计算!FI37,""),"")</f>
        <v/>
      </c>
      <c r="K35" s="80" t="str">
        <f>IF(A35&lt;&gt;"",总评!D35,"")</f>
        <v/>
      </c>
      <c r="L35" s="144"/>
      <c r="M35" s="144"/>
      <c r="N35" s="144"/>
      <c r="O35" s="144"/>
      <c r="P35" s="144"/>
      <c r="Q35" s="144"/>
      <c r="R35" s="144"/>
      <c r="S35" s="144"/>
      <c r="T35" s="144"/>
      <c r="U35" s="144"/>
      <c r="V35" s="144"/>
      <c r="W35" s="144"/>
      <c r="X35" s="144"/>
      <c r="Y35" s="144"/>
      <c r="Z35" s="144"/>
      <c r="AA35" s="144"/>
      <c r="AB35" s="144"/>
      <c r="AC35" s="144"/>
      <c r="AD35" s="144"/>
      <c r="AE35" s="144"/>
      <c r="AF35" s="144"/>
      <c r="AG35" s="144"/>
      <c r="AH35" s="144"/>
      <c r="AI35" s="144"/>
      <c r="AJ35" s="144"/>
      <c r="AK35" s="144"/>
      <c r="AL35" s="144"/>
      <c r="AM35" s="144"/>
      <c r="AN35" s="144"/>
      <c r="AO35" s="144"/>
      <c r="AP35" s="144"/>
      <c r="AQ35" s="144"/>
      <c r="AR35" s="144"/>
      <c r="AS35" s="144"/>
      <c r="AT35" s="144"/>
      <c r="AU35" s="144"/>
      <c r="AV35" s="144"/>
      <c r="AW35" s="144"/>
      <c r="AX35" s="144"/>
      <c r="AY35" s="144"/>
      <c r="AZ35" s="144"/>
      <c r="BA35" s="144"/>
      <c r="BB35" s="144"/>
      <c r="BC35" s="144"/>
      <c r="BD35" s="144"/>
      <c r="BE35" s="144"/>
      <c r="BF35" s="144"/>
      <c r="BG35" s="144"/>
      <c r="BH35" s="144"/>
      <c r="BI35" s="144"/>
      <c r="BJ35" s="144"/>
      <c r="BK35" s="144"/>
      <c r="BL35" s="144"/>
      <c r="BM35" s="144"/>
      <c r="BN35" s="144"/>
      <c r="BO35" s="144"/>
      <c r="BP35" s="144"/>
      <c r="BQ35" s="144"/>
      <c r="BR35" s="144"/>
      <c r="BS35" s="144"/>
      <c r="BT35" s="144"/>
      <c r="BU35" s="144"/>
      <c r="BV35" s="144"/>
      <c r="BW35" s="144"/>
      <c r="BX35" s="144"/>
      <c r="BY35" s="144"/>
      <c r="BZ35" s="144"/>
      <c r="CA35" s="144"/>
      <c r="CB35" s="144"/>
      <c r="CC35" s="144"/>
      <c r="CD35" s="144"/>
      <c r="CE35" s="144"/>
      <c r="CF35" s="144"/>
      <c r="CG35" s="144"/>
      <c r="CH35" s="144"/>
      <c r="CI35" s="144"/>
      <c r="CJ35" s="144"/>
      <c r="CK35" s="144"/>
      <c r="CL35" s="144"/>
      <c r="CM35" s="144"/>
      <c r="CN35" s="144"/>
      <c r="CO35" s="144"/>
      <c r="CP35" s="144"/>
      <c r="CQ35" s="144"/>
      <c r="CR35" s="144"/>
      <c r="CS35" s="144"/>
      <c r="CT35" s="144"/>
      <c r="CU35" s="144"/>
      <c r="CV35" s="144"/>
    </row>
    <row r="36" s="20" customFormat="1" ht="18" customHeight="1" spans="1:100">
      <c r="A36" s="80" t="str">
        <f>IF($A$1&lt;&gt;"",参数计算!A38,"")</f>
        <v/>
      </c>
      <c r="B36" s="80" t="str">
        <f>IF($A$1&lt;&gt;"",参数计算!B38,"")</f>
        <v/>
      </c>
      <c r="C36" s="80" t="str">
        <f>IF($A$1&lt;&gt;"",参数计算!C38,"")</f>
        <v/>
      </c>
      <c r="D36" s="80" t="str">
        <f>IF($A$1&lt;&gt;"",参数计算!D38,"")</f>
        <v/>
      </c>
      <c r="E36" s="80" t="str">
        <f>IF($A$1&lt;&gt;"",参数计算!E38,"")</f>
        <v/>
      </c>
      <c r="F36" s="69" t="str">
        <f>IF($A36&lt;&gt;"",IF(F$5&lt;&gt;"",参数计算!FE38,""),"")</f>
        <v/>
      </c>
      <c r="G36" s="69" t="str">
        <f>IF($A36&lt;&gt;"",IF(G$5&lt;&gt;"",参数计算!FH38,""),"")</f>
        <v/>
      </c>
      <c r="H36" s="69" t="str">
        <f>IF($A36&lt;&gt;"",IF(H$5&lt;&gt;"",参数计算!FG38,""),"")</f>
        <v/>
      </c>
      <c r="I36" s="69" t="str">
        <f>IF($A36&lt;&gt;"",IF(I$5&lt;&gt;"",参数计算!FH38,""),"")</f>
        <v/>
      </c>
      <c r="J36" s="69" t="str">
        <f>IF($A36&lt;&gt;"",IF(J$5&lt;&gt;"",参数计算!FI38,""),"")</f>
        <v/>
      </c>
      <c r="K36" s="80" t="str">
        <f>IF(A36&lt;&gt;"",总评!D36,"")</f>
        <v/>
      </c>
      <c r="L36" s="144"/>
      <c r="M36" s="144"/>
      <c r="N36" s="144"/>
      <c r="O36" s="144"/>
      <c r="P36" s="144"/>
      <c r="Q36" s="144"/>
      <c r="R36" s="144"/>
      <c r="S36" s="144"/>
      <c r="T36" s="144"/>
      <c r="U36" s="144"/>
      <c r="V36" s="144"/>
      <c r="W36" s="144"/>
      <c r="X36" s="144"/>
      <c r="Y36" s="144"/>
      <c r="Z36" s="144"/>
      <c r="AA36" s="144"/>
      <c r="AB36" s="144"/>
      <c r="AC36" s="144"/>
      <c r="AD36" s="144"/>
      <c r="AE36" s="144"/>
      <c r="AF36" s="144"/>
      <c r="AG36" s="144"/>
      <c r="AH36" s="144"/>
      <c r="AI36" s="144"/>
      <c r="AJ36" s="144"/>
      <c r="AK36" s="144"/>
      <c r="AL36" s="144"/>
      <c r="AM36" s="144"/>
      <c r="AN36" s="144"/>
      <c r="AO36" s="144"/>
      <c r="AP36" s="144"/>
      <c r="AQ36" s="144"/>
      <c r="AR36" s="144"/>
      <c r="AS36" s="144"/>
      <c r="AT36" s="144"/>
      <c r="AU36" s="144"/>
      <c r="AV36" s="144"/>
      <c r="AW36" s="144"/>
      <c r="AX36" s="144"/>
      <c r="AY36" s="144"/>
      <c r="AZ36" s="144"/>
      <c r="BA36" s="144"/>
      <c r="BB36" s="144"/>
      <c r="BC36" s="144"/>
      <c r="BD36" s="144"/>
      <c r="BE36" s="144"/>
      <c r="BF36" s="144"/>
      <c r="BG36" s="144"/>
      <c r="BH36" s="144"/>
      <c r="BI36" s="144"/>
      <c r="BJ36" s="144"/>
      <c r="BK36" s="144"/>
      <c r="BL36" s="144"/>
      <c r="BM36" s="144"/>
      <c r="BN36" s="144"/>
      <c r="BO36" s="144"/>
      <c r="BP36" s="144"/>
      <c r="BQ36" s="144"/>
      <c r="BR36" s="144"/>
      <c r="BS36" s="144"/>
      <c r="BT36" s="144"/>
      <c r="BU36" s="144"/>
      <c r="BV36" s="144"/>
      <c r="BW36" s="144"/>
      <c r="BX36" s="144"/>
      <c r="BY36" s="144"/>
      <c r="BZ36" s="144"/>
      <c r="CA36" s="144"/>
      <c r="CB36" s="144"/>
      <c r="CC36" s="144"/>
      <c r="CD36" s="144"/>
      <c r="CE36" s="144"/>
      <c r="CF36" s="144"/>
      <c r="CG36" s="144"/>
      <c r="CH36" s="144"/>
      <c r="CI36" s="144"/>
      <c r="CJ36" s="144"/>
      <c r="CK36" s="144"/>
      <c r="CL36" s="144"/>
      <c r="CM36" s="144"/>
      <c r="CN36" s="144"/>
      <c r="CO36" s="144"/>
      <c r="CP36" s="144"/>
      <c r="CQ36" s="144"/>
      <c r="CR36" s="144"/>
      <c r="CS36" s="144"/>
      <c r="CT36" s="144"/>
      <c r="CU36" s="144"/>
      <c r="CV36" s="144"/>
    </row>
    <row r="37" s="20" customFormat="1" ht="18" customHeight="1" spans="1:100">
      <c r="A37" s="80" t="str">
        <f>IF($A$1&lt;&gt;"",参数计算!A39,"")</f>
        <v/>
      </c>
      <c r="B37" s="80" t="str">
        <f>IF($A$1&lt;&gt;"",参数计算!B39,"")</f>
        <v/>
      </c>
      <c r="C37" s="80" t="str">
        <f>IF($A$1&lt;&gt;"",参数计算!C39,"")</f>
        <v/>
      </c>
      <c r="D37" s="80" t="str">
        <f>IF($A$1&lt;&gt;"",参数计算!D39,"")</f>
        <v/>
      </c>
      <c r="E37" s="80" t="str">
        <f>IF($A$1&lt;&gt;"",参数计算!E39,"")</f>
        <v/>
      </c>
      <c r="F37" s="69" t="str">
        <f>IF($A37&lt;&gt;"",IF(F$5&lt;&gt;"",参数计算!FE39,""),"")</f>
        <v/>
      </c>
      <c r="G37" s="69" t="str">
        <f>IF($A37&lt;&gt;"",IF(G$5&lt;&gt;"",参数计算!FH39,""),"")</f>
        <v/>
      </c>
      <c r="H37" s="69" t="str">
        <f>IF($A37&lt;&gt;"",IF(H$5&lt;&gt;"",参数计算!FG39,""),"")</f>
        <v/>
      </c>
      <c r="I37" s="69" t="str">
        <f>IF($A37&lt;&gt;"",IF(I$5&lt;&gt;"",参数计算!FH39,""),"")</f>
        <v/>
      </c>
      <c r="J37" s="69" t="str">
        <f>IF($A37&lt;&gt;"",IF(J$5&lt;&gt;"",参数计算!FI39,""),"")</f>
        <v/>
      </c>
      <c r="K37" s="80" t="str">
        <f>IF(A37&lt;&gt;"",总评!D37,"")</f>
        <v/>
      </c>
      <c r="L37" s="144"/>
      <c r="M37" s="144"/>
      <c r="N37" s="144"/>
      <c r="O37" s="144"/>
      <c r="P37" s="144"/>
      <c r="Q37" s="144"/>
      <c r="R37" s="144"/>
      <c r="S37" s="144"/>
      <c r="T37" s="144"/>
      <c r="U37" s="144"/>
      <c r="V37" s="144"/>
      <c r="W37" s="144"/>
      <c r="X37" s="144"/>
      <c r="Y37" s="144"/>
      <c r="Z37" s="144"/>
      <c r="AA37" s="144"/>
      <c r="AB37" s="144"/>
      <c r="AC37" s="144"/>
      <c r="AD37" s="144"/>
      <c r="AE37" s="144"/>
      <c r="AF37" s="144"/>
      <c r="AG37" s="144"/>
      <c r="AH37" s="144"/>
      <c r="AI37" s="144"/>
      <c r="AJ37" s="144"/>
      <c r="AK37" s="144"/>
      <c r="AL37" s="144"/>
      <c r="AM37" s="144"/>
      <c r="AN37" s="144"/>
      <c r="AO37" s="144"/>
      <c r="AP37" s="144"/>
      <c r="AQ37" s="144"/>
      <c r="AR37" s="144"/>
      <c r="AS37" s="144"/>
      <c r="AT37" s="144"/>
      <c r="AU37" s="144"/>
      <c r="AV37" s="144"/>
      <c r="AW37" s="144"/>
      <c r="AX37" s="144"/>
      <c r="AY37" s="144"/>
      <c r="AZ37" s="144"/>
      <c r="BA37" s="144"/>
      <c r="BB37" s="144"/>
      <c r="BC37" s="144"/>
      <c r="BD37" s="144"/>
      <c r="BE37" s="144"/>
      <c r="BF37" s="144"/>
      <c r="BG37" s="144"/>
      <c r="BH37" s="144"/>
      <c r="BI37" s="144"/>
      <c r="BJ37" s="144"/>
      <c r="BK37" s="144"/>
      <c r="BL37" s="144"/>
      <c r="BM37" s="144"/>
      <c r="BN37" s="144"/>
      <c r="BO37" s="144"/>
      <c r="BP37" s="144"/>
      <c r="BQ37" s="144"/>
      <c r="BR37" s="144"/>
      <c r="BS37" s="144"/>
      <c r="BT37" s="144"/>
      <c r="BU37" s="144"/>
      <c r="BV37" s="144"/>
      <c r="BW37" s="144"/>
      <c r="BX37" s="144"/>
      <c r="BY37" s="144"/>
      <c r="BZ37" s="144"/>
      <c r="CA37" s="144"/>
      <c r="CB37" s="144"/>
      <c r="CC37" s="144"/>
      <c r="CD37" s="144"/>
      <c r="CE37" s="144"/>
      <c r="CF37" s="144"/>
      <c r="CG37" s="144"/>
      <c r="CH37" s="144"/>
      <c r="CI37" s="144"/>
      <c r="CJ37" s="144"/>
      <c r="CK37" s="144"/>
      <c r="CL37" s="144"/>
      <c r="CM37" s="144"/>
      <c r="CN37" s="144"/>
      <c r="CO37" s="144"/>
      <c r="CP37" s="144"/>
      <c r="CQ37" s="144"/>
      <c r="CR37" s="144"/>
      <c r="CS37" s="144"/>
      <c r="CT37" s="144"/>
      <c r="CU37" s="144"/>
      <c r="CV37" s="144"/>
    </row>
    <row r="38" s="20" customFormat="1" ht="18" customHeight="1" spans="1:100">
      <c r="A38" s="80" t="str">
        <f>IF($A$1&lt;&gt;"",参数计算!A40,"")</f>
        <v/>
      </c>
      <c r="B38" s="80" t="str">
        <f>IF($A$1&lt;&gt;"",参数计算!B40,"")</f>
        <v/>
      </c>
      <c r="C38" s="80" t="str">
        <f>IF($A$1&lt;&gt;"",参数计算!C40,"")</f>
        <v/>
      </c>
      <c r="D38" s="80" t="str">
        <f>IF($A$1&lt;&gt;"",参数计算!D40,"")</f>
        <v/>
      </c>
      <c r="E38" s="80" t="str">
        <f>IF($A$1&lt;&gt;"",参数计算!E40,"")</f>
        <v/>
      </c>
      <c r="F38" s="69" t="str">
        <f>IF($A38&lt;&gt;"",IF(F$5&lt;&gt;"",参数计算!FE40,""),"")</f>
        <v/>
      </c>
      <c r="G38" s="69" t="str">
        <f>IF($A38&lt;&gt;"",IF(G$5&lt;&gt;"",参数计算!FH40,""),"")</f>
        <v/>
      </c>
      <c r="H38" s="69" t="str">
        <f>IF($A38&lt;&gt;"",IF(H$5&lt;&gt;"",参数计算!FG40,""),"")</f>
        <v/>
      </c>
      <c r="I38" s="69" t="str">
        <f>IF($A38&lt;&gt;"",IF(I$5&lt;&gt;"",参数计算!FH40,""),"")</f>
        <v/>
      </c>
      <c r="J38" s="69" t="str">
        <f>IF($A38&lt;&gt;"",IF(J$5&lt;&gt;"",参数计算!FI40,""),"")</f>
        <v/>
      </c>
      <c r="K38" s="80" t="str">
        <f>IF(A38&lt;&gt;"",总评!D38,"")</f>
        <v/>
      </c>
      <c r="L38" s="144"/>
      <c r="M38" s="144"/>
      <c r="N38" s="144"/>
      <c r="O38" s="144"/>
      <c r="P38" s="144"/>
      <c r="Q38" s="144"/>
      <c r="R38" s="144"/>
      <c r="S38" s="144"/>
      <c r="T38" s="144"/>
      <c r="U38" s="144"/>
      <c r="V38" s="144"/>
      <c r="W38" s="144"/>
      <c r="X38" s="144"/>
      <c r="Y38" s="144"/>
      <c r="Z38" s="144"/>
      <c r="AA38" s="144"/>
      <c r="AB38" s="144"/>
      <c r="AC38" s="144"/>
      <c r="AD38" s="144"/>
      <c r="AE38" s="144"/>
      <c r="AF38" s="144"/>
      <c r="AG38" s="144"/>
      <c r="AH38" s="144"/>
      <c r="AI38" s="144"/>
      <c r="AJ38" s="144"/>
      <c r="AK38" s="144"/>
      <c r="AL38" s="144"/>
      <c r="AM38" s="144"/>
      <c r="AN38" s="144"/>
      <c r="AO38" s="144"/>
      <c r="AP38" s="14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44"/>
      <c r="BO38" s="144"/>
      <c r="BP38" s="144"/>
      <c r="BQ38" s="144"/>
      <c r="BR38" s="144"/>
      <c r="BS38" s="144"/>
      <c r="BT38" s="144"/>
      <c r="BU38" s="144"/>
      <c r="BV38" s="144"/>
      <c r="BW38" s="144"/>
      <c r="BX38" s="144"/>
      <c r="BY38" s="144"/>
      <c r="BZ38" s="144"/>
      <c r="CA38" s="144"/>
      <c r="CB38" s="144"/>
      <c r="CC38" s="144"/>
      <c r="CD38" s="144"/>
      <c r="CE38" s="144"/>
      <c r="CF38" s="144"/>
      <c r="CG38" s="144"/>
      <c r="CH38" s="144"/>
      <c r="CI38" s="144"/>
      <c r="CJ38" s="144"/>
      <c r="CK38" s="144"/>
      <c r="CL38" s="144"/>
      <c r="CM38" s="144"/>
      <c r="CN38" s="144"/>
      <c r="CO38" s="144"/>
      <c r="CP38" s="144"/>
      <c r="CQ38" s="144"/>
      <c r="CR38" s="144"/>
      <c r="CS38" s="144"/>
      <c r="CT38" s="144"/>
      <c r="CU38" s="144"/>
      <c r="CV38" s="144"/>
    </row>
    <row r="39" s="20" customFormat="1" ht="18" customHeight="1" spans="1:100">
      <c r="A39" s="80" t="str">
        <f>IF($A$1&lt;&gt;"",参数计算!A41,"")</f>
        <v/>
      </c>
      <c r="B39" s="80" t="str">
        <f>IF($A$1&lt;&gt;"",参数计算!B41,"")</f>
        <v/>
      </c>
      <c r="C39" s="80" t="str">
        <f>IF($A$1&lt;&gt;"",参数计算!C41,"")</f>
        <v/>
      </c>
      <c r="D39" s="80" t="str">
        <f>IF($A$1&lt;&gt;"",参数计算!D41,"")</f>
        <v/>
      </c>
      <c r="E39" s="80" t="str">
        <f>IF($A$1&lt;&gt;"",参数计算!E41,"")</f>
        <v/>
      </c>
      <c r="F39" s="69" t="str">
        <f>IF($A39&lt;&gt;"",IF(F$5&lt;&gt;"",参数计算!FE41,""),"")</f>
        <v/>
      </c>
      <c r="G39" s="69" t="str">
        <f>IF($A39&lt;&gt;"",IF(G$5&lt;&gt;"",参数计算!FH41,""),"")</f>
        <v/>
      </c>
      <c r="H39" s="69" t="str">
        <f>IF($A39&lt;&gt;"",IF(H$5&lt;&gt;"",参数计算!FG41,""),"")</f>
        <v/>
      </c>
      <c r="I39" s="69" t="str">
        <f>IF($A39&lt;&gt;"",IF(I$5&lt;&gt;"",参数计算!FH41,""),"")</f>
        <v/>
      </c>
      <c r="J39" s="69" t="str">
        <f>IF($A39&lt;&gt;"",IF(J$5&lt;&gt;"",参数计算!FI41,""),"")</f>
        <v/>
      </c>
      <c r="K39" s="80" t="str">
        <f>IF(A39&lt;&gt;"",总评!D39,"")</f>
        <v/>
      </c>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4"/>
      <c r="BX39" s="144"/>
      <c r="BY39" s="144"/>
      <c r="BZ39" s="144"/>
      <c r="CA39" s="144"/>
      <c r="CB39" s="144"/>
      <c r="CC39" s="144"/>
      <c r="CD39" s="144"/>
      <c r="CE39" s="144"/>
      <c r="CF39" s="144"/>
      <c r="CG39" s="144"/>
      <c r="CH39" s="144"/>
      <c r="CI39" s="144"/>
      <c r="CJ39" s="144"/>
      <c r="CK39" s="144"/>
      <c r="CL39" s="144"/>
      <c r="CM39" s="144"/>
      <c r="CN39" s="144"/>
      <c r="CO39" s="144"/>
      <c r="CP39" s="144"/>
      <c r="CQ39" s="144"/>
      <c r="CR39" s="144"/>
      <c r="CS39" s="144"/>
      <c r="CT39" s="144"/>
      <c r="CU39" s="144"/>
      <c r="CV39" s="144"/>
    </row>
    <row r="40" s="20" customFormat="1" ht="18" customHeight="1" spans="1:100">
      <c r="A40" s="80" t="str">
        <f>IF($A$1&lt;&gt;"",参数计算!A42,"")</f>
        <v/>
      </c>
      <c r="B40" s="80" t="str">
        <f>IF($A$1&lt;&gt;"",参数计算!B42,"")</f>
        <v/>
      </c>
      <c r="C40" s="80" t="str">
        <f>IF($A$1&lt;&gt;"",参数计算!C42,"")</f>
        <v/>
      </c>
      <c r="D40" s="80" t="str">
        <f>IF($A$1&lt;&gt;"",参数计算!D42,"")</f>
        <v/>
      </c>
      <c r="E40" s="80" t="str">
        <f>IF($A$1&lt;&gt;"",参数计算!E42,"")</f>
        <v/>
      </c>
      <c r="F40" s="69" t="str">
        <f>IF($A40&lt;&gt;"",IF(F$5&lt;&gt;"",参数计算!FE42,""),"")</f>
        <v/>
      </c>
      <c r="G40" s="69" t="str">
        <f>IF($A40&lt;&gt;"",IF(G$5&lt;&gt;"",参数计算!FH42,""),"")</f>
        <v/>
      </c>
      <c r="H40" s="69" t="str">
        <f>IF($A40&lt;&gt;"",IF(H$5&lt;&gt;"",参数计算!FG42,""),"")</f>
        <v/>
      </c>
      <c r="I40" s="69" t="str">
        <f>IF($A40&lt;&gt;"",IF(I$5&lt;&gt;"",参数计算!FH42,""),"")</f>
        <v/>
      </c>
      <c r="J40" s="69" t="str">
        <f>IF($A40&lt;&gt;"",IF(J$5&lt;&gt;"",参数计算!FI42,""),"")</f>
        <v/>
      </c>
      <c r="K40" s="80" t="str">
        <f>IF(A40&lt;&gt;"",总评!D40,"")</f>
        <v/>
      </c>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4"/>
      <c r="BM40" s="144"/>
      <c r="BN40" s="144"/>
      <c r="BO40" s="144"/>
      <c r="BP40" s="144"/>
      <c r="BQ40" s="144"/>
      <c r="BR40" s="144"/>
      <c r="BS40" s="144"/>
      <c r="BT40" s="144"/>
      <c r="BU40" s="144"/>
      <c r="BV40" s="144"/>
      <c r="BW40" s="144"/>
      <c r="BX40" s="144"/>
      <c r="BY40" s="144"/>
      <c r="BZ40" s="144"/>
      <c r="CA40" s="144"/>
      <c r="CB40" s="144"/>
      <c r="CC40" s="144"/>
      <c r="CD40" s="144"/>
      <c r="CE40" s="144"/>
      <c r="CF40" s="144"/>
      <c r="CG40" s="144"/>
      <c r="CH40" s="144"/>
      <c r="CI40" s="144"/>
      <c r="CJ40" s="144"/>
      <c r="CK40" s="144"/>
      <c r="CL40" s="144"/>
      <c r="CM40" s="144"/>
      <c r="CN40" s="144"/>
      <c r="CO40" s="144"/>
      <c r="CP40" s="144"/>
      <c r="CQ40" s="144"/>
      <c r="CR40" s="144"/>
      <c r="CS40" s="144"/>
      <c r="CT40" s="144"/>
      <c r="CU40" s="144"/>
      <c r="CV40" s="144"/>
    </row>
    <row r="41" s="20" customFormat="1" ht="18" customHeight="1" spans="1:100">
      <c r="A41" s="80" t="str">
        <f>IF($A$1&lt;&gt;"",参数计算!A43,"")</f>
        <v/>
      </c>
      <c r="B41" s="80" t="str">
        <f>IF($A$1&lt;&gt;"",参数计算!B43,"")</f>
        <v/>
      </c>
      <c r="C41" s="80" t="str">
        <f>IF($A$1&lt;&gt;"",参数计算!C43,"")</f>
        <v/>
      </c>
      <c r="D41" s="80" t="str">
        <f>IF($A$1&lt;&gt;"",参数计算!D43,"")</f>
        <v/>
      </c>
      <c r="E41" s="80" t="str">
        <f>IF($A$1&lt;&gt;"",参数计算!E43,"")</f>
        <v/>
      </c>
      <c r="F41" s="69" t="str">
        <f>IF($A41&lt;&gt;"",IF(F$5&lt;&gt;"",参数计算!FE43,""),"")</f>
        <v/>
      </c>
      <c r="G41" s="69" t="str">
        <f>IF($A41&lt;&gt;"",IF(G$5&lt;&gt;"",参数计算!FH43,""),"")</f>
        <v/>
      </c>
      <c r="H41" s="69" t="str">
        <f>IF($A41&lt;&gt;"",IF(H$5&lt;&gt;"",参数计算!FG43,""),"")</f>
        <v/>
      </c>
      <c r="I41" s="69" t="str">
        <f>IF($A41&lt;&gt;"",IF(I$5&lt;&gt;"",参数计算!FH43,""),"")</f>
        <v/>
      </c>
      <c r="J41" s="69" t="str">
        <f>IF($A41&lt;&gt;"",IF(J$5&lt;&gt;"",参数计算!FI43,""),"")</f>
        <v/>
      </c>
      <c r="K41" s="80" t="str">
        <f>IF(A41&lt;&gt;"",总评!D41,"")</f>
        <v/>
      </c>
      <c r="L41" s="144"/>
      <c r="M41" s="144"/>
      <c r="N41" s="144"/>
      <c r="O41" s="144"/>
      <c r="P41" s="144"/>
      <c r="Q41" s="144"/>
      <c r="R41" s="144"/>
      <c r="S41" s="144"/>
      <c r="T41" s="144"/>
      <c r="U41" s="144"/>
      <c r="V41" s="144"/>
      <c r="W41" s="144"/>
      <c r="X41" s="144"/>
      <c r="Y41" s="144"/>
      <c r="Z41" s="144"/>
      <c r="AA41" s="144"/>
      <c r="AB41" s="144"/>
      <c r="AC41" s="144"/>
      <c r="AD41" s="144"/>
      <c r="AE41" s="144"/>
      <c r="AF41" s="144"/>
      <c r="AG41" s="144"/>
      <c r="AH41" s="144"/>
      <c r="AI41" s="144"/>
      <c r="AJ41" s="144"/>
      <c r="AK41" s="144"/>
      <c r="AL41" s="144"/>
      <c r="AM41" s="144"/>
      <c r="AN41" s="144"/>
      <c r="AO41" s="144"/>
      <c r="AP41" s="144"/>
      <c r="AQ41" s="144"/>
      <c r="AR41" s="144"/>
      <c r="AS41" s="144"/>
      <c r="AT41" s="144"/>
      <c r="AU41" s="144"/>
      <c r="AV41" s="144"/>
      <c r="AW41" s="144"/>
      <c r="AX41" s="144"/>
      <c r="AY41" s="144"/>
      <c r="AZ41" s="144"/>
      <c r="BA41" s="144"/>
      <c r="BB41" s="144"/>
      <c r="BC41" s="144"/>
      <c r="BD41" s="144"/>
      <c r="BE41" s="144"/>
      <c r="BF41" s="144"/>
      <c r="BG41" s="144"/>
      <c r="BH41" s="144"/>
      <c r="BI41" s="144"/>
      <c r="BJ41" s="144"/>
      <c r="BK41" s="144"/>
      <c r="BL41" s="144"/>
      <c r="BM41" s="144"/>
      <c r="BN41" s="144"/>
      <c r="BO41" s="144"/>
      <c r="BP41" s="144"/>
      <c r="BQ41" s="144"/>
      <c r="BR41" s="144"/>
      <c r="BS41" s="144"/>
      <c r="BT41" s="144"/>
      <c r="BU41" s="144"/>
      <c r="BV41" s="144"/>
      <c r="BW41" s="144"/>
      <c r="BX41" s="144"/>
      <c r="BY41" s="144"/>
      <c r="BZ41" s="144"/>
      <c r="CA41" s="144"/>
      <c r="CB41" s="144"/>
      <c r="CC41" s="144"/>
      <c r="CD41" s="144"/>
      <c r="CE41" s="144"/>
      <c r="CF41" s="144"/>
      <c r="CG41" s="144"/>
      <c r="CH41" s="144"/>
      <c r="CI41" s="144"/>
      <c r="CJ41" s="144"/>
      <c r="CK41" s="144"/>
      <c r="CL41" s="144"/>
      <c r="CM41" s="144"/>
      <c r="CN41" s="144"/>
      <c r="CO41" s="144"/>
      <c r="CP41" s="144"/>
      <c r="CQ41" s="144"/>
      <c r="CR41" s="144"/>
      <c r="CS41" s="144"/>
      <c r="CT41" s="144"/>
      <c r="CU41" s="144"/>
      <c r="CV41" s="144"/>
    </row>
    <row r="42" s="20" customFormat="1" ht="18" customHeight="1" spans="1:100">
      <c r="A42" s="80" t="str">
        <f>IF($A$1&lt;&gt;"",参数计算!A44,"")</f>
        <v/>
      </c>
      <c r="B42" s="80" t="str">
        <f>IF($A$1&lt;&gt;"",参数计算!B44,"")</f>
        <v/>
      </c>
      <c r="C42" s="80" t="str">
        <f>IF($A$1&lt;&gt;"",参数计算!C44,"")</f>
        <v/>
      </c>
      <c r="D42" s="80" t="str">
        <f>IF($A$1&lt;&gt;"",参数计算!D44,"")</f>
        <v/>
      </c>
      <c r="E42" s="80" t="str">
        <f>IF($A$1&lt;&gt;"",参数计算!E44,"")</f>
        <v/>
      </c>
      <c r="F42" s="69" t="str">
        <f>IF($A42&lt;&gt;"",IF(F$5&lt;&gt;"",参数计算!FE44,""),"")</f>
        <v/>
      </c>
      <c r="G42" s="69" t="str">
        <f>IF($A42&lt;&gt;"",IF(G$5&lt;&gt;"",参数计算!FH44,""),"")</f>
        <v/>
      </c>
      <c r="H42" s="69" t="str">
        <f>IF($A42&lt;&gt;"",IF(H$5&lt;&gt;"",参数计算!FG44,""),"")</f>
        <v/>
      </c>
      <c r="I42" s="69" t="str">
        <f>IF($A42&lt;&gt;"",IF(I$5&lt;&gt;"",参数计算!FH44,""),"")</f>
        <v/>
      </c>
      <c r="J42" s="69" t="str">
        <f>IF($A42&lt;&gt;"",IF(J$5&lt;&gt;"",参数计算!FI44,""),"")</f>
        <v/>
      </c>
      <c r="K42" s="80" t="str">
        <f>IF(A42&lt;&gt;"",总评!D42,"")</f>
        <v/>
      </c>
      <c r="L42" s="144"/>
      <c r="M42" s="144"/>
      <c r="N42" s="144"/>
      <c r="O42" s="144"/>
      <c r="P42" s="144"/>
      <c r="Q42" s="144"/>
      <c r="R42" s="144"/>
      <c r="S42" s="144"/>
      <c r="T42" s="144"/>
      <c r="U42" s="144"/>
      <c r="V42" s="144"/>
      <c r="W42" s="144"/>
      <c r="X42" s="144"/>
      <c r="Y42" s="144"/>
      <c r="Z42" s="144"/>
      <c r="AA42" s="144"/>
      <c r="AB42" s="144"/>
      <c r="AC42" s="144"/>
      <c r="AD42" s="144"/>
      <c r="AE42" s="144"/>
      <c r="AF42" s="144"/>
      <c r="AG42" s="144"/>
      <c r="AH42" s="144"/>
      <c r="AI42" s="144"/>
      <c r="AJ42" s="144"/>
      <c r="AK42" s="144"/>
      <c r="AL42" s="144"/>
      <c r="AM42" s="144"/>
      <c r="AN42" s="144"/>
      <c r="AO42" s="144"/>
      <c r="AP42" s="144"/>
      <c r="AQ42" s="144"/>
      <c r="AR42" s="144"/>
      <c r="AS42" s="144"/>
      <c r="AT42" s="144"/>
      <c r="AU42" s="144"/>
      <c r="AV42" s="144"/>
      <c r="AW42" s="144"/>
      <c r="AX42" s="144"/>
      <c r="AY42" s="144"/>
      <c r="AZ42" s="144"/>
      <c r="BA42" s="144"/>
      <c r="BB42" s="144"/>
      <c r="BC42" s="144"/>
      <c r="BD42" s="144"/>
      <c r="BE42" s="144"/>
      <c r="BF42" s="144"/>
      <c r="BG42" s="144"/>
      <c r="BH42" s="144"/>
      <c r="BI42" s="144"/>
      <c r="BJ42" s="144"/>
      <c r="BK42" s="144"/>
      <c r="BL42" s="144"/>
      <c r="BM42" s="144"/>
      <c r="BN42" s="144"/>
      <c r="BO42" s="144"/>
      <c r="BP42" s="144"/>
      <c r="BQ42" s="144"/>
      <c r="BR42" s="144"/>
      <c r="BS42" s="144"/>
      <c r="BT42" s="144"/>
      <c r="BU42" s="144"/>
      <c r="BV42" s="144"/>
      <c r="BW42" s="144"/>
      <c r="BX42" s="144"/>
      <c r="BY42" s="144"/>
      <c r="BZ42" s="144"/>
      <c r="CA42" s="144"/>
      <c r="CB42" s="144"/>
      <c r="CC42" s="144"/>
      <c r="CD42" s="144"/>
      <c r="CE42" s="144"/>
      <c r="CF42" s="144"/>
      <c r="CG42" s="144"/>
      <c r="CH42" s="144"/>
      <c r="CI42" s="144"/>
      <c r="CJ42" s="144"/>
      <c r="CK42" s="144"/>
      <c r="CL42" s="144"/>
      <c r="CM42" s="144"/>
      <c r="CN42" s="144"/>
      <c r="CO42" s="144"/>
      <c r="CP42" s="144"/>
      <c r="CQ42" s="144"/>
      <c r="CR42" s="144"/>
      <c r="CS42" s="144"/>
      <c r="CT42" s="144"/>
      <c r="CU42" s="144"/>
      <c r="CV42" s="144"/>
    </row>
    <row r="43" s="20" customFormat="1" ht="18" customHeight="1" spans="1:100">
      <c r="A43" s="80" t="str">
        <f>IF($A$1&lt;&gt;"",参数计算!A45,"")</f>
        <v/>
      </c>
      <c r="B43" s="80" t="str">
        <f>IF($A$1&lt;&gt;"",参数计算!B45,"")</f>
        <v/>
      </c>
      <c r="C43" s="80" t="str">
        <f>IF($A$1&lt;&gt;"",参数计算!C45,"")</f>
        <v/>
      </c>
      <c r="D43" s="80" t="str">
        <f>IF($A$1&lt;&gt;"",参数计算!D45,"")</f>
        <v/>
      </c>
      <c r="E43" s="80" t="str">
        <f>IF($A$1&lt;&gt;"",参数计算!E45,"")</f>
        <v/>
      </c>
      <c r="F43" s="69" t="str">
        <f>IF($A43&lt;&gt;"",IF(F$5&lt;&gt;"",参数计算!FE45,""),"")</f>
        <v/>
      </c>
      <c r="G43" s="69" t="str">
        <f>IF($A43&lt;&gt;"",IF(G$5&lt;&gt;"",参数计算!FH45,""),"")</f>
        <v/>
      </c>
      <c r="H43" s="69" t="str">
        <f>IF($A43&lt;&gt;"",IF(H$5&lt;&gt;"",参数计算!FG45,""),"")</f>
        <v/>
      </c>
      <c r="I43" s="69" t="str">
        <f>IF($A43&lt;&gt;"",IF(I$5&lt;&gt;"",参数计算!FH45,""),"")</f>
        <v/>
      </c>
      <c r="J43" s="69" t="str">
        <f>IF($A43&lt;&gt;"",IF(J$5&lt;&gt;"",参数计算!FI45,""),"")</f>
        <v/>
      </c>
      <c r="K43" s="80" t="str">
        <f>IF(A43&lt;&gt;"",总评!D43,"")</f>
        <v/>
      </c>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4"/>
      <c r="BX43" s="144"/>
      <c r="BY43" s="144"/>
      <c r="BZ43" s="144"/>
      <c r="CA43" s="144"/>
      <c r="CB43" s="144"/>
      <c r="CC43" s="144"/>
      <c r="CD43" s="144"/>
      <c r="CE43" s="144"/>
      <c r="CF43" s="144"/>
      <c r="CG43" s="144"/>
      <c r="CH43" s="144"/>
      <c r="CI43" s="144"/>
      <c r="CJ43" s="144"/>
      <c r="CK43" s="144"/>
      <c r="CL43" s="144"/>
      <c r="CM43" s="144"/>
      <c r="CN43" s="144"/>
      <c r="CO43" s="144"/>
      <c r="CP43" s="144"/>
      <c r="CQ43" s="144"/>
      <c r="CR43" s="144"/>
      <c r="CS43" s="144"/>
      <c r="CT43" s="144"/>
      <c r="CU43" s="144"/>
      <c r="CV43" s="144"/>
    </row>
    <row r="44" s="20" customFormat="1" ht="18" customHeight="1" spans="1:100">
      <c r="A44" s="80" t="str">
        <f>IF($A$1&lt;&gt;"",参数计算!A46,"")</f>
        <v/>
      </c>
      <c r="B44" s="80" t="str">
        <f>IF($A$1&lt;&gt;"",参数计算!B46,"")</f>
        <v/>
      </c>
      <c r="C44" s="80" t="str">
        <f>IF($A$1&lt;&gt;"",参数计算!C46,"")</f>
        <v/>
      </c>
      <c r="D44" s="80" t="str">
        <f>IF($A$1&lt;&gt;"",参数计算!D46,"")</f>
        <v/>
      </c>
      <c r="E44" s="80" t="str">
        <f>IF($A$1&lt;&gt;"",参数计算!E46,"")</f>
        <v/>
      </c>
      <c r="F44" s="69" t="str">
        <f>IF($A44&lt;&gt;"",IF(F$5&lt;&gt;"",参数计算!FE46,""),"")</f>
        <v/>
      </c>
      <c r="G44" s="69" t="str">
        <f>IF($A44&lt;&gt;"",IF(G$5&lt;&gt;"",参数计算!FH46,""),"")</f>
        <v/>
      </c>
      <c r="H44" s="69" t="str">
        <f>IF($A44&lt;&gt;"",IF(H$5&lt;&gt;"",参数计算!FG46,""),"")</f>
        <v/>
      </c>
      <c r="I44" s="69" t="str">
        <f>IF($A44&lt;&gt;"",IF(I$5&lt;&gt;"",参数计算!FH46,""),"")</f>
        <v/>
      </c>
      <c r="J44" s="69" t="str">
        <f>IF($A44&lt;&gt;"",IF(J$5&lt;&gt;"",参数计算!FI46,""),"")</f>
        <v/>
      </c>
      <c r="K44" s="80" t="str">
        <f>IF(A44&lt;&gt;"",总评!D44,"")</f>
        <v/>
      </c>
      <c r="L44" s="144"/>
      <c r="M44" s="144"/>
      <c r="N44" s="144"/>
      <c r="O44" s="144"/>
      <c r="P44" s="144"/>
      <c r="Q44" s="144"/>
      <c r="R44" s="144"/>
      <c r="S44" s="144"/>
      <c r="T44" s="144"/>
      <c r="U44" s="144"/>
      <c r="V44" s="144"/>
      <c r="W44" s="144"/>
      <c r="X44" s="144"/>
      <c r="Y44" s="144"/>
      <c r="Z44" s="144"/>
      <c r="AA44" s="144"/>
      <c r="AB44" s="144"/>
      <c r="AC44" s="144"/>
      <c r="AD44" s="144"/>
      <c r="AE44" s="144"/>
      <c r="AF44" s="144"/>
      <c r="AG44" s="144"/>
      <c r="AH44" s="144"/>
      <c r="AI44" s="144"/>
      <c r="AJ44" s="144"/>
      <c r="AK44" s="144"/>
      <c r="AL44" s="144"/>
      <c r="AM44" s="144"/>
      <c r="AN44" s="144"/>
      <c r="AO44" s="144"/>
      <c r="AP44" s="144"/>
      <c r="AQ44" s="144"/>
      <c r="AR44" s="144"/>
      <c r="AS44" s="144"/>
      <c r="AT44" s="144"/>
      <c r="AU44" s="144"/>
      <c r="AV44" s="144"/>
      <c r="AW44" s="144"/>
      <c r="AX44" s="144"/>
      <c r="AY44" s="144"/>
      <c r="AZ44" s="144"/>
      <c r="BA44" s="144"/>
      <c r="BB44" s="144"/>
      <c r="BC44" s="144"/>
      <c r="BD44" s="144"/>
      <c r="BE44" s="144"/>
      <c r="BF44" s="144"/>
      <c r="BG44" s="144"/>
      <c r="BH44" s="144"/>
      <c r="BI44" s="144"/>
      <c r="BJ44" s="144"/>
      <c r="BK44" s="144"/>
      <c r="BL44" s="144"/>
      <c r="BM44" s="144"/>
      <c r="BN44" s="144"/>
      <c r="BO44" s="144"/>
      <c r="BP44" s="144"/>
      <c r="BQ44" s="144"/>
      <c r="BR44" s="144"/>
      <c r="BS44" s="144"/>
      <c r="BT44" s="144"/>
      <c r="BU44" s="144"/>
      <c r="BV44" s="144"/>
      <c r="BW44" s="144"/>
      <c r="BX44" s="144"/>
      <c r="BY44" s="144"/>
      <c r="BZ44" s="144"/>
      <c r="CA44" s="144"/>
      <c r="CB44" s="144"/>
      <c r="CC44" s="144"/>
      <c r="CD44" s="144"/>
      <c r="CE44" s="144"/>
      <c r="CF44" s="144"/>
      <c r="CG44" s="144"/>
      <c r="CH44" s="144"/>
      <c r="CI44" s="144"/>
      <c r="CJ44" s="144"/>
      <c r="CK44" s="144"/>
      <c r="CL44" s="144"/>
      <c r="CM44" s="144"/>
      <c r="CN44" s="144"/>
      <c r="CO44" s="144"/>
      <c r="CP44" s="144"/>
      <c r="CQ44" s="144"/>
      <c r="CR44" s="144"/>
      <c r="CS44" s="144"/>
      <c r="CT44" s="144"/>
      <c r="CU44" s="144"/>
      <c r="CV44" s="144"/>
    </row>
    <row r="45" s="20" customFormat="1" ht="18" customHeight="1" spans="1:100">
      <c r="A45" s="80" t="str">
        <f>IF($A$1&lt;&gt;"",参数计算!A47,"")</f>
        <v/>
      </c>
      <c r="B45" s="80" t="str">
        <f>IF($A$1&lt;&gt;"",参数计算!B47,"")</f>
        <v/>
      </c>
      <c r="C45" s="80" t="str">
        <f>IF($A$1&lt;&gt;"",参数计算!C47,"")</f>
        <v/>
      </c>
      <c r="D45" s="80" t="str">
        <f>IF($A$1&lt;&gt;"",参数计算!D47,"")</f>
        <v/>
      </c>
      <c r="E45" s="80" t="str">
        <f>IF($A$1&lt;&gt;"",参数计算!E47,"")</f>
        <v/>
      </c>
      <c r="F45" s="69" t="str">
        <f>IF($A45&lt;&gt;"",IF(F$5&lt;&gt;"",参数计算!FE47,""),"")</f>
        <v/>
      </c>
      <c r="G45" s="69" t="str">
        <f>IF($A45&lt;&gt;"",IF(G$5&lt;&gt;"",参数计算!FH47,""),"")</f>
        <v/>
      </c>
      <c r="H45" s="69" t="str">
        <f>IF($A45&lt;&gt;"",IF(H$5&lt;&gt;"",参数计算!FG47,""),"")</f>
        <v/>
      </c>
      <c r="I45" s="69" t="str">
        <f>IF($A45&lt;&gt;"",IF(I$5&lt;&gt;"",参数计算!FH47,""),"")</f>
        <v/>
      </c>
      <c r="J45" s="69" t="str">
        <f>IF($A45&lt;&gt;"",IF(J$5&lt;&gt;"",参数计算!FI47,""),"")</f>
        <v/>
      </c>
      <c r="K45" s="80" t="str">
        <f>IF(A45&lt;&gt;"",总评!D45,"")</f>
        <v/>
      </c>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c r="AI45" s="144"/>
      <c r="AJ45" s="144"/>
      <c r="AK45" s="144"/>
      <c r="AL45" s="144"/>
      <c r="AM45" s="144"/>
      <c r="AN45" s="144"/>
      <c r="AO45" s="144"/>
      <c r="AP45" s="144"/>
      <c r="AQ45" s="144"/>
      <c r="AR45" s="144"/>
      <c r="AS45" s="144"/>
      <c r="AT45" s="144"/>
      <c r="AU45" s="144"/>
      <c r="AV45" s="144"/>
      <c r="AW45" s="144"/>
      <c r="AX45" s="144"/>
      <c r="AY45" s="144"/>
      <c r="AZ45" s="144"/>
      <c r="BA45" s="144"/>
      <c r="BB45" s="144"/>
      <c r="BC45" s="144"/>
      <c r="BD45" s="144"/>
      <c r="BE45" s="144"/>
      <c r="BF45" s="144"/>
      <c r="BG45" s="144"/>
      <c r="BH45" s="144"/>
      <c r="BI45" s="144"/>
      <c r="BJ45" s="144"/>
      <c r="BK45" s="144"/>
      <c r="BL45" s="144"/>
      <c r="BM45" s="144"/>
      <c r="BN45" s="144"/>
      <c r="BO45" s="144"/>
      <c r="BP45" s="144"/>
      <c r="BQ45" s="144"/>
      <c r="BR45" s="144"/>
      <c r="BS45" s="144"/>
      <c r="BT45" s="144"/>
      <c r="BU45" s="144"/>
      <c r="BV45" s="144"/>
      <c r="BW45" s="144"/>
      <c r="BX45" s="144"/>
      <c r="BY45" s="144"/>
      <c r="BZ45" s="144"/>
      <c r="CA45" s="144"/>
      <c r="CB45" s="144"/>
      <c r="CC45" s="144"/>
      <c r="CD45" s="144"/>
      <c r="CE45" s="144"/>
      <c r="CF45" s="144"/>
      <c r="CG45" s="144"/>
      <c r="CH45" s="144"/>
      <c r="CI45" s="144"/>
      <c r="CJ45" s="144"/>
      <c r="CK45" s="144"/>
      <c r="CL45" s="144"/>
      <c r="CM45" s="144"/>
      <c r="CN45" s="144"/>
      <c r="CO45" s="144"/>
      <c r="CP45" s="144"/>
      <c r="CQ45" s="144"/>
      <c r="CR45" s="144"/>
      <c r="CS45" s="144"/>
      <c r="CT45" s="144"/>
      <c r="CU45" s="144"/>
      <c r="CV45" s="144"/>
    </row>
    <row r="46" s="20" customFormat="1" ht="18" customHeight="1" spans="1:100">
      <c r="A46" s="80" t="str">
        <f>IF($A$1&lt;&gt;"",参数计算!A48,"")</f>
        <v/>
      </c>
      <c r="B46" s="80" t="str">
        <f>IF($A$1&lt;&gt;"",参数计算!B48,"")</f>
        <v/>
      </c>
      <c r="C46" s="80" t="str">
        <f>IF($A$1&lt;&gt;"",参数计算!C48,"")</f>
        <v/>
      </c>
      <c r="D46" s="80" t="str">
        <f>IF($A$1&lt;&gt;"",参数计算!D48,"")</f>
        <v/>
      </c>
      <c r="E46" s="80" t="str">
        <f>IF($A$1&lt;&gt;"",参数计算!E48,"")</f>
        <v/>
      </c>
      <c r="F46" s="69" t="str">
        <f>IF($A46&lt;&gt;"",IF(F$5&lt;&gt;"",参数计算!FE48,""),"")</f>
        <v/>
      </c>
      <c r="G46" s="69" t="str">
        <f>IF($A46&lt;&gt;"",IF(G$5&lt;&gt;"",参数计算!FH48,""),"")</f>
        <v/>
      </c>
      <c r="H46" s="69" t="str">
        <f>IF($A46&lt;&gt;"",IF(H$5&lt;&gt;"",参数计算!FG48,""),"")</f>
        <v/>
      </c>
      <c r="I46" s="69" t="str">
        <f>IF($A46&lt;&gt;"",IF(I$5&lt;&gt;"",参数计算!FH48,""),"")</f>
        <v/>
      </c>
      <c r="J46" s="69" t="str">
        <f>IF($A46&lt;&gt;"",IF(J$5&lt;&gt;"",参数计算!FI48,""),"")</f>
        <v/>
      </c>
      <c r="K46" s="80" t="str">
        <f>IF(A46&lt;&gt;"",总评!D46,"")</f>
        <v/>
      </c>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4"/>
      <c r="BX46" s="144"/>
      <c r="BY46" s="144"/>
      <c r="BZ46" s="144"/>
      <c r="CA46" s="144"/>
      <c r="CB46" s="144"/>
      <c r="CC46" s="144"/>
      <c r="CD46" s="144"/>
      <c r="CE46" s="144"/>
      <c r="CF46" s="144"/>
      <c r="CG46" s="144"/>
      <c r="CH46" s="144"/>
      <c r="CI46" s="144"/>
      <c r="CJ46" s="144"/>
      <c r="CK46" s="144"/>
      <c r="CL46" s="144"/>
      <c r="CM46" s="144"/>
      <c r="CN46" s="144"/>
      <c r="CO46" s="144"/>
      <c r="CP46" s="144"/>
      <c r="CQ46" s="144"/>
      <c r="CR46" s="144"/>
      <c r="CS46" s="144"/>
      <c r="CT46" s="144"/>
      <c r="CU46" s="144"/>
      <c r="CV46" s="144"/>
    </row>
    <row r="47" s="20" customFormat="1" ht="18" customHeight="1" spans="1:100">
      <c r="A47" s="80" t="str">
        <f>IF($A$1&lt;&gt;"",参数计算!A49,"")</f>
        <v/>
      </c>
      <c r="B47" s="80" t="str">
        <f>IF($A$1&lt;&gt;"",参数计算!B49,"")</f>
        <v/>
      </c>
      <c r="C47" s="80" t="str">
        <f>IF($A$1&lt;&gt;"",参数计算!C49,"")</f>
        <v/>
      </c>
      <c r="D47" s="80" t="str">
        <f>IF($A$1&lt;&gt;"",参数计算!D49,"")</f>
        <v/>
      </c>
      <c r="E47" s="80" t="str">
        <f>IF($A$1&lt;&gt;"",参数计算!E49,"")</f>
        <v/>
      </c>
      <c r="F47" s="69" t="str">
        <f>IF($A47&lt;&gt;"",IF(F$5&lt;&gt;"",参数计算!FE49,""),"")</f>
        <v/>
      </c>
      <c r="G47" s="69" t="str">
        <f>IF($A47&lt;&gt;"",IF(G$5&lt;&gt;"",参数计算!FH49,""),"")</f>
        <v/>
      </c>
      <c r="H47" s="69" t="str">
        <f>IF($A47&lt;&gt;"",IF(H$5&lt;&gt;"",参数计算!FG49,""),"")</f>
        <v/>
      </c>
      <c r="I47" s="69" t="str">
        <f>IF($A47&lt;&gt;"",IF(I$5&lt;&gt;"",参数计算!FH49,""),"")</f>
        <v/>
      </c>
      <c r="J47" s="69" t="str">
        <f>IF($A47&lt;&gt;"",IF(J$5&lt;&gt;"",参数计算!FI49,""),"")</f>
        <v/>
      </c>
      <c r="K47" s="80" t="str">
        <f>IF(A47&lt;&gt;"",总评!D47,"")</f>
        <v/>
      </c>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44"/>
      <c r="AM47" s="144"/>
      <c r="AN47" s="144"/>
      <c r="AO47" s="144"/>
      <c r="AP47" s="144"/>
      <c r="AQ47" s="144"/>
      <c r="AR47" s="144"/>
      <c r="AS47" s="144"/>
      <c r="AT47" s="144"/>
      <c r="AU47" s="144"/>
      <c r="AV47" s="144"/>
      <c r="AW47" s="144"/>
      <c r="AX47" s="144"/>
      <c r="AY47" s="144"/>
      <c r="AZ47" s="144"/>
      <c r="BA47" s="144"/>
      <c r="BB47" s="144"/>
      <c r="BC47" s="144"/>
      <c r="BD47" s="144"/>
      <c r="BE47" s="144"/>
      <c r="BF47" s="144"/>
      <c r="BG47" s="144"/>
      <c r="BH47" s="144"/>
      <c r="BI47" s="144"/>
      <c r="BJ47" s="144"/>
      <c r="BK47" s="144"/>
      <c r="BL47" s="144"/>
      <c r="BM47" s="144"/>
      <c r="BN47" s="144"/>
      <c r="BO47" s="144"/>
      <c r="BP47" s="144"/>
      <c r="BQ47" s="144"/>
      <c r="BR47" s="144"/>
      <c r="BS47" s="144"/>
      <c r="BT47" s="144"/>
      <c r="BU47" s="144"/>
      <c r="BV47" s="144"/>
      <c r="BW47" s="144"/>
      <c r="BX47" s="144"/>
      <c r="BY47" s="144"/>
      <c r="BZ47" s="144"/>
      <c r="CA47" s="144"/>
      <c r="CB47" s="144"/>
      <c r="CC47" s="144"/>
      <c r="CD47" s="144"/>
      <c r="CE47" s="144"/>
      <c r="CF47" s="144"/>
      <c r="CG47" s="144"/>
      <c r="CH47" s="144"/>
      <c r="CI47" s="144"/>
      <c r="CJ47" s="144"/>
      <c r="CK47" s="144"/>
      <c r="CL47" s="144"/>
      <c r="CM47" s="144"/>
      <c r="CN47" s="144"/>
      <c r="CO47" s="144"/>
      <c r="CP47" s="144"/>
      <c r="CQ47" s="144"/>
      <c r="CR47" s="144"/>
      <c r="CS47" s="144"/>
      <c r="CT47" s="144"/>
      <c r="CU47" s="144"/>
      <c r="CV47" s="144"/>
    </row>
    <row r="48" s="20" customFormat="1" ht="18" customHeight="1" spans="1:100">
      <c r="A48" s="80" t="str">
        <f>IF($A$1&lt;&gt;"",参数计算!A50,"")</f>
        <v/>
      </c>
      <c r="B48" s="80" t="str">
        <f>IF($A$1&lt;&gt;"",参数计算!B50,"")</f>
        <v/>
      </c>
      <c r="C48" s="80" t="str">
        <f>IF($A$1&lt;&gt;"",参数计算!C50,"")</f>
        <v/>
      </c>
      <c r="D48" s="80" t="str">
        <f>IF($A$1&lt;&gt;"",参数计算!D50,"")</f>
        <v/>
      </c>
      <c r="E48" s="80" t="str">
        <f>IF($A$1&lt;&gt;"",参数计算!E50,"")</f>
        <v/>
      </c>
      <c r="F48" s="69" t="str">
        <f>IF($A48&lt;&gt;"",IF(F$5&lt;&gt;"",参数计算!FE50,""),"")</f>
        <v/>
      </c>
      <c r="G48" s="69" t="str">
        <f>IF($A48&lt;&gt;"",IF(G$5&lt;&gt;"",参数计算!FH50,""),"")</f>
        <v/>
      </c>
      <c r="H48" s="69" t="str">
        <f>IF($A48&lt;&gt;"",IF(H$5&lt;&gt;"",参数计算!FG50,""),"")</f>
        <v/>
      </c>
      <c r="I48" s="69" t="str">
        <f>IF($A48&lt;&gt;"",IF(I$5&lt;&gt;"",参数计算!FH50,""),"")</f>
        <v/>
      </c>
      <c r="J48" s="69" t="str">
        <f>IF($A48&lt;&gt;"",IF(J$5&lt;&gt;"",参数计算!FI50,""),"")</f>
        <v/>
      </c>
      <c r="K48" s="80" t="str">
        <f>IF(A48&lt;&gt;"",总评!D48,"")</f>
        <v/>
      </c>
      <c r="L48" s="144"/>
      <c r="M48" s="144"/>
      <c r="N48" s="144"/>
      <c r="O48" s="144"/>
      <c r="P48" s="144"/>
      <c r="Q48" s="144"/>
      <c r="R48" s="144"/>
      <c r="S48" s="144"/>
      <c r="T48" s="144"/>
      <c r="U48" s="144"/>
      <c r="V48" s="144"/>
      <c r="W48" s="144"/>
      <c r="X48" s="144"/>
      <c r="Y48" s="144"/>
      <c r="Z48" s="144"/>
      <c r="AA48" s="144"/>
      <c r="AB48" s="144"/>
      <c r="AC48" s="144"/>
      <c r="AD48" s="144"/>
      <c r="AE48" s="144"/>
      <c r="AF48" s="144"/>
      <c r="AG48" s="144"/>
      <c r="AH48" s="144"/>
      <c r="AI48" s="144"/>
      <c r="AJ48" s="144"/>
      <c r="AK48" s="144"/>
      <c r="AL48" s="144"/>
      <c r="AM48" s="144"/>
      <c r="AN48" s="144"/>
      <c r="AO48" s="144"/>
      <c r="AP48" s="144"/>
      <c r="AQ48" s="144"/>
      <c r="AR48" s="144"/>
      <c r="AS48" s="144"/>
      <c r="AT48" s="144"/>
      <c r="AU48" s="144"/>
      <c r="AV48" s="144"/>
      <c r="AW48" s="144"/>
      <c r="AX48" s="144"/>
      <c r="AY48" s="144"/>
      <c r="AZ48" s="144"/>
      <c r="BA48" s="144"/>
      <c r="BB48" s="144"/>
      <c r="BC48" s="144"/>
      <c r="BD48" s="144"/>
      <c r="BE48" s="144"/>
      <c r="BF48" s="144"/>
      <c r="BG48" s="144"/>
      <c r="BH48" s="144"/>
      <c r="BI48" s="144"/>
      <c r="BJ48" s="144"/>
      <c r="BK48" s="144"/>
      <c r="BL48" s="144"/>
      <c r="BM48" s="144"/>
      <c r="BN48" s="144"/>
      <c r="BO48" s="144"/>
      <c r="BP48" s="144"/>
      <c r="BQ48" s="144"/>
      <c r="BR48" s="144"/>
      <c r="BS48" s="144"/>
      <c r="BT48" s="144"/>
      <c r="BU48" s="144"/>
      <c r="BV48" s="144"/>
      <c r="BW48" s="144"/>
      <c r="BX48" s="144"/>
      <c r="BY48" s="144"/>
      <c r="BZ48" s="144"/>
      <c r="CA48" s="144"/>
      <c r="CB48" s="144"/>
      <c r="CC48" s="144"/>
      <c r="CD48" s="144"/>
      <c r="CE48" s="144"/>
      <c r="CF48" s="144"/>
      <c r="CG48" s="144"/>
      <c r="CH48" s="144"/>
      <c r="CI48" s="144"/>
      <c r="CJ48" s="144"/>
      <c r="CK48" s="144"/>
      <c r="CL48" s="144"/>
      <c r="CM48" s="144"/>
      <c r="CN48" s="144"/>
      <c r="CO48" s="144"/>
      <c r="CP48" s="144"/>
      <c r="CQ48" s="144"/>
      <c r="CR48" s="144"/>
      <c r="CS48" s="144"/>
      <c r="CT48" s="144"/>
      <c r="CU48" s="144"/>
      <c r="CV48" s="144"/>
    </row>
    <row r="49" s="20" customFormat="1" ht="18" customHeight="1" spans="1:100">
      <c r="A49" s="80" t="str">
        <f>IF($A$1&lt;&gt;"",参数计算!A51,"")</f>
        <v/>
      </c>
      <c r="B49" s="80" t="str">
        <f>IF($A$1&lt;&gt;"",参数计算!B51,"")</f>
        <v/>
      </c>
      <c r="C49" s="80" t="str">
        <f>IF($A$1&lt;&gt;"",参数计算!C51,"")</f>
        <v/>
      </c>
      <c r="D49" s="80" t="str">
        <f>IF($A$1&lt;&gt;"",参数计算!D51,"")</f>
        <v/>
      </c>
      <c r="E49" s="80" t="str">
        <f>IF($A$1&lt;&gt;"",参数计算!E51,"")</f>
        <v/>
      </c>
      <c r="F49" s="69" t="str">
        <f>IF($A49&lt;&gt;"",IF(F$5&lt;&gt;"",参数计算!FE51,""),"")</f>
        <v/>
      </c>
      <c r="G49" s="69" t="str">
        <f>IF($A49&lt;&gt;"",IF(G$5&lt;&gt;"",参数计算!FH51,""),"")</f>
        <v/>
      </c>
      <c r="H49" s="69" t="str">
        <f>IF($A49&lt;&gt;"",IF(H$5&lt;&gt;"",参数计算!FG51,""),"")</f>
        <v/>
      </c>
      <c r="I49" s="69" t="str">
        <f>IF($A49&lt;&gt;"",IF(I$5&lt;&gt;"",参数计算!FH51,""),"")</f>
        <v/>
      </c>
      <c r="J49" s="69" t="str">
        <f>IF($A49&lt;&gt;"",IF(J$5&lt;&gt;"",参数计算!FI51,""),"")</f>
        <v/>
      </c>
      <c r="K49" s="80" t="str">
        <f>IF(A49&lt;&gt;"",总评!D49,"")</f>
        <v/>
      </c>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4"/>
      <c r="AM49" s="144"/>
      <c r="AN49" s="144"/>
      <c r="AO49" s="144"/>
      <c r="AP49" s="144"/>
      <c r="AQ49" s="144"/>
      <c r="AR49" s="144"/>
      <c r="AS49" s="144"/>
      <c r="AT49" s="144"/>
      <c r="AU49" s="144"/>
      <c r="AV49" s="144"/>
      <c r="AW49" s="144"/>
      <c r="AX49" s="144"/>
      <c r="AY49" s="144"/>
      <c r="AZ49" s="144"/>
      <c r="BA49" s="144"/>
      <c r="BB49" s="144"/>
      <c r="BC49" s="144"/>
      <c r="BD49" s="144"/>
      <c r="BE49" s="144"/>
      <c r="BF49" s="144"/>
      <c r="BG49" s="144"/>
      <c r="BH49" s="144"/>
      <c r="BI49" s="144"/>
      <c r="BJ49" s="144"/>
      <c r="BK49" s="144"/>
      <c r="BL49" s="144"/>
      <c r="BM49" s="144"/>
      <c r="BN49" s="144"/>
      <c r="BO49" s="144"/>
      <c r="BP49" s="144"/>
      <c r="BQ49" s="144"/>
      <c r="BR49" s="144"/>
      <c r="BS49" s="144"/>
      <c r="BT49" s="144"/>
      <c r="BU49" s="144"/>
      <c r="BV49" s="144"/>
      <c r="BW49" s="144"/>
      <c r="BX49" s="144"/>
      <c r="BY49" s="144"/>
      <c r="BZ49" s="144"/>
      <c r="CA49" s="144"/>
      <c r="CB49" s="144"/>
      <c r="CC49" s="144"/>
      <c r="CD49" s="144"/>
      <c r="CE49" s="144"/>
      <c r="CF49" s="144"/>
      <c r="CG49" s="144"/>
      <c r="CH49" s="144"/>
      <c r="CI49" s="144"/>
      <c r="CJ49" s="144"/>
      <c r="CK49" s="144"/>
      <c r="CL49" s="144"/>
      <c r="CM49" s="144"/>
      <c r="CN49" s="144"/>
      <c r="CO49" s="144"/>
      <c r="CP49" s="144"/>
      <c r="CQ49" s="144"/>
      <c r="CR49" s="144"/>
      <c r="CS49" s="144"/>
      <c r="CT49" s="144"/>
      <c r="CU49" s="144"/>
      <c r="CV49" s="144"/>
    </row>
    <row r="50" s="20" customFormat="1" ht="18" customHeight="1" spans="1:100">
      <c r="A50" s="80" t="str">
        <f>IF($A$1&lt;&gt;"",参数计算!A52,"")</f>
        <v/>
      </c>
      <c r="B50" s="80" t="str">
        <f>IF($A$1&lt;&gt;"",参数计算!B52,"")</f>
        <v/>
      </c>
      <c r="C50" s="80" t="str">
        <f>IF($A$1&lt;&gt;"",参数计算!C52,"")</f>
        <v/>
      </c>
      <c r="D50" s="80" t="str">
        <f>IF($A$1&lt;&gt;"",参数计算!D52,"")</f>
        <v/>
      </c>
      <c r="E50" s="80" t="str">
        <f>IF($A$1&lt;&gt;"",参数计算!E52,"")</f>
        <v/>
      </c>
      <c r="F50" s="69" t="str">
        <f>IF($A50&lt;&gt;"",IF(F$5&lt;&gt;"",参数计算!FE52,""),"")</f>
        <v/>
      </c>
      <c r="G50" s="69" t="str">
        <f>IF($A50&lt;&gt;"",IF(G$5&lt;&gt;"",参数计算!FH52,""),"")</f>
        <v/>
      </c>
      <c r="H50" s="69" t="str">
        <f>IF($A50&lt;&gt;"",IF(H$5&lt;&gt;"",参数计算!FG52,""),"")</f>
        <v/>
      </c>
      <c r="I50" s="69" t="str">
        <f>IF($A50&lt;&gt;"",IF(I$5&lt;&gt;"",参数计算!FH52,""),"")</f>
        <v/>
      </c>
      <c r="J50" s="69" t="str">
        <f>IF($A50&lt;&gt;"",IF(J$5&lt;&gt;"",参数计算!FI52,""),"")</f>
        <v/>
      </c>
      <c r="K50" s="80" t="str">
        <f>IF(A50&lt;&gt;"",总评!D50,"")</f>
        <v/>
      </c>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4"/>
      <c r="BX50" s="144"/>
      <c r="BY50" s="144"/>
      <c r="BZ50" s="144"/>
      <c r="CA50" s="144"/>
      <c r="CB50" s="144"/>
      <c r="CC50" s="144"/>
      <c r="CD50" s="144"/>
      <c r="CE50" s="144"/>
      <c r="CF50" s="144"/>
      <c r="CG50" s="144"/>
      <c r="CH50" s="144"/>
      <c r="CI50" s="144"/>
      <c r="CJ50" s="144"/>
      <c r="CK50" s="144"/>
      <c r="CL50" s="144"/>
      <c r="CM50" s="144"/>
      <c r="CN50" s="144"/>
      <c r="CO50" s="144"/>
      <c r="CP50" s="144"/>
      <c r="CQ50" s="144"/>
      <c r="CR50" s="144"/>
      <c r="CS50" s="144"/>
      <c r="CT50" s="144"/>
      <c r="CU50" s="144"/>
      <c r="CV50" s="144"/>
    </row>
    <row r="51" s="20" customFormat="1" ht="18" customHeight="1" spans="1:100">
      <c r="A51" s="80" t="str">
        <f>IF($A$1&lt;&gt;"",参数计算!A53,"")</f>
        <v/>
      </c>
      <c r="B51" s="80" t="str">
        <f>IF($A$1&lt;&gt;"",参数计算!B53,"")</f>
        <v/>
      </c>
      <c r="C51" s="80" t="str">
        <f>IF($A$1&lt;&gt;"",参数计算!C53,"")</f>
        <v/>
      </c>
      <c r="D51" s="80" t="str">
        <f>IF($A$1&lt;&gt;"",参数计算!D53,"")</f>
        <v/>
      </c>
      <c r="E51" s="80" t="str">
        <f>IF($A$1&lt;&gt;"",参数计算!E53,"")</f>
        <v/>
      </c>
      <c r="F51" s="69" t="str">
        <f>IF($A51&lt;&gt;"",IF(F$5&lt;&gt;"",参数计算!FE53,""),"")</f>
        <v/>
      </c>
      <c r="G51" s="69" t="str">
        <f>IF($A51&lt;&gt;"",IF(G$5&lt;&gt;"",参数计算!FH53,""),"")</f>
        <v/>
      </c>
      <c r="H51" s="69" t="str">
        <f>IF($A51&lt;&gt;"",IF(H$5&lt;&gt;"",参数计算!FG53,""),"")</f>
        <v/>
      </c>
      <c r="I51" s="69" t="str">
        <f>IF($A51&lt;&gt;"",IF(I$5&lt;&gt;"",参数计算!FH53,""),"")</f>
        <v/>
      </c>
      <c r="J51" s="69" t="str">
        <f>IF($A51&lt;&gt;"",IF(J$5&lt;&gt;"",参数计算!FI53,""),"")</f>
        <v/>
      </c>
      <c r="K51" s="80" t="str">
        <f>IF(A51&lt;&gt;"",总评!D51,"")</f>
        <v/>
      </c>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4"/>
      <c r="BX51" s="144"/>
      <c r="BY51" s="144"/>
      <c r="BZ51" s="144"/>
      <c r="CA51" s="144"/>
      <c r="CB51" s="144"/>
      <c r="CC51" s="144"/>
      <c r="CD51" s="144"/>
      <c r="CE51" s="144"/>
      <c r="CF51" s="144"/>
      <c r="CG51" s="144"/>
      <c r="CH51" s="144"/>
      <c r="CI51" s="144"/>
      <c r="CJ51" s="144"/>
      <c r="CK51" s="144"/>
      <c r="CL51" s="144"/>
      <c r="CM51" s="144"/>
      <c r="CN51" s="144"/>
      <c r="CO51" s="144"/>
      <c r="CP51" s="144"/>
      <c r="CQ51" s="144"/>
      <c r="CR51" s="144"/>
      <c r="CS51" s="144"/>
      <c r="CT51" s="144"/>
      <c r="CU51" s="144"/>
      <c r="CV51" s="144"/>
    </row>
    <row r="52" s="20" customFormat="1" ht="18" customHeight="1" spans="1:100">
      <c r="A52" s="80" t="str">
        <f>IF($A$1&lt;&gt;"",参数计算!A54,"")</f>
        <v/>
      </c>
      <c r="B52" s="80" t="str">
        <f>IF($A$1&lt;&gt;"",参数计算!B54,"")</f>
        <v/>
      </c>
      <c r="C52" s="80" t="str">
        <f>IF($A$1&lt;&gt;"",参数计算!C54,"")</f>
        <v/>
      </c>
      <c r="D52" s="80" t="str">
        <f>IF($A$1&lt;&gt;"",参数计算!D54,"")</f>
        <v/>
      </c>
      <c r="E52" s="80" t="str">
        <f>IF($A$1&lt;&gt;"",参数计算!E54,"")</f>
        <v/>
      </c>
      <c r="F52" s="69" t="str">
        <f>IF($A52&lt;&gt;"",IF(F$5&lt;&gt;"",参数计算!FE54,""),"")</f>
        <v/>
      </c>
      <c r="G52" s="69" t="str">
        <f>IF($A52&lt;&gt;"",IF(G$5&lt;&gt;"",参数计算!FH54,""),"")</f>
        <v/>
      </c>
      <c r="H52" s="69" t="str">
        <f>IF($A52&lt;&gt;"",IF(H$5&lt;&gt;"",参数计算!FG54,""),"")</f>
        <v/>
      </c>
      <c r="I52" s="69" t="str">
        <f>IF($A52&lt;&gt;"",IF(I$5&lt;&gt;"",参数计算!FH54,""),"")</f>
        <v/>
      </c>
      <c r="J52" s="69" t="str">
        <f>IF($A52&lt;&gt;"",IF(J$5&lt;&gt;"",参数计算!FI54,""),"")</f>
        <v/>
      </c>
      <c r="K52" s="80" t="str">
        <f>IF(A52&lt;&gt;"",总评!D52,"")</f>
        <v/>
      </c>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44"/>
      <c r="AM52" s="144"/>
      <c r="AN52" s="144"/>
      <c r="AO52" s="144"/>
      <c r="AP52" s="144"/>
      <c r="AQ52" s="144"/>
      <c r="AR52" s="144"/>
      <c r="AS52" s="144"/>
      <c r="AT52" s="144"/>
      <c r="AU52" s="144"/>
      <c r="AV52" s="144"/>
      <c r="AW52" s="144"/>
      <c r="AX52" s="144"/>
      <c r="AY52" s="144"/>
      <c r="AZ52" s="144"/>
      <c r="BA52" s="144"/>
      <c r="BB52" s="144"/>
      <c r="BC52" s="144"/>
      <c r="BD52" s="144"/>
      <c r="BE52" s="144"/>
      <c r="BF52" s="144"/>
      <c r="BG52" s="144"/>
      <c r="BH52" s="144"/>
      <c r="BI52" s="144"/>
      <c r="BJ52" s="144"/>
      <c r="BK52" s="144"/>
      <c r="BL52" s="144"/>
      <c r="BM52" s="144"/>
      <c r="BN52" s="144"/>
      <c r="BO52" s="144"/>
      <c r="BP52" s="144"/>
      <c r="BQ52" s="144"/>
      <c r="BR52" s="144"/>
      <c r="BS52" s="144"/>
      <c r="BT52" s="144"/>
      <c r="BU52" s="144"/>
      <c r="BV52" s="144"/>
      <c r="BW52" s="144"/>
      <c r="BX52" s="144"/>
      <c r="BY52" s="144"/>
      <c r="BZ52" s="144"/>
      <c r="CA52" s="144"/>
      <c r="CB52" s="144"/>
      <c r="CC52" s="144"/>
      <c r="CD52" s="144"/>
      <c r="CE52" s="144"/>
      <c r="CF52" s="144"/>
      <c r="CG52" s="144"/>
      <c r="CH52" s="144"/>
      <c r="CI52" s="144"/>
      <c r="CJ52" s="144"/>
      <c r="CK52" s="144"/>
      <c r="CL52" s="144"/>
      <c r="CM52" s="144"/>
      <c r="CN52" s="144"/>
      <c r="CO52" s="144"/>
      <c r="CP52" s="144"/>
      <c r="CQ52" s="144"/>
      <c r="CR52" s="144"/>
      <c r="CS52" s="144"/>
      <c r="CT52" s="144"/>
      <c r="CU52" s="144"/>
      <c r="CV52" s="144"/>
    </row>
    <row r="53" ht="18" customHeight="1" spans="1:100">
      <c r="A53" s="80" t="str">
        <f>IF($A$1&lt;&gt;"",参数计算!A55,"")</f>
        <v/>
      </c>
      <c r="B53" s="80" t="str">
        <f>IF($A$1&lt;&gt;"",参数计算!B55,"")</f>
        <v/>
      </c>
      <c r="C53" s="80" t="str">
        <f>IF($A$1&lt;&gt;"",参数计算!C55,"")</f>
        <v/>
      </c>
      <c r="D53" s="80" t="str">
        <f>IF($A$1&lt;&gt;"",参数计算!D55,"")</f>
        <v/>
      </c>
      <c r="E53" s="80" t="str">
        <f>IF($A$1&lt;&gt;"",参数计算!E55,"")</f>
        <v/>
      </c>
      <c r="F53" s="69" t="str">
        <f>IF($A53&lt;&gt;"",IF(F$5&lt;&gt;"",参数计算!FE55,""),"")</f>
        <v/>
      </c>
      <c r="G53" s="69" t="str">
        <f>IF($A53&lt;&gt;"",IF(G$5&lt;&gt;"",参数计算!FH55,""),"")</f>
        <v/>
      </c>
      <c r="H53" s="69" t="str">
        <f>IF($A53&lt;&gt;"",IF(H$5&lt;&gt;"",参数计算!FG55,""),"")</f>
        <v/>
      </c>
      <c r="I53" s="69" t="str">
        <f>IF($A53&lt;&gt;"",IF(I$5&lt;&gt;"",参数计算!FH55,""),"")</f>
        <v/>
      </c>
      <c r="J53" s="69" t="str">
        <f>IF($A53&lt;&gt;"",IF(J$5&lt;&gt;"",参数计算!FI55,""),"")</f>
        <v/>
      </c>
      <c r="K53" s="80" t="str">
        <f>IF(A53&lt;&gt;"",总评!D53,"")</f>
        <v/>
      </c>
    </row>
    <row r="54" ht="18" customHeight="1" spans="1:100">
      <c r="A54" s="80" t="str">
        <f>IF($A$1&lt;&gt;"",参数计算!A56,"")</f>
        <v/>
      </c>
      <c r="B54" s="80" t="str">
        <f>IF($A$1&lt;&gt;"",参数计算!B56,"")</f>
        <v/>
      </c>
      <c r="C54" s="80" t="str">
        <f>IF($A$1&lt;&gt;"",参数计算!C56,"")</f>
        <v/>
      </c>
      <c r="D54" s="80" t="str">
        <f>IF($A$1&lt;&gt;"",参数计算!D56,"")</f>
        <v/>
      </c>
      <c r="E54" s="80" t="str">
        <f>IF($A$1&lt;&gt;"",参数计算!E56,"")</f>
        <v/>
      </c>
      <c r="F54" s="69" t="str">
        <f>IF($A54&lt;&gt;"",IF(F$5&lt;&gt;"",参数计算!FE56,""),"")</f>
        <v/>
      </c>
      <c r="G54" s="69" t="str">
        <f>IF($A54&lt;&gt;"",IF(G$5&lt;&gt;"",参数计算!FH56,""),"")</f>
        <v/>
      </c>
      <c r="H54" s="69" t="str">
        <f>IF($A54&lt;&gt;"",IF(H$5&lt;&gt;"",参数计算!FG56,""),"")</f>
        <v/>
      </c>
      <c r="I54" s="69" t="str">
        <f>IF($A54&lt;&gt;"",IF(I$5&lt;&gt;"",参数计算!FH56,""),"")</f>
        <v/>
      </c>
      <c r="J54" s="69" t="str">
        <f>IF($A54&lt;&gt;"",IF(J$5&lt;&gt;"",参数计算!FI56,""),"")</f>
        <v/>
      </c>
      <c r="K54" s="80" t="str">
        <f>IF(A54&lt;&gt;"",总评!D54,"")</f>
        <v/>
      </c>
    </row>
    <row r="55" ht="18" customHeight="1" spans="1:100">
      <c r="A55" s="80" t="str">
        <f>IF($A$1&lt;&gt;"",参数计算!A57,"")</f>
        <v/>
      </c>
      <c r="B55" s="80" t="str">
        <f>IF($A$1&lt;&gt;"",参数计算!B57,"")</f>
        <v/>
      </c>
      <c r="C55" s="80" t="str">
        <f>IF($A$1&lt;&gt;"",参数计算!C57,"")</f>
        <v/>
      </c>
      <c r="D55" s="80" t="str">
        <f>IF($A$1&lt;&gt;"",参数计算!D57,"")</f>
        <v/>
      </c>
      <c r="E55" s="80" t="str">
        <f>IF($A$1&lt;&gt;"",参数计算!E57,"")</f>
        <v/>
      </c>
      <c r="F55" s="69" t="str">
        <f>IF($A55&lt;&gt;"",IF(F$5&lt;&gt;"",参数计算!FE57,""),"")</f>
        <v/>
      </c>
      <c r="G55" s="69" t="str">
        <f>IF($A55&lt;&gt;"",IF(G$5&lt;&gt;"",参数计算!FH57,""),"")</f>
        <v/>
      </c>
      <c r="H55" s="69" t="str">
        <f>IF($A55&lt;&gt;"",IF(H$5&lt;&gt;"",参数计算!FG57,""),"")</f>
        <v/>
      </c>
      <c r="I55" s="69" t="str">
        <f>IF($A55&lt;&gt;"",IF(I$5&lt;&gt;"",参数计算!FH57,""),"")</f>
        <v/>
      </c>
      <c r="J55" s="69" t="str">
        <f>IF($A55&lt;&gt;"",IF(J$5&lt;&gt;"",参数计算!FI57,""),"")</f>
        <v/>
      </c>
      <c r="K55" s="80" t="str">
        <f>IF(A55&lt;&gt;"",总评!D55,"")</f>
        <v/>
      </c>
    </row>
    <row r="56" ht="18" customHeight="1" spans="1:100">
      <c r="A56" s="80" t="str">
        <f>IF($A$1&lt;&gt;"",参数计算!A58,"")</f>
        <v/>
      </c>
      <c r="B56" s="80" t="str">
        <f>IF($A$1&lt;&gt;"",参数计算!B58,"")</f>
        <v/>
      </c>
      <c r="C56" s="80" t="str">
        <f>IF($A$1&lt;&gt;"",参数计算!C58,"")</f>
        <v/>
      </c>
      <c r="D56" s="80" t="str">
        <f>IF($A$1&lt;&gt;"",参数计算!D58,"")</f>
        <v/>
      </c>
      <c r="E56" s="80" t="str">
        <f>IF($A$1&lt;&gt;"",参数计算!E58,"")</f>
        <v/>
      </c>
      <c r="F56" s="69" t="str">
        <f>IF($A56&lt;&gt;"",IF(F$5&lt;&gt;"",参数计算!FE58,""),"")</f>
        <v/>
      </c>
      <c r="G56" s="69" t="str">
        <f>IF($A56&lt;&gt;"",IF(G$5&lt;&gt;"",参数计算!FH58,""),"")</f>
        <v/>
      </c>
      <c r="H56" s="69" t="str">
        <f>IF($A56&lt;&gt;"",IF(H$5&lt;&gt;"",参数计算!FG58,""),"")</f>
        <v/>
      </c>
      <c r="I56" s="69" t="str">
        <f>IF($A56&lt;&gt;"",IF(I$5&lt;&gt;"",参数计算!FH58,""),"")</f>
        <v/>
      </c>
      <c r="J56" s="69" t="str">
        <f>IF($A56&lt;&gt;"",IF(J$5&lt;&gt;"",参数计算!FI58,""),"")</f>
        <v/>
      </c>
      <c r="K56" s="80" t="str">
        <f>IF(A56&lt;&gt;"",总评!D56,"")</f>
        <v/>
      </c>
    </row>
    <row r="57" ht="18" customHeight="1" spans="1:100">
      <c r="A57" s="80" t="str">
        <f>IF($A$1&lt;&gt;"",参数计算!A59,"")</f>
        <v/>
      </c>
      <c r="B57" s="80" t="str">
        <f>IF($A$1&lt;&gt;"",参数计算!B59,"")</f>
        <v/>
      </c>
      <c r="C57" s="80" t="str">
        <f>IF($A$1&lt;&gt;"",参数计算!C59,"")</f>
        <v/>
      </c>
      <c r="D57" s="80" t="str">
        <f>IF($A$1&lt;&gt;"",参数计算!D59,"")</f>
        <v/>
      </c>
      <c r="E57" s="80" t="str">
        <f>IF($A$1&lt;&gt;"",参数计算!E59,"")</f>
        <v/>
      </c>
      <c r="F57" s="69" t="str">
        <f>IF($A57&lt;&gt;"",IF(F$5&lt;&gt;"",参数计算!FE59,""),"")</f>
        <v/>
      </c>
      <c r="G57" s="69" t="str">
        <f>IF($A57&lt;&gt;"",IF(G$5&lt;&gt;"",参数计算!FH59,""),"")</f>
        <v/>
      </c>
      <c r="H57" s="69" t="str">
        <f>IF($A57&lt;&gt;"",IF(H$5&lt;&gt;"",参数计算!FG59,""),"")</f>
        <v/>
      </c>
      <c r="I57" s="69" t="str">
        <f>IF($A57&lt;&gt;"",IF(I$5&lt;&gt;"",参数计算!FH59,""),"")</f>
        <v/>
      </c>
      <c r="J57" s="69" t="str">
        <f>IF($A57&lt;&gt;"",IF(J$5&lt;&gt;"",参数计算!FI59,""),"")</f>
        <v/>
      </c>
      <c r="K57" s="80" t="str">
        <f>IF(A57&lt;&gt;"",总评!D57,"")</f>
        <v/>
      </c>
    </row>
    <row r="58" ht="18" customHeight="1" spans="1:100">
      <c r="A58" s="80" t="str">
        <f>IF($A$1&lt;&gt;"",参数计算!A60,"")</f>
        <v/>
      </c>
      <c r="B58" s="80" t="str">
        <f>IF($A$1&lt;&gt;"",参数计算!B60,"")</f>
        <v/>
      </c>
      <c r="C58" s="80" t="str">
        <f>IF($A$1&lt;&gt;"",参数计算!C60,"")</f>
        <v/>
      </c>
      <c r="D58" s="80" t="str">
        <f>IF($A$1&lt;&gt;"",参数计算!D60,"")</f>
        <v/>
      </c>
      <c r="E58" s="80" t="str">
        <f>IF($A$1&lt;&gt;"",参数计算!E60,"")</f>
        <v/>
      </c>
      <c r="F58" s="69" t="str">
        <f>IF($A58&lt;&gt;"",IF(F$5&lt;&gt;"",参数计算!FE60,""),"")</f>
        <v/>
      </c>
      <c r="G58" s="69" t="str">
        <f>IF($A58&lt;&gt;"",IF(G$5&lt;&gt;"",参数计算!FH60,""),"")</f>
        <v/>
      </c>
      <c r="H58" s="69" t="str">
        <f>IF($A58&lt;&gt;"",IF(H$5&lt;&gt;"",参数计算!FG60,""),"")</f>
        <v/>
      </c>
      <c r="I58" s="69" t="str">
        <f>IF($A58&lt;&gt;"",IF(I$5&lt;&gt;"",参数计算!FH60,""),"")</f>
        <v/>
      </c>
      <c r="J58" s="69" t="str">
        <f>IF($A58&lt;&gt;"",IF(J$5&lt;&gt;"",参数计算!FI60,""),"")</f>
        <v/>
      </c>
      <c r="K58" s="80" t="str">
        <f>IF(A58&lt;&gt;"",总评!D58,"")</f>
        <v/>
      </c>
    </row>
    <row r="59" ht="18" customHeight="1" spans="1:100">
      <c r="A59" s="80" t="str">
        <f>IF($A$1&lt;&gt;"",参数计算!A61,"")</f>
        <v/>
      </c>
      <c r="B59" s="80" t="str">
        <f>IF($A$1&lt;&gt;"",参数计算!B61,"")</f>
        <v/>
      </c>
      <c r="C59" s="80" t="str">
        <f>IF($A$1&lt;&gt;"",参数计算!C61,"")</f>
        <v/>
      </c>
      <c r="D59" s="80" t="str">
        <f>IF($A$1&lt;&gt;"",参数计算!D61,"")</f>
        <v/>
      </c>
      <c r="E59" s="80" t="str">
        <f>IF($A$1&lt;&gt;"",参数计算!E61,"")</f>
        <v/>
      </c>
      <c r="F59" s="69" t="str">
        <f>IF($A59&lt;&gt;"",IF(F$5&lt;&gt;"",参数计算!FE61,""),"")</f>
        <v/>
      </c>
      <c r="G59" s="69" t="str">
        <f>IF($A59&lt;&gt;"",IF(G$5&lt;&gt;"",参数计算!FH61,""),"")</f>
        <v/>
      </c>
      <c r="H59" s="69" t="str">
        <f>IF($A59&lt;&gt;"",IF(H$5&lt;&gt;"",参数计算!FG61,""),"")</f>
        <v/>
      </c>
      <c r="I59" s="69" t="str">
        <f>IF($A59&lt;&gt;"",IF(I$5&lt;&gt;"",参数计算!FH61,""),"")</f>
        <v/>
      </c>
      <c r="J59" s="69" t="str">
        <f>IF($A59&lt;&gt;"",IF(J$5&lt;&gt;"",参数计算!FI61,""),"")</f>
        <v/>
      </c>
      <c r="K59" s="80" t="str">
        <f>IF(A59&lt;&gt;"",总评!D59,"")</f>
        <v/>
      </c>
    </row>
    <row r="60" ht="18" customHeight="1" spans="1:100">
      <c r="A60" s="80" t="str">
        <f>IF($A$1&lt;&gt;"",参数计算!A62,"")</f>
        <v/>
      </c>
      <c r="B60" s="80" t="str">
        <f>IF($A$1&lt;&gt;"",参数计算!B62,"")</f>
        <v/>
      </c>
      <c r="C60" s="80" t="str">
        <f>IF($A$1&lt;&gt;"",参数计算!C62,"")</f>
        <v/>
      </c>
      <c r="D60" s="80" t="str">
        <f>IF($A$1&lt;&gt;"",参数计算!D62,"")</f>
        <v/>
      </c>
      <c r="E60" s="80" t="str">
        <f>IF($A$1&lt;&gt;"",参数计算!E62,"")</f>
        <v/>
      </c>
      <c r="F60" s="69" t="str">
        <f>IF($A60&lt;&gt;"",IF(F$5&lt;&gt;"",参数计算!FE62,""),"")</f>
        <v/>
      </c>
      <c r="G60" s="69" t="str">
        <f>IF($A60&lt;&gt;"",IF(G$5&lt;&gt;"",参数计算!FH62,""),"")</f>
        <v/>
      </c>
      <c r="H60" s="69" t="str">
        <f>IF($A60&lt;&gt;"",IF(H$5&lt;&gt;"",参数计算!FG62,""),"")</f>
        <v/>
      </c>
      <c r="I60" s="69" t="str">
        <f>IF($A60&lt;&gt;"",IF(I$5&lt;&gt;"",参数计算!FH62,""),"")</f>
        <v/>
      </c>
      <c r="J60" s="69" t="str">
        <f>IF($A60&lt;&gt;"",IF(J$5&lt;&gt;"",参数计算!FI62,""),"")</f>
        <v/>
      </c>
      <c r="K60" s="80" t="str">
        <f>IF(A60&lt;&gt;"",总评!D60,"")</f>
        <v/>
      </c>
    </row>
    <row r="61" ht="18" customHeight="1" spans="1:100">
      <c r="A61" s="80" t="str">
        <f>IF($A$1&lt;&gt;"",参数计算!A63,"")</f>
        <v/>
      </c>
      <c r="B61" s="80" t="str">
        <f>IF($A$1&lt;&gt;"",参数计算!B63,"")</f>
        <v/>
      </c>
      <c r="C61" s="80" t="str">
        <f>IF($A$1&lt;&gt;"",参数计算!C63,"")</f>
        <v/>
      </c>
      <c r="D61" s="80" t="str">
        <f>IF($A$1&lt;&gt;"",参数计算!D63,"")</f>
        <v/>
      </c>
      <c r="E61" s="80" t="str">
        <f>IF($A$1&lt;&gt;"",参数计算!E63,"")</f>
        <v/>
      </c>
      <c r="F61" s="69" t="str">
        <f>IF($A61&lt;&gt;"",IF(F$5&lt;&gt;"",参数计算!FE63,""),"")</f>
        <v/>
      </c>
      <c r="G61" s="69" t="str">
        <f>IF($A61&lt;&gt;"",IF(G$5&lt;&gt;"",参数计算!FH63,""),"")</f>
        <v/>
      </c>
      <c r="H61" s="69" t="str">
        <f>IF($A61&lt;&gt;"",IF(H$5&lt;&gt;"",参数计算!FG63,""),"")</f>
        <v/>
      </c>
      <c r="I61" s="69" t="str">
        <f>IF($A61&lt;&gt;"",IF(I$5&lt;&gt;"",参数计算!FH63,""),"")</f>
        <v/>
      </c>
      <c r="J61" s="69" t="str">
        <f>IF($A61&lt;&gt;"",IF(J$5&lt;&gt;"",参数计算!FI63,""),"")</f>
        <v/>
      </c>
      <c r="K61" s="80" t="str">
        <f>IF(A61&lt;&gt;"",总评!D61,"")</f>
        <v/>
      </c>
    </row>
    <row r="62" ht="18" customHeight="1" spans="1:100">
      <c r="A62" s="80" t="str">
        <f>IF($A$1&lt;&gt;"",参数计算!A64,"")</f>
        <v/>
      </c>
      <c r="B62" s="80" t="str">
        <f>IF($A$1&lt;&gt;"",参数计算!B64,"")</f>
        <v/>
      </c>
      <c r="C62" s="80" t="str">
        <f>IF($A$1&lt;&gt;"",参数计算!C64,"")</f>
        <v/>
      </c>
      <c r="D62" s="80" t="str">
        <f>IF($A$1&lt;&gt;"",参数计算!D64,"")</f>
        <v/>
      </c>
      <c r="E62" s="80" t="str">
        <f>IF($A$1&lt;&gt;"",参数计算!E64,"")</f>
        <v/>
      </c>
      <c r="F62" s="69" t="str">
        <f>IF($A62&lt;&gt;"",IF(F$5&lt;&gt;"",参数计算!FE64,""),"")</f>
        <v/>
      </c>
      <c r="G62" s="69" t="str">
        <f>IF($A62&lt;&gt;"",IF(G$5&lt;&gt;"",参数计算!FH64,""),"")</f>
        <v/>
      </c>
      <c r="H62" s="69" t="str">
        <f>IF($A62&lt;&gt;"",IF(H$5&lt;&gt;"",参数计算!FG64,""),"")</f>
        <v/>
      </c>
      <c r="I62" s="69" t="str">
        <f>IF($A62&lt;&gt;"",IF(I$5&lt;&gt;"",参数计算!FH64,""),"")</f>
        <v/>
      </c>
      <c r="J62" s="69" t="str">
        <f>IF($A62&lt;&gt;"",IF(J$5&lt;&gt;"",参数计算!FI64,""),"")</f>
        <v/>
      </c>
      <c r="K62" s="80" t="str">
        <f>IF(A62&lt;&gt;"",总评!D62,"")</f>
        <v/>
      </c>
    </row>
    <row r="63" ht="18" customHeight="1" spans="1:100">
      <c r="A63" s="80" t="str">
        <f>IF($A$1&lt;&gt;"",参数计算!A65,"")</f>
        <v/>
      </c>
      <c r="B63" s="80" t="str">
        <f>IF($A$1&lt;&gt;"",参数计算!B65,"")</f>
        <v/>
      </c>
      <c r="C63" s="80" t="str">
        <f>IF($A$1&lt;&gt;"",参数计算!C65,"")</f>
        <v/>
      </c>
      <c r="D63" s="80" t="str">
        <f>IF($A$1&lt;&gt;"",参数计算!D65,"")</f>
        <v/>
      </c>
      <c r="E63" s="80" t="str">
        <f>IF($A$1&lt;&gt;"",参数计算!E65,"")</f>
        <v/>
      </c>
      <c r="F63" s="69" t="str">
        <f>IF($A63&lt;&gt;"",IF(F$5&lt;&gt;"",参数计算!FE65,""),"")</f>
        <v/>
      </c>
      <c r="G63" s="69" t="str">
        <f>IF($A63&lt;&gt;"",IF(G$5&lt;&gt;"",参数计算!FH65,""),"")</f>
        <v/>
      </c>
      <c r="H63" s="69" t="str">
        <f>IF($A63&lt;&gt;"",IF(H$5&lt;&gt;"",参数计算!FG65,""),"")</f>
        <v/>
      </c>
      <c r="I63" s="69" t="str">
        <f>IF($A63&lt;&gt;"",IF(I$5&lt;&gt;"",参数计算!FH65,""),"")</f>
        <v/>
      </c>
      <c r="J63" s="69" t="str">
        <f>IF($A63&lt;&gt;"",IF(J$5&lt;&gt;"",参数计算!FI65,""),"")</f>
        <v/>
      </c>
      <c r="K63" s="80" t="str">
        <f>IF(A63&lt;&gt;"",总评!D63,"")</f>
        <v/>
      </c>
    </row>
    <row r="64" ht="18" customHeight="1" spans="1:100">
      <c r="A64" s="80" t="str">
        <f>IF($A$1&lt;&gt;"",参数计算!A66,"")</f>
        <v/>
      </c>
      <c r="B64" s="80" t="str">
        <f>IF($A$1&lt;&gt;"",参数计算!B66,"")</f>
        <v/>
      </c>
      <c r="C64" s="80" t="str">
        <f>IF($A$1&lt;&gt;"",参数计算!C66,"")</f>
        <v/>
      </c>
      <c r="D64" s="80" t="str">
        <f>IF($A$1&lt;&gt;"",参数计算!D66,"")</f>
        <v/>
      </c>
      <c r="E64" s="80" t="str">
        <f>IF($A$1&lt;&gt;"",参数计算!E66,"")</f>
        <v/>
      </c>
      <c r="F64" s="69" t="str">
        <f>IF($A64&lt;&gt;"",IF(F$5&lt;&gt;"",参数计算!FE66,""),"")</f>
        <v/>
      </c>
      <c r="G64" s="69" t="str">
        <f>IF($A64&lt;&gt;"",IF(G$5&lt;&gt;"",参数计算!FH66,""),"")</f>
        <v/>
      </c>
      <c r="H64" s="69" t="str">
        <f>IF($A64&lt;&gt;"",IF(H$5&lt;&gt;"",参数计算!FG66,""),"")</f>
        <v/>
      </c>
      <c r="I64" s="69" t="str">
        <f>IF($A64&lt;&gt;"",IF(I$5&lt;&gt;"",参数计算!FH66,""),"")</f>
        <v/>
      </c>
      <c r="J64" s="69" t="str">
        <f>IF($A64&lt;&gt;"",IF(J$5&lt;&gt;"",参数计算!FI66,""),"")</f>
        <v/>
      </c>
      <c r="K64" s="80" t="str">
        <f>IF(A64&lt;&gt;"",总评!D64,"")</f>
        <v/>
      </c>
    </row>
    <row r="65" ht="18" customHeight="1" spans="1:11">
      <c r="A65" s="80" t="str">
        <f>IF($A$1&lt;&gt;"",参数计算!A67,"")</f>
        <v/>
      </c>
      <c r="B65" s="80" t="str">
        <f>IF($A$1&lt;&gt;"",参数计算!B67,"")</f>
        <v/>
      </c>
      <c r="C65" s="80" t="str">
        <f>IF($A$1&lt;&gt;"",参数计算!C67,"")</f>
        <v/>
      </c>
      <c r="D65" s="80" t="str">
        <f>IF($A$1&lt;&gt;"",参数计算!D67,"")</f>
        <v/>
      </c>
      <c r="E65" s="80" t="str">
        <f>IF($A$1&lt;&gt;"",参数计算!E67,"")</f>
        <v/>
      </c>
      <c r="F65" s="69" t="str">
        <f>IF($A65&lt;&gt;"",IF(F$5&lt;&gt;"",参数计算!FE67,""),"")</f>
        <v/>
      </c>
      <c r="G65" s="69" t="str">
        <f>IF($A65&lt;&gt;"",IF(G$5&lt;&gt;"",参数计算!FH67,""),"")</f>
        <v/>
      </c>
      <c r="H65" s="69" t="str">
        <f>IF($A65&lt;&gt;"",IF(H$5&lt;&gt;"",参数计算!FG67,""),"")</f>
        <v/>
      </c>
      <c r="I65" s="69" t="str">
        <f>IF($A65&lt;&gt;"",IF(I$5&lt;&gt;"",参数计算!FH67,""),"")</f>
        <v/>
      </c>
      <c r="J65" s="69" t="str">
        <f>IF($A65&lt;&gt;"",IF(J$5&lt;&gt;"",参数计算!FI67,""),"")</f>
        <v/>
      </c>
      <c r="K65" s="80" t="str">
        <f>IF(A65&lt;&gt;"",总评!D65,"")</f>
        <v/>
      </c>
    </row>
    <row r="66" ht="18" customHeight="1" spans="1:11">
      <c r="A66" s="80" t="str">
        <f>IF($A$1&lt;&gt;"",参数计算!A68,"")</f>
        <v/>
      </c>
      <c r="B66" s="80" t="str">
        <f>IF($A$1&lt;&gt;"",参数计算!B68,"")</f>
        <v/>
      </c>
      <c r="C66" s="80" t="str">
        <f>IF($A$1&lt;&gt;"",参数计算!C68,"")</f>
        <v/>
      </c>
      <c r="D66" s="80" t="str">
        <f>IF($A$1&lt;&gt;"",参数计算!D68,"")</f>
        <v/>
      </c>
      <c r="E66" s="80" t="str">
        <f>IF($A$1&lt;&gt;"",参数计算!E68,"")</f>
        <v/>
      </c>
      <c r="F66" s="69" t="str">
        <f>IF($A66&lt;&gt;"",IF(F$5&lt;&gt;"",参数计算!FE68,""),"")</f>
        <v/>
      </c>
      <c r="G66" s="69" t="str">
        <f>IF($A66&lt;&gt;"",IF(G$5&lt;&gt;"",参数计算!FH68,""),"")</f>
        <v/>
      </c>
      <c r="H66" s="69" t="str">
        <f>IF($A66&lt;&gt;"",IF(H$5&lt;&gt;"",参数计算!FG68,""),"")</f>
        <v/>
      </c>
      <c r="I66" s="69" t="str">
        <f>IF($A66&lt;&gt;"",IF(I$5&lt;&gt;"",参数计算!FH68,""),"")</f>
        <v/>
      </c>
      <c r="J66" s="69" t="str">
        <f>IF($A66&lt;&gt;"",IF(J$5&lt;&gt;"",参数计算!FI68,""),"")</f>
        <v/>
      </c>
      <c r="K66" s="80" t="str">
        <f>IF(A66&lt;&gt;"",总评!D66,"")</f>
        <v/>
      </c>
    </row>
    <row r="67" ht="18" customHeight="1" spans="1:11">
      <c r="A67" s="80" t="str">
        <f>IF($A$1&lt;&gt;"",参数计算!A69,"")</f>
        <v/>
      </c>
      <c r="B67" s="80" t="str">
        <f>IF($A$1&lt;&gt;"",参数计算!B69,"")</f>
        <v/>
      </c>
      <c r="C67" s="80" t="str">
        <f>IF($A$1&lt;&gt;"",参数计算!C69,"")</f>
        <v/>
      </c>
      <c r="D67" s="80" t="str">
        <f>IF($A$1&lt;&gt;"",参数计算!D69,"")</f>
        <v/>
      </c>
      <c r="E67" s="80" t="str">
        <f>IF($A$1&lt;&gt;"",参数计算!E69,"")</f>
        <v/>
      </c>
      <c r="F67" s="69" t="str">
        <f>IF($A67&lt;&gt;"",IF(F$5&lt;&gt;"",参数计算!FE69,""),"")</f>
        <v/>
      </c>
      <c r="G67" s="69" t="str">
        <f>IF($A67&lt;&gt;"",IF(G$5&lt;&gt;"",参数计算!FH69,""),"")</f>
        <v/>
      </c>
      <c r="H67" s="69" t="str">
        <f>IF($A67&lt;&gt;"",IF(H$5&lt;&gt;"",参数计算!FG69,""),"")</f>
        <v/>
      </c>
      <c r="I67" s="69" t="str">
        <f>IF($A67&lt;&gt;"",IF(I$5&lt;&gt;"",参数计算!FH69,""),"")</f>
        <v/>
      </c>
      <c r="J67" s="69" t="str">
        <f>IF($A67&lt;&gt;"",IF(J$5&lt;&gt;"",参数计算!FI69,""),"")</f>
        <v/>
      </c>
      <c r="K67" s="80" t="str">
        <f>IF(A67&lt;&gt;"",总评!D67,"")</f>
        <v/>
      </c>
    </row>
    <row r="68" ht="18" customHeight="1" spans="1:11">
      <c r="A68" s="80" t="str">
        <f>IF($A$1&lt;&gt;"",参数计算!A70,"")</f>
        <v/>
      </c>
      <c r="B68" s="80" t="str">
        <f>IF($A$1&lt;&gt;"",参数计算!B70,"")</f>
        <v/>
      </c>
      <c r="C68" s="80" t="str">
        <f>IF($A$1&lt;&gt;"",参数计算!C70,"")</f>
        <v/>
      </c>
      <c r="D68" s="80" t="str">
        <f>IF($A$1&lt;&gt;"",参数计算!D70,"")</f>
        <v/>
      </c>
      <c r="E68" s="80" t="str">
        <f>IF($A$1&lt;&gt;"",参数计算!E70,"")</f>
        <v/>
      </c>
      <c r="F68" s="69" t="str">
        <f>IF($A68&lt;&gt;"",IF(F$5&lt;&gt;"",参数计算!FE70,""),"")</f>
        <v/>
      </c>
      <c r="G68" s="69" t="str">
        <f>IF($A68&lt;&gt;"",IF(G$5&lt;&gt;"",参数计算!FH70,""),"")</f>
        <v/>
      </c>
      <c r="H68" s="69" t="str">
        <f>IF($A68&lt;&gt;"",IF(H$5&lt;&gt;"",参数计算!FG70,""),"")</f>
        <v/>
      </c>
      <c r="I68" s="69" t="str">
        <f>IF($A68&lt;&gt;"",IF(I$5&lt;&gt;"",参数计算!FH70,""),"")</f>
        <v/>
      </c>
      <c r="J68" s="69" t="str">
        <f>IF($A68&lt;&gt;"",IF(J$5&lt;&gt;"",参数计算!FI70,""),"")</f>
        <v/>
      </c>
      <c r="K68" s="80" t="str">
        <f>IF(A68&lt;&gt;"",总评!D68,"")</f>
        <v/>
      </c>
    </row>
    <row r="69" ht="18" customHeight="1" spans="1:11">
      <c r="A69" s="80" t="str">
        <f>IF($A$1&lt;&gt;"",参数计算!A71,"")</f>
        <v/>
      </c>
      <c r="B69" s="80" t="str">
        <f>IF($A$1&lt;&gt;"",参数计算!B71,"")</f>
        <v/>
      </c>
      <c r="C69" s="80" t="str">
        <f>IF($A$1&lt;&gt;"",参数计算!C71,"")</f>
        <v/>
      </c>
      <c r="D69" s="80" t="str">
        <f>IF($A$1&lt;&gt;"",参数计算!D71,"")</f>
        <v/>
      </c>
      <c r="E69" s="80" t="str">
        <f>IF($A$1&lt;&gt;"",参数计算!E71,"")</f>
        <v/>
      </c>
      <c r="F69" s="69" t="str">
        <f>IF($A69&lt;&gt;"",IF(F$5&lt;&gt;"",参数计算!FE71,""),"")</f>
        <v/>
      </c>
      <c r="G69" s="69" t="str">
        <f>IF($A69&lt;&gt;"",IF(G$5&lt;&gt;"",参数计算!FH71,""),"")</f>
        <v/>
      </c>
      <c r="H69" s="69" t="str">
        <f>IF($A69&lt;&gt;"",IF(H$5&lt;&gt;"",参数计算!FG71,""),"")</f>
        <v/>
      </c>
      <c r="I69" s="69" t="str">
        <f>IF($A69&lt;&gt;"",IF(I$5&lt;&gt;"",参数计算!FH71,""),"")</f>
        <v/>
      </c>
      <c r="J69" s="69" t="str">
        <f>IF($A69&lt;&gt;"",IF(J$5&lt;&gt;"",参数计算!FI71,""),"")</f>
        <v/>
      </c>
      <c r="K69" s="80" t="str">
        <f>IF(A69&lt;&gt;"",总评!D69,"")</f>
        <v/>
      </c>
    </row>
    <row r="70" ht="18" customHeight="1" spans="1:11">
      <c r="A70" s="80" t="str">
        <f>IF($A$1&lt;&gt;"",参数计算!A72,"")</f>
        <v/>
      </c>
      <c r="B70" s="80" t="str">
        <f>IF($A$1&lt;&gt;"",参数计算!B72,"")</f>
        <v/>
      </c>
      <c r="C70" s="80" t="str">
        <f>IF($A$1&lt;&gt;"",参数计算!C72,"")</f>
        <v/>
      </c>
      <c r="D70" s="80" t="str">
        <f>IF($A$1&lt;&gt;"",参数计算!D72,"")</f>
        <v/>
      </c>
      <c r="E70" s="80" t="str">
        <f>IF($A$1&lt;&gt;"",参数计算!E72,"")</f>
        <v/>
      </c>
      <c r="F70" s="69" t="str">
        <f>IF($A70&lt;&gt;"",IF(F$5&lt;&gt;"",参数计算!FE72,""),"")</f>
        <v/>
      </c>
      <c r="G70" s="69" t="str">
        <f>IF($A70&lt;&gt;"",IF(G$5&lt;&gt;"",参数计算!FH72,""),"")</f>
        <v/>
      </c>
      <c r="H70" s="69" t="str">
        <f>IF($A70&lt;&gt;"",IF(H$5&lt;&gt;"",参数计算!FG72,""),"")</f>
        <v/>
      </c>
      <c r="I70" s="69" t="str">
        <f>IF($A70&lt;&gt;"",IF(I$5&lt;&gt;"",参数计算!FH72,""),"")</f>
        <v/>
      </c>
      <c r="J70" s="69" t="str">
        <f>IF($A70&lt;&gt;"",IF(J$5&lt;&gt;"",参数计算!FI72,""),"")</f>
        <v/>
      </c>
      <c r="K70" s="80" t="str">
        <f>IF(A70&lt;&gt;"",总评!D70,"")</f>
        <v/>
      </c>
    </row>
    <row r="71" ht="18" customHeight="1" spans="1:11">
      <c r="A71" s="80" t="str">
        <f>IF($A$1&lt;&gt;"",参数计算!A73,"")</f>
        <v/>
      </c>
      <c r="B71" s="80" t="str">
        <f>IF($A$1&lt;&gt;"",参数计算!B73,"")</f>
        <v/>
      </c>
      <c r="C71" s="80" t="str">
        <f>IF($A$1&lt;&gt;"",参数计算!C73,"")</f>
        <v/>
      </c>
      <c r="D71" s="80" t="str">
        <f>IF($A$1&lt;&gt;"",参数计算!D73,"")</f>
        <v/>
      </c>
      <c r="E71" s="80" t="str">
        <f>IF($A$1&lt;&gt;"",参数计算!E73,"")</f>
        <v/>
      </c>
      <c r="F71" s="69" t="str">
        <f>IF($A71&lt;&gt;"",IF(F$5&lt;&gt;"",参数计算!FE73,""),"")</f>
        <v/>
      </c>
      <c r="G71" s="69" t="str">
        <f>IF($A71&lt;&gt;"",IF(G$5&lt;&gt;"",参数计算!FH73,""),"")</f>
        <v/>
      </c>
      <c r="H71" s="69" t="str">
        <f>IF($A71&lt;&gt;"",IF(H$5&lt;&gt;"",参数计算!FG73,""),"")</f>
        <v/>
      </c>
      <c r="I71" s="69" t="str">
        <f>IF($A71&lt;&gt;"",IF(I$5&lt;&gt;"",参数计算!FH73,""),"")</f>
        <v/>
      </c>
      <c r="J71" s="69" t="str">
        <f>IF($A71&lt;&gt;"",IF(J$5&lt;&gt;"",参数计算!FI73,""),"")</f>
        <v/>
      </c>
      <c r="K71" s="80" t="str">
        <f>IF(A71&lt;&gt;"",总评!D71,"")</f>
        <v/>
      </c>
    </row>
    <row r="72" ht="18" customHeight="1" spans="1:11">
      <c r="A72" s="80" t="str">
        <f>IF($A$1&lt;&gt;"",参数计算!A74,"")</f>
        <v/>
      </c>
      <c r="B72" s="80" t="str">
        <f>IF($A$1&lt;&gt;"",参数计算!B74,"")</f>
        <v/>
      </c>
      <c r="C72" s="80" t="str">
        <f>IF($A$1&lt;&gt;"",参数计算!C74,"")</f>
        <v/>
      </c>
      <c r="D72" s="80" t="str">
        <f>IF($A$1&lt;&gt;"",参数计算!D74,"")</f>
        <v/>
      </c>
      <c r="E72" s="80" t="str">
        <f>IF($A$1&lt;&gt;"",参数计算!E74,"")</f>
        <v/>
      </c>
      <c r="F72" s="69" t="str">
        <f>IF($A72&lt;&gt;"",IF(F$5&lt;&gt;"",参数计算!FE74,""),"")</f>
        <v/>
      </c>
      <c r="G72" s="69" t="str">
        <f>IF($A72&lt;&gt;"",IF(G$5&lt;&gt;"",参数计算!FH74,""),"")</f>
        <v/>
      </c>
      <c r="H72" s="69" t="str">
        <f>IF($A72&lt;&gt;"",IF(H$5&lt;&gt;"",参数计算!FG74,""),"")</f>
        <v/>
      </c>
      <c r="I72" s="69" t="str">
        <f>IF($A72&lt;&gt;"",IF(I$5&lt;&gt;"",参数计算!FH74,""),"")</f>
        <v/>
      </c>
      <c r="J72" s="69" t="str">
        <f>IF($A72&lt;&gt;"",IF(J$5&lt;&gt;"",参数计算!FI74,""),"")</f>
        <v/>
      </c>
      <c r="K72" s="80" t="str">
        <f>IF(A72&lt;&gt;"",总评!D72,"")</f>
        <v/>
      </c>
    </row>
    <row r="73" ht="18" customHeight="1" spans="1:11">
      <c r="A73" s="80" t="str">
        <f>IF($A$1&lt;&gt;"",参数计算!A75,"")</f>
        <v/>
      </c>
      <c r="B73" s="80" t="str">
        <f>IF($A$1&lt;&gt;"",参数计算!B75,"")</f>
        <v/>
      </c>
      <c r="C73" s="80" t="str">
        <f>IF($A$1&lt;&gt;"",参数计算!C75,"")</f>
        <v/>
      </c>
      <c r="D73" s="80" t="str">
        <f>IF($A$1&lt;&gt;"",参数计算!D75,"")</f>
        <v/>
      </c>
      <c r="E73" s="80" t="str">
        <f>IF($A$1&lt;&gt;"",参数计算!E75,"")</f>
        <v/>
      </c>
      <c r="F73" s="69" t="str">
        <f>IF($A73&lt;&gt;"",IF(F$5&lt;&gt;"",参数计算!FE75,""),"")</f>
        <v/>
      </c>
      <c r="G73" s="69" t="str">
        <f>IF($A73&lt;&gt;"",IF(G$5&lt;&gt;"",参数计算!FH75,""),"")</f>
        <v/>
      </c>
      <c r="H73" s="69" t="str">
        <f>IF($A73&lt;&gt;"",IF(H$5&lt;&gt;"",参数计算!FG75,""),"")</f>
        <v/>
      </c>
      <c r="I73" s="69" t="str">
        <f>IF($A73&lt;&gt;"",IF(I$5&lt;&gt;"",参数计算!FH75,""),"")</f>
        <v/>
      </c>
      <c r="J73" s="69" t="str">
        <f>IF($A73&lt;&gt;"",IF(J$5&lt;&gt;"",参数计算!FI75,""),"")</f>
        <v/>
      </c>
      <c r="K73" s="80" t="str">
        <f>IF(A73&lt;&gt;"",总评!D73,"")</f>
        <v/>
      </c>
    </row>
    <row r="74" ht="18" customHeight="1" spans="1:11">
      <c r="A74" s="80" t="str">
        <f>IF($A$1&lt;&gt;"",参数计算!A76,"")</f>
        <v/>
      </c>
      <c r="B74" s="80" t="str">
        <f>IF($A$1&lt;&gt;"",参数计算!B76,"")</f>
        <v/>
      </c>
      <c r="C74" s="80" t="str">
        <f>IF($A$1&lt;&gt;"",参数计算!C76,"")</f>
        <v/>
      </c>
      <c r="D74" s="80" t="str">
        <f>IF($A$1&lt;&gt;"",参数计算!D76,"")</f>
        <v/>
      </c>
      <c r="E74" s="80" t="str">
        <f>IF($A$1&lt;&gt;"",参数计算!E76,"")</f>
        <v/>
      </c>
      <c r="F74" s="69" t="str">
        <f>IF($A74&lt;&gt;"",IF(F$5&lt;&gt;"",参数计算!FE76,""),"")</f>
        <v/>
      </c>
      <c r="G74" s="69" t="str">
        <f>IF($A74&lt;&gt;"",IF(G$5&lt;&gt;"",参数计算!FH76,""),"")</f>
        <v/>
      </c>
      <c r="H74" s="69" t="str">
        <f>IF($A74&lt;&gt;"",IF(H$5&lt;&gt;"",参数计算!FG76,""),"")</f>
        <v/>
      </c>
      <c r="I74" s="69" t="str">
        <f>IF($A74&lt;&gt;"",IF(I$5&lt;&gt;"",参数计算!FH76,""),"")</f>
        <v/>
      </c>
      <c r="J74" s="69" t="str">
        <f>IF($A74&lt;&gt;"",IF(J$5&lt;&gt;"",参数计算!FI76,""),"")</f>
        <v/>
      </c>
      <c r="K74" s="80" t="str">
        <f>IF(A74&lt;&gt;"",总评!D74,"")</f>
        <v/>
      </c>
    </row>
    <row r="75" ht="18" customHeight="1" spans="1:11">
      <c r="A75" s="80" t="str">
        <f>IF($A$1&lt;&gt;"",参数计算!A77,"")</f>
        <v/>
      </c>
      <c r="B75" s="80" t="str">
        <f>IF($A$1&lt;&gt;"",参数计算!B77,"")</f>
        <v/>
      </c>
      <c r="C75" s="80" t="str">
        <f>IF($A$1&lt;&gt;"",参数计算!C77,"")</f>
        <v/>
      </c>
      <c r="D75" s="80" t="str">
        <f>IF($A$1&lt;&gt;"",参数计算!D77,"")</f>
        <v/>
      </c>
      <c r="E75" s="80" t="str">
        <f>IF($A$1&lt;&gt;"",参数计算!E77,"")</f>
        <v/>
      </c>
      <c r="F75" s="69" t="str">
        <f>IF($A75&lt;&gt;"",IF(F$5&lt;&gt;"",参数计算!FE77,""),"")</f>
        <v/>
      </c>
      <c r="G75" s="69" t="str">
        <f>IF($A75&lt;&gt;"",IF(G$5&lt;&gt;"",参数计算!FH77,""),"")</f>
        <v/>
      </c>
      <c r="H75" s="69" t="str">
        <f>IF($A75&lt;&gt;"",IF(H$5&lt;&gt;"",参数计算!FG77,""),"")</f>
        <v/>
      </c>
      <c r="I75" s="69" t="str">
        <f>IF($A75&lt;&gt;"",IF(I$5&lt;&gt;"",参数计算!FH77,""),"")</f>
        <v/>
      </c>
      <c r="J75" s="69" t="str">
        <f>IF($A75&lt;&gt;"",IF(J$5&lt;&gt;"",参数计算!FI77,""),"")</f>
        <v/>
      </c>
      <c r="K75" s="80" t="str">
        <f>IF(A75&lt;&gt;"",总评!D75,"")</f>
        <v/>
      </c>
    </row>
    <row r="76" ht="18" customHeight="1" spans="1:11">
      <c r="A76" s="80" t="str">
        <f>IF($A$1&lt;&gt;"",参数计算!A78,"")</f>
        <v/>
      </c>
      <c r="B76" s="80" t="str">
        <f>IF($A$1&lt;&gt;"",参数计算!B78,"")</f>
        <v/>
      </c>
      <c r="C76" s="80" t="str">
        <f>IF($A$1&lt;&gt;"",参数计算!C78,"")</f>
        <v/>
      </c>
      <c r="D76" s="80" t="str">
        <f>IF($A$1&lt;&gt;"",参数计算!D78,"")</f>
        <v/>
      </c>
      <c r="E76" s="80" t="str">
        <f>IF($A$1&lt;&gt;"",参数计算!E78,"")</f>
        <v/>
      </c>
      <c r="F76" s="69" t="str">
        <f>IF($A76&lt;&gt;"",IF(F$5&lt;&gt;"",参数计算!FE78,""),"")</f>
        <v/>
      </c>
      <c r="G76" s="69" t="str">
        <f>IF($A76&lt;&gt;"",IF(G$5&lt;&gt;"",参数计算!FH78,""),"")</f>
        <v/>
      </c>
      <c r="H76" s="69" t="str">
        <f>IF($A76&lt;&gt;"",IF(H$5&lt;&gt;"",参数计算!FG78,""),"")</f>
        <v/>
      </c>
      <c r="I76" s="69" t="str">
        <f>IF($A76&lt;&gt;"",IF(I$5&lt;&gt;"",参数计算!FH78,""),"")</f>
        <v/>
      </c>
      <c r="J76" s="69" t="str">
        <f>IF($A76&lt;&gt;"",IF(J$5&lt;&gt;"",参数计算!FI78,""),"")</f>
        <v/>
      </c>
      <c r="K76" s="80" t="str">
        <f>IF(A76&lt;&gt;"",总评!D76,"")</f>
        <v/>
      </c>
    </row>
    <row r="77" ht="18" customHeight="1" spans="1:11">
      <c r="A77" s="80" t="str">
        <f>IF($A$1&lt;&gt;"",参数计算!A79,"")</f>
        <v/>
      </c>
      <c r="B77" s="80" t="str">
        <f>IF($A$1&lt;&gt;"",参数计算!B79,"")</f>
        <v/>
      </c>
      <c r="C77" s="80" t="str">
        <f>IF($A$1&lt;&gt;"",参数计算!C79,"")</f>
        <v/>
      </c>
      <c r="D77" s="80" t="str">
        <f>IF($A$1&lt;&gt;"",参数计算!D79,"")</f>
        <v/>
      </c>
      <c r="E77" s="80" t="str">
        <f>IF($A$1&lt;&gt;"",参数计算!E79,"")</f>
        <v/>
      </c>
      <c r="F77" s="69" t="str">
        <f>IF($A77&lt;&gt;"",IF(F$5&lt;&gt;"",参数计算!FE79,""),"")</f>
        <v/>
      </c>
      <c r="G77" s="69" t="str">
        <f>IF($A77&lt;&gt;"",IF(G$5&lt;&gt;"",参数计算!FH79,""),"")</f>
        <v/>
      </c>
      <c r="H77" s="69" t="str">
        <f>IF($A77&lt;&gt;"",IF(H$5&lt;&gt;"",参数计算!FG79,""),"")</f>
        <v/>
      </c>
      <c r="I77" s="69" t="str">
        <f>IF($A77&lt;&gt;"",IF(I$5&lt;&gt;"",参数计算!FH79,""),"")</f>
        <v/>
      </c>
      <c r="J77" s="69" t="str">
        <f>IF($A77&lt;&gt;"",IF(J$5&lt;&gt;"",参数计算!FI79,""),"")</f>
        <v/>
      </c>
      <c r="K77" s="80" t="str">
        <f>IF(A77&lt;&gt;"",总评!D77,"")</f>
        <v/>
      </c>
    </row>
    <row r="78" ht="18" customHeight="1" spans="1:11">
      <c r="A78" s="80" t="str">
        <f>IF($A$1&lt;&gt;"",参数计算!A80,"")</f>
        <v/>
      </c>
      <c r="B78" s="80" t="str">
        <f>IF($A$1&lt;&gt;"",参数计算!B80,"")</f>
        <v/>
      </c>
      <c r="C78" s="80" t="str">
        <f>IF($A$1&lt;&gt;"",参数计算!C80,"")</f>
        <v/>
      </c>
      <c r="D78" s="80" t="str">
        <f>IF($A$1&lt;&gt;"",参数计算!D80,"")</f>
        <v/>
      </c>
      <c r="E78" s="80" t="str">
        <f>IF($A$1&lt;&gt;"",参数计算!E80,"")</f>
        <v/>
      </c>
      <c r="F78" s="69" t="str">
        <f>IF($A78&lt;&gt;"",IF(F$5&lt;&gt;"",参数计算!FE80,""),"")</f>
        <v/>
      </c>
      <c r="G78" s="69" t="str">
        <f>IF($A78&lt;&gt;"",IF(G$5&lt;&gt;"",参数计算!FH80,""),"")</f>
        <v/>
      </c>
      <c r="H78" s="69" t="str">
        <f>IF($A78&lt;&gt;"",IF(H$5&lt;&gt;"",参数计算!FG80,""),"")</f>
        <v/>
      </c>
      <c r="I78" s="69" t="str">
        <f>IF($A78&lt;&gt;"",IF(I$5&lt;&gt;"",参数计算!FH80,""),"")</f>
        <v/>
      </c>
      <c r="J78" s="69" t="str">
        <f>IF($A78&lt;&gt;"",IF(J$5&lt;&gt;"",参数计算!FI80,""),"")</f>
        <v/>
      </c>
      <c r="K78" s="80" t="str">
        <f>IF(A78&lt;&gt;"",总评!D78,"")</f>
        <v/>
      </c>
    </row>
    <row r="79" ht="18" customHeight="1" spans="1:11">
      <c r="A79" s="80" t="str">
        <f>IF($A$1&lt;&gt;"",参数计算!A81,"")</f>
        <v/>
      </c>
      <c r="B79" s="80" t="str">
        <f>IF($A$1&lt;&gt;"",参数计算!B81,"")</f>
        <v/>
      </c>
      <c r="C79" s="80" t="str">
        <f>IF($A$1&lt;&gt;"",参数计算!C81,"")</f>
        <v/>
      </c>
      <c r="D79" s="80" t="str">
        <f>IF($A$1&lt;&gt;"",参数计算!D81,"")</f>
        <v/>
      </c>
      <c r="E79" s="80" t="str">
        <f>IF($A$1&lt;&gt;"",参数计算!E81,"")</f>
        <v/>
      </c>
      <c r="F79" s="69" t="str">
        <f>IF($A79&lt;&gt;"",IF(F$5&lt;&gt;"",参数计算!FE81,""),"")</f>
        <v/>
      </c>
      <c r="G79" s="69" t="str">
        <f>IF($A79&lt;&gt;"",IF(G$5&lt;&gt;"",参数计算!FH81,""),"")</f>
        <v/>
      </c>
      <c r="H79" s="69" t="str">
        <f>IF($A79&lt;&gt;"",IF(H$5&lt;&gt;"",参数计算!FG81,""),"")</f>
        <v/>
      </c>
      <c r="I79" s="69" t="str">
        <f>IF($A79&lt;&gt;"",IF(I$5&lt;&gt;"",参数计算!FH81,""),"")</f>
        <v/>
      </c>
      <c r="J79" s="69" t="str">
        <f>IF($A79&lt;&gt;"",IF(J$5&lt;&gt;"",参数计算!FI81,""),"")</f>
        <v/>
      </c>
      <c r="K79" s="80" t="str">
        <f>IF(A79&lt;&gt;"",总评!D79,"")</f>
        <v/>
      </c>
    </row>
    <row r="80" ht="18" customHeight="1" spans="1:11">
      <c r="A80" s="80" t="str">
        <f>IF($A$1&lt;&gt;"",参数计算!A82,"")</f>
        <v/>
      </c>
      <c r="B80" s="80" t="str">
        <f>IF($A$1&lt;&gt;"",参数计算!B82,"")</f>
        <v/>
      </c>
      <c r="C80" s="80" t="str">
        <f>IF($A$1&lt;&gt;"",参数计算!C82,"")</f>
        <v/>
      </c>
      <c r="D80" s="80" t="str">
        <f>IF($A$1&lt;&gt;"",参数计算!D82,"")</f>
        <v/>
      </c>
      <c r="E80" s="80" t="str">
        <f>IF($A$1&lt;&gt;"",参数计算!E82,"")</f>
        <v/>
      </c>
      <c r="F80" s="69" t="str">
        <f>IF($A80&lt;&gt;"",IF(F$5&lt;&gt;"",参数计算!FE82,""),"")</f>
        <v/>
      </c>
      <c r="G80" s="69" t="str">
        <f>IF($A80&lt;&gt;"",IF(G$5&lt;&gt;"",参数计算!FH82,""),"")</f>
        <v/>
      </c>
      <c r="H80" s="69" t="str">
        <f>IF($A80&lt;&gt;"",IF(H$5&lt;&gt;"",参数计算!FG82,""),"")</f>
        <v/>
      </c>
      <c r="I80" s="69" t="str">
        <f>IF($A80&lt;&gt;"",IF(I$5&lt;&gt;"",参数计算!FH82,""),"")</f>
        <v/>
      </c>
      <c r="J80" s="69" t="str">
        <f>IF($A80&lt;&gt;"",IF(J$5&lt;&gt;"",参数计算!FI82,""),"")</f>
        <v/>
      </c>
      <c r="K80" s="80" t="str">
        <f>IF(A80&lt;&gt;"",总评!D80,"")</f>
        <v/>
      </c>
    </row>
    <row r="81" ht="18" customHeight="1" spans="1:11">
      <c r="A81" s="80" t="str">
        <f>IF($A$1&lt;&gt;"",参数计算!A83,"")</f>
        <v/>
      </c>
      <c r="B81" s="80" t="str">
        <f>IF($A$1&lt;&gt;"",参数计算!B83,"")</f>
        <v/>
      </c>
      <c r="C81" s="80" t="str">
        <f>IF($A$1&lt;&gt;"",参数计算!C83,"")</f>
        <v/>
      </c>
      <c r="D81" s="80" t="str">
        <f>IF($A$1&lt;&gt;"",参数计算!D83,"")</f>
        <v/>
      </c>
      <c r="E81" s="80" t="str">
        <f>IF($A$1&lt;&gt;"",参数计算!E83,"")</f>
        <v/>
      </c>
      <c r="F81" s="69" t="str">
        <f>IF($A81&lt;&gt;"",IF(F$5&lt;&gt;"",参数计算!FE83,""),"")</f>
        <v/>
      </c>
      <c r="G81" s="69" t="str">
        <f>IF($A81&lt;&gt;"",IF(G$5&lt;&gt;"",参数计算!FH83,""),"")</f>
        <v/>
      </c>
      <c r="H81" s="69" t="str">
        <f>IF($A81&lt;&gt;"",IF(H$5&lt;&gt;"",参数计算!FG83,""),"")</f>
        <v/>
      </c>
      <c r="I81" s="69" t="str">
        <f>IF($A81&lt;&gt;"",IF(I$5&lt;&gt;"",参数计算!FH83,""),"")</f>
        <v/>
      </c>
      <c r="J81" s="69" t="str">
        <f>IF($A81&lt;&gt;"",IF(J$5&lt;&gt;"",参数计算!FI83,""),"")</f>
        <v/>
      </c>
      <c r="K81" s="80" t="str">
        <f>IF(A81&lt;&gt;"",总评!D81,"")</f>
        <v/>
      </c>
    </row>
    <row r="82" ht="18" customHeight="1" spans="1:11">
      <c r="A82" s="80" t="str">
        <f>IF($A$1&lt;&gt;"",参数计算!A84,"")</f>
        <v/>
      </c>
      <c r="B82" s="80" t="str">
        <f>IF($A$1&lt;&gt;"",参数计算!B84,"")</f>
        <v/>
      </c>
      <c r="C82" s="80" t="str">
        <f>IF($A$1&lt;&gt;"",参数计算!C84,"")</f>
        <v/>
      </c>
      <c r="D82" s="80" t="str">
        <f>IF($A$1&lt;&gt;"",参数计算!D84,"")</f>
        <v/>
      </c>
      <c r="E82" s="80" t="str">
        <f>IF($A$1&lt;&gt;"",参数计算!E84,"")</f>
        <v/>
      </c>
      <c r="F82" s="69" t="str">
        <f>IF($A82&lt;&gt;"",IF(F$5&lt;&gt;"",参数计算!FE84,""),"")</f>
        <v/>
      </c>
      <c r="G82" s="69" t="str">
        <f>IF($A82&lt;&gt;"",IF(G$5&lt;&gt;"",参数计算!FH84,""),"")</f>
        <v/>
      </c>
      <c r="H82" s="69" t="str">
        <f>IF($A82&lt;&gt;"",IF(H$5&lt;&gt;"",参数计算!FG84,""),"")</f>
        <v/>
      </c>
      <c r="I82" s="69" t="str">
        <f>IF($A82&lt;&gt;"",IF(I$5&lt;&gt;"",参数计算!FH84,""),"")</f>
        <v/>
      </c>
      <c r="J82" s="69" t="str">
        <f>IF($A82&lt;&gt;"",IF(J$5&lt;&gt;"",参数计算!FI84,""),"")</f>
        <v/>
      </c>
      <c r="K82" s="80" t="str">
        <f>IF(A82&lt;&gt;"",总评!D82,"")</f>
        <v/>
      </c>
    </row>
    <row r="83" ht="18" customHeight="1" spans="1:11">
      <c r="A83" s="80" t="str">
        <f>IF($A$1&lt;&gt;"",参数计算!A85,"")</f>
        <v/>
      </c>
      <c r="B83" s="80" t="str">
        <f>IF($A$1&lt;&gt;"",参数计算!B85,"")</f>
        <v/>
      </c>
      <c r="C83" s="80" t="str">
        <f>IF($A$1&lt;&gt;"",参数计算!C85,"")</f>
        <v/>
      </c>
      <c r="D83" s="80" t="str">
        <f>IF($A$1&lt;&gt;"",参数计算!D85,"")</f>
        <v/>
      </c>
      <c r="E83" s="80" t="str">
        <f>IF($A$1&lt;&gt;"",参数计算!E85,"")</f>
        <v/>
      </c>
      <c r="F83" s="69" t="str">
        <f>IF($A83&lt;&gt;"",IF(F$5&lt;&gt;"",参数计算!FE85,""),"")</f>
        <v/>
      </c>
      <c r="G83" s="69" t="str">
        <f>IF($A83&lt;&gt;"",IF(G$5&lt;&gt;"",参数计算!FH85,""),"")</f>
        <v/>
      </c>
      <c r="H83" s="69" t="str">
        <f>IF($A83&lt;&gt;"",IF(H$5&lt;&gt;"",参数计算!FG85,""),"")</f>
        <v/>
      </c>
      <c r="I83" s="69" t="str">
        <f>IF($A83&lt;&gt;"",IF(I$5&lt;&gt;"",参数计算!FH85,""),"")</f>
        <v/>
      </c>
      <c r="J83" s="69" t="str">
        <f>IF($A83&lt;&gt;"",IF(J$5&lt;&gt;"",参数计算!FI85,""),"")</f>
        <v/>
      </c>
      <c r="K83" s="80" t="str">
        <f>IF(A83&lt;&gt;"",总评!D83,"")</f>
        <v/>
      </c>
    </row>
    <row r="84" ht="18" customHeight="1" spans="1:11">
      <c r="A84" s="80" t="str">
        <f>IF($A$1&lt;&gt;"",参数计算!A86,"")</f>
        <v/>
      </c>
      <c r="B84" s="80" t="str">
        <f>IF($A$1&lt;&gt;"",参数计算!B86,"")</f>
        <v/>
      </c>
      <c r="C84" s="80" t="str">
        <f>IF($A$1&lt;&gt;"",参数计算!C86,"")</f>
        <v/>
      </c>
      <c r="D84" s="80" t="str">
        <f>IF($A$1&lt;&gt;"",参数计算!D86,"")</f>
        <v/>
      </c>
      <c r="E84" s="80" t="str">
        <f>IF($A$1&lt;&gt;"",参数计算!E86,"")</f>
        <v/>
      </c>
      <c r="F84" s="69" t="str">
        <f>IF($A84&lt;&gt;"",IF(F$5&lt;&gt;"",参数计算!FE86,""),"")</f>
        <v/>
      </c>
      <c r="G84" s="69" t="str">
        <f>IF($A84&lt;&gt;"",IF(G$5&lt;&gt;"",参数计算!FH86,""),"")</f>
        <v/>
      </c>
      <c r="H84" s="69" t="str">
        <f>IF($A84&lt;&gt;"",IF(H$5&lt;&gt;"",参数计算!FG86,""),"")</f>
        <v/>
      </c>
      <c r="I84" s="69" t="str">
        <f>IF($A84&lt;&gt;"",IF(I$5&lt;&gt;"",参数计算!FH86,""),"")</f>
        <v/>
      </c>
      <c r="J84" s="69" t="str">
        <f>IF($A84&lt;&gt;"",IF(J$5&lt;&gt;"",参数计算!FI86,""),"")</f>
        <v/>
      </c>
      <c r="K84" s="80" t="str">
        <f>IF(A84&lt;&gt;"",总评!D84,"")</f>
        <v/>
      </c>
    </row>
    <row r="85" ht="18" customHeight="1" spans="1:11">
      <c r="A85" s="80" t="str">
        <f>IF($A$1&lt;&gt;"",参数计算!A87,"")</f>
        <v/>
      </c>
      <c r="B85" s="80" t="str">
        <f>IF($A$1&lt;&gt;"",参数计算!B87,"")</f>
        <v/>
      </c>
      <c r="C85" s="80" t="str">
        <f>IF($A$1&lt;&gt;"",参数计算!C87,"")</f>
        <v/>
      </c>
      <c r="D85" s="80" t="str">
        <f>IF($A$1&lt;&gt;"",参数计算!D87,"")</f>
        <v/>
      </c>
      <c r="E85" s="80" t="str">
        <f>IF($A$1&lt;&gt;"",参数计算!E87,"")</f>
        <v/>
      </c>
      <c r="F85" s="69" t="str">
        <f>IF($A85&lt;&gt;"",IF(F$5&lt;&gt;"",参数计算!FE87,""),"")</f>
        <v/>
      </c>
      <c r="G85" s="69" t="str">
        <f>IF($A85&lt;&gt;"",IF(G$5&lt;&gt;"",参数计算!FH87,""),"")</f>
        <v/>
      </c>
      <c r="H85" s="69" t="str">
        <f>IF($A85&lt;&gt;"",IF(H$5&lt;&gt;"",参数计算!FG87,""),"")</f>
        <v/>
      </c>
      <c r="I85" s="69" t="str">
        <f>IF($A85&lt;&gt;"",IF(I$5&lt;&gt;"",参数计算!FH87,""),"")</f>
        <v/>
      </c>
      <c r="J85" s="69" t="str">
        <f>IF($A85&lt;&gt;"",IF(J$5&lt;&gt;"",参数计算!FI87,""),"")</f>
        <v/>
      </c>
      <c r="K85" s="80" t="str">
        <f>IF(A85&lt;&gt;"",总评!D85,"")</f>
        <v/>
      </c>
    </row>
    <row r="86" ht="18" customHeight="1" spans="1:11">
      <c r="A86" s="80" t="str">
        <f>IF($A$1&lt;&gt;"",参数计算!A88,"")</f>
        <v/>
      </c>
      <c r="B86" s="80" t="str">
        <f>IF($A$1&lt;&gt;"",参数计算!B88,"")</f>
        <v/>
      </c>
      <c r="C86" s="80" t="str">
        <f>IF($A$1&lt;&gt;"",参数计算!C88,"")</f>
        <v/>
      </c>
      <c r="D86" s="80" t="str">
        <f>IF($A$1&lt;&gt;"",参数计算!D88,"")</f>
        <v/>
      </c>
      <c r="E86" s="80" t="str">
        <f>IF($A$1&lt;&gt;"",参数计算!E88,"")</f>
        <v/>
      </c>
      <c r="F86" s="69" t="str">
        <f>IF($A86&lt;&gt;"",IF(F$5&lt;&gt;"",参数计算!FE88,""),"")</f>
        <v/>
      </c>
      <c r="G86" s="69" t="str">
        <f>IF($A86&lt;&gt;"",IF(G$5&lt;&gt;"",参数计算!FH88,""),"")</f>
        <v/>
      </c>
      <c r="H86" s="69" t="str">
        <f>IF($A86&lt;&gt;"",IF(H$5&lt;&gt;"",参数计算!FG88,""),"")</f>
        <v/>
      </c>
      <c r="I86" s="69" t="str">
        <f>IF($A86&lt;&gt;"",IF(I$5&lt;&gt;"",参数计算!FH88,""),"")</f>
        <v/>
      </c>
      <c r="J86" s="69" t="str">
        <f>IF($A86&lt;&gt;"",IF(J$5&lt;&gt;"",参数计算!FI88,""),"")</f>
        <v/>
      </c>
      <c r="K86" s="80" t="str">
        <f>IF(A86&lt;&gt;"",总评!D86,"")</f>
        <v/>
      </c>
    </row>
    <row r="87" ht="18" customHeight="1" spans="1:11">
      <c r="A87" s="80" t="str">
        <f>IF($A$1&lt;&gt;"",参数计算!A89,"")</f>
        <v/>
      </c>
      <c r="B87" s="80" t="str">
        <f>IF($A$1&lt;&gt;"",参数计算!B89,"")</f>
        <v/>
      </c>
      <c r="C87" s="80" t="str">
        <f>IF($A$1&lt;&gt;"",参数计算!C89,"")</f>
        <v/>
      </c>
      <c r="D87" s="80" t="str">
        <f>IF($A$1&lt;&gt;"",参数计算!D89,"")</f>
        <v/>
      </c>
      <c r="E87" s="80" t="str">
        <f>IF($A$1&lt;&gt;"",参数计算!E89,"")</f>
        <v/>
      </c>
      <c r="F87" s="69" t="str">
        <f>IF($A87&lt;&gt;"",IF(F$5&lt;&gt;"",参数计算!FE89,""),"")</f>
        <v/>
      </c>
      <c r="G87" s="69" t="str">
        <f>IF($A87&lt;&gt;"",IF(G$5&lt;&gt;"",参数计算!FH89,""),"")</f>
        <v/>
      </c>
      <c r="H87" s="69" t="str">
        <f>IF($A87&lt;&gt;"",IF(H$5&lt;&gt;"",参数计算!FG89,""),"")</f>
        <v/>
      </c>
      <c r="I87" s="69" t="str">
        <f>IF($A87&lt;&gt;"",IF(I$5&lt;&gt;"",参数计算!FH89,""),"")</f>
        <v/>
      </c>
      <c r="J87" s="69" t="str">
        <f>IF($A87&lt;&gt;"",IF(J$5&lt;&gt;"",参数计算!FI89,""),"")</f>
        <v/>
      </c>
      <c r="K87" s="80" t="str">
        <f>IF(A87&lt;&gt;"",总评!D87,"")</f>
        <v/>
      </c>
    </row>
    <row r="88" ht="18" customHeight="1" spans="1:11">
      <c r="A88" s="80" t="str">
        <f>IF($A$1&lt;&gt;"",参数计算!A90,"")</f>
        <v/>
      </c>
      <c r="B88" s="80" t="str">
        <f>IF($A$1&lt;&gt;"",参数计算!B90,"")</f>
        <v/>
      </c>
      <c r="C88" s="80" t="str">
        <f>IF($A$1&lt;&gt;"",参数计算!C90,"")</f>
        <v/>
      </c>
      <c r="D88" s="80" t="str">
        <f>IF($A$1&lt;&gt;"",参数计算!D90,"")</f>
        <v/>
      </c>
      <c r="E88" s="80" t="str">
        <f>IF($A$1&lt;&gt;"",参数计算!E90,"")</f>
        <v/>
      </c>
      <c r="F88" s="69" t="str">
        <f>IF($A88&lt;&gt;"",IF(F$5&lt;&gt;"",参数计算!FE90,""),"")</f>
        <v/>
      </c>
      <c r="G88" s="69" t="str">
        <f>IF($A88&lt;&gt;"",IF(G$5&lt;&gt;"",参数计算!FH90,""),"")</f>
        <v/>
      </c>
      <c r="H88" s="69" t="str">
        <f>IF($A88&lt;&gt;"",IF(H$5&lt;&gt;"",参数计算!FG90,""),"")</f>
        <v/>
      </c>
      <c r="I88" s="69" t="str">
        <f>IF($A88&lt;&gt;"",IF(I$5&lt;&gt;"",参数计算!FH90,""),"")</f>
        <v/>
      </c>
      <c r="J88" s="69" t="str">
        <f>IF($A88&lt;&gt;"",IF(J$5&lt;&gt;"",参数计算!FI90,""),"")</f>
        <v/>
      </c>
      <c r="K88" s="80" t="str">
        <f>IF(A88&lt;&gt;"",总评!D88,"")</f>
        <v/>
      </c>
    </row>
    <row r="89" ht="18" customHeight="1" spans="1:11">
      <c r="A89" s="80" t="str">
        <f>IF($A$1&lt;&gt;"",参数计算!A91,"")</f>
        <v/>
      </c>
      <c r="B89" s="80" t="str">
        <f>IF($A$1&lt;&gt;"",参数计算!B91,"")</f>
        <v/>
      </c>
      <c r="C89" s="80" t="str">
        <f>IF($A$1&lt;&gt;"",参数计算!C91,"")</f>
        <v/>
      </c>
      <c r="D89" s="80" t="str">
        <f>IF($A$1&lt;&gt;"",参数计算!D91,"")</f>
        <v/>
      </c>
      <c r="E89" s="80" t="str">
        <f>IF($A$1&lt;&gt;"",参数计算!E91,"")</f>
        <v/>
      </c>
      <c r="F89" s="69" t="str">
        <f>IF($A89&lt;&gt;"",IF(F$5&lt;&gt;"",参数计算!FE91,""),"")</f>
        <v/>
      </c>
      <c r="G89" s="69" t="str">
        <f>IF($A89&lt;&gt;"",IF(G$5&lt;&gt;"",参数计算!FH91,""),"")</f>
        <v/>
      </c>
      <c r="H89" s="69" t="str">
        <f>IF($A89&lt;&gt;"",IF(H$5&lt;&gt;"",参数计算!FG91,""),"")</f>
        <v/>
      </c>
      <c r="I89" s="69" t="str">
        <f>IF($A89&lt;&gt;"",IF(I$5&lt;&gt;"",参数计算!FH91,""),"")</f>
        <v/>
      </c>
      <c r="J89" s="69" t="str">
        <f>IF($A89&lt;&gt;"",IF(J$5&lt;&gt;"",参数计算!FI91,""),"")</f>
        <v/>
      </c>
      <c r="K89" s="80" t="str">
        <f>IF(A89&lt;&gt;"",总评!D89,"")</f>
        <v/>
      </c>
    </row>
    <row r="90" ht="18" customHeight="1" spans="1:11">
      <c r="A90" s="80" t="str">
        <f>IF($A$1&lt;&gt;"",参数计算!A92,"")</f>
        <v/>
      </c>
      <c r="B90" s="80" t="str">
        <f>IF($A$1&lt;&gt;"",参数计算!B92,"")</f>
        <v/>
      </c>
      <c r="C90" s="80" t="str">
        <f>IF($A$1&lt;&gt;"",参数计算!C92,"")</f>
        <v/>
      </c>
      <c r="D90" s="80" t="str">
        <f>IF($A$1&lt;&gt;"",参数计算!D92,"")</f>
        <v/>
      </c>
      <c r="E90" s="80" t="str">
        <f>IF($A$1&lt;&gt;"",参数计算!E92,"")</f>
        <v/>
      </c>
      <c r="F90" s="69" t="str">
        <f>IF($A90&lt;&gt;"",IF(F$5&lt;&gt;"",参数计算!FE92,""),"")</f>
        <v/>
      </c>
      <c r="G90" s="69" t="str">
        <f>IF($A90&lt;&gt;"",IF(G$5&lt;&gt;"",参数计算!FH92,""),"")</f>
        <v/>
      </c>
      <c r="H90" s="69" t="str">
        <f>IF($A90&lt;&gt;"",IF(H$5&lt;&gt;"",参数计算!FG92,""),"")</f>
        <v/>
      </c>
      <c r="I90" s="69" t="str">
        <f>IF($A90&lt;&gt;"",IF(I$5&lt;&gt;"",参数计算!FH92,""),"")</f>
        <v/>
      </c>
      <c r="J90" s="69" t="str">
        <f>IF($A90&lt;&gt;"",IF(J$5&lt;&gt;"",参数计算!FI92,""),"")</f>
        <v/>
      </c>
      <c r="K90" s="80" t="str">
        <f>IF(A90&lt;&gt;"",总评!D90,"")</f>
        <v/>
      </c>
    </row>
    <row r="91" ht="18" customHeight="1" spans="1:11">
      <c r="A91" s="80" t="str">
        <f>IF($A$1&lt;&gt;"",参数计算!A93,"")</f>
        <v/>
      </c>
      <c r="B91" s="80" t="str">
        <f>IF($A$1&lt;&gt;"",参数计算!B93,"")</f>
        <v/>
      </c>
      <c r="C91" s="80" t="str">
        <f>IF($A$1&lt;&gt;"",参数计算!C93,"")</f>
        <v/>
      </c>
      <c r="D91" s="80" t="str">
        <f>IF($A$1&lt;&gt;"",参数计算!D93,"")</f>
        <v/>
      </c>
      <c r="E91" s="80" t="str">
        <f>IF($A$1&lt;&gt;"",参数计算!E93,"")</f>
        <v/>
      </c>
      <c r="F91" s="69" t="str">
        <f>IF($A91&lt;&gt;"",IF(F$5&lt;&gt;"",参数计算!FE93,""),"")</f>
        <v/>
      </c>
      <c r="G91" s="69" t="str">
        <f>IF($A91&lt;&gt;"",IF(G$5&lt;&gt;"",参数计算!FH93,""),"")</f>
        <v/>
      </c>
      <c r="H91" s="69" t="str">
        <f>IF($A91&lt;&gt;"",IF(H$5&lt;&gt;"",参数计算!FG93,""),"")</f>
        <v/>
      </c>
      <c r="I91" s="69" t="str">
        <f>IF($A91&lt;&gt;"",IF(I$5&lt;&gt;"",参数计算!FH93,""),"")</f>
        <v/>
      </c>
      <c r="J91" s="69" t="str">
        <f>IF($A91&lt;&gt;"",IF(J$5&lt;&gt;"",参数计算!FI93,""),"")</f>
        <v/>
      </c>
      <c r="K91" s="80" t="str">
        <f>IF(A91&lt;&gt;"",总评!D91,"")</f>
        <v/>
      </c>
    </row>
    <row r="92" ht="18" customHeight="1" spans="1:11">
      <c r="A92" s="80" t="str">
        <f>IF($A$1&lt;&gt;"",参数计算!A94,"")</f>
        <v/>
      </c>
      <c r="B92" s="80" t="str">
        <f>IF($A$1&lt;&gt;"",参数计算!B94,"")</f>
        <v/>
      </c>
      <c r="C92" s="80" t="str">
        <f>IF($A$1&lt;&gt;"",参数计算!C94,"")</f>
        <v/>
      </c>
      <c r="D92" s="80" t="str">
        <f>IF($A$1&lt;&gt;"",参数计算!D94,"")</f>
        <v/>
      </c>
      <c r="E92" s="80" t="str">
        <f>IF($A$1&lt;&gt;"",参数计算!E94,"")</f>
        <v/>
      </c>
      <c r="F92" s="69" t="str">
        <f>IF($A92&lt;&gt;"",IF(F$5&lt;&gt;"",参数计算!FE94,""),"")</f>
        <v/>
      </c>
      <c r="G92" s="69" t="str">
        <f>IF($A92&lt;&gt;"",IF(G$5&lt;&gt;"",参数计算!FH94,""),"")</f>
        <v/>
      </c>
      <c r="H92" s="69" t="str">
        <f>IF($A92&lt;&gt;"",IF(H$5&lt;&gt;"",参数计算!FG94,""),"")</f>
        <v/>
      </c>
      <c r="I92" s="69" t="str">
        <f>IF($A92&lt;&gt;"",IF(I$5&lt;&gt;"",参数计算!FH94,""),"")</f>
        <v/>
      </c>
      <c r="J92" s="69" t="str">
        <f>IF($A92&lt;&gt;"",IF(J$5&lt;&gt;"",参数计算!FI94,""),"")</f>
        <v/>
      </c>
      <c r="K92" s="80" t="str">
        <f>IF(A92&lt;&gt;"",总评!D92,"")</f>
        <v/>
      </c>
    </row>
    <row r="93" ht="18" customHeight="1" spans="1:11">
      <c r="A93" s="80" t="str">
        <f>IF($A$1&lt;&gt;"",参数计算!A95,"")</f>
        <v/>
      </c>
      <c r="B93" s="80" t="str">
        <f>IF($A$1&lt;&gt;"",参数计算!B95,"")</f>
        <v/>
      </c>
      <c r="C93" s="80" t="str">
        <f>IF($A$1&lt;&gt;"",参数计算!C95,"")</f>
        <v/>
      </c>
      <c r="D93" s="80" t="str">
        <f>IF($A$1&lt;&gt;"",参数计算!D95,"")</f>
        <v/>
      </c>
      <c r="E93" s="80" t="str">
        <f>IF($A$1&lt;&gt;"",参数计算!E95,"")</f>
        <v/>
      </c>
      <c r="F93" s="69" t="str">
        <f>IF($A93&lt;&gt;"",IF(F$5&lt;&gt;"",参数计算!FE95,""),"")</f>
        <v/>
      </c>
      <c r="G93" s="69" t="str">
        <f>IF($A93&lt;&gt;"",IF(G$5&lt;&gt;"",参数计算!FH95,""),"")</f>
        <v/>
      </c>
      <c r="H93" s="69" t="str">
        <f>IF($A93&lt;&gt;"",IF(H$5&lt;&gt;"",参数计算!FG95,""),"")</f>
        <v/>
      </c>
      <c r="I93" s="69" t="str">
        <f>IF($A93&lt;&gt;"",IF(I$5&lt;&gt;"",参数计算!FH95,""),"")</f>
        <v/>
      </c>
      <c r="J93" s="69" t="str">
        <f>IF($A93&lt;&gt;"",IF(J$5&lt;&gt;"",参数计算!FI95,""),"")</f>
        <v/>
      </c>
      <c r="K93" s="80" t="str">
        <f>IF(A93&lt;&gt;"",总评!D93,"")</f>
        <v/>
      </c>
    </row>
    <row r="94" ht="18" customHeight="1" spans="1:11">
      <c r="A94" s="80" t="str">
        <f>IF($A$1&lt;&gt;"",参数计算!A96,"")</f>
        <v/>
      </c>
      <c r="B94" s="80" t="str">
        <f>IF($A$1&lt;&gt;"",参数计算!B96,"")</f>
        <v/>
      </c>
      <c r="C94" s="80" t="str">
        <f>IF($A$1&lt;&gt;"",参数计算!C96,"")</f>
        <v/>
      </c>
      <c r="D94" s="80" t="str">
        <f>IF($A$1&lt;&gt;"",参数计算!D96,"")</f>
        <v/>
      </c>
      <c r="E94" s="80" t="str">
        <f>IF($A$1&lt;&gt;"",参数计算!E96,"")</f>
        <v/>
      </c>
      <c r="F94" s="69" t="str">
        <f>IF($A94&lt;&gt;"",IF(F$5&lt;&gt;"",参数计算!FE96,""),"")</f>
        <v/>
      </c>
      <c r="G94" s="69" t="str">
        <f>IF($A94&lt;&gt;"",IF(G$5&lt;&gt;"",参数计算!FH96,""),"")</f>
        <v/>
      </c>
      <c r="H94" s="69" t="str">
        <f>IF($A94&lt;&gt;"",IF(H$5&lt;&gt;"",参数计算!FG96,""),"")</f>
        <v/>
      </c>
      <c r="I94" s="69" t="str">
        <f>IF($A94&lt;&gt;"",IF(I$5&lt;&gt;"",参数计算!FH96,""),"")</f>
        <v/>
      </c>
      <c r="J94" s="69" t="str">
        <f>IF($A94&lt;&gt;"",IF(J$5&lt;&gt;"",参数计算!FI96,""),"")</f>
        <v/>
      </c>
      <c r="K94" s="80" t="str">
        <f>IF(A94&lt;&gt;"",总评!D94,"")</f>
        <v/>
      </c>
    </row>
    <row r="95" ht="18" customHeight="1" spans="1:11">
      <c r="A95" s="80" t="str">
        <f>IF($A$1&lt;&gt;"",参数计算!A97,"")</f>
        <v/>
      </c>
      <c r="B95" s="80" t="str">
        <f>IF($A$1&lt;&gt;"",参数计算!B97,"")</f>
        <v/>
      </c>
      <c r="C95" s="80" t="str">
        <f>IF($A$1&lt;&gt;"",参数计算!C97,"")</f>
        <v/>
      </c>
      <c r="D95" s="80" t="str">
        <f>IF($A$1&lt;&gt;"",参数计算!D97,"")</f>
        <v/>
      </c>
      <c r="E95" s="80" t="str">
        <f>IF($A$1&lt;&gt;"",参数计算!E97,"")</f>
        <v/>
      </c>
      <c r="F95" s="69" t="str">
        <f>IF($A95&lt;&gt;"",IF(F$5&lt;&gt;"",参数计算!FE97,""),"")</f>
        <v/>
      </c>
      <c r="G95" s="69" t="str">
        <f>IF($A95&lt;&gt;"",IF(G$5&lt;&gt;"",参数计算!FH97,""),"")</f>
        <v/>
      </c>
      <c r="H95" s="69" t="str">
        <f>IF($A95&lt;&gt;"",IF(H$5&lt;&gt;"",参数计算!FG97,""),"")</f>
        <v/>
      </c>
      <c r="I95" s="69" t="str">
        <f>IF($A95&lt;&gt;"",IF(I$5&lt;&gt;"",参数计算!FH97,""),"")</f>
        <v/>
      </c>
      <c r="J95" s="69" t="str">
        <f>IF($A95&lt;&gt;"",IF(J$5&lt;&gt;"",参数计算!FI97,""),"")</f>
        <v/>
      </c>
      <c r="K95" s="80" t="str">
        <f>IF(A95&lt;&gt;"",总评!D95,"")</f>
        <v/>
      </c>
    </row>
    <row r="96" ht="18" customHeight="1" spans="1:11">
      <c r="A96" s="80" t="str">
        <f>IF($A$1&lt;&gt;"",参数计算!A98,"")</f>
        <v/>
      </c>
      <c r="B96" s="80" t="str">
        <f>IF($A$1&lt;&gt;"",参数计算!B98,"")</f>
        <v/>
      </c>
      <c r="C96" s="80" t="str">
        <f>IF($A$1&lt;&gt;"",参数计算!C98,"")</f>
        <v/>
      </c>
      <c r="D96" s="80" t="str">
        <f>IF($A$1&lt;&gt;"",参数计算!D98,"")</f>
        <v/>
      </c>
      <c r="E96" s="80" t="str">
        <f>IF($A$1&lt;&gt;"",参数计算!E98,"")</f>
        <v/>
      </c>
      <c r="F96" s="69" t="str">
        <f>IF($A96&lt;&gt;"",IF(F$5&lt;&gt;"",参数计算!FE98,""),"")</f>
        <v/>
      </c>
      <c r="G96" s="69" t="str">
        <f>IF($A96&lt;&gt;"",IF(G$5&lt;&gt;"",参数计算!FH98,""),"")</f>
        <v/>
      </c>
      <c r="H96" s="69" t="str">
        <f>IF($A96&lt;&gt;"",IF(H$5&lt;&gt;"",参数计算!FG98,""),"")</f>
        <v/>
      </c>
      <c r="I96" s="69" t="str">
        <f>IF($A96&lt;&gt;"",IF(I$5&lt;&gt;"",参数计算!FH98,""),"")</f>
        <v/>
      </c>
      <c r="J96" s="69" t="str">
        <f>IF($A96&lt;&gt;"",IF(J$5&lt;&gt;"",参数计算!FI98,""),"")</f>
        <v/>
      </c>
      <c r="K96" s="80" t="str">
        <f>IF(A96&lt;&gt;"",总评!D96,"")</f>
        <v/>
      </c>
    </row>
    <row r="97" ht="18" customHeight="1" spans="1:11">
      <c r="A97" s="80" t="str">
        <f>IF($A$1&lt;&gt;"",参数计算!A99,"")</f>
        <v/>
      </c>
      <c r="B97" s="80" t="str">
        <f>IF($A$1&lt;&gt;"",参数计算!B99,"")</f>
        <v/>
      </c>
      <c r="C97" s="80" t="str">
        <f>IF($A$1&lt;&gt;"",参数计算!C99,"")</f>
        <v/>
      </c>
      <c r="D97" s="80" t="str">
        <f>IF($A$1&lt;&gt;"",参数计算!D99,"")</f>
        <v/>
      </c>
      <c r="E97" s="80" t="str">
        <f>IF($A$1&lt;&gt;"",参数计算!E99,"")</f>
        <v/>
      </c>
      <c r="F97" s="69" t="str">
        <f>IF($A97&lt;&gt;"",IF(F$5&lt;&gt;"",参数计算!FE99,""),"")</f>
        <v/>
      </c>
      <c r="G97" s="69" t="str">
        <f>IF($A97&lt;&gt;"",IF(G$5&lt;&gt;"",参数计算!FH99,""),"")</f>
        <v/>
      </c>
      <c r="H97" s="69" t="str">
        <f>IF($A97&lt;&gt;"",IF(H$5&lt;&gt;"",参数计算!FG99,""),"")</f>
        <v/>
      </c>
      <c r="I97" s="69" t="str">
        <f>IF($A97&lt;&gt;"",IF(I$5&lt;&gt;"",参数计算!FH99,""),"")</f>
        <v/>
      </c>
      <c r="J97" s="69" t="str">
        <f>IF($A97&lt;&gt;"",IF(J$5&lt;&gt;"",参数计算!FI99,""),"")</f>
        <v/>
      </c>
      <c r="K97" s="80" t="str">
        <f>IF(A97&lt;&gt;"",总评!D97,"")</f>
        <v/>
      </c>
    </row>
    <row r="98" ht="18" customHeight="1" spans="1:11">
      <c r="A98" s="80" t="str">
        <f>IF($A$1&lt;&gt;"",参数计算!A100,"")</f>
        <v/>
      </c>
      <c r="B98" s="80" t="str">
        <f>IF($A$1&lt;&gt;"",参数计算!B100,"")</f>
        <v/>
      </c>
      <c r="C98" s="80" t="str">
        <f>IF($A$1&lt;&gt;"",参数计算!C100,"")</f>
        <v/>
      </c>
      <c r="D98" s="80" t="str">
        <f>IF($A$1&lt;&gt;"",参数计算!D100,"")</f>
        <v/>
      </c>
      <c r="E98" s="80" t="str">
        <f>IF($A$1&lt;&gt;"",参数计算!E100,"")</f>
        <v/>
      </c>
      <c r="F98" s="69" t="str">
        <f>IF($A98&lt;&gt;"",IF(F$5&lt;&gt;"",参数计算!FE100,""),"")</f>
        <v/>
      </c>
      <c r="G98" s="69" t="str">
        <f>IF($A98&lt;&gt;"",IF(G$5&lt;&gt;"",参数计算!FH100,""),"")</f>
        <v/>
      </c>
      <c r="H98" s="69" t="str">
        <f>IF($A98&lt;&gt;"",IF(H$5&lt;&gt;"",参数计算!FG100,""),"")</f>
        <v/>
      </c>
      <c r="I98" s="69" t="str">
        <f>IF($A98&lt;&gt;"",IF(I$5&lt;&gt;"",参数计算!FH100,""),"")</f>
        <v/>
      </c>
      <c r="J98" s="69" t="str">
        <f>IF($A98&lt;&gt;"",IF(J$5&lt;&gt;"",参数计算!FI100,""),"")</f>
        <v/>
      </c>
      <c r="K98" s="80" t="str">
        <f>IF(A98&lt;&gt;"",总评!D98,"")</f>
        <v/>
      </c>
    </row>
    <row r="99" ht="18" customHeight="1" spans="1:11">
      <c r="A99" s="80" t="str">
        <f>IF($A$1&lt;&gt;"",参数计算!A101,"")</f>
        <v/>
      </c>
      <c r="B99" s="80" t="str">
        <f>IF($A$1&lt;&gt;"",参数计算!B101,"")</f>
        <v/>
      </c>
      <c r="C99" s="80" t="str">
        <f>IF($A$1&lt;&gt;"",参数计算!C101,"")</f>
        <v/>
      </c>
      <c r="D99" s="80" t="str">
        <f>IF($A$1&lt;&gt;"",参数计算!D101,"")</f>
        <v/>
      </c>
      <c r="E99" s="80" t="str">
        <f>IF($A$1&lt;&gt;"",参数计算!E101,"")</f>
        <v/>
      </c>
      <c r="F99" s="69" t="str">
        <f>IF($A99&lt;&gt;"",IF(F$5&lt;&gt;"",参数计算!FE101,""),"")</f>
        <v/>
      </c>
      <c r="G99" s="69" t="str">
        <f>IF($A99&lt;&gt;"",IF(G$5&lt;&gt;"",参数计算!FH101,""),"")</f>
        <v/>
      </c>
      <c r="H99" s="69" t="str">
        <f>IF($A99&lt;&gt;"",IF(H$5&lt;&gt;"",参数计算!FG101,""),"")</f>
        <v/>
      </c>
      <c r="I99" s="69" t="str">
        <f>IF($A99&lt;&gt;"",IF(I$5&lt;&gt;"",参数计算!FH101,""),"")</f>
        <v/>
      </c>
      <c r="J99" s="69" t="str">
        <f>IF($A99&lt;&gt;"",IF(J$5&lt;&gt;"",参数计算!FI101,""),"")</f>
        <v/>
      </c>
      <c r="K99" s="80" t="str">
        <f>IF(A99&lt;&gt;"",总评!D99,"")</f>
        <v/>
      </c>
    </row>
    <row r="100" ht="18" customHeight="1" spans="1:11">
      <c r="A100" s="80" t="str">
        <f>IF($A$1&lt;&gt;"",参数计算!A102,"")</f>
        <v/>
      </c>
      <c r="B100" s="80" t="str">
        <f>IF($A$1&lt;&gt;"",参数计算!B102,"")</f>
        <v/>
      </c>
      <c r="C100" s="80" t="str">
        <f>IF($A$1&lt;&gt;"",参数计算!C102,"")</f>
        <v/>
      </c>
      <c r="D100" s="80" t="str">
        <f>IF($A$1&lt;&gt;"",参数计算!D102,"")</f>
        <v/>
      </c>
      <c r="E100" s="80" t="str">
        <f>IF($A$1&lt;&gt;"",参数计算!E102,"")</f>
        <v/>
      </c>
      <c r="F100" s="69" t="str">
        <f>IF($A100&lt;&gt;"",IF(F$5&lt;&gt;"",参数计算!FE102,""),"")</f>
        <v/>
      </c>
      <c r="G100" s="69" t="str">
        <f>IF($A100&lt;&gt;"",IF(G$5&lt;&gt;"",参数计算!FH102,""),"")</f>
        <v/>
      </c>
      <c r="H100" s="69" t="str">
        <f>IF($A100&lt;&gt;"",IF(H$5&lt;&gt;"",参数计算!FG102,""),"")</f>
        <v/>
      </c>
      <c r="I100" s="69" t="str">
        <f>IF($A100&lt;&gt;"",IF(I$5&lt;&gt;"",参数计算!FH102,""),"")</f>
        <v/>
      </c>
      <c r="J100" s="69" t="str">
        <f>IF($A100&lt;&gt;"",IF(J$5&lt;&gt;"",参数计算!FI102,""),"")</f>
        <v/>
      </c>
      <c r="K100" s="80" t="str">
        <f>IF(A100&lt;&gt;"",总评!D100,"")</f>
        <v/>
      </c>
    </row>
    <row r="101" ht="18" customHeight="1" spans="1:11">
      <c r="A101" s="80" t="str">
        <f>IF($A$1&lt;&gt;"",参数计算!A103,"")</f>
        <v/>
      </c>
      <c r="B101" s="80" t="str">
        <f>IF($A$1&lt;&gt;"",参数计算!B103,"")</f>
        <v/>
      </c>
      <c r="C101" s="80" t="str">
        <f>IF($A$1&lt;&gt;"",参数计算!C103,"")</f>
        <v/>
      </c>
      <c r="D101" s="80" t="str">
        <f>IF($A$1&lt;&gt;"",参数计算!D103,"")</f>
        <v/>
      </c>
      <c r="E101" s="80" t="str">
        <f>IF($A$1&lt;&gt;"",参数计算!E103,"")</f>
        <v/>
      </c>
      <c r="F101" s="69" t="str">
        <f>IF($A101&lt;&gt;"",IF(F$5&lt;&gt;"",参数计算!FE103,""),"")</f>
        <v/>
      </c>
      <c r="G101" s="69" t="str">
        <f>IF($A101&lt;&gt;"",IF(G$5&lt;&gt;"",参数计算!FH103,""),"")</f>
        <v/>
      </c>
      <c r="H101" s="69" t="str">
        <f>IF($A101&lt;&gt;"",IF(H$5&lt;&gt;"",参数计算!FG103,""),"")</f>
        <v/>
      </c>
      <c r="I101" s="69" t="str">
        <f>IF($A101&lt;&gt;"",IF(I$5&lt;&gt;"",参数计算!FH103,""),"")</f>
        <v/>
      </c>
      <c r="J101" s="69" t="str">
        <f>IF($A101&lt;&gt;"",IF(J$5&lt;&gt;"",参数计算!FI103,""),"")</f>
        <v/>
      </c>
      <c r="K101" s="80" t="str">
        <f>IF(A101&lt;&gt;"",总评!D101,"")</f>
        <v/>
      </c>
    </row>
    <row r="102" ht="18" customHeight="1" spans="1:11">
      <c r="A102" s="80" t="str">
        <f>IF($A$1&lt;&gt;"",参数计算!A104,"")</f>
        <v/>
      </c>
      <c r="B102" s="80" t="str">
        <f>IF($A$1&lt;&gt;"",参数计算!B104,"")</f>
        <v/>
      </c>
      <c r="C102" s="80" t="str">
        <f>IF($A$1&lt;&gt;"",参数计算!C104,"")</f>
        <v/>
      </c>
      <c r="D102" s="80" t="str">
        <f>IF($A$1&lt;&gt;"",参数计算!D104,"")</f>
        <v/>
      </c>
      <c r="E102" s="80" t="str">
        <f>IF($A$1&lt;&gt;"",参数计算!E104,"")</f>
        <v/>
      </c>
      <c r="F102" s="69" t="str">
        <f>IF($A102&lt;&gt;"",IF(F$5&lt;&gt;"",参数计算!FE104,""),"")</f>
        <v/>
      </c>
      <c r="G102" s="69" t="str">
        <f>IF($A102&lt;&gt;"",IF(G$5&lt;&gt;"",参数计算!FH104,""),"")</f>
        <v/>
      </c>
      <c r="H102" s="69" t="str">
        <f>IF($A102&lt;&gt;"",IF(H$5&lt;&gt;"",参数计算!FG104,""),"")</f>
        <v/>
      </c>
      <c r="I102" s="69" t="str">
        <f>IF($A102&lt;&gt;"",IF(I$5&lt;&gt;"",参数计算!FH104,""),"")</f>
        <v/>
      </c>
      <c r="J102" s="69" t="str">
        <f>IF($A102&lt;&gt;"",IF(J$5&lt;&gt;"",参数计算!FI104,""),"")</f>
        <v/>
      </c>
      <c r="K102" s="80" t="str">
        <f>IF(A102&lt;&gt;"",总评!D102,"")</f>
        <v/>
      </c>
    </row>
    <row r="103" ht="18" customHeight="1" spans="1:11">
      <c r="A103" s="80" t="str">
        <f>IF($A$1&lt;&gt;"",参数计算!A105,"")</f>
        <v/>
      </c>
      <c r="B103" s="80" t="str">
        <f>IF($A$1&lt;&gt;"",参数计算!B105,"")</f>
        <v/>
      </c>
      <c r="C103" s="80" t="str">
        <f>IF($A$1&lt;&gt;"",参数计算!C105,"")</f>
        <v/>
      </c>
      <c r="D103" s="80" t="str">
        <f>IF($A$1&lt;&gt;"",参数计算!D105,"")</f>
        <v/>
      </c>
      <c r="E103" s="80" t="str">
        <f>IF($A$1&lt;&gt;"",参数计算!E105,"")</f>
        <v/>
      </c>
      <c r="F103" s="69" t="str">
        <f>IF($A103&lt;&gt;"",IF(F$5&lt;&gt;"",参数计算!FE105,""),"")</f>
        <v/>
      </c>
      <c r="G103" s="69" t="str">
        <f>IF($A103&lt;&gt;"",IF(G$5&lt;&gt;"",参数计算!FH105,""),"")</f>
        <v/>
      </c>
      <c r="H103" s="69" t="str">
        <f>IF($A103&lt;&gt;"",IF(H$5&lt;&gt;"",参数计算!FG105,""),"")</f>
        <v/>
      </c>
      <c r="I103" s="69" t="str">
        <f>IF($A103&lt;&gt;"",IF(I$5&lt;&gt;"",参数计算!FH105,""),"")</f>
        <v/>
      </c>
      <c r="J103" s="69" t="str">
        <f>IF($A103&lt;&gt;"",IF(J$5&lt;&gt;"",参数计算!FI105,""),"")</f>
        <v/>
      </c>
      <c r="K103" s="80" t="str">
        <f>IF(A103&lt;&gt;"",总评!D103,"")</f>
        <v/>
      </c>
    </row>
    <row r="104" ht="18" customHeight="1" spans="1:11">
      <c r="A104" s="80" t="str">
        <f>IF($A$1&lt;&gt;"",参数计算!A106,"")</f>
        <v/>
      </c>
      <c r="B104" s="80" t="str">
        <f>IF($A$1&lt;&gt;"",参数计算!B106,"")</f>
        <v/>
      </c>
      <c r="C104" s="80" t="str">
        <f>IF($A$1&lt;&gt;"",参数计算!C106,"")</f>
        <v/>
      </c>
      <c r="D104" s="80" t="str">
        <f>IF($A$1&lt;&gt;"",参数计算!D106,"")</f>
        <v/>
      </c>
      <c r="E104" s="80" t="str">
        <f>IF($A$1&lt;&gt;"",参数计算!E106,"")</f>
        <v/>
      </c>
      <c r="F104" s="69" t="str">
        <f>IF($A104&lt;&gt;"",IF(F$5&lt;&gt;"",参数计算!FE106,""),"")</f>
        <v/>
      </c>
      <c r="G104" s="69" t="str">
        <f>IF($A104&lt;&gt;"",IF(G$5&lt;&gt;"",参数计算!FH106,""),"")</f>
        <v/>
      </c>
      <c r="H104" s="69" t="str">
        <f>IF($A104&lt;&gt;"",IF(H$5&lt;&gt;"",参数计算!FG106,""),"")</f>
        <v/>
      </c>
      <c r="I104" s="69" t="str">
        <f>IF($A104&lt;&gt;"",IF(I$5&lt;&gt;"",参数计算!FH106,""),"")</f>
        <v/>
      </c>
      <c r="J104" s="69" t="str">
        <f>IF($A104&lt;&gt;"",IF(J$5&lt;&gt;"",参数计算!FI106,""),"")</f>
        <v/>
      </c>
      <c r="K104" s="80" t="str">
        <f>IF(A104&lt;&gt;"",总评!D104,"")</f>
        <v/>
      </c>
    </row>
    <row r="105" ht="18" customHeight="1" spans="1:11">
      <c r="A105" s="80" t="str">
        <f>IF($A$1&lt;&gt;"",参数计算!A107,"")</f>
        <v/>
      </c>
      <c r="B105" s="80" t="str">
        <f>IF($A$1&lt;&gt;"",参数计算!B107,"")</f>
        <v/>
      </c>
      <c r="C105" s="80" t="str">
        <f>IF($A$1&lt;&gt;"",参数计算!C107,"")</f>
        <v/>
      </c>
      <c r="D105" s="80" t="str">
        <f>IF($A$1&lt;&gt;"",参数计算!D107,"")</f>
        <v/>
      </c>
      <c r="E105" s="80" t="str">
        <f>IF($A$1&lt;&gt;"",参数计算!E107,"")</f>
        <v/>
      </c>
      <c r="F105" s="69" t="str">
        <f>IF($A105&lt;&gt;"",IF(F$5&lt;&gt;"",参数计算!FE107,""),"")</f>
        <v/>
      </c>
      <c r="G105" s="69" t="str">
        <f>IF($A105&lt;&gt;"",IF(G$5&lt;&gt;"",参数计算!FH107,""),"")</f>
        <v/>
      </c>
      <c r="H105" s="69" t="str">
        <f>IF($A105&lt;&gt;"",IF(H$5&lt;&gt;"",参数计算!FG107,""),"")</f>
        <v/>
      </c>
      <c r="I105" s="69" t="str">
        <f>IF($A105&lt;&gt;"",IF(I$5&lt;&gt;"",参数计算!FH107,""),"")</f>
        <v/>
      </c>
      <c r="J105" s="69" t="str">
        <f>IF($A105&lt;&gt;"",IF(J$5&lt;&gt;"",参数计算!FI107,""),"")</f>
        <v/>
      </c>
      <c r="K105" s="80" t="str">
        <f>IF(A105&lt;&gt;"",总评!D105,"")</f>
        <v/>
      </c>
    </row>
    <row r="106" ht="18" customHeight="1" spans="1:11">
      <c r="A106" s="80" t="str">
        <f>IF($A$1&lt;&gt;"",参数计算!A108,"")</f>
        <v/>
      </c>
      <c r="B106" s="80" t="str">
        <f>IF($A$1&lt;&gt;"",参数计算!B108,"")</f>
        <v/>
      </c>
      <c r="C106" s="80" t="str">
        <f>IF($A$1&lt;&gt;"",参数计算!C108,"")</f>
        <v/>
      </c>
      <c r="D106" s="80" t="str">
        <f>IF($A$1&lt;&gt;"",参数计算!D108,"")</f>
        <v/>
      </c>
      <c r="E106" s="80" t="str">
        <f>IF($A$1&lt;&gt;"",参数计算!E108,"")</f>
        <v/>
      </c>
      <c r="F106" s="69" t="str">
        <f>IF($A106&lt;&gt;"",IF(F$5&lt;&gt;"",参数计算!FE108,""),"")</f>
        <v/>
      </c>
      <c r="G106" s="69" t="str">
        <f>IF($A106&lt;&gt;"",IF(G$5&lt;&gt;"",参数计算!FH108,""),"")</f>
        <v/>
      </c>
      <c r="H106" s="69" t="str">
        <f>IF($A106&lt;&gt;"",IF(H$5&lt;&gt;"",参数计算!FG108,""),"")</f>
        <v/>
      </c>
      <c r="I106" s="69" t="str">
        <f>IF($A106&lt;&gt;"",IF(I$5&lt;&gt;"",参数计算!FH108,""),"")</f>
        <v/>
      </c>
      <c r="J106" s="69" t="str">
        <f>IF($A106&lt;&gt;"",IF(J$5&lt;&gt;"",参数计算!FI108,""),"")</f>
        <v/>
      </c>
      <c r="K106" s="80" t="str">
        <f>IF(A106&lt;&gt;"",总评!D106,"")</f>
        <v/>
      </c>
    </row>
    <row r="107" ht="18" customHeight="1" spans="1:11">
      <c r="A107" s="80" t="str">
        <f>IF($A$1&lt;&gt;"",参数计算!A109,"")</f>
        <v/>
      </c>
      <c r="B107" s="80" t="str">
        <f>IF($A$1&lt;&gt;"",参数计算!B109,"")</f>
        <v/>
      </c>
      <c r="C107" s="80" t="str">
        <f>IF($A$1&lt;&gt;"",参数计算!C109,"")</f>
        <v/>
      </c>
      <c r="D107" s="80" t="str">
        <f>IF($A$1&lt;&gt;"",参数计算!D109,"")</f>
        <v/>
      </c>
      <c r="E107" s="80" t="str">
        <f>IF($A$1&lt;&gt;"",参数计算!E109,"")</f>
        <v/>
      </c>
      <c r="F107" s="69" t="str">
        <f>IF($A107&lt;&gt;"",IF(F$5&lt;&gt;"",参数计算!FE109,""),"")</f>
        <v/>
      </c>
      <c r="G107" s="69" t="str">
        <f>IF($A107&lt;&gt;"",IF(G$5&lt;&gt;"",参数计算!FH109,""),"")</f>
        <v/>
      </c>
      <c r="H107" s="69" t="str">
        <f>IF($A107&lt;&gt;"",IF(H$5&lt;&gt;"",参数计算!FG109,""),"")</f>
        <v/>
      </c>
      <c r="I107" s="69" t="str">
        <f>IF($A107&lt;&gt;"",IF(I$5&lt;&gt;"",参数计算!FH109,""),"")</f>
        <v/>
      </c>
      <c r="J107" s="69" t="str">
        <f>IF($A107&lt;&gt;"",IF(J$5&lt;&gt;"",参数计算!FI109,""),"")</f>
        <v/>
      </c>
      <c r="K107" s="80" t="str">
        <f>IF(A107&lt;&gt;"",总评!D107,"")</f>
        <v/>
      </c>
    </row>
    <row r="108" ht="18" customHeight="1" spans="1:11">
      <c r="A108" s="80" t="str">
        <f>IF($A$1&lt;&gt;"",参数计算!A110,"")</f>
        <v/>
      </c>
      <c r="B108" s="80" t="str">
        <f>IF($A$1&lt;&gt;"",参数计算!B110,"")</f>
        <v/>
      </c>
      <c r="C108" s="80" t="str">
        <f>IF($A$1&lt;&gt;"",参数计算!C110,"")</f>
        <v/>
      </c>
      <c r="D108" s="80" t="str">
        <f>IF($A$1&lt;&gt;"",参数计算!D110,"")</f>
        <v/>
      </c>
      <c r="E108" s="80" t="str">
        <f>IF($A$1&lt;&gt;"",参数计算!E110,"")</f>
        <v/>
      </c>
      <c r="F108" s="69" t="str">
        <f>IF($A108&lt;&gt;"",IF(F$5&lt;&gt;"",参数计算!FE110,""),"")</f>
        <v/>
      </c>
      <c r="G108" s="69" t="str">
        <f>IF($A108&lt;&gt;"",IF(G$5&lt;&gt;"",参数计算!FH110,""),"")</f>
        <v/>
      </c>
      <c r="H108" s="69" t="str">
        <f>IF($A108&lt;&gt;"",IF(H$5&lt;&gt;"",参数计算!FG110,""),"")</f>
        <v/>
      </c>
      <c r="I108" s="69" t="str">
        <f>IF($A108&lt;&gt;"",IF(I$5&lt;&gt;"",参数计算!FH110,""),"")</f>
        <v/>
      </c>
      <c r="J108" s="69" t="str">
        <f>IF($A108&lt;&gt;"",IF(J$5&lt;&gt;"",参数计算!FI110,""),"")</f>
        <v/>
      </c>
      <c r="K108" s="80" t="str">
        <f>IF(A108&lt;&gt;"",总评!D108,"")</f>
        <v/>
      </c>
    </row>
    <row r="109" ht="18" customHeight="1" spans="1:11">
      <c r="A109" s="80" t="str">
        <f>IF($A$1&lt;&gt;"",参数计算!A111,"")</f>
        <v/>
      </c>
      <c r="B109" s="80" t="str">
        <f>IF($A$1&lt;&gt;"",参数计算!B111,"")</f>
        <v/>
      </c>
      <c r="C109" s="80" t="str">
        <f>IF($A$1&lt;&gt;"",参数计算!C111,"")</f>
        <v/>
      </c>
      <c r="D109" s="80" t="str">
        <f>IF($A$1&lt;&gt;"",参数计算!D111,"")</f>
        <v/>
      </c>
      <c r="E109" s="80" t="str">
        <f>IF($A$1&lt;&gt;"",参数计算!E111,"")</f>
        <v/>
      </c>
      <c r="F109" s="69" t="str">
        <f>IF($A109&lt;&gt;"",IF(F$5&lt;&gt;"",参数计算!FE111,""),"")</f>
        <v/>
      </c>
      <c r="G109" s="69" t="str">
        <f>IF($A109&lt;&gt;"",IF(G$5&lt;&gt;"",参数计算!FH111,""),"")</f>
        <v/>
      </c>
      <c r="H109" s="69" t="str">
        <f>IF($A109&lt;&gt;"",IF(H$5&lt;&gt;"",参数计算!FG111,""),"")</f>
        <v/>
      </c>
      <c r="I109" s="69" t="str">
        <f>IF($A109&lt;&gt;"",IF(I$5&lt;&gt;"",参数计算!FH111,""),"")</f>
        <v/>
      </c>
      <c r="J109" s="69" t="str">
        <f>IF($A109&lt;&gt;"",IF(J$5&lt;&gt;"",参数计算!FI111,""),"")</f>
        <v/>
      </c>
      <c r="K109" s="80" t="str">
        <f>IF(A109&lt;&gt;"",总评!D109,"")</f>
        <v/>
      </c>
    </row>
    <row r="110" ht="18" customHeight="1" spans="1:11">
      <c r="A110" s="80" t="str">
        <f>IF($A$1&lt;&gt;"",参数计算!A112,"")</f>
        <v/>
      </c>
      <c r="B110" s="80" t="str">
        <f>IF($A$1&lt;&gt;"",参数计算!B112,"")</f>
        <v/>
      </c>
      <c r="C110" s="80" t="str">
        <f>IF($A$1&lt;&gt;"",参数计算!C112,"")</f>
        <v/>
      </c>
      <c r="D110" s="80" t="str">
        <f>IF($A$1&lt;&gt;"",参数计算!D112,"")</f>
        <v/>
      </c>
      <c r="E110" s="80" t="str">
        <f>IF($A$1&lt;&gt;"",参数计算!E112,"")</f>
        <v/>
      </c>
      <c r="F110" s="69" t="str">
        <f>IF($A110&lt;&gt;"",IF(F$5&lt;&gt;"",参数计算!FE112,""),"")</f>
        <v/>
      </c>
      <c r="G110" s="69" t="str">
        <f>IF($A110&lt;&gt;"",IF(G$5&lt;&gt;"",参数计算!FH112,""),"")</f>
        <v/>
      </c>
      <c r="H110" s="69" t="str">
        <f>IF($A110&lt;&gt;"",IF(H$5&lt;&gt;"",参数计算!FG112,""),"")</f>
        <v/>
      </c>
      <c r="I110" s="69" t="str">
        <f>IF($A110&lt;&gt;"",IF(I$5&lt;&gt;"",参数计算!FH112,""),"")</f>
        <v/>
      </c>
      <c r="J110" s="69" t="str">
        <f>IF($A110&lt;&gt;"",IF(J$5&lt;&gt;"",参数计算!FI112,""),"")</f>
        <v/>
      </c>
      <c r="K110" s="80" t="str">
        <f>IF(A110&lt;&gt;"",总评!D110,"")</f>
        <v/>
      </c>
    </row>
    <row r="111" ht="18" customHeight="1" spans="1:11">
      <c r="A111" s="80" t="str">
        <f>IF($A$1&lt;&gt;"",参数计算!A113,"")</f>
        <v/>
      </c>
      <c r="B111" s="80" t="str">
        <f>IF($A$1&lt;&gt;"",参数计算!B113,"")</f>
        <v/>
      </c>
      <c r="C111" s="80" t="str">
        <f>IF($A$1&lt;&gt;"",参数计算!C113,"")</f>
        <v/>
      </c>
      <c r="D111" s="80" t="str">
        <f>IF($A$1&lt;&gt;"",参数计算!D113,"")</f>
        <v/>
      </c>
      <c r="E111" s="80" t="str">
        <f>IF($A$1&lt;&gt;"",参数计算!E113,"")</f>
        <v/>
      </c>
      <c r="F111" s="69" t="str">
        <f>IF($A111&lt;&gt;"",IF(F$5&lt;&gt;"",参数计算!FE113,""),"")</f>
        <v/>
      </c>
      <c r="G111" s="69" t="str">
        <f>IF($A111&lt;&gt;"",IF(G$5&lt;&gt;"",参数计算!FH113,""),"")</f>
        <v/>
      </c>
      <c r="H111" s="69" t="str">
        <f>IF($A111&lt;&gt;"",IF(H$5&lt;&gt;"",参数计算!FG113,""),"")</f>
        <v/>
      </c>
      <c r="I111" s="69" t="str">
        <f>IF($A111&lt;&gt;"",IF(I$5&lt;&gt;"",参数计算!FH113,""),"")</f>
        <v/>
      </c>
      <c r="J111" s="69" t="str">
        <f>IF($A111&lt;&gt;"",IF(J$5&lt;&gt;"",参数计算!FI113,""),"")</f>
        <v/>
      </c>
      <c r="K111" s="80" t="str">
        <f>IF(A111&lt;&gt;"",总评!D111,"")</f>
        <v/>
      </c>
    </row>
    <row r="112" ht="18" customHeight="1" spans="1:11">
      <c r="A112" s="80" t="str">
        <f>IF($A$1&lt;&gt;"",参数计算!A114,"")</f>
        <v/>
      </c>
      <c r="B112" s="80" t="str">
        <f>IF($A$1&lt;&gt;"",参数计算!B114,"")</f>
        <v/>
      </c>
      <c r="C112" s="80" t="str">
        <f>IF($A$1&lt;&gt;"",参数计算!C114,"")</f>
        <v/>
      </c>
      <c r="D112" s="80" t="str">
        <f>IF($A$1&lt;&gt;"",参数计算!D114,"")</f>
        <v/>
      </c>
      <c r="E112" s="80" t="str">
        <f>IF($A$1&lt;&gt;"",参数计算!E114,"")</f>
        <v/>
      </c>
      <c r="F112" s="69" t="str">
        <f>IF($A112&lt;&gt;"",IF(F$5&lt;&gt;"",参数计算!FE114,""),"")</f>
        <v/>
      </c>
      <c r="G112" s="69" t="str">
        <f>IF($A112&lt;&gt;"",IF(G$5&lt;&gt;"",参数计算!FH114,""),"")</f>
        <v/>
      </c>
      <c r="H112" s="69" t="str">
        <f>IF($A112&lt;&gt;"",IF(H$5&lt;&gt;"",参数计算!FG114,""),"")</f>
        <v/>
      </c>
      <c r="I112" s="69" t="str">
        <f>IF($A112&lt;&gt;"",IF(I$5&lt;&gt;"",参数计算!FH114,""),"")</f>
        <v/>
      </c>
      <c r="J112" s="69" t="str">
        <f>IF($A112&lt;&gt;"",IF(J$5&lt;&gt;"",参数计算!FI114,""),"")</f>
        <v/>
      </c>
      <c r="K112" s="80" t="str">
        <f>IF(A112&lt;&gt;"",总评!D112,"")</f>
        <v/>
      </c>
    </row>
    <row r="113" ht="18" customHeight="1" spans="1:11">
      <c r="A113" s="80" t="str">
        <f>IF($A$1&lt;&gt;"",参数计算!A115,"")</f>
        <v/>
      </c>
      <c r="B113" s="80" t="str">
        <f>IF($A$1&lt;&gt;"",参数计算!B115,"")</f>
        <v/>
      </c>
      <c r="C113" s="80" t="str">
        <f>IF($A$1&lt;&gt;"",参数计算!C115,"")</f>
        <v/>
      </c>
      <c r="D113" s="80" t="str">
        <f>IF($A$1&lt;&gt;"",参数计算!D115,"")</f>
        <v/>
      </c>
      <c r="E113" s="80" t="str">
        <f>IF($A$1&lt;&gt;"",参数计算!E115,"")</f>
        <v/>
      </c>
      <c r="F113" s="69" t="str">
        <f>IF($A113&lt;&gt;"",IF(F$5&lt;&gt;"",参数计算!FE115,""),"")</f>
        <v/>
      </c>
      <c r="G113" s="69" t="str">
        <f>IF($A113&lt;&gt;"",IF(G$5&lt;&gt;"",参数计算!FH115,""),"")</f>
        <v/>
      </c>
      <c r="H113" s="69" t="str">
        <f>IF($A113&lt;&gt;"",IF(H$5&lt;&gt;"",参数计算!FG115,""),"")</f>
        <v/>
      </c>
      <c r="I113" s="69" t="str">
        <f>IF($A113&lt;&gt;"",IF(I$5&lt;&gt;"",参数计算!FH115,""),"")</f>
        <v/>
      </c>
      <c r="J113" s="69" t="str">
        <f>IF($A113&lt;&gt;"",IF(J$5&lt;&gt;"",参数计算!FI115,""),"")</f>
        <v/>
      </c>
      <c r="K113" s="80" t="str">
        <f>IF(A113&lt;&gt;"",总评!D113,"")</f>
        <v/>
      </c>
    </row>
    <row r="114" ht="18" customHeight="1" spans="1:11">
      <c r="A114" s="80" t="str">
        <f>IF($A$1&lt;&gt;"",参数计算!A116,"")</f>
        <v/>
      </c>
      <c r="B114" s="80" t="str">
        <f>IF($A$1&lt;&gt;"",参数计算!B116,"")</f>
        <v/>
      </c>
      <c r="C114" s="80" t="str">
        <f>IF($A$1&lt;&gt;"",参数计算!C116,"")</f>
        <v/>
      </c>
      <c r="D114" s="80" t="str">
        <f>IF($A$1&lt;&gt;"",参数计算!D116,"")</f>
        <v/>
      </c>
      <c r="E114" s="80" t="str">
        <f>IF($A$1&lt;&gt;"",参数计算!E116,"")</f>
        <v/>
      </c>
      <c r="F114" s="69" t="str">
        <f>IF($A114&lt;&gt;"",IF(F$5&lt;&gt;"",参数计算!FE116,""),"")</f>
        <v/>
      </c>
      <c r="G114" s="69" t="str">
        <f>IF($A114&lt;&gt;"",IF(G$5&lt;&gt;"",参数计算!FH116,""),"")</f>
        <v/>
      </c>
      <c r="H114" s="69" t="str">
        <f>IF($A114&lt;&gt;"",IF(H$5&lt;&gt;"",参数计算!FG116,""),"")</f>
        <v/>
      </c>
      <c r="I114" s="69" t="str">
        <f>IF($A114&lt;&gt;"",IF(I$5&lt;&gt;"",参数计算!FH116,""),"")</f>
        <v/>
      </c>
      <c r="J114" s="69" t="str">
        <f>IF($A114&lt;&gt;"",IF(J$5&lt;&gt;"",参数计算!FI116,""),"")</f>
        <v/>
      </c>
      <c r="K114" s="80" t="str">
        <f>IF(A114&lt;&gt;"",总评!D114,"")</f>
        <v/>
      </c>
    </row>
    <row r="115" ht="18" customHeight="1" spans="1:11">
      <c r="A115" s="80" t="str">
        <f>IF($A$1&lt;&gt;"",参数计算!A117,"")</f>
        <v/>
      </c>
      <c r="B115" s="80" t="str">
        <f>IF($A$1&lt;&gt;"",参数计算!B117,"")</f>
        <v/>
      </c>
      <c r="C115" s="80" t="str">
        <f>IF($A$1&lt;&gt;"",参数计算!C117,"")</f>
        <v/>
      </c>
      <c r="D115" s="80" t="str">
        <f>IF($A$1&lt;&gt;"",参数计算!D117,"")</f>
        <v/>
      </c>
      <c r="E115" s="80" t="str">
        <f>IF($A$1&lt;&gt;"",参数计算!E117,"")</f>
        <v/>
      </c>
      <c r="F115" s="69" t="str">
        <f>IF($A115&lt;&gt;"",IF(F$5&lt;&gt;"",参数计算!FE117,""),"")</f>
        <v/>
      </c>
      <c r="G115" s="69" t="str">
        <f>IF($A115&lt;&gt;"",IF(G$5&lt;&gt;"",参数计算!FH117,""),"")</f>
        <v/>
      </c>
      <c r="H115" s="69" t="str">
        <f>IF($A115&lt;&gt;"",IF(H$5&lt;&gt;"",参数计算!FG117,""),"")</f>
        <v/>
      </c>
      <c r="I115" s="69" t="str">
        <f>IF($A115&lt;&gt;"",IF(I$5&lt;&gt;"",参数计算!FH117,""),"")</f>
        <v/>
      </c>
      <c r="J115" s="69" t="str">
        <f>IF($A115&lt;&gt;"",IF(J$5&lt;&gt;"",参数计算!FI117,""),"")</f>
        <v/>
      </c>
      <c r="K115" s="80" t="str">
        <f>IF(A115&lt;&gt;"",总评!D115,"")</f>
        <v/>
      </c>
    </row>
    <row r="116" ht="18" customHeight="1" spans="1:11">
      <c r="A116" s="80" t="str">
        <f>IF($A$1&lt;&gt;"",参数计算!A118,"")</f>
        <v/>
      </c>
      <c r="B116" s="80" t="str">
        <f>IF($A$1&lt;&gt;"",参数计算!B118,"")</f>
        <v/>
      </c>
      <c r="C116" s="80" t="str">
        <f>IF($A$1&lt;&gt;"",参数计算!C118,"")</f>
        <v/>
      </c>
      <c r="D116" s="80" t="str">
        <f>IF($A$1&lt;&gt;"",参数计算!D118,"")</f>
        <v/>
      </c>
      <c r="E116" s="80" t="str">
        <f>IF($A$1&lt;&gt;"",参数计算!E118,"")</f>
        <v/>
      </c>
      <c r="F116" s="69" t="str">
        <f>IF($A116&lt;&gt;"",IF(F$5&lt;&gt;"",参数计算!FE118,""),"")</f>
        <v/>
      </c>
      <c r="G116" s="69" t="str">
        <f>IF($A116&lt;&gt;"",IF(G$5&lt;&gt;"",参数计算!FH118,""),"")</f>
        <v/>
      </c>
      <c r="H116" s="69" t="str">
        <f>IF($A116&lt;&gt;"",IF(H$5&lt;&gt;"",参数计算!FG118,""),"")</f>
        <v/>
      </c>
      <c r="I116" s="69" t="str">
        <f>IF($A116&lt;&gt;"",IF(I$5&lt;&gt;"",参数计算!FH118,""),"")</f>
        <v/>
      </c>
      <c r="J116" s="69" t="str">
        <f>IF($A116&lt;&gt;"",IF(J$5&lt;&gt;"",参数计算!FI118,""),"")</f>
        <v/>
      </c>
      <c r="K116" s="80" t="str">
        <f>IF(A116&lt;&gt;"",总评!D116,"")</f>
        <v/>
      </c>
    </row>
    <row r="117" ht="18" customHeight="1" spans="1:11">
      <c r="A117" s="80" t="str">
        <f>IF($A$1&lt;&gt;"",参数计算!A119,"")</f>
        <v/>
      </c>
      <c r="B117" s="80" t="str">
        <f>IF($A$1&lt;&gt;"",参数计算!B119,"")</f>
        <v/>
      </c>
      <c r="C117" s="80" t="str">
        <f>IF($A$1&lt;&gt;"",参数计算!C119,"")</f>
        <v/>
      </c>
      <c r="D117" s="80" t="str">
        <f>IF($A$1&lt;&gt;"",参数计算!D119,"")</f>
        <v/>
      </c>
      <c r="E117" s="80" t="str">
        <f>IF($A$1&lt;&gt;"",参数计算!E119,"")</f>
        <v/>
      </c>
      <c r="F117" s="69" t="str">
        <f>IF($A117&lt;&gt;"",IF(F$5&lt;&gt;"",参数计算!FE119,""),"")</f>
        <v/>
      </c>
      <c r="G117" s="69" t="str">
        <f>IF($A117&lt;&gt;"",IF(G$5&lt;&gt;"",参数计算!FH119,""),"")</f>
        <v/>
      </c>
      <c r="H117" s="69" t="str">
        <f>IF($A117&lt;&gt;"",IF(H$5&lt;&gt;"",参数计算!FG119,""),"")</f>
        <v/>
      </c>
      <c r="I117" s="69" t="str">
        <f>IF($A117&lt;&gt;"",IF(I$5&lt;&gt;"",参数计算!FH119,""),"")</f>
        <v/>
      </c>
      <c r="J117" s="69" t="str">
        <f>IF($A117&lt;&gt;"",IF(J$5&lt;&gt;"",参数计算!FI119,""),"")</f>
        <v/>
      </c>
      <c r="K117" s="80" t="str">
        <f>IF(A117&lt;&gt;"",总评!D117,"")</f>
        <v/>
      </c>
    </row>
    <row r="118" ht="18" customHeight="1" spans="1:11">
      <c r="A118" s="80" t="str">
        <f>IF($A$1&lt;&gt;"",参数计算!A120,"")</f>
        <v/>
      </c>
      <c r="B118" s="80" t="str">
        <f>IF($A$1&lt;&gt;"",参数计算!B120,"")</f>
        <v/>
      </c>
      <c r="C118" s="80" t="str">
        <f>IF($A$1&lt;&gt;"",参数计算!C120,"")</f>
        <v/>
      </c>
      <c r="D118" s="80" t="str">
        <f>IF($A$1&lt;&gt;"",参数计算!D120,"")</f>
        <v/>
      </c>
      <c r="E118" s="80" t="str">
        <f>IF($A$1&lt;&gt;"",参数计算!E120,"")</f>
        <v/>
      </c>
      <c r="F118" s="69" t="str">
        <f>IF($A118&lt;&gt;"",IF(F$5&lt;&gt;"",参数计算!FE120,""),"")</f>
        <v/>
      </c>
      <c r="G118" s="69" t="str">
        <f>IF($A118&lt;&gt;"",IF(G$5&lt;&gt;"",参数计算!FH120,""),"")</f>
        <v/>
      </c>
      <c r="H118" s="69" t="str">
        <f>IF($A118&lt;&gt;"",IF(H$5&lt;&gt;"",参数计算!FG120,""),"")</f>
        <v/>
      </c>
      <c r="I118" s="69" t="str">
        <f>IF($A118&lt;&gt;"",IF(I$5&lt;&gt;"",参数计算!FH120,""),"")</f>
        <v/>
      </c>
      <c r="J118" s="69" t="str">
        <f>IF($A118&lt;&gt;"",IF(J$5&lt;&gt;"",参数计算!FI120,""),"")</f>
        <v/>
      </c>
      <c r="K118" s="80" t="str">
        <f>IF(A118&lt;&gt;"",总评!D118,"")</f>
        <v/>
      </c>
    </row>
    <row r="119" ht="18" customHeight="1" spans="1:11">
      <c r="A119" s="80" t="str">
        <f>IF($A$1&lt;&gt;"",参数计算!A121,"")</f>
        <v/>
      </c>
      <c r="B119" s="80" t="str">
        <f>IF($A$1&lt;&gt;"",参数计算!B121,"")</f>
        <v/>
      </c>
      <c r="C119" s="80" t="str">
        <f>IF($A$1&lt;&gt;"",参数计算!C121,"")</f>
        <v/>
      </c>
      <c r="D119" s="80" t="str">
        <f>IF($A$1&lt;&gt;"",参数计算!D121,"")</f>
        <v/>
      </c>
      <c r="E119" s="80" t="str">
        <f>IF($A$1&lt;&gt;"",参数计算!E121,"")</f>
        <v/>
      </c>
      <c r="F119" s="69" t="str">
        <f>IF($A119&lt;&gt;"",IF(F$5&lt;&gt;"",参数计算!FE121,""),"")</f>
        <v/>
      </c>
      <c r="G119" s="69" t="str">
        <f>IF($A119&lt;&gt;"",IF(G$5&lt;&gt;"",参数计算!FH121,""),"")</f>
        <v/>
      </c>
      <c r="H119" s="69" t="str">
        <f>IF($A119&lt;&gt;"",IF(H$5&lt;&gt;"",参数计算!FG121,""),"")</f>
        <v/>
      </c>
      <c r="I119" s="69" t="str">
        <f>IF($A119&lt;&gt;"",IF(I$5&lt;&gt;"",参数计算!FH121,""),"")</f>
        <v/>
      </c>
      <c r="J119" s="69" t="str">
        <f>IF($A119&lt;&gt;"",IF(J$5&lt;&gt;"",参数计算!FI121,""),"")</f>
        <v/>
      </c>
      <c r="K119" s="80" t="str">
        <f>IF(A119&lt;&gt;"",总评!D119,"")</f>
        <v/>
      </c>
    </row>
    <row r="120" ht="18" customHeight="1" spans="1:11">
      <c r="A120" s="80" t="str">
        <f>IF($A$1&lt;&gt;"",参数计算!A122,"")</f>
        <v/>
      </c>
      <c r="B120" s="80" t="str">
        <f>IF($A$1&lt;&gt;"",参数计算!B122,"")</f>
        <v/>
      </c>
      <c r="C120" s="80" t="str">
        <f>IF($A$1&lt;&gt;"",参数计算!C122,"")</f>
        <v/>
      </c>
      <c r="D120" s="80" t="str">
        <f>IF($A$1&lt;&gt;"",参数计算!D122,"")</f>
        <v/>
      </c>
      <c r="E120" s="80" t="str">
        <f>IF($A$1&lt;&gt;"",参数计算!E122,"")</f>
        <v/>
      </c>
      <c r="F120" s="69" t="str">
        <f>IF($A120&lt;&gt;"",IF(F$5&lt;&gt;"",参数计算!FE122,""),"")</f>
        <v/>
      </c>
      <c r="G120" s="69" t="str">
        <f>IF($A120&lt;&gt;"",IF(G$5&lt;&gt;"",参数计算!FH122,""),"")</f>
        <v/>
      </c>
      <c r="H120" s="69" t="str">
        <f>IF($A120&lt;&gt;"",IF(H$5&lt;&gt;"",参数计算!FG122,""),"")</f>
        <v/>
      </c>
      <c r="I120" s="69" t="str">
        <f>IF($A120&lt;&gt;"",IF(I$5&lt;&gt;"",参数计算!FH122,""),"")</f>
        <v/>
      </c>
      <c r="J120" s="69" t="str">
        <f>IF($A120&lt;&gt;"",IF(J$5&lt;&gt;"",参数计算!FI122,""),"")</f>
        <v/>
      </c>
      <c r="K120" s="80" t="str">
        <f>IF(A120&lt;&gt;"",总评!D120,"")</f>
        <v/>
      </c>
    </row>
    <row r="121" ht="18" customHeight="1" spans="1:11">
      <c r="A121" s="80" t="str">
        <f>IF($A$1&lt;&gt;"",参数计算!A123,"")</f>
        <v/>
      </c>
      <c r="B121" s="80" t="str">
        <f>IF($A$1&lt;&gt;"",参数计算!B123,"")</f>
        <v/>
      </c>
      <c r="C121" s="80" t="str">
        <f>IF($A$1&lt;&gt;"",参数计算!C123,"")</f>
        <v/>
      </c>
      <c r="D121" s="80" t="str">
        <f>IF($A$1&lt;&gt;"",参数计算!D123,"")</f>
        <v/>
      </c>
      <c r="E121" s="80" t="str">
        <f>IF($A$1&lt;&gt;"",参数计算!E123,"")</f>
        <v/>
      </c>
      <c r="F121" s="69" t="str">
        <f>IF($A121&lt;&gt;"",IF(F$5&lt;&gt;"",参数计算!FE123,""),"")</f>
        <v/>
      </c>
      <c r="G121" s="69" t="str">
        <f>IF($A121&lt;&gt;"",IF(G$5&lt;&gt;"",参数计算!FH123,""),"")</f>
        <v/>
      </c>
      <c r="H121" s="69" t="str">
        <f>IF($A121&lt;&gt;"",IF(H$5&lt;&gt;"",参数计算!FG123,""),"")</f>
        <v/>
      </c>
      <c r="I121" s="69" t="str">
        <f>IF($A121&lt;&gt;"",IF(I$5&lt;&gt;"",参数计算!FH123,""),"")</f>
        <v/>
      </c>
      <c r="J121" s="69" t="str">
        <f>IF($A121&lt;&gt;"",IF(J$5&lt;&gt;"",参数计算!FI123,""),"")</f>
        <v/>
      </c>
      <c r="K121" s="80" t="str">
        <f>IF(A121&lt;&gt;"",总评!D121,"")</f>
        <v/>
      </c>
    </row>
    <row r="122" ht="18" customHeight="1" spans="1:11">
      <c r="A122" s="80" t="str">
        <f>IF($A$1&lt;&gt;"",参数计算!A124,"")</f>
        <v/>
      </c>
      <c r="B122" s="80" t="str">
        <f>IF($A$1&lt;&gt;"",参数计算!B124,"")</f>
        <v/>
      </c>
      <c r="C122" s="80" t="str">
        <f>IF($A$1&lt;&gt;"",参数计算!C124,"")</f>
        <v/>
      </c>
      <c r="D122" s="80" t="str">
        <f>IF($A$1&lt;&gt;"",参数计算!D124,"")</f>
        <v/>
      </c>
      <c r="E122" s="80" t="str">
        <f>IF($A$1&lt;&gt;"",参数计算!E124,"")</f>
        <v/>
      </c>
      <c r="F122" s="69" t="str">
        <f>IF($A122&lt;&gt;"",IF(F$5&lt;&gt;"",参数计算!FE124,""),"")</f>
        <v/>
      </c>
      <c r="G122" s="69" t="str">
        <f>IF($A122&lt;&gt;"",IF(G$5&lt;&gt;"",参数计算!FH124,""),"")</f>
        <v/>
      </c>
      <c r="H122" s="69" t="str">
        <f>IF($A122&lt;&gt;"",IF(H$5&lt;&gt;"",参数计算!FG124,""),"")</f>
        <v/>
      </c>
      <c r="I122" s="69" t="str">
        <f>IF($A122&lt;&gt;"",IF(I$5&lt;&gt;"",参数计算!FH124,""),"")</f>
        <v/>
      </c>
      <c r="J122" s="69" t="str">
        <f>IF($A122&lt;&gt;"",IF(J$5&lt;&gt;"",参数计算!FI124,""),"")</f>
        <v/>
      </c>
      <c r="K122" s="80" t="str">
        <f>IF(A122&lt;&gt;"",总评!D122,"")</f>
        <v/>
      </c>
    </row>
    <row r="123" ht="18" customHeight="1" spans="1:11">
      <c r="A123" s="80" t="str">
        <f>IF($A$1&lt;&gt;"",参数计算!A125,"")</f>
        <v/>
      </c>
      <c r="B123" s="80" t="str">
        <f>IF($A$1&lt;&gt;"",参数计算!B125,"")</f>
        <v/>
      </c>
      <c r="C123" s="80" t="str">
        <f>IF($A$1&lt;&gt;"",参数计算!C125,"")</f>
        <v/>
      </c>
      <c r="D123" s="80" t="str">
        <f>IF($A$1&lt;&gt;"",参数计算!D125,"")</f>
        <v/>
      </c>
      <c r="E123" s="80" t="str">
        <f>IF($A$1&lt;&gt;"",参数计算!E125,"")</f>
        <v/>
      </c>
      <c r="F123" s="69" t="str">
        <f>IF($A123&lt;&gt;"",IF(F$5&lt;&gt;"",参数计算!FE125,""),"")</f>
        <v/>
      </c>
      <c r="G123" s="69" t="str">
        <f>IF($A123&lt;&gt;"",IF(G$5&lt;&gt;"",参数计算!FH125,""),"")</f>
        <v/>
      </c>
      <c r="H123" s="69" t="str">
        <f>IF($A123&lt;&gt;"",IF(H$5&lt;&gt;"",参数计算!FG125,""),"")</f>
        <v/>
      </c>
      <c r="I123" s="69" t="str">
        <f>IF($A123&lt;&gt;"",IF(I$5&lt;&gt;"",参数计算!FH125,""),"")</f>
        <v/>
      </c>
      <c r="J123" s="69" t="str">
        <f>IF($A123&lt;&gt;"",IF(J$5&lt;&gt;"",参数计算!FI125,""),"")</f>
        <v/>
      </c>
      <c r="K123" s="80" t="str">
        <f>IF(A123&lt;&gt;"",总评!D123,"")</f>
        <v/>
      </c>
    </row>
    <row r="124" ht="18" customHeight="1" spans="1:11">
      <c r="A124" s="80" t="str">
        <f>IF($A$1&lt;&gt;"",参数计算!A126,"")</f>
        <v/>
      </c>
      <c r="B124" s="80" t="str">
        <f>IF($A$1&lt;&gt;"",参数计算!B126,"")</f>
        <v/>
      </c>
      <c r="C124" s="80" t="str">
        <f>IF($A$1&lt;&gt;"",参数计算!C126,"")</f>
        <v/>
      </c>
      <c r="D124" s="80" t="str">
        <f>IF($A$1&lt;&gt;"",参数计算!D126,"")</f>
        <v/>
      </c>
      <c r="E124" s="80" t="str">
        <f>IF($A$1&lt;&gt;"",参数计算!E126,"")</f>
        <v/>
      </c>
      <c r="F124" s="69" t="str">
        <f>IF($A124&lt;&gt;"",IF(F$5&lt;&gt;"",参数计算!FE126,""),"")</f>
        <v/>
      </c>
      <c r="G124" s="69" t="str">
        <f>IF($A124&lt;&gt;"",IF(G$5&lt;&gt;"",参数计算!FH126,""),"")</f>
        <v/>
      </c>
      <c r="H124" s="69" t="str">
        <f>IF($A124&lt;&gt;"",IF(H$5&lt;&gt;"",参数计算!FG126,""),"")</f>
        <v/>
      </c>
      <c r="I124" s="69" t="str">
        <f>IF($A124&lt;&gt;"",IF(I$5&lt;&gt;"",参数计算!FH126,""),"")</f>
        <v/>
      </c>
      <c r="J124" s="69" t="str">
        <f>IF($A124&lt;&gt;"",IF(J$5&lt;&gt;"",参数计算!FI126,""),"")</f>
        <v/>
      </c>
      <c r="K124" s="80" t="str">
        <f>IF(A124&lt;&gt;"",总评!D124,"")</f>
        <v/>
      </c>
    </row>
    <row r="125" ht="18" customHeight="1" spans="1:11">
      <c r="A125" s="80" t="str">
        <f>IF($A$1&lt;&gt;"",参数计算!A127,"")</f>
        <v/>
      </c>
      <c r="B125" s="80" t="str">
        <f>IF($A$1&lt;&gt;"",参数计算!B127,"")</f>
        <v/>
      </c>
      <c r="C125" s="80" t="str">
        <f>IF($A$1&lt;&gt;"",参数计算!C127,"")</f>
        <v/>
      </c>
      <c r="D125" s="80" t="str">
        <f>IF($A$1&lt;&gt;"",参数计算!D127,"")</f>
        <v/>
      </c>
      <c r="E125" s="80" t="str">
        <f>IF($A$1&lt;&gt;"",参数计算!E127,"")</f>
        <v/>
      </c>
      <c r="F125" s="69" t="str">
        <f>IF($A125&lt;&gt;"",IF(F$5&lt;&gt;"",参数计算!FE127,""),"")</f>
        <v/>
      </c>
      <c r="G125" s="69" t="str">
        <f>IF($A125&lt;&gt;"",IF(G$5&lt;&gt;"",参数计算!FH127,""),"")</f>
        <v/>
      </c>
      <c r="H125" s="69" t="str">
        <f>IF($A125&lt;&gt;"",IF(H$5&lt;&gt;"",参数计算!FG127,""),"")</f>
        <v/>
      </c>
      <c r="I125" s="69" t="str">
        <f>IF($A125&lt;&gt;"",IF(I$5&lt;&gt;"",参数计算!FH127,""),"")</f>
        <v/>
      </c>
      <c r="J125" s="69" t="str">
        <f>IF($A125&lt;&gt;"",IF(J$5&lt;&gt;"",参数计算!FI127,""),"")</f>
        <v/>
      </c>
      <c r="K125" s="80" t="str">
        <f>IF(A125&lt;&gt;"",总评!D125,"")</f>
        <v/>
      </c>
    </row>
    <row r="126" ht="18" customHeight="1" spans="1:11">
      <c r="A126" s="80" t="str">
        <f>IF($A$1&lt;&gt;"",参数计算!A128,"")</f>
        <v/>
      </c>
      <c r="B126" s="80" t="str">
        <f>IF($A$1&lt;&gt;"",参数计算!B128,"")</f>
        <v/>
      </c>
      <c r="C126" s="80" t="str">
        <f>IF($A$1&lt;&gt;"",参数计算!C128,"")</f>
        <v/>
      </c>
      <c r="D126" s="80" t="str">
        <f>IF($A$1&lt;&gt;"",参数计算!D128,"")</f>
        <v/>
      </c>
      <c r="E126" s="80" t="str">
        <f>IF($A$1&lt;&gt;"",参数计算!E128,"")</f>
        <v/>
      </c>
      <c r="F126" s="69" t="str">
        <f>IF($A126&lt;&gt;"",IF(F$5&lt;&gt;"",参数计算!FE128,""),"")</f>
        <v/>
      </c>
      <c r="G126" s="69" t="str">
        <f>IF($A126&lt;&gt;"",IF(G$5&lt;&gt;"",参数计算!FH128,""),"")</f>
        <v/>
      </c>
      <c r="H126" s="69" t="str">
        <f>IF($A126&lt;&gt;"",IF(H$5&lt;&gt;"",参数计算!FG128,""),"")</f>
        <v/>
      </c>
      <c r="I126" s="69" t="str">
        <f>IF($A126&lt;&gt;"",IF(I$5&lt;&gt;"",参数计算!FH128,""),"")</f>
        <v/>
      </c>
      <c r="J126" s="69" t="str">
        <f>IF($A126&lt;&gt;"",IF(J$5&lt;&gt;"",参数计算!FI128,""),"")</f>
        <v/>
      </c>
      <c r="K126" s="80" t="str">
        <f>IF(A126&lt;&gt;"",总评!D126,"")</f>
        <v/>
      </c>
    </row>
    <row r="127" ht="18" customHeight="1" spans="1:11">
      <c r="A127" s="80" t="str">
        <f>IF($A$1&lt;&gt;"",参数计算!A129,"")</f>
        <v/>
      </c>
      <c r="B127" s="80" t="str">
        <f>IF($A$1&lt;&gt;"",参数计算!B129,"")</f>
        <v/>
      </c>
      <c r="C127" s="80" t="str">
        <f>IF($A$1&lt;&gt;"",参数计算!C129,"")</f>
        <v/>
      </c>
      <c r="D127" s="80" t="str">
        <f>IF($A$1&lt;&gt;"",参数计算!D129,"")</f>
        <v/>
      </c>
      <c r="E127" s="80" t="str">
        <f>IF($A$1&lt;&gt;"",参数计算!E129,"")</f>
        <v/>
      </c>
      <c r="F127" s="69" t="str">
        <f>IF($A127&lt;&gt;"",IF(F$5&lt;&gt;"",参数计算!FE129,""),"")</f>
        <v/>
      </c>
      <c r="G127" s="69" t="str">
        <f>IF($A127&lt;&gt;"",IF(G$5&lt;&gt;"",参数计算!FH129,""),"")</f>
        <v/>
      </c>
      <c r="H127" s="69" t="str">
        <f>IF($A127&lt;&gt;"",IF(H$5&lt;&gt;"",参数计算!FG129,""),"")</f>
        <v/>
      </c>
      <c r="I127" s="69" t="str">
        <f>IF($A127&lt;&gt;"",IF(I$5&lt;&gt;"",参数计算!FH129,""),"")</f>
        <v/>
      </c>
      <c r="J127" s="69" t="str">
        <f>IF($A127&lt;&gt;"",IF(J$5&lt;&gt;"",参数计算!FI129,""),"")</f>
        <v/>
      </c>
      <c r="K127" s="80" t="str">
        <f>IF(A127&lt;&gt;"",总评!D127,"")</f>
        <v/>
      </c>
    </row>
    <row r="128" ht="18" customHeight="1" spans="1:11">
      <c r="A128" s="80" t="str">
        <f>IF($A$1&lt;&gt;"",参数计算!A130,"")</f>
        <v/>
      </c>
      <c r="B128" s="80" t="str">
        <f>IF($A$1&lt;&gt;"",参数计算!B130,"")</f>
        <v/>
      </c>
      <c r="C128" s="80" t="str">
        <f>IF($A$1&lt;&gt;"",参数计算!C130,"")</f>
        <v/>
      </c>
      <c r="D128" s="80" t="str">
        <f>IF($A$1&lt;&gt;"",参数计算!D130,"")</f>
        <v/>
      </c>
      <c r="E128" s="80" t="str">
        <f>IF($A$1&lt;&gt;"",参数计算!E130,"")</f>
        <v/>
      </c>
      <c r="F128" s="69" t="str">
        <f>IF($A128&lt;&gt;"",IF(F$5&lt;&gt;"",参数计算!FE130,""),"")</f>
        <v/>
      </c>
      <c r="G128" s="69" t="str">
        <f>IF($A128&lt;&gt;"",IF(G$5&lt;&gt;"",参数计算!FH130,""),"")</f>
        <v/>
      </c>
      <c r="H128" s="69" t="str">
        <f>IF($A128&lt;&gt;"",IF(H$5&lt;&gt;"",参数计算!FG130,""),"")</f>
        <v/>
      </c>
      <c r="I128" s="69" t="str">
        <f>IF($A128&lt;&gt;"",IF(I$5&lt;&gt;"",参数计算!FH130,""),"")</f>
        <v/>
      </c>
      <c r="J128" s="69" t="str">
        <f>IF($A128&lt;&gt;"",IF(J$5&lt;&gt;"",参数计算!FI130,""),"")</f>
        <v/>
      </c>
      <c r="K128" s="80" t="str">
        <f>IF(A128&lt;&gt;"",总评!D128,"")</f>
        <v/>
      </c>
    </row>
    <row r="129" ht="18" customHeight="1" spans="1:11">
      <c r="A129" s="80" t="str">
        <f>IF($A$1&lt;&gt;"",参数计算!A131,"")</f>
        <v/>
      </c>
      <c r="B129" s="80" t="str">
        <f>IF($A$1&lt;&gt;"",参数计算!B131,"")</f>
        <v/>
      </c>
      <c r="C129" s="80" t="str">
        <f>IF($A$1&lt;&gt;"",参数计算!C131,"")</f>
        <v/>
      </c>
      <c r="D129" s="80" t="str">
        <f>IF($A$1&lt;&gt;"",参数计算!D131,"")</f>
        <v/>
      </c>
      <c r="E129" s="80" t="str">
        <f>IF($A$1&lt;&gt;"",参数计算!E131,"")</f>
        <v/>
      </c>
      <c r="F129" s="69" t="str">
        <f>IF($A129&lt;&gt;"",IF(F$5&lt;&gt;"",参数计算!FE131,""),"")</f>
        <v/>
      </c>
      <c r="G129" s="69" t="str">
        <f>IF($A129&lt;&gt;"",IF(G$5&lt;&gt;"",参数计算!FH131,""),"")</f>
        <v/>
      </c>
      <c r="H129" s="69" t="str">
        <f>IF($A129&lt;&gt;"",IF(H$5&lt;&gt;"",参数计算!FG131,""),"")</f>
        <v/>
      </c>
      <c r="I129" s="69" t="str">
        <f>IF($A129&lt;&gt;"",IF(I$5&lt;&gt;"",参数计算!FH131,""),"")</f>
        <v/>
      </c>
      <c r="J129" s="69" t="str">
        <f>IF($A129&lt;&gt;"",IF(J$5&lt;&gt;"",参数计算!FI131,""),"")</f>
        <v/>
      </c>
      <c r="K129" s="80" t="str">
        <f>IF(A129&lt;&gt;"",总评!D129,"")</f>
        <v/>
      </c>
    </row>
    <row r="130" ht="18" customHeight="1" spans="1:11">
      <c r="A130" s="80" t="str">
        <f>IF($A$1&lt;&gt;"",参数计算!A132,"")</f>
        <v/>
      </c>
      <c r="B130" s="80" t="str">
        <f>IF($A$1&lt;&gt;"",参数计算!B132,"")</f>
        <v/>
      </c>
      <c r="C130" s="80" t="str">
        <f>IF($A$1&lt;&gt;"",参数计算!C132,"")</f>
        <v/>
      </c>
      <c r="D130" s="80" t="str">
        <f>IF($A$1&lt;&gt;"",参数计算!D132,"")</f>
        <v/>
      </c>
      <c r="E130" s="80" t="str">
        <f>IF($A$1&lt;&gt;"",参数计算!E132,"")</f>
        <v/>
      </c>
      <c r="F130" s="69" t="str">
        <f>IF($A130&lt;&gt;"",IF(F$5&lt;&gt;"",参数计算!FE132,""),"")</f>
        <v/>
      </c>
      <c r="G130" s="69" t="str">
        <f>IF($A130&lt;&gt;"",IF(G$5&lt;&gt;"",参数计算!FH132,""),"")</f>
        <v/>
      </c>
      <c r="H130" s="69" t="str">
        <f>IF($A130&lt;&gt;"",IF(H$5&lt;&gt;"",参数计算!FG132,""),"")</f>
        <v/>
      </c>
      <c r="I130" s="69" t="str">
        <f>IF($A130&lt;&gt;"",IF(I$5&lt;&gt;"",参数计算!FH132,""),"")</f>
        <v/>
      </c>
      <c r="J130" s="69" t="str">
        <f>IF($A130&lt;&gt;"",IF(J$5&lt;&gt;"",参数计算!FI132,""),"")</f>
        <v/>
      </c>
      <c r="K130" s="80" t="str">
        <f>IF(A130&lt;&gt;"",总评!D130,"")</f>
        <v/>
      </c>
    </row>
    <row r="131" ht="18" customHeight="1" spans="1:11">
      <c r="A131" s="80" t="str">
        <f>IF($A$1&lt;&gt;"",参数计算!A133,"")</f>
        <v/>
      </c>
      <c r="B131" s="80" t="str">
        <f>IF($A$1&lt;&gt;"",参数计算!B133,"")</f>
        <v/>
      </c>
      <c r="C131" s="80" t="str">
        <f>IF($A$1&lt;&gt;"",参数计算!C133,"")</f>
        <v/>
      </c>
      <c r="D131" s="80" t="str">
        <f>IF($A$1&lt;&gt;"",参数计算!D133,"")</f>
        <v/>
      </c>
      <c r="E131" s="80" t="str">
        <f>IF($A$1&lt;&gt;"",参数计算!E133,"")</f>
        <v/>
      </c>
      <c r="F131" s="69" t="str">
        <f>IF($A131&lt;&gt;"",IF(F$5&lt;&gt;"",参数计算!FE133,""),"")</f>
        <v/>
      </c>
      <c r="G131" s="69" t="str">
        <f>IF($A131&lt;&gt;"",IF(G$5&lt;&gt;"",参数计算!FH133,""),"")</f>
        <v/>
      </c>
      <c r="H131" s="69" t="str">
        <f>IF($A131&lt;&gt;"",IF(H$5&lt;&gt;"",参数计算!FG133,""),"")</f>
        <v/>
      </c>
      <c r="I131" s="69" t="str">
        <f>IF($A131&lt;&gt;"",IF(I$5&lt;&gt;"",参数计算!FH133,""),"")</f>
        <v/>
      </c>
      <c r="J131" s="69" t="str">
        <f>IF($A131&lt;&gt;"",IF(J$5&lt;&gt;"",参数计算!FI133,""),"")</f>
        <v/>
      </c>
      <c r="K131" s="80" t="str">
        <f>IF(A131&lt;&gt;"",总评!D131,"")</f>
        <v/>
      </c>
    </row>
    <row r="132" ht="18" customHeight="1" spans="1:11">
      <c r="A132" s="80" t="str">
        <f>IF($A$1&lt;&gt;"",参数计算!A134,"")</f>
        <v/>
      </c>
      <c r="B132" s="80" t="str">
        <f>IF($A$1&lt;&gt;"",参数计算!B134,"")</f>
        <v/>
      </c>
      <c r="C132" s="80" t="str">
        <f>IF($A$1&lt;&gt;"",参数计算!C134,"")</f>
        <v/>
      </c>
      <c r="D132" s="80" t="str">
        <f>IF($A$1&lt;&gt;"",参数计算!D134,"")</f>
        <v/>
      </c>
      <c r="E132" s="80" t="str">
        <f>IF($A$1&lt;&gt;"",参数计算!E134,"")</f>
        <v/>
      </c>
      <c r="F132" s="69" t="str">
        <f>IF($A132&lt;&gt;"",IF(F$5&lt;&gt;"",参数计算!FE134,""),"")</f>
        <v/>
      </c>
      <c r="G132" s="69" t="str">
        <f>IF($A132&lt;&gt;"",IF(G$5&lt;&gt;"",参数计算!FH134,""),"")</f>
        <v/>
      </c>
      <c r="H132" s="69" t="str">
        <f>IF($A132&lt;&gt;"",IF(H$5&lt;&gt;"",参数计算!FG134,""),"")</f>
        <v/>
      </c>
      <c r="I132" s="69" t="str">
        <f>IF($A132&lt;&gt;"",IF(I$5&lt;&gt;"",参数计算!FH134,""),"")</f>
        <v/>
      </c>
      <c r="J132" s="69" t="str">
        <f>IF($A132&lt;&gt;"",IF(J$5&lt;&gt;"",参数计算!FI134,""),"")</f>
        <v/>
      </c>
      <c r="K132" s="80" t="str">
        <f>IF(A132&lt;&gt;"",总评!D132,"")</f>
        <v/>
      </c>
    </row>
    <row r="133" ht="18" customHeight="1" spans="1:11">
      <c r="A133" s="80" t="str">
        <f>IF($A$1&lt;&gt;"",参数计算!A135,"")</f>
        <v/>
      </c>
      <c r="B133" s="80" t="str">
        <f>IF($A$1&lt;&gt;"",参数计算!B135,"")</f>
        <v/>
      </c>
      <c r="C133" s="80" t="str">
        <f>IF($A$1&lt;&gt;"",参数计算!C135,"")</f>
        <v/>
      </c>
      <c r="D133" s="80" t="str">
        <f>IF($A$1&lt;&gt;"",参数计算!D135,"")</f>
        <v/>
      </c>
      <c r="E133" s="80" t="str">
        <f>IF($A$1&lt;&gt;"",参数计算!E135,"")</f>
        <v/>
      </c>
      <c r="F133" s="69" t="str">
        <f>IF($A133&lt;&gt;"",IF(F$5&lt;&gt;"",参数计算!FE135,""),"")</f>
        <v/>
      </c>
      <c r="G133" s="69" t="str">
        <f>IF($A133&lt;&gt;"",IF(G$5&lt;&gt;"",参数计算!FH135,""),"")</f>
        <v/>
      </c>
      <c r="H133" s="69" t="str">
        <f>IF($A133&lt;&gt;"",IF(H$5&lt;&gt;"",参数计算!FG135,""),"")</f>
        <v/>
      </c>
      <c r="I133" s="69" t="str">
        <f>IF($A133&lt;&gt;"",IF(I$5&lt;&gt;"",参数计算!FH135,""),"")</f>
        <v/>
      </c>
      <c r="J133" s="69" t="str">
        <f>IF($A133&lt;&gt;"",IF(J$5&lt;&gt;"",参数计算!FI135,""),"")</f>
        <v/>
      </c>
      <c r="K133" s="80" t="str">
        <f>IF(A133&lt;&gt;"",总评!D133,"")</f>
        <v/>
      </c>
    </row>
    <row r="134" ht="18" customHeight="1" spans="1:11">
      <c r="A134" s="80" t="str">
        <f>IF($A$1&lt;&gt;"",参数计算!A136,"")</f>
        <v/>
      </c>
      <c r="B134" s="80" t="str">
        <f>IF($A$1&lt;&gt;"",参数计算!B136,"")</f>
        <v/>
      </c>
      <c r="C134" s="80" t="str">
        <f>IF($A$1&lt;&gt;"",参数计算!C136,"")</f>
        <v/>
      </c>
      <c r="D134" s="80" t="str">
        <f>IF($A$1&lt;&gt;"",参数计算!D136,"")</f>
        <v/>
      </c>
      <c r="E134" s="80" t="str">
        <f>IF($A$1&lt;&gt;"",参数计算!E136,"")</f>
        <v/>
      </c>
      <c r="F134" s="69" t="str">
        <f>IF($A134&lt;&gt;"",IF(F$5&lt;&gt;"",参数计算!FE136,""),"")</f>
        <v/>
      </c>
      <c r="G134" s="69" t="str">
        <f>IF($A134&lt;&gt;"",IF(G$5&lt;&gt;"",参数计算!FH136,""),"")</f>
        <v/>
      </c>
      <c r="H134" s="69" t="str">
        <f>IF($A134&lt;&gt;"",IF(H$5&lt;&gt;"",参数计算!FG136,""),"")</f>
        <v/>
      </c>
      <c r="I134" s="69" t="str">
        <f>IF($A134&lt;&gt;"",IF(I$5&lt;&gt;"",参数计算!FH136,""),"")</f>
        <v/>
      </c>
      <c r="J134" s="69" t="str">
        <f>IF($A134&lt;&gt;"",IF(J$5&lt;&gt;"",参数计算!FI136,""),"")</f>
        <v/>
      </c>
      <c r="K134" s="80" t="str">
        <f>IF(A134&lt;&gt;"",总评!D134,"")</f>
        <v/>
      </c>
    </row>
    <row r="135" ht="18" customHeight="1" spans="1:11">
      <c r="A135" s="80" t="str">
        <f>IF($A$1&lt;&gt;"",参数计算!A137,"")</f>
        <v/>
      </c>
      <c r="B135" s="80" t="str">
        <f>IF($A$1&lt;&gt;"",参数计算!B137,"")</f>
        <v/>
      </c>
      <c r="C135" s="80" t="str">
        <f>IF($A$1&lt;&gt;"",参数计算!C137,"")</f>
        <v/>
      </c>
      <c r="D135" s="80" t="str">
        <f>IF($A$1&lt;&gt;"",参数计算!D137,"")</f>
        <v/>
      </c>
      <c r="E135" s="80" t="str">
        <f>IF($A$1&lt;&gt;"",参数计算!E137,"")</f>
        <v/>
      </c>
      <c r="F135" s="69" t="str">
        <f>IF($A135&lt;&gt;"",IF(F$5&lt;&gt;"",参数计算!FE137,""),"")</f>
        <v/>
      </c>
      <c r="G135" s="69" t="str">
        <f>IF($A135&lt;&gt;"",IF(G$5&lt;&gt;"",参数计算!FH137,""),"")</f>
        <v/>
      </c>
      <c r="H135" s="69" t="str">
        <f>IF($A135&lt;&gt;"",IF(H$5&lt;&gt;"",参数计算!FG137,""),"")</f>
        <v/>
      </c>
      <c r="I135" s="69" t="str">
        <f>IF($A135&lt;&gt;"",IF(I$5&lt;&gt;"",参数计算!FH137,""),"")</f>
        <v/>
      </c>
      <c r="J135" s="69" t="str">
        <f>IF($A135&lt;&gt;"",IF(J$5&lt;&gt;"",参数计算!FI137,""),"")</f>
        <v/>
      </c>
      <c r="K135" s="80" t="str">
        <f>IF(A135&lt;&gt;"",总评!D135,"")</f>
        <v/>
      </c>
    </row>
    <row r="136" ht="18" customHeight="1" spans="1:11">
      <c r="A136" s="80" t="str">
        <f>IF($A$1&lt;&gt;"",参数计算!A138,"")</f>
        <v/>
      </c>
      <c r="B136" s="80" t="str">
        <f>IF($A$1&lt;&gt;"",参数计算!B138,"")</f>
        <v/>
      </c>
      <c r="C136" s="80" t="str">
        <f>IF($A$1&lt;&gt;"",参数计算!C138,"")</f>
        <v/>
      </c>
      <c r="D136" s="80" t="str">
        <f>IF($A$1&lt;&gt;"",参数计算!D138,"")</f>
        <v/>
      </c>
      <c r="E136" s="80" t="str">
        <f>IF($A$1&lt;&gt;"",参数计算!E138,"")</f>
        <v/>
      </c>
      <c r="F136" s="69" t="str">
        <f>IF($A136&lt;&gt;"",IF(F$5&lt;&gt;"",参数计算!FE138,""),"")</f>
        <v/>
      </c>
      <c r="G136" s="69" t="str">
        <f>IF($A136&lt;&gt;"",IF(G$5&lt;&gt;"",参数计算!FH138,""),"")</f>
        <v/>
      </c>
      <c r="H136" s="69" t="str">
        <f>IF($A136&lt;&gt;"",IF(H$5&lt;&gt;"",参数计算!FG138,""),"")</f>
        <v/>
      </c>
      <c r="I136" s="69" t="str">
        <f>IF($A136&lt;&gt;"",IF(I$5&lt;&gt;"",参数计算!FH138,""),"")</f>
        <v/>
      </c>
      <c r="J136" s="69" t="str">
        <f>IF($A136&lt;&gt;"",IF(J$5&lt;&gt;"",参数计算!FI138,""),"")</f>
        <v/>
      </c>
      <c r="K136" s="80" t="str">
        <f>IF(A136&lt;&gt;"",总评!D136,"")</f>
        <v/>
      </c>
    </row>
    <row r="137" ht="18" customHeight="1" spans="1:11">
      <c r="A137" s="80" t="str">
        <f>IF($A$1&lt;&gt;"",参数计算!A139,"")</f>
        <v/>
      </c>
      <c r="B137" s="80" t="str">
        <f>IF($A$1&lt;&gt;"",参数计算!B139,"")</f>
        <v/>
      </c>
      <c r="C137" s="80" t="str">
        <f>IF($A$1&lt;&gt;"",参数计算!C139,"")</f>
        <v/>
      </c>
      <c r="D137" s="80" t="str">
        <f>IF($A$1&lt;&gt;"",参数计算!D139,"")</f>
        <v/>
      </c>
      <c r="E137" s="80" t="str">
        <f>IF($A$1&lt;&gt;"",参数计算!E139,"")</f>
        <v/>
      </c>
      <c r="F137" s="69" t="str">
        <f>IF($A137&lt;&gt;"",IF(F$5&lt;&gt;"",参数计算!FE139,""),"")</f>
        <v/>
      </c>
      <c r="G137" s="69" t="str">
        <f>IF($A137&lt;&gt;"",IF(G$5&lt;&gt;"",参数计算!FH139,""),"")</f>
        <v/>
      </c>
      <c r="H137" s="69" t="str">
        <f>IF($A137&lt;&gt;"",IF(H$5&lt;&gt;"",参数计算!FG139,""),"")</f>
        <v/>
      </c>
      <c r="I137" s="69" t="str">
        <f>IF($A137&lt;&gt;"",IF(I$5&lt;&gt;"",参数计算!FH139,""),"")</f>
        <v/>
      </c>
      <c r="J137" s="69" t="str">
        <f>IF($A137&lt;&gt;"",IF(J$5&lt;&gt;"",参数计算!FI139,""),"")</f>
        <v/>
      </c>
      <c r="K137" s="80" t="str">
        <f>IF(A137&lt;&gt;"",总评!D137,"")</f>
        <v/>
      </c>
    </row>
    <row r="138" ht="18" customHeight="1" spans="1:11">
      <c r="A138" s="80" t="str">
        <f>IF($A$1&lt;&gt;"",参数计算!A140,"")</f>
        <v/>
      </c>
      <c r="B138" s="80" t="str">
        <f>IF($A$1&lt;&gt;"",参数计算!B140,"")</f>
        <v/>
      </c>
      <c r="C138" s="80" t="str">
        <f>IF($A$1&lt;&gt;"",参数计算!C140,"")</f>
        <v/>
      </c>
      <c r="D138" s="80" t="str">
        <f>IF($A$1&lt;&gt;"",参数计算!D140,"")</f>
        <v/>
      </c>
      <c r="E138" s="80" t="str">
        <f>IF($A$1&lt;&gt;"",参数计算!E140,"")</f>
        <v/>
      </c>
      <c r="F138" s="69" t="str">
        <f>IF($A138&lt;&gt;"",IF(F$5&lt;&gt;"",参数计算!FE140,""),"")</f>
        <v/>
      </c>
      <c r="G138" s="69" t="str">
        <f>IF($A138&lt;&gt;"",IF(G$5&lt;&gt;"",参数计算!FH140,""),"")</f>
        <v/>
      </c>
      <c r="H138" s="69" t="str">
        <f>IF($A138&lt;&gt;"",IF(H$5&lt;&gt;"",参数计算!FG140,""),"")</f>
        <v/>
      </c>
      <c r="I138" s="69" t="str">
        <f>IF($A138&lt;&gt;"",IF(I$5&lt;&gt;"",参数计算!FH140,""),"")</f>
        <v/>
      </c>
      <c r="J138" s="69" t="str">
        <f>IF($A138&lt;&gt;"",IF(J$5&lt;&gt;"",参数计算!FI140,""),"")</f>
        <v/>
      </c>
      <c r="K138" s="80" t="str">
        <f>IF(A138&lt;&gt;"",总评!D138,"")</f>
        <v/>
      </c>
    </row>
    <row r="139" ht="18" customHeight="1" spans="1:11">
      <c r="A139" s="80" t="str">
        <f>IF($A$1&lt;&gt;"",参数计算!A141,"")</f>
        <v/>
      </c>
      <c r="B139" s="80" t="str">
        <f>IF($A$1&lt;&gt;"",参数计算!B141,"")</f>
        <v/>
      </c>
      <c r="C139" s="80" t="str">
        <f>IF($A$1&lt;&gt;"",参数计算!C141,"")</f>
        <v/>
      </c>
      <c r="D139" s="80" t="str">
        <f>IF($A$1&lt;&gt;"",参数计算!D141,"")</f>
        <v/>
      </c>
      <c r="E139" s="80" t="str">
        <f>IF($A$1&lt;&gt;"",参数计算!E141,"")</f>
        <v/>
      </c>
      <c r="F139" s="69" t="str">
        <f>IF($A139&lt;&gt;"",IF(F$5&lt;&gt;"",参数计算!FE141,""),"")</f>
        <v/>
      </c>
      <c r="G139" s="69" t="str">
        <f>IF($A139&lt;&gt;"",IF(G$5&lt;&gt;"",参数计算!FH141,""),"")</f>
        <v/>
      </c>
      <c r="H139" s="69" t="str">
        <f>IF($A139&lt;&gt;"",IF(H$5&lt;&gt;"",参数计算!FG141,""),"")</f>
        <v/>
      </c>
      <c r="I139" s="69" t="str">
        <f>IF($A139&lt;&gt;"",IF(I$5&lt;&gt;"",参数计算!FH141,""),"")</f>
        <v/>
      </c>
      <c r="J139" s="69" t="str">
        <f>IF($A139&lt;&gt;"",IF(J$5&lt;&gt;"",参数计算!FI141,""),"")</f>
        <v/>
      </c>
      <c r="K139" s="80" t="str">
        <f>IF(A139&lt;&gt;"",总评!D139,"")</f>
        <v/>
      </c>
    </row>
    <row r="140" ht="18" customHeight="1" spans="1:11">
      <c r="A140" s="80" t="str">
        <f>IF($A$1&lt;&gt;"",参数计算!A142,"")</f>
        <v/>
      </c>
      <c r="B140" s="80" t="str">
        <f>IF($A$1&lt;&gt;"",参数计算!B142,"")</f>
        <v/>
      </c>
      <c r="C140" s="80" t="str">
        <f>IF($A$1&lt;&gt;"",参数计算!C142,"")</f>
        <v/>
      </c>
      <c r="D140" s="80" t="str">
        <f>IF($A$1&lt;&gt;"",参数计算!D142,"")</f>
        <v/>
      </c>
      <c r="E140" s="80" t="str">
        <f>IF($A$1&lt;&gt;"",参数计算!E142,"")</f>
        <v/>
      </c>
      <c r="F140" s="69" t="str">
        <f>IF($A140&lt;&gt;"",IF(F$5&lt;&gt;"",参数计算!FE142,""),"")</f>
        <v/>
      </c>
      <c r="G140" s="69" t="str">
        <f>IF($A140&lt;&gt;"",IF(G$5&lt;&gt;"",参数计算!FH142,""),"")</f>
        <v/>
      </c>
      <c r="H140" s="69" t="str">
        <f>IF($A140&lt;&gt;"",IF(H$5&lt;&gt;"",参数计算!FG142,""),"")</f>
        <v/>
      </c>
      <c r="I140" s="69" t="str">
        <f>IF($A140&lt;&gt;"",IF(I$5&lt;&gt;"",参数计算!FH142,""),"")</f>
        <v/>
      </c>
      <c r="J140" s="69" t="str">
        <f>IF($A140&lt;&gt;"",IF(J$5&lt;&gt;"",参数计算!FI142,""),"")</f>
        <v/>
      </c>
      <c r="K140" s="80" t="str">
        <f>IF(A140&lt;&gt;"",总评!D140,"")</f>
        <v/>
      </c>
    </row>
    <row r="141" ht="18" customHeight="1" spans="1:11">
      <c r="A141" s="80" t="str">
        <f>IF($A$1&lt;&gt;"",参数计算!A143,"")</f>
        <v/>
      </c>
      <c r="B141" s="80" t="str">
        <f>IF($A$1&lt;&gt;"",参数计算!B143,"")</f>
        <v/>
      </c>
      <c r="C141" s="80" t="str">
        <f>IF($A$1&lt;&gt;"",参数计算!C143,"")</f>
        <v/>
      </c>
      <c r="D141" s="80" t="str">
        <f>IF($A$1&lt;&gt;"",参数计算!D143,"")</f>
        <v/>
      </c>
      <c r="E141" s="80" t="str">
        <f>IF($A$1&lt;&gt;"",参数计算!E143,"")</f>
        <v/>
      </c>
      <c r="F141" s="69" t="str">
        <f>IF($A141&lt;&gt;"",IF(F$5&lt;&gt;"",参数计算!FE143,""),"")</f>
        <v/>
      </c>
      <c r="G141" s="69" t="str">
        <f>IF($A141&lt;&gt;"",IF(G$5&lt;&gt;"",参数计算!FH143,""),"")</f>
        <v/>
      </c>
      <c r="H141" s="69" t="str">
        <f>IF($A141&lt;&gt;"",IF(H$5&lt;&gt;"",参数计算!FG143,""),"")</f>
        <v/>
      </c>
      <c r="I141" s="69" t="str">
        <f>IF($A141&lt;&gt;"",IF(I$5&lt;&gt;"",参数计算!FH143,""),"")</f>
        <v/>
      </c>
      <c r="J141" s="69" t="str">
        <f>IF($A141&lt;&gt;"",IF(J$5&lt;&gt;"",参数计算!FI143,""),"")</f>
        <v/>
      </c>
      <c r="K141" s="80" t="str">
        <f>IF(A141&lt;&gt;"",总评!D141,"")</f>
        <v/>
      </c>
    </row>
    <row r="142" ht="18" customHeight="1" spans="1:11">
      <c r="A142" s="80" t="str">
        <f>IF($A$1&lt;&gt;"",参数计算!A144,"")</f>
        <v/>
      </c>
      <c r="B142" s="80" t="str">
        <f>IF($A$1&lt;&gt;"",参数计算!B144,"")</f>
        <v/>
      </c>
      <c r="C142" s="80" t="str">
        <f>IF($A$1&lt;&gt;"",参数计算!C144,"")</f>
        <v/>
      </c>
      <c r="D142" s="80" t="str">
        <f>IF($A$1&lt;&gt;"",参数计算!D144,"")</f>
        <v/>
      </c>
      <c r="E142" s="80" t="str">
        <f>IF($A$1&lt;&gt;"",参数计算!E144,"")</f>
        <v/>
      </c>
      <c r="F142" s="69" t="str">
        <f>IF($A142&lt;&gt;"",IF(F$5&lt;&gt;"",参数计算!FE144,""),"")</f>
        <v/>
      </c>
      <c r="G142" s="69" t="str">
        <f>IF($A142&lt;&gt;"",IF(G$5&lt;&gt;"",参数计算!FH144,""),"")</f>
        <v/>
      </c>
      <c r="H142" s="69" t="str">
        <f>IF($A142&lt;&gt;"",IF(H$5&lt;&gt;"",参数计算!FG144,""),"")</f>
        <v/>
      </c>
      <c r="I142" s="69" t="str">
        <f>IF($A142&lt;&gt;"",IF(I$5&lt;&gt;"",参数计算!FH144,""),"")</f>
        <v/>
      </c>
      <c r="J142" s="69" t="str">
        <f>IF($A142&lt;&gt;"",IF(J$5&lt;&gt;"",参数计算!FI144,""),"")</f>
        <v/>
      </c>
      <c r="K142" s="80" t="str">
        <f>IF(A142&lt;&gt;"",总评!D142,"")</f>
        <v/>
      </c>
    </row>
    <row r="143" ht="18" customHeight="1" spans="1:11">
      <c r="A143" s="80" t="str">
        <f>IF($A$1&lt;&gt;"",参数计算!A145,"")</f>
        <v/>
      </c>
      <c r="B143" s="80" t="str">
        <f>IF($A$1&lt;&gt;"",参数计算!B145,"")</f>
        <v/>
      </c>
      <c r="C143" s="80" t="str">
        <f>IF($A$1&lt;&gt;"",参数计算!C145,"")</f>
        <v/>
      </c>
      <c r="D143" s="80" t="str">
        <f>IF($A$1&lt;&gt;"",参数计算!D145,"")</f>
        <v/>
      </c>
      <c r="E143" s="80" t="str">
        <f>IF($A$1&lt;&gt;"",参数计算!E145,"")</f>
        <v/>
      </c>
      <c r="F143" s="69" t="str">
        <f>IF($A143&lt;&gt;"",IF(F$5&lt;&gt;"",参数计算!FE145,""),"")</f>
        <v/>
      </c>
      <c r="G143" s="69" t="str">
        <f>IF($A143&lt;&gt;"",IF(G$5&lt;&gt;"",参数计算!FH145,""),"")</f>
        <v/>
      </c>
      <c r="H143" s="69" t="str">
        <f>IF($A143&lt;&gt;"",IF(H$5&lt;&gt;"",参数计算!FG145,""),"")</f>
        <v/>
      </c>
      <c r="I143" s="69" t="str">
        <f>IF($A143&lt;&gt;"",IF(I$5&lt;&gt;"",参数计算!FH145,""),"")</f>
        <v/>
      </c>
      <c r="J143" s="69" t="str">
        <f>IF($A143&lt;&gt;"",IF(J$5&lt;&gt;"",参数计算!FI145,""),"")</f>
        <v/>
      </c>
      <c r="K143" s="80" t="str">
        <f>IF(A143&lt;&gt;"",总评!D143,"")</f>
        <v/>
      </c>
    </row>
    <row r="144" ht="18" customHeight="1" spans="1:11">
      <c r="A144" s="80" t="str">
        <f>IF($A$1&lt;&gt;"",参数计算!A146,"")</f>
        <v/>
      </c>
      <c r="B144" s="80" t="str">
        <f>IF($A$1&lt;&gt;"",参数计算!B146,"")</f>
        <v/>
      </c>
      <c r="C144" s="80" t="str">
        <f>IF($A$1&lt;&gt;"",参数计算!C146,"")</f>
        <v/>
      </c>
      <c r="D144" s="80" t="str">
        <f>IF($A$1&lt;&gt;"",参数计算!D146,"")</f>
        <v/>
      </c>
      <c r="E144" s="80" t="str">
        <f>IF($A$1&lt;&gt;"",参数计算!E146,"")</f>
        <v/>
      </c>
      <c r="F144" s="69" t="str">
        <f>IF($A144&lt;&gt;"",IF(F$5&lt;&gt;"",参数计算!FE146,""),"")</f>
        <v/>
      </c>
      <c r="G144" s="69" t="str">
        <f>IF($A144&lt;&gt;"",IF(G$5&lt;&gt;"",参数计算!FH146,""),"")</f>
        <v/>
      </c>
      <c r="H144" s="69" t="str">
        <f>IF($A144&lt;&gt;"",IF(H$5&lt;&gt;"",参数计算!FG146,""),"")</f>
        <v/>
      </c>
      <c r="I144" s="69" t="str">
        <f>IF($A144&lt;&gt;"",IF(I$5&lt;&gt;"",参数计算!FH146,""),"")</f>
        <v/>
      </c>
      <c r="J144" s="69" t="str">
        <f>IF($A144&lt;&gt;"",IF(J$5&lt;&gt;"",参数计算!FI146,""),"")</f>
        <v/>
      </c>
      <c r="K144" s="80" t="str">
        <f>IF(A144&lt;&gt;"",总评!D144,"")</f>
        <v/>
      </c>
    </row>
    <row r="145" ht="18" customHeight="1" spans="1:11">
      <c r="A145" s="80" t="str">
        <f>IF($A$1&lt;&gt;"",参数计算!A147,"")</f>
        <v/>
      </c>
      <c r="B145" s="80" t="str">
        <f>IF($A$1&lt;&gt;"",参数计算!B147,"")</f>
        <v/>
      </c>
      <c r="C145" s="80" t="str">
        <f>IF($A$1&lt;&gt;"",参数计算!C147,"")</f>
        <v/>
      </c>
      <c r="D145" s="80" t="str">
        <f>IF($A$1&lt;&gt;"",参数计算!D147,"")</f>
        <v/>
      </c>
      <c r="E145" s="80" t="str">
        <f>IF($A$1&lt;&gt;"",参数计算!E147,"")</f>
        <v/>
      </c>
      <c r="F145" s="69" t="str">
        <f>IF($A145&lt;&gt;"",IF(F$5&lt;&gt;"",参数计算!FE147,""),"")</f>
        <v/>
      </c>
      <c r="G145" s="69" t="str">
        <f>IF($A145&lt;&gt;"",IF(G$5&lt;&gt;"",参数计算!FH147,""),"")</f>
        <v/>
      </c>
      <c r="H145" s="69" t="str">
        <f>IF($A145&lt;&gt;"",IF(H$5&lt;&gt;"",参数计算!FG147,""),"")</f>
        <v/>
      </c>
      <c r="I145" s="69" t="str">
        <f>IF($A145&lt;&gt;"",IF(I$5&lt;&gt;"",参数计算!FH147,""),"")</f>
        <v/>
      </c>
      <c r="J145" s="69" t="str">
        <f>IF($A145&lt;&gt;"",IF(J$5&lt;&gt;"",参数计算!FI147,""),"")</f>
        <v/>
      </c>
      <c r="K145" s="80" t="str">
        <f>IF(A145&lt;&gt;"",总评!D145,"")</f>
        <v/>
      </c>
    </row>
    <row r="146" ht="18" customHeight="1" spans="1:11">
      <c r="A146" s="80" t="str">
        <f>IF($A$1&lt;&gt;"",参数计算!A148,"")</f>
        <v/>
      </c>
      <c r="B146" s="80" t="str">
        <f>IF($A$1&lt;&gt;"",参数计算!B148,"")</f>
        <v/>
      </c>
      <c r="C146" s="80" t="str">
        <f>IF($A$1&lt;&gt;"",参数计算!C148,"")</f>
        <v/>
      </c>
      <c r="D146" s="80" t="str">
        <f>IF($A$1&lt;&gt;"",参数计算!D148,"")</f>
        <v/>
      </c>
      <c r="E146" s="80" t="str">
        <f>IF($A$1&lt;&gt;"",参数计算!E148,"")</f>
        <v/>
      </c>
      <c r="F146" s="69" t="str">
        <f>IF($A146&lt;&gt;"",IF(F$5&lt;&gt;"",参数计算!FE148,""),"")</f>
        <v/>
      </c>
      <c r="G146" s="69" t="str">
        <f>IF($A146&lt;&gt;"",IF(G$5&lt;&gt;"",参数计算!FH148,""),"")</f>
        <v/>
      </c>
      <c r="H146" s="69" t="str">
        <f>IF($A146&lt;&gt;"",IF(H$5&lt;&gt;"",参数计算!FG148,""),"")</f>
        <v/>
      </c>
      <c r="I146" s="69" t="str">
        <f>IF($A146&lt;&gt;"",IF(I$5&lt;&gt;"",参数计算!FH148,""),"")</f>
        <v/>
      </c>
      <c r="J146" s="69" t="str">
        <f>IF($A146&lt;&gt;"",IF(J$5&lt;&gt;"",参数计算!FI148,""),"")</f>
        <v/>
      </c>
      <c r="K146" s="80" t="str">
        <f>IF(A146&lt;&gt;"",总评!D146,"")</f>
        <v/>
      </c>
    </row>
    <row r="147" ht="18" customHeight="1" spans="1:11">
      <c r="A147" s="80" t="str">
        <f>IF($A$1&lt;&gt;"",参数计算!A149,"")</f>
        <v/>
      </c>
      <c r="B147" s="80" t="str">
        <f>IF($A$1&lt;&gt;"",参数计算!B149,"")</f>
        <v/>
      </c>
      <c r="C147" s="80" t="str">
        <f>IF($A$1&lt;&gt;"",参数计算!C149,"")</f>
        <v/>
      </c>
      <c r="D147" s="80" t="str">
        <f>IF($A$1&lt;&gt;"",参数计算!D149,"")</f>
        <v/>
      </c>
      <c r="E147" s="80" t="str">
        <f>IF($A$1&lt;&gt;"",参数计算!E149,"")</f>
        <v/>
      </c>
      <c r="F147" s="69" t="str">
        <f>IF($A147&lt;&gt;"",IF(F$5&lt;&gt;"",参数计算!FE149,""),"")</f>
        <v/>
      </c>
      <c r="G147" s="69" t="str">
        <f>IF($A147&lt;&gt;"",IF(G$5&lt;&gt;"",参数计算!FH149,""),"")</f>
        <v/>
      </c>
      <c r="H147" s="69" t="str">
        <f>IF($A147&lt;&gt;"",IF(H$5&lt;&gt;"",参数计算!FG149,""),"")</f>
        <v/>
      </c>
      <c r="I147" s="69" t="str">
        <f>IF($A147&lt;&gt;"",IF(I$5&lt;&gt;"",参数计算!FH149,""),"")</f>
        <v/>
      </c>
      <c r="J147" s="69" t="str">
        <f>IF($A147&lt;&gt;"",IF(J$5&lt;&gt;"",参数计算!FI149,""),"")</f>
        <v/>
      </c>
      <c r="K147" s="80" t="str">
        <f>IF(A147&lt;&gt;"",总评!D147,"")</f>
        <v/>
      </c>
    </row>
    <row r="148" ht="18" customHeight="1" spans="1:11">
      <c r="A148" s="80" t="str">
        <f>IF($A$1&lt;&gt;"",参数计算!A150,"")</f>
        <v/>
      </c>
      <c r="B148" s="80" t="str">
        <f>IF($A$1&lt;&gt;"",参数计算!B150,"")</f>
        <v/>
      </c>
      <c r="C148" s="80" t="str">
        <f>IF($A$1&lt;&gt;"",参数计算!C150,"")</f>
        <v/>
      </c>
      <c r="D148" s="80" t="str">
        <f>IF($A$1&lt;&gt;"",参数计算!D150,"")</f>
        <v/>
      </c>
      <c r="E148" s="80" t="str">
        <f>IF($A$1&lt;&gt;"",参数计算!E150,"")</f>
        <v/>
      </c>
      <c r="F148" s="69" t="str">
        <f>IF($A148&lt;&gt;"",IF(F$5&lt;&gt;"",参数计算!FE150,""),"")</f>
        <v/>
      </c>
      <c r="G148" s="69" t="str">
        <f>IF($A148&lt;&gt;"",IF(G$5&lt;&gt;"",参数计算!FH150,""),"")</f>
        <v/>
      </c>
      <c r="H148" s="69" t="str">
        <f>IF($A148&lt;&gt;"",IF(H$5&lt;&gt;"",参数计算!FG150,""),"")</f>
        <v/>
      </c>
      <c r="I148" s="69" t="str">
        <f>IF($A148&lt;&gt;"",IF(I$5&lt;&gt;"",参数计算!FH150,""),"")</f>
        <v/>
      </c>
      <c r="J148" s="69" t="str">
        <f>IF($A148&lt;&gt;"",IF(J$5&lt;&gt;"",参数计算!FI150,""),"")</f>
        <v/>
      </c>
      <c r="K148" s="80" t="str">
        <f>IF(A148&lt;&gt;"",总评!D148,"")</f>
        <v/>
      </c>
    </row>
    <row r="149" ht="18" customHeight="1" spans="1:11">
      <c r="A149" s="80" t="str">
        <f>IF($A$1&lt;&gt;"",参数计算!A151,"")</f>
        <v/>
      </c>
      <c r="B149" s="80" t="str">
        <f>IF($A$1&lt;&gt;"",参数计算!B151,"")</f>
        <v/>
      </c>
      <c r="C149" s="80" t="str">
        <f>IF($A$1&lt;&gt;"",参数计算!C151,"")</f>
        <v/>
      </c>
      <c r="D149" s="80" t="str">
        <f>IF($A$1&lt;&gt;"",参数计算!D151,"")</f>
        <v/>
      </c>
      <c r="E149" s="80" t="str">
        <f>IF($A$1&lt;&gt;"",参数计算!E151,"")</f>
        <v/>
      </c>
      <c r="F149" s="69" t="str">
        <f>IF($A149&lt;&gt;"",IF(F$5&lt;&gt;"",参数计算!FE151,""),"")</f>
        <v/>
      </c>
      <c r="G149" s="69" t="str">
        <f>IF($A149&lt;&gt;"",IF(G$5&lt;&gt;"",参数计算!FH151,""),"")</f>
        <v/>
      </c>
      <c r="H149" s="69" t="str">
        <f>IF($A149&lt;&gt;"",IF(H$5&lt;&gt;"",参数计算!FG151,""),"")</f>
        <v/>
      </c>
      <c r="I149" s="69" t="str">
        <f>IF($A149&lt;&gt;"",IF(I$5&lt;&gt;"",参数计算!FH151,""),"")</f>
        <v/>
      </c>
      <c r="J149" s="69" t="str">
        <f>IF($A149&lt;&gt;"",IF(J$5&lt;&gt;"",参数计算!FI151,""),"")</f>
        <v/>
      </c>
      <c r="K149" s="80" t="str">
        <f>IF(A149&lt;&gt;"",总评!D149,"")</f>
        <v/>
      </c>
    </row>
    <row r="150" ht="18" customHeight="1" spans="1:11">
      <c r="A150" s="80" t="str">
        <f>IF($A$1&lt;&gt;"",参数计算!A152,"")</f>
        <v/>
      </c>
      <c r="B150" s="80" t="str">
        <f>IF($A$1&lt;&gt;"",参数计算!B152,"")</f>
        <v/>
      </c>
      <c r="C150" s="80" t="str">
        <f>IF($A$1&lt;&gt;"",参数计算!C152,"")</f>
        <v/>
      </c>
      <c r="D150" s="80" t="str">
        <f>IF($A$1&lt;&gt;"",参数计算!D152,"")</f>
        <v/>
      </c>
      <c r="E150" s="80" t="str">
        <f>IF($A$1&lt;&gt;"",参数计算!E152,"")</f>
        <v/>
      </c>
      <c r="F150" s="69" t="str">
        <f>IF($A150&lt;&gt;"",IF(F$5&lt;&gt;"",参数计算!FE152,""),"")</f>
        <v/>
      </c>
      <c r="G150" s="69" t="str">
        <f>IF($A150&lt;&gt;"",IF(G$5&lt;&gt;"",参数计算!FH152,""),"")</f>
        <v/>
      </c>
      <c r="H150" s="69" t="str">
        <f>IF($A150&lt;&gt;"",IF(H$5&lt;&gt;"",参数计算!FG152,""),"")</f>
        <v/>
      </c>
      <c r="I150" s="69" t="str">
        <f>IF($A150&lt;&gt;"",IF(I$5&lt;&gt;"",参数计算!FH152,""),"")</f>
        <v/>
      </c>
      <c r="J150" s="69" t="str">
        <f>IF($A150&lt;&gt;"",IF(J$5&lt;&gt;"",参数计算!FI152,""),"")</f>
        <v/>
      </c>
      <c r="K150" s="80" t="str">
        <f>IF(A150&lt;&gt;"",总评!D150,"")</f>
        <v/>
      </c>
    </row>
    <row r="151" ht="18" customHeight="1" spans="1:11">
      <c r="A151" s="80" t="str">
        <f>IF($A$1&lt;&gt;"",参数计算!A153,"")</f>
        <v/>
      </c>
      <c r="B151" s="80" t="str">
        <f>IF($A$1&lt;&gt;"",参数计算!B153,"")</f>
        <v/>
      </c>
      <c r="C151" s="80" t="str">
        <f>IF($A$1&lt;&gt;"",参数计算!C153,"")</f>
        <v/>
      </c>
      <c r="D151" s="80" t="str">
        <f>IF($A$1&lt;&gt;"",参数计算!D153,"")</f>
        <v/>
      </c>
      <c r="E151" s="80" t="str">
        <f>IF($A$1&lt;&gt;"",参数计算!E153,"")</f>
        <v/>
      </c>
      <c r="F151" s="69" t="str">
        <f>IF($A151&lt;&gt;"",IF(F$5&lt;&gt;"",参数计算!FE153,""),"")</f>
        <v/>
      </c>
      <c r="G151" s="69" t="str">
        <f>IF($A151&lt;&gt;"",IF(G$5&lt;&gt;"",参数计算!FH153,""),"")</f>
        <v/>
      </c>
      <c r="H151" s="69" t="str">
        <f>IF($A151&lt;&gt;"",IF(H$5&lt;&gt;"",参数计算!FG153,""),"")</f>
        <v/>
      </c>
      <c r="I151" s="69" t="str">
        <f>IF($A151&lt;&gt;"",IF(I$5&lt;&gt;"",参数计算!FH153,""),"")</f>
        <v/>
      </c>
      <c r="J151" s="69" t="str">
        <f>IF($A151&lt;&gt;"",IF(J$5&lt;&gt;"",参数计算!FI153,""),"")</f>
        <v/>
      </c>
      <c r="K151" s="80" t="str">
        <f>IF(A151&lt;&gt;"",总评!D151,"")</f>
        <v/>
      </c>
    </row>
    <row r="152" ht="18" customHeight="1" spans="1:11">
      <c r="A152" s="80" t="str">
        <f>IF($A$1&lt;&gt;"",参数计算!A154,"")</f>
        <v/>
      </c>
      <c r="B152" s="80" t="str">
        <f>IF($A$1&lt;&gt;"",参数计算!B154,"")</f>
        <v/>
      </c>
      <c r="C152" s="80" t="str">
        <f>IF($A$1&lt;&gt;"",参数计算!C154,"")</f>
        <v/>
      </c>
      <c r="D152" s="80" t="str">
        <f>IF($A$1&lt;&gt;"",参数计算!D154,"")</f>
        <v/>
      </c>
      <c r="E152" s="80" t="str">
        <f>IF($A$1&lt;&gt;"",参数计算!E154,"")</f>
        <v/>
      </c>
      <c r="F152" s="69" t="str">
        <f>IF($A152&lt;&gt;"",IF(F$5&lt;&gt;"",参数计算!FE154,""),"")</f>
        <v/>
      </c>
      <c r="G152" s="69" t="str">
        <f>IF($A152&lt;&gt;"",IF(G$5&lt;&gt;"",参数计算!FH154,""),"")</f>
        <v/>
      </c>
      <c r="H152" s="69" t="str">
        <f>IF($A152&lt;&gt;"",IF(H$5&lt;&gt;"",参数计算!FG154,""),"")</f>
        <v/>
      </c>
      <c r="I152" s="69" t="str">
        <f>IF($A152&lt;&gt;"",IF(I$5&lt;&gt;"",参数计算!FH154,""),"")</f>
        <v/>
      </c>
      <c r="J152" s="69" t="str">
        <f>IF($A152&lt;&gt;"",IF(J$5&lt;&gt;"",参数计算!FI154,""),"")</f>
        <v/>
      </c>
      <c r="K152" s="80" t="str">
        <f>IF(A152&lt;&gt;"",总评!D152,"")</f>
        <v/>
      </c>
    </row>
    <row r="153" ht="18" customHeight="1" spans="1:11">
      <c r="A153" s="80" t="str">
        <f>IF($A$1&lt;&gt;"",参数计算!A155,"")</f>
        <v/>
      </c>
      <c r="B153" s="80" t="str">
        <f>IF($A$1&lt;&gt;"",参数计算!B155,"")</f>
        <v/>
      </c>
      <c r="C153" s="80" t="str">
        <f>IF($A$1&lt;&gt;"",参数计算!C155,"")</f>
        <v/>
      </c>
      <c r="D153" s="80" t="str">
        <f>IF($A$1&lt;&gt;"",参数计算!D155,"")</f>
        <v/>
      </c>
      <c r="E153" s="80" t="str">
        <f>IF($A$1&lt;&gt;"",参数计算!E155,"")</f>
        <v/>
      </c>
      <c r="F153" s="69" t="str">
        <f>IF($A153&lt;&gt;"",IF(F$5&lt;&gt;"",参数计算!FE155,""),"")</f>
        <v/>
      </c>
      <c r="G153" s="69" t="str">
        <f>IF($A153&lt;&gt;"",IF(G$5&lt;&gt;"",参数计算!FH155,""),"")</f>
        <v/>
      </c>
      <c r="H153" s="69" t="str">
        <f>IF($A153&lt;&gt;"",IF(H$5&lt;&gt;"",参数计算!FG155,""),"")</f>
        <v/>
      </c>
      <c r="I153" s="69" t="str">
        <f>IF($A153&lt;&gt;"",IF(I$5&lt;&gt;"",参数计算!FH155,""),"")</f>
        <v/>
      </c>
      <c r="J153" s="69" t="str">
        <f>IF($A153&lt;&gt;"",IF(J$5&lt;&gt;"",参数计算!FI155,""),"")</f>
        <v/>
      </c>
      <c r="K153" s="80" t="str">
        <f>IF(A153&lt;&gt;"",总评!D153,"")</f>
        <v/>
      </c>
    </row>
    <row r="154" ht="18" customHeight="1" spans="1:11">
      <c r="A154" s="80" t="str">
        <f>IF($A$1&lt;&gt;"",参数计算!A156,"")</f>
        <v/>
      </c>
      <c r="B154" s="80" t="str">
        <f>IF($A$1&lt;&gt;"",参数计算!B156,"")</f>
        <v/>
      </c>
      <c r="C154" s="80" t="str">
        <f>IF($A$1&lt;&gt;"",参数计算!C156,"")</f>
        <v/>
      </c>
      <c r="D154" s="80" t="str">
        <f>IF($A$1&lt;&gt;"",参数计算!D156,"")</f>
        <v/>
      </c>
      <c r="E154" s="80" t="str">
        <f>IF($A$1&lt;&gt;"",参数计算!E156,"")</f>
        <v/>
      </c>
      <c r="F154" s="69" t="str">
        <f>IF($A154&lt;&gt;"",IF(F$5&lt;&gt;"",参数计算!FE156,""),"")</f>
        <v/>
      </c>
      <c r="G154" s="69" t="str">
        <f>IF($A154&lt;&gt;"",IF(G$5&lt;&gt;"",参数计算!FH156,""),"")</f>
        <v/>
      </c>
      <c r="H154" s="69" t="str">
        <f>IF($A154&lt;&gt;"",IF(H$5&lt;&gt;"",参数计算!FG156,""),"")</f>
        <v/>
      </c>
      <c r="I154" s="69" t="str">
        <f>IF($A154&lt;&gt;"",IF(I$5&lt;&gt;"",参数计算!FH156,""),"")</f>
        <v/>
      </c>
      <c r="J154" s="69" t="str">
        <f>IF($A154&lt;&gt;"",IF(J$5&lt;&gt;"",参数计算!FI156,""),"")</f>
        <v/>
      </c>
      <c r="K154" s="80" t="str">
        <f>IF(A154&lt;&gt;"",总评!D154,"")</f>
        <v/>
      </c>
    </row>
    <row r="155" ht="18" customHeight="1" spans="1:11">
      <c r="A155" s="80" t="str">
        <f>IF($A$1&lt;&gt;"",参数计算!A157,"")</f>
        <v/>
      </c>
      <c r="B155" s="80" t="str">
        <f>IF($A$1&lt;&gt;"",参数计算!B157,"")</f>
        <v/>
      </c>
      <c r="C155" s="80" t="str">
        <f>IF($A$1&lt;&gt;"",参数计算!C157,"")</f>
        <v/>
      </c>
      <c r="D155" s="80" t="str">
        <f>IF($A$1&lt;&gt;"",参数计算!D157,"")</f>
        <v/>
      </c>
      <c r="E155" s="80" t="str">
        <f>IF($A$1&lt;&gt;"",参数计算!E157,"")</f>
        <v/>
      </c>
      <c r="F155" s="69" t="str">
        <f>IF($A155&lt;&gt;"",IF(F$5&lt;&gt;"",参数计算!FE157,""),"")</f>
        <v/>
      </c>
      <c r="G155" s="69" t="str">
        <f>IF($A155&lt;&gt;"",IF(G$5&lt;&gt;"",参数计算!FH157,""),"")</f>
        <v/>
      </c>
      <c r="H155" s="69" t="str">
        <f>IF($A155&lt;&gt;"",IF(H$5&lt;&gt;"",参数计算!FG157,""),"")</f>
        <v/>
      </c>
      <c r="I155" s="69" t="str">
        <f>IF($A155&lt;&gt;"",IF(I$5&lt;&gt;"",参数计算!FH157,""),"")</f>
        <v/>
      </c>
      <c r="J155" s="69" t="str">
        <f>IF($A155&lt;&gt;"",IF(J$5&lt;&gt;"",参数计算!FI157,""),"")</f>
        <v/>
      </c>
      <c r="K155" s="80" t="str">
        <f>IF(A155&lt;&gt;"",总评!D155,"")</f>
        <v/>
      </c>
    </row>
  </sheetData>
  <sheetProtection sheet="1" formatColumns="0" formatRows="0" deleteRows="0" objects="1"/>
  <mergeCells count="6">
    <mergeCell ref="A1:D1"/>
    <mergeCell ref="E1:G1"/>
    <mergeCell ref="A2:K2"/>
    <mergeCell ref="A3:D3"/>
    <mergeCell ref="E3:K3"/>
    <mergeCell ref="A4:C4"/>
  </mergeCells>
  <conditionalFormatting sqref="A3:K4">
    <cfRule type="expression" dxfId="2" priority="2">
      <formula>$A$1&lt;&gt;""</formula>
    </cfRule>
  </conditionalFormatting>
  <conditionalFormatting sqref="A5:K155">
    <cfRule type="expression" dxfId="2" priority="3">
      <formula>$A5&lt;&gt;""</formula>
    </cfRule>
  </conditionalFormatting>
  <printOptions horizontalCentered="1"/>
  <pageMargins left="0.5" right="0.5" top="0.599305555555556" bottom="0.599305555555556" header="0.299305555555556" footer="0.299305555555556"/>
  <pageSetup paperSize="9" fitToHeight="0" orientation="portrait"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39" name="Button 3" r:id="rId3">
              <controlPr print="0" defaultSize="0">
                <anchor moveWithCells="1" sizeWithCells="1">
                  <from>
                    <xdr:col>11</xdr:col>
                    <xdr:colOff>38100</xdr:colOff>
                    <xdr:row>0</xdr:row>
                    <xdr:rowOff>19050</xdr:rowOff>
                  </from>
                  <to>
                    <xdr:col>12</xdr:col>
                    <xdr:colOff>504825</xdr:colOff>
                    <xdr:row>2</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CZ157"/>
  <sheetViews>
    <sheetView showGridLines="0" workbookViewId="0">
      <pane xSplit="3" ySplit="6" topLeftCell="D7" activePane="bottomRight" state="frozen"/>
      <selection/>
      <selection pane="topRight"/>
      <selection pane="bottomLeft"/>
      <selection pane="bottomRight" activeCell="A2" sqref="A2"/>
    </sheetView>
  </sheetViews>
  <sheetFormatPr defaultColWidth="9" defaultRowHeight="15.75"/>
  <cols>
    <col min="1" max="1" width="5.625" style="126" customWidth="1"/>
    <col min="2" max="2" width="10.625" style="126" customWidth="1"/>
    <col min="3" max="4" width="8.625" style="127" customWidth="1"/>
    <col min="5" max="27" width="4.625" style="126" customWidth="1"/>
    <col min="28" max="104" width="4.625" style="128" customWidth="1"/>
    <col min="105" max="16384" width="9" style="128"/>
  </cols>
  <sheetData>
    <row r="1" ht="40.5" customHeight="1" spans="1:104">
      <c r="A1" s="129" t="str">
        <f>IF(初始录入!$M$12="试卷",CONCATENATE("《",初始录入!D5,"》试卷成绩统计"),"")</f>
        <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row>
    <row r="2" s="125" customFormat="1" spans="1:104">
      <c r="A2" s="132" t="str">
        <f>IF(初始录入!$M$12="试卷","班级：","")</f>
        <v/>
      </c>
      <c r="B2" s="133" t="str">
        <f>IF(AND(初始录入!$M$12="试卷",初始录入!D10&lt;&gt;""),初始录入!D10,"")</f>
        <v/>
      </c>
      <c r="C2" s="133"/>
      <c r="D2" s="133"/>
      <c r="E2" s="133"/>
      <c r="F2" s="133"/>
      <c r="G2" s="133"/>
      <c r="H2" s="134" t="str">
        <f>IF(初始录入!$M$12="试卷",CONCATENATE("教师：",初始录入!D7),"")</f>
        <v/>
      </c>
      <c r="I2" s="134"/>
      <c r="J2" s="134"/>
      <c r="K2" s="134"/>
      <c r="L2" s="134"/>
      <c r="M2" s="134"/>
      <c r="N2" s="134"/>
      <c r="AB2" s="135"/>
      <c r="AC2" s="135"/>
      <c r="AD2" s="135"/>
      <c r="AE2" s="135"/>
      <c r="AF2" s="135"/>
      <c r="AG2" s="135"/>
      <c r="AH2" s="135"/>
      <c r="AI2" s="135"/>
      <c r="AJ2" s="135"/>
      <c r="AK2" s="135"/>
      <c r="AL2" s="135"/>
      <c r="AM2" s="135"/>
      <c r="AN2" s="135"/>
      <c r="AO2" s="135"/>
      <c r="AP2" s="135"/>
      <c r="AQ2" s="135"/>
      <c r="AR2" s="135"/>
      <c r="AS2" s="135"/>
      <c r="AT2" s="135"/>
      <c r="AU2" s="135"/>
      <c r="AV2" s="135"/>
      <c r="AW2" s="135"/>
      <c r="AX2" s="135"/>
      <c r="AY2" s="135"/>
      <c r="AZ2" s="135"/>
      <c r="BA2" s="135"/>
      <c r="BB2" s="135"/>
      <c r="BC2" s="135"/>
      <c r="BD2" s="135"/>
      <c r="BE2" s="135"/>
      <c r="BF2" s="135"/>
      <c r="BG2" s="135"/>
      <c r="BH2" s="135"/>
      <c r="BI2" s="135"/>
      <c r="BJ2" s="135"/>
      <c r="BK2" s="135"/>
      <c r="BL2" s="135"/>
      <c r="BM2" s="135"/>
      <c r="BN2" s="135"/>
      <c r="BO2" s="135"/>
      <c r="BP2" s="135"/>
      <c r="BQ2" s="135"/>
      <c r="BR2" s="135"/>
      <c r="BS2" s="135"/>
      <c r="BT2" s="135"/>
      <c r="BU2" s="135"/>
      <c r="BV2" s="135"/>
      <c r="BW2" s="135"/>
      <c r="BX2" s="135"/>
      <c r="BY2" s="135"/>
      <c r="BZ2" s="135"/>
      <c r="CA2" s="135"/>
      <c r="CB2" s="135"/>
      <c r="CC2" s="135"/>
      <c r="CD2" s="135"/>
      <c r="CE2" s="135"/>
    </row>
    <row r="3" ht="6" customHeight="1" spans="1:104">
      <c r="A3" s="136"/>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row>
    <row r="4" ht="24.95" customHeight="1" spans="1:104">
      <c r="A4" s="80" t="str">
        <f>IF(初始录入!$M$12="试卷",初始录入!A12,"")</f>
        <v/>
      </c>
      <c r="B4" s="80" t="str">
        <f>IF(初始录入!$M$12="试卷",初始录入!B12,"")</f>
        <v/>
      </c>
      <c r="C4" s="80" t="str">
        <f>IF(初始录入!$M$12="试卷",初始录入!C12,"")</f>
        <v/>
      </c>
      <c r="D4" s="34" t="str">
        <f>IF(初始录入!$M$12="试卷","总分","")</f>
        <v/>
      </c>
      <c r="E4" s="34" t="str">
        <f>IF(初始录入!$M$12="试卷",参数计算!KV17,"")</f>
        <v/>
      </c>
      <c r="F4" s="34" t="str">
        <f>IF(初始录入!$M$12="试卷",参数计算!KW17,"")</f>
        <v/>
      </c>
      <c r="G4" s="34" t="str">
        <f>IF(初始录入!$M$12="试卷",参数计算!KX17,"")</f>
        <v/>
      </c>
      <c r="H4" s="34" t="str">
        <f>IF(初始录入!$M$12="试卷",参数计算!KY17,"")</f>
        <v/>
      </c>
      <c r="I4" s="34" t="str">
        <f>IF(初始录入!$M$12="试卷",参数计算!KZ17,"")</f>
        <v/>
      </c>
      <c r="J4" s="34" t="str">
        <f>IF(初始录入!$M$12="试卷",参数计算!LA17,"")</f>
        <v/>
      </c>
      <c r="K4" s="34" t="str">
        <f>IF(初始录入!$M$12="试卷",参数计算!LB17,"")</f>
        <v/>
      </c>
      <c r="L4" s="34" t="str">
        <f>IF(初始录入!$M$12="试卷",参数计算!LC17,"")</f>
        <v/>
      </c>
      <c r="M4" s="34" t="str">
        <f>IF(初始录入!$M$12="试卷",参数计算!LD17,"")</f>
        <v/>
      </c>
      <c r="N4" s="34" t="str">
        <f>IF(初始录入!$M$12="试卷",参数计算!LE17,"")</f>
        <v/>
      </c>
      <c r="O4" s="34" t="str">
        <f>IF(初始录入!$M$12="试卷",参数计算!LF17,"")</f>
        <v/>
      </c>
      <c r="P4" s="34" t="str">
        <f>IF(初始录入!$M$12="试卷",参数计算!LG17,"")</f>
        <v/>
      </c>
      <c r="Q4" s="34" t="str">
        <f>IF(初始录入!$M$12="试卷",参数计算!LH17,"")</f>
        <v/>
      </c>
      <c r="R4" s="34" t="str">
        <f>IF(初始录入!$M$12="试卷",参数计算!LI17,"")</f>
        <v/>
      </c>
      <c r="S4" s="34" t="str">
        <f>IF(初始录入!$M$12="试卷",参数计算!LJ17,"")</f>
        <v/>
      </c>
      <c r="T4" s="34" t="str">
        <f>IF(初始录入!$M$12="试卷",参数计算!LK17,"")</f>
        <v/>
      </c>
      <c r="U4" s="34" t="str">
        <f>IF(初始录入!$M$12="试卷",参数计算!LL17,"")</f>
        <v/>
      </c>
      <c r="V4" s="34" t="str">
        <f>IF(初始录入!$M$12="试卷",参数计算!LM17,"")</f>
        <v/>
      </c>
      <c r="W4" s="34" t="str">
        <f>IF(初始录入!$M$12="试卷",参数计算!LN17,"")</f>
        <v/>
      </c>
      <c r="X4" s="34" t="str">
        <f>IF(初始录入!$M$12="试卷",参数计算!LO17,"")</f>
        <v/>
      </c>
      <c r="Y4" s="34" t="str">
        <f>IF(初始录入!$M$12="试卷",参数计算!LP17,"")</f>
        <v/>
      </c>
      <c r="Z4" s="34" t="str">
        <f>IF(初始录入!$M$12="试卷",参数计算!LQ17,"")</f>
        <v/>
      </c>
      <c r="AA4" s="34" t="str">
        <f>IF(初始录入!$M$12="试卷",参数计算!LR17,"")</f>
        <v/>
      </c>
      <c r="AB4" s="34" t="str">
        <f>IF(初始录入!$M$12="试卷",参数计算!LS17,"")</f>
        <v/>
      </c>
      <c r="AC4" s="34" t="str">
        <f>IF(初始录入!$M$12="试卷",参数计算!LT17,"")</f>
        <v/>
      </c>
      <c r="AD4" s="34" t="str">
        <f>IF(初始录入!$M$12="试卷",参数计算!LU17,"")</f>
        <v/>
      </c>
      <c r="AE4" s="34" t="str">
        <f>IF(初始录入!$M$12="试卷",参数计算!LV17,"")</f>
        <v/>
      </c>
      <c r="AF4" s="34" t="str">
        <f>IF(初始录入!$M$12="试卷",参数计算!LW17,"")</f>
        <v/>
      </c>
      <c r="AG4" s="34" t="str">
        <f>IF(初始录入!$M$12="试卷",参数计算!LX17,"")</f>
        <v/>
      </c>
      <c r="AH4" s="34" t="str">
        <f>IF(初始录入!$M$12="试卷",参数计算!LY17,"")</f>
        <v/>
      </c>
      <c r="AI4" s="34" t="str">
        <f>IF(初始录入!$M$12="试卷",参数计算!LZ17,"")</f>
        <v/>
      </c>
      <c r="AJ4" s="34" t="str">
        <f>IF(初始录入!$M$12="试卷",参数计算!MA17,"")</f>
        <v/>
      </c>
      <c r="AK4" s="34" t="str">
        <f>IF(初始录入!$M$12="试卷",参数计算!MB17,"")</f>
        <v/>
      </c>
      <c r="AL4" s="34" t="str">
        <f>IF(初始录入!$M$12="试卷",参数计算!MC17,"")</f>
        <v/>
      </c>
      <c r="AM4" s="34" t="str">
        <f>IF(初始录入!$M$12="试卷",参数计算!MD17,"")</f>
        <v/>
      </c>
      <c r="AN4" s="34" t="str">
        <f>IF(初始录入!$M$12="试卷",参数计算!ME17,"")</f>
        <v/>
      </c>
      <c r="AO4" s="34" t="str">
        <f>IF(初始录入!$M$12="试卷",参数计算!MF17,"")</f>
        <v/>
      </c>
      <c r="AP4" s="34" t="str">
        <f>IF(初始录入!$M$12="试卷",参数计算!MG17,"")</f>
        <v/>
      </c>
      <c r="AQ4" s="34" t="str">
        <f>IF(初始录入!$M$12="试卷",参数计算!MH17,"")</f>
        <v/>
      </c>
      <c r="AR4" s="34" t="str">
        <f>IF(初始录入!$M$12="试卷",参数计算!MI17,"")</f>
        <v/>
      </c>
      <c r="AS4" s="34" t="str">
        <f>IF(初始录入!$M$12="试卷",参数计算!MJ17,"")</f>
        <v/>
      </c>
      <c r="AT4" s="34" t="str">
        <f>IF(初始录入!$M$12="试卷",参数计算!MK17,"")</f>
        <v/>
      </c>
      <c r="AU4" s="34" t="str">
        <f>IF(初始录入!$M$12="试卷",参数计算!ML17,"")</f>
        <v/>
      </c>
      <c r="AV4" s="34" t="str">
        <f>IF(初始录入!$M$12="试卷",参数计算!MM17,"")</f>
        <v/>
      </c>
      <c r="AW4" s="34" t="str">
        <f>IF(初始录入!$M$12="试卷",参数计算!MN17,"")</f>
        <v/>
      </c>
      <c r="AX4" s="34" t="str">
        <f>IF(初始录入!$M$12="试卷",参数计算!MO17,"")</f>
        <v/>
      </c>
      <c r="AY4" s="34" t="str">
        <f>IF(初始录入!$M$12="试卷",参数计算!MP17,"")</f>
        <v/>
      </c>
      <c r="AZ4" s="34" t="str">
        <f>IF(初始录入!$M$12="试卷",参数计算!MQ17,"")</f>
        <v/>
      </c>
      <c r="BA4" s="34" t="str">
        <f>IF(初始录入!$M$12="试卷",参数计算!MR17,"")</f>
        <v/>
      </c>
      <c r="BB4" s="34" t="str">
        <f>IF(初始录入!$M$12="试卷",参数计算!MS17,"")</f>
        <v/>
      </c>
      <c r="BC4" s="34" t="str">
        <f>IF(初始录入!$M$12="试卷",参数计算!MT17,"")</f>
        <v/>
      </c>
      <c r="BD4" s="34" t="str">
        <f>IF(初始录入!$M$12="试卷",参数计算!MU17,"")</f>
        <v/>
      </c>
      <c r="BE4" s="34" t="str">
        <f>IF(初始录入!$M$12="试卷",参数计算!MV17,"")</f>
        <v/>
      </c>
      <c r="BF4" s="34" t="str">
        <f>IF(初始录入!$M$12="试卷",参数计算!MW17,"")</f>
        <v/>
      </c>
      <c r="BG4" s="34" t="str">
        <f>IF(初始录入!$M$12="试卷",参数计算!MX17,"")</f>
        <v/>
      </c>
      <c r="BH4" s="34" t="str">
        <f>IF(初始录入!$M$12="试卷",参数计算!MY17,"")</f>
        <v/>
      </c>
      <c r="BI4" s="34" t="str">
        <f>IF(初始录入!$M$12="试卷",参数计算!MZ17,"")</f>
        <v/>
      </c>
      <c r="BJ4" s="34" t="str">
        <f>IF(初始录入!$M$12="试卷",参数计算!NA17,"")</f>
        <v/>
      </c>
      <c r="BK4" s="34" t="str">
        <f>IF(初始录入!$M$12="试卷",参数计算!NB17,"")</f>
        <v/>
      </c>
      <c r="BL4" s="34" t="str">
        <f>IF(初始录入!$M$12="试卷",参数计算!NC17,"")</f>
        <v/>
      </c>
      <c r="BM4" s="34" t="str">
        <f>IF(初始录入!$M$12="试卷",参数计算!ND17,"")</f>
        <v/>
      </c>
      <c r="BN4" s="34" t="str">
        <f>IF(初始录入!$M$12="试卷",参数计算!NE17,"")</f>
        <v/>
      </c>
      <c r="BO4" s="34" t="str">
        <f>IF(初始录入!$M$12="试卷",参数计算!NF17,"")</f>
        <v/>
      </c>
      <c r="BP4" s="34" t="str">
        <f>IF(初始录入!$M$12="试卷",参数计算!NG17,"")</f>
        <v/>
      </c>
      <c r="BQ4" s="34" t="str">
        <f>IF(初始录入!$M$12="试卷",参数计算!NH17,"")</f>
        <v/>
      </c>
      <c r="BR4" s="34" t="str">
        <f>IF(初始录入!$M$12="试卷",参数计算!NI17,"")</f>
        <v/>
      </c>
      <c r="BS4" s="34" t="str">
        <f>IF(初始录入!$M$12="试卷",参数计算!NJ17,"")</f>
        <v/>
      </c>
      <c r="BT4" s="34" t="str">
        <f>IF(初始录入!$M$12="试卷",参数计算!NK17,"")</f>
        <v/>
      </c>
      <c r="BU4" s="34" t="str">
        <f>IF(初始录入!$M$12="试卷",参数计算!NL17,"")</f>
        <v/>
      </c>
      <c r="BV4" s="34" t="str">
        <f>IF(初始录入!$M$12="试卷",参数计算!NM17,"")</f>
        <v/>
      </c>
      <c r="BW4" s="34" t="str">
        <f>IF(初始录入!$M$12="试卷",参数计算!NN17,"")</f>
        <v/>
      </c>
      <c r="BX4" s="34" t="str">
        <f>IF(初始录入!$M$12="试卷",参数计算!NO17,"")</f>
        <v/>
      </c>
      <c r="BY4" s="34" t="str">
        <f>IF(初始录入!$M$12="试卷",参数计算!NP17,"")</f>
        <v/>
      </c>
      <c r="BZ4" s="34" t="str">
        <f>IF(初始录入!$M$12="试卷",参数计算!NQ17,"")</f>
        <v/>
      </c>
      <c r="CA4" s="34" t="str">
        <f>IF(初始录入!$M$12="试卷",参数计算!NR17,"")</f>
        <v/>
      </c>
      <c r="CB4" s="34" t="str">
        <f>IF(初始录入!$M$12="试卷",参数计算!NS17,"")</f>
        <v/>
      </c>
      <c r="CC4" s="34" t="str">
        <f>IF(初始录入!$M$12="试卷",参数计算!NT17,"")</f>
        <v/>
      </c>
      <c r="CD4" s="34" t="str">
        <f>IF(初始录入!$M$12="试卷",参数计算!NU17,"")</f>
        <v/>
      </c>
      <c r="CE4" s="34" t="str">
        <f>IF(初始录入!$M$12="试卷",参数计算!NV17,"")</f>
        <v/>
      </c>
      <c r="CF4" s="34" t="str">
        <f>IF(初始录入!$M$12="试卷",参数计算!NW17,"")</f>
        <v/>
      </c>
      <c r="CG4" s="34" t="str">
        <f>IF(初始录入!$M$12="试卷",参数计算!NX17,"")</f>
        <v/>
      </c>
      <c r="CH4" s="34" t="str">
        <f>IF(初始录入!$M$12="试卷",参数计算!NY17,"")</f>
        <v/>
      </c>
      <c r="CI4" s="34" t="str">
        <f>IF(初始录入!$M$12="试卷",参数计算!NZ17,"")</f>
        <v/>
      </c>
      <c r="CJ4" s="34" t="str">
        <f>IF(初始录入!$M$12="试卷",参数计算!OA17,"")</f>
        <v/>
      </c>
      <c r="CK4" s="34" t="str">
        <f>IF(初始录入!$M$12="试卷",参数计算!OB17,"")</f>
        <v/>
      </c>
      <c r="CL4" s="34" t="str">
        <f>IF(初始录入!$M$12="试卷",参数计算!OC17,"")</f>
        <v/>
      </c>
      <c r="CM4" s="34" t="str">
        <f>IF(初始录入!$M$12="试卷",参数计算!OD17,"")</f>
        <v/>
      </c>
      <c r="CN4" s="34" t="str">
        <f>IF(初始录入!$M$12="试卷",参数计算!OE17,"")</f>
        <v/>
      </c>
      <c r="CO4" s="34" t="str">
        <f>IF(初始录入!$M$12="试卷",参数计算!OF17,"")</f>
        <v/>
      </c>
      <c r="CP4" s="34" t="str">
        <f>IF(初始录入!$M$12="试卷",参数计算!OG17,"")</f>
        <v/>
      </c>
      <c r="CQ4" s="34" t="str">
        <f>IF(初始录入!$M$12="试卷",参数计算!OH17,"")</f>
        <v/>
      </c>
      <c r="CR4" s="34" t="str">
        <f>IF(初始录入!$M$12="试卷",参数计算!OI17,"")</f>
        <v/>
      </c>
      <c r="CS4" s="34" t="str">
        <f>IF(初始录入!$M$12="试卷",参数计算!OJ17,"")</f>
        <v/>
      </c>
      <c r="CT4" s="34" t="str">
        <f>IF(初始录入!$M$12="试卷",参数计算!OK17,"")</f>
        <v/>
      </c>
      <c r="CU4" s="34" t="str">
        <f>IF(初始录入!$M$12="试卷",参数计算!OL17,"")</f>
        <v/>
      </c>
      <c r="CV4" s="34" t="str">
        <f>IF(初始录入!$M$12="试卷",参数计算!OM17,"")</f>
        <v/>
      </c>
      <c r="CW4" s="34" t="str">
        <f>IF(初始录入!$M$12="试卷",参数计算!ON17,"")</f>
        <v/>
      </c>
      <c r="CX4" s="34" t="str">
        <f>IF(初始录入!$M$12="试卷",参数计算!OO17,"")</f>
        <v/>
      </c>
      <c r="CY4" s="34" t="str">
        <f>IF(初始录入!$M$12="试卷",参数计算!OP17,"")</f>
        <v/>
      </c>
      <c r="CZ4" s="34" t="str">
        <f>IF(初始录入!$M$12="试卷",参数计算!OQ17,"")</f>
        <v/>
      </c>
    </row>
    <row r="5" ht="24.95" customHeight="1" spans="1:104">
      <c r="A5" s="80"/>
      <c r="B5" s="80"/>
      <c r="C5" s="80"/>
      <c r="D5" s="34"/>
      <c r="E5" s="80" t="str">
        <f>IF(AND(初始录入!$M$12="试卷",成绩录入!BC8&lt;&gt;""),成绩录入!BC8,"")</f>
        <v/>
      </c>
      <c r="F5" s="80" t="str">
        <f>IF(AND(初始录入!$M$12="试卷",成绩录入!BD8&lt;&gt;""),成绩录入!BD8,"")</f>
        <v/>
      </c>
      <c r="G5" s="80" t="str">
        <f>IF(AND(初始录入!$M$12="试卷",成绩录入!BE8&lt;&gt;""),成绩录入!BE8,"")</f>
        <v/>
      </c>
      <c r="H5" s="80" t="str">
        <f>IF(AND(初始录入!$M$12="试卷",成绩录入!BF8&lt;&gt;""),成绩录入!BF8,"")</f>
        <v/>
      </c>
      <c r="I5" s="80" t="str">
        <f>IF(AND(初始录入!$M$12="试卷",成绩录入!BG8&lt;&gt;""),成绩录入!BG8,"")</f>
        <v/>
      </c>
      <c r="J5" s="80" t="str">
        <f>IF(AND(初始录入!$M$12="试卷",成绩录入!BH8&lt;&gt;""),成绩录入!BH8,"")</f>
        <v/>
      </c>
      <c r="K5" s="80" t="str">
        <f>IF(AND(初始录入!$M$12="试卷",成绩录入!BI8&lt;&gt;""),成绩录入!BI8,"")</f>
        <v/>
      </c>
      <c r="L5" s="80" t="str">
        <f>IF(AND(初始录入!$M$12="试卷",成绩录入!BJ8&lt;&gt;""),成绩录入!BJ8,"")</f>
        <v/>
      </c>
      <c r="M5" s="80" t="str">
        <f>IF(AND(初始录入!$M$12="试卷",成绩录入!BK8&lt;&gt;""),成绩录入!BK8,"")</f>
        <v/>
      </c>
      <c r="N5" s="80" t="str">
        <f>IF(AND(初始录入!$M$12="试卷",成绩录入!BL8&lt;&gt;""),成绩录入!BL8,"")</f>
        <v/>
      </c>
      <c r="O5" s="80" t="str">
        <f>IF(AND(初始录入!$M$12="试卷",成绩录入!BM8&lt;&gt;""),成绩录入!BM8,"")</f>
        <v/>
      </c>
      <c r="P5" s="80" t="str">
        <f>IF(AND(初始录入!$M$12="试卷",成绩录入!BN8&lt;&gt;""),成绩录入!BN8,"")</f>
        <v/>
      </c>
      <c r="Q5" s="80" t="str">
        <f>IF(AND(初始录入!$M$12="试卷",成绩录入!BO8&lt;&gt;""),成绩录入!BO8,"")</f>
        <v/>
      </c>
      <c r="R5" s="80" t="str">
        <f>IF(AND(初始录入!$M$12="试卷",成绩录入!BP8&lt;&gt;""),成绩录入!BP8,"")</f>
        <v/>
      </c>
      <c r="S5" s="80" t="str">
        <f>IF(AND(初始录入!$M$12="试卷",成绩录入!BQ8&lt;&gt;""),成绩录入!BQ8,"")</f>
        <v/>
      </c>
      <c r="T5" s="80" t="str">
        <f>IF(AND(初始录入!$M$12="试卷",成绩录入!BR8&lt;&gt;""),成绩录入!BR8,"")</f>
        <v/>
      </c>
      <c r="U5" s="80" t="str">
        <f>IF(AND(初始录入!$M$12="试卷",成绩录入!BS8&lt;&gt;""),成绩录入!BS8,"")</f>
        <v/>
      </c>
      <c r="V5" s="80" t="str">
        <f>IF(AND(初始录入!$M$12="试卷",成绩录入!BT8&lt;&gt;""),成绩录入!BT8,"")</f>
        <v/>
      </c>
      <c r="W5" s="80" t="str">
        <f>IF(AND(初始录入!$M$12="试卷",成绩录入!BU8&lt;&gt;""),成绩录入!BU8,"")</f>
        <v/>
      </c>
      <c r="X5" s="80" t="str">
        <f>IF(AND(初始录入!$M$12="试卷",成绩录入!BV8&lt;&gt;""),成绩录入!BV8,"")</f>
        <v/>
      </c>
      <c r="Y5" s="80" t="str">
        <f>IF(AND(初始录入!$M$12="试卷",成绩录入!BW8&lt;&gt;""),成绩录入!BW8,"")</f>
        <v/>
      </c>
      <c r="Z5" s="80" t="str">
        <f>IF(AND(初始录入!$M$12="试卷",成绩录入!BX8&lt;&gt;""),成绩录入!BX8,"")</f>
        <v/>
      </c>
      <c r="AA5" s="80" t="str">
        <f>IF(AND(初始录入!$M$12="试卷",成绩录入!BY8&lt;&gt;""),成绩录入!BY8,"")</f>
        <v/>
      </c>
      <c r="AB5" s="80" t="str">
        <f>IF(AND(初始录入!$M$12="试卷",成绩录入!BZ8&lt;&gt;""),成绩录入!BZ8,"")</f>
        <v/>
      </c>
      <c r="AC5" s="80" t="str">
        <f>IF(AND(初始录入!$M$12="试卷",成绩录入!CA8&lt;&gt;""),成绩录入!CA8,"")</f>
        <v/>
      </c>
      <c r="AD5" s="80" t="str">
        <f>IF(AND(初始录入!$M$12="试卷",成绩录入!CB8&lt;&gt;""),成绩录入!CB8,"")</f>
        <v/>
      </c>
      <c r="AE5" s="80" t="str">
        <f>IF(AND(初始录入!$M$12="试卷",成绩录入!CC8&lt;&gt;""),成绩录入!CC8,"")</f>
        <v/>
      </c>
      <c r="AF5" s="80" t="str">
        <f>IF(AND(初始录入!$M$12="试卷",成绩录入!CD8&lt;&gt;""),成绩录入!CD8,"")</f>
        <v/>
      </c>
      <c r="AG5" s="80" t="str">
        <f>IF(AND(初始录入!$M$12="试卷",成绩录入!CE8&lt;&gt;""),成绩录入!CE8,"")</f>
        <v/>
      </c>
      <c r="AH5" s="80" t="str">
        <f>IF(AND(初始录入!$M$12="试卷",成绩录入!CF8&lt;&gt;""),成绩录入!CF8,"")</f>
        <v/>
      </c>
      <c r="AI5" s="80" t="str">
        <f>IF(AND(初始录入!$M$12="试卷",成绩录入!CG8&lt;&gt;""),成绩录入!CG8,"")</f>
        <v/>
      </c>
      <c r="AJ5" s="80" t="str">
        <f>IF(AND(初始录入!$M$12="试卷",成绩录入!CH8&lt;&gt;""),成绩录入!CH8,"")</f>
        <v/>
      </c>
      <c r="AK5" s="80" t="str">
        <f>IF(AND(初始录入!$M$12="试卷",成绩录入!CI8&lt;&gt;""),成绩录入!CI8,"")</f>
        <v/>
      </c>
      <c r="AL5" s="80" t="str">
        <f>IF(AND(初始录入!$M$12="试卷",成绩录入!CJ8&lt;&gt;""),成绩录入!CJ8,"")</f>
        <v/>
      </c>
      <c r="AM5" s="80" t="str">
        <f>IF(AND(初始录入!$M$12="试卷",成绩录入!CK8&lt;&gt;""),成绩录入!CK8,"")</f>
        <v/>
      </c>
      <c r="AN5" s="80" t="str">
        <f>IF(AND(初始录入!$M$12="试卷",成绩录入!CL8&lt;&gt;""),成绩录入!CL8,"")</f>
        <v/>
      </c>
      <c r="AO5" s="80" t="str">
        <f>IF(AND(初始录入!$M$12="试卷",成绩录入!CM8&lt;&gt;""),成绩录入!CM8,"")</f>
        <v/>
      </c>
      <c r="AP5" s="80" t="str">
        <f>IF(AND(初始录入!$M$12="试卷",成绩录入!CN8&lt;&gt;""),成绩录入!CN8,"")</f>
        <v/>
      </c>
      <c r="AQ5" s="80" t="str">
        <f>IF(AND(初始录入!$M$12="试卷",成绩录入!CO8&lt;&gt;""),成绩录入!CO8,"")</f>
        <v/>
      </c>
      <c r="AR5" s="80" t="str">
        <f>IF(AND(初始录入!$M$12="试卷",成绩录入!CP8&lt;&gt;""),成绩录入!CP8,"")</f>
        <v/>
      </c>
      <c r="AS5" s="80" t="str">
        <f>IF(AND(初始录入!$M$12="试卷",成绩录入!CQ8&lt;&gt;""),成绩录入!CQ8,"")</f>
        <v/>
      </c>
      <c r="AT5" s="80" t="str">
        <f>IF(AND(初始录入!$M$12="试卷",成绩录入!CR8&lt;&gt;""),成绩录入!CR8,"")</f>
        <v/>
      </c>
      <c r="AU5" s="80" t="str">
        <f>IF(AND(初始录入!$M$12="试卷",成绩录入!CS8&lt;&gt;""),成绩录入!CS8,"")</f>
        <v/>
      </c>
      <c r="AV5" s="80" t="str">
        <f>IF(AND(初始录入!$M$12="试卷",成绩录入!CT8&lt;&gt;""),成绩录入!CT8,"")</f>
        <v/>
      </c>
      <c r="AW5" s="80" t="str">
        <f>IF(AND(初始录入!$M$12="试卷",成绩录入!CU8&lt;&gt;""),成绩录入!CU8,"")</f>
        <v/>
      </c>
      <c r="AX5" s="80" t="str">
        <f>IF(AND(初始录入!$M$12="试卷",成绩录入!CV8&lt;&gt;""),成绩录入!CV8,"")</f>
        <v/>
      </c>
      <c r="AY5" s="80" t="str">
        <f>IF(AND(初始录入!$M$12="试卷",成绩录入!CW8&lt;&gt;""),成绩录入!CW8,"")</f>
        <v/>
      </c>
      <c r="AZ5" s="80" t="str">
        <f>IF(AND(初始录入!$M$12="试卷",成绩录入!CX8&lt;&gt;""),成绩录入!CX8,"")</f>
        <v/>
      </c>
      <c r="BA5" s="80" t="str">
        <f>IF(AND(初始录入!$M$12="试卷",成绩录入!CY8&lt;&gt;""),成绩录入!CY8,"")</f>
        <v/>
      </c>
      <c r="BB5" s="80" t="str">
        <f>IF(AND(初始录入!$M$12="试卷",成绩录入!CZ8&lt;&gt;""),成绩录入!CZ8,"")</f>
        <v/>
      </c>
      <c r="BC5" s="80" t="str">
        <f>IF(AND(初始录入!$M$12="试卷",成绩录入!DA8&lt;&gt;""),成绩录入!DA8,"")</f>
        <v/>
      </c>
      <c r="BD5" s="80" t="str">
        <f>IF(AND(初始录入!$M$12="试卷",成绩录入!DB8&lt;&gt;""),成绩录入!DB8,"")</f>
        <v/>
      </c>
      <c r="BE5" s="80" t="str">
        <f>IF(AND(初始录入!$M$12="试卷",成绩录入!DC8&lt;&gt;""),成绩录入!DC8,"")</f>
        <v/>
      </c>
      <c r="BF5" s="80" t="str">
        <f>IF(AND(初始录入!$M$12="试卷",成绩录入!DD8&lt;&gt;""),成绩录入!DD8,"")</f>
        <v/>
      </c>
      <c r="BG5" s="80" t="str">
        <f>IF(AND(初始录入!$M$12="试卷",成绩录入!DE8&lt;&gt;""),成绩录入!DE8,"")</f>
        <v/>
      </c>
      <c r="BH5" s="80" t="str">
        <f>IF(AND(初始录入!$M$12="试卷",成绩录入!DF8&lt;&gt;""),成绩录入!DF8,"")</f>
        <v/>
      </c>
      <c r="BI5" s="80" t="str">
        <f>IF(AND(初始录入!$M$12="试卷",成绩录入!DG8&lt;&gt;""),成绩录入!DG8,"")</f>
        <v/>
      </c>
      <c r="BJ5" s="80" t="str">
        <f>IF(AND(初始录入!$M$12="试卷",成绩录入!DH8&lt;&gt;""),成绩录入!DH8,"")</f>
        <v/>
      </c>
      <c r="BK5" s="80" t="str">
        <f>IF(AND(初始录入!$M$12="试卷",成绩录入!DI8&lt;&gt;""),成绩录入!DI8,"")</f>
        <v/>
      </c>
      <c r="BL5" s="80" t="str">
        <f>IF(AND(初始录入!$M$12="试卷",成绩录入!DJ8&lt;&gt;""),成绩录入!DJ8,"")</f>
        <v/>
      </c>
      <c r="BM5" s="80" t="str">
        <f>IF(AND(初始录入!$M$12="试卷",成绩录入!DK8&lt;&gt;""),成绩录入!DK8,"")</f>
        <v/>
      </c>
      <c r="BN5" s="80" t="str">
        <f>IF(AND(初始录入!$M$12="试卷",成绩录入!DL8&lt;&gt;""),成绩录入!DL8,"")</f>
        <v/>
      </c>
      <c r="BO5" s="80" t="str">
        <f>IF(AND(初始录入!$M$12="试卷",成绩录入!DM8&lt;&gt;""),成绩录入!DM8,"")</f>
        <v/>
      </c>
      <c r="BP5" s="80" t="str">
        <f>IF(AND(初始录入!$M$12="试卷",成绩录入!DN8&lt;&gt;""),成绩录入!DN8,"")</f>
        <v/>
      </c>
      <c r="BQ5" s="80" t="str">
        <f>IF(AND(初始录入!$M$12="试卷",成绩录入!DO8&lt;&gt;""),成绩录入!DO8,"")</f>
        <v/>
      </c>
      <c r="BR5" s="80" t="str">
        <f>IF(AND(初始录入!$M$12="试卷",成绩录入!DP8&lt;&gt;""),成绩录入!DP8,"")</f>
        <v/>
      </c>
      <c r="BS5" s="80" t="str">
        <f>IF(AND(初始录入!$M$12="试卷",成绩录入!DQ8&lt;&gt;""),成绩录入!DQ8,"")</f>
        <v/>
      </c>
      <c r="BT5" s="80" t="str">
        <f>IF(AND(初始录入!$M$12="试卷",成绩录入!DR8&lt;&gt;""),成绩录入!DR8,"")</f>
        <v/>
      </c>
      <c r="BU5" s="80" t="str">
        <f>IF(AND(初始录入!$M$12="试卷",成绩录入!DS8&lt;&gt;""),成绩录入!DS8,"")</f>
        <v/>
      </c>
      <c r="BV5" s="80" t="str">
        <f>IF(AND(初始录入!$M$12="试卷",成绩录入!DT8&lt;&gt;""),成绩录入!DT8,"")</f>
        <v/>
      </c>
      <c r="BW5" s="80" t="str">
        <f>IF(AND(初始录入!$M$12="试卷",成绩录入!DU8&lt;&gt;""),成绩录入!DU8,"")</f>
        <v/>
      </c>
      <c r="BX5" s="80" t="str">
        <f>IF(AND(初始录入!$M$12="试卷",成绩录入!DV8&lt;&gt;""),成绩录入!DV8,"")</f>
        <v/>
      </c>
      <c r="BY5" s="80" t="str">
        <f>IF(AND(初始录入!$M$12="试卷",成绩录入!DW8&lt;&gt;""),成绩录入!DW8,"")</f>
        <v/>
      </c>
      <c r="BZ5" s="80" t="str">
        <f>IF(AND(初始录入!$M$12="试卷",成绩录入!DX8&lt;&gt;""),成绩录入!DX8,"")</f>
        <v/>
      </c>
      <c r="CA5" s="80" t="str">
        <f>IF(AND(初始录入!$M$12="试卷",成绩录入!DY8&lt;&gt;""),成绩录入!DY8,"")</f>
        <v/>
      </c>
      <c r="CB5" s="80" t="str">
        <f>IF(AND(初始录入!$M$12="试卷",成绩录入!DZ8&lt;&gt;""),成绩录入!DZ8,"")</f>
        <v/>
      </c>
      <c r="CC5" s="80" t="str">
        <f>IF(AND(初始录入!$M$12="试卷",成绩录入!EA8&lt;&gt;""),成绩录入!EA8,"")</f>
        <v/>
      </c>
      <c r="CD5" s="80" t="str">
        <f>IF(AND(初始录入!$M$12="试卷",成绩录入!EB8&lt;&gt;""),成绩录入!EB8,"")</f>
        <v/>
      </c>
      <c r="CE5" s="80" t="str">
        <f>IF(AND(初始录入!$M$12="试卷",成绩录入!EC8&lt;&gt;""),成绩录入!EC8,"")</f>
        <v/>
      </c>
      <c r="CF5" s="80" t="str">
        <f>IF(AND(初始录入!$M$12="试卷",成绩录入!ED8&lt;&gt;""),成绩录入!ED8,"")</f>
        <v/>
      </c>
      <c r="CG5" s="80" t="str">
        <f>IF(AND(初始录入!$M$12="试卷",成绩录入!EE8&lt;&gt;""),成绩录入!EE8,"")</f>
        <v/>
      </c>
      <c r="CH5" s="80" t="str">
        <f>IF(AND(初始录入!$M$12="试卷",成绩录入!EF8&lt;&gt;""),成绩录入!EF8,"")</f>
        <v/>
      </c>
      <c r="CI5" s="80" t="str">
        <f>IF(AND(初始录入!$M$12="试卷",成绩录入!EG8&lt;&gt;""),成绩录入!EG8,"")</f>
        <v/>
      </c>
      <c r="CJ5" s="80" t="str">
        <f>IF(AND(初始录入!$M$12="试卷",成绩录入!EH8&lt;&gt;""),成绩录入!EH8,"")</f>
        <v/>
      </c>
      <c r="CK5" s="80" t="str">
        <f>IF(AND(初始录入!$M$12="试卷",成绩录入!EI8&lt;&gt;""),成绩录入!EI8,"")</f>
        <v/>
      </c>
      <c r="CL5" s="80" t="str">
        <f>IF(AND(初始录入!$M$12="试卷",成绩录入!EJ8&lt;&gt;""),成绩录入!EJ8,"")</f>
        <v/>
      </c>
      <c r="CM5" s="80" t="str">
        <f>IF(AND(初始录入!$M$12="试卷",成绩录入!EK8&lt;&gt;""),成绩录入!EK8,"")</f>
        <v/>
      </c>
      <c r="CN5" s="80" t="str">
        <f>IF(AND(初始录入!$M$12="试卷",成绩录入!EL8&lt;&gt;""),成绩录入!EL8,"")</f>
        <v/>
      </c>
      <c r="CO5" s="80" t="str">
        <f>IF(AND(初始录入!$M$12="试卷",成绩录入!EM8&lt;&gt;""),成绩录入!EM8,"")</f>
        <v/>
      </c>
      <c r="CP5" s="80" t="str">
        <f>IF(AND(初始录入!$M$12="试卷",成绩录入!EN8&lt;&gt;""),成绩录入!EN8,"")</f>
        <v/>
      </c>
      <c r="CQ5" s="80" t="str">
        <f>IF(AND(初始录入!$M$12="试卷",成绩录入!EO8&lt;&gt;""),成绩录入!EO8,"")</f>
        <v/>
      </c>
      <c r="CR5" s="80" t="str">
        <f>IF(AND(初始录入!$M$12="试卷",成绩录入!EP8&lt;&gt;""),成绩录入!EP8,"")</f>
        <v/>
      </c>
      <c r="CS5" s="80" t="str">
        <f>IF(AND(初始录入!$M$12="试卷",成绩录入!EQ8&lt;&gt;""),成绩录入!EQ8,"")</f>
        <v/>
      </c>
      <c r="CT5" s="80" t="str">
        <f>IF(AND(初始录入!$M$12="试卷",成绩录入!ER8&lt;&gt;""),成绩录入!ER8,"")</f>
        <v/>
      </c>
      <c r="CU5" s="80" t="str">
        <f>IF(AND(初始录入!$M$12="试卷",成绩录入!ES8&lt;&gt;""),成绩录入!ES8,"")</f>
        <v/>
      </c>
      <c r="CV5" s="80" t="str">
        <f>IF(AND(初始录入!$M$12="试卷",成绩录入!ET8&lt;&gt;""),成绩录入!ET8,"")</f>
        <v/>
      </c>
      <c r="CW5" s="80" t="str">
        <f>IF(AND(初始录入!$M$12="试卷",成绩录入!EU8&lt;&gt;""),成绩录入!EU8,"")</f>
        <v/>
      </c>
      <c r="CX5" s="80" t="str">
        <f>IF(AND(初始录入!$M$12="试卷",成绩录入!EV8&lt;&gt;""),成绩录入!EV8,"")</f>
        <v/>
      </c>
      <c r="CY5" s="80" t="str">
        <f>IF(AND(初始录入!$M$12="试卷",成绩录入!EW8&lt;&gt;""),成绩录入!EW8,"")</f>
        <v/>
      </c>
      <c r="CZ5" s="80" t="str">
        <f>IF(AND(初始录入!$M$12="试卷",成绩录入!EX8&lt;&gt;""),成绩录入!EX8,"")</f>
        <v/>
      </c>
    </row>
    <row r="6" ht="24.95" customHeight="1" spans="1:104">
      <c r="A6" s="80"/>
      <c r="B6" s="80"/>
      <c r="C6" s="80"/>
      <c r="D6" s="80" t="str">
        <f>IF(SUM(E6:BL6)&lt;&gt;0,SUM(E6:BL6),"")</f>
        <v/>
      </c>
      <c r="E6" s="80" t="str">
        <f>IF(AND(初始录入!$M$12="试卷",成绩录入!BC10&lt;&gt;""),成绩录入!BC10,"")</f>
        <v/>
      </c>
      <c r="F6" s="80" t="str">
        <f>IF(AND(初始录入!$M$12="试卷",成绩录入!BD10&lt;&gt;""),成绩录入!BD10,"")</f>
        <v/>
      </c>
      <c r="G6" s="80" t="str">
        <f>IF(AND(初始录入!$M$12="试卷",成绩录入!BE10&lt;&gt;""),成绩录入!BE10,"")</f>
        <v/>
      </c>
      <c r="H6" s="80" t="str">
        <f>IF(AND(初始录入!$M$12="试卷",成绩录入!BF10&lt;&gt;""),成绩录入!BF10,"")</f>
        <v/>
      </c>
      <c r="I6" s="80" t="str">
        <f>IF(AND(初始录入!$M$12="试卷",成绩录入!BG10&lt;&gt;""),成绩录入!BG10,"")</f>
        <v/>
      </c>
      <c r="J6" s="80" t="str">
        <f>IF(AND(初始录入!$M$12="试卷",成绩录入!BH10&lt;&gt;""),成绩录入!BH10,"")</f>
        <v/>
      </c>
      <c r="K6" s="80" t="str">
        <f>IF(AND(初始录入!$M$12="试卷",成绩录入!BI10&lt;&gt;""),成绩录入!BI10,"")</f>
        <v/>
      </c>
      <c r="L6" s="80" t="str">
        <f>IF(AND(初始录入!$M$12="试卷",成绩录入!BJ10&lt;&gt;""),成绩录入!BJ10,"")</f>
        <v/>
      </c>
      <c r="M6" s="80" t="str">
        <f>IF(AND(初始录入!$M$12="试卷",成绩录入!BK10&lt;&gt;""),成绩录入!BK10,"")</f>
        <v/>
      </c>
      <c r="N6" s="80" t="str">
        <f>IF(AND(初始录入!$M$12="试卷",成绩录入!BL10&lt;&gt;""),成绩录入!BL10,"")</f>
        <v/>
      </c>
      <c r="O6" s="80" t="str">
        <f>IF(AND(初始录入!$M$12="试卷",成绩录入!BM10&lt;&gt;""),成绩录入!BM10,"")</f>
        <v/>
      </c>
      <c r="P6" s="80" t="str">
        <f>IF(AND(初始录入!$M$12="试卷",成绩录入!BN10&lt;&gt;""),成绩录入!BN10,"")</f>
        <v/>
      </c>
      <c r="Q6" s="80" t="str">
        <f>IF(AND(初始录入!$M$12="试卷",成绩录入!BO10&lt;&gt;""),成绩录入!BO10,"")</f>
        <v/>
      </c>
      <c r="R6" s="80" t="str">
        <f>IF(AND(初始录入!$M$12="试卷",成绩录入!BP10&lt;&gt;""),成绩录入!BP10,"")</f>
        <v/>
      </c>
      <c r="S6" s="80" t="str">
        <f>IF(AND(初始录入!$M$12="试卷",成绩录入!BQ10&lt;&gt;""),成绩录入!BQ10,"")</f>
        <v/>
      </c>
      <c r="T6" s="80" t="str">
        <f>IF(AND(初始录入!$M$12="试卷",成绩录入!BR10&lt;&gt;""),成绩录入!BR10,"")</f>
        <v/>
      </c>
      <c r="U6" s="80" t="str">
        <f>IF(AND(初始录入!$M$12="试卷",成绩录入!BS10&lt;&gt;""),成绩录入!BS10,"")</f>
        <v/>
      </c>
      <c r="V6" s="80" t="str">
        <f>IF(AND(初始录入!$M$12="试卷",成绩录入!BT10&lt;&gt;""),成绩录入!BT10,"")</f>
        <v/>
      </c>
      <c r="W6" s="80" t="str">
        <f>IF(AND(初始录入!$M$12="试卷",成绩录入!BU10&lt;&gt;""),成绩录入!BU10,"")</f>
        <v/>
      </c>
      <c r="X6" s="80" t="str">
        <f>IF(AND(初始录入!$M$12="试卷",成绩录入!BV10&lt;&gt;""),成绩录入!BV10,"")</f>
        <v/>
      </c>
      <c r="Y6" s="80" t="str">
        <f>IF(AND(初始录入!$M$12="试卷",成绩录入!BW10&lt;&gt;""),成绩录入!BW10,"")</f>
        <v/>
      </c>
      <c r="Z6" s="80" t="str">
        <f>IF(AND(初始录入!$M$12="试卷",成绩录入!BX10&lt;&gt;""),成绩录入!BX10,"")</f>
        <v/>
      </c>
      <c r="AA6" s="80" t="str">
        <f>IF(AND(初始录入!$M$12="试卷",成绩录入!BY10&lt;&gt;""),成绩录入!BY10,"")</f>
        <v/>
      </c>
      <c r="AB6" s="80" t="str">
        <f>IF(AND(初始录入!$M$12="试卷",成绩录入!BZ10&lt;&gt;""),成绩录入!BZ10,"")</f>
        <v/>
      </c>
      <c r="AC6" s="80" t="str">
        <f>IF(AND(初始录入!$M$12="试卷",成绩录入!CA10&lt;&gt;""),成绩录入!CA10,"")</f>
        <v/>
      </c>
      <c r="AD6" s="80" t="str">
        <f>IF(AND(初始录入!$M$12="试卷",成绩录入!CB10&lt;&gt;""),成绩录入!CB10,"")</f>
        <v/>
      </c>
      <c r="AE6" s="80" t="str">
        <f>IF(AND(初始录入!$M$12="试卷",成绩录入!CC10&lt;&gt;""),成绩录入!CC10,"")</f>
        <v/>
      </c>
      <c r="AF6" s="80" t="str">
        <f>IF(AND(初始录入!$M$12="试卷",成绩录入!CD10&lt;&gt;""),成绩录入!CD10,"")</f>
        <v/>
      </c>
      <c r="AG6" s="80" t="str">
        <f>IF(AND(初始录入!$M$12="试卷",成绩录入!CE10&lt;&gt;""),成绩录入!CE10,"")</f>
        <v/>
      </c>
      <c r="AH6" s="80" t="str">
        <f>IF(AND(初始录入!$M$12="试卷",成绩录入!CF10&lt;&gt;""),成绩录入!CF10,"")</f>
        <v/>
      </c>
      <c r="AI6" s="80" t="str">
        <f>IF(AND(初始录入!$M$12="试卷",成绩录入!CG10&lt;&gt;""),成绩录入!CG10,"")</f>
        <v/>
      </c>
      <c r="AJ6" s="80" t="str">
        <f>IF(AND(初始录入!$M$12="试卷",成绩录入!CH10&lt;&gt;""),成绩录入!CH10,"")</f>
        <v/>
      </c>
      <c r="AK6" s="80" t="str">
        <f>IF(AND(初始录入!$M$12="试卷",成绩录入!CI10&lt;&gt;""),成绩录入!CI10,"")</f>
        <v/>
      </c>
      <c r="AL6" s="80" t="str">
        <f>IF(AND(初始录入!$M$12="试卷",成绩录入!CJ10&lt;&gt;""),成绩录入!CJ10,"")</f>
        <v/>
      </c>
      <c r="AM6" s="80" t="str">
        <f>IF(AND(初始录入!$M$12="试卷",成绩录入!CK10&lt;&gt;""),成绩录入!CK10,"")</f>
        <v/>
      </c>
      <c r="AN6" s="80" t="str">
        <f>IF(AND(初始录入!$M$12="试卷",成绩录入!CL10&lt;&gt;""),成绩录入!CL10,"")</f>
        <v/>
      </c>
      <c r="AO6" s="80" t="str">
        <f>IF(AND(初始录入!$M$12="试卷",成绩录入!CM10&lt;&gt;""),成绩录入!CM10,"")</f>
        <v/>
      </c>
      <c r="AP6" s="80" t="str">
        <f>IF(AND(初始录入!$M$12="试卷",成绩录入!CN10&lt;&gt;""),成绩录入!CN10,"")</f>
        <v/>
      </c>
      <c r="AQ6" s="80" t="str">
        <f>IF(AND(初始录入!$M$12="试卷",成绩录入!CO10&lt;&gt;""),成绩录入!CO10,"")</f>
        <v/>
      </c>
      <c r="AR6" s="80" t="str">
        <f>IF(AND(初始录入!$M$12="试卷",成绩录入!CP10&lt;&gt;""),成绩录入!CP10,"")</f>
        <v/>
      </c>
      <c r="AS6" s="80" t="str">
        <f>IF(AND(初始录入!$M$12="试卷",成绩录入!CQ10&lt;&gt;""),成绩录入!CQ10,"")</f>
        <v/>
      </c>
      <c r="AT6" s="80" t="str">
        <f>IF(AND(初始录入!$M$12="试卷",成绩录入!CR10&lt;&gt;""),成绩录入!CR10,"")</f>
        <v/>
      </c>
      <c r="AU6" s="80" t="str">
        <f>IF(AND(初始录入!$M$12="试卷",成绩录入!CS10&lt;&gt;""),成绩录入!CS10,"")</f>
        <v/>
      </c>
      <c r="AV6" s="80" t="str">
        <f>IF(AND(初始录入!$M$12="试卷",成绩录入!CT10&lt;&gt;""),成绩录入!CT10,"")</f>
        <v/>
      </c>
      <c r="AW6" s="80" t="str">
        <f>IF(AND(初始录入!$M$12="试卷",成绩录入!CU10&lt;&gt;""),成绩录入!CU10,"")</f>
        <v/>
      </c>
      <c r="AX6" s="80" t="str">
        <f>IF(AND(初始录入!$M$12="试卷",成绩录入!CV10&lt;&gt;""),成绩录入!CV10,"")</f>
        <v/>
      </c>
      <c r="AY6" s="80" t="str">
        <f>IF(AND(初始录入!$M$12="试卷",成绩录入!CW10&lt;&gt;""),成绩录入!CW10,"")</f>
        <v/>
      </c>
      <c r="AZ6" s="80" t="str">
        <f>IF(AND(初始录入!$M$12="试卷",成绩录入!CX10&lt;&gt;""),成绩录入!CX10,"")</f>
        <v/>
      </c>
      <c r="BA6" s="80" t="str">
        <f>IF(AND(初始录入!$M$12="试卷",成绩录入!CY10&lt;&gt;""),成绩录入!CY10,"")</f>
        <v/>
      </c>
      <c r="BB6" s="80" t="str">
        <f>IF(AND(初始录入!$M$12="试卷",成绩录入!CZ10&lt;&gt;""),成绩录入!CZ10,"")</f>
        <v/>
      </c>
      <c r="BC6" s="80" t="str">
        <f>IF(AND(初始录入!$M$12="试卷",成绩录入!DA10&lt;&gt;""),成绩录入!DA10,"")</f>
        <v/>
      </c>
      <c r="BD6" s="80" t="str">
        <f>IF(AND(初始录入!$M$12="试卷",成绩录入!DB10&lt;&gt;""),成绩录入!DB10,"")</f>
        <v/>
      </c>
      <c r="BE6" s="80" t="str">
        <f>IF(AND(初始录入!$M$12="试卷",成绩录入!DC10&lt;&gt;""),成绩录入!DC10,"")</f>
        <v/>
      </c>
      <c r="BF6" s="80" t="str">
        <f>IF(AND(初始录入!$M$12="试卷",成绩录入!DD10&lt;&gt;""),成绩录入!DD10,"")</f>
        <v/>
      </c>
      <c r="BG6" s="80" t="str">
        <f>IF(AND(初始录入!$M$12="试卷",成绩录入!DE10&lt;&gt;""),成绩录入!DE10,"")</f>
        <v/>
      </c>
      <c r="BH6" s="80" t="str">
        <f>IF(AND(初始录入!$M$12="试卷",成绩录入!DF10&lt;&gt;""),成绩录入!DF10,"")</f>
        <v/>
      </c>
      <c r="BI6" s="80" t="str">
        <f>IF(AND(初始录入!$M$12="试卷",成绩录入!DG10&lt;&gt;""),成绩录入!DG10,"")</f>
        <v/>
      </c>
      <c r="BJ6" s="80" t="str">
        <f>IF(AND(初始录入!$M$12="试卷",成绩录入!DH10&lt;&gt;""),成绩录入!DH10,"")</f>
        <v/>
      </c>
      <c r="BK6" s="80" t="str">
        <f>IF(AND(初始录入!$M$12="试卷",成绩录入!DI10&lt;&gt;""),成绩录入!DI10,"")</f>
        <v/>
      </c>
      <c r="BL6" s="80" t="str">
        <f>IF(AND(初始录入!$M$12="试卷",成绩录入!DJ10&lt;&gt;""),成绩录入!DJ10,"")</f>
        <v/>
      </c>
      <c r="BM6" s="80" t="str">
        <f>IF(AND(初始录入!$M$12="试卷",成绩录入!DK10&lt;&gt;""),成绩录入!DK10,"")</f>
        <v/>
      </c>
      <c r="BN6" s="80" t="str">
        <f>IF(AND(初始录入!$M$12="试卷",成绩录入!DL10&lt;&gt;""),成绩录入!DL10,"")</f>
        <v/>
      </c>
      <c r="BO6" s="80" t="str">
        <f>IF(AND(初始录入!$M$12="试卷",成绩录入!DM10&lt;&gt;""),成绩录入!DM10,"")</f>
        <v/>
      </c>
      <c r="BP6" s="80" t="str">
        <f>IF(AND(初始录入!$M$12="试卷",成绩录入!DN10&lt;&gt;""),成绩录入!DN10,"")</f>
        <v/>
      </c>
      <c r="BQ6" s="80" t="str">
        <f>IF(AND(初始录入!$M$12="试卷",成绩录入!DO10&lt;&gt;""),成绩录入!DO10,"")</f>
        <v/>
      </c>
      <c r="BR6" s="80" t="str">
        <f>IF(AND(初始录入!$M$12="试卷",成绩录入!DP10&lt;&gt;""),成绩录入!DP10,"")</f>
        <v/>
      </c>
      <c r="BS6" s="80" t="str">
        <f>IF(AND(初始录入!$M$12="试卷",成绩录入!DQ10&lt;&gt;""),成绩录入!DQ10,"")</f>
        <v/>
      </c>
      <c r="BT6" s="80" t="str">
        <f>IF(AND(初始录入!$M$12="试卷",成绩录入!DR10&lt;&gt;""),成绩录入!DR10,"")</f>
        <v/>
      </c>
      <c r="BU6" s="80" t="str">
        <f>IF(AND(初始录入!$M$12="试卷",成绩录入!DS10&lt;&gt;""),成绩录入!DS10,"")</f>
        <v/>
      </c>
      <c r="BV6" s="80" t="str">
        <f>IF(AND(初始录入!$M$12="试卷",成绩录入!DT10&lt;&gt;""),成绩录入!DT10,"")</f>
        <v/>
      </c>
      <c r="BW6" s="80" t="str">
        <f>IF(AND(初始录入!$M$12="试卷",成绩录入!DU10&lt;&gt;""),成绩录入!DU10,"")</f>
        <v/>
      </c>
      <c r="BX6" s="80" t="str">
        <f>IF(AND(初始录入!$M$12="试卷",成绩录入!DV10&lt;&gt;""),成绩录入!DV10,"")</f>
        <v/>
      </c>
      <c r="BY6" s="80" t="str">
        <f>IF(AND(初始录入!$M$12="试卷",成绩录入!DW10&lt;&gt;""),成绩录入!DW10,"")</f>
        <v/>
      </c>
      <c r="BZ6" s="80" t="str">
        <f>IF(AND(初始录入!$M$12="试卷",成绩录入!DX10&lt;&gt;""),成绩录入!DX10,"")</f>
        <v/>
      </c>
      <c r="CA6" s="80" t="str">
        <f>IF(AND(初始录入!$M$12="试卷",成绩录入!DY10&lt;&gt;""),成绩录入!DY10,"")</f>
        <v/>
      </c>
      <c r="CB6" s="80" t="str">
        <f>IF(AND(初始录入!$M$12="试卷",成绩录入!DZ10&lt;&gt;""),成绩录入!DZ10,"")</f>
        <v/>
      </c>
      <c r="CC6" s="80" t="str">
        <f>IF(AND(初始录入!$M$12="试卷",成绩录入!EA10&lt;&gt;""),成绩录入!EA10,"")</f>
        <v/>
      </c>
      <c r="CD6" s="80" t="str">
        <f>IF(AND(初始录入!$M$12="试卷",成绩录入!EB10&lt;&gt;""),成绩录入!EB10,"")</f>
        <v/>
      </c>
      <c r="CE6" s="80" t="str">
        <f>IF(AND(初始录入!$M$12="试卷",成绩录入!EC10&lt;&gt;""),成绩录入!EC10,"")</f>
        <v/>
      </c>
      <c r="CF6" s="80" t="str">
        <f>IF(AND(初始录入!$M$12="试卷",成绩录入!ED10&lt;&gt;""),成绩录入!ED10,"")</f>
        <v/>
      </c>
      <c r="CG6" s="80" t="str">
        <f>IF(AND(初始录入!$M$12="试卷",成绩录入!EE10&lt;&gt;""),成绩录入!EE10,"")</f>
        <v/>
      </c>
      <c r="CH6" s="80" t="str">
        <f>IF(AND(初始录入!$M$12="试卷",成绩录入!EF10&lt;&gt;""),成绩录入!EF10,"")</f>
        <v/>
      </c>
      <c r="CI6" s="80" t="str">
        <f>IF(AND(初始录入!$M$12="试卷",成绩录入!EG10&lt;&gt;""),成绩录入!EG10,"")</f>
        <v/>
      </c>
      <c r="CJ6" s="80" t="str">
        <f>IF(AND(初始录入!$M$12="试卷",成绩录入!EH10&lt;&gt;""),成绩录入!EH10,"")</f>
        <v/>
      </c>
      <c r="CK6" s="80" t="str">
        <f>IF(AND(初始录入!$M$12="试卷",成绩录入!EI10&lt;&gt;""),成绩录入!EI10,"")</f>
        <v/>
      </c>
      <c r="CL6" s="80" t="str">
        <f>IF(AND(初始录入!$M$12="试卷",成绩录入!EJ10&lt;&gt;""),成绩录入!EJ10,"")</f>
        <v/>
      </c>
      <c r="CM6" s="80" t="str">
        <f>IF(AND(初始录入!$M$12="试卷",成绩录入!EK10&lt;&gt;""),成绩录入!EK10,"")</f>
        <v/>
      </c>
      <c r="CN6" s="80" t="str">
        <f>IF(AND(初始录入!$M$12="试卷",成绩录入!EL10&lt;&gt;""),成绩录入!EL10,"")</f>
        <v/>
      </c>
      <c r="CO6" s="80" t="str">
        <f>IF(AND(初始录入!$M$12="试卷",成绩录入!EM10&lt;&gt;""),成绩录入!EM10,"")</f>
        <v/>
      </c>
      <c r="CP6" s="80" t="str">
        <f>IF(AND(初始录入!$M$12="试卷",成绩录入!EN10&lt;&gt;""),成绩录入!EN10,"")</f>
        <v/>
      </c>
      <c r="CQ6" s="80" t="str">
        <f>IF(AND(初始录入!$M$12="试卷",成绩录入!EO10&lt;&gt;""),成绩录入!EO10,"")</f>
        <v/>
      </c>
      <c r="CR6" s="80" t="str">
        <f>IF(AND(初始录入!$M$12="试卷",成绩录入!EP10&lt;&gt;""),成绩录入!EP10,"")</f>
        <v/>
      </c>
      <c r="CS6" s="80" t="str">
        <f>IF(AND(初始录入!$M$12="试卷",成绩录入!EQ10&lt;&gt;""),成绩录入!EQ10,"")</f>
        <v/>
      </c>
      <c r="CT6" s="80" t="str">
        <f>IF(AND(初始录入!$M$12="试卷",成绩录入!ER10&lt;&gt;""),成绩录入!ER10,"")</f>
        <v/>
      </c>
      <c r="CU6" s="80" t="str">
        <f>IF(AND(初始录入!$M$12="试卷",成绩录入!ES10&lt;&gt;""),成绩录入!ES10,"")</f>
        <v/>
      </c>
      <c r="CV6" s="80" t="str">
        <f>IF(AND(初始录入!$M$12="试卷",成绩录入!ET10&lt;&gt;""),成绩录入!ET10,"")</f>
        <v/>
      </c>
      <c r="CW6" s="80" t="str">
        <f>IF(AND(初始录入!$M$12="试卷",成绩录入!EU10&lt;&gt;""),成绩录入!EU10,"")</f>
        <v/>
      </c>
      <c r="CX6" s="80" t="str">
        <f>IF(AND(初始录入!$M$12="试卷",成绩录入!EV10&lt;&gt;""),成绩录入!EV10,"")</f>
        <v/>
      </c>
      <c r="CY6" s="80" t="str">
        <f>IF(AND(初始录入!$M$12="试卷",成绩录入!EW10&lt;&gt;""),成绩录入!EW10,"")</f>
        <v/>
      </c>
      <c r="CZ6" s="80" t="str">
        <f>IF(AND(初始录入!$M$12="试卷",成绩录入!EX10&lt;&gt;""),成绩录入!EX10,"")</f>
        <v/>
      </c>
    </row>
    <row r="7" s="125" customFormat="1" ht="24.95" customHeight="1" spans="1:104">
      <c r="A7" s="80" t="str">
        <f>IF(初始录入!$M$12="试卷",初始录入!A13,"")</f>
        <v/>
      </c>
      <c r="B7" s="80" t="str">
        <f>IF(AND(初始录入!$M$12="试卷",$A7&lt;&gt;""),初始录入!B13,"")</f>
        <v/>
      </c>
      <c r="C7" s="80" t="str">
        <f>IF(AND(初始录入!$M$12="试卷",$A7&lt;&gt;""),初始录入!C13,"")</f>
        <v/>
      </c>
      <c r="D7" s="80" t="str">
        <f>IF($A7&lt;&gt;"",IF($D$6&lt;&gt;"",SUM(E7:BL7),""),"")</f>
        <v/>
      </c>
      <c r="E7" s="80" t="str">
        <f>IF(AND(初始录入!$M$12="试卷",$A7&lt;&gt;"",E$6&lt;&gt;""),成绩录入!BC11,"")</f>
        <v/>
      </c>
      <c r="F7" s="80" t="str">
        <f>IF(AND(初始录入!$M$12="试卷",$A7&lt;&gt;"",F$6&lt;&gt;""),成绩录入!BD11,"")</f>
        <v/>
      </c>
      <c r="G7" s="80" t="str">
        <f>IF(AND(初始录入!$M$12="试卷",$A7&lt;&gt;"",G$6&lt;&gt;""),成绩录入!BE11,"")</f>
        <v/>
      </c>
      <c r="H7" s="80" t="str">
        <f>IF(AND(初始录入!$M$12="试卷",$A7&lt;&gt;"",H$6&lt;&gt;""),成绩录入!BF11,"")</f>
        <v/>
      </c>
      <c r="I7" s="80" t="str">
        <f>IF(AND(初始录入!$M$12="试卷",$A7&lt;&gt;"",I$6&lt;&gt;""),成绩录入!BG11,"")</f>
        <v/>
      </c>
      <c r="J7" s="80" t="str">
        <f>IF(AND(初始录入!$M$12="试卷",$A7&lt;&gt;"",J$6&lt;&gt;""),成绩录入!BH11,"")</f>
        <v/>
      </c>
      <c r="K7" s="80" t="str">
        <f>IF(AND(初始录入!$M$12="试卷",$A7&lt;&gt;"",K$6&lt;&gt;""),成绩录入!BI11,"")</f>
        <v/>
      </c>
      <c r="L7" s="80" t="str">
        <f>IF(AND(初始录入!$M$12="试卷",$A7&lt;&gt;"",L$6&lt;&gt;""),成绩录入!BJ11,"")</f>
        <v/>
      </c>
      <c r="M7" s="80" t="str">
        <f>IF(AND(初始录入!$M$12="试卷",$A7&lt;&gt;"",M$6&lt;&gt;""),成绩录入!BK11,"")</f>
        <v/>
      </c>
      <c r="N7" s="80" t="str">
        <f>IF(AND(初始录入!$M$12="试卷",$A7&lt;&gt;"",N$6&lt;&gt;""),成绩录入!BL11,"")</f>
        <v/>
      </c>
      <c r="O7" s="80" t="str">
        <f>IF(AND(初始录入!$M$12="试卷",$A7&lt;&gt;"",O$6&lt;&gt;""),成绩录入!BM11,"")</f>
        <v/>
      </c>
      <c r="P7" s="80" t="str">
        <f>IF(AND(初始录入!$M$12="试卷",$A7&lt;&gt;"",P$6&lt;&gt;""),成绩录入!BN11,"")</f>
        <v/>
      </c>
      <c r="Q7" s="80" t="str">
        <f>IF(AND(初始录入!$M$12="试卷",$A7&lt;&gt;"",Q$6&lt;&gt;""),成绩录入!BO11,"")</f>
        <v/>
      </c>
      <c r="R7" s="80" t="str">
        <f>IF(AND(初始录入!$M$12="试卷",$A7&lt;&gt;"",R$6&lt;&gt;""),成绩录入!BP11,"")</f>
        <v/>
      </c>
      <c r="S7" s="80" t="str">
        <f>IF(AND(初始录入!$M$12="试卷",$A7&lt;&gt;"",S$6&lt;&gt;""),成绩录入!BQ11,"")</f>
        <v/>
      </c>
      <c r="T7" s="80" t="str">
        <f>IF(AND(初始录入!$M$12="试卷",$A7&lt;&gt;"",T$6&lt;&gt;""),成绩录入!BR11,"")</f>
        <v/>
      </c>
      <c r="U7" s="80" t="str">
        <f>IF(AND(初始录入!$M$12="试卷",$A7&lt;&gt;"",U$6&lt;&gt;""),成绩录入!BS11,"")</f>
        <v/>
      </c>
      <c r="V7" s="80" t="str">
        <f>IF(AND(初始录入!$M$12="试卷",$A7&lt;&gt;"",V$6&lt;&gt;""),成绩录入!BT11,"")</f>
        <v/>
      </c>
      <c r="W7" s="80" t="str">
        <f>IF(AND(初始录入!$M$12="试卷",$A7&lt;&gt;"",W$6&lt;&gt;""),成绩录入!BU11,"")</f>
        <v/>
      </c>
      <c r="X7" s="80" t="str">
        <f>IF(AND(初始录入!$M$12="试卷",$A7&lt;&gt;"",X$6&lt;&gt;""),成绩录入!BV11,"")</f>
        <v/>
      </c>
      <c r="Y7" s="80" t="str">
        <f>IF(AND(初始录入!$M$12="试卷",$A7&lt;&gt;"",Y$6&lt;&gt;""),成绩录入!BW11,"")</f>
        <v/>
      </c>
      <c r="Z7" s="80" t="str">
        <f>IF(AND(初始录入!$M$12="试卷",$A7&lt;&gt;"",Z$6&lt;&gt;""),成绩录入!BX11,"")</f>
        <v/>
      </c>
      <c r="AA7" s="80" t="str">
        <f>IF(AND(初始录入!$M$12="试卷",$A7&lt;&gt;"",AA$6&lt;&gt;""),成绩录入!BY11,"")</f>
        <v/>
      </c>
      <c r="AB7" s="80" t="str">
        <f>IF(AND(初始录入!$M$12="试卷",$A7&lt;&gt;"",AB$6&lt;&gt;""),成绩录入!BZ11,"")</f>
        <v/>
      </c>
      <c r="AC7" s="80" t="str">
        <f>IF(AND(初始录入!$M$12="试卷",$A7&lt;&gt;"",AC$6&lt;&gt;""),成绩录入!CA11,"")</f>
        <v/>
      </c>
      <c r="AD7" s="80" t="str">
        <f>IF(AND(初始录入!$M$12="试卷",$A7&lt;&gt;"",AD$6&lt;&gt;""),成绩录入!CB11,"")</f>
        <v/>
      </c>
      <c r="AE7" s="80" t="str">
        <f>IF(AND(初始录入!$M$12="试卷",$A7&lt;&gt;"",AE$6&lt;&gt;""),成绩录入!CC11,"")</f>
        <v/>
      </c>
      <c r="AF7" s="80" t="str">
        <f>IF(AND(初始录入!$M$12="试卷",$A7&lt;&gt;"",AF$6&lt;&gt;""),成绩录入!CD11,"")</f>
        <v/>
      </c>
      <c r="AG7" s="80" t="str">
        <f>IF(AND(初始录入!$M$12="试卷",$A7&lt;&gt;"",AG$6&lt;&gt;""),成绩录入!CE11,"")</f>
        <v/>
      </c>
      <c r="AH7" s="80" t="str">
        <f>IF(AND(初始录入!$M$12="试卷",$A7&lt;&gt;"",AH$6&lt;&gt;""),成绩录入!CF11,"")</f>
        <v/>
      </c>
      <c r="AI7" s="80" t="str">
        <f>IF(AND(初始录入!$M$12="试卷",$A7&lt;&gt;"",AI$6&lt;&gt;""),成绩录入!CG11,"")</f>
        <v/>
      </c>
      <c r="AJ7" s="80" t="str">
        <f>IF(AND(初始录入!$M$12="试卷",$A7&lt;&gt;"",AJ$6&lt;&gt;""),成绩录入!CH11,"")</f>
        <v/>
      </c>
      <c r="AK7" s="80" t="str">
        <f>IF(AND(初始录入!$M$12="试卷",$A7&lt;&gt;"",AK$6&lt;&gt;""),成绩录入!CI11,"")</f>
        <v/>
      </c>
      <c r="AL7" s="80" t="str">
        <f>IF(AND(初始录入!$M$12="试卷",$A7&lt;&gt;"",AL$6&lt;&gt;""),成绩录入!CJ11,"")</f>
        <v/>
      </c>
      <c r="AM7" s="80" t="str">
        <f>IF(AND(初始录入!$M$12="试卷",$A7&lt;&gt;"",AM$6&lt;&gt;""),成绩录入!CK11,"")</f>
        <v/>
      </c>
      <c r="AN7" s="80" t="str">
        <f>IF(AND(初始录入!$M$12="试卷",$A7&lt;&gt;"",AN$6&lt;&gt;""),成绩录入!CL11,"")</f>
        <v/>
      </c>
      <c r="AO7" s="80" t="str">
        <f>IF(AND(初始录入!$M$12="试卷",$A7&lt;&gt;"",AO$6&lt;&gt;""),成绩录入!CM11,"")</f>
        <v/>
      </c>
      <c r="AP7" s="80" t="str">
        <f>IF(AND(初始录入!$M$12="试卷",$A7&lt;&gt;"",AP$6&lt;&gt;""),成绩录入!CN11,"")</f>
        <v/>
      </c>
      <c r="AQ7" s="80" t="str">
        <f>IF(AND(初始录入!$M$12="试卷",$A7&lt;&gt;"",AQ$6&lt;&gt;""),成绩录入!CO11,"")</f>
        <v/>
      </c>
      <c r="AR7" s="80" t="str">
        <f>IF(AND(初始录入!$M$12="试卷",$A7&lt;&gt;"",AR$6&lt;&gt;""),成绩录入!CP11,"")</f>
        <v/>
      </c>
      <c r="AS7" s="80" t="str">
        <f>IF(AND(初始录入!$M$12="试卷",$A7&lt;&gt;"",AS$6&lt;&gt;""),成绩录入!CQ11,"")</f>
        <v/>
      </c>
      <c r="AT7" s="80" t="str">
        <f>IF(AND(初始录入!$M$12="试卷",$A7&lt;&gt;"",AT$6&lt;&gt;""),成绩录入!CR11,"")</f>
        <v/>
      </c>
      <c r="AU7" s="80" t="str">
        <f>IF(AND(初始录入!$M$12="试卷",$A7&lt;&gt;"",AU$6&lt;&gt;""),成绩录入!CS11,"")</f>
        <v/>
      </c>
      <c r="AV7" s="80" t="str">
        <f>IF(AND(初始录入!$M$12="试卷",$A7&lt;&gt;"",AV$6&lt;&gt;""),成绩录入!CT11,"")</f>
        <v/>
      </c>
      <c r="AW7" s="80" t="str">
        <f>IF(AND(初始录入!$M$12="试卷",$A7&lt;&gt;"",AW$6&lt;&gt;""),成绩录入!CU11,"")</f>
        <v/>
      </c>
      <c r="AX7" s="80" t="str">
        <f>IF(AND(初始录入!$M$12="试卷",$A7&lt;&gt;"",AX$6&lt;&gt;""),成绩录入!CV11,"")</f>
        <v/>
      </c>
      <c r="AY7" s="80" t="str">
        <f>IF(AND(初始录入!$M$12="试卷",$A7&lt;&gt;"",AY$6&lt;&gt;""),成绩录入!CW11,"")</f>
        <v/>
      </c>
      <c r="AZ7" s="80" t="str">
        <f>IF(AND(初始录入!$M$12="试卷",$A7&lt;&gt;"",AZ$6&lt;&gt;""),成绩录入!CX11,"")</f>
        <v/>
      </c>
      <c r="BA7" s="80" t="str">
        <f>IF(AND(初始录入!$M$12="试卷",$A7&lt;&gt;"",BA$6&lt;&gt;""),成绩录入!CY11,"")</f>
        <v/>
      </c>
      <c r="BB7" s="80" t="str">
        <f>IF(AND(初始录入!$M$12="试卷",$A7&lt;&gt;"",BB$6&lt;&gt;""),成绩录入!CZ11,"")</f>
        <v/>
      </c>
      <c r="BC7" s="80" t="str">
        <f>IF(AND(初始录入!$M$12="试卷",$A7&lt;&gt;"",BC$6&lt;&gt;""),成绩录入!DA11,"")</f>
        <v/>
      </c>
      <c r="BD7" s="80" t="str">
        <f>IF(AND(初始录入!$M$12="试卷",$A7&lt;&gt;"",BD$6&lt;&gt;""),成绩录入!DB11,"")</f>
        <v/>
      </c>
      <c r="BE7" s="80" t="str">
        <f>IF(AND(初始录入!$M$12="试卷",$A7&lt;&gt;"",BE$6&lt;&gt;""),成绩录入!DC11,"")</f>
        <v/>
      </c>
      <c r="BF7" s="80" t="str">
        <f>IF(AND(初始录入!$M$12="试卷",$A7&lt;&gt;"",BF$6&lt;&gt;""),成绩录入!DD11,"")</f>
        <v/>
      </c>
      <c r="BG7" s="80" t="str">
        <f>IF(AND(初始录入!$M$12="试卷",$A7&lt;&gt;"",BG$6&lt;&gt;""),成绩录入!DE11,"")</f>
        <v/>
      </c>
      <c r="BH7" s="80" t="str">
        <f>IF(AND(初始录入!$M$12="试卷",$A7&lt;&gt;"",BH$6&lt;&gt;""),成绩录入!DF11,"")</f>
        <v/>
      </c>
      <c r="BI7" s="80" t="str">
        <f>IF(AND(初始录入!$M$12="试卷",$A7&lt;&gt;"",BI$6&lt;&gt;""),成绩录入!DG11,"")</f>
        <v/>
      </c>
      <c r="BJ7" s="80" t="str">
        <f>IF(AND(初始录入!$M$12="试卷",$A7&lt;&gt;"",BJ$6&lt;&gt;""),成绩录入!DH11,"")</f>
        <v/>
      </c>
      <c r="BK7" s="80" t="str">
        <f>IF(AND(初始录入!$M$12="试卷",$A7&lt;&gt;"",BK$6&lt;&gt;""),成绩录入!DI11,"")</f>
        <v/>
      </c>
      <c r="BL7" s="80" t="str">
        <f>IF(AND(初始录入!$M$12="试卷",$A7&lt;&gt;"",BL$6&lt;&gt;""),成绩录入!DJ11,"")</f>
        <v/>
      </c>
      <c r="BM7" s="80" t="str">
        <f>IF(AND(初始录入!$M$12="试卷",$A7&lt;&gt;"",BM$6&lt;&gt;""),成绩录入!DK11,"")</f>
        <v/>
      </c>
      <c r="BN7" s="80" t="str">
        <f>IF(AND(初始录入!$M$12="试卷",$A7&lt;&gt;"",BN$6&lt;&gt;""),成绩录入!DL11,"")</f>
        <v/>
      </c>
      <c r="BO7" s="80" t="str">
        <f>IF(AND(初始录入!$M$12="试卷",$A7&lt;&gt;"",BO$6&lt;&gt;""),成绩录入!DM11,"")</f>
        <v/>
      </c>
      <c r="BP7" s="80" t="str">
        <f>IF(AND(初始录入!$M$12="试卷",$A7&lt;&gt;"",BP$6&lt;&gt;""),成绩录入!DN11,"")</f>
        <v/>
      </c>
      <c r="BQ7" s="80" t="str">
        <f>IF(AND(初始录入!$M$12="试卷",$A7&lt;&gt;"",BQ$6&lt;&gt;""),成绩录入!DO11,"")</f>
        <v/>
      </c>
      <c r="BR7" s="80" t="str">
        <f>IF(AND(初始录入!$M$12="试卷",$A7&lt;&gt;"",BR$6&lt;&gt;""),成绩录入!DP11,"")</f>
        <v/>
      </c>
      <c r="BS7" s="80" t="str">
        <f>IF(AND(初始录入!$M$12="试卷",$A7&lt;&gt;"",BS$6&lt;&gt;""),成绩录入!DQ11,"")</f>
        <v/>
      </c>
      <c r="BT7" s="80" t="str">
        <f>IF(AND(初始录入!$M$12="试卷",$A7&lt;&gt;"",BT$6&lt;&gt;""),成绩录入!DR11,"")</f>
        <v/>
      </c>
      <c r="BU7" s="80" t="str">
        <f>IF(AND(初始录入!$M$12="试卷",$A7&lt;&gt;"",BU$6&lt;&gt;""),成绩录入!DS11,"")</f>
        <v/>
      </c>
      <c r="BV7" s="80" t="str">
        <f>IF(AND(初始录入!$M$12="试卷",$A7&lt;&gt;"",BV$6&lt;&gt;""),成绩录入!DT11,"")</f>
        <v/>
      </c>
      <c r="BW7" s="80" t="str">
        <f>IF(AND(初始录入!$M$12="试卷",$A7&lt;&gt;"",BW$6&lt;&gt;""),成绩录入!DU11,"")</f>
        <v/>
      </c>
      <c r="BX7" s="80" t="str">
        <f>IF(AND(初始录入!$M$12="试卷",$A7&lt;&gt;"",BX$6&lt;&gt;""),成绩录入!DV11,"")</f>
        <v/>
      </c>
      <c r="BY7" s="80" t="str">
        <f>IF(AND(初始录入!$M$12="试卷",$A7&lt;&gt;"",BY$6&lt;&gt;""),成绩录入!DW11,"")</f>
        <v/>
      </c>
      <c r="BZ7" s="80" t="str">
        <f>IF(AND(初始录入!$M$12="试卷",$A7&lt;&gt;"",BZ$6&lt;&gt;""),成绩录入!DX11,"")</f>
        <v/>
      </c>
      <c r="CA7" s="80" t="str">
        <f>IF(AND(初始录入!$M$12="试卷",$A7&lt;&gt;"",CA$6&lt;&gt;""),成绩录入!DY11,"")</f>
        <v/>
      </c>
      <c r="CB7" s="80" t="str">
        <f>IF(AND(初始录入!$M$12="试卷",$A7&lt;&gt;"",CB$6&lt;&gt;""),成绩录入!DZ11,"")</f>
        <v/>
      </c>
      <c r="CC7" s="80" t="str">
        <f>IF(AND(初始录入!$M$12="试卷",$A7&lt;&gt;"",CC$6&lt;&gt;""),成绩录入!EA11,"")</f>
        <v/>
      </c>
      <c r="CD7" s="80" t="str">
        <f>IF(AND(初始录入!$M$12="试卷",$A7&lt;&gt;"",CD$6&lt;&gt;""),成绩录入!EB11,"")</f>
        <v/>
      </c>
      <c r="CE7" s="80" t="str">
        <f>IF(AND(初始录入!$M$12="试卷",$A7&lt;&gt;"",CE$6&lt;&gt;""),成绩录入!EC11,"")</f>
        <v/>
      </c>
      <c r="CF7" s="80" t="str">
        <f>IF(AND(初始录入!$M$12="试卷",$A7&lt;&gt;"",CF$6&lt;&gt;""),成绩录入!ED11,"")</f>
        <v/>
      </c>
      <c r="CG7" s="80" t="str">
        <f>IF(AND(初始录入!$M$12="试卷",$A7&lt;&gt;"",CG$6&lt;&gt;""),成绩录入!EE11,"")</f>
        <v/>
      </c>
      <c r="CH7" s="80" t="str">
        <f>IF(AND(初始录入!$M$12="试卷",$A7&lt;&gt;"",CH$6&lt;&gt;""),成绩录入!EF11,"")</f>
        <v/>
      </c>
      <c r="CI7" s="80" t="str">
        <f>IF(AND(初始录入!$M$12="试卷",$A7&lt;&gt;"",CI$6&lt;&gt;""),成绩录入!EG11,"")</f>
        <v/>
      </c>
      <c r="CJ7" s="80" t="str">
        <f>IF(AND(初始录入!$M$12="试卷",$A7&lt;&gt;"",CJ$6&lt;&gt;""),成绩录入!EH11,"")</f>
        <v/>
      </c>
      <c r="CK7" s="80" t="str">
        <f>IF(AND(初始录入!$M$12="试卷",$A7&lt;&gt;"",CK$6&lt;&gt;""),成绩录入!EI11,"")</f>
        <v/>
      </c>
      <c r="CL7" s="80" t="str">
        <f>IF(AND(初始录入!$M$12="试卷",$A7&lt;&gt;"",CL$6&lt;&gt;""),成绩录入!EJ11,"")</f>
        <v/>
      </c>
      <c r="CM7" s="80" t="str">
        <f>IF(AND(初始录入!$M$12="试卷",$A7&lt;&gt;"",CM$6&lt;&gt;""),成绩录入!EK11,"")</f>
        <v/>
      </c>
      <c r="CN7" s="80" t="str">
        <f>IF(AND(初始录入!$M$12="试卷",$A7&lt;&gt;"",CN$6&lt;&gt;""),成绩录入!EL11,"")</f>
        <v/>
      </c>
      <c r="CO7" s="80" t="str">
        <f>IF(AND(初始录入!$M$12="试卷",$A7&lt;&gt;"",CO$6&lt;&gt;""),成绩录入!EM11,"")</f>
        <v/>
      </c>
      <c r="CP7" s="80" t="str">
        <f>IF(AND(初始录入!$M$12="试卷",$A7&lt;&gt;"",CP$6&lt;&gt;""),成绩录入!EN11,"")</f>
        <v/>
      </c>
      <c r="CQ7" s="80" t="str">
        <f>IF(AND(初始录入!$M$12="试卷",$A7&lt;&gt;"",CQ$6&lt;&gt;""),成绩录入!EO11,"")</f>
        <v/>
      </c>
      <c r="CR7" s="80" t="str">
        <f>IF(AND(初始录入!$M$12="试卷",$A7&lt;&gt;"",CR$6&lt;&gt;""),成绩录入!EP11,"")</f>
        <v/>
      </c>
      <c r="CS7" s="80" t="str">
        <f>IF(AND(初始录入!$M$12="试卷",$A7&lt;&gt;"",CS$6&lt;&gt;""),成绩录入!EQ11,"")</f>
        <v/>
      </c>
      <c r="CT7" s="80" t="str">
        <f>IF(AND(初始录入!$M$12="试卷",$A7&lt;&gt;"",CT$6&lt;&gt;""),成绩录入!ER11,"")</f>
        <v/>
      </c>
      <c r="CU7" s="80" t="str">
        <f>IF(AND(初始录入!$M$12="试卷",$A7&lt;&gt;"",CU$6&lt;&gt;""),成绩录入!ES11,"")</f>
        <v/>
      </c>
      <c r="CV7" s="80" t="str">
        <f>IF(AND(初始录入!$M$12="试卷",$A7&lt;&gt;"",CV$6&lt;&gt;""),成绩录入!ET11,"")</f>
        <v/>
      </c>
      <c r="CW7" s="80" t="str">
        <f>IF(AND(初始录入!$M$12="试卷",$A7&lt;&gt;"",CW$6&lt;&gt;""),成绩录入!EU11,"")</f>
        <v/>
      </c>
      <c r="CX7" s="80" t="str">
        <f>IF(AND(初始录入!$M$12="试卷",$A7&lt;&gt;"",CX$6&lt;&gt;""),成绩录入!EV11,"")</f>
        <v/>
      </c>
      <c r="CY7" s="80" t="str">
        <f>IF(AND(初始录入!$M$12="试卷",$A7&lt;&gt;"",CY$6&lt;&gt;""),成绩录入!EW11,"")</f>
        <v/>
      </c>
      <c r="CZ7" s="80" t="str">
        <f>IF(AND(初始录入!$M$12="试卷",$A7&lt;&gt;"",CZ$6&lt;&gt;""),成绩录入!EX11,"")</f>
        <v/>
      </c>
    </row>
    <row r="8" s="125" customFormat="1" ht="24.95" customHeight="1" spans="1:104">
      <c r="A8" s="80" t="str">
        <f>IF(初始录入!$M$12="试卷",初始录入!A14,"")</f>
        <v/>
      </c>
      <c r="B8" s="80" t="str">
        <f>IF(AND(初始录入!$M$12="试卷",$A8&lt;&gt;""),初始录入!B14,"")</f>
        <v/>
      </c>
      <c r="C8" s="80" t="str">
        <f>IF(AND(初始录入!$M$12="试卷",$A8&lt;&gt;""),初始录入!C14,"")</f>
        <v/>
      </c>
      <c r="D8" s="80" t="str">
        <f t="shared" ref="D8:D71" si="0">IF($A8&lt;&gt;"",IF($D$6&lt;&gt;"",SUM(E8:BL8),""),"")</f>
        <v/>
      </c>
      <c r="E8" s="80" t="str">
        <f>IF(AND(初始录入!$M$12="试卷",$A8&lt;&gt;"",E$6&lt;&gt;""),成绩录入!BC12,"")</f>
        <v/>
      </c>
      <c r="F8" s="80" t="str">
        <f>IF(AND(初始录入!$M$12="试卷",$A8&lt;&gt;"",F$6&lt;&gt;""),成绩录入!BD12,"")</f>
        <v/>
      </c>
      <c r="G8" s="80" t="str">
        <f>IF(AND(初始录入!$M$12="试卷",$A8&lt;&gt;"",G$6&lt;&gt;""),成绩录入!BE12,"")</f>
        <v/>
      </c>
      <c r="H8" s="80" t="str">
        <f>IF(AND(初始录入!$M$12="试卷",$A8&lt;&gt;"",H$6&lt;&gt;""),成绩录入!BF12,"")</f>
        <v/>
      </c>
      <c r="I8" s="80" t="str">
        <f>IF(AND(初始录入!$M$12="试卷",$A8&lt;&gt;"",I$6&lt;&gt;""),成绩录入!BG12,"")</f>
        <v/>
      </c>
      <c r="J8" s="80" t="str">
        <f>IF(AND(初始录入!$M$12="试卷",$A8&lt;&gt;"",J$6&lt;&gt;""),成绩录入!BH12,"")</f>
        <v/>
      </c>
      <c r="K8" s="80" t="str">
        <f>IF(AND(初始录入!$M$12="试卷",$A8&lt;&gt;"",K$6&lt;&gt;""),成绩录入!BI12,"")</f>
        <v/>
      </c>
      <c r="L8" s="80" t="str">
        <f>IF(AND(初始录入!$M$12="试卷",$A8&lt;&gt;"",L$6&lt;&gt;""),成绩录入!BJ12,"")</f>
        <v/>
      </c>
      <c r="M8" s="80" t="str">
        <f>IF(AND(初始录入!$M$12="试卷",$A8&lt;&gt;"",M$6&lt;&gt;""),成绩录入!BK12,"")</f>
        <v/>
      </c>
      <c r="N8" s="80" t="str">
        <f>IF(AND(初始录入!$M$12="试卷",$A8&lt;&gt;"",N$6&lt;&gt;""),成绩录入!BL12,"")</f>
        <v/>
      </c>
      <c r="O8" s="80" t="str">
        <f>IF(AND(初始录入!$M$12="试卷",$A8&lt;&gt;"",O$6&lt;&gt;""),成绩录入!BM12,"")</f>
        <v/>
      </c>
      <c r="P8" s="80" t="str">
        <f>IF(AND(初始录入!$M$12="试卷",$A8&lt;&gt;"",P$6&lt;&gt;""),成绩录入!BN12,"")</f>
        <v/>
      </c>
      <c r="Q8" s="80" t="str">
        <f>IF(AND(初始录入!$M$12="试卷",$A8&lt;&gt;"",Q$6&lt;&gt;""),成绩录入!BO12,"")</f>
        <v/>
      </c>
      <c r="R8" s="80" t="str">
        <f>IF(AND(初始录入!$M$12="试卷",$A8&lt;&gt;"",R$6&lt;&gt;""),成绩录入!BP12,"")</f>
        <v/>
      </c>
      <c r="S8" s="80" t="str">
        <f>IF(AND(初始录入!$M$12="试卷",$A8&lt;&gt;"",S$6&lt;&gt;""),成绩录入!BQ12,"")</f>
        <v/>
      </c>
      <c r="T8" s="80" t="str">
        <f>IF(AND(初始录入!$M$12="试卷",$A8&lt;&gt;"",T$6&lt;&gt;""),成绩录入!BR12,"")</f>
        <v/>
      </c>
      <c r="U8" s="80" t="str">
        <f>IF(AND(初始录入!$M$12="试卷",$A8&lt;&gt;"",U$6&lt;&gt;""),成绩录入!BS12,"")</f>
        <v/>
      </c>
      <c r="V8" s="80" t="str">
        <f>IF(AND(初始录入!$M$12="试卷",$A8&lt;&gt;"",V$6&lt;&gt;""),成绩录入!BT12,"")</f>
        <v/>
      </c>
      <c r="W8" s="80" t="str">
        <f>IF(AND(初始录入!$M$12="试卷",$A8&lt;&gt;"",W$6&lt;&gt;""),成绩录入!BU12,"")</f>
        <v/>
      </c>
      <c r="X8" s="80" t="str">
        <f>IF(AND(初始录入!$M$12="试卷",$A8&lt;&gt;"",X$6&lt;&gt;""),成绩录入!BV12,"")</f>
        <v/>
      </c>
      <c r="Y8" s="80" t="str">
        <f>IF(AND(初始录入!$M$12="试卷",$A8&lt;&gt;"",Y$6&lt;&gt;""),成绩录入!BW12,"")</f>
        <v/>
      </c>
      <c r="Z8" s="80" t="str">
        <f>IF(AND(初始录入!$M$12="试卷",$A8&lt;&gt;"",Z$6&lt;&gt;""),成绩录入!BX12,"")</f>
        <v/>
      </c>
      <c r="AA8" s="80" t="str">
        <f>IF(AND(初始录入!$M$12="试卷",$A8&lt;&gt;"",AA$6&lt;&gt;""),成绩录入!BY12,"")</f>
        <v/>
      </c>
      <c r="AB8" s="80" t="str">
        <f>IF(AND(初始录入!$M$12="试卷",$A8&lt;&gt;"",AB$6&lt;&gt;""),成绩录入!BZ12,"")</f>
        <v/>
      </c>
      <c r="AC8" s="80" t="str">
        <f>IF(AND(初始录入!$M$12="试卷",$A8&lt;&gt;"",AC$6&lt;&gt;""),成绩录入!CA12,"")</f>
        <v/>
      </c>
      <c r="AD8" s="80" t="str">
        <f>IF(AND(初始录入!$M$12="试卷",$A8&lt;&gt;"",AD$6&lt;&gt;""),成绩录入!CB12,"")</f>
        <v/>
      </c>
      <c r="AE8" s="80" t="str">
        <f>IF(AND(初始录入!$M$12="试卷",$A8&lt;&gt;"",AE$6&lt;&gt;""),成绩录入!CC12,"")</f>
        <v/>
      </c>
      <c r="AF8" s="80" t="str">
        <f>IF(AND(初始录入!$M$12="试卷",$A8&lt;&gt;"",AF$6&lt;&gt;""),成绩录入!CD12,"")</f>
        <v/>
      </c>
      <c r="AG8" s="80" t="str">
        <f>IF(AND(初始录入!$M$12="试卷",$A8&lt;&gt;"",AG$6&lt;&gt;""),成绩录入!CE12,"")</f>
        <v/>
      </c>
      <c r="AH8" s="80" t="str">
        <f>IF(AND(初始录入!$M$12="试卷",$A8&lt;&gt;"",AH$6&lt;&gt;""),成绩录入!CF12,"")</f>
        <v/>
      </c>
      <c r="AI8" s="80" t="str">
        <f>IF(AND(初始录入!$M$12="试卷",$A8&lt;&gt;"",AI$6&lt;&gt;""),成绩录入!CG12,"")</f>
        <v/>
      </c>
      <c r="AJ8" s="80" t="str">
        <f>IF(AND(初始录入!$M$12="试卷",$A8&lt;&gt;"",AJ$6&lt;&gt;""),成绩录入!CH12,"")</f>
        <v/>
      </c>
      <c r="AK8" s="80" t="str">
        <f>IF(AND(初始录入!$M$12="试卷",$A8&lt;&gt;"",AK$6&lt;&gt;""),成绩录入!CI12,"")</f>
        <v/>
      </c>
      <c r="AL8" s="80" t="str">
        <f>IF(AND(初始录入!$M$12="试卷",$A8&lt;&gt;"",AL$6&lt;&gt;""),成绩录入!CJ12,"")</f>
        <v/>
      </c>
      <c r="AM8" s="80" t="str">
        <f>IF(AND(初始录入!$M$12="试卷",$A8&lt;&gt;"",AM$6&lt;&gt;""),成绩录入!CK12,"")</f>
        <v/>
      </c>
      <c r="AN8" s="80" t="str">
        <f>IF(AND(初始录入!$M$12="试卷",$A8&lt;&gt;"",AN$6&lt;&gt;""),成绩录入!CL12,"")</f>
        <v/>
      </c>
      <c r="AO8" s="80" t="str">
        <f>IF(AND(初始录入!$M$12="试卷",$A8&lt;&gt;"",AO$6&lt;&gt;""),成绩录入!CM12,"")</f>
        <v/>
      </c>
      <c r="AP8" s="80" t="str">
        <f>IF(AND(初始录入!$M$12="试卷",$A8&lt;&gt;"",AP$6&lt;&gt;""),成绩录入!CN12,"")</f>
        <v/>
      </c>
      <c r="AQ8" s="80" t="str">
        <f>IF(AND(初始录入!$M$12="试卷",$A8&lt;&gt;"",AQ$6&lt;&gt;""),成绩录入!CO12,"")</f>
        <v/>
      </c>
      <c r="AR8" s="80" t="str">
        <f>IF(AND(初始录入!$M$12="试卷",$A8&lt;&gt;"",AR$6&lt;&gt;""),成绩录入!CP12,"")</f>
        <v/>
      </c>
      <c r="AS8" s="80" t="str">
        <f>IF(AND(初始录入!$M$12="试卷",$A8&lt;&gt;"",AS$6&lt;&gt;""),成绩录入!CQ12,"")</f>
        <v/>
      </c>
      <c r="AT8" s="80" t="str">
        <f>IF(AND(初始录入!$M$12="试卷",$A8&lt;&gt;"",AT$6&lt;&gt;""),成绩录入!CR12,"")</f>
        <v/>
      </c>
      <c r="AU8" s="80" t="str">
        <f>IF(AND(初始录入!$M$12="试卷",$A8&lt;&gt;"",AU$6&lt;&gt;""),成绩录入!CS12,"")</f>
        <v/>
      </c>
      <c r="AV8" s="80" t="str">
        <f>IF(AND(初始录入!$M$12="试卷",$A8&lt;&gt;"",AV$6&lt;&gt;""),成绩录入!CT12,"")</f>
        <v/>
      </c>
      <c r="AW8" s="80" t="str">
        <f>IF(AND(初始录入!$M$12="试卷",$A8&lt;&gt;"",AW$6&lt;&gt;""),成绩录入!CU12,"")</f>
        <v/>
      </c>
      <c r="AX8" s="80" t="str">
        <f>IF(AND(初始录入!$M$12="试卷",$A8&lt;&gt;"",AX$6&lt;&gt;""),成绩录入!CV12,"")</f>
        <v/>
      </c>
      <c r="AY8" s="80" t="str">
        <f>IF(AND(初始录入!$M$12="试卷",$A8&lt;&gt;"",AY$6&lt;&gt;""),成绩录入!CW12,"")</f>
        <v/>
      </c>
      <c r="AZ8" s="80" t="str">
        <f>IF(AND(初始录入!$M$12="试卷",$A8&lt;&gt;"",AZ$6&lt;&gt;""),成绩录入!CX12,"")</f>
        <v/>
      </c>
      <c r="BA8" s="80" t="str">
        <f>IF(AND(初始录入!$M$12="试卷",$A8&lt;&gt;"",BA$6&lt;&gt;""),成绩录入!CY12,"")</f>
        <v/>
      </c>
      <c r="BB8" s="80" t="str">
        <f>IF(AND(初始录入!$M$12="试卷",$A8&lt;&gt;"",BB$6&lt;&gt;""),成绩录入!CZ12,"")</f>
        <v/>
      </c>
      <c r="BC8" s="80" t="str">
        <f>IF(AND(初始录入!$M$12="试卷",$A8&lt;&gt;"",BC$6&lt;&gt;""),成绩录入!DA12,"")</f>
        <v/>
      </c>
      <c r="BD8" s="80" t="str">
        <f>IF(AND(初始录入!$M$12="试卷",$A8&lt;&gt;"",BD$6&lt;&gt;""),成绩录入!DB12,"")</f>
        <v/>
      </c>
      <c r="BE8" s="80" t="str">
        <f>IF(AND(初始录入!$M$12="试卷",$A8&lt;&gt;"",BE$6&lt;&gt;""),成绩录入!DC12,"")</f>
        <v/>
      </c>
      <c r="BF8" s="80" t="str">
        <f>IF(AND(初始录入!$M$12="试卷",$A8&lt;&gt;"",BF$6&lt;&gt;""),成绩录入!DD12,"")</f>
        <v/>
      </c>
      <c r="BG8" s="80" t="str">
        <f>IF(AND(初始录入!$M$12="试卷",$A8&lt;&gt;"",BG$6&lt;&gt;""),成绩录入!DE12,"")</f>
        <v/>
      </c>
      <c r="BH8" s="80" t="str">
        <f>IF(AND(初始录入!$M$12="试卷",$A8&lt;&gt;"",BH$6&lt;&gt;""),成绩录入!DF12,"")</f>
        <v/>
      </c>
      <c r="BI8" s="80" t="str">
        <f>IF(AND(初始录入!$M$12="试卷",$A8&lt;&gt;"",BI$6&lt;&gt;""),成绩录入!DG12,"")</f>
        <v/>
      </c>
      <c r="BJ8" s="80" t="str">
        <f>IF(AND(初始录入!$M$12="试卷",$A8&lt;&gt;"",BJ$6&lt;&gt;""),成绩录入!DH12,"")</f>
        <v/>
      </c>
      <c r="BK8" s="80" t="str">
        <f>IF(AND(初始录入!$M$12="试卷",$A8&lt;&gt;"",BK$6&lt;&gt;""),成绩录入!DI12,"")</f>
        <v/>
      </c>
      <c r="BL8" s="80" t="str">
        <f>IF(AND(初始录入!$M$12="试卷",$A8&lt;&gt;"",BL$6&lt;&gt;""),成绩录入!DJ12,"")</f>
        <v/>
      </c>
      <c r="BM8" s="80" t="str">
        <f>IF(AND(初始录入!$M$12="试卷",$A8&lt;&gt;"",BM$6&lt;&gt;""),成绩录入!DK12,"")</f>
        <v/>
      </c>
      <c r="BN8" s="80" t="str">
        <f>IF(AND(初始录入!$M$12="试卷",$A8&lt;&gt;"",BN$6&lt;&gt;""),成绩录入!DL12,"")</f>
        <v/>
      </c>
      <c r="BO8" s="80" t="str">
        <f>IF(AND(初始录入!$M$12="试卷",$A8&lt;&gt;"",BO$6&lt;&gt;""),成绩录入!DM12,"")</f>
        <v/>
      </c>
      <c r="BP8" s="80" t="str">
        <f>IF(AND(初始录入!$M$12="试卷",$A8&lt;&gt;"",BP$6&lt;&gt;""),成绩录入!DN12,"")</f>
        <v/>
      </c>
      <c r="BQ8" s="80" t="str">
        <f>IF(AND(初始录入!$M$12="试卷",$A8&lt;&gt;"",BQ$6&lt;&gt;""),成绩录入!DO12,"")</f>
        <v/>
      </c>
      <c r="BR8" s="80" t="str">
        <f>IF(AND(初始录入!$M$12="试卷",$A8&lt;&gt;"",BR$6&lt;&gt;""),成绩录入!DP12,"")</f>
        <v/>
      </c>
      <c r="BS8" s="80" t="str">
        <f>IF(AND(初始录入!$M$12="试卷",$A8&lt;&gt;"",BS$6&lt;&gt;""),成绩录入!DQ12,"")</f>
        <v/>
      </c>
      <c r="BT8" s="80" t="str">
        <f>IF(AND(初始录入!$M$12="试卷",$A8&lt;&gt;"",BT$6&lt;&gt;""),成绩录入!DR12,"")</f>
        <v/>
      </c>
      <c r="BU8" s="80" t="str">
        <f>IF(AND(初始录入!$M$12="试卷",$A8&lt;&gt;"",BU$6&lt;&gt;""),成绩录入!DS12,"")</f>
        <v/>
      </c>
      <c r="BV8" s="80" t="str">
        <f>IF(AND(初始录入!$M$12="试卷",$A8&lt;&gt;"",BV$6&lt;&gt;""),成绩录入!DT12,"")</f>
        <v/>
      </c>
      <c r="BW8" s="80" t="str">
        <f>IF(AND(初始录入!$M$12="试卷",$A8&lt;&gt;"",BW$6&lt;&gt;""),成绩录入!DU12,"")</f>
        <v/>
      </c>
      <c r="BX8" s="80" t="str">
        <f>IF(AND(初始录入!$M$12="试卷",$A8&lt;&gt;"",BX$6&lt;&gt;""),成绩录入!DV12,"")</f>
        <v/>
      </c>
      <c r="BY8" s="80" t="str">
        <f>IF(AND(初始录入!$M$12="试卷",$A8&lt;&gt;"",BY$6&lt;&gt;""),成绩录入!DW12,"")</f>
        <v/>
      </c>
      <c r="BZ8" s="80" t="str">
        <f>IF(AND(初始录入!$M$12="试卷",$A8&lt;&gt;"",BZ$6&lt;&gt;""),成绩录入!DX12,"")</f>
        <v/>
      </c>
      <c r="CA8" s="80" t="str">
        <f>IF(AND(初始录入!$M$12="试卷",$A8&lt;&gt;"",CA$6&lt;&gt;""),成绩录入!DY12,"")</f>
        <v/>
      </c>
      <c r="CB8" s="80" t="str">
        <f>IF(AND(初始录入!$M$12="试卷",$A8&lt;&gt;"",CB$6&lt;&gt;""),成绩录入!DZ12,"")</f>
        <v/>
      </c>
      <c r="CC8" s="80" t="str">
        <f>IF(AND(初始录入!$M$12="试卷",$A8&lt;&gt;"",CC$6&lt;&gt;""),成绩录入!EA12,"")</f>
        <v/>
      </c>
      <c r="CD8" s="80" t="str">
        <f>IF(AND(初始录入!$M$12="试卷",$A8&lt;&gt;"",CD$6&lt;&gt;""),成绩录入!EB12,"")</f>
        <v/>
      </c>
      <c r="CE8" s="80" t="str">
        <f>IF(AND(初始录入!$M$12="试卷",$A8&lt;&gt;"",CE$6&lt;&gt;""),成绩录入!EC12,"")</f>
        <v/>
      </c>
      <c r="CF8" s="80" t="str">
        <f>IF(AND(初始录入!$M$12="试卷",$A8&lt;&gt;"",CF$6&lt;&gt;""),成绩录入!ED12,"")</f>
        <v/>
      </c>
      <c r="CG8" s="80" t="str">
        <f>IF(AND(初始录入!$M$12="试卷",$A8&lt;&gt;"",CG$6&lt;&gt;""),成绩录入!EE12,"")</f>
        <v/>
      </c>
      <c r="CH8" s="80" t="str">
        <f>IF(AND(初始录入!$M$12="试卷",$A8&lt;&gt;"",CH$6&lt;&gt;""),成绩录入!EF12,"")</f>
        <v/>
      </c>
      <c r="CI8" s="80" t="str">
        <f>IF(AND(初始录入!$M$12="试卷",$A8&lt;&gt;"",CI$6&lt;&gt;""),成绩录入!EG12,"")</f>
        <v/>
      </c>
      <c r="CJ8" s="80" t="str">
        <f>IF(AND(初始录入!$M$12="试卷",$A8&lt;&gt;"",CJ$6&lt;&gt;""),成绩录入!EH12,"")</f>
        <v/>
      </c>
      <c r="CK8" s="80" t="str">
        <f>IF(AND(初始录入!$M$12="试卷",$A8&lt;&gt;"",CK$6&lt;&gt;""),成绩录入!EI12,"")</f>
        <v/>
      </c>
      <c r="CL8" s="80" t="str">
        <f>IF(AND(初始录入!$M$12="试卷",$A8&lt;&gt;"",CL$6&lt;&gt;""),成绩录入!EJ12,"")</f>
        <v/>
      </c>
      <c r="CM8" s="80" t="str">
        <f>IF(AND(初始录入!$M$12="试卷",$A8&lt;&gt;"",CM$6&lt;&gt;""),成绩录入!EK12,"")</f>
        <v/>
      </c>
      <c r="CN8" s="80" t="str">
        <f>IF(AND(初始录入!$M$12="试卷",$A8&lt;&gt;"",CN$6&lt;&gt;""),成绩录入!EL12,"")</f>
        <v/>
      </c>
      <c r="CO8" s="80" t="str">
        <f>IF(AND(初始录入!$M$12="试卷",$A8&lt;&gt;"",CO$6&lt;&gt;""),成绩录入!EM12,"")</f>
        <v/>
      </c>
      <c r="CP8" s="80" t="str">
        <f>IF(AND(初始录入!$M$12="试卷",$A8&lt;&gt;"",CP$6&lt;&gt;""),成绩录入!EN12,"")</f>
        <v/>
      </c>
      <c r="CQ8" s="80" t="str">
        <f>IF(AND(初始录入!$M$12="试卷",$A8&lt;&gt;"",CQ$6&lt;&gt;""),成绩录入!EO12,"")</f>
        <v/>
      </c>
      <c r="CR8" s="80" t="str">
        <f>IF(AND(初始录入!$M$12="试卷",$A8&lt;&gt;"",CR$6&lt;&gt;""),成绩录入!EP12,"")</f>
        <v/>
      </c>
      <c r="CS8" s="80" t="str">
        <f>IF(AND(初始录入!$M$12="试卷",$A8&lt;&gt;"",CS$6&lt;&gt;""),成绩录入!EQ12,"")</f>
        <v/>
      </c>
      <c r="CT8" s="80" t="str">
        <f>IF(AND(初始录入!$M$12="试卷",$A8&lt;&gt;"",CT$6&lt;&gt;""),成绩录入!ER12,"")</f>
        <v/>
      </c>
      <c r="CU8" s="80" t="str">
        <f>IF(AND(初始录入!$M$12="试卷",$A8&lt;&gt;"",CU$6&lt;&gt;""),成绩录入!ES12,"")</f>
        <v/>
      </c>
      <c r="CV8" s="80" t="str">
        <f>IF(AND(初始录入!$M$12="试卷",$A8&lt;&gt;"",CV$6&lt;&gt;""),成绩录入!ET12,"")</f>
        <v/>
      </c>
      <c r="CW8" s="80" t="str">
        <f>IF(AND(初始录入!$M$12="试卷",$A8&lt;&gt;"",CW$6&lt;&gt;""),成绩录入!EU12,"")</f>
        <v/>
      </c>
      <c r="CX8" s="80" t="str">
        <f>IF(AND(初始录入!$M$12="试卷",$A8&lt;&gt;"",CX$6&lt;&gt;""),成绩录入!EV12,"")</f>
        <v/>
      </c>
      <c r="CY8" s="80" t="str">
        <f>IF(AND(初始录入!$M$12="试卷",$A8&lt;&gt;"",CY$6&lt;&gt;""),成绩录入!EW12,"")</f>
        <v/>
      </c>
      <c r="CZ8" s="80" t="str">
        <f>IF(AND(初始录入!$M$12="试卷",$A8&lt;&gt;"",CZ$6&lt;&gt;""),成绩录入!EX12,"")</f>
        <v/>
      </c>
    </row>
    <row r="9" s="125" customFormat="1" ht="24.95" customHeight="1" spans="1:104">
      <c r="A9" s="80" t="str">
        <f>IF(初始录入!$M$12="试卷",初始录入!A15,"")</f>
        <v/>
      </c>
      <c r="B9" s="80" t="str">
        <f>IF(AND(初始录入!$M$12="试卷",$A9&lt;&gt;""),初始录入!B15,"")</f>
        <v/>
      </c>
      <c r="C9" s="80" t="str">
        <f>IF(AND(初始录入!$M$12="试卷",$A9&lt;&gt;""),初始录入!C15,"")</f>
        <v/>
      </c>
      <c r="D9" s="80" t="str">
        <f t="shared" si="0"/>
        <v/>
      </c>
      <c r="E9" s="80" t="str">
        <f>IF(AND(初始录入!$M$12="试卷",$A9&lt;&gt;"",E$6&lt;&gt;""),成绩录入!BC13,"")</f>
        <v/>
      </c>
      <c r="F9" s="80" t="str">
        <f>IF(AND(初始录入!$M$12="试卷",$A9&lt;&gt;"",F$6&lt;&gt;""),成绩录入!BD13,"")</f>
        <v/>
      </c>
      <c r="G9" s="80" t="str">
        <f>IF(AND(初始录入!$M$12="试卷",$A9&lt;&gt;"",G$6&lt;&gt;""),成绩录入!BE13,"")</f>
        <v/>
      </c>
      <c r="H9" s="80" t="str">
        <f>IF(AND(初始录入!$M$12="试卷",$A9&lt;&gt;"",H$6&lt;&gt;""),成绩录入!BF13,"")</f>
        <v/>
      </c>
      <c r="I9" s="80" t="str">
        <f>IF(AND(初始录入!$M$12="试卷",$A9&lt;&gt;"",I$6&lt;&gt;""),成绩录入!BG13,"")</f>
        <v/>
      </c>
      <c r="J9" s="80" t="str">
        <f>IF(AND(初始录入!$M$12="试卷",$A9&lt;&gt;"",J$6&lt;&gt;""),成绩录入!BH13,"")</f>
        <v/>
      </c>
      <c r="K9" s="80" t="str">
        <f>IF(AND(初始录入!$M$12="试卷",$A9&lt;&gt;"",K$6&lt;&gt;""),成绩录入!BI13,"")</f>
        <v/>
      </c>
      <c r="L9" s="80" t="str">
        <f>IF(AND(初始录入!$M$12="试卷",$A9&lt;&gt;"",L$6&lt;&gt;""),成绩录入!BJ13,"")</f>
        <v/>
      </c>
      <c r="M9" s="80" t="str">
        <f>IF(AND(初始录入!$M$12="试卷",$A9&lt;&gt;"",M$6&lt;&gt;""),成绩录入!BK13,"")</f>
        <v/>
      </c>
      <c r="N9" s="80" t="str">
        <f>IF(AND(初始录入!$M$12="试卷",$A9&lt;&gt;"",N$6&lt;&gt;""),成绩录入!BL13,"")</f>
        <v/>
      </c>
      <c r="O9" s="80" t="str">
        <f>IF(AND(初始录入!$M$12="试卷",$A9&lt;&gt;"",O$6&lt;&gt;""),成绩录入!BM13,"")</f>
        <v/>
      </c>
      <c r="P9" s="80" t="str">
        <f>IF(AND(初始录入!$M$12="试卷",$A9&lt;&gt;"",P$6&lt;&gt;""),成绩录入!BN13,"")</f>
        <v/>
      </c>
      <c r="Q9" s="80" t="str">
        <f>IF(AND(初始录入!$M$12="试卷",$A9&lt;&gt;"",Q$6&lt;&gt;""),成绩录入!BO13,"")</f>
        <v/>
      </c>
      <c r="R9" s="80" t="str">
        <f>IF(AND(初始录入!$M$12="试卷",$A9&lt;&gt;"",R$6&lt;&gt;""),成绩录入!BP13,"")</f>
        <v/>
      </c>
      <c r="S9" s="80" t="str">
        <f>IF(AND(初始录入!$M$12="试卷",$A9&lt;&gt;"",S$6&lt;&gt;""),成绩录入!BQ13,"")</f>
        <v/>
      </c>
      <c r="T9" s="80" t="str">
        <f>IF(AND(初始录入!$M$12="试卷",$A9&lt;&gt;"",T$6&lt;&gt;""),成绩录入!BR13,"")</f>
        <v/>
      </c>
      <c r="U9" s="80" t="str">
        <f>IF(AND(初始录入!$M$12="试卷",$A9&lt;&gt;"",U$6&lt;&gt;""),成绩录入!BS13,"")</f>
        <v/>
      </c>
      <c r="V9" s="80" t="str">
        <f>IF(AND(初始录入!$M$12="试卷",$A9&lt;&gt;"",V$6&lt;&gt;""),成绩录入!BT13,"")</f>
        <v/>
      </c>
      <c r="W9" s="80" t="str">
        <f>IF(AND(初始录入!$M$12="试卷",$A9&lt;&gt;"",W$6&lt;&gt;""),成绩录入!BU13,"")</f>
        <v/>
      </c>
      <c r="X9" s="80" t="str">
        <f>IF(AND(初始录入!$M$12="试卷",$A9&lt;&gt;"",X$6&lt;&gt;""),成绩录入!BV13,"")</f>
        <v/>
      </c>
      <c r="Y9" s="80" t="str">
        <f>IF(AND(初始录入!$M$12="试卷",$A9&lt;&gt;"",Y$6&lt;&gt;""),成绩录入!BW13,"")</f>
        <v/>
      </c>
      <c r="Z9" s="80" t="str">
        <f>IF(AND(初始录入!$M$12="试卷",$A9&lt;&gt;"",Z$6&lt;&gt;""),成绩录入!BX13,"")</f>
        <v/>
      </c>
      <c r="AA9" s="80" t="str">
        <f>IF(AND(初始录入!$M$12="试卷",$A9&lt;&gt;"",AA$6&lt;&gt;""),成绩录入!BY13,"")</f>
        <v/>
      </c>
      <c r="AB9" s="80" t="str">
        <f>IF(AND(初始录入!$M$12="试卷",$A9&lt;&gt;"",AB$6&lt;&gt;""),成绩录入!BZ13,"")</f>
        <v/>
      </c>
      <c r="AC9" s="80" t="str">
        <f>IF(AND(初始录入!$M$12="试卷",$A9&lt;&gt;"",AC$6&lt;&gt;""),成绩录入!CA13,"")</f>
        <v/>
      </c>
      <c r="AD9" s="80" t="str">
        <f>IF(AND(初始录入!$M$12="试卷",$A9&lt;&gt;"",AD$6&lt;&gt;""),成绩录入!CB13,"")</f>
        <v/>
      </c>
      <c r="AE9" s="80" t="str">
        <f>IF(AND(初始录入!$M$12="试卷",$A9&lt;&gt;"",AE$6&lt;&gt;""),成绩录入!CC13,"")</f>
        <v/>
      </c>
      <c r="AF9" s="80" t="str">
        <f>IF(AND(初始录入!$M$12="试卷",$A9&lt;&gt;"",AF$6&lt;&gt;""),成绩录入!CD13,"")</f>
        <v/>
      </c>
      <c r="AG9" s="80" t="str">
        <f>IF(AND(初始录入!$M$12="试卷",$A9&lt;&gt;"",AG$6&lt;&gt;""),成绩录入!CE13,"")</f>
        <v/>
      </c>
      <c r="AH9" s="80" t="str">
        <f>IF(AND(初始录入!$M$12="试卷",$A9&lt;&gt;"",AH$6&lt;&gt;""),成绩录入!CF13,"")</f>
        <v/>
      </c>
      <c r="AI9" s="80" t="str">
        <f>IF(AND(初始录入!$M$12="试卷",$A9&lt;&gt;"",AI$6&lt;&gt;""),成绩录入!CG13,"")</f>
        <v/>
      </c>
      <c r="AJ9" s="80" t="str">
        <f>IF(AND(初始录入!$M$12="试卷",$A9&lt;&gt;"",AJ$6&lt;&gt;""),成绩录入!CH13,"")</f>
        <v/>
      </c>
      <c r="AK9" s="80" t="str">
        <f>IF(AND(初始录入!$M$12="试卷",$A9&lt;&gt;"",AK$6&lt;&gt;""),成绩录入!CI13,"")</f>
        <v/>
      </c>
      <c r="AL9" s="80" t="str">
        <f>IF(AND(初始录入!$M$12="试卷",$A9&lt;&gt;"",AL$6&lt;&gt;""),成绩录入!CJ13,"")</f>
        <v/>
      </c>
      <c r="AM9" s="80" t="str">
        <f>IF(AND(初始录入!$M$12="试卷",$A9&lt;&gt;"",AM$6&lt;&gt;""),成绩录入!CK13,"")</f>
        <v/>
      </c>
      <c r="AN9" s="80" t="str">
        <f>IF(AND(初始录入!$M$12="试卷",$A9&lt;&gt;"",AN$6&lt;&gt;""),成绩录入!CL13,"")</f>
        <v/>
      </c>
      <c r="AO9" s="80" t="str">
        <f>IF(AND(初始录入!$M$12="试卷",$A9&lt;&gt;"",AO$6&lt;&gt;""),成绩录入!CM13,"")</f>
        <v/>
      </c>
      <c r="AP9" s="80" t="str">
        <f>IF(AND(初始录入!$M$12="试卷",$A9&lt;&gt;"",AP$6&lt;&gt;""),成绩录入!CN13,"")</f>
        <v/>
      </c>
      <c r="AQ9" s="80" t="str">
        <f>IF(AND(初始录入!$M$12="试卷",$A9&lt;&gt;"",AQ$6&lt;&gt;""),成绩录入!CO13,"")</f>
        <v/>
      </c>
      <c r="AR9" s="80" t="str">
        <f>IF(AND(初始录入!$M$12="试卷",$A9&lt;&gt;"",AR$6&lt;&gt;""),成绩录入!CP13,"")</f>
        <v/>
      </c>
      <c r="AS9" s="80" t="str">
        <f>IF(AND(初始录入!$M$12="试卷",$A9&lt;&gt;"",AS$6&lt;&gt;""),成绩录入!CQ13,"")</f>
        <v/>
      </c>
      <c r="AT9" s="80" t="str">
        <f>IF(AND(初始录入!$M$12="试卷",$A9&lt;&gt;"",AT$6&lt;&gt;""),成绩录入!CR13,"")</f>
        <v/>
      </c>
      <c r="AU9" s="80" t="str">
        <f>IF(AND(初始录入!$M$12="试卷",$A9&lt;&gt;"",AU$6&lt;&gt;""),成绩录入!CS13,"")</f>
        <v/>
      </c>
      <c r="AV9" s="80" t="str">
        <f>IF(AND(初始录入!$M$12="试卷",$A9&lt;&gt;"",AV$6&lt;&gt;""),成绩录入!CT13,"")</f>
        <v/>
      </c>
      <c r="AW9" s="80" t="str">
        <f>IF(AND(初始录入!$M$12="试卷",$A9&lt;&gt;"",AW$6&lt;&gt;""),成绩录入!CU13,"")</f>
        <v/>
      </c>
      <c r="AX9" s="80" t="str">
        <f>IF(AND(初始录入!$M$12="试卷",$A9&lt;&gt;"",AX$6&lt;&gt;""),成绩录入!CV13,"")</f>
        <v/>
      </c>
      <c r="AY9" s="80" t="str">
        <f>IF(AND(初始录入!$M$12="试卷",$A9&lt;&gt;"",AY$6&lt;&gt;""),成绩录入!CW13,"")</f>
        <v/>
      </c>
      <c r="AZ9" s="80" t="str">
        <f>IF(AND(初始录入!$M$12="试卷",$A9&lt;&gt;"",AZ$6&lt;&gt;""),成绩录入!CX13,"")</f>
        <v/>
      </c>
      <c r="BA9" s="80" t="str">
        <f>IF(AND(初始录入!$M$12="试卷",$A9&lt;&gt;"",BA$6&lt;&gt;""),成绩录入!CY13,"")</f>
        <v/>
      </c>
      <c r="BB9" s="80" t="str">
        <f>IF(AND(初始录入!$M$12="试卷",$A9&lt;&gt;"",BB$6&lt;&gt;""),成绩录入!CZ13,"")</f>
        <v/>
      </c>
      <c r="BC9" s="80" t="str">
        <f>IF(AND(初始录入!$M$12="试卷",$A9&lt;&gt;"",BC$6&lt;&gt;""),成绩录入!DA13,"")</f>
        <v/>
      </c>
      <c r="BD9" s="80" t="str">
        <f>IF(AND(初始录入!$M$12="试卷",$A9&lt;&gt;"",BD$6&lt;&gt;""),成绩录入!DB13,"")</f>
        <v/>
      </c>
      <c r="BE9" s="80" t="str">
        <f>IF(AND(初始录入!$M$12="试卷",$A9&lt;&gt;"",BE$6&lt;&gt;""),成绩录入!DC13,"")</f>
        <v/>
      </c>
      <c r="BF9" s="80" t="str">
        <f>IF(AND(初始录入!$M$12="试卷",$A9&lt;&gt;"",BF$6&lt;&gt;""),成绩录入!DD13,"")</f>
        <v/>
      </c>
      <c r="BG9" s="80" t="str">
        <f>IF(AND(初始录入!$M$12="试卷",$A9&lt;&gt;"",BG$6&lt;&gt;""),成绩录入!DE13,"")</f>
        <v/>
      </c>
      <c r="BH9" s="80" t="str">
        <f>IF(AND(初始录入!$M$12="试卷",$A9&lt;&gt;"",BH$6&lt;&gt;""),成绩录入!DF13,"")</f>
        <v/>
      </c>
      <c r="BI9" s="80" t="str">
        <f>IF(AND(初始录入!$M$12="试卷",$A9&lt;&gt;"",BI$6&lt;&gt;""),成绩录入!DG13,"")</f>
        <v/>
      </c>
      <c r="BJ9" s="80" t="str">
        <f>IF(AND(初始录入!$M$12="试卷",$A9&lt;&gt;"",BJ$6&lt;&gt;""),成绩录入!DH13,"")</f>
        <v/>
      </c>
      <c r="BK9" s="80" t="str">
        <f>IF(AND(初始录入!$M$12="试卷",$A9&lt;&gt;"",BK$6&lt;&gt;""),成绩录入!DI13,"")</f>
        <v/>
      </c>
      <c r="BL9" s="80" t="str">
        <f>IF(AND(初始录入!$M$12="试卷",$A9&lt;&gt;"",BL$6&lt;&gt;""),成绩录入!DJ13,"")</f>
        <v/>
      </c>
      <c r="BM9" s="80" t="str">
        <f>IF(AND(初始录入!$M$12="试卷",$A9&lt;&gt;"",BM$6&lt;&gt;""),成绩录入!DK13,"")</f>
        <v/>
      </c>
      <c r="BN9" s="80" t="str">
        <f>IF(AND(初始录入!$M$12="试卷",$A9&lt;&gt;"",BN$6&lt;&gt;""),成绩录入!DL13,"")</f>
        <v/>
      </c>
      <c r="BO9" s="80" t="str">
        <f>IF(AND(初始录入!$M$12="试卷",$A9&lt;&gt;"",BO$6&lt;&gt;""),成绩录入!DM13,"")</f>
        <v/>
      </c>
      <c r="BP9" s="80" t="str">
        <f>IF(AND(初始录入!$M$12="试卷",$A9&lt;&gt;"",BP$6&lt;&gt;""),成绩录入!DN13,"")</f>
        <v/>
      </c>
      <c r="BQ9" s="80" t="str">
        <f>IF(AND(初始录入!$M$12="试卷",$A9&lt;&gt;"",BQ$6&lt;&gt;""),成绩录入!DO13,"")</f>
        <v/>
      </c>
      <c r="BR9" s="80" t="str">
        <f>IF(AND(初始录入!$M$12="试卷",$A9&lt;&gt;"",BR$6&lt;&gt;""),成绩录入!DP13,"")</f>
        <v/>
      </c>
      <c r="BS9" s="80" t="str">
        <f>IF(AND(初始录入!$M$12="试卷",$A9&lt;&gt;"",BS$6&lt;&gt;""),成绩录入!DQ13,"")</f>
        <v/>
      </c>
      <c r="BT9" s="80" t="str">
        <f>IF(AND(初始录入!$M$12="试卷",$A9&lt;&gt;"",BT$6&lt;&gt;""),成绩录入!DR13,"")</f>
        <v/>
      </c>
      <c r="BU9" s="80" t="str">
        <f>IF(AND(初始录入!$M$12="试卷",$A9&lt;&gt;"",BU$6&lt;&gt;""),成绩录入!DS13,"")</f>
        <v/>
      </c>
      <c r="BV9" s="80" t="str">
        <f>IF(AND(初始录入!$M$12="试卷",$A9&lt;&gt;"",BV$6&lt;&gt;""),成绩录入!DT13,"")</f>
        <v/>
      </c>
      <c r="BW9" s="80" t="str">
        <f>IF(AND(初始录入!$M$12="试卷",$A9&lt;&gt;"",BW$6&lt;&gt;""),成绩录入!DU13,"")</f>
        <v/>
      </c>
      <c r="BX9" s="80" t="str">
        <f>IF(AND(初始录入!$M$12="试卷",$A9&lt;&gt;"",BX$6&lt;&gt;""),成绩录入!DV13,"")</f>
        <v/>
      </c>
      <c r="BY9" s="80" t="str">
        <f>IF(AND(初始录入!$M$12="试卷",$A9&lt;&gt;"",BY$6&lt;&gt;""),成绩录入!DW13,"")</f>
        <v/>
      </c>
      <c r="BZ9" s="80" t="str">
        <f>IF(AND(初始录入!$M$12="试卷",$A9&lt;&gt;"",BZ$6&lt;&gt;""),成绩录入!DX13,"")</f>
        <v/>
      </c>
      <c r="CA9" s="80" t="str">
        <f>IF(AND(初始录入!$M$12="试卷",$A9&lt;&gt;"",CA$6&lt;&gt;""),成绩录入!DY13,"")</f>
        <v/>
      </c>
      <c r="CB9" s="80" t="str">
        <f>IF(AND(初始录入!$M$12="试卷",$A9&lt;&gt;"",CB$6&lt;&gt;""),成绩录入!DZ13,"")</f>
        <v/>
      </c>
      <c r="CC9" s="80" t="str">
        <f>IF(AND(初始录入!$M$12="试卷",$A9&lt;&gt;"",CC$6&lt;&gt;""),成绩录入!EA13,"")</f>
        <v/>
      </c>
      <c r="CD9" s="80" t="str">
        <f>IF(AND(初始录入!$M$12="试卷",$A9&lt;&gt;"",CD$6&lt;&gt;""),成绩录入!EB13,"")</f>
        <v/>
      </c>
      <c r="CE9" s="80" t="str">
        <f>IF(AND(初始录入!$M$12="试卷",$A9&lt;&gt;"",CE$6&lt;&gt;""),成绩录入!EC13,"")</f>
        <v/>
      </c>
      <c r="CF9" s="80" t="str">
        <f>IF(AND(初始录入!$M$12="试卷",$A9&lt;&gt;"",CF$6&lt;&gt;""),成绩录入!ED13,"")</f>
        <v/>
      </c>
      <c r="CG9" s="80" t="str">
        <f>IF(AND(初始录入!$M$12="试卷",$A9&lt;&gt;"",CG$6&lt;&gt;""),成绩录入!EE13,"")</f>
        <v/>
      </c>
      <c r="CH9" s="80" t="str">
        <f>IF(AND(初始录入!$M$12="试卷",$A9&lt;&gt;"",CH$6&lt;&gt;""),成绩录入!EF13,"")</f>
        <v/>
      </c>
      <c r="CI9" s="80" t="str">
        <f>IF(AND(初始录入!$M$12="试卷",$A9&lt;&gt;"",CI$6&lt;&gt;""),成绩录入!EG13,"")</f>
        <v/>
      </c>
      <c r="CJ9" s="80" t="str">
        <f>IF(AND(初始录入!$M$12="试卷",$A9&lt;&gt;"",CJ$6&lt;&gt;""),成绩录入!EH13,"")</f>
        <v/>
      </c>
      <c r="CK9" s="80" t="str">
        <f>IF(AND(初始录入!$M$12="试卷",$A9&lt;&gt;"",CK$6&lt;&gt;""),成绩录入!EI13,"")</f>
        <v/>
      </c>
      <c r="CL9" s="80" t="str">
        <f>IF(AND(初始录入!$M$12="试卷",$A9&lt;&gt;"",CL$6&lt;&gt;""),成绩录入!EJ13,"")</f>
        <v/>
      </c>
      <c r="CM9" s="80" t="str">
        <f>IF(AND(初始录入!$M$12="试卷",$A9&lt;&gt;"",CM$6&lt;&gt;""),成绩录入!EK13,"")</f>
        <v/>
      </c>
      <c r="CN9" s="80" t="str">
        <f>IF(AND(初始录入!$M$12="试卷",$A9&lt;&gt;"",CN$6&lt;&gt;""),成绩录入!EL13,"")</f>
        <v/>
      </c>
      <c r="CO9" s="80" t="str">
        <f>IF(AND(初始录入!$M$12="试卷",$A9&lt;&gt;"",CO$6&lt;&gt;""),成绩录入!EM13,"")</f>
        <v/>
      </c>
      <c r="CP9" s="80" t="str">
        <f>IF(AND(初始录入!$M$12="试卷",$A9&lt;&gt;"",CP$6&lt;&gt;""),成绩录入!EN13,"")</f>
        <v/>
      </c>
      <c r="CQ9" s="80" t="str">
        <f>IF(AND(初始录入!$M$12="试卷",$A9&lt;&gt;"",CQ$6&lt;&gt;""),成绩录入!EO13,"")</f>
        <v/>
      </c>
      <c r="CR9" s="80" t="str">
        <f>IF(AND(初始录入!$M$12="试卷",$A9&lt;&gt;"",CR$6&lt;&gt;""),成绩录入!EP13,"")</f>
        <v/>
      </c>
      <c r="CS9" s="80" t="str">
        <f>IF(AND(初始录入!$M$12="试卷",$A9&lt;&gt;"",CS$6&lt;&gt;""),成绩录入!EQ13,"")</f>
        <v/>
      </c>
      <c r="CT9" s="80" t="str">
        <f>IF(AND(初始录入!$M$12="试卷",$A9&lt;&gt;"",CT$6&lt;&gt;""),成绩录入!ER13,"")</f>
        <v/>
      </c>
      <c r="CU9" s="80" t="str">
        <f>IF(AND(初始录入!$M$12="试卷",$A9&lt;&gt;"",CU$6&lt;&gt;""),成绩录入!ES13,"")</f>
        <v/>
      </c>
      <c r="CV9" s="80" t="str">
        <f>IF(AND(初始录入!$M$12="试卷",$A9&lt;&gt;"",CV$6&lt;&gt;""),成绩录入!ET13,"")</f>
        <v/>
      </c>
      <c r="CW9" s="80" t="str">
        <f>IF(AND(初始录入!$M$12="试卷",$A9&lt;&gt;"",CW$6&lt;&gt;""),成绩录入!EU13,"")</f>
        <v/>
      </c>
      <c r="CX9" s="80" t="str">
        <f>IF(AND(初始录入!$M$12="试卷",$A9&lt;&gt;"",CX$6&lt;&gt;""),成绩录入!EV13,"")</f>
        <v/>
      </c>
      <c r="CY9" s="80" t="str">
        <f>IF(AND(初始录入!$M$12="试卷",$A9&lt;&gt;"",CY$6&lt;&gt;""),成绩录入!EW13,"")</f>
        <v/>
      </c>
      <c r="CZ9" s="80" t="str">
        <f>IF(AND(初始录入!$M$12="试卷",$A9&lt;&gt;"",CZ$6&lt;&gt;""),成绩录入!EX13,"")</f>
        <v/>
      </c>
    </row>
    <row r="10" s="125" customFormat="1" ht="24.95" customHeight="1" spans="1:104">
      <c r="A10" s="80" t="str">
        <f>IF(初始录入!$M$12="试卷",初始录入!A16,"")</f>
        <v/>
      </c>
      <c r="B10" s="80" t="str">
        <f>IF(AND(初始录入!$M$12="试卷",$A10&lt;&gt;""),初始录入!B16,"")</f>
        <v/>
      </c>
      <c r="C10" s="80" t="str">
        <f>IF(AND(初始录入!$M$12="试卷",$A10&lt;&gt;""),初始录入!C16,"")</f>
        <v/>
      </c>
      <c r="D10" s="80" t="str">
        <f t="shared" si="0"/>
        <v/>
      </c>
      <c r="E10" s="80" t="str">
        <f>IF(AND(初始录入!$M$12="试卷",$A10&lt;&gt;"",E$6&lt;&gt;""),成绩录入!BC14,"")</f>
        <v/>
      </c>
      <c r="F10" s="80" t="str">
        <f>IF(AND(初始录入!$M$12="试卷",$A10&lt;&gt;"",F$6&lt;&gt;""),成绩录入!BD14,"")</f>
        <v/>
      </c>
      <c r="G10" s="80" t="str">
        <f>IF(AND(初始录入!$M$12="试卷",$A10&lt;&gt;"",G$6&lt;&gt;""),成绩录入!BE14,"")</f>
        <v/>
      </c>
      <c r="H10" s="80" t="str">
        <f>IF(AND(初始录入!$M$12="试卷",$A10&lt;&gt;"",H$6&lt;&gt;""),成绩录入!BF14,"")</f>
        <v/>
      </c>
      <c r="I10" s="80" t="str">
        <f>IF(AND(初始录入!$M$12="试卷",$A10&lt;&gt;"",I$6&lt;&gt;""),成绩录入!BG14,"")</f>
        <v/>
      </c>
      <c r="J10" s="80" t="str">
        <f>IF(AND(初始录入!$M$12="试卷",$A10&lt;&gt;"",J$6&lt;&gt;""),成绩录入!BH14,"")</f>
        <v/>
      </c>
      <c r="K10" s="80" t="str">
        <f>IF(AND(初始录入!$M$12="试卷",$A10&lt;&gt;"",K$6&lt;&gt;""),成绩录入!BI14,"")</f>
        <v/>
      </c>
      <c r="L10" s="80" t="str">
        <f>IF(AND(初始录入!$M$12="试卷",$A10&lt;&gt;"",L$6&lt;&gt;""),成绩录入!BJ14,"")</f>
        <v/>
      </c>
      <c r="M10" s="80" t="str">
        <f>IF(AND(初始录入!$M$12="试卷",$A10&lt;&gt;"",M$6&lt;&gt;""),成绩录入!BK14,"")</f>
        <v/>
      </c>
      <c r="N10" s="80" t="str">
        <f>IF(AND(初始录入!$M$12="试卷",$A10&lt;&gt;"",N$6&lt;&gt;""),成绩录入!BL14,"")</f>
        <v/>
      </c>
      <c r="O10" s="80" t="str">
        <f>IF(AND(初始录入!$M$12="试卷",$A10&lt;&gt;"",O$6&lt;&gt;""),成绩录入!BM14,"")</f>
        <v/>
      </c>
      <c r="P10" s="80" t="str">
        <f>IF(AND(初始录入!$M$12="试卷",$A10&lt;&gt;"",P$6&lt;&gt;""),成绩录入!BN14,"")</f>
        <v/>
      </c>
      <c r="Q10" s="80" t="str">
        <f>IF(AND(初始录入!$M$12="试卷",$A10&lt;&gt;"",Q$6&lt;&gt;""),成绩录入!BO14,"")</f>
        <v/>
      </c>
      <c r="R10" s="80" t="str">
        <f>IF(AND(初始录入!$M$12="试卷",$A10&lt;&gt;"",R$6&lt;&gt;""),成绩录入!BP14,"")</f>
        <v/>
      </c>
      <c r="S10" s="80" t="str">
        <f>IF(AND(初始录入!$M$12="试卷",$A10&lt;&gt;"",S$6&lt;&gt;""),成绩录入!BQ14,"")</f>
        <v/>
      </c>
      <c r="T10" s="80" t="str">
        <f>IF(AND(初始录入!$M$12="试卷",$A10&lt;&gt;"",T$6&lt;&gt;""),成绩录入!BR14,"")</f>
        <v/>
      </c>
      <c r="U10" s="80" t="str">
        <f>IF(AND(初始录入!$M$12="试卷",$A10&lt;&gt;"",U$6&lt;&gt;""),成绩录入!BS14,"")</f>
        <v/>
      </c>
      <c r="V10" s="80" t="str">
        <f>IF(AND(初始录入!$M$12="试卷",$A10&lt;&gt;"",V$6&lt;&gt;""),成绩录入!BT14,"")</f>
        <v/>
      </c>
      <c r="W10" s="80" t="str">
        <f>IF(AND(初始录入!$M$12="试卷",$A10&lt;&gt;"",W$6&lt;&gt;""),成绩录入!BU14,"")</f>
        <v/>
      </c>
      <c r="X10" s="80" t="str">
        <f>IF(AND(初始录入!$M$12="试卷",$A10&lt;&gt;"",X$6&lt;&gt;""),成绩录入!BV14,"")</f>
        <v/>
      </c>
      <c r="Y10" s="80" t="str">
        <f>IF(AND(初始录入!$M$12="试卷",$A10&lt;&gt;"",Y$6&lt;&gt;""),成绩录入!BW14,"")</f>
        <v/>
      </c>
      <c r="Z10" s="80" t="str">
        <f>IF(AND(初始录入!$M$12="试卷",$A10&lt;&gt;"",Z$6&lt;&gt;""),成绩录入!BX14,"")</f>
        <v/>
      </c>
      <c r="AA10" s="80" t="str">
        <f>IF(AND(初始录入!$M$12="试卷",$A10&lt;&gt;"",AA$6&lt;&gt;""),成绩录入!BY14,"")</f>
        <v/>
      </c>
      <c r="AB10" s="80" t="str">
        <f>IF(AND(初始录入!$M$12="试卷",$A10&lt;&gt;"",AB$6&lt;&gt;""),成绩录入!BZ14,"")</f>
        <v/>
      </c>
      <c r="AC10" s="80" t="str">
        <f>IF(AND(初始录入!$M$12="试卷",$A10&lt;&gt;"",AC$6&lt;&gt;""),成绩录入!CA14,"")</f>
        <v/>
      </c>
      <c r="AD10" s="80" t="str">
        <f>IF(AND(初始录入!$M$12="试卷",$A10&lt;&gt;"",AD$6&lt;&gt;""),成绩录入!CB14,"")</f>
        <v/>
      </c>
      <c r="AE10" s="80" t="str">
        <f>IF(AND(初始录入!$M$12="试卷",$A10&lt;&gt;"",AE$6&lt;&gt;""),成绩录入!CC14,"")</f>
        <v/>
      </c>
      <c r="AF10" s="80" t="str">
        <f>IF(AND(初始录入!$M$12="试卷",$A10&lt;&gt;"",AF$6&lt;&gt;""),成绩录入!CD14,"")</f>
        <v/>
      </c>
      <c r="AG10" s="80" t="str">
        <f>IF(AND(初始录入!$M$12="试卷",$A10&lt;&gt;"",AG$6&lt;&gt;""),成绩录入!CE14,"")</f>
        <v/>
      </c>
      <c r="AH10" s="80" t="str">
        <f>IF(AND(初始录入!$M$12="试卷",$A10&lt;&gt;"",AH$6&lt;&gt;""),成绩录入!CF14,"")</f>
        <v/>
      </c>
      <c r="AI10" s="80" t="str">
        <f>IF(AND(初始录入!$M$12="试卷",$A10&lt;&gt;"",AI$6&lt;&gt;""),成绩录入!CG14,"")</f>
        <v/>
      </c>
      <c r="AJ10" s="80" t="str">
        <f>IF(AND(初始录入!$M$12="试卷",$A10&lt;&gt;"",AJ$6&lt;&gt;""),成绩录入!CH14,"")</f>
        <v/>
      </c>
      <c r="AK10" s="80" t="str">
        <f>IF(AND(初始录入!$M$12="试卷",$A10&lt;&gt;"",AK$6&lt;&gt;""),成绩录入!CI14,"")</f>
        <v/>
      </c>
      <c r="AL10" s="80" t="str">
        <f>IF(AND(初始录入!$M$12="试卷",$A10&lt;&gt;"",AL$6&lt;&gt;""),成绩录入!CJ14,"")</f>
        <v/>
      </c>
      <c r="AM10" s="80" t="str">
        <f>IF(AND(初始录入!$M$12="试卷",$A10&lt;&gt;"",AM$6&lt;&gt;""),成绩录入!CK14,"")</f>
        <v/>
      </c>
      <c r="AN10" s="80" t="str">
        <f>IF(AND(初始录入!$M$12="试卷",$A10&lt;&gt;"",AN$6&lt;&gt;""),成绩录入!CL14,"")</f>
        <v/>
      </c>
      <c r="AO10" s="80" t="str">
        <f>IF(AND(初始录入!$M$12="试卷",$A10&lt;&gt;"",AO$6&lt;&gt;""),成绩录入!CM14,"")</f>
        <v/>
      </c>
      <c r="AP10" s="80" t="str">
        <f>IF(AND(初始录入!$M$12="试卷",$A10&lt;&gt;"",AP$6&lt;&gt;""),成绩录入!CN14,"")</f>
        <v/>
      </c>
      <c r="AQ10" s="80" t="str">
        <f>IF(AND(初始录入!$M$12="试卷",$A10&lt;&gt;"",AQ$6&lt;&gt;""),成绩录入!CO14,"")</f>
        <v/>
      </c>
      <c r="AR10" s="80" t="str">
        <f>IF(AND(初始录入!$M$12="试卷",$A10&lt;&gt;"",AR$6&lt;&gt;""),成绩录入!CP14,"")</f>
        <v/>
      </c>
      <c r="AS10" s="80" t="str">
        <f>IF(AND(初始录入!$M$12="试卷",$A10&lt;&gt;"",AS$6&lt;&gt;""),成绩录入!CQ14,"")</f>
        <v/>
      </c>
      <c r="AT10" s="80" t="str">
        <f>IF(AND(初始录入!$M$12="试卷",$A10&lt;&gt;"",AT$6&lt;&gt;""),成绩录入!CR14,"")</f>
        <v/>
      </c>
      <c r="AU10" s="80" t="str">
        <f>IF(AND(初始录入!$M$12="试卷",$A10&lt;&gt;"",AU$6&lt;&gt;""),成绩录入!CS14,"")</f>
        <v/>
      </c>
      <c r="AV10" s="80" t="str">
        <f>IF(AND(初始录入!$M$12="试卷",$A10&lt;&gt;"",AV$6&lt;&gt;""),成绩录入!CT14,"")</f>
        <v/>
      </c>
      <c r="AW10" s="80" t="str">
        <f>IF(AND(初始录入!$M$12="试卷",$A10&lt;&gt;"",AW$6&lt;&gt;""),成绩录入!CU14,"")</f>
        <v/>
      </c>
      <c r="AX10" s="80" t="str">
        <f>IF(AND(初始录入!$M$12="试卷",$A10&lt;&gt;"",AX$6&lt;&gt;""),成绩录入!CV14,"")</f>
        <v/>
      </c>
      <c r="AY10" s="80" t="str">
        <f>IF(AND(初始录入!$M$12="试卷",$A10&lt;&gt;"",AY$6&lt;&gt;""),成绩录入!CW14,"")</f>
        <v/>
      </c>
      <c r="AZ10" s="80" t="str">
        <f>IF(AND(初始录入!$M$12="试卷",$A10&lt;&gt;"",AZ$6&lt;&gt;""),成绩录入!CX14,"")</f>
        <v/>
      </c>
      <c r="BA10" s="80" t="str">
        <f>IF(AND(初始录入!$M$12="试卷",$A10&lt;&gt;"",BA$6&lt;&gt;""),成绩录入!CY14,"")</f>
        <v/>
      </c>
      <c r="BB10" s="80" t="str">
        <f>IF(AND(初始录入!$M$12="试卷",$A10&lt;&gt;"",BB$6&lt;&gt;""),成绩录入!CZ14,"")</f>
        <v/>
      </c>
      <c r="BC10" s="80" t="str">
        <f>IF(AND(初始录入!$M$12="试卷",$A10&lt;&gt;"",BC$6&lt;&gt;""),成绩录入!DA14,"")</f>
        <v/>
      </c>
      <c r="BD10" s="80" t="str">
        <f>IF(AND(初始录入!$M$12="试卷",$A10&lt;&gt;"",BD$6&lt;&gt;""),成绩录入!DB14,"")</f>
        <v/>
      </c>
      <c r="BE10" s="80" t="str">
        <f>IF(AND(初始录入!$M$12="试卷",$A10&lt;&gt;"",BE$6&lt;&gt;""),成绩录入!DC14,"")</f>
        <v/>
      </c>
      <c r="BF10" s="80" t="str">
        <f>IF(AND(初始录入!$M$12="试卷",$A10&lt;&gt;"",BF$6&lt;&gt;""),成绩录入!DD14,"")</f>
        <v/>
      </c>
      <c r="BG10" s="80" t="str">
        <f>IF(AND(初始录入!$M$12="试卷",$A10&lt;&gt;"",BG$6&lt;&gt;""),成绩录入!DE14,"")</f>
        <v/>
      </c>
      <c r="BH10" s="80" t="str">
        <f>IF(AND(初始录入!$M$12="试卷",$A10&lt;&gt;"",BH$6&lt;&gt;""),成绩录入!DF14,"")</f>
        <v/>
      </c>
      <c r="BI10" s="80" t="str">
        <f>IF(AND(初始录入!$M$12="试卷",$A10&lt;&gt;"",BI$6&lt;&gt;""),成绩录入!DG14,"")</f>
        <v/>
      </c>
      <c r="BJ10" s="80" t="str">
        <f>IF(AND(初始录入!$M$12="试卷",$A10&lt;&gt;"",BJ$6&lt;&gt;""),成绩录入!DH14,"")</f>
        <v/>
      </c>
      <c r="BK10" s="80" t="str">
        <f>IF(AND(初始录入!$M$12="试卷",$A10&lt;&gt;"",BK$6&lt;&gt;""),成绩录入!DI14,"")</f>
        <v/>
      </c>
      <c r="BL10" s="80" t="str">
        <f>IF(AND(初始录入!$M$12="试卷",$A10&lt;&gt;"",BL$6&lt;&gt;""),成绩录入!DJ14,"")</f>
        <v/>
      </c>
      <c r="BM10" s="80" t="str">
        <f>IF(AND(初始录入!$M$12="试卷",$A10&lt;&gt;"",BM$6&lt;&gt;""),成绩录入!DK14,"")</f>
        <v/>
      </c>
      <c r="BN10" s="80" t="str">
        <f>IF(AND(初始录入!$M$12="试卷",$A10&lt;&gt;"",BN$6&lt;&gt;""),成绩录入!DL14,"")</f>
        <v/>
      </c>
      <c r="BO10" s="80" t="str">
        <f>IF(AND(初始录入!$M$12="试卷",$A10&lt;&gt;"",BO$6&lt;&gt;""),成绩录入!DM14,"")</f>
        <v/>
      </c>
      <c r="BP10" s="80" t="str">
        <f>IF(AND(初始录入!$M$12="试卷",$A10&lt;&gt;"",BP$6&lt;&gt;""),成绩录入!DN14,"")</f>
        <v/>
      </c>
      <c r="BQ10" s="80" t="str">
        <f>IF(AND(初始录入!$M$12="试卷",$A10&lt;&gt;"",BQ$6&lt;&gt;""),成绩录入!DO14,"")</f>
        <v/>
      </c>
      <c r="BR10" s="80" t="str">
        <f>IF(AND(初始录入!$M$12="试卷",$A10&lt;&gt;"",BR$6&lt;&gt;""),成绩录入!DP14,"")</f>
        <v/>
      </c>
      <c r="BS10" s="80" t="str">
        <f>IF(AND(初始录入!$M$12="试卷",$A10&lt;&gt;"",BS$6&lt;&gt;""),成绩录入!DQ14,"")</f>
        <v/>
      </c>
      <c r="BT10" s="80" t="str">
        <f>IF(AND(初始录入!$M$12="试卷",$A10&lt;&gt;"",BT$6&lt;&gt;""),成绩录入!DR14,"")</f>
        <v/>
      </c>
      <c r="BU10" s="80" t="str">
        <f>IF(AND(初始录入!$M$12="试卷",$A10&lt;&gt;"",BU$6&lt;&gt;""),成绩录入!DS14,"")</f>
        <v/>
      </c>
      <c r="BV10" s="80" t="str">
        <f>IF(AND(初始录入!$M$12="试卷",$A10&lt;&gt;"",BV$6&lt;&gt;""),成绩录入!DT14,"")</f>
        <v/>
      </c>
      <c r="BW10" s="80" t="str">
        <f>IF(AND(初始录入!$M$12="试卷",$A10&lt;&gt;"",BW$6&lt;&gt;""),成绩录入!DU14,"")</f>
        <v/>
      </c>
      <c r="BX10" s="80" t="str">
        <f>IF(AND(初始录入!$M$12="试卷",$A10&lt;&gt;"",BX$6&lt;&gt;""),成绩录入!DV14,"")</f>
        <v/>
      </c>
      <c r="BY10" s="80" t="str">
        <f>IF(AND(初始录入!$M$12="试卷",$A10&lt;&gt;"",BY$6&lt;&gt;""),成绩录入!DW14,"")</f>
        <v/>
      </c>
      <c r="BZ10" s="80" t="str">
        <f>IF(AND(初始录入!$M$12="试卷",$A10&lt;&gt;"",BZ$6&lt;&gt;""),成绩录入!DX14,"")</f>
        <v/>
      </c>
      <c r="CA10" s="80" t="str">
        <f>IF(AND(初始录入!$M$12="试卷",$A10&lt;&gt;"",CA$6&lt;&gt;""),成绩录入!DY14,"")</f>
        <v/>
      </c>
      <c r="CB10" s="80" t="str">
        <f>IF(AND(初始录入!$M$12="试卷",$A10&lt;&gt;"",CB$6&lt;&gt;""),成绩录入!DZ14,"")</f>
        <v/>
      </c>
      <c r="CC10" s="80" t="str">
        <f>IF(AND(初始录入!$M$12="试卷",$A10&lt;&gt;"",CC$6&lt;&gt;""),成绩录入!EA14,"")</f>
        <v/>
      </c>
      <c r="CD10" s="80" t="str">
        <f>IF(AND(初始录入!$M$12="试卷",$A10&lt;&gt;"",CD$6&lt;&gt;""),成绩录入!EB14,"")</f>
        <v/>
      </c>
      <c r="CE10" s="80" t="str">
        <f>IF(AND(初始录入!$M$12="试卷",$A10&lt;&gt;"",CE$6&lt;&gt;""),成绩录入!EC14,"")</f>
        <v/>
      </c>
      <c r="CF10" s="80" t="str">
        <f>IF(AND(初始录入!$M$12="试卷",$A10&lt;&gt;"",CF$6&lt;&gt;""),成绩录入!ED14,"")</f>
        <v/>
      </c>
      <c r="CG10" s="80" t="str">
        <f>IF(AND(初始录入!$M$12="试卷",$A10&lt;&gt;"",CG$6&lt;&gt;""),成绩录入!EE14,"")</f>
        <v/>
      </c>
      <c r="CH10" s="80" t="str">
        <f>IF(AND(初始录入!$M$12="试卷",$A10&lt;&gt;"",CH$6&lt;&gt;""),成绩录入!EF14,"")</f>
        <v/>
      </c>
      <c r="CI10" s="80" t="str">
        <f>IF(AND(初始录入!$M$12="试卷",$A10&lt;&gt;"",CI$6&lt;&gt;""),成绩录入!EG14,"")</f>
        <v/>
      </c>
      <c r="CJ10" s="80" t="str">
        <f>IF(AND(初始录入!$M$12="试卷",$A10&lt;&gt;"",CJ$6&lt;&gt;""),成绩录入!EH14,"")</f>
        <v/>
      </c>
      <c r="CK10" s="80" t="str">
        <f>IF(AND(初始录入!$M$12="试卷",$A10&lt;&gt;"",CK$6&lt;&gt;""),成绩录入!EI14,"")</f>
        <v/>
      </c>
      <c r="CL10" s="80" t="str">
        <f>IF(AND(初始录入!$M$12="试卷",$A10&lt;&gt;"",CL$6&lt;&gt;""),成绩录入!EJ14,"")</f>
        <v/>
      </c>
      <c r="CM10" s="80" t="str">
        <f>IF(AND(初始录入!$M$12="试卷",$A10&lt;&gt;"",CM$6&lt;&gt;""),成绩录入!EK14,"")</f>
        <v/>
      </c>
      <c r="CN10" s="80" t="str">
        <f>IF(AND(初始录入!$M$12="试卷",$A10&lt;&gt;"",CN$6&lt;&gt;""),成绩录入!EL14,"")</f>
        <v/>
      </c>
      <c r="CO10" s="80" t="str">
        <f>IF(AND(初始录入!$M$12="试卷",$A10&lt;&gt;"",CO$6&lt;&gt;""),成绩录入!EM14,"")</f>
        <v/>
      </c>
      <c r="CP10" s="80" t="str">
        <f>IF(AND(初始录入!$M$12="试卷",$A10&lt;&gt;"",CP$6&lt;&gt;""),成绩录入!EN14,"")</f>
        <v/>
      </c>
      <c r="CQ10" s="80" t="str">
        <f>IF(AND(初始录入!$M$12="试卷",$A10&lt;&gt;"",CQ$6&lt;&gt;""),成绩录入!EO14,"")</f>
        <v/>
      </c>
      <c r="CR10" s="80" t="str">
        <f>IF(AND(初始录入!$M$12="试卷",$A10&lt;&gt;"",CR$6&lt;&gt;""),成绩录入!EP14,"")</f>
        <v/>
      </c>
      <c r="CS10" s="80" t="str">
        <f>IF(AND(初始录入!$M$12="试卷",$A10&lt;&gt;"",CS$6&lt;&gt;""),成绩录入!EQ14,"")</f>
        <v/>
      </c>
      <c r="CT10" s="80" t="str">
        <f>IF(AND(初始录入!$M$12="试卷",$A10&lt;&gt;"",CT$6&lt;&gt;""),成绩录入!ER14,"")</f>
        <v/>
      </c>
      <c r="CU10" s="80" t="str">
        <f>IF(AND(初始录入!$M$12="试卷",$A10&lt;&gt;"",CU$6&lt;&gt;""),成绩录入!ES14,"")</f>
        <v/>
      </c>
      <c r="CV10" s="80" t="str">
        <f>IF(AND(初始录入!$M$12="试卷",$A10&lt;&gt;"",CV$6&lt;&gt;""),成绩录入!ET14,"")</f>
        <v/>
      </c>
      <c r="CW10" s="80" t="str">
        <f>IF(AND(初始录入!$M$12="试卷",$A10&lt;&gt;"",CW$6&lt;&gt;""),成绩录入!EU14,"")</f>
        <v/>
      </c>
      <c r="CX10" s="80" t="str">
        <f>IF(AND(初始录入!$M$12="试卷",$A10&lt;&gt;"",CX$6&lt;&gt;""),成绩录入!EV14,"")</f>
        <v/>
      </c>
      <c r="CY10" s="80" t="str">
        <f>IF(AND(初始录入!$M$12="试卷",$A10&lt;&gt;"",CY$6&lt;&gt;""),成绩录入!EW14,"")</f>
        <v/>
      </c>
      <c r="CZ10" s="80" t="str">
        <f>IF(AND(初始录入!$M$12="试卷",$A10&lt;&gt;"",CZ$6&lt;&gt;""),成绩录入!EX14,"")</f>
        <v/>
      </c>
    </row>
    <row r="11" s="125" customFormat="1" ht="24.95" customHeight="1" spans="1:104">
      <c r="A11" s="80" t="str">
        <f>IF(初始录入!$M$12="试卷",初始录入!A17,"")</f>
        <v/>
      </c>
      <c r="B11" s="80" t="str">
        <f>IF(AND(初始录入!$M$12="试卷",$A11&lt;&gt;""),初始录入!B17,"")</f>
        <v/>
      </c>
      <c r="C11" s="80" t="str">
        <f>IF(AND(初始录入!$M$12="试卷",$A11&lt;&gt;""),初始录入!C17,"")</f>
        <v/>
      </c>
      <c r="D11" s="80" t="str">
        <f t="shared" si="0"/>
        <v/>
      </c>
      <c r="E11" s="80" t="str">
        <f>IF(AND(初始录入!$M$12="试卷",$A11&lt;&gt;"",E$6&lt;&gt;""),成绩录入!BC15,"")</f>
        <v/>
      </c>
      <c r="F11" s="80" t="str">
        <f>IF(AND(初始录入!$M$12="试卷",$A11&lt;&gt;"",F$6&lt;&gt;""),成绩录入!BD15,"")</f>
        <v/>
      </c>
      <c r="G11" s="80" t="str">
        <f>IF(AND(初始录入!$M$12="试卷",$A11&lt;&gt;"",G$6&lt;&gt;""),成绩录入!BE15,"")</f>
        <v/>
      </c>
      <c r="H11" s="80" t="str">
        <f>IF(AND(初始录入!$M$12="试卷",$A11&lt;&gt;"",H$6&lt;&gt;""),成绩录入!BF15,"")</f>
        <v/>
      </c>
      <c r="I11" s="80" t="str">
        <f>IF(AND(初始录入!$M$12="试卷",$A11&lt;&gt;"",I$6&lt;&gt;""),成绩录入!BG15,"")</f>
        <v/>
      </c>
      <c r="J11" s="80" t="str">
        <f>IF(AND(初始录入!$M$12="试卷",$A11&lt;&gt;"",J$6&lt;&gt;""),成绩录入!BH15,"")</f>
        <v/>
      </c>
      <c r="K11" s="80" t="str">
        <f>IF(AND(初始录入!$M$12="试卷",$A11&lt;&gt;"",K$6&lt;&gt;""),成绩录入!BI15,"")</f>
        <v/>
      </c>
      <c r="L11" s="80" t="str">
        <f>IF(AND(初始录入!$M$12="试卷",$A11&lt;&gt;"",L$6&lt;&gt;""),成绩录入!BJ15,"")</f>
        <v/>
      </c>
      <c r="M11" s="80" t="str">
        <f>IF(AND(初始录入!$M$12="试卷",$A11&lt;&gt;"",M$6&lt;&gt;""),成绩录入!BK15,"")</f>
        <v/>
      </c>
      <c r="N11" s="80" t="str">
        <f>IF(AND(初始录入!$M$12="试卷",$A11&lt;&gt;"",N$6&lt;&gt;""),成绩录入!BL15,"")</f>
        <v/>
      </c>
      <c r="O11" s="80" t="str">
        <f>IF(AND(初始录入!$M$12="试卷",$A11&lt;&gt;"",O$6&lt;&gt;""),成绩录入!BM15,"")</f>
        <v/>
      </c>
      <c r="P11" s="80" t="str">
        <f>IF(AND(初始录入!$M$12="试卷",$A11&lt;&gt;"",P$6&lt;&gt;""),成绩录入!BN15,"")</f>
        <v/>
      </c>
      <c r="Q11" s="80" t="str">
        <f>IF(AND(初始录入!$M$12="试卷",$A11&lt;&gt;"",Q$6&lt;&gt;""),成绩录入!BO15,"")</f>
        <v/>
      </c>
      <c r="R11" s="80" t="str">
        <f>IF(AND(初始录入!$M$12="试卷",$A11&lt;&gt;"",R$6&lt;&gt;""),成绩录入!BP15,"")</f>
        <v/>
      </c>
      <c r="S11" s="80" t="str">
        <f>IF(AND(初始录入!$M$12="试卷",$A11&lt;&gt;"",S$6&lt;&gt;""),成绩录入!BQ15,"")</f>
        <v/>
      </c>
      <c r="T11" s="80" t="str">
        <f>IF(AND(初始录入!$M$12="试卷",$A11&lt;&gt;"",T$6&lt;&gt;""),成绩录入!BR15,"")</f>
        <v/>
      </c>
      <c r="U11" s="80" t="str">
        <f>IF(AND(初始录入!$M$12="试卷",$A11&lt;&gt;"",U$6&lt;&gt;""),成绩录入!BS15,"")</f>
        <v/>
      </c>
      <c r="V11" s="80" t="str">
        <f>IF(AND(初始录入!$M$12="试卷",$A11&lt;&gt;"",V$6&lt;&gt;""),成绩录入!BT15,"")</f>
        <v/>
      </c>
      <c r="W11" s="80" t="str">
        <f>IF(AND(初始录入!$M$12="试卷",$A11&lt;&gt;"",W$6&lt;&gt;""),成绩录入!BU15,"")</f>
        <v/>
      </c>
      <c r="X11" s="80" t="str">
        <f>IF(AND(初始录入!$M$12="试卷",$A11&lt;&gt;"",X$6&lt;&gt;""),成绩录入!BV15,"")</f>
        <v/>
      </c>
      <c r="Y11" s="80" t="str">
        <f>IF(AND(初始录入!$M$12="试卷",$A11&lt;&gt;"",Y$6&lt;&gt;""),成绩录入!BW15,"")</f>
        <v/>
      </c>
      <c r="Z11" s="80" t="str">
        <f>IF(AND(初始录入!$M$12="试卷",$A11&lt;&gt;"",Z$6&lt;&gt;""),成绩录入!BX15,"")</f>
        <v/>
      </c>
      <c r="AA11" s="80" t="str">
        <f>IF(AND(初始录入!$M$12="试卷",$A11&lt;&gt;"",AA$6&lt;&gt;""),成绩录入!BY15,"")</f>
        <v/>
      </c>
      <c r="AB11" s="80" t="str">
        <f>IF(AND(初始录入!$M$12="试卷",$A11&lt;&gt;"",AB$6&lt;&gt;""),成绩录入!BZ15,"")</f>
        <v/>
      </c>
      <c r="AC11" s="80" t="str">
        <f>IF(AND(初始录入!$M$12="试卷",$A11&lt;&gt;"",AC$6&lt;&gt;""),成绩录入!CA15,"")</f>
        <v/>
      </c>
      <c r="AD11" s="80" t="str">
        <f>IF(AND(初始录入!$M$12="试卷",$A11&lt;&gt;"",AD$6&lt;&gt;""),成绩录入!CB15,"")</f>
        <v/>
      </c>
      <c r="AE11" s="80" t="str">
        <f>IF(AND(初始录入!$M$12="试卷",$A11&lt;&gt;"",AE$6&lt;&gt;""),成绩录入!CC15,"")</f>
        <v/>
      </c>
      <c r="AF11" s="80" t="str">
        <f>IF(AND(初始录入!$M$12="试卷",$A11&lt;&gt;"",AF$6&lt;&gt;""),成绩录入!CD15,"")</f>
        <v/>
      </c>
      <c r="AG11" s="80" t="str">
        <f>IF(AND(初始录入!$M$12="试卷",$A11&lt;&gt;"",AG$6&lt;&gt;""),成绩录入!CE15,"")</f>
        <v/>
      </c>
      <c r="AH11" s="80" t="str">
        <f>IF(AND(初始录入!$M$12="试卷",$A11&lt;&gt;"",AH$6&lt;&gt;""),成绩录入!CF15,"")</f>
        <v/>
      </c>
      <c r="AI11" s="80" t="str">
        <f>IF(AND(初始录入!$M$12="试卷",$A11&lt;&gt;"",AI$6&lt;&gt;""),成绩录入!CG15,"")</f>
        <v/>
      </c>
      <c r="AJ11" s="80" t="str">
        <f>IF(AND(初始录入!$M$12="试卷",$A11&lt;&gt;"",AJ$6&lt;&gt;""),成绩录入!CH15,"")</f>
        <v/>
      </c>
      <c r="AK11" s="80" t="str">
        <f>IF(AND(初始录入!$M$12="试卷",$A11&lt;&gt;"",AK$6&lt;&gt;""),成绩录入!CI15,"")</f>
        <v/>
      </c>
      <c r="AL11" s="80" t="str">
        <f>IF(AND(初始录入!$M$12="试卷",$A11&lt;&gt;"",AL$6&lt;&gt;""),成绩录入!CJ15,"")</f>
        <v/>
      </c>
      <c r="AM11" s="80" t="str">
        <f>IF(AND(初始录入!$M$12="试卷",$A11&lt;&gt;"",AM$6&lt;&gt;""),成绩录入!CK15,"")</f>
        <v/>
      </c>
      <c r="AN11" s="80" t="str">
        <f>IF(AND(初始录入!$M$12="试卷",$A11&lt;&gt;"",AN$6&lt;&gt;""),成绩录入!CL15,"")</f>
        <v/>
      </c>
      <c r="AO11" s="80" t="str">
        <f>IF(AND(初始录入!$M$12="试卷",$A11&lt;&gt;"",AO$6&lt;&gt;""),成绩录入!CM15,"")</f>
        <v/>
      </c>
      <c r="AP11" s="80" t="str">
        <f>IF(AND(初始录入!$M$12="试卷",$A11&lt;&gt;"",AP$6&lt;&gt;""),成绩录入!CN15,"")</f>
        <v/>
      </c>
      <c r="AQ11" s="80" t="str">
        <f>IF(AND(初始录入!$M$12="试卷",$A11&lt;&gt;"",AQ$6&lt;&gt;""),成绩录入!CO15,"")</f>
        <v/>
      </c>
      <c r="AR11" s="80" t="str">
        <f>IF(AND(初始录入!$M$12="试卷",$A11&lt;&gt;"",AR$6&lt;&gt;""),成绩录入!CP15,"")</f>
        <v/>
      </c>
      <c r="AS11" s="80" t="str">
        <f>IF(AND(初始录入!$M$12="试卷",$A11&lt;&gt;"",AS$6&lt;&gt;""),成绩录入!CQ15,"")</f>
        <v/>
      </c>
      <c r="AT11" s="80" t="str">
        <f>IF(AND(初始录入!$M$12="试卷",$A11&lt;&gt;"",AT$6&lt;&gt;""),成绩录入!CR15,"")</f>
        <v/>
      </c>
      <c r="AU11" s="80" t="str">
        <f>IF(AND(初始录入!$M$12="试卷",$A11&lt;&gt;"",AU$6&lt;&gt;""),成绩录入!CS15,"")</f>
        <v/>
      </c>
      <c r="AV11" s="80" t="str">
        <f>IF(AND(初始录入!$M$12="试卷",$A11&lt;&gt;"",AV$6&lt;&gt;""),成绩录入!CT15,"")</f>
        <v/>
      </c>
      <c r="AW11" s="80" t="str">
        <f>IF(AND(初始录入!$M$12="试卷",$A11&lt;&gt;"",AW$6&lt;&gt;""),成绩录入!CU15,"")</f>
        <v/>
      </c>
      <c r="AX11" s="80" t="str">
        <f>IF(AND(初始录入!$M$12="试卷",$A11&lt;&gt;"",AX$6&lt;&gt;""),成绩录入!CV15,"")</f>
        <v/>
      </c>
      <c r="AY11" s="80" t="str">
        <f>IF(AND(初始录入!$M$12="试卷",$A11&lt;&gt;"",AY$6&lt;&gt;""),成绩录入!CW15,"")</f>
        <v/>
      </c>
      <c r="AZ11" s="80" t="str">
        <f>IF(AND(初始录入!$M$12="试卷",$A11&lt;&gt;"",AZ$6&lt;&gt;""),成绩录入!CX15,"")</f>
        <v/>
      </c>
      <c r="BA11" s="80" t="str">
        <f>IF(AND(初始录入!$M$12="试卷",$A11&lt;&gt;"",BA$6&lt;&gt;""),成绩录入!CY15,"")</f>
        <v/>
      </c>
      <c r="BB11" s="80" t="str">
        <f>IF(AND(初始录入!$M$12="试卷",$A11&lt;&gt;"",BB$6&lt;&gt;""),成绩录入!CZ15,"")</f>
        <v/>
      </c>
      <c r="BC11" s="80" t="str">
        <f>IF(AND(初始录入!$M$12="试卷",$A11&lt;&gt;"",BC$6&lt;&gt;""),成绩录入!DA15,"")</f>
        <v/>
      </c>
      <c r="BD11" s="80" t="str">
        <f>IF(AND(初始录入!$M$12="试卷",$A11&lt;&gt;"",BD$6&lt;&gt;""),成绩录入!DB15,"")</f>
        <v/>
      </c>
      <c r="BE11" s="80" t="str">
        <f>IF(AND(初始录入!$M$12="试卷",$A11&lt;&gt;"",BE$6&lt;&gt;""),成绩录入!DC15,"")</f>
        <v/>
      </c>
      <c r="BF11" s="80" t="str">
        <f>IF(AND(初始录入!$M$12="试卷",$A11&lt;&gt;"",BF$6&lt;&gt;""),成绩录入!DD15,"")</f>
        <v/>
      </c>
      <c r="BG11" s="80" t="str">
        <f>IF(AND(初始录入!$M$12="试卷",$A11&lt;&gt;"",BG$6&lt;&gt;""),成绩录入!DE15,"")</f>
        <v/>
      </c>
      <c r="BH11" s="80" t="str">
        <f>IF(AND(初始录入!$M$12="试卷",$A11&lt;&gt;"",BH$6&lt;&gt;""),成绩录入!DF15,"")</f>
        <v/>
      </c>
      <c r="BI11" s="80" t="str">
        <f>IF(AND(初始录入!$M$12="试卷",$A11&lt;&gt;"",BI$6&lt;&gt;""),成绩录入!DG15,"")</f>
        <v/>
      </c>
      <c r="BJ11" s="80" t="str">
        <f>IF(AND(初始录入!$M$12="试卷",$A11&lt;&gt;"",BJ$6&lt;&gt;""),成绩录入!DH15,"")</f>
        <v/>
      </c>
      <c r="BK11" s="80" t="str">
        <f>IF(AND(初始录入!$M$12="试卷",$A11&lt;&gt;"",BK$6&lt;&gt;""),成绩录入!DI15,"")</f>
        <v/>
      </c>
      <c r="BL11" s="80" t="str">
        <f>IF(AND(初始录入!$M$12="试卷",$A11&lt;&gt;"",BL$6&lt;&gt;""),成绩录入!DJ15,"")</f>
        <v/>
      </c>
      <c r="BM11" s="80" t="str">
        <f>IF(AND(初始录入!$M$12="试卷",$A11&lt;&gt;"",BM$6&lt;&gt;""),成绩录入!DK15,"")</f>
        <v/>
      </c>
      <c r="BN11" s="80" t="str">
        <f>IF(AND(初始录入!$M$12="试卷",$A11&lt;&gt;"",BN$6&lt;&gt;""),成绩录入!DL15,"")</f>
        <v/>
      </c>
      <c r="BO11" s="80" t="str">
        <f>IF(AND(初始录入!$M$12="试卷",$A11&lt;&gt;"",BO$6&lt;&gt;""),成绩录入!DM15,"")</f>
        <v/>
      </c>
      <c r="BP11" s="80" t="str">
        <f>IF(AND(初始录入!$M$12="试卷",$A11&lt;&gt;"",BP$6&lt;&gt;""),成绩录入!DN15,"")</f>
        <v/>
      </c>
      <c r="BQ11" s="80" t="str">
        <f>IF(AND(初始录入!$M$12="试卷",$A11&lt;&gt;"",BQ$6&lt;&gt;""),成绩录入!DO15,"")</f>
        <v/>
      </c>
      <c r="BR11" s="80" t="str">
        <f>IF(AND(初始录入!$M$12="试卷",$A11&lt;&gt;"",BR$6&lt;&gt;""),成绩录入!DP15,"")</f>
        <v/>
      </c>
      <c r="BS11" s="80" t="str">
        <f>IF(AND(初始录入!$M$12="试卷",$A11&lt;&gt;"",BS$6&lt;&gt;""),成绩录入!DQ15,"")</f>
        <v/>
      </c>
      <c r="BT11" s="80" t="str">
        <f>IF(AND(初始录入!$M$12="试卷",$A11&lt;&gt;"",BT$6&lt;&gt;""),成绩录入!DR15,"")</f>
        <v/>
      </c>
      <c r="BU11" s="80" t="str">
        <f>IF(AND(初始录入!$M$12="试卷",$A11&lt;&gt;"",BU$6&lt;&gt;""),成绩录入!DS15,"")</f>
        <v/>
      </c>
      <c r="BV11" s="80" t="str">
        <f>IF(AND(初始录入!$M$12="试卷",$A11&lt;&gt;"",BV$6&lt;&gt;""),成绩录入!DT15,"")</f>
        <v/>
      </c>
      <c r="BW11" s="80" t="str">
        <f>IF(AND(初始录入!$M$12="试卷",$A11&lt;&gt;"",BW$6&lt;&gt;""),成绩录入!DU15,"")</f>
        <v/>
      </c>
      <c r="BX11" s="80" t="str">
        <f>IF(AND(初始录入!$M$12="试卷",$A11&lt;&gt;"",BX$6&lt;&gt;""),成绩录入!DV15,"")</f>
        <v/>
      </c>
      <c r="BY11" s="80" t="str">
        <f>IF(AND(初始录入!$M$12="试卷",$A11&lt;&gt;"",BY$6&lt;&gt;""),成绩录入!DW15,"")</f>
        <v/>
      </c>
      <c r="BZ11" s="80" t="str">
        <f>IF(AND(初始录入!$M$12="试卷",$A11&lt;&gt;"",BZ$6&lt;&gt;""),成绩录入!DX15,"")</f>
        <v/>
      </c>
      <c r="CA11" s="80" t="str">
        <f>IF(AND(初始录入!$M$12="试卷",$A11&lt;&gt;"",CA$6&lt;&gt;""),成绩录入!DY15,"")</f>
        <v/>
      </c>
      <c r="CB11" s="80" t="str">
        <f>IF(AND(初始录入!$M$12="试卷",$A11&lt;&gt;"",CB$6&lt;&gt;""),成绩录入!DZ15,"")</f>
        <v/>
      </c>
      <c r="CC11" s="80" t="str">
        <f>IF(AND(初始录入!$M$12="试卷",$A11&lt;&gt;"",CC$6&lt;&gt;""),成绩录入!EA15,"")</f>
        <v/>
      </c>
      <c r="CD11" s="80" t="str">
        <f>IF(AND(初始录入!$M$12="试卷",$A11&lt;&gt;"",CD$6&lt;&gt;""),成绩录入!EB15,"")</f>
        <v/>
      </c>
      <c r="CE11" s="80" t="str">
        <f>IF(AND(初始录入!$M$12="试卷",$A11&lt;&gt;"",CE$6&lt;&gt;""),成绩录入!EC15,"")</f>
        <v/>
      </c>
      <c r="CF11" s="80" t="str">
        <f>IF(AND(初始录入!$M$12="试卷",$A11&lt;&gt;"",CF$6&lt;&gt;""),成绩录入!ED15,"")</f>
        <v/>
      </c>
      <c r="CG11" s="80" t="str">
        <f>IF(AND(初始录入!$M$12="试卷",$A11&lt;&gt;"",CG$6&lt;&gt;""),成绩录入!EE15,"")</f>
        <v/>
      </c>
      <c r="CH11" s="80" t="str">
        <f>IF(AND(初始录入!$M$12="试卷",$A11&lt;&gt;"",CH$6&lt;&gt;""),成绩录入!EF15,"")</f>
        <v/>
      </c>
      <c r="CI11" s="80" t="str">
        <f>IF(AND(初始录入!$M$12="试卷",$A11&lt;&gt;"",CI$6&lt;&gt;""),成绩录入!EG15,"")</f>
        <v/>
      </c>
      <c r="CJ11" s="80" t="str">
        <f>IF(AND(初始录入!$M$12="试卷",$A11&lt;&gt;"",CJ$6&lt;&gt;""),成绩录入!EH15,"")</f>
        <v/>
      </c>
      <c r="CK11" s="80" t="str">
        <f>IF(AND(初始录入!$M$12="试卷",$A11&lt;&gt;"",CK$6&lt;&gt;""),成绩录入!EI15,"")</f>
        <v/>
      </c>
      <c r="CL11" s="80" t="str">
        <f>IF(AND(初始录入!$M$12="试卷",$A11&lt;&gt;"",CL$6&lt;&gt;""),成绩录入!EJ15,"")</f>
        <v/>
      </c>
      <c r="CM11" s="80" t="str">
        <f>IF(AND(初始录入!$M$12="试卷",$A11&lt;&gt;"",CM$6&lt;&gt;""),成绩录入!EK15,"")</f>
        <v/>
      </c>
      <c r="CN11" s="80" t="str">
        <f>IF(AND(初始录入!$M$12="试卷",$A11&lt;&gt;"",CN$6&lt;&gt;""),成绩录入!EL15,"")</f>
        <v/>
      </c>
      <c r="CO11" s="80" t="str">
        <f>IF(AND(初始录入!$M$12="试卷",$A11&lt;&gt;"",CO$6&lt;&gt;""),成绩录入!EM15,"")</f>
        <v/>
      </c>
      <c r="CP11" s="80" t="str">
        <f>IF(AND(初始录入!$M$12="试卷",$A11&lt;&gt;"",CP$6&lt;&gt;""),成绩录入!EN15,"")</f>
        <v/>
      </c>
      <c r="CQ11" s="80" t="str">
        <f>IF(AND(初始录入!$M$12="试卷",$A11&lt;&gt;"",CQ$6&lt;&gt;""),成绩录入!EO15,"")</f>
        <v/>
      </c>
      <c r="CR11" s="80" t="str">
        <f>IF(AND(初始录入!$M$12="试卷",$A11&lt;&gt;"",CR$6&lt;&gt;""),成绩录入!EP15,"")</f>
        <v/>
      </c>
      <c r="CS11" s="80" t="str">
        <f>IF(AND(初始录入!$M$12="试卷",$A11&lt;&gt;"",CS$6&lt;&gt;""),成绩录入!EQ15,"")</f>
        <v/>
      </c>
      <c r="CT11" s="80" t="str">
        <f>IF(AND(初始录入!$M$12="试卷",$A11&lt;&gt;"",CT$6&lt;&gt;""),成绩录入!ER15,"")</f>
        <v/>
      </c>
      <c r="CU11" s="80" t="str">
        <f>IF(AND(初始录入!$M$12="试卷",$A11&lt;&gt;"",CU$6&lt;&gt;""),成绩录入!ES15,"")</f>
        <v/>
      </c>
      <c r="CV11" s="80" t="str">
        <f>IF(AND(初始录入!$M$12="试卷",$A11&lt;&gt;"",CV$6&lt;&gt;""),成绩录入!ET15,"")</f>
        <v/>
      </c>
      <c r="CW11" s="80" t="str">
        <f>IF(AND(初始录入!$M$12="试卷",$A11&lt;&gt;"",CW$6&lt;&gt;""),成绩录入!EU15,"")</f>
        <v/>
      </c>
      <c r="CX11" s="80" t="str">
        <f>IF(AND(初始录入!$M$12="试卷",$A11&lt;&gt;"",CX$6&lt;&gt;""),成绩录入!EV15,"")</f>
        <v/>
      </c>
      <c r="CY11" s="80" t="str">
        <f>IF(AND(初始录入!$M$12="试卷",$A11&lt;&gt;"",CY$6&lt;&gt;""),成绩录入!EW15,"")</f>
        <v/>
      </c>
      <c r="CZ11" s="80" t="str">
        <f>IF(AND(初始录入!$M$12="试卷",$A11&lt;&gt;"",CZ$6&lt;&gt;""),成绩录入!EX15,"")</f>
        <v/>
      </c>
    </row>
    <row r="12" s="125" customFormat="1" ht="24.95" customHeight="1" spans="1:104">
      <c r="A12" s="80" t="str">
        <f>IF(初始录入!$M$12="试卷",初始录入!A18,"")</f>
        <v/>
      </c>
      <c r="B12" s="80" t="str">
        <f>IF(AND(初始录入!$M$12="试卷",$A12&lt;&gt;""),初始录入!B18,"")</f>
        <v/>
      </c>
      <c r="C12" s="80" t="str">
        <f>IF(AND(初始录入!$M$12="试卷",$A12&lt;&gt;""),初始录入!C18,"")</f>
        <v/>
      </c>
      <c r="D12" s="80" t="str">
        <f t="shared" si="0"/>
        <v/>
      </c>
      <c r="E12" s="80" t="str">
        <f>IF(AND(初始录入!$M$12="试卷",$A12&lt;&gt;"",E$6&lt;&gt;""),成绩录入!BC16,"")</f>
        <v/>
      </c>
      <c r="F12" s="80" t="str">
        <f>IF(AND(初始录入!$M$12="试卷",$A12&lt;&gt;"",F$6&lt;&gt;""),成绩录入!BD16,"")</f>
        <v/>
      </c>
      <c r="G12" s="80" t="str">
        <f>IF(AND(初始录入!$M$12="试卷",$A12&lt;&gt;"",G$6&lt;&gt;""),成绩录入!BE16,"")</f>
        <v/>
      </c>
      <c r="H12" s="80" t="str">
        <f>IF(AND(初始录入!$M$12="试卷",$A12&lt;&gt;"",H$6&lt;&gt;""),成绩录入!BF16,"")</f>
        <v/>
      </c>
      <c r="I12" s="80" t="str">
        <f>IF(AND(初始录入!$M$12="试卷",$A12&lt;&gt;"",I$6&lt;&gt;""),成绩录入!BG16,"")</f>
        <v/>
      </c>
      <c r="J12" s="80" t="str">
        <f>IF(AND(初始录入!$M$12="试卷",$A12&lt;&gt;"",J$6&lt;&gt;""),成绩录入!BH16,"")</f>
        <v/>
      </c>
      <c r="K12" s="80" t="str">
        <f>IF(AND(初始录入!$M$12="试卷",$A12&lt;&gt;"",K$6&lt;&gt;""),成绩录入!BI16,"")</f>
        <v/>
      </c>
      <c r="L12" s="80" t="str">
        <f>IF(AND(初始录入!$M$12="试卷",$A12&lt;&gt;"",L$6&lt;&gt;""),成绩录入!BJ16,"")</f>
        <v/>
      </c>
      <c r="M12" s="80" t="str">
        <f>IF(AND(初始录入!$M$12="试卷",$A12&lt;&gt;"",M$6&lt;&gt;""),成绩录入!BK16,"")</f>
        <v/>
      </c>
      <c r="N12" s="80" t="str">
        <f>IF(AND(初始录入!$M$12="试卷",$A12&lt;&gt;"",N$6&lt;&gt;""),成绩录入!BL16,"")</f>
        <v/>
      </c>
      <c r="O12" s="80" t="str">
        <f>IF(AND(初始录入!$M$12="试卷",$A12&lt;&gt;"",O$6&lt;&gt;""),成绩录入!BM16,"")</f>
        <v/>
      </c>
      <c r="P12" s="80" t="str">
        <f>IF(AND(初始录入!$M$12="试卷",$A12&lt;&gt;"",P$6&lt;&gt;""),成绩录入!BN16,"")</f>
        <v/>
      </c>
      <c r="Q12" s="80" t="str">
        <f>IF(AND(初始录入!$M$12="试卷",$A12&lt;&gt;"",Q$6&lt;&gt;""),成绩录入!BO16,"")</f>
        <v/>
      </c>
      <c r="R12" s="80" t="str">
        <f>IF(AND(初始录入!$M$12="试卷",$A12&lt;&gt;"",R$6&lt;&gt;""),成绩录入!BP16,"")</f>
        <v/>
      </c>
      <c r="S12" s="80" t="str">
        <f>IF(AND(初始录入!$M$12="试卷",$A12&lt;&gt;"",S$6&lt;&gt;""),成绩录入!BQ16,"")</f>
        <v/>
      </c>
      <c r="T12" s="80" t="str">
        <f>IF(AND(初始录入!$M$12="试卷",$A12&lt;&gt;"",T$6&lt;&gt;""),成绩录入!BR16,"")</f>
        <v/>
      </c>
      <c r="U12" s="80" t="str">
        <f>IF(AND(初始录入!$M$12="试卷",$A12&lt;&gt;"",U$6&lt;&gt;""),成绩录入!BS16,"")</f>
        <v/>
      </c>
      <c r="V12" s="80" t="str">
        <f>IF(AND(初始录入!$M$12="试卷",$A12&lt;&gt;"",V$6&lt;&gt;""),成绩录入!BT16,"")</f>
        <v/>
      </c>
      <c r="W12" s="80" t="str">
        <f>IF(AND(初始录入!$M$12="试卷",$A12&lt;&gt;"",W$6&lt;&gt;""),成绩录入!BU16,"")</f>
        <v/>
      </c>
      <c r="X12" s="80" t="str">
        <f>IF(AND(初始录入!$M$12="试卷",$A12&lt;&gt;"",X$6&lt;&gt;""),成绩录入!BV16,"")</f>
        <v/>
      </c>
      <c r="Y12" s="80" t="str">
        <f>IF(AND(初始录入!$M$12="试卷",$A12&lt;&gt;"",Y$6&lt;&gt;""),成绩录入!BW16,"")</f>
        <v/>
      </c>
      <c r="Z12" s="80" t="str">
        <f>IF(AND(初始录入!$M$12="试卷",$A12&lt;&gt;"",Z$6&lt;&gt;""),成绩录入!BX16,"")</f>
        <v/>
      </c>
      <c r="AA12" s="80" t="str">
        <f>IF(AND(初始录入!$M$12="试卷",$A12&lt;&gt;"",AA$6&lt;&gt;""),成绩录入!BY16,"")</f>
        <v/>
      </c>
      <c r="AB12" s="80" t="str">
        <f>IF(AND(初始录入!$M$12="试卷",$A12&lt;&gt;"",AB$6&lt;&gt;""),成绩录入!BZ16,"")</f>
        <v/>
      </c>
      <c r="AC12" s="80" t="str">
        <f>IF(AND(初始录入!$M$12="试卷",$A12&lt;&gt;"",AC$6&lt;&gt;""),成绩录入!CA16,"")</f>
        <v/>
      </c>
      <c r="AD12" s="80" t="str">
        <f>IF(AND(初始录入!$M$12="试卷",$A12&lt;&gt;"",AD$6&lt;&gt;""),成绩录入!CB16,"")</f>
        <v/>
      </c>
      <c r="AE12" s="80" t="str">
        <f>IF(AND(初始录入!$M$12="试卷",$A12&lt;&gt;"",AE$6&lt;&gt;""),成绩录入!CC16,"")</f>
        <v/>
      </c>
      <c r="AF12" s="80" t="str">
        <f>IF(AND(初始录入!$M$12="试卷",$A12&lt;&gt;"",AF$6&lt;&gt;""),成绩录入!CD16,"")</f>
        <v/>
      </c>
      <c r="AG12" s="80" t="str">
        <f>IF(AND(初始录入!$M$12="试卷",$A12&lt;&gt;"",AG$6&lt;&gt;""),成绩录入!CE16,"")</f>
        <v/>
      </c>
      <c r="AH12" s="80" t="str">
        <f>IF(AND(初始录入!$M$12="试卷",$A12&lt;&gt;"",AH$6&lt;&gt;""),成绩录入!CF16,"")</f>
        <v/>
      </c>
      <c r="AI12" s="80" t="str">
        <f>IF(AND(初始录入!$M$12="试卷",$A12&lt;&gt;"",AI$6&lt;&gt;""),成绩录入!CG16,"")</f>
        <v/>
      </c>
      <c r="AJ12" s="80" t="str">
        <f>IF(AND(初始录入!$M$12="试卷",$A12&lt;&gt;"",AJ$6&lt;&gt;""),成绩录入!CH16,"")</f>
        <v/>
      </c>
      <c r="AK12" s="80" t="str">
        <f>IF(AND(初始录入!$M$12="试卷",$A12&lt;&gt;"",AK$6&lt;&gt;""),成绩录入!CI16,"")</f>
        <v/>
      </c>
      <c r="AL12" s="80" t="str">
        <f>IF(AND(初始录入!$M$12="试卷",$A12&lt;&gt;"",AL$6&lt;&gt;""),成绩录入!CJ16,"")</f>
        <v/>
      </c>
      <c r="AM12" s="80" t="str">
        <f>IF(AND(初始录入!$M$12="试卷",$A12&lt;&gt;"",AM$6&lt;&gt;""),成绩录入!CK16,"")</f>
        <v/>
      </c>
      <c r="AN12" s="80" t="str">
        <f>IF(AND(初始录入!$M$12="试卷",$A12&lt;&gt;"",AN$6&lt;&gt;""),成绩录入!CL16,"")</f>
        <v/>
      </c>
      <c r="AO12" s="80" t="str">
        <f>IF(AND(初始录入!$M$12="试卷",$A12&lt;&gt;"",AO$6&lt;&gt;""),成绩录入!CM16,"")</f>
        <v/>
      </c>
      <c r="AP12" s="80" t="str">
        <f>IF(AND(初始录入!$M$12="试卷",$A12&lt;&gt;"",AP$6&lt;&gt;""),成绩录入!CN16,"")</f>
        <v/>
      </c>
      <c r="AQ12" s="80" t="str">
        <f>IF(AND(初始录入!$M$12="试卷",$A12&lt;&gt;"",AQ$6&lt;&gt;""),成绩录入!CO16,"")</f>
        <v/>
      </c>
      <c r="AR12" s="80" t="str">
        <f>IF(AND(初始录入!$M$12="试卷",$A12&lt;&gt;"",AR$6&lt;&gt;""),成绩录入!CP16,"")</f>
        <v/>
      </c>
      <c r="AS12" s="80" t="str">
        <f>IF(AND(初始录入!$M$12="试卷",$A12&lt;&gt;"",AS$6&lt;&gt;""),成绩录入!CQ16,"")</f>
        <v/>
      </c>
      <c r="AT12" s="80" t="str">
        <f>IF(AND(初始录入!$M$12="试卷",$A12&lt;&gt;"",AT$6&lt;&gt;""),成绩录入!CR16,"")</f>
        <v/>
      </c>
      <c r="AU12" s="80" t="str">
        <f>IF(AND(初始录入!$M$12="试卷",$A12&lt;&gt;"",AU$6&lt;&gt;""),成绩录入!CS16,"")</f>
        <v/>
      </c>
      <c r="AV12" s="80" t="str">
        <f>IF(AND(初始录入!$M$12="试卷",$A12&lt;&gt;"",AV$6&lt;&gt;""),成绩录入!CT16,"")</f>
        <v/>
      </c>
      <c r="AW12" s="80" t="str">
        <f>IF(AND(初始录入!$M$12="试卷",$A12&lt;&gt;"",AW$6&lt;&gt;""),成绩录入!CU16,"")</f>
        <v/>
      </c>
      <c r="AX12" s="80" t="str">
        <f>IF(AND(初始录入!$M$12="试卷",$A12&lt;&gt;"",AX$6&lt;&gt;""),成绩录入!CV16,"")</f>
        <v/>
      </c>
      <c r="AY12" s="80" t="str">
        <f>IF(AND(初始录入!$M$12="试卷",$A12&lt;&gt;"",AY$6&lt;&gt;""),成绩录入!CW16,"")</f>
        <v/>
      </c>
      <c r="AZ12" s="80" t="str">
        <f>IF(AND(初始录入!$M$12="试卷",$A12&lt;&gt;"",AZ$6&lt;&gt;""),成绩录入!CX16,"")</f>
        <v/>
      </c>
      <c r="BA12" s="80" t="str">
        <f>IF(AND(初始录入!$M$12="试卷",$A12&lt;&gt;"",BA$6&lt;&gt;""),成绩录入!CY16,"")</f>
        <v/>
      </c>
      <c r="BB12" s="80" t="str">
        <f>IF(AND(初始录入!$M$12="试卷",$A12&lt;&gt;"",BB$6&lt;&gt;""),成绩录入!CZ16,"")</f>
        <v/>
      </c>
      <c r="BC12" s="80" t="str">
        <f>IF(AND(初始录入!$M$12="试卷",$A12&lt;&gt;"",BC$6&lt;&gt;""),成绩录入!DA16,"")</f>
        <v/>
      </c>
      <c r="BD12" s="80" t="str">
        <f>IF(AND(初始录入!$M$12="试卷",$A12&lt;&gt;"",BD$6&lt;&gt;""),成绩录入!DB16,"")</f>
        <v/>
      </c>
      <c r="BE12" s="80" t="str">
        <f>IF(AND(初始录入!$M$12="试卷",$A12&lt;&gt;"",BE$6&lt;&gt;""),成绩录入!DC16,"")</f>
        <v/>
      </c>
      <c r="BF12" s="80" t="str">
        <f>IF(AND(初始录入!$M$12="试卷",$A12&lt;&gt;"",BF$6&lt;&gt;""),成绩录入!DD16,"")</f>
        <v/>
      </c>
      <c r="BG12" s="80" t="str">
        <f>IF(AND(初始录入!$M$12="试卷",$A12&lt;&gt;"",BG$6&lt;&gt;""),成绩录入!DE16,"")</f>
        <v/>
      </c>
      <c r="BH12" s="80" t="str">
        <f>IF(AND(初始录入!$M$12="试卷",$A12&lt;&gt;"",BH$6&lt;&gt;""),成绩录入!DF16,"")</f>
        <v/>
      </c>
      <c r="BI12" s="80" t="str">
        <f>IF(AND(初始录入!$M$12="试卷",$A12&lt;&gt;"",BI$6&lt;&gt;""),成绩录入!DG16,"")</f>
        <v/>
      </c>
      <c r="BJ12" s="80" t="str">
        <f>IF(AND(初始录入!$M$12="试卷",$A12&lt;&gt;"",BJ$6&lt;&gt;""),成绩录入!DH16,"")</f>
        <v/>
      </c>
      <c r="BK12" s="80" t="str">
        <f>IF(AND(初始录入!$M$12="试卷",$A12&lt;&gt;"",BK$6&lt;&gt;""),成绩录入!DI16,"")</f>
        <v/>
      </c>
      <c r="BL12" s="80" t="str">
        <f>IF(AND(初始录入!$M$12="试卷",$A12&lt;&gt;"",BL$6&lt;&gt;""),成绩录入!DJ16,"")</f>
        <v/>
      </c>
      <c r="BM12" s="80" t="str">
        <f>IF(AND(初始录入!$M$12="试卷",$A12&lt;&gt;"",BM$6&lt;&gt;""),成绩录入!DK16,"")</f>
        <v/>
      </c>
      <c r="BN12" s="80" t="str">
        <f>IF(AND(初始录入!$M$12="试卷",$A12&lt;&gt;"",BN$6&lt;&gt;""),成绩录入!DL16,"")</f>
        <v/>
      </c>
      <c r="BO12" s="80" t="str">
        <f>IF(AND(初始录入!$M$12="试卷",$A12&lt;&gt;"",BO$6&lt;&gt;""),成绩录入!DM16,"")</f>
        <v/>
      </c>
      <c r="BP12" s="80" t="str">
        <f>IF(AND(初始录入!$M$12="试卷",$A12&lt;&gt;"",BP$6&lt;&gt;""),成绩录入!DN16,"")</f>
        <v/>
      </c>
      <c r="BQ12" s="80" t="str">
        <f>IF(AND(初始录入!$M$12="试卷",$A12&lt;&gt;"",BQ$6&lt;&gt;""),成绩录入!DO16,"")</f>
        <v/>
      </c>
      <c r="BR12" s="80" t="str">
        <f>IF(AND(初始录入!$M$12="试卷",$A12&lt;&gt;"",BR$6&lt;&gt;""),成绩录入!DP16,"")</f>
        <v/>
      </c>
      <c r="BS12" s="80" t="str">
        <f>IF(AND(初始录入!$M$12="试卷",$A12&lt;&gt;"",BS$6&lt;&gt;""),成绩录入!DQ16,"")</f>
        <v/>
      </c>
      <c r="BT12" s="80" t="str">
        <f>IF(AND(初始录入!$M$12="试卷",$A12&lt;&gt;"",BT$6&lt;&gt;""),成绩录入!DR16,"")</f>
        <v/>
      </c>
      <c r="BU12" s="80" t="str">
        <f>IF(AND(初始录入!$M$12="试卷",$A12&lt;&gt;"",BU$6&lt;&gt;""),成绩录入!DS16,"")</f>
        <v/>
      </c>
      <c r="BV12" s="80" t="str">
        <f>IF(AND(初始录入!$M$12="试卷",$A12&lt;&gt;"",BV$6&lt;&gt;""),成绩录入!DT16,"")</f>
        <v/>
      </c>
      <c r="BW12" s="80" t="str">
        <f>IF(AND(初始录入!$M$12="试卷",$A12&lt;&gt;"",BW$6&lt;&gt;""),成绩录入!DU16,"")</f>
        <v/>
      </c>
      <c r="BX12" s="80" t="str">
        <f>IF(AND(初始录入!$M$12="试卷",$A12&lt;&gt;"",BX$6&lt;&gt;""),成绩录入!DV16,"")</f>
        <v/>
      </c>
      <c r="BY12" s="80" t="str">
        <f>IF(AND(初始录入!$M$12="试卷",$A12&lt;&gt;"",BY$6&lt;&gt;""),成绩录入!DW16,"")</f>
        <v/>
      </c>
      <c r="BZ12" s="80" t="str">
        <f>IF(AND(初始录入!$M$12="试卷",$A12&lt;&gt;"",BZ$6&lt;&gt;""),成绩录入!DX16,"")</f>
        <v/>
      </c>
      <c r="CA12" s="80" t="str">
        <f>IF(AND(初始录入!$M$12="试卷",$A12&lt;&gt;"",CA$6&lt;&gt;""),成绩录入!DY16,"")</f>
        <v/>
      </c>
      <c r="CB12" s="80" t="str">
        <f>IF(AND(初始录入!$M$12="试卷",$A12&lt;&gt;"",CB$6&lt;&gt;""),成绩录入!DZ16,"")</f>
        <v/>
      </c>
      <c r="CC12" s="80" t="str">
        <f>IF(AND(初始录入!$M$12="试卷",$A12&lt;&gt;"",CC$6&lt;&gt;""),成绩录入!EA16,"")</f>
        <v/>
      </c>
      <c r="CD12" s="80" t="str">
        <f>IF(AND(初始录入!$M$12="试卷",$A12&lt;&gt;"",CD$6&lt;&gt;""),成绩录入!EB16,"")</f>
        <v/>
      </c>
      <c r="CE12" s="80" t="str">
        <f>IF(AND(初始录入!$M$12="试卷",$A12&lt;&gt;"",CE$6&lt;&gt;""),成绩录入!EC16,"")</f>
        <v/>
      </c>
      <c r="CF12" s="80" t="str">
        <f>IF(AND(初始录入!$M$12="试卷",$A12&lt;&gt;"",CF$6&lt;&gt;""),成绩录入!ED16,"")</f>
        <v/>
      </c>
      <c r="CG12" s="80" t="str">
        <f>IF(AND(初始录入!$M$12="试卷",$A12&lt;&gt;"",CG$6&lt;&gt;""),成绩录入!EE16,"")</f>
        <v/>
      </c>
      <c r="CH12" s="80" t="str">
        <f>IF(AND(初始录入!$M$12="试卷",$A12&lt;&gt;"",CH$6&lt;&gt;""),成绩录入!EF16,"")</f>
        <v/>
      </c>
      <c r="CI12" s="80" t="str">
        <f>IF(AND(初始录入!$M$12="试卷",$A12&lt;&gt;"",CI$6&lt;&gt;""),成绩录入!EG16,"")</f>
        <v/>
      </c>
      <c r="CJ12" s="80" t="str">
        <f>IF(AND(初始录入!$M$12="试卷",$A12&lt;&gt;"",CJ$6&lt;&gt;""),成绩录入!EH16,"")</f>
        <v/>
      </c>
      <c r="CK12" s="80" t="str">
        <f>IF(AND(初始录入!$M$12="试卷",$A12&lt;&gt;"",CK$6&lt;&gt;""),成绩录入!EI16,"")</f>
        <v/>
      </c>
      <c r="CL12" s="80" t="str">
        <f>IF(AND(初始录入!$M$12="试卷",$A12&lt;&gt;"",CL$6&lt;&gt;""),成绩录入!EJ16,"")</f>
        <v/>
      </c>
      <c r="CM12" s="80" t="str">
        <f>IF(AND(初始录入!$M$12="试卷",$A12&lt;&gt;"",CM$6&lt;&gt;""),成绩录入!EK16,"")</f>
        <v/>
      </c>
      <c r="CN12" s="80" t="str">
        <f>IF(AND(初始录入!$M$12="试卷",$A12&lt;&gt;"",CN$6&lt;&gt;""),成绩录入!EL16,"")</f>
        <v/>
      </c>
      <c r="CO12" s="80" t="str">
        <f>IF(AND(初始录入!$M$12="试卷",$A12&lt;&gt;"",CO$6&lt;&gt;""),成绩录入!EM16,"")</f>
        <v/>
      </c>
      <c r="CP12" s="80" t="str">
        <f>IF(AND(初始录入!$M$12="试卷",$A12&lt;&gt;"",CP$6&lt;&gt;""),成绩录入!EN16,"")</f>
        <v/>
      </c>
      <c r="CQ12" s="80" t="str">
        <f>IF(AND(初始录入!$M$12="试卷",$A12&lt;&gt;"",CQ$6&lt;&gt;""),成绩录入!EO16,"")</f>
        <v/>
      </c>
      <c r="CR12" s="80" t="str">
        <f>IF(AND(初始录入!$M$12="试卷",$A12&lt;&gt;"",CR$6&lt;&gt;""),成绩录入!EP16,"")</f>
        <v/>
      </c>
      <c r="CS12" s="80" t="str">
        <f>IF(AND(初始录入!$M$12="试卷",$A12&lt;&gt;"",CS$6&lt;&gt;""),成绩录入!EQ16,"")</f>
        <v/>
      </c>
      <c r="CT12" s="80" t="str">
        <f>IF(AND(初始录入!$M$12="试卷",$A12&lt;&gt;"",CT$6&lt;&gt;""),成绩录入!ER16,"")</f>
        <v/>
      </c>
      <c r="CU12" s="80" t="str">
        <f>IF(AND(初始录入!$M$12="试卷",$A12&lt;&gt;"",CU$6&lt;&gt;""),成绩录入!ES16,"")</f>
        <v/>
      </c>
      <c r="CV12" s="80" t="str">
        <f>IF(AND(初始录入!$M$12="试卷",$A12&lt;&gt;"",CV$6&lt;&gt;""),成绩录入!ET16,"")</f>
        <v/>
      </c>
      <c r="CW12" s="80" t="str">
        <f>IF(AND(初始录入!$M$12="试卷",$A12&lt;&gt;"",CW$6&lt;&gt;""),成绩录入!EU16,"")</f>
        <v/>
      </c>
      <c r="CX12" s="80" t="str">
        <f>IF(AND(初始录入!$M$12="试卷",$A12&lt;&gt;"",CX$6&lt;&gt;""),成绩录入!EV16,"")</f>
        <v/>
      </c>
      <c r="CY12" s="80" t="str">
        <f>IF(AND(初始录入!$M$12="试卷",$A12&lt;&gt;"",CY$6&lt;&gt;""),成绩录入!EW16,"")</f>
        <v/>
      </c>
      <c r="CZ12" s="80" t="str">
        <f>IF(AND(初始录入!$M$12="试卷",$A12&lt;&gt;"",CZ$6&lt;&gt;""),成绩录入!EX16,"")</f>
        <v/>
      </c>
    </row>
    <row r="13" s="125" customFormat="1" ht="24.95" customHeight="1" spans="1:104">
      <c r="A13" s="80" t="str">
        <f>IF(初始录入!$M$12="试卷",初始录入!A19,"")</f>
        <v/>
      </c>
      <c r="B13" s="80" t="str">
        <f>IF(AND(初始录入!$M$12="试卷",$A13&lt;&gt;""),初始录入!B19,"")</f>
        <v/>
      </c>
      <c r="C13" s="80" t="str">
        <f>IF(AND(初始录入!$M$12="试卷",$A13&lt;&gt;""),初始录入!C19,"")</f>
        <v/>
      </c>
      <c r="D13" s="80" t="str">
        <f t="shared" si="0"/>
        <v/>
      </c>
      <c r="E13" s="80" t="str">
        <f>IF(AND(初始录入!$M$12="试卷",$A13&lt;&gt;"",E$6&lt;&gt;""),成绩录入!BC17,"")</f>
        <v/>
      </c>
      <c r="F13" s="80" t="str">
        <f>IF(AND(初始录入!$M$12="试卷",$A13&lt;&gt;"",F$6&lt;&gt;""),成绩录入!BD17,"")</f>
        <v/>
      </c>
      <c r="G13" s="80" t="str">
        <f>IF(AND(初始录入!$M$12="试卷",$A13&lt;&gt;"",G$6&lt;&gt;""),成绩录入!BE17,"")</f>
        <v/>
      </c>
      <c r="H13" s="80" t="str">
        <f>IF(AND(初始录入!$M$12="试卷",$A13&lt;&gt;"",H$6&lt;&gt;""),成绩录入!BF17,"")</f>
        <v/>
      </c>
      <c r="I13" s="80" t="str">
        <f>IF(AND(初始录入!$M$12="试卷",$A13&lt;&gt;"",I$6&lt;&gt;""),成绩录入!BG17,"")</f>
        <v/>
      </c>
      <c r="J13" s="80" t="str">
        <f>IF(AND(初始录入!$M$12="试卷",$A13&lt;&gt;"",J$6&lt;&gt;""),成绩录入!BH17,"")</f>
        <v/>
      </c>
      <c r="K13" s="80" t="str">
        <f>IF(AND(初始录入!$M$12="试卷",$A13&lt;&gt;"",K$6&lt;&gt;""),成绩录入!BI17,"")</f>
        <v/>
      </c>
      <c r="L13" s="80" t="str">
        <f>IF(AND(初始录入!$M$12="试卷",$A13&lt;&gt;"",L$6&lt;&gt;""),成绩录入!BJ17,"")</f>
        <v/>
      </c>
      <c r="M13" s="80" t="str">
        <f>IF(AND(初始录入!$M$12="试卷",$A13&lt;&gt;"",M$6&lt;&gt;""),成绩录入!BK17,"")</f>
        <v/>
      </c>
      <c r="N13" s="80" t="str">
        <f>IF(AND(初始录入!$M$12="试卷",$A13&lt;&gt;"",N$6&lt;&gt;""),成绩录入!BL17,"")</f>
        <v/>
      </c>
      <c r="O13" s="80" t="str">
        <f>IF(AND(初始录入!$M$12="试卷",$A13&lt;&gt;"",O$6&lt;&gt;""),成绩录入!BM17,"")</f>
        <v/>
      </c>
      <c r="P13" s="80" t="str">
        <f>IF(AND(初始录入!$M$12="试卷",$A13&lt;&gt;"",P$6&lt;&gt;""),成绩录入!BN17,"")</f>
        <v/>
      </c>
      <c r="Q13" s="80" t="str">
        <f>IF(AND(初始录入!$M$12="试卷",$A13&lt;&gt;"",Q$6&lt;&gt;""),成绩录入!BO17,"")</f>
        <v/>
      </c>
      <c r="R13" s="80" t="str">
        <f>IF(AND(初始录入!$M$12="试卷",$A13&lt;&gt;"",R$6&lt;&gt;""),成绩录入!BP17,"")</f>
        <v/>
      </c>
      <c r="S13" s="80" t="str">
        <f>IF(AND(初始录入!$M$12="试卷",$A13&lt;&gt;"",S$6&lt;&gt;""),成绩录入!BQ17,"")</f>
        <v/>
      </c>
      <c r="T13" s="80" t="str">
        <f>IF(AND(初始录入!$M$12="试卷",$A13&lt;&gt;"",T$6&lt;&gt;""),成绩录入!BR17,"")</f>
        <v/>
      </c>
      <c r="U13" s="80" t="str">
        <f>IF(AND(初始录入!$M$12="试卷",$A13&lt;&gt;"",U$6&lt;&gt;""),成绩录入!BS17,"")</f>
        <v/>
      </c>
      <c r="V13" s="80" t="str">
        <f>IF(AND(初始录入!$M$12="试卷",$A13&lt;&gt;"",V$6&lt;&gt;""),成绩录入!BT17,"")</f>
        <v/>
      </c>
      <c r="W13" s="80" t="str">
        <f>IF(AND(初始录入!$M$12="试卷",$A13&lt;&gt;"",W$6&lt;&gt;""),成绩录入!BU17,"")</f>
        <v/>
      </c>
      <c r="X13" s="80" t="str">
        <f>IF(AND(初始录入!$M$12="试卷",$A13&lt;&gt;"",X$6&lt;&gt;""),成绩录入!BV17,"")</f>
        <v/>
      </c>
      <c r="Y13" s="80" t="str">
        <f>IF(AND(初始录入!$M$12="试卷",$A13&lt;&gt;"",Y$6&lt;&gt;""),成绩录入!BW17,"")</f>
        <v/>
      </c>
      <c r="Z13" s="80" t="str">
        <f>IF(AND(初始录入!$M$12="试卷",$A13&lt;&gt;"",Z$6&lt;&gt;""),成绩录入!BX17,"")</f>
        <v/>
      </c>
      <c r="AA13" s="80" t="str">
        <f>IF(AND(初始录入!$M$12="试卷",$A13&lt;&gt;"",AA$6&lt;&gt;""),成绩录入!BY17,"")</f>
        <v/>
      </c>
      <c r="AB13" s="80" t="str">
        <f>IF(AND(初始录入!$M$12="试卷",$A13&lt;&gt;"",AB$6&lt;&gt;""),成绩录入!BZ17,"")</f>
        <v/>
      </c>
      <c r="AC13" s="80" t="str">
        <f>IF(AND(初始录入!$M$12="试卷",$A13&lt;&gt;"",AC$6&lt;&gt;""),成绩录入!CA17,"")</f>
        <v/>
      </c>
      <c r="AD13" s="80" t="str">
        <f>IF(AND(初始录入!$M$12="试卷",$A13&lt;&gt;"",AD$6&lt;&gt;""),成绩录入!CB17,"")</f>
        <v/>
      </c>
      <c r="AE13" s="80" t="str">
        <f>IF(AND(初始录入!$M$12="试卷",$A13&lt;&gt;"",AE$6&lt;&gt;""),成绩录入!CC17,"")</f>
        <v/>
      </c>
      <c r="AF13" s="80" t="str">
        <f>IF(AND(初始录入!$M$12="试卷",$A13&lt;&gt;"",AF$6&lt;&gt;""),成绩录入!CD17,"")</f>
        <v/>
      </c>
      <c r="AG13" s="80" t="str">
        <f>IF(AND(初始录入!$M$12="试卷",$A13&lt;&gt;"",AG$6&lt;&gt;""),成绩录入!CE17,"")</f>
        <v/>
      </c>
      <c r="AH13" s="80" t="str">
        <f>IF(AND(初始录入!$M$12="试卷",$A13&lt;&gt;"",AH$6&lt;&gt;""),成绩录入!CF17,"")</f>
        <v/>
      </c>
      <c r="AI13" s="80" t="str">
        <f>IF(AND(初始录入!$M$12="试卷",$A13&lt;&gt;"",AI$6&lt;&gt;""),成绩录入!CG17,"")</f>
        <v/>
      </c>
      <c r="AJ13" s="80" t="str">
        <f>IF(AND(初始录入!$M$12="试卷",$A13&lt;&gt;"",AJ$6&lt;&gt;""),成绩录入!CH17,"")</f>
        <v/>
      </c>
      <c r="AK13" s="80" t="str">
        <f>IF(AND(初始录入!$M$12="试卷",$A13&lt;&gt;"",AK$6&lt;&gt;""),成绩录入!CI17,"")</f>
        <v/>
      </c>
      <c r="AL13" s="80" t="str">
        <f>IF(AND(初始录入!$M$12="试卷",$A13&lt;&gt;"",AL$6&lt;&gt;""),成绩录入!CJ17,"")</f>
        <v/>
      </c>
      <c r="AM13" s="80" t="str">
        <f>IF(AND(初始录入!$M$12="试卷",$A13&lt;&gt;"",AM$6&lt;&gt;""),成绩录入!CK17,"")</f>
        <v/>
      </c>
      <c r="AN13" s="80" t="str">
        <f>IF(AND(初始录入!$M$12="试卷",$A13&lt;&gt;"",AN$6&lt;&gt;""),成绩录入!CL17,"")</f>
        <v/>
      </c>
      <c r="AO13" s="80" t="str">
        <f>IF(AND(初始录入!$M$12="试卷",$A13&lt;&gt;"",AO$6&lt;&gt;""),成绩录入!CM17,"")</f>
        <v/>
      </c>
      <c r="AP13" s="80" t="str">
        <f>IF(AND(初始录入!$M$12="试卷",$A13&lt;&gt;"",AP$6&lt;&gt;""),成绩录入!CN17,"")</f>
        <v/>
      </c>
      <c r="AQ13" s="80" t="str">
        <f>IF(AND(初始录入!$M$12="试卷",$A13&lt;&gt;"",AQ$6&lt;&gt;""),成绩录入!CO17,"")</f>
        <v/>
      </c>
      <c r="AR13" s="80" t="str">
        <f>IF(AND(初始录入!$M$12="试卷",$A13&lt;&gt;"",AR$6&lt;&gt;""),成绩录入!CP17,"")</f>
        <v/>
      </c>
      <c r="AS13" s="80" t="str">
        <f>IF(AND(初始录入!$M$12="试卷",$A13&lt;&gt;"",AS$6&lt;&gt;""),成绩录入!CQ17,"")</f>
        <v/>
      </c>
      <c r="AT13" s="80" t="str">
        <f>IF(AND(初始录入!$M$12="试卷",$A13&lt;&gt;"",AT$6&lt;&gt;""),成绩录入!CR17,"")</f>
        <v/>
      </c>
      <c r="AU13" s="80" t="str">
        <f>IF(AND(初始录入!$M$12="试卷",$A13&lt;&gt;"",AU$6&lt;&gt;""),成绩录入!CS17,"")</f>
        <v/>
      </c>
      <c r="AV13" s="80" t="str">
        <f>IF(AND(初始录入!$M$12="试卷",$A13&lt;&gt;"",AV$6&lt;&gt;""),成绩录入!CT17,"")</f>
        <v/>
      </c>
      <c r="AW13" s="80" t="str">
        <f>IF(AND(初始录入!$M$12="试卷",$A13&lt;&gt;"",AW$6&lt;&gt;""),成绩录入!CU17,"")</f>
        <v/>
      </c>
      <c r="AX13" s="80" t="str">
        <f>IF(AND(初始录入!$M$12="试卷",$A13&lt;&gt;"",AX$6&lt;&gt;""),成绩录入!CV17,"")</f>
        <v/>
      </c>
      <c r="AY13" s="80" t="str">
        <f>IF(AND(初始录入!$M$12="试卷",$A13&lt;&gt;"",AY$6&lt;&gt;""),成绩录入!CW17,"")</f>
        <v/>
      </c>
      <c r="AZ13" s="80" t="str">
        <f>IF(AND(初始录入!$M$12="试卷",$A13&lt;&gt;"",AZ$6&lt;&gt;""),成绩录入!CX17,"")</f>
        <v/>
      </c>
      <c r="BA13" s="80" t="str">
        <f>IF(AND(初始录入!$M$12="试卷",$A13&lt;&gt;"",BA$6&lt;&gt;""),成绩录入!CY17,"")</f>
        <v/>
      </c>
      <c r="BB13" s="80" t="str">
        <f>IF(AND(初始录入!$M$12="试卷",$A13&lt;&gt;"",BB$6&lt;&gt;""),成绩录入!CZ17,"")</f>
        <v/>
      </c>
      <c r="BC13" s="80" t="str">
        <f>IF(AND(初始录入!$M$12="试卷",$A13&lt;&gt;"",BC$6&lt;&gt;""),成绩录入!DA17,"")</f>
        <v/>
      </c>
      <c r="BD13" s="80" t="str">
        <f>IF(AND(初始录入!$M$12="试卷",$A13&lt;&gt;"",BD$6&lt;&gt;""),成绩录入!DB17,"")</f>
        <v/>
      </c>
      <c r="BE13" s="80" t="str">
        <f>IF(AND(初始录入!$M$12="试卷",$A13&lt;&gt;"",BE$6&lt;&gt;""),成绩录入!DC17,"")</f>
        <v/>
      </c>
      <c r="BF13" s="80" t="str">
        <f>IF(AND(初始录入!$M$12="试卷",$A13&lt;&gt;"",BF$6&lt;&gt;""),成绩录入!DD17,"")</f>
        <v/>
      </c>
      <c r="BG13" s="80" t="str">
        <f>IF(AND(初始录入!$M$12="试卷",$A13&lt;&gt;"",BG$6&lt;&gt;""),成绩录入!DE17,"")</f>
        <v/>
      </c>
      <c r="BH13" s="80" t="str">
        <f>IF(AND(初始录入!$M$12="试卷",$A13&lt;&gt;"",BH$6&lt;&gt;""),成绩录入!DF17,"")</f>
        <v/>
      </c>
      <c r="BI13" s="80" t="str">
        <f>IF(AND(初始录入!$M$12="试卷",$A13&lt;&gt;"",BI$6&lt;&gt;""),成绩录入!DG17,"")</f>
        <v/>
      </c>
      <c r="BJ13" s="80" t="str">
        <f>IF(AND(初始录入!$M$12="试卷",$A13&lt;&gt;"",BJ$6&lt;&gt;""),成绩录入!DH17,"")</f>
        <v/>
      </c>
      <c r="BK13" s="80" t="str">
        <f>IF(AND(初始录入!$M$12="试卷",$A13&lt;&gt;"",BK$6&lt;&gt;""),成绩录入!DI17,"")</f>
        <v/>
      </c>
      <c r="BL13" s="80" t="str">
        <f>IF(AND(初始录入!$M$12="试卷",$A13&lt;&gt;"",BL$6&lt;&gt;""),成绩录入!DJ17,"")</f>
        <v/>
      </c>
      <c r="BM13" s="80" t="str">
        <f>IF(AND(初始录入!$M$12="试卷",$A13&lt;&gt;"",BM$6&lt;&gt;""),成绩录入!DK17,"")</f>
        <v/>
      </c>
      <c r="BN13" s="80" t="str">
        <f>IF(AND(初始录入!$M$12="试卷",$A13&lt;&gt;"",BN$6&lt;&gt;""),成绩录入!DL17,"")</f>
        <v/>
      </c>
      <c r="BO13" s="80" t="str">
        <f>IF(AND(初始录入!$M$12="试卷",$A13&lt;&gt;"",BO$6&lt;&gt;""),成绩录入!DM17,"")</f>
        <v/>
      </c>
      <c r="BP13" s="80" t="str">
        <f>IF(AND(初始录入!$M$12="试卷",$A13&lt;&gt;"",BP$6&lt;&gt;""),成绩录入!DN17,"")</f>
        <v/>
      </c>
      <c r="BQ13" s="80" t="str">
        <f>IF(AND(初始录入!$M$12="试卷",$A13&lt;&gt;"",BQ$6&lt;&gt;""),成绩录入!DO17,"")</f>
        <v/>
      </c>
      <c r="BR13" s="80" t="str">
        <f>IF(AND(初始录入!$M$12="试卷",$A13&lt;&gt;"",BR$6&lt;&gt;""),成绩录入!DP17,"")</f>
        <v/>
      </c>
      <c r="BS13" s="80" t="str">
        <f>IF(AND(初始录入!$M$12="试卷",$A13&lt;&gt;"",BS$6&lt;&gt;""),成绩录入!DQ17,"")</f>
        <v/>
      </c>
      <c r="BT13" s="80" t="str">
        <f>IF(AND(初始录入!$M$12="试卷",$A13&lt;&gt;"",BT$6&lt;&gt;""),成绩录入!DR17,"")</f>
        <v/>
      </c>
      <c r="BU13" s="80" t="str">
        <f>IF(AND(初始录入!$M$12="试卷",$A13&lt;&gt;"",BU$6&lt;&gt;""),成绩录入!DS17,"")</f>
        <v/>
      </c>
      <c r="BV13" s="80" t="str">
        <f>IF(AND(初始录入!$M$12="试卷",$A13&lt;&gt;"",BV$6&lt;&gt;""),成绩录入!DT17,"")</f>
        <v/>
      </c>
      <c r="BW13" s="80" t="str">
        <f>IF(AND(初始录入!$M$12="试卷",$A13&lt;&gt;"",BW$6&lt;&gt;""),成绩录入!DU17,"")</f>
        <v/>
      </c>
      <c r="BX13" s="80" t="str">
        <f>IF(AND(初始录入!$M$12="试卷",$A13&lt;&gt;"",BX$6&lt;&gt;""),成绩录入!DV17,"")</f>
        <v/>
      </c>
      <c r="BY13" s="80" t="str">
        <f>IF(AND(初始录入!$M$12="试卷",$A13&lt;&gt;"",BY$6&lt;&gt;""),成绩录入!DW17,"")</f>
        <v/>
      </c>
      <c r="BZ13" s="80" t="str">
        <f>IF(AND(初始录入!$M$12="试卷",$A13&lt;&gt;"",BZ$6&lt;&gt;""),成绩录入!DX17,"")</f>
        <v/>
      </c>
      <c r="CA13" s="80" t="str">
        <f>IF(AND(初始录入!$M$12="试卷",$A13&lt;&gt;"",CA$6&lt;&gt;""),成绩录入!DY17,"")</f>
        <v/>
      </c>
      <c r="CB13" s="80" t="str">
        <f>IF(AND(初始录入!$M$12="试卷",$A13&lt;&gt;"",CB$6&lt;&gt;""),成绩录入!DZ17,"")</f>
        <v/>
      </c>
      <c r="CC13" s="80" t="str">
        <f>IF(AND(初始录入!$M$12="试卷",$A13&lt;&gt;"",CC$6&lt;&gt;""),成绩录入!EA17,"")</f>
        <v/>
      </c>
      <c r="CD13" s="80" t="str">
        <f>IF(AND(初始录入!$M$12="试卷",$A13&lt;&gt;"",CD$6&lt;&gt;""),成绩录入!EB17,"")</f>
        <v/>
      </c>
      <c r="CE13" s="80" t="str">
        <f>IF(AND(初始录入!$M$12="试卷",$A13&lt;&gt;"",CE$6&lt;&gt;""),成绩录入!EC17,"")</f>
        <v/>
      </c>
      <c r="CF13" s="80" t="str">
        <f>IF(AND(初始录入!$M$12="试卷",$A13&lt;&gt;"",CF$6&lt;&gt;""),成绩录入!ED17,"")</f>
        <v/>
      </c>
      <c r="CG13" s="80" t="str">
        <f>IF(AND(初始录入!$M$12="试卷",$A13&lt;&gt;"",CG$6&lt;&gt;""),成绩录入!EE17,"")</f>
        <v/>
      </c>
      <c r="CH13" s="80" t="str">
        <f>IF(AND(初始录入!$M$12="试卷",$A13&lt;&gt;"",CH$6&lt;&gt;""),成绩录入!EF17,"")</f>
        <v/>
      </c>
      <c r="CI13" s="80" t="str">
        <f>IF(AND(初始录入!$M$12="试卷",$A13&lt;&gt;"",CI$6&lt;&gt;""),成绩录入!EG17,"")</f>
        <v/>
      </c>
      <c r="CJ13" s="80" t="str">
        <f>IF(AND(初始录入!$M$12="试卷",$A13&lt;&gt;"",CJ$6&lt;&gt;""),成绩录入!EH17,"")</f>
        <v/>
      </c>
      <c r="CK13" s="80" t="str">
        <f>IF(AND(初始录入!$M$12="试卷",$A13&lt;&gt;"",CK$6&lt;&gt;""),成绩录入!EI17,"")</f>
        <v/>
      </c>
      <c r="CL13" s="80" t="str">
        <f>IF(AND(初始录入!$M$12="试卷",$A13&lt;&gt;"",CL$6&lt;&gt;""),成绩录入!EJ17,"")</f>
        <v/>
      </c>
      <c r="CM13" s="80" t="str">
        <f>IF(AND(初始录入!$M$12="试卷",$A13&lt;&gt;"",CM$6&lt;&gt;""),成绩录入!EK17,"")</f>
        <v/>
      </c>
      <c r="CN13" s="80" t="str">
        <f>IF(AND(初始录入!$M$12="试卷",$A13&lt;&gt;"",CN$6&lt;&gt;""),成绩录入!EL17,"")</f>
        <v/>
      </c>
      <c r="CO13" s="80" t="str">
        <f>IF(AND(初始录入!$M$12="试卷",$A13&lt;&gt;"",CO$6&lt;&gt;""),成绩录入!EM17,"")</f>
        <v/>
      </c>
      <c r="CP13" s="80" t="str">
        <f>IF(AND(初始录入!$M$12="试卷",$A13&lt;&gt;"",CP$6&lt;&gt;""),成绩录入!EN17,"")</f>
        <v/>
      </c>
      <c r="CQ13" s="80" t="str">
        <f>IF(AND(初始录入!$M$12="试卷",$A13&lt;&gt;"",CQ$6&lt;&gt;""),成绩录入!EO17,"")</f>
        <v/>
      </c>
      <c r="CR13" s="80" t="str">
        <f>IF(AND(初始录入!$M$12="试卷",$A13&lt;&gt;"",CR$6&lt;&gt;""),成绩录入!EP17,"")</f>
        <v/>
      </c>
      <c r="CS13" s="80" t="str">
        <f>IF(AND(初始录入!$M$12="试卷",$A13&lt;&gt;"",CS$6&lt;&gt;""),成绩录入!EQ17,"")</f>
        <v/>
      </c>
      <c r="CT13" s="80" t="str">
        <f>IF(AND(初始录入!$M$12="试卷",$A13&lt;&gt;"",CT$6&lt;&gt;""),成绩录入!ER17,"")</f>
        <v/>
      </c>
      <c r="CU13" s="80" t="str">
        <f>IF(AND(初始录入!$M$12="试卷",$A13&lt;&gt;"",CU$6&lt;&gt;""),成绩录入!ES17,"")</f>
        <v/>
      </c>
      <c r="CV13" s="80" t="str">
        <f>IF(AND(初始录入!$M$12="试卷",$A13&lt;&gt;"",CV$6&lt;&gt;""),成绩录入!ET17,"")</f>
        <v/>
      </c>
      <c r="CW13" s="80" t="str">
        <f>IF(AND(初始录入!$M$12="试卷",$A13&lt;&gt;"",CW$6&lt;&gt;""),成绩录入!EU17,"")</f>
        <v/>
      </c>
      <c r="CX13" s="80" t="str">
        <f>IF(AND(初始录入!$M$12="试卷",$A13&lt;&gt;"",CX$6&lt;&gt;""),成绩录入!EV17,"")</f>
        <v/>
      </c>
      <c r="CY13" s="80" t="str">
        <f>IF(AND(初始录入!$M$12="试卷",$A13&lt;&gt;"",CY$6&lt;&gt;""),成绩录入!EW17,"")</f>
        <v/>
      </c>
      <c r="CZ13" s="80" t="str">
        <f>IF(AND(初始录入!$M$12="试卷",$A13&lt;&gt;"",CZ$6&lt;&gt;""),成绩录入!EX17,"")</f>
        <v/>
      </c>
    </row>
    <row r="14" s="125" customFormat="1" ht="24.95" customHeight="1" spans="1:104">
      <c r="A14" s="80" t="str">
        <f>IF(初始录入!$M$12="试卷",初始录入!A20,"")</f>
        <v/>
      </c>
      <c r="B14" s="80" t="str">
        <f>IF(AND(初始录入!$M$12="试卷",$A14&lt;&gt;""),初始录入!B20,"")</f>
        <v/>
      </c>
      <c r="C14" s="80" t="str">
        <f>IF(AND(初始录入!$M$12="试卷",$A14&lt;&gt;""),初始录入!C20,"")</f>
        <v/>
      </c>
      <c r="D14" s="80" t="str">
        <f t="shared" si="0"/>
        <v/>
      </c>
      <c r="E14" s="80" t="str">
        <f>IF(AND(初始录入!$M$12="试卷",$A14&lt;&gt;"",E$6&lt;&gt;""),成绩录入!BC18,"")</f>
        <v/>
      </c>
      <c r="F14" s="80" t="str">
        <f>IF(AND(初始录入!$M$12="试卷",$A14&lt;&gt;"",F$6&lt;&gt;""),成绩录入!BD18,"")</f>
        <v/>
      </c>
      <c r="G14" s="80" t="str">
        <f>IF(AND(初始录入!$M$12="试卷",$A14&lt;&gt;"",G$6&lt;&gt;""),成绩录入!BE18,"")</f>
        <v/>
      </c>
      <c r="H14" s="80" t="str">
        <f>IF(AND(初始录入!$M$12="试卷",$A14&lt;&gt;"",H$6&lt;&gt;""),成绩录入!BF18,"")</f>
        <v/>
      </c>
      <c r="I14" s="80" t="str">
        <f>IF(AND(初始录入!$M$12="试卷",$A14&lt;&gt;"",I$6&lt;&gt;""),成绩录入!BG18,"")</f>
        <v/>
      </c>
      <c r="J14" s="80" t="str">
        <f>IF(AND(初始录入!$M$12="试卷",$A14&lt;&gt;"",J$6&lt;&gt;""),成绩录入!BH18,"")</f>
        <v/>
      </c>
      <c r="K14" s="80" t="str">
        <f>IF(AND(初始录入!$M$12="试卷",$A14&lt;&gt;"",K$6&lt;&gt;""),成绩录入!BI18,"")</f>
        <v/>
      </c>
      <c r="L14" s="80" t="str">
        <f>IF(AND(初始录入!$M$12="试卷",$A14&lt;&gt;"",L$6&lt;&gt;""),成绩录入!BJ18,"")</f>
        <v/>
      </c>
      <c r="M14" s="80" t="str">
        <f>IF(AND(初始录入!$M$12="试卷",$A14&lt;&gt;"",M$6&lt;&gt;""),成绩录入!BK18,"")</f>
        <v/>
      </c>
      <c r="N14" s="80" t="str">
        <f>IF(AND(初始录入!$M$12="试卷",$A14&lt;&gt;"",N$6&lt;&gt;""),成绩录入!BL18,"")</f>
        <v/>
      </c>
      <c r="O14" s="80" t="str">
        <f>IF(AND(初始录入!$M$12="试卷",$A14&lt;&gt;"",O$6&lt;&gt;""),成绩录入!BM18,"")</f>
        <v/>
      </c>
      <c r="P14" s="80" t="str">
        <f>IF(AND(初始录入!$M$12="试卷",$A14&lt;&gt;"",P$6&lt;&gt;""),成绩录入!BN18,"")</f>
        <v/>
      </c>
      <c r="Q14" s="80" t="str">
        <f>IF(AND(初始录入!$M$12="试卷",$A14&lt;&gt;"",Q$6&lt;&gt;""),成绩录入!BO18,"")</f>
        <v/>
      </c>
      <c r="R14" s="80" t="str">
        <f>IF(AND(初始录入!$M$12="试卷",$A14&lt;&gt;"",R$6&lt;&gt;""),成绩录入!BP18,"")</f>
        <v/>
      </c>
      <c r="S14" s="80" t="str">
        <f>IF(AND(初始录入!$M$12="试卷",$A14&lt;&gt;"",S$6&lt;&gt;""),成绩录入!BQ18,"")</f>
        <v/>
      </c>
      <c r="T14" s="80" t="str">
        <f>IF(AND(初始录入!$M$12="试卷",$A14&lt;&gt;"",T$6&lt;&gt;""),成绩录入!BR18,"")</f>
        <v/>
      </c>
      <c r="U14" s="80" t="str">
        <f>IF(AND(初始录入!$M$12="试卷",$A14&lt;&gt;"",U$6&lt;&gt;""),成绩录入!BS18,"")</f>
        <v/>
      </c>
      <c r="V14" s="80" t="str">
        <f>IF(AND(初始录入!$M$12="试卷",$A14&lt;&gt;"",V$6&lt;&gt;""),成绩录入!BT18,"")</f>
        <v/>
      </c>
      <c r="W14" s="80" t="str">
        <f>IF(AND(初始录入!$M$12="试卷",$A14&lt;&gt;"",W$6&lt;&gt;""),成绩录入!BU18,"")</f>
        <v/>
      </c>
      <c r="X14" s="80" t="str">
        <f>IF(AND(初始录入!$M$12="试卷",$A14&lt;&gt;"",X$6&lt;&gt;""),成绩录入!BV18,"")</f>
        <v/>
      </c>
      <c r="Y14" s="80" t="str">
        <f>IF(AND(初始录入!$M$12="试卷",$A14&lt;&gt;"",Y$6&lt;&gt;""),成绩录入!BW18,"")</f>
        <v/>
      </c>
      <c r="Z14" s="80" t="str">
        <f>IF(AND(初始录入!$M$12="试卷",$A14&lt;&gt;"",Z$6&lt;&gt;""),成绩录入!BX18,"")</f>
        <v/>
      </c>
      <c r="AA14" s="80" t="str">
        <f>IF(AND(初始录入!$M$12="试卷",$A14&lt;&gt;"",AA$6&lt;&gt;""),成绩录入!BY18,"")</f>
        <v/>
      </c>
      <c r="AB14" s="80" t="str">
        <f>IF(AND(初始录入!$M$12="试卷",$A14&lt;&gt;"",AB$6&lt;&gt;""),成绩录入!BZ18,"")</f>
        <v/>
      </c>
      <c r="AC14" s="80" t="str">
        <f>IF(AND(初始录入!$M$12="试卷",$A14&lt;&gt;"",AC$6&lt;&gt;""),成绩录入!CA18,"")</f>
        <v/>
      </c>
      <c r="AD14" s="80" t="str">
        <f>IF(AND(初始录入!$M$12="试卷",$A14&lt;&gt;"",AD$6&lt;&gt;""),成绩录入!CB18,"")</f>
        <v/>
      </c>
      <c r="AE14" s="80" t="str">
        <f>IF(AND(初始录入!$M$12="试卷",$A14&lt;&gt;"",AE$6&lt;&gt;""),成绩录入!CC18,"")</f>
        <v/>
      </c>
      <c r="AF14" s="80" t="str">
        <f>IF(AND(初始录入!$M$12="试卷",$A14&lt;&gt;"",AF$6&lt;&gt;""),成绩录入!CD18,"")</f>
        <v/>
      </c>
      <c r="AG14" s="80" t="str">
        <f>IF(AND(初始录入!$M$12="试卷",$A14&lt;&gt;"",AG$6&lt;&gt;""),成绩录入!CE18,"")</f>
        <v/>
      </c>
      <c r="AH14" s="80" t="str">
        <f>IF(AND(初始录入!$M$12="试卷",$A14&lt;&gt;"",AH$6&lt;&gt;""),成绩录入!CF18,"")</f>
        <v/>
      </c>
      <c r="AI14" s="80" t="str">
        <f>IF(AND(初始录入!$M$12="试卷",$A14&lt;&gt;"",AI$6&lt;&gt;""),成绩录入!CG18,"")</f>
        <v/>
      </c>
      <c r="AJ14" s="80" t="str">
        <f>IF(AND(初始录入!$M$12="试卷",$A14&lt;&gt;"",AJ$6&lt;&gt;""),成绩录入!CH18,"")</f>
        <v/>
      </c>
      <c r="AK14" s="80" t="str">
        <f>IF(AND(初始录入!$M$12="试卷",$A14&lt;&gt;"",AK$6&lt;&gt;""),成绩录入!CI18,"")</f>
        <v/>
      </c>
      <c r="AL14" s="80" t="str">
        <f>IF(AND(初始录入!$M$12="试卷",$A14&lt;&gt;"",AL$6&lt;&gt;""),成绩录入!CJ18,"")</f>
        <v/>
      </c>
      <c r="AM14" s="80" t="str">
        <f>IF(AND(初始录入!$M$12="试卷",$A14&lt;&gt;"",AM$6&lt;&gt;""),成绩录入!CK18,"")</f>
        <v/>
      </c>
      <c r="AN14" s="80" t="str">
        <f>IF(AND(初始录入!$M$12="试卷",$A14&lt;&gt;"",AN$6&lt;&gt;""),成绩录入!CL18,"")</f>
        <v/>
      </c>
      <c r="AO14" s="80" t="str">
        <f>IF(AND(初始录入!$M$12="试卷",$A14&lt;&gt;"",AO$6&lt;&gt;""),成绩录入!CM18,"")</f>
        <v/>
      </c>
      <c r="AP14" s="80" t="str">
        <f>IF(AND(初始录入!$M$12="试卷",$A14&lt;&gt;"",AP$6&lt;&gt;""),成绩录入!CN18,"")</f>
        <v/>
      </c>
      <c r="AQ14" s="80" t="str">
        <f>IF(AND(初始录入!$M$12="试卷",$A14&lt;&gt;"",AQ$6&lt;&gt;""),成绩录入!CO18,"")</f>
        <v/>
      </c>
      <c r="AR14" s="80" t="str">
        <f>IF(AND(初始录入!$M$12="试卷",$A14&lt;&gt;"",AR$6&lt;&gt;""),成绩录入!CP18,"")</f>
        <v/>
      </c>
      <c r="AS14" s="80" t="str">
        <f>IF(AND(初始录入!$M$12="试卷",$A14&lt;&gt;"",AS$6&lt;&gt;""),成绩录入!CQ18,"")</f>
        <v/>
      </c>
      <c r="AT14" s="80" t="str">
        <f>IF(AND(初始录入!$M$12="试卷",$A14&lt;&gt;"",AT$6&lt;&gt;""),成绩录入!CR18,"")</f>
        <v/>
      </c>
      <c r="AU14" s="80" t="str">
        <f>IF(AND(初始录入!$M$12="试卷",$A14&lt;&gt;"",AU$6&lt;&gt;""),成绩录入!CS18,"")</f>
        <v/>
      </c>
      <c r="AV14" s="80" t="str">
        <f>IF(AND(初始录入!$M$12="试卷",$A14&lt;&gt;"",AV$6&lt;&gt;""),成绩录入!CT18,"")</f>
        <v/>
      </c>
      <c r="AW14" s="80" t="str">
        <f>IF(AND(初始录入!$M$12="试卷",$A14&lt;&gt;"",AW$6&lt;&gt;""),成绩录入!CU18,"")</f>
        <v/>
      </c>
      <c r="AX14" s="80" t="str">
        <f>IF(AND(初始录入!$M$12="试卷",$A14&lt;&gt;"",AX$6&lt;&gt;""),成绩录入!CV18,"")</f>
        <v/>
      </c>
      <c r="AY14" s="80" t="str">
        <f>IF(AND(初始录入!$M$12="试卷",$A14&lt;&gt;"",AY$6&lt;&gt;""),成绩录入!CW18,"")</f>
        <v/>
      </c>
      <c r="AZ14" s="80" t="str">
        <f>IF(AND(初始录入!$M$12="试卷",$A14&lt;&gt;"",AZ$6&lt;&gt;""),成绩录入!CX18,"")</f>
        <v/>
      </c>
      <c r="BA14" s="80" t="str">
        <f>IF(AND(初始录入!$M$12="试卷",$A14&lt;&gt;"",BA$6&lt;&gt;""),成绩录入!CY18,"")</f>
        <v/>
      </c>
      <c r="BB14" s="80" t="str">
        <f>IF(AND(初始录入!$M$12="试卷",$A14&lt;&gt;"",BB$6&lt;&gt;""),成绩录入!CZ18,"")</f>
        <v/>
      </c>
      <c r="BC14" s="80" t="str">
        <f>IF(AND(初始录入!$M$12="试卷",$A14&lt;&gt;"",BC$6&lt;&gt;""),成绩录入!DA18,"")</f>
        <v/>
      </c>
      <c r="BD14" s="80" t="str">
        <f>IF(AND(初始录入!$M$12="试卷",$A14&lt;&gt;"",BD$6&lt;&gt;""),成绩录入!DB18,"")</f>
        <v/>
      </c>
      <c r="BE14" s="80" t="str">
        <f>IF(AND(初始录入!$M$12="试卷",$A14&lt;&gt;"",BE$6&lt;&gt;""),成绩录入!DC18,"")</f>
        <v/>
      </c>
      <c r="BF14" s="80" t="str">
        <f>IF(AND(初始录入!$M$12="试卷",$A14&lt;&gt;"",BF$6&lt;&gt;""),成绩录入!DD18,"")</f>
        <v/>
      </c>
      <c r="BG14" s="80" t="str">
        <f>IF(AND(初始录入!$M$12="试卷",$A14&lt;&gt;"",BG$6&lt;&gt;""),成绩录入!DE18,"")</f>
        <v/>
      </c>
      <c r="BH14" s="80" t="str">
        <f>IF(AND(初始录入!$M$12="试卷",$A14&lt;&gt;"",BH$6&lt;&gt;""),成绩录入!DF18,"")</f>
        <v/>
      </c>
      <c r="BI14" s="80" t="str">
        <f>IF(AND(初始录入!$M$12="试卷",$A14&lt;&gt;"",BI$6&lt;&gt;""),成绩录入!DG18,"")</f>
        <v/>
      </c>
      <c r="BJ14" s="80" t="str">
        <f>IF(AND(初始录入!$M$12="试卷",$A14&lt;&gt;"",BJ$6&lt;&gt;""),成绩录入!DH18,"")</f>
        <v/>
      </c>
      <c r="BK14" s="80" t="str">
        <f>IF(AND(初始录入!$M$12="试卷",$A14&lt;&gt;"",BK$6&lt;&gt;""),成绩录入!DI18,"")</f>
        <v/>
      </c>
      <c r="BL14" s="80" t="str">
        <f>IF(AND(初始录入!$M$12="试卷",$A14&lt;&gt;"",BL$6&lt;&gt;""),成绩录入!DJ18,"")</f>
        <v/>
      </c>
      <c r="BM14" s="80" t="str">
        <f>IF(AND(初始录入!$M$12="试卷",$A14&lt;&gt;"",BM$6&lt;&gt;""),成绩录入!DK18,"")</f>
        <v/>
      </c>
      <c r="BN14" s="80" t="str">
        <f>IF(AND(初始录入!$M$12="试卷",$A14&lt;&gt;"",BN$6&lt;&gt;""),成绩录入!DL18,"")</f>
        <v/>
      </c>
      <c r="BO14" s="80" t="str">
        <f>IF(AND(初始录入!$M$12="试卷",$A14&lt;&gt;"",BO$6&lt;&gt;""),成绩录入!DM18,"")</f>
        <v/>
      </c>
      <c r="BP14" s="80" t="str">
        <f>IF(AND(初始录入!$M$12="试卷",$A14&lt;&gt;"",BP$6&lt;&gt;""),成绩录入!DN18,"")</f>
        <v/>
      </c>
      <c r="BQ14" s="80" t="str">
        <f>IF(AND(初始录入!$M$12="试卷",$A14&lt;&gt;"",BQ$6&lt;&gt;""),成绩录入!DO18,"")</f>
        <v/>
      </c>
      <c r="BR14" s="80" t="str">
        <f>IF(AND(初始录入!$M$12="试卷",$A14&lt;&gt;"",BR$6&lt;&gt;""),成绩录入!DP18,"")</f>
        <v/>
      </c>
      <c r="BS14" s="80" t="str">
        <f>IF(AND(初始录入!$M$12="试卷",$A14&lt;&gt;"",BS$6&lt;&gt;""),成绩录入!DQ18,"")</f>
        <v/>
      </c>
      <c r="BT14" s="80" t="str">
        <f>IF(AND(初始录入!$M$12="试卷",$A14&lt;&gt;"",BT$6&lt;&gt;""),成绩录入!DR18,"")</f>
        <v/>
      </c>
      <c r="BU14" s="80" t="str">
        <f>IF(AND(初始录入!$M$12="试卷",$A14&lt;&gt;"",BU$6&lt;&gt;""),成绩录入!DS18,"")</f>
        <v/>
      </c>
      <c r="BV14" s="80" t="str">
        <f>IF(AND(初始录入!$M$12="试卷",$A14&lt;&gt;"",BV$6&lt;&gt;""),成绩录入!DT18,"")</f>
        <v/>
      </c>
      <c r="BW14" s="80" t="str">
        <f>IF(AND(初始录入!$M$12="试卷",$A14&lt;&gt;"",BW$6&lt;&gt;""),成绩录入!DU18,"")</f>
        <v/>
      </c>
      <c r="BX14" s="80" t="str">
        <f>IF(AND(初始录入!$M$12="试卷",$A14&lt;&gt;"",BX$6&lt;&gt;""),成绩录入!DV18,"")</f>
        <v/>
      </c>
      <c r="BY14" s="80" t="str">
        <f>IF(AND(初始录入!$M$12="试卷",$A14&lt;&gt;"",BY$6&lt;&gt;""),成绩录入!DW18,"")</f>
        <v/>
      </c>
      <c r="BZ14" s="80" t="str">
        <f>IF(AND(初始录入!$M$12="试卷",$A14&lt;&gt;"",BZ$6&lt;&gt;""),成绩录入!DX18,"")</f>
        <v/>
      </c>
      <c r="CA14" s="80" t="str">
        <f>IF(AND(初始录入!$M$12="试卷",$A14&lt;&gt;"",CA$6&lt;&gt;""),成绩录入!DY18,"")</f>
        <v/>
      </c>
      <c r="CB14" s="80" t="str">
        <f>IF(AND(初始录入!$M$12="试卷",$A14&lt;&gt;"",CB$6&lt;&gt;""),成绩录入!DZ18,"")</f>
        <v/>
      </c>
      <c r="CC14" s="80" t="str">
        <f>IF(AND(初始录入!$M$12="试卷",$A14&lt;&gt;"",CC$6&lt;&gt;""),成绩录入!EA18,"")</f>
        <v/>
      </c>
      <c r="CD14" s="80" t="str">
        <f>IF(AND(初始录入!$M$12="试卷",$A14&lt;&gt;"",CD$6&lt;&gt;""),成绩录入!EB18,"")</f>
        <v/>
      </c>
      <c r="CE14" s="80" t="str">
        <f>IF(AND(初始录入!$M$12="试卷",$A14&lt;&gt;"",CE$6&lt;&gt;""),成绩录入!EC18,"")</f>
        <v/>
      </c>
      <c r="CF14" s="80" t="str">
        <f>IF(AND(初始录入!$M$12="试卷",$A14&lt;&gt;"",CF$6&lt;&gt;""),成绩录入!ED18,"")</f>
        <v/>
      </c>
      <c r="CG14" s="80" t="str">
        <f>IF(AND(初始录入!$M$12="试卷",$A14&lt;&gt;"",CG$6&lt;&gt;""),成绩录入!EE18,"")</f>
        <v/>
      </c>
      <c r="CH14" s="80" t="str">
        <f>IF(AND(初始录入!$M$12="试卷",$A14&lt;&gt;"",CH$6&lt;&gt;""),成绩录入!EF18,"")</f>
        <v/>
      </c>
      <c r="CI14" s="80" t="str">
        <f>IF(AND(初始录入!$M$12="试卷",$A14&lt;&gt;"",CI$6&lt;&gt;""),成绩录入!EG18,"")</f>
        <v/>
      </c>
      <c r="CJ14" s="80" t="str">
        <f>IF(AND(初始录入!$M$12="试卷",$A14&lt;&gt;"",CJ$6&lt;&gt;""),成绩录入!EH18,"")</f>
        <v/>
      </c>
      <c r="CK14" s="80" t="str">
        <f>IF(AND(初始录入!$M$12="试卷",$A14&lt;&gt;"",CK$6&lt;&gt;""),成绩录入!EI18,"")</f>
        <v/>
      </c>
      <c r="CL14" s="80" t="str">
        <f>IF(AND(初始录入!$M$12="试卷",$A14&lt;&gt;"",CL$6&lt;&gt;""),成绩录入!EJ18,"")</f>
        <v/>
      </c>
      <c r="CM14" s="80" t="str">
        <f>IF(AND(初始录入!$M$12="试卷",$A14&lt;&gt;"",CM$6&lt;&gt;""),成绩录入!EK18,"")</f>
        <v/>
      </c>
      <c r="CN14" s="80" t="str">
        <f>IF(AND(初始录入!$M$12="试卷",$A14&lt;&gt;"",CN$6&lt;&gt;""),成绩录入!EL18,"")</f>
        <v/>
      </c>
      <c r="CO14" s="80" t="str">
        <f>IF(AND(初始录入!$M$12="试卷",$A14&lt;&gt;"",CO$6&lt;&gt;""),成绩录入!EM18,"")</f>
        <v/>
      </c>
      <c r="CP14" s="80" t="str">
        <f>IF(AND(初始录入!$M$12="试卷",$A14&lt;&gt;"",CP$6&lt;&gt;""),成绩录入!EN18,"")</f>
        <v/>
      </c>
      <c r="CQ14" s="80" t="str">
        <f>IF(AND(初始录入!$M$12="试卷",$A14&lt;&gt;"",CQ$6&lt;&gt;""),成绩录入!EO18,"")</f>
        <v/>
      </c>
      <c r="CR14" s="80" t="str">
        <f>IF(AND(初始录入!$M$12="试卷",$A14&lt;&gt;"",CR$6&lt;&gt;""),成绩录入!EP18,"")</f>
        <v/>
      </c>
      <c r="CS14" s="80" t="str">
        <f>IF(AND(初始录入!$M$12="试卷",$A14&lt;&gt;"",CS$6&lt;&gt;""),成绩录入!EQ18,"")</f>
        <v/>
      </c>
      <c r="CT14" s="80" t="str">
        <f>IF(AND(初始录入!$M$12="试卷",$A14&lt;&gt;"",CT$6&lt;&gt;""),成绩录入!ER18,"")</f>
        <v/>
      </c>
      <c r="CU14" s="80" t="str">
        <f>IF(AND(初始录入!$M$12="试卷",$A14&lt;&gt;"",CU$6&lt;&gt;""),成绩录入!ES18,"")</f>
        <v/>
      </c>
      <c r="CV14" s="80" t="str">
        <f>IF(AND(初始录入!$M$12="试卷",$A14&lt;&gt;"",CV$6&lt;&gt;""),成绩录入!ET18,"")</f>
        <v/>
      </c>
      <c r="CW14" s="80" t="str">
        <f>IF(AND(初始录入!$M$12="试卷",$A14&lt;&gt;"",CW$6&lt;&gt;""),成绩录入!EU18,"")</f>
        <v/>
      </c>
      <c r="CX14" s="80" t="str">
        <f>IF(AND(初始录入!$M$12="试卷",$A14&lt;&gt;"",CX$6&lt;&gt;""),成绩录入!EV18,"")</f>
        <v/>
      </c>
      <c r="CY14" s="80" t="str">
        <f>IF(AND(初始录入!$M$12="试卷",$A14&lt;&gt;"",CY$6&lt;&gt;""),成绩录入!EW18,"")</f>
        <v/>
      </c>
      <c r="CZ14" s="80" t="str">
        <f>IF(AND(初始录入!$M$12="试卷",$A14&lt;&gt;"",CZ$6&lt;&gt;""),成绩录入!EX18,"")</f>
        <v/>
      </c>
    </row>
    <row r="15" s="125" customFormat="1" ht="24.95" customHeight="1" spans="1:104">
      <c r="A15" s="80" t="str">
        <f>IF(初始录入!$M$12="试卷",初始录入!A21,"")</f>
        <v/>
      </c>
      <c r="B15" s="80" t="str">
        <f>IF(AND(初始录入!$M$12="试卷",$A15&lt;&gt;""),初始录入!B21,"")</f>
        <v/>
      </c>
      <c r="C15" s="80" t="str">
        <f>IF(AND(初始录入!$M$12="试卷",$A15&lt;&gt;""),初始录入!C21,"")</f>
        <v/>
      </c>
      <c r="D15" s="80" t="str">
        <f t="shared" si="0"/>
        <v/>
      </c>
      <c r="E15" s="80" t="str">
        <f>IF(AND(初始录入!$M$12="试卷",$A15&lt;&gt;"",E$6&lt;&gt;""),成绩录入!BC19,"")</f>
        <v/>
      </c>
      <c r="F15" s="80" t="str">
        <f>IF(AND(初始录入!$M$12="试卷",$A15&lt;&gt;"",F$6&lt;&gt;""),成绩录入!BD19,"")</f>
        <v/>
      </c>
      <c r="G15" s="80" t="str">
        <f>IF(AND(初始录入!$M$12="试卷",$A15&lt;&gt;"",G$6&lt;&gt;""),成绩录入!BE19,"")</f>
        <v/>
      </c>
      <c r="H15" s="80" t="str">
        <f>IF(AND(初始录入!$M$12="试卷",$A15&lt;&gt;"",H$6&lt;&gt;""),成绩录入!BF19,"")</f>
        <v/>
      </c>
      <c r="I15" s="80" t="str">
        <f>IF(AND(初始录入!$M$12="试卷",$A15&lt;&gt;"",I$6&lt;&gt;""),成绩录入!BG19,"")</f>
        <v/>
      </c>
      <c r="J15" s="80" t="str">
        <f>IF(AND(初始录入!$M$12="试卷",$A15&lt;&gt;"",J$6&lt;&gt;""),成绩录入!BH19,"")</f>
        <v/>
      </c>
      <c r="K15" s="80" t="str">
        <f>IF(AND(初始录入!$M$12="试卷",$A15&lt;&gt;"",K$6&lt;&gt;""),成绩录入!BI19,"")</f>
        <v/>
      </c>
      <c r="L15" s="80" t="str">
        <f>IF(AND(初始录入!$M$12="试卷",$A15&lt;&gt;"",L$6&lt;&gt;""),成绩录入!BJ19,"")</f>
        <v/>
      </c>
      <c r="M15" s="80" t="str">
        <f>IF(AND(初始录入!$M$12="试卷",$A15&lt;&gt;"",M$6&lt;&gt;""),成绩录入!BK19,"")</f>
        <v/>
      </c>
      <c r="N15" s="80" t="str">
        <f>IF(AND(初始录入!$M$12="试卷",$A15&lt;&gt;"",N$6&lt;&gt;""),成绩录入!BL19,"")</f>
        <v/>
      </c>
      <c r="O15" s="80" t="str">
        <f>IF(AND(初始录入!$M$12="试卷",$A15&lt;&gt;"",O$6&lt;&gt;""),成绩录入!BM19,"")</f>
        <v/>
      </c>
      <c r="P15" s="80" t="str">
        <f>IF(AND(初始录入!$M$12="试卷",$A15&lt;&gt;"",P$6&lt;&gt;""),成绩录入!BN19,"")</f>
        <v/>
      </c>
      <c r="Q15" s="80" t="str">
        <f>IF(AND(初始录入!$M$12="试卷",$A15&lt;&gt;"",Q$6&lt;&gt;""),成绩录入!BO19,"")</f>
        <v/>
      </c>
      <c r="R15" s="80" t="str">
        <f>IF(AND(初始录入!$M$12="试卷",$A15&lt;&gt;"",R$6&lt;&gt;""),成绩录入!BP19,"")</f>
        <v/>
      </c>
      <c r="S15" s="80" t="str">
        <f>IF(AND(初始录入!$M$12="试卷",$A15&lt;&gt;"",S$6&lt;&gt;""),成绩录入!BQ19,"")</f>
        <v/>
      </c>
      <c r="T15" s="80" t="str">
        <f>IF(AND(初始录入!$M$12="试卷",$A15&lt;&gt;"",T$6&lt;&gt;""),成绩录入!BR19,"")</f>
        <v/>
      </c>
      <c r="U15" s="80" t="str">
        <f>IF(AND(初始录入!$M$12="试卷",$A15&lt;&gt;"",U$6&lt;&gt;""),成绩录入!BS19,"")</f>
        <v/>
      </c>
      <c r="V15" s="80" t="str">
        <f>IF(AND(初始录入!$M$12="试卷",$A15&lt;&gt;"",V$6&lt;&gt;""),成绩录入!BT19,"")</f>
        <v/>
      </c>
      <c r="W15" s="80" t="str">
        <f>IF(AND(初始录入!$M$12="试卷",$A15&lt;&gt;"",W$6&lt;&gt;""),成绩录入!BU19,"")</f>
        <v/>
      </c>
      <c r="X15" s="80" t="str">
        <f>IF(AND(初始录入!$M$12="试卷",$A15&lt;&gt;"",X$6&lt;&gt;""),成绩录入!BV19,"")</f>
        <v/>
      </c>
      <c r="Y15" s="80" t="str">
        <f>IF(AND(初始录入!$M$12="试卷",$A15&lt;&gt;"",Y$6&lt;&gt;""),成绩录入!BW19,"")</f>
        <v/>
      </c>
      <c r="Z15" s="80" t="str">
        <f>IF(AND(初始录入!$M$12="试卷",$A15&lt;&gt;"",Z$6&lt;&gt;""),成绩录入!BX19,"")</f>
        <v/>
      </c>
      <c r="AA15" s="80" t="str">
        <f>IF(AND(初始录入!$M$12="试卷",$A15&lt;&gt;"",AA$6&lt;&gt;""),成绩录入!BY19,"")</f>
        <v/>
      </c>
      <c r="AB15" s="80" t="str">
        <f>IF(AND(初始录入!$M$12="试卷",$A15&lt;&gt;"",AB$6&lt;&gt;""),成绩录入!BZ19,"")</f>
        <v/>
      </c>
      <c r="AC15" s="80" t="str">
        <f>IF(AND(初始录入!$M$12="试卷",$A15&lt;&gt;"",AC$6&lt;&gt;""),成绩录入!CA19,"")</f>
        <v/>
      </c>
      <c r="AD15" s="80" t="str">
        <f>IF(AND(初始录入!$M$12="试卷",$A15&lt;&gt;"",AD$6&lt;&gt;""),成绩录入!CB19,"")</f>
        <v/>
      </c>
      <c r="AE15" s="80" t="str">
        <f>IF(AND(初始录入!$M$12="试卷",$A15&lt;&gt;"",AE$6&lt;&gt;""),成绩录入!CC19,"")</f>
        <v/>
      </c>
      <c r="AF15" s="80" t="str">
        <f>IF(AND(初始录入!$M$12="试卷",$A15&lt;&gt;"",AF$6&lt;&gt;""),成绩录入!CD19,"")</f>
        <v/>
      </c>
      <c r="AG15" s="80" t="str">
        <f>IF(AND(初始录入!$M$12="试卷",$A15&lt;&gt;"",AG$6&lt;&gt;""),成绩录入!CE19,"")</f>
        <v/>
      </c>
      <c r="AH15" s="80" t="str">
        <f>IF(AND(初始录入!$M$12="试卷",$A15&lt;&gt;"",AH$6&lt;&gt;""),成绩录入!CF19,"")</f>
        <v/>
      </c>
      <c r="AI15" s="80" t="str">
        <f>IF(AND(初始录入!$M$12="试卷",$A15&lt;&gt;"",AI$6&lt;&gt;""),成绩录入!CG19,"")</f>
        <v/>
      </c>
      <c r="AJ15" s="80" t="str">
        <f>IF(AND(初始录入!$M$12="试卷",$A15&lt;&gt;"",AJ$6&lt;&gt;""),成绩录入!CH19,"")</f>
        <v/>
      </c>
      <c r="AK15" s="80" t="str">
        <f>IF(AND(初始录入!$M$12="试卷",$A15&lt;&gt;"",AK$6&lt;&gt;""),成绩录入!CI19,"")</f>
        <v/>
      </c>
      <c r="AL15" s="80" t="str">
        <f>IF(AND(初始录入!$M$12="试卷",$A15&lt;&gt;"",AL$6&lt;&gt;""),成绩录入!CJ19,"")</f>
        <v/>
      </c>
      <c r="AM15" s="80" t="str">
        <f>IF(AND(初始录入!$M$12="试卷",$A15&lt;&gt;"",AM$6&lt;&gt;""),成绩录入!CK19,"")</f>
        <v/>
      </c>
      <c r="AN15" s="80" t="str">
        <f>IF(AND(初始录入!$M$12="试卷",$A15&lt;&gt;"",AN$6&lt;&gt;""),成绩录入!CL19,"")</f>
        <v/>
      </c>
      <c r="AO15" s="80" t="str">
        <f>IF(AND(初始录入!$M$12="试卷",$A15&lt;&gt;"",AO$6&lt;&gt;""),成绩录入!CM19,"")</f>
        <v/>
      </c>
      <c r="AP15" s="80" t="str">
        <f>IF(AND(初始录入!$M$12="试卷",$A15&lt;&gt;"",AP$6&lt;&gt;""),成绩录入!CN19,"")</f>
        <v/>
      </c>
      <c r="AQ15" s="80" t="str">
        <f>IF(AND(初始录入!$M$12="试卷",$A15&lt;&gt;"",AQ$6&lt;&gt;""),成绩录入!CO19,"")</f>
        <v/>
      </c>
      <c r="AR15" s="80" t="str">
        <f>IF(AND(初始录入!$M$12="试卷",$A15&lt;&gt;"",AR$6&lt;&gt;""),成绩录入!CP19,"")</f>
        <v/>
      </c>
      <c r="AS15" s="80" t="str">
        <f>IF(AND(初始录入!$M$12="试卷",$A15&lt;&gt;"",AS$6&lt;&gt;""),成绩录入!CQ19,"")</f>
        <v/>
      </c>
      <c r="AT15" s="80" t="str">
        <f>IF(AND(初始录入!$M$12="试卷",$A15&lt;&gt;"",AT$6&lt;&gt;""),成绩录入!CR19,"")</f>
        <v/>
      </c>
      <c r="AU15" s="80" t="str">
        <f>IF(AND(初始录入!$M$12="试卷",$A15&lt;&gt;"",AU$6&lt;&gt;""),成绩录入!CS19,"")</f>
        <v/>
      </c>
      <c r="AV15" s="80" t="str">
        <f>IF(AND(初始录入!$M$12="试卷",$A15&lt;&gt;"",AV$6&lt;&gt;""),成绩录入!CT19,"")</f>
        <v/>
      </c>
      <c r="AW15" s="80" t="str">
        <f>IF(AND(初始录入!$M$12="试卷",$A15&lt;&gt;"",AW$6&lt;&gt;""),成绩录入!CU19,"")</f>
        <v/>
      </c>
      <c r="AX15" s="80" t="str">
        <f>IF(AND(初始录入!$M$12="试卷",$A15&lt;&gt;"",AX$6&lt;&gt;""),成绩录入!CV19,"")</f>
        <v/>
      </c>
      <c r="AY15" s="80" t="str">
        <f>IF(AND(初始录入!$M$12="试卷",$A15&lt;&gt;"",AY$6&lt;&gt;""),成绩录入!CW19,"")</f>
        <v/>
      </c>
      <c r="AZ15" s="80" t="str">
        <f>IF(AND(初始录入!$M$12="试卷",$A15&lt;&gt;"",AZ$6&lt;&gt;""),成绩录入!CX19,"")</f>
        <v/>
      </c>
      <c r="BA15" s="80" t="str">
        <f>IF(AND(初始录入!$M$12="试卷",$A15&lt;&gt;"",BA$6&lt;&gt;""),成绩录入!CY19,"")</f>
        <v/>
      </c>
      <c r="BB15" s="80" t="str">
        <f>IF(AND(初始录入!$M$12="试卷",$A15&lt;&gt;"",BB$6&lt;&gt;""),成绩录入!CZ19,"")</f>
        <v/>
      </c>
      <c r="BC15" s="80" t="str">
        <f>IF(AND(初始录入!$M$12="试卷",$A15&lt;&gt;"",BC$6&lt;&gt;""),成绩录入!DA19,"")</f>
        <v/>
      </c>
      <c r="BD15" s="80" t="str">
        <f>IF(AND(初始录入!$M$12="试卷",$A15&lt;&gt;"",BD$6&lt;&gt;""),成绩录入!DB19,"")</f>
        <v/>
      </c>
      <c r="BE15" s="80" t="str">
        <f>IF(AND(初始录入!$M$12="试卷",$A15&lt;&gt;"",BE$6&lt;&gt;""),成绩录入!DC19,"")</f>
        <v/>
      </c>
      <c r="BF15" s="80" t="str">
        <f>IF(AND(初始录入!$M$12="试卷",$A15&lt;&gt;"",BF$6&lt;&gt;""),成绩录入!DD19,"")</f>
        <v/>
      </c>
      <c r="BG15" s="80" t="str">
        <f>IF(AND(初始录入!$M$12="试卷",$A15&lt;&gt;"",BG$6&lt;&gt;""),成绩录入!DE19,"")</f>
        <v/>
      </c>
      <c r="BH15" s="80" t="str">
        <f>IF(AND(初始录入!$M$12="试卷",$A15&lt;&gt;"",BH$6&lt;&gt;""),成绩录入!DF19,"")</f>
        <v/>
      </c>
      <c r="BI15" s="80" t="str">
        <f>IF(AND(初始录入!$M$12="试卷",$A15&lt;&gt;"",BI$6&lt;&gt;""),成绩录入!DG19,"")</f>
        <v/>
      </c>
      <c r="BJ15" s="80" t="str">
        <f>IF(AND(初始录入!$M$12="试卷",$A15&lt;&gt;"",BJ$6&lt;&gt;""),成绩录入!DH19,"")</f>
        <v/>
      </c>
      <c r="BK15" s="80" t="str">
        <f>IF(AND(初始录入!$M$12="试卷",$A15&lt;&gt;"",BK$6&lt;&gt;""),成绩录入!DI19,"")</f>
        <v/>
      </c>
      <c r="BL15" s="80" t="str">
        <f>IF(AND(初始录入!$M$12="试卷",$A15&lt;&gt;"",BL$6&lt;&gt;""),成绩录入!DJ19,"")</f>
        <v/>
      </c>
      <c r="BM15" s="80" t="str">
        <f>IF(AND(初始录入!$M$12="试卷",$A15&lt;&gt;"",BM$6&lt;&gt;""),成绩录入!DK19,"")</f>
        <v/>
      </c>
      <c r="BN15" s="80" t="str">
        <f>IF(AND(初始录入!$M$12="试卷",$A15&lt;&gt;"",BN$6&lt;&gt;""),成绩录入!DL19,"")</f>
        <v/>
      </c>
      <c r="BO15" s="80" t="str">
        <f>IF(AND(初始录入!$M$12="试卷",$A15&lt;&gt;"",BO$6&lt;&gt;""),成绩录入!DM19,"")</f>
        <v/>
      </c>
      <c r="BP15" s="80" t="str">
        <f>IF(AND(初始录入!$M$12="试卷",$A15&lt;&gt;"",BP$6&lt;&gt;""),成绩录入!DN19,"")</f>
        <v/>
      </c>
      <c r="BQ15" s="80" t="str">
        <f>IF(AND(初始录入!$M$12="试卷",$A15&lt;&gt;"",BQ$6&lt;&gt;""),成绩录入!DO19,"")</f>
        <v/>
      </c>
      <c r="BR15" s="80" t="str">
        <f>IF(AND(初始录入!$M$12="试卷",$A15&lt;&gt;"",BR$6&lt;&gt;""),成绩录入!DP19,"")</f>
        <v/>
      </c>
      <c r="BS15" s="80" t="str">
        <f>IF(AND(初始录入!$M$12="试卷",$A15&lt;&gt;"",BS$6&lt;&gt;""),成绩录入!DQ19,"")</f>
        <v/>
      </c>
      <c r="BT15" s="80" t="str">
        <f>IF(AND(初始录入!$M$12="试卷",$A15&lt;&gt;"",BT$6&lt;&gt;""),成绩录入!DR19,"")</f>
        <v/>
      </c>
      <c r="BU15" s="80" t="str">
        <f>IF(AND(初始录入!$M$12="试卷",$A15&lt;&gt;"",BU$6&lt;&gt;""),成绩录入!DS19,"")</f>
        <v/>
      </c>
      <c r="BV15" s="80" t="str">
        <f>IF(AND(初始录入!$M$12="试卷",$A15&lt;&gt;"",BV$6&lt;&gt;""),成绩录入!DT19,"")</f>
        <v/>
      </c>
      <c r="BW15" s="80" t="str">
        <f>IF(AND(初始录入!$M$12="试卷",$A15&lt;&gt;"",BW$6&lt;&gt;""),成绩录入!DU19,"")</f>
        <v/>
      </c>
      <c r="BX15" s="80" t="str">
        <f>IF(AND(初始录入!$M$12="试卷",$A15&lt;&gt;"",BX$6&lt;&gt;""),成绩录入!DV19,"")</f>
        <v/>
      </c>
      <c r="BY15" s="80" t="str">
        <f>IF(AND(初始录入!$M$12="试卷",$A15&lt;&gt;"",BY$6&lt;&gt;""),成绩录入!DW19,"")</f>
        <v/>
      </c>
      <c r="BZ15" s="80" t="str">
        <f>IF(AND(初始录入!$M$12="试卷",$A15&lt;&gt;"",BZ$6&lt;&gt;""),成绩录入!DX19,"")</f>
        <v/>
      </c>
      <c r="CA15" s="80" t="str">
        <f>IF(AND(初始录入!$M$12="试卷",$A15&lt;&gt;"",CA$6&lt;&gt;""),成绩录入!DY19,"")</f>
        <v/>
      </c>
      <c r="CB15" s="80" t="str">
        <f>IF(AND(初始录入!$M$12="试卷",$A15&lt;&gt;"",CB$6&lt;&gt;""),成绩录入!DZ19,"")</f>
        <v/>
      </c>
      <c r="CC15" s="80" t="str">
        <f>IF(AND(初始录入!$M$12="试卷",$A15&lt;&gt;"",CC$6&lt;&gt;""),成绩录入!EA19,"")</f>
        <v/>
      </c>
      <c r="CD15" s="80" t="str">
        <f>IF(AND(初始录入!$M$12="试卷",$A15&lt;&gt;"",CD$6&lt;&gt;""),成绩录入!EB19,"")</f>
        <v/>
      </c>
      <c r="CE15" s="80" t="str">
        <f>IF(AND(初始录入!$M$12="试卷",$A15&lt;&gt;"",CE$6&lt;&gt;""),成绩录入!EC19,"")</f>
        <v/>
      </c>
      <c r="CF15" s="80" t="str">
        <f>IF(AND(初始录入!$M$12="试卷",$A15&lt;&gt;"",CF$6&lt;&gt;""),成绩录入!ED19,"")</f>
        <v/>
      </c>
      <c r="CG15" s="80" t="str">
        <f>IF(AND(初始录入!$M$12="试卷",$A15&lt;&gt;"",CG$6&lt;&gt;""),成绩录入!EE19,"")</f>
        <v/>
      </c>
      <c r="CH15" s="80" t="str">
        <f>IF(AND(初始录入!$M$12="试卷",$A15&lt;&gt;"",CH$6&lt;&gt;""),成绩录入!EF19,"")</f>
        <v/>
      </c>
      <c r="CI15" s="80" t="str">
        <f>IF(AND(初始录入!$M$12="试卷",$A15&lt;&gt;"",CI$6&lt;&gt;""),成绩录入!EG19,"")</f>
        <v/>
      </c>
      <c r="CJ15" s="80" t="str">
        <f>IF(AND(初始录入!$M$12="试卷",$A15&lt;&gt;"",CJ$6&lt;&gt;""),成绩录入!EH19,"")</f>
        <v/>
      </c>
      <c r="CK15" s="80" t="str">
        <f>IF(AND(初始录入!$M$12="试卷",$A15&lt;&gt;"",CK$6&lt;&gt;""),成绩录入!EI19,"")</f>
        <v/>
      </c>
      <c r="CL15" s="80" t="str">
        <f>IF(AND(初始录入!$M$12="试卷",$A15&lt;&gt;"",CL$6&lt;&gt;""),成绩录入!EJ19,"")</f>
        <v/>
      </c>
      <c r="CM15" s="80" t="str">
        <f>IF(AND(初始录入!$M$12="试卷",$A15&lt;&gt;"",CM$6&lt;&gt;""),成绩录入!EK19,"")</f>
        <v/>
      </c>
      <c r="CN15" s="80" t="str">
        <f>IF(AND(初始录入!$M$12="试卷",$A15&lt;&gt;"",CN$6&lt;&gt;""),成绩录入!EL19,"")</f>
        <v/>
      </c>
      <c r="CO15" s="80" t="str">
        <f>IF(AND(初始录入!$M$12="试卷",$A15&lt;&gt;"",CO$6&lt;&gt;""),成绩录入!EM19,"")</f>
        <v/>
      </c>
      <c r="CP15" s="80" t="str">
        <f>IF(AND(初始录入!$M$12="试卷",$A15&lt;&gt;"",CP$6&lt;&gt;""),成绩录入!EN19,"")</f>
        <v/>
      </c>
      <c r="CQ15" s="80" t="str">
        <f>IF(AND(初始录入!$M$12="试卷",$A15&lt;&gt;"",CQ$6&lt;&gt;""),成绩录入!EO19,"")</f>
        <v/>
      </c>
      <c r="CR15" s="80" t="str">
        <f>IF(AND(初始录入!$M$12="试卷",$A15&lt;&gt;"",CR$6&lt;&gt;""),成绩录入!EP19,"")</f>
        <v/>
      </c>
      <c r="CS15" s="80" t="str">
        <f>IF(AND(初始录入!$M$12="试卷",$A15&lt;&gt;"",CS$6&lt;&gt;""),成绩录入!EQ19,"")</f>
        <v/>
      </c>
      <c r="CT15" s="80" t="str">
        <f>IF(AND(初始录入!$M$12="试卷",$A15&lt;&gt;"",CT$6&lt;&gt;""),成绩录入!ER19,"")</f>
        <v/>
      </c>
      <c r="CU15" s="80" t="str">
        <f>IF(AND(初始录入!$M$12="试卷",$A15&lt;&gt;"",CU$6&lt;&gt;""),成绩录入!ES19,"")</f>
        <v/>
      </c>
      <c r="CV15" s="80" t="str">
        <f>IF(AND(初始录入!$M$12="试卷",$A15&lt;&gt;"",CV$6&lt;&gt;""),成绩录入!ET19,"")</f>
        <v/>
      </c>
      <c r="CW15" s="80" t="str">
        <f>IF(AND(初始录入!$M$12="试卷",$A15&lt;&gt;"",CW$6&lt;&gt;""),成绩录入!EU19,"")</f>
        <v/>
      </c>
      <c r="CX15" s="80" t="str">
        <f>IF(AND(初始录入!$M$12="试卷",$A15&lt;&gt;"",CX$6&lt;&gt;""),成绩录入!EV19,"")</f>
        <v/>
      </c>
      <c r="CY15" s="80" t="str">
        <f>IF(AND(初始录入!$M$12="试卷",$A15&lt;&gt;"",CY$6&lt;&gt;""),成绩录入!EW19,"")</f>
        <v/>
      </c>
      <c r="CZ15" s="80" t="str">
        <f>IF(AND(初始录入!$M$12="试卷",$A15&lt;&gt;"",CZ$6&lt;&gt;""),成绩录入!EX19,"")</f>
        <v/>
      </c>
    </row>
    <row r="16" s="125" customFormat="1" ht="24.95" customHeight="1" spans="1:104">
      <c r="A16" s="80" t="str">
        <f>IF(初始录入!$M$12="试卷",初始录入!A22,"")</f>
        <v/>
      </c>
      <c r="B16" s="80" t="str">
        <f>IF(AND(初始录入!$M$12="试卷",$A16&lt;&gt;""),初始录入!B22,"")</f>
        <v/>
      </c>
      <c r="C16" s="80" t="str">
        <f>IF(AND(初始录入!$M$12="试卷",$A16&lt;&gt;""),初始录入!C22,"")</f>
        <v/>
      </c>
      <c r="D16" s="80" t="str">
        <f t="shared" si="0"/>
        <v/>
      </c>
      <c r="E16" s="80" t="str">
        <f>IF(AND(初始录入!$M$12="试卷",$A16&lt;&gt;"",E$6&lt;&gt;""),成绩录入!BC20,"")</f>
        <v/>
      </c>
      <c r="F16" s="80" t="str">
        <f>IF(AND(初始录入!$M$12="试卷",$A16&lt;&gt;"",F$6&lt;&gt;""),成绩录入!BD20,"")</f>
        <v/>
      </c>
      <c r="G16" s="80" t="str">
        <f>IF(AND(初始录入!$M$12="试卷",$A16&lt;&gt;"",G$6&lt;&gt;""),成绩录入!BE20,"")</f>
        <v/>
      </c>
      <c r="H16" s="80" t="str">
        <f>IF(AND(初始录入!$M$12="试卷",$A16&lt;&gt;"",H$6&lt;&gt;""),成绩录入!BF20,"")</f>
        <v/>
      </c>
      <c r="I16" s="80" t="str">
        <f>IF(AND(初始录入!$M$12="试卷",$A16&lt;&gt;"",I$6&lt;&gt;""),成绩录入!BG20,"")</f>
        <v/>
      </c>
      <c r="J16" s="80" t="str">
        <f>IF(AND(初始录入!$M$12="试卷",$A16&lt;&gt;"",J$6&lt;&gt;""),成绩录入!BH20,"")</f>
        <v/>
      </c>
      <c r="K16" s="80" t="str">
        <f>IF(AND(初始录入!$M$12="试卷",$A16&lt;&gt;"",K$6&lt;&gt;""),成绩录入!BI20,"")</f>
        <v/>
      </c>
      <c r="L16" s="80" t="str">
        <f>IF(AND(初始录入!$M$12="试卷",$A16&lt;&gt;"",L$6&lt;&gt;""),成绩录入!BJ20,"")</f>
        <v/>
      </c>
      <c r="M16" s="80" t="str">
        <f>IF(AND(初始录入!$M$12="试卷",$A16&lt;&gt;"",M$6&lt;&gt;""),成绩录入!BK20,"")</f>
        <v/>
      </c>
      <c r="N16" s="80" t="str">
        <f>IF(AND(初始录入!$M$12="试卷",$A16&lt;&gt;"",N$6&lt;&gt;""),成绩录入!BL20,"")</f>
        <v/>
      </c>
      <c r="O16" s="80" t="str">
        <f>IF(AND(初始录入!$M$12="试卷",$A16&lt;&gt;"",O$6&lt;&gt;""),成绩录入!BM20,"")</f>
        <v/>
      </c>
      <c r="P16" s="80" t="str">
        <f>IF(AND(初始录入!$M$12="试卷",$A16&lt;&gt;"",P$6&lt;&gt;""),成绩录入!BN20,"")</f>
        <v/>
      </c>
      <c r="Q16" s="80" t="str">
        <f>IF(AND(初始录入!$M$12="试卷",$A16&lt;&gt;"",Q$6&lt;&gt;""),成绩录入!BO20,"")</f>
        <v/>
      </c>
      <c r="R16" s="80" t="str">
        <f>IF(AND(初始录入!$M$12="试卷",$A16&lt;&gt;"",R$6&lt;&gt;""),成绩录入!BP20,"")</f>
        <v/>
      </c>
      <c r="S16" s="80" t="str">
        <f>IF(AND(初始录入!$M$12="试卷",$A16&lt;&gt;"",S$6&lt;&gt;""),成绩录入!BQ20,"")</f>
        <v/>
      </c>
      <c r="T16" s="80" t="str">
        <f>IF(AND(初始录入!$M$12="试卷",$A16&lt;&gt;"",T$6&lt;&gt;""),成绩录入!BR20,"")</f>
        <v/>
      </c>
      <c r="U16" s="80" t="str">
        <f>IF(AND(初始录入!$M$12="试卷",$A16&lt;&gt;"",U$6&lt;&gt;""),成绩录入!BS20,"")</f>
        <v/>
      </c>
      <c r="V16" s="80" t="str">
        <f>IF(AND(初始录入!$M$12="试卷",$A16&lt;&gt;"",V$6&lt;&gt;""),成绩录入!BT20,"")</f>
        <v/>
      </c>
      <c r="W16" s="80" t="str">
        <f>IF(AND(初始录入!$M$12="试卷",$A16&lt;&gt;"",W$6&lt;&gt;""),成绩录入!BU20,"")</f>
        <v/>
      </c>
      <c r="X16" s="80" t="str">
        <f>IF(AND(初始录入!$M$12="试卷",$A16&lt;&gt;"",X$6&lt;&gt;""),成绩录入!BV20,"")</f>
        <v/>
      </c>
      <c r="Y16" s="80" t="str">
        <f>IF(AND(初始录入!$M$12="试卷",$A16&lt;&gt;"",Y$6&lt;&gt;""),成绩录入!BW20,"")</f>
        <v/>
      </c>
      <c r="Z16" s="80" t="str">
        <f>IF(AND(初始录入!$M$12="试卷",$A16&lt;&gt;"",Z$6&lt;&gt;""),成绩录入!BX20,"")</f>
        <v/>
      </c>
      <c r="AA16" s="80" t="str">
        <f>IF(AND(初始录入!$M$12="试卷",$A16&lt;&gt;"",AA$6&lt;&gt;""),成绩录入!BY20,"")</f>
        <v/>
      </c>
      <c r="AB16" s="80" t="str">
        <f>IF(AND(初始录入!$M$12="试卷",$A16&lt;&gt;"",AB$6&lt;&gt;""),成绩录入!BZ20,"")</f>
        <v/>
      </c>
      <c r="AC16" s="80" t="str">
        <f>IF(AND(初始录入!$M$12="试卷",$A16&lt;&gt;"",AC$6&lt;&gt;""),成绩录入!CA20,"")</f>
        <v/>
      </c>
      <c r="AD16" s="80" t="str">
        <f>IF(AND(初始录入!$M$12="试卷",$A16&lt;&gt;"",AD$6&lt;&gt;""),成绩录入!CB20,"")</f>
        <v/>
      </c>
      <c r="AE16" s="80" t="str">
        <f>IF(AND(初始录入!$M$12="试卷",$A16&lt;&gt;"",AE$6&lt;&gt;""),成绩录入!CC20,"")</f>
        <v/>
      </c>
      <c r="AF16" s="80" t="str">
        <f>IF(AND(初始录入!$M$12="试卷",$A16&lt;&gt;"",AF$6&lt;&gt;""),成绩录入!CD20,"")</f>
        <v/>
      </c>
      <c r="AG16" s="80" t="str">
        <f>IF(AND(初始录入!$M$12="试卷",$A16&lt;&gt;"",AG$6&lt;&gt;""),成绩录入!CE20,"")</f>
        <v/>
      </c>
      <c r="AH16" s="80" t="str">
        <f>IF(AND(初始录入!$M$12="试卷",$A16&lt;&gt;"",AH$6&lt;&gt;""),成绩录入!CF20,"")</f>
        <v/>
      </c>
      <c r="AI16" s="80" t="str">
        <f>IF(AND(初始录入!$M$12="试卷",$A16&lt;&gt;"",AI$6&lt;&gt;""),成绩录入!CG20,"")</f>
        <v/>
      </c>
      <c r="AJ16" s="80" t="str">
        <f>IF(AND(初始录入!$M$12="试卷",$A16&lt;&gt;"",AJ$6&lt;&gt;""),成绩录入!CH20,"")</f>
        <v/>
      </c>
      <c r="AK16" s="80" t="str">
        <f>IF(AND(初始录入!$M$12="试卷",$A16&lt;&gt;"",AK$6&lt;&gt;""),成绩录入!CI20,"")</f>
        <v/>
      </c>
      <c r="AL16" s="80" t="str">
        <f>IF(AND(初始录入!$M$12="试卷",$A16&lt;&gt;"",AL$6&lt;&gt;""),成绩录入!CJ20,"")</f>
        <v/>
      </c>
      <c r="AM16" s="80" t="str">
        <f>IF(AND(初始录入!$M$12="试卷",$A16&lt;&gt;"",AM$6&lt;&gt;""),成绩录入!CK20,"")</f>
        <v/>
      </c>
      <c r="AN16" s="80" t="str">
        <f>IF(AND(初始录入!$M$12="试卷",$A16&lt;&gt;"",AN$6&lt;&gt;""),成绩录入!CL20,"")</f>
        <v/>
      </c>
      <c r="AO16" s="80" t="str">
        <f>IF(AND(初始录入!$M$12="试卷",$A16&lt;&gt;"",AO$6&lt;&gt;""),成绩录入!CM20,"")</f>
        <v/>
      </c>
      <c r="AP16" s="80" t="str">
        <f>IF(AND(初始录入!$M$12="试卷",$A16&lt;&gt;"",AP$6&lt;&gt;""),成绩录入!CN20,"")</f>
        <v/>
      </c>
      <c r="AQ16" s="80" t="str">
        <f>IF(AND(初始录入!$M$12="试卷",$A16&lt;&gt;"",AQ$6&lt;&gt;""),成绩录入!CO20,"")</f>
        <v/>
      </c>
      <c r="AR16" s="80" t="str">
        <f>IF(AND(初始录入!$M$12="试卷",$A16&lt;&gt;"",AR$6&lt;&gt;""),成绩录入!CP20,"")</f>
        <v/>
      </c>
      <c r="AS16" s="80" t="str">
        <f>IF(AND(初始录入!$M$12="试卷",$A16&lt;&gt;"",AS$6&lt;&gt;""),成绩录入!CQ20,"")</f>
        <v/>
      </c>
      <c r="AT16" s="80" t="str">
        <f>IF(AND(初始录入!$M$12="试卷",$A16&lt;&gt;"",AT$6&lt;&gt;""),成绩录入!CR20,"")</f>
        <v/>
      </c>
      <c r="AU16" s="80" t="str">
        <f>IF(AND(初始录入!$M$12="试卷",$A16&lt;&gt;"",AU$6&lt;&gt;""),成绩录入!CS20,"")</f>
        <v/>
      </c>
      <c r="AV16" s="80" t="str">
        <f>IF(AND(初始录入!$M$12="试卷",$A16&lt;&gt;"",AV$6&lt;&gt;""),成绩录入!CT20,"")</f>
        <v/>
      </c>
      <c r="AW16" s="80" t="str">
        <f>IF(AND(初始录入!$M$12="试卷",$A16&lt;&gt;"",AW$6&lt;&gt;""),成绩录入!CU20,"")</f>
        <v/>
      </c>
      <c r="AX16" s="80" t="str">
        <f>IF(AND(初始录入!$M$12="试卷",$A16&lt;&gt;"",AX$6&lt;&gt;""),成绩录入!CV20,"")</f>
        <v/>
      </c>
      <c r="AY16" s="80" t="str">
        <f>IF(AND(初始录入!$M$12="试卷",$A16&lt;&gt;"",AY$6&lt;&gt;""),成绩录入!CW20,"")</f>
        <v/>
      </c>
      <c r="AZ16" s="80" t="str">
        <f>IF(AND(初始录入!$M$12="试卷",$A16&lt;&gt;"",AZ$6&lt;&gt;""),成绩录入!CX20,"")</f>
        <v/>
      </c>
      <c r="BA16" s="80" t="str">
        <f>IF(AND(初始录入!$M$12="试卷",$A16&lt;&gt;"",BA$6&lt;&gt;""),成绩录入!CY20,"")</f>
        <v/>
      </c>
      <c r="BB16" s="80" t="str">
        <f>IF(AND(初始录入!$M$12="试卷",$A16&lt;&gt;"",BB$6&lt;&gt;""),成绩录入!CZ20,"")</f>
        <v/>
      </c>
      <c r="BC16" s="80" t="str">
        <f>IF(AND(初始录入!$M$12="试卷",$A16&lt;&gt;"",BC$6&lt;&gt;""),成绩录入!DA20,"")</f>
        <v/>
      </c>
      <c r="BD16" s="80" t="str">
        <f>IF(AND(初始录入!$M$12="试卷",$A16&lt;&gt;"",BD$6&lt;&gt;""),成绩录入!DB20,"")</f>
        <v/>
      </c>
      <c r="BE16" s="80" t="str">
        <f>IF(AND(初始录入!$M$12="试卷",$A16&lt;&gt;"",BE$6&lt;&gt;""),成绩录入!DC20,"")</f>
        <v/>
      </c>
      <c r="BF16" s="80" t="str">
        <f>IF(AND(初始录入!$M$12="试卷",$A16&lt;&gt;"",BF$6&lt;&gt;""),成绩录入!DD20,"")</f>
        <v/>
      </c>
      <c r="BG16" s="80" t="str">
        <f>IF(AND(初始录入!$M$12="试卷",$A16&lt;&gt;"",BG$6&lt;&gt;""),成绩录入!DE20,"")</f>
        <v/>
      </c>
      <c r="BH16" s="80" t="str">
        <f>IF(AND(初始录入!$M$12="试卷",$A16&lt;&gt;"",BH$6&lt;&gt;""),成绩录入!DF20,"")</f>
        <v/>
      </c>
      <c r="BI16" s="80" t="str">
        <f>IF(AND(初始录入!$M$12="试卷",$A16&lt;&gt;"",BI$6&lt;&gt;""),成绩录入!DG20,"")</f>
        <v/>
      </c>
      <c r="BJ16" s="80" t="str">
        <f>IF(AND(初始录入!$M$12="试卷",$A16&lt;&gt;"",BJ$6&lt;&gt;""),成绩录入!DH20,"")</f>
        <v/>
      </c>
      <c r="BK16" s="80" t="str">
        <f>IF(AND(初始录入!$M$12="试卷",$A16&lt;&gt;"",BK$6&lt;&gt;""),成绩录入!DI20,"")</f>
        <v/>
      </c>
      <c r="BL16" s="80" t="str">
        <f>IF(AND(初始录入!$M$12="试卷",$A16&lt;&gt;"",BL$6&lt;&gt;""),成绩录入!DJ20,"")</f>
        <v/>
      </c>
      <c r="BM16" s="80" t="str">
        <f>IF(AND(初始录入!$M$12="试卷",$A16&lt;&gt;"",BM$6&lt;&gt;""),成绩录入!DK20,"")</f>
        <v/>
      </c>
      <c r="BN16" s="80" t="str">
        <f>IF(AND(初始录入!$M$12="试卷",$A16&lt;&gt;"",BN$6&lt;&gt;""),成绩录入!DL20,"")</f>
        <v/>
      </c>
      <c r="BO16" s="80" t="str">
        <f>IF(AND(初始录入!$M$12="试卷",$A16&lt;&gt;"",BO$6&lt;&gt;""),成绩录入!DM20,"")</f>
        <v/>
      </c>
      <c r="BP16" s="80" t="str">
        <f>IF(AND(初始录入!$M$12="试卷",$A16&lt;&gt;"",BP$6&lt;&gt;""),成绩录入!DN20,"")</f>
        <v/>
      </c>
      <c r="BQ16" s="80" t="str">
        <f>IF(AND(初始录入!$M$12="试卷",$A16&lt;&gt;"",BQ$6&lt;&gt;""),成绩录入!DO20,"")</f>
        <v/>
      </c>
      <c r="BR16" s="80" t="str">
        <f>IF(AND(初始录入!$M$12="试卷",$A16&lt;&gt;"",BR$6&lt;&gt;""),成绩录入!DP20,"")</f>
        <v/>
      </c>
      <c r="BS16" s="80" t="str">
        <f>IF(AND(初始录入!$M$12="试卷",$A16&lt;&gt;"",BS$6&lt;&gt;""),成绩录入!DQ20,"")</f>
        <v/>
      </c>
      <c r="BT16" s="80" t="str">
        <f>IF(AND(初始录入!$M$12="试卷",$A16&lt;&gt;"",BT$6&lt;&gt;""),成绩录入!DR20,"")</f>
        <v/>
      </c>
      <c r="BU16" s="80" t="str">
        <f>IF(AND(初始录入!$M$12="试卷",$A16&lt;&gt;"",BU$6&lt;&gt;""),成绩录入!DS20,"")</f>
        <v/>
      </c>
      <c r="BV16" s="80" t="str">
        <f>IF(AND(初始录入!$M$12="试卷",$A16&lt;&gt;"",BV$6&lt;&gt;""),成绩录入!DT20,"")</f>
        <v/>
      </c>
      <c r="BW16" s="80" t="str">
        <f>IF(AND(初始录入!$M$12="试卷",$A16&lt;&gt;"",BW$6&lt;&gt;""),成绩录入!DU20,"")</f>
        <v/>
      </c>
      <c r="BX16" s="80" t="str">
        <f>IF(AND(初始录入!$M$12="试卷",$A16&lt;&gt;"",BX$6&lt;&gt;""),成绩录入!DV20,"")</f>
        <v/>
      </c>
      <c r="BY16" s="80" t="str">
        <f>IF(AND(初始录入!$M$12="试卷",$A16&lt;&gt;"",BY$6&lt;&gt;""),成绩录入!DW20,"")</f>
        <v/>
      </c>
      <c r="BZ16" s="80" t="str">
        <f>IF(AND(初始录入!$M$12="试卷",$A16&lt;&gt;"",BZ$6&lt;&gt;""),成绩录入!DX20,"")</f>
        <v/>
      </c>
      <c r="CA16" s="80" t="str">
        <f>IF(AND(初始录入!$M$12="试卷",$A16&lt;&gt;"",CA$6&lt;&gt;""),成绩录入!DY20,"")</f>
        <v/>
      </c>
      <c r="CB16" s="80" t="str">
        <f>IF(AND(初始录入!$M$12="试卷",$A16&lt;&gt;"",CB$6&lt;&gt;""),成绩录入!DZ20,"")</f>
        <v/>
      </c>
      <c r="CC16" s="80" t="str">
        <f>IF(AND(初始录入!$M$12="试卷",$A16&lt;&gt;"",CC$6&lt;&gt;""),成绩录入!EA20,"")</f>
        <v/>
      </c>
      <c r="CD16" s="80" t="str">
        <f>IF(AND(初始录入!$M$12="试卷",$A16&lt;&gt;"",CD$6&lt;&gt;""),成绩录入!EB20,"")</f>
        <v/>
      </c>
      <c r="CE16" s="80" t="str">
        <f>IF(AND(初始录入!$M$12="试卷",$A16&lt;&gt;"",CE$6&lt;&gt;""),成绩录入!EC20,"")</f>
        <v/>
      </c>
      <c r="CF16" s="80" t="str">
        <f>IF(AND(初始录入!$M$12="试卷",$A16&lt;&gt;"",CF$6&lt;&gt;""),成绩录入!ED20,"")</f>
        <v/>
      </c>
      <c r="CG16" s="80" t="str">
        <f>IF(AND(初始录入!$M$12="试卷",$A16&lt;&gt;"",CG$6&lt;&gt;""),成绩录入!EE20,"")</f>
        <v/>
      </c>
      <c r="CH16" s="80" t="str">
        <f>IF(AND(初始录入!$M$12="试卷",$A16&lt;&gt;"",CH$6&lt;&gt;""),成绩录入!EF20,"")</f>
        <v/>
      </c>
      <c r="CI16" s="80" t="str">
        <f>IF(AND(初始录入!$M$12="试卷",$A16&lt;&gt;"",CI$6&lt;&gt;""),成绩录入!EG20,"")</f>
        <v/>
      </c>
      <c r="CJ16" s="80" t="str">
        <f>IF(AND(初始录入!$M$12="试卷",$A16&lt;&gt;"",CJ$6&lt;&gt;""),成绩录入!EH20,"")</f>
        <v/>
      </c>
      <c r="CK16" s="80" t="str">
        <f>IF(AND(初始录入!$M$12="试卷",$A16&lt;&gt;"",CK$6&lt;&gt;""),成绩录入!EI20,"")</f>
        <v/>
      </c>
      <c r="CL16" s="80" t="str">
        <f>IF(AND(初始录入!$M$12="试卷",$A16&lt;&gt;"",CL$6&lt;&gt;""),成绩录入!EJ20,"")</f>
        <v/>
      </c>
      <c r="CM16" s="80" t="str">
        <f>IF(AND(初始录入!$M$12="试卷",$A16&lt;&gt;"",CM$6&lt;&gt;""),成绩录入!EK20,"")</f>
        <v/>
      </c>
      <c r="CN16" s="80" t="str">
        <f>IF(AND(初始录入!$M$12="试卷",$A16&lt;&gt;"",CN$6&lt;&gt;""),成绩录入!EL20,"")</f>
        <v/>
      </c>
      <c r="CO16" s="80" t="str">
        <f>IF(AND(初始录入!$M$12="试卷",$A16&lt;&gt;"",CO$6&lt;&gt;""),成绩录入!EM20,"")</f>
        <v/>
      </c>
      <c r="CP16" s="80" t="str">
        <f>IF(AND(初始录入!$M$12="试卷",$A16&lt;&gt;"",CP$6&lt;&gt;""),成绩录入!EN20,"")</f>
        <v/>
      </c>
      <c r="CQ16" s="80" t="str">
        <f>IF(AND(初始录入!$M$12="试卷",$A16&lt;&gt;"",CQ$6&lt;&gt;""),成绩录入!EO20,"")</f>
        <v/>
      </c>
      <c r="CR16" s="80" t="str">
        <f>IF(AND(初始录入!$M$12="试卷",$A16&lt;&gt;"",CR$6&lt;&gt;""),成绩录入!EP20,"")</f>
        <v/>
      </c>
      <c r="CS16" s="80" t="str">
        <f>IF(AND(初始录入!$M$12="试卷",$A16&lt;&gt;"",CS$6&lt;&gt;""),成绩录入!EQ20,"")</f>
        <v/>
      </c>
      <c r="CT16" s="80" t="str">
        <f>IF(AND(初始录入!$M$12="试卷",$A16&lt;&gt;"",CT$6&lt;&gt;""),成绩录入!ER20,"")</f>
        <v/>
      </c>
      <c r="CU16" s="80" t="str">
        <f>IF(AND(初始录入!$M$12="试卷",$A16&lt;&gt;"",CU$6&lt;&gt;""),成绩录入!ES20,"")</f>
        <v/>
      </c>
      <c r="CV16" s="80" t="str">
        <f>IF(AND(初始录入!$M$12="试卷",$A16&lt;&gt;"",CV$6&lt;&gt;""),成绩录入!ET20,"")</f>
        <v/>
      </c>
      <c r="CW16" s="80" t="str">
        <f>IF(AND(初始录入!$M$12="试卷",$A16&lt;&gt;"",CW$6&lt;&gt;""),成绩录入!EU20,"")</f>
        <v/>
      </c>
      <c r="CX16" s="80" t="str">
        <f>IF(AND(初始录入!$M$12="试卷",$A16&lt;&gt;"",CX$6&lt;&gt;""),成绩录入!EV20,"")</f>
        <v/>
      </c>
      <c r="CY16" s="80" t="str">
        <f>IF(AND(初始录入!$M$12="试卷",$A16&lt;&gt;"",CY$6&lt;&gt;""),成绩录入!EW20,"")</f>
        <v/>
      </c>
      <c r="CZ16" s="80" t="str">
        <f>IF(AND(初始录入!$M$12="试卷",$A16&lt;&gt;"",CZ$6&lt;&gt;""),成绩录入!EX20,"")</f>
        <v/>
      </c>
    </row>
    <row r="17" s="125" customFormat="1" ht="24.95" customHeight="1" spans="1:104">
      <c r="A17" s="80" t="str">
        <f>IF(初始录入!$M$12="试卷",初始录入!A23,"")</f>
        <v/>
      </c>
      <c r="B17" s="80" t="str">
        <f>IF(AND(初始录入!$M$12="试卷",$A17&lt;&gt;""),初始录入!B23,"")</f>
        <v/>
      </c>
      <c r="C17" s="80" t="str">
        <f>IF(AND(初始录入!$M$12="试卷",$A17&lt;&gt;""),初始录入!C23,"")</f>
        <v/>
      </c>
      <c r="D17" s="80" t="str">
        <f t="shared" si="0"/>
        <v/>
      </c>
      <c r="E17" s="80" t="str">
        <f>IF(AND(初始录入!$M$12="试卷",$A17&lt;&gt;"",E$6&lt;&gt;""),成绩录入!BC21,"")</f>
        <v/>
      </c>
      <c r="F17" s="80" t="str">
        <f>IF(AND(初始录入!$M$12="试卷",$A17&lt;&gt;"",F$6&lt;&gt;""),成绩录入!BD21,"")</f>
        <v/>
      </c>
      <c r="G17" s="80" t="str">
        <f>IF(AND(初始录入!$M$12="试卷",$A17&lt;&gt;"",G$6&lt;&gt;""),成绩录入!BE21,"")</f>
        <v/>
      </c>
      <c r="H17" s="80" t="str">
        <f>IF(AND(初始录入!$M$12="试卷",$A17&lt;&gt;"",H$6&lt;&gt;""),成绩录入!BF21,"")</f>
        <v/>
      </c>
      <c r="I17" s="80" t="str">
        <f>IF(AND(初始录入!$M$12="试卷",$A17&lt;&gt;"",I$6&lt;&gt;""),成绩录入!BG21,"")</f>
        <v/>
      </c>
      <c r="J17" s="80" t="str">
        <f>IF(AND(初始录入!$M$12="试卷",$A17&lt;&gt;"",J$6&lt;&gt;""),成绩录入!BH21,"")</f>
        <v/>
      </c>
      <c r="K17" s="80" t="str">
        <f>IF(AND(初始录入!$M$12="试卷",$A17&lt;&gt;"",K$6&lt;&gt;""),成绩录入!BI21,"")</f>
        <v/>
      </c>
      <c r="L17" s="80" t="str">
        <f>IF(AND(初始录入!$M$12="试卷",$A17&lt;&gt;"",L$6&lt;&gt;""),成绩录入!BJ21,"")</f>
        <v/>
      </c>
      <c r="M17" s="80" t="str">
        <f>IF(AND(初始录入!$M$12="试卷",$A17&lt;&gt;"",M$6&lt;&gt;""),成绩录入!BK21,"")</f>
        <v/>
      </c>
      <c r="N17" s="80" t="str">
        <f>IF(AND(初始录入!$M$12="试卷",$A17&lt;&gt;"",N$6&lt;&gt;""),成绩录入!BL21,"")</f>
        <v/>
      </c>
      <c r="O17" s="80" t="str">
        <f>IF(AND(初始录入!$M$12="试卷",$A17&lt;&gt;"",O$6&lt;&gt;""),成绩录入!BM21,"")</f>
        <v/>
      </c>
      <c r="P17" s="80" t="str">
        <f>IF(AND(初始录入!$M$12="试卷",$A17&lt;&gt;"",P$6&lt;&gt;""),成绩录入!BN21,"")</f>
        <v/>
      </c>
      <c r="Q17" s="80" t="str">
        <f>IF(AND(初始录入!$M$12="试卷",$A17&lt;&gt;"",Q$6&lt;&gt;""),成绩录入!BO21,"")</f>
        <v/>
      </c>
      <c r="R17" s="80" t="str">
        <f>IF(AND(初始录入!$M$12="试卷",$A17&lt;&gt;"",R$6&lt;&gt;""),成绩录入!BP21,"")</f>
        <v/>
      </c>
      <c r="S17" s="80" t="str">
        <f>IF(AND(初始录入!$M$12="试卷",$A17&lt;&gt;"",S$6&lt;&gt;""),成绩录入!BQ21,"")</f>
        <v/>
      </c>
      <c r="T17" s="80" t="str">
        <f>IF(AND(初始录入!$M$12="试卷",$A17&lt;&gt;"",T$6&lt;&gt;""),成绩录入!BR21,"")</f>
        <v/>
      </c>
      <c r="U17" s="80" t="str">
        <f>IF(AND(初始录入!$M$12="试卷",$A17&lt;&gt;"",U$6&lt;&gt;""),成绩录入!BS21,"")</f>
        <v/>
      </c>
      <c r="V17" s="80" t="str">
        <f>IF(AND(初始录入!$M$12="试卷",$A17&lt;&gt;"",V$6&lt;&gt;""),成绩录入!BT21,"")</f>
        <v/>
      </c>
      <c r="W17" s="80" t="str">
        <f>IF(AND(初始录入!$M$12="试卷",$A17&lt;&gt;"",W$6&lt;&gt;""),成绩录入!BU21,"")</f>
        <v/>
      </c>
      <c r="X17" s="80" t="str">
        <f>IF(AND(初始录入!$M$12="试卷",$A17&lt;&gt;"",X$6&lt;&gt;""),成绩录入!BV21,"")</f>
        <v/>
      </c>
      <c r="Y17" s="80" t="str">
        <f>IF(AND(初始录入!$M$12="试卷",$A17&lt;&gt;"",Y$6&lt;&gt;""),成绩录入!BW21,"")</f>
        <v/>
      </c>
      <c r="Z17" s="80" t="str">
        <f>IF(AND(初始录入!$M$12="试卷",$A17&lt;&gt;"",Z$6&lt;&gt;""),成绩录入!BX21,"")</f>
        <v/>
      </c>
      <c r="AA17" s="80" t="str">
        <f>IF(AND(初始录入!$M$12="试卷",$A17&lt;&gt;"",AA$6&lt;&gt;""),成绩录入!BY21,"")</f>
        <v/>
      </c>
      <c r="AB17" s="80" t="str">
        <f>IF(AND(初始录入!$M$12="试卷",$A17&lt;&gt;"",AB$6&lt;&gt;""),成绩录入!BZ21,"")</f>
        <v/>
      </c>
      <c r="AC17" s="80" t="str">
        <f>IF(AND(初始录入!$M$12="试卷",$A17&lt;&gt;"",AC$6&lt;&gt;""),成绩录入!CA21,"")</f>
        <v/>
      </c>
      <c r="AD17" s="80" t="str">
        <f>IF(AND(初始录入!$M$12="试卷",$A17&lt;&gt;"",AD$6&lt;&gt;""),成绩录入!CB21,"")</f>
        <v/>
      </c>
      <c r="AE17" s="80" t="str">
        <f>IF(AND(初始录入!$M$12="试卷",$A17&lt;&gt;"",AE$6&lt;&gt;""),成绩录入!CC21,"")</f>
        <v/>
      </c>
      <c r="AF17" s="80" t="str">
        <f>IF(AND(初始录入!$M$12="试卷",$A17&lt;&gt;"",AF$6&lt;&gt;""),成绩录入!CD21,"")</f>
        <v/>
      </c>
      <c r="AG17" s="80" t="str">
        <f>IF(AND(初始录入!$M$12="试卷",$A17&lt;&gt;"",AG$6&lt;&gt;""),成绩录入!CE21,"")</f>
        <v/>
      </c>
      <c r="AH17" s="80" t="str">
        <f>IF(AND(初始录入!$M$12="试卷",$A17&lt;&gt;"",AH$6&lt;&gt;""),成绩录入!CF21,"")</f>
        <v/>
      </c>
      <c r="AI17" s="80" t="str">
        <f>IF(AND(初始录入!$M$12="试卷",$A17&lt;&gt;"",AI$6&lt;&gt;""),成绩录入!CG21,"")</f>
        <v/>
      </c>
      <c r="AJ17" s="80" t="str">
        <f>IF(AND(初始录入!$M$12="试卷",$A17&lt;&gt;"",AJ$6&lt;&gt;""),成绩录入!CH21,"")</f>
        <v/>
      </c>
      <c r="AK17" s="80" t="str">
        <f>IF(AND(初始录入!$M$12="试卷",$A17&lt;&gt;"",AK$6&lt;&gt;""),成绩录入!CI21,"")</f>
        <v/>
      </c>
      <c r="AL17" s="80" t="str">
        <f>IF(AND(初始录入!$M$12="试卷",$A17&lt;&gt;"",AL$6&lt;&gt;""),成绩录入!CJ21,"")</f>
        <v/>
      </c>
      <c r="AM17" s="80" t="str">
        <f>IF(AND(初始录入!$M$12="试卷",$A17&lt;&gt;"",AM$6&lt;&gt;""),成绩录入!CK21,"")</f>
        <v/>
      </c>
      <c r="AN17" s="80" t="str">
        <f>IF(AND(初始录入!$M$12="试卷",$A17&lt;&gt;"",AN$6&lt;&gt;""),成绩录入!CL21,"")</f>
        <v/>
      </c>
      <c r="AO17" s="80" t="str">
        <f>IF(AND(初始录入!$M$12="试卷",$A17&lt;&gt;"",AO$6&lt;&gt;""),成绩录入!CM21,"")</f>
        <v/>
      </c>
      <c r="AP17" s="80" t="str">
        <f>IF(AND(初始录入!$M$12="试卷",$A17&lt;&gt;"",AP$6&lt;&gt;""),成绩录入!CN21,"")</f>
        <v/>
      </c>
      <c r="AQ17" s="80" t="str">
        <f>IF(AND(初始录入!$M$12="试卷",$A17&lt;&gt;"",AQ$6&lt;&gt;""),成绩录入!CO21,"")</f>
        <v/>
      </c>
      <c r="AR17" s="80" t="str">
        <f>IF(AND(初始录入!$M$12="试卷",$A17&lt;&gt;"",AR$6&lt;&gt;""),成绩录入!CP21,"")</f>
        <v/>
      </c>
      <c r="AS17" s="80" t="str">
        <f>IF(AND(初始录入!$M$12="试卷",$A17&lt;&gt;"",AS$6&lt;&gt;""),成绩录入!CQ21,"")</f>
        <v/>
      </c>
      <c r="AT17" s="80" t="str">
        <f>IF(AND(初始录入!$M$12="试卷",$A17&lt;&gt;"",AT$6&lt;&gt;""),成绩录入!CR21,"")</f>
        <v/>
      </c>
      <c r="AU17" s="80" t="str">
        <f>IF(AND(初始录入!$M$12="试卷",$A17&lt;&gt;"",AU$6&lt;&gt;""),成绩录入!CS21,"")</f>
        <v/>
      </c>
      <c r="AV17" s="80" t="str">
        <f>IF(AND(初始录入!$M$12="试卷",$A17&lt;&gt;"",AV$6&lt;&gt;""),成绩录入!CT21,"")</f>
        <v/>
      </c>
      <c r="AW17" s="80" t="str">
        <f>IF(AND(初始录入!$M$12="试卷",$A17&lt;&gt;"",AW$6&lt;&gt;""),成绩录入!CU21,"")</f>
        <v/>
      </c>
      <c r="AX17" s="80" t="str">
        <f>IF(AND(初始录入!$M$12="试卷",$A17&lt;&gt;"",AX$6&lt;&gt;""),成绩录入!CV21,"")</f>
        <v/>
      </c>
      <c r="AY17" s="80" t="str">
        <f>IF(AND(初始录入!$M$12="试卷",$A17&lt;&gt;"",AY$6&lt;&gt;""),成绩录入!CW21,"")</f>
        <v/>
      </c>
      <c r="AZ17" s="80" t="str">
        <f>IF(AND(初始录入!$M$12="试卷",$A17&lt;&gt;"",AZ$6&lt;&gt;""),成绩录入!CX21,"")</f>
        <v/>
      </c>
      <c r="BA17" s="80" t="str">
        <f>IF(AND(初始录入!$M$12="试卷",$A17&lt;&gt;"",BA$6&lt;&gt;""),成绩录入!CY21,"")</f>
        <v/>
      </c>
      <c r="BB17" s="80" t="str">
        <f>IF(AND(初始录入!$M$12="试卷",$A17&lt;&gt;"",BB$6&lt;&gt;""),成绩录入!CZ21,"")</f>
        <v/>
      </c>
      <c r="BC17" s="80" t="str">
        <f>IF(AND(初始录入!$M$12="试卷",$A17&lt;&gt;"",BC$6&lt;&gt;""),成绩录入!DA21,"")</f>
        <v/>
      </c>
      <c r="BD17" s="80" t="str">
        <f>IF(AND(初始录入!$M$12="试卷",$A17&lt;&gt;"",BD$6&lt;&gt;""),成绩录入!DB21,"")</f>
        <v/>
      </c>
      <c r="BE17" s="80" t="str">
        <f>IF(AND(初始录入!$M$12="试卷",$A17&lt;&gt;"",BE$6&lt;&gt;""),成绩录入!DC21,"")</f>
        <v/>
      </c>
      <c r="BF17" s="80" t="str">
        <f>IF(AND(初始录入!$M$12="试卷",$A17&lt;&gt;"",BF$6&lt;&gt;""),成绩录入!DD21,"")</f>
        <v/>
      </c>
      <c r="BG17" s="80" t="str">
        <f>IF(AND(初始录入!$M$12="试卷",$A17&lt;&gt;"",BG$6&lt;&gt;""),成绩录入!DE21,"")</f>
        <v/>
      </c>
      <c r="BH17" s="80" t="str">
        <f>IF(AND(初始录入!$M$12="试卷",$A17&lt;&gt;"",BH$6&lt;&gt;""),成绩录入!DF21,"")</f>
        <v/>
      </c>
      <c r="BI17" s="80" t="str">
        <f>IF(AND(初始录入!$M$12="试卷",$A17&lt;&gt;"",BI$6&lt;&gt;""),成绩录入!DG21,"")</f>
        <v/>
      </c>
      <c r="BJ17" s="80" t="str">
        <f>IF(AND(初始录入!$M$12="试卷",$A17&lt;&gt;"",BJ$6&lt;&gt;""),成绩录入!DH21,"")</f>
        <v/>
      </c>
      <c r="BK17" s="80" t="str">
        <f>IF(AND(初始录入!$M$12="试卷",$A17&lt;&gt;"",BK$6&lt;&gt;""),成绩录入!DI21,"")</f>
        <v/>
      </c>
      <c r="BL17" s="80" t="str">
        <f>IF(AND(初始录入!$M$12="试卷",$A17&lt;&gt;"",BL$6&lt;&gt;""),成绩录入!DJ21,"")</f>
        <v/>
      </c>
      <c r="BM17" s="80" t="str">
        <f>IF(AND(初始录入!$M$12="试卷",$A17&lt;&gt;"",BM$6&lt;&gt;""),成绩录入!DK21,"")</f>
        <v/>
      </c>
      <c r="BN17" s="80" t="str">
        <f>IF(AND(初始录入!$M$12="试卷",$A17&lt;&gt;"",BN$6&lt;&gt;""),成绩录入!DL21,"")</f>
        <v/>
      </c>
      <c r="BO17" s="80" t="str">
        <f>IF(AND(初始录入!$M$12="试卷",$A17&lt;&gt;"",BO$6&lt;&gt;""),成绩录入!DM21,"")</f>
        <v/>
      </c>
      <c r="BP17" s="80" t="str">
        <f>IF(AND(初始录入!$M$12="试卷",$A17&lt;&gt;"",BP$6&lt;&gt;""),成绩录入!DN21,"")</f>
        <v/>
      </c>
      <c r="BQ17" s="80" t="str">
        <f>IF(AND(初始录入!$M$12="试卷",$A17&lt;&gt;"",BQ$6&lt;&gt;""),成绩录入!DO21,"")</f>
        <v/>
      </c>
      <c r="BR17" s="80" t="str">
        <f>IF(AND(初始录入!$M$12="试卷",$A17&lt;&gt;"",BR$6&lt;&gt;""),成绩录入!DP21,"")</f>
        <v/>
      </c>
      <c r="BS17" s="80" t="str">
        <f>IF(AND(初始录入!$M$12="试卷",$A17&lt;&gt;"",BS$6&lt;&gt;""),成绩录入!DQ21,"")</f>
        <v/>
      </c>
      <c r="BT17" s="80" t="str">
        <f>IF(AND(初始录入!$M$12="试卷",$A17&lt;&gt;"",BT$6&lt;&gt;""),成绩录入!DR21,"")</f>
        <v/>
      </c>
      <c r="BU17" s="80" t="str">
        <f>IF(AND(初始录入!$M$12="试卷",$A17&lt;&gt;"",BU$6&lt;&gt;""),成绩录入!DS21,"")</f>
        <v/>
      </c>
      <c r="BV17" s="80" t="str">
        <f>IF(AND(初始录入!$M$12="试卷",$A17&lt;&gt;"",BV$6&lt;&gt;""),成绩录入!DT21,"")</f>
        <v/>
      </c>
      <c r="BW17" s="80" t="str">
        <f>IF(AND(初始录入!$M$12="试卷",$A17&lt;&gt;"",BW$6&lt;&gt;""),成绩录入!DU21,"")</f>
        <v/>
      </c>
      <c r="BX17" s="80" t="str">
        <f>IF(AND(初始录入!$M$12="试卷",$A17&lt;&gt;"",BX$6&lt;&gt;""),成绩录入!DV21,"")</f>
        <v/>
      </c>
      <c r="BY17" s="80" t="str">
        <f>IF(AND(初始录入!$M$12="试卷",$A17&lt;&gt;"",BY$6&lt;&gt;""),成绩录入!DW21,"")</f>
        <v/>
      </c>
      <c r="BZ17" s="80" t="str">
        <f>IF(AND(初始录入!$M$12="试卷",$A17&lt;&gt;"",BZ$6&lt;&gt;""),成绩录入!DX21,"")</f>
        <v/>
      </c>
      <c r="CA17" s="80" t="str">
        <f>IF(AND(初始录入!$M$12="试卷",$A17&lt;&gt;"",CA$6&lt;&gt;""),成绩录入!DY21,"")</f>
        <v/>
      </c>
      <c r="CB17" s="80" t="str">
        <f>IF(AND(初始录入!$M$12="试卷",$A17&lt;&gt;"",CB$6&lt;&gt;""),成绩录入!DZ21,"")</f>
        <v/>
      </c>
      <c r="CC17" s="80" t="str">
        <f>IF(AND(初始录入!$M$12="试卷",$A17&lt;&gt;"",CC$6&lt;&gt;""),成绩录入!EA21,"")</f>
        <v/>
      </c>
      <c r="CD17" s="80" t="str">
        <f>IF(AND(初始录入!$M$12="试卷",$A17&lt;&gt;"",CD$6&lt;&gt;""),成绩录入!EB21,"")</f>
        <v/>
      </c>
      <c r="CE17" s="80" t="str">
        <f>IF(AND(初始录入!$M$12="试卷",$A17&lt;&gt;"",CE$6&lt;&gt;""),成绩录入!EC21,"")</f>
        <v/>
      </c>
      <c r="CF17" s="80" t="str">
        <f>IF(AND(初始录入!$M$12="试卷",$A17&lt;&gt;"",CF$6&lt;&gt;""),成绩录入!ED21,"")</f>
        <v/>
      </c>
      <c r="CG17" s="80" t="str">
        <f>IF(AND(初始录入!$M$12="试卷",$A17&lt;&gt;"",CG$6&lt;&gt;""),成绩录入!EE21,"")</f>
        <v/>
      </c>
      <c r="CH17" s="80" t="str">
        <f>IF(AND(初始录入!$M$12="试卷",$A17&lt;&gt;"",CH$6&lt;&gt;""),成绩录入!EF21,"")</f>
        <v/>
      </c>
      <c r="CI17" s="80" t="str">
        <f>IF(AND(初始录入!$M$12="试卷",$A17&lt;&gt;"",CI$6&lt;&gt;""),成绩录入!EG21,"")</f>
        <v/>
      </c>
      <c r="CJ17" s="80" t="str">
        <f>IF(AND(初始录入!$M$12="试卷",$A17&lt;&gt;"",CJ$6&lt;&gt;""),成绩录入!EH21,"")</f>
        <v/>
      </c>
      <c r="CK17" s="80" t="str">
        <f>IF(AND(初始录入!$M$12="试卷",$A17&lt;&gt;"",CK$6&lt;&gt;""),成绩录入!EI21,"")</f>
        <v/>
      </c>
      <c r="CL17" s="80" t="str">
        <f>IF(AND(初始录入!$M$12="试卷",$A17&lt;&gt;"",CL$6&lt;&gt;""),成绩录入!EJ21,"")</f>
        <v/>
      </c>
      <c r="CM17" s="80" t="str">
        <f>IF(AND(初始录入!$M$12="试卷",$A17&lt;&gt;"",CM$6&lt;&gt;""),成绩录入!EK21,"")</f>
        <v/>
      </c>
      <c r="CN17" s="80" t="str">
        <f>IF(AND(初始录入!$M$12="试卷",$A17&lt;&gt;"",CN$6&lt;&gt;""),成绩录入!EL21,"")</f>
        <v/>
      </c>
      <c r="CO17" s="80" t="str">
        <f>IF(AND(初始录入!$M$12="试卷",$A17&lt;&gt;"",CO$6&lt;&gt;""),成绩录入!EM21,"")</f>
        <v/>
      </c>
      <c r="CP17" s="80" t="str">
        <f>IF(AND(初始录入!$M$12="试卷",$A17&lt;&gt;"",CP$6&lt;&gt;""),成绩录入!EN21,"")</f>
        <v/>
      </c>
      <c r="CQ17" s="80" t="str">
        <f>IF(AND(初始录入!$M$12="试卷",$A17&lt;&gt;"",CQ$6&lt;&gt;""),成绩录入!EO21,"")</f>
        <v/>
      </c>
      <c r="CR17" s="80" t="str">
        <f>IF(AND(初始录入!$M$12="试卷",$A17&lt;&gt;"",CR$6&lt;&gt;""),成绩录入!EP21,"")</f>
        <v/>
      </c>
      <c r="CS17" s="80" t="str">
        <f>IF(AND(初始录入!$M$12="试卷",$A17&lt;&gt;"",CS$6&lt;&gt;""),成绩录入!EQ21,"")</f>
        <v/>
      </c>
      <c r="CT17" s="80" t="str">
        <f>IF(AND(初始录入!$M$12="试卷",$A17&lt;&gt;"",CT$6&lt;&gt;""),成绩录入!ER21,"")</f>
        <v/>
      </c>
      <c r="CU17" s="80" t="str">
        <f>IF(AND(初始录入!$M$12="试卷",$A17&lt;&gt;"",CU$6&lt;&gt;""),成绩录入!ES21,"")</f>
        <v/>
      </c>
      <c r="CV17" s="80" t="str">
        <f>IF(AND(初始录入!$M$12="试卷",$A17&lt;&gt;"",CV$6&lt;&gt;""),成绩录入!ET21,"")</f>
        <v/>
      </c>
      <c r="CW17" s="80" t="str">
        <f>IF(AND(初始录入!$M$12="试卷",$A17&lt;&gt;"",CW$6&lt;&gt;""),成绩录入!EU21,"")</f>
        <v/>
      </c>
      <c r="CX17" s="80" t="str">
        <f>IF(AND(初始录入!$M$12="试卷",$A17&lt;&gt;"",CX$6&lt;&gt;""),成绩录入!EV21,"")</f>
        <v/>
      </c>
      <c r="CY17" s="80" t="str">
        <f>IF(AND(初始录入!$M$12="试卷",$A17&lt;&gt;"",CY$6&lt;&gt;""),成绩录入!EW21,"")</f>
        <v/>
      </c>
      <c r="CZ17" s="80" t="str">
        <f>IF(AND(初始录入!$M$12="试卷",$A17&lt;&gt;"",CZ$6&lt;&gt;""),成绩录入!EX21,"")</f>
        <v/>
      </c>
    </row>
    <row r="18" s="125" customFormat="1" ht="24.95" customHeight="1" spans="1:104">
      <c r="A18" s="80" t="str">
        <f>IF(初始录入!$M$12="试卷",初始录入!A24,"")</f>
        <v/>
      </c>
      <c r="B18" s="80" t="str">
        <f>IF(AND(初始录入!$M$12="试卷",$A18&lt;&gt;""),初始录入!B24,"")</f>
        <v/>
      </c>
      <c r="C18" s="80" t="str">
        <f>IF(AND(初始录入!$M$12="试卷",$A18&lt;&gt;""),初始录入!C24,"")</f>
        <v/>
      </c>
      <c r="D18" s="80" t="str">
        <f t="shared" si="0"/>
        <v/>
      </c>
      <c r="E18" s="80" t="str">
        <f>IF(AND(初始录入!$M$12="试卷",$A18&lt;&gt;"",E$6&lt;&gt;""),成绩录入!BC22,"")</f>
        <v/>
      </c>
      <c r="F18" s="80" t="str">
        <f>IF(AND(初始录入!$M$12="试卷",$A18&lt;&gt;"",F$6&lt;&gt;""),成绩录入!BD22,"")</f>
        <v/>
      </c>
      <c r="G18" s="80" t="str">
        <f>IF(AND(初始录入!$M$12="试卷",$A18&lt;&gt;"",G$6&lt;&gt;""),成绩录入!BE22,"")</f>
        <v/>
      </c>
      <c r="H18" s="80" t="str">
        <f>IF(AND(初始录入!$M$12="试卷",$A18&lt;&gt;"",H$6&lt;&gt;""),成绩录入!BF22,"")</f>
        <v/>
      </c>
      <c r="I18" s="80" t="str">
        <f>IF(AND(初始录入!$M$12="试卷",$A18&lt;&gt;"",I$6&lt;&gt;""),成绩录入!BG22,"")</f>
        <v/>
      </c>
      <c r="J18" s="80" t="str">
        <f>IF(AND(初始录入!$M$12="试卷",$A18&lt;&gt;"",J$6&lt;&gt;""),成绩录入!BH22,"")</f>
        <v/>
      </c>
      <c r="K18" s="80" t="str">
        <f>IF(AND(初始录入!$M$12="试卷",$A18&lt;&gt;"",K$6&lt;&gt;""),成绩录入!BI22,"")</f>
        <v/>
      </c>
      <c r="L18" s="80" t="str">
        <f>IF(AND(初始录入!$M$12="试卷",$A18&lt;&gt;"",L$6&lt;&gt;""),成绩录入!BJ22,"")</f>
        <v/>
      </c>
      <c r="M18" s="80" t="str">
        <f>IF(AND(初始录入!$M$12="试卷",$A18&lt;&gt;"",M$6&lt;&gt;""),成绩录入!BK22,"")</f>
        <v/>
      </c>
      <c r="N18" s="80" t="str">
        <f>IF(AND(初始录入!$M$12="试卷",$A18&lt;&gt;"",N$6&lt;&gt;""),成绩录入!BL22,"")</f>
        <v/>
      </c>
      <c r="O18" s="80" t="str">
        <f>IF(AND(初始录入!$M$12="试卷",$A18&lt;&gt;"",O$6&lt;&gt;""),成绩录入!BM22,"")</f>
        <v/>
      </c>
      <c r="P18" s="80" t="str">
        <f>IF(AND(初始录入!$M$12="试卷",$A18&lt;&gt;"",P$6&lt;&gt;""),成绩录入!BN22,"")</f>
        <v/>
      </c>
      <c r="Q18" s="80" t="str">
        <f>IF(AND(初始录入!$M$12="试卷",$A18&lt;&gt;"",Q$6&lt;&gt;""),成绩录入!BO22,"")</f>
        <v/>
      </c>
      <c r="R18" s="80" t="str">
        <f>IF(AND(初始录入!$M$12="试卷",$A18&lt;&gt;"",R$6&lt;&gt;""),成绩录入!BP22,"")</f>
        <v/>
      </c>
      <c r="S18" s="80" t="str">
        <f>IF(AND(初始录入!$M$12="试卷",$A18&lt;&gt;"",S$6&lt;&gt;""),成绩录入!BQ22,"")</f>
        <v/>
      </c>
      <c r="T18" s="80" t="str">
        <f>IF(AND(初始录入!$M$12="试卷",$A18&lt;&gt;"",T$6&lt;&gt;""),成绩录入!BR22,"")</f>
        <v/>
      </c>
      <c r="U18" s="80" t="str">
        <f>IF(AND(初始录入!$M$12="试卷",$A18&lt;&gt;"",U$6&lt;&gt;""),成绩录入!BS22,"")</f>
        <v/>
      </c>
      <c r="V18" s="80" t="str">
        <f>IF(AND(初始录入!$M$12="试卷",$A18&lt;&gt;"",V$6&lt;&gt;""),成绩录入!BT22,"")</f>
        <v/>
      </c>
      <c r="W18" s="80" t="str">
        <f>IF(AND(初始录入!$M$12="试卷",$A18&lt;&gt;"",W$6&lt;&gt;""),成绩录入!BU22,"")</f>
        <v/>
      </c>
      <c r="X18" s="80" t="str">
        <f>IF(AND(初始录入!$M$12="试卷",$A18&lt;&gt;"",X$6&lt;&gt;""),成绩录入!BV22,"")</f>
        <v/>
      </c>
      <c r="Y18" s="80" t="str">
        <f>IF(AND(初始录入!$M$12="试卷",$A18&lt;&gt;"",Y$6&lt;&gt;""),成绩录入!BW22,"")</f>
        <v/>
      </c>
      <c r="Z18" s="80" t="str">
        <f>IF(AND(初始录入!$M$12="试卷",$A18&lt;&gt;"",Z$6&lt;&gt;""),成绩录入!BX22,"")</f>
        <v/>
      </c>
      <c r="AA18" s="80" t="str">
        <f>IF(AND(初始录入!$M$12="试卷",$A18&lt;&gt;"",AA$6&lt;&gt;""),成绩录入!BY22,"")</f>
        <v/>
      </c>
      <c r="AB18" s="80" t="str">
        <f>IF(AND(初始录入!$M$12="试卷",$A18&lt;&gt;"",AB$6&lt;&gt;""),成绩录入!BZ22,"")</f>
        <v/>
      </c>
      <c r="AC18" s="80" t="str">
        <f>IF(AND(初始录入!$M$12="试卷",$A18&lt;&gt;"",AC$6&lt;&gt;""),成绩录入!CA22,"")</f>
        <v/>
      </c>
      <c r="AD18" s="80" t="str">
        <f>IF(AND(初始录入!$M$12="试卷",$A18&lt;&gt;"",AD$6&lt;&gt;""),成绩录入!CB22,"")</f>
        <v/>
      </c>
      <c r="AE18" s="80" t="str">
        <f>IF(AND(初始录入!$M$12="试卷",$A18&lt;&gt;"",AE$6&lt;&gt;""),成绩录入!CC22,"")</f>
        <v/>
      </c>
      <c r="AF18" s="80" t="str">
        <f>IF(AND(初始录入!$M$12="试卷",$A18&lt;&gt;"",AF$6&lt;&gt;""),成绩录入!CD22,"")</f>
        <v/>
      </c>
      <c r="AG18" s="80" t="str">
        <f>IF(AND(初始录入!$M$12="试卷",$A18&lt;&gt;"",AG$6&lt;&gt;""),成绩录入!CE22,"")</f>
        <v/>
      </c>
      <c r="AH18" s="80" t="str">
        <f>IF(AND(初始录入!$M$12="试卷",$A18&lt;&gt;"",AH$6&lt;&gt;""),成绩录入!CF22,"")</f>
        <v/>
      </c>
      <c r="AI18" s="80" t="str">
        <f>IF(AND(初始录入!$M$12="试卷",$A18&lt;&gt;"",AI$6&lt;&gt;""),成绩录入!CG22,"")</f>
        <v/>
      </c>
      <c r="AJ18" s="80" t="str">
        <f>IF(AND(初始录入!$M$12="试卷",$A18&lt;&gt;"",AJ$6&lt;&gt;""),成绩录入!CH22,"")</f>
        <v/>
      </c>
      <c r="AK18" s="80" t="str">
        <f>IF(AND(初始录入!$M$12="试卷",$A18&lt;&gt;"",AK$6&lt;&gt;""),成绩录入!CI22,"")</f>
        <v/>
      </c>
      <c r="AL18" s="80" t="str">
        <f>IF(AND(初始录入!$M$12="试卷",$A18&lt;&gt;"",AL$6&lt;&gt;""),成绩录入!CJ22,"")</f>
        <v/>
      </c>
      <c r="AM18" s="80" t="str">
        <f>IF(AND(初始录入!$M$12="试卷",$A18&lt;&gt;"",AM$6&lt;&gt;""),成绩录入!CK22,"")</f>
        <v/>
      </c>
      <c r="AN18" s="80" t="str">
        <f>IF(AND(初始录入!$M$12="试卷",$A18&lt;&gt;"",AN$6&lt;&gt;""),成绩录入!CL22,"")</f>
        <v/>
      </c>
      <c r="AO18" s="80" t="str">
        <f>IF(AND(初始录入!$M$12="试卷",$A18&lt;&gt;"",AO$6&lt;&gt;""),成绩录入!CM22,"")</f>
        <v/>
      </c>
      <c r="AP18" s="80" t="str">
        <f>IF(AND(初始录入!$M$12="试卷",$A18&lt;&gt;"",AP$6&lt;&gt;""),成绩录入!CN22,"")</f>
        <v/>
      </c>
      <c r="AQ18" s="80" t="str">
        <f>IF(AND(初始录入!$M$12="试卷",$A18&lt;&gt;"",AQ$6&lt;&gt;""),成绩录入!CO22,"")</f>
        <v/>
      </c>
      <c r="AR18" s="80" t="str">
        <f>IF(AND(初始录入!$M$12="试卷",$A18&lt;&gt;"",AR$6&lt;&gt;""),成绩录入!CP22,"")</f>
        <v/>
      </c>
      <c r="AS18" s="80" t="str">
        <f>IF(AND(初始录入!$M$12="试卷",$A18&lt;&gt;"",AS$6&lt;&gt;""),成绩录入!CQ22,"")</f>
        <v/>
      </c>
      <c r="AT18" s="80" t="str">
        <f>IF(AND(初始录入!$M$12="试卷",$A18&lt;&gt;"",AT$6&lt;&gt;""),成绩录入!CR22,"")</f>
        <v/>
      </c>
      <c r="AU18" s="80" t="str">
        <f>IF(AND(初始录入!$M$12="试卷",$A18&lt;&gt;"",AU$6&lt;&gt;""),成绩录入!CS22,"")</f>
        <v/>
      </c>
      <c r="AV18" s="80" t="str">
        <f>IF(AND(初始录入!$M$12="试卷",$A18&lt;&gt;"",AV$6&lt;&gt;""),成绩录入!CT22,"")</f>
        <v/>
      </c>
      <c r="AW18" s="80" t="str">
        <f>IF(AND(初始录入!$M$12="试卷",$A18&lt;&gt;"",AW$6&lt;&gt;""),成绩录入!CU22,"")</f>
        <v/>
      </c>
      <c r="AX18" s="80" t="str">
        <f>IF(AND(初始录入!$M$12="试卷",$A18&lt;&gt;"",AX$6&lt;&gt;""),成绩录入!CV22,"")</f>
        <v/>
      </c>
      <c r="AY18" s="80" t="str">
        <f>IF(AND(初始录入!$M$12="试卷",$A18&lt;&gt;"",AY$6&lt;&gt;""),成绩录入!CW22,"")</f>
        <v/>
      </c>
      <c r="AZ18" s="80" t="str">
        <f>IF(AND(初始录入!$M$12="试卷",$A18&lt;&gt;"",AZ$6&lt;&gt;""),成绩录入!CX22,"")</f>
        <v/>
      </c>
      <c r="BA18" s="80" t="str">
        <f>IF(AND(初始录入!$M$12="试卷",$A18&lt;&gt;"",BA$6&lt;&gt;""),成绩录入!CY22,"")</f>
        <v/>
      </c>
      <c r="BB18" s="80" t="str">
        <f>IF(AND(初始录入!$M$12="试卷",$A18&lt;&gt;"",BB$6&lt;&gt;""),成绩录入!CZ22,"")</f>
        <v/>
      </c>
      <c r="BC18" s="80" t="str">
        <f>IF(AND(初始录入!$M$12="试卷",$A18&lt;&gt;"",BC$6&lt;&gt;""),成绩录入!DA22,"")</f>
        <v/>
      </c>
      <c r="BD18" s="80" t="str">
        <f>IF(AND(初始录入!$M$12="试卷",$A18&lt;&gt;"",BD$6&lt;&gt;""),成绩录入!DB22,"")</f>
        <v/>
      </c>
      <c r="BE18" s="80" t="str">
        <f>IF(AND(初始录入!$M$12="试卷",$A18&lt;&gt;"",BE$6&lt;&gt;""),成绩录入!DC22,"")</f>
        <v/>
      </c>
      <c r="BF18" s="80" t="str">
        <f>IF(AND(初始录入!$M$12="试卷",$A18&lt;&gt;"",BF$6&lt;&gt;""),成绩录入!DD22,"")</f>
        <v/>
      </c>
      <c r="BG18" s="80" t="str">
        <f>IF(AND(初始录入!$M$12="试卷",$A18&lt;&gt;"",BG$6&lt;&gt;""),成绩录入!DE22,"")</f>
        <v/>
      </c>
      <c r="BH18" s="80" t="str">
        <f>IF(AND(初始录入!$M$12="试卷",$A18&lt;&gt;"",BH$6&lt;&gt;""),成绩录入!DF22,"")</f>
        <v/>
      </c>
      <c r="BI18" s="80" t="str">
        <f>IF(AND(初始录入!$M$12="试卷",$A18&lt;&gt;"",BI$6&lt;&gt;""),成绩录入!DG22,"")</f>
        <v/>
      </c>
      <c r="BJ18" s="80" t="str">
        <f>IF(AND(初始录入!$M$12="试卷",$A18&lt;&gt;"",BJ$6&lt;&gt;""),成绩录入!DH22,"")</f>
        <v/>
      </c>
      <c r="BK18" s="80" t="str">
        <f>IF(AND(初始录入!$M$12="试卷",$A18&lt;&gt;"",BK$6&lt;&gt;""),成绩录入!DI22,"")</f>
        <v/>
      </c>
      <c r="BL18" s="80" t="str">
        <f>IF(AND(初始录入!$M$12="试卷",$A18&lt;&gt;"",BL$6&lt;&gt;""),成绩录入!DJ22,"")</f>
        <v/>
      </c>
      <c r="BM18" s="80" t="str">
        <f>IF(AND(初始录入!$M$12="试卷",$A18&lt;&gt;"",BM$6&lt;&gt;""),成绩录入!DK22,"")</f>
        <v/>
      </c>
      <c r="BN18" s="80" t="str">
        <f>IF(AND(初始录入!$M$12="试卷",$A18&lt;&gt;"",BN$6&lt;&gt;""),成绩录入!DL22,"")</f>
        <v/>
      </c>
      <c r="BO18" s="80" t="str">
        <f>IF(AND(初始录入!$M$12="试卷",$A18&lt;&gt;"",BO$6&lt;&gt;""),成绩录入!DM22,"")</f>
        <v/>
      </c>
      <c r="BP18" s="80" t="str">
        <f>IF(AND(初始录入!$M$12="试卷",$A18&lt;&gt;"",BP$6&lt;&gt;""),成绩录入!DN22,"")</f>
        <v/>
      </c>
      <c r="BQ18" s="80" t="str">
        <f>IF(AND(初始录入!$M$12="试卷",$A18&lt;&gt;"",BQ$6&lt;&gt;""),成绩录入!DO22,"")</f>
        <v/>
      </c>
      <c r="BR18" s="80" t="str">
        <f>IF(AND(初始录入!$M$12="试卷",$A18&lt;&gt;"",BR$6&lt;&gt;""),成绩录入!DP22,"")</f>
        <v/>
      </c>
      <c r="BS18" s="80" t="str">
        <f>IF(AND(初始录入!$M$12="试卷",$A18&lt;&gt;"",BS$6&lt;&gt;""),成绩录入!DQ22,"")</f>
        <v/>
      </c>
      <c r="BT18" s="80" t="str">
        <f>IF(AND(初始录入!$M$12="试卷",$A18&lt;&gt;"",BT$6&lt;&gt;""),成绩录入!DR22,"")</f>
        <v/>
      </c>
      <c r="BU18" s="80" t="str">
        <f>IF(AND(初始录入!$M$12="试卷",$A18&lt;&gt;"",BU$6&lt;&gt;""),成绩录入!DS22,"")</f>
        <v/>
      </c>
      <c r="BV18" s="80" t="str">
        <f>IF(AND(初始录入!$M$12="试卷",$A18&lt;&gt;"",BV$6&lt;&gt;""),成绩录入!DT22,"")</f>
        <v/>
      </c>
      <c r="BW18" s="80" t="str">
        <f>IF(AND(初始录入!$M$12="试卷",$A18&lt;&gt;"",BW$6&lt;&gt;""),成绩录入!DU22,"")</f>
        <v/>
      </c>
      <c r="BX18" s="80" t="str">
        <f>IF(AND(初始录入!$M$12="试卷",$A18&lt;&gt;"",BX$6&lt;&gt;""),成绩录入!DV22,"")</f>
        <v/>
      </c>
      <c r="BY18" s="80" t="str">
        <f>IF(AND(初始录入!$M$12="试卷",$A18&lt;&gt;"",BY$6&lt;&gt;""),成绩录入!DW22,"")</f>
        <v/>
      </c>
      <c r="BZ18" s="80" t="str">
        <f>IF(AND(初始录入!$M$12="试卷",$A18&lt;&gt;"",BZ$6&lt;&gt;""),成绩录入!DX22,"")</f>
        <v/>
      </c>
      <c r="CA18" s="80" t="str">
        <f>IF(AND(初始录入!$M$12="试卷",$A18&lt;&gt;"",CA$6&lt;&gt;""),成绩录入!DY22,"")</f>
        <v/>
      </c>
      <c r="CB18" s="80" t="str">
        <f>IF(AND(初始录入!$M$12="试卷",$A18&lt;&gt;"",CB$6&lt;&gt;""),成绩录入!DZ22,"")</f>
        <v/>
      </c>
      <c r="CC18" s="80" t="str">
        <f>IF(AND(初始录入!$M$12="试卷",$A18&lt;&gt;"",CC$6&lt;&gt;""),成绩录入!EA22,"")</f>
        <v/>
      </c>
      <c r="CD18" s="80" t="str">
        <f>IF(AND(初始录入!$M$12="试卷",$A18&lt;&gt;"",CD$6&lt;&gt;""),成绩录入!EB22,"")</f>
        <v/>
      </c>
      <c r="CE18" s="80" t="str">
        <f>IF(AND(初始录入!$M$12="试卷",$A18&lt;&gt;"",CE$6&lt;&gt;""),成绩录入!EC22,"")</f>
        <v/>
      </c>
      <c r="CF18" s="80" t="str">
        <f>IF(AND(初始录入!$M$12="试卷",$A18&lt;&gt;"",CF$6&lt;&gt;""),成绩录入!ED22,"")</f>
        <v/>
      </c>
      <c r="CG18" s="80" t="str">
        <f>IF(AND(初始录入!$M$12="试卷",$A18&lt;&gt;"",CG$6&lt;&gt;""),成绩录入!EE22,"")</f>
        <v/>
      </c>
      <c r="CH18" s="80" t="str">
        <f>IF(AND(初始录入!$M$12="试卷",$A18&lt;&gt;"",CH$6&lt;&gt;""),成绩录入!EF22,"")</f>
        <v/>
      </c>
      <c r="CI18" s="80" t="str">
        <f>IF(AND(初始录入!$M$12="试卷",$A18&lt;&gt;"",CI$6&lt;&gt;""),成绩录入!EG22,"")</f>
        <v/>
      </c>
      <c r="CJ18" s="80" t="str">
        <f>IF(AND(初始录入!$M$12="试卷",$A18&lt;&gt;"",CJ$6&lt;&gt;""),成绩录入!EH22,"")</f>
        <v/>
      </c>
      <c r="CK18" s="80" t="str">
        <f>IF(AND(初始录入!$M$12="试卷",$A18&lt;&gt;"",CK$6&lt;&gt;""),成绩录入!EI22,"")</f>
        <v/>
      </c>
      <c r="CL18" s="80" t="str">
        <f>IF(AND(初始录入!$M$12="试卷",$A18&lt;&gt;"",CL$6&lt;&gt;""),成绩录入!EJ22,"")</f>
        <v/>
      </c>
      <c r="CM18" s="80" t="str">
        <f>IF(AND(初始录入!$M$12="试卷",$A18&lt;&gt;"",CM$6&lt;&gt;""),成绩录入!EK22,"")</f>
        <v/>
      </c>
      <c r="CN18" s="80" t="str">
        <f>IF(AND(初始录入!$M$12="试卷",$A18&lt;&gt;"",CN$6&lt;&gt;""),成绩录入!EL22,"")</f>
        <v/>
      </c>
      <c r="CO18" s="80" t="str">
        <f>IF(AND(初始录入!$M$12="试卷",$A18&lt;&gt;"",CO$6&lt;&gt;""),成绩录入!EM22,"")</f>
        <v/>
      </c>
      <c r="CP18" s="80" t="str">
        <f>IF(AND(初始录入!$M$12="试卷",$A18&lt;&gt;"",CP$6&lt;&gt;""),成绩录入!EN22,"")</f>
        <v/>
      </c>
      <c r="CQ18" s="80" t="str">
        <f>IF(AND(初始录入!$M$12="试卷",$A18&lt;&gt;"",CQ$6&lt;&gt;""),成绩录入!EO22,"")</f>
        <v/>
      </c>
      <c r="CR18" s="80" t="str">
        <f>IF(AND(初始录入!$M$12="试卷",$A18&lt;&gt;"",CR$6&lt;&gt;""),成绩录入!EP22,"")</f>
        <v/>
      </c>
      <c r="CS18" s="80" t="str">
        <f>IF(AND(初始录入!$M$12="试卷",$A18&lt;&gt;"",CS$6&lt;&gt;""),成绩录入!EQ22,"")</f>
        <v/>
      </c>
      <c r="CT18" s="80" t="str">
        <f>IF(AND(初始录入!$M$12="试卷",$A18&lt;&gt;"",CT$6&lt;&gt;""),成绩录入!ER22,"")</f>
        <v/>
      </c>
      <c r="CU18" s="80" t="str">
        <f>IF(AND(初始录入!$M$12="试卷",$A18&lt;&gt;"",CU$6&lt;&gt;""),成绩录入!ES22,"")</f>
        <v/>
      </c>
      <c r="CV18" s="80" t="str">
        <f>IF(AND(初始录入!$M$12="试卷",$A18&lt;&gt;"",CV$6&lt;&gt;""),成绩录入!ET22,"")</f>
        <v/>
      </c>
      <c r="CW18" s="80" t="str">
        <f>IF(AND(初始录入!$M$12="试卷",$A18&lt;&gt;"",CW$6&lt;&gt;""),成绩录入!EU22,"")</f>
        <v/>
      </c>
      <c r="CX18" s="80" t="str">
        <f>IF(AND(初始录入!$M$12="试卷",$A18&lt;&gt;"",CX$6&lt;&gt;""),成绩录入!EV22,"")</f>
        <v/>
      </c>
      <c r="CY18" s="80" t="str">
        <f>IF(AND(初始录入!$M$12="试卷",$A18&lt;&gt;"",CY$6&lt;&gt;""),成绩录入!EW22,"")</f>
        <v/>
      </c>
      <c r="CZ18" s="80" t="str">
        <f>IF(AND(初始录入!$M$12="试卷",$A18&lt;&gt;"",CZ$6&lt;&gt;""),成绩录入!EX22,"")</f>
        <v/>
      </c>
    </row>
    <row r="19" s="125" customFormat="1" ht="24.95" customHeight="1" spans="1:104">
      <c r="A19" s="80" t="str">
        <f>IF(初始录入!$M$12="试卷",初始录入!A25,"")</f>
        <v/>
      </c>
      <c r="B19" s="80" t="str">
        <f>IF(AND(初始录入!$M$12="试卷",$A19&lt;&gt;""),初始录入!B25,"")</f>
        <v/>
      </c>
      <c r="C19" s="80" t="str">
        <f>IF(AND(初始录入!$M$12="试卷",$A19&lt;&gt;""),初始录入!C25,"")</f>
        <v/>
      </c>
      <c r="D19" s="80" t="str">
        <f t="shared" si="0"/>
        <v/>
      </c>
      <c r="E19" s="80" t="str">
        <f>IF(AND(初始录入!$M$12="试卷",$A19&lt;&gt;"",E$6&lt;&gt;""),成绩录入!BC23,"")</f>
        <v/>
      </c>
      <c r="F19" s="80" t="str">
        <f>IF(AND(初始录入!$M$12="试卷",$A19&lt;&gt;"",F$6&lt;&gt;""),成绩录入!BD23,"")</f>
        <v/>
      </c>
      <c r="G19" s="80" t="str">
        <f>IF(AND(初始录入!$M$12="试卷",$A19&lt;&gt;"",G$6&lt;&gt;""),成绩录入!BE23,"")</f>
        <v/>
      </c>
      <c r="H19" s="80" t="str">
        <f>IF(AND(初始录入!$M$12="试卷",$A19&lt;&gt;"",H$6&lt;&gt;""),成绩录入!BF23,"")</f>
        <v/>
      </c>
      <c r="I19" s="80" t="str">
        <f>IF(AND(初始录入!$M$12="试卷",$A19&lt;&gt;"",I$6&lt;&gt;""),成绩录入!BG23,"")</f>
        <v/>
      </c>
      <c r="J19" s="80" t="str">
        <f>IF(AND(初始录入!$M$12="试卷",$A19&lt;&gt;"",J$6&lt;&gt;""),成绩录入!BH23,"")</f>
        <v/>
      </c>
      <c r="K19" s="80" t="str">
        <f>IF(AND(初始录入!$M$12="试卷",$A19&lt;&gt;"",K$6&lt;&gt;""),成绩录入!BI23,"")</f>
        <v/>
      </c>
      <c r="L19" s="80" t="str">
        <f>IF(AND(初始录入!$M$12="试卷",$A19&lt;&gt;"",L$6&lt;&gt;""),成绩录入!BJ23,"")</f>
        <v/>
      </c>
      <c r="M19" s="80" t="str">
        <f>IF(AND(初始录入!$M$12="试卷",$A19&lt;&gt;"",M$6&lt;&gt;""),成绩录入!BK23,"")</f>
        <v/>
      </c>
      <c r="N19" s="80" t="str">
        <f>IF(AND(初始录入!$M$12="试卷",$A19&lt;&gt;"",N$6&lt;&gt;""),成绩录入!BL23,"")</f>
        <v/>
      </c>
      <c r="O19" s="80" t="str">
        <f>IF(AND(初始录入!$M$12="试卷",$A19&lt;&gt;"",O$6&lt;&gt;""),成绩录入!BM23,"")</f>
        <v/>
      </c>
      <c r="P19" s="80" t="str">
        <f>IF(AND(初始录入!$M$12="试卷",$A19&lt;&gt;"",P$6&lt;&gt;""),成绩录入!BN23,"")</f>
        <v/>
      </c>
      <c r="Q19" s="80" t="str">
        <f>IF(AND(初始录入!$M$12="试卷",$A19&lt;&gt;"",Q$6&lt;&gt;""),成绩录入!BO23,"")</f>
        <v/>
      </c>
      <c r="R19" s="80" t="str">
        <f>IF(AND(初始录入!$M$12="试卷",$A19&lt;&gt;"",R$6&lt;&gt;""),成绩录入!BP23,"")</f>
        <v/>
      </c>
      <c r="S19" s="80" t="str">
        <f>IF(AND(初始录入!$M$12="试卷",$A19&lt;&gt;"",S$6&lt;&gt;""),成绩录入!BQ23,"")</f>
        <v/>
      </c>
      <c r="T19" s="80" t="str">
        <f>IF(AND(初始录入!$M$12="试卷",$A19&lt;&gt;"",T$6&lt;&gt;""),成绩录入!BR23,"")</f>
        <v/>
      </c>
      <c r="U19" s="80" t="str">
        <f>IF(AND(初始录入!$M$12="试卷",$A19&lt;&gt;"",U$6&lt;&gt;""),成绩录入!BS23,"")</f>
        <v/>
      </c>
      <c r="V19" s="80" t="str">
        <f>IF(AND(初始录入!$M$12="试卷",$A19&lt;&gt;"",V$6&lt;&gt;""),成绩录入!BT23,"")</f>
        <v/>
      </c>
      <c r="W19" s="80" t="str">
        <f>IF(AND(初始录入!$M$12="试卷",$A19&lt;&gt;"",W$6&lt;&gt;""),成绩录入!BU23,"")</f>
        <v/>
      </c>
      <c r="X19" s="80" t="str">
        <f>IF(AND(初始录入!$M$12="试卷",$A19&lt;&gt;"",X$6&lt;&gt;""),成绩录入!BV23,"")</f>
        <v/>
      </c>
      <c r="Y19" s="80" t="str">
        <f>IF(AND(初始录入!$M$12="试卷",$A19&lt;&gt;"",Y$6&lt;&gt;""),成绩录入!BW23,"")</f>
        <v/>
      </c>
      <c r="Z19" s="80" t="str">
        <f>IF(AND(初始录入!$M$12="试卷",$A19&lt;&gt;"",Z$6&lt;&gt;""),成绩录入!BX23,"")</f>
        <v/>
      </c>
      <c r="AA19" s="80" t="str">
        <f>IF(AND(初始录入!$M$12="试卷",$A19&lt;&gt;"",AA$6&lt;&gt;""),成绩录入!BY23,"")</f>
        <v/>
      </c>
      <c r="AB19" s="80" t="str">
        <f>IF(AND(初始录入!$M$12="试卷",$A19&lt;&gt;"",AB$6&lt;&gt;""),成绩录入!BZ23,"")</f>
        <v/>
      </c>
      <c r="AC19" s="80" t="str">
        <f>IF(AND(初始录入!$M$12="试卷",$A19&lt;&gt;"",AC$6&lt;&gt;""),成绩录入!CA23,"")</f>
        <v/>
      </c>
      <c r="AD19" s="80" t="str">
        <f>IF(AND(初始录入!$M$12="试卷",$A19&lt;&gt;"",AD$6&lt;&gt;""),成绩录入!CB23,"")</f>
        <v/>
      </c>
      <c r="AE19" s="80" t="str">
        <f>IF(AND(初始录入!$M$12="试卷",$A19&lt;&gt;"",AE$6&lt;&gt;""),成绩录入!CC23,"")</f>
        <v/>
      </c>
      <c r="AF19" s="80" t="str">
        <f>IF(AND(初始录入!$M$12="试卷",$A19&lt;&gt;"",AF$6&lt;&gt;""),成绩录入!CD23,"")</f>
        <v/>
      </c>
      <c r="AG19" s="80" t="str">
        <f>IF(AND(初始录入!$M$12="试卷",$A19&lt;&gt;"",AG$6&lt;&gt;""),成绩录入!CE23,"")</f>
        <v/>
      </c>
      <c r="AH19" s="80" t="str">
        <f>IF(AND(初始录入!$M$12="试卷",$A19&lt;&gt;"",AH$6&lt;&gt;""),成绩录入!CF23,"")</f>
        <v/>
      </c>
      <c r="AI19" s="80" t="str">
        <f>IF(AND(初始录入!$M$12="试卷",$A19&lt;&gt;"",AI$6&lt;&gt;""),成绩录入!CG23,"")</f>
        <v/>
      </c>
      <c r="AJ19" s="80" t="str">
        <f>IF(AND(初始录入!$M$12="试卷",$A19&lt;&gt;"",AJ$6&lt;&gt;""),成绩录入!CH23,"")</f>
        <v/>
      </c>
      <c r="AK19" s="80" t="str">
        <f>IF(AND(初始录入!$M$12="试卷",$A19&lt;&gt;"",AK$6&lt;&gt;""),成绩录入!CI23,"")</f>
        <v/>
      </c>
      <c r="AL19" s="80" t="str">
        <f>IF(AND(初始录入!$M$12="试卷",$A19&lt;&gt;"",AL$6&lt;&gt;""),成绩录入!CJ23,"")</f>
        <v/>
      </c>
      <c r="AM19" s="80" t="str">
        <f>IF(AND(初始录入!$M$12="试卷",$A19&lt;&gt;"",AM$6&lt;&gt;""),成绩录入!CK23,"")</f>
        <v/>
      </c>
      <c r="AN19" s="80" t="str">
        <f>IF(AND(初始录入!$M$12="试卷",$A19&lt;&gt;"",AN$6&lt;&gt;""),成绩录入!CL23,"")</f>
        <v/>
      </c>
      <c r="AO19" s="80" t="str">
        <f>IF(AND(初始录入!$M$12="试卷",$A19&lt;&gt;"",AO$6&lt;&gt;""),成绩录入!CM23,"")</f>
        <v/>
      </c>
      <c r="AP19" s="80" t="str">
        <f>IF(AND(初始录入!$M$12="试卷",$A19&lt;&gt;"",AP$6&lt;&gt;""),成绩录入!CN23,"")</f>
        <v/>
      </c>
      <c r="AQ19" s="80" t="str">
        <f>IF(AND(初始录入!$M$12="试卷",$A19&lt;&gt;"",AQ$6&lt;&gt;""),成绩录入!CO23,"")</f>
        <v/>
      </c>
      <c r="AR19" s="80" t="str">
        <f>IF(AND(初始录入!$M$12="试卷",$A19&lt;&gt;"",AR$6&lt;&gt;""),成绩录入!CP23,"")</f>
        <v/>
      </c>
      <c r="AS19" s="80" t="str">
        <f>IF(AND(初始录入!$M$12="试卷",$A19&lt;&gt;"",AS$6&lt;&gt;""),成绩录入!CQ23,"")</f>
        <v/>
      </c>
      <c r="AT19" s="80" t="str">
        <f>IF(AND(初始录入!$M$12="试卷",$A19&lt;&gt;"",AT$6&lt;&gt;""),成绩录入!CR23,"")</f>
        <v/>
      </c>
      <c r="AU19" s="80" t="str">
        <f>IF(AND(初始录入!$M$12="试卷",$A19&lt;&gt;"",AU$6&lt;&gt;""),成绩录入!CS23,"")</f>
        <v/>
      </c>
      <c r="AV19" s="80" t="str">
        <f>IF(AND(初始录入!$M$12="试卷",$A19&lt;&gt;"",AV$6&lt;&gt;""),成绩录入!CT23,"")</f>
        <v/>
      </c>
      <c r="AW19" s="80" t="str">
        <f>IF(AND(初始录入!$M$12="试卷",$A19&lt;&gt;"",AW$6&lt;&gt;""),成绩录入!CU23,"")</f>
        <v/>
      </c>
      <c r="AX19" s="80" t="str">
        <f>IF(AND(初始录入!$M$12="试卷",$A19&lt;&gt;"",AX$6&lt;&gt;""),成绩录入!CV23,"")</f>
        <v/>
      </c>
      <c r="AY19" s="80" t="str">
        <f>IF(AND(初始录入!$M$12="试卷",$A19&lt;&gt;"",AY$6&lt;&gt;""),成绩录入!CW23,"")</f>
        <v/>
      </c>
      <c r="AZ19" s="80" t="str">
        <f>IF(AND(初始录入!$M$12="试卷",$A19&lt;&gt;"",AZ$6&lt;&gt;""),成绩录入!CX23,"")</f>
        <v/>
      </c>
      <c r="BA19" s="80" t="str">
        <f>IF(AND(初始录入!$M$12="试卷",$A19&lt;&gt;"",BA$6&lt;&gt;""),成绩录入!CY23,"")</f>
        <v/>
      </c>
      <c r="BB19" s="80" t="str">
        <f>IF(AND(初始录入!$M$12="试卷",$A19&lt;&gt;"",BB$6&lt;&gt;""),成绩录入!CZ23,"")</f>
        <v/>
      </c>
      <c r="BC19" s="80" t="str">
        <f>IF(AND(初始录入!$M$12="试卷",$A19&lt;&gt;"",BC$6&lt;&gt;""),成绩录入!DA23,"")</f>
        <v/>
      </c>
      <c r="BD19" s="80" t="str">
        <f>IF(AND(初始录入!$M$12="试卷",$A19&lt;&gt;"",BD$6&lt;&gt;""),成绩录入!DB23,"")</f>
        <v/>
      </c>
      <c r="BE19" s="80" t="str">
        <f>IF(AND(初始录入!$M$12="试卷",$A19&lt;&gt;"",BE$6&lt;&gt;""),成绩录入!DC23,"")</f>
        <v/>
      </c>
      <c r="BF19" s="80" t="str">
        <f>IF(AND(初始录入!$M$12="试卷",$A19&lt;&gt;"",BF$6&lt;&gt;""),成绩录入!DD23,"")</f>
        <v/>
      </c>
      <c r="BG19" s="80" t="str">
        <f>IF(AND(初始录入!$M$12="试卷",$A19&lt;&gt;"",BG$6&lt;&gt;""),成绩录入!DE23,"")</f>
        <v/>
      </c>
      <c r="BH19" s="80" t="str">
        <f>IF(AND(初始录入!$M$12="试卷",$A19&lt;&gt;"",BH$6&lt;&gt;""),成绩录入!DF23,"")</f>
        <v/>
      </c>
      <c r="BI19" s="80" t="str">
        <f>IF(AND(初始录入!$M$12="试卷",$A19&lt;&gt;"",BI$6&lt;&gt;""),成绩录入!DG23,"")</f>
        <v/>
      </c>
      <c r="BJ19" s="80" t="str">
        <f>IF(AND(初始录入!$M$12="试卷",$A19&lt;&gt;"",BJ$6&lt;&gt;""),成绩录入!DH23,"")</f>
        <v/>
      </c>
      <c r="BK19" s="80" t="str">
        <f>IF(AND(初始录入!$M$12="试卷",$A19&lt;&gt;"",BK$6&lt;&gt;""),成绩录入!DI23,"")</f>
        <v/>
      </c>
      <c r="BL19" s="80" t="str">
        <f>IF(AND(初始录入!$M$12="试卷",$A19&lt;&gt;"",BL$6&lt;&gt;""),成绩录入!DJ23,"")</f>
        <v/>
      </c>
      <c r="BM19" s="80" t="str">
        <f>IF(AND(初始录入!$M$12="试卷",$A19&lt;&gt;"",BM$6&lt;&gt;""),成绩录入!DK23,"")</f>
        <v/>
      </c>
      <c r="BN19" s="80" t="str">
        <f>IF(AND(初始录入!$M$12="试卷",$A19&lt;&gt;"",BN$6&lt;&gt;""),成绩录入!DL23,"")</f>
        <v/>
      </c>
      <c r="BO19" s="80" t="str">
        <f>IF(AND(初始录入!$M$12="试卷",$A19&lt;&gt;"",BO$6&lt;&gt;""),成绩录入!DM23,"")</f>
        <v/>
      </c>
      <c r="BP19" s="80" t="str">
        <f>IF(AND(初始录入!$M$12="试卷",$A19&lt;&gt;"",BP$6&lt;&gt;""),成绩录入!DN23,"")</f>
        <v/>
      </c>
      <c r="BQ19" s="80" t="str">
        <f>IF(AND(初始录入!$M$12="试卷",$A19&lt;&gt;"",BQ$6&lt;&gt;""),成绩录入!DO23,"")</f>
        <v/>
      </c>
      <c r="BR19" s="80" t="str">
        <f>IF(AND(初始录入!$M$12="试卷",$A19&lt;&gt;"",BR$6&lt;&gt;""),成绩录入!DP23,"")</f>
        <v/>
      </c>
      <c r="BS19" s="80" t="str">
        <f>IF(AND(初始录入!$M$12="试卷",$A19&lt;&gt;"",BS$6&lt;&gt;""),成绩录入!DQ23,"")</f>
        <v/>
      </c>
      <c r="BT19" s="80" t="str">
        <f>IF(AND(初始录入!$M$12="试卷",$A19&lt;&gt;"",BT$6&lt;&gt;""),成绩录入!DR23,"")</f>
        <v/>
      </c>
      <c r="BU19" s="80" t="str">
        <f>IF(AND(初始录入!$M$12="试卷",$A19&lt;&gt;"",BU$6&lt;&gt;""),成绩录入!DS23,"")</f>
        <v/>
      </c>
      <c r="BV19" s="80" t="str">
        <f>IF(AND(初始录入!$M$12="试卷",$A19&lt;&gt;"",BV$6&lt;&gt;""),成绩录入!DT23,"")</f>
        <v/>
      </c>
      <c r="BW19" s="80" t="str">
        <f>IF(AND(初始录入!$M$12="试卷",$A19&lt;&gt;"",BW$6&lt;&gt;""),成绩录入!DU23,"")</f>
        <v/>
      </c>
      <c r="BX19" s="80" t="str">
        <f>IF(AND(初始录入!$M$12="试卷",$A19&lt;&gt;"",BX$6&lt;&gt;""),成绩录入!DV23,"")</f>
        <v/>
      </c>
      <c r="BY19" s="80" t="str">
        <f>IF(AND(初始录入!$M$12="试卷",$A19&lt;&gt;"",BY$6&lt;&gt;""),成绩录入!DW23,"")</f>
        <v/>
      </c>
      <c r="BZ19" s="80" t="str">
        <f>IF(AND(初始录入!$M$12="试卷",$A19&lt;&gt;"",BZ$6&lt;&gt;""),成绩录入!DX23,"")</f>
        <v/>
      </c>
      <c r="CA19" s="80" t="str">
        <f>IF(AND(初始录入!$M$12="试卷",$A19&lt;&gt;"",CA$6&lt;&gt;""),成绩录入!DY23,"")</f>
        <v/>
      </c>
      <c r="CB19" s="80" t="str">
        <f>IF(AND(初始录入!$M$12="试卷",$A19&lt;&gt;"",CB$6&lt;&gt;""),成绩录入!DZ23,"")</f>
        <v/>
      </c>
      <c r="CC19" s="80" t="str">
        <f>IF(AND(初始录入!$M$12="试卷",$A19&lt;&gt;"",CC$6&lt;&gt;""),成绩录入!EA23,"")</f>
        <v/>
      </c>
      <c r="CD19" s="80" t="str">
        <f>IF(AND(初始录入!$M$12="试卷",$A19&lt;&gt;"",CD$6&lt;&gt;""),成绩录入!EB23,"")</f>
        <v/>
      </c>
      <c r="CE19" s="80" t="str">
        <f>IF(AND(初始录入!$M$12="试卷",$A19&lt;&gt;"",CE$6&lt;&gt;""),成绩录入!EC23,"")</f>
        <v/>
      </c>
      <c r="CF19" s="80" t="str">
        <f>IF(AND(初始录入!$M$12="试卷",$A19&lt;&gt;"",CF$6&lt;&gt;""),成绩录入!ED23,"")</f>
        <v/>
      </c>
      <c r="CG19" s="80" t="str">
        <f>IF(AND(初始录入!$M$12="试卷",$A19&lt;&gt;"",CG$6&lt;&gt;""),成绩录入!EE23,"")</f>
        <v/>
      </c>
      <c r="CH19" s="80" t="str">
        <f>IF(AND(初始录入!$M$12="试卷",$A19&lt;&gt;"",CH$6&lt;&gt;""),成绩录入!EF23,"")</f>
        <v/>
      </c>
      <c r="CI19" s="80" t="str">
        <f>IF(AND(初始录入!$M$12="试卷",$A19&lt;&gt;"",CI$6&lt;&gt;""),成绩录入!EG23,"")</f>
        <v/>
      </c>
      <c r="CJ19" s="80" t="str">
        <f>IF(AND(初始录入!$M$12="试卷",$A19&lt;&gt;"",CJ$6&lt;&gt;""),成绩录入!EH23,"")</f>
        <v/>
      </c>
      <c r="CK19" s="80" t="str">
        <f>IF(AND(初始录入!$M$12="试卷",$A19&lt;&gt;"",CK$6&lt;&gt;""),成绩录入!EI23,"")</f>
        <v/>
      </c>
      <c r="CL19" s="80" t="str">
        <f>IF(AND(初始录入!$M$12="试卷",$A19&lt;&gt;"",CL$6&lt;&gt;""),成绩录入!EJ23,"")</f>
        <v/>
      </c>
      <c r="CM19" s="80" t="str">
        <f>IF(AND(初始录入!$M$12="试卷",$A19&lt;&gt;"",CM$6&lt;&gt;""),成绩录入!EK23,"")</f>
        <v/>
      </c>
      <c r="CN19" s="80" t="str">
        <f>IF(AND(初始录入!$M$12="试卷",$A19&lt;&gt;"",CN$6&lt;&gt;""),成绩录入!EL23,"")</f>
        <v/>
      </c>
      <c r="CO19" s="80" t="str">
        <f>IF(AND(初始录入!$M$12="试卷",$A19&lt;&gt;"",CO$6&lt;&gt;""),成绩录入!EM23,"")</f>
        <v/>
      </c>
      <c r="CP19" s="80" t="str">
        <f>IF(AND(初始录入!$M$12="试卷",$A19&lt;&gt;"",CP$6&lt;&gt;""),成绩录入!EN23,"")</f>
        <v/>
      </c>
      <c r="CQ19" s="80" t="str">
        <f>IF(AND(初始录入!$M$12="试卷",$A19&lt;&gt;"",CQ$6&lt;&gt;""),成绩录入!EO23,"")</f>
        <v/>
      </c>
      <c r="CR19" s="80" t="str">
        <f>IF(AND(初始录入!$M$12="试卷",$A19&lt;&gt;"",CR$6&lt;&gt;""),成绩录入!EP23,"")</f>
        <v/>
      </c>
      <c r="CS19" s="80" t="str">
        <f>IF(AND(初始录入!$M$12="试卷",$A19&lt;&gt;"",CS$6&lt;&gt;""),成绩录入!EQ23,"")</f>
        <v/>
      </c>
      <c r="CT19" s="80" t="str">
        <f>IF(AND(初始录入!$M$12="试卷",$A19&lt;&gt;"",CT$6&lt;&gt;""),成绩录入!ER23,"")</f>
        <v/>
      </c>
      <c r="CU19" s="80" t="str">
        <f>IF(AND(初始录入!$M$12="试卷",$A19&lt;&gt;"",CU$6&lt;&gt;""),成绩录入!ES23,"")</f>
        <v/>
      </c>
      <c r="CV19" s="80" t="str">
        <f>IF(AND(初始录入!$M$12="试卷",$A19&lt;&gt;"",CV$6&lt;&gt;""),成绩录入!ET23,"")</f>
        <v/>
      </c>
      <c r="CW19" s="80" t="str">
        <f>IF(AND(初始录入!$M$12="试卷",$A19&lt;&gt;"",CW$6&lt;&gt;""),成绩录入!EU23,"")</f>
        <v/>
      </c>
      <c r="CX19" s="80" t="str">
        <f>IF(AND(初始录入!$M$12="试卷",$A19&lt;&gt;"",CX$6&lt;&gt;""),成绩录入!EV23,"")</f>
        <v/>
      </c>
      <c r="CY19" s="80" t="str">
        <f>IF(AND(初始录入!$M$12="试卷",$A19&lt;&gt;"",CY$6&lt;&gt;""),成绩录入!EW23,"")</f>
        <v/>
      </c>
      <c r="CZ19" s="80" t="str">
        <f>IF(AND(初始录入!$M$12="试卷",$A19&lt;&gt;"",CZ$6&lt;&gt;""),成绩录入!EX23,"")</f>
        <v/>
      </c>
    </row>
    <row r="20" s="125" customFormat="1" ht="24.95" customHeight="1" spans="1:104">
      <c r="A20" s="80" t="str">
        <f>IF(初始录入!$M$12="试卷",初始录入!A26,"")</f>
        <v/>
      </c>
      <c r="B20" s="80" t="str">
        <f>IF(AND(初始录入!$M$12="试卷",$A20&lt;&gt;""),初始录入!B26,"")</f>
        <v/>
      </c>
      <c r="C20" s="80" t="str">
        <f>IF(AND(初始录入!$M$12="试卷",$A20&lt;&gt;""),初始录入!C26,"")</f>
        <v/>
      </c>
      <c r="D20" s="80" t="str">
        <f t="shared" si="0"/>
        <v/>
      </c>
      <c r="E20" s="80" t="str">
        <f>IF(AND(初始录入!$M$12="试卷",$A20&lt;&gt;"",E$6&lt;&gt;""),成绩录入!BC24,"")</f>
        <v/>
      </c>
      <c r="F20" s="80" t="str">
        <f>IF(AND(初始录入!$M$12="试卷",$A20&lt;&gt;"",F$6&lt;&gt;""),成绩录入!BD24,"")</f>
        <v/>
      </c>
      <c r="G20" s="80" t="str">
        <f>IF(AND(初始录入!$M$12="试卷",$A20&lt;&gt;"",G$6&lt;&gt;""),成绩录入!BE24,"")</f>
        <v/>
      </c>
      <c r="H20" s="80" t="str">
        <f>IF(AND(初始录入!$M$12="试卷",$A20&lt;&gt;"",H$6&lt;&gt;""),成绩录入!BF24,"")</f>
        <v/>
      </c>
      <c r="I20" s="80" t="str">
        <f>IF(AND(初始录入!$M$12="试卷",$A20&lt;&gt;"",I$6&lt;&gt;""),成绩录入!BG24,"")</f>
        <v/>
      </c>
      <c r="J20" s="80" t="str">
        <f>IF(AND(初始录入!$M$12="试卷",$A20&lt;&gt;"",J$6&lt;&gt;""),成绩录入!BH24,"")</f>
        <v/>
      </c>
      <c r="K20" s="80" t="str">
        <f>IF(AND(初始录入!$M$12="试卷",$A20&lt;&gt;"",K$6&lt;&gt;""),成绩录入!BI24,"")</f>
        <v/>
      </c>
      <c r="L20" s="80" t="str">
        <f>IF(AND(初始录入!$M$12="试卷",$A20&lt;&gt;"",L$6&lt;&gt;""),成绩录入!BJ24,"")</f>
        <v/>
      </c>
      <c r="M20" s="80" t="str">
        <f>IF(AND(初始录入!$M$12="试卷",$A20&lt;&gt;"",M$6&lt;&gt;""),成绩录入!BK24,"")</f>
        <v/>
      </c>
      <c r="N20" s="80" t="str">
        <f>IF(AND(初始录入!$M$12="试卷",$A20&lt;&gt;"",N$6&lt;&gt;""),成绩录入!BL24,"")</f>
        <v/>
      </c>
      <c r="O20" s="80" t="str">
        <f>IF(AND(初始录入!$M$12="试卷",$A20&lt;&gt;"",O$6&lt;&gt;""),成绩录入!BM24,"")</f>
        <v/>
      </c>
      <c r="P20" s="80" t="str">
        <f>IF(AND(初始录入!$M$12="试卷",$A20&lt;&gt;"",P$6&lt;&gt;""),成绩录入!BN24,"")</f>
        <v/>
      </c>
      <c r="Q20" s="80" t="str">
        <f>IF(AND(初始录入!$M$12="试卷",$A20&lt;&gt;"",Q$6&lt;&gt;""),成绩录入!BO24,"")</f>
        <v/>
      </c>
      <c r="R20" s="80" t="str">
        <f>IF(AND(初始录入!$M$12="试卷",$A20&lt;&gt;"",R$6&lt;&gt;""),成绩录入!BP24,"")</f>
        <v/>
      </c>
      <c r="S20" s="80" t="str">
        <f>IF(AND(初始录入!$M$12="试卷",$A20&lt;&gt;"",S$6&lt;&gt;""),成绩录入!BQ24,"")</f>
        <v/>
      </c>
      <c r="T20" s="80" t="str">
        <f>IF(AND(初始录入!$M$12="试卷",$A20&lt;&gt;"",T$6&lt;&gt;""),成绩录入!BR24,"")</f>
        <v/>
      </c>
      <c r="U20" s="80" t="str">
        <f>IF(AND(初始录入!$M$12="试卷",$A20&lt;&gt;"",U$6&lt;&gt;""),成绩录入!BS24,"")</f>
        <v/>
      </c>
      <c r="V20" s="80" t="str">
        <f>IF(AND(初始录入!$M$12="试卷",$A20&lt;&gt;"",V$6&lt;&gt;""),成绩录入!BT24,"")</f>
        <v/>
      </c>
      <c r="W20" s="80" t="str">
        <f>IF(AND(初始录入!$M$12="试卷",$A20&lt;&gt;"",W$6&lt;&gt;""),成绩录入!BU24,"")</f>
        <v/>
      </c>
      <c r="X20" s="80" t="str">
        <f>IF(AND(初始录入!$M$12="试卷",$A20&lt;&gt;"",X$6&lt;&gt;""),成绩录入!BV24,"")</f>
        <v/>
      </c>
      <c r="Y20" s="80" t="str">
        <f>IF(AND(初始录入!$M$12="试卷",$A20&lt;&gt;"",Y$6&lt;&gt;""),成绩录入!BW24,"")</f>
        <v/>
      </c>
      <c r="Z20" s="80" t="str">
        <f>IF(AND(初始录入!$M$12="试卷",$A20&lt;&gt;"",Z$6&lt;&gt;""),成绩录入!BX24,"")</f>
        <v/>
      </c>
      <c r="AA20" s="80" t="str">
        <f>IF(AND(初始录入!$M$12="试卷",$A20&lt;&gt;"",AA$6&lt;&gt;""),成绩录入!BY24,"")</f>
        <v/>
      </c>
      <c r="AB20" s="80" t="str">
        <f>IF(AND(初始录入!$M$12="试卷",$A20&lt;&gt;"",AB$6&lt;&gt;""),成绩录入!BZ24,"")</f>
        <v/>
      </c>
      <c r="AC20" s="80" t="str">
        <f>IF(AND(初始录入!$M$12="试卷",$A20&lt;&gt;"",AC$6&lt;&gt;""),成绩录入!CA24,"")</f>
        <v/>
      </c>
      <c r="AD20" s="80" t="str">
        <f>IF(AND(初始录入!$M$12="试卷",$A20&lt;&gt;"",AD$6&lt;&gt;""),成绩录入!CB24,"")</f>
        <v/>
      </c>
      <c r="AE20" s="80" t="str">
        <f>IF(AND(初始录入!$M$12="试卷",$A20&lt;&gt;"",AE$6&lt;&gt;""),成绩录入!CC24,"")</f>
        <v/>
      </c>
      <c r="AF20" s="80" t="str">
        <f>IF(AND(初始录入!$M$12="试卷",$A20&lt;&gt;"",AF$6&lt;&gt;""),成绩录入!CD24,"")</f>
        <v/>
      </c>
      <c r="AG20" s="80" t="str">
        <f>IF(AND(初始录入!$M$12="试卷",$A20&lt;&gt;"",AG$6&lt;&gt;""),成绩录入!CE24,"")</f>
        <v/>
      </c>
      <c r="AH20" s="80" t="str">
        <f>IF(AND(初始录入!$M$12="试卷",$A20&lt;&gt;"",AH$6&lt;&gt;""),成绩录入!CF24,"")</f>
        <v/>
      </c>
      <c r="AI20" s="80" t="str">
        <f>IF(AND(初始录入!$M$12="试卷",$A20&lt;&gt;"",AI$6&lt;&gt;""),成绩录入!CG24,"")</f>
        <v/>
      </c>
      <c r="AJ20" s="80" t="str">
        <f>IF(AND(初始录入!$M$12="试卷",$A20&lt;&gt;"",AJ$6&lt;&gt;""),成绩录入!CH24,"")</f>
        <v/>
      </c>
      <c r="AK20" s="80" t="str">
        <f>IF(AND(初始录入!$M$12="试卷",$A20&lt;&gt;"",AK$6&lt;&gt;""),成绩录入!CI24,"")</f>
        <v/>
      </c>
      <c r="AL20" s="80" t="str">
        <f>IF(AND(初始录入!$M$12="试卷",$A20&lt;&gt;"",AL$6&lt;&gt;""),成绩录入!CJ24,"")</f>
        <v/>
      </c>
      <c r="AM20" s="80" t="str">
        <f>IF(AND(初始录入!$M$12="试卷",$A20&lt;&gt;"",AM$6&lt;&gt;""),成绩录入!CK24,"")</f>
        <v/>
      </c>
      <c r="AN20" s="80" t="str">
        <f>IF(AND(初始录入!$M$12="试卷",$A20&lt;&gt;"",AN$6&lt;&gt;""),成绩录入!CL24,"")</f>
        <v/>
      </c>
      <c r="AO20" s="80" t="str">
        <f>IF(AND(初始录入!$M$12="试卷",$A20&lt;&gt;"",AO$6&lt;&gt;""),成绩录入!CM24,"")</f>
        <v/>
      </c>
      <c r="AP20" s="80" t="str">
        <f>IF(AND(初始录入!$M$12="试卷",$A20&lt;&gt;"",AP$6&lt;&gt;""),成绩录入!CN24,"")</f>
        <v/>
      </c>
      <c r="AQ20" s="80" t="str">
        <f>IF(AND(初始录入!$M$12="试卷",$A20&lt;&gt;"",AQ$6&lt;&gt;""),成绩录入!CO24,"")</f>
        <v/>
      </c>
      <c r="AR20" s="80" t="str">
        <f>IF(AND(初始录入!$M$12="试卷",$A20&lt;&gt;"",AR$6&lt;&gt;""),成绩录入!CP24,"")</f>
        <v/>
      </c>
      <c r="AS20" s="80" t="str">
        <f>IF(AND(初始录入!$M$12="试卷",$A20&lt;&gt;"",AS$6&lt;&gt;""),成绩录入!CQ24,"")</f>
        <v/>
      </c>
      <c r="AT20" s="80" t="str">
        <f>IF(AND(初始录入!$M$12="试卷",$A20&lt;&gt;"",AT$6&lt;&gt;""),成绩录入!CR24,"")</f>
        <v/>
      </c>
      <c r="AU20" s="80" t="str">
        <f>IF(AND(初始录入!$M$12="试卷",$A20&lt;&gt;"",AU$6&lt;&gt;""),成绩录入!CS24,"")</f>
        <v/>
      </c>
      <c r="AV20" s="80" t="str">
        <f>IF(AND(初始录入!$M$12="试卷",$A20&lt;&gt;"",AV$6&lt;&gt;""),成绩录入!CT24,"")</f>
        <v/>
      </c>
      <c r="AW20" s="80" t="str">
        <f>IF(AND(初始录入!$M$12="试卷",$A20&lt;&gt;"",AW$6&lt;&gt;""),成绩录入!CU24,"")</f>
        <v/>
      </c>
      <c r="AX20" s="80" t="str">
        <f>IF(AND(初始录入!$M$12="试卷",$A20&lt;&gt;"",AX$6&lt;&gt;""),成绩录入!CV24,"")</f>
        <v/>
      </c>
      <c r="AY20" s="80" t="str">
        <f>IF(AND(初始录入!$M$12="试卷",$A20&lt;&gt;"",AY$6&lt;&gt;""),成绩录入!CW24,"")</f>
        <v/>
      </c>
      <c r="AZ20" s="80" t="str">
        <f>IF(AND(初始录入!$M$12="试卷",$A20&lt;&gt;"",AZ$6&lt;&gt;""),成绩录入!CX24,"")</f>
        <v/>
      </c>
      <c r="BA20" s="80" t="str">
        <f>IF(AND(初始录入!$M$12="试卷",$A20&lt;&gt;"",BA$6&lt;&gt;""),成绩录入!CY24,"")</f>
        <v/>
      </c>
      <c r="BB20" s="80" t="str">
        <f>IF(AND(初始录入!$M$12="试卷",$A20&lt;&gt;"",BB$6&lt;&gt;""),成绩录入!CZ24,"")</f>
        <v/>
      </c>
      <c r="BC20" s="80" t="str">
        <f>IF(AND(初始录入!$M$12="试卷",$A20&lt;&gt;"",BC$6&lt;&gt;""),成绩录入!DA24,"")</f>
        <v/>
      </c>
      <c r="BD20" s="80" t="str">
        <f>IF(AND(初始录入!$M$12="试卷",$A20&lt;&gt;"",BD$6&lt;&gt;""),成绩录入!DB24,"")</f>
        <v/>
      </c>
      <c r="BE20" s="80" t="str">
        <f>IF(AND(初始录入!$M$12="试卷",$A20&lt;&gt;"",BE$6&lt;&gt;""),成绩录入!DC24,"")</f>
        <v/>
      </c>
      <c r="BF20" s="80" t="str">
        <f>IF(AND(初始录入!$M$12="试卷",$A20&lt;&gt;"",BF$6&lt;&gt;""),成绩录入!DD24,"")</f>
        <v/>
      </c>
      <c r="BG20" s="80" t="str">
        <f>IF(AND(初始录入!$M$12="试卷",$A20&lt;&gt;"",BG$6&lt;&gt;""),成绩录入!DE24,"")</f>
        <v/>
      </c>
      <c r="BH20" s="80" t="str">
        <f>IF(AND(初始录入!$M$12="试卷",$A20&lt;&gt;"",BH$6&lt;&gt;""),成绩录入!DF24,"")</f>
        <v/>
      </c>
      <c r="BI20" s="80" t="str">
        <f>IF(AND(初始录入!$M$12="试卷",$A20&lt;&gt;"",BI$6&lt;&gt;""),成绩录入!DG24,"")</f>
        <v/>
      </c>
      <c r="BJ20" s="80" t="str">
        <f>IF(AND(初始录入!$M$12="试卷",$A20&lt;&gt;"",BJ$6&lt;&gt;""),成绩录入!DH24,"")</f>
        <v/>
      </c>
      <c r="BK20" s="80" t="str">
        <f>IF(AND(初始录入!$M$12="试卷",$A20&lt;&gt;"",BK$6&lt;&gt;""),成绩录入!DI24,"")</f>
        <v/>
      </c>
      <c r="BL20" s="80" t="str">
        <f>IF(AND(初始录入!$M$12="试卷",$A20&lt;&gt;"",BL$6&lt;&gt;""),成绩录入!DJ24,"")</f>
        <v/>
      </c>
      <c r="BM20" s="80" t="str">
        <f>IF(AND(初始录入!$M$12="试卷",$A20&lt;&gt;"",BM$6&lt;&gt;""),成绩录入!DK24,"")</f>
        <v/>
      </c>
      <c r="BN20" s="80" t="str">
        <f>IF(AND(初始录入!$M$12="试卷",$A20&lt;&gt;"",BN$6&lt;&gt;""),成绩录入!DL24,"")</f>
        <v/>
      </c>
      <c r="BO20" s="80" t="str">
        <f>IF(AND(初始录入!$M$12="试卷",$A20&lt;&gt;"",BO$6&lt;&gt;""),成绩录入!DM24,"")</f>
        <v/>
      </c>
      <c r="BP20" s="80" t="str">
        <f>IF(AND(初始录入!$M$12="试卷",$A20&lt;&gt;"",BP$6&lt;&gt;""),成绩录入!DN24,"")</f>
        <v/>
      </c>
      <c r="BQ20" s="80" t="str">
        <f>IF(AND(初始录入!$M$12="试卷",$A20&lt;&gt;"",BQ$6&lt;&gt;""),成绩录入!DO24,"")</f>
        <v/>
      </c>
      <c r="BR20" s="80" t="str">
        <f>IF(AND(初始录入!$M$12="试卷",$A20&lt;&gt;"",BR$6&lt;&gt;""),成绩录入!DP24,"")</f>
        <v/>
      </c>
      <c r="BS20" s="80" t="str">
        <f>IF(AND(初始录入!$M$12="试卷",$A20&lt;&gt;"",BS$6&lt;&gt;""),成绩录入!DQ24,"")</f>
        <v/>
      </c>
      <c r="BT20" s="80" t="str">
        <f>IF(AND(初始录入!$M$12="试卷",$A20&lt;&gt;"",BT$6&lt;&gt;""),成绩录入!DR24,"")</f>
        <v/>
      </c>
      <c r="BU20" s="80" t="str">
        <f>IF(AND(初始录入!$M$12="试卷",$A20&lt;&gt;"",BU$6&lt;&gt;""),成绩录入!DS24,"")</f>
        <v/>
      </c>
      <c r="BV20" s="80" t="str">
        <f>IF(AND(初始录入!$M$12="试卷",$A20&lt;&gt;"",BV$6&lt;&gt;""),成绩录入!DT24,"")</f>
        <v/>
      </c>
      <c r="BW20" s="80" t="str">
        <f>IF(AND(初始录入!$M$12="试卷",$A20&lt;&gt;"",BW$6&lt;&gt;""),成绩录入!DU24,"")</f>
        <v/>
      </c>
      <c r="BX20" s="80" t="str">
        <f>IF(AND(初始录入!$M$12="试卷",$A20&lt;&gt;"",BX$6&lt;&gt;""),成绩录入!DV24,"")</f>
        <v/>
      </c>
      <c r="BY20" s="80" t="str">
        <f>IF(AND(初始录入!$M$12="试卷",$A20&lt;&gt;"",BY$6&lt;&gt;""),成绩录入!DW24,"")</f>
        <v/>
      </c>
      <c r="BZ20" s="80" t="str">
        <f>IF(AND(初始录入!$M$12="试卷",$A20&lt;&gt;"",BZ$6&lt;&gt;""),成绩录入!DX24,"")</f>
        <v/>
      </c>
      <c r="CA20" s="80" t="str">
        <f>IF(AND(初始录入!$M$12="试卷",$A20&lt;&gt;"",CA$6&lt;&gt;""),成绩录入!DY24,"")</f>
        <v/>
      </c>
      <c r="CB20" s="80" t="str">
        <f>IF(AND(初始录入!$M$12="试卷",$A20&lt;&gt;"",CB$6&lt;&gt;""),成绩录入!DZ24,"")</f>
        <v/>
      </c>
      <c r="CC20" s="80" t="str">
        <f>IF(AND(初始录入!$M$12="试卷",$A20&lt;&gt;"",CC$6&lt;&gt;""),成绩录入!EA24,"")</f>
        <v/>
      </c>
      <c r="CD20" s="80" t="str">
        <f>IF(AND(初始录入!$M$12="试卷",$A20&lt;&gt;"",CD$6&lt;&gt;""),成绩录入!EB24,"")</f>
        <v/>
      </c>
      <c r="CE20" s="80" t="str">
        <f>IF(AND(初始录入!$M$12="试卷",$A20&lt;&gt;"",CE$6&lt;&gt;""),成绩录入!EC24,"")</f>
        <v/>
      </c>
      <c r="CF20" s="80" t="str">
        <f>IF(AND(初始录入!$M$12="试卷",$A20&lt;&gt;"",CF$6&lt;&gt;""),成绩录入!ED24,"")</f>
        <v/>
      </c>
      <c r="CG20" s="80" t="str">
        <f>IF(AND(初始录入!$M$12="试卷",$A20&lt;&gt;"",CG$6&lt;&gt;""),成绩录入!EE24,"")</f>
        <v/>
      </c>
      <c r="CH20" s="80" t="str">
        <f>IF(AND(初始录入!$M$12="试卷",$A20&lt;&gt;"",CH$6&lt;&gt;""),成绩录入!EF24,"")</f>
        <v/>
      </c>
      <c r="CI20" s="80" t="str">
        <f>IF(AND(初始录入!$M$12="试卷",$A20&lt;&gt;"",CI$6&lt;&gt;""),成绩录入!EG24,"")</f>
        <v/>
      </c>
      <c r="CJ20" s="80" t="str">
        <f>IF(AND(初始录入!$M$12="试卷",$A20&lt;&gt;"",CJ$6&lt;&gt;""),成绩录入!EH24,"")</f>
        <v/>
      </c>
      <c r="CK20" s="80" t="str">
        <f>IF(AND(初始录入!$M$12="试卷",$A20&lt;&gt;"",CK$6&lt;&gt;""),成绩录入!EI24,"")</f>
        <v/>
      </c>
      <c r="CL20" s="80" t="str">
        <f>IF(AND(初始录入!$M$12="试卷",$A20&lt;&gt;"",CL$6&lt;&gt;""),成绩录入!EJ24,"")</f>
        <v/>
      </c>
      <c r="CM20" s="80" t="str">
        <f>IF(AND(初始录入!$M$12="试卷",$A20&lt;&gt;"",CM$6&lt;&gt;""),成绩录入!EK24,"")</f>
        <v/>
      </c>
      <c r="CN20" s="80" t="str">
        <f>IF(AND(初始录入!$M$12="试卷",$A20&lt;&gt;"",CN$6&lt;&gt;""),成绩录入!EL24,"")</f>
        <v/>
      </c>
      <c r="CO20" s="80" t="str">
        <f>IF(AND(初始录入!$M$12="试卷",$A20&lt;&gt;"",CO$6&lt;&gt;""),成绩录入!EM24,"")</f>
        <v/>
      </c>
      <c r="CP20" s="80" t="str">
        <f>IF(AND(初始录入!$M$12="试卷",$A20&lt;&gt;"",CP$6&lt;&gt;""),成绩录入!EN24,"")</f>
        <v/>
      </c>
      <c r="CQ20" s="80" t="str">
        <f>IF(AND(初始录入!$M$12="试卷",$A20&lt;&gt;"",CQ$6&lt;&gt;""),成绩录入!EO24,"")</f>
        <v/>
      </c>
      <c r="CR20" s="80" t="str">
        <f>IF(AND(初始录入!$M$12="试卷",$A20&lt;&gt;"",CR$6&lt;&gt;""),成绩录入!EP24,"")</f>
        <v/>
      </c>
      <c r="CS20" s="80" t="str">
        <f>IF(AND(初始录入!$M$12="试卷",$A20&lt;&gt;"",CS$6&lt;&gt;""),成绩录入!EQ24,"")</f>
        <v/>
      </c>
      <c r="CT20" s="80" t="str">
        <f>IF(AND(初始录入!$M$12="试卷",$A20&lt;&gt;"",CT$6&lt;&gt;""),成绩录入!ER24,"")</f>
        <v/>
      </c>
      <c r="CU20" s="80" t="str">
        <f>IF(AND(初始录入!$M$12="试卷",$A20&lt;&gt;"",CU$6&lt;&gt;""),成绩录入!ES24,"")</f>
        <v/>
      </c>
      <c r="CV20" s="80" t="str">
        <f>IF(AND(初始录入!$M$12="试卷",$A20&lt;&gt;"",CV$6&lt;&gt;""),成绩录入!ET24,"")</f>
        <v/>
      </c>
      <c r="CW20" s="80" t="str">
        <f>IF(AND(初始录入!$M$12="试卷",$A20&lt;&gt;"",CW$6&lt;&gt;""),成绩录入!EU24,"")</f>
        <v/>
      </c>
      <c r="CX20" s="80" t="str">
        <f>IF(AND(初始录入!$M$12="试卷",$A20&lt;&gt;"",CX$6&lt;&gt;""),成绩录入!EV24,"")</f>
        <v/>
      </c>
      <c r="CY20" s="80" t="str">
        <f>IF(AND(初始录入!$M$12="试卷",$A20&lt;&gt;"",CY$6&lt;&gt;""),成绩录入!EW24,"")</f>
        <v/>
      </c>
      <c r="CZ20" s="80" t="str">
        <f>IF(AND(初始录入!$M$12="试卷",$A20&lt;&gt;"",CZ$6&lt;&gt;""),成绩录入!EX24,"")</f>
        <v/>
      </c>
    </row>
    <row r="21" s="125" customFormat="1" ht="24.95" customHeight="1" spans="1:104">
      <c r="A21" s="80" t="str">
        <f>IF(初始录入!$M$12="试卷",初始录入!A27,"")</f>
        <v/>
      </c>
      <c r="B21" s="80" t="str">
        <f>IF(AND(初始录入!$M$12="试卷",$A21&lt;&gt;""),初始录入!B27,"")</f>
        <v/>
      </c>
      <c r="C21" s="80" t="str">
        <f>IF(AND(初始录入!$M$12="试卷",$A21&lt;&gt;""),初始录入!C27,"")</f>
        <v/>
      </c>
      <c r="D21" s="80" t="str">
        <f t="shared" si="0"/>
        <v/>
      </c>
      <c r="E21" s="80" t="str">
        <f>IF(AND(初始录入!$M$12="试卷",$A21&lt;&gt;"",E$6&lt;&gt;""),成绩录入!BC25,"")</f>
        <v/>
      </c>
      <c r="F21" s="80" t="str">
        <f>IF(AND(初始录入!$M$12="试卷",$A21&lt;&gt;"",F$6&lt;&gt;""),成绩录入!BD25,"")</f>
        <v/>
      </c>
      <c r="G21" s="80" t="str">
        <f>IF(AND(初始录入!$M$12="试卷",$A21&lt;&gt;"",G$6&lt;&gt;""),成绩录入!BE25,"")</f>
        <v/>
      </c>
      <c r="H21" s="80" t="str">
        <f>IF(AND(初始录入!$M$12="试卷",$A21&lt;&gt;"",H$6&lt;&gt;""),成绩录入!BF25,"")</f>
        <v/>
      </c>
      <c r="I21" s="80" t="str">
        <f>IF(AND(初始录入!$M$12="试卷",$A21&lt;&gt;"",I$6&lt;&gt;""),成绩录入!BG25,"")</f>
        <v/>
      </c>
      <c r="J21" s="80" t="str">
        <f>IF(AND(初始录入!$M$12="试卷",$A21&lt;&gt;"",J$6&lt;&gt;""),成绩录入!BH25,"")</f>
        <v/>
      </c>
      <c r="K21" s="80" t="str">
        <f>IF(AND(初始录入!$M$12="试卷",$A21&lt;&gt;"",K$6&lt;&gt;""),成绩录入!BI25,"")</f>
        <v/>
      </c>
      <c r="L21" s="80" t="str">
        <f>IF(AND(初始录入!$M$12="试卷",$A21&lt;&gt;"",L$6&lt;&gt;""),成绩录入!BJ25,"")</f>
        <v/>
      </c>
      <c r="M21" s="80" t="str">
        <f>IF(AND(初始录入!$M$12="试卷",$A21&lt;&gt;"",M$6&lt;&gt;""),成绩录入!BK25,"")</f>
        <v/>
      </c>
      <c r="N21" s="80" t="str">
        <f>IF(AND(初始录入!$M$12="试卷",$A21&lt;&gt;"",N$6&lt;&gt;""),成绩录入!BL25,"")</f>
        <v/>
      </c>
      <c r="O21" s="80" t="str">
        <f>IF(AND(初始录入!$M$12="试卷",$A21&lt;&gt;"",O$6&lt;&gt;""),成绩录入!BM25,"")</f>
        <v/>
      </c>
      <c r="P21" s="80" t="str">
        <f>IF(AND(初始录入!$M$12="试卷",$A21&lt;&gt;"",P$6&lt;&gt;""),成绩录入!BN25,"")</f>
        <v/>
      </c>
      <c r="Q21" s="80" t="str">
        <f>IF(AND(初始录入!$M$12="试卷",$A21&lt;&gt;"",Q$6&lt;&gt;""),成绩录入!BO25,"")</f>
        <v/>
      </c>
      <c r="R21" s="80" t="str">
        <f>IF(AND(初始录入!$M$12="试卷",$A21&lt;&gt;"",R$6&lt;&gt;""),成绩录入!BP25,"")</f>
        <v/>
      </c>
      <c r="S21" s="80" t="str">
        <f>IF(AND(初始录入!$M$12="试卷",$A21&lt;&gt;"",S$6&lt;&gt;""),成绩录入!BQ25,"")</f>
        <v/>
      </c>
      <c r="T21" s="80" t="str">
        <f>IF(AND(初始录入!$M$12="试卷",$A21&lt;&gt;"",T$6&lt;&gt;""),成绩录入!BR25,"")</f>
        <v/>
      </c>
      <c r="U21" s="80" t="str">
        <f>IF(AND(初始录入!$M$12="试卷",$A21&lt;&gt;"",U$6&lt;&gt;""),成绩录入!BS25,"")</f>
        <v/>
      </c>
      <c r="V21" s="80" t="str">
        <f>IF(AND(初始录入!$M$12="试卷",$A21&lt;&gt;"",V$6&lt;&gt;""),成绩录入!BT25,"")</f>
        <v/>
      </c>
      <c r="W21" s="80" t="str">
        <f>IF(AND(初始录入!$M$12="试卷",$A21&lt;&gt;"",W$6&lt;&gt;""),成绩录入!BU25,"")</f>
        <v/>
      </c>
      <c r="X21" s="80" t="str">
        <f>IF(AND(初始录入!$M$12="试卷",$A21&lt;&gt;"",X$6&lt;&gt;""),成绩录入!BV25,"")</f>
        <v/>
      </c>
      <c r="Y21" s="80" t="str">
        <f>IF(AND(初始录入!$M$12="试卷",$A21&lt;&gt;"",Y$6&lt;&gt;""),成绩录入!BW25,"")</f>
        <v/>
      </c>
      <c r="Z21" s="80" t="str">
        <f>IF(AND(初始录入!$M$12="试卷",$A21&lt;&gt;"",Z$6&lt;&gt;""),成绩录入!BX25,"")</f>
        <v/>
      </c>
      <c r="AA21" s="80" t="str">
        <f>IF(AND(初始录入!$M$12="试卷",$A21&lt;&gt;"",AA$6&lt;&gt;""),成绩录入!BY25,"")</f>
        <v/>
      </c>
      <c r="AB21" s="80" t="str">
        <f>IF(AND(初始录入!$M$12="试卷",$A21&lt;&gt;"",AB$6&lt;&gt;""),成绩录入!BZ25,"")</f>
        <v/>
      </c>
      <c r="AC21" s="80" t="str">
        <f>IF(AND(初始录入!$M$12="试卷",$A21&lt;&gt;"",AC$6&lt;&gt;""),成绩录入!CA25,"")</f>
        <v/>
      </c>
      <c r="AD21" s="80" t="str">
        <f>IF(AND(初始录入!$M$12="试卷",$A21&lt;&gt;"",AD$6&lt;&gt;""),成绩录入!CB25,"")</f>
        <v/>
      </c>
      <c r="AE21" s="80" t="str">
        <f>IF(AND(初始录入!$M$12="试卷",$A21&lt;&gt;"",AE$6&lt;&gt;""),成绩录入!CC25,"")</f>
        <v/>
      </c>
      <c r="AF21" s="80" t="str">
        <f>IF(AND(初始录入!$M$12="试卷",$A21&lt;&gt;"",AF$6&lt;&gt;""),成绩录入!CD25,"")</f>
        <v/>
      </c>
      <c r="AG21" s="80" t="str">
        <f>IF(AND(初始录入!$M$12="试卷",$A21&lt;&gt;"",AG$6&lt;&gt;""),成绩录入!CE25,"")</f>
        <v/>
      </c>
      <c r="AH21" s="80" t="str">
        <f>IF(AND(初始录入!$M$12="试卷",$A21&lt;&gt;"",AH$6&lt;&gt;""),成绩录入!CF25,"")</f>
        <v/>
      </c>
      <c r="AI21" s="80" t="str">
        <f>IF(AND(初始录入!$M$12="试卷",$A21&lt;&gt;"",AI$6&lt;&gt;""),成绩录入!CG25,"")</f>
        <v/>
      </c>
      <c r="AJ21" s="80" t="str">
        <f>IF(AND(初始录入!$M$12="试卷",$A21&lt;&gt;"",AJ$6&lt;&gt;""),成绩录入!CH25,"")</f>
        <v/>
      </c>
      <c r="AK21" s="80" t="str">
        <f>IF(AND(初始录入!$M$12="试卷",$A21&lt;&gt;"",AK$6&lt;&gt;""),成绩录入!CI25,"")</f>
        <v/>
      </c>
      <c r="AL21" s="80" t="str">
        <f>IF(AND(初始录入!$M$12="试卷",$A21&lt;&gt;"",AL$6&lt;&gt;""),成绩录入!CJ25,"")</f>
        <v/>
      </c>
      <c r="AM21" s="80" t="str">
        <f>IF(AND(初始录入!$M$12="试卷",$A21&lt;&gt;"",AM$6&lt;&gt;""),成绩录入!CK25,"")</f>
        <v/>
      </c>
      <c r="AN21" s="80" t="str">
        <f>IF(AND(初始录入!$M$12="试卷",$A21&lt;&gt;"",AN$6&lt;&gt;""),成绩录入!CL25,"")</f>
        <v/>
      </c>
      <c r="AO21" s="80" t="str">
        <f>IF(AND(初始录入!$M$12="试卷",$A21&lt;&gt;"",AO$6&lt;&gt;""),成绩录入!CM25,"")</f>
        <v/>
      </c>
      <c r="AP21" s="80" t="str">
        <f>IF(AND(初始录入!$M$12="试卷",$A21&lt;&gt;"",AP$6&lt;&gt;""),成绩录入!CN25,"")</f>
        <v/>
      </c>
      <c r="AQ21" s="80" t="str">
        <f>IF(AND(初始录入!$M$12="试卷",$A21&lt;&gt;"",AQ$6&lt;&gt;""),成绩录入!CO25,"")</f>
        <v/>
      </c>
      <c r="AR21" s="80" t="str">
        <f>IF(AND(初始录入!$M$12="试卷",$A21&lt;&gt;"",AR$6&lt;&gt;""),成绩录入!CP25,"")</f>
        <v/>
      </c>
      <c r="AS21" s="80" t="str">
        <f>IF(AND(初始录入!$M$12="试卷",$A21&lt;&gt;"",AS$6&lt;&gt;""),成绩录入!CQ25,"")</f>
        <v/>
      </c>
      <c r="AT21" s="80" t="str">
        <f>IF(AND(初始录入!$M$12="试卷",$A21&lt;&gt;"",AT$6&lt;&gt;""),成绩录入!CR25,"")</f>
        <v/>
      </c>
      <c r="AU21" s="80" t="str">
        <f>IF(AND(初始录入!$M$12="试卷",$A21&lt;&gt;"",AU$6&lt;&gt;""),成绩录入!CS25,"")</f>
        <v/>
      </c>
      <c r="AV21" s="80" t="str">
        <f>IF(AND(初始录入!$M$12="试卷",$A21&lt;&gt;"",AV$6&lt;&gt;""),成绩录入!CT25,"")</f>
        <v/>
      </c>
      <c r="AW21" s="80" t="str">
        <f>IF(AND(初始录入!$M$12="试卷",$A21&lt;&gt;"",AW$6&lt;&gt;""),成绩录入!CU25,"")</f>
        <v/>
      </c>
      <c r="AX21" s="80" t="str">
        <f>IF(AND(初始录入!$M$12="试卷",$A21&lt;&gt;"",AX$6&lt;&gt;""),成绩录入!CV25,"")</f>
        <v/>
      </c>
      <c r="AY21" s="80" t="str">
        <f>IF(AND(初始录入!$M$12="试卷",$A21&lt;&gt;"",AY$6&lt;&gt;""),成绩录入!CW25,"")</f>
        <v/>
      </c>
      <c r="AZ21" s="80" t="str">
        <f>IF(AND(初始录入!$M$12="试卷",$A21&lt;&gt;"",AZ$6&lt;&gt;""),成绩录入!CX25,"")</f>
        <v/>
      </c>
      <c r="BA21" s="80" t="str">
        <f>IF(AND(初始录入!$M$12="试卷",$A21&lt;&gt;"",BA$6&lt;&gt;""),成绩录入!CY25,"")</f>
        <v/>
      </c>
      <c r="BB21" s="80" t="str">
        <f>IF(AND(初始录入!$M$12="试卷",$A21&lt;&gt;"",BB$6&lt;&gt;""),成绩录入!CZ25,"")</f>
        <v/>
      </c>
      <c r="BC21" s="80" t="str">
        <f>IF(AND(初始录入!$M$12="试卷",$A21&lt;&gt;"",BC$6&lt;&gt;""),成绩录入!DA25,"")</f>
        <v/>
      </c>
      <c r="BD21" s="80" t="str">
        <f>IF(AND(初始录入!$M$12="试卷",$A21&lt;&gt;"",BD$6&lt;&gt;""),成绩录入!DB25,"")</f>
        <v/>
      </c>
      <c r="BE21" s="80" t="str">
        <f>IF(AND(初始录入!$M$12="试卷",$A21&lt;&gt;"",BE$6&lt;&gt;""),成绩录入!DC25,"")</f>
        <v/>
      </c>
      <c r="BF21" s="80" t="str">
        <f>IF(AND(初始录入!$M$12="试卷",$A21&lt;&gt;"",BF$6&lt;&gt;""),成绩录入!DD25,"")</f>
        <v/>
      </c>
      <c r="BG21" s="80" t="str">
        <f>IF(AND(初始录入!$M$12="试卷",$A21&lt;&gt;"",BG$6&lt;&gt;""),成绩录入!DE25,"")</f>
        <v/>
      </c>
      <c r="BH21" s="80" t="str">
        <f>IF(AND(初始录入!$M$12="试卷",$A21&lt;&gt;"",BH$6&lt;&gt;""),成绩录入!DF25,"")</f>
        <v/>
      </c>
      <c r="BI21" s="80" t="str">
        <f>IF(AND(初始录入!$M$12="试卷",$A21&lt;&gt;"",BI$6&lt;&gt;""),成绩录入!DG25,"")</f>
        <v/>
      </c>
      <c r="BJ21" s="80" t="str">
        <f>IF(AND(初始录入!$M$12="试卷",$A21&lt;&gt;"",BJ$6&lt;&gt;""),成绩录入!DH25,"")</f>
        <v/>
      </c>
      <c r="BK21" s="80" t="str">
        <f>IF(AND(初始录入!$M$12="试卷",$A21&lt;&gt;"",BK$6&lt;&gt;""),成绩录入!DI25,"")</f>
        <v/>
      </c>
      <c r="BL21" s="80" t="str">
        <f>IF(AND(初始录入!$M$12="试卷",$A21&lt;&gt;"",BL$6&lt;&gt;""),成绩录入!DJ25,"")</f>
        <v/>
      </c>
      <c r="BM21" s="80" t="str">
        <f>IF(AND(初始录入!$M$12="试卷",$A21&lt;&gt;"",BM$6&lt;&gt;""),成绩录入!DK25,"")</f>
        <v/>
      </c>
      <c r="BN21" s="80" t="str">
        <f>IF(AND(初始录入!$M$12="试卷",$A21&lt;&gt;"",BN$6&lt;&gt;""),成绩录入!DL25,"")</f>
        <v/>
      </c>
      <c r="BO21" s="80" t="str">
        <f>IF(AND(初始录入!$M$12="试卷",$A21&lt;&gt;"",BO$6&lt;&gt;""),成绩录入!DM25,"")</f>
        <v/>
      </c>
      <c r="BP21" s="80" t="str">
        <f>IF(AND(初始录入!$M$12="试卷",$A21&lt;&gt;"",BP$6&lt;&gt;""),成绩录入!DN25,"")</f>
        <v/>
      </c>
      <c r="BQ21" s="80" t="str">
        <f>IF(AND(初始录入!$M$12="试卷",$A21&lt;&gt;"",BQ$6&lt;&gt;""),成绩录入!DO25,"")</f>
        <v/>
      </c>
      <c r="BR21" s="80" t="str">
        <f>IF(AND(初始录入!$M$12="试卷",$A21&lt;&gt;"",BR$6&lt;&gt;""),成绩录入!DP25,"")</f>
        <v/>
      </c>
      <c r="BS21" s="80" t="str">
        <f>IF(AND(初始录入!$M$12="试卷",$A21&lt;&gt;"",BS$6&lt;&gt;""),成绩录入!DQ25,"")</f>
        <v/>
      </c>
      <c r="BT21" s="80" t="str">
        <f>IF(AND(初始录入!$M$12="试卷",$A21&lt;&gt;"",BT$6&lt;&gt;""),成绩录入!DR25,"")</f>
        <v/>
      </c>
      <c r="BU21" s="80" t="str">
        <f>IF(AND(初始录入!$M$12="试卷",$A21&lt;&gt;"",BU$6&lt;&gt;""),成绩录入!DS25,"")</f>
        <v/>
      </c>
      <c r="BV21" s="80" t="str">
        <f>IF(AND(初始录入!$M$12="试卷",$A21&lt;&gt;"",BV$6&lt;&gt;""),成绩录入!DT25,"")</f>
        <v/>
      </c>
      <c r="BW21" s="80" t="str">
        <f>IF(AND(初始录入!$M$12="试卷",$A21&lt;&gt;"",BW$6&lt;&gt;""),成绩录入!DU25,"")</f>
        <v/>
      </c>
      <c r="BX21" s="80" t="str">
        <f>IF(AND(初始录入!$M$12="试卷",$A21&lt;&gt;"",BX$6&lt;&gt;""),成绩录入!DV25,"")</f>
        <v/>
      </c>
      <c r="BY21" s="80" t="str">
        <f>IF(AND(初始录入!$M$12="试卷",$A21&lt;&gt;"",BY$6&lt;&gt;""),成绩录入!DW25,"")</f>
        <v/>
      </c>
      <c r="BZ21" s="80" t="str">
        <f>IF(AND(初始录入!$M$12="试卷",$A21&lt;&gt;"",BZ$6&lt;&gt;""),成绩录入!DX25,"")</f>
        <v/>
      </c>
      <c r="CA21" s="80" t="str">
        <f>IF(AND(初始录入!$M$12="试卷",$A21&lt;&gt;"",CA$6&lt;&gt;""),成绩录入!DY25,"")</f>
        <v/>
      </c>
      <c r="CB21" s="80" t="str">
        <f>IF(AND(初始录入!$M$12="试卷",$A21&lt;&gt;"",CB$6&lt;&gt;""),成绩录入!DZ25,"")</f>
        <v/>
      </c>
      <c r="CC21" s="80" t="str">
        <f>IF(AND(初始录入!$M$12="试卷",$A21&lt;&gt;"",CC$6&lt;&gt;""),成绩录入!EA25,"")</f>
        <v/>
      </c>
      <c r="CD21" s="80" t="str">
        <f>IF(AND(初始录入!$M$12="试卷",$A21&lt;&gt;"",CD$6&lt;&gt;""),成绩录入!EB25,"")</f>
        <v/>
      </c>
      <c r="CE21" s="80" t="str">
        <f>IF(AND(初始录入!$M$12="试卷",$A21&lt;&gt;"",CE$6&lt;&gt;""),成绩录入!EC25,"")</f>
        <v/>
      </c>
      <c r="CF21" s="80" t="str">
        <f>IF(AND(初始录入!$M$12="试卷",$A21&lt;&gt;"",CF$6&lt;&gt;""),成绩录入!ED25,"")</f>
        <v/>
      </c>
      <c r="CG21" s="80" t="str">
        <f>IF(AND(初始录入!$M$12="试卷",$A21&lt;&gt;"",CG$6&lt;&gt;""),成绩录入!EE25,"")</f>
        <v/>
      </c>
      <c r="CH21" s="80" t="str">
        <f>IF(AND(初始录入!$M$12="试卷",$A21&lt;&gt;"",CH$6&lt;&gt;""),成绩录入!EF25,"")</f>
        <v/>
      </c>
      <c r="CI21" s="80" t="str">
        <f>IF(AND(初始录入!$M$12="试卷",$A21&lt;&gt;"",CI$6&lt;&gt;""),成绩录入!EG25,"")</f>
        <v/>
      </c>
      <c r="CJ21" s="80" t="str">
        <f>IF(AND(初始录入!$M$12="试卷",$A21&lt;&gt;"",CJ$6&lt;&gt;""),成绩录入!EH25,"")</f>
        <v/>
      </c>
      <c r="CK21" s="80" t="str">
        <f>IF(AND(初始录入!$M$12="试卷",$A21&lt;&gt;"",CK$6&lt;&gt;""),成绩录入!EI25,"")</f>
        <v/>
      </c>
      <c r="CL21" s="80" t="str">
        <f>IF(AND(初始录入!$M$12="试卷",$A21&lt;&gt;"",CL$6&lt;&gt;""),成绩录入!EJ25,"")</f>
        <v/>
      </c>
      <c r="CM21" s="80" t="str">
        <f>IF(AND(初始录入!$M$12="试卷",$A21&lt;&gt;"",CM$6&lt;&gt;""),成绩录入!EK25,"")</f>
        <v/>
      </c>
      <c r="CN21" s="80" t="str">
        <f>IF(AND(初始录入!$M$12="试卷",$A21&lt;&gt;"",CN$6&lt;&gt;""),成绩录入!EL25,"")</f>
        <v/>
      </c>
      <c r="CO21" s="80" t="str">
        <f>IF(AND(初始录入!$M$12="试卷",$A21&lt;&gt;"",CO$6&lt;&gt;""),成绩录入!EM25,"")</f>
        <v/>
      </c>
      <c r="CP21" s="80" t="str">
        <f>IF(AND(初始录入!$M$12="试卷",$A21&lt;&gt;"",CP$6&lt;&gt;""),成绩录入!EN25,"")</f>
        <v/>
      </c>
      <c r="CQ21" s="80" t="str">
        <f>IF(AND(初始录入!$M$12="试卷",$A21&lt;&gt;"",CQ$6&lt;&gt;""),成绩录入!EO25,"")</f>
        <v/>
      </c>
      <c r="CR21" s="80" t="str">
        <f>IF(AND(初始录入!$M$12="试卷",$A21&lt;&gt;"",CR$6&lt;&gt;""),成绩录入!EP25,"")</f>
        <v/>
      </c>
      <c r="CS21" s="80" t="str">
        <f>IF(AND(初始录入!$M$12="试卷",$A21&lt;&gt;"",CS$6&lt;&gt;""),成绩录入!EQ25,"")</f>
        <v/>
      </c>
      <c r="CT21" s="80" t="str">
        <f>IF(AND(初始录入!$M$12="试卷",$A21&lt;&gt;"",CT$6&lt;&gt;""),成绩录入!ER25,"")</f>
        <v/>
      </c>
      <c r="CU21" s="80" t="str">
        <f>IF(AND(初始录入!$M$12="试卷",$A21&lt;&gt;"",CU$6&lt;&gt;""),成绩录入!ES25,"")</f>
        <v/>
      </c>
      <c r="CV21" s="80" t="str">
        <f>IF(AND(初始录入!$M$12="试卷",$A21&lt;&gt;"",CV$6&lt;&gt;""),成绩录入!ET25,"")</f>
        <v/>
      </c>
      <c r="CW21" s="80" t="str">
        <f>IF(AND(初始录入!$M$12="试卷",$A21&lt;&gt;"",CW$6&lt;&gt;""),成绩录入!EU25,"")</f>
        <v/>
      </c>
      <c r="CX21" s="80" t="str">
        <f>IF(AND(初始录入!$M$12="试卷",$A21&lt;&gt;"",CX$6&lt;&gt;""),成绩录入!EV25,"")</f>
        <v/>
      </c>
      <c r="CY21" s="80" t="str">
        <f>IF(AND(初始录入!$M$12="试卷",$A21&lt;&gt;"",CY$6&lt;&gt;""),成绩录入!EW25,"")</f>
        <v/>
      </c>
      <c r="CZ21" s="80" t="str">
        <f>IF(AND(初始录入!$M$12="试卷",$A21&lt;&gt;"",CZ$6&lt;&gt;""),成绩录入!EX25,"")</f>
        <v/>
      </c>
    </row>
    <row r="22" s="125" customFormat="1" ht="24.95" customHeight="1" spans="1:104">
      <c r="A22" s="80" t="str">
        <f>IF(初始录入!$M$12="试卷",初始录入!A28,"")</f>
        <v/>
      </c>
      <c r="B22" s="80" t="str">
        <f>IF(AND(初始录入!$M$12="试卷",$A22&lt;&gt;""),初始录入!B28,"")</f>
        <v/>
      </c>
      <c r="C22" s="80" t="str">
        <f>IF(AND(初始录入!$M$12="试卷",$A22&lt;&gt;""),初始录入!C28,"")</f>
        <v/>
      </c>
      <c r="D22" s="80" t="str">
        <f t="shared" si="0"/>
        <v/>
      </c>
      <c r="E22" s="80" t="str">
        <f>IF(AND(初始录入!$M$12="试卷",$A22&lt;&gt;"",E$6&lt;&gt;""),成绩录入!BC26,"")</f>
        <v/>
      </c>
      <c r="F22" s="80" t="str">
        <f>IF(AND(初始录入!$M$12="试卷",$A22&lt;&gt;"",F$6&lt;&gt;""),成绩录入!BD26,"")</f>
        <v/>
      </c>
      <c r="G22" s="80" t="str">
        <f>IF(AND(初始录入!$M$12="试卷",$A22&lt;&gt;"",G$6&lt;&gt;""),成绩录入!BE26,"")</f>
        <v/>
      </c>
      <c r="H22" s="80" t="str">
        <f>IF(AND(初始录入!$M$12="试卷",$A22&lt;&gt;"",H$6&lt;&gt;""),成绩录入!BF26,"")</f>
        <v/>
      </c>
      <c r="I22" s="80" t="str">
        <f>IF(AND(初始录入!$M$12="试卷",$A22&lt;&gt;"",I$6&lt;&gt;""),成绩录入!BG26,"")</f>
        <v/>
      </c>
      <c r="J22" s="80" t="str">
        <f>IF(AND(初始录入!$M$12="试卷",$A22&lt;&gt;"",J$6&lt;&gt;""),成绩录入!BH26,"")</f>
        <v/>
      </c>
      <c r="K22" s="80" t="str">
        <f>IF(AND(初始录入!$M$12="试卷",$A22&lt;&gt;"",K$6&lt;&gt;""),成绩录入!BI26,"")</f>
        <v/>
      </c>
      <c r="L22" s="80" t="str">
        <f>IF(AND(初始录入!$M$12="试卷",$A22&lt;&gt;"",L$6&lt;&gt;""),成绩录入!BJ26,"")</f>
        <v/>
      </c>
      <c r="M22" s="80" t="str">
        <f>IF(AND(初始录入!$M$12="试卷",$A22&lt;&gt;"",M$6&lt;&gt;""),成绩录入!BK26,"")</f>
        <v/>
      </c>
      <c r="N22" s="80" t="str">
        <f>IF(AND(初始录入!$M$12="试卷",$A22&lt;&gt;"",N$6&lt;&gt;""),成绩录入!BL26,"")</f>
        <v/>
      </c>
      <c r="O22" s="80" t="str">
        <f>IF(AND(初始录入!$M$12="试卷",$A22&lt;&gt;"",O$6&lt;&gt;""),成绩录入!BM26,"")</f>
        <v/>
      </c>
      <c r="P22" s="80" t="str">
        <f>IF(AND(初始录入!$M$12="试卷",$A22&lt;&gt;"",P$6&lt;&gt;""),成绩录入!BN26,"")</f>
        <v/>
      </c>
      <c r="Q22" s="80" t="str">
        <f>IF(AND(初始录入!$M$12="试卷",$A22&lt;&gt;"",Q$6&lt;&gt;""),成绩录入!BO26,"")</f>
        <v/>
      </c>
      <c r="R22" s="80" t="str">
        <f>IF(AND(初始录入!$M$12="试卷",$A22&lt;&gt;"",R$6&lt;&gt;""),成绩录入!BP26,"")</f>
        <v/>
      </c>
      <c r="S22" s="80" t="str">
        <f>IF(AND(初始录入!$M$12="试卷",$A22&lt;&gt;"",S$6&lt;&gt;""),成绩录入!BQ26,"")</f>
        <v/>
      </c>
      <c r="T22" s="80" t="str">
        <f>IF(AND(初始录入!$M$12="试卷",$A22&lt;&gt;"",T$6&lt;&gt;""),成绩录入!BR26,"")</f>
        <v/>
      </c>
      <c r="U22" s="80" t="str">
        <f>IF(AND(初始录入!$M$12="试卷",$A22&lt;&gt;"",U$6&lt;&gt;""),成绩录入!BS26,"")</f>
        <v/>
      </c>
      <c r="V22" s="80" t="str">
        <f>IF(AND(初始录入!$M$12="试卷",$A22&lt;&gt;"",V$6&lt;&gt;""),成绩录入!BT26,"")</f>
        <v/>
      </c>
      <c r="W22" s="80" t="str">
        <f>IF(AND(初始录入!$M$12="试卷",$A22&lt;&gt;"",W$6&lt;&gt;""),成绩录入!BU26,"")</f>
        <v/>
      </c>
      <c r="X22" s="80" t="str">
        <f>IF(AND(初始录入!$M$12="试卷",$A22&lt;&gt;"",X$6&lt;&gt;""),成绩录入!BV26,"")</f>
        <v/>
      </c>
      <c r="Y22" s="80" t="str">
        <f>IF(AND(初始录入!$M$12="试卷",$A22&lt;&gt;"",Y$6&lt;&gt;""),成绩录入!BW26,"")</f>
        <v/>
      </c>
      <c r="Z22" s="80" t="str">
        <f>IF(AND(初始录入!$M$12="试卷",$A22&lt;&gt;"",Z$6&lt;&gt;""),成绩录入!BX26,"")</f>
        <v/>
      </c>
      <c r="AA22" s="80" t="str">
        <f>IF(AND(初始录入!$M$12="试卷",$A22&lt;&gt;"",AA$6&lt;&gt;""),成绩录入!BY26,"")</f>
        <v/>
      </c>
      <c r="AB22" s="80" t="str">
        <f>IF(AND(初始录入!$M$12="试卷",$A22&lt;&gt;"",AB$6&lt;&gt;""),成绩录入!BZ26,"")</f>
        <v/>
      </c>
      <c r="AC22" s="80" t="str">
        <f>IF(AND(初始录入!$M$12="试卷",$A22&lt;&gt;"",AC$6&lt;&gt;""),成绩录入!CA26,"")</f>
        <v/>
      </c>
      <c r="AD22" s="80" t="str">
        <f>IF(AND(初始录入!$M$12="试卷",$A22&lt;&gt;"",AD$6&lt;&gt;""),成绩录入!CB26,"")</f>
        <v/>
      </c>
      <c r="AE22" s="80" t="str">
        <f>IF(AND(初始录入!$M$12="试卷",$A22&lt;&gt;"",AE$6&lt;&gt;""),成绩录入!CC26,"")</f>
        <v/>
      </c>
      <c r="AF22" s="80" t="str">
        <f>IF(AND(初始录入!$M$12="试卷",$A22&lt;&gt;"",AF$6&lt;&gt;""),成绩录入!CD26,"")</f>
        <v/>
      </c>
      <c r="AG22" s="80" t="str">
        <f>IF(AND(初始录入!$M$12="试卷",$A22&lt;&gt;"",AG$6&lt;&gt;""),成绩录入!CE26,"")</f>
        <v/>
      </c>
      <c r="AH22" s="80" t="str">
        <f>IF(AND(初始录入!$M$12="试卷",$A22&lt;&gt;"",AH$6&lt;&gt;""),成绩录入!CF26,"")</f>
        <v/>
      </c>
      <c r="AI22" s="80" t="str">
        <f>IF(AND(初始录入!$M$12="试卷",$A22&lt;&gt;"",AI$6&lt;&gt;""),成绩录入!CG26,"")</f>
        <v/>
      </c>
      <c r="AJ22" s="80" t="str">
        <f>IF(AND(初始录入!$M$12="试卷",$A22&lt;&gt;"",AJ$6&lt;&gt;""),成绩录入!CH26,"")</f>
        <v/>
      </c>
      <c r="AK22" s="80" t="str">
        <f>IF(AND(初始录入!$M$12="试卷",$A22&lt;&gt;"",AK$6&lt;&gt;""),成绩录入!CI26,"")</f>
        <v/>
      </c>
      <c r="AL22" s="80" t="str">
        <f>IF(AND(初始录入!$M$12="试卷",$A22&lt;&gt;"",AL$6&lt;&gt;""),成绩录入!CJ26,"")</f>
        <v/>
      </c>
      <c r="AM22" s="80" t="str">
        <f>IF(AND(初始录入!$M$12="试卷",$A22&lt;&gt;"",AM$6&lt;&gt;""),成绩录入!CK26,"")</f>
        <v/>
      </c>
      <c r="AN22" s="80" t="str">
        <f>IF(AND(初始录入!$M$12="试卷",$A22&lt;&gt;"",AN$6&lt;&gt;""),成绩录入!CL26,"")</f>
        <v/>
      </c>
      <c r="AO22" s="80" t="str">
        <f>IF(AND(初始录入!$M$12="试卷",$A22&lt;&gt;"",AO$6&lt;&gt;""),成绩录入!CM26,"")</f>
        <v/>
      </c>
      <c r="AP22" s="80" t="str">
        <f>IF(AND(初始录入!$M$12="试卷",$A22&lt;&gt;"",AP$6&lt;&gt;""),成绩录入!CN26,"")</f>
        <v/>
      </c>
      <c r="AQ22" s="80" t="str">
        <f>IF(AND(初始录入!$M$12="试卷",$A22&lt;&gt;"",AQ$6&lt;&gt;""),成绩录入!CO26,"")</f>
        <v/>
      </c>
      <c r="AR22" s="80" t="str">
        <f>IF(AND(初始录入!$M$12="试卷",$A22&lt;&gt;"",AR$6&lt;&gt;""),成绩录入!CP26,"")</f>
        <v/>
      </c>
      <c r="AS22" s="80" t="str">
        <f>IF(AND(初始录入!$M$12="试卷",$A22&lt;&gt;"",AS$6&lt;&gt;""),成绩录入!CQ26,"")</f>
        <v/>
      </c>
      <c r="AT22" s="80" t="str">
        <f>IF(AND(初始录入!$M$12="试卷",$A22&lt;&gt;"",AT$6&lt;&gt;""),成绩录入!CR26,"")</f>
        <v/>
      </c>
      <c r="AU22" s="80" t="str">
        <f>IF(AND(初始录入!$M$12="试卷",$A22&lt;&gt;"",AU$6&lt;&gt;""),成绩录入!CS26,"")</f>
        <v/>
      </c>
      <c r="AV22" s="80" t="str">
        <f>IF(AND(初始录入!$M$12="试卷",$A22&lt;&gt;"",AV$6&lt;&gt;""),成绩录入!CT26,"")</f>
        <v/>
      </c>
      <c r="AW22" s="80" t="str">
        <f>IF(AND(初始录入!$M$12="试卷",$A22&lt;&gt;"",AW$6&lt;&gt;""),成绩录入!CU26,"")</f>
        <v/>
      </c>
      <c r="AX22" s="80" t="str">
        <f>IF(AND(初始录入!$M$12="试卷",$A22&lt;&gt;"",AX$6&lt;&gt;""),成绩录入!CV26,"")</f>
        <v/>
      </c>
      <c r="AY22" s="80" t="str">
        <f>IF(AND(初始录入!$M$12="试卷",$A22&lt;&gt;"",AY$6&lt;&gt;""),成绩录入!CW26,"")</f>
        <v/>
      </c>
      <c r="AZ22" s="80" t="str">
        <f>IF(AND(初始录入!$M$12="试卷",$A22&lt;&gt;"",AZ$6&lt;&gt;""),成绩录入!CX26,"")</f>
        <v/>
      </c>
      <c r="BA22" s="80" t="str">
        <f>IF(AND(初始录入!$M$12="试卷",$A22&lt;&gt;"",BA$6&lt;&gt;""),成绩录入!CY26,"")</f>
        <v/>
      </c>
      <c r="BB22" s="80" t="str">
        <f>IF(AND(初始录入!$M$12="试卷",$A22&lt;&gt;"",BB$6&lt;&gt;""),成绩录入!CZ26,"")</f>
        <v/>
      </c>
      <c r="BC22" s="80" t="str">
        <f>IF(AND(初始录入!$M$12="试卷",$A22&lt;&gt;"",BC$6&lt;&gt;""),成绩录入!DA26,"")</f>
        <v/>
      </c>
      <c r="BD22" s="80" t="str">
        <f>IF(AND(初始录入!$M$12="试卷",$A22&lt;&gt;"",BD$6&lt;&gt;""),成绩录入!DB26,"")</f>
        <v/>
      </c>
      <c r="BE22" s="80" t="str">
        <f>IF(AND(初始录入!$M$12="试卷",$A22&lt;&gt;"",BE$6&lt;&gt;""),成绩录入!DC26,"")</f>
        <v/>
      </c>
      <c r="BF22" s="80" t="str">
        <f>IF(AND(初始录入!$M$12="试卷",$A22&lt;&gt;"",BF$6&lt;&gt;""),成绩录入!DD26,"")</f>
        <v/>
      </c>
      <c r="BG22" s="80" t="str">
        <f>IF(AND(初始录入!$M$12="试卷",$A22&lt;&gt;"",BG$6&lt;&gt;""),成绩录入!DE26,"")</f>
        <v/>
      </c>
      <c r="BH22" s="80" t="str">
        <f>IF(AND(初始录入!$M$12="试卷",$A22&lt;&gt;"",BH$6&lt;&gt;""),成绩录入!DF26,"")</f>
        <v/>
      </c>
      <c r="BI22" s="80" t="str">
        <f>IF(AND(初始录入!$M$12="试卷",$A22&lt;&gt;"",BI$6&lt;&gt;""),成绩录入!DG26,"")</f>
        <v/>
      </c>
      <c r="BJ22" s="80" t="str">
        <f>IF(AND(初始录入!$M$12="试卷",$A22&lt;&gt;"",BJ$6&lt;&gt;""),成绩录入!DH26,"")</f>
        <v/>
      </c>
      <c r="BK22" s="80" t="str">
        <f>IF(AND(初始录入!$M$12="试卷",$A22&lt;&gt;"",BK$6&lt;&gt;""),成绩录入!DI26,"")</f>
        <v/>
      </c>
      <c r="BL22" s="80" t="str">
        <f>IF(AND(初始录入!$M$12="试卷",$A22&lt;&gt;"",BL$6&lt;&gt;""),成绩录入!DJ26,"")</f>
        <v/>
      </c>
      <c r="BM22" s="80" t="str">
        <f>IF(AND(初始录入!$M$12="试卷",$A22&lt;&gt;"",BM$6&lt;&gt;""),成绩录入!DK26,"")</f>
        <v/>
      </c>
      <c r="BN22" s="80" t="str">
        <f>IF(AND(初始录入!$M$12="试卷",$A22&lt;&gt;"",BN$6&lt;&gt;""),成绩录入!DL26,"")</f>
        <v/>
      </c>
      <c r="BO22" s="80" t="str">
        <f>IF(AND(初始录入!$M$12="试卷",$A22&lt;&gt;"",BO$6&lt;&gt;""),成绩录入!DM26,"")</f>
        <v/>
      </c>
      <c r="BP22" s="80" t="str">
        <f>IF(AND(初始录入!$M$12="试卷",$A22&lt;&gt;"",BP$6&lt;&gt;""),成绩录入!DN26,"")</f>
        <v/>
      </c>
      <c r="BQ22" s="80" t="str">
        <f>IF(AND(初始录入!$M$12="试卷",$A22&lt;&gt;"",BQ$6&lt;&gt;""),成绩录入!DO26,"")</f>
        <v/>
      </c>
      <c r="BR22" s="80" t="str">
        <f>IF(AND(初始录入!$M$12="试卷",$A22&lt;&gt;"",BR$6&lt;&gt;""),成绩录入!DP26,"")</f>
        <v/>
      </c>
      <c r="BS22" s="80" t="str">
        <f>IF(AND(初始录入!$M$12="试卷",$A22&lt;&gt;"",BS$6&lt;&gt;""),成绩录入!DQ26,"")</f>
        <v/>
      </c>
      <c r="BT22" s="80" t="str">
        <f>IF(AND(初始录入!$M$12="试卷",$A22&lt;&gt;"",BT$6&lt;&gt;""),成绩录入!DR26,"")</f>
        <v/>
      </c>
      <c r="BU22" s="80" t="str">
        <f>IF(AND(初始录入!$M$12="试卷",$A22&lt;&gt;"",BU$6&lt;&gt;""),成绩录入!DS26,"")</f>
        <v/>
      </c>
      <c r="BV22" s="80" t="str">
        <f>IF(AND(初始录入!$M$12="试卷",$A22&lt;&gt;"",BV$6&lt;&gt;""),成绩录入!DT26,"")</f>
        <v/>
      </c>
      <c r="BW22" s="80" t="str">
        <f>IF(AND(初始录入!$M$12="试卷",$A22&lt;&gt;"",BW$6&lt;&gt;""),成绩录入!DU26,"")</f>
        <v/>
      </c>
      <c r="BX22" s="80" t="str">
        <f>IF(AND(初始录入!$M$12="试卷",$A22&lt;&gt;"",BX$6&lt;&gt;""),成绩录入!DV26,"")</f>
        <v/>
      </c>
      <c r="BY22" s="80" t="str">
        <f>IF(AND(初始录入!$M$12="试卷",$A22&lt;&gt;"",BY$6&lt;&gt;""),成绩录入!DW26,"")</f>
        <v/>
      </c>
      <c r="BZ22" s="80" t="str">
        <f>IF(AND(初始录入!$M$12="试卷",$A22&lt;&gt;"",BZ$6&lt;&gt;""),成绩录入!DX26,"")</f>
        <v/>
      </c>
      <c r="CA22" s="80" t="str">
        <f>IF(AND(初始录入!$M$12="试卷",$A22&lt;&gt;"",CA$6&lt;&gt;""),成绩录入!DY26,"")</f>
        <v/>
      </c>
      <c r="CB22" s="80" t="str">
        <f>IF(AND(初始录入!$M$12="试卷",$A22&lt;&gt;"",CB$6&lt;&gt;""),成绩录入!DZ26,"")</f>
        <v/>
      </c>
      <c r="CC22" s="80" t="str">
        <f>IF(AND(初始录入!$M$12="试卷",$A22&lt;&gt;"",CC$6&lt;&gt;""),成绩录入!EA26,"")</f>
        <v/>
      </c>
      <c r="CD22" s="80" t="str">
        <f>IF(AND(初始录入!$M$12="试卷",$A22&lt;&gt;"",CD$6&lt;&gt;""),成绩录入!EB26,"")</f>
        <v/>
      </c>
      <c r="CE22" s="80" t="str">
        <f>IF(AND(初始录入!$M$12="试卷",$A22&lt;&gt;"",CE$6&lt;&gt;""),成绩录入!EC26,"")</f>
        <v/>
      </c>
      <c r="CF22" s="80" t="str">
        <f>IF(AND(初始录入!$M$12="试卷",$A22&lt;&gt;"",CF$6&lt;&gt;""),成绩录入!ED26,"")</f>
        <v/>
      </c>
      <c r="CG22" s="80" t="str">
        <f>IF(AND(初始录入!$M$12="试卷",$A22&lt;&gt;"",CG$6&lt;&gt;""),成绩录入!EE26,"")</f>
        <v/>
      </c>
      <c r="CH22" s="80" t="str">
        <f>IF(AND(初始录入!$M$12="试卷",$A22&lt;&gt;"",CH$6&lt;&gt;""),成绩录入!EF26,"")</f>
        <v/>
      </c>
      <c r="CI22" s="80" t="str">
        <f>IF(AND(初始录入!$M$12="试卷",$A22&lt;&gt;"",CI$6&lt;&gt;""),成绩录入!EG26,"")</f>
        <v/>
      </c>
      <c r="CJ22" s="80" t="str">
        <f>IF(AND(初始录入!$M$12="试卷",$A22&lt;&gt;"",CJ$6&lt;&gt;""),成绩录入!EH26,"")</f>
        <v/>
      </c>
      <c r="CK22" s="80" t="str">
        <f>IF(AND(初始录入!$M$12="试卷",$A22&lt;&gt;"",CK$6&lt;&gt;""),成绩录入!EI26,"")</f>
        <v/>
      </c>
      <c r="CL22" s="80" t="str">
        <f>IF(AND(初始录入!$M$12="试卷",$A22&lt;&gt;"",CL$6&lt;&gt;""),成绩录入!EJ26,"")</f>
        <v/>
      </c>
      <c r="CM22" s="80" t="str">
        <f>IF(AND(初始录入!$M$12="试卷",$A22&lt;&gt;"",CM$6&lt;&gt;""),成绩录入!EK26,"")</f>
        <v/>
      </c>
      <c r="CN22" s="80" t="str">
        <f>IF(AND(初始录入!$M$12="试卷",$A22&lt;&gt;"",CN$6&lt;&gt;""),成绩录入!EL26,"")</f>
        <v/>
      </c>
      <c r="CO22" s="80" t="str">
        <f>IF(AND(初始录入!$M$12="试卷",$A22&lt;&gt;"",CO$6&lt;&gt;""),成绩录入!EM26,"")</f>
        <v/>
      </c>
      <c r="CP22" s="80" t="str">
        <f>IF(AND(初始录入!$M$12="试卷",$A22&lt;&gt;"",CP$6&lt;&gt;""),成绩录入!EN26,"")</f>
        <v/>
      </c>
      <c r="CQ22" s="80" t="str">
        <f>IF(AND(初始录入!$M$12="试卷",$A22&lt;&gt;"",CQ$6&lt;&gt;""),成绩录入!EO26,"")</f>
        <v/>
      </c>
      <c r="CR22" s="80" t="str">
        <f>IF(AND(初始录入!$M$12="试卷",$A22&lt;&gt;"",CR$6&lt;&gt;""),成绩录入!EP26,"")</f>
        <v/>
      </c>
      <c r="CS22" s="80" t="str">
        <f>IF(AND(初始录入!$M$12="试卷",$A22&lt;&gt;"",CS$6&lt;&gt;""),成绩录入!EQ26,"")</f>
        <v/>
      </c>
      <c r="CT22" s="80" t="str">
        <f>IF(AND(初始录入!$M$12="试卷",$A22&lt;&gt;"",CT$6&lt;&gt;""),成绩录入!ER26,"")</f>
        <v/>
      </c>
      <c r="CU22" s="80" t="str">
        <f>IF(AND(初始录入!$M$12="试卷",$A22&lt;&gt;"",CU$6&lt;&gt;""),成绩录入!ES26,"")</f>
        <v/>
      </c>
      <c r="CV22" s="80" t="str">
        <f>IF(AND(初始录入!$M$12="试卷",$A22&lt;&gt;"",CV$6&lt;&gt;""),成绩录入!ET26,"")</f>
        <v/>
      </c>
      <c r="CW22" s="80" t="str">
        <f>IF(AND(初始录入!$M$12="试卷",$A22&lt;&gt;"",CW$6&lt;&gt;""),成绩录入!EU26,"")</f>
        <v/>
      </c>
      <c r="CX22" s="80" t="str">
        <f>IF(AND(初始录入!$M$12="试卷",$A22&lt;&gt;"",CX$6&lt;&gt;""),成绩录入!EV26,"")</f>
        <v/>
      </c>
      <c r="CY22" s="80" t="str">
        <f>IF(AND(初始录入!$M$12="试卷",$A22&lt;&gt;"",CY$6&lt;&gt;""),成绩录入!EW26,"")</f>
        <v/>
      </c>
      <c r="CZ22" s="80" t="str">
        <f>IF(AND(初始录入!$M$12="试卷",$A22&lt;&gt;"",CZ$6&lt;&gt;""),成绩录入!EX26,"")</f>
        <v/>
      </c>
    </row>
    <row r="23" s="125" customFormat="1" ht="24.95" customHeight="1" spans="1:104">
      <c r="A23" s="80" t="str">
        <f>IF(初始录入!$M$12="试卷",初始录入!A29,"")</f>
        <v/>
      </c>
      <c r="B23" s="80" t="str">
        <f>IF(AND(初始录入!$M$12="试卷",$A23&lt;&gt;""),初始录入!B29,"")</f>
        <v/>
      </c>
      <c r="C23" s="80" t="str">
        <f>IF(AND(初始录入!$M$12="试卷",$A23&lt;&gt;""),初始录入!C29,"")</f>
        <v/>
      </c>
      <c r="D23" s="80" t="str">
        <f t="shared" si="0"/>
        <v/>
      </c>
      <c r="E23" s="80" t="str">
        <f>IF(AND(初始录入!$M$12="试卷",$A23&lt;&gt;"",E$6&lt;&gt;""),成绩录入!BC27,"")</f>
        <v/>
      </c>
      <c r="F23" s="80" t="str">
        <f>IF(AND(初始录入!$M$12="试卷",$A23&lt;&gt;"",F$6&lt;&gt;""),成绩录入!BD27,"")</f>
        <v/>
      </c>
      <c r="G23" s="80" t="str">
        <f>IF(AND(初始录入!$M$12="试卷",$A23&lt;&gt;"",G$6&lt;&gt;""),成绩录入!BE27,"")</f>
        <v/>
      </c>
      <c r="H23" s="80" t="str">
        <f>IF(AND(初始录入!$M$12="试卷",$A23&lt;&gt;"",H$6&lt;&gt;""),成绩录入!BF27,"")</f>
        <v/>
      </c>
      <c r="I23" s="80" t="str">
        <f>IF(AND(初始录入!$M$12="试卷",$A23&lt;&gt;"",I$6&lt;&gt;""),成绩录入!BG27,"")</f>
        <v/>
      </c>
      <c r="J23" s="80" t="str">
        <f>IF(AND(初始录入!$M$12="试卷",$A23&lt;&gt;"",J$6&lt;&gt;""),成绩录入!BH27,"")</f>
        <v/>
      </c>
      <c r="K23" s="80" t="str">
        <f>IF(AND(初始录入!$M$12="试卷",$A23&lt;&gt;"",K$6&lt;&gt;""),成绩录入!BI27,"")</f>
        <v/>
      </c>
      <c r="L23" s="80" t="str">
        <f>IF(AND(初始录入!$M$12="试卷",$A23&lt;&gt;"",L$6&lt;&gt;""),成绩录入!BJ27,"")</f>
        <v/>
      </c>
      <c r="M23" s="80" t="str">
        <f>IF(AND(初始录入!$M$12="试卷",$A23&lt;&gt;"",M$6&lt;&gt;""),成绩录入!BK27,"")</f>
        <v/>
      </c>
      <c r="N23" s="80" t="str">
        <f>IF(AND(初始录入!$M$12="试卷",$A23&lt;&gt;"",N$6&lt;&gt;""),成绩录入!BL27,"")</f>
        <v/>
      </c>
      <c r="O23" s="80" t="str">
        <f>IF(AND(初始录入!$M$12="试卷",$A23&lt;&gt;"",O$6&lt;&gt;""),成绩录入!BM27,"")</f>
        <v/>
      </c>
      <c r="P23" s="80" t="str">
        <f>IF(AND(初始录入!$M$12="试卷",$A23&lt;&gt;"",P$6&lt;&gt;""),成绩录入!BN27,"")</f>
        <v/>
      </c>
      <c r="Q23" s="80" t="str">
        <f>IF(AND(初始录入!$M$12="试卷",$A23&lt;&gt;"",Q$6&lt;&gt;""),成绩录入!BO27,"")</f>
        <v/>
      </c>
      <c r="R23" s="80" t="str">
        <f>IF(AND(初始录入!$M$12="试卷",$A23&lt;&gt;"",R$6&lt;&gt;""),成绩录入!BP27,"")</f>
        <v/>
      </c>
      <c r="S23" s="80" t="str">
        <f>IF(AND(初始录入!$M$12="试卷",$A23&lt;&gt;"",S$6&lt;&gt;""),成绩录入!BQ27,"")</f>
        <v/>
      </c>
      <c r="T23" s="80" t="str">
        <f>IF(AND(初始录入!$M$12="试卷",$A23&lt;&gt;"",T$6&lt;&gt;""),成绩录入!BR27,"")</f>
        <v/>
      </c>
      <c r="U23" s="80" t="str">
        <f>IF(AND(初始录入!$M$12="试卷",$A23&lt;&gt;"",U$6&lt;&gt;""),成绩录入!BS27,"")</f>
        <v/>
      </c>
      <c r="V23" s="80" t="str">
        <f>IF(AND(初始录入!$M$12="试卷",$A23&lt;&gt;"",V$6&lt;&gt;""),成绩录入!BT27,"")</f>
        <v/>
      </c>
      <c r="W23" s="80" t="str">
        <f>IF(AND(初始录入!$M$12="试卷",$A23&lt;&gt;"",W$6&lt;&gt;""),成绩录入!BU27,"")</f>
        <v/>
      </c>
      <c r="X23" s="80" t="str">
        <f>IF(AND(初始录入!$M$12="试卷",$A23&lt;&gt;"",X$6&lt;&gt;""),成绩录入!BV27,"")</f>
        <v/>
      </c>
      <c r="Y23" s="80" t="str">
        <f>IF(AND(初始录入!$M$12="试卷",$A23&lt;&gt;"",Y$6&lt;&gt;""),成绩录入!BW27,"")</f>
        <v/>
      </c>
      <c r="Z23" s="80" t="str">
        <f>IF(AND(初始录入!$M$12="试卷",$A23&lt;&gt;"",Z$6&lt;&gt;""),成绩录入!BX27,"")</f>
        <v/>
      </c>
      <c r="AA23" s="80" t="str">
        <f>IF(AND(初始录入!$M$12="试卷",$A23&lt;&gt;"",AA$6&lt;&gt;""),成绩录入!BY27,"")</f>
        <v/>
      </c>
      <c r="AB23" s="80" t="str">
        <f>IF(AND(初始录入!$M$12="试卷",$A23&lt;&gt;"",AB$6&lt;&gt;""),成绩录入!BZ27,"")</f>
        <v/>
      </c>
      <c r="AC23" s="80" t="str">
        <f>IF(AND(初始录入!$M$12="试卷",$A23&lt;&gt;"",AC$6&lt;&gt;""),成绩录入!CA27,"")</f>
        <v/>
      </c>
      <c r="AD23" s="80" t="str">
        <f>IF(AND(初始录入!$M$12="试卷",$A23&lt;&gt;"",AD$6&lt;&gt;""),成绩录入!CB27,"")</f>
        <v/>
      </c>
      <c r="AE23" s="80" t="str">
        <f>IF(AND(初始录入!$M$12="试卷",$A23&lt;&gt;"",AE$6&lt;&gt;""),成绩录入!CC27,"")</f>
        <v/>
      </c>
      <c r="AF23" s="80" t="str">
        <f>IF(AND(初始录入!$M$12="试卷",$A23&lt;&gt;"",AF$6&lt;&gt;""),成绩录入!CD27,"")</f>
        <v/>
      </c>
      <c r="AG23" s="80" t="str">
        <f>IF(AND(初始录入!$M$12="试卷",$A23&lt;&gt;"",AG$6&lt;&gt;""),成绩录入!CE27,"")</f>
        <v/>
      </c>
      <c r="AH23" s="80" t="str">
        <f>IF(AND(初始录入!$M$12="试卷",$A23&lt;&gt;"",AH$6&lt;&gt;""),成绩录入!CF27,"")</f>
        <v/>
      </c>
      <c r="AI23" s="80" t="str">
        <f>IF(AND(初始录入!$M$12="试卷",$A23&lt;&gt;"",AI$6&lt;&gt;""),成绩录入!CG27,"")</f>
        <v/>
      </c>
      <c r="AJ23" s="80" t="str">
        <f>IF(AND(初始录入!$M$12="试卷",$A23&lt;&gt;"",AJ$6&lt;&gt;""),成绩录入!CH27,"")</f>
        <v/>
      </c>
      <c r="AK23" s="80" t="str">
        <f>IF(AND(初始录入!$M$12="试卷",$A23&lt;&gt;"",AK$6&lt;&gt;""),成绩录入!CI27,"")</f>
        <v/>
      </c>
      <c r="AL23" s="80" t="str">
        <f>IF(AND(初始录入!$M$12="试卷",$A23&lt;&gt;"",AL$6&lt;&gt;""),成绩录入!CJ27,"")</f>
        <v/>
      </c>
      <c r="AM23" s="80" t="str">
        <f>IF(AND(初始录入!$M$12="试卷",$A23&lt;&gt;"",AM$6&lt;&gt;""),成绩录入!CK27,"")</f>
        <v/>
      </c>
      <c r="AN23" s="80" t="str">
        <f>IF(AND(初始录入!$M$12="试卷",$A23&lt;&gt;"",AN$6&lt;&gt;""),成绩录入!CL27,"")</f>
        <v/>
      </c>
      <c r="AO23" s="80" t="str">
        <f>IF(AND(初始录入!$M$12="试卷",$A23&lt;&gt;"",AO$6&lt;&gt;""),成绩录入!CM27,"")</f>
        <v/>
      </c>
      <c r="AP23" s="80" t="str">
        <f>IF(AND(初始录入!$M$12="试卷",$A23&lt;&gt;"",AP$6&lt;&gt;""),成绩录入!CN27,"")</f>
        <v/>
      </c>
      <c r="AQ23" s="80" t="str">
        <f>IF(AND(初始录入!$M$12="试卷",$A23&lt;&gt;"",AQ$6&lt;&gt;""),成绩录入!CO27,"")</f>
        <v/>
      </c>
      <c r="AR23" s="80" t="str">
        <f>IF(AND(初始录入!$M$12="试卷",$A23&lt;&gt;"",AR$6&lt;&gt;""),成绩录入!CP27,"")</f>
        <v/>
      </c>
      <c r="AS23" s="80" t="str">
        <f>IF(AND(初始录入!$M$12="试卷",$A23&lt;&gt;"",AS$6&lt;&gt;""),成绩录入!CQ27,"")</f>
        <v/>
      </c>
      <c r="AT23" s="80" t="str">
        <f>IF(AND(初始录入!$M$12="试卷",$A23&lt;&gt;"",AT$6&lt;&gt;""),成绩录入!CR27,"")</f>
        <v/>
      </c>
      <c r="AU23" s="80" t="str">
        <f>IF(AND(初始录入!$M$12="试卷",$A23&lt;&gt;"",AU$6&lt;&gt;""),成绩录入!CS27,"")</f>
        <v/>
      </c>
      <c r="AV23" s="80" t="str">
        <f>IF(AND(初始录入!$M$12="试卷",$A23&lt;&gt;"",AV$6&lt;&gt;""),成绩录入!CT27,"")</f>
        <v/>
      </c>
      <c r="AW23" s="80" t="str">
        <f>IF(AND(初始录入!$M$12="试卷",$A23&lt;&gt;"",AW$6&lt;&gt;""),成绩录入!CU27,"")</f>
        <v/>
      </c>
      <c r="AX23" s="80" t="str">
        <f>IF(AND(初始录入!$M$12="试卷",$A23&lt;&gt;"",AX$6&lt;&gt;""),成绩录入!CV27,"")</f>
        <v/>
      </c>
      <c r="AY23" s="80" t="str">
        <f>IF(AND(初始录入!$M$12="试卷",$A23&lt;&gt;"",AY$6&lt;&gt;""),成绩录入!CW27,"")</f>
        <v/>
      </c>
      <c r="AZ23" s="80" t="str">
        <f>IF(AND(初始录入!$M$12="试卷",$A23&lt;&gt;"",AZ$6&lt;&gt;""),成绩录入!CX27,"")</f>
        <v/>
      </c>
      <c r="BA23" s="80" t="str">
        <f>IF(AND(初始录入!$M$12="试卷",$A23&lt;&gt;"",BA$6&lt;&gt;""),成绩录入!CY27,"")</f>
        <v/>
      </c>
      <c r="BB23" s="80" t="str">
        <f>IF(AND(初始录入!$M$12="试卷",$A23&lt;&gt;"",BB$6&lt;&gt;""),成绩录入!CZ27,"")</f>
        <v/>
      </c>
      <c r="BC23" s="80" t="str">
        <f>IF(AND(初始录入!$M$12="试卷",$A23&lt;&gt;"",BC$6&lt;&gt;""),成绩录入!DA27,"")</f>
        <v/>
      </c>
      <c r="BD23" s="80" t="str">
        <f>IF(AND(初始录入!$M$12="试卷",$A23&lt;&gt;"",BD$6&lt;&gt;""),成绩录入!DB27,"")</f>
        <v/>
      </c>
      <c r="BE23" s="80" t="str">
        <f>IF(AND(初始录入!$M$12="试卷",$A23&lt;&gt;"",BE$6&lt;&gt;""),成绩录入!DC27,"")</f>
        <v/>
      </c>
      <c r="BF23" s="80" t="str">
        <f>IF(AND(初始录入!$M$12="试卷",$A23&lt;&gt;"",BF$6&lt;&gt;""),成绩录入!DD27,"")</f>
        <v/>
      </c>
      <c r="BG23" s="80" t="str">
        <f>IF(AND(初始录入!$M$12="试卷",$A23&lt;&gt;"",BG$6&lt;&gt;""),成绩录入!DE27,"")</f>
        <v/>
      </c>
      <c r="BH23" s="80" t="str">
        <f>IF(AND(初始录入!$M$12="试卷",$A23&lt;&gt;"",BH$6&lt;&gt;""),成绩录入!DF27,"")</f>
        <v/>
      </c>
      <c r="BI23" s="80" t="str">
        <f>IF(AND(初始录入!$M$12="试卷",$A23&lt;&gt;"",BI$6&lt;&gt;""),成绩录入!DG27,"")</f>
        <v/>
      </c>
      <c r="BJ23" s="80" t="str">
        <f>IF(AND(初始录入!$M$12="试卷",$A23&lt;&gt;"",BJ$6&lt;&gt;""),成绩录入!DH27,"")</f>
        <v/>
      </c>
      <c r="BK23" s="80" t="str">
        <f>IF(AND(初始录入!$M$12="试卷",$A23&lt;&gt;"",BK$6&lt;&gt;""),成绩录入!DI27,"")</f>
        <v/>
      </c>
      <c r="BL23" s="80" t="str">
        <f>IF(AND(初始录入!$M$12="试卷",$A23&lt;&gt;"",BL$6&lt;&gt;""),成绩录入!DJ27,"")</f>
        <v/>
      </c>
      <c r="BM23" s="80" t="str">
        <f>IF(AND(初始录入!$M$12="试卷",$A23&lt;&gt;"",BM$6&lt;&gt;""),成绩录入!DK27,"")</f>
        <v/>
      </c>
      <c r="BN23" s="80" t="str">
        <f>IF(AND(初始录入!$M$12="试卷",$A23&lt;&gt;"",BN$6&lt;&gt;""),成绩录入!DL27,"")</f>
        <v/>
      </c>
      <c r="BO23" s="80" t="str">
        <f>IF(AND(初始录入!$M$12="试卷",$A23&lt;&gt;"",BO$6&lt;&gt;""),成绩录入!DM27,"")</f>
        <v/>
      </c>
      <c r="BP23" s="80" t="str">
        <f>IF(AND(初始录入!$M$12="试卷",$A23&lt;&gt;"",BP$6&lt;&gt;""),成绩录入!DN27,"")</f>
        <v/>
      </c>
      <c r="BQ23" s="80" t="str">
        <f>IF(AND(初始录入!$M$12="试卷",$A23&lt;&gt;"",BQ$6&lt;&gt;""),成绩录入!DO27,"")</f>
        <v/>
      </c>
      <c r="BR23" s="80" t="str">
        <f>IF(AND(初始录入!$M$12="试卷",$A23&lt;&gt;"",BR$6&lt;&gt;""),成绩录入!DP27,"")</f>
        <v/>
      </c>
      <c r="BS23" s="80" t="str">
        <f>IF(AND(初始录入!$M$12="试卷",$A23&lt;&gt;"",BS$6&lt;&gt;""),成绩录入!DQ27,"")</f>
        <v/>
      </c>
      <c r="BT23" s="80" t="str">
        <f>IF(AND(初始录入!$M$12="试卷",$A23&lt;&gt;"",BT$6&lt;&gt;""),成绩录入!DR27,"")</f>
        <v/>
      </c>
      <c r="BU23" s="80" t="str">
        <f>IF(AND(初始录入!$M$12="试卷",$A23&lt;&gt;"",BU$6&lt;&gt;""),成绩录入!DS27,"")</f>
        <v/>
      </c>
      <c r="BV23" s="80" t="str">
        <f>IF(AND(初始录入!$M$12="试卷",$A23&lt;&gt;"",BV$6&lt;&gt;""),成绩录入!DT27,"")</f>
        <v/>
      </c>
      <c r="BW23" s="80" t="str">
        <f>IF(AND(初始录入!$M$12="试卷",$A23&lt;&gt;"",BW$6&lt;&gt;""),成绩录入!DU27,"")</f>
        <v/>
      </c>
      <c r="BX23" s="80" t="str">
        <f>IF(AND(初始录入!$M$12="试卷",$A23&lt;&gt;"",BX$6&lt;&gt;""),成绩录入!DV27,"")</f>
        <v/>
      </c>
      <c r="BY23" s="80" t="str">
        <f>IF(AND(初始录入!$M$12="试卷",$A23&lt;&gt;"",BY$6&lt;&gt;""),成绩录入!DW27,"")</f>
        <v/>
      </c>
      <c r="BZ23" s="80" t="str">
        <f>IF(AND(初始录入!$M$12="试卷",$A23&lt;&gt;"",BZ$6&lt;&gt;""),成绩录入!DX27,"")</f>
        <v/>
      </c>
      <c r="CA23" s="80" t="str">
        <f>IF(AND(初始录入!$M$12="试卷",$A23&lt;&gt;"",CA$6&lt;&gt;""),成绩录入!DY27,"")</f>
        <v/>
      </c>
      <c r="CB23" s="80" t="str">
        <f>IF(AND(初始录入!$M$12="试卷",$A23&lt;&gt;"",CB$6&lt;&gt;""),成绩录入!DZ27,"")</f>
        <v/>
      </c>
      <c r="CC23" s="80" t="str">
        <f>IF(AND(初始录入!$M$12="试卷",$A23&lt;&gt;"",CC$6&lt;&gt;""),成绩录入!EA27,"")</f>
        <v/>
      </c>
      <c r="CD23" s="80" t="str">
        <f>IF(AND(初始录入!$M$12="试卷",$A23&lt;&gt;"",CD$6&lt;&gt;""),成绩录入!EB27,"")</f>
        <v/>
      </c>
      <c r="CE23" s="80" t="str">
        <f>IF(AND(初始录入!$M$12="试卷",$A23&lt;&gt;"",CE$6&lt;&gt;""),成绩录入!EC27,"")</f>
        <v/>
      </c>
      <c r="CF23" s="80" t="str">
        <f>IF(AND(初始录入!$M$12="试卷",$A23&lt;&gt;"",CF$6&lt;&gt;""),成绩录入!ED27,"")</f>
        <v/>
      </c>
      <c r="CG23" s="80" t="str">
        <f>IF(AND(初始录入!$M$12="试卷",$A23&lt;&gt;"",CG$6&lt;&gt;""),成绩录入!EE27,"")</f>
        <v/>
      </c>
      <c r="CH23" s="80" t="str">
        <f>IF(AND(初始录入!$M$12="试卷",$A23&lt;&gt;"",CH$6&lt;&gt;""),成绩录入!EF27,"")</f>
        <v/>
      </c>
      <c r="CI23" s="80" t="str">
        <f>IF(AND(初始录入!$M$12="试卷",$A23&lt;&gt;"",CI$6&lt;&gt;""),成绩录入!EG27,"")</f>
        <v/>
      </c>
      <c r="CJ23" s="80" t="str">
        <f>IF(AND(初始录入!$M$12="试卷",$A23&lt;&gt;"",CJ$6&lt;&gt;""),成绩录入!EH27,"")</f>
        <v/>
      </c>
      <c r="CK23" s="80" t="str">
        <f>IF(AND(初始录入!$M$12="试卷",$A23&lt;&gt;"",CK$6&lt;&gt;""),成绩录入!EI27,"")</f>
        <v/>
      </c>
      <c r="CL23" s="80" t="str">
        <f>IF(AND(初始录入!$M$12="试卷",$A23&lt;&gt;"",CL$6&lt;&gt;""),成绩录入!EJ27,"")</f>
        <v/>
      </c>
      <c r="CM23" s="80" t="str">
        <f>IF(AND(初始录入!$M$12="试卷",$A23&lt;&gt;"",CM$6&lt;&gt;""),成绩录入!EK27,"")</f>
        <v/>
      </c>
      <c r="CN23" s="80" t="str">
        <f>IF(AND(初始录入!$M$12="试卷",$A23&lt;&gt;"",CN$6&lt;&gt;""),成绩录入!EL27,"")</f>
        <v/>
      </c>
      <c r="CO23" s="80" t="str">
        <f>IF(AND(初始录入!$M$12="试卷",$A23&lt;&gt;"",CO$6&lt;&gt;""),成绩录入!EM27,"")</f>
        <v/>
      </c>
      <c r="CP23" s="80" t="str">
        <f>IF(AND(初始录入!$M$12="试卷",$A23&lt;&gt;"",CP$6&lt;&gt;""),成绩录入!EN27,"")</f>
        <v/>
      </c>
      <c r="CQ23" s="80" t="str">
        <f>IF(AND(初始录入!$M$12="试卷",$A23&lt;&gt;"",CQ$6&lt;&gt;""),成绩录入!EO27,"")</f>
        <v/>
      </c>
      <c r="CR23" s="80" t="str">
        <f>IF(AND(初始录入!$M$12="试卷",$A23&lt;&gt;"",CR$6&lt;&gt;""),成绩录入!EP27,"")</f>
        <v/>
      </c>
      <c r="CS23" s="80" t="str">
        <f>IF(AND(初始录入!$M$12="试卷",$A23&lt;&gt;"",CS$6&lt;&gt;""),成绩录入!EQ27,"")</f>
        <v/>
      </c>
      <c r="CT23" s="80" t="str">
        <f>IF(AND(初始录入!$M$12="试卷",$A23&lt;&gt;"",CT$6&lt;&gt;""),成绩录入!ER27,"")</f>
        <v/>
      </c>
      <c r="CU23" s="80" t="str">
        <f>IF(AND(初始录入!$M$12="试卷",$A23&lt;&gt;"",CU$6&lt;&gt;""),成绩录入!ES27,"")</f>
        <v/>
      </c>
      <c r="CV23" s="80" t="str">
        <f>IF(AND(初始录入!$M$12="试卷",$A23&lt;&gt;"",CV$6&lt;&gt;""),成绩录入!ET27,"")</f>
        <v/>
      </c>
      <c r="CW23" s="80" t="str">
        <f>IF(AND(初始录入!$M$12="试卷",$A23&lt;&gt;"",CW$6&lt;&gt;""),成绩录入!EU27,"")</f>
        <v/>
      </c>
      <c r="CX23" s="80" t="str">
        <f>IF(AND(初始录入!$M$12="试卷",$A23&lt;&gt;"",CX$6&lt;&gt;""),成绩录入!EV27,"")</f>
        <v/>
      </c>
      <c r="CY23" s="80" t="str">
        <f>IF(AND(初始录入!$M$12="试卷",$A23&lt;&gt;"",CY$6&lt;&gt;""),成绩录入!EW27,"")</f>
        <v/>
      </c>
      <c r="CZ23" s="80" t="str">
        <f>IF(AND(初始录入!$M$12="试卷",$A23&lt;&gt;"",CZ$6&lt;&gt;""),成绩录入!EX27,"")</f>
        <v/>
      </c>
    </row>
    <row r="24" s="125" customFormat="1" ht="24.95" customHeight="1" spans="1:104">
      <c r="A24" s="80" t="str">
        <f>IF(初始录入!$M$12="试卷",初始录入!A30,"")</f>
        <v/>
      </c>
      <c r="B24" s="80" t="str">
        <f>IF(AND(初始录入!$M$12="试卷",$A24&lt;&gt;""),初始录入!B30,"")</f>
        <v/>
      </c>
      <c r="C24" s="80" t="str">
        <f>IF(AND(初始录入!$M$12="试卷",$A24&lt;&gt;""),初始录入!C30,"")</f>
        <v/>
      </c>
      <c r="D24" s="80" t="str">
        <f t="shared" si="0"/>
        <v/>
      </c>
      <c r="E24" s="80" t="str">
        <f>IF(AND(初始录入!$M$12="试卷",$A24&lt;&gt;"",E$6&lt;&gt;""),成绩录入!BC28,"")</f>
        <v/>
      </c>
      <c r="F24" s="80" t="str">
        <f>IF(AND(初始录入!$M$12="试卷",$A24&lt;&gt;"",F$6&lt;&gt;""),成绩录入!BD28,"")</f>
        <v/>
      </c>
      <c r="G24" s="80" t="str">
        <f>IF(AND(初始录入!$M$12="试卷",$A24&lt;&gt;"",G$6&lt;&gt;""),成绩录入!BE28,"")</f>
        <v/>
      </c>
      <c r="H24" s="80" t="str">
        <f>IF(AND(初始录入!$M$12="试卷",$A24&lt;&gt;"",H$6&lt;&gt;""),成绩录入!BF28,"")</f>
        <v/>
      </c>
      <c r="I24" s="80" t="str">
        <f>IF(AND(初始录入!$M$12="试卷",$A24&lt;&gt;"",I$6&lt;&gt;""),成绩录入!BG28,"")</f>
        <v/>
      </c>
      <c r="J24" s="80" t="str">
        <f>IF(AND(初始录入!$M$12="试卷",$A24&lt;&gt;"",J$6&lt;&gt;""),成绩录入!BH28,"")</f>
        <v/>
      </c>
      <c r="K24" s="80" t="str">
        <f>IF(AND(初始录入!$M$12="试卷",$A24&lt;&gt;"",K$6&lt;&gt;""),成绩录入!BI28,"")</f>
        <v/>
      </c>
      <c r="L24" s="80" t="str">
        <f>IF(AND(初始录入!$M$12="试卷",$A24&lt;&gt;"",L$6&lt;&gt;""),成绩录入!BJ28,"")</f>
        <v/>
      </c>
      <c r="M24" s="80" t="str">
        <f>IF(AND(初始录入!$M$12="试卷",$A24&lt;&gt;"",M$6&lt;&gt;""),成绩录入!BK28,"")</f>
        <v/>
      </c>
      <c r="N24" s="80" t="str">
        <f>IF(AND(初始录入!$M$12="试卷",$A24&lt;&gt;"",N$6&lt;&gt;""),成绩录入!BL28,"")</f>
        <v/>
      </c>
      <c r="O24" s="80" t="str">
        <f>IF(AND(初始录入!$M$12="试卷",$A24&lt;&gt;"",O$6&lt;&gt;""),成绩录入!BM28,"")</f>
        <v/>
      </c>
      <c r="P24" s="80" t="str">
        <f>IF(AND(初始录入!$M$12="试卷",$A24&lt;&gt;"",P$6&lt;&gt;""),成绩录入!BN28,"")</f>
        <v/>
      </c>
      <c r="Q24" s="80" t="str">
        <f>IF(AND(初始录入!$M$12="试卷",$A24&lt;&gt;"",Q$6&lt;&gt;""),成绩录入!BO28,"")</f>
        <v/>
      </c>
      <c r="R24" s="80" t="str">
        <f>IF(AND(初始录入!$M$12="试卷",$A24&lt;&gt;"",R$6&lt;&gt;""),成绩录入!BP28,"")</f>
        <v/>
      </c>
      <c r="S24" s="80" t="str">
        <f>IF(AND(初始录入!$M$12="试卷",$A24&lt;&gt;"",S$6&lt;&gt;""),成绩录入!BQ28,"")</f>
        <v/>
      </c>
      <c r="T24" s="80" t="str">
        <f>IF(AND(初始录入!$M$12="试卷",$A24&lt;&gt;"",T$6&lt;&gt;""),成绩录入!BR28,"")</f>
        <v/>
      </c>
      <c r="U24" s="80" t="str">
        <f>IF(AND(初始录入!$M$12="试卷",$A24&lt;&gt;"",U$6&lt;&gt;""),成绩录入!BS28,"")</f>
        <v/>
      </c>
      <c r="V24" s="80" t="str">
        <f>IF(AND(初始录入!$M$12="试卷",$A24&lt;&gt;"",V$6&lt;&gt;""),成绩录入!BT28,"")</f>
        <v/>
      </c>
      <c r="W24" s="80" t="str">
        <f>IF(AND(初始录入!$M$12="试卷",$A24&lt;&gt;"",W$6&lt;&gt;""),成绩录入!BU28,"")</f>
        <v/>
      </c>
      <c r="X24" s="80" t="str">
        <f>IF(AND(初始录入!$M$12="试卷",$A24&lt;&gt;"",X$6&lt;&gt;""),成绩录入!BV28,"")</f>
        <v/>
      </c>
      <c r="Y24" s="80" t="str">
        <f>IF(AND(初始录入!$M$12="试卷",$A24&lt;&gt;"",Y$6&lt;&gt;""),成绩录入!BW28,"")</f>
        <v/>
      </c>
      <c r="Z24" s="80" t="str">
        <f>IF(AND(初始录入!$M$12="试卷",$A24&lt;&gt;"",Z$6&lt;&gt;""),成绩录入!BX28,"")</f>
        <v/>
      </c>
      <c r="AA24" s="80" t="str">
        <f>IF(AND(初始录入!$M$12="试卷",$A24&lt;&gt;"",AA$6&lt;&gt;""),成绩录入!BY28,"")</f>
        <v/>
      </c>
      <c r="AB24" s="80" t="str">
        <f>IF(AND(初始录入!$M$12="试卷",$A24&lt;&gt;"",AB$6&lt;&gt;""),成绩录入!BZ28,"")</f>
        <v/>
      </c>
      <c r="AC24" s="80" t="str">
        <f>IF(AND(初始录入!$M$12="试卷",$A24&lt;&gt;"",AC$6&lt;&gt;""),成绩录入!CA28,"")</f>
        <v/>
      </c>
      <c r="AD24" s="80" t="str">
        <f>IF(AND(初始录入!$M$12="试卷",$A24&lt;&gt;"",AD$6&lt;&gt;""),成绩录入!CB28,"")</f>
        <v/>
      </c>
      <c r="AE24" s="80" t="str">
        <f>IF(AND(初始录入!$M$12="试卷",$A24&lt;&gt;"",AE$6&lt;&gt;""),成绩录入!CC28,"")</f>
        <v/>
      </c>
      <c r="AF24" s="80" t="str">
        <f>IF(AND(初始录入!$M$12="试卷",$A24&lt;&gt;"",AF$6&lt;&gt;""),成绩录入!CD28,"")</f>
        <v/>
      </c>
      <c r="AG24" s="80" t="str">
        <f>IF(AND(初始录入!$M$12="试卷",$A24&lt;&gt;"",AG$6&lt;&gt;""),成绩录入!CE28,"")</f>
        <v/>
      </c>
      <c r="AH24" s="80" t="str">
        <f>IF(AND(初始录入!$M$12="试卷",$A24&lt;&gt;"",AH$6&lt;&gt;""),成绩录入!CF28,"")</f>
        <v/>
      </c>
      <c r="AI24" s="80" t="str">
        <f>IF(AND(初始录入!$M$12="试卷",$A24&lt;&gt;"",AI$6&lt;&gt;""),成绩录入!CG28,"")</f>
        <v/>
      </c>
      <c r="AJ24" s="80" t="str">
        <f>IF(AND(初始录入!$M$12="试卷",$A24&lt;&gt;"",AJ$6&lt;&gt;""),成绩录入!CH28,"")</f>
        <v/>
      </c>
      <c r="AK24" s="80" t="str">
        <f>IF(AND(初始录入!$M$12="试卷",$A24&lt;&gt;"",AK$6&lt;&gt;""),成绩录入!CI28,"")</f>
        <v/>
      </c>
      <c r="AL24" s="80" t="str">
        <f>IF(AND(初始录入!$M$12="试卷",$A24&lt;&gt;"",AL$6&lt;&gt;""),成绩录入!CJ28,"")</f>
        <v/>
      </c>
      <c r="AM24" s="80" t="str">
        <f>IF(AND(初始录入!$M$12="试卷",$A24&lt;&gt;"",AM$6&lt;&gt;""),成绩录入!CK28,"")</f>
        <v/>
      </c>
      <c r="AN24" s="80" t="str">
        <f>IF(AND(初始录入!$M$12="试卷",$A24&lt;&gt;"",AN$6&lt;&gt;""),成绩录入!CL28,"")</f>
        <v/>
      </c>
      <c r="AO24" s="80" t="str">
        <f>IF(AND(初始录入!$M$12="试卷",$A24&lt;&gt;"",AO$6&lt;&gt;""),成绩录入!CM28,"")</f>
        <v/>
      </c>
      <c r="AP24" s="80" t="str">
        <f>IF(AND(初始录入!$M$12="试卷",$A24&lt;&gt;"",AP$6&lt;&gt;""),成绩录入!CN28,"")</f>
        <v/>
      </c>
      <c r="AQ24" s="80" t="str">
        <f>IF(AND(初始录入!$M$12="试卷",$A24&lt;&gt;"",AQ$6&lt;&gt;""),成绩录入!CO28,"")</f>
        <v/>
      </c>
      <c r="AR24" s="80" t="str">
        <f>IF(AND(初始录入!$M$12="试卷",$A24&lt;&gt;"",AR$6&lt;&gt;""),成绩录入!CP28,"")</f>
        <v/>
      </c>
      <c r="AS24" s="80" t="str">
        <f>IF(AND(初始录入!$M$12="试卷",$A24&lt;&gt;"",AS$6&lt;&gt;""),成绩录入!CQ28,"")</f>
        <v/>
      </c>
      <c r="AT24" s="80" t="str">
        <f>IF(AND(初始录入!$M$12="试卷",$A24&lt;&gt;"",AT$6&lt;&gt;""),成绩录入!CR28,"")</f>
        <v/>
      </c>
      <c r="AU24" s="80" t="str">
        <f>IF(AND(初始录入!$M$12="试卷",$A24&lt;&gt;"",AU$6&lt;&gt;""),成绩录入!CS28,"")</f>
        <v/>
      </c>
      <c r="AV24" s="80" t="str">
        <f>IF(AND(初始录入!$M$12="试卷",$A24&lt;&gt;"",AV$6&lt;&gt;""),成绩录入!CT28,"")</f>
        <v/>
      </c>
      <c r="AW24" s="80" t="str">
        <f>IF(AND(初始录入!$M$12="试卷",$A24&lt;&gt;"",AW$6&lt;&gt;""),成绩录入!CU28,"")</f>
        <v/>
      </c>
      <c r="AX24" s="80" t="str">
        <f>IF(AND(初始录入!$M$12="试卷",$A24&lt;&gt;"",AX$6&lt;&gt;""),成绩录入!CV28,"")</f>
        <v/>
      </c>
      <c r="AY24" s="80" t="str">
        <f>IF(AND(初始录入!$M$12="试卷",$A24&lt;&gt;"",AY$6&lt;&gt;""),成绩录入!CW28,"")</f>
        <v/>
      </c>
      <c r="AZ24" s="80" t="str">
        <f>IF(AND(初始录入!$M$12="试卷",$A24&lt;&gt;"",AZ$6&lt;&gt;""),成绩录入!CX28,"")</f>
        <v/>
      </c>
      <c r="BA24" s="80" t="str">
        <f>IF(AND(初始录入!$M$12="试卷",$A24&lt;&gt;"",BA$6&lt;&gt;""),成绩录入!CY28,"")</f>
        <v/>
      </c>
      <c r="BB24" s="80" t="str">
        <f>IF(AND(初始录入!$M$12="试卷",$A24&lt;&gt;"",BB$6&lt;&gt;""),成绩录入!CZ28,"")</f>
        <v/>
      </c>
      <c r="BC24" s="80" t="str">
        <f>IF(AND(初始录入!$M$12="试卷",$A24&lt;&gt;"",BC$6&lt;&gt;""),成绩录入!DA28,"")</f>
        <v/>
      </c>
      <c r="BD24" s="80" t="str">
        <f>IF(AND(初始录入!$M$12="试卷",$A24&lt;&gt;"",BD$6&lt;&gt;""),成绩录入!DB28,"")</f>
        <v/>
      </c>
      <c r="BE24" s="80" t="str">
        <f>IF(AND(初始录入!$M$12="试卷",$A24&lt;&gt;"",BE$6&lt;&gt;""),成绩录入!DC28,"")</f>
        <v/>
      </c>
      <c r="BF24" s="80" t="str">
        <f>IF(AND(初始录入!$M$12="试卷",$A24&lt;&gt;"",BF$6&lt;&gt;""),成绩录入!DD28,"")</f>
        <v/>
      </c>
      <c r="BG24" s="80" t="str">
        <f>IF(AND(初始录入!$M$12="试卷",$A24&lt;&gt;"",BG$6&lt;&gt;""),成绩录入!DE28,"")</f>
        <v/>
      </c>
      <c r="BH24" s="80" t="str">
        <f>IF(AND(初始录入!$M$12="试卷",$A24&lt;&gt;"",BH$6&lt;&gt;""),成绩录入!DF28,"")</f>
        <v/>
      </c>
      <c r="BI24" s="80" t="str">
        <f>IF(AND(初始录入!$M$12="试卷",$A24&lt;&gt;"",BI$6&lt;&gt;""),成绩录入!DG28,"")</f>
        <v/>
      </c>
      <c r="BJ24" s="80" t="str">
        <f>IF(AND(初始录入!$M$12="试卷",$A24&lt;&gt;"",BJ$6&lt;&gt;""),成绩录入!DH28,"")</f>
        <v/>
      </c>
      <c r="BK24" s="80" t="str">
        <f>IF(AND(初始录入!$M$12="试卷",$A24&lt;&gt;"",BK$6&lt;&gt;""),成绩录入!DI28,"")</f>
        <v/>
      </c>
      <c r="BL24" s="80" t="str">
        <f>IF(AND(初始录入!$M$12="试卷",$A24&lt;&gt;"",BL$6&lt;&gt;""),成绩录入!DJ28,"")</f>
        <v/>
      </c>
      <c r="BM24" s="80" t="str">
        <f>IF(AND(初始录入!$M$12="试卷",$A24&lt;&gt;"",BM$6&lt;&gt;""),成绩录入!DK28,"")</f>
        <v/>
      </c>
      <c r="BN24" s="80" t="str">
        <f>IF(AND(初始录入!$M$12="试卷",$A24&lt;&gt;"",BN$6&lt;&gt;""),成绩录入!DL28,"")</f>
        <v/>
      </c>
      <c r="BO24" s="80" t="str">
        <f>IF(AND(初始录入!$M$12="试卷",$A24&lt;&gt;"",BO$6&lt;&gt;""),成绩录入!DM28,"")</f>
        <v/>
      </c>
      <c r="BP24" s="80" t="str">
        <f>IF(AND(初始录入!$M$12="试卷",$A24&lt;&gt;"",BP$6&lt;&gt;""),成绩录入!DN28,"")</f>
        <v/>
      </c>
      <c r="BQ24" s="80" t="str">
        <f>IF(AND(初始录入!$M$12="试卷",$A24&lt;&gt;"",BQ$6&lt;&gt;""),成绩录入!DO28,"")</f>
        <v/>
      </c>
      <c r="BR24" s="80" t="str">
        <f>IF(AND(初始录入!$M$12="试卷",$A24&lt;&gt;"",BR$6&lt;&gt;""),成绩录入!DP28,"")</f>
        <v/>
      </c>
      <c r="BS24" s="80" t="str">
        <f>IF(AND(初始录入!$M$12="试卷",$A24&lt;&gt;"",BS$6&lt;&gt;""),成绩录入!DQ28,"")</f>
        <v/>
      </c>
      <c r="BT24" s="80" t="str">
        <f>IF(AND(初始录入!$M$12="试卷",$A24&lt;&gt;"",BT$6&lt;&gt;""),成绩录入!DR28,"")</f>
        <v/>
      </c>
      <c r="BU24" s="80" t="str">
        <f>IF(AND(初始录入!$M$12="试卷",$A24&lt;&gt;"",BU$6&lt;&gt;""),成绩录入!DS28,"")</f>
        <v/>
      </c>
      <c r="BV24" s="80" t="str">
        <f>IF(AND(初始录入!$M$12="试卷",$A24&lt;&gt;"",BV$6&lt;&gt;""),成绩录入!DT28,"")</f>
        <v/>
      </c>
      <c r="BW24" s="80" t="str">
        <f>IF(AND(初始录入!$M$12="试卷",$A24&lt;&gt;"",BW$6&lt;&gt;""),成绩录入!DU28,"")</f>
        <v/>
      </c>
      <c r="BX24" s="80" t="str">
        <f>IF(AND(初始录入!$M$12="试卷",$A24&lt;&gt;"",BX$6&lt;&gt;""),成绩录入!DV28,"")</f>
        <v/>
      </c>
      <c r="BY24" s="80" t="str">
        <f>IF(AND(初始录入!$M$12="试卷",$A24&lt;&gt;"",BY$6&lt;&gt;""),成绩录入!DW28,"")</f>
        <v/>
      </c>
      <c r="BZ24" s="80" t="str">
        <f>IF(AND(初始录入!$M$12="试卷",$A24&lt;&gt;"",BZ$6&lt;&gt;""),成绩录入!DX28,"")</f>
        <v/>
      </c>
      <c r="CA24" s="80" t="str">
        <f>IF(AND(初始录入!$M$12="试卷",$A24&lt;&gt;"",CA$6&lt;&gt;""),成绩录入!DY28,"")</f>
        <v/>
      </c>
      <c r="CB24" s="80" t="str">
        <f>IF(AND(初始录入!$M$12="试卷",$A24&lt;&gt;"",CB$6&lt;&gt;""),成绩录入!DZ28,"")</f>
        <v/>
      </c>
      <c r="CC24" s="80" t="str">
        <f>IF(AND(初始录入!$M$12="试卷",$A24&lt;&gt;"",CC$6&lt;&gt;""),成绩录入!EA28,"")</f>
        <v/>
      </c>
      <c r="CD24" s="80" t="str">
        <f>IF(AND(初始录入!$M$12="试卷",$A24&lt;&gt;"",CD$6&lt;&gt;""),成绩录入!EB28,"")</f>
        <v/>
      </c>
      <c r="CE24" s="80" t="str">
        <f>IF(AND(初始录入!$M$12="试卷",$A24&lt;&gt;"",CE$6&lt;&gt;""),成绩录入!EC28,"")</f>
        <v/>
      </c>
      <c r="CF24" s="80" t="str">
        <f>IF(AND(初始录入!$M$12="试卷",$A24&lt;&gt;"",CF$6&lt;&gt;""),成绩录入!ED28,"")</f>
        <v/>
      </c>
      <c r="CG24" s="80" t="str">
        <f>IF(AND(初始录入!$M$12="试卷",$A24&lt;&gt;"",CG$6&lt;&gt;""),成绩录入!EE28,"")</f>
        <v/>
      </c>
      <c r="CH24" s="80" t="str">
        <f>IF(AND(初始录入!$M$12="试卷",$A24&lt;&gt;"",CH$6&lt;&gt;""),成绩录入!EF28,"")</f>
        <v/>
      </c>
      <c r="CI24" s="80" t="str">
        <f>IF(AND(初始录入!$M$12="试卷",$A24&lt;&gt;"",CI$6&lt;&gt;""),成绩录入!EG28,"")</f>
        <v/>
      </c>
      <c r="CJ24" s="80" t="str">
        <f>IF(AND(初始录入!$M$12="试卷",$A24&lt;&gt;"",CJ$6&lt;&gt;""),成绩录入!EH28,"")</f>
        <v/>
      </c>
      <c r="CK24" s="80" t="str">
        <f>IF(AND(初始录入!$M$12="试卷",$A24&lt;&gt;"",CK$6&lt;&gt;""),成绩录入!EI28,"")</f>
        <v/>
      </c>
      <c r="CL24" s="80" t="str">
        <f>IF(AND(初始录入!$M$12="试卷",$A24&lt;&gt;"",CL$6&lt;&gt;""),成绩录入!EJ28,"")</f>
        <v/>
      </c>
      <c r="CM24" s="80" t="str">
        <f>IF(AND(初始录入!$M$12="试卷",$A24&lt;&gt;"",CM$6&lt;&gt;""),成绩录入!EK28,"")</f>
        <v/>
      </c>
      <c r="CN24" s="80" t="str">
        <f>IF(AND(初始录入!$M$12="试卷",$A24&lt;&gt;"",CN$6&lt;&gt;""),成绩录入!EL28,"")</f>
        <v/>
      </c>
      <c r="CO24" s="80" t="str">
        <f>IF(AND(初始录入!$M$12="试卷",$A24&lt;&gt;"",CO$6&lt;&gt;""),成绩录入!EM28,"")</f>
        <v/>
      </c>
      <c r="CP24" s="80" t="str">
        <f>IF(AND(初始录入!$M$12="试卷",$A24&lt;&gt;"",CP$6&lt;&gt;""),成绩录入!EN28,"")</f>
        <v/>
      </c>
      <c r="CQ24" s="80" t="str">
        <f>IF(AND(初始录入!$M$12="试卷",$A24&lt;&gt;"",CQ$6&lt;&gt;""),成绩录入!EO28,"")</f>
        <v/>
      </c>
      <c r="CR24" s="80" t="str">
        <f>IF(AND(初始录入!$M$12="试卷",$A24&lt;&gt;"",CR$6&lt;&gt;""),成绩录入!EP28,"")</f>
        <v/>
      </c>
      <c r="CS24" s="80" t="str">
        <f>IF(AND(初始录入!$M$12="试卷",$A24&lt;&gt;"",CS$6&lt;&gt;""),成绩录入!EQ28,"")</f>
        <v/>
      </c>
      <c r="CT24" s="80" t="str">
        <f>IF(AND(初始录入!$M$12="试卷",$A24&lt;&gt;"",CT$6&lt;&gt;""),成绩录入!ER28,"")</f>
        <v/>
      </c>
      <c r="CU24" s="80" t="str">
        <f>IF(AND(初始录入!$M$12="试卷",$A24&lt;&gt;"",CU$6&lt;&gt;""),成绩录入!ES28,"")</f>
        <v/>
      </c>
      <c r="CV24" s="80" t="str">
        <f>IF(AND(初始录入!$M$12="试卷",$A24&lt;&gt;"",CV$6&lt;&gt;""),成绩录入!ET28,"")</f>
        <v/>
      </c>
      <c r="CW24" s="80" t="str">
        <f>IF(AND(初始录入!$M$12="试卷",$A24&lt;&gt;"",CW$6&lt;&gt;""),成绩录入!EU28,"")</f>
        <v/>
      </c>
      <c r="CX24" s="80" t="str">
        <f>IF(AND(初始录入!$M$12="试卷",$A24&lt;&gt;"",CX$6&lt;&gt;""),成绩录入!EV28,"")</f>
        <v/>
      </c>
      <c r="CY24" s="80" t="str">
        <f>IF(AND(初始录入!$M$12="试卷",$A24&lt;&gt;"",CY$6&lt;&gt;""),成绩录入!EW28,"")</f>
        <v/>
      </c>
      <c r="CZ24" s="80" t="str">
        <f>IF(AND(初始录入!$M$12="试卷",$A24&lt;&gt;"",CZ$6&lt;&gt;""),成绩录入!EX28,"")</f>
        <v/>
      </c>
    </row>
    <row r="25" s="125" customFormat="1" ht="24.95" customHeight="1" spans="1:104">
      <c r="A25" s="80" t="str">
        <f>IF(初始录入!$M$12="试卷",初始录入!A31,"")</f>
        <v/>
      </c>
      <c r="B25" s="80" t="str">
        <f>IF(AND(初始录入!$M$12="试卷",$A25&lt;&gt;""),初始录入!B31,"")</f>
        <v/>
      </c>
      <c r="C25" s="80" t="str">
        <f>IF(AND(初始录入!$M$12="试卷",$A25&lt;&gt;""),初始录入!C31,"")</f>
        <v/>
      </c>
      <c r="D25" s="80" t="str">
        <f t="shared" si="0"/>
        <v/>
      </c>
      <c r="E25" s="80" t="str">
        <f>IF(AND(初始录入!$M$12="试卷",$A25&lt;&gt;"",E$6&lt;&gt;""),成绩录入!BC29,"")</f>
        <v/>
      </c>
      <c r="F25" s="80" t="str">
        <f>IF(AND(初始录入!$M$12="试卷",$A25&lt;&gt;"",F$6&lt;&gt;""),成绩录入!BD29,"")</f>
        <v/>
      </c>
      <c r="G25" s="80" t="str">
        <f>IF(AND(初始录入!$M$12="试卷",$A25&lt;&gt;"",G$6&lt;&gt;""),成绩录入!BE29,"")</f>
        <v/>
      </c>
      <c r="H25" s="80" t="str">
        <f>IF(AND(初始录入!$M$12="试卷",$A25&lt;&gt;"",H$6&lt;&gt;""),成绩录入!BF29,"")</f>
        <v/>
      </c>
      <c r="I25" s="80" t="str">
        <f>IF(AND(初始录入!$M$12="试卷",$A25&lt;&gt;"",I$6&lt;&gt;""),成绩录入!BG29,"")</f>
        <v/>
      </c>
      <c r="J25" s="80" t="str">
        <f>IF(AND(初始录入!$M$12="试卷",$A25&lt;&gt;"",J$6&lt;&gt;""),成绩录入!BH29,"")</f>
        <v/>
      </c>
      <c r="K25" s="80" t="str">
        <f>IF(AND(初始录入!$M$12="试卷",$A25&lt;&gt;"",K$6&lt;&gt;""),成绩录入!BI29,"")</f>
        <v/>
      </c>
      <c r="L25" s="80" t="str">
        <f>IF(AND(初始录入!$M$12="试卷",$A25&lt;&gt;"",L$6&lt;&gt;""),成绩录入!BJ29,"")</f>
        <v/>
      </c>
      <c r="M25" s="80" t="str">
        <f>IF(AND(初始录入!$M$12="试卷",$A25&lt;&gt;"",M$6&lt;&gt;""),成绩录入!BK29,"")</f>
        <v/>
      </c>
      <c r="N25" s="80" t="str">
        <f>IF(AND(初始录入!$M$12="试卷",$A25&lt;&gt;"",N$6&lt;&gt;""),成绩录入!BL29,"")</f>
        <v/>
      </c>
      <c r="O25" s="80" t="str">
        <f>IF(AND(初始录入!$M$12="试卷",$A25&lt;&gt;"",O$6&lt;&gt;""),成绩录入!BM29,"")</f>
        <v/>
      </c>
      <c r="P25" s="80" t="str">
        <f>IF(AND(初始录入!$M$12="试卷",$A25&lt;&gt;"",P$6&lt;&gt;""),成绩录入!BN29,"")</f>
        <v/>
      </c>
      <c r="Q25" s="80" t="str">
        <f>IF(AND(初始录入!$M$12="试卷",$A25&lt;&gt;"",Q$6&lt;&gt;""),成绩录入!BO29,"")</f>
        <v/>
      </c>
      <c r="R25" s="80" t="str">
        <f>IF(AND(初始录入!$M$12="试卷",$A25&lt;&gt;"",R$6&lt;&gt;""),成绩录入!BP29,"")</f>
        <v/>
      </c>
      <c r="S25" s="80" t="str">
        <f>IF(AND(初始录入!$M$12="试卷",$A25&lt;&gt;"",S$6&lt;&gt;""),成绩录入!BQ29,"")</f>
        <v/>
      </c>
      <c r="T25" s="80" t="str">
        <f>IF(AND(初始录入!$M$12="试卷",$A25&lt;&gt;"",T$6&lt;&gt;""),成绩录入!BR29,"")</f>
        <v/>
      </c>
      <c r="U25" s="80" t="str">
        <f>IF(AND(初始录入!$M$12="试卷",$A25&lt;&gt;"",U$6&lt;&gt;""),成绩录入!BS29,"")</f>
        <v/>
      </c>
      <c r="V25" s="80" t="str">
        <f>IF(AND(初始录入!$M$12="试卷",$A25&lt;&gt;"",V$6&lt;&gt;""),成绩录入!BT29,"")</f>
        <v/>
      </c>
      <c r="W25" s="80" t="str">
        <f>IF(AND(初始录入!$M$12="试卷",$A25&lt;&gt;"",W$6&lt;&gt;""),成绩录入!BU29,"")</f>
        <v/>
      </c>
      <c r="X25" s="80" t="str">
        <f>IF(AND(初始录入!$M$12="试卷",$A25&lt;&gt;"",X$6&lt;&gt;""),成绩录入!BV29,"")</f>
        <v/>
      </c>
      <c r="Y25" s="80" t="str">
        <f>IF(AND(初始录入!$M$12="试卷",$A25&lt;&gt;"",Y$6&lt;&gt;""),成绩录入!BW29,"")</f>
        <v/>
      </c>
      <c r="Z25" s="80" t="str">
        <f>IF(AND(初始录入!$M$12="试卷",$A25&lt;&gt;"",Z$6&lt;&gt;""),成绩录入!BX29,"")</f>
        <v/>
      </c>
      <c r="AA25" s="80" t="str">
        <f>IF(AND(初始录入!$M$12="试卷",$A25&lt;&gt;"",AA$6&lt;&gt;""),成绩录入!BY29,"")</f>
        <v/>
      </c>
      <c r="AB25" s="80" t="str">
        <f>IF(AND(初始录入!$M$12="试卷",$A25&lt;&gt;"",AB$6&lt;&gt;""),成绩录入!BZ29,"")</f>
        <v/>
      </c>
      <c r="AC25" s="80" t="str">
        <f>IF(AND(初始录入!$M$12="试卷",$A25&lt;&gt;"",AC$6&lt;&gt;""),成绩录入!CA29,"")</f>
        <v/>
      </c>
      <c r="AD25" s="80" t="str">
        <f>IF(AND(初始录入!$M$12="试卷",$A25&lt;&gt;"",AD$6&lt;&gt;""),成绩录入!CB29,"")</f>
        <v/>
      </c>
      <c r="AE25" s="80" t="str">
        <f>IF(AND(初始录入!$M$12="试卷",$A25&lt;&gt;"",AE$6&lt;&gt;""),成绩录入!CC29,"")</f>
        <v/>
      </c>
      <c r="AF25" s="80" t="str">
        <f>IF(AND(初始录入!$M$12="试卷",$A25&lt;&gt;"",AF$6&lt;&gt;""),成绩录入!CD29,"")</f>
        <v/>
      </c>
      <c r="AG25" s="80" t="str">
        <f>IF(AND(初始录入!$M$12="试卷",$A25&lt;&gt;"",AG$6&lt;&gt;""),成绩录入!CE29,"")</f>
        <v/>
      </c>
      <c r="AH25" s="80" t="str">
        <f>IF(AND(初始录入!$M$12="试卷",$A25&lt;&gt;"",AH$6&lt;&gt;""),成绩录入!CF29,"")</f>
        <v/>
      </c>
      <c r="AI25" s="80" t="str">
        <f>IF(AND(初始录入!$M$12="试卷",$A25&lt;&gt;"",AI$6&lt;&gt;""),成绩录入!CG29,"")</f>
        <v/>
      </c>
      <c r="AJ25" s="80" t="str">
        <f>IF(AND(初始录入!$M$12="试卷",$A25&lt;&gt;"",AJ$6&lt;&gt;""),成绩录入!CH29,"")</f>
        <v/>
      </c>
      <c r="AK25" s="80" t="str">
        <f>IF(AND(初始录入!$M$12="试卷",$A25&lt;&gt;"",AK$6&lt;&gt;""),成绩录入!CI29,"")</f>
        <v/>
      </c>
      <c r="AL25" s="80" t="str">
        <f>IF(AND(初始录入!$M$12="试卷",$A25&lt;&gt;"",AL$6&lt;&gt;""),成绩录入!CJ29,"")</f>
        <v/>
      </c>
      <c r="AM25" s="80" t="str">
        <f>IF(AND(初始录入!$M$12="试卷",$A25&lt;&gt;"",AM$6&lt;&gt;""),成绩录入!CK29,"")</f>
        <v/>
      </c>
      <c r="AN25" s="80" t="str">
        <f>IF(AND(初始录入!$M$12="试卷",$A25&lt;&gt;"",AN$6&lt;&gt;""),成绩录入!CL29,"")</f>
        <v/>
      </c>
      <c r="AO25" s="80" t="str">
        <f>IF(AND(初始录入!$M$12="试卷",$A25&lt;&gt;"",AO$6&lt;&gt;""),成绩录入!CM29,"")</f>
        <v/>
      </c>
      <c r="AP25" s="80" t="str">
        <f>IF(AND(初始录入!$M$12="试卷",$A25&lt;&gt;"",AP$6&lt;&gt;""),成绩录入!CN29,"")</f>
        <v/>
      </c>
      <c r="AQ25" s="80" t="str">
        <f>IF(AND(初始录入!$M$12="试卷",$A25&lt;&gt;"",AQ$6&lt;&gt;""),成绩录入!CO29,"")</f>
        <v/>
      </c>
      <c r="AR25" s="80" t="str">
        <f>IF(AND(初始录入!$M$12="试卷",$A25&lt;&gt;"",AR$6&lt;&gt;""),成绩录入!CP29,"")</f>
        <v/>
      </c>
      <c r="AS25" s="80" t="str">
        <f>IF(AND(初始录入!$M$12="试卷",$A25&lt;&gt;"",AS$6&lt;&gt;""),成绩录入!CQ29,"")</f>
        <v/>
      </c>
      <c r="AT25" s="80" t="str">
        <f>IF(AND(初始录入!$M$12="试卷",$A25&lt;&gt;"",AT$6&lt;&gt;""),成绩录入!CR29,"")</f>
        <v/>
      </c>
      <c r="AU25" s="80" t="str">
        <f>IF(AND(初始录入!$M$12="试卷",$A25&lt;&gt;"",AU$6&lt;&gt;""),成绩录入!CS29,"")</f>
        <v/>
      </c>
      <c r="AV25" s="80" t="str">
        <f>IF(AND(初始录入!$M$12="试卷",$A25&lt;&gt;"",AV$6&lt;&gt;""),成绩录入!CT29,"")</f>
        <v/>
      </c>
      <c r="AW25" s="80" t="str">
        <f>IF(AND(初始录入!$M$12="试卷",$A25&lt;&gt;"",AW$6&lt;&gt;""),成绩录入!CU29,"")</f>
        <v/>
      </c>
      <c r="AX25" s="80" t="str">
        <f>IF(AND(初始录入!$M$12="试卷",$A25&lt;&gt;"",AX$6&lt;&gt;""),成绩录入!CV29,"")</f>
        <v/>
      </c>
      <c r="AY25" s="80" t="str">
        <f>IF(AND(初始录入!$M$12="试卷",$A25&lt;&gt;"",AY$6&lt;&gt;""),成绩录入!CW29,"")</f>
        <v/>
      </c>
      <c r="AZ25" s="80" t="str">
        <f>IF(AND(初始录入!$M$12="试卷",$A25&lt;&gt;"",AZ$6&lt;&gt;""),成绩录入!CX29,"")</f>
        <v/>
      </c>
      <c r="BA25" s="80" t="str">
        <f>IF(AND(初始录入!$M$12="试卷",$A25&lt;&gt;"",BA$6&lt;&gt;""),成绩录入!CY29,"")</f>
        <v/>
      </c>
      <c r="BB25" s="80" t="str">
        <f>IF(AND(初始录入!$M$12="试卷",$A25&lt;&gt;"",BB$6&lt;&gt;""),成绩录入!CZ29,"")</f>
        <v/>
      </c>
      <c r="BC25" s="80" t="str">
        <f>IF(AND(初始录入!$M$12="试卷",$A25&lt;&gt;"",BC$6&lt;&gt;""),成绩录入!DA29,"")</f>
        <v/>
      </c>
      <c r="BD25" s="80" t="str">
        <f>IF(AND(初始录入!$M$12="试卷",$A25&lt;&gt;"",BD$6&lt;&gt;""),成绩录入!DB29,"")</f>
        <v/>
      </c>
      <c r="BE25" s="80" t="str">
        <f>IF(AND(初始录入!$M$12="试卷",$A25&lt;&gt;"",BE$6&lt;&gt;""),成绩录入!DC29,"")</f>
        <v/>
      </c>
      <c r="BF25" s="80" t="str">
        <f>IF(AND(初始录入!$M$12="试卷",$A25&lt;&gt;"",BF$6&lt;&gt;""),成绩录入!DD29,"")</f>
        <v/>
      </c>
      <c r="BG25" s="80" t="str">
        <f>IF(AND(初始录入!$M$12="试卷",$A25&lt;&gt;"",BG$6&lt;&gt;""),成绩录入!DE29,"")</f>
        <v/>
      </c>
      <c r="BH25" s="80" t="str">
        <f>IF(AND(初始录入!$M$12="试卷",$A25&lt;&gt;"",BH$6&lt;&gt;""),成绩录入!DF29,"")</f>
        <v/>
      </c>
      <c r="BI25" s="80" t="str">
        <f>IF(AND(初始录入!$M$12="试卷",$A25&lt;&gt;"",BI$6&lt;&gt;""),成绩录入!DG29,"")</f>
        <v/>
      </c>
      <c r="BJ25" s="80" t="str">
        <f>IF(AND(初始录入!$M$12="试卷",$A25&lt;&gt;"",BJ$6&lt;&gt;""),成绩录入!DH29,"")</f>
        <v/>
      </c>
      <c r="BK25" s="80" t="str">
        <f>IF(AND(初始录入!$M$12="试卷",$A25&lt;&gt;"",BK$6&lt;&gt;""),成绩录入!DI29,"")</f>
        <v/>
      </c>
      <c r="BL25" s="80" t="str">
        <f>IF(AND(初始录入!$M$12="试卷",$A25&lt;&gt;"",BL$6&lt;&gt;""),成绩录入!DJ29,"")</f>
        <v/>
      </c>
      <c r="BM25" s="80" t="str">
        <f>IF(AND(初始录入!$M$12="试卷",$A25&lt;&gt;"",BM$6&lt;&gt;""),成绩录入!DK29,"")</f>
        <v/>
      </c>
      <c r="BN25" s="80" t="str">
        <f>IF(AND(初始录入!$M$12="试卷",$A25&lt;&gt;"",BN$6&lt;&gt;""),成绩录入!DL29,"")</f>
        <v/>
      </c>
      <c r="BO25" s="80" t="str">
        <f>IF(AND(初始录入!$M$12="试卷",$A25&lt;&gt;"",BO$6&lt;&gt;""),成绩录入!DM29,"")</f>
        <v/>
      </c>
      <c r="BP25" s="80" t="str">
        <f>IF(AND(初始录入!$M$12="试卷",$A25&lt;&gt;"",BP$6&lt;&gt;""),成绩录入!DN29,"")</f>
        <v/>
      </c>
      <c r="BQ25" s="80" t="str">
        <f>IF(AND(初始录入!$M$12="试卷",$A25&lt;&gt;"",BQ$6&lt;&gt;""),成绩录入!DO29,"")</f>
        <v/>
      </c>
      <c r="BR25" s="80" t="str">
        <f>IF(AND(初始录入!$M$12="试卷",$A25&lt;&gt;"",BR$6&lt;&gt;""),成绩录入!DP29,"")</f>
        <v/>
      </c>
      <c r="BS25" s="80" t="str">
        <f>IF(AND(初始录入!$M$12="试卷",$A25&lt;&gt;"",BS$6&lt;&gt;""),成绩录入!DQ29,"")</f>
        <v/>
      </c>
      <c r="BT25" s="80" t="str">
        <f>IF(AND(初始录入!$M$12="试卷",$A25&lt;&gt;"",BT$6&lt;&gt;""),成绩录入!DR29,"")</f>
        <v/>
      </c>
      <c r="BU25" s="80" t="str">
        <f>IF(AND(初始录入!$M$12="试卷",$A25&lt;&gt;"",BU$6&lt;&gt;""),成绩录入!DS29,"")</f>
        <v/>
      </c>
      <c r="BV25" s="80" t="str">
        <f>IF(AND(初始录入!$M$12="试卷",$A25&lt;&gt;"",BV$6&lt;&gt;""),成绩录入!DT29,"")</f>
        <v/>
      </c>
      <c r="BW25" s="80" t="str">
        <f>IF(AND(初始录入!$M$12="试卷",$A25&lt;&gt;"",BW$6&lt;&gt;""),成绩录入!DU29,"")</f>
        <v/>
      </c>
      <c r="BX25" s="80" t="str">
        <f>IF(AND(初始录入!$M$12="试卷",$A25&lt;&gt;"",BX$6&lt;&gt;""),成绩录入!DV29,"")</f>
        <v/>
      </c>
      <c r="BY25" s="80" t="str">
        <f>IF(AND(初始录入!$M$12="试卷",$A25&lt;&gt;"",BY$6&lt;&gt;""),成绩录入!DW29,"")</f>
        <v/>
      </c>
      <c r="BZ25" s="80" t="str">
        <f>IF(AND(初始录入!$M$12="试卷",$A25&lt;&gt;"",BZ$6&lt;&gt;""),成绩录入!DX29,"")</f>
        <v/>
      </c>
      <c r="CA25" s="80" t="str">
        <f>IF(AND(初始录入!$M$12="试卷",$A25&lt;&gt;"",CA$6&lt;&gt;""),成绩录入!DY29,"")</f>
        <v/>
      </c>
      <c r="CB25" s="80" t="str">
        <f>IF(AND(初始录入!$M$12="试卷",$A25&lt;&gt;"",CB$6&lt;&gt;""),成绩录入!DZ29,"")</f>
        <v/>
      </c>
      <c r="CC25" s="80" t="str">
        <f>IF(AND(初始录入!$M$12="试卷",$A25&lt;&gt;"",CC$6&lt;&gt;""),成绩录入!EA29,"")</f>
        <v/>
      </c>
      <c r="CD25" s="80" t="str">
        <f>IF(AND(初始录入!$M$12="试卷",$A25&lt;&gt;"",CD$6&lt;&gt;""),成绩录入!EB29,"")</f>
        <v/>
      </c>
      <c r="CE25" s="80" t="str">
        <f>IF(AND(初始录入!$M$12="试卷",$A25&lt;&gt;"",CE$6&lt;&gt;""),成绩录入!EC29,"")</f>
        <v/>
      </c>
      <c r="CF25" s="80" t="str">
        <f>IF(AND(初始录入!$M$12="试卷",$A25&lt;&gt;"",CF$6&lt;&gt;""),成绩录入!ED29,"")</f>
        <v/>
      </c>
      <c r="CG25" s="80" t="str">
        <f>IF(AND(初始录入!$M$12="试卷",$A25&lt;&gt;"",CG$6&lt;&gt;""),成绩录入!EE29,"")</f>
        <v/>
      </c>
      <c r="CH25" s="80" t="str">
        <f>IF(AND(初始录入!$M$12="试卷",$A25&lt;&gt;"",CH$6&lt;&gt;""),成绩录入!EF29,"")</f>
        <v/>
      </c>
      <c r="CI25" s="80" t="str">
        <f>IF(AND(初始录入!$M$12="试卷",$A25&lt;&gt;"",CI$6&lt;&gt;""),成绩录入!EG29,"")</f>
        <v/>
      </c>
      <c r="CJ25" s="80" t="str">
        <f>IF(AND(初始录入!$M$12="试卷",$A25&lt;&gt;"",CJ$6&lt;&gt;""),成绩录入!EH29,"")</f>
        <v/>
      </c>
      <c r="CK25" s="80" t="str">
        <f>IF(AND(初始录入!$M$12="试卷",$A25&lt;&gt;"",CK$6&lt;&gt;""),成绩录入!EI29,"")</f>
        <v/>
      </c>
      <c r="CL25" s="80" t="str">
        <f>IF(AND(初始录入!$M$12="试卷",$A25&lt;&gt;"",CL$6&lt;&gt;""),成绩录入!EJ29,"")</f>
        <v/>
      </c>
      <c r="CM25" s="80" t="str">
        <f>IF(AND(初始录入!$M$12="试卷",$A25&lt;&gt;"",CM$6&lt;&gt;""),成绩录入!EK29,"")</f>
        <v/>
      </c>
      <c r="CN25" s="80" t="str">
        <f>IF(AND(初始录入!$M$12="试卷",$A25&lt;&gt;"",CN$6&lt;&gt;""),成绩录入!EL29,"")</f>
        <v/>
      </c>
      <c r="CO25" s="80" t="str">
        <f>IF(AND(初始录入!$M$12="试卷",$A25&lt;&gt;"",CO$6&lt;&gt;""),成绩录入!EM29,"")</f>
        <v/>
      </c>
      <c r="CP25" s="80" t="str">
        <f>IF(AND(初始录入!$M$12="试卷",$A25&lt;&gt;"",CP$6&lt;&gt;""),成绩录入!EN29,"")</f>
        <v/>
      </c>
      <c r="CQ25" s="80" t="str">
        <f>IF(AND(初始录入!$M$12="试卷",$A25&lt;&gt;"",CQ$6&lt;&gt;""),成绩录入!EO29,"")</f>
        <v/>
      </c>
      <c r="CR25" s="80" t="str">
        <f>IF(AND(初始录入!$M$12="试卷",$A25&lt;&gt;"",CR$6&lt;&gt;""),成绩录入!EP29,"")</f>
        <v/>
      </c>
      <c r="CS25" s="80" t="str">
        <f>IF(AND(初始录入!$M$12="试卷",$A25&lt;&gt;"",CS$6&lt;&gt;""),成绩录入!EQ29,"")</f>
        <v/>
      </c>
      <c r="CT25" s="80" t="str">
        <f>IF(AND(初始录入!$M$12="试卷",$A25&lt;&gt;"",CT$6&lt;&gt;""),成绩录入!ER29,"")</f>
        <v/>
      </c>
      <c r="CU25" s="80" t="str">
        <f>IF(AND(初始录入!$M$12="试卷",$A25&lt;&gt;"",CU$6&lt;&gt;""),成绩录入!ES29,"")</f>
        <v/>
      </c>
      <c r="CV25" s="80" t="str">
        <f>IF(AND(初始录入!$M$12="试卷",$A25&lt;&gt;"",CV$6&lt;&gt;""),成绩录入!ET29,"")</f>
        <v/>
      </c>
      <c r="CW25" s="80" t="str">
        <f>IF(AND(初始录入!$M$12="试卷",$A25&lt;&gt;"",CW$6&lt;&gt;""),成绩录入!EU29,"")</f>
        <v/>
      </c>
      <c r="CX25" s="80" t="str">
        <f>IF(AND(初始录入!$M$12="试卷",$A25&lt;&gt;"",CX$6&lt;&gt;""),成绩录入!EV29,"")</f>
        <v/>
      </c>
      <c r="CY25" s="80" t="str">
        <f>IF(AND(初始录入!$M$12="试卷",$A25&lt;&gt;"",CY$6&lt;&gt;""),成绩录入!EW29,"")</f>
        <v/>
      </c>
      <c r="CZ25" s="80" t="str">
        <f>IF(AND(初始录入!$M$12="试卷",$A25&lt;&gt;"",CZ$6&lt;&gt;""),成绩录入!EX29,"")</f>
        <v/>
      </c>
    </row>
    <row r="26" s="125" customFormat="1" ht="24.95" customHeight="1" spans="1:104">
      <c r="A26" s="80" t="str">
        <f>IF(初始录入!$M$12="试卷",初始录入!A32,"")</f>
        <v/>
      </c>
      <c r="B26" s="80" t="str">
        <f>IF(AND(初始录入!$M$12="试卷",$A26&lt;&gt;""),初始录入!B32,"")</f>
        <v/>
      </c>
      <c r="C26" s="80" t="str">
        <f>IF(AND(初始录入!$M$12="试卷",$A26&lt;&gt;""),初始录入!C32,"")</f>
        <v/>
      </c>
      <c r="D26" s="80" t="str">
        <f t="shared" si="0"/>
        <v/>
      </c>
      <c r="E26" s="80" t="str">
        <f>IF(AND(初始录入!$M$12="试卷",$A26&lt;&gt;"",E$6&lt;&gt;""),成绩录入!BC30,"")</f>
        <v/>
      </c>
      <c r="F26" s="80" t="str">
        <f>IF(AND(初始录入!$M$12="试卷",$A26&lt;&gt;"",F$6&lt;&gt;""),成绩录入!BD30,"")</f>
        <v/>
      </c>
      <c r="G26" s="80" t="str">
        <f>IF(AND(初始录入!$M$12="试卷",$A26&lt;&gt;"",G$6&lt;&gt;""),成绩录入!BE30,"")</f>
        <v/>
      </c>
      <c r="H26" s="80" t="str">
        <f>IF(AND(初始录入!$M$12="试卷",$A26&lt;&gt;"",H$6&lt;&gt;""),成绩录入!BF30,"")</f>
        <v/>
      </c>
      <c r="I26" s="80" t="str">
        <f>IF(AND(初始录入!$M$12="试卷",$A26&lt;&gt;"",I$6&lt;&gt;""),成绩录入!BG30,"")</f>
        <v/>
      </c>
      <c r="J26" s="80" t="str">
        <f>IF(AND(初始录入!$M$12="试卷",$A26&lt;&gt;"",J$6&lt;&gt;""),成绩录入!BH30,"")</f>
        <v/>
      </c>
      <c r="K26" s="80" t="str">
        <f>IF(AND(初始录入!$M$12="试卷",$A26&lt;&gt;"",K$6&lt;&gt;""),成绩录入!BI30,"")</f>
        <v/>
      </c>
      <c r="L26" s="80" t="str">
        <f>IF(AND(初始录入!$M$12="试卷",$A26&lt;&gt;"",L$6&lt;&gt;""),成绩录入!BJ30,"")</f>
        <v/>
      </c>
      <c r="M26" s="80" t="str">
        <f>IF(AND(初始录入!$M$12="试卷",$A26&lt;&gt;"",M$6&lt;&gt;""),成绩录入!BK30,"")</f>
        <v/>
      </c>
      <c r="N26" s="80" t="str">
        <f>IF(AND(初始录入!$M$12="试卷",$A26&lt;&gt;"",N$6&lt;&gt;""),成绩录入!BL30,"")</f>
        <v/>
      </c>
      <c r="O26" s="80" t="str">
        <f>IF(AND(初始录入!$M$12="试卷",$A26&lt;&gt;"",O$6&lt;&gt;""),成绩录入!BM30,"")</f>
        <v/>
      </c>
      <c r="P26" s="80" t="str">
        <f>IF(AND(初始录入!$M$12="试卷",$A26&lt;&gt;"",P$6&lt;&gt;""),成绩录入!BN30,"")</f>
        <v/>
      </c>
      <c r="Q26" s="80" t="str">
        <f>IF(AND(初始录入!$M$12="试卷",$A26&lt;&gt;"",Q$6&lt;&gt;""),成绩录入!BO30,"")</f>
        <v/>
      </c>
      <c r="R26" s="80" t="str">
        <f>IF(AND(初始录入!$M$12="试卷",$A26&lt;&gt;"",R$6&lt;&gt;""),成绩录入!BP30,"")</f>
        <v/>
      </c>
      <c r="S26" s="80" t="str">
        <f>IF(AND(初始录入!$M$12="试卷",$A26&lt;&gt;"",S$6&lt;&gt;""),成绩录入!BQ30,"")</f>
        <v/>
      </c>
      <c r="T26" s="80" t="str">
        <f>IF(AND(初始录入!$M$12="试卷",$A26&lt;&gt;"",T$6&lt;&gt;""),成绩录入!BR30,"")</f>
        <v/>
      </c>
      <c r="U26" s="80" t="str">
        <f>IF(AND(初始录入!$M$12="试卷",$A26&lt;&gt;"",U$6&lt;&gt;""),成绩录入!BS30,"")</f>
        <v/>
      </c>
      <c r="V26" s="80" t="str">
        <f>IF(AND(初始录入!$M$12="试卷",$A26&lt;&gt;"",V$6&lt;&gt;""),成绩录入!BT30,"")</f>
        <v/>
      </c>
      <c r="W26" s="80" t="str">
        <f>IF(AND(初始录入!$M$12="试卷",$A26&lt;&gt;"",W$6&lt;&gt;""),成绩录入!BU30,"")</f>
        <v/>
      </c>
      <c r="X26" s="80" t="str">
        <f>IF(AND(初始录入!$M$12="试卷",$A26&lt;&gt;"",X$6&lt;&gt;""),成绩录入!BV30,"")</f>
        <v/>
      </c>
      <c r="Y26" s="80" t="str">
        <f>IF(AND(初始录入!$M$12="试卷",$A26&lt;&gt;"",Y$6&lt;&gt;""),成绩录入!BW30,"")</f>
        <v/>
      </c>
      <c r="Z26" s="80" t="str">
        <f>IF(AND(初始录入!$M$12="试卷",$A26&lt;&gt;"",Z$6&lt;&gt;""),成绩录入!BX30,"")</f>
        <v/>
      </c>
      <c r="AA26" s="80" t="str">
        <f>IF(AND(初始录入!$M$12="试卷",$A26&lt;&gt;"",AA$6&lt;&gt;""),成绩录入!BY30,"")</f>
        <v/>
      </c>
      <c r="AB26" s="80" t="str">
        <f>IF(AND(初始录入!$M$12="试卷",$A26&lt;&gt;"",AB$6&lt;&gt;""),成绩录入!BZ30,"")</f>
        <v/>
      </c>
      <c r="AC26" s="80" t="str">
        <f>IF(AND(初始录入!$M$12="试卷",$A26&lt;&gt;"",AC$6&lt;&gt;""),成绩录入!CA30,"")</f>
        <v/>
      </c>
      <c r="AD26" s="80" t="str">
        <f>IF(AND(初始录入!$M$12="试卷",$A26&lt;&gt;"",AD$6&lt;&gt;""),成绩录入!CB30,"")</f>
        <v/>
      </c>
      <c r="AE26" s="80" t="str">
        <f>IF(AND(初始录入!$M$12="试卷",$A26&lt;&gt;"",AE$6&lt;&gt;""),成绩录入!CC30,"")</f>
        <v/>
      </c>
      <c r="AF26" s="80" t="str">
        <f>IF(AND(初始录入!$M$12="试卷",$A26&lt;&gt;"",AF$6&lt;&gt;""),成绩录入!CD30,"")</f>
        <v/>
      </c>
      <c r="AG26" s="80" t="str">
        <f>IF(AND(初始录入!$M$12="试卷",$A26&lt;&gt;"",AG$6&lt;&gt;""),成绩录入!CE30,"")</f>
        <v/>
      </c>
      <c r="AH26" s="80" t="str">
        <f>IF(AND(初始录入!$M$12="试卷",$A26&lt;&gt;"",AH$6&lt;&gt;""),成绩录入!CF30,"")</f>
        <v/>
      </c>
      <c r="AI26" s="80" t="str">
        <f>IF(AND(初始录入!$M$12="试卷",$A26&lt;&gt;"",AI$6&lt;&gt;""),成绩录入!CG30,"")</f>
        <v/>
      </c>
      <c r="AJ26" s="80" t="str">
        <f>IF(AND(初始录入!$M$12="试卷",$A26&lt;&gt;"",AJ$6&lt;&gt;""),成绩录入!CH30,"")</f>
        <v/>
      </c>
      <c r="AK26" s="80" t="str">
        <f>IF(AND(初始录入!$M$12="试卷",$A26&lt;&gt;"",AK$6&lt;&gt;""),成绩录入!CI30,"")</f>
        <v/>
      </c>
      <c r="AL26" s="80" t="str">
        <f>IF(AND(初始录入!$M$12="试卷",$A26&lt;&gt;"",AL$6&lt;&gt;""),成绩录入!CJ30,"")</f>
        <v/>
      </c>
      <c r="AM26" s="80" t="str">
        <f>IF(AND(初始录入!$M$12="试卷",$A26&lt;&gt;"",AM$6&lt;&gt;""),成绩录入!CK30,"")</f>
        <v/>
      </c>
      <c r="AN26" s="80" t="str">
        <f>IF(AND(初始录入!$M$12="试卷",$A26&lt;&gt;"",AN$6&lt;&gt;""),成绩录入!CL30,"")</f>
        <v/>
      </c>
      <c r="AO26" s="80" t="str">
        <f>IF(AND(初始录入!$M$12="试卷",$A26&lt;&gt;"",AO$6&lt;&gt;""),成绩录入!CM30,"")</f>
        <v/>
      </c>
      <c r="AP26" s="80" t="str">
        <f>IF(AND(初始录入!$M$12="试卷",$A26&lt;&gt;"",AP$6&lt;&gt;""),成绩录入!CN30,"")</f>
        <v/>
      </c>
      <c r="AQ26" s="80" t="str">
        <f>IF(AND(初始录入!$M$12="试卷",$A26&lt;&gt;"",AQ$6&lt;&gt;""),成绩录入!CO30,"")</f>
        <v/>
      </c>
      <c r="AR26" s="80" t="str">
        <f>IF(AND(初始录入!$M$12="试卷",$A26&lt;&gt;"",AR$6&lt;&gt;""),成绩录入!CP30,"")</f>
        <v/>
      </c>
      <c r="AS26" s="80" t="str">
        <f>IF(AND(初始录入!$M$12="试卷",$A26&lt;&gt;"",AS$6&lt;&gt;""),成绩录入!CQ30,"")</f>
        <v/>
      </c>
      <c r="AT26" s="80" t="str">
        <f>IF(AND(初始录入!$M$12="试卷",$A26&lt;&gt;"",AT$6&lt;&gt;""),成绩录入!CR30,"")</f>
        <v/>
      </c>
      <c r="AU26" s="80" t="str">
        <f>IF(AND(初始录入!$M$12="试卷",$A26&lt;&gt;"",AU$6&lt;&gt;""),成绩录入!CS30,"")</f>
        <v/>
      </c>
      <c r="AV26" s="80" t="str">
        <f>IF(AND(初始录入!$M$12="试卷",$A26&lt;&gt;"",AV$6&lt;&gt;""),成绩录入!CT30,"")</f>
        <v/>
      </c>
      <c r="AW26" s="80" t="str">
        <f>IF(AND(初始录入!$M$12="试卷",$A26&lt;&gt;"",AW$6&lt;&gt;""),成绩录入!CU30,"")</f>
        <v/>
      </c>
      <c r="AX26" s="80" t="str">
        <f>IF(AND(初始录入!$M$12="试卷",$A26&lt;&gt;"",AX$6&lt;&gt;""),成绩录入!CV30,"")</f>
        <v/>
      </c>
      <c r="AY26" s="80" t="str">
        <f>IF(AND(初始录入!$M$12="试卷",$A26&lt;&gt;"",AY$6&lt;&gt;""),成绩录入!CW30,"")</f>
        <v/>
      </c>
      <c r="AZ26" s="80" t="str">
        <f>IF(AND(初始录入!$M$12="试卷",$A26&lt;&gt;"",AZ$6&lt;&gt;""),成绩录入!CX30,"")</f>
        <v/>
      </c>
      <c r="BA26" s="80" t="str">
        <f>IF(AND(初始录入!$M$12="试卷",$A26&lt;&gt;"",BA$6&lt;&gt;""),成绩录入!CY30,"")</f>
        <v/>
      </c>
      <c r="BB26" s="80" t="str">
        <f>IF(AND(初始录入!$M$12="试卷",$A26&lt;&gt;"",BB$6&lt;&gt;""),成绩录入!CZ30,"")</f>
        <v/>
      </c>
      <c r="BC26" s="80" t="str">
        <f>IF(AND(初始录入!$M$12="试卷",$A26&lt;&gt;"",BC$6&lt;&gt;""),成绩录入!DA30,"")</f>
        <v/>
      </c>
      <c r="BD26" s="80" t="str">
        <f>IF(AND(初始录入!$M$12="试卷",$A26&lt;&gt;"",BD$6&lt;&gt;""),成绩录入!DB30,"")</f>
        <v/>
      </c>
      <c r="BE26" s="80" t="str">
        <f>IF(AND(初始录入!$M$12="试卷",$A26&lt;&gt;"",BE$6&lt;&gt;""),成绩录入!DC30,"")</f>
        <v/>
      </c>
      <c r="BF26" s="80" t="str">
        <f>IF(AND(初始录入!$M$12="试卷",$A26&lt;&gt;"",BF$6&lt;&gt;""),成绩录入!DD30,"")</f>
        <v/>
      </c>
      <c r="BG26" s="80" t="str">
        <f>IF(AND(初始录入!$M$12="试卷",$A26&lt;&gt;"",BG$6&lt;&gt;""),成绩录入!DE30,"")</f>
        <v/>
      </c>
      <c r="BH26" s="80" t="str">
        <f>IF(AND(初始录入!$M$12="试卷",$A26&lt;&gt;"",BH$6&lt;&gt;""),成绩录入!DF30,"")</f>
        <v/>
      </c>
      <c r="BI26" s="80" t="str">
        <f>IF(AND(初始录入!$M$12="试卷",$A26&lt;&gt;"",BI$6&lt;&gt;""),成绩录入!DG30,"")</f>
        <v/>
      </c>
      <c r="BJ26" s="80" t="str">
        <f>IF(AND(初始录入!$M$12="试卷",$A26&lt;&gt;"",BJ$6&lt;&gt;""),成绩录入!DH30,"")</f>
        <v/>
      </c>
      <c r="BK26" s="80" t="str">
        <f>IF(AND(初始录入!$M$12="试卷",$A26&lt;&gt;"",BK$6&lt;&gt;""),成绩录入!DI30,"")</f>
        <v/>
      </c>
      <c r="BL26" s="80" t="str">
        <f>IF(AND(初始录入!$M$12="试卷",$A26&lt;&gt;"",BL$6&lt;&gt;""),成绩录入!DJ30,"")</f>
        <v/>
      </c>
      <c r="BM26" s="80" t="str">
        <f>IF(AND(初始录入!$M$12="试卷",$A26&lt;&gt;"",BM$6&lt;&gt;""),成绩录入!DK30,"")</f>
        <v/>
      </c>
      <c r="BN26" s="80" t="str">
        <f>IF(AND(初始录入!$M$12="试卷",$A26&lt;&gt;"",BN$6&lt;&gt;""),成绩录入!DL30,"")</f>
        <v/>
      </c>
      <c r="BO26" s="80" t="str">
        <f>IF(AND(初始录入!$M$12="试卷",$A26&lt;&gt;"",BO$6&lt;&gt;""),成绩录入!DM30,"")</f>
        <v/>
      </c>
      <c r="BP26" s="80" t="str">
        <f>IF(AND(初始录入!$M$12="试卷",$A26&lt;&gt;"",BP$6&lt;&gt;""),成绩录入!DN30,"")</f>
        <v/>
      </c>
      <c r="BQ26" s="80" t="str">
        <f>IF(AND(初始录入!$M$12="试卷",$A26&lt;&gt;"",BQ$6&lt;&gt;""),成绩录入!DO30,"")</f>
        <v/>
      </c>
      <c r="BR26" s="80" t="str">
        <f>IF(AND(初始录入!$M$12="试卷",$A26&lt;&gt;"",BR$6&lt;&gt;""),成绩录入!DP30,"")</f>
        <v/>
      </c>
      <c r="BS26" s="80" t="str">
        <f>IF(AND(初始录入!$M$12="试卷",$A26&lt;&gt;"",BS$6&lt;&gt;""),成绩录入!DQ30,"")</f>
        <v/>
      </c>
      <c r="BT26" s="80" t="str">
        <f>IF(AND(初始录入!$M$12="试卷",$A26&lt;&gt;"",BT$6&lt;&gt;""),成绩录入!DR30,"")</f>
        <v/>
      </c>
      <c r="BU26" s="80" t="str">
        <f>IF(AND(初始录入!$M$12="试卷",$A26&lt;&gt;"",BU$6&lt;&gt;""),成绩录入!DS30,"")</f>
        <v/>
      </c>
      <c r="BV26" s="80" t="str">
        <f>IF(AND(初始录入!$M$12="试卷",$A26&lt;&gt;"",BV$6&lt;&gt;""),成绩录入!DT30,"")</f>
        <v/>
      </c>
      <c r="BW26" s="80" t="str">
        <f>IF(AND(初始录入!$M$12="试卷",$A26&lt;&gt;"",BW$6&lt;&gt;""),成绩录入!DU30,"")</f>
        <v/>
      </c>
      <c r="BX26" s="80" t="str">
        <f>IF(AND(初始录入!$M$12="试卷",$A26&lt;&gt;"",BX$6&lt;&gt;""),成绩录入!DV30,"")</f>
        <v/>
      </c>
      <c r="BY26" s="80" t="str">
        <f>IF(AND(初始录入!$M$12="试卷",$A26&lt;&gt;"",BY$6&lt;&gt;""),成绩录入!DW30,"")</f>
        <v/>
      </c>
      <c r="BZ26" s="80" t="str">
        <f>IF(AND(初始录入!$M$12="试卷",$A26&lt;&gt;"",BZ$6&lt;&gt;""),成绩录入!DX30,"")</f>
        <v/>
      </c>
      <c r="CA26" s="80" t="str">
        <f>IF(AND(初始录入!$M$12="试卷",$A26&lt;&gt;"",CA$6&lt;&gt;""),成绩录入!DY30,"")</f>
        <v/>
      </c>
      <c r="CB26" s="80" t="str">
        <f>IF(AND(初始录入!$M$12="试卷",$A26&lt;&gt;"",CB$6&lt;&gt;""),成绩录入!DZ30,"")</f>
        <v/>
      </c>
      <c r="CC26" s="80" t="str">
        <f>IF(AND(初始录入!$M$12="试卷",$A26&lt;&gt;"",CC$6&lt;&gt;""),成绩录入!EA30,"")</f>
        <v/>
      </c>
      <c r="CD26" s="80" t="str">
        <f>IF(AND(初始录入!$M$12="试卷",$A26&lt;&gt;"",CD$6&lt;&gt;""),成绩录入!EB30,"")</f>
        <v/>
      </c>
      <c r="CE26" s="80" t="str">
        <f>IF(AND(初始录入!$M$12="试卷",$A26&lt;&gt;"",CE$6&lt;&gt;""),成绩录入!EC30,"")</f>
        <v/>
      </c>
      <c r="CF26" s="80" t="str">
        <f>IF(AND(初始录入!$M$12="试卷",$A26&lt;&gt;"",CF$6&lt;&gt;""),成绩录入!ED30,"")</f>
        <v/>
      </c>
      <c r="CG26" s="80" t="str">
        <f>IF(AND(初始录入!$M$12="试卷",$A26&lt;&gt;"",CG$6&lt;&gt;""),成绩录入!EE30,"")</f>
        <v/>
      </c>
      <c r="CH26" s="80" t="str">
        <f>IF(AND(初始录入!$M$12="试卷",$A26&lt;&gt;"",CH$6&lt;&gt;""),成绩录入!EF30,"")</f>
        <v/>
      </c>
      <c r="CI26" s="80" t="str">
        <f>IF(AND(初始录入!$M$12="试卷",$A26&lt;&gt;"",CI$6&lt;&gt;""),成绩录入!EG30,"")</f>
        <v/>
      </c>
      <c r="CJ26" s="80" t="str">
        <f>IF(AND(初始录入!$M$12="试卷",$A26&lt;&gt;"",CJ$6&lt;&gt;""),成绩录入!EH30,"")</f>
        <v/>
      </c>
      <c r="CK26" s="80" t="str">
        <f>IF(AND(初始录入!$M$12="试卷",$A26&lt;&gt;"",CK$6&lt;&gt;""),成绩录入!EI30,"")</f>
        <v/>
      </c>
      <c r="CL26" s="80" t="str">
        <f>IF(AND(初始录入!$M$12="试卷",$A26&lt;&gt;"",CL$6&lt;&gt;""),成绩录入!EJ30,"")</f>
        <v/>
      </c>
      <c r="CM26" s="80" t="str">
        <f>IF(AND(初始录入!$M$12="试卷",$A26&lt;&gt;"",CM$6&lt;&gt;""),成绩录入!EK30,"")</f>
        <v/>
      </c>
      <c r="CN26" s="80" t="str">
        <f>IF(AND(初始录入!$M$12="试卷",$A26&lt;&gt;"",CN$6&lt;&gt;""),成绩录入!EL30,"")</f>
        <v/>
      </c>
      <c r="CO26" s="80" t="str">
        <f>IF(AND(初始录入!$M$12="试卷",$A26&lt;&gt;"",CO$6&lt;&gt;""),成绩录入!EM30,"")</f>
        <v/>
      </c>
      <c r="CP26" s="80" t="str">
        <f>IF(AND(初始录入!$M$12="试卷",$A26&lt;&gt;"",CP$6&lt;&gt;""),成绩录入!EN30,"")</f>
        <v/>
      </c>
      <c r="CQ26" s="80" t="str">
        <f>IF(AND(初始录入!$M$12="试卷",$A26&lt;&gt;"",CQ$6&lt;&gt;""),成绩录入!EO30,"")</f>
        <v/>
      </c>
      <c r="CR26" s="80" t="str">
        <f>IF(AND(初始录入!$M$12="试卷",$A26&lt;&gt;"",CR$6&lt;&gt;""),成绩录入!EP30,"")</f>
        <v/>
      </c>
      <c r="CS26" s="80" t="str">
        <f>IF(AND(初始录入!$M$12="试卷",$A26&lt;&gt;"",CS$6&lt;&gt;""),成绩录入!EQ30,"")</f>
        <v/>
      </c>
      <c r="CT26" s="80" t="str">
        <f>IF(AND(初始录入!$M$12="试卷",$A26&lt;&gt;"",CT$6&lt;&gt;""),成绩录入!ER30,"")</f>
        <v/>
      </c>
      <c r="CU26" s="80" t="str">
        <f>IF(AND(初始录入!$M$12="试卷",$A26&lt;&gt;"",CU$6&lt;&gt;""),成绩录入!ES30,"")</f>
        <v/>
      </c>
      <c r="CV26" s="80" t="str">
        <f>IF(AND(初始录入!$M$12="试卷",$A26&lt;&gt;"",CV$6&lt;&gt;""),成绩录入!ET30,"")</f>
        <v/>
      </c>
      <c r="CW26" s="80" t="str">
        <f>IF(AND(初始录入!$M$12="试卷",$A26&lt;&gt;"",CW$6&lt;&gt;""),成绩录入!EU30,"")</f>
        <v/>
      </c>
      <c r="CX26" s="80" t="str">
        <f>IF(AND(初始录入!$M$12="试卷",$A26&lt;&gt;"",CX$6&lt;&gt;""),成绩录入!EV30,"")</f>
        <v/>
      </c>
      <c r="CY26" s="80" t="str">
        <f>IF(AND(初始录入!$M$12="试卷",$A26&lt;&gt;"",CY$6&lt;&gt;""),成绩录入!EW30,"")</f>
        <v/>
      </c>
      <c r="CZ26" s="80" t="str">
        <f>IF(AND(初始录入!$M$12="试卷",$A26&lt;&gt;"",CZ$6&lt;&gt;""),成绩录入!EX30,"")</f>
        <v/>
      </c>
    </row>
    <row r="27" s="125" customFormat="1" ht="24.95" customHeight="1" spans="1:104">
      <c r="A27" s="80" t="str">
        <f>IF(初始录入!$M$12="试卷",初始录入!A33,"")</f>
        <v/>
      </c>
      <c r="B27" s="80" t="str">
        <f>IF(AND(初始录入!$M$12="试卷",$A27&lt;&gt;""),初始录入!B33,"")</f>
        <v/>
      </c>
      <c r="C27" s="80" t="str">
        <f>IF(AND(初始录入!$M$12="试卷",$A27&lt;&gt;""),初始录入!C33,"")</f>
        <v/>
      </c>
      <c r="D27" s="80" t="str">
        <f t="shared" si="0"/>
        <v/>
      </c>
      <c r="E27" s="80" t="str">
        <f>IF(AND(初始录入!$M$12="试卷",$A27&lt;&gt;"",E$6&lt;&gt;""),成绩录入!BC31,"")</f>
        <v/>
      </c>
      <c r="F27" s="80" t="str">
        <f>IF(AND(初始录入!$M$12="试卷",$A27&lt;&gt;"",F$6&lt;&gt;""),成绩录入!BD31,"")</f>
        <v/>
      </c>
      <c r="G27" s="80" t="str">
        <f>IF(AND(初始录入!$M$12="试卷",$A27&lt;&gt;"",G$6&lt;&gt;""),成绩录入!BE31,"")</f>
        <v/>
      </c>
      <c r="H27" s="80" t="str">
        <f>IF(AND(初始录入!$M$12="试卷",$A27&lt;&gt;"",H$6&lt;&gt;""),成绩录入!BF31,"")</f>
        <v/>
      </c>
      <c r="I27" s="80" t="str">
        <f>IF(AND(初始录入!$M$12="试卷",$A27&lt;&gt;"",I$6&lt;&gt;""),成绩录入!BG31,"")</f>
        <v/>
      </c>
      <c r="J27" s="80" t="str">
        <f>IF(AND(初始录入!$M$12="试卷",$A27&lt;&gt;"",J$6&lt;&gt;""),成绩录入!BH31,"")</f>
        <v/>
      </c>
      <c r="K27" s="80" t="str">
        <f>IF(AND(初始录入!$M$12="试卷",$A27&lt;&gt;"",K$6&lt;&gt;""),成绩录入!BI31,"")</f>
        <v/>
      </c>
      <c r="L27" s="80" t="str">
        <f>IF(AND(初始录入!$M$12="试卷",$A27&lt;&gt;"",L$6&lt;&gt;""),成绩录入!BJ31,"")</f>
        <v/>
      </c>
      <c r="M27" s="80" t="str">
        <f>IF(AND(初始录入!$M$12="试卷",$A27&lt;&gt;"",M$6&lt;&gt;""),成绩录入!BK31,"")</f>
        <v/>
      </c>
      <c r="N27" s="80" t="str">
        <f>IF(AND(初始录入!$M$12="试卷",$A27&lt;&gt;"",N$6&lt;&gt;""),成绩录入!BL31,"")</f>
        <v/>
      </c>
      <c r="O27" s="80" t="str">
        <f>IF(AND(初始录入!$M$12="试卷",$A27&lt;&gt;"",O$6&lt;&gt;""),成绩录入!BM31,"")</f>
        <v/>
      </c>
      <c r="P27" s="80" t="str">
        <f>IF(AND(初始录入!$M$12="试卷",$A27&lt;&gt;"",P$6&lt;&gt;""),成绩录入!BN31,"")</f>
        <v/>
      </c>
      <c r="Q27" s="80" t="str">
        <f>IF(AND(初始录入!$M$12="试卷",$A27&lt;&gt;"",Q$6&lt;&gt;""),成绩录入!BO31,"")</f>
        <v/>
      </c>
      <c r="R27" s="80" t="str">
        <f>IF(AND(初始录入!$M$12="试卷",$A27&lt;&gt;"",R$6&lt;&gt;""),成绩录入!BP31,"")</f>
        <v/>
      </c>
      <c r="S27" s="80" t="str">
        <f>IF(AND(初始录入!$M$12="试卷",$A27&lt;&gt;"",S$6&lt;&gt;""),成绩录入!BQ31,"")</f>
        <v/>
      </c>
      <c r="T27" s="80" t="str">
        <f>IF(AND(初始录入!$M$12="试卷",$A27&lt;&gt;"",T$6&lt;&gt;""),成绩录入!BR31,"")</f>
        <v/>
      </c>
      <c r="U27" s="80" t="str">
        <f>IF(AND(初始录入!$M$12="试卷",$A27&lt;&gt;"",U$6&lt;&gt;""),成绩录入!BS31,"")</f>
        <v/>
      </c>
      <c r="V27" s="80" t="str">
        <f>IF(AND(初始录入!$M$12="试卷",$A27&lt;&gt;"",V$6&lt;&gt;""),成绩录入!BT31,"")</f>
        <v/>
      </c>
      <c r="W27" s="80" t="str">
        <f>IF(AND(初始录入!$M$12="试卷",$A27&lt;&gt;"",W$6&lt;&gt;""),成绩录入!BU31,"")</f>
        <v/>
      </c>
      <c r="X27" s="80" t="str">
        <f>IF(AND(初始录入!$M$12="试卷",$A27&lt;&gt;"",X$6&lt;&gt;""),成绩录入!BV31,"")</f>
        <v/>
      </c>
      <c r="Y27" s="80" t="str">
        <f>IF(AND(初始录入!$M$12="试卷",$A27&lt;&gt;"",Y$6&lt;&gt;""),成绩录入!BW31,"")</f>
        <v/>
      </c>
      <c r="Z27" s="80" t="str">
        <f>IF(AND(初始录入!$M$12="试卷",$A27&lt;&gt;"",Z$6&lt;&gt;""),成绩录入!BX31,"")</f>
        <v/>
      </c>
      <c r="AA27" s="80" t="str">
        <f>IF(AND(初始录入!$M$12="试卷",$A27&lt;&gt;"",AA$6&lt;&gt;""),成绩录入!BY31,"")</f>
        <v/>
      </c>
      <c r="AB27" s="80" t="str">
        <f>IF(AND(初始录入!$M$12="试卷",$A27&lt;&gt;"",AB$6&lt;&gt;""),成绩录入!BZ31,"")</f>
        <v/>
      </c>
      <c r="AC27" s="80" t="str">
        <f>IF(AND(初始录入!$M$12="试卷",$A27&lt;&gt;"",AC$6&lt;&gt;""),成绩录入!CA31,"")</f>
        <v/>
      </c>
      <c r="AD27" s="80" t="str">
        <f>IF(AND(初始录入!$M$12="试卷",$A27&lt;&gt;"",AD$6&lt;&gt;""),成绩录入!CB31,"")</f>
        <v/>
      </c>
      <c r="AE27" s="80" t="str">
        <f>IF(AND(初始录入!$M$12="试卷",$A27&lt;&gt;"",AE$6&lt;&gt;""),成绩录入!CC31,"")</f>
        <v/>
      </c>
      <c r="AF27" s="80" t="str">
        <f>IF(AND(初始录入!$M$12="试卷",$A27&lt;&gt;"",AF$6&lt;&gt;""),成绩录入!CD31,"")</f>
        <v/>
      </c>
      <c r="AG27" s="80" t="str">
        <f>IF(AND(初始录入!$M$12="试卷",$A27&lt;&gt;"",AG$6&lt;&gt;""),成绩录入!CE31,"")</f>
        <v/>
      </c>
      <c r="AH27" s="80" t="str">
        <f>IF(AND(初始录入!$M$12="试卷",$A27&lt;&gt;"",AH$6&lt;&gt;""),成绩录入!CF31,"")</f>
        <v/>
      </c>
      <c r="AI27" s="80" t="str">
        <f>IF(AND(初始录入!$M$12="试卷",$A27&lt;&gt;"",AI$6&lt;&gt;""),成绩录入!CG31,"")</f>
        <v/>
      </c>
      <c r="AJ27" s="80" t="str">
        <f>IF(AND(初始录入!$M$12="试卷",$A27&lt;&gt;"",AJ$6&lt;&gt;""),成绩录入!CH31,"")</f>
        <v/>
      </c>
      <c r="AK27" s="80" t="str">
        <f>IF(AND(初始录入!$M$12="试卷",$A27&lt;&gt;"",AK$6&lt;&gt;""),成绩录入!CI31,"")</f>
        <v/>
      </c>
      <c r="AL27" s="80" t="str">
        <f>IF(AND(初始录入!$M$12="试卷",$A27&lt;&gt;"",AL$6&lt;&gt;""),成绩录入!CJ31,"")</f>
        <v/>
      </c>
      <c r="AM27" s="80" t="str">
        <f>IF(AND(初始录入!$M$12="试卷",$A27&lt;&gt;"",AM$6&lt;&gt;""),成绩录入!CK31,"")</f>
        <v/>
      </c>
      <c r="AN27" s="80" t="str">
        <f>IF(AND(初始录入!$M$12="试卷",$A27&lt;&gt;"",AN$6&lt;&gt;""),成绩录入!CL31,"")</f>
        <v/>
      </c>
      <c r="AO27" s="80" t="str">
        <f>IF(AND(初始录入!$M$12="试卷",$A27&lt;&gt;"",AO$6&lt;&gt;""),成绩录入!CM31,"")</f>
        <v/>
      </c>
      <c r="AP27" s="80" t="str">
        <f>IF(AND(初始录入!$M$12="试卷",$A27&lt;&gt;"",AP$6&lt;&gt;""),成绩录入!CN31,"")</f>
        <v/>
      </c>
      <c r="AQ27" s="80" t="str">
        <f>IF(AND(初始录入!$M$12="试卷",$A27&lt;&gt;"",AQ$6&lt;&gt;""),成绩录入!CO31,"")</f>
        <v/>
      </c>
      <c r="AR27" s="80" t="str">
        <f>IF(AND(初始录入!$M$12="试卷",$A27&lt;&gt;"",AR$6&lt;&gt;""),成绩录入!CP31,"")</f>
        <v/>
      </c>
      <c r="AS27" s="80" t="str">
        <f>IF(AND(初始录入!$M$12="试卷",$A27&lt;&gt;"",AS$6&lt;&gt;""),成绩录入!CQ31,"")</f>
        <v/>
      </c>
      <c r="AT27" s="80" t="str">
        <f>IF(AND(初始录入!$M$12="试卷",$A27&lt;&gt;"",AT$6&lt;&gt;""),成绩录入!CR31,"")</f>
        <v/>
      </c>
      <c r="AU27" s="80" t="str">
        <f>IF(AND(初始录入!$M$12="试卷",$A27&lt;&gt;"",AU$6&lt;&gt;""),成绩录入!CS31,"")</f>
        <v/>
      </c>
      <c r="AV27" s="80" t="str">
        <f>IF(AND(初始录入!$M$12="试卷",$A27&lt;&gt;"",AV$6&lt;&gt;""),成绩录入!CT31,"")</f>
        <v/>
      </c>
      <c r="AW27" s="80" t="str">
        <f>IF(AND(初始录入!$M$12="试卷",$A27&lt;&gt;"",AW$6&lt;&gt;""),成绩录入!CU31,"")</f>
        <v/>
      </c>
      <c r="AX27" s="80" t="str">
        <f>IF(AND(初始录入!$M$12="试卷",$A27&lt;&gt;"",AX$6&lt;&gt;""),成绩录入!CV31,"")</f>
        <v/>
      </c>
      <c r="AY27" s="80" t="str">
        <f>IF(AND(初始录入!$M$12="试卷",$A27&lt;&gt;"",AY$6&lt;&gt;""),成绩录入!CW31,"")</f>
        <v/>
      </c>
      <c r="AZ27" s="80" t="str">
        <f>IF(AND(初始录入!$M$12="试卷",$A27&lt;&gt;"",AZ$6&lt;&gt;""),成绩录入!CX31,"")</f>
        <v/>
      </c>
      <c r="BA27" s="80" t="str">
        <f>IF(AND(初始录入!$M$12="试卷",$A27&lt;&gt;"",BA$6&lt;&gt;""),成绩录入!CY31,"")</f>
        <v/>
      </c>
      <c r="BB27" s="80" t="str">
        <f>IF(AND(初始录入!$M$12="试卷",$A27&lt;&gt;"",BB$6&lt;&gt;""),成绩录入!CZ31,"")</f>
        <v/>
      </c>
      <c r="BC27" s="80" t="str">
        <f>IF(AND(初始录入!$M$12="试卷",$A27&lt;&gt;"",BC$6&lt;&gt;""),成绩录入!DA31,"")</f>
        <v/>
      </c>
      <c r="BD27" s="80" t="str">
        <f>IF(AND(初始录入!$M$12="试卷",$A27&lt;&gt;"",BD$6&lt;&gt;""),成绩录入!DB31,"")</f>
        <v/>
      </c>
      <c r="BE27" s="80" t="str">
        <f>IF(AND(初始录入!$M$12="试卷",$A27&lt;&gt;"",BE$6&lt;&gt;""),成绩录入!DC31,"")</f>
        <v/>
      </c>
      <c r="BF27" s="80" t="str">
        <f>IF(AND(初始录入!$M$12="试卷",$A27&lt;&gt;"",BF$6&lt;&gt;""),成绩录入!DD31,"")</f>
        <v/>
      </c>
      <c r="BG27" s="80" t="str">
        <f>IF(AND(初始录入!$M$12="试卷",$A27&lt;&gt;"",BG$6&lt;&gt;""),成绩录入!DE31,"")</f>
        <v/>
      </c>
      <c r="BH27" s="80" t="str">
        <f>IF(AND(初始录入!$M$12="试卷",$A27&lt;&gt;"",BH$6&lt;&gt;""),成绩录入!DF31,"")</f>
        <v/>
      </c>
      <c r="BI27" s="80" t="str">
        <f>IF(AND(初始录入!$M$12="试卷",$A27&lt;&gt;"",BI$6&lt;&gt;""),成绩录入!DG31,"")</f>
        <v/>
      </c>
      <c r="BJ27" s="80" t="str">
        <f>IF(AND(初始录入!$M$12="试卷",$A27&lt;&gt;"",BJ$6&lt;&gt;""),成绩录入!DH31,"")</f>
        <v/>
      </c>
      <c r="BK27" s="80" t="str">
        <f>IF(AND(初始录入!$M$12="试卷",$A27&lt;&gt;"",BK$6&lt;&gt;""),成绩录入!DI31,"")</f>
        <v/>
      </c>
      <c r="BL27" s="80" t="str">
        <f>IF(AND(初始录入!$M$12="试卷",$A27&lt;&gt;"",BL$6&lt;&gt;""),成绩录入!DJ31,"")</f>
        <v/>
      </c>
      <c r="BM27" s="80" t="str">
        <f>IF(AND(初始录入!$M$12="试卷",$A27&lt;&gt;"",BM$6&lt;&gt;""),成绩录入!DK31,"")</f>
        <v/>
      </c>
      <c r="BN27" s="80" t="str">
        <f>IF(AND(初始录入!$M$12="试卷",$A27&lt;&gt;"",BN$6&lt;&gt;""),成绩录入!DL31,"")</f>
        <v/>
      </c>
      <c r="BO27" s="80" t="str">
        <f>IF(AND(初始录入!$M$12="试卷",$A27&lt;&gt;"",BO$6&lt;&gt;""),成绩录入!DM31,"")</f>
        <v/>
      </c>
      <c r="BP27" s="80" t="str">
        <f>IF(AND(初始录入!$M$12="试卷",$A27&lt;&gt;"",BP$6&lt;&gt;""),成绩录入!DN31,"")</f>
        <v/>
      </c>
      <c r="BQ27" s="80" t="str">
        <f>IF(AND(初始录入!$M$12="试卷",$A27&lt;&gt;"",BQ$6&lt;&gt;""),成绩录入!DO31,"")</f>
        <v/>
      </c>
      <c r="BR27" s="80" t="str">
        <f>IF(AND(初始录入!$M$12="试卷",$A27&lt;&gt;"",BR$6&lt;&gt;""),成绩录入!DP31,"")</f>
        <v/>
      </c>
      <c r="BS27" s="80" t="str">
        <f>IF(AND(初始录入!$M$12="试卷",$A27&lt;&gt;"",BS$6&lt;&gt;""),成绩录入!DQ31,"")</f>
        <v/>
      </c>
      <c r="BT27" s="80" t="str">
        <f>IF(AND(初始录入!$M$12="试卷",$A27&lt;&gt;"",BT$6&lt;&gt;""),成绩录入!DR31,"")</f>
        <v/>
      </c>
      <c r="BU27" s="80" t="str">
        <f>IF(AND(初始录入!$M$12="试卷",$A27&lt;&gt;"",BU$6&lt;&gt;""),成绩录入!DS31,"")</f>
        <v/>
      </c>
      <c r="BV27" s="80" t="str">
        <f>IF(AND(初始录入!$M$12="试卷",$A27&lt;&gt;"",BV$6&lt;&gt;""),成绩录入!DT31,"")</f>
        <v/>
      </c>
      <c r="BW27" s="80" t="str">
        <f>IF(AND(初始录入!$M$12="试卷",$A27&lt;&gt;"",BW$6&lt;&gt;""),成绩录入!DU31,"")</f>
        <v/>
      </c>
      <c r="BX27" s="80" t="str">
        <f>IF(AND(初始录入!$M$12="试卷",$A27&lt;&gt;"",BX$6&lt;&gt;""),成绩录入!DV31,"")</f>
        <v/>
      </c>
      <c r="BY27" s="80" t="str">
        <f>IF(AND(初始录入!$M$12="试卷",$A27&lt;&gt;"",BY$6&lt;&gt;""),成绩录入!DW31,"")</f>
        <v/>
      </c>
      <c r="BZ27" s="80" t="str">
        <f>IF(AND(初始录入!$M$12="试卷",$A27&lt;&gt;"",BZ$6&lt;&gt;""),成绩录入!DX31,"")</f>
        <v/>
      </c>
      <c r="CA27" s="80" t="str">
        <f>IF(AND(初始录入!$M$12="试卷",$A27&lt;&gt;"",CA$6&lt;&gt;""),成绩录入!DY31,"")</f>
        <v/>
      </c>
      <c r="CB27" s="80" t="str">
        <f>IF(AND(初始录入!$M$12="试卷",$A27&lt;&gt;"",CB$6&lt;&gt;""),成绩录入!DZ31,"")</f>
        <v/>
      </c>
      <c r="CC27" s="80" t="str">
        <f>IF(AND(初始录入!$M$12="试卷",$A27&lt;&gt;"",CC$6&lt;&gt;""),成绩录入!EA31,"")</f>
        <v/>
      </c>
      <c r="CD27" s="80" t="str">
        <f>IF(AND(初始录入!$M$12="试卷",$A27&lt;&gt;"",CD$6&lt;&gt;""),成绩录入!EB31,"")</f>
        <v/>
      </c>
      <c r="CE27" s="80" t="str">
        <f>IF(AND(初始录入!$M$12="试卷",$A27&lt;&gt;"",CE$6&lt;&gt;""),成绩录入!EC31,"")</f>
        <v/>
      </c>
      <c r="CF27" s="80" t="str">
        <f>IF(AND(初始录入!$M$12="试卷",$A27&lt;&gt;"",CF$6&lt;&gt;""),成绩录入!ED31,"")</f>
        <v/>
      </c>
      <c r="CG27" s="80" t="str">
        <f>IF(AND(初始录入!$M$12="试卷",$A27&lt;&gt;"",CG$6&lt;&gt;""),成绩录入!EE31,"")</f>
        <v/>
      </c>
      <c r="CH27" s="80" t="str">
        <f>IF(AND(初始录入!$M$12="试卷",$A27&lt;&gt;"",CH$6&lt;&gt;""),成绩录入!EF31,"")</f>
        <v/>
      </c>
      <c r="CI27" s="80" t="str">
        <f>IF(AND(初始录入!$M$12="试卷",$A27&lt;&gt;"",CI$6&lt;&gt;""),成绩录入!EG31,"")</f>
        <v/>
      </c>
      <c r="CJ27" s="80" t="str">
        <f>IF(AND(初始录入!$M$12="试卷",$A27&lt;&gt;"",CJ$6&lt;&gt;""),成绩录入!EH31,"")</f>
        <v/>
      </c>
      <c r="CK27" s="80" t="str">
        <f>IF(AND(初始录入!$M$12="试卷",$A27&lt;&gt;"",CK$6&lt;&gt;""),成绩录入!EI31,"")</f>
        <v/>
      </c>
      <c r="CL27" s="80" t="str">
        <f>IF(AND(初始录入!$M$12="试卷",$A27&lt;&gt;"",CL$6&lt;&gt;""),成绩录入!EJ31,"")</f>
        <v/>
      </c>
      <c r="CM27" s="80" t="str">
        <f>IF(AND(初始录入!$M$12="试卷",$A27&lt;&gt;"",CM$6&lt;&gt;""),成绩录入!EK31,"")</f>
        <v/>
      </c>
      <c r="CN27" s="80" t="str">
        <f>IF(AND(初始录入!$M$12="试卷",$A27&lt;&gt;"",CN$6&lt;&gt;""),成绩录入!EL31,"")</f>
        <v/>
      </c>
      <c r="CO27" s="80" t="str">
        <f>IF(AND(初始录入!$M$12="试卷",$A27&lt;&gt;"",CO$6&lt;&gt;""),成绩录入!EM31,"")</f>
        <v/>
      </c>
      <c r="CP27" s="80" t="str">
        <f>IF(AND(初始录入!$M$12="试卷",$A27&lt;&gt;"",CP$6&lt;&gt;""),成绩录入!EN31,"")</f>
        <v/>
      </c>
      <c r="CQ27" s="80" t="str">
        <f>IF(AND(初始录入!$M$12="试卷",$A27&lt;&gt;"",CQ$6&lt;&gt;""),成绩录入!EO31,"")</f>
        <v/>
      </c>
      <c r="CR27" s="80" t="str">
        <f>IF(AND(初始录入!$M$12="试卷",$A27&lt;&gt;"",CR$6&lt;&gt;""),成绩录入!EP31,"")</f>
        <v/>
      </c>
      <c r="CS27" s="80" t="str">
        <f>IF(AND(初始录入!$M$12="试卷",$A27&lt;&gt;"",CS$6&lt;&gt;""),成绩录入!EQ31,"")</f>
        <v/>
      </c>
      <c r="CT27" s="80" t="str">
        <f>IF(AND(初始录入!$M$12="试卷",$A27&lt;&gt;"",CT$6&lt;&gt;""),成绩录入!ER31,"")</f>
        <v/>
      </c>
      <c r="CU27" s="80" t="str">
        <f>IF(AND(初始录入!$M$12="试卷",$A27&lt;&gt;"",CU$6&lt;&gt;""),成绩录入!ES31,"")</f>
        <v/>
      </c>
      <c r="CV27" s="80" t="str">
        <f>IF(AND(初始录入!$M$12="试卷",$A27&lt;&gt;"",CV$6&lt;&gt;""),成绩录入!ET31,"")</f>
        <v/>
      </c>
      <c r="CW27" s="80" t="str">
        <f>IF(AND(初始录入!$M$12="试卷",$A27&lt;&gt;"",CW$6&lt;&gt;""),成绩录入!EU31,"")</f>
        <v/>
      </c>
      <c r="CX27" s="80" t="str">
        <f>IF(AND(初始录入!$M$12="试卷",$A27&lt;&gt;"",CX$6&lt;&gt;""),成绩录入!EV31,"")</f>
        <v/>
      </c>
      <c r="CY27" s="80" t="str">
        <f>IF(AND(初始录入!$M$12="试卷",$A27&lt;&gt;"",CY$6&lt;&gt;""),成绩录入!EW31,"")</f>
        <v/>
      </c>
      <c r="CZ27" s="80" t="str">
        <f>IF(AND(初始录入!$M$12="试卷",$A27&lt;&gt;"",CZ$6&lt;&gt;""),成绩录入!EX31,"")</f>
        <v/>
      </c>
    </row>
    <row r="28" s="125" customFormat="1" ht="24.95" customHeight="1" spans="1:104">
      <c r="A28" s="80" t="str">
        <f>IF(初始录入!$M$12="试卷",初始录入!A34,"")</f>
        <v/>
      </c>
      <c r="B28" s="80" t="str">
        <f>IF(AND(初始录入!$M$12="试卷",$A28&lt;&gt;""),初始录入!B34,"")</f>
        <v/>
      </c>
      <c r="C28" s="80" t="str">
        <f>IF(AND(初始录入!$M$12="试卷",$A28&lt;&gt;""),初始录入!C34,"")</f>
        <v/>
      </c>
      <c r="D28" s="80" t="str">
        <f t="shared" si="0"/>
        <v/>
      </c>
      <c r="E28" s="80" t="str">
        <f>IF(AND(初始录入!$M$12="试卷",$A28&lt;&gt;"",E$6&lt;&gt;""),成绩录入!BC32,"")</f>
        <v/>
      </c>
      <c r="F28" s="80" t="str">
        <f>IF(AND(初始录入!$M$12="试卷",$A28&lt;&gt;"",F$6&lt;&gt;""),成绩录入!BD32,"")</f>
        <v/>
      </c>
      <c r="G28" s="80" t="str">
        <f>IF(AND(初始录入!$M$12="试卷",$A28&lt;&gt;"",G$6&lt;&gt;""),成绩录入!BE32,"")</f>
        <v/>
      </c>
      <c r="H28" s="80" t="str">
        <f>IF(AND(初始录入!$M$12="试卷",$A28&lt;&gt;"",H$6&lt;&gt;""),成绩录入!BF32,"")</f>
        <v/>
      </c>
      <c r="I28" s="80" t="str">
        <f>IF(AND(初始录入!$M$12="试卷",$A28&lt;&gt;"",I$6&lt;&gt;""),成绩录入!BG32,"")</f>
        <v/>
      </c>
      <c r="J28" s="80" t="str">
        <f>IF(AND(初始录入!$M$12="试卷",$A28&lt;&gt;"",J$6&lt;&gt;""),成绩录入!BH32,"")</f>
        <v/>
      </c>
      <c r="K28" s="80" t="str">
        <f>IF(AND(初始录入!$M$12="试卷",$A28&lt;&gt;"",K$6&lt;&gt;""),成绩录入!BI32,"")</f>
        <v/>
      </c>
      <c r="L28" s="80" t="str">
        <f>IF(AND(初始录入!$M$12="试卷",$A28&lt;&gt;"",L$6&lt;&gt;""),成绩录入!BJ32,"")</f>
        <v/>
      </c>
      <c r="M28" s="80" t="str">
        <f>IF(AND(初始录入!$M$12="试卷",$A28&lt;&gt;"",M$6&lt;&gt;""),成绩录入!BK32,"")</f>
        <v/>
      </c>
      <c r="N28" s="80" t="str">
        <f>IF(AND(初始录入!$M$12="试卷",$A28&lt;&gt;"",N$6&lt;&gt;""),成绩录入!BL32,"")</f>
        <v/>
      </c>
      <c r="O28" s="80" t="str">
        <f>IF(AND(初始录入!$M$12="试卷",$A28&lt;&gt;"",O$6&lt;&gt;""),成绩录入!BM32,"")</f>
        <v/>
      </c>
      <c r="P28" s="80" t="str">
        <f>IF(AND(初始录入!$M$12="试卷",$A28&lt;&gt;"",P$6&lt;&gt;""),成绩录入!BN32,"")</f>
        <v/>
      </c>
      <c r="Q28" s="80" t="str">
        <f>IF(AND(初始录入!$M$12="试卷",$A28&lt;&gt;"",Q$6&lt;&gt;""),成绩录入!BO32,"")</f>
        <v/>
      </c>
      <c r="R28" s="80" t="str">
        <f>IF(AND(初始录入!$M$12="试卷",$A28&lt;&gt;"",R$6&lt;&gt;""),成绩录入!BP32,"")</f>
        <v/>
      </c>
      <c r="S28" s="80" t="str">
        <f>IF(AND(初始录入!$M$12="试卷",$A28&lt;&gt;"",S$6&lt;&gt;""),成绩录入!BQ32,"")</f>
        <v/>
      </c>
      <c r="T28" s="80" t="str">
        <f>IF(AND(初始录入!$M$12="试卷",$A28&lt;&gt;"",T$6&lt;&gt;""),成绩录入!BR32,"")</f>
        <v/>
      </c>
      <c r="U28" s="80" t="str">
        <f>IF(AND(初始录入!$M$12="试卷",$A28&lt;&gt;"",U$6&lt;&gt;""),成绩录入!BS32,"")</f>
        <v/>
      </c>
      <c r="V28" s="80" t="str">
        <f>IF(AND(初始录入!$M$12="试卷",$A28&lt;&gt;"",V$6&lt;&gt;""),成绩录入!BT32,"")</f>
        <v/>
      </c>
      <c r="W28" s="80" t="str">
        <f>IF(AND(初始录入!$M$12="试卷",$A28&lt;&gt;"",W$6&lt;&gt;""),成绩录入!BU32,"")</f>
        <v/>
      </c>
      <c r="X28" s="80" t="str">
        <f>IF(AND(初始录入!$M$12="试卷",$A28&lt;&gt;"",X$6&lt;&gt;""),成绩录入!BV32,"")</f>
        <v/>
      </c>
      <c r="Y28" s="80" t="str">
        <f>IF(AND(初始录入!$M$12="试卷",$A28&lt;&gt;"",Y$6&lt;&gt;""),成绩录入!BW32,"")</f>
        <v/>
      </c>
      <c r="Z28" s="80" t="str">
        <f>IF(AND(初始录入!$M$12="试卷",$A28&lt;&gt;"",Z$6&lt;&gt;""),成绩录入!BX32,"")</f>
        <v/>
      </c>
      <c r="AA28" s="80" t="str">
        <f>IF(AND(初始录入!$M$12="试卷",$A28&lt;&gt;"",AA$6&lt;&gt;""),成绩录入!BY32,"")</f>
        <v/>
      </c>
      <c r="AB28" s="80" t="str">
        <f>IF(AND(初始录入!$M$12="试卷",$A28&lt;&gt;"",AB$6&lt;&gt;""),成绩录入!BZ32,"")</f>
        <v/>
      </c>
      <c r="AC28" s="80" t="str">
        <f>IF(AND(初始录入!$M$12="试卷",$A28&lt;&gt;"",AC$6&lt;&gt;""),成绩录入!CA32,"")</f>
        <v/>
      </c>
      <c r="AD28" s="80" t="str">
        <f>IF(AND(初始录入!$M$12="试卷",$A28&lt;&gt;"",AD$6&lt;&gt;""),成绩录入!CB32,"")</f>
        <v/>
      </c>
      <c r="AE28" s="80" t="str">
        <f>IF(AND(初始录入!$M$12="试卷",$A28&lt;&gt;"",AE$6&lt;&gt;""),成绩录入!CC32,"")</f>
        <v/>
      </c>
      <c r="AF28" s="80" t="str">
        <f>IF(AND(初始录入!$M$12="试卷",$A28&lt;&gt;"",AF$6&lt;&gt;""),成绩录入!CD32,"")</f>
        <v/>
      </c>
      <c r="AG28" s="80" t="str">
        <f>IF(AND(初始录入!$M$12="试卷",$A28&lt;&gt;"",AG$6&lt;&gt;""),成绩录入!CE32,"")</f>
        <v/>
      </c>
      <c r="AH28" s="80" t="str">
        <f>IF(AND(初始录入!$M$12="试卷",$A28&lt;&gt;"",AH$6&lt;&gt;""),成绩录入!CF32,"")</f>
        <v/>
      </c>
      <c r="AI28" s="80" t="str">
        <f>IF(AND(初始录入!$M$12="试卷",$A28&lt;&gt;"",AI$6&lt;&gt;""),成绩录入!CG32,"")</f>
        <v/>
      </c>
      <c r="AJ28" s="80" t="str">
        <f>IF(AND(初始录入!$M$12="试卷",$A28&lt;&gt;"",AJ$6&lt;&gt;""),成绩录入!CH32,"")</f>
        <v/>
      </c>
      <c r="AK28" s="80" t="str">
        <f>IF(AND(初始录入!$M$12="试卷",$A28&lt;&gt;"",AK$6&lt;&gt;""),成绩录入!CI32,"")</f>
        <v/>
      </c>
      <c r="AL28" s="80" t="str">
        <f>IF(AND(初始录入!$M$12="试卷",$A28&lt;&gt;"",AL$6&lt;&gt;""),成绩录入!CJ32,"")</f>
        <v/>
      </c>
      <c r="AM28" s="80" t="str">
        <f>IF(AND(初始录入!$M$12="试卷",$A28&lt;&gt;"",AM$6&lt;&gt;""),成绩录入!CK32,"")</f>
        <v/>
      </c>
      <c r="AN28" s="80" t="str">
        <f>IF(AND(初始录入!$M$12="试卷",$A28&lt;&gt;"",AN$6&lt;&gt;""),成绩录入!CL32,"")</f>
        <v/>
      </c>
      <c r="AO28" s="80" t="str">
        <f>IF(AND(初始录入!$M$12="试卷",$A28&lt;&gt;"",AO$6&lt;&gt;""),成绩录入!CM32,"")</f>
        <v/>
      </c>
      <c r="AP28" s="80" t="str">
        <f>IF(AND(初始录入!$M$12="试卷",$A28&lt;&gt;"",AP$6&lt;&gt;""),成绩录入!CN32,"")</f>
        <v/>
      </c>
      <c r="AQ28" s="80" t="str">
        <f>IF(AND(初始录入!$M$12="试卷",$A28&lt;&gt;"",AQ$6&lt;&gt;""),成绩录入!CO32,"")</f>
        <v/>
      </c>
      <c r="AR28" s="80" t="str">
        <f>IF(AND(初始录入!$M$12="试卷",$A28&lt;&gt;"",AR$6&lt;&gt;""),成绩录入!CP32,"")</f>
        <v/>
      </c>
      <c r="AS28" s="80" t="str">
        <f>IF(AND(初始录入!$M$12="试卷",$A28&lt;&gt;"",AS$6&lt;&gt;""),成绩录入!CQ32,"")</f>
        <v/>
      </c>
      <c r="AT28" s="80" t="str">
        <f>IF(AND(初始录入!$M$12="试卷",$A28&lt;&gt;"",AT$6&lt;&gt;""),成绩录入!CR32,"")</f>
        <v/>
      </c>
      <c r="AU28" s="80" t="str">
        <f>IF(AND(初始录入!$M$12="试卷",$A28&lt;&gt;"",AU$6&lt;&gt;""),成绩录入!CS32,"")</f>
        <v/>
      </c>
      <c r="AV28" s="80" t="str">
        <f>IF(AND(初始录入!$M$12="试卷",$A28&lt;&gt;"",AV$6&lt;&gt;""),成绩录入!CT32,"")</f>
        <v/>
      </c>
      <c r="AW28" s="80" t="str">
        <f>IF(AND(初始录入!$M$12="试卷",$A28&lt;&gt;"",AW$6&lt;&gt;""),成绩录入!CU32,"")</f>
        <v/>
      </c>
      <c r="AX28" s="80" t="str">
        <f>IF(AND(初始录入!$M$12="试卷",$A28&lt;&gt;"",AX$6&lt;&gt;""),成绩录入!CV32,"")</f>
        <v/>
      </c>
      <c r="AY28" s="80" t="str">
        <f>IF(AND(初始录入!$M$12="试卷",$A28&lt;&gt;"",AY$6&lt;&gt;""),成绩录入!CW32,"")</f>
        <v/>
      </c>
      <c r="AZ28" s="80" t="str">
        <f>IF(AND(初始录入!$M$12="试卷",$A28&lt;&gt;"",AZ$6&lt;&gt;""),成绩录入!CX32,"")</f>
        <v/>
      </c>
      <c r="BA28" s="80" t="str">
        <f>IF(AND(初始录入!$M$12="试卷",$A28&lt;&gt;"",BA$6&lt;&gt;""),成绩录入!CY32,"")</f>
        <v/>
      </c>
      <c r="BB28" s="80" t="str">
        <f>IF(AND(初始录入!$M$12="试卷",$A28&lt;&gt;"",BB$6&lt;&gt;""),成绩录入!CZ32,"")</f>
        <v/>
      </c>
      <c r="BC28" s="80" t="str">
        <f>IF(AND(初始录入!$M$12="试卷",$A28&lt;&gt;"",BC$6&lt;&gt;""),成绩录入!DA32,"")</f>
        <v/>
      </c>
      <c r="BD28" s="80" t="str">
        <f>IF(AND(初始录入!$M$12="试卷",$A28&lt;&gt;"",BD$6&lt;&gt;""),成绩录入!DB32,"")</f>
        <v/>
      </c>
      <c r="BE28" s="80" t="str">
        <f>IF(AND(初始录入!$M$12="试卷",$A28&lt;&gt;"",BE$6&lt;&gt;""),成绩录入!DC32,"")</f>
        <v/>
      </c>
      <c r="BF28" s="80" t="str">
        <f>IF(AND(初始录入!$M$12="试卷",$A28&lt;&gt;"",BF$6&lt;&gt;""),成绩录入!DD32,"")</f>
        <v/>
      </c>
      <c r="BG28" s="80" t="str">
        <f>IF(AND(初始录入!$M$12="试卷",$A28&lt;&gt;"",BG$6&lt;&gt;""),成绩录入!DE32,"")</f>
        <v/>
      </c>
      <c r="BH28" s="80" t="str">
        <f>IF(AND(初始录入!$M$12="试卷",$A28&lt;&gt;"",BH$6&lt;&gt;""),成绩录入!DF32,"")</f>
        <v/>
      </c>
      <c r="BI28" s="80" t="str">
        <f>IF(AND(初始录入!$M$12="试卷",$A28&lt;&gt;"",BI$6&lt;&gt;""),成绩录入!DG32,"")</f>
        <v/>
      </c>
      <c r="BJ28" s="80" t="str">
        <f>IF(AND(初始录入!$M$12="试卷",$A28&lt;&gt;"",BJ$6&lt;&gt;""),成绩录入!DH32,"")</f>
        <v/>
      </c>
      <c r="BK28" s="80" t="str">
        <f>IF(AND(初始录入!$M$12="试卷",$A28&lt;&gt;"",BK$6&lt;&gt;""),成绩录入!DI32,"")</f>
        <v/>
      </c>
      <c r="BL28" s="80" t="str">
        <f>IF(AND(初始录入!$M$12="试卷",$A28&lt;&gt;"",BL$6&lt;&gt;""),成绩录入!DJ32,"")</f>
        <v/>
      </c>
      <c r="BM28" s="80" t="str">
        <f>IF(AND(初始录入!$M$12="试卷",$A28&lt;&gt;"",BM$6&lt;&gt;""),成绩录入!DK32,"")</f>
        <v/>
      </c>
      <c r="BN28" s="80" t="str">
        <f>IF(AND(初始录入!$M$12="试卷",$A28&lt;&gt;"",BN$6&lt;&gt;""),成绩录入!DL32,"")</f>
        <v/>
      </c>
      <c r="BO28" s="80" t="str">
        <f>IF(AND(初始录入!$M$12="试卷",$A28&lt;&gt;"",BO$6&lt;&gt;""),成绩录入!DM32,"")</f>
        <v/>
      </c>
      <c r="BP28" s="80" t="str">
        <f>IF(AND(初始录入!$M$12="试卷",$A28&lt;&gt;"",BP$6&lt;&gt;""),成绩录入!DN32,"")</f>
        <v/>
      </c>
      <c r="BQ28" s="80" t="str">
        <f>IF(AND(初始录入!$M$12="试卷",$A28&lt;&gt;"",BQ$6&lt;&gt;""),成绩录入!DO32,"")</f>
        <v/>
      </c>
      <c r="BR28" s="80" t="str">
        <f>IF(AND(初始录入!$M$12="试卷",$A28&lt;&gt;"",BR$6&lt;&gt;""),成绩录入!DP32,"")</f>
        <v/>
      </c>
      <c r="BS28" s="80" t="str">
        <f>IF(AND(初始录入!$M$12="试卷",$A28&lt;&gt;"",BS$6&lt;&gt;""),成绩录入!DQ32,"")</f>
        <v/>
      </c>
      <c r="BT28" s="80" t="str">
        <f>IF(AND(初始录入!$M$12="试卷",$A28&lt;&gt;"",BT$6&lt;&gt;""),成绩录入!DR32,"")</f>
        <v/>
      </c>
      <c r="BU28" s="80" t="str">
        <f>IF(AND(初始录入!$M$12="试卷",$A28&lt;&gt;"",BU$6&lt;&gt;""),成绩录入!DS32,"")</f>
        <v/>
      </c>
      <c r="BV28" s="80" t="str">
        <f>IF(AND(初始录入!$M$12="试卷",$A28&lt;&gt;"",BV$6&lt;&gt;""),成绩录入!DT32,"")</f>
        <v/>
      </c>
      <c r="BW28" s="80" t="str">
        <f>IF(AND(初始录入!$M$12="试卷",$A28&lt;&gt;"",BW$6&lt;&gt;""),成绩录入!DU32,"")</f>
        <v/>
      </c>
      <c r="BX28" s="80" t="str">
        <f>IF(AND(初始录入!$M$12="试卷",$A28&lt;&gt;"",BX$6&lt;&gt;""),成绩录入!DV32,"")</f>
        <v/>
      </c>
      <c r="BY28" s="80" t="str">
        <f>IF(AND(初始录入!$M$12="试卷",$A28&lt;&gt;"",BY$6&lt;&gt;""),成绩录入!DW32,"")</f>
        <v/>
      </c>
      <c r="BZ28" s="80" t="str">
        <f>IF(AND(初始录入!$M$12="试卷",$A28&lt;&gt;"",BZ$6&lt;&gt;""),成绩录入!DX32,"")</f>
        <v/>
      </c>
      <c r="CA28" s="80" t="str">
        <f>IF(AND(初始录入!$M$12="试卷",$A28&lt;&gt;"",CA$6&lt;&gt;""),成绩录入!DY32,"")</f>
        <v/>
      </c>
      <c r="CB28" s="80" t="str">
        <f>IF(AND(初始录入!$M$12="试卷",$A28&lt;&gt;"",CB$6&lt;&gt;""),成绩录入!DZ32,"")</f>
        <v/>
      </c>
      <c r="CC28" s="80" t="str">
        <f>IF(AND(初始录入!$M$12="试卷",$A28&lt;&gt;"",CC$6&lt;&gt;""),成绩录入!EA32,"")</f>
        <v/>
      </c>
      <c r="CD28" s="80" t="str">
        <f>IF(AND(初始录入!$M$12="试卷",$A28&lt;&gt;"",CD$6&lt;&gt;""),成绩录入!EB32,"")</f>
        <v/>
      </c>
      <c r="CE28" s="80" t="str">
        <f>IF(AND(初始录入!$M$12="试卷",$A28&lt;&gt;"",CE$6&lt;&gt;""),成绩录入!EC32,"")</f>
        <v/>
      </c>
      <c r="CF28" s="80" t="str">
        <f>IF(AND(初始录入!$M$12="试卷",$A28&lt;&gt;"",CF$6&lt;&gt;""),成绩录入!ED32,"")</f>
        <v/>
      </c>
      <c r="CG28" s="80" t="str">
        <f>IF(AND(初始录入!$M$12="试卷",$A28&lt;&gt;"",CG$6&lt;&gt;""),成绩录入!EE32,"")</f>
        <v/>
      </c>
      <c r="CH28" s="80" t="str">
        <f>IF(AND(初始录入!$M$12="试卷",$A28&lt;&gt;"",CH$6&lt;&gt;""),成绩录入!EF32,"")</f>
        <v/>
      </c>
      <c r="CI28" s="80" t="str">
        <f>IF(AND(初始录入!$M$12="试卷",$A28&lt;&gt;"",CI$6&lt;&gt;""),成绩录入!EG32,"")</f>
        <v/>
      </c>
      <c r="CJ28" s="80" t="str">
        <f>IF(AND(初始录入!$M$12="试卷",$A28&lt;&gt;"",CJ$6&lt;&gt;""),成绩录入!EH32,"")</f>
        <v/>
      </c>
      <c r="CK28" s="80" t="str">
        <f>IF(AND(初始录入!$M$12="试卷",$A28&lt;&gt;"",CK$6&lt;&gt;""),成绩录入!EI32,"")</f>
        <v/>
      </c>
      <c r="CL28" s="80" t="str">
        <f>IF(AND(初始录入!$M$12="试卷",$A28&lt;&gt;"",CL$6&lt;&gt;""),成绩录入!EJ32,"")</f>
        <v/>
      </c>
      <c r="CM28" s="80" t="str">
        <f>IF(AND(初始录入!$M$12="试卷",$A28&lt;&gt;"",CM$6&lt;&gt;""),成绩录入!EK32,"")</f>
        <v/>
      </c>
      <c r="CN28" s="80" t="str">
        <f>IF(AND(初始录入!$M$12="试卷",$A28&lt;&gt;"",CN$6&lt;&gt;""),成绩录入!EL32,"")</f>
        <v/>
      </c>
      <c r="CO28" s="80" t="str">
        <f>IF(AND(初始录入!$M$12="试卷",$A28&lt;&gt;"",CO$6&lt;&gt;""),成绩录入!EM32,"")</f>
        <v/>
      </c>
      <c r="CP28" s="80" t="str">
        <f>IF(AND(初始录入!$M$12="试卷",$A28&lt;&gt;"",CP$6&lt;&gt;""),成绩录入!EN32,"")</f>
        <v/>
      </c>
      <c r="CQ28" s="80" t="str">
        <f>IF(AND(初始录入!$M$12="试卷",$A28&lt;&gt;"",CQ$6&lt;&gt;""),成绩录入!EO32,"")</f>
        <v/>
      </c>
      <c r="CR28" s="80" t="str">
        <f>IF(AND(初始录入!$M$12="试卷",$A28&lt;&gt;"",CR$6&lt;&gt;""),成绩录入!EP32,"")</f>
        <v/>
      </c>
      <c r="CS28" s="80" t="str">
        <f>IF(AND(初始录入!$M$12="试卷",$A28&lt;&gt;"",CS$6&lt;&gt;""),成绩录入!EQ32,"")</f>
        <v/>
      </c>
      <c r="CT28" s="80" t="str">
        <f>IF(AND(初始录入!$M$12="试卷",$A28&lt;&gt;"",CT$6&lt;&gt;""),成绩录入!ER32,"")</f>
        <v/>
      </c>
      <c r="CU28" s="80" t="str">
        <f>IF(AND(初始录入!$M$12="试卷",$A28&lt;&gt;"",CU$6&lt;&gt;""),成绩录入!ES32,"")</f>
        <v/>
      </c>
      <c r="CV28" s="80" t="str">
        <f>IF(AND(初始录入!$M$12="试卷",$A28&lt;&gt;"",CV$6&lt;&gt;""),成绩录入!ET32,"")</f>
        <v/>
      </c>
      <c r="CW28" s="80" t="str">
        <f>IF(AND(初始录入!$M$12="试卷",$A28&lt;&gt;"",CW$6&lt;&gt;""),成绩录入!EU32,"")</f>
        <v/>
      </c>
      <c r="CX28" s="80" t="str">
        <f>IF(AND(初始录入!$M$12="试卷",$A28&lt;&gt;"",CX$6&lt;&gt;""),成绩录入!EV32,"")</f>
        <v/>
      </c>
      <c r="CY28" s="80" t="str">
        <f>IF(AND(初始录入!$M$12="试卷",$A28&lt;&gt;"",CY$6&lt;&gt;""),成绩录入!EW32,"")</f>
        <v/>
      </c>
      <c r="CZ28" s="80" t="str">
        <f>IF(AND(初始录入!$M$12="试卷",$A28&lt;&gt;"",CZ$6&lt;&gt;""),成绩录入!EX32,"")</f>
        <v/>
      </c>
    </row>
    <row r="29" s="125" customFormat="1" ht="24.95" customHeight="1" spans="1:104">
      <c r="A29" s="80" t="str">
        <f>IF(初始录入!$M$12="试卷",初始录入!A35,"")</f>
        <v/>
      </c>
      <c r="B29" s="80" t="str">
        <f>IF(AND(初始录入!$M$12="试卷",$A29&lt;&gt;""),初始录入!B35,"")</f>
        <v/>
      </c>
      <c r="C29" s="80" t="str">
        <f>IF(AND(初始录入!$M$12="试卷",$A29&lt;&gt;""),初始录入!C35,"")</f>
        <v/>
      </c>
      <c r="D29" s="80" t="str">
        <f t="shared" si="0"/>
        <v/>
      </c>
      <c r="E29" s="80" t="str">
        <f>IF(AND(初始录入!$M$12="试卷",$A29&lt;&gt;"",E$6&lt;&gt;""),成绩录入!BC33,"")</f>
        <v/>
      </c>
      <c r="F29" s="80" t="str">
        <f>IF(AND(初始录入!$M$12="试卷",$A29&lt;&gt;"",F$6&lt;&gt;""),成绩录入!BD33,"")</f>
        <v/>
      </c>
      <c r="G29" s="80" t="str">
        <f>IF(AND(初始录入!$M$12="试卷",$A29&lt;&gt;"",G$6&lt;&gt;""),成绩录入!BE33,"")</f>
        <v/>
      </c>
      <c r="H29" s="80" t="str">
        <f>IF(AND(初始录入!$M$12="试卷",$A29&lt;&gt;"",H$6&lt;&gt;""),成绩录入!BF33,"")</f>
        <v/>
      </c>
      <c r="I29" s="80" t="str">
        <f>IF(AND(初始录入!$M$12="试卷",$A29&lt;&gt;"",I$6&lt;&gt;""),成绩录入!BG33,"")</f>
        <v/>
      </c>
      <c r="J29" s="80" t="str">
        <f>IF(AND(初始录入!$M$12="试卷",$A29&lt;&gt;"",J$6&lt;&gt;""),成绩录入!BH33,"")</f>
        <v/>
      </c>
      <c r="K29" s="80" t="str">
        <f>IF(AND(初始录入!$M$12="试卷",$A29&lt;&gt;"",K$6&lt;&gt;""),成绩录入!BI33,"")</f>
        <v/>
      </c>
      <c r="L29" s="80" t="str">
        <f>IF(AND(初始录入!$M$12="试卷",$A29&lt;&gt;"",L$6&lt;&gt;""),成绩录入!BJ33,"")</f>
        <v/>
      </c>
      <c r="M29" s="80" t="str">
        <f>IF(AND(初始录入!$M$12="试卷",$A29&lt;&gt;"",M$6&lt;&gt;""),成绩录入!BK33,"")</f>
        <v/>
      </c>
      <c r="N29" s="80" t="str">
        <f>IF(AND(初始录入!$M$12="试卷",$A29&lt;&gt;"",N$6&lt;&gt;""),成绩录入!BL33,"")</f>
        <v/>
      </c>
      <c r="O29" s="80" t="str">
        <f>IF(AND(初始录入!$M$12="试卷",$A29&lt;&gt;"",O$6&lt;&gt;""),成绩录入!BM33,"")</f>
        <v/>
      </c>
      <c r="P29" s="80" t="str">
        <f>IF(AND(初始录入!$M$12="试卷",$A29&lt;&gt;"",P$6&lt;&gt;""),成绩录入!BN33,"")</f>
        <v/>
      </c>
      <c r="Q29" s="80" t="str">
        <f>IF(AND(初始录入!$M$12="试卷",$A29&lt;&gt;"",Q$6&lt;&gt;""),成绩录入!BO33,"")</f>
        <v/>
      </c>
      <c r="R29" s="80" t="str">
        <f>IF(AND(初始录入!$M$12="试卷",$A29&lt;&gt;"",R$6&lt;&gt;""),成绩录入!BP33,"")</f>
        <v/>
      </c>
      <c r="S29" s="80" t="str">
        <f>IF(AND(初始录入!$M$12="试卷",$A29&lt;&gt;"",S$6&lt;&gt;""),成绩录入!BQ33,"")</f>
        <v/>
      </c>
      <c r="T29" s="80" t="str">
        <f>IF(AND(初始录入!$M$12="试卷",$A29&lt;&gt;"",T$6&lt;&gt;""),成绩录入!BR33,"")</f>
        <v/>
      </c>
      <c r="U29" s="80" t="str">
        <f>IF(AND(初始录入!$M$12="试卷",$A29&lt;&gt;"",U$6&lt;&gt;""),成绩录入!BS33,"")</f>
        <v/>
      </c>
      <c r="V29" s="80" t="str">
        <f>IF(AND(初始录入!$M$12="试卷",$A29&lt;&gt;"",V$6&lt;&gt;""),成绩录入!BT33,"")</f>
        <v/>
      </c>
      <c r="W29" s="80" t="str">
        <f>IF(AND(初始录入!$M$12="试卷",$A29&lt;&gt;"",W$6&lt;&gt;""),成绩录入!BU33,"")</f>
        <v/>
      </c>
      <c r="X29" s="80" t="str">
        <f>IF(AND(初始录入!$M$12="试卷",$A29&lt;&gt;"",X$6&lt;&gt;""),成绩录入!BV33,"")</f>
        <v/>
      </c>
      <c r="Y29" s="80" t="str">
        <f>IF(AND(初始录入!$M$12="试卷",$A29&lt;&gt;"",Y$6&lt;&gt;""),成绩录入!BW33,"")</f>
        <v/>
      </c>
      <c r="Z29" s="80" t="str">
        <f>IF(AND(初始录入!$M$12="试卷",$A29&lt;&gt;"",Z$6&lt;&gt;""),成绩录入!BX33,"")</f>
        <v/>
      </c>
      <c r="AA29" s="80" t="str">
        <f>IF(AND(初始录入!$M$12="试卷",$A29&lt;&gt;"",AA$6&lt;&gt;""),成绩录入!BY33,"")</f>
        <v/>
      </c>
      <c r="AB29" s="80" t="str">
        <f>IF(AND(初始录入!$M$12="试卷",$A29&lt;&gt;"",AB$6&lt;&gt;""),成绩录入!BZ33,"")</f>
        <v/>
      </c>
      <c r="AC29" s="80" t="str">
        <f>IF(AND(初始录入!$M$12="试卷",$A29&lt;&gt;"",AC$6&lt;&gt;""),成绩录入!CA33,"")</f>
        <v/>
      </c>
      <c r="AD29" s="80" t="str">
        <f>IF(AND(初始录入!$M$12="试卷",$A29&lt;&gt;"",AD$6&lt;&gt;""),成绩录入!CB33,"")</f>
        <v/>
      </c>
      <c r="AE29" s="80" t="str">
        <f>IF(AND(初始录入!$M$12="试卷",$A29&lt;&gt;"",AE$6&lt;&gt;""),成绩录入!CC33,"")</f>
        <v/>
      </c>
      <c r="AF29" s="80" t="str">
        <f>IF(AND(初始录入!$M$12="试卷",$A29&lt;&gt;"",AF$6&lt;&gt;""),成绩录入!CD33,"")</f>
        <v/>
      </c>
      <c r="AG29" s="80" t="str">
        <f>IF(AND(初始录入!$M$12="试卷",$A29&lt;&gt;"",AG$6&lt;&gt;""),成绩录入!CE33,"")</f>
        <v/>
      </c>
      <c r="AH29" s="80" t="str">
        <f>IF(AND(初始录入!$M$12="试卷",$A29&lt;&gt;"",AH$6&lt;&gt;""),成绩录入!CF33,"")</f>
        <v/>
      </c>
      <c r="AI29" s="80" t="str">
        <f>IF(AND(初始录入!$M$12="试卷",$A29&lt;&gt;"",AI$6&lt;&gt;""),成绩录入!CG33,"")</f>
        <v/>
      </c>
      <c r="AJ29" s="80" t="str">
        <f>IF(AND(初始录入!$M$12="试卷",$A29&lt;&gt;"",AJ$6&lt;&gt;""),成绩录入!CH33,"")</f>
        <v/>
      </c>
      <c r="AK29" s="80" t="str">
        <f>IF(AND(初始录入!$M$12="试卷",$A29&lt;&gt;"",AK$6&lt;&gt;""),成绩录入!CI33,"")</f>
        <v/>
      </c>
      <c r="AL29" s="80" t="str">
        <f>IF(AND(初始录入!$M$12="试卷",$A29&lt;&gt;"",AL$6&lt;&gt;""),成绩录入!CJ33,"")</f>
        <v/>
      </c>
      <c r="AM29" s="80" t="str">
        <f>IF(AND(初始录入!$M$12="试卷",$A29&lt;&gt;"",AM$6&lt;&gt;""),成绩录入!CK33,"")</f>
        <v/>
      </c>
      <c r="AN29" s="80" t="str">
        <f>IF(AND(初始录入!$M$12="试卷",$A29&lt;&gt;"",AN$6&lt;&gt;""),成绩录入!CL33,"")</f>
        <v/>
      </c>
      <c r="AO29" s="80" t="str">
        <f>IF(AND(初始录入!$M$12="试卷",$A29&lt;&gt;"",AO$6&lt;&gt;""),成绩录入!CM33,"")</f>
        <v/>
      </c>
      <c r="AP29" s="80" t="str">
        <f>IF(AND(初始录入!$M$12="试卷",$A29&lt;&gt;"",AP$6&lt;&gt;""),成绩录入!CN33,"")</f>
        <v/>
      </c>
      <c r="AQ29" s="80" t="str">
        <f>IF(AND(初始录入!$M$12="试卷",$A29&lt;&gt;"",AQ$6&lt;&gt;""),成绩录入!CO33,"")</f>
        <v/>
      </c>
      <c r="AR29" s="80" t="str">
        <f>IF(AND(初始录入!$M$12="试卷",$A29&lt;&gt;"",AR$6&lt;&gt;""),成绩录入!CP33,"")</f>
        <v/>
      </c>
      <c r="AS29" s="80" t="str">
        <f>IF(AND(初始录入!$M$12="试卷",$A29&lt;&gt;"",AS$6&lt;&gt;""),成绩录入!CQ33,"")</f>
        <v/>
      </c>
      <c r="AT29" s="80" t="str">
        <f>IF(AND(初始录入!$M$12="试卷",$A29&lt;&gt;"",AT$6&lt;&gt;""),成绩录入!CR33,"")</f>
        <v/>
      </c>
      <c r="AU29" s="80" t="str">
        <f>IF(AND(初始录入!$M$12="试卷",$A29&lt;&gt;"",AU$6&lt;&gt;""),成绩录入!CS33,"")</f>
        <v/>
      </c>
      <c r="AV29" s="80" t="str">
        <f>IF(AND(初始录入!$M$12="试卷",$A29&lt;&gt;"",AV$6&lt;&gt;""),成绩录入!CT33,"")</f>
        <v/>
      </c>
      <c r="AW29" s="80" t="str">
        <f>IF(AND(初始录入!$M$12="试卷",$A29&lt;&gt;"",AW$6&lt;&gt;""),成绩录入!CU33,"")</f>
        <v/>
      </c>
      <c r="AX29" s="80" t="str">
        <f>IF(AND(初始录入!$M$12="试卷",$A29&lt;&gt;"",AX$6&lt;&gt;""),成绩录入!CV33,"")</f>
        <v/>
      </c>
      <c r="AY29" s="80" t="str">
        <f>IF(AND(初始录入!$M$12="试卷",$A29&lt;&gt;"",AY$6&lt;&gt;""),成绩录入!CW33,"")</f>
        <v/>
      </c>
      <c r="AZ29" s="80" t="str">
        <f>IF(AND(初始录入!$M$12="试卷",$A29&lt;&gt;"",AZ$6&lt;&gt;""),成绩录入!CX33,"")</f>
        <v/>
      </c>
      <c r="BA29" s="80" t="str">
        <f>IF(AND(初始录入!$M$12="试卷",$A29&lt;&gt;"",BA$6&lt;&gt;""),成绩录入!CY33,"")</f>
        <v/>
      </c>
      <c r="BB29" s="80" t="str">
        <f>IF(AND(初始录入!$M$12="试卷",$A29&lt;&gt;"",BB$6&lt;&gt;""),成绩录入!CZ33,"")</f>
        <v/>
      </c>
      <c r="BC29" s="80" t="str">
        <f>IF(AND(初始录入!$M$12="试卷",$A29&lt;&gt;"",BC$6&lt;&gt;""),成绩录入!DA33,"")</f>
        <v/>
      </c>
      <c r="BD29" s="80" t="str">
        <f>IF(AND(初始录入!$M$12="试卷",$A29&lt;&gt;"",BD$6&lt;&gt;""),成绩录入!DB33,"")</f>
        <v/>
      </c>
      <c r="BE29" s="80" t="str">
        <f>IF(AND(初始录入!$M$12="试卷",$A29&lt;&gt;"",BE$6&lt;&gt;""),成绩录入!DC33,"")</f>
        <v/>
      </c>
      <c r="BF29" s="80" t="str">
        <f>IF(AND(初始录入!$M$12="试卷",$A29&lt;&gt;"",BF$6&lt;&gt;""),成绩录入!DD33,"")</f>
        <v/>
      </c>
      <c r="BG29" s="80" t="str">
        <f>IF(AND(初始录入!$M$12="试卷",$A29&lt;&gt;"",BG$6&lt;&gt;""),成绩录入!DE33,"")</f>
        <v/>
      </c>
      <c r="BH29" s="80" t="str">
        <f>IF(AND(初始录入!$M$12="试卷",$A29&lt;&gt;"",BH$6&lt;&gt;""),成绩录入!DF33,"")</f>
        <v/>
      </c>
      <c r="BI29" s="80" t="str">
        <f>IF(AND(初始录入!$M$12="试卷",$A29&lt;&gt;"",BI$6&lt;&gt;""),成绩录入!DG33,"")</f>
        <v/>
      </c>
      <c r="BJ29" s="80" t="str">
        <f>IF(AND(初始录入!$M$12="试卷",$A29&lt;&gt;"",BJ$6&lt;&gt;""),成绩录入!DH33,"")</f>
        <v/>
      </c>
      <c r="BK29" s="80" t="str">
        <f>IF(AND(初始录入!$M$12="试卷",$A29&lt;&gt;"",BK$6&lt;&gt;""),成绩录入!DI33,"")</f>
        <v/>
      </c>
      <c r="BL29" s="80" t="str">
        <f>IF(AND(初始录入!$M$12="试卷",$A29&lt;&gt;"",BL$6&lt;&gt;""),成绩录入!DJ33,"")</f>
        <v/>
      </c>
      <c r="BM29" s="80" t="str">
        <f>IF(AND(初始录入!$M$12="试卷",$A29&lt;&gt;"",BM$6&lt;&gt;""),成绩录入!DK33,"")</f>
        <v/>
      </c>
      <c r="BN29" s="80" t="str">
        <f>IF(AND(初始录入!$M$12="试卷",$A29&lt;&gt;"",BN$6&lt;&gt;""),成绩录入!DL33,"")</f>
        <v/>
      </c>
      <c r="BO29" s="80" t="str">
        <f>IF(AND(初始录入!$M$12="试卷",$A29&lt;&gt;"",BO$6&lt;&gt;""),成绩录入!DM33,"")</f>
        <v/>
      </c>
      <c r="BP29" s="80" t="str">
        <f>IF(AND(初始录入!$M$12="试卷",$A29&lt;&gt;"",BP$6&lt;&gt;""),成绩录入!DN33,"")</f>
        <v/>
      </c>
      <c r="BQ29" s="80" t="str">
        <f>IF(AND(初始录入!$M$12="试卷",$A29&lt;&gt;"",BQ$6&lt;&gt;""),成绩录入!DO33,"")</f>
        <v/>
      </c>
      <c r="BR29" s="80" t="str">
        <f>IF(AND(初始录入!$M$12="试卷",$A29&lt;&gt;"",BR$6&lt;&gt;""),成绩录入!DP33,"")</f>
        <v/>
      </c>
      <c r="BS29" s="80" t="str">
        <f>IF(AND(初始录入!$M$12="试卷",$A29&lt;&gt;"",BS$6&lt;&gt;""),成绩录入!DQ33,"")</f>
        <v/>
      </c>
      <c r="BT29" s="80" t="str">
        <f>IF(AND(初始录入!$M$12="试卷",$A29&lt;&gt;"",BT$6&lt;&gt;""),成绩录入!DR33,"")</f>
        <v/>
      </c>
      <c r="BU29" s="80" t="str">
        <f>IF(AND(初始录入!$M$12="试卷",$A29&lt;&gt;"",BU$6&lt;&gt;""),成绩录入!DS33,"")</f>
        <v/>
      </c>
      <c r="BV29" s="80" t="str">
        <f>IF(AND(初始录入!$M$12="试卷",$A29&lt;&gt;"",BV$6&lt;&gt;""),成绩录入!DT33,"")</f>
        <v/>
      </c>
      <c r="BW29" s="80" t="str">
        <f>IF(AND(初始录入!$M$12="试卷",$A29&lt;&gt;"",BW$6&lt;&gt;""),成绩录入!DU33,"")</f>
        <v/>
      </c>
      <c r="BX29" s="80" t="str">
        <f>IF(AND(初始录入!$M$12="试卷",$A29&lt;&gt;"",BX$6&lt;&gt;""),成绩录入!DV33,"")</f>
        <v/>
      </c>
      <c r="BY29" s="80" t="str">
        <f>IF(AND(初始录入!$M$12="试卷",$A29&lt;&gt;"",BY$6&lt;&gt;""),成绩录入!DW33,"")</f>
        <v/>
      </c>
      <c r="BZ29" s="80" t="str">
        <f>IF(AND(初始录入!$M$12="试卷",$A29&lt;&gt;"",BZ$6&lt;&gt;""),成绩录入!DX33,"")</f>
        <v/>
      </c>
      <c r="CA29" s="80" t="str">
        <f>IF(AND(初始录入!$M$12="试卷",$A29&lt;&gt;"",CA$6&lt;&gt;""),成绩录入!DY33,"")</f>
        <v/>
      </c>
      <c r="CB29" s="80" t="str">
        <f>IF(AND(初始录入!$M$12="试卷",$A29&lt;&gt;"",CB$6&lt;&gt;""),成绩录入!DZ33,"")</f>
        <v/>
      </c>
      <c r="CC29" s="80" t="str">
        <f>IF(AND(初始录入!$M$12="试卷",$A29&lt;&gt;"",CC$6&lt;&gt;""),成绩录入!EA33,"")</f>
        <v/>
      </c>
      <c r="CD29" s="80" t="str">
        <f>IF(AND(初始录入!$M$12="试卷",$A29&lt;&gt;"",CD$6&lt;&gt;""),成绩录入!EB33,"")</f>
        <v/>
      </c>
      <c r="CE29" s="80" t="str">
        <f>IF(AND(初始录入!$M$12="试卷",$A29&lt;&gt;"",CE$6&lt;&gt;""),成绩录入!EC33,"")</f>
        <v/>
      </c>
      <c r="CF29" s="80" t="str">
        <f>IF(AND(初始录入!$M$12="试卷",$A29&lt;&gt;"",CF$6&lt;&gt;""),成绩录入!ED33,"")</f>
        <v/>
      </c>
      <c r="CG29" s="80" t="str">
        <f>IF(AND(初始录入!$M$12="试卷",$A29&lt;&gt;"",CG$6&lt;&gt;""),成绩录入!EE33,"")</f>
        <v/>
      </c>
      <c r="CH29" s="80" t="str">
        <f>IF(AND(初始录入!$M$12="试卷",$A29&lt;&gt;"",CH$6&lt;&gt;""),成绩录入!EF33,"")</f>
        <v/>
      </c>
      <c r="CI29" s="80" t="str">
        <f>IF(AND(初始录入!$M$12="试卷",$A29&lt;&gt;"",CI$6&lt;&gt;""),成绩录入!EG33,"")</f>
        <v/>
      </c>
      <c r="CJ29" s="80" t="str">
        <f>IF(AND(初始录入!$M$12="试卷",$A29&lt;&gt;"",CJ$6&lt;&gt;""),成绩录入!EH33,"")</f>
        <v/>
      </c>
      <c r="CK29" s="80" t="str">
        <f>IF(AND(初始录入!$M$12="试卷",$A29&lt;&gt;"",CK$6&lt;&gt;""),成绩录入!EI33,"")</f>
        <v/>
      </c>
      <c r="CL29" s="80" t="str">
        <f>IF(AND(初始录入!$M$12="试卷",$A29&lt;&gt;"",CL$6&lt;&gt;""),成绩录入!EJ33,"")</f>
        <v/>
      </c>
      <c r="CM29" s="80" t="str">
        <f>IF(AND(初始录入!$M$12="试卷",$A29&lt;&gt;"",CM$6&lt;&gt;""),成绩录入!EK33,"")</f>
        <v/>
      </c>
      <c r="CN29" s="80" t="str">
        <f>IF(AND(初始录入!$M$12="试卷",$A29&lt;&gt;"",CN$6&lt;&gt;""),成绩录入!EL33,"")</f>
        <v/>
      </c>
      <c r="CO29" s="80" t="str">
        <f>IF(AND(初始录入!$M$12="试卷",$A29&lt;&gt;"",CO$6&lt;&gt;""),成绩录入!EM33,"")</f>
        <v/>
      </c>
      <c r="CP29" s="80" t="str">
        <f>IF(AND(初始录入!$M$12="试卷",$A29&lt;&gt;"",CP$6&lt;&gt;""),成绩录入!EN33,"")</f>
        <v/>
      </c>
      <c r="CQ29" s="80" t="str">
        <f>IF(AND(初始录入!$M$12="试卷",$A29&lt;&gt;"",CQ$6&lt;&gt;""),成绩录入!EO33,"")</f>
        <v/>
      </c>
      <c r="CR29" s="80" t="str">
        <f>IF(AND(初始录入!$M$12="试卷",$A29&lt;&gt;"",CR$6&lt;&gt;""),成绩录入!EP33,"")</f>
        <v/>
      </c>
      <c r="CS29" s="80" t="str">
        <f>IF(AND(初始录入!$M$12="试卷",$A29&lt;&gt;"",CS$6&lt;&gt;""),成绩录入!EQ33,"")</f>
        <v/>
      </c>
      <c r="CT29" s="80" t="str">
        <f>IF(AND(初始录入!$M$12="试卷",$A29&lt;&gt;"",CT$6&lt;&gt;""),成绩录入!ER33,"")</f>
        <v/>
      </c>
      <c r="CU29" s="80" t="str">
        <f>IF(AND(初始录入!$M$12="试卷",$A29&lt;&gt;"",CU$6&lt;&gt;""),成绩录入!ES33,"")</f>
        <v/>
      </c>
      <c r="CV29" s="80" t="str">
        <f>IF(AND(初始录入!$M$12="试卷",$A29&lt;&gt;"",CV$6&lt;&gt;""),成绩录入!ET33,"")</f>
        <v/>
      </c>
      <c r="CW29" s="80" t="str">
        <f>IF(AND(初始录入!$M$12="试卷",$A29&lt;&gt;"",CW$6&lt;&gt;""),成绩录入!EU33,"")</f>
        <v/>
      </c>
      <c r="CX29" s="80" t="str">
        <f>IF(AND(初始录入!$M$12="试卷",$A29&lt;&gt;"",CX$6&lt;&gt;""),成绩录入!EV33,"")</f>
        <v/>
      </c>
      <c r="CY29" s="80" t="str">
        <f>IF(AND(初始录入!$M$12="试卷",$A29&lt;&gt;"",CY$6&lt;&gt;""),成绩录入!EW33,"")</f>
        <v/>
      </c>
      <c r="CZ29" s="80" t="str">
        <f>IF(AND(初始录入!$M$12="试卷",$A29&lt;&gt;"",CZ$6&lt;&gt;""),成绩录入!EX33,"")</f>
        <v/>
      </c>
    </row>
    <row r="30" s="125" customFormat="1" ht="24.95" customHeight="1" spans="1:104">
      <c r="A30" s="80" t="str">
        <f>IF(初始录入!$M$12="试卷",初始录入!A36,"")</f>
        <v/>
      </c>
      <c r="B30" s="80" t="str">
        <f>IF(AND(初始录入!$M$12="试卷",$A30&lt;&gt;""),初始录入!B36,"")</f>
        <v/>
      </c>
      <c r="C30" s="80" t="str">
        <f>IF(AND(初始录入!$M$12="试卷",$A30&lt;&gt;""),初始录入!C36,"")</f>
        <v/>
      </c>
      <c r="D30" s="80" t="str">
        <f t="shared" si="0"/>
        <v/>
      </c>
      <c r="E30" s="80" t="str">
        <f>IF(AND(初始录入!$M$12="试卷",$A30&lt;&gt;"",E$6&lt;&gt;""),成绩录入!BC34,"")</f>
        <v/>
      </c>
      <c r="F30" s="80" t="str">
        <f>IF(AND(初始录入!$M$12="试卷",$A30&lt;&gt;"",F$6&lt;&gt;""),成绩录入!BD34,"")</f>
        <v/>
      </c>
      <c r="G30" s="80" t="str">
        <f>IF(AND(初始录入!$M$12="试卷",$A30&lt;&gt;"",G$6&lt;&gt;""),成绩录入!BE34,"")</f>
        <v/>
      </c>
      <c r="H30" s="80" t="str">
        <f>IF(AND(初始录入!$M$12="试卷",$A30&lt;&gt;"",H$6&lt;&gt;""),成绩录入!BF34,"")</f>
        <v/>
      </c>
      <c r="I30" s="80" t="str">
        <f>IF(AND(初始录入!$M$12="试卷",$A30&lt;&gt;"",I$6&lt;&gt;""),成绩录入!BG34,"")</f>
        <v/>
      </c>
      <c r="J30" s="80" t="str">
        <f>IF(AND(初始录入!$M$12="试卷",$A30&lt;&gt;"",J$6&lt;&gt;""),成绩录入!BH34,"")</f>
        <v/>
      </c>
      <c r="K30" s="80" t="str">
        <f>IF(AND(初始录入!$M$12="试卷",$A30&lt;&gt;"",K$6&lt;&gt;""),成绩录入!BI34,"")</f>
        <v/>
      </c>
      <c r="L30" s="80" t="str">
        <f>IF(AND(初始录入!$M$12="试卷",$A30&lt;&gt;"",L$6&lt;&gt;""),成绩录入!BJ34,"")</f>
        <v/>
      </c>
      <c r="M30" s="80" t="str">
        <f>IF(AND(初始录入!$M$12="试卷",$A30&lt;&gt;"",M$6&lt;&gt;""),成绩录入!BK34,"")</f>
        <v/>
      </c>
      <c r="N30" s="80" t="str">
        <f>IF(AND(初始录入!$M$12="试卷",$A30&lt;&gt;"",N$6&lt;&gt;""),成绩录入!BL34,"")</f>
        <v/>
      </c>
      <c r="O30" s="80" t="str">
        <f>IF(AND(初始录入!$M$12="试卷",$A30&lt;&gt;"",O$6&lt;&gt;""),成绩录入!BM34,"")</f>
        <v/>
      </c>
      <c r="P30" s="80" t="str">
        <f>IF(AND(初始录入!$M$12="试卷",$A30&lt;&gt;"",P$6&lt;&gt;""),成绩录入!BN34,"")</f>
        <v/>
      </c>
      <c r="Q30" s="80" t="str">
        <f>IF(AND(初始录入!$M$12="试卷",$A30&lt;&gt;"",Q$6&lt;&gt;""),成绩录入!BO34,"")</f>
        <v/>
      </c>
      <c r="R30" s="80" t="str">
        <f>IF(AND(初始录入!$M$12="试卷",$A30&lt;&gt;"",R$6&lt;&gt;""),成绩录入!BP34,"")</f>
        <v/>
      </c>
      <c r="S30" s="80" t="str">
        <f>IF(AND(初始录入!$M$12="试卷",$A30&lt;&gt;"",S$6&lt;&gt;""),成绩录入!BQ34,"")</f>
        <v/>
      </c>
      <c r="T30" s="80" t="str">
        <f>IF(AND(初始录入!$M$12="试卷",$A30&lt;&gt;"",T$6&lt;&gt;""),成绩录入!BR34,"")</f>
        <v/>
      </c>
      <c r="U30" s="80" t="str">
        <f>IF(AND(初始录入!$M$12="试卷",$A30&lt;&gt;"",U$6&lt;&gt;""),成绩录入!BS34,"")</f>
        <v/>
      </c>
      <c r="V30" s="80" t="str">
        <f>IF(AND(初始录入!$M$12="试卷",$A30&lt;&gt;"",V$6&lt;&gt;""),成绩录入!BT34,"")</f>
        <v/>
      </c>
      <c r="W30" s="80" t="str">
        <f>IF(AND(初始录入!$M$12="试卷",$A30&lt;&gt;"",W$6&lt;&gt;""),成绩录入!BU34,"")</f>
        <v/>
      </c>
      <c r="X30" s="80" t="str">
        <f>IF(AND(初始录入!$M$12="试卷",$A30&lt;&gt;"",X$6&lt;&gt;""),成绩录入!BV34,"")</f>
        <v/>
      </c>
      <c r="Y30" s="80" t="str">
        <f>IF(AND(初始录入!$M$12="试卷",$A30&lt;&gt;"",Y$6&lt;&gt;""),成绩录入!BW34,"")</f>
        <v/>
      </c>
      <c r="Z30" s="80" t="str">
        <f>IF(AND(初始录入!$M$12="试卷",$A30&lt;&gt;"",Z$6&lt;&gt;""),成绩录入!BX34,"")</f>
        <v/>
      </c>
      <c r="AA30" s="80" t="str">
        <f>IF(AND(初始录入!$M$12="试卷",$A30&lt;&gt;"",AA$6&lt;&gt;""),成绩录入!BY34,"")</f>
        <v/>
      </c>
      <c r="AB30" s="80" t="str">
        <f>IF(AND(初始录入!$M$12="试卷",$A30&lt;&gt;"",AB$6&lt;&gt;""),成绩录入!BZ34,"")</f>
        <v/>
      </c>
      <c r="AC30" s="80" t="str">
        <f>IF(AND(初始录入!$M$12="试卷",$A30&lt;&gt;"",AC$6&lt;&gt;""),成绩录入!CA34,"")</f>
        <v/>
      </c>
      <c r="AD30" s="80" t="str">
        <f>IF(AND(初始录入!$M$12="试卷",$A30&lt;&gt;"",AD$6&lt;&gt;""),成绩录入!CB34,"")</f>
        <v/>
      </c>
      <c r="AE30" s="80" t="str">
        <f>IF(AND(初始录入!$M$12="试卷",$A30&lt;&gt;"",AE$6&lt;&gt;""),成绩录入!CC34,"")</f>
        <v/>
      </c>
      <c r="AF30" s="80" t="str">
        <f>IF(AND(初始录入!$M$12="试卷",$A30&lt;&gt;"",AF$6&lt;&gt;""),成绩录入!CD34,"")</f>
        <v/>
      </c>
      <c r="AG30" s="80" t="str">
        <f>IF(AND(初始录入!$M$12="试卷",$A30&lt;&gt;"",AG$6&lt;&gt;""),成绩录入!CE34,"")</f>
        <v/>
      </c>
      <c r="AH30" s="80" t="str">
        <f>IF(AND(初始录入!$M$12="试卷",$A30&lt;&gt;"",AH$6&lt;&gt;""),成绩录入!CF34,"")</f>
        <v/>
      </c>
      <c r="AI30" s="80" t="str">
        <f>IF(AND(初始录入!$M$12="试卷",$A30&lt;&gt;"",AI$6&lt;&gt;""),成绩录入!CG34,"")</f>
        <v/>
      </c>
      <c r="AJ30" s="80" t="str">
        <f>IF(AND(初始录入!$M$12="试卷",$A30&lt;&gt;"",AJ$6&lt;&gt;""),成绩录入!CH34,"")</f>
        <v/>
      </c>
      <c r="AK30" s="80" t="str">
        <f>IF(AND(初始录入!$M$12="试卷",$A30&lt;&gt;"",AK$6&lt;&gt;""),成绩录入!CI34,"")</f>
        <v/>
      </c>
      <c r="AL30" s="80" t="str">
        <f>IF(AND(初始录入!$M$12="试卷",$A30&lt;&gt;"",AL$6&lt;&gt;""),成绩录入!CJ34,"")</f>
        <v/>
      </c>
      <c r="AM30" s="80" t="str">
        <f>IF(AND(初始录入!$M$12="试卷",$A30&lt;&gt;"",AM$6&lt;&gt;""),成绩录入!CK34,"")</f>
        <v/>
      </c>
      <c r="AN30" s="80" t="str">
        <f>IF(AND(初始录入!$M$12="试卷",$A30&lt;&gt;"",AN$6&lt;&gt;""),成绩录入!CL34,"")</f>
        <v/>
      </c>
      <c r="AO30" s="80" t="str">
        <f>IF(AND(初始录入!$M$12="试卷",$A30&lt;&gt;"",AO$6&lt;&gt;""),成绩录入!CM34,"")</f>
        <v/>
      </c>
      <c r="AP30" s="80" t="str">
        <f>IF(AND(初始录入!$M$12="试卷",$A30&lt;&gt;"",AP$6&lt;&gt;""),成绩录入!CN34,"")</f>
        <v/>
      </c>
      <c r="AQ30" s="80" t="str">
        <f>IF(AND(初始录入!$M$12="试卷",$A30&lt;&gt;"",AQ$6&lt;&gt;""),成绩录入!CO34,"")</f>
        <v/>
      </c>
      <c r="AR30" s="80" t="str">
        <f>IF(AND(初始录入!$M$12="试卷",$A30&lt;&gt;"",AR$6&lt;&gt;""),成绩录入!CP34,"")</f>
        <v/>
      </c>
      <c r="AS30" s="80" t="str">
        <f>IF(AND(初始录入!$M$12="试卷",$A30&lt;&gt;"",AS$6&lt;&gt;""),成绩录入!CQ34,"")</f>
        <v/>
      </c>
      <c r="AT30" s="80" t="str">
        <f>IF(AND(初始录入!$M$12="试卷",$A30&lt;&gt;"",AT$6&lt;&gt;""),成绩录入!CR34,"")</f>
        <v/>
      </c>
      <c r="AU30" s="80" t="str">
        <f>IF(AND(初始录入!$M$12="试卷",$A30&lt;&gt;"",AU$6&lt;&gt;""),成绩录入!CS34,"")</f>
        <v/>
      </c>
      <c r="AV30" s="80" t="str">
        <f>IF(AND(初始录入!$M$12="试卷",$A30&lt;&gt;"",AV$6&lt;&gt;""),成绩录入!CT34,"")</f>
        <v/>
      </c>
      <c r="AW30" s="80" t="str">
        <f>IF(AND(初始录入!$M$12="试卷",$A30&lt;&gt;"",AW$6&lt;&gt;""),成绩录入!CU34,"")</f>
        <v/>
      </c>
      <c r="AX30" s="80" t="str">
        <f>IF(AND(初始录入!$M$12="试卷",$A30&lt;&gt;"",AX$6&lt;&gt;""),成绩录入!CV34,"")</f>
        <v/>
      </c>
      <c r="AY30" s="80" t="str">
        <f>IF(AND(初始录入!$M$12="试卷",$A30&lt;&gt;"",AY$6&lt;&gt;""),成绩录入!CW34,"")</f>
        <v/>
      </c>
      <c r="AZ30" s="80" t="str">
        <f>IF(AND(初始录入!$M$12="试卷",$A30&lt;&gt;"",AZ$6&lt;&gt;""),成绩录入!CX34,"")</f>
        <v/>
      </c>
      <c r="BA30" s="80" t="str">
        <f>IF(AND(初始录入!$M$12="试卷",$A30&lt;&gt;"",BA$6&lt;&gt;""),成绩录入!CY34,"")</f>
        <v/>
      </c>
      <c r="BB30" s="80" t="str">
        <f>IF(AND(初始录入!$M$12="试卷",$A30&lt;&gt;"",BB$6&lt;&gt;""),成绩录入!CZ34,"")</f>
        <v/>
      </c>
      <c r="BC30" s="80" t="str">
        <f>IF(AND(初始录入!$M$12="试卷",$A30&lt;&gt;"",BC$6&lt;&gt;""),成绩录入!DA34,"")</f>
        <v/>
      </c>
      <c r="BD30" s="80" t="str">
        <f>IF(AND(初始录入!$M$12="试卷",$A30&lt;&gt;"",BD$6&lt;&gt;""),成绩录入!DB34,"")</f>
        <v/>
      </c>
      <c r="BE30" s="80" t="str">
        <f>IF(AND(初始录入!$M$12="试卷",$A30&lt;&gt;"",BE$6&lt;&gt;""),成绩录入!DC34,"")</f>
        <v/>
      </c>
      <c r="BF30" s="80" t="str">
        <f>IF(AND(初始录入!$M$12="试卷",$A30&lt;&gt;"",BF$6&lt;&gt;""),成绩录入!DD34,"")</f>
        <v/>
      </c>
      <c r="BG30" s="80" t="str">
        <f>IF(AND(初始录入!$M$12="试卷",$A30&lt;&gt;"",BG$6&lt;&gt;""),成绩录入!DE34,"")</f>
        <v/>
      </c>
      <c r="BH30" s="80" t="str">
        <f>IF(AND(初始录入!$M$12="试卷",$A30&lt;&gt;"",BH$6&lt;&gt;""),成绩录入!DF34,"")</f>
        <v/>
      </c>
      <c r="BI30" s="80" t="str">
        <f>IF(AND(初始录入!$M$12="试卷",$A30&lt;&gt;"",BI$6&lt;&gt;""),成绩录入!DG34,"")</f>
        <v/>
      </c>
      <c r="BJ30" s="80" t="str">
        <f>IF(AND(初始录入!$M$12="试卷",$A30&lt;&gt;"",BJ$6&lt;&gt;""),成绩录入!DH34,"")</f>
        <v/>
      </c>
      <c r="BK30" s="80" t="str">
        <f>IF(AND(初始录入!$M$12="试卷",$A30&lt;&gt;"",BK$6&lt;&gt;""),成绩录入!DI34,"")</f>
        <v/>
      </c>
      <c r="BL30" s="80" t="str">
        <f>IF(AND(初始录入!$M$12="试卷",$A30&lt;&gt;"",BL$6&lt;&gt;""),成绩录入!DJ34,"")</f>
        <v/>
      </c>
      <c r="BM30" s="80" t="str">
        <f>IF(AND(初始录入!$M$12="试卷",$A30&lt;&gt;"",BM$6&lt;&gt;""),成绩录入!DK34,"")</f>
        <v/>
      </c>
      <c r="BN30" s="80" t="str">
        <f>IF(AND(初始录入!$M$12="试卷",$A30&lt;&gt;"",BN$6&lt;&gt;""),成绩录入!DL34,"")</f>
        <v/>
      </c>
      <c r="BO30" s="80" t="str">
        <f>IF(AND(初始录入!$M$12="试卷",$A30&lt;&gt;"",BO$6&lt;&gt;""),成绩录入!DM34,"")</f>
        <v/>
      </c>
      <c r="BP30" s="80" t="str">
        <f>IF(AND(初始录入!$M$12="试卷",$A30&lt;&gt;"",BP$6&lt;&gt;""),成绩录入!DN34,"")</f>
        <v/>
      </c>
      <c r="BQ30" s="80" t="str">
        <f>IF(AND(初始录入!$M$12="试卷",$A30&lt;&gt;"",BQ$6&lt;&gt;""),成绩录入!DO34,"")</f>
        <v/>
      </c>
      <c r="BR30" s="80" t="str">
        <f>IF(AND(初始录入!$M$12="试卷",$A30&lt;&gt;"",BR$6&lt;&gt;""),成绩录入!DP34,"")</f>
        <v/>
      </c>
      <c r="BS30" s="80" t="str">
        <f>IF(AND(初始录入!$M$12="试卷",$A30&lt;&gt;"",BS$6&lt;&gt;""),成绩录入!DQ34,"")</f>
        <v/>
      </c>
      <c r="BT30" s="80" t="str">
        <f>IF(AND(初始录入!$M$12="试卷",$A30&lt;&gt;"",BT$6&lt;&gt;""),成绩录入!DR34,"")</f>
        <v/>
      </c>
      <c r="BU30" s="80" t="str">
        <f>IF(AND(初始录入!$M$12="试卷",$A30&lt;&gt;"",BU$6&lt;&gt;""),成绩录入!DS34,"")</f>
        <v/>
      </c>
      <c r="BV30" s="80" t="str">
        <f>IF(AND(初始录入!$M$12="试卷",$A30&lt;&gt;"",BV$6&lt;&gt;""),成绩录入!DT34,"")</f>
        <v/>
      </c>
      <c r="BW30" s="80" t="str">
        <f>IF(AND(初始录入!$M$12="试卷",$A30&lt;&gt;"",BW$6&lt;&gt;""),成绩录入!DU34,"")</f>
        <v/>
      </c>
      <c r="BX30" s="80" t="str">
        <f>IF(AND(初始录入!$M$12="试卷",$A30&lt;&gt;"",BX$6&lt;&gt;""),成绩录入!DV34,"")</f>
        <v/>
      </c>
      <c r="BY30" s="80" t="str">
        <f>IF(AND(初始录入!$M$12="试卷",$A30&lt;&gt;"",BY$6&lt;&gt;""),成绩录入!DW34,"")</f>
        <v/>
      </c>
      <c r="BZ30" s="80" t="str">
        <f>IF(AND(初始录入!$M$12="试卷",$A30&lt;&gt;"",BZ$6&lt;&gt;""),成绩录入!DX34,"")</f>
        <v/>
      </c>
      <c r="CA30" s="80" t="str">
        <f>IF(AND(初始录入!$M$12="试卷",$A30&lt;&gt;"",CA$6&lt;&gt;""),成绩录入!DY34,"")</f>
        <v/>
      </c>
      <c r="CB30" s="80" t="str">
        <f>IF(AND(初始录入!$M$12="试卷",$A30&lt;&gt;"",CB$6&lt;&gt;""),成绩录入!DZ34,"")</f>
        <v/>
      </c>
      <c r="CC30" s="80" t="str">
        <f>IF(AND(初始录入!$M$12="试卷",$A30&lt;&gt;"",CC$6&lt;&gt;""),成绩录入!EA34,"")</f>
        <v/>
      </c>
      <c r="CD30" s="80" t="str">
        <f>IF(AND(初始录入!$M$12="试卷",$A30&lt;&gt;"",CD$6&lt;&gt;""),成绩录入!EB34,"")</f>
        <v/>
      </c>
      <c r="CE30" s="80" t="str">
        <f>IF(AND(初始录入!$M$12="试卷",$A30&lt;&gt;"",CE$6&lt;&gt;""),成绩录入!EC34,"")</f>
        <v/>
      </c>
      <c r="CF30" s="80" t="str">
        <f>IF(AND(初始录入!$M$12="试卷",$A30&lt;&gt;"",CF$6&lt;&gt;""),成绩录入!ED34,"")</f>
        <v/>
      </c>
      <c r="CG30" s="80" t="str">
        <f>IF(AND(初始录入!$M$12="试卷",$A30&lt;&gt;"",CG$6&lt;&gt;""),成绩录入!EE34,"")</f>
        <v/>
      </c>
      <c r="CH30" s="80" t="str">
        <f>IF(AND(初始录入!$M$12="试卷",$A30&lt;&gt;"",CH$6&lt;&gt;""),成绩录入!EF34,"")</f>
        <v/>
      </c>
      <c r="CI30" s="80" t="str">
        <f>IF(AND(初始录入!$M$12="试卷",$A30&lt;&gt;"",CI$6&lt;&gt;""),成绩录入!EG34,"")</f>
        <v/>
      </c>
      <c r="CJ30" s="80" t="str">
        <f>IF(AND(初始录入!$M$12="试卷",$A30&lt;&gt;"",CJ$6&lt;&gt;""),成绩录入!EH34,"")</f>
        <v/>
      </c>
      <c r="CK30" s="80" t="str">
        <f>IF(AND(初始录入!$M$12="试卷",$A30&lt;&gt;"",CK$6&lt;&gt;""),成绩录入!EI34,"")</f>
        <v/>
      </c>
      <c r="CL30" s="80" t="str">
        <f>IF(AND(初始录入!$M$12="试卷",$A30&lt;&gt;"",CL$6&lt;&gt;""),成绩录入!EJ34,"")</f>
        <v/>
      </c>
      <c r="CM30" s="80" t="str">
        <f>IF(AND(初始录入!$M$12="试卷",$A30&lt;&gt;"",CM$6&lt;&gt;""),成绩录入!EK34,"")</f>
        <v/>
      </c>
      <c r="CN30" s="80" t="str">
        <f>IF(AND(初始录入!$M$12="试卷",$A30&lt;&gt;"",CN$6&lt;&gt;""),成绩录入!EL34,"")</f>
        <v/>
      </c>
      <c r="CO30" s="80" t="str">
        <f>IF(AND(初始录入!$M$12="试卷",$A30&lt;&gt;"",CO$6&lt;&gt;""),成绩录入!EM34,"")</f>
        <v/>
      </c>
      <c r="CP30" s="80" t="str">
        <f>IF(AND(初始录入!$M$12="试卷",$A30&lt;&gt;"",CP$6&lt;&gt;""),成绩录入!EN34,"")</f>
        <v/>
      </c>
      <c r="CQ30" s="80" t="str">
        <f>IF(AND(初始录入!$M$12="试卷",$A30&lt;&gt;"",CQ$6&lt;&gt;""),成绩录入!EO34,"")</f>
        <v/>
      </c>
      <c r="CR30" s="80" t="str">
        <f>IF(AND(初始录入!$M$12="试卷",$A30&lt;&gt;"",CR$6&lt;&gt;""),成绩录入!EP34,"")</f>
        <v/>
      </c>
      <c r="CS30" s="80" t="str">
        <f>IF(AND(初始录入!$M$12="试卷",$A30&lt;&gt;"",CS$6&lt;&gt;""),成绩录入!EQ34,"")</f>
        <v/>
      </c>
      <c r="CT30" s="80" t="str">
        <f>IF(AND(初始录入!$M$12="试卷",$A30&lt;&gt;"",CT$6&lt;&gt;""),成绩录入!ER34,"")</f>
        <v/>
      </c>
      <c r="CU30" s="80" t="str">
        <f>IF(AND(初始录入!$M$12="试卷",$A30&lt;&gt;"",CU$6&lt;&gt;""),成绩录入!ES34,"")</f>
        <v/>
      </c>
      <c r="CV30" s="80" t="str">
        <f>IF(AND(初始录入!$M$12="试卷",$A30&lt;&gt;"",CV$6&lt;&gt;""),成绩录入!ET34,"")</f>
        <v/>
      </c>
      <c r="CW30" s="80" t="str">
        <f>IF(AND(初始录入!$M$12="试卷",$A30&lt;&gt;"",CW$6&lt;&gt;""),成绩录入!EU34,"")</f>
        <v/>
      </c>
      <c r="CX30" s="80" t="str">
        <f>IF(AND(初始录入!$M$12="试卷",$A30&lt;&gt;"",CX$6&lt;&gt;""),成绩录入!EV34,"")</f>
        <v/>
      </c>
      <c r="CY30" s="80" t="str">
        <f>IF(AND(初始录入!$M$12="试卷",$A30&lt;&gt;"",CY$6&lt;&gt;""),成绩录入!EW34,"")</f>
        <v/>
      </c>
      <c r="CZ30" s="80" t="str">
        <f>IF(AND(初始录入!$M$12="试卷",$A30&lt;&gt;"",CZ$6&lt;&gt;""),成绩录入!EX34,"")</f>
        <v/>
      </c>
    </row>
    <row r="31" s="125" customFormat="1" ht="24.95" customHeight="1" spans="1:104">
      <c r="A31" s="80" t="str">
        <f>IF(初始录入!$M$12="试卷",初始录入!A37,"")</f>
        <v/>
      </c>
      <c r="B31" s="80" t="str">
        <f>IF(AND(初始录入!$M$12="试卷",$A31&lt;&gt;""),初始录入!B37,"")</f>
        <v/>
      </c>
      <c r="C31" s="80" t="str">
        <f>IF(AND(初始录入!$M$12="试卷",$A31&lt;&gt;""),初始录入!C37,"")</f>
        <v/>
      </c>
      <c r="D31" s="80" t="str">
        <f t="shared" si="0"/>
        <v/>
      </c>
      <c r="E31" s="80" t="str">
        <f>IF(AND(初始录入!$M$12="试卷",$A31&lt;&gt;"",E$6&lt;&gt;""),成绩录入!BC35,"")</f>
        <v/>
      </c>
      <c r="F31" s="80" t="str">
        <f>IF(AND(初始录入!$M$12="试卷",$A31&lt;&gt;"",F$6&lt;&gt;""),成绩录入!BD35,"")</f>
        <v/>
      </c>
      <c r="G31" s="80" t="str">
        <f>IF(AND(初始录入!$M$12="试卷",$A31&lt;&gt;"",G$6&lt;&gt;""),成绩录入!BE35,"")</f>
        <v/>
      </c>
      <c r="H31" s="80" t="str">
        <f>IF(AND(初始录入!$M$12="试卷",$A31&lt;&gt;"",H$6&lt;&gt;""),成绩录入!BF35,"")</f>
        <v/>
      </c>
      <c r="I31" s="80" t="str">
        <f>IF(AND(初始录入!$M$12="试卷",$A31&lt;&gt;"",I$6&lt;&gt;""),成绩录入!BG35,"")</f>
        <v/>
      </c>
      <c r="J31" s="80" t="str">
        <f>IF(AND(初始录入!$M$12="试卷",$A31&lt;&gt;"",J$6&lt;&gt;""),成绩录入!BH35,"")</f>
        <v/>
      </c>
      <c r="K31" s="80" t="str">
        <f>IF(AND(初始录入!$M$12="试卷",$A31&lt;&gt;"",K$6&lt;&gt;""),成绩录入!BI35,"")</f>
        <v/>
      </c>
      <c r="L31" s="80" t="str">
        <f>IF(AND(初始录入!$M$12="试卷",$A31&lt;&gt;"",L$6&lt;&gt;""),成绩录入!BJ35,"")</f>
        <v/>
      </c>
      <c r="M31" s="80" t="str">
        <f>IF(AND(初始录入!$M$12="试卷",$A31&lt;&gt;"",M$6&lt;&gt;""),成绩录入!BK35,"")</f>
        <v/>
      </c>
      <c r="N31" s="80" t="str">
        <f>IF(AND(初始录入!$M$12="试卷",$A31&lt;&gt;"",N$6&lt;&gt;""),成绩录入!BL35,"")</f>
        <v/>
      </c>
      <c r="O31" s="80" t="str">
        <f>IF(AND(初始录入!$M$12="试卷",$A31&lt;&gt;"",O$6&lt;&gt;""),成绩录入!BM35,"")</f>
        <v/>
      </c>
      <c r="P31" s="80" t="str">
        <f>IF(AND(初始录入!$M$12="试卷",$A31&lt;&gt;"",P$6&lt;&gt;""),成绩录入!BN35,"")</f>
        <v/>
      </c>
      <c r="Q31" s="80" t="str">
        <f>IF(AND(初始录入!$M$12="试卷",$A31&lt;&gt;"",Q$6&lt;&gt;""),成绩录入!BO35,"")</f>
        <v/>
      </c>
      <c r="R31" s="80" t="str">
        <f>IF(AND(初始录入!$M$12="试卷",$A31&lt;&gt;"",R$6&lt;&gt;""),成绩录入!BP35,"")</f>
        <v/>
      </c>
      <c r="S31" s="80" t="str">
        <f>IF(AND(初始录入!$M$12="试卷",$A31&lt;&gt;"",S$6&lt;&gt;""),成绩录入!BQ35,"")</f>
        <v/>
      </c>
      <c r="T31" s="80" t="str">
        <f>IF(AND(初始录入!$M$12="试卷",$A31&lt;&gt;"",T$6&lt;&gt;""),成绩录入!BR35,"")</f>
        <v/>
      </c>
      <c r="U31" s="80" t="str">
        <f>IF(AND(初始录入!$M$12="试卷",$A31&lt;&gt;"",U$6&lt;&gt;""),成绩录入!BS35,"")</f>
        <v/>
      </c>
      <c r="V31" s="80" t="str">
        <f>IF(AND(初始录入!$M$12="试卷",$A31&lt;&gt;"",V$6&lt;&gt;""),成绩录入!BT35,"")</f>
        <v/>
      </c>
      <c r="W31" s="80" t="str">
        <f>IF(AND(初始录入!$M$12="试卷",$A31&lt;&gt;"",W$6&lt;&gt;""),成绩录入!BU35,"")</f>
        <v/>
      </c>
      <c r="X31" s="80" t="str">
        <f>IF(AND(初始录入!$M$12="试卷",$A31&lt;&gt;"",X$6&lt;&gt;""),成绩录入!BV35,"")</f>
        <v/>
      </c>
      <c r="Y31" s="80" t="str">
        <f>IF(AND(初始录入!$M$12="试卷",$A31&lt;&gt;"",Y$6&lt;&gt;""),成绩录入!BW35,"")</f>
        <v/>
      </c>
      <c r="Z31" s="80" t="str">
        <f>IF(AND(初始录入!$M$12="试卷",$A31&lt;&gt;"",Z$6&lt;&gt;""),成绩录入!BX35,"")</f>
        <v/>
      </c>
      <c r="AA31" s="80" t="str">
        <f>IF(AND(初始录入!$M$12="试卷",$A31&lt;&gt;"",AA$6&lt;&gt;""),成绩录入!BY35,"")</f>
        <v/>
      </c>
      <c r="AB31" s="80" t="str">
        <f>IF(AND(初始录入!$M$12="试卷",$A31&lt;&gt;"",AB$6&lt;&gt;""),成绩录入!BZ35,"")</f>
        <v/>
      </c>
      <c r="AC31" s="80" t="str">
        <f>IF(AND(初始录入!$M$12="试卷",$A31&lt;&gt;"",AC$6&lt;&gt;""),成绩录入!CA35,"")</f>
        <v/>
      </c>
      <c r="AD31" s="80" t="str">
        <f>IF(AND(初始录入!$M$12="试卷",$A31&lt;&gt;"",AD$6&lt;&gt;""),成绩录入!CB35,"")</f>
        <v/>
      </c>
      <c r="AE31" s="80" t="str">
        <f>IF(AND(初始录入!$M$12="试卷",$A31&lt;&gt;"",AE$6&lt;&gt;""),成绩录入!CC35,"")</f>
        <v/>
      </c>
      <c r="AF31" s="80" t="str">
        <f>IF(AND(初始录入!$M$12="试卷",$A31&lt;&gt;"",AF$6&lt;&gt;""),成绩录入!CD35,"")</f>
        <v/>
      </c>
      <c r="AG31" s="80" t="str">
        <f>IF(AND(初始录入!$M$12="试卷",$A31&lt;&gt;"",AG$6&lt;&gt;""),成绩录入!CE35,"")</f>
        <v/>
      </c>
      <c r="AH31" s="80" t="str">
        <f>IF(AND(初始录入!$M$12="试卷",$A31&lt;&gt;"",AH$6&lt;&gt;""),成绩录入!CF35,"")</f>
        <v/>
      </c>
      <c r="AI31" s="80" t="str">
        <f>IF(AND(初始录入!$M$12="试卷",$A31&lt;&gt;"",AI$6&lt;&gt;""),成绩录入!CG35,"")</f>
        <v/>
      </c>
      <c r="AJ31" s="80" t="str">
        <f>IF(AND(初始录入!$M$12="试卷",$A31&lt;&gt;"",AJ$6&lt;&gt;""),成绩录入!CH35,"")</f>
        <v/>
      </c>
      <c r="AK31" s="80" t="str">
        <f>IF(AND(初始录入!$M$12="试卷",$A31&lt;&gt;"",AK$6&lt;&gt;""),成绩录入!CI35,"")</f>
        <v/>
      </c>
      <c r="AL31" s="80" t="str">
        <f>IF(AND(初始录入!$M$12="试卷",$A31&lt;&gt;"",AL$6&lt;&gt;""),成绩录入!CJ35,"")</f>
        <v/>
      </c>
      <c r="AM31" s="80" t="str">
        <f>IF(AND(初始录入!$M$12="试卷",$A31&lt;&gt;"",AM$6&lt;&gt;""),成绩录入!CK35,"")</f>
        <v/>
      </c>
      <c r="AN31" s="80" t="str">
        <f>IF(AND(初始录入!$M$12="试卷",$A31&lt;&gt;"",AN$6&lt;&gt;""),成绩录入!CL35,"")</f>
        <v/>
      </c>
      <c r="AO31" s="80" t="str">
        <f>IF(AND(初始录入!$M$12="试卷",$A31&lt;&gt;"",AO$6&lt;&gt;""),成绩录入!CM35,"")</f>
        <v/>
      </c>
      <c r="AP31" s="80" t="str">
        <f>IF(AND(初始录入!$M$12="试卷",$A31&lt;&gt;"",AP$6&lt;&gt;""),成绩录入!CN35,"")</f>
        <v/>
      </c>
      <c r="AQ31" s="80" t="str">
        <f>IF(AND(初始录入!$M$12="试卷",$A31&lt;&gt;"",AQ$6&lt;&gt;""),成绩录入!CO35,"")</f>
        <v/>
      </c>
      <c r="AR31" s="80" t="str">
        <f>IF(AND(初始录入!$M$12="试卷",$A31&lt;&gt;"",AR$6&lt;&gt;""),成绩录入!CP35,"")</f>
        <v/>
      </c>
      <c r="AS31" s="80" t="str">
        <f>IF(AND(初始录入!$M$12="试卷",$A31&lt;&gt;"",AS$6&lt;&gt;""),成绩录入!CQ35,"")</f>
        <v/>
      </c>
      <c r="AT31" s="80" t="str">
        <f>IF(AND(初始录入!$M$12="试卷",$A31&lt;&gt;"",AT$6&lt;&gt;""),成绩录入!CR35,"")</f>
        <v/>
      </c>
      <c r="AU31" s="80" t="str">
        <f>IF(AND(初始录入!$M$12="试卷",$A31&lt;&gt;"",AU$6&lt;&gt;""),成绩录入!CS35,"")</f>
        <v/>
      </c>
      <c r="AV31" s="80" t="str">
        <f>IF(AND(初始录入!$M$12="试卷",$A31&lt;&gt;"",AV$6&lt;&gt;""),成绩录入!CT35,"")</f>
        <v/>
      </c>
      <c r="AW31" s="80" t="str">
        <f>IF(AND(初始录入!$M$12="试卷",$A31&lt;&gt;"",AW$6&lt;&gt;""),成绩录入!CU35,"")</f>
        <v/>
      </c>
      <c r="AX31" s="80" t="str">
        <f>IF(AND(初始录入!$M$12="试卷",$A31&lt;&gt;"",AX$6&lt;&gt;""),成绩录入!CV35,"")</f>
        <v/>
      </c>
      <c r="AY31" s="80" t="str">
        <f>IF(AND(初始录入!$M$12="试卷",$A31&lt;&gt;"",AY$6&lt;&gt;""),成绩录入!CW35,"")</f>
        <v/>
      </c>
      <c r="AZ31" s="80" t="str">
        <f>IF(AND(初始录入!$M$12="试卷",$A31&lt;&gt;"",AZ$6&lt;&gt;""),成绩录入!CX35,"")</f>
        <v/>
      </c>
      <c r="BA31" s="80" t="str">
        <f>IF(AND(初始录入!$M$12="试卷",$A31&lt;&gt;"",BA$6&lt;&gt;""),成绩录入!CY35,"")</f>
        <v/>
      </c>
      <c r="BB31" s="80" t="str">
        <f>IF(AND(初始录入!$M$12="试卷",$A31&lt;&gt;"",BB$6&lt;&gt;""),成绩录入!CZ35,"")</f>
        <v/>
      </c>
      <c r="BC31" s="80" t="str">
        <f>IF(AND(初始录入!$M$12="试卷",$A31&lt;&gt;"",BC$6&lt;&gt;""),成绩录入!DA35,"")</f>
        <v/>
      </c>
      <c r="BD31" s="80" t="str">
        <f>IF(AND(初始录入!$M$12="试卷",$A31&lt;&gt;"",BD$6&lt;&gt;""),成绩录入!DB35,"")</f>
        <v/>
      </c>
      <c r="BE31" s="80" t="str">
        <f>IF(AND(初始录入!$M$12="试卷",$A31&lt;&gt;"",BE$6&lt;&gt;""),成绩录入!DC35,"")</f>
        <v/>
      </c>
      <c r="BF31" s="80" t="str">
        <f>IF(AND(初始录入!$M$12="试卷",$A31&lt;&gt;"",BF$6&lt;&gt;""),成绩录入!DD35,"")</f>
        <v/>
      </c>
      <c r="BG31" s="80" t="str">
        <f>IF(AND(初始录入!$M$12="试卷",$A31&lt;&gt;"",BG$6&lt;&gt;""),成绩录入!DE35,"")</f>
        <v/>
      </c>
      <c r="BH31" s="80" t="str">
        <f>IF(AND(初始录入!$M$12="试卷",$A31&lt;&gt;"",BH$6&lt;&gt;""),成绩录入!DF35,"")</f>
        <v/>
      </c>
      <c r="BI31" s="80" t="str">
        <f>IF(AND(初始录入!$M$12="试卷",$A31&lt;&gt;"",BI$6&lt;&gt;""),成绩录入!DG35,"")</f>
        <v/>
      </c>
      <c r="BJ31" s="80" t="str">
        <f>IF(AND(初始录入!$M$12="试卷",$A31&lt;&gt;"",BJ$6&lt;&gt;""),成绩录入!DH35,"")</f>
        <v/>
      </c>
      <c r="BK31" s="80" t="str">
        <f>IF(AND(初始录入!$M$12="试卷",$A31&lt;&gt;"",BK$6&lt;&gt;""),成绩录入!DI35,"")</f>
        <v/>
      </c>
      <c r="BL31" s="80" t="str">
        <f>IF(AND(初始录入!$M$12="试卷",$A31&lt;&gt;"",BL$6&lt;&gt;""),成绩录入!DJ35,"")</f>
        <v/>
      </c>
      <c r="BM31" s="80" t="str">
        <f>IF(AND(初始录入!$M$12="试卷",$A31&lt;&gt;"",BM$6&lt;&gt;""),成绩录入!DK35,"")</f>
        <v/>
      </c>
      <c r="BN31" s="80" t="str">
        <f>IF(AND(初始录入!$M$12="试卷",$A31&lt;&gt;"",BN$6&lt;&gt;""),成绩录入!DL35,"")</f>
        <v/>
      </c>
      <c r="BO31" s="80" t="str">
        <f>IF(AND(初始录入!$M$12="试卷",$A31&lt;&gt;"",BO$6&lt;&gt;""),成绩录入!DM35,"")</f>
        <v/>
      </c>
      <c r="BP31" s="80" t="str">
        <f>IF(AND(初始录入!$M$12="试卷",$A31&lt;&gt;"",BP$6&lt;&gt;""),成绩录入!DN35,"")</f>
        <v/>
      </c>
      <c r="BQ31" s="80" t="str">
        <f>IF(AND(初始录入!$M$12="试卷",$A31&lt;&gt;"",BQ$6&lt;&gt;""),成绩录入!DO35,"")</f>
        <v/>
      </c>
      <c r="BR31" s="80" t="str">
        <f>IF(AND(初始录入!$M$12="试卷",$A31&lt;&gt;"",BR$6&lt;&gt;""),成绩录入!DP35,"")</f>
        <v/>
      </c>
      <c r="BS31" s="80" t="str">
        <f>IF(AND(初始录入!$M$12="试卷",$A31&lt;&gt;"",BS$6&lt;&gt;""),成绩录入!DQ35,"")</f>
        <v/>
      </c>
      <c r="BT31" s="80" t="str">
        <f>IF(AND(初始录入!$M$12="试卷",$A31&lt;&gt;"",BT$6&lt;&gt;""),成绩录入!DR35,"")</f>
        <v/>
      </c>
      <c r="BU31" s="80" t="str">
        <f>IF(AND(初始录入!$M$12="试卷",$A31&lt;&gt;"",BU$6&lt;&gt;""),成绩录入!DS35,"")</f>
        <v/>
      </c>
      <c r="BV31" s="80" t="str">
        <f>IF(AND(初始录入!$M$12="试卷",$A31&lt;&gt;"",BV$6&lt;&gt;""),成绩录入!DT35,"")</f>
        <v/>
      </c>
      <c r="BW31" s="80" t="str">
        <f>IF(AND(初始录入!$M$12="试卷",$A31&lt;&gt;"",BW$6&lt;&gt;""),成绩录入!DU35,"")</f>
        <v/>
      </c>
      <c r="BX31" s="80" t="str">
        <f>IF(AND(初始录入!$M$12="试卷",$A31&lt;&gt;"",BX$6&lt;&gt;""),成绩录入!DV35,"")</f>
        <v/>
      </c>
      <c r="BY31" s="80" t="str">
        <f>IF(AND(初始录入!$M$12="试卷",$A31&lt;&gt;"",BY$6&lt;&gt;""),成绩录入!DW35,"")</f>
        <v/>
      </c>
      <c r="BZ31" s="80" t="str">
        <f>IF(AND(初始录入!$M$12="试卷",$A31&lt;&gt;"",BZ$6&lt;&gt;""),成绩录入!DX35,"")</f>
        <v/>
      </c>
      <c r="CA31" s="80" t="str">
        <f>IF(AND(初始录入!$M$12="试卷",$A31&lt;&gt;"",CA$6&lt;&gt;""),成绩录入!DY35,"")</f>
        <v/>
      </c>
      <c r="CB31" s="80" t="str">
        <f>IF(AND(初始录入!$M$12="试卷",$A31&lt;&gt;"",CB$6&lt;&gt;""),成绩录入!DZ35,"")</f>
        <v/>
      </c>
      <c r="CC31" s="80" t="str">
        <f>IF(AND(初始录入!$M$12="试卷",$A31&lt;&gt;"",CC$6&lt;&gt;""),成绩录入!EA35,"")</f>
        <v/>
      </c>
      <c r="CD31" s="80" t="str">
        <f>IF(AND(初始录入!$M$12="试卷",$A31&lt;&gt;"",CD$6&lt;&gt;""),成绩录入!EB35,"")</f>
        <v/>
      </c>
      <c r="CE31" s="80" t="str">
        <f>IF(AND(初始录入!$M$12="试卷",$A31&lt;&gt;"",CE$6&lt;&gt;""),成绩录入!EC35,"")</f>
        <v/>
      </c>
      <c r="CF31" s="80" t="str">
        <f>IF(AND(初始录入!$M$12="试卷",$A31&lt;&gt;"",CF$6&lt;&gt;""),成绩录入!ED35,"")</f>
        <v/>
      </c>
      <c r="CG31" s="80" t="str">
        <f>IF(AND(初始录入!$M$12="试卷",$A31&lt;&gt;"",CG$6&lt;&gt;""),成绩录入!EE35,"")</f>
        <v/>
      </c>
      <c r="CH31" s="80" t="str">
        <f>IF(AND(初始录入!$M$12="试卷",$A31&lt;&gt;"",CH$6&lt;&gt;""),成绩录入!EF35,"")</f>
        <v/>
      </c>
      <c r="CI31" s="80" t="str">
        <f>IF(AND(初始录入!$M$12="试卷",$A31&lt;&gt;"",CI$6&lt;&gt;""),成绩录入!EG35,"")</f>
        <v/>
      </c>
      <c r="CJ31" s="80" t="str">
        <f>IF(AND(初始录入!$M$12="试卷",$A31&lt;&gt;"",CJ$6&lt;&gt;""),成绩录入!EH35,"")</f>
        <v/>
      </c>
      <c r="CK31" s="80" t="str">
        <f>IF(AND(初始录入!$M$12="试卷",$A31&lt;&gt;"",CK$6&lt;&gt;""),成绩录入!EI35,"")</f>
        <v/>
      </c>
      <c r="CL31" s="80" t="str">
        <f>IF(AND(初始录入!$M$12="试卷",$A31&lt;&gt;"",CL$6&lt;&gt;""),成绩录入!EJ35,"")</f>
        <v/>
      </c>
      <c r="CM31" s="80" t="str">
        <f>IF(AND(初始录入!$M$12="试卷",$A31&lt;&gt;"",CM$6&lt;&gt;""),成绩录入!EK35,"")</f>
        <v/>
      </c>
      <c r="CN31" s="80" t="str">
        <f>IF(AND(初始录入!$M$12="试卷",$A31&lt;&gt;"",CN$6&lt;&gt;""),成绩录入!EL35,"")</f>
        <v/>
      </c>
      <c r="CO31" s="80" t="str">
        <f>IF(AND(初始录入!$M$12="试卷",$A31&lt;&gt;"",CO$6&lt;&gt;""),成绩录入!EM35,"")</f>
        <v/>
      </c>
      <c r="CP31" s="80" t="str">
        <f>IF(AND(初始录入!$M$12="试卷",$A31&lt;&gt;"",CP$6&lt;&gt;""),成绩录入!EN35,"")</f>
        <v/>
      </c>
      <c r="CQ31" s="80" t="str">
        <f>IF(AND(初始录入!$M$12="试卷",$A31&lt;&gt;"",CQ$6&lt;&gt;""),成绩录入!EO35,"")</f>
        <v/>
      </c>
      <c r="CR31" s="80" t="str">
        <f>IF(AND(初始录入!$M$12="试卷",$A31&lt;&gt;"",CR$6&lt;&gt;""),成绩录入!EP35,"")</f>
        <v/>
      </c>
      <c r="CS31" s="80" t="str">
        <f>IF(AND(初始录入!$M$12="试卷",$A31&lt;&gt;"",CS$6&lt;&gt;""),成绩录入!EQ35,"")</f>
        <v/>
      </c>
      <c r="CT31" s="80" t="str">
        <f>IF(AND(初始录入!$M$12="试卷",$A31&lt;&gt;"",CT$6&lt;&gt;""),成绩录入!ER35,"")</f>
        <v/>
      </c>
      <c r="CU31" s="80" t="str">
        <f>IF(AND(初始录入!$M$12="试卷",$A31&lt;&gt;"",CU$6&lt;&gt;""),成绩录入!ES35,"")</f>
        <v/>
      </c>
      <c r="CV31" s="80" t="str">
        <f>IF(AND(初始录入!$M$12="试卷",$A31&lt;&gt;"",CV$6&lt;&gt;""),成绩录入!ET35,"")</f>
        <v/>
      </c>
      <c r="CW31" s="80" t="str">
        <f>IF(AND(初始录入!$M$12="试卷",$A31&lt;&gt;"",CW$6&lt;&gt;""),成绩录入!EU35,"")</f>
        <v/>
      </c>
      <c r="CX31" s="80" t="str">
        <f>IF(AND(初始录入!$M$12="试卷",$A31&lt;&gt;"",CX$6&lt;&gt;""),成绩录入!EV35,"")</f>
        <v/>
      </c>
      <c r="CY31" s="80" t="str">
        <f>IF(AND(初始录入!$M$12="试卷",$A31&lt;&gt;"",CY$6&lt;&gt;""),成绩录入!EW35,"")</f>
        <v/>
      </c>
      <c r="CZ31" s="80" t="str">
        <f>IF(AND(初始录入!$M$12="试卷",$A31&lt;&gt;"",CZ$6&lt;&gt;""),成绩录入!EX35,"")</f>
        <v/>
      </c>
    </row>
    <row r="32" s="125" customFormat="1" ht="24.95" customHeight="1" spans="1:104">
      <c r="A32" s="80" t="str">
        <f>IF(初始录入!$M$12="试卷",初始录入!A38,"")</f>
        <v/>
      </c>
      <c r="B32" s="80" t="str">
        <f>IF(AND(初始录入!$M$12="试卷",$A32&lt;&gt;""),初始录入!B38,"")</f>
        <v/>
      </c>
      <c r="C32" s="80" t="str">
        <f>IF(AND(初始录入!$M$12="试卷",$A32&lt;&gt;""),初始录入!C38,"")</f>
        <v/>
      </c>
      <c r="D32" s="80" t="str">
        <f t="shared" si="0"/>
        <v/>
      </c>
      <c r="E32" s="80" t="str">
        <f>IF(AND(初始录入!$M$12="试卷",$A32&lt;&gt;"",E$6&lt;&gt;""),成绩录入!BC36,"")</f>
        <v/>
      </c>
      <c r="F32" s="80" t="str">
        <f>IF(AND(初始录入!$M$12="试卷",$A32&lt;&gt;"",F$6&lt;&gt;""),成绩录入!BD36,"")</f>
        <v/>
      </c>
      <c r="G32" s="80" t="str">
        <f>IF(AND(初始录入!$M$12="试卷",$A32&lt;&gt;"",G$6&lt;&gt;""),成绩录入!BE36,"")</f>
        <v/>
      </c>
      <c r="H32" s="80" t="str">
        <f>IF(AND(初始录入!$M$12="试卷",$A32&lt;&gt;"",H$6&lt;&gt;""),成绩录入!BF36,"")</f>
        <v/>
      </c>
      <c r="I32" s="80" t="str">
        <f>IF(AND(初始录入!$M$12="试卷",$A32&lt;&gt;"",I$6&lt;&gt;""),成绩录入!BG36,"")</f>
        <v/>
      </c>
      <c r="J32" s="80" t="str">
        <f>IF(AND(初始录入!$M$12="试卷",$A32&lt;&gt;"",J$6&lt;&gt;""),成绩录入!BH36,"")</f>
        <v/>
      </c>
      <c r="K32" s="80" t="str">
        <f>IF(AND(初始录入!$M$12="试卷",$A32&lt;&gt;"",K$6&lt;&gt;""),成绩录入!BI36,"")</f>
        <v/>
      </c>
      <c r="L32" s="80" t="str">
        <f>IF(AND(初始录入!$M$12="试卷",$A32&lt;&gt;"",L$6&lt;&gt;""),成绩录入!BJ36,"")</f>
        <v/>
      </c>
      <c r="M32" s="80" t="str">
        <f>IF(AND(初始录入!$M$12="试卷",$A32&lt;&gt;"",M$6&lt;&gt;""),成绩录入!BK36,"")</f>
        <v/>
      </c>
      <c r="N32" s="80" t="str">
        <f>IF(AND(初始录入!$M$12="试卷",$A32&lt;&gt;"",N$6&lt;&gt;""),成绩录入!BL36,"")</f>
        <v/>
      </c>
      <c r="O32" s="80" t="str">
        <f>IF(AND(初始录入!$M$12="试卷",$A32&lt;&gt;"",O$6&lt;&gt;""),成绩录入!BM36,"")</f>
        <v/>
      </c>
      <c r="P32" s="80" t="str">
        <f>IF(AND(初始录入!$M$12="试卷",$A32&lt;&gt;"",P$6&lt;&gt;""),成绩录入!BN36,"")</f>
        <v/>
      </c>
      <c r="Q32" s="80" t="str">
        <f>IF(AND(初始录入!$M$12="试卷",$A32&lt;&gt;"",Q$6&lt;&gt;""),成绩录入!BO36,"")</f>
        <v/>
      </c>
      <c r="R32" s="80" t="str">
        <f>IF(AND(初始录入!$M$12="试卷",$A32&lt;&gt;"",R$6&lt;&gt;""),成绩录入!BP36,"")</f>
        <v/>
      </c>
      <c r="S32" s="80" t="str">
        <f>IF(AND(初始录入!$M$12="试卷",$A32&lt;&gt;"",S$6&lt;&gt;""),成绩录入!BQ36,"")</f>
        <v/>
      </c>
      <c r="T32" s="80" t="str">
        <f>IF(AND(初始录入!$M$12="试卷",$A32&lt;&gt;"",T$6&lt;&gt;""),成绩录入!BR36,"")</f>
        <v/>
      </c>
      <c r="U32" s="80" t="str">
        <f>IF(AND(初始录入!$M$12="试卷",$A32&lt;&gt;"",U$6&lt;&gt;""),成绩录入!BS36,"")</f>
        <v/>
      </c>
      <c r="V32" s="80" t="str">
        <f>IF(AND(初始录入!$M$12="试卷",$A32&lt;&gt;"",V$6&lt;&gt;""),成绩录入!BT36,"")</f>
        <v/>
      </c>
      <c r="W32" s="80" t="str">
        <f>IF(AND(初始录入!$M$12="试卷",$A32&lt;&gt;"",W$6&lt;&gt;""),成绩录入!BU36,"")</f>
        <v/>
      </c>
      <c r="X32" s="80" t="str">
        <f>IF(AND(初始录入!$M$12="试卷",$A32&lt;&gt;"",X$6&lt;&gt;""),成绩录入!BV36,"")</f>
        <v/>
      </c>
      <c r="Y32" s="80" t="str">
        <f>IF(AND(初始录入!$M$12="试卷",$A32&lt;&gt;"",Y$6&lt;&gt;""),成绩录入!BW36,"")</f>
        <v/>
      </c>
      <c r="Z32" s="80" t="str">
        <f>IF(AND(初始录入!$M$12="试卷",$A32&lt;&gt;"",Z$6&lt;&gt;""),成绩录入!BX36,"")</f>
        <v/>
      </c>
      <c r="AA32" s="80" t="str">
        <f>IF(AND(初始录入!$M$12="试卷",$A32&lt;&gt;"",AA$6&lt;&gt;""),成绩录入!BY36,"")</f>
        <v/>
      </c>
      <c r="AB32" s="80" t="str">
        <f>IF(AND(初始录入!$M$12="试卷",$A32&lt;&gt;"",AB$6&lt;&gt;""),成绩录入!BZ36,"")</f>
        <v/>
      </c>
      <c r="AC32" s="80" t="str">
        <f>IF(AND(初始录入!$M$12="试卷",$A32&lt;&gt;"",AC$6&lt;&gt;""),成绩录入!CA36,"")</f>
        <v/>
      </c>
      <c r="AD32" s="80" t="str">
        <f>IF(AND(初始录入!$M$12="试卷",$A32&lt;&gt;"",AD$6&lt;&gt;""),成绩录入!CB36,"")</f>
        <v/>
      </c>
      <c r="AE32" s="80" t="str">
        <f>IF(AND(初始录入!$M$12="试卷",$A32&lt;&gt;"",AE$6&lt;&gt;""),成绩录入!CC36,"")</f>
        <v/>
      </c>
      <c r="AF32" s="80" t="str">
        <f>IF(AND(初始录入!$M$12="试卷",$A32&lt;&gt;"",AF$6&lt;&gt;""),成绩录入!CD36,"")</f>
        <v/>
      </c>
      <c r="AG32" s="80" t="str">
        <f>IF(AND(初始录入!$M$12="试卷",$A32&lt;&gt;"",AG$6&lt;&gt;""),成绩录入!CE36,"")</f>
        <v/>
      </c>
      <c r="AH32" s="80" t="str">
        <f>IF(AND(初始录入!$M$12="试卷",$A32&lt;&gt;"",AH$6&lt;&gt;""),成绩录入!CF36,"")</f>
        <v/>
      </c>
      <c r="AI32" s="80" t="str">
        <f>IF(AND(初始录入!$M$12="试卷",$A32&lt;&gt;"",AI$6&lt;&gt;""),成绩录入!CG36,"")</f>
        <v/>
      </c>
      <c r="AJ32" s="80" t="str">
        <f>IF(AND(初始录入!$M$12="试卷",$A32&lt;&gt;"",AJ$6&lt;&gt;""),成绩录入!CH36,"")</f>
        <v/>
      </c>
      <c r="AK32" s="80" t="str">
        <f>IF(AND(初始录入!$M$12="试卷",$A32&lt;&gt;"",AK$6&lt;&gt;""),成绩录入!CI36,"")</f>
        <v/>
      </c>
      <c r="AL32" s="80" t="str">
        <f>IF(AND(初始录入!$M$12="试卷",$A32&lt;&gt;"",AL$6&lt;&gt;""),成绩录入!CJ36,"")</f>
        <v/>
      </c>
      <c r="AM32" s="80" t="str">
        <f>IF(AND(初始录入!$M$12="试卷",$A32&lt;&gt;"",AM$6&lt;&gt;""),成绩录入!CK36,"")</f>
        <v/>
      </c>
      <c r="AN32" s="80" t="str">
        <f>IF(AND(初始录入!$M$12="试卷",$A32&lt;&gt;"",AN$6&lt;&gt;""),成绩录入!CL36,"")</f>
        <v/>
      </c>
      <c r="AO32" s="80" t="str">
        <f>IF(AND(初始录入!$M$12="试卷",$A32&lt;&gt;"",AO$6&lt;&gt;""),成绩录入!CM36,"")</f>
        <v/>
      </c>
      <c r="AP32" s="80" t="str">
        <f>IF(AND(初始录入!$M$12="试卷",$A32&lt;&gt;"",AP$6&lt;&gt;""),成绩录入!CN36,"")</f>
        <v/>
      </c>
      <c r="AQ32" s="80" t="str">
        <f>IF(AND(初始录入!$M$12="试卷",$A32&lt;&gt;"",AQ$6&lt;&gt;""),成绩录入!CO36,"")</f>
        <v/>
      </c>
      <c r="AR32" s="80" t="str">
        <f>IF(AND(初始录入!$M$12="试卷",$A32&lt;&gt;"",AR$6&lt;&gt;""),成绩录入!CP36,"")</f>
        <v/>
      </c>
      <c r="AS32" s="80" t="str">
        <f>IF(AND(初始录入!$M$12="试卷",$A32&lt;&gt;"",AS$6&lt;&gt;""),成绩录入!CQ36,"")</f>
        <v/>
      </c>
      <c r="AT32" s="80" t="str">
        <f>IF(AND(初始录入!$M$12="试卷",$A32&lt;&gt;"",AT$6&lt;&gt;""),成绩录入!CR36,"")</f>
        <v/>
      </c>
      <c r="AU32" s="80" t="str">
        <f>IF(AND(初始录入!$M$12="试卷",$A32&lt;&gt;"",AU$6&lt;&gt;""),成绩录入!CS36,"")</f>
        <v/>
      </c>
      <c r="AV32" s="80" t="str">
        <f>IF(AND(初始录入!$M$12="试卷",$A32&lt;&gt;"",AV$6&lt;&gt;""),成绩录入!CT36,"")</f>
        <v/>
      </c>
      <c r="AW32" s="80" t="str">
        <f>IF(AND(初始录入!$M$12="试卷",$A32&lt;&gt;"",AW$6&lt;&gt;""),成绩录入!CU36,"")</f>
        <v/>
      </c>
      <c r="AX32" s="80" t="str">
        <f>IF(AND(初始录入!$M$12="试卷",$A32&lt;&gt;"",AX$6&lt;&gt;""),成绩录入!CV36,"")</f>
        <v/>
      </c>
      <c r="AY32" s="80" t="str">
        <f>IF(AND(初始录入!$M$12="试卷",$A32&lt;&gt;"",AY$6&lt;&gt;""),成绩录入!CW36,"")</f>
        <v/>
      </c>
      <c r="AZ32" s="80" t="str">
        <f>IF(AND(初始录入!$M$12="试卷",$A32&lt;&gt;"",AZ$6&lt;&gt;""),成绩录入!CX36,"")</f>
        <v/>
      </c>
      <c r="BA32" s="80" t="str">
        <f>IF(AND(初始录入!$M$12="试卷",$A32&lt;&gt;"",BA$6&lt;&gt;""),成绩录入!CY36,"")</f>
        <v/>
      </c>
      <c r="BB32" s="80" t="str">
        <f>IF(AND(初始录入!$M$12="试卷",$A32&lt;&gt;"",BB$6&lt;&gt;""),成绩录入!CZ36,"")</f>
        <v/>
      </c>
      <c r="BC32" s="80" t="str">
        <f>IF(AND(初始录入!$M$12="试卷",$A32&lt;&gt;"",BC$6&lt;&gt;""),成绩录入!DA36,"")</f>
        <v/>
      </c>
      <c r="BD32" s="80" t="str">
        <f>IF(AND(初始录入!$M$12="试卷",$A32&lt;&gt;"",BD$6&lt;&gt;""),成绩录入!DB36,"")</f>
        <v/>
      </c>
      <c r="BE32" s="80" t="str">
        <f>IF(AND(初始录入!$M$12="试卷",$A32&lt;&gt;"",BE$6&lt;&gt;""),成绩录入!DC36,"")</f>
        <v/>
      </c>
      <c r="BF32" s="80" t="str">
        <f>IF(AND(初始录入!$M$12="试卷",$A32&lt;&gt;"",BF$6&lt;&gt;""),成绩录入!DD36,"")</f>
        <v/>
      </c>
      <c r="BG32" s="80" t="str">
        <f>IF(AND(初始录入!$M$12="试卷",$A32&lt;&gt;"",BG$6&lt;&gt;""),成绩录入!DE36,"")</f>
        <v/>
      </c>
      <c r="BH32" s="80" t="str">
        <f>IF(AND(初始录入!$M$12="试卷",$A32&lt;&gt;"",BH$6&lt;&gt;""),成绩录入!DF36,"")</f>
        <v/>
      </c>
      <c r="BI32" s="80" t="str">
        <f>IF(AND(初始录入!$M$12="试卷",$A32&lt;&gt;"",BI$6&lt;&gt;""),成绩录入!DG36,"")</f>
        <v/>
      </c>
      <c r="BJ32" s="80" t="str">
        <f>IF(AND(初始录入!$M$12="试卷",$A32&lt;&gt;"",BJ$6&lt;&gt;""),成绩录入!DH36,"")</f>
        <v/>
      </c>
      <c r="BK32" s="80" t="str">
        <f>IF(AND(初始录入!$M$12="试卷",$A32&lt;&gt;"",BK$6&lt;&gt;""),成绩录入!DI36,"")</f>
        <v/>
      </c>
      <c r="BL32" s="80" t="str">
        <f>IF(AND(初始录入!$M$12="试卷",$A32&lt;&gt;"",BL$6&lt;&gt;""),成绩录入!DJ36,"")</f>
        <v/>
      </c>
      <c r="BM32" s="80" t="str">
        <f>IF(AND(初始录入!$M$12="试卷",$A32&lt;&gt;"",BM$6&lt;&gt;""),成绩录入!DK36,"")</f>
        <v/>
      </c>
      <c r="BN32" s="80" t="str">
        <f>IF(AND(初始录入!$M$12="试卷",$A32&lt;&gt;"",BN$6&lt;&gt;""),成绩录入!DL36,"")</f>
        <v/>
      </c>
      <c r="BO32" s="80" t="str">
        <f>IF(AND(初始录入!$M$12="试卷",$A32&lt;&gt;"",BO$6&lt;&gt;""),成绩录入!DM36,"")</f>
        <v/>
      </c>
      <c r="BP32" s="80" t="str">
        <f>IF(AND(初始录入!$M$12="试卷",$A32&lt;&gt;"",BP$6&lt;&gt;""),成绩录入!DN36,"")</f>
        <v/>
      </c>
      <c r="BQ32" s="80" t="str">
        <f>IF(AND(初始录入!$M$12="试卷",$A32&lt;&gt;"",BQ$6&lt;&gt;""),成绩录入!DO36,"")</f>
        <v/>
      </c>
      <c r="BR32" s="80" t="str">
        <f>IF(AND(初始录入!$M$12="试卷",$A32&lt;&gt;"",BR$6&lt;&gt;""),成绩录入!DP36,"")</f>
        <v/>
      </c>
      <c r="BS32" s="80" t="str">
        <f>IF(AND(初始录入!$M$12="试卷",$A32&lt;&gt;"",BS$6&lt;&gt;""),成绩录入!DQ36,"")</f>
        <v/>
      </c>
      <c r="BT32" s="80" t="str">
        <f>IF(AND(初始录入!$M$12="试卷",$A32&lt;&gt;"",BT$6&lt;&gt;""),成绩录入!DR36,"")</f>
        <v/>
      </c>
      <c r="BU32" s="80" t="str">
        <f>IF(AND(初始录入!$M$12="试卷",$A32&lt;&gt;"",BU$6&lt;&gt;""),成绩录入!DS36,"")</f>
        <v/>
      </c>
      <c r="BV32" s="80" t="str">
        <f>IF(AND(初始录入!$M$12="试卷",$A32&lt;&gt;"",BV$6&lt;&gt;""),成绩录入!DT36,"")</f>
        <v/>
      </c>
      <c r="BW32" s="80" t="str">
        <f>IF(AND(初始录入!$M$12="试卷",$A32&lt;&gt;"",BW$6&lt;&gt;""),成绩录入!DU36,"")</f>
        <v/>
      </c>
      <c r="BX32" s="80" t="str">
        <f>IF(AND(初始录入!$M$12="试卷",$A32&lt;&gt;"",BX$6&lt;&gt;""),成绩录入!DV36,"")</f>
        <v/>
      </c>
      <c r="BY32" s="80" t="str">
        <f>IF(AND(初始录入!$M$12="试卷",$A32&lt;&gt;"",BY$6&lt;&gt;""),成绩录入!DW36,"")</f>
        <v/>
      </c>
      <c r="BZ32" s="80" t="str">
        <f>IF(AND(初始录入!$M$12="试卷",$A32&lt;&gt;"",BZ$6&lt;&gt;""),成绩录入!DX36,"")</f>
        <v/>
      </c>
      <c r="CA32" s="80" t="str">
        <f>IF(AND(初始录入!$M$12="试卷",$A32&lt;&gt;"",CA$6&lt;&gt;""),成绩录入!DY36,"")</f>
        <v/>
      </c>
      <c r="CB32" s="80" t="str">
        <f>IF(AND(初始录入!$M$12="试卷",$A32&lt;&gt;"",CB$6&lt;&gt;""),成绩录入!DZ36,"")</f>
        <v/>
      </c>
      <c r="CC32" s="80" t="str">
        <f>IF(AND(初始录入!$M$12="试卷",$A32&lt;&gt;"",CC$6&lt;&gt;""),成绩录入!EA36,"")</f>
        <v/>
      </c>
      <c r="CD32" s="80" t="str">
        <f>IF(AND(初始录入!$M$12="试卷",$A32&lt;&gt;"",CD$6&lt;&gt;""),成绩录入!EB36,"")</f>
        <v/>
      </c>
      <c r="CE32" s="80" t="str">
        <f>IF(AND(初始录入!$M$12="试卷",$A32&lt;&gt;"",CE$6&lt;&gt;""),成绩录入!EC36,"")</f>
        <v/>
      </c>
      <c r="CF32" s="80" t="str">
        <f>IF(AND(初始录入!$M$12="试卷",$A32&lt;&gt;"",CF$6&lt;&gt;""),成绩录入!ED36,"")</f>
        <v/>
      </c>
      <c r="CG32" s="80" t="str">
        <f>IF(AND(初始录入!$M$12="试卷",$A32&lt;&gt;"",CG$6&lt;&gt;""),成绩录入!EE36,"")</f>
        <v/>
      </c>
      <c r="CH32" s="80" t="str">
        <f>IF(AND(初始录入!$M$12="试卷",$A32&lt;&gt;"",CH$6&lt;&gt;""),成绩录入!EF36,"")</f>
        <v/>
      </c>
      <c r="CI32" s="80" t="str">
        <f>IF(AND(初始录入!$M$12="试卷",$A32&lt;&gt;"",CI$6&lt;&gt;""),成绩录入!EG36,"")</f>
        <v/>
      </c>
      <c r="CJ32" s="80" t="str">
        <f>IF(AND(初始录入!$M$12="试卷",$A32&lt;&gt;"",CJ$6&lt;&gt;""),成绩录入!EH36,"")</f>
        <v/>
      </c>
      <c r="CK32" s="80" t="str">
        <f>IF(AND(初始录入!$M$12="试卷",$A32&lt;&gt;"",CK$6&lt;&gt;""),成绩录入!EI36,"")</f>
        <v/>
      </c>
      <c r="CL32" s="80" t="str">
        <f>IF(AND(初始录入!$M$12="试卷",$A32&lt;&gt;"",CL$6&lt;&gt;""),成绩录入!EJ36,"")</f>
        <v/>
      </c>
      <c r="CM32" s="80" t="str">
        <f>IF(AND(初始录入!$M$12="试卷",$A32&lt;&gt;"",CM$6&lt;&gt;""),成绩录入!EK36,"")</f>
        <v/>
      </c>
      <c r="CN32" s="80" t="str">
        <f>IF(AND(初始录入!$M$12="试卷",$A32&lt;&gt;"",CN$6&lt;&gt;""),成绩录入!EL36,"")</f>
        <v/>
      </c>
      <c r="CO32" s="80" t="str">
        <f>IF(AND(初始录入!$M$12="试卷",$A32&lt;&gt;"",CO$6&lt;&gt;""),成绩录入!EM36,"")</f>
        <v/>
      </c>
      <c r="CP32" s="80" t="str">
        <f>IF(AND(初始录入!$M$12="试卷",$A32&lt;&gt;"",CP$6&lt;&gt;""),成绩录入!EN36,"")</f>
        <v/>
      </c>
      <c r="CQ32" s="80" t="str">
        <f>IF(AND(初始录入!$M$12="试卷",$A32&lt;&gt;"",CQ$6&lt;&gt;""),成绩录入!EO36,"")</f>
        <v/>
      </c>
      <c r="CR32" s="80" t="str">
        <f>IF(AND(初始录入!$M$12="试卷",$A32&lt;&gt;"",CR$6&lt;&gt;""),成绩录入!EP36,"")</f>
        <v/>
      </c>
      <c r="CS32" s="80" t="str">
        <f>IF(AND(初始录入!$M$12="试卷",$A32&lt;&gt;"",CS$6&lt;&gt;""),成绩录入!EQ36,"")</f>
        <v/>
      </c>
      <c r="CT32" s="80" t="str">
        <f>IF(AND(初始录入!$M$12="试卷",$A32&lt;&gt;"",CT$6&lt;&gt;""),成绩录入!ER36,"")</f>
        <v/>
      </c>
      <c r="CU32" s="80" t="str">
        <f>IF(AND(初始录入!$M$12="试卷",$A32&lt;&gt;"",CU$6&lt;&gt;""),成绩录入!ES36,"")</f>
        <v/>
      </c>
      <c r="CV32" s="80" t="str">
        <f>IF(AND(初始录入!$M$12="试卷",$A32&lt;&gt;"",CV$6&lt;&gt;""),成绩录入!ET36,"")</f>
        <v/>
      </c>
      <c r="CW32" s="80" t="str">
        <f>IF(AND(初始录入!$M$12="试卷",$A32&lt;&gt;"",CW$6&lt;&gt;""),成绩录入!EU36,"")</f>
        <v/>
      </c>
      <c r="CX32" s="80" t="str">
        <f>IF(AND(初始录入!$M$12="试卷",$A32&lt;&gt;"",CX$6&lt;&gt;""),成绩录入!EV36,"")</f>
        <v/>
      </c>
      <c r="CY32" s="80" t="str">
        <f>IF(AND(初始录入!$M$12="试卷",$A32&lt;&gt;"",CY$6&lt;&gt;""),成绩录入!EW36,"")</f>
        <v/>
      </c>
      <c r="CZ32" s="80" t="str">
        <f>IF(AND(初始录入!$M$12="试卷",$A32&lt;&gt;"",CZ$6&lt;&gt;""),成绩录入!EX36,"")</f>
        <v/>
      </c>
    </row>
    <row r="33" s="125" customFormat="1" ht="24.95" customHeight="1" spans="1:104">
      <c r="A33" s="80" t="str">
        <f>IF(初始录入!$M$12="试卷",初始录入!A39,"")</f>
        <v/>
      </c>
      <c r="B33" s="80" t="str">
        <f>IF(AND(初始录入!$M$12="试卷",$A33&lt;&gt;""),初始录入!B39,"")</f>
        <v/>
      </c>
      <c r="C33" s="80" t="str">
        <f>IF(AND(初始录入!$M$12="试卷",$A33&lt;&gt;""),初始录入!C39,"")</f>
        <v/>
      </c>
      <c r="D33" s="80" t="str">
        <f t="shared" si="0"/>
        <v/>
      </c>
      <c r="E33" s="80" t="str">
        <f>IF(AND(初始录入!$M$12="试卷",$A33&lt;&gt;"",E$6&lt;&gt;""),成绩录入!BC37,"")</f>
        <v/>
      </c>
      <c r="F33" s="80" t="str">
        <f>IF(AND(初始录入!$M$12="试卷",$A33&lt;&gt;"",F$6&lt;&gt;""),成绩录入!BD37,"")</f>
        <v/>
      </c>
      <c r="G33" s="80" t="str">
        <f>IF(AND(初始录入!$M$12="试卷",$A33&lt;&gt;"",G$6&lt;&gt;""),成绩录入!BE37,"")</f>
        <v/>
      </c>
      <c r="H33" s="80" t="str">
        <f>IF(AND(初始录入!$M$12="试卷",$A33&lt;&gt;"",H$6&lt;&gt;""),成绩录入!BF37,"")</f>
        <v/>
      </c>
      <c r="I33" s="80" t="str">
        <f>IF(AND(初始录入!$M$12="试卷",$A33&lt;&gt;"",I$6&lt;&gt;""),成绩录入!BG37,"")</f>
        <v/>
      </c>
      <c r="J33" s="80" t="str">
        <f>IF(AND(初始录入!$M$12="试卷",$A33&lt;&gt;"",J$6&lt;&gt;""),成绩录入!BH37,"")</f>
        <v/>
      </c>
      <c r="K33" s="80" t="str">
        <f>IF(AND(初始录入!$M$12="试卷",$A33&lt;&gt;"",K$6&lt;&gt;""),成绩录入!BI37,"")</f>
        <v/>
      </c>
      <c r="L33" s="80" t="str">
        <f>IF(AND(初始录入!$M$12="试卷",$A33&lt;&gt;"",L$6&lt;&gt;""),成绩录入!BJ37,"")</f>
        <v/>
      </c>
      <c r="M33" s="80" t="str">
        <f>IF(AND(初始录入!$M$12="试卷",$A33&lt;&gt;"",M$6&lt;&gt;""),成绩录入!BK37,"")</f>
        <v/>
      </c>
      <c r="N33" s="80" t="str">
        <f>IF(AND(初始录入!$M$12="试卷",$A33&lt;&gt;"",N$6&lt;&gt;""),成绩录入!BL37,"")</f>
        <v/>
      </c>
      <c r="O33" s="80" t="str">
        <f>IF(AND(初始录入!$M$12="试卷",$A33&lt;&gt;"",O$6&lt;&gt;""),成绩录入!BM37,"")</f>
        <v/>
      </c>
      <c r="P33" s="80" t="str">
        <f>IF(AND(初始录入!$M$12="试卷",$A33&lt;&gt;"",P$6&lt;&gt;""),成绩录入!BN37,"")</f>
        <v/>
      </c>
      <c r="Q33" s="80" t="str">
        <f>IF(AND(初始录入!$M$12="试卷",$A33&lt;&gt;"",Q$6&lt;&gt;""),成绩录入!BO37,"")</f>
        <v/>
      </c>
      <c r="R33" s="80" t="str">
        <f>IF(AND(初始录入!$M$12="试卷",$A33&lt;&gt;"",R$6&lt;&gt;""),成绩录入!BP37,"")</f>
        <v/>
      </c>
      <c r="S33" s="80" t="str">
        <f>IF(AND(初始录入!$M$12="试卷",$A33&lt;&gt;"",S$6&lt;&gt;""),成绩录入!BQ37,"")</f>
        <v/>
      </c>
      <c r="T33" s="80" t="str">
        <f>IF(AND(初始录入!$M$12="试卷",$A33&lt;&gt;"",T$6&lt;&gt;""),成绩录入!BR37,"")</f>
        <v/>
      </c>
      <c r="U33" s="80" t="str">
        <f>IF(AND(初始录入!$M$12="试卷",$A33&lt;&gt;"",U$6&lt;&gt;""),成绩录入!BS37,"")</f>
        <v/>
      </c>
      <c r="V33" s="80" t="str">
        <f>IF(AND(初始录入!$M$12="试卷",$A33&lt;&gt;"",V$6&lt;&gt;""),成绩录入!BT37,"")</f>
        <v/>
      </c>
      <c r="W33" s="80" t="str">
        <f>IF(AND(初始录入!$M$12="试卷",$A33&lt;&gt;"",W$6&lt;&gt;""),成绩录入!BU37,"")</f>
        <v/>
      </c>
      <c r="X33" s="80" t="str">
        <f>IF(AND(初始录入!$M$12="试卷",$A33&lt;&gt;"",X$6&lt;&gt;""),成绩录入!BV37,"")</f>
        <v/>
      </c>
      <c r="Y33" s="80" t="str">
        <f>IF(AND(初始录入!$M$12="试卷",$A33&lt;&gt;"",Y$6&lt;&gt;""),成绩录入!BW37,"")</f>
        <v/>
      </c>
      <c r="Z33" s="80" t="str">
        <f>IF(AND(初始录入!$M$12="试卷",$A33&lt;&gt;"",Z$6&lt;&gt;""),成绩录入!BX37,"")</f>
        <v/>
      </c>
      <c r="AA33" s="80" t="str">
        <f>IF(AND(初始录入!$M$12="试卷",$A33&lt;&gt;"",AA$6&lt;&gt;""),成绩录入!BY37,"")</f>
        <v/>
      </c>
      <c r="AB33" s="80" t="str">
        <f>IF(AND(初始录入!$M$12="试卷",$A33&lt;&gt;"",AB$6&lt;&gt;""),成绩录入!BZ37,"")</f>
        <v/>
      </c>
      <c r="AC33" s="80" t="str">
        <f>IF(AND(初始录入!$M$12="试卷",$A33&lt;&gt;"",AC$6&lt;&gt;""),成绩录入!CA37,"")</f>
        <v/>
      </c>
      <c r="AD33" s="80" t="str">
        <f>IF(AND(初始录入!$M$12="试卷",$A33&lt;&gt;"",AD$6&lt;&gt;""),成绩录入!CB37,"")</f>
        <v/>
      </c>
      <c r="AE33" s="80" t="str">
        <f>IF(AND(初始录入!$M$12="试卷",$A33&lt;&gt;"",AE$6&lt;&gt;""),成绩录入!CC37,"")</f>
        <v/>
      </c>
      <c r="AF33" s="80" t="str">
        <f>IF(AND(初始录入!$M$12="试卷",$A33&lt;&gt;"",AF$6&lt;&gt;""),成绩录入!CD37,"")</f>
        <v/>
      </c>
      <c r="AG33" s="80" t="str">
        <f>IF(AND(初始录入!$M$12="试卷",$A33&lt;&gt;"",AG$6&lt;&gt;""),成绩录入!CE37,"")</f>
        <v/>
      </c>
      <c r="AH33" s="80" t="str">
        <f>IF(AND(初始录入!$M$12="试卷",$A33&lt;&gt;"",AH$6&lt;&gt;""),成绩录入!CF37,"")</f>
        <v/>
      </c>
      <c r="AI33" s="80" t="str">
        <f>IF(AND(初始录入!$M$12="试卷",$A33&lt;&gt;"",AI$6&lt;&gt;""),成绩录入!CG37,"")</f>
        <v/>
      </c>
      <c r="AJ33" s="80" t="str">
        <f>IF(AND(初始录入!$M$12="试卷",$A33&lt;&gt;"",AJ$6&lt;&gt;""),成绩录入!CH37,"")</f>
        <v/>
      </c>
      <c r="AK33" s="80" t="str">
        <f>IF(AND(初始录入!$M$12="试卷",$A33&lt;&gt;"",AK$6&lt;&gt;""),成绩录入!CI37,"")</f>
        <v/>
      </c>
      <c r="AL33" s="80" t="str">
        <f>IF(AND(初始录入!$M$12="试卷",$A33&lt;&gt;"",AL$6&lt;&gt;""),成绩录入!CJ37,"")</f>
        <v/>
      </c>
      <c r="AM33" s="80" t="str">
        <f>IF(AND(初始录入!$M$12="试卷",$A33&lt;&gt;"",AM$6&lt;&gt;""),成绩录入!CK37,"")</f>
        <v/>
      </c>
      <c r="AN33" s="80" t="str">
        <f>IF(AND(初始录入!$M$12="试卷",$A33&lt;&gt;"",AN$6&lt;&gt;""),成绩录入!CL37,"")</f>
        <v/>
      </c>
      <c r="AO33" s="80" t="str">
        <f>IF(AND(初始录入!$M$12="试卷",$A33&lt;&gt;"",AO$6&lt;&gt;""),成绩录入!CM37,"")</f>
        <v/>
      </c>
      <c r="AP33" s="80" t="str">
        <f>IF(AND(初始录入!$M$12="试卷",$A33&lt;&gt;"",AP$6&lt;&gt;""),成绩录入!CN37,"")</f>
        <v/>
      </c>
      <c r="AQ33" s="80" t="str">
        <f>IF(AND(初始录入!$M$12="试卷",$A33&lt;&gt;"",AQ$6&lt;&gt;""),成绩录入!CO37,"")</f>
        <v/>
      </c>
      <c r="AR33" s="80" t="str">
        <f>IF(AND(初始录入!$M$12="试卷",$A33&lt;&gt;"",AR$6&lt;&gt;""),成绩录入!CP37,"")</f>
        <v/>
      </c>
      <c r="AS33" s="80" t="str">
        <f>IF(AND(初始录入!$M$12="试卷",$A33&lt;&gt;"",AS$6&lt;&gt;""),成绩录入!CQ37,"")</f>
        <v/>
      </c>
      <c r="AT33" s="80" t="str">
        <f>IF(AND(初始录入!$M$12="试卷",$A33&lt;&gt;"",AT$6&lt;&gt;""),成绩录入!CR37,"")</f>
        <v/>
      </c>
      <c r="AU33" s="80" t="str">
        <f>IF(AND(初始录入!$M$12="试卷",$A33&lt;&gt;"",AU$6&lt;&gt;""),成绩录入!CS37,"")</f>
        <v/>
      </c>
      <c r="AV33" s="80" t="str">
        <f>IF(AND(初始录入!$M$12="试卷",$A33&lt;&gt;"",AV$6&lt;&gt;""),成绩录入!CT37,"")</f>
        <v/>
      </c>
      <c r="AW33" s="80" t="str">
        <f>IF(AND(初始录入!$M$12="试卷",$A33&lt;&gt;"",AW$6&lt;&gt;""),成绩录入!CU37,"")</f>
        <v/>
      </c>
      <c r="AX33" s="80" t="str">
        <f>IF(AND(初始录入!$M$12="试卷",$A33&lt;&gt;"",AX$6&lt;&gt;""),成绩录入!CV37,"")</f>
        <v/>
      </c>
      <c r="AY33" s="80" t="str">
        <f>IF(AND(初始录入!$M$12="试卷",$A33&lt;&gt;"",AY$6&lt;&gt;""),成绩录入!CW37,"")</f>
        <v/>
      </c>
      <c r="AZ33" s="80" t="str">
        <f>IF(AND(初始录入!$M$12="试卷",$A33&lt;&gt;"",AZ$6&lt;&gt;""),成绩录入!CX37,"")</f>
        <v/>
      </c>
      <c r="BA33" s="80" t="str">
        <f>IF(AND(初始录入!$M$12="试卷",$A33&lt;&gt;"",BA$6&lt;&gt;""),成绩录入!CY37,"")</f>
        <v/>
      </c>
      <c r="BB33" s="80" t="str">
        <f>IF(AND(初始录入!$M$12="试卷",$A33&lt;&gt;"",BB$6&lt;&gt;""),成绩录入!CZ37,"")</f>
        <v/>
      </c>
      <c r="BC33" s="80" t="str">
        <f>IF(AND(初始录入!$M$12="试卷",$A33&lt;&gt;"",BC$6&lt;&gt;""),成绩录入!DA37,"")</f>
        <v/>
      </c>
      <c r="BD33" s="80" t="str">
        <f>IF(AND(初始录入!$M$12="试卷",$A33&lt;&gt;"",BD$6&lt;&gt;""),成绩录入!DB37,"")</f>
        <v/>
      </c>
      <c r="BE33" s="80" t="str">
        <f>IF(AND(初始录入!$M$12="试卷",$A33&lt;&gt;"",BE$6&lt;&gt;""),成绩录入!DC37,"")</f>
        <v/>
      </c>
      <c r="BF33" s="80" t="str">
        <f>IF(AND(初始录入!$M$12="试卷",$A33&lt;&gt;"",BF$6&lt;&gt;""),成绩录入!DD37,"")</f>
        <v/>
      </c>
      <c r="BG33" s="80" t="str">
        <f>IF(AND(初始录入!$M$12="试卷",$A33&lt;&gt;"",BG$6&lt;&gt;""),成绩录入!DE37,"")</f>
        <v/>
      </c>
      <c r="BH33" s="80" t="str">
        <f>IF(AND(初始录入!$M$12="试卷",$A33&lt;&gt;"",BH$6&lt;&gt;""),成绩录入!DF37,"")</f>
        <v/>
      </c>
      <c r="BI33" s="80" t="str">
        <f>IF(AND(初始录入!$M$12="试卷",$A33&lt;&gt;"",BI$6&lt;&gt;""),成绩录入!DG37,"")</f>
        <v/>
      </c>
      <c r="BJ33" s="80" t="str">
        <f>IF(AND(初始录入!$M$12="试卷",$A33&lt;&gt;"",BJ$6&lt;&gt;""),成绩录入!DH37,"")</f>
        <v/>
      </c>
      <c r="BK33" s="80" t="str">
        <f>IF(AND(初始录入!$M$12="试卷",$A33&lt;&gt;"",BK$6&lt;&gt;""),成绩录入!DI37,"")</f>
        <v/>
      </c>
      <c r="BL33" s="80" t="str">
        <f>IF(AND(初始录入!$M$12="试卷",$A33&lt;&gt;"",BL$6&lt;&gt;""),成绩录入!DJ37,"")</f>
        <v/>
      </c>
      <c r="BM33" s="80" t="str">
        <f>IF(AND(初始录入!$M$12="试卷",$A33&lt;&gt;"",BM$6&lt;&gt;""),成绩录入!DK37,"")</f>
        <v/>
      </c>
      <c r="BN33" s="80" t="str">
        <f>IF(AND(初始录入!$M$12="试卷",$A33&lt;&gt;"",BN$6&lt;&gt;""),成绩录入!DL37,"")</f>
        <v/>
      </c>
      <c r="BO33" s="80" t="str">
        <f>IF(AND(初始录入!$M$12="试卷",$A33&lt;&gt;"",BO$6&lt;&gt;""),成绩录入!DM37,"")</f>
        <v/>
      </c>
      <c r="BP33" s="80" t="str">
        <f>IF(AND(初始录入!$M$12="试卷",$A33&lt;&gt;"",BP$6&lt;&gt;""),成绩录入!DN37,"")</f>
        <v/>
      </c>
      <c r="BQ33" s="80" t="str">
        <f>IF(AND(初始录入!$M$12="试卷",$A33&lt;&gt;"",BQ$6&lt;&gt;""),成绩录入!DO37,"")</f>
        <v/>
      </c>
      <c r="BR33" s="80" t="str">
        <f>IF(AND(初始录入!$M$12="试卷",$A33&lt;&gt;"",BR$6&lt;&gt;""),成绩录入!DP37,"")</f>
        <v/>
      </c>
      <c r="BS33" s="80" t="str">
        <f>IF(AND(初始录入!$M$12="试卷",$A33&lt;&gt;"",BS$6&lt;&gt;""),成绩录入!DQ37,"")</f>
        <v/>
      </c>
      <c r="BT33" s="80" t="str">
        <f>IF(AND(初始录入!$M$12="试卷",$A33&lt;&gt;"",BT$6&lt;&gt;""),成绩录入!DR37,"")</f>
        <v/>
      </c>
      <c r="BU33" s="80" t="str">
        <f>IF(AND(初始录入!$M$12="试卷",$A33&lt;&gt;"",BU$6&lt;&gt;""),成绩录入!DS37,"")</f>
        <v/>
      </c>
      <c r="BV33" s="80" t="str">
        <f>IF(AND(初始录入!$M$12="试卷",$A33&lt;&gt;"",BV$6&lt;&gt;""),成绩录入!DT37,"")</f>
        <v/>
      </c>
      <c r="BW33" s="80" t="str">
        <f>IF(AND(初始录入!$M$12="试卷",$A33&lt;&gt;"",BW$6&lt;&gt;""),成绩录入!DU37,"")</f>
        <v/>
      </c>
      <c r="BX33" s="80" t="str">
        <f>IF(AND(初始录入!$M$12="试卷",$A33&lt;&gt;"",BX$6&lt;&gt;""),成绩录入!DV37,"")</f>
        <v/>
      </c>
      <c r="BY33" s="80" t="str">
        <f>IF(AND(初始录入!$M$12="试卷",$A33&lt;&gt;"",BY$6&lt;&gt;""),成绩录入!DW37,"")</f>
        <v/>
      </c>
      <c r="BZ33" s="80" t="str">
        <f>IF(AND(初始录入!$M$12="试卷",$A33&lt;&gt;"",BZ$6&lt;&gt;""),成绩录入!DX37,"")</f>
        <v/>
      </c>
      <c r="CA33" s="80" t="str">
        <f>IF(AND(初始录入!$M$12="试卷",$A33&lt;&gt;"",CA$6&lt;&gt;""),成绩录入!DY37,"")</f>
        <v/>
      </c>
      <c r="CB33" s="80" t="str">
        <f>IF(AND(初始录入!$M$12="试卷",$A33&lt;&gt;"",CB$6&lt;&gt;""),成绩录入!DZ37,"")</f>
        <v/>
      </c>
      <c r="CC33" s="80" t="str">
        <f>IF(AND(初始录入!$M$12="试卷",$A33&lt;&gt;"",CC$6&lt;&gt;""),成绩录入!EA37,"")</f>
        <v/>
      </c>
      <c r="CD33" s="80" t="str">
        <f>IF(AND(初始录入!$M$12="试卷",$A33&lt;&gt;"",CD$6&lt;&gt;""),成绩录入!EB37,"")</f>
        <v/>
      </c>
      <c r="CE33" s="80" t="str">
        <f>IF(AND(初始录入!$M$12="试卷",$A33&lt;&gt;"",CE$6&lt;&gt;""),成绩录入!EC37,"")</f>
        <v/>
      </c>
      <c r="CF33" s="80" t="str">
        <f>IF(AND(初始录入!$M$12="试卷",$A33&lt;&gt;"",CF$6&lt;&gt;""),成绩录入!ED37,"")</f>
        <v/>
      </c>
      <c r="CG33" s="80" t="str">
        <f>IF(AND(初始录入!$M$12="试卷",$A33&lt;&gt;"",CG$6&lt;&gt;""),成绩录入!EE37,"")</f>
        <v/>
      </c>
      <c r="CH33" s="80" t="str">
        <f>IF(AND(初始录入!$M$12="试卷",$A33&lt;&gt;"",CH$6&lt;&gt;""),成绩录入!EF37,"")</f>
        <v/>
      </c>
      <c r="CI33" s="80" t="str">
        <f>IF(AND(初始录入!$M$12="试卷",$A33&lt;&gt;"",CI$6&lt;&gt;""),成绩录入!EG37,"")</f>
        <v/>
      </c>
      <c r="CJ33" s="80" t="str">
        <f>IF(AND(初始录入!$M$12="试卷",$A33&lt;&gt;"",CJ$6&lt;&gt;""),成绩录入!EH37,"")</f>
        <v/>
      </c>
      <c r="CK33" s="80" t="str">
        <f>IF(AND(初始录入!$M$12="试卷",$A33&lt;&gt;"",CK$6&lt;&gt;""),成绩录入!EI37,"")</f>
        <v/>
      </c>
      <c r="CL33" s="80" t="str">
        <f>IF(AND(初始录入!$M$12="试卷",$A33&lt;&gt;"",CL$6&lt;&gt;""),成绩录入!EJ37,"")</f>
        <v/>
      </c>
      <c r="CM33" s="80" t="str">
        <f>IF(AND(初始录入!$M$12="试卷",$A33&lt;&gt;"",CM$6&lt;&gt;""),成绩录入!EK37,"")</f>
        <v/>
      </c>
      <c r="CN33" s="80" t="str">
        <f>IF(AND(初始录入!$M$12="试卷",$A33&lt;&gt;"",CN$6&lt;&gt;""),成绩录入!EL37,"")</f>
        <v/>
      </c>
      <c r="CO33" s="80" t="str">
        <f>IF(AND(初始录入!$M$12="试卷",$A33&lt;&gt;"",CO$6&lt;&gt;""),成绩录入!EM37,"")</f>
        <v/>
      </c>
      <c r="CP33" s="80" t="str">
        <f>IF(AND(初始录入!$M$12="试卷",$A33&lt;&gt;"",CP$6&lt;&gt;""),成绩录入!EN37,"")</f>
        <v/>
      </c>
      <c r="CQ33" s="80" t="str">
        <f>IF(AND(初始录入!$M$12="试卷",$A33&lt;&gt;"",CQ$6&lt;&gt;""),成绩录入!EO37,"")</f>
        <v/>
      </c>
      <c r="CR33" s="80" t="str">
        <f>IF(AND(初始录入!$M$12="试卷",$A33&lt;&gt;"",CR$6&lt;&gt;""),成绩录入!EP37,"")</f>
        <v/>
      </c>
      <c r="CS33" s="80" t="str">
        <f>IF(AND(初始录入!$M$12="试卷",$A33&lt;&gt;"",CS$6&lt;&gt;""),成绩录入!EQ37,"")</f>
        <v/>
      </c>
      <c r="CT33" s="80" t="str">
        <f>IF(AND(初始录入!$M$12="试卷",$A33&lt;&gt;"",CT$6&lt;&gt;""),成绩录入!ER37,"")</f>
        <v/>
      </c>
      <c r="CU33" s="80" t="str">
        <f>IF(AND(初始录入!$M$12="试卷",$A33&lt;&gt;"",CU$6&lt;&gt;""),成绩录入!ES37,"")</f>
        <v/>
      </c>
      <c r="CV33" s="80" t="str">
        <f>IF(AND(初始录入!$M$12="试卷",$A33&lt;&gt;"",CV$6&lt;&gt;""),成绩录入!ET37,"")</f>
        <v/>
      </c>
      <c r="CW33" s="80" t="str">
        <f>IF(AND(初始录入!$M$12="试卷",$A33&lt;&gt;"",CW$6&lt;&gt;""),成绩录入!EU37,"")</f>
        <v/>
      </c>
      <c r="CX33" s="80" t="str">
        <f>IF(AND(初始录入!$M$12="试卷",$A33&lt;&gt;"",CX$6&lt;&gt;""),成绩录入!EV37,"")</f>
        <v/>
      </c>
      <c r="CY33" s="80" t="str">
        <f>IF(AND(初始录入!$M$12="试卷",$A33&lt;&gt;"",CY$6&lt;&gt;""),成绩录入!EW37,"")</f>
        <v/>
      </c>
      <c r="CZ33" s="80" t="str">
        <f>IF(AND(初始录入!$M$12="试卷",$A33&lt;&gt;"",CZ$6&lt;&gt;""),成绩录入!EX37,"")</f>
        <v/>
      </c>
    </row>
    <row r="34" s="125" customFormat="1" ht="24.95" customHeight="1" spans="1:104">
      <c r="A34" s="80" t="str">
        <f>IF(初始录入!$M$12="试卷",初始录入!A40,"")</f>
        <v/>
      </c>
      <c r="B34" s="80" t="str">
        <f>IF(AND(初始录入!$M$12="试卷",$A34&lt;&gt;""),初始录入!B40,"")</f>
        <v/>
      </c>
      <c r="C34" s="80" t="str">
        <f>IF(AND(初始录入!$M$12="试卷",$A34&lt;&gt;""),初始录入!C40,"")</f>
        <v/>
      </c>
      <c r="D34" s="80" t="str">
        <f t="shared" si="0"/>
        <v/>
      </c>
      <c r="E34" s="80" t="str">
        <f>IF(AND(初始录入!$M$12="试卷",$A34&lt;&gt;"",E$6&lt;&gt;""),成绩录入!BC38,"")</f>
        <v/>
      </c>
      <c r="F34" s="80" t="str">
        <f>IF(AND(初始录入!$M$12="试卷",$A34&lt;&gt;"",F$6&lt;&gt;""),成绩录入!BD38,"")</f>
        <v/>
      </c>
      <c r="G34" s="80" t="str">
        <f>IF(AND(初始录入!$M$12="试卷",$A34&lt;&gt;"",G$6&lt;&gt;""),成绩录入!BE38,"")</f>
        <v/>
      </c>
      <c r="H34" s="80" t="str">
        <f>IF(AND(初始录入!$M$12="试卷",$A34&lt;&gt;"",H$6&lt;&gt;""),成绩录入!BF38,"")</f>
        <v/>
      </c>
      <c r="I34" s="80" t="str">
        <f>IF(AND(初始录入!$M$12="试卷",$A34&lt;&gt;"",I$6&lt;&gt;""),成绩录入!BG38,"")</f>
        <v/>
      </c>
      <c r="J34" s="80" t="str">
        <f>IF(AND(初始录入!$M$12="试卷",$A34&lt;&gt;"",J$6&lt;&gt;""),成绩录入!BH38,"")</f>
        <v/>
      </c>
      <c r="K34" s="80" t="str">
        <f>IF(AND(初始录入!$M$12="试卷",$A34&lt;&gt;"",K$6&lt;&gt;""),成绩录入!BI38,"")</f>
        <v/>
      </c>
      <c r="L34" s="80" t="str">
        <f>IF(AND(初始录入!$M$12="试卷",$A34&lt;&gt;"",L$6&lt;&gt;""),成绩录入!BJ38,"")</f>
        <v/>
      </c>
      <c r="M34" s="80" t="str">
        <f>IF(AND(初始录入!$M$12="试卷",$A34&lt;&gt;"",M$6&lt;&gt;""),成绩录入!BK38,"")</f>
        <v/>
      </c>
      <c r="N34" s="80" t="str">
        <f>IF(AND(初始录入!$M$12="试卷",$A34&lt;&gt;"",N$6&lt;&gt;""),成绩录入!BL38,"")</f>
        <v/>
      </c>
      <c r="O34" s="80" t="str">
        <f>IF(AND(初始录入!$M$12="试卷",$A34&lt;&gt;"",O$6&lt;&gt;""),成绩录入!BM38,"")</f>
        <v/>
      </c>
      <c r="P34" s="80" t="str">
        <f>IF(AND(初始录入!$M$12="试卷",$A34&lt;&gt;"",P$6&lt;&gt;""),成绩录入!BN38,"")</f>
        <v/>
      </c>
      <c r="Q34" s="80" t="str">
        <f>IF(AND(初始录入!$M$12="试卷",$A34&lt;&gt;"",Q$6&lt;&gt;""),成绩录入!BO38,"")</f>
        <v/>
      </c>
      <c r="R34" s="80" t="str">
        <f>IF(AND(初始录入!$M$12="试卷",$A34&lt;&gt;"",R$6&lt;&gt;""),成绩录入!BP38,"")</f>
        <v/>
      </c>
      <c r="S34" s="80" t="str">
        <f>IF(AND(初始录入!$M$12="试卷",$A34&lt;&gt;"",S$6&lt;&gt;""),成绩录入!BQ38,"")</f>
        <v/>
      </c>
      <c r="T34" s="80" t="str">
        <f>IF(AND(初始录入!$M$12="试卷",$A34&lt;&gt;"",T$6&lt;&gt;""),成绩录入!BR38,"")</f>
        <v/>
      </c>
      <c r="U34" s="80" t="str">
        <f>IF(AND(初始录入!$M$12="试卷",$A34&lt;&gt;"",U$6&lt;&gt;""),成绩录入!BS38,"")</f>
        <v/>
      </c>
      <c r="V34" s="80" t="str">
        <f>IF(AND(初始录入!$M$12="试卷",$A34&lt;&gt;"",V$6&lt;&gt;""),成绩录入!BT38,"")</f>
        <v/>
      </c>
      <c r="W34" s="80" t="str">
        <f>IF(AND(初始录入!$M$12="试卷",$A34&lt;&gt;"",W$6&lt;&gt;""),成绩录入!BU38,"")</f>
        <v/>
      </c>
      <c r="X34" s="80" t="str">
        <f>IF(AND(初始录入!$M$12="试卷",$A34&lt;&gt;"",X$6&lt;&gt;""),成绩录入!BV38,"")</f>
        <v/>
      </c>
      <c r="Y34" s="80" t="str">
        <f>IF(AND(初始录入!$M$12="试卷",$A34&lt;&gt;"",Y$6&lt;&gt;""),成绩录入!BW38,"")</f>
        <v/>
      </c>
      <c r="Z34" s="80" t="str">
        <f>IF(AND(初始录入!$M$12="试卷",$A34&lt;&gt;"",Z$6&lt;&gt;""),成绩录入!BX38,"")</f>
        <v/>
      </c>
      <c r="AA34" s="80" t="str">
        <f>IF(AND(初始录入!$M$12="试卷",$A34&lt;&gt;"",AA$6&lt;&gt;""),成绩录入!BY38,"")</f>
        <v/>
      </c>
      <c r="AB34" s="80" t="str">
        <f>IF(AND(初始录入!$M$12="试卷",$A34&lt;&gt;"",AB$6&lt;&gt;""),成绩录入!BZ38,"")</f>
        <v/>
      </c>
      <c r="AC34" s="80" t="str">
        <f>IF(AND(初始录入!$M$12="试卷",$A34&lt;&gt;"",AC$6&lt;&gt;""),成绩录入!CA38,"")</f>
        <v/>
      </c>
      <c r="AD34" s="80" t="str">
        <f>IF(AND(初始录入!$M$12="试卷",$A34&lt;&gt;"",AD$6&lt;&gt;""),成绩录入!CB38,"")</f>
        <v/>
      </c>
      <c r="AE34" s="80" t="str">
        <f>IF(AND(初始录入!$M$12="试卷",$A34&lt;&gt;"",AE$6&lt;&gt;""),成绩录入!CC38,"")</f>
        <v/>
      </c>
      <c r="AF34" s="80" t="str">
        <f>IF(AND(初始录入!$M$12="试卷",$A34&lt;&gt;"",AF$6&lt;&gt;""),成绩录入!CD38,"")</f>
        <v/>
      </c>
      <c r="AG34" s="80" t="str">
        <f>IF(AND(初始录入!$M$12="试卷",$A34&lt;&gt;"",AG$6&lt;&gt;""),成绩录入!CE38,"")</f>
        <v/>
      </c>
      <c r="AH34" s="80" t="str">
        <f>IF(AND(初始录入!$M$12="试卷",$A34&lt;&gt;"",AH$6&lt;&gt;""),成绩录入!CF38,"")</f>
        <v/>
      </c>
      <c r="AI34" s="80" t="str">
        <f>IF(AND(初始录入!$M$12="试卷",$A34&lt;&gt;"",AI$6&lt;&gt;""),成绩录入!CG38,"")</f>
        <v/>
      </c>
      <c r="AJ34" s="80" t="str">
        <f>IF(AND(初始录入!$M$12="试卷",$A34&lt;&gt;"",AJ$6&lt;&gt;""),成绩录入!CH38,"")</f>
        <v/>
      </c>
      <c r="AK34" s="80" t="str">
        <f>IF(AND(初始录入!$M$12="试卷",$A34&lt;&gt;"",AK$6&lt;&gt;""),成绩录入!CI38,"")</f>
        <v/>
      </c>
      <c r="AL34" s="80" t="str">
        <f>IF(AND(初始录入!$M$12="试卷",$A34&lt;&gt;"",AL$6&lt;&gt;""),成绩录入!CJ38,"")</f>
        <v/>
      </c>
      <c r="AM34" s="80" t="str">
        <f>IF(AND(初始录入!$M$12="试卷",$A34&lt;&gt;"",AM$6&lt;&gt;""),成绩录入!CK38,"")</f>
        <v/>
      </c>
      <c r="AN34" s="80" t="str">
        <f>IF(AND(初始录入!$M$12="试卷",$A34&lt;&gt;"",AN$6&lt;&gt;""),成绩录入!CL38,"")</f>
        <v/>
      </c>
      <c r="AO34" s="80" t="str">
        <f>IF(AND(初始录入!$M$12="试卷",$A34&lt;&gt;"",AO$6&lt;&gt;""),成绩录入!CM38,"")</f>
        <v/>
      </c>
      <c r="AP34" s="80" t="str">
        <f>IF(AND(初始录入!$M$12="试卷",$A34&lt;&gt;"",AP$6&lt;&gt;""),成绩录入!CN38,"")</f>
        <v/>
      </c>
      <c r="AQ34" s="80" t="str">
        <f>IF(AND(初始录入!$M$12="试卷",$A34&lt;&gt;"",AQ$6&lt;&gt;""),成绩录入!CO38,"")</f>
        <v/>
      </c>
      <c r="AR34" s="80" t="str">
        <f>IF(AND(初始录入!$M$12="试卷",$A34&lt;&gt;"",AR$6&lt;&gt;""),成绩录入!CP38,"")</f>
        <v/>
      </c>
      <c r="AS34" s="80" t="str">
        <f>IF(AND(初始录入!$M$12="试卷",$A34&lt;&gt;"",AS$6&lt;&gt;""),成绩录入!CQ38,"")</f>
        <v/>
      </c>
      <c r="AT34" s="80" t="str">
        <f>IF(AND(初始录入!$M$12="试卷",$A34&lt;&gt;"",AT$6&lt;&gt;""),成绩录入!CR38,"")</f>
        <v/>
      </c>
      <c r="AU34" s="80" t="str">
        <f>IF(AND(初始录入!$M$12="试卷",$A34&lt;&gt;"",AU$6&lt;&gt;""),成绩录入!CS38,"")</f>
        <v/>
      </c>
      <c r="AV34" s="80" t="str">
        <f>IF(AND(初始录入!$M$12="试卷",$A34&lt;&gt;"",AV$6&lt;&gt;""),成绩录入!CT38,"")</f>
        <v/>
      </c>
      <c r="AW34" s="80" t="str">
        <f>IF(AND(初始录入!$M$12="试卷",$A34&lt;&gt;"",AW$6&lt;&gt;""),成绩录入!CU38,"")</f>
        <v/>
      </c>
      <c r="AX34" s="80" t="str">
        <f>IF(AND(初始录入!$M$12="试卷",$A34&lt;&gt;"",AX$6&lt;&gt;""),成绩录入!CV38,"")</f>
        <v/>
      </c>
      <c r="AY34" s="80" t="str">
        <f>IF(AND(初始录入!$M$12="试卷",$A34&lt;&gt;"",AY$6&lt;&gt;""),成绩录入!CW38,"")</f>
        <v/>
      </c>
      <c r="AZ34" s="80" t="str">
        <f>IF(AND(初始录入!$M$12="试卷",$A34&lt;&gt;"",AZ$6&lt;&gt;""),成绩录入!CX38,"")</f>
        <v/>
      </c>
      <c r="BA34" s="80" t="str">
        <f>IF(AND(初始录入!$M$12="试卷",$A34&lt;&gt;"",BA$6&lt;&gt;""),成绩录入!CY38,"")</f>
        <v/>
      </c>
      <c r="BB34" s="80" t="str">
        <f>IF(AND(初始录入!$M$12="试卷",$A34&lt;&gt;"",BB$6&lt;&gt;""),成绩录入!CZ38,"")</f>
        <v/>
      </c>
      <c r="BC34" s="80" t="str">
        <f>IF(AND(初始录入!$M$12="试卷",$A34&lt;&gt;"",BC$6&lt;&gt;""),成绩录入!DA38,"")</f>
        <v/>
      </c>
      <c r="BD34" s="80" t="str">
        <f>IF(AND(初始录入!$M$12="试卷",$A34&lt;&gt;"",BD$6&lt;&gt;""),成绩录入!DB38,"")</f>
        <v/>
      </c>
      <c r="BE34" s="80" t="str">
        <f>IF(AND(初始录入!$M$12="试卷",$A34&lt;&gt;"",BE$6&lt;&gt;""),成绩录入!DC38,"")</f>
        <v/>
      </c>
      <c r="BF34" s="80" t="str">
        <f>IF(AND(初始录入!$M$12="试卷",$A34&lt;&gt;"",BF$6&lt;&gt;""),成绩录入!DD38,"")</f>
        <v/>
      </c>
      <c r="BG34" s="80" t="str">
        <f>IF(AND(初始录入!$M$12="试卷",$A34&lt;&gt;"",BG$6&lt;&gt;""),成绩录入!DE38,"")</f>
        <v/>
      </c>
      <c r="BH34" s="80" t="str">
        <f>IF(AND(初始录入!$M$12="试卷",$A34&lt;&gt;"",BH$6&lt;&gt;""),成绩录入!DF38,"")</f>
        <v/>
      </c>
      <c r="BI34" s="80" t="str">
        <f>IF(AND(初始录入!$M$12="试卷",$A34&lt;&gt;"",BI$6&lt;&gt;""),成绩录入!DG38,"")</f>
        <v/>
      </c>
      <c r="BJ34" s="80" t="str">
        <f>IF(AND(初始录入!$M$12="试卷",$A34&lt;&gt;"",BJ$6&lt;&gt;""),成绩录入!DH38,"")</f>
        <v/>
      </c>
      <c r="BK34" s="80" t="str">
        <f>IF(AND(初始录入!$M$12="试卷",$A34&lt;&gt;"",BK$6&lt;&gt;""),成绩录入!DI38,"")</f>
        <v/>
      </c>
      <c r="BL34" s="80" t="str">
        <f>IF(AND(初始录入!$M$12="试卷",$A34&lt;&gt;"",BL$6&lt;&gt;""),成绩录入!DJ38,"")</f>
        <v/>
      </c>
      <c r="BM34" s="80" t="str">
        <f>IF(AND(初始录入!$M$12="试卷",$A34&lt;&gt;"",BM$6&lt;&gt;""),成绩录入!DK38,"")</f>
        <v/>
      </c>
      <c r="BN34" s="80" t="str">
        <f>IF(AND(初始录入!$M$12="试卷",$A34&lt;&gt;"",BN$6&lt;&gt;""),成绩录入!DL38,"")</f>
        <v/>
      </c>
      <c r="BO34" s="80" t="str">
        <f>IF(AND(初始录入!$M$12="试卷",$A34&lt;&gt;"",BO$6&lt;&gt;""),成绩录入!DM38,"")</f>
        <v/>
      </c>
      <c r="BP34" s="80" t="str">
        <f>IF(AND(初始录入!$M$12="试卷",$A34&lt;&gt;"",BP$6&lt;&gt;""),成绩录入!DN38,"")</f>
        <v/>
      </c>
      <c r="BQ34" s="80" t="str">
        <f>IF(AND(初始录入!$M$12="试卷",$A34&lt;&gt;"",BQ$6&lt;&gt;""),成绩录入!DO38,"")</f>
        <v/>
      </c>
      <c r="BR34" s="80" t="str">
        <f>IF(AND(初始录入!$M$12="试卷",$A34&lt;&gt;"",BR$6&lt;&gt;""),成绩录入!DP38,"")</f>
        <v/>
      </c>
      <c r="BS34" s="80" t="str">
        <f>IF(AND(初始录入!$M$12="试卷",$A34&lt;&gt;"",BS$6&lt;&gt;""),成绩录入!DQ38,"")</f>
        <v/>
      </c>
      <c r="BT34" s="80" t="str">
        <f>IF(AND(初始录入!$M$12="试卷",$A34&lt;&gt;"",BT$6&lt;&gt;""),成绩录入!DR38,"")</f>
        <v/>
      </c>
      <c r="BU34" s="80" t="str">
        <f>IF(AND(初始录入!$M$12="试卷",$A34&lt;&gt;"",BU$6&lt;&gt;""),成绩录入!DS38,"")</f>
        <v/>
      </c>
      <c r="BV34" s="80" t="str">
        <f>IF(AND(初始录入!$M$12="试卷",$A34&lt;&gt;"",BV$6&lt;&gt;""),成绩录入!DT38,"")</f>
        <v/>
      </c>
      <c r="BW34" s="80" t="str">
        <f>IF(AND(初始录入!$M$12="试卷",$A34&lt;&gt;"",BW$6&lt;&gt;""),成绩录入!DU38,"")</f>
        <v/>
      </c>
      <c r="BX34" s="80" t="str">
        <f>IF(AND(初始录入!$M$12="试卷",$A34&lt;&gt;"",BX$6&lt;&gt;""),成绩录入!DV38,"")</f>
        <v/>
      </c>
      <c r="BY34" s="80" t="str">
        <f>IF(AND(初始录入!$M$12="试卷",$A34&lt;&gt;"",BY$6&lt;&gt;""),成绩录入!DW38,"")</f>
        <v/>
      </c>
      <c r="BZ34" s="80" t="str">
        <f>IF(AND(初始录入!$M$12="试卷",$A34&lt;&gt;"",BZ$6&lt;&gt;""),成绩录入!DX38,"")</f>
        <v/>
      </c>
      <c r="CA34" s="80" t="str">
        <f>IF(AND(初始录入!$M$12="试卷",$A34&lt;&gt;"",CA$6&lt;&gt;""),成绩录入!DY38,"")</f>
        <v/>
      </c>
      <c r="CB34" s="80" t="str">
        <f>IF(AND(初始录入!$M$12="试卷",$A34&lt;&gt;"",CB$6&lt;&gt;""),成绩录入!DZ38,"")</f>
        <v/>
      </c>
      <c r="CC34" s="80" t="str">
        <f>IF(AND(初始录入!$M$12="试卷",$A34&lt;&gt;"",CC$6&lt;&gt;""),成绩录入!EA38,"")</f>
        <v/>
      </c>
      <c r="CD34" s="80" t="str">
        <f>IF(AND(初始录入!$M$12="试卷",$A34&lt;&gt;"",CD$6&lt;&gt;""),成绩录入!EB38,"")</f>
        <v/>
      </c>
      <c r="CE34" s="80" t="str">
        <f>IF(AND(初始录入!$M$12="试卷",$A34&lt;&gt;"",CE$6&lt;&gt;""),成绩录入!EC38,"")</f>
        <v/>
      </c>
      <c r="CF34" s="80" t="str">
        <f>IF(AND(初始录入!$M$12="试卷",$A34&lt;&gt;"",CF$6&lt;&gt;""),成绩录入!ED38,"")</f>
        <v/>
      </c>
      <c r="CG34" s="80" t="str">
        <f>IF(AND(初始录入!$M$12="试卷",$A34&lt;&gt;"",CG$6&lt;&gt;""),成绩录入!EE38,"")</f>
        <v/>
      </c>
      <c r="CH34" s="80" t="str">
        <f>IF(AND(初始录入!$M$12="试卷",$A34&lt;&gt;"",CH$6&lt;&gt;""),成绩录入!EF38,"")</f>
        <v/>
      </c>
      <c r="CI34" s="80" t="str">
        <f>IF(AND(初始录入!$M$12="试卷",$A34&lt;&gt;"",CI$6&lt;&gt;""),成绩录入!EG38,"")</f>
        <v/>
      </c>
      <c r="CJ34" s="80" t="str">
        <f>IF(AND(初始录入!$M$12="试卷",$A34&lt;&gt;"",CJ$6&lt;&gt;""),成绩录入!EH38,"")</f>
        <v/>
      </c>
      <c r="CK34" s="80" t="str">
        <f>IF(AND(初始录入!$M$12="试卷",$A34&lt;&gt;"",CK$6&lt;&gt;""),成绩录入!EI38,"")</f>
        <v/>
      </c>
      <c r="CL34" s="80" t="str">
        <f>IF(AND(初始录入!$M$12="试卷",$A34&lt;&gt;"",CL$6&lt;&gt;""),成绩录入!EJ38,"")</f>
        <v/>
      </c>
      <c r="CM34" s="80" t="str">
        <f>IF(AND(初始录入!$M$12="试卷",$A34&lt;&gt;"",CM$6&lt;&gt;""),成绩录入!EK38,"")</f>
        <v/>
      </c>
      <c r="CN34" s="80" t="str">
        <f>IF(AND(初始录入!$M$12="试卷",$A34&lt;&gt;"",CN$6&lt;&gt;""),成绩录入!EL38,"")</f>
        <v/>
      </c>
      <c r="CO34" s="80" t="str">
        <f>IF(AND(初始录入!$M$12="试卷",$A34&lt;&gt;"",CO$6&lt;&gt;""),成绩录入!EM38,"")</f>
        <v/>
      </c>
      <c r="CP34" s="80" t="str">
        <f>IF(AND(初始录入!$M$12="试卷",$A34&lt;&gt;"",CP$6&lt;&gt;""),成绩录入!EN38,"")</f>
        <v/>
      </c>
      <c r="CQ34" s="80" t="str">
        <f>IF(AND(初始录入!$M$12="试卷",$A34&lt;&gt;"",CQ$6&lt;&gt;""),成绩录入!EO38,"")</f>
        <v/>
      </c>
      <c r="CR34" s="80" t="str">
        <f>IF(AND(初始录入!$M$12="试卷",$A34&lt;&gt;"",CR$6&lt;&gt;""),成绩录入!EP38,"")</f>
        <v/>
      </c>
      <c r="CS34" s="80" t="str">
        <f>IF(AND(初始录入!$M$12="试卷",$A34&lt;&gt;"",CS$6&lt;&gt;""),成绩录入!EQ38,"")</f>
        <v/>
      </c>
      <c r="CT34" s="80" t="str">
        <f>IF(AND(初始录入!$M$12="试卷",$A34&lt;&gt;"",CT$6&lt;&gt;""),成绩录入!ER38,"")</f>
        <v/>
      </c>
      <c r="CU34" s="80" t="str">
        <f>IF(AND(初始录入!$M$12="试卷",$A34&lt;&gt;"",CU$6&lt;&gt;""),成绩录入!ES38,"")</f>
        <v/>
      </c>
      <c r="CV34" s="80" t="str">
        <f>IF(AND(初始录入!$M$12="试卷",$A34&lt;&gt;"",CV$6&lt;&gt;""),成绩录入!ET38,"")</f>
        <v/>
      </c>
      <c r="CW34" s="80" t="str">
        <f>IF(AND(初始录入!$M$12="试卷",$A34&lt;&gt;"",CW$6&lt;&gt;""),成绩录入!EU38,"")</f>
        <v/>
      </c>
      <c r="CX34" s="80" t="str">
        <f>IF(AND(初始录入!$M$12="试卷",$A34&lt;&gt;"",CX$6&lt;&gt;""),成绩录入!EV38,"")</f>
        <v/>
      </c>
      <c r="CY34" s="80" t="str">
        <f>IF(AND(初始录入!$M$12="试卷",$A34&lt;&gt;"",CY$6&lt;&gt;""),成绩录入!EW38,"")</f>
        <v/>
      </c>
      <c r="CZ34" s="80" t="str">
        <f>IF(AND(初始录入!$M$12="试卷",$A34&lt;&gt;"",CZ$6&lt;&gt;""),成绩录入!EX38,"")</f>
        <v/>
      </c>
    </row>
    <row r="35" s="125" customFormat="1" ht="24.95" customHeight="1" spans="1:104">
      <c r="A35" s="80" t="str">
        <f>IF(初始录入!$M$12="试卷",初始录入!A41,"")</f>
        <v/>
      </c>
      <c r="B35" s="80" t="str">
        <f>IF(AND(初始录入!$M$12="试卷",$A35&lt;&gt;""),初始录入!B41,"")</f>
        <v/>
      </c>
      <c r="C35" s="80" t="str">
        <f>IF(AND(初始录入!$M$12="试卷",$A35&lt;&gt;""),初始录入!C41,"")</f>
        <v/>
      </c>
      <c r="D35" s="80" t="str">
        <f t="shared" si="0"/>
        <v/>
      </c>
      <c r="E35" s="80" t="str">
        <f>IF(AND(初始录入!$M$12="试卷",$A35&lt;&gt;"",E$6&lt;&gt;""),成绩录入!BC39,"")</f>
        <v/>
      </c>
      <c r="F35" s="80" t="str">
        <f>IF(AND(初始录入!$M$12="试卷",$A35&lt;&gt;"",F$6&lt;&gt;""),成绩录入!BD39,"")</f>
        <v/>
      </c>
      <c r="G35" s="80" t="str">
        <f>IF(AND(初始录入!$M$12="试卷",$A35&lt;&gt;"",G$6&lt;&gt;""),成绩录入!BE39,"")</f>
        <v/>
      </c>
      <c r="H35" s="80" t="str">
        <f>IF(AND(初始录入!$M$12="试卷",$A35&lt;&gt;"",H$6&lt;&gt;""),成绩录入!BF39,"")</f>
        <v/>
      </c>
      <c r="I35" s="80" t="str">
        <f>IF(AND(初始录入!$M$12="试卷",$A35&lt;&gt;"",I$6&lt;&gt;""),成绩录入!BG39,"")</f>
        <v/>
      </c>
      <c r="J35" s="80" t="str">
        <f>IF(AND(初始录入!$M$12="试卷",$A35&lt;&gt;"",J$6&lt;&gt;""),成绩录入!BH39,"")</f>
        <v/>
      </c>
      <c r="K35" s="80" t="str">
        <f>IF(AND(初始录入!$M$12="试卷",$A35&lt;&gt;"",K$6&lt;&gt;""),成绩录入!BI39,"")</f>
        <v/>
      </c>
      <c r="L35" s="80" t="str">
        <f>IF(AND(初始录入!$M$12="试卷",$A35&lt;&gt;"",L$6&lt;&gt;""),成绩录入!BJ39,"")</f>
        <v/>
      </c>
      <c r="M35" s="80" t="str">
        <f>IF(AND(初始录入!$M$12="试卷",$A35&lt;&gt;"",M$6&lt;&gt;""),成绩录入!BK39,"")</f>
        <v/>
      </c>
      <c r="N35" s="80" t="str">
        <f>IF(AND(初始录入!$M$12="试卷",$A35&lt;&gt;"",N$6&lt;&gt;""),成绩录入!BL39,"")</f>
        <v/>
      </c>
      <c r="O35" s="80" t="str">
        <f>IF(AND(初始录入!$M$12="试卷",$A35&lt;&gt;"",O$6&lt;&gt;""),成绩录入!BM39,"")</f>
        <v/>
      </c>
      <c r="P35" s="80" t="str">
        <f>IF(AND(初始录入!$M$12="试卷",$A35&lt;&gt;"",P$6&lt;&gt;""),成绩录入!BN39,"")</f>
        <v/>
      </c>
      <c r="Q35" s="80" t="str">
        <f>IF(AND(初始录入!$M$12="试卷",$A35&lt;&gt;"",Q$6&lt;&gt;""),成绩录入!BO39,"")</f>
        <v/>
      </c>
      <c r="R35" s="80" t="str">
        <f>IF(AND(初始录入!$M$12="试卷",$A35&lt;&gt;"",R$6&lt;&gt;""),成绩录入!BP39,"")</f>
        <v/>
      </c>
      <c r="S35" s="80" t="str">
        <f>IF(AND(初始录入!$M$12="试卷",$A35&lt;&gt;"",S$6&lt;&gt;""),成绩录入!BQ39,"")</f>
        <v/>
      </c>
      <c r="T35" s="80" t="str">
        <f>IF(AND(初始录入!$M$12="试卷",$A35&lt;&gt;"",T$6&lt;&gt;""),成绩录入!BR39,"")</f>
        <v/>
      </c>
      <c r="U35" s="80" t="str">
        <f>IF(AND(初始录入!$M$12="试卷",$A35&lt;&gt;"",U$6&lt;&gt;""),成绩录入!BS39,"")</f>
        <v/>
      </c>
      <c r="V35" s="80" t="str">
        <f>IF(AND(初始录入!$M$12="试卷",$A35&lt;&gt;"",V$6&lt;&gt;""),成绩录入!BT39,"")</f>
        <v/>
      </c>
      <c r="W35" s="80" t="str">
        <f>IF(AND(初始录入!$M$12="试卷",$A35&lt;&gt;"",W$6&lt;&gt;""),成绩录入!BU39,"")</f>
        <v/>
      </c>
      <c r="X35" s="80" t="str">
        <f>IF(AND(初始录入!$M$12="试卷",$A35&lt;&gt;"",X$6&lt;&gt;""),成绩录入!BV39,"")</f>
        <v/>
      </c>
      <c r="Y35" s="80" t="str">
        <f>IF(AND(初始录入!$M$12="试卷",$A35&lt;&gt;"",Y$6&lt;&gt;""),成绩录入!BW39,"")</f>
        <v/>
      </c>
      <c r="Z35" s="80" t="str">
        <f>IF(AND(初始录入!$M$12="试卷",$A35&lt;&gt;"",Z$6&lt;&gt;""),成绩录入!BX39,"")</f>
        <v/>
      </c>
      <c r="AA35" s="80" t="str">
        <f>IF(AND(初始录入!$M$12="试卷",$A35&lt;&gt;"",AA$6&lt;&gt;""),成绩录入!BY39,"")</f>
        <v/>
      </c>
      <c r="AB35" s="80" t="str">
        <f>IF(AND(初始录入!$M$12="试卷",$A35&lt;&gt;"",AB$6&lt;&gt;""),成绩录入!BZ39,"")</f>
        <v/>
      </c>
      <c r="AC35" s="80" t="str">
        <f>IF(AND(初始录入!$M$12="试卷",$A35&lt;&gt;"",AC$6&lt;&gt;""),成绩录入!CA39,"")</f>
        <v/>
      </c>
      <c r="AD35" s="80" t="str">
        <f>IF(AND(初始录入!$M$12="试卷",$A35&lt;&gt;"",AD$6&lt;&gt;""),成绩录入!CB39,"")</f>
        <v/>
      </c>
      <c r="AE35" s="80" t="str">
        <f>IF(AND(初始录入!$M$12="试卷",$A35&lt;&gt;"",AE$6&lt;&gt;""),成绩录入!CC39,"")</f>
        <v/>
      </c>
      <c r="AF35" s="80" t="str">
        <f>IF(AND(初始录入!$M$12="试卷",$A35&lt;&gt;"",AF$6&lt;&gt;""),成绩录入!CD39,"")</f>
        <v/>
      </c>
      <c r="AG35" s="80" t="str">
        <f>IF(AND(初始录入!$M$12="试卷",$A35&lt;&gt;"",AG$6&lt;&gt;""),成绩录入!CE39,"")</f>
        <v/>
      </c>
      <c r="AH35" s="80" t="str">
        <f>IF(AND(初始录入!$M$12="试卷",$A35&lt;&gt;"",AH$6&lt;&gt;""),成绩录入!CF39,"")</f>
        <v/>
      </c>
      <c r="AI35" s="80" t="str">
        <f>IF(AND(初始录入!$M$12="试卷",$A35&lt;&gt;"",AI$6&lt;&gt;""),成绩录入!CG39,"")</f>
        <v/>
      </c>
      <c r="AJ35" s="80" t="str">
        <f>IF(AND(初始录入!$M$12="试卷",$A35&lt;&gt;"",AJ$6&lt;&gt;""),成绩录入!CH39,"")</f>
        <v/>
      </c>
      <c r="AK35" s="80" t="str">
        <f>IF(AND(初始录入!$M$12="试卷",$A35&lt;&gt;"",AK$6&lt;&gt;""),成绩录入!CI39,"")</f>
        <v/>
      </c>
      <c r="AL35" s="80" t="str">
        <f>IF(AND(初始录入!$M$12="试卷",$A35&lt;&gt;"",AL$6&lt;&gt;""),成绩录入!CJ39,"")</f>
        <v/>
      </c>
      <c r="AM35" s="80" t="str">
        <f>IF(AND(初始录入!$M$12="试卷",$A35&lt;&gt;"",AM$6&lt;&gt;""),成绩录入!CK39,"")</f>
        <v/>
      </c>
      <c r="AN35" s="80" t="str">
        <f>IF(AND(初始录入!$M$12="试卷",$A35&lt;&gt;"",AN$6&lt;&gt;""),成绩录入!CL39,"")</f>
        <v/>
      </c>
      <c r="AO35" s="80" t="str">
        <f>IF(AND(初始录入!$M$12="试卷",$A35&lt;&gt;"",AO$6&lt;&gt;""),成绩录入!CM39,"")</f>
        <v/>
      </c>
      <c r="AP35" s="80" t="str">
        <f>IF(AND(初始录入!$M$12="试卷",$A35&lt;&gt;"",AP$6&lt;&gt;""),成绩录入!CN39,"")</f>
        <v/>
      </c>
      <c r="AQ35" s="80" t="str">
        <f>IF(AND(初始录入!$M$12="试卷",$A35&lt;&gt;"",AQ$6&lt;&gt;""),成绩录入!CO39,"")</f>
        <v/>
      </c>
      <c r="AR35" s="80" t="str">
        <f>IF(AND(初始录入!$M$12="试卷",$A35&lt;&gt;"",AR$6&lt;&gt;""),成绩录入!CP39,"")</f>
        <v/>
      </c>
      <c r="AS35" s="80" t="str">
        <f>IF(AND(初始录入!$M$12="试卷",$A35&lt;&gt;"",AS$6&lt;&gt;""),成绩录入!CQ39,"")</f>
        <v/>
      </c>
      <c r="AT35" s="80" t="str">
        <f>IF(AND(初始录入!$M$12="试卷",$A35&lt;&gt;"",AT$6&lt;&gt;""),成绩录入!CR39,"")</f>
        <v/>
      </c>
      <c r="AU35" s="80" t="str">
        <f>IF(AND(初始录入!$M$12="试卷",$A35&lt;&gt;"",AU$6&lt;&gt;""),成绩录入!CS39,"")</f>
        <v/>
      </c>
      <c r="AV35" s="80" t="str">
        <f>IF(AND(初始录入!$M$12="试卷",$A35&lt;&gt;"",AV$6&lt;&gt;""),成绩录入!CT39,"")</f>
        <v/>
      </c>
      <c r="AW35" s="80" t="str">
        <f>IF(AND(初始录入!$M$12="试卷",$A35&lt;&gt;"",AW$6&lt;&gt;""),成绩录入!CU39,"")</f>
        <v/>
      </c>
      <c r="AX35" s="80" t="str">
        <f>IF(AND(初始录入!$M$12="试卷",$A35&lt;&gt;"",AX$6&lt;&gt;""),成绩录入!CV39,"")</f>
        <v/>
      </c>
      <c r="AY35" s="80" t="str">
        <f>IF(AND(初始录入!$M$12="试卷",$A35&lt;&gt;"",AY$6&lt;&gt;""),成绩录入!CW39,"")</f>
        <v/>
      </c>
      <c r="AZ35" s="80" t="str">
        <f>IF(AND(初始录入!$M$12="试卷",$A35&lt;&gt;"",AZ$6&lt;&gt;""),成绩录入!CX39,"")</f>
        <v/>
      </c>
      <c r="BA35" s="80" t="str">
        <f>IF(AND(初始录入!$M$12="试卷",$A35&lt;&gt;"",BA$6&lt;&gt;""),成绩录入!CY39,"")</f>
        <v/>
      </c>
      <c r="BB35" s="80" t="str">
        <f>IF(AND(初始录入!$M$12="试卷",$A35&lt;&gt;"",BB$6&lt;&gt;""),成绩录入!CZ39,"")</f>
        <v/>
      </c>
      <c r="BC35" s="80" t="str">
        <f>IF(AND(初始录入!$M$12="试卷",$A35&lt;&gt;"",BC$6&lt;&gt;""),成绩录入!DA39,"")</f>
        <v/>
      </c>
      <c r="BD35" s="80" t="str">
        <f>IF(AND(初始录入!$M$12="试卷",$A35&lt;&gt;"",BD$6&lt;&gt;""),成绩录入!DB39,"")</f>
        <v/>
      </c>
      <c r="BE35" s="80" t="str">
        <f>IF(AND(初始录入!$M$12="试卷",$A35&lt;&gt;"",BE$6&lt;&gt;""),成绩录入!DC39,"")</f>
        <v/>
      </c>
      <c r="BF35" s="80" t="str">
        <f>IF(AND(初始录入!$M$12="试卷",$A35&lt;&gt;"",BF$6&lt;&gt;""),成绩录入!DD39,"")</f>
        <v/>
      </c>
      <c r="BG35" s="80" t="str">
        <f>IF(AND(初始录入!$M$12="试卷",$A35&lt;&gt;"",BG$6&lt;&gt;""),成绩录入!DE39,"")</f>
        <v/>
      </c>
      <c r="BH35" s="80" t="str">
        <f>IF(AND(初始录入!$M$12="试卷",$A35&lt;&gt;"",BH$6&lt;&gt;""),成绩录入!DF39,"")</f>
        <v/>
      </c>
      <c r="BI35" s="80" t="str">
        <f>IF(AND(初始录入!$M$12="试卷",$A35&lt;&gt;"",BI$6&lt;&gt;""),成绩录入!DG39,"")</f>
        <v/>
      </c>
      <c r="BJ35" s="80" t="str">
        <f>IF(AND(初始录入!$M$12="试卷",$A35&lt;&gt;"",BJ$6&lt;&gt;""),成绩录入!DH39,"")</f>
        <v/>
      </c>
      <c r="BK35" s="80" t="str">
        <f>IF(AND(初始录入!$M$12="试卷",$A35&lt;&gt;"",BK$6&lt;&gt;""),成绩录入!DI39,"")</f>
        <v/>
      </c>
      <c r="BL35" s="80" t="str">
        <f>IF(AND(初始录入!$M$12="试卷",$A35&lt;&gt;"",BL$6&lt;&gt;""),成绩录入!DJ39,"")</f>
        <v/>
      </c>
      <c r="BM35" s="80" t="str">
        <f>IF(AND(初始录入!$M$12="试卷",$A35&lt;&gt;"",BM$6&lt;&gt;""),成绩录入!DK39,"")</f>
        <v/>
      </c>
      <c r="BN35" s="80" t="str">
        <f>IF(AND(初始录入!$M$12="试卷",$A35&lt;&gt;"",BN$6&lt;&gt;""),成绩录入!DL39,"")</f>
        <v/>
      </c>
      <c r="BO35" s="80" t="str">
        <f>IF(AND(初始录入!$M$12="试卷",$A35&lt;&gt;"",BO$6&lt;&gt;""),成绩录入!DM39,"")</f>
        <v/>
      </c>
      <c r="BP35" s="80" t="str">
        <f>IF(AND(初始录入!$M$12="试卷",$A35&lt;&gt;"",BP$6&lt;&gt;""),成绩录入!DN39,"")</f>
        <v/>
      </c>
      <c r="BQ35" s="80" t="str">
        <f>IF(AND(初始录入!$M$12="试卷",$A35&lt;&gt;"",BQ$6&lt;&gt;""),成绩录入!DO39,"")</f>
        <v/>
      </c>
      <c r="BR35" s="80" t="str">
        <f>IF(AND(初始录入!$M$12="试卷",$A35&lt;&gt;"",BR$6&lt;&gt;""),成绩录入!DP39,"")</f>
        <v/>
      </c>
      <c r="BS35" s="80" t="str">
        <f>IF(AND(初始录入!$M$12="试卷",$A35&lt;&gt;"",BS$6&lt;&gt;""),成绩录入!DQ39,"")</f>
        <v/>
      </c>
      <c r="BT35" s="80" t="str">
        <f>IF(AND(初始录入!$M$12="试卷",$A35&lt;&gt;"",BT$6&lt;&gt;""),成绩录入!DR39,"")</f>
        <v/>
      </c>
      <c r="BU35" s="80" t="str">
        <f>IF(AND(初始录入!$M$12="试卷",$A35&lt;&gt;"",BU$6&lt;&gt;""),成绩录入!DS39,"")</f>
        <v/>
      </c>
      <c r="BV35" s="80" t="str">
        <f>IF(AND(初始录入!$M$12="试卷",$A35&lt;&gt;"",BV$6&lt;&gt;""),成绩录入!DT39,"")</f>
        <v/>
      </c>
      <c r="BW35" s="80" t="str">
        <f>IF(AND(初始录入!$M$12="试卷",$A35&lt;&gt;"",BW$6&lt;&gt;""),成绩录入!DU39,"")</f>
        <v/>
      </c>
      <c r="BX35" s="80" t="str">
        <f>IF(AND(初始录入!$M$12="试卷",$A35&lt;&gt;"",BX$6&lt;&gt;""),成绩录入!DV39,"")</f>
        <v/>
      </c>
      <c r="BY35" s="80" t="str">
        <f>IF(AND(初始录入!$M$12="试卷",$A35&lt;&gt;"",BY$6&lt;&gt;""),成绩录入!DW39,"")</f>
        <v/>
      </c>
      <c r="BZ35" s="80" t="str">
        <f>IF(AND(初始录入!$M$12="试卷",$A35&lt;&gt;"",BZ$6&lt;&gt;""),成绩录入!DX39,"")</f>
        <v/>
      </c>
      <c r="CA35" s="80" t="str">
        <f>IF(AND(初始录入!$M$12="试卷",$A35&lt;&gt;"",CA$6&lt;&gt;""),成绩录入!DY39,"")</f>
        <v/>
      </c>
      <c r="CB35" s="80" t="str">
        <f>IF(AND(初始录入!$M$12="试卷",$A35&lt;&gt;"",CB$6&lt;&gt;""),成绩录入!DZ39,"")</f>
        <v/>
      </c>
      <c r="CC35" s="80" t="str">
        <f>IF(AND(初始录入!$M$12="试卷",$A35&lt;&gt;"",CC$6&lt;&gt;""),成绩录入!EA39,"")</f>
        <v/>
      </c>
      <c r="CD35" s="80" t="str">
        <f>IF(AND(初始录入!$M$12="试卷",$A35&lt;&gt;"",CD$6&lt;&gt;""),成绩录入!EB39,"")</f>
        <v/>
      </c>
      <c r="CE35" s="80" t="str">
        <f>IF(AND(初始录入!$M$12="试卷",$A35&lt;&gt;"",CE$6&lt;&gt;""),成绩录入!EC39,"")</f>
        <v/>
      </c>
      <c r="CF35" s="80" t="str">
        <f>IF(AND(初始录入!$M$12="试卷",$A35&lt;&gt;"",CF$6&lt;&gt;""),成绩录入!ED39,"")</f>
        <v/>
      </c>
      <c r="CG35" s="80" t="str">
        <f>IF(AND(初始录入!$M$12="试卷",$A35&lt;&gt;"",CG$6&lt;&gt;""),成绩录入!EE39,"")</f>
        <v/>
      </c>
      <c r="CH35" s="80" t="str">
        <f>IF(AND(初始录入!$M$12="试卷",$A35&lt;&gt;"",CH$6&lt;&gt;""),成绩录入!EF39,"")</f>
        <v/>
      </c>
      <c r="CI35" s="80" t="str">
        <f>IF(AND(初始录入!$M$12="试卷",$A35&lt;&gt;"",CI$6&lt;&gt;""),成绩录入!EG39,"")</f>
        <v/>
      </c>
      <c r="CJ35" s="80" t="str">
        <f>IF(AND(初始录入!$M$12="试卷",$A35&lt;&gt;"",CJ$6&lt;&gt;""),成绩录入!EH39,"")</f>
        <v/>
      </c>
      <c r="CK35" s="80" t="str">
        <f>IF(AND(初始录入!$M$12="试卷",$A35&lt;&gt;"",CK$6&lt;&gt;""),成绩录入!EI39,"")</f>
        <v/>
      </c>
      <c r="CL35" s="80" t="str">
        <f>IF(AND(初始录入!$M$12="试卷",$A35&lt;&gt;"",CL$6&lt;&gt;""),成绩录入!EJ39,"")</f>
        <v/>
      </c>
      <c r="CM35" s="80" t="str">
        <f>IF(AND(初始录入!$M$12="试卷",$A35&lt;&gt;"",CM$6&lt;&gt;""),成绩录入!EK39,"")</f>
        <v/>
      </c>
      <c r="CN35" s="80" t="str">
        <f>IF(AND(初始录入!$M$12="试卷",$A35&lt;&gt;"",CN$6&lt;&gt;""),成绩录入!EL39,"")</f>
        <v/>
      </c>
      <c r="CO35" s="80" t="str">
        <f>IF(AND(初始录入!$M$12="试卷",$A35&lt;&gt;"",CO$6&lt;&gt;""),成绩录入!EM39,"")</f>
        <v/>
      </c>
      <c r="CP35" s="80" t="str">
        <f>IF(AND(初始录入!$M$12="试卷",$A35&lt;&gt;"",CP$6&lt;&gt;""),成绩录入!EN39,"")</f>
        <v/>
      </c>
      <c r="CQ35" s="80" t="str">
        <f>IF(AND(初始录入!$M$12="试卷",$A35&lt;&gt;"",CQ$6&lt;&gt;""),成绩录入!EO39,"")</f>
        <v/>
      </c>
      <c r="CR35" s="80" t="str">
        <f>IF(AND(初始录入!$M$12="试卷",$A35&lt;&gt;"",CR$6&lt;&gt;""),成绩录入!EP39,"")</f>
        <v/>
      </c>
      <c r="CS35" s="80" t="str">
        <f>IF(AND(初始录入!$M$12="试卷",$A35&lt;&gt;"",CS$6&lt;&gt;""),成绩录入!EQ39,"")</f>
        <v/>
      </c>
      <c r="CT35" s="80" t="str">
        <f>IF(AND(初始录入!$M$12="试卷",$A35&lt;&gt;"",CT$6&lt;&gt;""),成绩录入!ER39,"")</f>
        <v/>
      </c>
      <c r="CU35" s="80" t="str">
        <f>IF(AND(初始录入!$M$12="试卷",$A35&lt;&gt;"",CU$6&lt;&gt;""),成绩录入!ES39,"")</f>
        <v/>
      </c>
      <c r="CV35" s="80" t="str">
        <f>IF(AND(初始录入!$M$12="试卷",$A35&lt;&gt;"",CV$6&lt;&gt;""),成绩录入!ET39,"")</f>
        <v/>
      </c>
      <c r="CW35" s="80" t="str">
        <f>IF(AND(初始录入!$M$12="试卷",$A35&lt;&gt;"",CW$6&lt;&gt;""),成绩录入!EU39,"")</f>
        <v/>
      </c>
      <c r="CX35" s="80" t="str">
        <f>IF(AND(初始录入!$M$12="试卷",$A35&lt;&gt;"",CX$6&lt;&gt;""),成绩录入!EV39,"")</f>
        <v/>
      </c>
      <c r="CY35" s="80" t="str">
        <f>IF(AND(初始录入!$M$12="试卷",$A35&lt;&gt;"",CY$6&lt;&gt;""),成绩录入!EW39,"")</f>
        <v/>
      </c>
      <c r="CZ35" s="80" t="str">
        <f>IF(AND(初始录入!$M$12="试卷",$A35&lt;&gt;"",CZ$6&lt;&gt;""),成绩录入!EX39,"")</f>
        <v/>
      </c>
    </row>
    <row r="36" s="125" customFormat="1" ht="24.95" customHeight="1" spans="1:104">
      <c r="A36" s="80" t="str">
        <f>IF(初始录入!$M$12="试卷",初始录入!A42,"")</f>
        <v/>
      </c>
      <c r="B36" s="80" t="str">
        <f>IF(AND(初始录入!$M$12="试卷",$A36&lt;&gt;""),初始录入!B42,"")</f>
        <v/>
      </c>
      <c r="C36" s="80" t="str">
        <f>IF(AND(初始录入!$M$12="试卷",$A36&lt;&gt;""),初始录入!C42,"")</f>
        <v/>
      </c>
      <c r="D36" s="80" t="str">
        <f t="shared" si="0"/>
        <v/>
      </c>
      <c r="E36" s="80" t="str">
        <f>IF(AND(初始录入!$M$12="试卷",$A36&lt;&gt;"",E$6&lt;&gt;""),成绩录入!BC40,"")</f>
        <v/>
      </c>
      <c r="F36" s="80" t="str">
        <f>IF(AND(初始录入!$M$12="试卷",$A36&lt;&gt;"",F$6&lt;&gt;""),成绩录入!BD40,"")</f>
        <v/>
      </c>
      <c r="G36" s="80" t="str">
        <f>IF(AND(初始录入!$M$12="试卷",$A36&lt;&gt;"",G$6&lt;&gt;""),成绩录入!BE40,"")</f>
        <v/>
      </c>
      <c r="H36" s="80" t="str">
        <f>IF(AND(初始录入!$M$12="试卷",$A36&lt;&gt;"",H$6&lt;&gt;""),成绩录入!BF40,"")</f>
        <v/>
      </c>
      <c r="I36" s="80" t="str">
        <f>IF(AND(初始录入!$M$12="试卷",$A36&lt;&gt;"",I$6&lt;&gt;""),成绩录入!BG40,"")</f>
        <v/>
      </c>
      <c r="J36" s="80" t="str">
        <f>IF(AND(初始录入!$M$12="试卷",$A36&lt;&gt;"",J$6&lt;&gt;""),成绩录入!BH40,"")</f>
        <v/>
      </c>
      <c r="K36" s="80" t="str">
        <f>IF(AND(初始录入!$M$12="试卷",$A36&lt;&gt;"",K$6&lt;&gt;""),成绩录入!BI40,"")</f>
        <v/>
      </c>
      <c r="L36" s="80" t="str">
        <f>IF(AND(初始录入!$M$12="试卷",$A36&lt;&gt;"",L$6&lt;&gt;""),成绩录入!BJ40,"")</f>
        <v/>
      </c>
      <c r="M36" s="80" t="str">
        <f>IF(AND(初始录入!$M$12="试卷",$A36&lt;&gt;"",M$6&lt;&gt;""),成绩录入!BK40,"")</f>
        <v/>
      </c>
      <c r="N36" s="80" t="str">
        <f>IF(AND(初始录入!$M$12="试卷",$A36&lt;&gt;"",N$6&lt;&gt;""),成绩录入!BL40,"")</f>
        <v/>
      </c>
      <c r="O36" s="80" t="str">
        <f>IF(AND(初始录入!$M$12="试卷",$A36&lt;&gt;"",O$6&lt;&gt;""),成绩录入!BM40,"")</f>
        <v/>
      </c>
      <c r="P36" s="80" t="str">
        <f>IF(AND(初始录入!$M$12="试卷",$A36&lt;&gt;"",P$6&lt;&gt;""),成绩录入!BN40,"")</f>
        <v/>
      </c>
      <c r="Q36" s="80" t="str">
        <f>IF(AND(初始录入!$M$12="试卷",$A36&lt;&gt;"",Q$6&lt;&gt;""),成绩录入!BO40,"")</f>
        <v/>
      </c>
      <c r="R36" s="80" t="str">
        <f>IF(AND(初始录入!$M$12="试卷",$A36&lt;&gt;"",R$6&lt;&gt;""),成绩录入!BP40,"")</f>
        <v/>
      </c>
      <c r="S36" s="80" t="str">
        <f>IF(AND(初始录入!$M$12="试卷",$A36&lt;&gt;"",S$6&lt;&gt;""),成绩录入!BQ40,"")</f>
        <v/>
      </c>
      <c r="T36" s="80" t="str">
        <f>IF(AND(初始录入!$M$12="试卷",$A36&lt;&gt;"",T$6&lt;&gt;""),成绩录入!BR40,"")</f>
        <v/>
      </c>
      <c r="U36" s="80" t="str">
        <f>IF(AND(初始录入!$M$12="试卷",$A36&lt;&gt;"",U$6&lt;&gt;""),成绩录入!BS40,"")</f>
        <v/>
      </c>
      <c r="V36" s="80" t="str">
        <f>IF(AND(初始录入!$M$12="试卷",$A36&lt;&gt;"",V$6&lt;&gt;""),成绩录入!BT40,"")</f>
        <v/>
      </c>
      <c r="W36" s="80" t="str">
        <f>IF(AND(初始录入!$M$12="试卷",$A36&lt;&gt;"",W$6&lt;&gt;""),成绩录入!BU40,"")</f>
        <v/>
      </c>
      <c r="X36" s="80" t="str">
        <f>IF(AND(初始录入!$M$12="试卷",$A36&lt;&gt;"",X$6&lt;&gt;""),成绩录入!BV40,"")</f>
        <v/>
      </c>
      <c r="Y36" s="80" t="str">
        <f>IF(AND(初始录入!$M$12="试卷",$A36&lt;&gt;"",Y$6&lt;&gt;""),成绩录入!BW40,"")</f>
        <v/>
      </c>
      <c r="Z36" s="80" t="str">
        <f>IF(AND(初始录入!$M$12="试卷",$A36&lt;&gt;"",Z$6&lt;&gt;""),成绩录入!BX40,"")</f>
        <v/>
      </c>
      <c r="AA36" s="80" t="str">
        <f>IF(AND(初始录入!$M$12="试卷",$A36&lt;&gt;"",AA$6&lt;&gt;""),成绩录入!BY40,"")</f>
        <v/>
      </c>
      <c r="AB36" s="80" t="str">
        <f>IF(AND(初始录入!$M$12="试卷",$A36&lt;&gt;"",AB$6&lt;&gt;""),成绩录入!BZ40,"")</f>
        <v/>
      </c>
      <c r="AC36" s="80" t="str">
        <f>IF(AND(初始录入!$M$12="试卷",$A36&lt;&gt;"",AC$6&lt;&gt;""),成绩录入!CA40,"")</f>
        <v/>
      </c>
      <c r="AD36" s="80" t="str">
        <f>IF(AND(初始录入!$M$12="试卷",$A36&lt;&gt;"",AD$6&lt;&gt;""),成绩录入!CB40,"")</f>
        <v/>
      </c>
      <c r="AE36" s="80" t="str">
        <f>IF(AND(初始录入!$M$12="试卷",$A36&lt;&gt;"",AE$6&lt;&gt;""),成绩录入!CC40,"")</f>
        <v/>
      </c>
      <c r="AF36" s="80" t="str">
        <f>IF(AND(初始录入!$M$12="试卷",$A36&lt;&gt;"",AF$6&lt;&gt;""),成绩录入!CD40,"")</f>
        <v/>
      </c>
      <c r="AG36" s="80" t="str">
        <f>IF(AND(初始录入!$M$12="试卷",$A36&lt;&gt;"",AG$6&lt;&gt;""),成绩录入!CE40,"")</f>
        <v/>
      </c>
      <c r="AH36" s="80" t="str">
        <f>IF(AND(初始录入!$M$12="试卷",$A36&lt;&gt;"",AH$6&lt;&gt;""),成绩录入!CF40,"")</f>
        <v/>
      </c>
      <c r="AI36" s="80" t="str">
        <f>IF(AND(初始录入!$M$12="试卷",$A36&lt;&gt;"",AI$6&lt;&gt;""),成绩录入!CG40,"")</f>
        <v/>
      </c>
      <c r="AJ36" s="80" t="str">
        <f>IF(AND(初始录入!$M$12="试卷",$A36&lt;&gt;"",AJ$6&lt;&gt;""),成绩录入!CH40,"")</f>
        <v/>
      </c>
      <c r="AK36" s="80" t="str">
        <f>IF(AND(初始录入!$M$12="试卷",$A36&lt;&gt;"",AK$6&lt;&gt;""),成绩录入!CI40,"")</f>
        <v/>
      </c>
      <c r="AL36" s="80" t="str">
        <f>IF(AND(初始录入!$M$12="试卷",$A36&lt;&gt;"",AL$6&lt;&gt;""),成绩录入!CJ40,"")</f>
        <v/>
      </c>
      <c r="AM36" s="80" t="str">
        <f>IF(AND(初始录入!$M$12="试卷",$A36&lt;&gt;"",AM$6&lt;&gt;""),成绩录入!CK40,"")</f>
        <v/>
      </c>
      <c r="AN36" s="80" t="str">
        <f>IF(AND(初始录入!$M$12="试卷",$A36&lt;&gt;"",AN$6&lt;&gt;""),成绩录入!CL40,"")</f>
        <v/>
      </c>
      <c r="AO36" s="80" t="str">
        <f>IF(AND(初始录入!$M$12="试卷",$A36&lt;&gt;"",AO$6&lt;&gt;""),成绩录入!CM40,"")</f>
        <v/>
      </c>
      <c r="AP36" s="80" t="str">
        <f>IF(AND(初始录入!$M$12="试卷",$A36&lt;&gt;"",AP$6&lt;&gt;""),成绩录入!CN40,"")</f>
        <v/>
      </c>
      <c r="AQ36" s="80" t="str">
        <f>IF(AND(初始录入!$M$12="试卷",$A36&lt;&gt;"",AQ$6&lt;&gt;""),成绩录入!CO40,"")</f>
        <v/>
      </c>
      <c r="AR36" s="80" t="str">
        <f>IF(AND(初始录入!$M$12="试卷",$A36&lt;&gt;"",AR$6&lt;&gt;""),成绩录入!CP40,"")</f>
        <v/>
      </c>
      <c r="AS36" s="80" t="str">
        <f>IF(AND(初始录入!$M$12="试卷",$A36&lt;&gt;"",AS$6&lt;&gt;""),成绩录入!CQ40,"")</f>
        <v/>
      </c>
      <c r="AT36" s="80" t="str">
        <f>IF(AND(初始录入!$M$12="试卷",$A36&lt;&gt;"",AT$6&lt;&gt;""),成绩录入!CR40,"")</f>
        <v/>
      </c>
      <c r="AU36" s="80" t="str">
        <f>IF(AND(初始录入!$M$12="试卷",$A36&lt;&gt;"",AU$6&lt;&gt;""),成绩录入!CS40,"")</f>
        <v/>
      </c>
      <c r="AV36" s="80" t="str">
        <f>IF(AND(初始录入!$M$12="试卷",$A36&lt;&gt;"",AV$6&lt;&gt;""),成绩录入!CT40,"")</f>
        <v/>
      </c>
      <c r="AW36" s="80" t="str">
        <f>IF(AND(初始录入!$M$12="试卷",$A36&lt;&gt;"",AW$6&lt;&gt;""),成绩录入!CU40,"")</f>
        <v/>
      </c>
      <c r="AX36" s="80" t="str">
        <f>IF(AND(初始录入!$M$12="试卷",$A36&lt;&gt;"",AX$6&lt;&gt;""),成绩录入!CV40,"")</f>
        <v/>
      </c>
      <c r="AY36" s="80" t="str">
        <f>IF(AND(初始录入!$M$12="试卷",$A36&lt;&gt;"",AY$6&lt;&gt;""),成绩录入!CW40,"")</f>
        <v/>
      </c>
      <c r="AZ36" s="80" t="str">
        <f>IF(AND(初始录入!$M$12="试卷",$A36&lt;&gt;"",AZ$6&lt;&gt;""),成绩录入!CX40,"")</f>
        <v/>
      </c>
      <c r="BA36" s="80" t="str">
        <f>IF(AND(初始录入!$M$12="试卷",$A36&lt;&gt;"",BA$6&lt;&gt;""),成绩录入!CY40,"")</f>
        <v/>
      </c>
      <c r="BB36" s="80" t="str">
        <f>IF(AND(初始录入!$M$12="试卷",$A36&lt;&gt;"",BB$6&lt;&gt;""),成绩录入!CZ40,"")</f>
        <v/>
      </c>
      <c r="BC36" s="80" t="str">
        <f>IF(AND(初始录入!$M$12="试卷",$A36&lt;&gt;"",BC$6&lt;&gt;""),成绩录入!DA40,"")</f>
        <v/>
      </c>
      <c r="BD36" s="80" t="str">
        <f>IF(AND(初始录入!$M$12="试卷",$A36&lt;&gt;"",BD$6&lt;&gt;""),成绩录入!DB40,"")</f>
        <v/>
      </c>
      <c r="BE36" s="80" t="str">
        <f>IF(AND(初始录入!$M$12="试卷",$A36&lt;&gt;"",BE$6&lt;&gt;""),成绩录入!DC40,"")</f>
        <v/>
      </c>
      <c r="BF36" s="80" t="str">
        <f>IF(AND(初始录入!$M$12="试卷",$A36&lt;&gt;"",BF$6&lt;&gt;""),成绩录入!DD40,"")</f>
        <v/>
      </c>
      <c r="BG36" s="80" t="str">
        <f>IF(AND(初始录入!$M$12="试卷",$A36&lt;&gt;"",BG$6&lt;&gt;""),成绩录入!DE40,"")</f>
        <v/>
      </c>
      <c r="BH36" s="80" t="str">
        <f>IF(AND(初始录入!$M$12="试卷",$A36&lt;&gt;"",BH$6&lt;&gt;""),成绩录入!DF40,"")</f>
        <v/>
      </c>
      <c r="BI36" s="80" t="str">
        <f>IF(AND(初始录入!$M$12="试卷",$A36&lt;&gt;"",BI$6&lt;&gt;""),成绩录入!DG40,"")</f>
        <v/>
      </c>
      <c r="BJ36" s="80" t="str">
        <f>IF(AND(初始录入!$M$12="试卷",$A36&lt;&gt;"",BJ$6&lt;&gt;""),成绩录入!DH40,"")</f>
        <v/>
      </c>
      <c r="BK36" s="80" t="str">
        <f>IF(AND(初始录入!$M$12="试卷",$A36&lt;&gt;"",BK$6&lt;&gt;""),成绩录入!DI40,"")</f>
        <v/>
      </c>
      <c r="BL36" s="80" t="str">
        <f>IF(AND(初始录入!$M$12="试卷",$A36&lt;&gt;"",BL$6&lt;&gt;""),成绩录入!DJ40,"")</f>
        <v/>
      </c>
      <c r="BM36" s="80" t="str">
        <f>IF(AND(初始录入!$M$12="试卷",$A36&lt;&gt;"",BM$6&lt;&gt;""),成绩录入!DK40,"")</f>
        <v/>
      </c>
      <c r="BN36" s="80" t="str">
        <f>IF(AND(初始录入!$M$12="试卷",$A36&lt;&gt;"",BN$6&lt;&gt;""),成绩录入!DL40,"")</f>
        <v/>
      </c>
      <c r="BO36" s="80" t="str">
        <f>IF(AND(初始录入!$M$12="试卷",$A36&lt;&gt;"",BO$6&lt;&gt;""),成绩录入!DM40,"")</f>
        <v/>
      </c>
      <c r="BP36" s="80" t="str">
        <f>IF(AND(初始录入!$M$12="试卷",$A36&lt;&gt;"",BP$6&lt;&gt;""),成绩录入!DN40,"")</f>
        <v/>
      </c>
      <c r="BQ36" s="80" t="str">
        <f>IF(AND(初始录入!$M$12="试卷",$A36&lt;&gt;"",BQ$6&lt;&gt;""),成绩录入!DO40,"")</f>
        <v/>
      </c>
      <c r="BR36" s="80" t="str">
        <f>IF(AND(初始录入!$M$12="试卷",$A36&lt;&gt;"",BR$6&lt;&gt;""),成绩录入!DP40,"")</f>
        <v/>
      </c>
      <c r="BS36" s="80" t="str">
        <f>IF(AND(初始录入!$M$12="试卷",$A36&lt;&gt;"",BS$6&lt;&gt;""),成绩录入!DQ40,"")</f>
        <v/>
      </c>
      <c r="BT36" s="80" t="str">
        <f>IF(AND(初始录入!$M$12="试卷",$A36&lt;&gt;"",BT$6&lt;&gt;""),成绩录入!DR40,"")</f>
        <v/>
      </c>
      <c r="BU36" s="80" t="str">
        <f>IF(AND(初始录入!$M$12="试卷",$A36&lt;&gt;"",BU$6&lt;&gt;""),成绩录入!DS40,"")</f>
        <v/>
      </c>
      <c r="BV36" s="80" t="str">
        <f>IF(AND(初始录入!$M$12="试卷",$A36&lt;&gt;"",BV$6&lt;&gt;""),成绩录入!DT40,"")</f>
        <v/>
      </c>
      <c r="BW36" s="80" t="str">
        <f>IF(AND(初始录入!$M$12="试卷",$A36&lt;&gt;"",BW$6&lt;&gt;""),成绩录入!DU40,"")</f>
        <v/>
      </c>
      <c r="BX36" s="80" t="str">
        <f>IF(AND(初始录入!$M$12="试卷",$A36&lt;&gt;"",BX$6&lt;&gt;""),成绩录入!DV40,"")</f>
        <v/>
      </c>
      <c r="BY36" s="80" t="str">
        <f>IF(AND(初始录入!$M$12="试卷",$A36&lt;&gt;"",BY$6&lt;&gt;""),成绩录入!DW40,"")</f>
        <v/>
      </c>
      <c r="BZ36" s="80" t="str">
        <f>IF(AND(初始录入!$M$12="试卷",$A36&lt;&gt;"",BZ$6&lt;&gt;""),成绩录入!DX40,"")</f>
        <v/>
      </c>
      <c r="CA36" s="80" t="str">
        <f>IF(AND(初始录入!$M$12="试卷",$A36&lt;&gt;"",CA$6&lt;&gt;""),成绩录入!DY40,"")</f>
        <v/>
      </c>
      <c r="CB36" s="80" t="str">
        <f>IF(AND(初始录入!$M$12="试卷",$A36&lt;&gt;"",CB$6&lt;&gt;""),成绩录入!DZ40,"")</f>
        <v/>
      </c>
      <c r="CC36" s="80" t="str">
        <f>IF(AND(初始录入!$M$12="试卷",$A36&lt;&gt;"",CC$6&lt;&gt;""),成绩录入!EA40,"")</f>
        <v/>
      </c>
      <c r="CD36" s="80" t="str">
        <f>IF(AND(初始录入!$M$12="试卷",$A36&lt;&gt;"",CD$6&lt;&gt;""),成绩录入!EB40,"")</f>
        <v/>
      </c>
      <c r="CE36" s="80" t="str">
        <f>IF(AND(初始录入!$M$12="试卷",$A36&lt;&gt;"",CE$6&lt;&gt;""),成绩录入!EC40,"")</f>
        <v/>
      </c>
      <c r="CF36" s="80" t="str">
        <f>IF(AND(初始录入!$M$12="试卷",$A36&lt;&gt;"",CF$6&lt;&gt;""),成绩录入!ED40,"")</f>
        <v/>
      </c>
      <c r="CG36" s="80" t="str">
        <f>IF(AND(初始录入!$M$12="试卷",$A36&lt;&gt;"",CG$6&lt;&gt;""),成绩录入!EE40,"")</f>
        <v/>
      </c>
      <c r="CH36" s="80" t="str">
        <f>IF(AND(初始录入!$M$12="试卷",$A36&lt;&gt;"",CH$6&lt;&gt;""),成绩录入!EF40,"")</f>
        <v/>
      </c>
      <c r="CI36" s="80" t="str">
        <f>IF(AND(初始录入!$M$12="试卷",$A36&lt;&gt;"",CI$6&lt;&gt;""),成绩录入!EG40,"")</f>
        <v/>
      </c>
      <c r="CJ36" s="80" t="str">
        <f>IF(AND(初始录入!$M$12="试卷",$A36&lt;&gt;"",CJ$6&lt;&gt;""),成绩录入!EH40,"")</f>
        <v/>
      </c>
      <c r="CK36" s="80" t="str">
        <f>IF(AND(初始录入!$M$12="试卷",$A36&lt;&gt;"",CK$6&lt;&gt;""),成绩录入!EI40,"")</f>
        <v/>
      </c>
      <c r="CL36" s="80" t="str">
        <f>IF(AND(初始录入!$M$12="试卷",$A36&lt;&gt;"",CL$6&lt;&gt;""),成绩录入!EJ40,"")</f>
        <v/>
      </c>
      <c r="CM36" s="80" t="str">
        <f>IF(AND(初始录入!$M$12="试卷",$A36&lt;&gt;"",CM$6&lt;&gt;""),成绩录入!EK40,"")</f>
        <v/>
      </c>
      <c r="CN36" s="80" t="str">
        <f>IF(AND(初始录入!$M$12="试卷",$A36&lt;&gt;"",CN$6&lt;&gt;""),成绩录入!EL40,"")</f>
        <v/>
      </c>
      <c r="CO36" s="80" t="str">
        <f>IF(AND(初始录入!$M$12="试卷",$A36&lt;&gt;"",CO$6&lt;&gt;""),成绩录入!EM40,"")</f>
        <v/>
      </c>
      <c r="CP36" s="80" t="str">
        <f>IF(AND(初始录入!$M$12="试卷",$A36&lt;&gt;"",CP$6&lt;&gt;""),成绩录入!EN40,"")</f>
        <v/>
      </c>
      <c r="CQ36" s="80" t="str">
        <f>IF(AND(初始录入!$M$12="试卷",$A36&lt;&gt;"",CQ$6&lt;&gt;""),成绩录入!EO40,"")</f>
        <v/>
      </c>
      <c r="CR36" s="80" t="str">
        <f>IF(AND(初始录入!$M$12="试卷",$A36&lt;&gt;"",CR$6&lt;&gt;""),成绩录入!EP40,"")</f>
        <v/>
      </c>
      <c r="CS36" s="80" t="str">
        <f>IF(AND(初始录入!$M$12="试卷",$A36&lt;&gt;"",CS$6&lt;&gt;""),成绩录入!EQ40,"")</f>
        <v/>
      </c>
      <c r="CT36" s="80" t="str">
        <f>IF(AND(初始录入!$M$12="试卷",$A36&lt;&gt;"",CT$6&lt;&gt;""),成绩录入!ER40,"")</f>
        <v/>
      </c>
      <c r="CU36" s="80" t="str">
        <f>IF(AND(初始录入!$M$12="试卷",$A36&lt;&gt;"",CU$6&lt;&gt;""),成绩录入!ES40,"")</f>
        <v/>
      </c>
      <c r="CV36" s="80" t="str">
        <f>IF(AND(初始录入!$M$12="试卷",$A36&lt;&gt;"",CV$6&lt;&gt;""),成绩录入!ET40,"")</f>
        <v/>
      </c>
      <c r="CW36" s="80" t="str">
        <f>IF(AND(初始录入!$M$12="试卷",$A36&lt;&gt;"",CW$6&lt;&gt;""),成绩录入!EU40,"")</f>
        <v/>
      </c>
      <c r="CX36" s="80" t="str">
        <f>IF(AND(初始录入!$M$12="试卷",$A36&lt;&gt;"",CX$6&lt;&gt;""),成绩录入!EV40,"")</f>
        <v/>
      </c>
      <c r="CY36" s="80" t="str">
        <f>IF(AND(初始录入!$M$12="试卷",$A36&lt;&gt;"",CY$6&lt;&gt;""),成绩录入!EW40,"")</f>
        <v/>
      </c>
      <c r="CZ36" s="80" t="str">
        <f>IF(AND(初始录入!$M$12="试卷",$A36&lt;&gt;"",CZ$6&lt;&gt;""),成绩录入!EX40,"")</f>
        <v/>
      </c>
    </row>
    <row r="37" s="125" customFormat="1" ht="24.95" customHeight="1" spans="1:104">
      <c r="A37" s="80" t="str">
        <f>IF(初始录入!$M$12="试卷",初始录入!A43,"")</f>
        <v/>
      </c>
      <c r="B37" s="80" t="str">
        <f>IF(AND(初始录入!$M$12="试卷",$A37&lt;&gt;""),初始录入!B43,"")</f>
        <v/>
      </c>
      <c r="C37" s="80" t="str">
        <f>IF(AND(初始录入!$M$12="试卷",$A37&lt;&gt;""),初始录入!C43,"")</f>
        <v/>
      </c>
      <c r="D37" s="80" t="str">
        <f t="shared" si="0"/>
        <v/>
      </c>
      <c r="E37" s="80" t="str">
        <f>IF(AND(初始录入!$M$12="试卷",$A37&lt;&gt;"",E$6&lt;&gt;""),成绩录入!BC41,"")</f>
        <v/>
      </c>
      <c r="F37" s="80" t="str">
        <f>IF(AND(初始录入!$M$12="试卷",$A37&lt;&gt;"",F$6&lt;&gt;""),成绩录入!BD41,"")</f>
        <v/>
      </c>
      <c r="G37" s="80" t="str">
        <f>IF(AND(初始录入!$M$12="试卷",$A37&lt;&gt;"",G$6&lt;&gt;""),成绩录入!BE41,"")</f>
        <v/>
      </c>
      <c r="H37" s="80" t="str">
        <f>IF(AND(初始录入!$M$12="试卷",$A37&lt;&gt;"",H$6&lt;&gt;""),成绩录入!BF41,"")</f>
        <v/>
      </c>
      <c r="I37" s="80" t="str">
        <f>IF(AND(初始录入!$M$12="试卷",$A37&lt;&gt;"",I$6&lt;&gt;""),成绩录入!BG41,"")</f>
        <v/>
      </c>
      <c r="J37" s="80" t="str">
        <f>IF(AND(初始录入!$M$12="试卷",$A37&lt;&gt;"",J$6&lt;&gt;""),成绩录入!BH41,"")</f>
        <v/>
      </c>
      <c r="K37" s="80" t="str">
        <f>IF(AND(初始录入!$M$12="试卷",$A37&lt;&gt;"",K$6&lt;&gt;""),成绩录入!BI41,"")</f>
        <v/>
      </c>
      <c r="L37" s="80" t="str">
        <f>IF(AND(初始录入!$M$12="试卷",$A37&lt;&gt;"",L$6&lt;&gt;""),成绩录入!BJ41,"")</f>
        <v/>
      </c>
      <c r="M37" s="80" t="str">
        <f>IF(AND(初始录入!$M$12="试卷",$A37&lt;&gt;"",M$6&lt;&gt;""),成绩录入!BK41,"")</f>
        <v/>
      </c>
      <c r="N37" s="80" t="str">
        <f>IF(AND(初始录入!$M$12="试卷",$A37&lt;&gt;"",N$6&lt;&gt;""),成绩录入!BL41,"")</f>
        <v/>
      </c>
      <c r="O37" s="80" t="str">
        <f>IF(AND(初始录入!$M$12="试卷",$A37&lt;&gt;"",O$6&lt;&gt;""),成绩录入!BM41,"")</f>
        <v/>
      </c>
      <c r="P37" s="80" t="str">
        <f>IF(AND(初始录入!$M$12="试卷",$A37&lt;&gt;"",P$6&lt;&gt;""),成绩录入!BN41,"")</f>
        <v/>
      </c>
      <c r="Q37" s="80" t="str">
        <f>IF(AND(初始录入!$M$12="试卷",$A37&lt;&gt;"",Q$6&lt;&gt;""),成绩录入!BO41,"")</f>
        <v/>
      </c>
      <c r="R37" s="80" t="str">
        <f>IF(AND(初始录入!$M$12="试卷",$A37&lt;&gt;"",R$6&lt;&gt;""),成绩录入!BP41,"")</f>
        <v/>
      </c>
      <c r="S37" s="80" t="str">
        <f>IF(AND(初始录入!$M$12="试卷",$A37&lt;&gt;"",S$6&lt;&gt;""),成绩录入!BQ41,"")</f>
        <v/>
      </c>
      <c r="T37" s="80" t="str">
        <f>IF(AND(初始录入!$M$12="试卷",$A37&lt;&gt;"",T$6&lt;&gt;""),成绩录入!BR41,"")</f>
        <v/>
      </c>
      <c r="U37" s="80" t="str">
        <f>IF(AND(初始录入!$M$12="试卷",$A37&lt;&gt;"",U$6&lt;&gt;""),成绩录入!BS41,"")</f>
        <v/>
      </c>
      <c r="V37" s="80" t="str">
        <f>IF(AND(初始录入!$M$12="试卷",$A37&lt;&gt;"",V$6&lt;&gt;""),成绩录入!BT41,"")</f>
        <v/>
      </c>
      <c r="W37" s="80" t="str">
        <f>IF(AND(初始录入!$M$12="试卷",$A37&lt;&gt;"",W$6&lt;&gt;""),成绩录入!BU41,"")</f>
        <v/>
      </c>
      <c r="X37" s="80" t="str">
        <f>IF(AND(初始录入!$M$12="试卷",$A37&lt;&gt;"",X$6&lt;&gt;""),成绩录入!BV41,"")</f>
        <v/>
      </c>
      <c r="Y37" s="80" t="str">
        <f>IF(AND(初始录入!$M$12="试卷",$A37&lt;&gt;"",Y$6&lt;&gt;""),成绩录入!BW41,"")</f>
        <v/>
      </c>
      <c r="Z37" s="80" t="str">
        <f>IF(AND(初始录入!$M$12="试卷",$A37&lt;&gt;"",Z$6&lt;&gt;""),成绩录入!BX41,"")</f>
        <v/>
      </c>
      <c r="AA37" s="80" t="str">
        <f>IF(AND(初始录入!$M$12="试卷",$A37&lt;&gt;"",AA$6&lt;&gt;""),成绩录入!BY41,"")</f>
        <v/>
      </c>
      <c r="AB37" s="80" t="str">
        <f>IF(AND(初始录入!$M$12="试卷",$A37&lt;&gt;"",AB$6&lt;&gt;""),成绩录入!BZ41,"")</f>
        <v/>
      </c>
      <c r="AC37" s="80" t="str">
        <f>IF(AND(初始录入!$M$12="试卷",$A37&lt;&gt;"",AC$6&lt;&gt;""),成绩录入!CA41,"")</f>
        <v/>
      </c>
      <c r="AD37" s="80" t="str">
        <f>IF(AND(初始录入!$M$12="试卷",$A37&lt;&gt;"",AD$6&lt;&gt;""),成绩录入!CB41,"")</f>
        <v/>
      </c>
      <c r="AE37" s="80" t="str">
        <f>IF(AND(初始录入!$M$12="试卷",$A37&lt;&gt;"",AE$6&lt;&gt;""),成绩录入!CC41,"")</f>
        <v/>
      </c>
      <c r="AF37" s="80" t="str">
        <f>IF(AND(初始录入!$M$12="试卷",$A37&lt;&gt;"",AF$6&lt;&gt;""),成绩录入!CD41,"")</f>
        <v/>
      </c>
      <c r="AG37" s="80" t="str">
        <f>IF(AND(初始录入!$M$12="试卷",$A37&lt;&gt;"",AG$6&lt;&gt;""),成绩录入!CE41,"")</f>
        <v/>
      </c>
      <c r="AH37" s="80" t="str">
        <f>IF(AND(初始录入!$M$12="试卷",$A37&lt;&gt;"",AH$6&lt;&gt;""),成绩录入!CF41,"")</f>
        <v/>
      </c>
      <c r="AI37" s="80" t="str">
        <f>IF(AND(初始录入!$M$12="试卷",$A37&lt;&gt;"",AI$6&lt;&gt;""),成绩录入!CG41,"")</f>
        <v/>
      </c>
      <c r="AJ37" s="80" t="str">
        <f>IF(AND(初始录入!$M$12="试卷",$A37&lt;&gt;"",AJ$6&lt;&gt;""),成绩录入!CH41,"")</f>
        <v/>
      </c>
      <c r="AK37" s="80" t="str">
        <f>IF(AND(初始录入!$M$12="试卷",$A37&lt;&gt;"",AK$6&lt;&gt;""),成绩录入!CI41,"")</f>
        <v/>
      </c>
      <c r="AL37" s="80" t="str">
        <f>IF(AND(初始录入!$M$12="试卷",$A37&lt;&gt;"",AL$6&lt;&gt;""),成绩录入!CJ41,"")</f>
        <v/>
      </c>
      <c r="AM37" s="80" t="str">
        <f>IF(AND(初始录入!$M$12="试卷",$A37&lt;&gt;"",AM$6&lt;&gt;""),成绩录入!CK41,"")</f>
        <v/>
      </c>
      <c r="AN37" s="80" t="str">
        <f>IF(AND(初始录入!$M$12="试卷",$A37&lt;&gt;"",AN$6&lt;&gt;""),成绩录入!CL41,"")</f>
        <v/>
      </c>
      <c r="AO37" s="80" t="str">
        <f>IF(AND(初始录入!$M$12="试卷",$A37&lt;&gt;"",AO$6&lt;&gt;""),成绩录入!CM41,"")</f>
        <v/>
      </c>
      <c r="AP37" s="80" t="str">
        <f>IF(AND(初始录入!$M$12="试卷",$A37&lt;&gt;"",AP$6&lt;&gt;""),成绩录入!CN41,"")</f>
        <v/>
      </c>
      <c r="AQ37" s="80" t="str">
        <f>IF(AND(初始录入!$M$12="试卷",$A37&lt;&gt;"",AQ$6&lt;&gt;""),成绩录入!CO41,"")</f>
        <v/>
      </c>
      <c r="AR37" s="80" t="str">
        <f>IF(AND(初始录入!$M$12="试卷",$A37&lt;&gt;"",AR$6&lt;&gt;""),成绩录入!CP41,"")</f>
        <v/>
      </c>
      <c r="AS37" s="80" t="str">
        <f>IF(AND(初始录入!$M$12="试卷",$A37&lt;&gt;"",AS$6&lt;&gt;""),成绩录入!CQ41,"")</f>
        <v/>
      </c>
      <c r="AT37" s="80" t="str">
        <f>IF(AND(初始录入!$M$12="试卷",$A37&lt;&gt;"",AT$6&lt;&gt;""),成绩录入!CR41,"")</f>
        <v/>
      </c>
      <c r="AU37" s="80" t="str">
        <f>IF(AND(初始录入!$M$12="试卷",$A37&lt;&gt;"",AU$6&lt;&gt;""),成绩录入!CS41,"")</f>
        <v/>
      </c>
      <c r="AV37" s="80" t="str">
        <f>IF(AND(初始录入!$M$12="试卷",$A37&lt;&gt;"",AV$6&lt;&gt;""),成绩录入!CT41,"")</f>
        <v/>
      </c>
      <c r="AW37" s="80" t="str">
        <f>IF(AND(初始录入!$M$12="试卷",$A37&lt;&gt;"",AW$6&lt;&gt;""),成绩录入!CU41,"")</f>
        <v/>
      </c>
      <c r="AX37" s="80" t="str">
        <f>IF(AND(初始录入!$M$12="试卷",$A37&lt;&gt;"",AX$6&lt;&gt;""),成绩录入!CV41,"")</f>
        <v/>
      </c>
      <c r="AY37" s="80" t="str">
        <f>IF(AND(初始录入!$M$12="试卷",$A37&lt;&gt;"",AY$6&lt;&gt;""),成绩录入!CW41,"")</f>
        <v/>
      </c>
      <c r="AZ37" s="80" t="str">
        <f>IF(AND(初始录入!$M$12="试卷",$A37&lt;&gt;"",AZ$6&lt;&gt;""),成绩录入!CX41,"")</f>
        <v/>
      </c>
      <c r="BA37" s="80" t="str">
        <f>IF(AND(初始录入!$M$12="试卷",$A37&lt;&gt;"",BA$6&lt;&gt;""),成绩录入!CY41,"")</f>
        <v/>
      </c>
      <c r="BB37" s="80" t="str">
        <f>IF(AND(初始录入!$M$12="试卷",$A37&lt;&gt;"",BB$6&lt;&gt;""),成绩录入!CZ41,"")</f>
        <v/>
      </c>
      <c r="BC37" s="80" t="str">
        <f>IF(AND(初始录入!$M$12="试卷",$A37&lt;&gt;"",BC$6&lt;&gt;""),成绩录入!DA41,"")</f>
        <v/>
      </c>
      <c r="BD37" s="80" t="str">
        <f>IF(AND(初始录入!$M$12="试卷",$A37&lt;&gt;"",BD$6&lt;&gt;""),成绩录入!DB41,"")</f>
        <v/>
      </c>
      <c r="BE37" s="80" t="str">
        <f>IF(AND(初始录入!$M$12="试卷",$A37&lt;&gt;"",BE$6&lt;&gt;""),成绩录入!DC41,"")</f>
        <v/>
      </c>
      <c r="BF37" s="80" t="str">
        <f>IF(AND(初始录入!$M$12="试卷",$A37&lt;&gt;"",BF$6&lt;&gt;""),成绩录入!DD41,"")</f>
        <v/>
      </c>
      <c r="BG37" s="80" t="str">
        <f>IF(AND(初始录入!$M$12="试卷",$A37&lt;&gt;"",BG$6&lt;&gt;""),成绩录入!DE41,"")</f>
        <v/>
      </c>
      <c r="BH37" s="80" t="str">
        <f>IF(AND(初始录入!$M$12="试卷",$A37&lt;&gt;"",BH$6&lt;&gt;""),成绩录入!DF41,"")</f>
        <v/>
      </c>
      <c r="BI37" s="80" t="str">
        <f>IF(AND(初始录入!$M$12="试卷",$A37&lt;&gt;"",BI$6&lt;&gt;""),成绩录入!DG41,"")</f>
        <v/>
      </c>
      <c r="BJ37" s="80" t="str">
        <f>IF(AND(初始录入!$M$12="试卷",$A37&lt;&gt;"",BJ$6&lt;&gt;""),成绩录入!DH41,"")</f>
        <v/>
      </c>
      <c r="BK37" s="80" t="str">
        <f>IF(AND(初始录入!$M$12="试卷",$A37&lt;&gt;"",BK$6&lt;&gt;""),成绩录入!DI41,"")</f>
        <v/>
      </c>
      <c r="BL37" s="80" t="str">
        <f>IF(AND(初始录入!$M$12="试卷",$A37&lt;&gt;"",BL$6&lt;&gt;""),成绩录入!DJ41,"")</f>
        <v/>
      </c>
      <c r="BM37" s="80" t="str">
        <f>IF(AND(初始录入!$M$12="试卷",$A37&lt;&gt;"",BM$6&lt;&gt;""),成绩录入!DK41,"")</f>
        <v/>
      </c>
      <c r="BN37" s="80" t="str">
        <f>IF(AND(初始录入!$M$12="试卷",$A37&lt;&gt;"",BN$6&lt;&gt;""),成绩录入!DL41,"")</f>
        <v/>
      </c>
      <c r="BO37" s="80" t="str">
        <f>IF(AND(初始录入!$M$12="试卷",$A37&lt;&gt;"",BO$6&lt;&gt;""),成绩录入!DM41,"")</f>
        <v/>
      </c>
      <c r="BP37" s="80" t="str">
        <f>IF(AND(初始录入!$M$12="试卷",$A37&lt;&gt;"",BP$6&lt;&gt;""),成绩录入!DN41,"")</f>
        <v/>
      </c>
      <c r="BQ37" s="80" t="str">
        <f>IF(AND(初始录入!$M$12="试卷",$A37&lt;&gt;"",BQ$6&lt;&gt;""),成绩录入!DO41,"")</f>
        <v/>
      </c>
      <c r="BR37" s="80" t="str">
        <f>IF(AND(初始录入!$M$12="试卷",$A37&lt;&gt;"",BR$6&lt;&gt;""),成绩录入!DP41,"")</f>
        <v/>
      </c>
      <c r="BS37" s="80" t="str">
        <f>IF(AND(初始录入!$M$12="试卷",$A37&lt;&gt;"",BS$6&lt;&gt;""),成绩录入!DQ41,"")</f>
        <v/>
      </c>
      <c r="BT37" s="80" t="str">
        <f>IF(AND(初始录入!$M$12="试卷",$A37&lt;&gt;"",BT$6&lt;&gt;""),成绩录入!DR41,"")</f>
        <v/>
      </c>
      <c r="BU37" s="80" t="str">
        <f>IF(AND(初始录入!$M$12="试卷",$A37&lt;&gt;"",BU$6&lt;&gt;""),成绩录入!DS41,"")</f>
        <v/>
      </c>
      <c r="BV37" s="80" t="str">
        <f>IF(AND(初始录入!$M$12="试卷",$A37&lt;&gt;"",BV$6&lt;&gt;""),成绩录入!DT41,"")</f>
        <v/>
      </c>
      <c r="BW37" s="80" t="str">
        <f>IF(AND(初始录入!$M$12="试卷",$A37&lt;&gt;"",BW$6&lt;&gt;""),成绩录入!DU41,"")</f>
        <v/>
      </c>
      <c r="BX37" s="80" t="str">
        <f>IF(AND(初始录入!$M$12="试卷",$A37&lt;&gt;"",BX$6&lt;&gt;""),成绩录入!DV41,"")</f>
        <v/>
      </c>
      <c r="BY37" s="80" t="str">
        <f>IF(AND(初始录入!$M$12="试卷",$A37&lt;&gt;"",BY$6&lt;&gt;""),成绩录入!DW41,"")</f>
        <v/>
      </c>
      <c r="BZ37" s="80" t="str">
        <f>IF(AND(初始录入!$M$12="试卷",$A37&lt;&gt;"",BZ$6&lt;&gt;""),成绩录入!DX41,"")</f>
        <v/>
      </c>
      <c r="CA37" s="80" t="str">
        <f>IF(AND(初始录入!$M$12="试卷",$A37&lt;&gt;"",CA$6&lt;&gt;""),成绩录入!DY41,"")</f>
        <v/>
      </c>
      <c r="CB37" s="80" t="str">
        <f>IF(AND(初始录入!$M$12="试卷",$A37&lt;&gt;"",CB$6&lt;&gt;""),成绩录入!DZ41,"")</f>
        <v/>
      </c>
      <c r="CC37" s="80" t="str">
        <f>IF(AND(初始录入!$M$12="试卷",$A37&lt;&gt;"",CC$6&lt;&gt;""),成绩录入!EA41,"")</f>
        <v/>
      </c>
      <c r="CD37" s="80" t="str">
        <f>IF(AND(初始录入!$M$12="试卷",$A37&lt;&gt;"",CD$6&lt;&gt;""),成绩录入!EB41,"")</f>
        <v/>
      </c>
      <c r="CE37" s="80" t="str">
        <f>IF(AND(初始录入!$M$12="试卷",$A37&lt;&gt;"",CE$6&lt;&gt;""),成绩录入!EC41,"")</f>
        <v/>
      </c>
      <c r="CF37" s="80" t="str">
        <f>IF(AND(初始录入!$M$12="试卷",$A37&lt;&gt;"",CF$6&lt;&gt;""),成绩录入!ED41,"")</f>
        <v/>
      </c>
      <c r="CG37" s="80" t="str">
        <f>IF(AND(初始录入!$M$12="试卷",$A37&lt;&gt;"",CG$6&lt;&gt;""),成绩录入!EE41,"")</f>
        <v/>
      </c>
      <c r="CH37" s="80" t="str">
        <f>IF(AND(初始录入!$M$12="试卷",$A37&lt;&gt;"",CH$6&lt;&gt;""),成绩录入!EF41,"")</f>
        <v/>
      </c>
      <c r="CI37" s="80" t="str">
        <f>IF(AND(初始录入!$M$12="试卷",$A37&lt;&gt;"",CI$6&lt;&gt;""),成绩录入!EG41,"")</f>
        <v/>
      </c>
      <c r="CJ37" s="80" t="str">
        <f>IF(AND(初始录入!$M$12="试卷",$A37&lt;&gt;"",CJ$6&lt;&gt;""),成绩录入!EH41,"")</f>
        <v/>
      </c>
      <c r="CK37" s="80" t="str">
        <f>IF(AND(初始录入!$M$12="试卷",$A37&lt;&gt;"",CK$6&lt;&gt;""),成绩录入!EI41,"")</f>
        <v/>
      </c>
      <c r="CL37" s="80" t="str">
        <f>IF(AND(初始录入!$M$12="试卷",$A37&lt;&gt;"",CL$6&lt;&gt;""),成绩录入!EJ41,"")</f>
        <v/>
      </c>
      <c r="CM37" s="80" t="str">
        <f>IF(AND(初始录入!$M$12="试卷",$A37&lt;&gt;"",CM$6&lt;&gt;""),成绩录入!EK41,"")</f>
        <v/>
      </c>
      <c r="CN37" s="80" t="str">
        <f>IF(AND(初始录入!$M$12="试卷",$A37&lt;&gt;"",CN$6&lt;&gt;""),成绩录入!EL41,"")</f>
        <v/>
      </c>
      <c r="CO37" s="80" t="str">
        <f>IF(AND(初始录入!$M$12="试卷",$A37&lt;&gt;"",CO$6&lt;&gt;""),成绩录入!EM41,"")</f>
        <v/>
      </c>
      <c r="CP37" s="80" t="str">
        <f>IF(AND(初始录入!$M$12="试卷",$A37&lt;&gt;"",CP$6&lt;&gt;""),成绩录入!EN41,"")</f>
        <v/>
      </c>
      <c r="CQ37" s="80" t="str">
        <f>IF(AND(初始录入!$M$12="试卷",$A37&lt;&gt;"",CQ$6&lt;&gt;""),成绩录入!EO41,"")</f>
        <v/>
      </c>
      <c r="CR37" s="80" t="str">
        <f>IF(AND(初始录入!$M$12="试卷",$A37&lt;&gt;"",CR$6&lt;&gt;""),成绩录入!EP41,"")</f>
        <v/>
      </c>
      <c r="CS37" s="80" t="str">
        <f>IF(AND(初始录入!$M$12="试卷",$A37&lt;&gt;"",CS$6&lt;&gt;""),成绩录入!EQ41,"")</f>
        <v/>
      </c>
      <c r="CT37" s="80" t="str">
        <f>IF(AND(初始录入!$M$12="试卷",$A37&lt;&gt;"",CT$6&lt;&gt;""),成绩录入!ER41,"")</f>
        <v/>
      </c>
      <c r="CU37" s="80" t="str">
        <f>IF(AND(初始录入!$M$12="试卷",$A37&lt;&gt;"",CU$6&lt;&gt;""),成绩录入!ES41,"")</f>
        <v/>
      </c>
      <c r="CV37" s="80" t="str">
        <f>IF(AND(初始录入!$M$12="试卷",$A37&lt;&gt;"",CV$6&lt;&gt;""),成绩录入!ET41,"")</f>
        <v/>
      </c>
      <c r="CW37" s="80" t="str">
        <f>IF(AND(初始录入!$M$12="试卷",$A37&lt;&gt;"",CW$6&lt;&gt;""),成绩录入!EU41,"")</f>
        <v/>
      </c>
      <c r="CX37" s="80" t="str">
        <f>IF(AND(初始录入!$M$12="试卷",$A37&lt;&gt;"",CX$6&lt;&gt;""),成绩录入!EV41,"")</f>
        <v/>
      </c>
      <c r="CY37" s="80" t="str">
        <f>IF(AND(初始录入!$M$12="试卷",$A37&lt;&gt;"",CY$6&lt;&gt;""),成绩录入!EW41,"")</f>
        <v/>
      </c>
      <c r="CZ37" s="80" t="str">
        <f>IF(AND(初始录入!$M$12="试卷",$A37&lt;&gt;"",CZ$6&lt;&gt;""),成绩录入!EX41,"")</f>
        <v/>
      </c>
    </row>
    <row r="38" s="125" customFormat="1" ht="24.95" customHeight="1" spans="1:104">
      <c r="A38" s="80" t="str">
        <f>IF(初始录入!$M$12="试卷",初始录入!A44,"")</f>
        <v/>
      </c>
      <c r="B38" s="80" t="str">
        <f>IF(AND(初始录入!$M$12="试卷",$A38&lt;&gt;""),初始录入!B44,"")</f>
        <v/>
      </c>
      <c r="C38" s="80" t="str">
        <f>IF(AND(初始录入!$M$12="试卷",$A38&lt;&gt;""),初始录入!C44,"")</f>
        <v/>
      </c>
      <c r="D38" s="80" t="str">
        <f t="shared" si="0"/>
        <v/>
      </c>
      <c r="E38" s="80" t="str">
        <f>IF(AND(初始录入!$M$12="试卷",$A38&lt;&gt;"",E$6&lt;&gt;""),成绩录入!BC42,"")</f>
        <v/>
      </c>
      <c r="F38" s="80" t="str">
        <f>IF(AND(初始录入!$M$12="试卷",$A38&lt;&gt;"",F$6&lt;&gt;""),成绩录入!BD42,"")</f>
        <v/>
      </c>
      <c r="G38" s="80" t="str">
        <f>IF(AND(初始录入!$M$12="试卷",$A38&lt;&gt;"",G$6&lt;&gt;""),成绩录入!BE42,"")</f>
        <v/>
      </c>
      <c r="H38" s="80" t="str">
        <f>IF(AND(初始录入!$M$12="试卷",$A38&lt;&gt;"",H$6&lt;&gt;""),成绩录入!BF42,"")</f>
        <v/>
      </c>
      <c r="I38" s="80" t="str">
        <f>IF(AND(初始录入!$M$12="试卷",$A38&lt;&gt;"",I$6&lt;&gt;""),成绩录入!BG42,"")</f>
        <v/>
      </c>
      <c r="J38" s="80" t="str">
        <f>IF(AND(初始录入!$M$12="试卷",$A38&lt;&gt;"",J$6&lt;&gt;""),成绩录入!BH42,"")</f>
        <v/>
      </c>
      <c r="K38" s="80" t="str">
        <f>IF(AND(初始录入!$M$12="试卷",$A38&lt;&gt;"",K$6&lt;&gt;""),成绩录入!BI42,"")</f>
        <v/>
      </c>
      <c r="L38" s="80" t="str">
        <f>IF(AND(初始录入!$M$12="试卷",$A38&lt;&gt;"",L$6&lt;&gt;""),成绩录入!BJ42,"")</f>
        <v/>
      </c>
      <c r="M38" s="80" t="str">
        <f>IF(AND(初始录入!$M$12="试卷",$A38&lt;&gt;"",M$6&lt;&gt;""),成绩录入!BK42,"")</f>
        <v/>
      </c>
      <c r="N38" s="80" t="str">
        <f>IF(AND(初始录入!$M$12="试卷",$A38&lt;&gt;"",N$6&lt;&gt;""),成绩录入!BL42,"")</f>
        <v/>
      </c>
      <c r="O38" s="80" t="str">
        <f>IF(AND(初始录入!$M$12="试卷",$A38&lt;&gt;"",O$6&lt;&gt;""),成绩录入!BM42,"")</f>
        <v/>
      </c>
      <c r="P38" s="80" t="str">
        <f>IF(AND(初始录入!$M$12="试卷",$A38&lt;&gt;"",P$6&lt;&gt;""),成绩录入!BN42,"")</f>
        <v/>
      </c>
      <c r="Q38" s="80" t="str">
        <f>IF(AND(初始录入!$M$12="试卷",$A38&lt;&gt;"",Q$6&lt;&gt;""),成绩录入!BO42,"")</f>
        <v/>
      </c>
      <c r="R38" s="80" t="str">
        <f>IF(AND(初始录入!$M$12="试卷",$A38&lt;&gt;"",R$6&lt;&gt;""),成绩录入!BP42,"")</f>
        <v/>
      </c>
      <c r="S38" s="80" t="str">
        <f>IF(AND(初始录入!$M$12="试卷",$A38&lt;&gt;"",S$6&lt;&gt;""),成绩录入!BQ42,"")</f>
        <v/>
      </c>
      <c r="T38" s="80" t="str">
        <f>IF(AND(初始录入!$M$12="试卷",$A38&lt;&gt;"",T$6&lt;&gt;""),成绩录入!BR42,"")</f>
        <v/>
      </c>
      <c r="U38" s="80" t="str">
        <f>IF(AND(初始录入!$M$12="试卷",$A38&lt;&gt;"",U$6&lt;&gt;""),成绩录入!BS42,"")</f>
        <v/>
      </c>
      <c r="V38" s="80" t="str">
        <f>IF(AND(初始录入!$M$12="试卷",$A38&lt;&gt;"",V$6&lt;&gt;""),成绩录入!BT42,"")</f>
        <v/>
      </c>
      <c r="W38" s="80" t="str">
        <f>IF(AND(初始录入!$M$12="试卷",$A38&lt;&gt;"",W$6&lt;&gt;""),成绩录入!BU42,"")</f>
        <v/>
      </c>
      <c r="X38" s="80" t="str">
        <f>IF(AND(初始录入!$M$12="试卷",$A38&lt;&gt;"",X$6&lt;&gt;""),成绩录入!BV42,"")</f>
        <v/>
      </c>
      <c r="Y38" s="80" t="str">
        <f>IF(AND(初始录入!$M$12="试卷",$A38&lt;&gt;"",Y$6&lt;&gt;""),成绩录入!BW42,"")</f>
        <v/>
      </c>
      <c r="Z38" s="80" t="str">
        <f>IF(AND(初始录入!$M$12="试卷",$A38&lt;&gt;"",Z$6&lt;&gt;""),成绩录入!BX42,"")</f>
        <v/>
      </c>
      <c r="AA38" s="80" t="str">
        <f>IF(AND(初始录入!$M$12="试卷",$A38&lt;&gt;"",AA$6&lt;&gt;""),成绩录入!BY42,"")</f>
        <v/>
      </c>
      <c r="AB38" s="80" t="str">
        <f>IF(AND(初始录入!$M$12="试卷",$A38&lt;&gt;"",AB$6&lt;&gt;""),成绩录入!BZ42,"")</f>
        <v/>
      </c>
      <c r="AC38" s="80" t="str">
        <f>IF(AND(初始录入!$M$12="试卷",$A38&lt;&gt;"",AC$6&lt;&gt;""),成绩录入!CA42,"")</f>
        <v/>
      </c>
      <c r="AD38" s="80" t="str">
        <f>IF(AND(初始录入!$M$12="试卷",$A38&lt;&gt;"",AD$6&lt;&gt;""),成绩录入!CB42,"")</f>
        <v/>
      </c>
      <c r="AE38" s="80" t="str">
        <f>IF(AND(初始录入!$M$12="试卷",$A38&lt;&gt;"",AE$6&lt;&gt;""),成绩录入!CC42,"")</f>
        <v/>
      </c>
      <c r="AF38" s="80" t="str">
        <f>IF(AND(初始录入!$M$12="试卷",$A38&lt;&gt;"",AF$6&lt;&gt;""),成绩录入!CD42,"")</f>
        <v/>
      </c>
      <c r="AG38" s="80" t="str">
        <f>IF(AND(初始录入!$M$12="试卷",$A38&lt;&gt;"",AG$6&lt;&gt;""),成绩录入!CE42,"")</f>
        <v/>
      </c>
      <c r="AH38" s="80" t="str">
        <f>IF(AND(初始录入!$M$12="试卷",$A38&lt;&gt;"",AH$6&lt;&gt;""),成绩录入!CF42,"")</f>
        <v/>
      </c>
      <c r="AI38" s="80" t="str">
        <f>IF(AND(初始录入!$M$12="试卷",$A38&lt;&gt;"",AI$6&lt;&gt;""),成绩录入!CG42,"")</f>
        <v/>
      </c>
      <c r="AJ38" s="80" t="str">
        <f>IF(AND(初始录入!$M$12="试卷",$A38&lt;&gt;"",AJ$6&lt;&gt;""),成绩录入!CH42,"")</f>
        <v/>
      </c>
      <c r="AK38" s="80" t="str">
        <f>IF(AND(初始录入!$M$12="试卷",$A38&lt;&gt;"",AK$6&lt;&gt;""),成绩录入!CI42,"")</f>
        <v/>
      </c>
      <c r="AL38" s="80" t="str">
        <f>IF(AND(初始录入!$M$12="试卷",$A38&lt;&gt;"",AL$6&lt;&gt;""),成绩录入!CJ42,"")</f>
        <v/>
      </c>
      <c r="AM38" s="80" t="str">
        <f>IF(AND(初始录入!$M$12="试卷",$A38&lt;&gt;"",AM$6&lt;&gt;""),成绩录入!CK42,"")</f>
        <v/>
      </c>
      <c r="AN38" s="80" t="str">
        <f>IF(AND(初始录入!$M$12="试卷",$A38&lt;&gt;"",AN$6&lt;&gt;""),成绩录入!CL42,"")</f>
        <v/>
      </c>
      <c r="AO38" s="80" t="str">
        <f>IF(AND(初始录入!$M$12="试卷",$A38&lt;&gt;"",AO$6&lt;&gt;""),成绩录入!CM42,"")</f>
        <v/>
      </c>
      <c r="AP38" s="80" t="str">
        <f>IF(AND(初始录入!$M$12="试卷",$A38&lt;&gt;"",AP$6&lt;&gt;""),成绩录入!CN42,"")</f>
        <v/>
      </c>
      <c r="AQ38" s="80" t="str">
        <f>IF(AND(初始录入!$M$12="试卷",$A38&lt;&gt;"",AQ$6&lt;&gt;""),成绩录入!CO42,"")</f>
        <v/>
      </c>
      <c r="AR38" s="80" t="str">
        <f>IF(AND(初始录入!$M$12="试卷",$A38&lt;&gt;"",AR$6&lt;&gt;""),成绩录入!CP42,"")</f>
        <v/>
      </c>
      <c r="AS38" s="80" t="str">
        <f>IF(AND(初始录入!$M$12="试卷",$A38&lt;&gt;"",AS$6&lt;&gt;""),成绩录入!CQ42,"")</f>
        <v/>
      </c>
      <c r="AT38" s="80" t="str">
        <f>IF(AND(初始录入!$M$12="试卷",$A38&lt;&gt;"",AT$6&lt;&gt;""),成绩录入!CR42,"")</f>
        <v/>
      </c>
      <c r="AU38" s="80" t="str">
        <f>IF(AND(初始录入!$M$12="试卷",$A38&lt;&gt;"",AU$6&lt;&gt;""),成绩录入!CS42,"")</f>
        <v/>
      </c>
      <c r="AV38" s="80" t="str">
        <f>IF(AND(初始录入!$M$12="试卷",$A38&lt;&gt;"",AV$6&lt;&gt;""),成绩录入!CT42,"")</f>
        <v/>
      </c>
      <c r="AW38" s="80" t="str">
        <f>IF(AND(初始录入!$M$12="试卷",$A38&lt;&gt;"",AW$6&lt;&gt;""),成绩录入!CU42,"")</f>
        <v/>
      </c>
      <c r="AX38" s="80" t="str">
        <f>IF(AND(初始录入!$M$12="试卷",$A38&lt;&gt;"",AX$6&lt;&gt;""),成绩录入!CV42,"")</f>
        <v/>
      </c>
      <c r="AY38" s="80" t="str">
        <f>IF(AND(初始录入!$M$12="试卷",$A38&lt;&gt;"",AY$6&lt;&gt;""),成绩录入!CW42,"")</f>
        <v/>
      </c>
      <c r="AZ38" s="80" t="str">
        <f>IF(AND(初始录入!$M$12="试卷",$A38&lt;&gt;"",AZ$6&lt;&gt;""),成绩录入!CX42,"")</f>
        <v/>
      </c>
      <c r="BA38" s="80" t="str">
        <f>IF(AND(初始录入!$M$12="试卷",$A38&lt;&gt;"",BA$6&lt;&gt;""),成绩录入!CY42,"")</f>
        <v/>
      </c>
      <c r="BB38" s="80" t="str">
        <f>IF(AND(初始录入!$M$12="试卷",$A38&lt;&gt;"",BB$6&lt;&gt;""),成绩录入!CZ42,"")</f>
        <v/>
      </c>
      <c r="BC38" s="80" t="str">
        <f>IF(AND(初始录入!$M$12="试卷",$A38&lt;&gt;"",BC$6&lt;&gt;""),成绩录入!DA42,"")</f>
        <v/>
      </c>
      <c r="BD38" s="80" t="str">
        <f>IF(AND(初始录入!$M$12="试卷",$A38&lt;&gt;"",BD$6&lt;&gt;""),成绩录入!DB42,"")</f>
        <v/>
      </c>
      <c r="BE38" s="80" t="str">
        <f>IF(AND(初始录入!$M$12="试卷",$A38&lt;&gt;"",BE$6&lt;&gt;""),成绩录入!DC42,"")</f>
        <v/>
      </c>
      <c r="BF38" s="80" t="str">
        <f>IF(AND(初始录入!$M$12="试卷",$A38&lt;&gt;"",BF$6&lt;&gt;""),成绩录入!DD42,"")</f>
        <v/>
      </c>
      <c r="BG38" s="80" t="str">
        <f>IF(AND(初始录入!$M$12="试卷",$A38&lt;&gt;"",BG$6&lt;&gt;""),成绩录入!DE42,"")</f>
        <v/>
      </c>
      <c r="BH38" s="80" t="str">
        <f>IF(AND(初始录入!$M$12="试卷",$A38&lt;&gt;"",BH$6&lt;&gt;""),成绩录入!DF42,"")</f>
        <v/>
      </c>
      <c r="BI38" s="80" t="str">
        <f>IF(AND(初始录入!$M$12="试卷",$A38&lt;&gt;"",BI$6&lt;&gt;""),成绩录入!DG42,"")</f>
        <v/>
      </c>
      <c r="BJ38" s="80" t="str">
        <f>IF(AND(初始录入!$M$12="试卷",$A38&lt;&gt;"",BJ$6&lt;&gt;""),成绩录入!DH42,"")</f>
        <v/>
      </c>
      <c r="BK38" s="80" t="str">
        <f>IF(AND(初始录入!$M$12="试卷",$A38&lt;&gt;"",BK$6&lt;&gt;""),成绩录入!DI42,"")</f>
        <v/>
      </c>
      <c r="BL38" s="80" t="str">
        <f>IF(AND(初始录入!$M$12="试卷",$A38&lt;&gt;"",BL$6&lt;&gt;""),成绩录入!DJ42,"")</f>
        <v/>
      </c>
      <c r="BM38" s="80" t="str">
        <f>IF(AND(初始录入!$M$12="试卷",$A38&lt;&gt;"",BM$6&lt;&gt;""),成绩录入!DK42,"")</f>
        <v/>
      </c>
      <c r="BN38" s="80" t="str">
        <f>IF(AND(初始录入!$M$12="试卷",$A38&lt;&gt;"",BN$6&lt;&gt;""),成绩录入!DL42,"")</f>
        <v/>
      </c>
      <c r="BO38" s="80" t="str">
        <f>IF(AND(初始录入!$M$12="试卷",$A38&lt;&gt;"",BO$6&lt;&gt;""),成绩录入!DM42,"")</f>
        <v/>
      </c>
      <c r="BP38" s="80" t="str">
        <f>IF(AND(初始录入!$M$12="试卷",$A38&lt;&gt;"",BP$6&lt;&gt;""),成绩录入!DN42,"")</f>
        <v/>
      </c>
      <c r="BQ38" s="80" t="str">
        <f>IF(AND(初始录入!$M$12="试卷",$A38&lt;&gt;"",BQ$6&lt;&gt;""),成绩录入!DO42,"")</f>
        <v/>
      </c>
      <c r="BR38" s="80" t="str">
        <f>IF(AND(初始录入!$M$12="试卷",$A38&lt;&gt;"",BR$6&lt;&gt;""),成绩录入!DP42,"")</f>
        <v/>
      </c>
      <c r="BS38" s="80" t="str">
        <f>IF(AND(初始录入!$M$12="试卷",$A38&lt;&gt;"",BS$6&lt;&gt;""),成绩录入!DQ42,"")</f>
        <v/>
      </c>
      <c r="BT38" s="80" t="str">
        <f>IF(AND(初始录入!$M$12="试卷",$A38&lt;&gt;"",BT$6&lt;&gt;""),成绩录入!DR42,"")</f>
        <v/>
      </c>
      <c r="BU38" s="80" t="str">
        <f>IF(AND(初始录入!$M$12="试卷",$A38&lt;&gt;"",BU$6&lt;&gt;""),成绩录入!DS42,"")</f>
        <v/>
      </c>
      <c r="BV38" s="80" t="str">
        <f>IF(AND(初始录入!$M$12="试卷",$A38&lt;&gt;"",BV$6&lt;&gt;""),成绩录入!DT42,"")</f>
        <v/>
      </c>
      <c r="BW38" s="80" t="str">
        <f>IF(AND(初始录入!$M$12="试卷",$A38&lt;&gt;"",BW$6&lt;&gt;""),成绩录入!DU42,"")</f>
        <v/>
      </c>
      <c r="BX38" s="80" t="str">
        <f>IF(AND(初始录入!$M$12="试卷",$A38&lt;&gt;"",BX$6&lt;&gt;""),成绩录入!DV42,"")</f>
        <v/>
      </c>
      <c r="BY38" s="80" t="str">
        <f>IF(AND(初始录入!$M$12="试卷",$A38&lt;&gt;"",BY$6&lt;&gt;""),成绩录入!DW42,"")</f>
        <v/>
      </c>
      <c r="BZ38" s="80" t="str">
        <f>IF(AND(初始录入!$M$12="试卷",$A38&lt;&gt;"",BZ$6&lt;&gt;""),成绩录入!DX42,"")</f>
        <v/>
      </c>
      <c r="CA38" s="80" t="str">
        <f>IF(AND(初始录入!$M$12="试卷",$A38&lt;&gt;"",CA$6&lt;&gt;""),成绩录入!DY42,"")</f>
        <v/>
      </c>
      <c r="CB38" s="80" t="str">
        <f>IF(AND(初始录入!$M$12="试卷",$A38&lt;&gt;"",CB$6&lt;&gt;""),成绩录入!DZ42,"")</f>
        <v/>
      </c>
      <c r="CC38" s="80" t="str">
        <f>IF(AND(初始录入!$M$12="试卷",$A38&lt;&gt;"",CC$6&lt;&gt;""),成绩录入!EA42,"")</f>
        <v/>
      </c>
      <c r="CD38" s="80" t="str">
        <f>IF(AND(初始录入!$M$12="试卷",$A38&lt;&gt;"",CD$6&lt;&gt;""),成绩录入!EB42,"")</f>
        <v/>
      </c>
      <c r="CE38" s="80" t="str">
        <f>IF(AND(初始录入!$M$12="试卷",$A38&lt;&gt;"",CE$6&lt;&gt;""),成绩录入!EC42,"")</f>
        <v/>
      </c>
      <c r="CF38" s="80" t="str">
        <f>IF(AND(初始录入!$M$12="试卷",$A38&lt;&gt;"",CF$6&lt;&gt;""),成绩录入!ED42,"")</f>
        <v/>
      </c>
      <c r="CG38" s="80" t="str">
        <f>IF(AND(初始录入!$M$12="试卷",$A38&lt;&gt;"",CG$6&lt;&gt;""),成绩录入!EE42,"")</f>
        <v/>
      </c>
      <c r="CH38" s="80" t="str">
        <f>IF(AND(初始录入!$M$12="试卷",$A38&lt;&gt;"",CH$6&lt;&gt;""),成绩录入!EF42,"")</f>
        <v/>
      </c>
      <c r="CI38" s="80" t="str">
        <f>IF(AND(初始录入!$M$12="试卷",$A38&lt;&gt;"",CI$6&lt;&gt;""),成绩录入!EG42,"")</f>
        <v/>
      </c>
      <c r="CJ38" s="80" t="str">
        <f>IF(AND(初始录入!$M$12="试卷",$A38&lt;&gt;"",CJ$6&lt;&gt;""),成绩录入!EH42,"")</f>
        <v/>
      </c>
      <c r="CK38" s="80" t="str">
        <f>IF(AND(初始录入!$M$12="试卷",$A38&lt;&gt;"",CK$6&lt;&gt;""),成绩录入!EI42,"")</f>
        <v/>
      </c>
      <c r="CL38" s="80" t="str">
        <f>IF(AND(初始录入!$M$12="试卷",$A38&lt;&gt;"",CL$6&lt;&gt;""),成绩录入!EJ42,"")</f>
        <v/>
      </c>
      <c r="CM38" s="80" t="str">
        <f>IF(AND(初始录入!$M$12="试卷",$A38&lt;&gt;"",CM$6&lt;&gt;""),成绩录入!EK42,"")</f>
        <v/>
      </c>
      <c r="CN38" s="80" t="str">
        <f>IF(AND(初始录入!$M$12="试卷",$A38&lt;&gt;"",CN$6&lt;&gt;""),成绩录入!EL42,"")</f>
        <v/>
      </c>
      <c r="CO38" s="80" t="str">
        <f>IF(AND(初始录入!$M$12="试卷",$A38&lt;&gt;"",CO$6&lt;&gt;""),成绩录入!EM42,"")</f>
        <v/>
      </c>
      <c r="CP38" s="80" t="str">
        <f>IF(AND(初始录入!$M$12="试卷",$A38&lt;&gt;"",CP$6&lt;&gt;""),成绩录入!EN42,"")</f>
        <v/>
      </c>
      <c r="CQ38" s="80" t="str">
        <f>IF(AND(初始录入!$M$12="试卷",$A38&lt;&gt;"",CQ$6&lt;&gt;""),成绩录入!EO42,"")</f>
        <v/>
      </c>
      <c r="CR38" s="80" t="str">
        <f>IF(AND(初始录入!$M$12="试卷",$A38&lt;&gt;"",CR$6&lt;&gt;""),成绩录入!EP42,"")</f>
        <v/>
      </c>
      <c r="CS38" s="80" t="str">
        <f>IF(AND(初始录入!$M$12="试卷",$A38&lt;&gt;"",CS$6&lt;&gt;""),成绩录入!EQ42,"")</f>
        <v/>
      </c>
      <c r="CT38" s="80" t="str">
        <f>IF(AND(初始录入!$M$12="试卷",$A38&lt;&gt;"",CT$6&lt;&gt;""),成绩录入!ER42,"")</f>
        <v/>
      </c>
      <c r="CU38" s="80" t="str">
        <f>IF(AND(初始录入!$M$12="试卷",$A38&lt;&gt;"",CU$6&lt;&gt;""),成绩录入!ES42,"")</f>
        <v/>
      </c>
      <c r="CV38" s="80" t="str">
        <f>IF(AND(初始录入!$M$12="试卷",$A38&lt;&gt;"",CV$6&lt;&gt;""),成绩录入!ET42,"")</f>
        <v/>
      </c>
      <c r="CW38" s="80" t="str">
        <f>IF(AND(初始录入!$M$12="试卷",$A38&lt;&gt;"",CW$6&lt;&gt;""),成绩录入!EU42,"")</f>
        <v/>
      </c>
      <c r="CX38" s="80" t="str">
        <f>IF(AND(初始录入!$M$12="试卷",$A38&lt;&gt;"",CX$6&lt;&gt;""),成绩录入!EV42,"")</f>
        <v/>
      </c>
      <c r="CY38" s="80" t="str">
        <f>IF(AND(初始录入!$M$12="试卷",$A38&lt;&gt;"",CY$6&lt;&gt;""),成绩录入!EW42,"")</f>
        <v/>
      </c>
      <c r="CZ38" s="80" t="str">
        <f>IF(AND(初始录入!$M$12="试卷",$A38&lt;&gt;"",CZ$6&lt;&gt;""),成绩录入!EX42,"")</f>
        <v/>
      </c>
    </row>
    <row r="39" s="125" customFormat="1" ht="24.95" customHeight="1" spans="1:104">
      <c r="A39" s="80" t="str">
        <f>IF(初始录入!$M$12="试卷",初始录入!A45,"")</f>
        <v/>
      </c>
      <c r="B39" s="80" t="str">
        <f>IF(AND(初始录入!$M$12="试卷",$A39&lt;&gt;""),初始录入!B45,"")</f>
        <v/>
      </c>
      <c r="C39" s="80" t="str">
        <f>IF(AND(初始录入!$M$12="试卷",$A39&lt;&gt;""),初始录入!C45,"")</f>
        <v/>
      </c>
      <c r="D39" s="80" t="str">
        <f t="shared" si="0"/>
        <v/>
      </c>
      <c r="E39" s="80" t="str">
        <f>IF(AND(初始录入!$M$12="试卷",$A39&lt;&gt;"",E$6&lt;&gt;""),成绩录入!BC43,"")</f>
        <v/>
      </c>
      <c r="F39" s="80" t="str">
        <f>IF(AND(初始录入!$M$12="试卷",$A39&lt;&gt;"",F$6&lt;&gt;""),成绩录入!BD43,"")</f>
        <v/>
      </c>
      <c r="G39" s="80" t="str">
        <f>IF(AND(初始录入!$M$12="试卷",$A39&lt;&gt;"",G$6&lt;&gt;""),成绩录入!BE43,"")</f>
        <v/>
      </c>
      <c r="H39" s="80" t="str">
        <f>IF(AND(初始录入!$M$12="试卷",$A39&lt;&gt;"",H$6&lt;&gt;""),成绩录入!BF43,"")</f>
        <v/>
      </c>
      <c r="I39" s="80" t="str">
        <f>IF(AND(初始录入!$M$12="试卷",$A39&lt;&gt;"",I$6&lt;&gt;""),成绩录入!BG43,"")</f>
        <v/>
      </c>
      <c r="J39" s="80" t="str">
        <f>IF(AND(初始录入!$M$12="试卷",$A39&lt;&gt;"",J$6&lt;&gt;""),成绩录入!BH43,"")</f>
        <v/>
      </c>
      <c r="K39" s="80" t="str">
        <f>IF(AND(初始录入!$M$12="试卷",$A39&lt;&gt;"",K$6&lt;&gt;""),成绩录入!BI43,"")</f>
        <v/>
      </c>
      <c r="L39" s="80" t="str">
        <f>IF(AND(初始录入!$M$12="试卷",$A39&lt;&gt;"",L$6&lt;&gt;""),成绩录入!BJ43,"")</f>
        <v/>
      </c>
      <c r="M39" s="80" t="str">
        <f>IF(AND(初始录入!$M$12="试卷",$A39&lt;&gt;"",M$6&lt;&gt;""),成绩录入!BK43,"")</f>
        <v/>
      </c>
      <c r="N39" s="80" t="str">
        <f>IF(AND(初始录入!$M$12="试卷",$A39&lt;&gt;"",N$6&lt;&gt;""),成绩录入!BL43,"")</f>
        <v/>
      </c>
      <c r="O39" s="80" t="str">
        <f>IF(AND(初始录入!$M$12="试卷",$A39&lt;&gt;"",O$6&lt;&gt;""),成绩录入!BM43,"")</f>
        <v/>
      </c>
      <c r="P39" s="80" t="str">
        <f>IF(AND(初始录入!$M$12="试卷",$A39&lt;&gt;"",P$6&lt;&gt;""),成绩录入!BN43,"")</f>
        <v/>
      </c>
      <c r="Q39" s="80" t="str">
        <f>IF(AND(初始录入!$M$12="试卷",$A39&lt;&gt;"",Q$6&lt;&gt;""),成绩录入!BO43,"")</f>
        <v/>
      </c>
      <c r="R39" s="80" t="str">
        <f>IF(AND(初始录入!$M$12="试卷",$A39&lt;&gt;"",R$6&lt;&gt;""),成绩录入!BP43,"")</f>
        <v/>
      </c>
      <c r="S39" s="80" t="str">
        <f>IF(AND(初始录入!$M$12="试卷",$A39&lt;&gt;"",S$6&lt;&gt;""),成绩录入!BQ43,"")</f>
        <v/>
      </c>
      <c r="T39" s="80" t="str">
        <f>IF(AND(初始录入!$M$12="试卷",$A39&lt;&gt;"",T$6&lt;&gt;""),成绩录入!BR43,"")</f>
        <v/>
      </c>
      <c r="U39" s="80" t="str">
        <f>IF(AND(初始录入!$M$12="试卷",$A39&lt;&gt;"",U$6&lt;&gt;""),成绩录入!BS43,"")</f>
        <v/>
      </c>
      <c r="V39" s="80" t="str">
        <f>IF(AND(初始录入!$M$12="试卷",$A39&lt;&gt;"",V$6&lt;&gt;""),成绩录入!BT43,"")</f>
        <v/>
      </c>
      <c r="W39" s="80" t="str">
        <f>IF(AND(初始录入!$M$12="试卷",$A39&lt;&gt;"",W$6&lt;&gt;""),成绩录入!BU43,"")</f>
        <v/>
      </c>
      <c r="X39" s="80" t="str">
        <f>IF(AND(初始录入!$M$12="试卷",$A39&lt;&gt;"",X$6&lt;&gt;""),成绩录入!BV43,"")</f>
        <v/>
      </c>
      <c r="Y39" s="80" t="str">
        <f>IF(AND(初始录入!$M$12="试卷",$A39&lt;&gt;"",Y$6&lt;&gt;""),成绩录入!BW43,"")</f>
        <v/>
      </c>
      <c r="Z39" s="80" t="str">
        <f>IF(AND(初始录入!$M$12="试卷",$A39&lt;&gt;"",Z$6&lt;&gt;""),成绩录入!BX43,"")</f>
        <v/>
      </c>
      <c r="AA39" s="80" t="str">
        <f>IF(AND(初始录入!$M$12="试卷",$A39&lt;&gt;"",AA$6&lt;&gt;""),成绩录入!BY43,"")</f>
        <v/>
      </c>
      <c r="AB39" s="80" t="str">
        <f>IF(AND(初始录入!$M$12="试卷",$A39&lt;&gt;"",AB$6&lt;&gt;""),成绩录入!BZ43,"")</f>
        <v/>
      </c>
      <c r="AC39" s="80" t="str">
        <f>IF(AND(初始录入!$M$12="试卷",$A39&lt;&gt;"",AC$6&lt;&gt;""),成绩录入!CA43,"")</f>
        <v/>
      </c>
      <c r="AD39" s="80" t="str">
        <f>IF(AND(初始录入!$M$12="试卷",$A39&lt;&gt;"",AD$6&lt;&gt;""),成绩录入!CB43,"")</f>
        <v/>
      </c>
      <c r="AE39" s="80" t="str">
        <f>IF(AND(初始录入!$M$12="试卷",$A39&lt;&gt;"",AE$6&lt;&gt;""),成绩录入!CC43,"")</f>
        <v/>
      </c>
      <c r="AF39" s="80" t="str">
        <f>IF(AND(初始录入!$M$12="试卷",$A39&lt;&gt;"",AF$6&lt;&gt;""),成绩录入!CD43,"")</f>
        <v/>
      </c>
      <c r="AG39" s="80" t="str">
        <f>IF(AND(初始录入!$M$12="试卷",$A39&lt;&gt;"",AG$6&lt;&gt;""),成绩录入!CE43,"")</f>
        <v/>
      </c>
      <c r="AH39" s="80" t="str">
        <f>IF(AND(初始录入!$M$12="试卷",$A39&lt;&gt;"",AH$6&lt;&gt;""),成绩录入!CF43,"")</f>
        <v/>
      </c>
      <c r="AI39" s="80" t="str">
        <f>IF(AND(初始录入!$M$12="试卷",$A39&lt;&gt;"",AI$6&lt;&gt;""),成绩录入!CG43,"")</f>
        <v/>
      </c>
      <c r="AJ39" s="80" t="str">
        <f>IF(AND(初始录入!$M$12="试卷",$A39&lt;&gt;"",AJ$6&lt;&gt;""),成绩录入!CH43,"")</f>
        <v/>
      </c>
      <c r="AK39" s="80" t="str">
        <f>IF(AND(初始录入!$M$12="试卷",$A39&lt;&gt;"",AK$6&lt;&gt;""),成绩录入!CI43,"")</f>
        <v/>
      </c>
      <c r="AL39" s="80" t="str">
        <f>IF(AND(初始录入!$M$12="试卷",$A39&lt;&gt;"",AL$6&lt;&gt;""),成绩录入!CJ43,"")</f>
        <v/>
      </c>
      <c r="AM39" s="80" t="str">
        <f>IF(AND(初始录入!$M$12="试卷",$A39&lt;&gt;"",AM$6&lt;&gt;""),成绩录入!CK43,"")</f>
        <v/>
      </c>
      <c r="AN39" s="80" t="str">
        <f>IF(AND(初始录入!$M$12="试卷",$A39&lt;&gt;"",AN$6&lt;&gt;""),成绩录入!CL43,"")</f>
        <v/>
      </c>
      <c r="AO39" s="80" t="str">
        <f>IF(AND(初始录入!$M$12="试卷",$A39&lt;&gt;"",AO$6&lt;&gt;""),成绩录入!CM43,"")</f>
        <v/>
      </c>
      <c r="AP39" s="80" t="str">
        <f>IF(AND(初始录入!$M$12="试卷",$A39&lt;&gt;"",AP$6&lt;&gt;""),成绩录入!CN43,"")</f>
        <v/>
      </c>
      <c r="AQ39" s="80" t="str">
        <f>IF(AND(初始录入!$M$12="试卷",$A39&lt;&gt;"",AQ$6&lt;&gt;""),成绩录入!CO43,"")</f>
        <v/>
      </c>
      <c r="AR39" s="80" t="str">
        <f>IF(AND(初始录入!$M$12="试卷",$A39&lt;&gt;"",AR$6&lt;&gt;""),成绩录入!CP43,"")</f>
        <v/>
      </c>
      <c r="AS39" s="80" t="str">
        <f>IF(AND(初始录入!$M$12="试卷",$A39&lt;&gt;"",AS$6&lt;&gt;""),成绩录入!CQ43,"")</f>
        <v/>
      </c>
      <c r="AT39" s="80" t="str">
        <f>IF(AND(初始录入!$M$12="试卷",$A39&lt;&gt;"",AT$6&lt;&gt;""),成绩录入!CR43,"")</f>
        <v/>
      </c>
      <c r="AU39" s="80" t="str">
        <f>IF(AND(初始录入!$M$12="试卷",$A39&lt;&gt;"",AU$6&lt;&gt;""),成绩录入!CS43,"")</f>
        <v/>
      </c>
      <c r="AV39" s="80" t="str">
        <f>IF(AND(初始录入!$M$12="试卷",$A39&lt;&gt;"",AV$6&lt;&gt;""),成绩录入!CT43,"")</f>
        <v/>
      </c>
      <c r="AW39" s="80" t="str">
        <f>IF(AND(初始录入!$M$12="试卷",$A39&lt;&gt;"",AW$6&lt;&gt;""),成绩录入!CU43,"")</f>
        <v/>
      </c>
      <c r="AX39" s="80" t="str">
        <f>IF(AND(初始录入!$M$12="试卷",$A39&lt;&gt;"",AX$6&lt;&gt;""),成绩录入!CV43,"")</f>
        <v/>
      </c>
      <c r="AY39" s="80" t="str">
        <f>IF(AND(初始录入!$M$12="试卷",$A39&lt;&gt;"",AY$6&lt;&gt;""),成绩录入!CW43,"")</f>
        <v/>
      </c>
      <c r="AZ39" s="80" t="str">
        <f>IF(AND(初始录入!$M$12="试卷",$A39&lt;&gt;"",AZ$6&lt;&gt;""),成绩录入!CX43,"")</f>
        <v/>
      </c>
      <c r="BA39" s="80" t="str">
        <f>IF(AND(初始录入!$M$12="试卷",$A39&lt;&gt;"",BA$6&lt;&gt;""),成绩录入!CY43,"")</f>
        <v/>
      </c>
      <c r="BB39" s="80" t="str">
        <f>IF(AND(初始录入!$M$12="试卷",$A39&lt;&gt;"",BB$6&lt;&gt;""),成绩录入!CZ43,"")</f>
        <v/>
      </c>
      <c r="BC39" s="80" t="str">
        <f>IF(AND(初始录入!$M$12="试卷",$A39&lt;&gt;"",BC$6&lt;&gt;""),成绩录入!DA43,"")</f>
        <v/>
      </c>
      <c r="BD39" s="80" t="str">
        <f>IF(AND(初始录入!$M$12="试卷",$A39&lt;&gt;"",BD$6&lt;&gt;""),成绩录入!DB43,"")</f>
        <v/>
      </c>
      <c r="BE39" s="80" t="str">
        <f>IF(AND(初始录入!$M$12="试卷",$A39&lt;&gt;"",BE$6&lt;&gt;""),成绩录入!DC43,"")</f>
        <v/>
      </c>
      <c r="BF39" s="80" t="str">
        <f>IF(AND(初始录入!$M$12="试卷",$A39&lt;&gt;"",BF$6&lt;&gt;""),成绩录入!DD43,"")</f>
        <v/>
      </c>
      <c r="BG39" s="80" t="str">
        <f>IF(AND(初始录入!$M$12="试卷",$A39&lt;&gt;"",BG$6&lt;&gt;""),成绩录入!DE43,"")</f>
        <v/>
      </c>
      <c r="BH39" s="80" t="str">
        <f>IF(AND(初始录入!$M$12="试卷",$A39&lt;&gt;"",BH$6&lt;&gt;""),成绩录入!DF43,"")</f>
        <v/>
      </c>
      <c r="BI39" s="80" t="str">
        <f>IF(AND(初始录入!$M$12="试卷",$A39&lt;&gt;"",BI$6&lt;&gt;""),成绩录入!DG43,"")</f>
        <v/>
      </c>
      <c r="BJ39" s="80" t="str">
        <f>IF(AND(初始录入!$M$12="试卷",$A39&lt;&gt;"",BJ$6&lt;&gt;""),成绩录入!DH43,"")</f>
        <v/>
      </c>
      <c r="BK39" s="80" t="str">
        <f>IF(AND(初始录入!$M$12="试卷",$A39&lt;&gt;"",BK$6&lt;&gt;""),成绩录入!DI43,"")</f>
        <v/>
      </c>
      <c r="BL39" s="80" t="str">
        <f>IF(AND(初始录入!$M$12="试卷",$A39&lt;&gt;"",BL$6&lt;&gt;""),成绩录入!DJ43,"")</f>
        <v/>
      </c>
      <c r="BM39" s="80" t="str">
        <f>IF(AND(初始录入!$M$12="试卷",$A39&lt;&gt;"",BM$6&lt;&gt;""),成绩录入!DK43,"")</f>
        <v/>
      </c>
      <c r="BN39" s="80" t="str">
        <f>IF(AND(初始录入!$M$12="试卷",$A39&lt;&gt;"",BN$6&lt;&gt;""),成绩录入!DL43,"")</f>
        <v/>
      </c>
      <c r="BO39" s="80" t="str">
        <f>IF(AND(初始录入!$M$12="试卷",$A39&lt;&gt;"",BO$6&lt;&gt;""),成绩录入!DM43,"")</f>
        <v/>
      </c>
      <c r="BP39" s="80" t="str">
        <f>IF(AND(初始录入!$M$12="试卷",$A39&lt;&gt;"",BP$6&lt;&gt;""),成绩录入!DN43,"")</f>
        <v/>
      </c>
      <c r="BQ39" s="80" t="str">
        <f>IF(AND(初始录入!$M$12="试卷",$A39&lt;&gt;"",BQ$6&lt;&gt;""),成绩录入!DO43,"")</f>
        <v/>
      </c>
      <c r="BR39" s="80" t="str">
        <f>IF(AND(初始录入!$M$12="试卷",$A39&lt;&gt;"",BR$6&lt;&gt;""),成绩录入!DP43,"")</f>
        <v/>
      </c>
      <c r="BS39" s="80" t="str">
        <f>IF(AND(初始录入!$M$12="试卷",$A39&lt;&gt;"",BS$6&lt;&gt;""),成绩录入!DQ43,"")</f>
        <v/>
      </c>
      <c r="BT39" s="80" t="str">
        <f>IF(AND(初始录入!$M$12="试卷",$A39&lt;&gt;"",BT$6&lt;&gt;""),成绩录入!DR43,"")</f>
        <v/>
      </c>
      <c r="BU39" s="80" t="str">
        <f>IF(AND(初始录入!$M$12="试卷",$A39&lt;&gt;"",BU$6&lt;&gt;""),成绩录入!DS43,"")</f>
        <v/>
      </c>
      <c r="BV39" s="80" t="str">
        <f>IF(AND(初始录入!$M$12="试卷",$A39&lt;&gt;"",BV$6&lt;&gt;""),成绩录入!DT43,"")</f>
        <v/>
      </c>
      <c r="BW39" s="80" t="str">
        <f>IF(AND(初始录入!$M$12="试卷",$A39&lt;&gt;"",BW$6&lt;&gt;""),成绩录入!DU43,"")</f>
        <v/>
      </c>
      <c r="BX39" s="80" t="str">
        <f>IF(AND(初始录入!$M$12="试卷",$A39&lt;&gt;"",BX$6&lt;&gt;""),成绩录入!DV43,"")</f>
        <v/>
      </c>
      <c r="BY39" s="80" t="str">
        <f>IF(AND(初始录入!$M$12="试卷",$A39&lt;&gt;"",BY$6&lt;&gt;""),成绩录入!DW43,"")</f>
        <v/>
      </c>
      <c r="BZ39" s="80" t="str">
        <f>IF(AND(初始录入!$M$12="试卷",$A39&lt;&gt;"",BZ$6&lt;&gt;""),成绩录入!DX43,"")</f>
        <v/>
      </c>
      <c r="CA39" s="80" t="str">
        <f>IF(AND(初始录入!$M$12="试卷",$A39&lt;&gt;"",CA$6&lt;&gt;""),成绩录入!DY43,"")</f>
        <v/>
      </c>
      <c r="CB39" s="80" t="str">
        <f>IF(AND(初始录入!$M$12="试卷",$A39&lt;&gt;"",CB$6&lt;&gt;""),成绩录入!DZ43,"")</f>
        <v/>
      </c>
      <c r="CC39" s="80" t="str">
        <f>IF(AND(初始录入!$M$12="试卷",$A39&lt;&gt;"",CC$6&lt;&gt;""),成绩录入!EA43,"")</f>
        <v/>
      </c>
      <c r="CD39" s="80" t="str">
        <f>IF(AND(初始录入!$M$12="试卷",$A39&lt;&gt;"",CD$6&lt;&gt;""),成绩录入!EB43,"")</f>
        <v/>
      </c>
      <c r="CE39" s="80" t="str">
        <f>IF(AND(初始录入!$M$12="试卷",$A39&lt;&gt;"",CE$6&lt;&gt;""),成绩录入!EC43,"")</f>
        <v/>
      </c>
      <c r="CF39" s="80" t="str">
        <f>IF(AND(初始录入!$M$12="试卷",$A39&lt;&gt;"",CF$6&lt;&gt;""),成绩录入!ED43,"")</f>
        <v/>
      </c>
      <c r="CG39" s="80" t="str">
        <f>IF(AND(初始录入!$M$12="试卷",$A39&lt;&gt;"",CG$6&lt;&gt;""),成绩录入!EE43,"")</f>
        <v/>
      </c>
      <c r="CH39" s="80" t="str">
        <f>IF(AND(初始录入!$M$12="试卷",$A39&lt;&gt;"",CH$6&lt;&gt;""),成绩录入!EF43,"")</f>
        <v/>
      </c>
      <c r="CI39" s="80" t="str">
        <f>IF(AND(初始录入!$M$12="试卷",$A39&lt;&gt;"",CI$6&lt;&gt;""),成绩录入!EG43,"")</f>
        <v/>
      </c>
      <c r="CJ39" s="80" t="str">
        <f>IF(AND(初始录入!$M$12="试卷",$A39&lt;&gt;"",CJ$6&lt;&gt;""),成绩录入!EH43,"")</f>
        <v/>
      </c>
      <c r="CK39" s="80" t="str">
        <f>IF(AND(初始录入!$M$12="试卷",$A39&lt;&gt;"",CK$6&lt;&gt;""),成绩录入!EI43,"")</f>
        <v/>
      </c>
      <c r="CL39" s="80" t="str">
        <f>IF(AND(初始录入!$M$12="试卷",$A39&lt;&gt;"",CL$6&lt;&gt;""),成绩录入!EJ43,"")</f>
        <v/>
      </c>
      <c r="CM39" s="80" t="str">
        <f>IF(AND(初始录入!$M$12="试卷",$A39&lt;&gt;"",CM$6&lt;&gt;""),成绩录入!EK43,"")</f>
        <v/>
      </c>
      <c r="CN39" s="80" t="str">
        <f>IF(AND(初始录入!$M$12="试卷",$A39&lt;&gt;"",CN$6&lt;&gt;""),成绩录入!EL43,"")</f>
        <v/>
      </c>
      <c r="CO39" s="80" t="str">
        <f>IF(AND(初始录入!$M$12="试卷",$A39&lt;&gt;"",CO$6&lt;&gt;""),成绩录入!EM43,"")</f>
        <v/>
      </c>
      <c r="CP39" s="80" t="str">
        <f>IF(AND(初始录入!$M$12="试卷",$A39&lt;&gt;"",CP$6&lt;&gt;""),成绩录入!EN43,"")</f>
        <v/>
      </c>
      <c r="CQ39" s="80" t="str">
        <f>IF(AND(初始录入!$M$12="试卷",$A39&lt;&gt;"",CQ$6&lt;&gt;""),成绩录入!EO43,"")</f>
        <v/>
      </c>
      <c r="CR39" s="80" t="str">
        <f>IF(AND(初始录入!$M$12="试卷",$A39&lt;&gt;"",CR$6&lt;&gt;""),成绩录入!EP43,"")</f>
        <v/>
      </c>
      <c r="CS39" s="80" t="str">
        <f>IF(AND(初始录入!$M$12="试卷",$A39&lt;&gt;"",CS$6&lt;&gt;""),成绩录入!EQ43,"")</f>
        <v/>
      </c>
      <c r="CT39" s="80" t="str">
        <f>IF(AND(初始录入!$M$12="试卷",$A39&lt;&gt;"",CT$6&lt;&gt;""),成绩录入!ER43,"")</f>
        <v/>
      </c>
      <c r="CU39" s="80" t="str">
        <f>IF(AND(初始录入!$M$12="试卷",$A39&lt;&gt;"",CU$6&lt;&gt;""),成绩录入!ES43,"")</f>
        <v/>
      </c>
      <c r="CV39" s="80" t="str">
        <f>IF(AND(初始录入!$M$12="试卷",$A39&lt;&gt;"",CV$6&lt;&gt;""),成绩录入!ET43,"")</f>
        <v/>
      </c>
      <c r="CW39" s="80" t="str">
        <f>IF(AND(初始录入!$M$12="试卷",$A39&lt;&gt;"",CW$6&lt;&gt;""),成绩录入!EU43,"")</f>
        <v/>
      </c>
      <c r="CX39" s="80" t="str">
        <f>IF(AND(初始录入!$M$12="试卷",$A39&lt;&gt;"",CX$6&lt;&gt;""),成绩录入!EV43,"")</f>
        <v/>
      </c>
      <c r="CY39" s="80" t="str">
        <f>IF(AND(初始录入!$M$12="试卷",$A39&lt;&gt;"",CY$6&lt;&gt;""),成绩录入!EW43,"")</f>
        <v/>
      </c>
      <c r="CZ39" s="80" t="str">
        <f>IF(AND(初始录入!$M$12="试卷",$A39&lt;&gt;"",CZ$6&lt;&gt;""),成绩录入!EX43,"")</f>
        <v/>
      </c>
    </row>
    <row r="40" s="125" customFormat="1" ht="24.95" customHeight="1" spans="1:104">
      <c r="A40" s="80" t="str">
        <f>IF(初始录入!$M$12="试卷",初始录入!A46,"")</f>
        <v/>
      </c>
      <c r="B40" s="80" t="str">
        <f>IF(AND(初始录入!$M$12="试卷",$A40&lt;&gt;""),初始录入!B46,"")</f>
        <v/>
      </c>
      <c r="C40" s="80" t="str">
        <f>IF(AND(初始录入!$M$12="试卷",$A40&lt;&gt;""),初始录入!C46,"")</f>
        <v/>
      </c>
      <c r="D40" s="80" t="str">
        <f t="shared" si="0"/>
        <v/>
      </c>
      <c r="E40" s="80" t="str">
        <f>IF(AND(初始录入!$M$12="试卷",$A40&lt;&gt;"",E$6&lt;&gt;""),成绩录入!BC44,"")</f>
        <v/>
      </c>
      <c r="F40" s="80" t="str">
        <f>IF(AND(初始录入!$M$12="试卷",$A40&lt;&gt;"",F$6&lt;&gt;""),成绩录入!BD44,"")</f>
        <v/>
      </c>
      <c r="G40" s="80" t="str">
        <f>IF(AND(初始录入!$M$12="试卷",$A40&lt;&gt;"",G$6&lt;&gt;""),成绩录入!BE44,"")</f>
        <v/>
      </c>
      <c r="H40" s="80" t="str">
        <f>IF(AND(初始录入!$M$12="试卷",$A40&lt;&gt;"",H$6&lt;&gt;""),成绩录入!BF44,"")</f>
        <v/>
      </c>
      <c r="I40" s="80" t="str">
        <f>IF(AND(初始录入!$M$12="试卷",$A40&lt;&gt;"",I$6&lt;&gt;""),成绩录入!BG44,"")</f>
        <v/>
      </c>
      <c r="J40" s="80" t="str">
        <f>IF(AND(初始录入!$M$12="试卷",$A40&lt;&gt;"",J$6&lt;&gt;""),成绩录入!BH44,"")</f>
        <v/>
      </c>
      <c r="K40" s="80" t="str">
        <f>IF(AND(初始录入!$M$12="试卷",$A40&lt;&gt;"",K$6&lt;&gt;""),成绩录入!BI44,"")</f>
        <v/>
      </c>
      <c r="L40" s="80" t="str">
        <f>IF(AND(初始录入!$M$12="试卷",$A40&lt;&gt;"",L$6&lt;&gt;""),成绩录入!BJ44,"")</f>
        <v/>
      </c>
      <c r="M40" s="80" t="str">
        <f>IF(AND(初始录入!$M$12="试卷",$A40&lt;&gt;"",M$6&lt;&gt;""),成绩录入!BK44,"")</f>
        <v/>
      </c>
      <c r="N40" s="80" t="str">
        <f>IF(AND(初始录入!$M$12="试卷",$A40&lt;&gt;"",N$6&lt;&gt;""),成绩录入!BL44,"")</f>
        <v/>
      </c>
      <c r="O40" s="80" t="str">
        <f>IF(AND(初始录入!$M$12="试卷",$A40&lt;&gt;"",O$6&lt;&gt;""),成绩录入!BM44,"")</f>
        <v/>
      </c>
      <c r="P40" s="80" t="str">
        <f>IF(AND(初始录入!$M$12="试卷",$A40&lt;&gt;"",P$6&lt;&gt;""),成绩录入!BN44,"")</f>
        <v/>
      </c>
      <c r="Q40" s="80" t="str">
        <f>IF(AND(初始录入!$M$12="试卷",$A40&lt;&gt;"",Q$6&lt;&gt;""),成绩录入!BO44,"")</f>
        <v/>
      </c>
      <c r="R40" s="80" t="str">
        <f>IF(AND(初始录入!$M$12="试卷",$A40&lt;&gt;"",R$6&lt;&gt;""),成绩录入!BP44,"")</f>
        <v/>
      </c>
      <c r="S40" s="80" t="str">
        <f>IF(AND(初始录入!$M$12="试卷",$A40&lt;&gt;"",S$6&lt;&gt;""),成绩录入!BQ44,"")</f>
        <v/>
      </c>
      <c r="T40" s="80" t="str">
        <f>IF(AND(初始录入!$M$12="试卷",$A40&lt;&gt;"",T$6&lt;&gt;""),成绩录入!BR44,"")</f>
        <v/>
      </c>
      <c r="U40" s="80" t="str">
        <f>IF(AND(初始录入!$M$12="试卷",$A40&lt;&gt;"",U$6&lt;&gt;""),成绩录入!BS44,"")</f>
        <v/>
      </c>
      <c r="V40" s="80" t="str">
        <f>IF(AND(初始录入!$M$12="试卷",$A40&lt;&gt;"",V$6&lt;&gt;""),成绩录入!BT44,"")</f>
        <v/>
      </c>
      <c r="W40" s="80" t="str">
        <f>IF(AND(初始录入!$M$12="试卷",$A40&lt;&gt;"",W$6&lt;&gt;""),成绩录入!BU44,"")</f>
        <v/>
      </c>
      <c r="X40" s="80" t="str">
        <f>IF(AND(初始录入!$M$12="试卷",$A40&lt;&gt;"",X$6&lt;&gt;""),成绩录入!BV44,"")</f>
        <v/>
      </c>
      <c r="Y40" s="80" t="str">
        <f>IF(AND(初始录入!$M$12="试卷",$A40&lt;&gt;"",Y$6&lt;&gt;""),成绩录入!BW44,"")</f>
        <v/>
      </c>
      <c r="Z40" s="80" t="str">
        <f>IF(AND(初始录入!$M$12="试卷",$A40&lt;&gt;"",Z$6&lt;&gt;""),成绩录入!BX44,"")</f>
        <v/>
      </c>
      <c r="AA40" s="80" t="str">
        <f>IF(AND(初始录入!$M$12="试卷",$A40&lt;&gt;"",AA$6&lt;&gt;""),成绩录入!BY44,"")</f>
        <v/>
      </c>
      <c r="AB40" s="80" t="str">
        <f>IF(AND(初始录入!$M$12="试卷",$A40&lt;&gt;"",AB$6&lt;&gt;""),成绩录入!BZ44,"")</f>
        <v/>
      </c>
      <c r="AC40" s="80" t="str">
        <f>IF(AND(初始录入!$M$12="试卷",$A40&lt;&gt;"",AC$6&lt;&gt;""),成绩录入!CA44,"")</f>
        <v/>
      </c>
      <c r="AD40" s="80" t="str">
        <f>IF(AND(初始录入!$M$12="试卷",$A40&lt;&gt;"",AD$6&lt;&gt;""),成绩录入!CB44,"")</f>
        <v/>
      </c>
      <c r="AE40" s="80" t="str">
        <f>IF(AND(初始录入!$M$12="试卷",$A40&lt;&gt;"",AE$6&lt;&gt;""),成绩录入!CC44,"")</f>
        <v/>
      </c>
      <c r="AF40" s="80" t="str">
        <f>IF(AND(初始录入!$M$12="试卷",$A40&lt;&gt;"",AF$6&lt;&gt;""),成绩录入!CD44,"")</f>
        <v/>
      </c>
      <c r="AG40" s="80" t="str">
        <f>IF(AND(初始录入!$M$12="试卷",$A40&lt;&gt;"",AG$6&lt;&gt;""),成绩录入!CE44,"")</f>
        <v/>
      </c>
      <c r="AH40" s="80" t="str">
        <f>IF(AND(初始录入!$M$12="试卷",$A40&lt;&gt;"",AH$6&lt;&gt;""),成绩录入!CF44,"")</f>
        <v/>
      </c>
      <c r="AI40" s="80" t="str">
        <f>IF(AND(初始录入!$M$12="试卷",$A40&lt;&gt;"",AI$6&lt;&gt;""),成绩录入!CG44,"")</f>
        <v/>
      </c>
      <c r="AJ40" s="80" t="str">
        <f>IF(AND(初始录入!$M$12="试卷",$A40&lt;&gt;"",AJ$6&lt;&gt;""),成绩录入!CH44,"")</f>
        <v/>
      </c>
      <c r="AK40" s="80" t="str">
        <f>IF(AND(初始录入!$M$12="试卷",$A40&lt;&gt;"",AK$6&lt;&gt;""),成绩录入!CI44,"")</f>
        <v/>
      </c>
      <c r="AL40" s="80" t="str">
        <f>IF(AND(初始录入!$M$12="试卷",$A40&lt;&gt;"",AL$6&lt;&gt;""),成绩录入!CJ44,"")</f>
        <v/>
      </c>
      <c r="AM40" s="80" t="str">
        <f>IF(AND(初始录入!$M$12="试卷",$A40&lt;&gt;"",AM$6&lt;&gt;""),成绩录入!CK44,"")</f>
        <v/>
      </c>
      <c r="AN40" s="80" t="str">
        <f>IF(AND(初始录入!$M$12="试卷",$A40&lt;&gt;"",AN$6&lt;&gt;""),成绩录入!CL44,"")</f>
        <v/>
      </c>
      <c r="AO40" s="80" t="str">
        <f>IF(AND(初始录入!$M$12="试卷",$A40&lt;&gt;"",AO$6&lt;&gt;""),成绩录入!CM44,"")</f>
        <v/>
      </c>
      <c r="AP40" s="80" t="str">
        <f>IF(AND(初始录入!$M$12="试卷",$A40&lt;&gt;"",AP$6&lt;&gt;""),成绩录入!CN44,"")</f>
        <v/>
      </c>
      <c r="AQ40" s="80" t="str">
        <f>IF(AND(初始录入!$M$12="试卷",$A40&lt;&gt;"",AQ$6&lt;&gt;""),成绩录入!CO44,"")</f>
        <v/>
      </c>
      <c r="AR40" s="80" t="str">
        <f>IF(AND(初始录入!$M$12="试卷",$A40&lt;&gt;"",AR$6&lt;&gt;""),成绩录入!CP44,"")</f>
        <v/>
      </c>
      <c r="AS40" s="80" t="str">
        <f>IF(AND(初始录入!$M$12="试卷",$A40&lt;&gt;"",AS$6&lt;&gt;""),成绩录入!CQ44,"")</f>
        <v/>
      </c>
      <c r="AT40" s="80" t="str">
        <f>IF(AND(初始录入!$M$12="试卷",$A40&lt;&gt;"",AT$6&lt;&gt;""),成绩录入!CR44,"")</f>
        <v/>
      </c>
      <c r="AU40" s="80" t="str">
        <f>IF(AND(初始录入!$M$12="试卷",$A40&lt;&gt;"",AU$6&lt;&gt;""),成绩录入!CS44,"")</f>
        <v/>
      </c>
      <c r="AV40" s="80" t="str">
        <f>IF(AND(初始录入!$M$12="试卷",$A40&lt;&gt;"",AV$6&lt;&gt;""),成绩录入!CT44,"")</f>
        <v/>
      </c>
      <c r="AW40" s="80" t="str">
        <f>IF(AND(初始录入!$M$12="试卷",$A40&lt;&gt;"",AW$6&lt;&gt;""),成绩录入!CU44,"")</f>
        <v/>
      </c>
      <c r="AX40" s="80" t="str">
        <f>IF(AND(初始录入!$M$12="试卷",$A40&lt;&gt;"",AX$6&lt;&gt;""),成绩录入!CV44,"")</f>
        <v/>
      </c>
      <c r="AY40" s="80" t="str">
        <f>IF(AND(初始录入!$M$12="试卷",$A40&lt;&gt;"",AY$6&lt;&gt;""),成绩录入!CW44,"")</f>
        <v/>
      </c>
      <c r="AZ40" s="80" t="str">
        <f>IF(AND(初始录入!$M$12="试卷",$A40&lt;&gt;"",AZ$6&lt;&gt;""),成绩录入!CX44,"")</f>
        <v/>
      </c>
      <c r="BA40" s="80" t="str">
        <f>IF(AND(初始录入!$M$12="试卷",$A40&lt;&gt;"",BA$6&lt;&gt;""),成绩录入!CY44,"")</f>
        <v/>
      </c>
      <c r="BB40" s="80" t="str">
        <f>IF(AND(初始录入!$M$12="试卷",$A40&lt;&gt;"",BB$6&lt;&gt;""),成绩录入!CZ44,"")</f>
        <v/>
      </c>
      <c r="BC40" s="80" t="str">
        <f>IF(AND(初始录入!$M$12="试卷",$A40&lt;&gt;"",BC$6&lt;&gt;""),成绩录入!DA44,"")</f>
        <v/>
      </c>
      <c r="BD40" s="80" t="str">
        <f>IF(AND(初始录入!$M$12="试卷",$A40&lt;&gt;"",BD$6&lt;&gt;""),成绩录入!DB44,"")</f>
        <v/>
      </c>
      <c r="BE40" s="80" t="str">
        <f>IF(AND(初始录入!$M$12="试卷",$A40&lt;&gt;"",BE$6&lt;&gt;""),成绩录入!DC44,"")</f>
        <v/>
      </c>
      <c r="BF40" s="80" t="str">
        <f>IF(AND(初始录入!$M$12="试卷",$A40&lt;&gt;"",BF$6&lt;&gt;""),成绩录入!DD44,"")</f>
        <v/>
      </c>
      <c r="BG40" s="80" t="str">
        <f>IF(AND(初始录入!$M$12="试卷",$A40&lt;&gt;"",BG$6&lt;&gt;""),成绩录入!DE44,"")</f>
        <v/>
      </c>
      <c r="BH40" s="80" t="str">
        <f>IF(AND(初始录入!$M$12="试卷",$A40&lt;&gt;"",BH$6&lt;&gt;""),成绩录入!DF44,"")</f>
        <v/>
      </c>
      <c r="BI40" s="80" t="str">
        <f>IF(AND(初始录入!$M$12="试卷",$A40&lt;&gt;"",BI$6&lt;&gt;""),成绩录入!DG44,"")</f>
        <v/>
      </c>
      <c r="BJ40" s="80" t="str">
        <f>IF(AND(初始录入!$M$12="试卷",$A40&lt;&gt;"",BJ$6&lt;&gt;""),成绩录入!DH44,"")</f>
        <v/>
      </c>
      <c r="BK40" s="80" t="str">
        <f>IF(AND(初始录入!$M$12="试卷",$A40&lt;&gt;"",BK$6&lt;&gt;""),成绩录入!DI44,"")</f>
        <v/>
      </c>
      <c r="BL40" s="80" t="str">
        <f>IF(AND(初始录入!$M$12="试卷",$A40&lt;&gt;"",BL$6&lt;&gt;""),成绩录入!DJ44,"")</f>
        <v/>
      </c>
      <c r="BM40" s="80" t="str">
        <f>IF(AND(初始录入!$M$12="试卷",$A40&lt;&gt;"",BM$6&lt;&gt;""),成绩录入!DK44,"")</f>
        <v/>
      </c>
      <c r="BN40" s="80" t="str">
        <f>IF(AND(初始录入!$M$12="试卷",$A40&lt;&gt;"",BN$6&lt;&gt;""),成绩录入!DL44,"")</f>
        <v/>
      </c>
      <c r="BO40" s="80" t="str">
        <f>IF(AND(初始录入!$M$12="试卷",$A40&lt;&gt;"",BO$6&lt;&gt;""),成绩录入!DM44,"")</f>
        <v/>
      </c>
      <c r="BP40" s="80" t="str">
        <f>IF(AND(初始录入!$M$12="试卷",$A40&lt;&gt;"",BP$6&lt;&gt;""),成绩录入!DN44,"")</f>
        <v/>
      </c>
      <c r="BQ40" s="80" t="str">
        <f>IF(AND(初始录入!$M$12="试卷",$A40&lt;&gt;"",BQ$6&lt;&gt;""),成绩录入!DO44,"")</f>
        <v/>
      </c>
      <c r="BR40" s="80" t="str">
        <f>IF(AND(初始录入!$M$12="试卷",$A40&lt;&gt;"",BR$6&lt;&gt;""),成绩录入!DP44,"")</f>
        <v/>
      </c>
      <c r="BS40" s="80" t="str">
        <f>IF(AND(初始录入!$M$12="试卷",$A40&lt;&gt;"",BS$6&lt;&gt;""),成绩录入!DQ44,"")</f>
        <v/>
      </c>
      <c r="BT40" s="80" t="str">
        <f>IF(AND(初始录入!$M$12="试卷",$A40&lt;&gt;"",BT$6&lt;&gt;""),成绩录入!DR44,"")</f>
        <v/>
      </c>
      <c r="BU40" s="80" t="str">
        <f>IF(AND(初始录入!$M$12="试卷",$A40&lt;&gt;"",BU$6&lt;&gt;""),成绩录入!DS44,"")</f>
        <v/>
      </c>
      <c r="BV40" s="80" t="str">
        <f>IF(AND(初始录入!$M$12="试卷",$A40&lt;&gt;"",BV$6&lt;&gt;""),成绩录入!DT44,"")</f>
        <v/>
      </c>
      <c r="BW40" s="80" t="str">
        <f>IF(AND(初始录入!$M$12="试卷",$A40&lt;&gt;"",BW$6&lt;&gt;""),成绩录入!DU44,"")</f>
        <v/>
      </c>
      <c r="BX40" s="80" t="str">
        <f>IF(AND(初始录入!$M$12="试卷",$A40&lt;&gt;"",BX$6&lt;&gt;""),成绩录入!DV44,"")</f>
        <v/>
      </c>
      <c r="BY40" s="80" t="str">
        <f>IF(AND(初始录入!$M$12="试卷",$A40&lt;&gt;"",BY$6&lt;&gt;""),成绩录入!DW44,"")</f>
        <v/>
      </c>
      <c r="BZ40" s="80" t="str">
        <f>IF(AND(初始录入!$M$12="试卷",$A40&lt;&gt;"",BZ$6&lt;&gt;""),成绩录入!DX44,"")</f>
        <v/>
      </c>
      <c r="CA40" s="80" t="str">
        <f>IF(AND(初始录入!$M$12="试卷",$A40&lt;&gt;"",CA$6&lt;&gt;""),成绩录入!DY44,"")</f>
        <v/>
      </c>
      <c r="CB40" s="80" t="str">
        <f>IF(AND(初始录入!$M$12="试卷",$A40&lt;&gt;"",CB$6&lt;&gt;""),成绩录入!DZ44,"")</f>
        <v/>
      </c>
      <c r="CC40" s="80" t="str">
        <f>IF(AND(初始录入!$M$12="试卷",$A40&lt;&gt;"",CC$6&lt;&gt;""),成绩录入!EA44,"")</f>
        <v/>
      </c>
      <c r="CD40" s="80" t="str">
        <f>IF(AND(初始录入!$M$12="试卷",$A40&lt;&gt;"",CD$6&lt;&gt;""),成绩录入!EB44,"")</f>
        <v/>
      </c>
      <c r="CE40" s="80" t="str">
        <f>IF(AND(初始录入!$M$12="试卷",$A40&lt;&gt;"",CE$6&lt;&gt;""),成绩录入!EC44,"")</f>
        <v/>
      </c>
      <c r="CF40" s="80" t="str">
        <f>IF(AND(初始录入!$M$12="试卷",$A40&lt;&gt;"",CF$6&lt;&gt;""),成绩录入!ED44,"")</f>
        <v/>
      </c>
      <c r="CG40" s="80" t="str">
        <f>IF(AND(初始录入!$M$12="试卷",$A40&lt;&gt;"",CG$6&lt;&gt;""),成绩录入!EE44,"")</f>
        <v/>
      </c>
      <c r="CH40" s="80" t="str">
        <f>IF(AND(初始录入!$M$12="试卷",$A40&lt;&gt;"",CH$6&lt;&gt;""),成绩录入!EF44,"")</f>
        <v/>
      </c>
      <c r="CI40" s="80" t="str">
        <f>IF(AND(初始录入!$M$12="试卷",$A40&lt;&gt;"",CI$6&lt;&gt;""),成绩录入!EG44,"")</f>
        <v/>
      </c>
      <c r="CJ40" s="80" t="str">
        <f>IF(AND(初始录入!$M$12="试卷",$A40&lt;&gt;"",CJ$6&lt;&gt;""),成绩录入!EH44,"")</f>
        <v/>
      </c>
      <c r="CK40" s="80" t="str">
        <f>IF(AND(初始录入!$M$12="试卷",$A40&lt;&gt;"",CK$6&lt;&gt;""),成绩录入!EI44,"")</f>
        <v/>
      </c>
      <c r="CL40" s="80" t="str">
        <f>IF(AND(初始录入!$M$12="试卷",$A40&lt;&gt;"",CL$6&lt;&gt;""),成绩录入!EJ44,"")</f>
        <v/>
      </c>
      <c r="CM40" s="80" t="str">
        <f>IF(AND(初始录入!$M$12="试卷",$A40&lt;&gt;"",CM$6&lt;&gt;""),成绩录入!EK44,"")</f>
        <v/>
      </c>
      <c r="CN40" s="80" t="str">
        <f>IF(AND(初始录入!$M$12="试卷",$A40&lt;&gt;"",CN$6&lt;&gt;""),成绩录入!EL44,"")</f>
        <v/>
      </c>
      <c r="CO40" s="80" t="str">
        <f>IF(AND(初始录入!$M$12="试卷",$A40&lt;&gt;"",CO$6&lt;&gt;""),成绩录入!EM44,"")</f>
        <v/>
      </c>
      <c r="CP40" s="80" t="str">
        <f>IF(AND(初始录入!$M$12="试卷",$A40&lt;&gt;"",CP$6&lt;&gt;""),成绩录入!EN44,"")</f>
        <v/>
      </c>
      <c r="CQ40" s="80" t="str">
        <f>IF(AND(初始录入!$M$12="试卷",$A40&lt;&gt;"",CQ$6&lt;&gt;""),成绩录入!EO44,"")</f>
        <v/>
      </c>
      <c r="CR40" s="80" t="str">
        <f>IF(AND(初始录入!$M$12="试卷",$A40&lt;&gt;"",CR$6&lt;&gt;""),成绩录入!EP44,"")</f>
        <v/>
      </c>
      <c r="CS40" s="80" t="str">
        <f>IF(AND(初始录入!$M$12="试卷",$A40&lt;&gt;"",CS$6&lt;&gt;""),成绩录入!EQ44,"")</f>
        <v/>
      </c>
      <c r="CT40" s="80" t="str">
        <f>IF(AND(初始录入!$M$12="试卷",$A40&lt;&gt;"",CT$6&lt;&gt;""),成绩录入!ER44,"")</f>
        <v/>
      </c>
      <c r="CU40" s="80" t="str">
        <f>IF(AND(初始录入!$M$12="试卷",$A40&lt;&gt;"",CU$6&lt;&gt;""),成绩录入!ES44,"")</f>
        <v/>
      </c>
      <c r="CV40" s="80" t="str">
        <f>IF(AND(初始录入!$M$12="试卷",$A40&lt;&gt;"",CV$6&lt;&gt;""),成绩录入!ET44,"")</f>
        <v/>
      </c>
      <c r="CW40" s="80" t="str">
        <f>IF(AND(初始录入!$M$12="试卷",$A40&lt;&gt;"",CW$6&lt;&gt;""),成绩录入!EU44,"")</f>
        <v/>
      </c>
      <c r="CX40" s="80" t="str">
        <f>IF(AND(初始录入!$M$12="试卷",$A40&lt;&gt;"",CX$6&lt;&gt;""),成绩录入!EV44,"")</f>
        <v/>
      </c>
      <c r="CY40" s="80" t="str">
        <f>IF(AND(初始录入!$M$12="试卷",$A40&lt;&gt;"",CY$6&lt;&gt;""),成绩录入!EW44,"")</f>
        <v/>
      </c>
      <c r="CZ40" s="80" t="str">
        <f>IF(AND(初始录入!$M$12="试卷",$A40&lt;&gt;"",CZ$6&lt;&gt;""),成绩录入!EX44,"")</f>
        <v/>
      </c>
    </row>
    <row r="41" s="125" customFormat="1" ht="24.95" customHeight="1" spans="1:104">
      <c r="A41" s="80" t="str">
        <f>IF(初始录入!$M$12="试卷",初始录入!A47,"")</f>
        <v/>
      </c>
      <c r="B41" s="80" t="str">
        <f>IF(AND(初始录入!$M$12="试卷",$A41&lt;&gt;""),初始录入!B47,"")</f>
        <v/>
      </c>
      <c r="C41" s="80" t="str">
        <f>IF(AND(初始录入!$M$12="试卷",$A41&lt;&gt;""),初始录入!C47,"")</f>
        <v/>
      </c>
      <c r="D41" s="80" t="str">
        <f t="shared" si="0"/>
        <v/>
      </c>
      <c r="E41" s="80" t="str">
        <f>IF(AND(初始录入!$M$12="试卷",$A41&lt;&gt;"",E$6&lt;&gt;""),成绩录入!BC45,"")</f>
        <v/>
      </c>
      <c r="F41" s="80" t="str">
        <f>IF(AND(初始录入!$M$12="试卷",$A41&lt;&gt;"",F$6&lt;&gt;""),成绩录入!BD45,"")</f>
        <v/>
      </c>
      <c r="G41" s="80" t="str">
        <f>IF(AND(初始录入!$M$12="试卷",$A41&lt;&gt;"",G$6&lt;&gt;""),成绩录入!BE45,"")</f>
        <v/>
      </c>
      <c r="H41" s="80" t="str">
        <f>IF(AND(初始录入!$M$12="试卷",$A41&lt;&gt;"",H$6&lt;&gt;""),成绩录入!BF45,"")</f>
        <v/>
      </c>
      <c r="I41" s="80" t="str">
        <f>IF(AND(初始录入!$M$12="试卷",$A41&lt;&gt;"",I$6&lt;&gt;""),成绩录入!BG45,"")</f>
        <v/>
      </c>
      <c r="J41" s="80" t="str">
        <f>IF(AND(初始录入!$M$12="试卷",$A41&lt;&gt;"",J$6&lt;&gt;""),成绩录入!BH45,"")</f>
        <v/>
      </c>
      <c r="K41" s="80" t="str">
        <f>IF(AND(初始录入!$M$12="试卷",$A41&lt;&gt;"",K$6&lt;&gt;""),成绩录入!BI45,"")</f>
        <v/>
      </c>
      <c r="L41" s="80" t="str">
        <f>IF(AND(初始录入!$M$12="试卷",$A41&lt;&gt;"",L$6&lt;&gt;""),成绩录入!BJ45,"")</f>
        <v/>
      </c>
      <c r="M41" s="80" t="str">
        <f>IF(AND(初始录入!$M$12="试卷",$A41&lt;&gt;"",M$6&lt;&gt;""),成绩录入!BK45,"")</f>
        <v/>
      </c>
      <c r="N41" s="80" t="str">
        <f>IF(AND(初始录入!$M$12="试卷",$A41&lt;&gt;"",N$6&lt;&gt;""),成绩录入!BL45,"")</f>
        <v/>
      </c>
      <c r="O41" s="80" t="str">
        <f>IF(AND(初始录入!$M$12="试卷",$A41&lt;&gt;"",O$6&lt;&gt;""),成绩录入!BM45,"")</f>
        <v/>
      </c>
      <c r="P41" s="80" t="str">
        <f>IF(AND(初始录入!$M$12="试卷",$A41&lt;&gt;"",P$6&lt;&gt;""),成绩录入!BN45,"")</f>
        <v/>
      </c>
      <c r="Q41" s="80" t="str">
        <f>IF(AND(初始录入!$M$12="试卷",$A41&lt;&gt;"",Q$6&lt;&gt;""),成绩录入!BO45,"")</f>
        <v/>
      </c>
      <c r="R41" s="80" t="str">
        <f>IF(AND(初始录入!$M$12="试卷",$A41&lt;&gt;"",R$6&lt;&gt;""),成绩录入!BP45,"")</f>
        <v/>
      </c>
      <c r="S41" s="80" t="str">
        <f>IF(AND(初始录入!$M$12="试卷",$A41&lt;&gt;"",S$6&lt;&gt;""),成绩录入!BQ45,"")</f>
        <v/>
      </c>
      <c r="T41" s="80" t="str">
        <f>IF(AND(初始录入!$M$12="试卷",$A41&lt;&gt;"",T$6&lt;&gt;""),成绩录入!BR45,"")</f>
        <v/>
      </c>
      <c r="U41" s="80" t="str">
        <f>IF(AND(初始录入!$M$12="试卷",$A41&lt;&gt;"",U$6&lt;&gt;""),成绩录入!BS45,"")</f>
        <v/>
      </c>
      <c r="V41" s="80" t="str">
        <f>IF(AND(初始录入!$M$12="试卷",$A41&lt;&gt;"",V$6&lt;&gt;""),成绩录入!BT45,"")</f>
        <v/>
      </c>
      <c r="W41" s="80" t="str">
        <f>IF(AND(初始录入!$M$12="试卷",$A41&lt;&gt;"",W$6&lt;&gt;""),成绩录入!BU45,"")</f>
        <v/>
      </c>
      <c r="X41" s="80" t="str">
        <f>IF(AND(初始录入!$M$12="试卷",$A41&lt;&gt;"",X$6&lt;&gt;""),成绩录入!BV45,"")</f>
        <v/>
      </c>
      <c r="Y41" s="80" t="str">
        <f>IF(AND(初始录入!$M$12="试卷",$A41&lt;&gt;"",Y$6&lt;&gt;""),成绩录入!BW45,"")</f>
        <v/>
      </c>
      <c r="Z41" s="80" t="str">
        <f>IF(AND(初始录入!$M$12="试卷",$A41&lt;&gt;"",Z$6&lt;&gt;""),成绩录入!BX45,"")</f>
        <v/>
      </c>
      <c r="AA41" s="80" t="str">
        <f>IF(AND(初始录入!$M$12="试卷",$A41&lt;&gt;"",AA$6&lt;&gt;""),成绩录入!BY45,"")</f>
        <v/>
      </c>
      <c r="AB41" s="80" t="str">
        <f>IF(AND(初始录入!$M$12="试卷",$A41&lt;&gt;"",AB$6&lt;&gt;""),成绩录入!BZ45,"")</f>
        <v/>
      </c>
      <c r="AC41" s="80" t="str">
        <f>IF(AND(初始录入!$M$12="试卷",$A41&lt;&gt;"",AC$6&lt;&gt;""),成绩录入!CA45,"")</f>
        <v/>
      </c>
      <c r="AD41" s="80" t="str">
        <f>IF(AND(初始录入!$M$12="试卷",$A41&lt;&gt;"",AD$6&lt;&gt;""),成绩录入!CB45,"")</f>
        <v/>
      </c>
      <c r="AE41" s="80" t="str">
        <f>IF(AND(初始录入!$M$12="试卷",$A41&lt;&gt;"",AE$6&lt;&gt;""),成绩录入!CC45,"")</f>
        <v/>
      </c>
      <c r="AF41" s="80" t="str">
        <f>IF(AND(初始录入!$M$12="试卷",$A41&lt;&gt;"",AF$6&lt;&gt;""),成绩录入!CD45,"")</f>
        <v/>
      </c>
      <c r="AG41" s="80" t="str">
        <f>IF(AND(初始录入!$M$12="试卷",$A41&lt;&gt;"",AG$6&lt;&gt;""),成绩录入!CE45,"")</f>
        <v/>
      </c>
      <c r="AH41" s="80" t="str">
        <f>IF(AND(初始录入!$M$12="试卷",$A41&lt;&gt;"",AH$6&lt;&gt;""),成绩录入!CF45,"")</f>
        <v/>
      </c>
      <c r="AI41" s="80" t="str">
        <f>IF(AND(初始录入!$M$12="试卷",$A41&lt;&gt;"",AI$6&lt;&gt;""),成绩录入!CG45,"")</f>
        <v/>
      </c>
      <c r="AJ41" s="80" t="str">
        <f>IF(AND(初始录入!$M$12="试卷",$A41&lt;&gt;"",AJ$6&lt;&gt;""),成绩录入!CH45,"")</f>
        <v/>
      </c>
      <c r="AK41" s="80" t="str">
        <f>IF(AND(初始录入!$M$12="试卷",$A41&lt;&gt;"",AK$6&lt;&gt;""),成绩录入!CI45,"")</f>
        <v/>
      </c>
      <c r="AL41" s="80" t="str">
        <f>IF(AND(初始录入!$M$12="试卷",$A41&lt;&gt;"",AL$6&lt;&gt;""),成绩录入!CJ45,"")</f>
        <v/>
      </c>
      <c r="AM41" s="80" t="str">
        <f>IF(AND(初始录入!$M$12="试卷",$A41&lt;&gt;"",AM$6&lt;&gt;""),成绩录入!CK45,"")</f>
        <v/>
      </c>
      <c r="AN41" s="80" t="str">
        <f>IF(AND(初始录入!$M$12="试卷",$A41&lt;&gt;"",AN$6&lt;&gt;""),成绩录入!CL45,"")</f>
        <v/>
      </c>
      <c r="AO41" s="80" t="str">
        <f>IF(AND(初始录入!$M$12="试卷",$A41&lt;&gt;"",AO$6&lt;&gt;""),成绩录入!CM45,"")</f>
        <v/>
      </c>
      <c r="AP41" s="80" t="str">
        <f>IF(AND(初始录入!$M$12="试卷",$A41&lt;&gt;"",AP$6&lt;&gt;""),成绩录入!CN45,"")</f>
        <v/>
      </c>
      <c r="AQ41" s="80" t="str">
        <f>IF(AND(初始录入!$M$12="试卷",$A41&lt;&gt;"",AQ$6&lt;&gt;""),成绩录入!CO45,"")</f>
        <v/>
      </c>
      <c r="AR41" s="80" t="str">
        <f>IF(AND(初始录入!$M$12="试卷",$A41&lt;&gt;"",AR$6&lt;&gt;""),成绩录入!CP45,"")</f>
        <v/>
      </c>
      <c r="AS41" s="80" t="str">
        <f>IF(AND(初始录入!$M$12="试卷",$A41&lt;&gt;"",AS$6&lt;&gt;""),成绩录入!CQ45,"")</f>
        <v/>
      </c>
      <c r="AT41" s="80" t="str">
        <f>IF(AND(初始录入!$M$12="试卷",$A41&lt;&gt;"",AT$6&lt;&gt;""),成绩录入!CR45,"")</f>
        <v/>
      </c>
      <c r="AU41" s="80" t="str">
        <f>IF(AND(初始录入!$M$12="试卷",$A41&lt;&gt;"",AU$6&lt;&gt;""),成绩录入!CS45,"")</f>
        <v/>
      </c>
      <c r="AV41" s="80" t="str">
        <f>IF(AND(初始录入!$M$12="试卷",$A41&lt;&gt;"",AV$6&lt;&gt;""),成绩录入!CT45,"")</f>
        <v/>
      </c>
      <c r="AW41" s="80" t="str">
        <f>IF(AND(初始录入!$M$12="试卷",$A41&lt;&gt;"",AW$6&lt;&gt;""),成绩录入!CU45,"")</f>
        <v/>
      </c>
      <c r="AX41" s="80" t="str">
        <f>IF(AND(初始录入!$M$12="试卷",$A41&lt;&gt;"",AX$6&lt;&gt;""),成绩录入!CV45,"")</f>
        <v/>
      </c>
      <c r="AY41" s="80" t="str">
        <f>IF(AND(初始录入!$M$12="试卷",$A41&lt;&gt;"",AY$6&lt;&gt;""),成绩录入!CW45,"")</f>
        <v/>
      </c>
      <c r="AZ41" s="80" t="str">
        <f>IF(AND(初始录入!$M$12="试卷",$A41&lt;&gt;"",AZ$6&lt;&gt;""),成绩录入!CX45,"")</f>
        <v/>
      </c>
      <c r="BA41" s="80" t="str">
        <f>IF(AND(初始录入!$M$12="试卷",$A41&lt;&gt;"",BA$6&lt;&gt;""),成绩录入!CY45,"")</f>
        <v/>
      </c>
      <c r="BB41" s="80" t="str">
        <f>IF(AND(初始录入!$M$12="试卷",$A41&lt;&gt;"",BB$6&lt;&gt;""),成绩录入!CZ45,"")</f>
        <v/>
      </c>
      <c r="BC41" s="80" t="str">
        <f>IF(AND(初始录入!$M$12="试卷",$A41&lt;&gt;"",BC$6&lt;&gt;""),成绩录入!DA45,"")</f>
        <v/>
      </c>
      <c r="BD41" s="80" t="str">
        <f>IF(AND(初始录入!$M$12="试卷",$A41&lt;&gt;"",BD$6&lt;&gt;""),成绩录入!DB45,"")</f>
        <v/>
      </c>
      <c r="BE41" s="80" t="str">
        <f>IF(AND(初始录入!$M$12="试卷",$A41&lt;&gt;"",BE$6&lt;&gt;""),成绩录入!DC45,"")</f>
        <v/>
      </c>
      <c r="BF41" s="80" t="str">
        <f>IF(AND(初始录入!$M$12="试卷",$A41&lt;&gt;"",BF$6&lt;&gt;""),成绩录入!DD45,"")</f>
        <v/>
      </c>
      <c r="BG41" s="80" t="str">
        <f>IF(AND(初始录入!$M$12="试卷",$A41&lt;&gt;"",BG$6&lt;&gt;""),成绩录入!DE45,"")</f>
        <v/>
      </c>
      <c r="BH41" s="80" t="str">
        <f>IF(AND(初始录入!$M$12="试卷",$A41&lt;&gt;"",BH$6&lt;&gt;""),成绩录入!DF45,"")</f>
        <v/>
      </c>
      <c r="BI41" s="80" t="str">
        <f>IF(AND(初始录入!$M$12="试卷",$A41&lt;&gt;"",BI$6&lt;&gt;""),成绩录入!DG45,"")</f>
        <v/>
      </c>
      <c r="BJ41" s="80" t="str">
        <f>IF(AND(初始录入!$M$12="试卷",$A41&lt;&gt;"",BJ$6&lt;&gt;""),成绩录入!DH45,"")</f>
        <v/>
      </c>
      <c r="BK41" s="80" t="str">
        <f>IF(AND(初始录入!$M$12="试卷",$A41&lt;&gt;"",BK$6&lt;&gt;""),成绩录入!DI45,"")</f>
        <v/>
      </c>
      <c r="BL41" s="80" t="str">
        <f>IF(AND(初始录入!$M$12="试卷",$A41&lt;&gt;"",BL$6&lt;&gt;""),成绩录入!DJ45,"")</f>
        <v/>
      </c>
      <c r="BM41" s="80" t="str">
        <f>IF(AND(初始录入!$M$12="试卷",$A41&lt;&gt;"",BM$6&lt;&gt;""),成绩录入!DK45,"")</f>
        <v/>
      </c>
      <c r="BN41" s="80" t="str">
        <f>IF(AND(初始录入!$M$12="试卷",$A41&lt;&gt;"",BN$6&lt;&gt;""),成绩录入!DL45,"")</f>
        <v/>
      </c>
      <c r="BO41" s="80" t="str">
        <f>IF(AND(初始录入!$M$12="试卷",$A41&lt;&gt;"",BO$6&lt;&gt;""),成绩录入!DM45,"")</f>
        <v/>
      </c>
      <c r="BP41" s="80" t="str">
        <f>IF(AND(初始录入!$M$12="试卷",$A41&lt;&gt;"",BP$6&lt;&gt;""),成绩录入!DN45,"")</f>
        <v/>
      </c>
      <c r="BQ41" s="80" t="str">
        <f>IF(AND(初始录入!$M$12="试卷",$A41&lt;&gt;"",BQ$6&lt;&gt;""),成绩录入!DO45,"")</f>
        <v/>
      </c>
      <c r="BR41" s="80" t="str">
        <f>IF(AND(初始录入!$M$12="试卷",$A41&lt;&gt;"",BR$6&lt;&gt;""),成绩录入!DP45,"")</f>
        <v/>
      </c>
      <c r="BS41" s="80" t="str">
        <f>IF(AND(初始录入!$M$12="试卷",$A41&lt;&gt;"",BS$6&lt;&gt;""),成绩录入!DQ45,"")</f>
        <v/>
      </c>
      <c r="BT41" s="80" t="str">
        <f>IF(AND(初始录入!$M$12="试卷",$A41&lt;&gt;"",BT$6&lt;&gt;""),成绩录入!DR45,"")</f>
        <v/>
      </c>
      <c r="BU41" s="80" t="str">
        <f>IF(AND(初始录入!$M$12="试卷",$A41&lt;&gt;"",BU$6&lt;&gt;""),成绩录入!DS45,"")</f>
        <v/>
      </c>
      <c r="BV41" s="80" t="str">
        <f>IF(AND(初始录入!$M$12="试卷",$A41&lt;&gt;"",BV$6&lt;&gt;""),成绩录入!DT45,"")</f>
        <v/>
      </c>
      <c r="BW41" s="80" t="str">
        <f>IF(AND(初始录入!$M$12="试卷",$A41&lt;&gt;"",BW$6&lt;&gt;""),成绩录入!DU45,"")</f>
        <v/>
      </c>
      <c r="BX41" s="80" t="str">
        <f>IF(AND(初始录入!$M$12="试卷",$A41&lt;&gt;"",BX$6&lt;&gt;""),成绩录入!DV45,"")</f>
        <v/>
      </c>
      <c r="BY41" s="80" t="str">
        <f>IF(AND(初始录入!$M$12="试卷",$A41&lt;&gt;"",BY$6&lt;&gt;""),成绩录入!DW45,"")</f>
        <v/>
      </c>
      <c r="BZ41" s="80" t="str">
        <f>IF(AND(初始录入!$M$12="试卷",$A41&lt;&gt;"",BZ$6&lt;&gt;""),成绩录入!DX45,"")</f>
        <v/>
      </c>
      <c r="CA41" s="80" t="str">
        <f>IF(AND(初始录入!$M$12="试卷",$A41&lt;&gt;"",CA$6&lt;&gt;""),成绩录入!DY45,"")</f>
        <v/>
      </c>
      <c r="CB41" s="80" t="str">
        <f>IF(AND(初始录入!$M$12="试卷",$A41&lt;&gt;"",CB$6&lt;&gt;""),成绩录入!DZ45,"")</f>
        <v/>
      </c>
      <c r="CC41" s="80" t="str">
        <f>IF(AND(初始录入!$M$12="试卷",$A41&lt;&gt;"",CC$6&lt;&gt;""),成绩录入!EA45,"")</f>
        <v/>
      </c>
      <c r="CD41" s="80" t="str">
        <f>IF(AND(初始录入!$M$12="试卷",$A41&lt;&gt;"",CD$6&lt;&gt;""),成绩录入!EB45,"")</f>
        <v/>
      </c>
      <c r="CE41" s="80" t="str">
        <f>IF(AND(初始录入!$M$12="试卷",$A41&lt;&gt;"",CE$6&lt;&gt;""),成绩录入!EC45,"")</f>
        <v/>
      </c>
      <c r="CF41" s="80" t="str">
        <f>IF(AND(初始录入!$M$12="试卷",$A41&lt;&gt;"",CF$6&lt;&gt;""),成绩录入!ED45,"")</f>
        <v/>
      </c>
      <c r="CG41" s="80" t="str">
        <f>IF(AND(初始录入!$M$12="试卷",$A41&lt;&gt;"",CG$6&lt;&gt;""),成绩录入!EE45,"")</f>
        <v/>
      </c>
      <c r="CH41" s="80" t="str">
        <f>IF(AND(初始录入!$M$12="试卷",$A41&lt;&gt;"",CH$6&lt;&gt;""),成绩录入!EF45,"")</f>
        <v/>
      </c>
      <c r="CI41" s="80" t="str">
        <f>IF(AND(初始录入!$M$12="试卷",$A41&lt;&gt;"",CI$6&lt;&gt;""),成绩录入!EG45,"")</f>
        <v/>
      </c>
      <c r="CJ41" s="80" t="str">
        <f>IF(AND(初始录入!$M$12="试卷",$A41&lt;&gt;"",CJ$6&lt;&gt;""),成绩录入!EH45,"")</f>
        <v/>
      </c>
      <c r="CK41" s="80" t="str">
        <f>IF(AND(初始录入!$M$12="试卷",$A41&lt;&gt;"",CK$6&lt;&gt;""),成绩录入!EI45,"")</f>
        <v/>
      </c>
      <c r="CL41" s="80" t="str">
        <f>IF(AND(初始录入!$M$12="试卷",$A41&lt;&gt;"",CL$6&lt;&gt;""),成绩录入!EJ45,"")</f>
        <v/>
      </c>
      <c r="CM41" s="80" t="str">
        <f>IF(AND(初始录入!$M$12="试卷",$A41&lt;&gt;"",CM$6&lt;&gt;""),成绩录入!EK45,"")</f>
        <v/>
      </c>
      <c r="CN41" s="80" t="str">
        <f>IF(AND(初始录入!$M$12="试卷",$A41&lt;&gt;"",CN$6&lt;&gt;""),成绩录入!EL45,"")</f>
        <v/>
      </c>
      <c r="CO41" s="80" t="str">
        <f>IF(AND(初始录入!$M$12="试卷",$A41&lt;&gt;"",CO$6&lt;&gt;""),成绩录入!EM45,"")</f>
        <v/>
      </c>
      <c r="CP41" s="80" t="str">
        <f>IF(AND(初始录入!$M$12="试卷",$A41&lt;&gt;"",CP$6&lt;&gt;""),成绩录入!EN45,"")</f>
        <v/>
      </c>
      <c r="CQ41" s="80" t="str">
        <f>IF(AND(初始录入!$M$12="试卷",$A41&lt;&gt;"",CQ$6&lt;&gt;""),成绩录入!EO45,"")</f>
        <v/>
      </c>
      <c r="CR41" s="80" t="str">
        <f>IF(AND(初始录入!$M$12="试卷",$A41&lt;&gt;"",CR$6&lt;&gt;""),成绩录入!EP45,"")</f>
        <v/>
      </c>
      <c r="CS41" s="80" t="str">
        <f>IF(AND(初始录入!$M$12="试卷",$A41&lt;&gt;"",CS$6&lt;&gt;""),成绩录入!EQ45,"")</f>
        <v/>
      </c>
      <c r="CT41" s="80" t="str">
        <f>IF(AND(初始录入!$M$12="试卷",$A41&lt;&gt;"",CT$6&lt;&gt;""),成绩录入!ER45,"")</f>
        <v/>
      </c>
      <c r="CU41" s="80" t="str">
        <f>IF(AND(初始录入!$M$12="试卷",$A41&lt;&gt;"",CU$6&lt;&gt;""),成绩录入!ES45,"")</f>
        <v/>
      </c>
      <c r="CV41" s="80" t="str">
        <f>IF(AND(初始录入!$M$12="试卷",$A41&lt;&gt;"",CV$6&lt;&gt;""),成绩录入!ET45,"")</f>
        <v/>
      </c>
      <c r="CW41" s="80" t="str">
        <f>IF(AND(初始录入!$M$12="试卷",$A41&lt;&gt;"",CW$6&lt;&gt;""),成绩录入!EU45,"")</f>
        <v/>
      </c>
      <c r="CX41" s="80" t="str">
        <f>IF(AND(初始录入!$M$12="试卷",$A41&lt;&gt;"",CX$6&lt;&gt;""),成绩录入!EV45,"")</f>
        <v/>
      </c>
      <c r="CY41" s="80" t="str">
        <f>IF(AND(初始录入!$M$12="试卷",$A41&lt;&gt;"",CY$6&lt;&gt;""),成绩录入!EW45,"")</f>
        <v/>
      </c>
      <c r="CZ41" s="80" t="str">
        <f>IF(AND(初始录入!$M$12="试卷",$A41&lt;&gt;"",CZ$6&lt;&gt;""),成绩录入!EX45,"")</f>
        <v/>
      </c>
    </row>
    <row r="42" s="125" customFormat="1" ht="24.95" customHeight="1" spans="1:104">
      <c r="A42" s="80" t="str">
        <f>IF(初始录入!$M$12="试卷",初始录入!A48,"")</f>
        <v/>
      </c>
      <c r="B42" s="80" t="str">
        <f>IF(AND(初始录入!$M$12="试卷",$A42&lt;&gt;""),初始录入!B48,"")</f>
        <v/>
      </c>
      <c r="C42" s="80" t="str">
        <f>IF(AND(初始录入!$M$12="试卷",$A42&lt;&gt;""),初始录入!C48,"")</f>
        <v/>
      </c>
      <c r="D42" s="80" t="str">
        <f t="shared" si="0"/>
        <v/>
      </c>
      <c r="E42" s="80" t="str">
        <f>IF(AND(初始录入!$M$12="试卷",$A42&lt;&gt;"",E$6&lt;&gt;""),成绩录入!BC46,"")</f>
        <v/>
      </c>
      <c r="F42" s="80" t="str">
        <f>IF(AND(初始录入!$M$12="试卷",$A42&lt;&gt;"",F$6&lt;&gt;""),成绩录入!BD46,"")</f>
        <v/>
      </c>
      <c r="G42" s="80" t="str">
        <f>IF(AND(初始录入!$M$12="试卷",$A42&lt;&gt;"",G$6&lt;&gt;""),成绩录入!BE46,"")</f>
        <v/>
      </c>
      <c r="H42" s="80" t="str">
        <f>IF(AND(初始录入!$M$12="试卷",$A42&lt;&gt;"",H$6&lt;&gt;""),成绩录入!BF46,"")</f>
        <v/>
      </c>
      <c r="I42" s="80" t="str">
        <f>IF(AND(初始录入!$M$12="试卷",$A42&lt;&gt;"",I$6&lt;&gt;""),成绩录入!BG46,"")</f>
        <v/>
      </c>
      <c r="J42" s="80" t="str">
        <f>IF(AND(初始录入!$M$12="试卷",$A42&lt;&gt;"",J$6&lt;&gt;""),成绩录入!BH46,"")</f>
        <v/>
      </c>
      <c r="K42" s="80" t="str">
        <f>IF(AND(初始录入!$M$12="试卷",$A42&lt;&gt;"",K$6&lt;&gt;""),成绩录入!BI46,"")</f>
        <v/>
      </c>
      <c r="L42" s="80" t="str">
        <f>IF(AND(初始录入!$M$12="试卷",$A42&lt;&gt;"",L$6&lt;&gt;""),成绩录入!BJ46,"")</f>
        <v/>
      </c>
      <c r="M42" s="80" t="str">
        <f>IF(AND(初始录入!$M$12="试卷",$A42&lt;&gt;"",M$6&lt;&gt;""),成绩录入!BK46,"")</f>
        <v/>
      </c>
      <c r="N42" s="80" t="str">
        <f>IF(AND(初始录入!$M$12="试卷",$A42&lt;&gt;"",N$6&lt;&gt;""),成绩录入!BL46,"")</f>
        <v/>
      </c>
      <c r="O42" s="80" t="str">
        <f>IF(AND(初始录入!$M$12="试卷",$A42&lt;&gt;"",O$6&lt;&gt;""),成绩录入!BM46,"")</f>
        <v/>
      </c>
      <c r="P42" s="80" t="str">
        <f>IF(AND(初始录入!$M$12="试卷",$A42&lt;&gt;"",P$6&lt;&gt;""),成绩录入!BN46,"")</f>
        <v/>
      </c>
      <c r="Q42" s="80" t="str">
        <f>IF(AND(初始录入!$M$12="试卷",$A42&lt;&gt;"",Q$6&lt;&gt;""),成绩录入!BO46,"")</f>
        <v/>
      </c>
      <c r="R42" s="80" t="str">
        <f>IF(AND(初始录入!$M$12="试卷",$A42&lt;&gt;"",R$6&lt;&gt;""),成绩录入!BP46,"")</f>
        <v/>
      </c>
      <c r="S42" s="80" t="str">
        <f>IF(AND(初始录入!$M$12="试卷",$A42&lt;&gt;"",S$6&lt;&gt;""),成绩录入!BQ46,"")</f>
        <v/>
      </c>
      <c r="T42" s="80" t="str">
        <f>IF(AND(初始录入!$M$12="试卷",$A42&lt;&gt;"",T$6&lt;&gt;""),成绩录入!BR46,"")</f>
        <v/>
      </c>
      <c r="U42" s="80" t="str">
        <f>IF(AND(初始录入!$M$12="试卷",$A42&lt;&gt;"",U$6&lt;&gt;""),成绩录入!BS46,"")</f>
        <v/>
      </c>
      <c r="V42" s="80" t="str">
        <f>IF(AND(初始录入!$M$12="试卷",$A42&lt;&gt;"",V$6&lt;&gt;""),成绩录入!BT46,"")</f>
        <v/>
      </c>
      <c r="W42" s="80" t="str">
        <f>IF(AND(初始录入!$M$12="试卷",$A42&lt;&gt;"",W$6&lt;&gt;""),成绩录入!BU46,"")</f>
        <v/>
      </c>
      <c r="X42" s="80" t="str">
        <f>IF(AND(初始录入!$M$12="试卷",$A42&lt;&gt;"",X$6&lt;&gt;""),成绩录入!BV46,"")</f>
        <v/>
      </c>
      <c r="Y42" s="80" t="str">
        <f>IF(AND(初始录入!$M$12="试卷",$A42&lt;&gt;"",Y$6&lt;&gt;""),成绩录入!BW46,"")</f>
        <v/>
      </c>
      <c r="Z42" s="80" t="str">
        <f>IF(AND(初始录入!$M$12="试卷",$A42&lt;&gt;"",Z$6&lt;&gt;""),成绩录入!BX46,"")</f>
        <v/>
      </c>
      <c r="AA42" s="80" t="str">
        <f>IF(AND(初始录入!$M$12="试卷",$A42&lt;&gt;"",AA$6&lt;&gt;""),成绩录入!BY46,"")</f>
        <v/>
      </c>
      <c r="AB42" s="80" t="str">
        <f>IF(AND(初始录入!$M$12="试卷",$A42&lt;&gt;"",AB$6&lt;&gt;""),成绩录入!BZ46,"")</f>
        <v/>
      </c>
      <c r="AC42" s="80" t="str">
        <f>IF(AND(初始录入!$M$12="试卷",$A42&lt;&gt;"",AC$6&lt;&gt;""),成绩录入!CA46,"")</f>
        <v/>
      </c>
      <c r="AD42" s="80" t="str">
        <f>IF(AND(初始录入!$M$12="试卷",$A42&lt;&gt;"",AD$6&lt;&gt;""),成绩录入!CB46,"")</f>
        <v/>
      </c>
      <c r="AE42" s="80" t="str">
        <f>IF(AND(初始录入!$M$12="试卷",$A42&lt;&gt;"",AE$6&lt;&gt;""),成绩录入!CC46,"")</f>
        <v/>
      </c>
      <c r="AF42" s="80" t="str">
        <f>IF(AND(初始录入!$M$12="试卷",$A42&lt;&gt;"",AF$6&lt;&gt;""),成绩录入!CD46,"")</f>
        <v/>
      </c>
      <c r="AG42" s="80" t="str">
        <f>IF(AND(初始录入!$M$12="试卷",$A42&lt;&gt;"",AG$6&lt;&gt;""),成绩录入!CE46,"")</f>
        <v/>
      </c>
      <c r="AH42" s="80" t="str">
        <f>IF(AND(初始录入!$M$12="试卷",$A42&lt;&gt;"",AH$6&lt;&gt;""),成绩录入!CF46,"")</f>
        <v/>
      </c>
      <c r="AI42" s="80" t="str">
        <f>IF(AND(初始录入!$M$12="试卷",$A42&lt;&gt;"",AI$6&lt;&gt;""),成绩录入!CG46,"")</f>
        <v/>
      </c>
      <c r="AJ42" s="80" t="str">
        <f>IF(AND(初始录入!$M$12="试卷",$A42&lt;&gt;"",AJ$6&lt;&gt;""),成绩录入!CH46,"")</f>
        <v/>
      </c>
      <c r="AK42" s="80" t="str">
        <f>IF(AND(初始录入!$M$12="试卷",$A42&lt;&gt;"",AK$6&lt;&gt;""),成绩录入!CI46,"")</f>
        <v/>
      </c>
      <c r="AL42" s="80" t="str">
        <f>IF(AND(初始录入!$M$12="试卷",$A42&lt;&gt;"",AL$6&lt;&gt;""),成绩录入!CJ46,"")</f>
        <v/>
      </c>
      <c r="AM42" s="80" t="str">
        <f>IF(AND(初始录入!$M$12="试卷",$A42&lt;&gt;"",AM$6&lt;&gt;""),成绩录入!CK46,"")</f>
        <v/>
      </c>
      <c r="AN42" s="80" t="str">
        <f>IF(AND(初始录入!$M$12="试卷",$A42&lt;&gt;"",AN$6&lt;&gt;""),成绩录入!CL46,"")</f>
        <v/>
      </c>
      <c r="AO42" s="80" t="str">
        <f>IF(AND(初始录入!$M$12="试卷",$A42&lt;&gt;"",AO$6&lt;&gt;""),成绩录入!CM46,"")</f>
        <v/>
      </c>
      <c r="AP42" s="80" t="str">
        <f>IF(AND(初始录入!$M$12="试卷",$A42&lt;&gt;"",AP$6&lt;&gt;""),成绩录入!CN46,"")</f>
        <v/>
      </c>
      <c r="AQ42" s="80" t="str">
        <f>IF(AND(初始录入!$M$12="试卷",$A42&lt;&gt;"",AQ$6&lt;&gt;""),成绩录入!CO46,"")</f>
        <v/>
      </c>
      <c r="AR42" s="80" t="str">
        <f>IF(AND(初始录入!$M$12="试卷",$A42&lt;&gt;"",AR$6&lt;&gt;""),成绩录入!CP46,"")</f>
        <v/>
      </c>
      <c r="AS42" s="80" t="str">
        <f>IF(AND(初始录入!$M$12="试卷",$A42&lt;&gt;"",AS$6&lt;&gt;""),成绩录入!CQ46,"")</f>
        <v/>
      </c>
      <c r="AT42" s="80" t="str">
        <f>IF(AND(初始录入!$M$12="试卷",$A42&lt;&gt;"",AT$6&lt;&gt;""),成绩录入!CR46,"")</f>
        <v/>
      </c>
      <c r="AU42" s="80" t="str">
        <f>IF(AND(初始录入!$M$12="试卷",$A42&lt;&gt;"",AU$6&lt;&gt;""),成绩录入!CS46,"")</f>
        <v/>
      </c>
      <c r="AV42" s="80" t="str">
        <f>IF(AND(初始录入!$M$12="试卷",$A42&lt;&gt;"",AV$6&lt;&gt;""),成绩录入!CT46,"")</f>
        <v/>
      </c>
      <c r="AW42" s="80" t="str">
        <f>IF(AND(初始录入!$M$12="试卷",$A42&lt;&gt;"",AW$6&lt;&gt;""),成绩录入!CU46,"")</f>
        <v/>
      </c>
      <c r="AX42" s="80" t="str">
        <f>IF(AND(初始录入!$M$12="试卷",$A42&lt;&gt;"",AX$6&lt;&gt;""),成绩录入!CV46,"")</f>
        <v/>
      </c>
      <c r="AY42" s="80" t="str">
        <f>IF(AND(初始录入!$M$12="试卷",$A42&lt;&gt;"",AY$6&lt;&gt;""),成绩录入!CW46,"")</f>
        <v/>
      </c>
      <c r="AZ42" s="80" t="str">
        <f>IF(AND(初始录入!$M$12="试卷",$A42&lt;&gt;"",AZ$6&lt;&gt;""),成绩录入!CX46,"")</f>
        <v/>
      </c>
      <c r="BA42" s="80" t="str">
        <f>IF(AND(初始录入!$M$12="试卷",$A42&lt;&gt;"",BA$6&lt;&gt;""),成绩录入!CY46,"")</f>
        <v/>
      </c>
      <c r="BB42" s="80" t="str">
        <f>IF(AND(初始录入!$M$12="试卷",$A42&lt;&gt;"",BB$6&lt;&gt;""),成绩录入!CZ46,"")</f>
        <v/>
      </c>
      <c r="BC42" s="80" t="str">
        <f>IF(AND(初始录入!$M$12="试卷",$A42&lt;&gt;"",BC$6&lt;&gt;""),成绩录入!DA46,"")</f>
        <v/>
      </c>
      <c r="BD42" s="80" t="str">
        <f>IF(AND(初始录入!$M$12="试卷",$A42&lt;&gt;"",BD$6&lt;&gt;""),成绩录入!DB46,"")</f>
        <v/>
      </c>
      <c r="BE42" s="80" t="str">
        <f>IF(AND(初始录入!$M$12="试卷",$A42&lt;&gt;"",BE$6&lt;&gt;""),成绩录入!DC46,"")</f>
        <v/>
      </c>
      <c r="BF42" s="80" t="str">
        <f>IF(AND(初始录入!$M$12="试卷",$A42&lt;&gt;"",BF$6&lt;&gt;""),成绩录入!DD46,"")</f>
        <v/>
      </c>
      <c r="BG42" s="80" t="str">
        <f>IF(AND(初始录入!$M$12="试卷",$A42&lt;&gt;"",BG$6&lt;&gt;""),成绩录入!DE46,"")</f>
        <v/>
      </c>
      <c r="BH42" s="80" t="str">
        <f>IF(AND(初始录入!$M$12="试卷",$A42&lt;&gt;"",BH$6&lt;&gt;""),成绩录入!DF46,"")</f>
        <v/>
      </c>
      <c r="BI42" s="80" t="str">
        <f>IF(AND(初始录入!$M$12="试卷",$A42&lt;&gt;"",BI$6&lt;&gt;""),成绩录入!DG46,"")</f>
        <v/>
      </c>
      <c r="BJ42" s="80" t="str">
        <f>IF(AND(初始录入!$M$12="试卷",$A42&lt;&gt;"",BJ$6&lt;&gt;""),成绩录入!DH46,"")</f>
        <v/>
      </c>
      <c r="BK42" s="80" t="str">
        <f>IF(AND(初始录入!$M$12="试卷",$A42&lt;&gt;"",BK$6&lt;&gt;""),成绩录入!DI46,"")</f>
        <v/>
      </c>
      <c r="BL42" s="80" t="str">
        <f>IF(AND(初始录入!$M$12="试卷",$A42&lt;&gt;"",BL$6&lt;&gt;""),成绩录入!DJ46,"")</f>
        <v/>
      </c>
      <c r="BM42" s="80" t="str">
        <f>IF(AND(初始录入!$M$12="试卷",$A42&lt;&gt;"",BM$6&lt;&gt;""),成绩录入!DK46,"")</f>
        <v/>
      </c>
      <c r="BN42" s="80" t="str">
        <f>IF(AND(初始录入!$M$12="试卷",$A42&lt;&gt;"",BN$6&lt;&gt;""),成绩录入!DL46,"")</f>
        <v/>
      </c>
      <c r="BO42" s="80" t="str">
        <f>IF(AND(初始录入!$M$12="试卷",$A42&lt;&gt;"",BO$6&lt;&gt;""),成绩录入!DM46,"")</f>
        <v/>
      </c>
      <c r="BP42" s="80" t="str">
        <f>IF(AND(初始录入!$M$12="试卷",$A42&lt;&gt;"",BP$6&lt;&gt;""),成绩录入!DN46,"")</f>
        <v/>
      </c>
      <c r="BQ42" s="80" t="str">
        <f>IF(AND(初始录入!$M$12="试卷",$A42&lt;&gt;"",BQ$6&lt;&gt;""),成绩录入!DO46,"")</f>
        <v/>
      </c>
      <c r="BR42" s="80" t="str">
        <f>IF(AND(初始录入!$M$12="试卷",$A42&lt;&gt;"",BR$6&lt;&gt;""),成绩录入!DP46,"")</f>
        <v/>
      </c>
      <c r="BS42" s="80" t="str">
        <f>IF(AND(初始录入!$M$12="试卷",$A42&lt;&gt;"",BS$6&lt;&gt;""),成绩录入!DQ46,"")</f>
        <v/>
      </c>
      <c r="BT42" s="80" t="str">
        <f>IF(AND(初始录入!$M$12="试卷",$A42&lt;&gt;"",BT$6&lt;&gt;""),成绩录入!DR46,"")</f>
        <v/>
      </c>
      <c r="BU42" s="80" t="str">
        <f>IF(AND(初始录入!$M$12="试卷",$A42&lt;&gt;"",BU$6&lt;&gt;""),成绩录入!DS46,"")</f>
        <v/>
      </c>
      <c r="BV42" s="80" t="str">
        <f>IF(AND(初始录入!$M$12="试卷",$A42&lt;&gt;"",BV$6&lt;&gt;""),成绩录入!DT46,"")</f>
        <v/>
      </c>
      <c r="BW42" s="80" t="str">
        <f>IF(AND(初始录入!$M$12="试卷",$A42&lt;&gt;"",BW$6&lt;&gt;""),成绩录入!DU46,"")</f>
        <v/>
      </c>
      <c r="BX42" s="80" t="str">
        <f>IF(AND(初始录入!$M$12="试卷",$A42&lt;&gt;"",BX$6&lt;&gt;""),成绩录入!DV46,"")</f>
        <v/>
      </c>
      <c r="BY42" s="80" t="str">
        <f>IF(AND(初始录入!$M$12="试卷",$A42&lt;&gt;"",BY$6&lt;&gt;""),成绩录入!DW46,"")</f>
        <v/>
      </c>
      <c r="BZ42" s="80" t="str">
        <f>IF(AND(初始录入!$M$12="试卷",$A42&lt;&gt;"",BZ$6&lt;&gt;""),成绩录入!DX46,"")</f>
        <v/>
      </c>
      <c r="CA42" s="80" t="str">
        <f>IF(AND(初始录入!$M$12="试卷",$A42&lt;&gt;"",CA$6&lt;&gt;""),成绩录入!DY46,"")</f>
        <v/>
      </c>
      <c r="CB42" s="80" t="str">
        <f>IF(AND(初始录入!$M$12="试卷",$A42&lt;&gt;"",CB$6&lt;&gt;""),成绩录入!DZ46,"")</f>
        <v/>
      </c>
      <c r="CC42" s="80" t="str">
        <f>IF(AND(初始录入!$M$12="试卷",$A42&lt;&gt;"",CC$6&lt;&gt;""),成绩录入!EA46,"")</f>
        <v/>
      </c>
      <c r="CD42" s="80" t="str">
        <f>IF(AND(初始录入!$M$12="试卷",$A42&lt;&gt;"",CD$6&lt;&gt;""),成绩录入!EB46,"")</f>
        <v/>
      </c>
      <c r="CE42" s="80" t="str">
        <f>IF(AND(初始录入!$M$12="试卷",$A42&lt;&gt;"",CE$6&lt;&gt;""),成绩录入!EC46,"")</f>
        <v/>
      </c>
      <c r="CF42" s="80" t="str">
        <f>IF(AND(初始录入!$M$12="试卷",$A42&lt;&gt;"",CF$6&lt;&gt;""),成绩录入!ED46,"")</f>
        <v/>
      </c>
      <c r="CG42" s="80" t="str">
        <f>IF(AND(初始录入!$M$12="试卷",$A42&lt;&gt;"",CG$6&lt;&gt;""),成绩录入!EE46,"")</f>
        <v/>
      </c>
      <c r="CH42" s="80" t="str">
        <f>IF(AND(初始录入!$M$12="试卷",$A42&lt;&gt;"",CH$6&lt;&gt;""),成绩录入!EF46,"")</f>
        <v/>
      </c>
      <c r="CI42" s="80" t="str">
        <f>IF(AND(初始录入!$M$12="试卷",$A42&lt;&gt;"",CI$6&lt;&gt;""),成绩录入!EG46,"")</f>
        <v/>
      </c>
      <c r="CJ42" s="80" t="str">
        <f>IF(AND(初始录入!$M$12="试卷",$A42&lt;&gt;"",CJ$6&lt;&gt;""),成绩录入!EH46,"")</f>
        <v/>
      </c>
      <c r="CK42" s="80" t="str">
        <f>IF(AND(初始录入!$M$12="试卷",$A42&lt;&gt;"",CK$6&lt;&gt;""),成绩录入!EI46,"")</f>
        <v/>
      </c>
      <c r="CL42" s="80" t="str">
        <f>IF(AND(初始录入!$M$12="试卷",$A42&lt;&gt;"",CL$6&lt;&gt;""),成绩录入!EJ46,"")</f>
        <v/>
      </c>
      <c r="CM42" s="80" t="str">
        <f>IF(AND(初始录入!$M$12="试卷",$A42&lt;&gt;"",CM$6&lt;&gt;""),成绩录入!EK46,"")</f>
        <v/>
      </c>
      <c r="CN42" s="80" t="str">
        <f>IF(AND(初始录入!$M$12="试卷",$A42&lt;&gt;"",CN$6&lt;&gt;""),成绩录入!EL46,"")</f>
        <v/>
      </c>
      <c r="CO42" s="80" t="str">
        <f>IF(AND(初始录入!$M$12="试卷",$A42&lt;&gt;"",CO$6&lt;&gt;""),成绩录入!EM46,"")</f>
        <v/>
      </c>
      <c r="CP42" s="80" t="str">
        <f>IF(AND(初始录入!$M$12="试卷",$A42&lt;&gt;"",CP$6&lt;&gt;""),成绩录入!EN46,"")</f>
        <v/>
      </c>
      <c r="CQ42" s="80" t="str">
        <f>IF(AND(初始录入!$M$12="试卷",$A42&lt;&gt;"",CQ$6&lt;&gt;""),成绩录入!EO46,"")</f>
        <v/>
      </c>
      <c r="CR42" s="80" t="str">
        <f>IF(AND(初始录入!$M$12="试卷",$A42&lt;&gt;"",CR$6&lt;&gt;""),成绩录入!EP46,"")</f>
        <v/>
      </c>
      <c r="CS42" s="80" t="str">
        <f>IF(AND(初始录入!$M$12="试卷",$A42&lt;&gt;"",CS$6&lt;&gt;""),成绩录入!EQ46,"")</f>
        <v/>
      </c>
      <c r="CT42" s="80" t="str">
        <f>IF(AND(初始录入!$M$12="试卷",$A42&lt;&gt;"",CT$6&lt;&gt;""),成绩录入!ER46,"")</f>
        <v/>
      </c>
      <c r="CU42" s="80" t="str">
        <f>IF(AND(初始录入!$M$12="试卷",$A42&lt;&gt;"",CU$6&lt;&gt;""),成绩录入!ES46,"")</f>
        <v/>
      </c>
      <c r="CV42" s="80" t="str">
        <f>IF(AND(初始录入!$M$12="试卷",$A42&lt;&gt;"",CV$6&lt;&gt;""),成绩录入!ET46,"")</f>
        <v/>
      </c>
      <c r="CW42" s="80" t="str">
        <f>IF(AND(初始录入!$M$12="试卷",$A42&lt;&gt;"",CW$6&lt;&gt;""),成绩录入!EU46,"")</f>
        <v/>
      </c>
      <c r="CX42" s="80" t="str">
        <f>IF(AND(初始录入!$M$12="试卷",$A42&lt;&gt;"",CX$6&lt;&gt;""),成绩录入!EV46,"")</f>
        <v/>
      </c>
      <c r="CY42" s="80" t="str">
        <f>IF(AND(初始录入!$M$12="试卷",$A42&lt;&gt;"",CY$6&lt;&gt;""),成绩录入!EW46,"")</f>
        <v/>
      </c>
      <c r="CZ42" s="80" t="str">
        <f>IF(AND(初始录入!$M$12="试卷",$A42&lt;&gt;"",CZ$6&lt;&gt;""),成绩录入!EX46,"")</f>
        <v/>
      </c>
    </row>
    <row r="43" s="125" customFormat="1" ht="24.95" customHeight="1" spans="1:104">
      <c r="A43" s="80" t="str">
        <f>IF(初始录入!$M$12="试卷",初始录入!A49,"")</f>
        <v/>
      </c>
      <c r="B43" s="80" t="str">
        <f>IF(AND(初始录入!$M$12="试卷",$A43&lt;&gt;""),初始录入!B49,"")</f>
        <v/>
      </c>
      <c r="C43" s="80" t="str">
        <f>IF(AND(初始录入!$M$12="试卷",$A43&lt;&gt;""),初始录入!C49,"")</f>
        <v/>
      </c>
      <c r="D43" s="80" t="str">
        <f t="shared" si="0"/>
        <v/>
      </c>
      <c r="E43" s="80" t="str">
        <f>IF(AND(初始录入!$M$12="试卷",$A43&lt;&gt;"",E$6&lt;&gt;""),成绩录入!BC47,"")</f>
        <v/>
      </c>
      <c r="F43" s="80" t="str">
        <f>IF(AND(初始录入!$M$12="试卷",$A43&lt;&gt;"",F$6&lt;&gt;""),成绩录入!BD47,"")</f>
        <v/>
      </c>
      <c r="G43" s="80" t="str">
        <f>IF(AND(初始录入!$M$12="试卷",$A43&lt;&gt;"",G$6&lt;&gt;""),成绩录入!BE47,"")</f>
        <v/>
      </c>
      <c r="H43" s="80" t="str">
        <f>IF(AND(初始录入!$M$12="试卷",$A43&lt;&gt;"",H$6&lt;&gt;""),成绩录入!BF47,"")</f>
        <v/>
      </c>
      <c r="I43" s="80" t="str">
        <f>IF(AND(初始录入!$M$12="试卷",$A43&lt;&gt;"",I$6&lt;&gt;""),成绩录入!BG47,"")</f>
        <v/>
      </c>
      <c r="J43" s="80" t="str">
        <f>IF(AND(初始录入!$M$12="试卷",$A43&lt;&gt;"",J$6&lt;&gt;""),成绩录入!BH47,"")</f>
        <v/>
      </c>
      <c r="K43" s="80" t="str">
        <f>IF(AND(初始录入!$M$12="试卷",$A43&lt;&gt;"",K$6&lt;&gt;""),成绩录入!BI47,"")</f>
        <v/>
      </c>
      <c r="L43" s="80" t="str">
        <f>IF(AND(初始录入!$M$12="试卷",$A43&lt;&gt;"",L$6&lt;&gt;""),成绩录入!BJ47,"")</f>
        <v/>
      </c>
      <c r="M43" s="80" t="str">
        <f>IF(AND(初始录入!$M$12="试卷",$A43&lt;&gt;"",M$6&lt;&gt;""),成绩录入!BK47,"")</f>
        <v/>
      </c>
      <c r="N43" s="80" t="str">
        <f>IF(AND(初始录入!$M$12="试卷",$A43&lt;&gt;"",N$6&lt;&gt;""),成绩录入!BL47,"")</f>
        <v/>
      </c>
      <c r="O43" s="80" t="str">
        <f>IF(AND(初始录入!$M$12="试卷",$A43&lt;&gt;"",O$6&lt;&gt;""),成绩录入!BM47,"")</f>
        <v/>
      </c>
      <c r="P43" s="80" t="str">
        <f>IF(AND(初始录入!$M$12="试卷",$A43&lt;&gt;"",P$6&lt;&gt;""),成绩录入!BN47,"")</f>
        <v/>
      </c>
      <c r="Q43" s="80" t="str">
        <f>IF(AND(初始录入!$M$12="试卷",$A43&lt;&gt;"",Q$6&lt;&gt;""),成绩录入!BO47,"")</f>
        <v/>
      </c>
      <c r="R43" s="80" t="str">
        <f>IF(AND(初始录入!$M$12="试卷",$A43&lt;&gt;"",R$6&lt;&gt;""),成绩录入!BP47,"")</f>
        <v/>
      </c>
      <c r="S43" s="80" t="str">
        <f>IF(AND(初始录入!$M$12="试卷",$A43&lt;&gt;"",S$6&lt;&gt;""),成绩录入!BQ47,"")</f>
        <v/>
      </c>
      <c r="T43" s="80" t="str">
        <f>IF(AND(初始录入!$M$12="试卷",$A43&lt;&gt;"",T$6&lt;&gt;""),成绩录入!BR47,"")</f>
        <v/>
      </c>
      <c r="U43" s="80" t="str">
        <f>IF(AND(初始录入!$M$12="试卷",$A43&lt;&gt;"",U$6&lt;&gt;""),成绩录入!BS47,"")</f>
        <v/>
      </c>
      <c r="V43" s="80" t="str">
        <f>IF(AND(初始录入!$M$12="试卷",$A43&lt;&gt;"",V$6&lt;&gt;""),成绩录入!BT47,"")</f>
        <v/>
      </c>
      <c r="W43" s="80" t="str">
        <f>IF(AND(初始录入!$M$12="试卷",$A43&lt;&gt;"",W$6&lt;&gt;""),成绩录入!BU47,"")</f>
        <v/>
      </c>
      <c r="X43" s="80" t="str">
        <f>IF(AND(初始录入!$M$12="试卷",$A43&lt;&gt;"",X$6&lt;&gt;""),成绩录入!BV47,"")</f>
        <v/>
      </c>
      <c r="Y43" s="80" t="str">
        <f>IF(AND(初始录入!$M$12="试卷",$A43&lt;&gt;"",Y$6&lt;&gt;""),成绩录入!BW47,"")</f>
        <v/>
      </c>
      <c r="Z43" s="80" t="str">
        <f>IF(AND(初始录入!$M$12="试卷",$A43&lt;&gt;"",Z$6&lt;&gt;""),成绩录入!BX47,"")</f>
        <v/>
      </c>
      <c r="AA43" s="80" t="str">
        <f>IF(AND(初始录入!$M$12="试卷",$A43&lt;&gt;"",AA$6&lt;&gt;""),成绩录入!BY47,"")</f>
        <v/>
      </c>
      <c r="AB43" s="80" t="str">
        <f>IF(AND(初始录入!$M$12="试卷",$A43&lt;&gt;"",AB$6&lt;&gt;""),成绩录入!BZ47,"")</f>
        <v/>
      </c>
      <c r="AC43" s="80" t="str">
        <f>IF(AND(初始录入!$M$12="试卷",$A43&lt;&gt;"",AC$6&lt;&gt;""),成绩录入!CA47,"")</f>
        <v/>
      </c>
      <c r="AD43" s="80" t="str">
        <f>IF(AND(初始录入!$M$12="试卷",$A43&lt;&gt;"",AD$6&lt;&gt;""),成绩录入!CB47,"")</f>
        <v/>
      </c>
      <c r="AE43" s="80" t="str">
        <f>IF(AND(初始录入!$M$12="试卷",$A43&lt;&gt;"",AE$6&lt;&gt;""),成绩录入!CC47,"")</f>
        <v/>
      </c>
      <c r="AF43" s="80" t="str">
        <f>IF(AND(初始录入!$M$12="试卷",$A43&lt;&gt;"",AF$6&lt;&gt;""),成绩录入!CD47,"")</f>
        <v/>
      </c>
      <c r="AG43" s="80" t="str">
        <f>IF(AND(初始录入!$M$12="试卷",$A43&lt;&gt;"",AG$6&lt;&gt;""),成绩录入!CE47,"")</f>
        <v/>
      </c>
      <c r="AH43" s="80" t="str">
        <f>IF(AND(初始录入!$M$12="试卷",$A43&lt;&gt;"",AH$6&lt;&gt;""),成绩录入!CF47,"")</f>
        <v/>
      </c>
      <c r="AI43" s="80" t="str">
        <f>IF(AND(初始录入!$M$12="试卷",$A43&lt;&gt;"",AI$6&lt;&gt;""),成绩录入!CG47,"")</f>
        <v/>
      </c>
      <c r="AJ43" s="80" t="str">
        <f>IF(AND(初始录入!$M$12="试卷",$A43&lt;&gt;"",AJ$6&lt;&gt;""),成绩录入!CH47,"")</f>
        <v/>
      </c>
      <c r="AK43" s="80" t="str">
        <f>IF(AND(初始录入!$M$12="试卷",$A43&lt;&gt;"",AK$6&lt;&gt;""),成绩录入!CI47,"")</f>
        <v/>
      </c>
      <c r="AL43" s="80" t="str">
        <f>IF(AND(初始录入!$M$12="试卷",$A43&lt;&gt;"",AL$6&lt;&gt;""),成绩录入!CJ47,"")</f>
        <v/>
      </c>
      <c r="AM43" s="80" t="str">
        <f>IF(AND(初始录入!$M$12="试卷",$A43&lt;&gt;"",AM$6&lt;&gt;""),成绩录入!CK47,"")</f>
        <v/>
      </c>
      <c r="AN43" s="80" t="str">
        <f>IF(AND(初始录入!$M$12="试卷",$A43&lt;&gt;"",AN$6&lt;&gt;""),成绩录入!CL47,"")</f>
        <v/>
      </c>
      <c r="AO43" s="80" t="str">
        <f>IF(AND(初始录入!$M$12="试卷",$A43&lt;&gt;"",AO$6&lt;&gt;""),成绩录入!CM47,"")</f>
        <v/>
      </c>
      <c r="AP43" s="80" t="str">
        <f>IF(AND(初始录入!$M$12="试卷",$A43&lt;&gt;"",AP$6&lt;&gt;""),成绩录入!CN47,"")</f>
        <v/>
      </c>
      <c r="AQ43" s="80" t="str">
        <f>IF(AND(初始录入!$M$12="试卷",$A43&lt;&gt;"",AQ$6&lt;&gt;""),成绩录入!CO47,"")</f>
        <v/>
      </c>
      <c r="AR43" s="80" t="str">
        <f>IF(AND(初始录入!$M$12="试卷",$A43&lt;&gt;"",AR$6&lt;&gt;""),成绩录入!CP47,"")</f>
        <v/>
      </c>
      <c r="AS43" s="80" t="str">
        <f>IF(AND(初始录入!$M$12="试卷",$A43&lt;&gt;"",AS$6&lt;&gt;""),成绩录入!CQ47,"")</f>
        <v/>
      </c>
      <c r="AT43" s="80" t="str">
        <f>IF(AND(初始录入!$M$12="试卷",$A43&lt;&gt;"",AT$6&lt;&gt;""),成绩录入!CR47,"")</f>
        <v/>
      </c>
      <c r="AU43" s="80" t="str">
        <f>IF(AND(初始录入!$M$12="试卷",$A43&lt;&gt;"",AU$6&lt;&gt;""),成绩录入!CS47,"")</f>
        <v/>
      </c>
      <c r="AV43" s="80" t="str">
        <f>IF(AND(初始录入!$M$12="试卷",$A43&lt;&gt;"",AV$6&lt;&gt;""),成绩录入!CT47,"")</f>
        <v/>
      </c>
      <c r="AW43" s="80" t="str">
        <f>IF(AND(初始录入!$M$12="试卷",$A43&lt;&gt;"",AW$6&lt;&gt;""),成绩录入!CU47,"")</f>
        <v/>
      </c>
      <c r="AX43" s="80" t="str">
        <f>IF(AND(初始录入!$M$12="试卷",$A43&lt;&gt;"",AX$6&lt;&gt;""),成绩录入!CV47,"")</f>
        <v/>
      </c>
      <c r="AY43" s="80" t="str">
        <f>IF(AND(初始录入!$M$12="试卷",$A43&lt;&gt;"",AY$6&lt;&gt;""),成绩录入!CW47,"")</f>
        <v/>
      </c>
      <c r="AZ43" s="80" t="str">
        <f>IF(AND(初始录入!$M$12="试卷",$A43&lt;&gt;"",AZ$6&lt;&gt;""),成绩录入!CX47,"")</f>
        <v/>
      </c>
      <c r="BA43" s="80" t="str">
        <f>IF(AND(初始录入!$M$12="试卷",$A43&lt;&gt;"",BA$6&lt;&gt;""),成绩录入!CY47,"")</f>
        <v/>
      </c>
      <c r="BB43" s="80" t="str">
        <f>IF(AND(初始录入!$M$12="试卷",$A43&lt;&gt;"",BB$6&lt;&gt;""),成绩录入!CZ47,"")</f>
        <v/>
      </c>
      <c r="BC43" s="80" t="str">
        <f>IF(AND(初始录入!$M$12="试卷",$A43&lt;&gt;"",BC$6&lt;&gt;""),成绩录入!DA47,"")</f>
        <v/>
      </c>
      <c r="BD43" s="80" t="str">
        <f>IF(AND(初始录入!$M$12="试卷",$A43&lt;&gt;"",BD$6&lt;&gt;""),成绩录入!DB47,"")</f>
        <v/>
      </c>
      <c r="BE43" s="80" t="str">
        <f>IF(AND(初始录入!$M$12="试卷",$A43&lt;&gt;"",BE$6&lt;&gt;""),成绩录入!DC47,"")</f>
        <v/>
      </c>
      <c r="BF43" s="80" t="str">
        <f>IF(AND(初始录入!$M$12="试卷",$A43&lt;&gt;"",BF$6&lt;&gt;""),成绩录入!DD47,"")</f>
        <v/>
      </c>
      <c r="BG43" s="80" t="str">
        <f>IF(AND(初始录入!$M$12="试卷",$A43&lt;&gt;"",BG$6&lt;&gt;""),成绩录入!DE47,"")</f>
        <v/>
      </c>
      <c r="BH43" s="80" t="str">
        <f>IF(AND(初始录入!$M$12="试卷",$A43&lt;&gt;"",BH$6&lt;&gt;""),成绩录入!DF47,"")</f>
        <v/>
      </c>
      <c r="BI43" s="80" t="str">
        <f>IF(AND(初始录入!$M$12="试卷",$A43&lt;&gt;"",BI$6&lt;&gt;""),成绩录入!DG47,"")</f>
        <v/>
      </c>
      <c r="BJ43" s="80" t="str">
        <f>IF(AND(初始录入!$M$12="试卷",$A43&lt;&gt;"",BJ$6&lt;&gt;""),成绩录入!DH47,"")</f>
        <v/>
      </c>
      <c r="BK43" s="80" t="str">
        <f>IF(AND(初始录入!$M$12="试卷",$A43&lt;&gt;"",BK$6&lt;&gt;""),成绩录入!DI47,"")</f>
        <v/>
      </c>
      <c r="BL43" s="80" t="str">
        <f>IF(AND(初始录入!$M$12="试卷",$A43&lt;&gt;"",BL$6&lt;&gt;""),成绩录入!DJ47,"")</f>
        <v/>
      </c>
      <c r="BM43" s="80" t="str">
        <f>IF(AND(初始录入!$M$12="试卷",$A43&lt;&gt;"",BM$6&lt;&gt;""),成绩录入!DK47,"")</f>
        <v/>
      </c>
      <c r="BN43" s="80" t="str">
        <f>IF(AND(初始录入!$M$12="试卷",$A43&lt;&gt;"",BN$6&lt;&gt;""),成绩录入!DL47,"")</f>
        <v/>
      </c>
      <c r="BO43" s="80" t="str">
        <f>IF(AND(初始录入!$M$12="试卷",$A43&lt;&gt;"",BO$6&lt;&gt;""),成绩录入!DM47,"")</f>
        <v/>
      </c>
      <c r="BP43" s="80" t="str">
        <f>IF(AND(初始录入!$M$12="试卷",$A43&lt;&gt;"",BP$6&lt;&gt;""),成绩录入!DN47,"")</f>
        <v/>
      </c>
      <c r="BQ43" s="80" t="str">
        <f>IF(AND(初始录入!$M$12="试卷",$A43&lt;&gt;"",BQ$6&lt;&gt;""),成绩录入!DO47,"")</f>
        <v/>
      </c>
      <c r="BR43" s="80" t="str">
        <f>IF(AND(初始录入!$M$12="试卷",$A43&lt;&gt;"",BR$6&lt;&gt;""),成绩录入!DP47,"")</f>
        <v/>
      </c>
      <c r="BS43" s="80" t="str">
        <f>IF(AND(初始录入!$M$12="试卷",$A43&lt;&gt;"",BS$6&lt;&gt;""),成绩录入!DQ47,"")</f>
        <v/>
      </c>
      <c r="BT43" s="80" t="str">
        <f>IF(AND(初始录入!$M$12="试卷",$A43&lt;&gt;"",BT$6&lt;&gt;""),成绩录入!DR47,"")</f>
        <v/>
      </c>
      <c r="BU43" s="80" t="str">
        <f>IF(AND(初始录入!$M$12="试卷",$A43&lt;&gt;"",BU$6&lt;&gt;""),成绩录入!DS47,"")</f>
        <v/>
      </c>
      <c r="BV43" s="80" t="str">
        <f>IF(AND(初始录入!$M$12="试卷",$A43&lt;&gt;"",BV$6&lt;&gt;""),成绩录入!DT47,"")</f>
        <v/>
      </c>
      <c r="BW43" s="80" t="str">
        <f>IF(AND(初始录入!$M$12="试卷",$A43&lt;&gt;"",BW$6&lt;&gt;""),成绩录入!DU47,"")</f>
        <v/>
      </c>
      <c r="BX43" s="80" t="str">
        <f>IF(AND(初始录入!$M$12="试卷",$A43&lt;&gt;"",BX$6&lt;&gt;""),成绩录入!DV47,"")</f>
        <v/>
      </c>
      <c r="BY43" s="80" t="str">
        <f>IF(AND(初始录入!$M$12="试卷",$A43&lt;&gt;"",BY$6&lt;&gt;""),成绩录入!DW47,"")</f>
        <v/>
      </c>
      <c r="BZ43" s="80" t="str">
        <f>IF(AND(初始录入!$M$12="试卷",$A43&lt;&gt;"",BZ$6&lt;&gt;""),成绩录入!DX47,"")</f>
        <v/>
      </c>
      <c r="CA43" s="80" t="str">
        <f>IF(AND(初始录入!$M$12="试卷",$A43&lt;&gt;"",CA$6&lt;&gt;""),成绩录入!DY47,"")</f>
        <v/>
      </c>
      <c r="CB43" s="80" t="str">
        <f>IF(AND(初始录入!$M$12="试卷",$A43&lt;&gt;"",CB$6&lt;&gt;""),成绩录入!DZ47,"")</f>
        <v/>
      </c>
      <c r="CC43" s="80" t="str">
        <f>IF(AND(初始录入!$M$12="试卷",$A43&lt;&gt;"",CC$6&lt;&gt;""),成绩录入!EA47,"")</f>
        <v/>
      </c>
      <c r="CD43" s="80" t="str">
        <f>IF(AND(初始录入!$M$12="试卷",$A43&lt;&gt;"",CD$6&lt;&gt;""),成绩录入!EB47,"")</f>
        <v/>
      </c>
      <c r="CE43" s="80" t="str">
        <f>IF(AND(初始录入!$M$12="试卷",$A43&lt;&gt;"",CE$6&lt;&gt;""),成绩录入!EC47,"")</f>
        <v/>
      </c>
      <c r="CF43" s="80" t="str">
        <f>IF(AND(初始录入!$M$12="试卷",$A43&lt;&gt;"",CF$6&lt;&gt;""),成绩录入!ED47,"")</f>
        <v/>
      </c>
      <c r="CG43" s="80" t="str">
        <f>IF(AND(初始录入!$M$12="试卷",$A43&lt;&gt;"",CG$6&lt;&gt;""),成绩录入!EE47,"")</f>
        <v/>
      </c>
      <c r="CH43" s="80" t="str">
        <f>IF(AND(初始录入!$M$12="试卷",$A43&lt;&gt;"",CH$6&lt;&gt;""),成绩录入!EF47,"")</f>
        <v/>
      </c>
      <c r="CI43" s="80" t="str">
        <f>IF(AND(初始录入!$M$12="试卷",$A43&lt;&gt;"",CI$6&lt;&gt;""),成绩录入!EG47,"")</f>
        <v/>
      </c>
      <c r="CJ43" s="80" t="str">
        <f>IF(AND(初始录入!$M$12="试卷",$A43&lt;&gt;"",CJ$6&lt;&gt;""),成绩录入!EH47,"")</f>
        <v/>
      </c>
      <c r="CK43" s="80" t="str">
        <f>IF(AND(初始录入!$M$12="试卷",$A43&lt;&gt;"",CK$6&lt;&gt;""),成绩录入!EI47,"")</f>
        <v/>
      </c>
      <c r="CL43" s="80" t="str">
        <f>IF(AND(初始录入!$M$12="试卷",$A43&lt;&gt;"",CL$6&lt;&gt;""),成绩录入!EJ47,"")</f>
        <v/>
      </c>
      <c r="CM43" s="80" t="str">
        <f>IF(AND(初始录入!$M$12="试卷",$A43&lt;&gt;"",CM$6&lt;&gt;""),成绩录入!EK47,"")</f>
        <v/>
      </c>
      <c r="CN43" s="80" t="str">
        <f>IF(AND(初始录入!$M$12="试卷",$A43&lt;&gt;"",CN$6&lt;&gt;""),成绩录入!EL47,"")</f>
        <v/>
      </c>
      <c r="CO43" s="80" t="str">
        <f>IF(AND(初始录入!$M$12="试卷",$A43&lt;&gt;"",CO$6&lt;&gt;""),成绩录入!EM47,"")</f>
        <v/>
      </c>
      <c r="CP43" s="80" t="str">
        <f>IF(AND(初始录入!$M$12="试卷",$A43&lt;&gt;"",CP$6&lt;&gt;""),成绩录入!EN47,"")</f>
        <v/>
      </c>
      <c r="CQ43" s="80" t="str">
        <f>IF(AND(初始录入!$M$12="试卷",$A43&lt;&gt;"",CQ$6&lt;&gt;""),成绩录入!EO47,"")</f>
        <v/>
      </c>
      <c r="CR43" s="80" t="str">
        <f>IF(AND(初始录入!$M$12="试卷",$A43&lt;&gt;"",CR$6&lt;&gt;""),成绩录入!EP47,"")</f>
        <v/>
      </c>
      <c r="CS43" s="80" t="str">
        <f>IF(AND(初始录入!$M$12="试卷",$A43&lt;&gt;"",CS$6&lt;&gt;""),成绩录入!EQ47,"")</f>
        <v/>
      </c>
      <c r="CT43" s="80" t="str">
        <f>IF(AND(初始录入!$M$12="试卷",$A43&lt;&gt;"",CT$6&lt;&gt;""),成绩录入!ER47,"")</f>
        <v/>
      </c>
      <c r="CU43" s="80" t="str">
        <f>IF(AND(初始录入!$M$12="试卷",$A43&lt;&gt;"",CU$6&lt;&gt;""),成绩录入!ES47,"")</f>
        <v/>
      </c>
      <c r="CV43" s="80" t="str">
        <f>IF(AND(初始录入!$M$12="试卷",$A43&lt;&gt;"",CV$6&lt;&gt;""),成绩录入!ET47,"")</f>
        <v/>
      </c>
      <c r="CW43" s="80" t="str">
        <f>IF(AND(初始录入!$M$12="试卷",$A43&lt;&gt;"",CW$6&lt;&gt;""),成绩录入!EU47,"")</f>
        <v/>
      </c>
      <c r="CX43" s="80" t="str">
        <f>IF(AND(初始录入!$M$12="试卷",$A43&lt;&gt;"",CX$6&lt;&gt;""),成绩录入!EV47,"")</f>
        <v/>
      </c>
      <c r="CY43" s="80" t="str">
        <f>IF(AND(初始录入!$M$12="试卷",$A43&lt;&gt;"",CY$6&lt;&gt;""),成绩录入!EW47,"")</f>
        <v/>
      </c>
      <c r="CZ43" s="80" t="str">
        <f>IF(AND(初始录入!$M$12="试卷",$A43&lt;&gt;"",CZ$6&lt;&gt;""),成绩录入!EX47,"")</f>
        <v/>
      </c>
    </row>
    <row r="44" s="125" customFormat="1" ht="24.95" customHeight="1" spans="1:104">
      <c r="A44" s="80" t="str">
        <f>IF(初始录入!$M$12="试卷",初始录入!A50,"")</f>
        <v/>
      </c>
      <c r="B44" s="80" t="str">
        <f>IF(AND(初始录入!$M$12="试卷",$A44&lt;&gt;""),初始录入!B50,"")</f>
        <v/>
      </c>
      <c r="C44" s="80" t="str">
        <f>IF(AND(初始录入!$M$12="试卷",$A44&lt;&gt;""),初始录入!C50,"")</f>
        <v/>
      </c>
      <c r="D44" s="80" t="str">
        <f t="shared" si="0"/>
        <v/>
      </c>
      <c r="E44" s="80" t="str">
        <f>IF(AND(初始录入!$M$12="试卷",$A44&lt;&gt;"",E$6&lt;&gt;""),成绩录入!BC48,"")</f>
        <v/>
      </c>
      <c r="F44" s="80" t="str">
        <f>IF(AND(初始录入!$M$12="试卷",$A44&lt;&gt;"",F$6&lt;&gt;""),成绩录入!BD48,"")</f>
        <v/>
      </c>
      <c r="G44" s="80" t="str">
        <f>IF(AND(初始录入!$M$12="试卷",$A44&lt;&gt;"",G$6&lt;&gt;""),成绩录入!BE48,"")</f>
        <v/>
      </c>
      <c r="H44" s="80" t="str">
        <f>IF(AND(初始录入!$M$12="试卷",$A44&lt;&gt;"",H$6&lt;&gt;""),成绩录入!BF48,"")</f>
        <v/>
      </c>
      <c r="I44" s="80" t="str">
        <f>IF(AND(初始录入!$M$12="试卷",$A44&lt;&gt;"",I$6&lt;&gt;""),成绩录入!BG48,"")</f>
        <v/>
      </c>
      <c r="J44" s="80" t="str">
        <f>IF(AND(初始录入!$M$12="试卷",$A44&lt;&gt;"",J$6&lt;&gt;""),成绩录入!BH48,"")</f>
        <v/>
      </c>
      <c r="K44" s="80" t="str">
        <f>IF(AND(初始录入!$M$12="试卷",$A44&lt;&gt;"",K$6&lt;&gt;""),成绩录入!BI48,"")</f>
        <v/>
      </c>
      <c r="L44" s="80" t="str">
        <f>IF(AND(初始录入!$M$12="试卷",$A44&lt;&gt;"",L$6&lt;&gt;""),成绩录入!BJ48,"")</f>
        <v/>
      </c>
      <c r="M44" s="80" t="str">
        <f>IF(AND(初始录入!$M$12="试卷",$A44&lt;&gt;"",M$6&lt;&gt;""),成绩录入!BK48,"")</f>
        <v/>
      </c>
      <c r="N44" s="80" t="str">
        <f>IF(AND(初始录入!$M$12="试卷",$A44&lt;&gt;"",N$6&lt;&gt;""),成绩录入!BL48,"")</f>
        <v/>
      </c>
      <c r="O44" s="80" t="str">
        <f>IF(AND(初始录入!$M$12="试卷",$A44&lt;&gt;"",O$6&lt;&gt;""),成绩录入!BM48,"")</f>
        <v/>
      </c>
      <c r="P44" s="80" t="str">
        <f>IF(AND(初始录入!$M$12="试卷",$A44&lt;&gt;"",P$6&lt;&gt;""),成绩录入!BN48,"")</f>
        <v/>
      </c>
      <c r="Q44" s="80" t="str">
        <f>IF(AND(初始录入!$M$12="试卷",$A44&lt;&gt;"",Q$6&lt;&gt;""),成绩录入!BO48,"")</f>
        <v/>
      </c>
      <c r="R44" s="80" t="str">
        <f>IF(AND(初始录入!$M$12="试卷",$A44&lt;&gt;"",R$6&lt;&gt;""),成绩录入!BP48,"")</f>
        <v/>
      </c>
      <c r="S44" s="80" t="str">
        <f>IF(AND(初始录入!$M$12="试卷",$A44&lt;&gt;"",S$6&lt;&gt;""),成绩录入!BQ48,"")</f>
        <v/>
      </c>
      <c r="T44" s="80" t="str">
        <f>IF(AND(初始录入!$M$12="试卷",$A44&lt;&gt;"",T$6&lt;&gt;""),成绩录入!BR48,"")</f>
        <v/>
      </c>
      <c r="U44" s="80" t="str">
        <f>IF(AND(初始录入!$M$12="试卷",$A44&lt;&gt;"",U$6&lt;&gt;""),成绩录入!BS48,"")</f>
        <v/>
      </c>
      <c r="V44" s="80" t="str">
        <f>IF(AND(初始录入!$M$12="试卷",$A44&lt;&gt;"",V$6&lt;&gt;""),成绩录入!BT48,"")</f>
        <v/>
      </c>
      <c r="W44" s="80" t="str">
        <f>IF(AND(初始录入!$M$12="试卷",$A44&lt;&gt;"",W$6&lt;&gt;""),成绩录入!BU48,"")</f>
        <v/>
      </c>
      <c r="X44" s="80" t="str">
        <f>IF(AND(初始录入!$M$12="试卷",$A44&lt;&gt;"",X$6&lt;&gt;""),成绩录入!BV48,"")</f>
        <v/>
      </c>
      <c r="Y44" s="80" t="str">
        <f>IF(AND(初始录入!$M$12="试卷",$A44&lt;&gt;"",Y$6&lt;&gt;""),成绩录入!BW48,"")</f>
        <v/>
      </c>
      <c r="Z44" s="80" t="str">
        <f>IF(AND(初始录入!$M$12="试卷",$A44&lt;&gt;"",Z$6&lt;&gt;""),成绩录入!BX48,"")</f>
        <v/>
      </c>
      <c r="AA44" s="80" t="str">
        <f>IF(AND(初始录入!$M$12="试卷",$A44&lt;&gt;"",AA$6&lt;&gt;""),成绩录入!BY48,"")</f>
        <v/>
      </c>
      <c r="AB44" s="80" t="str">
        <f>IF(AND(初始录入!$M$12="试卷",$A44&lt;&gt;"",AB$6&lt;&gt;""),成绩录入!BZ48,"")</f>
        <v/>
      </c>
      <c r="AC44" s="80" t="str">
        <f>IF(AND(初始录入!$M$12="试卷",$A44&lt;&gt;"",AC$6&lt;&gt;""),成绩录入!CA48,"")</f>
        <v/>
      </c>
      <c r="AD44" s="80" t="str">
        <f>IF(AND(初始录入!$M$12="试卷",$A44&lt;&gt;"",AD$6&lt;&gt;""),成绩录入!CB48,"")</f>
        <v/>
      </c>
      <c r="AE44" s="80" t="str">
        <f>IF(AND(初始录入!$M$12="试卷",$A44&lt;&gt;"",AE$6&lt;&gt;""),成绩录入!CC48,"")</f>
        <v/>
      </c>
      <c r="AF44" s="80" t="str">
        <f>IF(AND(初始录入!$M$12="试卷",$A44&lt;&gt;"",AF$6&lt;&gt;""),成绩录入!CD48,"")</f>
        <v/>
      </c>
      <c r="AG44" s="80" t="str">
        <f>IF(AND(初始录入!$M$12="试卷",$A44&lt;&gt;"",AG$6&lt;&gt;""),成绩录入!CE48,"")</f>
        <v/>
      </c>
      <c r="AH44" s="80" t="str">
        <f>IF(AND(初始录入!$M$12="试卷",$A44&lt;&gt;"",AH$6&lt;&gt;""),成绩录入!CF48,"")</f>
        <v/>
      </c>
      <c r="AI44" s="80" t="str">
        <f>IF(AND(初始录入!$M$12="试卷",$A44&lt;&gt;"",AI$6&lt;&gt;""),成绩录入!CG48,"")</f>
        <v/>
      </c>
      <c r="AJ44" s="80" t="str">
        <f>IF(AND(初始录入!$M$12="试卷",$A44&lt;&gt;"",AJ$6&lt;&gt;""),成绩录入!CH48,"")</f>
        <v/>
      </c>
      <c r="AK44" s="80" t="str">
        <f>IF(AND(初始录入!$M$12="试卷",$A44&lt;&gt;"",AK$6&lt;&gt;""),成绩录入!CI48,"")</f>
        <v/>
      </c>
      <c r="AL44" s="80" t="str">
        <f>IF(AND(初始录入!$M$12="试卷",$A44&lt;&gt;"",AL$6&lt;&gt;""),成绩录入!CJ48,"")</f>
        <v/>
      </c>
      <c r="AM44" s="80" t="str">
        <f>IF(AND(初始录入!$M$12="试卷",$A44&lt;&gt;"",AM$6&lt;&gt;""),成绩录入!CK48,"")</f>
        <v/>
      </c>
      <c r="AN44" s="80" t="str">
        <f>IF(AND(初始录入!$M$12="试卷",$A44&lt;&gt;"",AN$6&lt;&gt;""),成绩录入!CL48,"")</f>
        <v/>
      </c>
      <c r="AO44" s="80" t="str">
        <f>IF(AND(初始录入!$M$12="试卷",$A44&lt;&gt;"",AO$6&lt;&gt;""),成绩录入!CM48,"")</f>
        <v/>
      </c>
      <c r="AP44" s="80" t="str">
        <f>IF(AND(初始录入!$M$12="试卷",$A44&lt;&gt;"",AP$6&lt;&gt;""),成绩录入!CN48,"")</f>
        <v/>
      </c>
      <c r="AQ44" s="80" t="str">
        <f>IF(AND(初始录入!$M$12="试卷",$A44&lt;&gt;"",AQ$6&lt;&gt;""),成绩录入!CO48,"")</f>
        <v/>
      </c>
      <c r="AR44" s="80" t="str">
        <f>IF(AND(初始录入!$M$12="试卷",$A44&lt;&gt;"",AR$6&lt;&gt;""),成绩录入!CP48,"")</f>
        <v/>
      </c>
      <c r="AS44" s="80" t="str">
        <f>IF(AND(初始录入!$M$12="试卷",$A44&lt;&gt;"",AS$6&lt;&gt;""),成绩录入!CQ48,"")</f>
        <v/>
      </c>
      <c r="AT44" s="80" t="str">
        <f>IF(AND(初始录入!$M$12="试卷",$A44&lt;&gt;"",AT$6&lt;&gt;""),成绩录入!CR48,"")</f>
        <v/>
      </c>
      <c r="AU44" s="80" t="str">
        <f>IF(AND(初始录入!$M$12="试卷",$A44&lt;&gt;"",AU$6&lt;&gt;""),成绩录入!CS48,"")</f>
        <v/>
      </c>
      <c r="AV44" s="80" t="str">
        <f>IF(AND(初始录入!$M$12="试卷",$A44&lt;&gt;"",AV$6&lt;&gt;""),成绩录入!CT48,"")</f>
        <v/>
      </c>
      <c r="AW44" s="80" t="str">
        <f>IF(AND(初始录入!$M$12="试卷",$A44&lt;&gt;"",AW$6&lt;&gt;""),成绩录入!CU48,"")</f>
        <v/>
      </c>
      <c r="AX44" s="80" t="str">
        <f>IF(AND(初始录入!$M$12="试卷",$A44&lt;&gt;"",AX$6&lt;&gt;""),成绩录入!CV48,"")</f>
        <v/>
      </c>
      <c r="AY44" s="80" t="str">
        <f>IF(AND(初始录入!$M$12="试卷",$A44&lt;&gt;"",AY$6&lt;&gt;""),成绩录入!CW48,"")</f>
        <v/>
      </c>
      <c r="AZ44" s="80" t="str">
        <f>IF(AND(初始录入!$M$12="试卷",$A44&lt;&gt;"",AZ$6&lt;&gt;""),成绩录入!CX48,"")</f>
        <v/>
      </c>
      <c r="BA44" s="80" t="str">
        <f>IF(AND(初始录入!$M$12="试卷",$A44&lt;&gt;"",BA$6&lt;&gt;""),成绩录入!CY48,"")</f>
        <v/>
      </c>
      <c r="BB44" s="80" t="str">
        <f>IF(AND(初始录入!$M$12="试卷",$A44&lt;&gt;"",BB$6&lt;&gt;""),成绩录入!CZ48,"")</f>
        <v/>
      </c>
      <c r="BC44" s="80" t="str">
        <f>IF(AND(初始录入!$M$12="试卷",$A44&lt;&gt;"",BC$6&lt;&gt;""),成绩录入!DA48,"")</f>
        <v/>
      </c>
      <c r="BD44" s="80" t="str">
        <f>IF(AND(初始录入!$M$12="试卷",$A44&lt;&gt;"",BD$6&lt;&gt;""),成绩录入!DB48,"")</f>
        <v/>
      </c>
      <c r="BE44" s="80" t="str">
        <f>IF(AND(初始录入!$M$12="试卷",$A44&lt;&gt;"",BE$6&lt;&gt;""),成绩录入!DC48,"")</f>
        <v/>
      </c>
      <c r="BF44" s="80" t="str">
        <f>IF(AND(初始录入!$M$12="试卷",$A44&lt;&gt;"",BF$6&lt;&gt;""),成绩录入!DD48,"")</f>
        <v/>
      </c>
      <c r="BG44" s="80" t="str">
        <f>IF(AND(初始录入!$M$12="试卷",$A44&lt;&gt;"",BG$6&lt;&gt;""),成绩录入!DE48,"")</f>
        <v/>
      </c>
      <c r="BH44" s="80" t="str">
        <f>IF(AND(初始录入!$M$12="试卷",$A44&lt;&gt;"",BH$6&lt;&gt;""),成绩录入!DF48,"")</f>
        <v/>
      </c>
      <c r="BI44" s="80" t="str">
        <f>IF(AND(初始录入!$M$12="试卷",$A44&lt;&gt;"",BI$6&lt;&gt;""),成绩录入!DG48,"")</f>
        <v/>
      </c>
      <c r="BJ44" s="80" t="str">
        <f>IF(AND(初始录入!$M$12="试卷",$A44&lt;&gt;"",BJ$6&lt;&gt;""),成绩录入!DH48,"")</f>
        <v/>
      </c>
      <c r="BK44" s="80" t="str">
        <f>IF(AND(初始录入!$M$12="试卷",$A44&lt;&gt;"",BK$6&lt;&gt;""),成绩录入!DI48,"")</f>
        <v/>
      </c>
      <c r="BL44" s="80" t="str">
        <f>IF(AND(初始录入!$M$12="试卷",$A44&lt;&gt;"",BL$6&lt;&gt;""),成绩录入!DJ48,"")</f>
        <v/>
      </c>
      <c r="BM44" s="80" t="str">
        <f>IF(AND(初始录入!$M$12="试卷",$A44&lt;&gt;"",BM$6&lt;&gt;""),成绩录入!DK48,"")</f>
        <v/>
      </c>
      <c r="BN44" s="80" t="str">
        <f>IF(AND(初始录入!$M$12="试卷",$A44&lt;&gt;"",BN$6&lt;&gt;""),成绩录入!DL48,"")</f>
        <v/>
      </c>
      <c r="BO44" s="80" t="str">
        <f>IF(AND(初始录入!$M$12="试卷",$A44&lt;&gt;"",BO$6&lt;&gt;""),成绩录入!DM48,"")</f>
        <v/>
      </c>
      <c r="BP44" s="80" t="str">
        <f>IF(AND(初始录入!$M$12="试卷",$A44&lt;&gt;"",BP$6&lt;&gt;""),成绩录入!DN48,"")</f>
        <v/>
      </c>
      <c r="BQ44" s="80" t="str">
        <f>IF(AND(初始录入!$M$12="试卷",$A44&lt;&gt;"",BQ$6&lt;&gt;""),成绩录入!DO48,"")</f>
        <v/>
      </c>
      <c r="BR44" s="80" t="str">
        <f>IF(AND(初始录入!$M$12="试卷",$A44&lt;&gt;"",BR$6&lt;&gt;""),成绩录入!DP48,"")</f>
        <v/>
      </c>
      <c r="BS44" s="80" t="str">
        <f>IF(AND(初始录入!$M$12="试卷",$A44&lt;&gt;"",BS$6&lt;&gt;""),成绩录入!DQ48,"")</f>
        <v/>
      </c>
      <c r="BT44" s="80" t="str">
        <f>IF(AND(初始录入!$M$12="试卷",$A44&lt;&gt;"",BT$6&lt;&gt;""),成绩录入!DR48,"")</f>
        <v/>
      </c>
      <c r="BU44" s="80" t="str">
        <f>IF(AND(初始录入!$M$12="试卷",$A44&lt;&gt;"",BU$6&lt;&gt;""),成绩录入!DS48,"")</f>
        <v/>
      </c>
      <c r="BV44" s="80" t="str">
        <f>IF(AND(初始录入!$M$12="试卷",$A44&lt;&gt;"",BV$6&lt;&gt;""),成绩录入!DT48,"")</f>
        <v/>
      </c>
      <c r="BW44" s="80" t="str">
        <f>IF(AND(初始录入!$M$12="试卷",$A44&lt;&gt;"",BW$6&lt;&gt;""),成绩录入!DU48,"")</f>
        <v/>
      </c>
      <c r="BX44" s="80" t="str">
        <f>IF(AND(初始录入!$M$12="试卷",$A44&lt;&gt;"",BX$6&lt;&gt;""),成绩录入!DV48,"")</f>
        <v/>
      </c>
      <c r="BY44" s="80" t="str">
        <f>IF(AND(初始录入!$M$12="试卷",$A44&lt;&gt;"",BY$6&lt;&gt;""),成绩录入!DW48,"")</f>
        <v/>
      </c>
      <c r="BZ44" s="80" t="str">
        <f>IF(AND(初始录入!$M$12="试卷",$A44&lt;&gt;"",BZ$6&lt;&gt;""),成绩录入!DX48,"")</f>
        <v/>
      </c>
      <c r="CA44" s="80" t="str">
        <f>IF(AND(初始录入!$M$12="试卷",$A44&lt;&gt;"",CA$6&lt;&gt;""),成绩录入!DY48,"")</f>
        <v/>
      </c>
      <c r="CB44" s="80" t="str">
        <f>IF(AND(初始录入!$M$12="试卷",$A44&lt;&gt;"",CB$6&lt;&gt;""),成绩录入!DZ48,"")</f>
        <v/>
      </c>
      <c r="CC44" s="80" t="str">
        <f>IF(AND(初始录入!$M$12="试卷",$A44&lt;&gt;"",CC$6&lt;&gt;""),成绩录入!EA48,"")</f>
        <v/>
      </c>
      <c r="CD44" s="80" t="str">
        <f>IF(AND(初始录入!$M$12="试卷",$A44&lt;&gt;"",CD$6&lt;&gt;""),成绩录入!EB48,"")</f>
        <v/>
      </c>
      <c r="CE44" s="80" t="str">
        <f>IF(AND(初始录入!$M$12="试卷",$A44&lt;&gt;"",CE$6&lt;&gt;""),成绩录入!EC48,"")</f>
        <v/>
      </c>
      <c r="CF44" s="80" t="str">
        <f>IF(AND(初始录入!$M$12="试卷",$A44&lt;&gt;"",CF$6&lt;&gt;""),成绩录入!ED48,"")</f>
        <v/>
      </c>
      <c r="CG44" s="80" t="str">
        <f>IF(AND(初始录入!$M$12="试卷",$A44&lt;&gt;"",CG$6&lt;&gt;""),成绩录入!EE48,"")</f>
        <v/>
      </c>
      <c r="CH44" s="80" t="str">
        <f>IF(AND(初始录入!$M$12="试卷",$A44&lt;&gt;"",CH$6&lt;&gt;""),成绩录入!EF48,"")</f>
        <v/>
      </c>
      <c r="CI44" s="80" t="str">
        <f>IF(AND(初始录入!$M$12="试卷",$A44&lt;&gt;"",CI$6&lt;&gt;""),成绩录入!EG48,"")</f>
        <v/>
      </c>
      <c r="CJ44" s="80" t="str">
        <f>IF(AND(初始录入!$M$12="试卷",$A44&lt;&gt;"",CJ$6&lt;&gt;""),成绩录入!EH48,"")</f>
        <v/>
      </c>
      <c r="CK44" s="80" t="str">
        <f>IF(AND(初始录入!$M$12="试卷",$A44&lt;&gt;"",CK$6&lt;&gt;""),成绩录入!EI48,"")</f>
        <v/>
      </c>
      <c r="CL44" s="80" t="str">
        <f>IF(AND(初始录入!$M$12="试卷",$A44&lt;&gt;"",CL$6&lt;&gt;""),成绩录入!EJ48,"")</f>
        <v/>
      </c>
      <c r="CM44" s="80" t="str">
        <f>IF(AND(初始录入!$M$12="试卷",$A44&lt;&gt;"",CM$6&lt;&gt;""),成绩录入!EK48,"")</f>
        <v/>
      </c>
      <c r="CN44" s="80" t="str">
        <f>IF(AND(初始录入!$M$12="试卷",$A44&lt;&gt;"",CN$6&lt;&gt;""),成绩录入!EL48,"")</f>
        <v/>
      </c>
      <c r="CO44" s="80" t="str">
        <f>IF(AND(初始录入!$M$12="试卷",$A44&lt;&gt;"",CO$6&lt;&gt;""),成绩录入!EM48,"")</f>
        <v/>
      </c>
      <c r="CP44" s="80" t="str">
        <f>IF(AND(初始录入!$M$12="试卷",$A44&lt;&gt;"",CP$6&lt;&gt;""),成绩录入!EN48,"")</f>
        <v/>
      </c>
      <c r="CQ44" s="80" t="str">
        <f>IF(AND(初始录入!$M$12="试卷",$A44&lt;&gt;"",CQ$6&lt;&gt;""),成绩录入!EO48,"")</f>
        <v/>
      </c>
      <c r="CR44" s="80" t="str">
        <f>IF(AND(初始录入!$M$12="试卷",$A44&lt;&gt;"",CR$6&lt;&gt;""),成绩录入!EP48,"")</f>
        <v/>
      </c>
      <c r="CS44" s="80" t="str">
        <f>IF(AND(初始录入!$M$12="试卷",$A44&lt;&gt;"",CS$6&lt;&gt;""),成绩录入!EQ48,"")</f>
        <v/>
      </c>
      <c r="CT44" s="80" t="str">
        <f>IF(AND(初始录入!$M$12="试卷",$A44&lt;&gt;"",CT$6&lt;&gt;""),成绩录入!ER48,"")</f>
        <v/>
      </c>
      <c r="CU44" s="80" t="str">
        <f>IF(AND(初始录入!$M$12="试卷",$A44&lt;&gt;"",CU$6&lt;&gt;""),成绩录入!ES48,"")</f>
        <v/>
      </c>
      <c r="CV44" s="80" t="str">
        <f>IF(AND(初始录入!$M$12="试卷",$A44&lt;&gt;"",CV$6&lt;&gt;""),成绩录入!ET48,"")</f>
        <v/>
      </c>
      <c r="CW44" s="80" t="str">
        <f>IF(AND(初始录入!$M$12="试卷",$A44&lt;&gt;"",CW$6&lt;&gt;""),成绩录入!EU48,"")</f>
        <v/>
      </c>
      <c r="CX44" s="80" t="str">
        <f>IF(AND(初始录入!$M$12="试卷",$A44&lt;&gt;"",CX$6&lt;&gt;""),成绩录入!EV48,"")</f>
        <v/>
      </c>
      <c r="CY44" s="80" t="str">
        <f>IF(AND(初始录入!$M$12="试卷",$A44&lt;&gt;"",CY$6&lt;&gt;""),成绩录入!EW48,"")</f>
        <v/>
      </c>
      <c r="CZ44" s="80" t="str">
        <f>IF(AND(初始录入!$M$12="试卷",$A44&lt;&gt;"",CZ$6&lt;&gt;""),成绩录入!EX48,"")</f>
        <v/>
      </c>
    </row>
    <row r="45" s="125" customFormat="1" ht="24.95" customHeight="1" spans="1:104">
      <c r="A45" s="80" t="str">
        <f>IF(初始录入!$M$12="试卷",初始录入!A51,"")</f>
        <v/>
      </c>
      <c r="B45" s="80" t="str">
        <f>IF(AND(初始录入!$M$12="试卷",$A45&lt;&gt;""),初始录入!B51,"")</f>
        <v/>
      </c>
      <c r="C45" s="80" t="str">
        <f>IF(AND(初始录入!$M$12="试卷",$A45&lt;&gt;""),初始录入!C51,"")</f>
        <v/>
      </c>
      <c r="D45" s="80" t="str">
        <f t="shared" si="0"/>
        <v/>
      </c>
      <c r="E45" s="80" t="str">
        <f>IF(AND(初始录入!$M$12="试卷",$A45&lt;&gt;"",E$6&lt;&gt;""),成绩录入!BC49,"")</f>
        <v/>
      </c>
      <c r="F45" s="80" t="str">
        <f>IF(AND(初始录入!$M$12="试卷",$A45&lt;&gt;"",F$6&lt;&gt;""),成绩录入!BD49,"")</f>
        <v/>
      </c>
      <c r="G45" s="80" t="str">
        <f>IF(AND(初始录入!$M$12="试卷",$A45&lt;&gt;"",G$6&lt;&gt;""),成绩录入!BE49,"")</f>
        <v/>
      </c>
      <c r="H45" s="80" t="str">
        <f>IF(AND(初始录入!$M$12="试卷",$A45&lt;&gt;"",H$6&lt;&gt;""),成绩录入!BF49,"")</f>
        <v/>
      </c>
      <c r="I45" s="80" t="str">
        <f>IF(AND(初始录入!$M$12="试卷",$A45&lt;&gt;"",I$6&lt;&gt;""),成绩录入!BG49,"")</f>
        <v/>
      </c>
      <c r="J45" s="80" t="str">
        <f>IF(AND(初始录入!$M$12="试卷",$A45&lt;&gt;"",J$6&lt;&gt;""),成绩录入!BH49,"")</f>
        <v/>
      </c>
      <c r="K45" s="80" t="str">
        <f>IF(AND(初始录入!$M$12="试卷",$A45&lt;&gt;"",K$6&lt;&gt;""),成绩录入!BI49,"")</f>
        <v/>
      </c>
      <c r="L45" s="80" t="str">
        <f>IF(AND(初始录入!$M$12="试卷",$A45&lt;&gt;"",L$6&lt;&gt;""),成绩录入!BJ49,"")</f>
        <v/>
      </c>
      <c r="M45" s="80" t="str">
        <f>IF(AND(初始录入!$M$12="试卷",$A45&lt;&gt;"",M$6&lt;&gt;""),成绩录入!BK49,"")</f>
        <v/>
      </c>
      <c r="N45" s="80" t="str">
        <f>IF(AND(初始录入!$M$12="试卷",$A45&lt;&gt;"",N$6&lt;&gt;""),成绩录入!BL49,"")</f>
        <v/>
      </c>
      <c r="O45" s="80" t="str">
        <f>IF(AND(初始录入!$M$12="试卷",$A45&lt;&gt;"",O$6&lt;&gt;""),成绩录入!BM49,"")</f>
        <v/>
      </c>
      <c r="P45" s="80" t="str">
        <f>IF(AND(初始录入!$M$12="试卷",$A45&lt;&gt;"",P$6&lt;&gt;""),成绩录入!BN49,"")</f>
        <v/>
      </c>
      <c r="Q45" s="80" t="str">
        <f>IF(AND(初始录入!$M$12="试卷",$A45&lt;&gt;"",Q$6&lt;&gt;""),成绩录入!BO49,"")</f>
        <v/>
      </c>
      <c r="R45" s="80" t="str">
        <f>IF(AND(初始录入!$M$12="试卷",$A45&lt;&gt;"",R$6&lt;&gt;""),成绩录入!BP49,"")</f>
        <v/>
      </c>
      <c r="S45" s="80" t="str">
        <f>IF(AND(初始录入!$M$12="试卷",$A45&lt;&gt;"",S$6&lt;&gt;""),成绩录入!BQ49,"")</f>
        <v/>
      </c>
      <c r="T45" s="80" t="str">
        <f>IF(AND(初始录入!$M$12="试卷",$A45&lt;&gt;"",T$6&lt;&gt;""),成绩录入!BR49,"")</f>
        <v/>
      </c>
      <c r="U45" s="80" t="str">
        <f>IF(AND(初始录入!$M$12="试卷",$A45&lt;&gt;"",U$6&lt;&gt;""),成绩录入!BS49,"")</f>
        <v/>
      </c>
      <c r="V45" s="80" t="str">
        <f>IF(AND(初始录入!$M$12="试卷",$A45&lt;&gt;"",V$6&lt;&gt;""),成绩录入!BT49,"")</f>
        <v/>
      </c>
      <c r="W45" s="80" t="str">
        <f>IF(AND(初始录入!$M$12="试卷",$A45&lt;&gt;"",W$6&lt;&gt;""),成绩录入!BU49,"")</f>
        <v/>
      </c>
      <c r="X45" s="80" t="str">
        <f>IF(AND(初始录入!$M$12="试卷",$A45&lt;&gt;"",X$6&lt;&gt;""),成绩录入!BV49,"")</f>
        <v/>
      </c>
      <c r="Y45" s="80" t="str">
        <f>IF(AND(初始录入!$M$12="试卷",$A45&lt;&gt;"",Y$6&lt;&gt;""),成绩录入!BW49,"")</f>
        <v/>
      </c>
      <c r="Z45" s="80" t="str">
        <f>IF(AND(初始录入!$M$12="试卷",$A45&lt;&gt;"",Z$6&lt;&gt;""),成绩录入!BX49,"")</f>
        <v/>
      </c>
      <c r="AA45" s="80" t="str">
        <f>IF(AND(初始录入!$M$12="试卷",$A45&lt;&gt;"",AA$6&lt;&gt;""),成绩录入!BY49,"")</f>
        <v/>
      </c>
      <c r="AB45" s="80" t="str">
        <f>IF(AND(初始录入!$M$12="试卷",$A45&lt;&gt;"",AB$6&lt;&gt;""),成绩录入!BZ49,"")</f>
        <v/>
      </c>
      <c r="AC45" s="80" t="str">
        <f>IF(AND(初始录入!$M$12="试卷",$A45&lt;&gt;"",AC$6&lt;&gt;""),成绩录入!CA49,"")</f>
        <v/>
      </c>
      <c r="AD45" s="80" t="str">
        <f>IF(AND(初始录入!$M$12="试卷",$A45&lt;&gt;"",AD$6&lt;&gt;""),成绩录入!CB49,"")</f>
        <v/>
      </c>
      <c r="AE45" s="80" t="str">
        <f>IF(AND(初始录入!$M$12="试卷",$A45&lt;&gt;"",AE$6&lt;&gt;""),成绩录入!CC49,"")</f>
        <v/>
      </c>
      <c r="AF45" s="80" t="str">
        <f>IF(AND(初始录入!$M$12="试卷",$A45&lt;&gt;"",AF$6&lt;&gt;""),成绩录入!CD49,"")</f>
        <v/>
      </c>
      <c r="AG45" s="80" t="str">
        <f>IF(AND(初始录入!$M$12="试卷",$A45&lt;&gt;"",AG$6&lt;&gt;""),成绩录入!CE49,"")</f>
        <v/>
      </c>
      <c r="AH45" s="80" t="str">
        <f>IF(AND(初始录入!$M$12="试卷",$A45&lt;&gt;"",AH$6&lt;&gt;""),成绩录入!CF49,"")</f>
        <v/>
      </c>
      <c r="AI45" s="80" t="str">
        <f>IF(AND(初始录入!$M$12="试卷",$A45&lt;&gt;"",AI$6&lt;&gt;""),成绩录入!CG49,"")</f>
        <v/>
      </c>
      <c r="AJ45" s="80" t="str">
        <f>IF(AND(初始录入!$M$12="试卷",$A45&lt;&gt;"",AJ$6&lt;&gt;""),成绩录入!CH49,"")</f>
        <v/>
      </c>
      <c r="AK45" s="80" t="str">
        <f>IF(AND(初始录入!$M$12="试卷",$A45&lt;&gt;"",AK$6&lt;&gt;""),成绩录入!CI49,"")</f>
        <v/>
      </c>
      <c r="AL45" s="80" t="str">
        <f>IF(AND(初始录入!$M$12="试卷",$A45&lt;&gt;"",AL$6&lt;&gt;""),成绩录入!CJ49,"")</f>
        <v/>
      </c>
      <c r="AM45" s="80" t="str">
        <f>IF(AND(初始录入!$M$12="试卷",$A45&lt;&gt;"",AM$6&lt;&gt;""),成绩录入!CK49,"")</f>
        <v/>
      </c>
      <c r="AN45" s="80" t="str">
        <f>IF(AND(初始录入!$M$12="试卷",$A45&lt;&gt;"",AN$6&lt;&gt;""),成绩录入!CL49,"")</f>
        <v/>
      </c>
      <c r="AO45" s="80" t="str">
        <f>IF(AND(初始录入!$M$12="试卷",$A45&lt;&gt;"",AO$6&lt;&gt;""),成绩录入!CM49,"")</f>
        <v/>
      </c>
      <c r="AP45" s="80" t="str">
        <f>IF(AND(初始录入!$M$12="试卷",$A45&lt;&gt;"",AP$6&lt;&gt;""),成绩录入!CN49,"")</f>
        <v/>
      </c>
      <c r="AQ45" s="80" t="str">
        <f>IF(AND(初始录入!$M$12="试卷",$A45&lt;&gt;"",AQ$6&lt;&gt;""),成绩录入!CO49,"")</f>
        <v/>
      </c>
      <c r="AR45" s="80" t="str">
        <f>IF(AND(初始录入!$M$12="试卷",$A45&lt;&gt;"",AR$6&lt;&gt;""),成绩录入!CP49,"")</f>
        <v/>
      </c>
      <c r="AS45" s="80" t="str">
        <f>IF(AND(初始录入!$M$12="试卷",$A45&lt;&gt;"",AS$6&lt;&gt;""),成绩录入!CQ49,"")</f>
        <v/>
      </c>
      <c r="AT45" s="80" t="str">
        <f>IF(AND(初始录入!$M$12="试卷",$A45&lt;&gt;"",AT$6&lt;&gt;""),成绩录入!CR49,"")</f>
        <v/>
      </c>
      <c r="AU45" s="80" t="str">
        <f>IF(AND(初始录入!$M$12="试卷",$A45&lt;&gt;"",AU$6&lt;&gt;""),成绩录入!CS49,"")</f>
        <v/>
      </c>
      <c r="AV45" s="80" t="str">
        <f>IF(AND(初始录入!$M$12="试卷",$A45&lt;&gt;"",AV$6&lt;&gt;""),成绩录入!CT49,"")</f>
        <v/>
      </c>
      <c r="AW45" s="80" t="str">
        <f>IF(AND(初始录入!$M$12="试卷",$A45&lt;&gt;"",AW$6&lt;&gt;""),成绩录入!CU49,"")</f>
        <v/>
      </c>
      <c r="AX45" s="80" t="str">
        <f>IF(AND(初始录入!$M$12="试卷",$A45&lt;&gt;"",AX$6&lt;&gt;""),成绩录入!CV49,"")</f>
        <v/>
      </c>
      <c r="AY45" s="80" t="str">
        <f>IF(AND(初始录入!$M$12="试卷",$A45&lt;&gt;"",AY$6&lt;&gt;""),成绩录入!CW49,"")</f>
        <v/>
      </c>
      <c r="AZ45" s="80" t="str">
        <f>IF(AND(初始录入!$M$12="试卷",$A45&lt;&gt;"",AZ$6&lt;&gt;""),成绩录入!CX49,"")</f>
        <v/>
      </c>
      <c r="BA45" s="80" t="str">
        <f>IF(AND(初始录入!$M$12="试卷",$A45&lt;&gt;"",BA$6&lt;&gt;""),成绩录入!CY49,"")</f>
        <v/>
      </c>
      <c r="BB45" s="80" t="str">
        <f>IF(AND(初始录入!$M$12="试卷",$A45&lt;&gt;"",BB$6&lt;&gt;""),成绩录入!CZ49,"")</f>
        <v/>
      </c>
      <c r="BC45" s="80" t="str">
        <f>IF(AND(初始录入!$M$12="试卷",$A45&lt;&gt;"",BC$6&lt;&gt;""),成绩录入!DA49,"")</f>
        <v/>
      </c>
      <c r="BD45" s="80" t="str">
        <f>IF(AND(初始录入!$M$12="试卷",$A45&lt;&gt;"",BD$6&lt;&gt;""),成绩录入!DB49,"")</f>
        <v/>
      </c>
      <c r="BE45" s="80" t="str">
        <f>IF(AND(初始录入!$M$12="试卷",$A45&lt;&gt;"",BE$6&lt;&gt;""),成绩录入!DC49,"")</f>
        <v/>
      </c>
      <c r="BF45" s="80" t="str">
        <f>IF(AND(初始录入!$M$12="试卷",$A45&lt;&gt;"",BF$6&lt;&gt;""),成绩录入!DD49,"")</f>
        <v/>
      </c>
      <c r="BG45" s="80" t="str">
        <f>IF(AND(初始录入!$M$12="试卷",$A45&lt;&gt;"",BG$6&lt;&gt;""),成绩录入!DE49,"")</f>
        <v/>
      </c>
      <c r="BH45" s="80" t="str">
        <f>IF(AND(初始录入!$M$12="试卷",$A45&lt;&gt;"",BH$6&lt;&gt;""),成绩录入!DF49,"")</f>
        <v/>
      </c>
      <c r="BI45" s="80" t="str">
        <f>IF(AND(初始录入!$M$12="试卷",$A45&lt;&gt;"",BI$6&lt;&gt;""),成绩录入!DG49,"")</f>
        <v/>
      </c>
      <c r="BJ45" s="80" t="str">
        <f>IF(AND(初始录入!$M$12="试卷",$A45&lt;&gt;"",BJ$6&lt;&gt;""),成绩录入!DH49,"")</f>
        <v/>
      </c>
      <c r="BK45" s="80" t="str">
        <f>IF(AND(初始录入!$M$12="试卷",$A45&lt;&gt;"",BK$6&lt;&gt;""),成绩录入!DI49,"")</f>
        <v/>
      </c>
      <c r="BL45" s="80" t="str">
        <f>IF(AND(初始录入!$M$12="试卷",$A45&lt;&gt;"",BL$6&lt;&gt;""),成绩录入!DJ49,"")</f>
        <v/>
      </c>
      <c r="BM45" s="80" t="str">
        <f>IF(AND(初始录入!$M$12="试卷",$A45&lt;&gt;"",BM$6&lt;&gt;""),成绩录入!DK49,"")</f>
        <v/>
      </c>
      <c r="BN45" s="80" t="str">
        <f>IF(AND(初始录入!$M$12="试卷",$A45&lt;&gt;"",BN$6&lt;&gt;""),成绩录入!DL49,"")</f>
        <v/>
      </c>
      <c r="BO45" s="80" t="str">
        <f>IF(AND(初始录入!$M$12="试卷",$A45&lt;&gt;"",BO$6&lt;&gt;""),成绩录入!DM49,"")</f>
        <v/>
      </c>
      <c r="BP45" s="80" t="str">
        <f>IF(AND(初始录入!$M$12="试卷",$A45&lt;&gt;"",BP$6&lt;&gt;""),成绩录入!DN49,"")</f>
        <v/>
      </c>
      <c r="BQ45" s="80" t="str">
        <f>IF(AND(初始录入!$M$12="试卷",$A45&lt;&gt;"",BQ$6&lt;&gt;""),成绩录入!DO49,"")</f>
        <v/>
      </c>
      <c r="BR45" s="80" t="str">
        <f>IF(AND(初始录入!$M$12="试卷",$A45&lt;&gt;"",BR$6&lt;&gt;""),成绩录入!DP49,"")</f>
        <v/>
      </c>
      <c r="BS45" s="80" t="str">
        <f>IF(AND(初始录入!$M$12="试卷",$A45&lt;&gt;"",BS$6&lt;&gt;""),成绩录入!DQ49,"")</f>
        <v/>
      </c>
      <c r="BT45" s="80" t="str">
        <f>IF(AND(初始录入!$M$12="试卷",$A45&lt;&gt;"",BT$6&lt;&gt;""),成绩录入!DR49,"")</f>
        <v/>
      </c>
      <c r="BU45" s="80" t="str">
        <f>IF(AND(初始录入!$M$12="试卷",$A45&lt;&gt;"",BU$6&lt;&gt;""),成绩录入!DS49,"")</f>
        <v/>
      </c>
      <c r="BV45" s="80" t="str">
        <f>IF(AND(初始录入!$M$12="试卷",$A45&lt;&gt;"",BV$6&lt;&gt;""),成绩录入!DT49,"")</f>
        <v/>
      </c>
      <c r="BW45" s="80" t="str">
        <f>IF(AND(初始录入!$M$12="试卷",$A45&lt;&gt;"",BW$6&lt;&gt;""),成绩录入!DU49,"")</f>
        <v/>
      </c>
      <c r="BX45" s="80" t="str">
        <f>IF(AND(初始录入!$M$12="试卷",$A45&lt;&gt;"",BX$6&lt;&gt;""),成绩录入!DV49,"")</f>
        <v/>
      </c>
      <c r="BY45" s="80" t="str">
        <f>IF(AND(初始录入!$M$12="试卷",$A45&lt;&gt;"",BY$6&lt;&gt;""),成绩录入!DW49,"")</f>
        <v/>
      </c>
      <c r="BZ45" s="80" t="str">
        <f>IF(AND(初始录入!$M$12="试卷",$A45&lt;&gt;"",BZ$6&lt;&gt;""),成绩录入!DX49,"")</f>
        <v/>
      </c>
      <c r="CA45" s="80" t="str">
        <f>IF(AND(初始录入!$M$12="试卷",$A45&lt;&gt;"",CA$6&lt;&gt;""),成绩录入!DY49,"")</f>
        <v/>
      </c>
      <c r="CB45" s="80" t="str">
        <f>IF(AND(初始录入!$M$12="试卷",$A45&lt;&gt;"",CB$6&lt;&gt;""),成绩录入!DZ49,"")</f>
        <v/>
      </c>
      <c r="CC45" s="80" t="str">
        <f>IF(AND(初始录入!$M$12="试卷",$A45&lt;&gt;"",CC$6&lt;&gt;""),成绩录入!EA49,"")</f>
        <v/>
      </c>
      <c r="CD45" s="80" t="str">
        <f>IF(AND(初始录入!$M$12="试卷",$A45&lt;&gt;"",CD$6&lt;&gt;""),成绩录入!EB49,"")</f>
        <v/>
      </c>
      <c r="CE45" s="80" t="str">
        <f>IF(AND(初始录入!$M$12="试卷",$A45&lt;&gt;"",CE$6&lt;&gt;""),成绩录入!EC49,"")</f>
        <v/>
      </c>
      <c r="CF45" s="80" t="str">
        <f>IF(AND(初始录入!$M$12="试卷",$A45&lt;&gt;"",CF$6&lt;&gt;""),成绩录入!ED49,"")</f>
        <v/>
      </c>
      <c r="CG45" s="80" t="str">
        <f>IF(AND(初始录入!$M$12="试卷",$A45&lt;&gt;"",CG$6&lt;&gt;""),成绩录入!EE49,"")</f>
        <v/>
      </c>
      <c r="CH45" s="80" t="str">
        <f>IF(AND(初始录入!$M$12="试卷",$A45&lt;&gt;"",CH$6&lt;&gt;""),成绩录入!EF49,"")</f>
        <v/>
      </c>
      <c r="CI45" s="80" t="str">
        <f>IF(AND(初始录入!$M$12="试卷",$A45&lt;&gt;"",CI$6&lt;&gt;""),成绩录入!EG49,"")</f>
        <v/>
      </c>
      <c r="CJ45" s="80" t="str">
        <f>IF(AND(初始录入!$M$12="试卷",$A45&lt;&gt;"",CJ$6&lt;&gt;""),成绩录入!EH49,"")</f>
        <v/>
      </c>
      <c r="CK45" s="80" t="str">
        <f>IF(AND(初始录入!$M$12="试卷",$A45&lt;&gt;"",CK$6&lt;&gt;""),成绩录入!EI49,"")</f>
        <v/>
      </c>
      <c r="CL45" s="80" t="str">
        <f>IF(AND(初始录入!$M$12="试卷",$A45&lt;&gt;"",CL$6&lt;&gt;""),成绩录入!EJ49,"")</f>
        <v/>
      </c>
      <c r="CM45" s="80" t="str">
        <f>IF(AND(初始录入!$M$12="试卷",$A45&lt;&gt;"",CM$6&lt;&gt;""),成绩录入!EK49,"")</f>
        <v/>
      </c>
      <c r="CN45" s="80" t="str">
        <f>IF(AND(初始录入!$M$12="试卷",$A45&lt;&gt;"",CN$6&lt;&gt;""),成绩录入!EL49,"")</f>
        <v/>
      </c>
      <c r="CO45" s="80" t="str">
        <f>IF(AND(初始录入!$M$12="试卷",$A45&lt;&gt;"",CO$6&lt;&gt;""),成绩录入!EM49,"")</f>
        <v/>
      </c>
      <c r="CP45" s="80" t="str">
        <f>IF(AND(初始录入!$M$12="试卷",$A45&lt;&gt;"",CP$6&lt;&gt;""),成绩录入!EN49,"")</f>
        <v/>
      </c>
      <c r="CQ45" s="80" t="str">
        <f>IF(AND(初始录入!$M$12="试卷",$A45&lt;&gt;"",CQ$6&lt;&gt;""),成绩录入!EO49,"")</f>
        <v/>
      </c>
      <c r="CR45" s="80" t="str">
        <f>IF(AND(初始录入!$M$12="试卷",$A45&lt;&gt;"",CR$6&lt;&gt;""),成绩录入!EP49,"")</f>
        <v/>
      </c>
      <c r="CS45" s="80" t="str">
        <f>IF(AND(初始录入!$M$12="试卷",$A45&lt;&gt;"",CS$6&lt;&gt;""),成绩录入!EQ49,"")</f>
        <v/>
      </c>
      <c r="CT45" s="80" t="str">
        <f>IF(AND(初始录入!$M$12="试卷",$A45&lt;&gt;"",CT$6&lt;&gt;""),成绩录入!ER49,"")</f>
        <v/>
      </c>
      <c r="CU45" s="80" t="str">
        <f>IF(AND(初始录入!$M$12="试卷",$A45&lt;&gt;"",CU$6&lt;&gt;""),成绩录入!ES49,"")</f>
        <v/>
      </c>
      <c r="CV45" s="80" t="str">
        <f>IF(AND(初始录入!$M$12="试卷",$A45&lt;&gt;"",CV$6&lt;&gt;""),成绩录入!ET49,"")</f>
        <v/>
      </c>
      <c r="CW45" s="80" t="str">
        <f>IF(AND(初始录入!$M$12="试卷",$A45&lt;&gt;"",CW$6&lt;&gt;""),成绩录入!EU49,"")</f>
        <v/>
      </c>
      <c r="CX45" s="80" t="str">
        <f>IF(AND(初始录入!$M$12="试卷",$A45&lt;&gt;"",CX$6&lt;&gt;""),成绩录入!EV49,"")</f>
        <v/>
      </c>
      <c r="CY45" s="80" t="str">
        <f>IF(AND(初始录入!$M$12="试卷",$A45&lt;&gt;"",CY$6&lt;&gt;""),成绩录入!EW49,"")</f>
        <v/>
      </c>
      <c r="CZ45" s="80" t="str">
        <f>IF(AND(初始录入!$M$12="试卷",$A45&lt;&gt;"",CZ$6&lt;&gt;""),成绩录入!EX49,"")</f>
        <v/>
      </c>
    </row>
    <row r="46" s="125" customFormat="1" ht="24.95" customHeight="1" spans="1:104">
      <c r="A46" s="80" t="str">
        <f>IF(初始录入!$M$12="试卷",初始录入!A52,"")</f>
        <v/>
      </c>
      <c r="B46" s="80" t="str">
        <f>IF(AND(初始录入!$M$12="试卷",$A46&lt;&gt;""),初始录入!B52,"")</f>
        <v/>
      </c>
      <c r="C46" s="80" t="str">
        <f>IF(AND(初始录入!$M$12="试卷",$A46&lt;&gt;""),初始录入!C52,"")</f>
        <v/>
      </c>
      <c r="D46" s="80" t="str">
        <f t="shared" si="0"/>
        <v/>
      </c>
      <c r="E46" s="80" t="str">
        <f>IF(AND(初始录入!$M$12="试卷",$A46&lt;&gt;"",E$6&lt;&gt;""),成绩录入!BC50,"")</f>
        <v/>
      </c>
      <c r="F46" s="80" t="str">
        <f>IF(AND(初始录入!$M$12="试卷",$A46&lt;&gt;"",F$6&lt;&gt;""),成绩录入!BD50,"")</f>
        <v/>
      </c>
      <c r="G46" s="80" t="str">
        <f>IF(AND(初始录入!$M$12="试卷",$A46&lt;&gt;"",G$6&lt;&gt;""),成绩录入!BE50,"")</f>
        <v/>
      </c>
      <c r="H46" s="80" t="str">
        <f>IF(AND(初始录入!$M$12="试卷",$A46&lt;&gt;"",H$6&lt;&gt;""),成绩录入!BF50,"")</f>
        <v/>
      </c>
      <c r="I46" s="80" t="str">
        <f>IF(AND(初始录入!$M$12="试卷",$A46&lt;&gt;"",I$6&lt;&gt;""),成绩录入!BG50,"")</f>
        <v/>
      </c>
      <c r="J46" s="80" t="str">
        <f>IF(AND(初始录入!$M$12="试卷",$A46&lt;&gt;"",J$6&lt;&gt;""),成绩录入!BH50,"")</f>
        <v/>
      </c>
      <c r="K46" s="80" t="str">
        <f>IF(AND(初始录入!$M$12="试卷",$A46&lt;&gt;"",K$6&lt;&gt;""),成绩录入!BI50,"")</f>
        <v/>
      </c>
      <c r="L46" s="80" t="str">
        <f>IF(AND(初始录入!$M$12="试卷",$A46&lt;&gt;"",L$6&lt;&gt;""),成绩录入!BJ50,"")</f>
        <v/>
      </c>
      <c r="M46" s="80" t="str">
        <f>IF(AND(初始录入!$M$12="试卷",$A46&lt;&gt;"",M$6&lt;&gt;""),成绩录入!BK50,"")</f>
        <v/>
      </c>
      <c r="N46" s="80" t="str">
        <f>IF(AND(初始录入!$M$12="试卷",$A46&lt;&gt;"",N$6&lt;&gt;""),成绩录入!BL50,"")</f>
        <v/>
      </c>
      <c r="O46" s="80" t="str">
        <f>IF(AND(初始录入!$M$12="试卷",$A46&lt;&gt;"",O$6&lt;&gt;""),成绩录入!BM50,"")</f>
        <v/>
      </c>
      <c r="P46" s="80" t="str">
        <f>IF(AND(初始录入!$M$12="试卷",$A46&lt;&gt;"",P$6&lt;&gt;""),成绩录入!BN50,"")</f>
        <v/>
      </c>
      <c r="Q46" s="80" t="str">
        <f>IF(AND(初始录入!$M$12="试卷",$A46&lt;&gt;"",Q$6&lt;&gt;""),成绩录入!BO50,"")</f>
        <v/>
      </c>
      <c r="R46" s="80" t="str">
        <f>IF(AND(初始录入!$M$12="试卷",$A46&lt;&gt;"",R$6&lt;&gt;""),成绩录入!BP50,"")</f>
        <v/>
      </c>
      <c r="S46" s="80" t="str">
        <f>IF(AND(初始录入!$M$12="试卷",$A46&lt;&gt;"",S$6&lt;&gt;""),成绩录入!BQ50,"")</f>
        <v/>
      </c>
      <c r="T46" s="80" t="str">
        <f>IF(AND(初始录入!$M$12="试卷",$A46&lt;&gt;"",T$6&lt;&gt;""),成绩录入!BR50,"")</f>
        <v/>
      </c>
      <c r="U46" s="80" t="str">
        <f>IF(AND(初始录入!$M$12="试卷",$A46&lt;&gt;"",U$6&lt;&gt;""),成绩录入!BS50,"")</f>
        <v/>
      </c>
      <c r="V46" s="80" t="str">
        <f>IF(AND(初始录入!$M$12="试卷",$A46&lt;&gt;"",V$6&lt;&gt;""),成绩录入!BT50,"")</f>
        <v/>
      </c>
      <c r="W46" s="80" t="str">
        <f>IF(AND(初始录入!$M$12="试卷",$A46&lt;&gt;"",W$6&lt;&gt;""),成绩录入!BU50,"")</f>
        <v/>
      </c>
      <c r="X46" s="80" t="str">
        <f>IF(AND(初始录入!$M$12="试卷",$A46&lt;&gt;"",X$6&lt;&gt;""),成绩录入!BV50,"")</f>
        <v/>
      </c>
      <c r="Y46" s="80" t="str">
        <f>IF(AND(初始录入!$M$12="试卷",$A46&lt;&gt;"",Y$6&lt;&gt;""),成绩录入!BW50,"")</f>
        <v/>
      </c>
      <c r="Z46" s="80" t="str">
        <f>IF(AND(初始录入!$M$12="试卷",$A46&lt;&gt;"",Z$6&lt;&gt;""),成绩录入!BX50,"")</f>
        <v/>
      </c>
      <c r="AA46" s="80" t="str">
        <f>IF(AND(初始录入!$M$12="试卷",$A46&lt;&gt;"",AA$6&lt;&gt;""),成绩录入!BY50,"")</f>
        <v/>
      </c>
      <c r="AB46" s="80" t="str">
        <f>IF(AND(初始录入!$M$12="试卷",$A46&lt;&gt;"",AB$6&lt;&gt;""),成绩录入!BZ50,"")</f>
        <v/>
      </c>
      <c r="AC46" s="80" t="str">
        <f>IF(AND(初始录入!$M$12="试卷",$A46&lt;&gt;"",AC$6&lt;&gt;""),成绩录入!CA50,"")</f>
        <v/>
      </c>
      <c r="AD46" s="80" t="str">
        <f>IF(AND(初始录入!$M$12="试卷",$A46&lt;&gt;"",AD$6&lt;&gt;""),成绩录入!CB50,"")</f>
        <v/>
      </c>
      <c r="AE46" s="80" t="str">
        <f>IF(AND(初始录入!$M$12="试卷",$A46&lt;&gt;"",AE$6&lt;&gt;""),成绩录入!CC50,"")</f>
        <v/>
      </c>
      <c r="AF46" s="80" t="str">
        <f>IF(AND(初始录入!$M$12="试卷",$A46&lt;&gt;"",AF$6&lt;&gt;""),成绩录入!CD50,"")</f>
        <v/>
      </c>
      <c r="AG46" s="80" t="str">
        <f>IF(AND(初始录入!$M$12="试卷",$A46&lt;&gt;"",AG$6&lt;&gt;""),成绩录入!CE50,"")</f>
        <v/>
      </c>
      <c r="AH46" s="80" t="str">
        <f>IF(AND(初始录入!$M$12="试卷",$A46&lt;&gt;"",AH$6&lt;&gt;""),成绩录入!CF50,"")</f>
        <v/>
      </c>
      <c r="AI46" s="80" t="str">
        <f>IF(AND(初始录入!$M$12="试卷",$A46&lt;&gt;"",AI$6&lt;&gt;""),成绩录入!CG50,"")</f>
        <v/>
      </c>
      <c r="AJ46" s="80" t="str">
        <f>IF(AND(初始录入!$M$12="试卷",$A46&lt;&gt;"",AJ$6&lt;&gt;""),成绩录入!CH50,"")</f>
        <v/>
      </c>
      <c r="AK46" s="80" t="str">
        <f>IF(AND(初始录入!$M$12="试卷",$A46&lt;&gt;"",AK$6&lt;&gt;""),成绩录入!CI50,"")</f>
        <v/>
      </c>
      <c r="AL46" s="80" t="str">
        <f>IF(AND(初始录入!$M$12="试卷",$A46&lt;&gt;"",AL$6&lt;&gt;""),成绩录入!CJ50,"")</f>
        <v/>
      </c>
      <c r="AM46" s="80" t="str">
        <f>IF(AND(初始录入!$M$12="试卷",$A46&lt;&gt;"",AM$6&lt;&gt;""),成绩录入!CK50,"")</f>
        <v/>
      </c>
      <c r="AN46" s="80" t="str">
        <f>IF(AND(初始录入!$M$12="试卷",$A46&lt;&gt;"",AN$6&lt;&gt;""),成绩录入!CL50,"")</f>
        <v/>
      </c>
      <c r="AO46" s="80" t="str">
        <f>IF(AND(初始录入!$M$12="试卷",$A46&lt;&gt;"",AO$6&lt;&gt;""),成绩录入!CM50,"")</f>
        <v/>
      </c>
      <c r="AP46" s="80" t="str">
        <f>IF(AND(初始录入!$M$12="试卷",$A46&lt;&gt;"",AP$6&lt;&gt;""),成绩录入!CN50,"")</f>
        <v/>
      </c>
      <c r="AQ46" s="80" t="str">
        <f>IF(AND(初始录入!$M$12="试卷",$A46&lt;&gt;"",AQ$6&lt;&gt;""),成绩录入!CO50,"")</f>
        <v/>
      </c>
      <c r="AR46" s="80" t="str">
        <f>IF(AND(初始录入!$M$12="试卷",$A46&lt;&gt;"",AR$6&lt;&gt;""),成绩录入!CP50,"")</f>
        <v/>
      </c>
      <c r="AS46" s="80" t="str">
        <f>IF(AND(初始录入!$M$12="试卷",$A46&lt;&gt;"",AS$6&lt;&gt;""),成绩录入!CQ50,"")</f>
        <v/>
      </c>
      <c r="AT46" s="80" t="str">
        <f>IF(AND(初始录入!$M$12="试卷",$A46&lt;&gt;"",AT$6&lt;&gt;""),成绩录入!CR50,"")</f>
        <v/>
      </c>
      <c r="AU46" s="80" t="str">
        <f>IF(AND(初始录入!$M$12="试卷",$A46&lt;&gt;"",AU$6&lt;&gt;""),成绩录入!CS50,"")</f>
        <v/>
      </c>
      <c r="AV46" s="80" t="str">
        <f>IF(AND(初始录入!$M$12="试卷",$A46&lt;&gt;"",AV$6&lt;&gt;""),成绩录入!CT50,"")</f>
        <v/>
      </c>
      <c r="AW46" s="80" t="str">
        <f>IF(AND(初始录入!$M$12="试卷",$A46&lt;&gt;"",AW$6&lt;&gt;""),成绩录入!CU50,"")</f>
        <v/>
      </c>
      <c r="AX46" s="80" t="str">
        <f>IF(AND(初始录入!$M$12="试卷",$A46&lt;&gt;"",AX$6&lt;&gt;""),成绩录入!CV50,"")</f>
        <v/>
      </c>
      <c r="AY46" s="80" t="str">
        <f>IF(AND(初始录入!$M$12="试卷",$A46&lt;&gt;"",AY$6&lt;&gt;""),成绩录入!CW50,"")</f>
        <v/>
      </c>
      <c r="AZ46" s="80" t="str">
        <f>IF(AND(初始录入!$M$12="试卷",$A46&lt;&gt;"",AZ$6&lt;&gt;""),成绩录入!CX50,"")</f>
        <v/>
      </c>
      <c r="BA46" s="80" t="str">
        <f>IF(AND(初始录入!$M$12="试卷",$A46&lt;&gt;"",BA$6&lt;&gt;""),成绩录入!CY50,"")</f>
        <v/>
      </c>
      <c r="BB46" s="80" t="str">
        <f>IF(AND(初始录入!$M$12="试卷",$A46&lt;&gt;"",BB$6&lt;&gt;""),成绩录入!CZ50,"")</f>
        <v/>
      </c>
      <c r="BC46" s="80" t="str">
        <f>IF(AND(初始录入!$M$12="试卷",$A46&lt;&gt;"",BC$6&lt;&gt;""),成绩录入!DA50,"")</f>
        <v/>
      </c>
      <c r="BD46" s="80" t="str">
        <f>IF(AND(初始录入!$M$12="试卷",$A46&lt;&gt;"",BD$6&lt;&gt;""),成绩录入!DB50,"")</f>
        <v/>
      </c>
      <c r="BE46" s="80" t="str">
        <f>IF(AND(初始录入!$M$12="试卷",$A46&lt;&gt;"",BE$6&lt;&gt;""),成绩录入!DC50,"")</f>
        <v/>
      </c>
      <c r="BF46" s="80" t="str">
        <f>IF(AND(初始录入!$M$12="试卷",$A46&lt;&gt;"",BF$6&lt;&gt;""),成绩录入!DD50,"")</f>
        <v/>
      </c>
      <c r="BG46" s="80" t="str">
        <f>IF(AND(初始录入!$M$12="试卷",$A46&lt;&gt;"",BG$6&lt;&gt;""),成绩录入!DE50,"")</f>
        <v/>
      </c>
      <c r="BH46" s="80" t="str">
        <f>IF(AND(初始录入!$M$12="试卷",$A46&lt;&gt;"",BH$6&lt;&gt;""),成绩录入!DF50,"")</f>
        <v/>
      </c>
      <c r="BI46" s="80" t="str">
        <f>IF(AND(初始录入!$M$12="试卷",$A46&lt;&gt;"",BI$6&lt;&gt;""),成绩录入!DG50,"")</f>
        <v/>
      </c>
      <c r="BJ46" s="80" t="str">
        <f>IF(AND(初始录入!$M$12="试卷",$A46&lt;&gt;"",BJ$6&lt;&gt;""),成绩录入!DH50,"")</f>
        <v/>
      </c>
      <c r="BK46" s="80" t="str">
        <f>IF(AND(初始录入!$M$12="试卷",$A46&lt;&gt;"",BK$6&lt;&gt;""),成绩录入!DI50,"")</f>
        <v/>
      </c>
      <c r="BL46" s="80" t="str">
        <f>IF(AND(初始录入!$M$12="试卷",$A46&lt;&gt;"",BL$6&lt;&gt;""),成绩录入!DJ50,"")</f>
        <v/>
      </c>
      <c r="BM46" s="80" t="str">
        <f>IF(AND(初始录入!$M$12="试卷",$A46&lt;&gt;"",BM$6&lt;&gt;""),成绩录入!DK50,"")</f>
        <v/>
      </c>
      <c r="BN46" s="80" t="str">
        <f>IF(AND(初始录入!$M$12="试卷",$A46&lt;&gt;"",BN$6&lt;&gt;""),成绩录入!DL50,"")</f>
        <v/>
      </c>
      <c r="BO46" s="80" t="str">
        <f>IF(AND(初始录入!$M$12="试卷",$A46&lt;&gt;"",BO$6&lt;&gt;""),成绩录入!DM50,"")</f>
        <v/>
      </c>
      <c r="BP46" s="80" t="str">
        <f>IF(AND(初始录入!$M$12="试卷",$A46&lt;&gt;"",BP$6&lt;&gt;""),成绩录入!DN50,"")</f>
        <v/>
      </c>
      <c r="BQ46" s="80" t="str">
        <f>IF(AND(初始录入!$M$12="试卷",$A46&lt;&gt;"",BQ$6&lt;&gt;""),成绩录入!DO50,"")</f>
        <v/>
      </c>
      <c r="BR46" s="80" t="str">
        <f>IF(AND(初始录入!$M$12="试卷",$A46&lt;&gt;"",BR$6&lt;&gt;""),成绩录入!DP50,"")</f>
        <v/>
      </c>
      <c r="BS46" s="80" t="str">
        <f>IF(AND(初始录入!$M$12="试卷",$A46&lt;&gt;"",BS$6&lt;&gt;""),成绩录入!DQ50,"")</f>
        <v/>
      </c>
      <c r="BT46" s="80" t="str">
        <f>IF(AND(初始录入!$M$12="试卷",$A46&lt;&gt;"",BT$6&lt;&gt;""),成绩录入!DR50,"")</f>
        <v/>
      </c>
      <c r="BU46" s="80" t="str">
        <f>IF(AND(初始录入!$M$12="试卷",$A46&lt;&gt;"",BU$6&lt;&gt;""),成绩录入!DS50,"")</f>
        <v/>
      </c>
      <c r="BV46" s="80" t="str">
        <f>IF(AND(初始录入!$M$12="试卷",$A46&lt;&gt;"",BV$6&lt;&gt;""),成绩录入!DT50,"")</f>
        <v/>
      </c>
      <c r="BW46" s="80" t="str">
        <f>IF(AND(初始录入!$M$12="试卷",$A46&lt;&gt;"",BW$6&lt;&gt;""),成绩录入!DU50,"")</f>
        <v/>
      </c>
      <c r="BX46" s="80" t="str">
        <f>IF(AND(初始录入!$M$12="试卷",$A46&lt;&gt;"",BX$6&lt;&gt;""),成绩录入!DV50,"")</f>
        <v/>
      </c>
      <c r="BY46" s="80" t="str">
        <f>IF(AND(初始录入!$M$12="试卷",$A46&lt;&gt;"",BY$6&lt;&gt;""),成绩录入!DW50,"")</f>
        <v/>
      </c>
      <c r="BZ46" s="80" t="str">
        <f>IF(AND(初始录入!$M$12="试卷",$A46&lt;&gt;"",BZ$6&lt;&gt;""),成绩录入!DX50,"")</f>
        <v/>
      </c>
      <c r="CA46" s="80" t="str">
        <f>IF(AND(初始录入!$M$12="试卷",$A46&lt;&gt;"",CA$6&lt;&gt;""),成绩录入!DY50,"")</f>
        <v/>
      </c>
      <c r="CB46" s="80" t="str">
        <f>IF(AND(初始录入!$M$12="试卷",$A46&lt;&gt;"",CB$6&lt;&gt;""),成绩录入!DZ50,"")</f>
        <v/>
      </c>
      <c r="CC46" s="80" t="str">
        <f>IF(AND(初始录入!$M$12="试卷",$A46&lt;&gt;"",CC$6&lt;&gt;""),成绩录入!EA50,"")</f>
        <v/>
      </c>
      <c r="CD46" s="80" t="str">
        <f>IF(AND(初始录入!$M$12="试卷",$A46&lt;&gt;"",CD$6&lt;&gt;""),成绩录入!EB50,"")</f>
        <v/>
      </c>
      <c r="CE46" s="80" t="str">
        <f>IF(AND(初始录入!$M$12="试卷",$A46&lt;&gt;"",CE$6&lt;&gt;""),成绩录入!EC50,"")</f>
        <v/>
      </c>
      <c r="CF46" s="80" t="str">
        <f>IF(AND(初始录入!$M$12="试卷",$A46&lt;&gt;"",CF$6&lt;&gt;""),成绩录入!ED50,"")</f>
        <v/>
      </c>
      <c r="CG46" s="80" t="str">
        <f>IF(AND(初始录入!$M$12="试卷",$A46&lt;&gt;"",CG$6&lt;&gt;""),成绩录入!EE50,"")</f>
        <v/>
      </c>
      <c r="CH46" s="80" t="str">
        <f>IF(AND(初始录入!$M$12="试卷",$A46&lt;&gt;"",CH$6&lt;&gt;""),成绩录入!EF50,"")</f>
        <v/>
      </c>
      <c r="CI46" s="80" t="str">
        <f>IF(AND(初始录入!$M$12="试卷",$A46&lt;&gt;"",CI$6&lt;&gt;""),成绩录入!EG50,"")</f>
        <v/>
      </c>
      <c r="CJ46" s="80" t="str">
        <f>IF(AND(初始录入!$M$12="试卷",$A46&lt;&gt;"",CJ$6&lt;&gt;""),成绩录入!EH50,"")</f>
        <v/>
      </c>
      <c r="CK46" s="80" t="str">
        <f>IF(AND(初始录入!$M$12="试卷",$A46&lt;&gt;"",CK$6&lt;&gt;""),成绩录入!EI50,"")</f>
        <v/>
      </c>
      <c r="CL46" s="80" t="str">
        <f>IF(AND(初始录入!$M$12="试卷",$A46&lt;&gt;"",CL$6&lt;&gt;""),成绩录入!EJ50,"")</f>
        <v/>
      </c>
      <c r="CM46" s="80" t="str">
        <f>IF(AND(初始录入!$M$12="试卷",$A46&lt;&gt;"",CM$6&lt;&gt;""),成绩录入!EK50,"")</f>
        <v/>
      </c>
      <c r="CN46" s="80" t="str">
        <f>IF(AND(初始录入!$M$12="试卷",$A46&lt;&gt;"",CN$6&lt;&gt;""),成绩录入!EL50,"")</f>
        <v/>
      </c>
      <c r="CO46" s="80" t="str">
        <f>IF(AND(初始录入!$M$12="试卷",$A46&lt;&gt;"",CO$6&lt;&gt;""),成绩录入!EM50,"")</f>
        <v/>
      </c>
      <c r="CP46" s="80" t="str">
        <f>IF(AND(初始录入!$M$12="试卷",$A46&lt;&gt;"",CP$6&lt;&gt;""),成绩录入!EN50,"")</f>
        <v/>
      </c>
      <c r="CQ46" s="80" t="str">
        <f>IF(AND(初始录入!$M$12="试卷",$A46&lt;&gt;"",CQ$6&lt;&gt;""),成绩录入!EO50,"")</f>
        <v/>
      </c>
      <c r="CR46" s="80" t="str">
        <f>IF(AND(初始录入!$M$12="试卷",$A46&lt;&gt;"",CR$6&lt;&gt;""),成绩录入!EP50,"")</f>
        <v/>
      </c>
      <c r="CS46" s="80" t="str">
        <f>IF(AND(初始录入!$M$12="试卷",$A46&lt;&gt;"",CS$6&lt;&gt;""),成绩录入!EQ50,"")</f>
        <v/>
      </c>
      <c r="CT46" s="80" t="str">
        <f>IF(AND(初始录入!$M$12="试卷",$A46&lt;&gt;"",CT$6&lt;&gt;""),成绩录入!ER50,"")</f>
        <v/>
      </c>
      <c r="CU46" s="80" t="str">
        <f>IF(AND(初始录入!$M$12="试卷",$A46&lt;&gt;"",CU$6&lt;&gt;""),成绩录入!ES50,"")</f>
        <v/>
      </c>
      <c r="CV46" s="80" t="str">
        <f>IF(AND(初始录入!$M$12="试卷",$A46&lt;&gt;"",CV$6&lt;&gt;""),成绩录入!ET50,"")</f>
        <v/>
      </c>
      <c r="CW46" s="80" t="str">
        <f>IF(AND(初始录入!$M$12="试卷",$A46&lt;&gt;"",CW$6&lt;&gt;""),成绩录入!EU50,"")</f>
        <v/>
      </c>
      <c r="CX46" s="80" t="str">
        <f>IF(AND(初始录入!$M$12="试卷",$A46&lt;&gt;"",CX$6&lt;&gt;""),成绩录入!EV50,"")</f>
        <v/>
      </c>
      <c r="CY46" s="80" t="str">
        <f>IF(AND(初始录入!$M$12="试卷",$A46&lt;&gt;"",CY$6&lt;&gt;""),成绩录入!EW50,"")</f>
        <v/>
      </c>
      <c r="CZ46" s="80" t="str">
        <f>IF(AND(初始录入!$M$12="试卷",$A46&lt;&gt;"",CZ$6&lt;&gt;""),成绩录入!EX50,"")</f>
        <v/>
      </c>
    </row>
    <row r="47" s="125" customFormat="1" ht="24.95" customHeight="1" spans="1:104">
      <c r="A47" s="80" t="str">
        <f>IF(初始录入!$M$12="试卷",初始录入!A53,"")</f>
        <v/>
      </c>
      <c r="B47" s="80" t="str">
        <f>IF(AND(初始录入!$M$12="试卷",$A47&lt;&gt;""),初始录入!B53,"")</f>
        <v/>
      </c>
      <c r="C47" s="80" t="str">
        <f>IF(AND(初始录入!$M$12="试卷",$A47&lt;&gt;""),初始录入!C53,"")</f>
        <v/>
      </c>
      <c r="D47" s="80" t="str">
        <f t="shared" si="0"/>
        <v/>
      </c>
      <c r="E47" s="80" t="str">
        <f>IF(AND(初始录入!$M$12="试卷",$A47&lt;&gt;"",E$6&lt;&gt;""),成绩录入!BC51,"")</f>
        <v/>
      </c>
      <c r="F47" s="80" t="str">
        <f>IF(AND(初始录入!$M$12="试卷",$A47&lt;&gt;"",F$6&lt;&gt;""),成绩录入!BD51,"")</f>
        <v/>
      </c>
      <c r="G47" s="80" t="str">
        <f>IF(AND(初始录入!$M$12="试卷",$A47&lt;&gt;"",G$6&lt;&gt;""),成绩录入!BE51,"")</f>
        <v/>
      </c>
      <c r="H47" s="80" t="str">
        <f>IF(AND(初始录入!$M$12="试卷",$A47&lt;&gt;"",H$6&lt;&gt;""),成绩录入!BF51,"")</f>
        <v/>
      </c>
      <c r="I47" s="80" t="str">
        <f>IF(AND(初始录入!$M$12="试卷",$A47&lt;&gt;"",I$6&lt;&gt;""),成绩录入!BG51,"")</f>
        <v/>
      </c>
      <c r="J47" s="80" t="str">
        <f>IF(AND(初始录入!$M$12="试卷",$A47&lt;&gt;"",J$6&lt;&gt;""),成绩录入!BH51,"")</f>
        <v/>
      </c>
      <c r="K47" s="80" t="str">
        <f>IF(AND(初始录入!$M$12="试卷",$A47&lt;&gt;"",K$6&lt;&gt;""),成绩录入!BI51,"")</f>
        <v/>
      </c>
      <c r="L47" s="80" t="str">
        <f>IF(AND(初始录入!$M$12="试卷",$A47&lt;&gt;"",L$6&lt;&gt;""),成绩录入!BJ51,"")</f>
        <v/>
      </c>
      <c r="M47" s="80" t="str">
        <f>IF(AND(初始录入!$M$12="试卷",$A47&lt;&gt;"",M$6&lt;&gt;""),成绩录入!BK51,"")</f>
        <v/>
      </c>
      <c r="N47" s="80" t="str">
        <f>IF(AND(初始录入!$M$12="试卷",$A47&lt;&gt;"",N$6&lt;&gt;""),成绩录入!BL51,"")</f>
        <v/>
      </c>
      <c r="O47" s="80" t="str">
        <f>IF(AND(初始录入!$M$12="试卷",$A47&lt;&gt;"",O$6&lt;&gt;""),成绩录入!BM51,"")</f>
        <v/>
      </c>
      <c r="P47" s="80" t="str">
        <f>IF(AND(初始录入!$M$12="试卷",$A47&lt;&gt;"",P$6&lt;&gt;""),成绩录入!BN51,"")</f>
        <v/>
      </c>
      <c r="Q47" s="80" t="str">
        <f>IF(AND(初始录入!$M$12="试卷",$A47&lt;&gt;"",Q$6&lt;&gt;""),成绩录入!BO51,"")</f>
        <v/>
      </c>
      <c r="R47" s="80" t="str">
        <f>IF(AND(初始录入!$M$12="试卷",$A47&lt;&gt;"",R$6&lt;&gt;""),成绩录入!BP51,"")</f>
        <v/>
      </c>
      <c r="S47" s="80" t="str">
        <f>IF(AND(初始录入!$M$12="试卷",$A47&lt;&gt;"",S$6&lt;&gt;""),成绩录入!BQ51,"")</f>
        <v/>
      </c>
      <c r="T47" s="80" t="str">
        <f>IF(AND(初始录入!$M$12="试卷",$A47&lt;&gt;"",T$6&lt;&gt;""),成绩录入!BR51,"")</f>
        <v/>
      </c>
      <c r="U47" s="80" t="str">
        <f>IF(AND(初始录入!$M$12="试卷",$A47&lt;&gt;"",U$6&lt;&gt;""),成绩录入!BS51,"")</f>
        <v/>
      </c>
      <c r="V47" s="80" t="str">
        <f>IF(AND(初始录入!$M$12="试卷",$A47&lt;&gt;"",V$6&lt;&gt;""),成绩录入!BT51,"")</f>
        <v/>
      </c>
      <c r="W47" s="80" t="str">
        <f>IF(AND(初始录入!$M$12="试卷",$A47&lt;&gt;"",W$6&lt;&gt;""),成绩录入!BU51,"")</f>
        <v/>
      </c>
      <c r="X47" s="80" t="str">
        <f>IF(AND(初始录入!$M$12="试卷",$A47&lt;&gt;"",X$6&lt;&gt;""),成绩录入!BV51,"")</f>
        <v/>
      </c>
      <c r="Y47" s="80" t="str">
        <f>IF(AND(初始录入!$M$12="试卷",$A47&lt;&gt;"",Y$6&lt;&gt;""),成绩录入!BW51,"")</f>
        <v/>
      </c>
      <c r="Z47" s="80" t="str">
        <f>IF(AND(初始录入!$M$12="试卷",$A47&lt;&gt;"",Z$6&lt;&gt;""),成绩录入!BX51,"")</f>
        <v/>
      </c>
      <c r="AA47" s="80" t="str">
        <f>IF(AND(初始录入!$M$12="试卷",$A47&lt;&gt;"",AA$6&lt;&gt;""),成绩录入!BY51,"")</f>
        <v/>
      </c>
      <c r="AB47" s="80" t="str">
        <f>IF(AND(初始录入!$M$12="试卷",$A47&lt;&gt;"",AB$6&lt;&gt;""),成绩录入!BZ51,"")</f>
        <v/>
      </c>
      <c r="AC47" s="80" t="str">
        <f>IF(AND(初始录入!$M$12="试卷",$A47&lt;&gt;"",AC$6&lt;&gt;""),成绩录入!CA51,"")</f>
        <v/>
      </c>
      <c r="AD47" s="80" t="str">
        <f>IF(AND(初始录入!$M$12="试卷",$A47&lt;&gt;"",AD$6&lt;&gt;""),成绩录入!CB51,"")</f>
        <v/>
      </c>
      <c r="AE47" s="80" t="str">
        <f>IF(AND(初始录入!$M$12="试卷",$A47&lt;&gt;"",AE$6&lt;&gt;""),成绩录入!CC51,"")</f>
        <v/>
      </c>
      <c r="AF47" s="80" t="str">
        <f>IF(AND(初始录入!$M$12="试卷",$A47&lt;&gt;"",AF$6&lt;&gt;""),成绩录入!CD51,"")</f>
        <v/>
      </c>
      <c r="AG47" s="80" t="str">
        <f>IF(AND(初始录入!$M$12="试卷",$A47&lt;&gt;"",AG$6&lt;&gt;""),成绩录入!CE51,"")</f>
        <v/>
      </c>
      <c r="AH47" s="80" t="str">
        <f>IF(AND(初始录入!$M$12="试卷",$A47&lt;&gt;"",AH$6&lt;&gt;""),成绩录入!CF51,"")</f>
        <v/>
      </c>
      <c r="AI47" s="80" t="str">
        <f>IF(AND(初始录入!$M$12="试卷",$A47&lt;&gt;"",AI$6&lt;&gt;""),成绩录入!CG51,"")</f>
        <v/>
      </c>
      <c r="AJ47" s="80" t="str">
        <f>IF(AND(初始录入!$M$12="试卷",$A47&lt;&gt;"",AJ$6&lt;&gt;""),成绩录入!CH51,"")</f>
        <v/>
      </c>
      <c r="AK47" s="80" t="str">
        <f>IF(AND(初始录入!$M$12="试卷",$A47&lt;&gt;"",AK$6&lt;&gt;""),成绩录入!CI51,"")</f>
        <v/>
      </c>
      <c r="AL47" s="80" t="str">
        <f>IF(AND(初始录入!$M$12="试卷",$A47&lt;&gt;"",AL$6&lt;&gt;""),成绩录入!CJ51,"")</f>
        <v/>
      </c>
      <c r="AM47" s="80" t="str">
        <f>IF(AND(初始录入!$M$12="试卷",$A47&lt;&gt;"",AM$6&lt;&gt;""),成绩录入!CK51,"")</f>
        <v/>
      </c>
      <c r="AN47" s="80" t="str">
        <f>IF(AND(初始录入!$M$12="试卷",$A47&lt;&gt;"",AN$6&lt;&gt;""),成绩录入!CL51,"")</f>
        <v/>
      </c>
      <c r="AO47" s="80" t="str">
        <f>IF(AND(初始录入!$M$12="试卷",$A47&lt;&gt;"",AO$6&lt;&gt;""),成绩录入!CM51,"")</f>
        <v/>
      </c>
      <c r="AP47" s="80" t="str">
        <f>IF(AND(初始录入!$M$12="试卷",$A47&lt;&gt;"",AP$6&lt;&gt;""),成绩录入!CN51,"")</f>
        <v/>
      </c>
      <c r="AQ47" s="80" t="str">
        <f>IF(AND(初始录入!$M$12="试卷",$A47&lt;&gt;"",AQ$6&lt;&gt;""),成绩录入!CO51,"")</f>
        <v/>
      </c>
      <c r="AR47" s="80" t="str">
        <f>IF(AND(初始录入!$M$12="试卷",$A47&lt;&gt;"",AR$6&lt;&gt;""),成绩录入!CP51,"")</f>
        <v/>
      </c>
      <c r="AS47" s="80" t="str">
        <f>IF(AND(初始录入!$M$12="试卷",$A47&lt;&gt;"",AS$6&lt;&gt;""),成绩录入!CQ51,"")</f>
        <v/>
      </c>
      <c r="AT47" s="80" t="str">
        <f>IF(AND(初始录入!$M$12="试卷",$A47&lt;&gt;"",AT$6&lt;&gt;""),成绩录入!CR51,"")</f>
        <v/>
      </c>
      <c r="AU47" s="80" t="str">
        <f>IF(AND(初始录入!$M$12="试卷",$A47&lt;&gt;"",AU$6&lt;&gt;""),成绩录入!CS51,"")</f>
        <v/>
      </c>
      <c r="AV47" s="80" t="str">
        <f>IF(AND(初始录入!$M$12="试卷",$A47&lt;&gt;"",AV$6&lt;&gt;""),成绩录入!CT51,"")</f>
        <v/>
      </c>
      <c r="AW47" s="80" t="str">
        <f>IF(AND(初始录入!$M$12="试卷",$A47&lt;&gt;"",AW$6&lt;&gt;""),成绩录入!CU51,"")</f>
        <v/>
      </c>
      <c r="AX47" s="80" t="str">
        <f>IF(AND(初始录入!$M$12="试卷",$A47&lt;&gt;"",AX$6&lt;&gt;""),成绩录入!CV51,"")</f>
        <v/>
      </c>
      <c r="AY47" s="80" t="str">
        <f>IF(AND(初始录入!$M$12="试卷",$A47&lt;&gt;"",AY$6&lt;&gt;""),成绩录入!CW51,"")</f>
        <v/>
      </c>
      <c r="AZ47" s="80" t="str">
        <f>IF(AND(初始录入!$M$12="试卷",$A47&lt;&gt;"",AZ$6&lt;&gt;""),成绩录入!CX51,"")</f>
        <v/>
      </c>
      <c r="BA47" s="80" t="str">
        <f>IF(AND(初始录入!$M$12="试卷",$A47&lt;&gt;"",BA$6&lt;&gt;""),成绩录入!CY51,"")</f>
        <v/>
      </c>
      <c r="BB47" s="80" t="str">
        <f>IF(AND(初始录入!$M$12="试卷",$A47&lt;&gt;"",BB$6&lt;&gt;""),成绩录入!CZ51,"")</f>
        <v/>
      </c>
      <c r="BC47" s="80" t="str">
        <f>IF(AND(初始录入!$M$12="试卷",$A47&lt;&gt;"",BC$6&lt;&gt;""),成绩录入!DA51,"")</f>
        <v/>
      </c>
      <c r="BD47" s="80" t="str">
        <f>IF(AND(初始录入!$M$12="试卷",$A47&lt;&gt;"",BD$6&lt;&gt;""),成绩录入!DB51,"")</f>
        <v/>
      </c>
      <c r="BE47" s="80" t="str">
        <f>IF(AND(初始录入!$M$12="试卷",$A47&lt;&gt;"",BE$6&lt;&gt;""),成绩录入!DC51,"")</f>
        <v/>
      </c>
      <c r="BF47" s="80" t="str">
        <f>IF(AND(初始录入!$M$12="试卷",$A47&lt;&gt;"",BF$6&lt;&gt;""),成绩录入!DD51,"")</f>
        <v/>
      </c>
      <c r="BG47" s="80" t="str">
        <f>IF(AND(初始录入!$M$12="试卷",$A47&lt;&gt;"",BG$6&lt;&gt;""),成绩录入!DE51,"")</f>
        <v/>
      </c>
      <c r="BH47" s="80" t="str">
        <f>IF(AND(初始录入!$M$12="试卷",$A47&lt;&gt;"",BH$6&lt;&gt;""),成绩录入!DF51,"")</f>
        <v/>
      </c>
      <c r="BI47" s="80" t="str">
        <f>IF(AND(初始录入!$M$12="试卷",$A47&lt;&gt;"",BI$6&lt;&gt;""),成绩录入!DG51,"")</f>
        <v/>
      </c>
      <c r="BJ47" s="80" t="str">
        <f>IF(AND(初始录入!$M$12="试卷",$A47&lt;&gt;"",BJ$6&lt;&gt;""),成绩录入!DH51,"")</f>
        <v/>
      </c>
      <c r="BK47" s="80" t="str">
        <f>IF(AND(初始录入!$M$12="试卷",$A47&lt;&gt;"",BK$6&lt;&gt;""),成绩录入!DI51,"")</f>
        <v/>
      </c>
      <c r="BL47" s="80" t="str">
        <f>IF(AND(初始录入!$M$12="试卷",$A47&lt;&gt;"",BL$6&lt;&gt;""),成绩录入!DJ51,"")</f>
        <v/>
      </c>
      <c r="BM47" s="80" t="str">
        <f>IF(AND(初始录入!$M$12="试卷",$A47&lt;&gt;"",BM$6&lt;&gt;""),成绩录入!DK51,"")</f>
        <v/>
      </c>
      <c r="BN47" s="80" t="str">
        <f>IF(AND(初始录入!$M$12="试卷",$A47&lt;&gt;"",BN$6&lt;&gt;""),成绩录入!DL51,"")</f>
        <v/>
      </c>
      <c r="BO47" s="80" t="str">
        <f>IF(AND(初始录入!$M$12="试卷",$A47&lt;&gt;"",BO$6&lt;&gt;""),成绩录入!DM51,"")</f>
        <v/>
      </c>
      <c r="BP47" s="80" t="str">
        <f>IF(AND(初始录入!$M$12="试卷",$A47&lt;&gt;"",BP$6&lt;&gt;""),成绩录入!DN51,"")</f>
        <v/>
      </c>
      <c r="BQ47" s="80" t="str">
        <f>IF(AND(初始录入!$M$12="试卷",$A47&lt;&gt;"",BQ$6&lt;&gt;""),成绩录入!DO51,"")</f>
        <v/>
      </c>
      <c r="BR47" s="80" t="str">
        <f>IF(AND(初始录入!$M$12="试卷",$A47&lt;&gt;"",BR$6&lt;&gt;""),成绩录入!DP51,"")</f>
        <v/>
      </c>
      <c r="BS47" s="80" t="str">
        <f>IF(AND(初始录入!$M$12="试卷",$A47&lt;&gt;"",BS$6&lt;&gt;""),成绩录入!DQ51,"")</f>
        <v/>
      </c>
      <c r="BT47" s="80" t="str">
        <f>IF(AND(初始录入!$M$12="试卷",$A47&lt;&gt;"",BT$6&lt;&gt;""),成绩录入!DR51,"")</f>
        <v/>
      </c>
      <c r="BU47" s="80" t="str">
        <f>IF(AND(初始录入!$M$12="试卷",$A47&lt;&gt;"",BU$6&lt;&gt;""),成绩录入!DS51,"")</f>
        <v/>
      </c>
      <c r="BV47" s="80" t="str">
        <f>IF(AND(初始录入!$M$12="试卷",$A47&lt;&gt;"",BV$6&lt;&gt;""),成绩录入!DT51,"")</f>
        <v/>
      </c>
      <c r="BW47" s="80" t="str">
        <f>IF(AND(初始录入!$M$12="试卷",$A47&lt;&gt;"",BW$6&lt;&gt;""),成绩录入!DU51,"")</f>
        <v/>
      </c>
      <c r="BX47" s="80" t="str">
        <f>IF(AND(初始录入!$M$12="试卷",$A47&lt;&gt;"",BX$6&lt;&gt;""),成绩录入!DV51,"")</f>
        <v/>
      </c>
      <c r="BY47" s="80" t="str">
        <f>IF(AND(初始录入!$M$12="试卷",$A47&lt;&gt;"",BY$6&lt;&gt;""),成绩录入!DW51,"")</f>
        <v/>
      </c>
      <c r="BZ47" s="80" t="str">
        <f>IF(AND(初始录入!$M$12="试卷",$A47&lt;&gt;"",BZ$6&lt;&gt;""),成绩录入!DX51,"")</f>
        <v/>
      </c>
      <c r="CA47" s="80" t="str">
        <f>IF(AND(初始录入!$M$12="试卷",$A47&lt;&gt;"",CA$6&lt;&gt;""),成绩录入!DY51,"")</f>
        <v/>
      </c>
      <c r="CB47" s="80" t="str">
        <f>IF(AND(初始录入!$M$12="试卷",$A47&lt;&gt;"",CB$6&lt;&gt;""),成绩录入!DZ51,"")</f>
        <v/>
      </c>
      <c r="CC47" s="80" t="str">
        <f>IF(AND(初始录入!$M$12="试卷",$A47&lt;&gt;"",CC$6&lt;&gt;""),成绩录入!EA51,"")</f>
        <v/>
      </c>
      <c r="CD47" s="80" t="str">
        <f>IF(AND(初始录入!$M$12="试卷",$A47&lt;&gt;"",CD$6&lt;&gt;""),成绩录入!EB51,"")</f>
        <v/>
      </c>
      <c r="CE47" s="80" t="str">
        <f>IF(AND(初始录入!$M$12="试卷",$A47&lt;&gt;"",CE$6&lt;&gt;""),成绩录入!EC51,"")</f>
        <v/>
      </c>
      <c r="CF47" s="80" t="str">
        <f>IF(AND(初始录入!$M$12="试卷",$A47&lt;&gt;"",CF$6&lt;&gt;""),成绩录入!ED51,"")</f>
        <v/>
      </c>
      <c r="CG47" s="80" t="str">
        <f>IF(AND(初始录入!$M$12="试卷",$A47&lt;&gt;"",CG$6&lt;&gt;""),成绩录入!EE51,"")</f>
        <v/>
      </c>
      <c r="CH47" s="80" t="str">
        <f>IF(AND(初始录入!$M$12="试卷",$A47&lt;&gt;"",CH$6&lt;&gt;""),成绩录入!EF51,"")</f>
        <v/>
      </c>
      <c r="CI47" s="80" t="str">
        <f>IF(AND(初始录入!$M$12="试卷",$A47&lt;&gt;"",CI$6&lt;&gt;""),成绩录入!EG51,"")</f>
        <v/>
      </c>
      <c r="CJ47" s="80" t="str">
        <f>IF(AND(初始录入!$M$12="试卷",$A47&lt;&gt;"",CJ$6&lt;&gt;""),成绩录入!EH51,"")</f>
        <v/>
      </c>
      <c r="CK47" s="80" t="str">
        <f>IF(AND(初始录入!$M$12="试卷",$A47&lt;&gt;"",CK$6&lt;&gt;""),成绩录入!EI51,"")</f>
        <v/>
      </c>
      <c r="CL47" s="80" t="str">
        <f>IF(AND(初始录入!$M$12="试卷",$A47&lt;&gt;"",CL$6&lt;&gt;""),成绩录入!EJ51,"")</f>
        <v/>
      </c>
      <c r="CM47" s="80" t="str">
        <f>IF(AND(初始录入!$M$12="试卷",$A47&lt;&gt;"",CM$6&lt;&gt;""),成绩录入!EK51,"")</f>
        <v/>
      </c>
      <c r="CN47" s="80" t="str">
        <f>IF(AND(初始录入!$M$12="试卷",$A47&lt;&gt;"",CN$6&lt;&gt;""),成绩录入!EL51,"")</f>
        <v/>
      </c>
      <c r="CO47" s="80" t="str">
        <f>IF(AND(初始录入!$M$12="试卷",$A47&lt;&gt;"",CO$6&lt;&gt;""),成绩录入!EM51,"")</f>
        <v/>
      </c>
      <c r="CP47" s="80" t="str">
        <f>IF(AND(初始录入!$M$12="试卷",$A47&lt;&gt;"",CP$6&lt;&gt;""),成绩录入!EN51,"")</f>
        <v/>
      </c>
      <c r="CQ47" s="80" t="str">
        <f>IF(AND(初始录入!$M$12="试卷",$A47&lt;&gt;"",CQ$6&lt;&gt;""),成绩录入!EO51,"")</f>
        <v/>
      </c>
      <c r="CR47" s="80" t="str">
        <f>IF(AND(初始录入!$M$12="试卷",$A47&lt;&gt;"",CR$6&lt;&gt;""),成绩录入!EP51,"")</f>
        <v/>
      </c>
      <c r="CS47" s="80" t="str">
        <f>IF(AND(初始录入!$M$12="试卷",$A47&lt;&gt;"",CS$6&lt;&gt;""),成绩录入!EQ51,"")</f>
        <v/>
      </c>
      <c r="CT47" s="80" t="str">
        <f>IF(AND(初始录入!$M$12="试卷",$A47&lt;&gt;"",CT$6&lt;&gt;""),成绩录入!ER51,"")</f>
        <v/>
      </c>
      <c r="CU47" s="80" t="str">
        <f>IF(AND(初始录入!$M$12="试卷",$A47&lt;&gt;"",CU$6&lt;&gt;""),成绩录入!ES51,"")</f>
        <v/>
      </c>
      <c r="CV47" s="80" t="str">
        <f>IF(AND(初始录入!$M$12="试卷",$A47&lt;&gt;"",CV$6&lt;&gt;""),成绩录入!ET51,"")</f>
        <v/>
      </c>
      <c r="CW47" s="80" t="str">
        <f>IF(AND(初始录入!$M$12="试卷",$A47&lt;&gt;"",CW$6&lt;&gt;""),成绩录入!EU51,"")</f>
        <v/>
      </c>
      <c r="CX47" s="80" t="str">
        <f>IF(AND(初始录入!$M$12="试卷",$A47&lt;&gt;"",CX$6&lt;&gt;""),成绩录入!EV51,"")</f>
        <v/>
      </c>
      <c r="CY47" s="80" t="str">
        <f>IF(AND(初始录入!$M$12="试卷",$A47&lt;&gt;"",CY$6&lt;&gt;""),成绩录入!EW51,"")</f>
        <v/>
      </c>
      <c r="CZ47" s="80" t="str">
        <f>IF(AND(初始录入!$M$12="试卷",$A47&lt;&gt;"",CZ$6&lt;&gt;""),成绩录入!EX51,"")</f>
        <v/>
      </c>
    </row>
    <row r="48" s="125" customFormat="1" ht="24.95" customHeight="1" spans="1:104">
      <c r="A48" s="80" t="str">
        <f>IF(初始录入!$M$12="试卷",初始录入!A54,"")</f>
        <v/>
      </c>
      <c r="B48" s="80" t="str">
        <f>IF(AND(初始录入!$M$12="试卷",$A48&lt;&gt;""),初始录入!B54,"")</f>
        <v/>
      </c>
      <c r="C48" s="80" t="str">
        <f>IF(AND(初始录入!$M$12="试卷",$A48&lt;&gt;""),初始录入!C54,"")</f>
        <v/>
      </c>
      <c r="D48" s="80" t="str">
        <f t="shared" si="0"/>
        <v/>
      </c>
      <c r="E48" s="80" t="str">
        <f>IF(AND(初始录入!$M$12="试卷",$A48&lt;&gt;"",E$6&lt;&gt;""),成绩录入!BC52,"")</f>
        <v/>
      </c>
      <c r="F48" s="80" t="str">
        <f>IF(AND(初始录入!$M$12="试卷",$A48&lt;&gt;"",F$6&lt;&gt;""),成绩录入!BD52,"")</f>
        <v/>
      </c>
      <c r="G48" s="80" t="str">
        <f>IF(AND(初始录入!$M$12="试卷",$A48&lt;&gt;"",G$6&lt;&gt;""),成绩录入!BE52,"")</f>
        <v/>
      </c>
      <c r="H48" s="80" t="str">
        <f>IF(AND(初始录入!$M$12="试卷",$A48&lt;&gt;"",H$6&lt;&gt;""),成绩录入!BF52,"")</f>
        <v/>
      </c>
      <c r="I48" s="80" t="str">
        <f>IF(AND(初始录入!$M$12="试卷",$A48&lt;&gt;"",I$6&lt;&gt;""),成绩录入!BG52,"")</f>
        <v/>
      </c>
      <c r="J48" s="80" t="str">
        <f>IF(AND(初始录入!$M$12="试卷",$A48&lt;&gt;"",J$6&lt;&gt;""),成绩录入!BH52,"")</f>
        <v/>
      </c>
      <c r="K48" s="80" t="str">
        <f>IF(AND(初始录入!$M$12="试卷",$A48&lt;&gt;"",K$6&lt;&gt;""),成绩录入!BI52,"")</f>
        <v/>
      </c>
      <c r="L48" s="80" t="str">
        <f>IF(AND(初始录入!$M$12="试卷",$A48&lt;&gt;"",L$6&lt;&gt;""),成绩录入!BJ52,"")</f>
        <v/>
      </c>
      <c r="M48" s="80" t="str">
        <f>IF(AND(初始录入!$M$12="试卷",$A48&lt;&gt;"",M$6&lt;&gt;""),成绩录入!BK52,"")</f>
        <v/>
      </c>
      <c r="N48" s="80" t="str">
        <f>IF(AND(初始录入!$M$12="试卷",$A48&lt;&gt;"",N$6&lt;&gt;""),成绩录入!BL52,"")</f>
        <v/>
      </c>
      <c r="O48" s="80" t="str">
        <f>IF(AND(初始录入!$M$12="试卷",$A48&lt;&gt;"",O$6&lt;&gt;""),成绩录入!BM52,"")</f>
        <v/>
      </c>
      <c r="P48" s="80" t="str">
        <f>IF(AND(初始录入!$M$12="试卷",$A48&lt;&gt;"",P$6&lt;&gt;""),成绩录入!BN52,"")</f>
        <v/>
      </c>
      <c r="Q48" s="80" t="str">
        <f>IF(AND(初始录入!$M$12="试卷",$A48&lt;&gt;"",Q$6&lt;&gt;""),成绩录入!BO52,"")</f>
        <v/>
      </c>
      <c r="R48" s="80" t="str">
        <f>IF(AND(初始录入!$M$12="试卷",$A48&lt;&gt;"",R$6&lt;&gt;""),成绩录入!BP52,"")</f>
        <v/>
      </c>
      <c r="S48" s="80" t="str">
        <f>IF(AND(初始录入!$M$12="试卷",$A48&lt;&gt;"",S$6&lt;&gt;""),成绩录入!BQ52,"")</f>
        <v/>
      </c>
      <c r="T48" s="80" t="str">
        <f>IF(AND(初始录入!$M$12="试卷",$A48&lt;&gt;"",T$6&lt;&gt;""),成绩录入!BR52,"")</f>
        <v/>
      </c>
      <c r="U48" s="80" t="str">
        <f>IF(AND(初始录入!$M$12="试卷",$A48&lt;&gt;"",U$6&lt;&gt;""),成绩录入!BS52,"")</f>
        <v/>
      </c>
      <c r="V48" s="80" t="str">
        <f>IF(AND(初始录入!$M$12="试卷",$A48&lt;&gt;"",V$6&lt;&gt;""),成绩录入!BT52,"")</f>
        <v/>
      </c>
      <c r="W48" s="80" t="str">
        <f>IF(AND(初始录入!$M$12="试卷",$A48&lt;&gt;"",W$6&lt;&gt;""),成绩录入!BU52,"")</f>
        <v/>
      </c>
      <c r="X48" s="80" t="str">
        <f>IF(AND(初始录入!$M$12="试卷",$A48&lt;&gt;"",X$6&lt;&gt;""),成绩录入!BV52,"")</f>
        <v/>
      </c>
      <c r="Y48" s="80" t="str">
        <f>IF(AND(初始录入!$M$12="试卷",$A48&lt;&gt;"",Y$6&lt;&gt;""),成绩录入!BW52,"")</f>
        <v/>
      </c>
      <c r="Z48" s="80" t="str">
        <f>IF(AND(初始录入!$M$12="试卷",$A48&lt;&gt;"",Z$6&lt;&gt;""),成绩录入!BX52,"")</f>
        <v/>
      </c>
      <c r="AA48" s="80" t="str">
        <f>IF(AND(初始录入!$M$12="试卷",$A48&lt;&gt;"",AA$6&lt;&gt;""),成绩录入!BY52,"")</f>
        <v/>
      </c>
      <c r="AB48" s="80" t="str">
        <f>IF(AND(初始录入!$M$12="试卷",$A48&lt;&gt;"",AB$6&lt;&gt;""),成绩录入!BZ52,"")</f>
        <v/>
      </c>
      <c r="AC48" s="80" t="str">
        <f>IF(AND(初始录入!$M$12="试卷",$A48&lt;&gt;"",AC$6&lt;&gt;""),成绩录入!CA52,"")</f>
        <v/>
      </c>
      <c r="AD48" s="80" t="str">
        <f>IF(AND(初始录入!$M$12="试卷",$A48&lt;&gt;"",AD$6&lt;&gt;""),成绩录入!CB52,"")</f>
        <v/>
      </c>
      <c r="AE48" s="80" t="str">
        <f>IF(AND(初始录入!$M$12="试卷",$A48&lt;&gt;"",AE$6&lt;&gt;""),成绩录入!CC52,"")</f>
        <v/>
      </c>
      <c r="AF48" s="80" t="str">
        <f>IF(AND(初始录入!$M$12="试卷",$A48&lt;&gt;"",AF$6&lt;&gt;""),成绩录入!CD52,"")</f>
        <v/>
      </c>
      <c r="AG48" s="80" t="str">
        <f>IF(AND(初始录入!$M$12="试卷",$A48&lt;&gt;"",AG$6&lt;&gt;""),成绩录入!CE52,"")</f>
        <v/>
      </c>
      <c r="AH48" s="80" t="str">
        <f>IF(AND(初始录入!$M$12="试卷",$A48&lt;&gt;"",AH$6&lt;&gt;""),成绩录入!CF52,"")</f>
        <v/>
      </c>
      <c r="AI48" s="80" t="str">
        <f>IF(AND(初始录入!$M$12="试卷",$A48&lt;&gt;"",AI$6&lt;&gt;""),成绩录入!CG52,"")</f>
        <v/>
      </c>
      <c r="AJ48" s="80" t="str">
        <f>IF(AND(初始录入!$M$12="试卷",$A48&lt;&gt;"",AJ$6&lt;&gt;""),成绩录入!CH52,"")</f>
        <v/>
      </c>
      <c r="AK48" s="80" t="str">
        <f>IF(AND(初始录入!$M$12="试卷",$A48&lt;&gt;"",AK$6&lt;&gt;""),成绩录入!CI52,"")</f>
        <v/>
      </c>
      <c r="AL48" s="80" t="str">
        <f>IF(AND(初始录入!$M$12="试卷",$A48&lt;&gt;"",AL$6&lt;&gt;""),成绩录入!CJ52,"")</f>
        <v/>
      </c>
      <c r="AM48" s="80" t="str">
        <f>IF(AND(初始录入!$M$12="试卷",$A48&lt;&gt;"",AM$6&lt;&gt;""),成绩录入!CK52,"")</f>
        <v/>
      </c>
      <c r="AN48" s="80" t="str">
        <f>IF(AND(初始录入!$M$12="试卷",$A48&lt;&gt;"",AN$6&lt;&gt;""),成绩录入!CL52,"")</f>
        <v/>
      </c>
      <c r="AO48" s="80" t="str">
        <f>IF(AND(初始录入!$M$12="试卷",$A48&lt;&gt;"",AO$6&lt;&gt;""),成绩录入!CM52,"")</f>
        <v/>
      </c>
      <c r="AP48" s="80" t="str">
        <f>IF(AND(初始录入!$M$12="试卷",$A48&lt;&gt;"",AP$6&lt;&gt;""),成绩录入!CN52,"")</f>
        <v/>
      </c>
      <c r="AQ48" s="80" t="str">
        <f>IF(AND(初始录入!$M$12="试卷",$A48&lt;&gt;"",AQ$6&lt;&gt;""),成绩录入!CO52,"")</f>
        <v/>
      </c>
      <c r="AR48" s="80" t="str">
        <f>IF(AND(初始录入!$M$12="试卷",$A48&lt;&gt;"",AR$6&lt;&gt;""),成绩录入!CP52,"")</f>
        <v/>
      </c>
      <c r="AS48" s="80" t="str">
        <f>IF(AND(初始录入!$M$12="试卷",$A48&lt;&gt;"",AS$6&lt;&gt;""),成绩录入!CQ52,"")</f>
        <v/>
      </c>
      <c r="AT48" s="80" t="str">
        <f>IF(AND(初始录入!$M$12="试卷",$A48&lt;&gt;"",AT$6&lt;&gt;""),成绩录入!CR52,"")</f>
        <v/>
      </c>
      <c r="AU48" s="80" t="str">
        <f>IF(AND(初始录入!$M$12="试卷",$A48&lt;&gt;"",AU$6&lt;&gt;""),成绩录入!CS52,"")</f>
        <v/>
      </c>
      <c r="AV48" s="80" t="str">
        <f>IF(AND(初始录入!$M$12="试卷",$A48&lt;&gt;"",AV$6&lt;&gt;""),成绩录入!CT52,"")</f>
        <v/>
      </c>
      <c r="AW48" s="80" t="str">
        <f>IF(AND(初始录入!$M$12="试卷",$A48&lt;&gt;"",AW$6&lt;&gt;""),成绩录入!CU52,"")</f>
        <v/>
      </c>
      <c r="AX48" s="80" t="str">
        <f>IF(AND(初始录入!$M$12="试卷",$A48&lt;&gt;"",AX$6&lt;&gt;""),成绩录入!CV52,"")</f>
        <v/>
      </c>
      <c r="AY48" s="80" t="str">
        <f>IF(AND(初始录入!$M$12="试卷",$A48&lt;&gt;"",AY$6&lt;&gt;""),成绩录入!CW52,"")</f>
        <v/>
      </c>
      <c r="AZ48" s="80" t="str">
        <f>IF(AND(初始录入!$M$12="试卷",$A48&lt;&gt;"",AZ$6&lt;&gt;""),成绩录入!CX52,"")</f>
        <v/>
      </c>
      <c r="BA48" s="80" t="str">
        <f>IF(AND(初始录入!$M$12="试卷",$A48&lt;&gt;"",BA$6&lt;&gt;""),成绩录入!CY52,"")</f>
        <v/>
      </c>
      <c r="BB48" s="80" t="str">
        <f>IF(AND(初始录入!$M$12="试卷",$A48&lt;&gt;"",BB$6&lt;&gt;""),成绩录入!CZ52,"")</f>
        <v/>
      </c>
      <c r="BC48" s="80" t="str">
        <f>IF(AND(初始录入!$M$12="试卷",$A48&lt;&gt;"",BC$6&lt;&gt;""),成绩录入!DA52,"")</f>
        <v/>
      </c>
      <c r="BD48" s="80" t="str">
        <f>IF(AND(初始录入!$M$12="试卷",$A48&lt;&gt;"",BD$6&lt;&gt;""),成绩录入!DB52,"")</f>
        <v/>
      </c>
      <c r="BE48" s="80" t="str">
        <f>IF(AND(初始录入!$M$12="试卷",$A48&lt;&gt;"",BE$6&lt;&gt;""),成绩录入!DC52,"")</f>
        <v/>
      </c>
      <c r="BF48" s="80" t="str">
        <f>IF(AND(初始录入!$M$12="试卷",$A48&lt;&gt;"",BF$6&lt;&gt;""),成绩录入!DD52,"")</f>
        <v/>
      </c>
      <c r="BG48" s="80" t="str">
        <f>IF(AND(初始录入!$M$12="试卷",$A48&lt;&gt;"",BG$6&lt;&gt;""),成绩录入!DE52,"")</f>
        <v/>
      </c>
      <c r="BH48" s="80" t="str">
        <f>IF(AND(初始录入!$M$12="试卷",$A48&lt;&gt;"",BH$6&lt;&gt;""),成绩录入!DF52,"")</f>
        <v/>
      </c>
      <c r="BI48" s="80" t="str">
        <f>IF(AND(初始录入!$M$12="试卷",$A48&lt;&gt;"",BI$6&lt;&gt;""),成绩录入!DG52,"")</f>
        <v/>
      </c>
      <c r="BJ48" s="80" t="str">
        <f>IF(AND(初始录入!$M$12="试卷",$A48&lt;&gt;"",BJ$6&lt;&gt;""),成绩录入!DH52,"")</f>
        <v/>
      </c>
      <c r="BK48" s="80" t="str">
        <f>IF(AND(初始录入!$M$12="试卷",$A48&lt;&gt;"",BK$6&lt;&gt;""),成绩录入!DI52,"")</f>
        <v/>
      </c>
      <c r="BL48" s="80" t="str">
        <f>IF(AND(初始录入!$M$12="试卷",$A48&lt;&gt;"",BL$6&lt;&gt;""),成绩录入!DJ52,"")</f>
        <v/>
      </c>
      <c r="BM48" s="80" t="str">
        <f>IF(AND(初始录入!$M$12="试卷",$A48&lt;&gt;"",BM$6&lt;&gt;""),成绩录入!DK52,"")</f>
        <v/>
      </c>
      <c r="BN48" s="80" t="str">
        <f>IF(AND(初始录入!$M$12="试卷",$A48&lt;&gt;"",BN$6&lt;&gt;""),成绩录入!DL52,"")</f>
        <v/>
      </c>
      <c r="BO48" s="80" t="str">
        <f>IF(AND(初始录入!$M$12="试卷",$A48&lt;&gt;"",BO$6&lt;&gt;""),成绩录入!DM52,"")</f>
        <v/>
      </c>
      <c r="BP48" s="80" t="str">
        <f>IF(AND(初始录入!$M$12="试卷",$A48&lt;&gt;"",BP$6&lt;&gt;""),成绩录入!DN52,"")</f>
        <v/>
      </c>
      <c r="BQ48" s="80" t="str">
        <f>IF(AND(初始录入!$M$12="试卷",$A48&lt;&gt;"",BQ$6&lt;&gt;""),成绩录入!DO52,"")</f>
        <v/>
      </c>
      <c r="BR48" s="80" t="str">
        <f>IF(AND(初始录入!$M$12="试卷",$A48&lt;&gt;"",BR$6&lt;&gt;""),成绩录入!DP52,"")</f>
        <v/>
      </c>
      <c r="BS48" s="80" t="str">
        <f>IF(AND(初始录入!$M$12="试卷",$A48&lt;&gt;"",BS$6&lt;&gt;""),成绩录入!DQ52,"")</f>
        <v/>
      </c>
      <c r="BT48" s="80" t="str">
        <f>IF(AND(初始录入!$M$12="试卷",$A48&lt;&gt;"",BT$6&lt;&gt;""),成绩录入!DR52,"")</f>
        <v/>
      </c>
      <c r="BU48" s="80" t="str">
        <f>IF(AND(初始录入!$M$12="试卷",$A48&lt;&gt;"",BU$6&lt;&gt;""),成绩录入!DS52,"")</f>
        <v/>
      </c>
      <c r="BV48" s="80" t="str">
        <f>IF(AND(初始录入!$M$12="试卷",$A48&lt;&gt;"",BV$6&lt;&gt;""),成绩录入!DT52,"")</f>
        <v/>
      </c>
      <c r="BW48" s="80" t="str">
        <f>IF(AND(初始录入!$M$12="试卷",$A48&lt;&gt;"",BW$6&lt;&gt;""),成绩录入!DU52,"")</f>
        <v/>
      </c>
      <c r="BX48" s="80" t="str">
        <f>IF(AND(初始录入!$M$12="试卷",$A48&lt;&gt;"",BX$6&lt;&gt;""),成绩录入!DV52,"")</f>
        <v/>
      </c>
      <c r="BY48" s="80" t="str">
        <f>IF(AND(初始录入!$M$12="试卷",$A48&lt;&gt;"",BY$6&lt;&gt;""),成绩录入!DW52,"")</f>
        <v/>
      </c>
      <c r="BZ48" s="80" t="str">
        <f>IF(AND(初始录入!$M$12="试卷",$A48&lt;&gt;"",BZ$6&lt;&gt;""),成绩录入!DX52,"")</f>
        <v/>
      </c>
      <c r="CA48" s="80" t="str">
        <f>IF(AND(初始录入!$M$12="试卷",$A48&lt;&gt;"",CA$6&lt;&gt;""),成绩录入!DY52,"")</f>
        <v/>
      </c>
      <c r="CB48" s="80" t="str">
        <f>IF(AND(初始录入!$M$12="试卷",$A48&lt;&gt;"",CB$6&lt;&gt;""),成绩录入!DZ52,"")</f>
        <v/>
      </c>
      <c r="CC48" s="80" t="str">
        <f>IF(AND(初始录入!$M$12="试卷",$A48&lt;&gt;"",CC$6&lt;&gt;""),成绩录入!EA52,"")</f>
        <v/>
      </c>
      <c r="CD48" s="80" t="str">
        <f>IF(AND(初始录入!$M$12="试卷",$A48&lt;&gt;"",CD$6&lt;&gt;""),成绩录入!EB52,"")</f>
        <v/>
      </c>
      <c r="CE48" s="80" t="str">
        <f>IF(AND(初始录入!$M$12="试卷",$A48&lt;&gt;"",CE$6&lt;&gt;""),成绩录入!EC52,"")</f>
        <v/>
      </c>
      <c r="CF48" s="80" t="str">
        <f>IF(AND(初始录入!$M$12="试卷",$A48&lt;&gt;"",CF$6&lt;&gt;""),成绩录入!ED52,"")</f>
        <v/>
      </c>
      <c r="CG48" s="80" t="str">
        <f>IF(AND(初始录入!$M$12="试卷",$A48&lt;&gt;"",CG$6&lt;&gt;""),成绩录入!EE52,"")</f>
        <v/>
      </c>
      <c r="CH48" s="80" t="str">
        <f>IF(AND(初始录入!$M$12="试卷",$A48&lt;&gt;"",CH$6&lt;&gt;""),成绩录入!EF52,"")</f>
        <v/>
      </c>
      <c r="CI48" s="80" t="str">
        <f>IF(AND(初始录入!$M$12="试卷",$A48&lt;&gt;"",CI$6&lt;&gt;""),成绩录入!EG52,"")</f>
        <v/>
      </c>
      <c r="CJ48" s="80" t="str">
        <f>IF(AND(初始录入!$M$12="试卷",$A48&lt;&gt;"",CJ$6&lt;&gt;""),成绩录入!EH52,"")</f>
        <v/>
      </c>
      <c r="CK48" s="80" t="str">
        <f>IF(AND(初始录入!$M$12="试卷",$A48&lt;&gt;"",CK$6&lt;&gt;""),成绩录入!EI52,"")</f>
        <v/>
      </c>
      <c r="CL48" s="80" t="str">
        <f>IF(AND(初始录入!$M$12="试卷",$A48&lt;&gt;"",CL$6&lt;&gt;""),成绩录入!EJ52,"")</f>
        <v/>
      </c>
      <c r="CM48" s="80" t="str">
        <f>IF(AND(初始录入!$M$12="试卷",$A48&lt;&gt;"",CM$6&lt;&gt;""),成绩录入!EK52,"")</f>
        <v/>
      </c>
      <c r="CN48" s="80" t="str">
        <f>IF(AND(初始录入!$M$12="试卷",$A48&lt;&gt;"",CN$6&lt;&gt;""),成绩录入!EL52,"")</f>
        <v/>
      </c>
      <c r="CO48" s="80" t="str">
        <f>IF(AND(初始录入!$M$12="试卷",$A48&lt;&gt;"",CO$6&lt;&gt;""),成绩录入!EM52,"")</f>
        <v/>
      </c>
      <c r="CP48" s="80" t="str">
        <f>IF(AND(初始录入!$M$12="试卷",$A48&lt;&gt;"",CP$6&lt;&gt;""),成绩录入!EN52,"")</f>
        <v/>
      </c>
      <c r="CQ48" s="80" t="str">
        <f>IF(AND(初始录入!$M$12="试卷",$A48&lt;&gt;"",CQ$6&lt;&gt;""),成绩录入!EO52,"")</f>
        <v/>
      </c>
      <c r="CR48" s="80" t="str">
        <f>IF(AND(初始录入!$M$12="试卷",$A48&lt;&gt;"",CR$6&lt;&gt;""),成绩录入!EP52,"")</f>
        <v/>
      </c>
      <c r="CS48" s="80" t="str">
        <f>IF(AND(初始录入!$M$12="试卷",$A48&lt;&gt;"",CS$6&lt;&gt;""),成绩录入!EQ52,"")</f>
        <v/>
      </c>
      <c r="CT48" s="80" t="str">
        <f>IF(AND(初始录入!$M$12="试卷",$A48&lt;&gt;"",CT$6&lt;&gt;""),成绩录入!ER52,"")</f>
        <v/>
      </c>
      <c r="CU48" s="80" t="str">
        <f>IF(AND(初始录入!$M$12="试卷",$A48&lt;&gt;"",CU$6&lt;&gt;""),成绩录入!ES52,"")</f>
        <v/>
      </c>
      <c r="CV48" s="80" t="str">
        <f>IF(AND(初始录入!$M$12="试卷",$A48&lt;&gt;"",CV$6&lt;&gt;""),成绩录入!ET52,"")</f>
        <v/>
      </c>
      <c r="CW48" s="80" t="str">
        <f>IF(AND(初始录入!$M$12="试卷",$A48&lt;&gt;"",CW$6&lt;&gt;""),成绩录入!EU52,"")</f>
        <v/>
      </c>
      <c r="CX48" s="80" t="str">
        <f>IF(AND(初始录入!$M$12="试卷",$A48&lt;&gt;"",CX$6&lt;&gt;""),成绩录入!EV52,"")</f>
        <v/>
      </c>
      <c r="CY48" s="80" t="str">
        <f>IF(AND(初始录入!$M$12="试卷",$A48&lt;&gt;"",CY$6&lt;&gt;""),成绩录入!EW52,"")</f>
        <v/>
      </c>
      <c r="CZ48" s="80" t="str">
        <f>IF(AND(初始录入!$M$12="试卷",$A48&lt;&gt;"",CZ$6&lt;&gt;""),成绩录入!EX52,"")</f>
        <v/>
      </c>
    </row>
    <row r="49" s="125" customFormat="1" ht="24.95" customHeight="1" spans="1:104">
      <c r="A49" s="80" t="str">
        <f>IF(初始录入!$M$12="试卷",初始录入!A55,"")</f>
        <v/>
      </c>
      <c r="B49" s="80" t="str">
        <f>IF(AND(初始录入!$M$12="试卷",$A49&lt;&gt;""),初始录入!B55,"")</f>
        <v/>
      </c>
      <c r="C49" s="80" t="str">
        <f>IF(AND(初始录入!$M$12="试卷",$A49&lt;&gt;""),初始录入!C55,"")</f>
        <v/>
      </c>
      <c r="D49" s="80" t="str">
        <f t="shared" si="0"/>
        <v/>
      </c>
      <c r="E49" s="80" t="str">
        <f>IF(AND(初始录入!$M$12="试卷",$A49&lt;&gt;"",E$6&lt;&gt;""),成绩录入!BC53,"")</f>
        <v/>
      </c>
      <c r="F49" s="80" t="str">
        <f>IF(AND(初始录入!$M$12="试卷",$A49&lt;&gt;"",F$6&lt;&gt;""),成绩录入!BD53,"")</f>
        <v/>
      </c>
      <c r="G49" s="80" t="str">
        <f>IF(AND(初始录入!$M$12="试卷",$A49&lt;&gt;"",G$6&lt;&gt;""),成绩录入!BE53,"")</f>
        <v/>
      </c>
      <c r="H49" s="80" t="str">
        <f>IF(AND(初始录入!$M$12="试卷",$A49&lt;&gt;"",H$6&lt;&gt;""),成绩录入!BF53,"")</f>
        <v/>
      </c>
      <c r="I49" s="80" t="str">
        <f>IF(AND(初始录入!$M$12="试卷",$A49&lt;&gt;"",I$6&lt;&gt;""),成绩录入!BG53,"")</f>
        <v/>
      </c>
      <c r="J49" s="80" t="str">
        <f>IF(AND(初始录入!$M$12="试卷",$A49&lt;&gt;"",J$6&lt;&gt;""),成绩录入!BH53,"")</f>
        <v/>
      </c>
      <c r="K49" s="80" t="str">
        <f>IF(AND(初始录入!$M$12="试卷",$A49&lt;&gt;"",K$6&lt;&gt;""),成绩录入!BI53,"")</f>
        <v/>
      </c>
      <c r="L49" s="80" t="str">
        <f>IF(AND(初始录入!$M$12="试卷",$A49&lt;&gt;"",L$6&lt;&gt;""),成绩录入!BJ53,"")</f>
        <v/>
      </c>
      <c r="M49" s="80" t="str">
        <f>IF(AND(初始录入!$M$12="试卷",$A49&lt;&gt;"",M$6&lt;&gt;""),成绩录入!BK53,"")</f>
        <v/>
      </c>
      <c r="N49" s="80" t="str">
        <f>IF(AND(初始录入!$M$12="试卷",$A49&lt;&gt;"",N$6&lt;&gt;""),成绩录入!BL53,"")</f>
        <v/>
      </c>
      <c r="O49" s="80" t="str">
        <f>IF(AND(初始录入!$M$12="试卷",$A49&lt;&gt;"",O$6&lt;&gt;""),成绩录入!BM53,"")</f>
        <v/>
      </c>
      <c r="P49" s="80" t="str">
        <f>IF(AND(初始录入!$M$12="试卷",$A49&lt;&gt;"",P$6&lt;&gt;""),成绩录入!BN53,"")</f>
        <v/>
      </c>
      <c r="Q49" s="80" t="str">
        <f>IF(AND(初始录入!$M$12="试卷",$A49&lt;&gt;"",Q$6&lt;&gt;""),成绩录入!BO53,"")</f>
        <v/>
      </c>
      <c r="R49" s="80" t="str">
        <f>IF(AND(初始录入!$M$12="试卷",$A49&lt;&gt;"",R$6&lt;&gt;""),成绩录入!BP53,"")</f>
        <v/>
      </c>
      <c r="S49" s="80" t="str">
        <f>IF(AND(初始录入!$M$12="试卷",$A49&lt;&gt;"",S$6&lt;&gt;""),成绩录入!BQ53,"")</f>
        <v/>
      </c>
      <c r="T49" s="80" t="str">
        <f>IF(AND(初始录入!$M$12="试卷",$A49&lt;&gt;"",T$6&lt;&gt;""),成绩录入!BR53,"")</f>
        <v/>
      </c>
      <c r="U49" s="80" t="str">
        <f>IF(AND(初始录入!$M$12="试卷",$A49&lt;&gt;"",U$6&lt;&gt;""),成绩录入!BS53,"")</f>
        <v/>
      </c>
      <c r="V49" s="80" t="str">
        <f>IF(AND(初始录入!$M$12="试卷",$A49&lt;&gt;"",V$6&lt;&gt;""),成绩录入!BT53,"")</f>
        <v/>
      </c>
      <c r="W49" s="80" t="str">
        <f>IF(AND(初始录入!$M$12="试卷",$A49&lt;&gt;"",W$6&lt;&gt;""),成绩录入!BU53,"")</f>
        <v/>
      </c>
      <c r="X49" s="80" t="str">
        <f>IF(AND(初始录入!$M$12="试卷",$A49&lt;&gt;"",X$6&lt;&gt;""),成绩录入!BV53,"")</f>
        <v/>
      </c>
      <c r="Y49" s="80" t="str">
        <f>IF(AND(初始录入!$M$12="试卷",$A49&lt;&gt;"",Y$6&lt;&gt;""),成绩录入!BW53,"")</f>
        <v/>
      </c>
      <c r="Z49" s="80" t="str">
        <f>IF(AND(初始录入!$M$12="试卷",$A49&lt;&gt;"",Z$6&lt;&gt;""),成绩录入!BX53,"")</f>
        <v/>
      </c>
      <c r="AA49" s="80" t="str">
        <f>IF(AND(初始录入!$M$12="试卷",$A49&lt;&gt;"",AA$6&lt;&gt;""),成绩录入!BY53,"")</f>
        <v/>
      </c>
      <c r="AB49" s="80" t="str">
        <f>IF(AND(初始录入!$M$12="试卷",$A49&lt;&gt;"",AB$6&lt;&gt;""),成绩录入!BZ53,"")</f>
        <v/>
      </c>
      <c r="AC49" s="80" t="str">
        <f>IF(AND(初始录入!$M$12="试卷",$A49&lt;&gt;"",AC$6&lt;&gt;""),成绩录入!CA53,"")</f>
        <v/>
      </c>
      <c r="AD49" s="80" t="str">
        <f>IF(AND(初始录入!$M$12="试卷",$A49&lt;&gt;"",AD$6&lt;&gt;""),成绩录入!CB53,"")</f>
        <v/>
      </c>
      <c r="AE49" s="80" t="str">
        <f>IF(AND(初始录入!$M$12="试卷",$A49&lt;&gt;"",AE$6&lt;&gt;""),成绩录入!CC53,"")</f>
        <v/>
      </c>
      <c r="AF49" s="80" t="str">
        <f>IF(AND(初始录入!$M$12="试卷",$A49&lt;&gt;"",AF$6&lt;&gt;""),成绩录入!CD53,"")</f>
        <v/>
      </c>
      <c r="AG49" s="80" t="str">
        <f>IF(AND(初始录入!$M$12="试卷",$A49&lt;&gt;"",AG$6&lt;&gt;""),成绩录入!CE53,"")</f>
        <v/>
      </c>
      <c r="AH49" s="80" t="str">
        <f>IF(AND(初始录入!$M$12="试卷",$A49&lt;&gt;"",AH$6&lt;&gt;""),成绩录入!CF53,"")</f>
        <v/>
      </c>
      <c r="AI49" s="80" t="str">
        <f>IF(AND(初始录入!$M$12="试卷",$A49&lt;&gt;"",AI$6&lt;&gt;""),成绩录入!CG53,"")</f>
        <v/>
      </c>
      <c r="AJ49" s="80" t="str">
        <f>IF(AND(初始录入!$M$12="试卷",$A49&lt;&gt;"",AJ$6&lt;&gt;""),成绩录入!CH53,"")</f>
        <v/>
      </c>
      <c r="AK49" s="80" t="str">
        <f>IF(AND(初始录入!$M$12="试卷",$A49&lt;&gt;"",AK$6&lt;&gt;""),成绩录入!CI53,"")</f>
        <v/>
      </c>
      <c r="AL49" s="80" t="str">
        <f>IF(AND(初始录入!$M$12="试卷",$A49&lt;&gt;"",AL$6&lt;&gt;""),成绩录入!CJ53,"")</f>
        <v/>
      </c>
      <c r="AM49" s="80" t="str">
        <f>IF(AND(初始录入!$M$12="试卷",$A49&lt;&gt;"",AM$6&lt;&gt;""),成绩录入!CK53,"")</f>
        <v/>
      </c>
      <c r="AN49" s="80" t="str">
        <f>IF(AND(初始录入!$M$12="试卷",$A49&lt;&gt;"",AN$6&lt;&gt;""),成绩录入!CL53,"")</f>
        <v/>
      </c>
      <c r="AO49" s="80" t="str">
        <f>IF(AND(初始录入!$M$12="试卷",$A49&lt;&gt;"",AO$6&lt;&gt;""),成绩录入!CM53,"")</f>
        <v/>
      </c>
      <c r="AP49" s="80" t="str">
        <f>IF(AND(初始录入!$M$12="试卷",$A49&lt;&gt;"",AP$6&lt;&gt;""),成绩录入!CN53,"")</f>
        <v/>
      </c>
      <c r="AQ49" s="80" t="str">
        <f>IF(AND(初始录入!$M$12="试卷",$A49&lt;&gt;"",AQ$6&lt;&gt;""),成绩录入!CO53,"")</f>
        <v/>
      </c>
      <c r="AR49" s="80" t="str">
        <f>IF(AND(初始录入!$M$12="试卷",$A49&lt;&gt;"",AR$6&lt;&gt;""),成绩录入!CP53,"")</f>
        <v/>
      </c>
      <c r="AS49" s="80" t="str">
        <f>IF(AND(初始录入!$M$12="试卷",$A49&lt;&gt;"",AS$6&lt;&gt;""),成绩录入!CQ53,"")</f>
        <v/>
      </c>
      <c r="AT49" s="80" t="str">
        <f>IF(AND(初始录入!$M$12="试卷",$A49&lt;&gt;"",AT$6&lt;&gt;""),成绩录入!CR53,"")</f>
        <v/>
      </c>
      <c r="AU49" s="80" t="str">
        <f>IF(AND(初始录入!$M$12="试卷",$A49&lt;&gt;"",AU$6&lt;&gt;""),成绩录入!CS53,"")</f>
        <v/>
      </c>
      <c r="AV49" s="80" t="str">
        <f>IF(AND(初始录入!$M$12="试卷",$A49&lt;&gt;"",AV$6&lt;&gt;""),成绩录入!CT53,"")</f>
        <v/>
      </c>
      <c r="AW49" s="80" t="str">
        <f>IF(AND(初始录入!$M$12="试卷",$A49&lt;&gt;"",AW$6&lt;&gt;""),成绩录入!CU53,"")</f>
        <v/>
      </c>
      <c r="AX49" s="80" t="str">
        <f>IF(AND(初始录入!$M$12="试卷",$A49&lt;&gt;"",AX$6&lt;&gt;""),成绩录入!CV53,"")</f>
        <v/>
      </c>
      <c r="AY49" s="80" t="str">
        <f>IF(AND(初始录入!$M$12="试卷",$A49&lt;&gt;"",AY$6&lt;&gt;""),成绩录入!CW53,"")</f>
        <v/>
      </c>
      <c r="AZ49" s="80" t="str">
        <f>IF(AND(初始录入!$M$12="试卷",$A49&lt;&gt;"",AZ$6&lt;&gt;""),成绩录入!CX53,"")</f>
        <v/>
      </c>
      <c r="BA49" s="80" t="str">
        <f>IF(AND(初始录入!$M$12="试卷",$A49&lt;&gt;"",BA$6&lt;&gt;""),成绩录入!CY53,"")</f>
        <v/>
      </c>
      <c r="BB49" s="80" t="str">
        <f>IF(AND(初始录入!$M$12="试卷",$A49&lt;&gt;"",BB$6&lt;&gt;""),成绩录入!CZ53,"")</f>
        <v/>
      </c>
      <c r="BC49" s="80" t="str">
        <f>IF(AND(初始录入!$M$12="试卷",$A49&lt;&gt;"",BC$6&lt;&gt;""),成绩录入!DA53,"")</f>
        <v/>
      </c>
      <c r="BD49" s="80" t="str">
        <f>IF(AND(初始录入!$M$12="试卷",$A49&lt;&gt;"",BD$6&lt;&gt;""),成绩录入!DB53,"")</f>
        <v/>
      </c>
      <c r="BE49" s="80" t="str">
        <f>IF(AND(初始录入!$M$12="试卷",$A49&lt;&gt;"",BE$6&lt;&gt;""),成绩录入!DC53,"")</f>
        <v/>
      </c>
      <c r="BF49" s="80" t="str">
        <f>IF(AND(初始录入!$M$12="试卷",$A49&lt;&gt;"",BF$6&lt;&gt;""),成绩录入!DD53,"")</f>
        <v/>
      </c>
      <c r="BG49" s="80" t="str">
        <f>IF(AND(初始录入!$M$12="试卷",$A49&lt;&gt;"",BG$6&lt;&gt;""),成绩录入!DE53,"")</f>
        <v/>
      </c>
      <c r="BH49" s="80" t="str">
        <f>IF(AND(初始录入!$M$12="试卷",$A49&lt;&gt;"",BH$6&lt;&gt;""),成绩录入!DF53,"")</f>
        <v/>
      </c>
      <c r="BI49" s="80" t="str">
        <f>IF(AND(初始录入!$M$12="试卷",$A49&lt;&gt;"",BI$6&lt;&gt;""),成绩录入!DG53,"")</f>
        <v/>
      </c>
      <c r="BJ49" s="80" t="str">
        <f>IF(AND(初始录入!$M$12="试卷",$A49&lt;&gt;"",BJ$6&lt;&gt;""),成绩录入!DH53,"")</f>
        <v/>
      </c>
      <c r="BK49" s="80" t="str">
        <f>IF(AND(初始录入!$M$12="试卷",$A49&lt;&gt;"",BK$6&lt;&gt;""),成绩录入!DI53,"")</f>
        <v/>
      </c>
      <c r="BL49" s="80" t="str">
        <f>IF(AND(初始录入!$M$12="试卷",$A49&lt;&gt;"",BL$6&lt;&gt;""),成绩录入!DJ53,"")</f>
        <v/>
      </c>
      <c r="BM49" s="80" t="str">
        <f>IF(AND(初始录入!$M$12="试卷",$A49&lt;&gt;"",BM$6&lt;&gt;""),成绩录入!DK53,"")</f>
        <v/>
      </c>
      <c r="BN49" s="80" t="str">
        <f>IF(AND(初始录入!$M$12="试卷",$A49&lt;&gt;"",BN$6&lt;&gt;""),成绩录入!DL53,"")</f>
        <v/>
      </c>
      <c r="BO49" s="80" t="str">
        <f>IF(AND(初始录入!$M$12="试卷",$A49&lt;&gt;"",BO$6&lt;&gt;""),成绩录入!DM53,"")</f>
        <v/>
      </c>
      <c r="BP49" s="80" t="str">
        <f>IF(AND(初始录入!$M$12="试卷",$A49&lt;&gt;"",BP$6&lt;&gt;""),成绩录入!DN53,"")</f>
        <v/>
      </c>
      <c r="BQ49" s="80" t="str">
        <f>IF(AND(初始录入!$M$12="试卷",$A49&lt;&gt;"",BQ$6&lt;&gt;""),成绩录入!DO53,"")</f>
        <v/>
      </c>
      <c r="BR49" s="80" t="str">
        <f>IF(AND(初始录入!$M$12="试卷",$A49&lt;&gt;"",BR$6&lt;&gt;""),成绩录入!DP53,"")</f>
        <v/>
      </c>
      <c r="BS49" s="80" t="str">
        <f>IF(AND(初始录入!$M$12="试卷",$A49&lt;&gt;"",BS$6&lt;&gt;""),成绩录入!DQ53,"")</f>
        <v/>
      </c>
      <c r="BT49" s="80" t="str">
        <f>IF(AND(初始录入!$M$12="试卷",$A49&lt;&gt;"",BT$6&lt;&gt;""),成绩录入!DR53,"")</f>
        <v/>
      </c>
      <c r="BU49" s="80" t="str">
        <f>IF(AND(初始录入!$M$12="试卷",$A49&lt;&gt;"",BU$6&lt;&gt;""),成绩录入!DS53,"")</f>
        <v/>
      </c>
      <c r="BV49" s="80" t="str">
        <f>IF(AND(初始录入!$M$12="试卷",$A49&lt;&gt;"",BV$6&lt;&gt;""),成绩录入!DT53,"")</f>
        <v/>
      </c>
      <c r="BW49" s="80" t="str">
        <f>IF(AND(初始录入!$M$12="试卷",$A49&lt;&gt;"",BW$6&lt;&gt;""),成绩录入!DU53,"")</f>
        <v/>
      </c>
      <c r="BX49" s="80" t="str">
        <f>IF(AND(初始录入!$M$12="试卷",$A49&lt;&gt;"",BX$6&lt;&gt;""),成绩录入!DV53,"")</f>
        <v/>
      </c>
      <c r="BY49" s="80" t="str">
        <f>IF(AND(初始录入!$M$12="试卷",$A49&lt;&gt;"",BY$6&lt;&gt;""),成绩录入!DW53,"")</f>
        <v/>
      </c>
      <c r="BZ49" s="80" t="str">
        <f>IF(AND(初始录入!$M$12="试卷",$A49&lt;&gt;"",BZ$6&lt;&gt;""),成绩录入!DX53,"")</f>
        <v/>
      </c>
      <c r="CA49" s="80" t="str">
        <f>IF(AND(初始录入!$M$12="试卷",$A49&lt;&gt;"",CA$6&lt;&gt;""),成绩录入!DY53,"")</f>
        <v/>
      </c>
      <c r="CB49" s="80" t="str">
        <f>IF(AND(初始录入!$M$12="试卷",$A49&lt;&gt;"",CB$6&lt;&gt;""),成绩录入!DZ53,"")</f>
        <v/>
      </c>
      <c r="CC49" s="80" t="str">
        <f>IF(AND(初始录入!$M$12="试卷",$A49&lt;&gt;"",CC$6&lt;&gt;""),成绩录入!EA53,"")</f>
        <v/>
      </c>
      <c r="CD49" s="80" t="str">
        <f>IF(AND(初始录入!$M$12="试卷",$A49&lt;&gt;"",CD$6&lt;&gt;""),成绩录入!EB53,"")</f>
        <v/>
      </c>
      <c r="CE49" s="80" t="str">
        <f>IF(AND(初始录入!$M$12="试卷",$A49&lt;&gt;"",CE$6&lt;&gt;""),成绩录入!EC53,"")</f>
        <v/>
      </c>
      <c r="CF49" s="80" t="str">
        <f>IF(AND(初始录入!$M$12="试卷",$A49&lt;&gt;"",CF$6&lt;&gt;""),成绩录入!ED53,"")</f>
        <v/>
      </c>
      <c r="CG49" s="80" t="str">
        <f>IF(AND(初始录入!$M$12="试卷",$A49&lt;&gt;"",CG$6&lt;&gt;""),成绩录入!EE53,"")</f>
        <v/>
      </c>
      <c r="CH49" s="80" t="str">
        <f>IF(AND(初始录入!$M$12="试卷",$A49&lt;&gt;"",CH$6&lt;&gt;""),成绩录入!EF53,"")</f>
        <v/>
      </c>
      <c r="CI49" s="80" t="str">
        <f>IF(AND(初始录入!$M$12="试卷",$A49&lt;&gt;"",CI$6&lt;&gt;""),成绩录入!EG53,"")</f>
        <v/>
      </c>
      <c r="CJ49" s="80" t="str">
        <f>IF(AND(初始录入!$M$12="试卷",$A49&lt;&gt;"",CJ$6&lt;&gt;""),成绩录入!EH53,"")</f>
        <v/>
      </c>
      <c r="CK49" s="80" t="str">
        <f>IF(AND(初始录入!$M$12="试卷",$A49&lt;&gt;"",CK$6&lt;&gt;""),成绩录入!EI53,"")</f>
        <v/>
      </c>
      <c r="CL49" s="80" t="str">
        <f>IF(AND(初始录入!$M$12="试卷",$A49&lt;&gt;"",CL$6&lt;&gt;""),成绩录入!EJ53,"")</f>
        <v/>
      </c>
      <c r="CM49" s="80" t="str">
        <f>IF(AND(初始录入!$M$12="试卷",$A49&lt;&gt;"",CM$6&lt;&gt;""),成绩录入!EK53,"")</f>
        <v/>
      </c>
      <c r="CN49" s="80" t="str">
        <f>IF(AND(初始录入!$M$12="试卷",$A49&lt;&gt;"",CN$6&lt;&gt;""),成绩录入!EL53,"")</f>
        <v/>
      </c>
      <c r="CO49" s="80" t="str">
        <f>IF(AND(初始录入!$M$12="试卷",$A49&lt;&gt;"",CO$6&lt;&gt;""),成绩录入!EM53,"")</f>
        <v/>
      </c>
      <c r="CP49" s="80" t="str">
        <f>IF(AND(初始录入!$M$12="试卷",$A49&lt;&gt;"",CP$6&lt;&gt;""),成绩录入!EN53,"")</f>
        <v/>
      </c>
      <c r="CQ49" s="80" t="str">
        <f>IF(AND(初始录入!$M$12="试卷",$A49&lt;&gt;"",CQ$6&lt;&gt;""),成绩录入!EO53,"")</f>
        <v/>
      </c>
      <c r="CR49" s="80" t="str">
        <f>IF(AND(初始录入!$M$12="试卷",$A49&lt;&gt;"",CR$6&lt;&gt;""),成绩录入!EP53,"")</f>
        <v/>
      </c>
      <c r="CS49" s="80" t="str">
        <f>IF(AND(初始录入!$M$12="试卷",$A49&lt;&gt;"",CS$6&lt;&gt;""),成绩录入!EQ53,"")</f>
        <v/>
      </c>
      <c r="CT49" s="80" t="str">
        <f>IF(AND(初始录入!$M$12="试卷",$A49&lt;&gt;"",CT$6&lt;&gt;""),成绩录入!ER53,"")</f>
        <v/>
      </c>
      <c r="CU49" s="80" t="str">
        <f>IF(AND(初始录入!$M$12="试卷",$A49&lt;&gt;"",CU$6&lt;&gt;""),成绩录入!ES53,"")</f>
        <v/>
      </c>
      <c r="CV49" s="80" t="str">
        <f>IF(AND(初始录入!$M$12="试卷",$A49&lt;&gt;"",CV$6&lt;&gt;""),成绩录入!ET53,"")</f>
        <v/>
      </c>
      <c r="CW49" s="80" t="str">
        <f>IF(AND(初始录入!$M$12="试卷",$A49&lt;&gt;"",CW$6&lt;&gt;""),成绩录入!EU53,"")</f>
        <v/>
      </c>
      <c r="CX49" s="80" t="str">
        <f>IF(AND(初始录入!$M$12="试卷",$A49&lt;&gt;"",CX$6&lt;&gt;""),成绩录入!EV53,"")</f>
        <v/>
      </c>
      <c r="CY49" s="80" t="str">
        <f>IF(AND(初始录入!$M$12="试卷",$A49&lt;&gt;"",CY$6&lt;&gt;""),成绩录入!EW53,"")</f>
        <v/>
      </c>
      <c r="CZ49" s="80" t="str">
        <f>IF(AND(初始录入!$M$12="试卷",$A49&lt;&gt;"",CZ$6&lt;&gt;""),成绩录入!EX53,"")</f>
        <v/>
      </c>
    </row>
    <row r="50" s="125" customFormat="1" ht="24.95" customHeight="1" spans="1:104">
      <c r="A50" s="80" t="str">
        <f>IF(初始录入!$M$12="试卷",初始录入!A56,"")</f>
        <v/>
      </c>
      <c r="B50" s="80" t="str">
        <f>IF(AND(初始录入!$M$12="试卷",$A50&lt;&gt;""),初始录入!B56,"")</f>
        <v/>
      </c>
      <c r="C50" s="80" t="str">
        <f>IF(AND(初始录入!$M$12="试卷",$A50&lt;&gt;""),初始录入!C56,"")</f>
        <v/>
      </c>
      <c r="D50" s="80" t="str">
        <f t="shared" si="0"/>
        <v/>
      </c>
      <c r="E50" s="80" t="str">
        <f>IF(AND(初始录入!$M$12="试卷",$A50&lt;&gt;"",E$6&lt;&gt;""),成绩录入!BC54,"")</f>
        <v/>
      </c>
      <c r="F50" s="80" t="str">
        <f>IF(AND(初始录入!$M$12="试卷",$A50&lt;&gt;"",F$6&lt;&gt;""),成绩录入!BD54,"")</f>
        <v/>
      </c>
      <c r="G50" s="80" t="str">
        <f>IF(AND(初始录入!$M$12="试卷",$A50&lt;&gt;"",G$6&lt;&gt;""),成绩录入!BE54,"")</f>
        <v/>
      </c>
      <c r="H50" s="80" t="str">
        <f>IF(AND(初始录入!$M$12="试卷",$A50&lt;&gt;"",H$6&lt;&gt;""),成绩录入!BF54,"")</f>
        <v/>
      </c>
      <c r="I50" s="80" t="str">
        <f>IF(AND(初始录入!$M$12="试卷",$A50&lt;&gt;"",I$6&lt;&gt;""),成绩录入!BG54,"")</f>
        <v/>
      </c>
      <c r="J50" s="80" t="str">
        <f>IF(AND(初始录入!$M$12="试卷",$A50&lt;&gt;"",J$6&lt;&gt;""),成绩录入!BH54,"")</f>
        <v/>
      </c>
      <c r="K50" s="80" t="str">
        <f>IF(AND(初始录入!$M$12="试卷",$A50&lt;&gt;"",K$6&lt;&gt;""),成绩录入!BI54,"")</f>
        <v/>
      </c>
      <c r="L50" s="80" t="str">
        <f>IF(AND(初始录入!$M$12="试卷",$A50&lt;&gt;"",L$6&lt;&gt;""),成绩录入!BJ54,"")</f>
        <v/>
      </c>
      <c r="M50" s="80" t="str">
        <f>IF(AND(初始录入!$M$12="试卷",$A50&lt;&gt;"",M$6&lt;&gt;""),成绩录入!BK54,"")</f>
        <v/>
      </c>
      <c r="N50" s="80" t="str">
        <f>IF(AND(初始录入!$M$12="试卷",$A50&lt;&gt;"",N$6&lt;&gt;""),成绩录入!BL54,"")</f>
        <v/>
      </c>
      <c r="O50" s="80" t="str">
        <f>IF(AND(初始录入!$M$12="试卷",$A50&lt;&gt;"",O$6&lt;&gt;""),成绩录入!BM54,"")</f>
        <v/>
      </c>
      <c r="P50" s="80" t="str">
        <f>IF(AND(初始录入!$M$12="试卷",$A50&lt;&gt;"",P$6&lt;&gt;""),成绩录入!BN54,"")</f>
        <v/>
      </c>
      <c r="Q50" s="80" t="str">
        <f>IF(AND(初始录入!$M$12="试卷",$A50&lt;&gt;"",Q$6&lt;&gt;""),成绩录入!BO54,"")</f>
        <v/>
      </c>
      <c r="R50" s="80" t="str">
        <f>IF(AND(初始录入!$M$12="试卷",$A50&lt;&gt;"",R$6&lt;&gt;""),成绩录入!BP54,"")</f>
        <v/>
      </c>
      <c r="S50" s="80" t="str">
        <f>IF(AND(初始录入!$M$12="试卷",$A50&lt;&gt;"",S$6&lt;&gt;""),成绩录入!BQ54,"")</f>
        <v/>
      </c>
      <c r="T50" s="80" t="str">
        <f>IF(AND(初始录入!$M$12="试卷",$A50&lt;&gt;"",T$6&lt;&gt;""),成绩录入!BR54,"")</f>
        <v/>
      </c>
      <c r="U50" s="80" t="str">
        <f>IF(AND(初始录入!$M$12="试卷",$A50&lt;&gt;"",U$6&lt;&gt;""),成绩录入!BS54,"")</f>
        <v/>
      </c>
      <c r="V50" s="80" t="str">
        <f>IF(AND(初始录入!$M$12="试卷",$A50&lt;&gt;"",V$6&lt;&gt;""),成绩录入!BT54,"")</f>
        <v/>
      </c>
      <c r="W50" s="80" t="str">
        <f>IF(AND(初始录入!$M$12="试卷",$A50&lt;&gt;"",W$6&lt;&gt;""),成绩录入!BU54,"")</f>
        <v/>
      </c>
      <c r="X50" s="80" t="str">
        <f>IF(AND(初始录入!$M$12="试卷",$A50&lt;&gt;"",X$6&lt;&gt;""),成绩录入!BV54,"")</f>
        <v/>
      </c>
      <c r="Y50" s="80" t="str">
        <f>IF(AND(初始录入!$M$12="试卷",$A50&lt;&gt;"",Y$6&lt;&gt;""),成绩录入!BW54,"")</f>
        <v/>
      </c>
      <c r="Z50" s="80" t="str">
        <f>IF(AND(初始录入!$M$12="试卷",$A50&lt;&gt;"",Z$6&lt;&gt;""),成绩录入!BX54,"")</f>
        <v/>
      </c>
      <c r="AA50" s="80" t="str">
        <f>IF(AND(初始录入!$M$12="试卷",$A50&lt;&gt;"",AA$6&lt;&gt;""),成绩录入!BY54,"")</f>
        <v/>
      </c>
      <c r="AB50" s="80" t="str">
        <f>IF(AND(初始录入!$M$12="试卷",$A50&lt;&gt;"",AB$6&lt;&gt;""),成绩录入!BZ54,"")</f>
        <v/>
      </c>
      <c r="AC50" s="80" t="str">
        <f>IF(AND(初始录入!$M$12="试卷",$A50&lt;&gt;"",AC$6&lt;&gt;""),成绩录入!CA54,"")</f>
        <v/>
      </c>
      <c r="AD50" s="80" t="str">
        <f>IF(AND(初始录入!$M$12="试卷",$A50&lt;&gt;"",AD$6&lt;&gt;""),成绩录入!CB54,"")</f>
        <v/>
      </c>
      <c r="AE50" s="80" t="str">
        <f>IF(AND(初始录入!$M$12="试卷",$A50&lt;&gt;"",AE$6&lt;&gt;""),成绩录入!CC54,"")</f>
        <v/>
      </c>
      <c r="AF50" s="80" t="str">
        <f>IF(AND(初始录入!$M$12="试卷",$A50&lt;&gt;"",AF$6&lt;&gt;""),成绩录入!CD54,"")</f>
        <v/>
      </c>
      <c r="AG50" s="80" t="str">
        <f>IF(AND(初始录入!$M$12="试卷",$A50&lt;&gt;"",AG$6&lt;&gt;""),成绩录入!CE54,"")</f>
        <v/>
      </c>
      <c r="AH50" s="80" t="str">
        <f>IF(AND(初始录入!$M$12="试卷",$A50&lt;&gt;"",AH$6&lt;&gt;""),成绩录入!CF54,"")</f>
        <v/>
      </c>
      <c r="AI50" s="80" t="str">
        <f>IF(AND(初始录入!$M$12="试卷",$A50&lt;&gt;"",AI$6&lt;&gt;""),成绩录入!CG54,"")</f>
        <v/>
      </c>
      <c r="AJ50" s="80" t="str">
        <f>IF(AND(初始录入!$M$12="试卷",$A50&lt;&gt;"",AJ$6&lt;&gt;""),成绩录入!CH54,"")</f>
        <v/>
      </c>
      <c r="AK50" s="80" t="str">
        <f>IF(AND(初始录入!$M$12="试卷",$A50&lt;&gt;"",AK$6&lt;&gt;""),成绩录入!CI54,"")</f>
        <v/>
      </c>
      <c r="AL50" s="80" t="str">
        <f>IF(AND(初始录入!$M$12="试卷",$A50&lt;&gt;"",AL$6&lt;&gt;""),成绩录入!CJ54,"")</f>
        <v/>
      </c>
      <c r="AM50" s="80" t="str">
        <f>IF(AND(初始录入!$M$12="试卷",$A50&lt;&gt;"",AM$6&lt;&gt;""),成绩录入!CK54,"")</f>
        <v/>
      </c>
      <c r="AN50" s="80" t="str">
        <f>IF(AND(初始录入!$M$12="试卷",$A50&lt;&gt;"",AN$6&lt;&gt;""),成绩录入!CL54,"")</f>
        <v/>
      </c>
      <c r="AO50" s="80" t="str">
        <f>IF(AND(初始录入!$M$12="试卷",$A50&lt;&gt;"",AO$6&lt;&gt;""),成绩录入!CM54,"")</f>
        <v/>
      </c>
      <c r="AP50" s="80" t="str">
        <f>IF(AND(初始录入!$M$12="试卷",$A50&lt;&gt;"",AP$6&lt;&gt;""),成绩录入!CN54,"")</f>
        <v/>
      </c>
      <c r="AQ50" s="80" t="str">
        <f>IF(AND(初始录入!$M$12="试卷",$A50&lt;&gt;"",AQ$6&lt;&gt;""),成绩录入!CO54,"")</f>
        <v/>
      </c>
      <c r="AR50" s="80" t="str">
        <f>IF(AND(初始录入!$M$12="试卷",$A50&lt;&gt;"",AR$6&lt;&gt;""),成绩录入!CP54,"")</f>
        <v/>
      </c>
      <c r="AS50" s="80" t="str">
        <f>IF(AND(初始录入!$M$12="试卷",$A50&lt;&gt;"",AS$6&lt;&gt;""),成绩录入!CQ54,"")</f>
        <v/>
      </c>
      <c r="AT50" s="80" t="str">
        <f>IF(AND(初始录入!$M$12="试卷",$A50&lt;&gt;"",AT$6&lt;&gt;""),成绩录入!CR54,"")</f>
        <v/>
      </c>
      <c r="AU50" s="80" t="str">
        <f>IF(AND(初始录入!$M$12="试卷",$A50&lt;&gt;"",AU$6&lt;&gt;""),成绩录入!CS54,"")</f>
        <v/>
      </c>
      <c r="AV50" s="80" t="str">
        <f>IF(AND(初始录入!$M$12="试卷",$A50&lt;&gt;"",AV$6&lt;&gt;""),成绩录入!CT54,"")</f>
        <v/>
      </c>
      <c r="AW50" s="80" t="str">
        <f>IF(AND(初始录入!$M$12="试卷",$A50&lt;&gt;"",AW$6&lt;&gt;""),成绩录入!CU54,"")</f>
        <v/>
      </c>
      <c r="AX50" s="80" t="str">
        <f>IF(AND(初始录入!$M$12="试卷",$A50&lt;&gt;"",AX$6&lt;&gt;""),成绩录入!CV54,"")</f>
        <v/>
      </c>
      <c r="AY50" s="80" t="str">
        <f>IF(AND(初始录入!$M$12="试卷",$A50&lt;&gt;"",AY$6&lt;&gt;""),成绩录入!CW54,"")</f>
        <v/>
      </c>
      <c r="AZ50" s="80" t="str">
        <f>IF(AND(初始录入!$M$12="试卷",$A50&lt;&gt;"",AZ$6&lt;&gt;""),成绩录入!CX54,"")</f>
        <v/>
      </c>
      <c r="BA50" s="80" t="str">
        <f>IF(AND(初始录入!$M$12="试卷",$A50&lt;&gt;"",BA$6&lt;&gt;""),成绩录入!CY54,"")</f>
        <v/>
      </c>
      <c r="BB50" s="80" t="str">
        <f>IF(AND(初始录入!$M$12="试卷",$A50&lt;&gt;"",BB$6&lt;&gt;""),成绩录入!CZ54,"")</f>
        <v/>
      </c>
      <c r="BC50" s="80" t="str">
        <f>IF(AND(初始录入!$M$12="试卷",$A50&lt;&gt;"",BC$6&lt;&gt;""),成绩录入!DA54,"")</f>
        <v/>
      </c>
      <c r="BD50" s="80" t="str">
        <f>IF(AND(初始录入!$M$12="试卷",$A50&lt;&gt;"",BD$6&lt;&gt;""),成绩录入!DB54,"")</f>
        <v/>
      </c>
      <c r="BE50" s="80" t="str">
        <f>IF(AND(初始录入!$M$12="试卷",$A50&lt;&gt;"",BE$6&lt;&gt;""),成绩录入!DC54,"")</f>
        <v/>
      </c>
      <c r="BF50" s="80" t="str">
        <f>IF(AND(初始录入!$M$12="试卷",$A50&lt;&gt;"",BF$6&lt;&gt;""),成绩录入!DD54,"")</f>
        <v/>
      </c>
      <c r="BG50" s="80" t="str">
        <f>IF(AND(初始录入!$M$12="试卷",$A50&lt;&gt;"",BG$6&lt;&gt;""),成绩录入!DE54,"")</f>
        <v/>
      </c>
      <c r="BH50" s="80" t="str">
        <f>IF(AND(初始录入!$M$12="试卷",$A50&lt;&gt;"",BH$6&lt;&gt;""),成绩录入!DF54,"")</f>
        <v/>
      </c>
      <c r="BI50" s="80" t="str">
        <f>IF(AND(初始录入!$M$12="试卷",$A50&lt;&gt;"",BI$6&lt;&gt;""),成绩录入!DG54,"")</f>
        <v/>
      </c>
      <c r="BJ50" s="80" t="str">
        <f>IF(AND(初始录入!$M$12="试卷",$A50&lt;&gt;"",BJ$6&lt;&gt;""),成绩录入!DH54,"")</f>
        <v/>
      </c>
      <c r="BK50" s="80" t="str">
        <f>IF(AND(初始录入!$M$12="试卷",$A50&lt;&gt;"",BK$6&lt;&gt;""),成绩录入!DI54,"")</f>
        <v/>
      </c>
      <c r="BL50" s="80" t="str">
        <f>IF(AND(初始录入!$M$12="试卷",$A50&lt;&gt;"",BL$6&lt;&gt;""),成绩录入!DJ54,"")</f>
        <v/>
      </c>
      <c r="BM50" s="80" t="str">
        <f>IF(AND(初始录入!$M$12="试卷",$A50&lt;&gt;"",BM$6&lt;&gt;""),成绩录入!DK54,"")</f>
        <v/>
      </c>
      <c r="BN50" s="80" t="str">
        <f>IF(AND(初始录入!$M$12="试卷",$A50&lt;&gt;"",BN$6&lt;&gt;""),成绩录入!DL54,"")</f>
        <v/>
      </c>
      <c r="BO50" s="80" t="str">
        <f>IF(AND(初始录入!$M$12="试卷",$A50&lt;&gt;"",BO$6&lt;&gt;""),成绩录入!DM54,"")</f>
        <v/>
      </c>
      <c r="BP50" s="80" t="str">
        <f>IF(AND(初始录入!$M$12="试卷",$A50&lt;&gt;"",BP$6&lt;&gt;""),成绩录入!DN54,"")</f>
        <v/>
      </c>
      <c r="BQ50" s="80" t="str">
        <f>IF(AND(初始录入!$M$12="试卷",$A50&lt;&gt;"",BQ$6&lt;&gt;""),成绩录入!DO54,"")</f>
        <v/>
      </c>
      <c r="BR50" s="80" t="str">
        <f>IF(AND(初始录入!$M$12="试卷",$A50&lt;&gt;"",BR$6&lt;&gt;""),成绩录入!DP54,"")</f>
        <v/>
      </c>
      <c r="BS50" s="80" t="str">
        <f>IF(AND(初始录入!$M$12="试卷",$A50&lt;&gt;"",BS$6&lt;&gt;""),成绩录入!DQ54,"")</f>
        <v/>
      </c>
      <c r="BT50" s="80" t="str">
        <f>IF(AND(初始录入!$M$12="试卷",$A50&lt;&gt;"",BT$6&lt;&gt;""),成绩录入!DR54,"")</f>
        <v/>
      </c>
      <c r="BU50" s="80" t="str">
        <f>IF(AND(初始录入!$M$12="试卷",$A50&lt;&gt;"",BU$6&lt;&gt;""),成绩录入!DS54,"")</f>
        <v/>
      </c>
      <c r="BV50" s="80" t="str">
        <f>IF(AND(初始录入!$M$12="试卷",$A50&lt;&gt;"",BV$6&lt;&gt;""),成绩录入!DT54,"")</f>
        <v/>
      </c>
      <c r="BW50" s="80" t="str">
        <f>IF(AND(初始录入!$M$12="试卷",$A50&lt;&gt;"",BW$6&lt;&gt;""),成绩录入!DU54,"")</f>
        <v/>
      </c>
      <c r="BX50" s="80" t="str">
        <f>IF(AND(初始录入!$M$12="试卷",$A50&lt;&gt;"",BX$6&lt;&gt;""),成绩录入!DV54,"")</f>
        <v/>
      </c>
      <c r="BY50" s="80" t="str">
        <f>IF(AND(初始录入!$M$12="试卷",$A50&lt;&gt;"",BY$6&lt;&gt;""),成绩录入!DW54,"")</f>
        <v/>
      </c>
      <c r="BZ50" s="80" t="str">
        <f>IF(AND(初始录入!$M$12="试卷",$A50&lt;&gt;"",BZ$6&lt;&gt;""),成绩录入!DX54,"")</f>
        <v/>
      </c>
      <c r="CA50" s="80" t="str">
        <f>IF(AND(初始录入!$M$12="试卷",$A50&lt;&gt;"",CA$6&lt;&gt;""),成绩录入!DY54,"")</f>
        <v/>
      </c>
      <c r="CB50" s="80" t="str">
        <f>IF(AND(初始录入!$M$12="试卷",$A50&lt;&gt;"",CB$6&lt;&gt;""),成绩录入!DZ54,"")</f>
        <v/>
      </c>
      <c r="CC50" s="80" t="str">
        <f>IF(AND(初始录入!$M$12="试卷",$A50&lt;&gt;"",CC$6&lt;&gt;""),成绩录入!EA54,"")</f>
        <v/>
      </c>
      <c r="CD50" s="80" t="str">
        <f>IF(AND(初始录入!$M$12="试卷",$A50&lt;&gt;"",CD$6&lt;&gt;""),成绩录入!EB54,"")</f>
        <v/>
      </c>
      <c r="CE50" s="80" t="str">
        <f>IF(AND(初始录入!$M$12="试卷",$A50&lt;&gt;"",CE$6&lt;&gt;""),成绩录入!EC54,"")</f>
        <v/>
      </c>
      <c r="CF50" s="80" t="str">
        <f>IF(AND(初始录入!$M$12="试卷",$A50&lt;&gt;"",CF$6&lt;&gt;""),成绩录入!ED54,"")</f>
        <v/>
      </c>
      <c r="CG50" s="80" t="str">
        <f>IF(AND(初始录入!$M$12="试卷",$A50&lt;&gt;"",CG$6&lt;&gt;""),成绩录入!EE54,"")</f>
        <v/>
      </c>
      <c r="CH50" s="80" t="str">
        <f>IF(AND(初始录入!$M$12="试卷",$A50&lt;&gt;"",CH$6&lt;&gt;""),成绩录入!EF54,"")</f>
        <v/>
      </c>
      <c r="CI50" s="80" t="str">
        <f>IF(AND(初始录入!$M$12="试卷",$A50&lt;&gt;"",CI$6&lt;&gt;""),成绩录入!EG54,"")</f>
        <v/>
      </c>
      <c r="CJ50" s="80" t="str">
        <f>IF(AND(初始录入!$M$12="试卷",$A50&lt;&gt;"",CJ$6&lt;&gt;""),成绩录入!EH54,"")</f>
        <v/>
      </c>
      <c r="CK50" s="80" t="str">
        <f>IF(AND(初始录入!$M$12="试卷",$A50&lt;&gt;"",CK$6&lt;&gt;""),成绩录入!EI54,"")</f>
        <v/>
      </c>
      <c r="CL50" s="80" t="str">
        <f>IF(AND(初始录入!$M$12="试卷",$A50&lt;&gt;"",CL$6&lt;&gt;""),成绩录入!EJ54,"")</f>
        <v/>
      </c>
      <c r="CM50" s="80" t="str">
        <f>IF(AND(初始录入!$M$12="试卷",$A50&lt;&gt;"",CM$6&lt;&gt;""),成绩录入!EK54,"")</f>
        <v/>
      </c>
      <c r="CN50" s="80" t="str">
        <f>IF(AND(初始录入!$M$12="试卷",$A50&lt;&gt;"",CN$6&lt;&gt;""),成绩录入!EL54,"")</f>
        <v/>
      </c>
      <c r="CO50" s="80" t="str">
        <f>IF(AND(初始录入!$M$12="试卷",$A50&lt;&gt;"",CO$6&lt;&gt;""),成绩录入!EM54,"")</f>
        <v/>
      </c>
      <c r="CP50" s="80" t="str">
        <f>IF(AND(初始录入!$M$12="试卷",$A50&lt;&gt;"",CP$6&lt;&gt;""),成绩录入!EN54,"")</f>
        <v/>
      </c>
      <c r="CQ50" s="80" t="str">
        <f>IF(AND(初始录入!$M$12="试卷",$A50&lt;&gt;"",CQ$6&lt;&gt;""),成绩录入!EO54,"")</f>
        <v/>
      </c>
      <c r="CR50" s="80" t="str">
        <f>IF(AND(初始录入!$M$12="试卷",$A50&lt;&gt;"",CR$6&lt;&gt;""),成绩录入!EP54,"")</f>
        <v/>
      </c>
      <c r="CS50" s="80" t="str">
        <f>IF(AND(初始录入!$M$12="试卷",$A50&lt;&gt;"",CS$6&lt;&gt;""),成绩录入!EQ54,"")</f>
        <v/>
      </c>
      <c r="CT50" s="80" t="str">
        <f>IF(AND(初始录入!$M$12="试卷",$A50&lt;&gt;"",CT$6&lt;&gt;""),成绩录入!ER54,"")</f>
        <v/>
      </c>
      <c r="CU50" s="80" t="str">
        <f>IF(AND(初始录入!$M$12="试卷",$A50&lt;&gt;"",CU$6&lt;&gt;""),成绩录入!ES54,"")</f>
        <v/>
      </c>
      <c r="CV50" s="80" t="str">
        <f>IF(AND(初始录入!$M$12="试卷",$A50&lt;&gt;"",CV$6&lt;&gt;""),成绩录入!ET54,"")</f>
        <v/>
      </c>
      <c r="CW50" s="80" t="str">
        <f>IF(AND(初始录入!$M$12="试卷",$A50&lt;&gt;"",CW$6&lt;&gt;""),成绩录入!EU54,"")</f>
        <v/>
      </c>
      <c r="CX50" s="80" t="str">
        <f>IF(AND(初始录入!$M$12="试卷",$A50&lt;&gt;"",CX$6&lt;&gt;""),成绩录入!EV54,"")</f>
        <v/>
      </c>
      <c r="CY50" s="80" t="str">
        <f>IF(AND(初始录入!$M$12="试卷",$A50&lt;&gt;"",CY$6&lt;&gt;""),成绩录入!EW54,"")</f>
        <v/>
      </c>
      <c r="CZ50" s="80" t="str">
        <f>IF(AND(初始录入!$M$12="试卷",$A50&lt;&gt;"",CZ$6&lt;&gt;""),成绩录入!EX54,"")</f>
        <v/>
      </c>
    </row>
    <row r="51" s="125" customFormat="1" ht="24.95" customHeight="1" spans="1:104">
      <c r="A51" s="80" t="str">
        <f>IF(初始录入!$M$12="试卷",初始录入!A57,"")</f>
        <v/>
      </c>
      <c r="B51" s="80" t="str">
        <f>IF(AND(初始录入!$M$12="试卷",$A51&lt;&gt;""),初始录入!B57,"")</f>
        <v/>
      </c>
      <c r="C51" s="80" t="str">
        <f>IF(AND(初始录入!$M$12="试卷",$A51&lt;&gt;""),初始录入!C57,"")</f>
        <v/>
      </c>
      <c r="D51" s="80" t="str">
        <f t="shared" si="0"/>
        <v/>
      </c>
      <c r="E51" s="80" t="str">
        <f>IF(AND(初始录入!$M$12="试卷",$A51&lt;&gt;"",E$6&lt;&gt;""),成绩录入!BC55,"")</f>
        <v/>
      </c>
      <c r="F51" s="80" t="str">
        <f>IF(AND(初始录入!$M$12="试卷",$A51&lt;&gt;"",F$6&lt;&gt;""),成绩录入!BD55,"")</f>
        <v/>
      </c>
      <c r="G51" s="80" t="str">
        <f>IF(AND(初始录入!$M$12="试卷",$A51&lt;&gt;"",G$6&lt;&gt;""),成绩录入!BE55,"")</f>
        <v/>
      </c>
      <c r="H51" s="80" t="str">
        <f>IF(AND(初始录入!$M$12="试卷",$A51&lt;&gt;"",H$6&lt;&gt;""),成绩录入!BF55,"")</f>
        <v/>
      </c>
      <c r="I51" s="80" t="str">
        <f>IF(AND(初始录入!$M$12="试卷",$A51&lt;&gt;"",I$6&lt;&gt;""),成绩录入!BG55,"")</f>
        <v/>
      </c>
      <c r="J51" s="80" t="str">
        <f>IF(AND(初始录入!$M$12="试卷",$A51&lt;&gt;"",J$6&lt;&gt;""),成绩录入!BH55,"")</f>
        <v/>
      </c>
      <c r="K51" s="80" t="str">
        <f>IF(AND(初始录入!$M$12="试卷",$A51&lt;&gt;"",K$6&lt;&gt;""),成绩录入!BI55,"")</f>
        <v/>
      </c>
      <c r="L51" s="80" t="str">
        <f>IF(AND(初始录入!$M$12="试卷",$A51&lt;&gt;"",L$6&lt;&gt;""),成绩录入!BJ55,"")</f>
        <v/>
      </c>
      <c r="M51" s="80" t="str">
        <f>IF(AND(初始录入!$M$12="试卷",$A51&lt;&gt;"",M$6&lt;&gt;""),成绩录入!BK55,"")</f>
        <v/>
      </c>
      <c r="N51" s="80" t="str">
        <f>IF(AND(初始录入!$M$12="试卷",$A51&lt;&gt;"",N$6&lt;&gt;""),成绩录入!BL55,"")</f>
        <v/>
      </c>
      <c r="O51" s="80" t="str">
        <f>IF(AND(初始录入!$M$12="试卷",$A51&lt;&gt;"",O$6&lt;&gt;""),成绩录入!BM55,"")</f>
        <v/>
      </c>
      <c r="P51" s="80" t="str">
        <f>IF(AND(初始录入!$M$12="试卷",$A51&lt;&gt;"",P$6&lt;&gt;""),成绩录入!BN55,"")</f>
        <v/>
      </c>
      <c r="Q51" s="80" t="str">
        <f>IF(AND(初始录入!$M$12="试卷",$A51&lt;&gt;"",Q$6&lt;&gt;""),成绩录入!BO55,"")</f>
        <v/>
      </c>
      <c r="R51" s="80" t="str">
        <f>IF(AND(初始录入!$M$12="试卷",$A51&lt;&gt;"",R$6&lt;&gt;""),成绩录入!BP55,"")</f>
        <v/>
      </c>
      <c r="S51" s="80" t="str">
        <f>IF(AND(初始录入!$M$12="试卷",$A51&lt;&gt;"",S$6&lt;&gt;""),成绩录入!BQ55,"")</f>
        <v/>
      </c>
      <c r="T51" s="80" t="str">
        <f>IF(AND(初始录入!$M$12="试卷",$A51&lt;&gt;"",T$6&lt;&gt;""),成绩录入!BR55,"")</f>
        <v/>
      </c>
      <c r="U51" s="80" t="str">
        <f>IF(AND(初始录入!$M$12="试卷",$A51&lt;&gt;"",U$6&lt;&gt;""),成绩录入!BS55,"")</f>
        <v/>
      </c>
      <c r="V51" s="80" t="str">
        <f>IF(AND(初始录入!$M$12="试卷",$A51&lt;&gt;"",V$6&lt;&gt;""),成绩录入!BT55,"")</f>
        <v/>
      </c>
      <c r="W51" s="80" t="str">
        <f>IF(AND(初始录入!$M$12="试卷",$A51&lt;&gt;"",W$6&lt;&gt;""),成绩录入!BU55,"")</f>
        <v/>
      </c>
      <c r="X51" s="80" t="str">
        <f>IF(AND(初始录入!$M$12="试卷",$A51&lt;&gt;"",X$6&lt;&gt;""),成绩录入!BV55,"")</f>
        <v/>
      </c>
      <c r="Y51" s="80" t="str">
        <f>IF(AND(初始录入!$M$12="试卷",$A51&lt;&gt;"",Y$6&lt;&gt;""),成绩录入!BW55,"")</f>
        <v/>
      </c>
      <c r="Z51" s="80" t="str">
        <f>IF(AND(初始录入!$M$12="试卷",$A51&lt;&gt;"",Z$6&lt;&gt;""),成绩录入!BX55,"")</f>
        <v/>
      </c>
      <c r="AA51" s="80" t="str">
        <f>IF(AND(初始录入!$M$12="试卷",$A51&lt;&gt;"",AA$6&lt;&gt;""),成绩录入!BY55,"")</f>
        <v/>
      </c>
      <c r="AB51" s="80" t="str">
        <f>IF(AND(初始录入!$M$12="试卷",$A51&lt;&gt;"",AB$6&lt;&gt;""),成绩录入!BZ55,"")</f>
        <v/>
      </c>
      <c r="AC51" s="80" t="str">
        <f>IF(AND(初始录入!$M$12="试卷",$A51&lt;&gt;"",AC$6&lt;&gt;""),成绩录入!CA55,"")</f>
        <v/>
      </c>
      <c r="AD51" s="80" t="str">
        <f>IF(AND(初始录入!$M$12="试卷",$A51&lt;&gt;"",AD$6&lt;&gt;""),成绩录入!CB55,"")</f>
        <v/>
      </c>
      <c r="AE51" s="80" t="str">
        <f>IF(AND(初始录入!$M$12="试卷",$A51&lt;&gt;"",AE$6&lt;&gt;""),成绩录入!CC55,"")</f>
        <v/>
      </c>
      <c r="AF51" s="80" t="str">
        <f>IF(AND(初始录入!$M$12="试卷",$A51&lt;&gt;"",AF$6&lt;&gt;""),成绩录入!CD55,"")</f>
        <v/>
      </c>
      <c r="AG51" s="80" t="str">
        <f>IF(AND(初始录入!$M$12="试卷",$A51&lt;&gt;"",AG$6&lt;&gt;""),成绩录入!CE55,"")</f>
        <v/>
      </c>
      <c r="AH51" s="80" t="str">
        <f>IF(AND(初始录入!$M$12="试卷",$A51&lt;&gt;"",AH$6&lt;&gt;""),成绩录入!CF55,"")</f>
        <v/>
      </c>
      <c r="AI51" s="80" t="str">
        <f>IF(AND(初始录入!$M$12="试卷",$A51&lt;&gt;"",AI$6&lt;&gt;""),成绩录入!CG55,"")</f>
        <v/>
      </c>
      <c r="AJ51" s="80" t="str">
        <f>IF(AND(初始录入!$M$12="试卷",$A51&lt;&gt;"",AJ$6&lt;&gt;""),成绩录入!CH55,"")</f>
        <v/>
      </c>
      <c r="AK51" s="80" t="str">
        <f>IF(AND(初始录入!$M$12="试卷",$A51&lt;&gt;"",AK$6&lt;&gt;""),成绩录入!CI55,"")</f>
        <v/>
      </c>
      <c r="AL51" s="80" t="str">
        <f>IF(AND(初始录入!$M$12="试卷",$A51&lt;&gt;"",AL$6&lt;&gt;""),成绩录入!CJ55,"")</f>
        <v/>
      </c>
      <c r="AM51" s="80" t="str">
        <f>IF(AND(初始录入!$M$12="试卷",$A51&lt;&gt;"",AM$6&lt;&gt;""),成绩录入!CK55,"")</f>
        <v/>
      </c>
      <c r="AN51" s="80" t="str">
        <f>IF(AND(初始录入!$M$12="试卷",$A51&lt;&gt;"",AN$6&lt;&gt;""),成绩录入!CL55,"")</f>
        <v/>
      </c>
      <c r="AO51" s="80" t="str">
        <f>IF(AND(初始录入!$M$12="试卷",$A51&lt;&gt;"",AO$6&lt;&gt;""),成绩录入!CM55,"")</f>
        <v/>
      </c>
      <c r="AP51" s="80" t="str">
        <f>IF(AND(初始录入!$M$12="试卷",$A51&lt;&gt;"",AP$6&lt;&gt;""),成绩录入!CN55,"")</f>
        <v/>
      </c>
      <c r="AQ51" s="80" t="str">
        <f>IF(AND(初始录入!$M$12="试卷",$A51&lt;&gt;"",AQ$6&lt;&gt;""),成绩录入!CO55,"")</f>
        <v/>
      </c>
      <c r="AR51" s="80" t="str">
        <f>IF(AND(初始录入!$M$12="试卷",$A51&lt;&gt;"",AR$6&lt;&gt;""),成绩录入!CP55,"")</f>
        <v/>
      </c>
      <c r="AS51" s="80" t="str">
        <f>IF(AND(初始录入!$M$12="试卷",$A51&lt;&gt;"",AS$6&lt;&gt;""),成绩录入!CQ55,"")</f>
        <v/>
      </c>
      <c r="AT51" s="80" t="str">
        <f>IF(AND(初始录入!$M$12="试卷",$A51&lt;&gt;"",AT$6&lt;&gt;""),成绩录入!CR55,"")</f>
        <v/>
      </c>
      <c r="AU51" s="80" t="str">
        <f>IF(AND(初始录入!$M$12="试卷",$A51&lt;&gt;"",AU$6&lt;&gt;""),成绩录入!CS55,"")</f>
        <v/>
      </c>
      <c r="AV51" s="80" t="str">
        <f>IF(AND(初始录入!$M$12="试卷",$A51&lt;&gt;"",AV$6&lt;&gt;""),成绩录入!CT55,"")</f>
        <v/>
      </c>
      <c r="AW51" s="80" t="str">
        <f>IF(AND(初始录入!$M$12="试卷",$A51&lt;&gt;"",AW$6&lt;&gt;""),成绩录入!CU55,"")</f>
        <v/>
      </c>
      <c r="AX51" s="80" t="str">
        <f>IF(AND(初始录入!$M$12="试卷",$A51&lt;&gt;"",AX$6&lt;&gt;""),成绩录入!CV55,"")</f>
        <v/>
      </c>
      <c r="AY51" s="80" t="str">
        <f>IF(AND(初始录入!$M$12="试卷",$A51&lt;&gt;"",AY$6&lt;&gt;""),成绩录入!CW55,"")</f>
        <v/>
      </c>
      <c r="AZ51" s="80" t="str">
        <f>IF(AND(初始录入!$M$12="试卷",$A51&lt;&gt;"",AZ$6&lt;&gt;""),成绩录入!CX55,"")</f>
        <v/>
      </c>
      <c r="BA51" s="80" t="str">
        <f>IF(AND(初始录入!$M$12="试卷",$A51&lt;&gt;"",BA$6&lt;&gt;""),成绩录入!CY55,"")</f>
        <v/>
      </c>
      <c r="BB51" s="80" t="str">
        <f>IF(AND(初始录入!$M$12="试卷",$A51&lt;&gt;"",BB$6&lt;&gt;""),成绩录入!CZ55,"")</f>
        <v/>
      </c>
      <c r="BC51" s="80" t="str">
        <f>IF(AND(初始录入!$M$12="试卷",$A51&lt;&gt;"",BC$6&lt;&gt;""),成绩录入!DA55,"")</f>
        <v/>
      </c>
      <c r="BD51" s="80" t="str">
        <f>IF(AND(初始录入!$M$12="试卷",$A51&lt;&gt;"",BD$6&lt;&gt;""),成绩录入!DB55,"")</f>
        <v/>
      </c>
      <c r="BE51" s="80" t="str">
        <f>IF(AND(初始录入!$M$12="试卷",$A51&lt;&gt;"",BE$6&lt;&gt;""),成绩录入!DC55,"")</f>
        <v/>
      </c>
      <c r="BF51" s="80" t="str">
        <f>IF(AND(初始录入!$M$12="试卷",$A51&lt;&gt;"",BF$6&lt;&gt;""),成绩录入!DD55,"")</f>
        <v/>
      </c>
      <c r="BG51" s="80" t="str">
        <f>IF(AND(初始录入!$M$12="试卷",$A51&lt;&gt;"",BG$6&lt;&gt;""),成绩录入!DE55,"")</f>
        <v/>
      </c>
      <c r="BH51" s="80" t="str">
        <f>IF(AND(初始录入!$M$12="试卷",$A51&lt;&gt;"",BH$6&lt;&gt;""),成绩录入!DF55,"")</f>
        <v/>
      </c>
      <c r="BI51" s="80" t="str">
        <f>IF(AND(初始录入!$M$12="试卷",$A51&lt;&gt;"",BI$6&lt;&gt;""),成绩录入!DG55,"")</f>
        <v/>
      </c>
      <c r="BJ51" s="80" t="str">
        <f>IF(AND(初始录入!$M$12="试卷",$A51&lt;&gt;"",BJ$6&lt;&gt;""),成绩录入!DH55,"")</f>
        <v/>
      </c>
      <c r="BK51" s="80" t="str">
        <f>IF(AND(初始录入!$M$12="试卷",$A51&lt;&gt;"",BK$6&lt;&gt;""),成绩录入!DI55,"")</f>
        <v/>
      </c>
      <c r="BL51" s="80" t="str">
        <f>IF(AND(初始录入!$M$12="试卷",$A51&lt;&gt;"",BL$6&lt;&gt;""),成绩录入!DJ55,"")</f>
        <v/>
      </c>
      <c r="BM51" s="80" t="str">
        <f>IF(AND(初始录入!$M$12="试卷",$A51&lt;&gt;"",BM$6&lt;&gt;""),成绩录入!DK55,"")</f>
        <v/>
      </c>
      <c r="BN51" s="80" t="str">
        <f>IF(AND(初始录入!$M$12="试卷",$A51&lt;&gt;"",BN$6&lt;&gt;""),成绩录入!DL55,"")</f>
        <v/>
      </c>
      <c r="BO51" s="80" t="str">
        <f>IF(AND(初始录入!$M$12="试卷",$A51&lt;&gt;"",BO$6&lt;&gt;""),成绩录入!DM55,"")</f>
        <v/>
      </c>
      <c r="BP51" s="80" t="str">
        <f>IF(AND(初始录入!$M$12="试卷",$A51&lt;&gt;"",BP$6&lt;&gt;""),成绩录入!DN55,"")</f>
        <v/>
      </c>
      <c r="BQ51" s="80" t="str">
        <f>IF(AND(初始录入!$M$12="试卷",$A51&lt;&gt;"",BQ$6&lt;&gt;""),成绩录入!DO55,"")</f>
        <v/>
      </c>
      <c r="BR51" s="80" t="str">
        <f>IF(AND(初始录入!$M$12="试卷",$A51&lt;&gt;"",BR$6&lt;&gt;""),成绩录入!DP55,"")</f>
        <v/>
      </c>
      <c r="BS51" s="80" t="str">
        <f>IF(AND(初始录入!$M$12="试卷",$A51&lt;&gt;"",BS$6&lt;&gt;""),成绩录入!DQ55,"")</f>
        <v/>
      </c>
      <c r="BT51" s="80" t="str">
        <f>IF(AND(初始录入!$M$12="试卷",$A51&lt;&gt;"",BT$6&lt;&gt;""),成绩录入!DR55,"")</f>
        <v/>
      </c>
      <c r="BU51" s="80" t="str">
        <f>IF(AND(初始录入!$M$12="试卷",$A51&lt;&gt;"",BU$6&lt;&gt;""),成绩录入!DS55,"")</f>
        <v/>
      </c>
      <c r="BV51" s="80" t="str">
        <f>IF(AND(初始录入!$M$12="试卷",$A51&lt;&gt;"",BV$6&lt;&gt;""),成绩录入!DT55,"")</f>
        <v/>
      </c>
      <c r="BW51" s="80" t="str">
        <f>IF(AND(初始录入!$M$12="试卷",$A51&lt;&gt;"",BW$6&lt;&gt;""),成绩录入!DU55,"")</f>
        <v/>
      </c>
      <c r="BX51" s="80" t="str">
        <f>IF(AND(初始录入!$M$12="试卷",$A51&lt;&gt;"",BX$6&lt;&gt;""),成绩录入!DV55,"")</f>
        <v/>
      </c>
      <c r="BY51" s="80" t="str">
        <f>IF(AND(初始录入!$M$12="试卷",$A51&lt;&gt;"",BY$6&lt;&gt;""),成绩录入!DW55,"")</f>
        <v/>
      </c>
      <c r="BZ51" s="80" t="str">
        <f>IF(AND(初始录入!$M$12="试卷",$A51&lt;&gt;"",BZ$6&lt;&gt;""),成绩录入!DX55,"")</f>
        <v/>
      </c>
      <c r="CA51" s="80" t="str">
        <f>IF(AND(初始录入!$M$12="试卷",$A51&lt;&gt;"",CA$6&lt;&gt;""),成绩录入!DY55,"")</f>
        <v/>
      </c>
      <c r="CB51" s="80" t="str">
        <f>IF(AND(初始录入!$M$12="试卷",$A51&lt;&gt;"",CB$6&lt;&gt;""),成绩录入!DZ55,"")</f>
        <v/>
      </c>
      <c r="CC51" s="80" t="str">
        <f>IF(AND(初始录入!$M$12="试卷",$A51&lt;&gt;"",CC$6&lt;&gt;""),成绩录入!EA55,"")</f>
        <v/>
      </c>
      <c r="CD51" s="80" t="str">
        <f>IF(AND(初始录入!$M$12="试卷",$A51&lt;&gt;"",CD$6&lt;&gt;""),成绩录入!EB55,"")</f>
        <v/>
      </c>
      <c r="CE51" s="80" t="str">
        <f>IF(AND(初始录入!$M$12="试卷",$A51&lt;&gt;"",CE$6&lt;&gt;""),成绩录入!EC55,"")</f>
        <v/>
      </c>
      <c r="CF51" s="80" t="str">
        <f>IF(AND(初始录入!$M$12="试卷",$A51&lt;&gt;"",CF$6&lt;&gt;""),成绩录入!ED55,"")</f>
        <v/>
      </c>
      <c r="CG51" s="80" t="str">
        <f>IF(AND(初始录入!$M$12="试卷",$A51&lt;&gt;"",CG$6&lt;&gt;""),成绩录入!EE55,"")</f>
        <v/>
      </c>
      <c r="CH51" s="80" t="str">
        <f>IF(AND(初始录入!$M$12="试卷",$A51&lt;&gt;"",CH$6&lt;&gt;""),成绩录入!EF55,"")</f>
        <v/>
      </c>
      <c r="CI51" s="80" t="str">
        <f>IF(AND(初始录入!$M$12="试卷",$A51&lt;&gt;"",CI$6&lt;&gt;""),成绩录入!EG55,"")</f>
        <v/>
      </c>
      <c r="CJ51" s="80" t="str">
        <f>IF(AND(初始录入!$M$12="试卷",$A51&lt;&gt;"",CJ$6&lt;&gt;""),成绩录入!EH55,"")</f>
        <v/>
      </c>
      <c r="CK51" s="80" t="str">
        <f>IF(AND(初始录入!$M$12="试卷",$A51&lt;&gt;"",CK$6&lt;&gt;""),成绩录入!EI55,"")</f>
        <v/>
      </c>
      <c r="CL51" s="80" t="str">
        <f>IF(AND(初始录入!$M$12="试卷",$A51&lt;&gt;"",CL$6&lt;&gt;""),成绩录入!EJ55,"")</f>
        <v/>
      </c>
      <c r="CM51" s="80" t="str">
        <f>IF(AND(初始录入!$M$12="试卷",$A51&lt;&gt;"",CM$6&lt;&gt;""),成绩录入!EK55,"")</f>
        <v/>
      </c>
      <c r="CN51" s="80" t="str">
        <f>IF(AND(初始录入!$M$12="试卷",$A51&lt;&gt;"",CN$6&lt;&gt;""),成绩录入!EL55,"")</f>
        <v/>
      </c>
      <c r="CO51" s="80" t="str">
        <f>IF(AND(初始录入!$M$12="试卷",$A51&lt;&gt;"",CO$6&lt;&gt;""),成绩录入!EM55,"")</f>
        <v/>
      </c>
      <c r="CP51" s="80" t="str">
        <f>IF(AND(初始录入!$M$12="试卷",$A51&lt;&gt;"",CP$6&lt;&gt;""),成绩录入!EN55,"")</f>
        <v/>
      </c>
      <c r="CQ51" s="80" t="str">
        <f>IF(AND(初始录入!$M$12="试卷",$A51&lt;&gt;"",CQ$6&lt;&gt;""),成绩录入!EO55,"")</f>
        <v/>
      </c>
      <c r="CR51" s="80" t="str">
        <f>IF(AND(初始录入!$M$12="试卷",$A51&lt;&gt;"",CR$6&lt;&gt;""),成绩录入!EP55,"")</f>
        <v/>
      </c>
      <c r="CS51" s="80" t="str">
        <f>IF(AND(初始录入!$M$12="试卷",$A51&lt;&gt;"",CS$6&lt;&gt;""),成绩录入!EQ55,"")</f>
        <v/>
      </c>
      <c r="CT51" s="80" t="str">
        <f>IF(AND(初始录入!$M$12="试卷",$A51&lt;&gt;"",CT$6&lt;&gt;""),成绩录入!ER55,"")</f>
        <v/>
      </c>
      <c r="CU51" s="80" t="str">
        <f>IF(AND(初始录入!$M$12="试卷",$A51&lt;&gt;"",CU$6&lt;&gt;""),成绩录入!ES55,"")</f>
        <v/>
      </c>
      <c r="CV51" s="80" t="str">
        <f>IF(AND(初始录入!$M$12="试卷",$A51&lt;&gt;"",CV$6&lt;&gt;""),成绩录入!ET55,"")</f>
        <v/>
      </c>
      <c r="CW51" s="80" t="str">
        <f>IF(AND(初始录入!$M$12="试卷",$A51&lt;&gt;"",CW$6&lt;&gt;""),成绩录入!EU55,"")</f>
        <v/>
      </c>
      <c r="CX51" s="80" t="str">
        <f>IF(AND(初始录入!$M$12="试卷",$A51&lt;&gt;"",CX$6&lt;&gt;""),成绩录入!EV55,"")</f>
        <v/>
      </c>
      <c r="CY51" s="80" t="str">
        <f>IF(AND(初始录入!$M$12="试卷",$A51&lt;&gt;"",CY$6&lt;&gt;""),成绩录入!EW55,"")</f>
        <v/>
      </c>
      <c r="CZ51" s="80" t="str">
        <f>IF(AND(初始录入!$M$12="试卷",$A51&lt;&gt;"",CZ$6&lt;&gt;""),成绩录入!EX55,"")</f>
        <v/>
      </c>
    </row>
    <row r="52" s="125" customFormat="1" ht="24.95" customHeight="1" spans="1:104">
      <c r="A52" s="80" t="str">
        <f>IF(初始录入!$M$12="试卷",初始录入!A58,"")</f>
        <v/>
      </c>
      <c r="B52" s="80" t="str">
        <f>IF(AND(初始录入!$M$12="试卷",$A52&lt;&gt;""),初始录入!B58,"")</f>
        <v/>
      </c>
      <c r="C52" s="80" t="str">
        <f>IF(AND(初始录入!$M$12="试卷",$A52&lt;&gt;""),初始录入!C58,"")</f>
        <v/>
      </c>
      <c r="D52" s="80" t="str">
        <f t="shared" si="0"/>
        <v/>
      </c>
      <c r="E52" s="80" t="str">
        <f>IF(AND(初始录入!$M$12="试卷",$A52&lt;&gt;"",E$6&lt;&gt;""),成绩录入!BC56,"")</f>
        <v/>
      </c>
      <c r="F52" s="80" t="str">
        <f>IF(AND(初始录入!$M$12="试卷",$A52&lt;&gt;"",F$6&lt;&gt;""),成绩录入!BD56,"")</f>
        <v/>
      </c>
      <c r="G52" s="80" t="str">
        <f>IF(AND(初始录入!$M$12="试卷",$A52&lt;&gt;"",G$6&lt;&gt;""),成绩录入!BE56,"")</f>
        <v/>
      </c>
      <c r="H52" s="80" t="str">
        <f>IF(AND(初始录入!$M$12="试卷",$A52&lt;&gt;"",H$6&lt;&gt;""),成绩录入!BF56,"")</f>
        <v/>
      </c>
      <c r="I52" s="80" t="str">
        <f>IF(AND(初始录入!$M$12="试卷",$A52&lt;&gt;"",I$6&lt;&gt;""),成绩录入!BG56,"")</f>
        <v/>
      </c>
      <c r="J52" s="80" t="str">
        <f>IF(AND(初始录入!$M$12="试卷",$A52&lt;&gt;"",J$6&lt;&gt;""),成绩录入!BH56,"")</f>
        <v/>
      </c>
      <c r="K52" s="80" t="str">
        <f>IF(AND(初始录入!$M$12="试卷",$A52&lt;&gt;"",K$6&lt;&gt;""),成绩录入!BI56,"")</f>
        <v/>
      </c>
      <c r="L52" s="80" t="str">
        <f>IF(AND(初始录入!$M$12="试卷",$A52&lt;&gt;"",L$6&lt;&gt;""),成绩录入!BJ56,"")</f>
        <v/>
      </c>
      <c r="M52" s="80" t="str">
        <f>IF(AND(初始录入!$M$12="试卷",$A52&lt;&gt;"",M$6&lt;&gt;""),成绩录入!BK56,"")</f>
        <v/>
      </c>
      <c r="N52" s="80" t="str">
        <f>IF(AND(初始录入!$M$12="试卷",$A52&lt;&gt;"",N$6&lt;&gt;""),成绩录入!BL56,"")</f>
        <v/>
      </c>
      <c r="O52" s="80" t="str">
        <f>IF(AND(初始录入!$M$12="试卷",$A52&lt;&gt;"",O$6&lt;&gt;""),成绩录入!BM56,"")</f>
        <v/>
      </c>
      <c r="P52" s="80" t="str">
        <f>IF(AND(初始录入!$M$12="试卷",$A52&lt;&gt;"",P$6&lt;&gt;""),成绩录入!BN56,"")</f>
        <v/>
      </c>
      <c r="Q52" s="80" t="str">
        <f>IF(AND(初始录入!$M$12="试卷",$A52&lt;&gt;"",Q$6&lt;&gt;""),成绩录入!BO56,"")</f>
        <v/>
      </c>
      <c r="R52" s="80" t="str">
        <f>IF(AND(初始录入!$M$12="试卷",$A52&lt;&gt;"",R$6&lt;&gt;""),成绩录入!BP56,"")</f>
        <v/>
      </c>
      <c r="S52" s="80" t="str">
        <f>IF(AND(初始录入!$M$12="试卷",$A52&lt;&gt;"",S$6&lt;&gt;""),成绩录入!BQ56,"")</f>
        <v/>
      </c>
      <c r="T52" s="80" t="str">
        <f>IF(AND(初始录入!$M$12="试卷",$A52&lt;&gt;"",T$6&lt;&gt;""),成绩录入!BR56,"")</f>
        <v/>
      </c>
      <c r="U52" s="80" t="str">
        <f>IF(AND(初始录入!$M$12="试卷",$A52&lt;&gt;"",U$6&lt;&gt;""),成绩录入!BS56,"")</f>
        <v/>
      </c>
      <c r="V52" s="80" t="str">
        <f>IF(AND(初始录入!$M$12="试卷",$A52&lt;&gt;"",V$6&lt;&gt;""),成绩录入!BT56,"")</f>
        <v/>
      </c>
      <c r="W52" s="80" t="str">
        <f>IF(AND(初始录入!$M$12="试卷",$A52&lt;&gt;"",W$6&lt;&gt;""),成绩录入!BU56,"")</f>
        <v/>
      </c>
      <c r="X52" s="80" t="str">
        <f>IF(AND(初始录入!$M$12="试卷",$A52&lt;&gt;"",X$6&lt;&gt;""),成绩录入!BV56,"")</f>
        <v/>
      </c>
      <c r="Y52" s="80" t="str">
        <f>IF(AND(初始录入!$M$12="试卷",$A52&lt;&gt;"",Y$6&lt;&gt;""),成绩录入!BW56,"")</f>
        <v/>
      </c>
      <c r="Z52" s="80" t="str">
        <f>IF(AND(初始录入!$M$12="试卷",$A52&lt;&gt;"",Z$6&lt;&gt;""),成绩录入!BX56,"")</f>
        <v/>
      </c>
      <c r="AA52" s="80" t="str">
        <f>IF(AND(初始录入!$M$12="试卷",$A52&lt;&gt;"",AA$6&lt;&gt;""),成绩录入!BY56,"")</f>
        <v/>
      </c>
      <c r="AB52" s="80" t="str">
        <f>IF(AND(初始录入!$M$12="试卷",$A52&lt;&gt;"",AB$6&lt;&gt;""),成绩录入!BZ56,"")</f>
        <v/>
      </c>
      <c r="AC52" s="80" t="str">
        <f>IF(AND(初始录入!$M$12="试卷",$A52&lt;&gt;"",AC$6&lt;&gt;""),成绩录入!CA56,"")</f>
        <v/>
      </c>
      <c r="AD52" s="80" t="str">
        <f>IF(AND(初始录入!$M$12="试卷",$A52&lt;&gt;"",AD$6&lt;&gt;""),成绩录入!CB56,"")</f>
        <v/>
      </c>
      <c r="AE52" s="80" t="str">
        <f>IF(AND(初始录入!$M$12="试卷",$A52&lt;&gt;"",AE$6&lt;&gt;""),成绩录入!CC56,"")</f>
        <v/>
      </c>
      <c r="AF52" s="80" t="str">
        <f>IF(AND(初始录入!$M$12="试卷",$A52&lt;&gt;"",AF$6&lt;&gt;""),成绩录入!CD56,"")</f>
        <v/>
      </c>
      <c r="AG52" s="80" t="str">
        <f>IF(AND(初始录入!$M$12="试卷",$A52&lt;&gt;"",AG$6&lt;&gt;""),成绩录入!CE56,"")</f>
        <v/>
      </c>
      <c r="AH52" s="80" t="str">
        <f>IF(AND(初始录入!$M$12="试卷",$A52&lt;&gt;"",AH$6&lt;&gt;""),成绩录入!CF56,"")</f>
        <v/>
      </c>
      <c r="AI52" s="80" t="str">
        <f>IF(AND(初始录入!$M$12="试卷",$A52&lt;&gt;"",AI$6&lt;&gt;""),成绩录入!CG56,"")</f>
        <v/>
      </c>
      <c r="AJ52" s="80" t="str">
        <f>IF(AND(初始录入!$M$12="试卷",$A52&lt;&gt;"",AJ$6&lt;&gt;""),成绩录入!CH56,"")</f>
        <v/>
      </c>
      <c r="AK52" s="80" t="str">
        <f>IF(AND(初始录入!$M$12="试卷",$A52&lt;&gt;"",AK$6&lt;&gt;""),成绩录入!CI56,"")</f>
        <v/>
      </c>
      <c r="AL52" s="80" t="str">
        <f>IF(AND(初始录入!$M$12="试卷",$A52&lt;&gt;"",AL$6&lt;&gt;""),成绩录入!CJ56,"")</f>
        <v/>
      </c>
      <c r="AM52" s="80" t="str">
        <f>IF(AND(初始录入!$M$12="试卷",$A52&lt;&gt;"",AM$6&lt;&gt;""),成绩录入!CK56,"")</f>
        <v/>
      </c>
      <c r="AN52" s="80" t="str">
        <f>IF(AND(初始录入!$M$12="试卷",$A52&lt;&gt;"",AN$6&lt;&gt;""),成绩录入!CL56,"")</f>
        <v/>
      </c>
      <c r="AO52" s="80" t="str">
        <f>IF(AND(初始录入!$M$12="试卷",$A52&lt;&gt;"",AO$6&lt;&gt;""),成绩录入!CM56,"")</f>
        <v/>
      </c>
      <c r="AP52" s="80" t="str">
        <f>IF(AND(初始录入!$M$12="试卷",$A52&lt;&gt;"",AP$6&lt;&gt;""),成绩录入!CN56,"")</f>
        <v/>
      </c>
      <c r="AQ52" s="80" t="str">
        <f>IF(AND(初始录入!$M$12="试卷",$A52&lt;&gt;"",AQ$6&lt;&gt;""),成绩录入!CO56,"")</f>
        <v/>
      </c>
      <c r="AR52" s="80" t="str">
        <f>IF(AND(初始录入!$M$12="试卷",$A52&lt;&gt;"",AR$6&lt;&gt;""),成绩录入!CP56,"")</f>
        <v/>
      </c>
      <c r="AS52" s="80" t="str">
        <f>IF(AND(初始录入!$M$12="试卷",$A52&lt;&gt;"",AS$6&lt;&gt;""),成绩录入!CQ56,"")</f>
        <v/>
      </c>
      <c r="AT52" s="80" t="str">
        <f>IF(AND(初始录入!$M$12="试卷",$A52&lt;&gt;"",AT$6&lt;&gt;""),成绩录入!CR56,"")</f>
        <v/>
      </c>
      <c r="AU52" s="80" t="str">
        <f>IF(AND(初始录入!$M$12="试卷",$A52&lt;&gt;"",AU$6&lt;&gt;""),成绩录入!CS56,"")</f>
        <v/>
      </c>
      <c r="AV52" s="80" t="str">
        <f>IF(AND(初始录入!$M$12="试卷",$A52&lt;&gt;"",AV$6&lt;&gt;""),成绩录入!CT56,"")</f>
        <v/>
      </c>
      <c r="AW52" s="80" t="str">
        <f>IF(AND(初始录入!$M$12="试卷",$A52&lt;&gt;"",AW$6&lt;&gt;""),成绩录入!CU56,"")</f>
        <v/>
      </c>
      <c r="AX52" s="80" t="str">
        <f>IF(AND(初始录入!$M$12="试卷",$A52&lt;&gt;"",AX$6&lt;&gt;""),成绩录入!CV56,"")</f>
        <v/>
      </c>
      <c r="AY52" s="80" t="str">
        <f>IF(AND(初始录入!$M$12="试卷",$A52&lt;&gt;"",AY$6&lt;&gt;""),成绩录入!CW56,"")</f>
        <v/>
      </c>
      <c r="AZ52" s="80" t="str">
        <f>IF(AND(初始录入!$M$12="试卷",$A52&lt;&gt;"",AZ$6&lt;&gt;""),成绩录入!CX56,"")</f>
        <v/>
      </c>
      <c r="BA52" s="80" t="str">
        <f>IF(AND(初始录入!$M$12="试卷",$A52&lt;&gt;"",BA$6&lt;&gt;""),成绩录入!CY56,"")</f>
        <v/>
      </c>
      <c r="BB52" s="80" t="str">
        <f>IF(AND(初始录入!$M$12="试卷",$A52&lt;&gt;"",BB$6&lt;&gt;""),成绩录入!CZ56,"")</f>
        <v/>
      </c>
      <c r="BC52" s="80" t="str">
        <f>IF(AND(初始录入!$M$12="试卷",$A52&lt;&gt;"",BC$6&lt;&gt;""),成绩录入!DA56,"")</f>
        <v/>
      </c>
      <c r="BD52" s="80" t="str">
        <f>IF(AND(初始录入!$M$12="试卷",$A52&lt;&gt;"",BD$6&lt;&gt;""),成绩录入!DB56,"")</f>
        <v/>
      </c>
      <c r="BE52" s="80" t="str">
        <f>IF(AND(初始录入!$M$12="试卷",$A52&lt;&gt;"",BE$6&lt;&gt;""),成绩录入!DC56,"")</f>
        <v/>
      </c>
      <c r="BF52" s="80" t="str">
        <f>IF(AND(初始录入!$M$12="试卷",$A52&lt;&gt;"",BF$6&lt;&gt;""),成绩录入!DD56,"")</f>
        <v/>
      </c>
      <c r="BG52" s="80" t="str">
        <f>IF(AND(初始录入!$M$12="试卷",$A52&lt;&gt;"",BG$6&lt;&gt;""),成绩录入!DE56,"")</f>
        <v/>
      </c>
      <c r="BH52" s="80" t="str">
        <f>IF(AND(初始录入!$M$12="试卷",$A52&lt;&gt;"",BH$6&lt;&gt;""),成绩录入!DF56,"")</f>
        <v/>
      </c>
      <c r="BI52" s="80" t="str">
        <f>IF(AND(初始录入!$M$12="试卷",$A52&lt;&gt;"",BI$6&lt;&gt;""),成绩录入!DG56,"")</f>
        <v/>
      </c>
      <c r="BJ52" s="80" t="str">
        <f>IF(AND(初始录入!$M$12="试卷",$A52&lt;&gt;"",BJ$6&lt;&gt;""),成绩录入!DH56,"")</f>
        <v/>
      </c>
      <c r="BK52" s="80" t="str">
        <f>IF(AND(初始录入!$M$12="试卷",$A52&lt;&gt;"",BK$6&lt;&gt;""),成绩录入!DI56,"")</f>
        <v/>
      </c>
      <c r="BL52" s="80" t="str">
        <f>IF(AND(初始录入!$M$12="试卷",$A52&lt;&gt;"",BL$6&lt;&gt;""),成绩录入!DJ56,"")</f>
        <v/>
      </c>
      <c r="BM52" s="80" t="str">
        <f>IF(AND(初始录入!$M$12="试卷",$A52&lt;&gt;"",BM$6&lt;&gt;""),成绩录入!DK56,"")</f>
        <v/>
      </c>
      <c r="BN52" s="80" t="str">
        <f>IF(AND(初始录入!$M$12="试卷",$A52&lt;&gt;"",BN$6&lt;&gt;""),成绩录入!DL56,"")</f>
        <v/>
      </c>
      <c r="BO52" s="80" t="str">
        <f>IF(AND(初始录入!$M$12="试卷",$A52&lt;&gt;"",BO$6&lt;&gt;""),成绩录入!DM56,"")</f>
        <v/>
      </c>
      <c r="BP52" s="80" t="str">
        <f>IF(AND(初始录入!$M$12="试卷",$A52&lt;&gt;"",BP$6&lt;&gt;""),成绩录入!DN56,"")</f>
        <v/>
      </c>
      <c r="BQ52" s="80" t="str">
        <f>IF(AND(初始录入!$M$12="试卷",$A52&lt;&gt;"",BQ$6&lt;&gt;""),成绩录入!DO56,"")</f>
        <v/>
      </c>
      <c r="BR52" s="80" t="str">
        <f>IF(AND(初始录入!$M$12="试卷",$A52&lt;&gt;"",BR$6&lt;&gt;""),成绩录入!DP56,"")</f>
        <v/>
      </c>
      <c r="BS52" s="80" t="str">
        <f>IF(AND(初始录入!$M$12="试卷",$A52&lt;&gt;"",BS$6&lt;&gt;""),成绩录入!DQ56,"")</f>
        <v/>
      </c>
      <c r="BT52" s="80" t="str">
        <f>IF(AND(初始录入!$M$12="试卷",$A52&lt;&gt;"",BT$6&lt;&gt;""),成绩录入!DR56,"")</f>
        <v/>
      </c>
      <c r="BU52" s="80" t="str">
        <f>IF(AND(初始录入!$M$12="试卷",$A52&lt;&gt;"",BU$6&lt;&gt;""),成绩录入!DS56,"")</f>
        <v/>
      </c>
      <c r="BV52" s="80" t="str">
        <f>IF(AND(初始录入!$M$12="试卷",$A52&lt;&gt;"",BV$6&lt;&gt;""),成绩录入!DT56,"")</f>
        <v/>
      </c>
      <c r="BW52" s="80" t="str">
        <f>IF(AND(初始录入!$M$12="试卷",$A52&lt;&gt;"",BW$6&lt;&gt;""),成绩录入!DU56,"")</f>
        <v/>
      </c>
      <c r="BX52" s="80" t="str">
        <f>IF(AND(初始录入!$M$12="试卷",$A52&lt;&gt;"",BX$6&lt;&gt;""),成绩录入!DV56,"")</f>
        <v/>
      </c>
      <c r="BY52" s="80" t="str">
        <f>IF(AND(初始录入!$M$12="试卷",$A52&lt;&gt;"",BY$6&lt;&gt;""),成绩录入!DW56,"")</f>
        <v/>
      </c>
      <c r="BZ52" s="80" t="str">
        <f>IF(AND(初始录入!$M$12="试卷",$A52&lt;&gt;"",BZ$6&lt;&gt;""),成绩录入!DX56,"")</f>
        <v/>
      </c>
      <c r="CA52" s="80" t="str">
        <f>IF(AND(初始录入!$M$12="试卷",$A52&lt;&gt;"",CA$6&lt;&gt;""),成绩录入!DY56,"")</f>
        <v/>
      </c>
      <c r="CB52" s="80" t="str">
        <f>IF(AND(初始录入!$M$12="试卷",$A52&lt;&gt;"",CB$6&lt;&gt;""),成绩录入!DZ56,"")</f>
        <v/>
      </c>
      <c r="CC52" s="80" t="str">
        <f>IF(AND(初始录入!$M$12="试卷",$A52&lt;&gt;"",CC$6&lt;&gt;""),成绩录入!EA56,"")</f>
        <v/>
      </c>
      <c r="CD52" s="80" t="str">
        <f>IF(AND(初始录入!$M$12="试卷",$A52&lt;&gt;"",CD$6&lt;&gt;""),成绩录入!EB56,"")</f>
        <v/>
      </c>
      <c r="CE52" s="80" t="str">
        <f>IF(AND(初始录入!$M$12="试卷",$A52&lt;&gt;"",CE$6&lt;&gt;""),成绩录入!EC56,"")</f>
        <v/>
      </c>
      <c r="CF52" s="80" t="str">
        <f>IF(AND(初始录入!$M$12="试卷",$A52&lt;&gt;"",CF$6&lt;&gt;""),成绩录入!ED56,"")</f>
        <v/>
      </c>
      <c r="CG52" s="80" t="str">
        <f>IF(AND(初始录入!$M$12="试卷",$A52&lt;&gt;"",CG$6&lt;&gt;""),成绩录入!EE56,"")</f>
        <v/>
      </c>
      <c r="CH52" s="80" t="str">
        <f>IF(AND(初始录入!$M$12="试卷",$A52&lt;&gt;"",CH$6&lt;&gt;""),成绩录入!EF56,"")</f>
        <v/>
      </c>
      <c r="CI52" s="80" t="str">
        <f>IF(AND(初始录入!$M$12="试卷",$A52&lt;&gt;"",CI$6&lt;&gt;""),成绩录入!EG56,"")</f>
        <v/>
      </c>
      <c r="CJ52" s="80" t="str">
        <f>IF(AND(初始录入!$M$12="试卷",$A52&lt;&gt;"",CJ$6&lt;&gt;""),成绩录入!EH56,"")</f>
        <v/>
      </c>
      <c r="CK52" s="80" t="str">
        <f>IF(AND(初始录入!$M$12="试卷",$A52&lt;&gt;"",CK$6&lt;&gt;""),成绩录入!EI56,"")</f>
        <v/>
      </c>
      <c r="CL52" s="80" t="str">
        <f>IF(AND(初始录入!$M$12="试卷",$A52&lt;&gt;"",CL$6&lt;&gt;""),成绩录入!EJ56,"")</f>
        <v/>
      </c>
      <c r="CM52" s="80" t="str">
        <f>IF(AND(初始录入!$M$12="试卷",$A52&lt;&gt;"",CM$6&lt;&gt;""),成绩录入!EK56,"")</f>
        <v/>
      </c>
      <c r="CN52" s="80" t="str">
        <f>IF(AND(初始录入!$M$12="试卷",$A52&lt;&gt;"",CN$6&lt;&gt;""),成绩录入!EL56,"")</f>
        <v/>
      </c>
      <c r="CO52" s="80" t="str">
        <f>IF(AND(初始录入!$M$12="试卷",$A52&lt;&gt;"",CO$6&lt;&gt;""),成绩录入!EM56,"")</f>
        <v/>
      </c>
      <c r="CP52" s="80" t="str">
        <f>IF(AND(初始录入!$M$12="试卷",$A52&lt;&gt;"",CP$6&lt;&gt;""),成绩录入!EN56,"")</f>
        <v/>
      </c>
      <c r="CQ52" s="80" t="str">
        <f>IF(AND(初始录入!$M$12="试卷",$A52&lt;&gt;"",CQ$6&lt;&gt;""),成绩录入!EO56,"")</f>
        <v/>
      </c>
      <c r="CR52" s="80" t="str">
        <f>IF(AND(初始录入!$M$12="试卷",$A52&lt;&gt;"",CR$6&lt;&gt;""),成绩录入!EP56,"")</f>
        <v/>
      </c>
      <c r="CS52" s="80" t="str">
        <f>IF(AND(初始录入!$M$12="试卷",$A52&lt;&gt;"",CS$6&lt;&gt;""),成绩录入!EQ56,"")</f>
        <v/>
      </c>
      <c r="CT52" s="80" t="str">
        <f>IF(AND(初始录入!$M$12="试卷",$A52&lt;&gt;"",CT$6&lt;&gt;""),成绩录入!ER56,"")</f>
        <v/>
      </c>
      <c r="CU52" s="80" t="str">
        <f>IF(AND(初始录入!$M$12="试卷",$A52&lt;&gt;"",CU$6&lt;&gt;""),成绩录入!ES56,"")</f>
        <v/>
      </c>
      <c r="CV52" s="80" t="str">
        <f>IF(AND(初始录入!$M$12="试卷",$A52&lt;&gt;"",CV$6&lt;&gt;""),成绩录入!ET56,"")</f>
        <v/>
      </c>
      <c r="CW52" s="80" t="str">
        <f>IF(AND(初始录入!$M$12="试卷",$A52&lt;&gt;"",CW$6&lt;&gt;""),成绩录入!EU56,"")</f>
        <v/>
      </c>
      <c r="CX52" s="80" t="str">
        <f>IF(AND(初始录入!$M$12="试卷",$A52&lt;&gt;"",CX$6&lt;&gt;""),成绩录入!EV56,"")</f>
        <v/>
      </c>
      <c r="CY52" s="80" t="str">
        <f>IF(AND(初始录入!$M$12="试卷",$A52&lt;&gt;"",CY$6&lt;&gt;""),成绩录入!EW56,"")</f>
        <v/>
      </c>
      <c r="CZ52" s="80" t="str">
        <f>IF(AND(初始录入!$M$12="试卷",$A52&lt;&gt;"",CZ$6&lt;&gt;""),成绩录入!EX56,"")</f>
        <v/>
      </c>
    </row>
    <row r="53" s="125" customFormat="1" ht="24.95" customHeight="1" spans="1:104">
      <c r="A53" s="80" t="str">
        <f>IF(初始录入!$M$12="试卷",初始录入!A59,"")</f>
        <v/>
      </c>
      <c r="B53" s="80" t="str">
        <f>IF(AND(初始录入!$M$12="试卷",$A53&lt;&gt;""),初始录入!B59,"")</f>
        <v/>
      </c>
      <c r="C53" s="80" t="str">
        <f>IF(AND(初始录入!$M$12="试卷",$A53&lt;&gt;""),初始录入!C59,"")</f>
        <v/>
      </c>
      <c r="D53" s="80" t="str">
        <f t="shared" si="0"/>
        <v/>
      </c>
      <c r="E53" s="80" t="str">
        <f>IF(AND(初始录入!$M$12="试卷",$A53&lt;&gt;"",E$6&lt;&gt;""),成绩录入!BC57,"")</f>
        <v/>
      </c>
      <c r="F53" s="80" t="str">
        <f>IF(AND(初始录入!$M$12="试卷",$A53&lt;&gt;"",F$6&lt;&gt;""),成绩录入!BD57,"")</f>
        <v/>
      </c>
      <c r="G53" s="80" t="str">
        <f>IF(AND(初始录入!$M$12="试卷",$A53&lt;&gt;"",G$6&lt;&gt;""),成绩录入!BE57,"")</f>
        <v/>
      </c>
      <c r="H53" s="80" t="str">
        <f>IF(AND(初始录入!$M$12="试卷",$A53&lt;&gt;"",H$6&lt;&gt;""),成绩录入!BF57,"")</f>
        <v/>
      </c>
      <c r="I53" s="80" t="str">
        <f>IF(AND(初始录入!$M$12="试卷",$A53&lt;&gt;"",I$6&lt;&gt;""),成绩录入!BG57,"")</f>
        <v/>
      </c>
      <c r="J53" s="80" t="str">
        <f>IF(AND(初始录入!$M$12="试卷",$A53&lt;&gt;"",J$6&lt;&gt;""),成绩录入!BH57,"")</f>
        <v/>
      </c>
      <c r="K53" s="80" t="str">
        <f>IF(AND(初始录入!$M$12="试卷",$A53&lt;&gt;"",K$6&lt;&gt;""),成绩录入!BI57,"")</f>
        <v/>
      </c>
      <c r="L53" s="80" t="str">
        <f>IF(AND(初始录入!$M$12="试卷",$A53&lt;&gt;"",L$6&lt;&gt;""),成绩录入!BJ57,"")</f>
        <v/>
      </c>
      <c r="M53" s="80" t="str">
        <f>IF(AND(初始录入!$M$12="试卷",$A53&lt;&gt;"",M$6&lt;&gt;""),成绩录入!BK57,"")</f>
        <v/>
      </c>
      <c r="N53" s="80" t="str">
        <f>IF(AND(初始录入!$M$12="试卷",$A53&lt;&gt;"",N$6&lt;&gt;""),成绩录入!BL57,"")</f>
        <v/>
      </c>
      <c r="O53" s="80" t="str">
        <f>IF(AND(初始录入!$M$12="试卷",$A53&lt;&gt;"",O$6&lt;&gt;""),成绩录入!BM57,"")</f>
        <v/>
      </c>
      <c r="P53" s="80" t="str">
        <f>IF(AND(初始录入!$M$12="试卷",$A53&lt;&gt;"",P$6&lt;&gt;""),成绩录入!BN57,"")</f>
        <v/>
      </c>
      <c r="Q53" s="80" t="str">
        <f>IF(AND(初始录入!$M$12="试卷",$A53&lt;&gt;"",Q$6&lt;&gt;""),成绩录入!BO57,"")</f>
        <v/>
      </c>
      <c r="R53" s="80" t="str">
        <f>IF(AND(初始录入!$M$12="试卷",$A53&lt;&gt;"",R$6&lt;&gt;""),成绩录入!BP57,"")</f>
        <v/>
      </c>
      <c r="S53" s="80" t="str">
        <f>IF(AND(初始录入!$M$12="试卷",$A53&lt;&gt;"",S$6&lt;&gt;""),成绩录入!BQ57,"")</f>
        <v/>
      </c>
      <c r="T53" s="80" t="str">
        <f>IF(AND(初始录入!$M$12="试卷",$A53&lt;&gt;"",T$6&lt;&gt;""),成绩录入!BR57,"")</f>
        <v/>
      </c>
      <c r="U53" s="80" t="str">
        <f>IF(AND(初始录入!$M$12="试卷",$A53&lt;&gt;"",U$6&lt;&gt;""),成绩录入!BS57,"")</f>
        <v/>
      </c>
      <c r="V53" s="80" t="str">
        <f>IF(AND(初始录入!$M$12="试卷",$A53&lt;&gt;"",V$6&lt;&gt;""),成绩录入!BT57,"")</f>
        <v/>
      </c>
      <c r="W53" s="80" t="str">
        <f>IF(AND(初始录入!$M$12="试卷",$A53&lt;&gt;"",W$6&lt;&gt;""),成绩录入!BU57,"")</f>
        <v/>
      </c>
      <c r="X53" s="80" t="str">
        <f>IF(AND(初始录入!$M$12="试卷",$A53&lt;&gt;"",X$6&lt;&gt;""),成绩录入!BV57,"")</f>
        <v/>
      </c>
      <c r="Y53" s="80" t="str">
        <f>IF(AND(初始录入!$M$12="试卷",$A53&lt;&gt;"",Y$6&lt;&gt;""),成绩录入!BW57,"")</f>
        <v/>
      </c>
      <c r="Z53" s="80" t="str">
        <f>IF(AND(初始录入!$M$12="试卷",$A53&lt;&gt;"",Z$6&lt;&gt;""),成绩录入!BX57,"")</f>
        <v/>
      </c>
      <c r="AA53" s="80" t="str">
        <f>IF(AND(初始录入!$M$12="试卷",$A53&lt;&gt;"",AA$6&lt;&gt;""),成绩录入!BY57,"")</f>
        <v/>
      </c>
      <c r="AB53" s="80" t="str">
        <f>IF(AND(初始录入!$M$12="试卷",$A53&lt;&gt;"",AB$6&lt;&gt;""),成绩录入!BZ57,"")</f>
        <v/>
      </c>
      <c r="AC53" s="80" t="str">
        <f>IF(AND(初始录入!$M$12="试卷",$A53&lt;&gt;"",AC$6&lt;&gt;""),成绩录入!CA57,"")</f>
        <v/>
      </c>
      <c r="AD53" s="80" t="str">
        <f>IF(AND(初始录入!$M$12="试卷",$A53&lt;&gt;"",AD$6&lt;&gt;""),成绩录入!CB57,"")</f>
        <v/>
      </c>
      <c r="AE53" s="80" t="str">
        <f>IF(AND(初始录入!$M$12="试卷",$A53&lt;&gt;"",AE$6&lt;&gt;""),成绩录入!CC57,"")</f>
        <v/>
      </c>
      <c r="AF53" s="80" t="str">
        <f>IF(AND(初始录入!$M$12="试卷",$A53&lt;&gt;"",AF$6&lt;&gt;""),成绩录入!CD57,"")</f>
        <v/>
      </c>
      <c r="AG53" s="80" t="str">
        <f>IF(AND(初始录入!$M$12="试卷",$A53&lt;&gt;"",AG$6&lt;&gt;""),成绩录入!CE57,"")</f>
        <v/>
      </c>
      <c r="AH53" s="80" t="str">
        <f>IF(AND(初始录入!$M$12="试卷",$A53&lt;&gt;"",AH$6&lt;&gt;""),成绩录入!CF57,"")</f>
        <v/>
      </c>
      <c r="AI53" s="80" t="str">
        <f>IF(AND(初始录入!$M$12="试卷",$A53&lt;&gt;"",AI$6&lt;&gt;""),成绩录入!CG57,"")</f>
        <v/>
      </c>
      <c r="AJ53" s="80" t="str">
        <f>IF(AND(初始录入!$M$12="试卷",$A53&lt;&gt;"",AJ$6&lt;&gt;""),成绩录入!CH57,"")</f>
        <v/>
      </c>
      <c r="AK53" s="80" t="str">
        <f>IF(AND(初始录入!$M$12="试卷",$A53&lt;&gt;"",AK$6&lt;&gt;""),成绩录入!CI57,"")</f>
        <v/>
      </c>
      <c r="AL53" s="80" t="str">
        <f>IF(AND(初始录入!$M$12="试卷",$A53&lt;&gt;"",AL$6&lt;&gt;""),成绩录入!CJ57,"")</f>
        <v/>
      </c>
      <c r="AM53" s="80" t="str">
        <f>IF(AND(初始录入!$M$12="试卷",$A53&lt;&gt;"",AM$6&lt;&gt;""),成绩录入!CK57,"")</f>
        <v/>
      </c>
      <c r="AN53" s="80" t="str">
        <f>IF(AND(初始录入!$M$12="试卷",$A53&lt;&gt;"",AN$6&lt;&gt;""),成绩录入!CL57,"")</f>
        <v/>
      </c>
      <c r="AO53" s="80" t="str">
        <f>IF(AND(初始录入!$M$12="试卷",$A53&lt;&gt;"",AO$6&lt;&gt;""),成绩录入!CM57,"")</f>
        <v/>
      </c>
      <c r="AP53" s="80" t="str">
        <f>IF(AND(初始录入!$M$12="试卷",$A53&lt;&gt;"",AP$6&lt;&gt;""),成绩录入!CN57,"")</f>
        <v/>
      </c>
      <c r="AQ53" s="80" t="str">
        <f>IF(AND(初始录入!$M$12="试卷",$A53&lt;&gt;"",AQ$6&lt;&gt;""),成绩录入!CO57,"")</f>
        <v/>
      </c>
      <c r="AR53" s="80" t="str">
        <f>IF(AND(初始录入!$M$12="试卷",$A53&lt;&gt;"",AR$6&lt;&gt;""),成绩录入!CP57,"")</f>
        <v/>
      </c>
      <c r="AS53" s="80" t="str">
        <f>IF(AND(初始录入!$M$12="试卷",$A53&lt;&gt;"",AS$6&lt;&gt;""),成绩录入!CQ57,"")</f>
        <v/>
      </c>
      <c r="AT53" s="80" t="str">
        <f>IF(AND(初始录入!$M$12="试卷",$A53&lt;&gt;"",AT$6&lt;&gt;""),成绩录入!CR57,"")</f>
        <v/>
      </c>
      <c r="AU53" s="80" t="str">
        <f>IF(AND(初始录入!$M$12="试卷",$A53&lt;&gt;"",AU$6&lt;&gt;""),成绩录入!CS57,"")</f>
        <v/>
      </c>
      <c r="AV53" s="80" t="str">
        <f>IF(AND(初始录入!$M$12="试卷",$A53&lt;&gt;"",AV$6&lt;&gt;""),成绩录入!CT57,"")</f>
        <v/>
      </c>
      <c r="AW53" s="80" t="str">
        <f>IF(AND(初始录入!$M$12="试卷",$A53&lt;&gt;"",AW$6&lt;&gt;""),成绩录入!CU57,"")</f>
        <v/>
      </c>
      <c r="AX53" s="80" t="str">
        <f>IF(AND(初始录入!$M$12="试卷",$A53&lt;&gt;"",AX$6&lt;&gt;""),成绩录入!CV57,"")</f>
        <v/>
      </c>
      <c r="AY53" s="80" t="str">
        <f>IF(AND(初始录入!$M$12="试卷",$A53&lt;&gt;"",AY$6&lt;&gt;""),成绩录入!CW57,"")</f>
        <v/>
      </c>
      <c r="AZ53" s="80" t="str">
        <f>IF(AND(初始录入!$M$12="试卷",$A53&lt;&gt;"",AZ$6&lt;&gt;""),成绩录入!CX57,"")</f>
        <v/>
      </c>
      <c r="BA53" s="80" t="str">
        <f>IF(AND(初始录入!$M$12="试卷",$A53&lt;&gt;"",BA$6&lt;&gt;""),成绩录入!CY57,"")</f>
        <v/>
      </c>
      <c r="BB53" s="80" t="str">
        <f>IF(AND(初始录入!$M$12="试卷",$A53&lt;&gt;"",BB$6&lt;&gt;""),成绩录入!CZ57,"")</f>
        <v/>
      </c>
      <c r="BC53" s="80" t="str">
        <f>IF(AND(初始录入!$M$12="试卷",$A53&lt;&gt;"",BC$6&lt;&gt;""),成绩录入!DA57,"")</f>
        <v/>
      </c>
      <c r="BD53" s="80" t="str">
        <f>IF(AND(初始录入!$M$12="试卷",$A53&lt;&gt;"",BD$6&lt;&gt;""),成绩录入!DB57,"")</f>
        <v/>
      </c>
      <c r="BE53" s="80" t="str">
        <f>IF(AND(初始录入!$M$12="试卷",$A53&lt;&gt;"",BE$6&lt;&gt;""),成绩录入!DC57,"")</f>
        <v/>
      </c>
      <c r="BF53" s="80" t="str">
        <f>IF(AND(初始录入!$M$12="试卷",$A53&lt;&gt;"",BF$6&lt;&gt;""),成绩录入!DD57,"")</f>
        <v/>
      </c>
      <c r="BG53" s="80" t="str">
        <f>IF(AND(初始录入!$M$12="试卷",$A53&lt;&gt;"",BG$6&lt;&gt;""),成绩录入!DE57,"")</f>
        <v/>
      </c>
      <c r="BH53" s="80" t="str">
        <f>IF(AND(初始录入!$M$12="试卷",$A53&lt;&gt;"",BH$6&lt;&gt;""),成绩录入!DF57,"")</f>
        <v/>
      </c>
      <c r="BI53" s="80" t="str">
        <f>IF(AND(初始录入!$M$12="试卷",$A53&lt;&gt;"",BI$6&lt;&gt;""),成绩录入!DG57,"")</f>
        <v/>
      </c>
      <c r="BJ53" s="80" t="str">
        <f>IF(AND(初始录入!$M$12="试卷",$A53&lt;&gt;"",BJ$6&lt;&gt;""),成绩录入!DH57,"")</f>
        <v/>
      </c>
      <c r="BK53" s="80" t="str">
        <f>IF(AND(初始录入!$M$12="试卷",$A53&lt;&gt;"",BK$6&lt;&gt;""),成绩录入!DI57,"")</f>
        <v/>
      </c>
      <c r="BL53" s="80" t="str">
        <f>IF(AND(初始录入!$M$12="试卷",$A53&lt;&gt;"",BL$6&lt;&gt;""),成绩录入!DJ57,"")</f>
        <v/>
      </c>
      <c r="BM53" s="80" t="str">
        <f>IF(AND(初始录入!$M$12="试卷",$A53&lt;&gt;"",BM$6&lt;&gt;""),成绩录入!DK57,"")</f>
        <v/>
      </c>
      <c r="BN53" s="80" t="str">
        <f>IF(AND(初始录入!$M$12="试卷",$A53&lt;&gt;"",BN$6&lt;&gt;""),成绩录入!DL57,"")</f>
        <v/>
      </c>
      <c r="BO53" s="80" t="str">
        <f>IF(AND(初始录入!$M$12="试卷",$A53&lt;&gt;"",BO$6&lt;&gt;""),成绩录入!DM57,"")</f>
        <v/>
      </c>
      <c r="BP53" s="80" t="str">
        <f>IF(AND(初始录入!$M$12="试卷",$A53&lt;&gt;"",BP$6&lt;&gt;""),成绩录入!DN57,"")</f>
        <v/>
      </c>
      <c r="BQ53" s="80" t="str">
        <f>IF(AND(初始录入!$M$12="试卷",$A53&lt;&gt;"",BQ$6&lt;&gt;""),成绩录入!DO57,"")</f>
        <v/>
      </c>
      <c r="BR53" s="80" t="str">
        <f>IF(AND(初始录入!$M$12="试卷",$A53&lt;&gt;"",BR$6&lt;&gt;""),成绩录入!DP57,"")</f>
        <v/>
      </c>
      <c r="BS53" s="80" t="str">
        <f>IF(AND(初始录入!$M$12="试卷",$A53&lt;&gt;"",BS$6&lt;&gt;""),成绩录入!DQ57,"")</f>
        <v/>
      </c>
      <c r="BT53" s="80" t="str">
        <f>IF(AND(初始录入!$M$12="试卷",$A53&lt;&gt;"",BT$6&lt;&gt;""),成绩录入!DR57,"")</f>
        <v/>
      </c>
      <c r="BU53" s="80" t="str">
        <f>IF(AND(初始录入!$M$12="试卷",$A53&lt;&gt;"",BU$6&lt;&gt;""),成绩录入!DS57,"")</f>
        <v/>
      </c>
      <c r="BV53" s="80" t="str">
        <f>IF(AND(初始录入!$M$12="试卷",$A53&lt;&gt;"",BV$6&lt;&gt;""),成绩录入!DT57,"")</f>
        <v/>
      </c>
      <c r="BW53" s="80" t="str">
        <f>IF(AND(初始录入!$M$12="试卷",$A53&lt;&gt;"",BW$6&lt;&gt;""),成绩录入!DU57,"")</f>
        <v/>
      </c>
      <c r="BX53" s="80" t="str">
        <f>IF(AND(初始录入!$M$12="试卷",$A53&lt;&gt;"",BX$6&lt;&gt;""),成绩录入!DV57,"")</f>
        <v/>
      </c>
      <c r="BY53" s="80" t="str">
        <f>IF(AND(初始录入!$M$12="试卷",$A53&lt;&gt;"",BY$6&lt;&gt;""),成绩录入!DW57,"")</f>
        <v/>
      </c>
      <c r="BZ53" s="80" t="str">
        <f>IF(AND(初始录入!$M$12="试卷",$A53&lt;&gt;"",BZ$6&lt;&gt;""),成绩录入!DX57,"")</f>
        <v/>
      </c>
      <c r="CA53" s="80" t="str">
        <f>IF(AND(初始录入!$M$12="试卷",$A53&lt;&gt;"",CA$6&lt;&gt;""),成绩录入!DY57,"")</f>
        <v/>
      </c>
      <c r="CB53" s="80" t="str">
        <f>IF(AND(初始录入!$M$12="试卷",$A53&lt;&gt;"",CB$6&lt;&gt;""),成绩录入!DZ57,"")</f>
        <v/>
      </c>
      <c r="CC53" s="80" t="str">
        <f>IF(AND(初始录入!$M$12="试卷",$A53&lt;&gt;"",CC$6&lt;&gt;""),成绩录入!EA57,"")</f>
        <v/>
      </c>
      <c r="CD53" s="80" t="str">
        <f>IF(AND(初始录入!$M$12="试卷",$A53&lt;&gt;"",CD$6&lt;&gt;""),成绩录入!EB57,"")</f>
        <v/>
      </c>
      <c r="CE53" s="80" t="str">
        <f>IF(AND(初始录入!$M$12="试卷",$A53&lt;&gt;"",CE$6&lt;&gt;""),成绩录入!EC57,"")</f>
        <v/>
      </c>
      <c r="CF53" s="80" t="str">
        <f>IF(AND(初始录入!$M$12="试卷",$A53&lt;&gt;"",CF$6&lt;&gt;""),成绩录入!ED57,"")</f>
        <v/>
      </c>
      <c r="CG53" s="80" t="str">
        <f>IF(AND(初始录入!$M$12="试卷",$A53&lt;&gt;"",CG$6&lt;&gt;""),成绩录入!EE57,"")</f>
        <v/>
      </c>
      <c r="CH53" s="80" t="str">
        <f>IF(AND(初始录入!$M$12="试卷",$A53&lt;&gt;"",CH$6&lt;&gt;""),成绩录入!EF57,"")</f>
        <v/>
      </c>
      <c r="CI53" s="80" t="str">
        <f>IF(AND(初始录入!$M$12="试卷",$A53&lt;&gt;"",CI$6&lt;&gt;""),成绩录入!EG57,"")</f>
        <v/>
      </c>
      <c r="CJ53" s="80" t="str">
        <f>IF(AND(初始录入!$M$12="试卷",$A53&lt;&gt;"",CJ$6&lt;&gt;""),成绩录入!EH57,"")</f>
        <v/>
      </c>
      <c r="CK53" s="80" t="str">
        <f>IF(AND(初始录入!$M$12="试卷",$A53&lt;&gt;"",CK$6&lt;&gt;""),成绩录入!EI57,"")</f>
        <v/>
      </c>
      <c r="CL53" s="80" t="str">
        <f>IF(AND(初始录入!$M$12="试卷",$A53&lt;&gt;"",CL$6&lt;&gt;""),成绩录入!EJ57,"")</f>
        <v/>
      </c>
      <c r="CM53" s="80" t="str">
        <f>IF(AND(初始录入!$M$12="试卷",$A53&lt;&gt;"",CM$6&lt;&gt;""),成绩录入!EK57,"")</f>
        <v/>
      </c>
      <c r="CN53" s="80" t="str">
        <f>IF(AND(初始录入!$M$12="试卷",$A53&lt;&gt;"",CN$6&lt;&gt;""),成绩录入!EL57,"")</f>
        <v/>
      </c>
      <c r="CO53" s="80" t="str">
        <f>IF(AND(初始录入!$M$12="试卷",$A53&lt;&gt;"",CO$6&lt;&gt;""),成绩录入!EM57,"")</f>
        <v/>
      </c>
      <c r="CP53" s="80" t="str">
        <f>IF(AND(初始录入!$M$12="试卷",$A53&lt;&gt;"",CP$6&lt;&gt;""),成绩录入!EN57,"")</f>
        <v/>
      </c>
      <c r="CQ53" s="80" t="str">
        <f>IF(AND(初始录入!$M$12="试卷",$A53&lt;&gt;"",CQ$6&lt;&gt;""),成绩录入!EO57,"")</f>
        <v/>
      </c>
      <c r="CR53" s="80" t="str">
        <f>IF(AND(初始录入!$M$12="试卷",$A53&lt;&gt;"",CR$6&lt;&gt;""),成绩录入!EP57,"")</f>
        <v/>
      </c>
      <c r="CS53" s="80" t="str">
        <f>IF(AND(初始录入!$M$12="试卷",$A53&lt;&gt;"",CS$6&lt;&gt;""),成绩录入!EQ57,"")</f>
        <v/>
      </c>
      <c r="CT53" s="80" t="str">
        <f>IF(AND(初始录入!$M$12="试卷",$A53&lt;&gt;"",CT$6&lt;&gt;""),成绩录入!ER57,"")</f>
        <v/>
      </c>
      <c r="CU53" s="80" t="str">
        <f>IF(AND(初始录入!$M$12="试卷",$A53&lt;&gt;"",CU$6&lt;&gt;""),成绩录入!ES57,"")</f>
        <v/>
      </c>
      <c r="CV53" s="80" t="str">
        <f>IF(AND(初始录入!$M$12="试卷",$A53&lt;&gt;"",CV$6&lt;&gt;""),成绩录入!ET57,"")</f>
        <v/>
      </c>
      <c r="CW53" s="80" t="str">
        <f>IF(AND(初始录入!$M$12="试卷",$A53&lt;&gt;"",CW$6&lt;&gt;""),成绩录入!EU57,"")</f>
        <v/>
      </c>
      <c r="CX53" s="80" t="str">
        <f>IF(AND(初始录入!$M$12="试卷",$A53&lt;&gt;"",CX$6&lt;&gt;""),成绩录入!EV57,"")</f>
        <v/>
      </c>
      <c r="CY53" s="80" t="str">
        <f>IF(AND(初始录入!$M$12="试卷",$A53&lt;&gt;"",CY$6&lt;&gt;""),成绩录入!EW57,"")</f>
        <v/>
      </c>
      <c r="CZ53" s="80" t="str">
        <f>IF(AND(初始录入!$M$12="试卷",$A53&lt;&gt;"",CZ$6&lt;&gt;""),成绩录入!EX57,"")</f>
        <v/>
      </c>
    </row>
    <row r="54" s="125" customFormat="1" ht="24.95" customHeight="1" spans="1:104">
      <c r="A54" s="80" t="str">
        <f>IF(初始录入!$M$12="试卷",初始录入!A60,"")</f>
        <v/>
      </c>
      <c r="B54" s="80" t="str">
        <f>IF(AND(初始录入!$M$12="试卷",$A54&lt;&gt;""),初始录入!B60,"")</f>
        <v/>
      </c>
      <c r="C54" s="80" t="str">
        <f>IF(AND(初始录入!$M$12="试卷",$A54&lt;&gt;""),初始录入!C60,"")</f>
        <v/>
      </c>
      <c r="D54" s="80" t="str">
        <f t="shared" si="0"/>
        <v/>
      </c>
      <c r="E54" s="80" t="str">
        <f>IF(AND(初始录入!$M$12="试卷",$A54&lt;&gt;"",E$6&lt;&gt;""),成绩录入!BC58,"")</f>
        <v/>
      </c>
      <c r="F54" s="80" t="str">
        <f>IF(AND(初始录入!$M$12="试卷",$A54&lt;&gt;"",F$6&lt;&gt;""),成绩录入!BD58,"")</f>
        <v/>
      </c>
      <c r="G54" s="80" t="str">
        <f>IF(AND(初始录入!$M$12="试卷",$A54&lt;&gt;"",G$6&lt;&gt;""),成绩录入!BE58,"")</f>
        <v/>
      </c>
      <c r="H54" s="80" t="str">
        <f>IF(AND(初始录入!$M$12="试卷",$A54&lt;&gt;"",H$6&lt;&gt;""),成绩录入!BF58,"")</f>
        <v/>
      </c>
      <c r="I54" s="80" t="str">
        <f>IF(AND(初始录入!$M$12="试卷",$A54&lt;&gt;"",I$6&lt;&gt;""),成绩录入!BG58,"")</f>
        <v/>
      </c>
      <c r="J54" s="80" t="str">
        <f>IF(AND(初始录入!$M$12="试卷",$A54&lt;&gt;"",J$6&lt;&gt;""),成绩录入!BH58,"")</f>
        <v/>
      </c>
      <c r="K54" s="80" t="str">
        <f>IF(AND(初始录入!$M$12="试卷",$A54&lt;&gt;"",K$6&lt;&gt;""),成绩录入!BI58,"")</f>
        <v/>
      </c>
      <c r="L54" s="80" t="str">
        <f>IF(AND(初始录入!$M$12="试卷",$A54&lt;&gt;"",L$6&lt;&gt;""),成绩录入!BJ58,"")</f>
        <v/>
      </c>
      <c r="M54" s="80" t="str">
        <f>IF(AND(初始录入!$M$12="试卷",$A54&lt;&gt;"",M$6&lt;&gt;""),成绩录入!BK58,"")</f>
        <v/>
      </c>
      <c r="N54" s="80" t="str">
        <f>IF(AND(初始录入!$M$12="试卷",$A54&lt;&gt;"",N$6&lt;&gt;""),成绩录入!BL58,"")</f>
        <v/>
      </c>
      <c r="O54" s="80" t="str">
        <f>IF(AND(初始录入!$M$12="试卷",$A54&lt;&gt;"",O$6&lt;&gt;""),成绩录入!BM58,"")</f>
        <v/>
      </c>
      <c r="P54" s="80" t="str">
        <f>IF(AND(初始录入!$M$12="试卷",$A54&lt;&gt;"",P$6&lt;&gt;""),成绩录入!BN58,"")</f>
        <v/>
      </c>
      <c r="Q54" s="80" t="str">
        <f>IF(AND(初始录入!$M$12="试卷",$A54&lt;&gt;"",Q$6&lt;&gt;""),成绩录入!BO58,"")</f>
        <v/>
      </c>
      <c r="R54" s="80" t="str">
        <f>IF(AND(初始录入!$M$12="试卷",$A54&lt;&gt;"",R$6&lt;&gt;""),成绩录入!BP58,"")</f>
        <v/>
      </c>
      <c r="S54" s="80" t="str">
        <f>IF(AND(初始录入!$M$12="试卷",$A54&lt;&gt;"",S$6&lt;&gt;""),成绩录入!BQ58,"")</f>
        <v/>
      </c>
      <c r="T54" s="80" t="str">
        <f>IF(AND(初始录入!$M$12="试卷",$A54&lt;&gt;"",T$6&lt;&gt;""),成绩录入!BR58,"")</f>
        <v/>
      </c>
      <c r="U54" s="80" t="str">
        <f>IF(AND(初始录入!$M$12="试卷",$A54&lt;&gt;"",U$6&lt;&gt;""),成绩录入!BS58,"")</f>
        <v/>
      </c>
      <c r="V54" s="80" t="str">
        <f>IF(AND(初始录入!$M$12="试卷",$A54&lt;&gt;"",V$6&lt;&gt;""),成绩录入!BT58,"")</f>
        <v/>
      </c>
      <c r="W54" s="80" t="str">
        <f>IF(AND(初始录入!$M$12="试卷",$A54&lt;&gt;"",W$6&lt;&gt;""),成绩录入!BU58,"")</f>
        <v/>
      </c>
      <c r="X54" s="80" t="str">
        <f>IF(AND(初始录入!$M$12="试卷",$A54&lt;&gt;"",X$6&lt;&gt;""),成绩录入!BV58,"")</f>
        <v/>
      </c>
      <c r="Y54" s="80" t="str">
        <f>IF(AND(初始录入!$M$12="试卷",$A54&lt;&gt;"",Y$6&lt;&gt;""),成绩录入!BW58,"")</f>
        <v/>
      </c>
      <c r="Z54" s="80" t="str">
        <f>IF(AND(初始录入!$M$12="试卷",$A54&lt;&gt;"",Z$6&lt;&gt;""),成绩录入!BX58,"")</f>
        <v/>
      </c>
      <c r="AA54" s="80" t="str">
        <f>IF(AND(初始录入!$M$12="试卷",$A54&lt;&gt;"",AA$6&lt;&gt;""),成绩录入!BY58,"")</f>
        <v/>
      </c>
      <c r="AB54" s="80" t="str">
        <f>IF(AND(初始录入!$M$12="试卷",$A54&lt;&gt;"",AB$6&lt;&gt;""),成绩录入!BZ58,"")</f>
        <v/>
      </c>
      <c r="AC54" s="80" t="str">
        <f>IF(AND(初始录入!$M$12="试卷",$A54&lt;&gt;"",AC$6&lt;&gt;""),成绩录入!CA58,"")</f>
        <v/>
      </c>
      <c r="AD54" s="80" t="str">
        <f>IF(AND(初始录入!$M$12="试卷",$A54&lt;&gt;"",AD$6&lt;&gt;""),成绩录入!CB58,"")</f>
        <v/>
      </c>
      <c r="AE54" s="80" t="str">
        <f>IF(AND(初始录入!$M$12="试卷",$A54&lt;&gt;"",AE$6&lt;&gt;""),成绩录入!CC58,"")</f>
        <v/>
      </c>
      <c r="AF54" s="80" t="str">
        <f>IF(AND(初始录入!$M$12="试卷",$A54&lt;&gt;"",AF$6&lt;&gt;""),成绩录入!CD58,"")</f>
        <v/>
      </c>
      <c r="AG54" s="80" t="str">
        <f>IF(AND(初始录入!$M$12="试卷",$A54&lt;&gt;"",AG$6&lt;&gt;""),成绩录入!CE58,"")</f>
        <v/>
      </c>
      <c r="AH54" s="80" t="str">
        <f>IF(AND(初始录入!$M$12="试卷",$A54&lt;&gt;"",AH$6&lt;&gt;""),成绩录入!CF58,"")</f>
        <v/>
      </c>
      <c r="AI54" s="80" t="str">
        <f>IF(AND(初始录入!$M$12="试卷",$A54&lt;&gt;"",AI$6&lt;&gt;""),成绩录入!CG58,"")</f>
        <v/>
      </c>
      <c r="AJ54" s="80" t="str">
        <f>IF(AND(初始录入!$M$12="试卷",$A54&lt;&gt;"",AJ$6&lt;&gt;""),成绩录入!CH58,"")</f>
        <v/>
      </c>
      <c r="AK54" s="80" t="str">
        <f>IF(AND(初始录入!$M$12="试卷",$A54&lt;&gt;"",AK$6&lt;&gt;""),成绩录入!CI58,"")</f>
        <v/>
      </c>
      <c r="AL54" s="80" t="str">
        <f>IF(AND(初始录入!$M$12="试卷",$A54&lt;&gt;"",AL$6&lt;&gt;""),成绩录入!CJ58,"")</f>
        <v/>
      </c>
      <c r="AM54" s="80" t="str">
        <f>IF(AND(初始录入!$M$12="试卷",$A54&lt;&gt;"",AM$6&lt;&gt;""),成绩录入!CK58,"")</f>
        <v/>
      </c>
      <c r="AN54" s="80" t="str">
        <f>IF(AND(初始录入!$M$12="试卷",$A54&lt;&gt;"",AN$6&lt;&gt;""),成绩录入!CL58,"")</f>
        <v/>
      </c>
      <c r="AO54" s="80" t="str">
        <f>IF(AND(初始录入!$M$12="试卷",$A54&lt;&gt;"",AO$6&lt;&gt;""),成绩录入!CM58,"")</f>
        <v/>
      </c>
      <c r="AP54" s="80" t="str">
        <f>IF(AND(初始录入!$M$12="试卷",$A54&lt;&gt;"",AP$6&lt;&gt;""),成绩录入!CN58,"")</f>
        <v/>
      </c>
      <c r="AQ54" s="80" t="str">
        <f>IF(AND(初始录入!$M$12="试卷",$A54&lt;&gt;"",AQ$6&lt;&gt;""),成绩录入!CO58,"")</f>
        <v/>
      </c>
      <c r="AR54" s="80" t="str">
        <f>IF(AND(初始录入!$M$12="试卷",$A54&lt;&gt;"",AR$6&lt;&gt;""),成绩录入!CP58,"")</f>
        <v/>
      </c>
      <c r="AS54" s="80" t="str">
        <f>IF(AND(初始录入!$M$12="试卷",$A54&lt;&gt;"",AS$6&lt;&gt;""),成绩录入!CQ58,"")</f>
        <v/>
      </c>
      <c r="AT54" s="80" t="str">
        <f>IF(AND(初始录入!$M$12="试卷",$A54&lt;&gt;"",AT$6&lt;&gt;""),成绩录入!CR58,"")</f>
        <v/>
      </c>
      <c r="AU54" s="80" t="str">
        <f>IF(AND(初始录入!$M$12="试卷",$A54&lt;&gt;"",AU$6&lt;&gt;""),成绩录入!CS58,"")</f>
        <v/>
      </c>
      <c r="AV54" s="80" t="str">
        <f>IF(AND(初始录入!$M$12="试卷",$A54&lt;&gt;"",AV$6&lt;&gt;""),成绩录入!CT58,"")</f>
        <v/>
      </c>
      <c r="AW54" s="80" t="str">
        <f>IF(AND(初始录入!$M$12="试卷",$A54&lt;&gt;"",AW$6&lt;&gt;""),成绩录入!CU58,"")</f>
        <v/>
      </c>
      <c r="AX54" s="80" t="str">
        <f>IF(AND(初始录入!$M$12="试卷",$A54&lt;&gt;"",AX$6&lt;&gt;""),成绩录入!CV58,"")</f>
        <v/>
      </c>
      <c r="AY54" s="80" t="str">
        <f>IF(AND(初始录入!$M$12="试卷",$A54&lt;&gt;"",AY$6&lt;&gt;""),成绩录入!CW58,"")</f>
        <v/>
      </c>
      <c r="AZ54" s="80" t="str">
        <f>IF(AND(初始录入!$M$12="试卷",$A54&lt;&gt;"",AZ$6&lt;&gt;""),成绩录入!CX58,"")</f>
        <v/>
      </c>
      <c r="BA54" s="80" t="str">
        <f>IF(AND(初始录入!$M$12="试卷",$A54&lt;&gt;"",BA$6&lt;&gt;""),成绩录入!CY58,"")</f>
        <v/>
      </c>
      <c r="BB54" s="80" t="str">
        <f>IF(AND(初始录入!$M$12="试卷",$A54&lt;&gt;"",BB$6&lt;&gt;""),成绩录入!CZ58,"")</f>
        <v/>
      </c>
      <c r="BC54" s="80" t="str">
        <f>IF(AND(初始录入!$M$12="试卷",$A54&lt;&gt;"",BC$6&lt;&gt;""),成绩录入!DA58,"")</f>
        <v/>
      </c>
      <c r="BD54" s="80" t="str">
        <f>IF(AND(初始录入!$M$12="试卷",$A54&lt;&gt;"",BD$6&lt;&gt;""),成绩录入!DB58,"")</f>
        <v/>
      </c>
      <c r="BE54" s="80" t="str">
        <f>IF(AND(初始录入!$M$12="试卷",$A54&lt;&gt;"",BE$6&lt;&gt;""),成绩录入!DC58,"")</f>
        <v/>
      </c>
      <c r="BF54" s="80" t="str">
        <f>IF(AND(初始录入!$M$12="试卷",$A54&lt;&gt;"",BF$6&lt;&gt;""),成绩录入!DD58,"")</f>
        <v/>
      </c>
      <c r="BG54" s="80" t="str">
        <f>IF(AND(初始录入!$M$12="试卷",$A54&lt;&gt;"",BG$6&lt;&gt;""),成绩录入!DE58,"")</f>
        <v/>
      </c>
      <c r="BH54" s="80" t="str">
        <f>IF(AND(初始录入!$M$12="试卷",$A54&lt;&gt;"",BH$6&lt;&gt;""),成绩录入!DF58,"")</f>
        <v/>
      </c>
      <c r="BI54" s="80" t="str">
        <f>IF(AND(初始录入!$M$12="试卷",$A54&lt;&gt;"",BI$6&lt;&gt;""),成绩录入!DG58,"")</f>
        <v/>
      </c>
      <c r="BJ54" s="80" t="str">
        <f>IF(AND(初始录入!$M$12="试卷",$A54&lt;&gt;"",BJ$6&lt;&gt;""),成绩录入!DH58,"")</f>
        <v/>
      </c>
      <c r="BK54" s="80" t="str">
        <f>IF(AND(初始录入!$M$12="试卷",$A54&lt;&gt;"",BK$6&lt;&gt;""),成绩录入!DI58,"")</f>
        <v/>
      </c>
      <c r="BL54" s="80" t="str">
        <f>IF(AND(初始录入!$M$12="试卷",$A54&lt;&gt;"",BL$6&lt;&gt;""),成绩录入!DJ58,"")</f>
        <v/>
      </c>
      <c r="BM54" s="80" t="str">
        <f>IF(AND(初始录入!$M$12="试卷",$A54&lt;&gt;"",BM$6&lt;&gt;""),成绩录入!DK58,"")</f>
        <v/>
      </c>
      <c r="BN54" s="80" t="str">
        <f>IF(AND(初始录入!$M$12="试卷",$A54&lt;&gt;"",BN$6&lt;&gt;""),成绩录入!DL58,"")</f>
        <v/>
      </c>
      <c r="BO54" s="80" t="str">
        <f>IF(AND(初始录入!$M$12="试卷",$A54&lt;&gt;"",BO$6&lt;&gt;""),成绩录入!DM58,"")</f>
        <v/>
      </c>
      <c r="BP54" s="80" t="str">
        <f>IF(AND(初始录入!$M$12="试卷",$A54&lt;&gt;"",BP$6&lt;&gt;""),成绩录入!DN58,"")</f>
        <v/>
      </c>
      <c r="BQ54" s="80" t="str">
        <f>IF(AND(初始录入!$M$12="试卷",$A54&lt;&gt;"",BQ$6&lt;&gt;""),成绩录入!DO58,"")</f>
        <v/>
      </c>
      <c r="BR54" s="80" t="str">
        <f>IF(AND(初始录入!$M$12="试卷",$A54&lt;&gt;"",BR$6&lt;&gt;""),成绩录入!DP58,"")</f>
        <v/>
      </c>
      <c r="BS54" s="80" t="str">
        <f>IF(AND(初始录入!$M$12="试卷",$A54&lt;&gt;"",BS$6&lt;&gt;""),成绩录入!DQ58,"")</f>
        <v/>
      </c>
      <c r="BT54" s="80" t="str">
        <f>IF(AND(初始录入!$M$12="试卷",$A54&lt;&gt;"",BT$6&lt;&gt;""),成绩录入!DR58,"")</f>
        <v/>
      </c>
      <c r="BU54" s="80" t="str">
        <f>IF(AND(初始录入!$M$12="试卷",$A54&lt;&gt;"",BU$6&lt;&gt;""),成绩录入!DS58,"")</f>
        <v/>
      </c>
      <c r="BV54" s="80" t="str">
        <f>IF(AND(初始录入!$M$12="试卷",$A54&lt;&gt;"",BV$6&lt;&gt;""),成绩录入!DT58,"")</f>
        <v/>
      </c>
      <c r="BW54" s="80" t="str">
        <f>IF(AND(初始录入!$M$12="试卷",$A54&lt;&gt;"",BW$6&lt;&gt;""),成绩录入!DU58,"")</f>
        <v/>
      </c>
      <c r="BX54" s="80" t="str">
        <f>IF(AND(初始录入!$M$12="试卷",$A54&lt;&gt;"",BX$6&lt;&gt;""),成绩录入!DV58,"")</f>
        <v/>
      </c>
      <c r="BY54" s="80" t="str">
        <f>IF(AND(初始录入!$M$12="试卷",$A54&lt;&gt;"",BY$6&lt;&gt;""),成绩录入!DW58,"")</f>
        <v/>
      </c>
      <c r="BZ54" s="80" t="str">
        <f>IF(AND(初始录入!$M$12="试卷",$A54&lt;&gt;"",BZ$6&lt;&gt;""),成绩录入!DX58,"")</f>
        <v/>
      </c>
      <c r="CA54" s="80" t="str">
        <f>IF(AND(初始录入!$M$12="试卷",$A54&lt;&gt;"",CA$6&lt;&gt;""),成绩录入!DY58,"")</f>
        <v/>
      </c>
      <c r="CB54" s="80" t="str">
        <f>IF(AND(初始录入!$M$12="试卷",$A54&lt;&gt;"",CB$6&lt;&gt;""),成绩录入!DZ58,"")</f>
        <v/>
      </c>
      <c r="CC54" s="80" t="str">
        <f>IF(AND(初始录入!$M$12="试卷",$A54&lt;&gt;"",CC$6&lt;&gt;""),成绩录入!EA58,"")</f>
        <v/>
      </c>
      <c r="CD54" s="80" t="str">
        <f>IF(AND(初始录入!$M$12="试卷",$A54&lt;&gt;"",CD$6&lt;&gt;""),成绩录入!EB58,"")</f>
        <v/>
      </c>
      <c r="CE54" s="80" t="str">
        <f>IF(AND(初始录入!$M$12="试卷",$A54&lt;&gt;"",CE$6&lt;&gt;""),成绩录入!EC58,"")</f>
        <v/>
      </c>
      <c r="CF54" s="80" t="str">
        <f>IF(AND(初始录入!$M$12="试卷",$A54&lt;&gt;"",CF$6&lt;&gt;""),成绩录入!ED58,"")</f>
        <v/>
      </c>
      <c r="CG54" s="80" t="str">
        <f>IF(AND(初始录入!$M$12="试卷",$A54&lt;&gt;"",CG$6&lt;&gt;""),成绩录入!EE58,"")</f>
        <v/>
      </c>
      <c r="CH54" s="80" t="str">
        <f>IF(AND(初始录入!$M$12="试卷",$A54&lt;&gt;"",CH$6&lt;&gt;""),成绩录入!EF58,"")</f>
        <v/>
      </c>
      <c r="CI54" s="80" t="str">
        <f>IF(AND(初始录入!$M$12="试卷",$A54&lt;&gt;"",CI$6&lt;&gt;""),成绩录入!EG58,"")</f>
        <v/>
      </c>
      <c r="CJ54" s="80" t="str">
        <f>IF(AND(初始录入!$M$12="试卷",$A54&lt;&gt;"",CJ$6&lt;&gt;""),成绩录入!EH58,"")</f>
        <v/>
      </c>
      <c r="CK54" s="80" t="str">
        <f>IF(AND(初始录入!$M$12="试卷",$A54&lt;&gt;"",CK$6&lt;&gt;""),成绩录入!EI58,"")</f>
        <v/>
      </c>
      <c r="CL54" s="80" t="str">
        <f>IF(AND(初始录入!$M$12="试卷",$A54&lt;&gt;"",CL$6&lt;&gt;""),成绩录入!EJ58,"")</f>
        <v/>
      </c>
      <c r="CM54" s="80" t="str">
        <f>IF(AND(初始录入!$M$12="试卷",$A54&lt;&gt;"",CM$6&lt;&gt;""),成绩录入!EK58,"")</f>
        <v/>
      </c>
      <c r="CN54" s="80" t="str">
        <f>IF(AND(初始录入!$M$12="试卷",$A54&lt;&gt;"",CN$6&lt;&gt;""),成绩录入!EL58,"")</f>
        <v/>
      </c>
      <c r="CO54" s="80" t="str">
        <f>IF(AND(初始录入!$M$12="试卷",$A54&lt;&gt;"",CO$6&lt;&gt;""),成绩录入!EM58,"")</f>
        <v/>
      </c>
      <c r="CP54" s="80" t="str">
        <f>IF(AND(初始录入!$M$12="试卷",$A54&lt;&gt;"",CP$6&lt;&gt;""),成绩录入!EN58,"")</f>
        <v/>
      </c>
      <c r="CQ54" s="80" t="str">
        <f>IF(AND(初始录入!$M$12="试卷",$A54&lt;&gt;"",CQ$6&lt;&gt;""),成绩录入!EO58,"")</f>
        <v/>
      </c>
      <c r="CR54" s="80" t="str">
        <f>IF(AND(初始录入!$M$12="试卷",$A54&lt;&gt;"",CR$6&lt;&gt;""),成绩录入!EP58,"")</f>
        <v/>
      </c>
      <c r="CS54" s="80" t="str">
        <f>IF(AND(初始录入!$M$12="试卷",$A54&lt;&gt;"",CS$6&lt;&gt;""),成绩录入!EQ58,"")</f>
        <v/>
      </c>
      <c r="CT54" s="80" t="str">
        <f>IF(AND(初始录入!$M$12="试卷",$A54&lt;&gt;"",CT$6&lt;&gt;""),成绩录入!ER58,"")</f>
        <v/>
      </c>
      <c r="CU54" s="80" t="str">
        <f>IF(AND(初始录入!$M$12="试卷",$A54&lt;&gt;"",CU$6&lt;&gt;""),成绩录入!ES58,"")</f>
        <v/>
      </c>
      <c r="CV54" s="80" t="str">
        <f>IF(AND(初始录入!$M$12="试卷",$A54&lt;&gt;"",CV$6&lt;&gt;""),成绩录入!ET58,"")</f>
        <v/>
      </c>
      <c r="CW54" s="80" t="str">
        <f>IF(AND(初始录入!$M$12="试卷",$A54&lt;&gt;"",CW$6&lt;&gt;""),成绩录入!EU58,"")</f>
        <v/>
      </c>
      <c r="CX54" s="80" t="str">
        <f>IF(AND(初始录入!$M$12="试卷",$A54&lt;&gt;"",CX$6&lt;&gt;""),成绩录入!EV58,"")</f>
        <v/>
      </c>
      <c r="CY54" s="80" t="str">
        <f>IF(AND(初始录入!$M$12="试卷",$A54&lt;&gt;"",CY$6&lt;&gt;""),成绩录入!EW58,"")</f>
        <v/>
      </c>
      <c r="CZ54" s="80" t="str">
        <f>IF(AND(初始录入!$M$12="试卷",$A54&lt;&gt;"",CZ$6&lt;&gt;""),成绩录入!EX58,"")</f>
        <v/>
      </c>
    </row>
    <row r="55" s="125" customFormat="1" ht="24.95" customHeight="1" spans="1:104">
      <c r="A55" s="80" t="str">
        <f>IF(初始录入!$M$12="试卷",初始录入!A61,"")</f>
        <v/>
      </c>
      <c r="B55" s="80" t="str">
        <f>IF(AND(初始录入!$M$12="试卷",$A55&lt;&gt;""),初始录入!B61,"")</f>
        <v/>
      </c>
      <c r="C55" s="80" t="str">
        <f>IF(AND(初始录入!$M$12="试卷",$A55&lt;&gt;""),初始录入!C61,"")</f>
        <v/>
      </c>
      <c r="D55" s="80" t="str">
        <f t="shared" si="0"/>
        <v/>
      </c>
      <c r="E55" s="80" t="str">
        <f>IF(AND(初始录入!$M$12="试卷",$A55&lt;&gt;"",E$6&lt;&gt;""),成绩录入!BC59,"")</f>
        <v/>
      </c>
      <c r="F55" s="80" t="str">
        <f>IF(AND(初始录入!$M$12="试卷",$A55&lt;&gt;"",F$6&lt;&gt;""),成绩录入!BD59,"")</f>
        <v/>
      </c>
      <c r="G55" s="80" t="str">
        <f>IF(AND(初始录入!$M$12="试卷",$A55&lt;&gt;"",G$6&lt;&gt;""),成绩录入!BE59,"")</f>
        <v/>
      </c>
      <c r="H55" s="80" t="str">
        <f>IF(AND(初始录入!$M$12="试卷",$A55&lt;&gt;"",H$6&lt;&gt;""),成绩录入!BF59,"")</f>
        <v/>
      </c>
      <c r="I55" s="80" t="str">
        <f>IF(AND(初始录入!$M$12="试卷",$A55&lt;&gt;"",I$6&lt;&gt;""),成绩录入!BG59,"")</f>
        <v/>
      </c>
      <c r="J55" s="80" t="str">
        <f>IF(AND(初始录入!$M$12="试卷",$A55&lt;&gt;"",J$6&lt;&gt;""),成绩录入!BH59,"")</f>
        <v/>
      </c>
      <c r="K55" s="80" t="str">
        <f>IF(AND(初始录入!$M$12="试卷",$A55&lt;&gt;"",K$6&lt;&gt;""),成绩录入!BI59,"")</f>
        <v/>
      </c>
      <c r="L55" s="80" t="str">
        <f>IF(AND(初始录入!$M$12="试卷",$A55&lt;&gt;"",L$6&lt;&gt;""),成绩录入!BJ59,"")</f>
        <v/>
      </c>
      <c r="M55" s="80" t="str">
        <f>IF(AND(初始录入!$M$12="试卷",$A55&lt;&gt;"",M$6&lt;&gt;""),成绩录入!BK59,"")</f>
        <v/>
      </c>
      <c r="N55" s="80" t="str">
        <f>IF(AND(初始录入!$M$12="试卷",$A55&lt;&gt;"",N$6&lt;&gt;""),成绩录入!BL59,"")</f>
        <v/>
      </c>
      <c r="O55" s="80" t="str">
        <f>IF(AND(初始录入!$M$12="试卷",$A55&lt;&gt;"",O$6&lt;&gt;""),成绩录入!BM59,"")</f>
        <v/>
      </c>
      <c r="P55" s="80" t="str">
        <f>IF(AND(初始录入!$M$12="试卷",$A55&lt;&gt;"",P$6&lt;&gt;""),成绩录入!BN59,"")</f>
        <v/>
      </c>
      <c r="Q55" s="80" t="str">
        <f>IF(AND(初始录入!$M$12="试卷",$A55&lt;&gt;"",Q$6&lt;&gt;""),成绩录入!BO59,"")</f>
        <v/>
      </c>
      <c r="R55" s="80" t="str">
        <f>IF(AND(初始录入!$M$12="试卷",$A55&lt;&gt;"",R$6&lt;&gt;""),成绩录入!BP59,"")</f>
        <v/>
      </c>
      <c r="S55" s="80" t="str">
        <f>IF(AND(初始录入!$M$12="试卷",$A55&lt;&gt;"",S$6&lt;&gt;""),成绩录入!BQ59,"")</f>
        <v/>
      </c>
      <c r="T55" s="80" t="str">
        <f>IF(AND(初始录入!$M$12="试卷",$A55&lt;&gt;"",T$6&lt;&gt;""),成绩录入!BR59,"")</f>
        <v/>
      </c>
      <c r="U55" s="80" t="str">
        <f>IF(AND(初始录入!$M$12="试卷",$A55&lt;&gt;"",U$6&lt;&gt;""),成绩录入!BS59,"")</f>
        <v/>
      </c>
      <c r="V55" s="80" t="str">
        <f>IF(AND(初始录入!$M$12="试卷",$A55&lt;&gt;"",V$6&lt;&gt;""),成绩录入!BT59,"")</f>
        <v/>
      </c>
      <c r="W55" s="80" t="str">
        <f>IF(AND(初始录入!$M$12="试卷",$A55&lt;&gt;"",W$6&lt;&gt;""),成绩录入!BU59,"")</f>
        <v/>
      </c>
      <c r="X55" s="80" t="str">
        <f>IF(AND(初始录入!$M$12="试卷",$A55&lt;&gt;"",X$6&lt;&gt;""),成绩录入!BV59,"")</f>
        <v/>
      </c>
      <c r="Y55" s="80" t="str">
        <f>IF(AND(初始录入!$M$12="试卷",$A55&lt;&gt;"",Y$6&lt;&gt;""),成绩录入!BW59,"")</f>
        <v/>
      </c>
      <c r="Z55" s="80" t="str">
        <f>IF(AND(初始录入!$M$12="试卷",$A55&lt;&gt;"",Z$6&lt;&gt;""),成绩录入!BX59,"")</f>
        <v/>
      </c>
      <c r="AA55" s="80" t="str">
        <f>IF(AND(初始录入!$M$12="试卷",$A55&lt;&gt;"",AA$6&lt;&gt;""),成绩录入!BY59,"")</f>
        <v/>
      </c>
      <c r="AB55" s="80" t="str">
        <f>IF(AND(初始录入!$M$12="试卷",$A55&lt;&gt;"",AB$6&lt;&gt;""),成绩录入!BZ59,"")</f>
        <v/>
      </c>
      <c r="AC55" s="80" t="str">
        <f>IF(AND(初始录入!$M$12="试卷",$A55&lt;&gt;"",AC$6&lt;&gt;""),成绩录入!CA59,"")</f>
        <v/>
      </c>
      <c r="AD55" s="80" t="str">
        <f>IF(AND(初始录入!$M$12="试卷",$A55&lt;&gt;"",AD$6&lt;&gt;""),成绩录入!CB59,"")</f>
        <v/>
      </c>
      <c r="AE55" s="80" t="str">
        <f>IF(AND(初始录入!$M$12="试卷",$A55&lt;&gt;"",AE$6&lt;&gt;""),成绩录入!CC59,"")</f>
        <v/>
      </c>
      <c r="AF55" s="80" t="str">
        <f>IF(AND(初始录入!$M$12="试卷",$A55&lt;&gt;"",AF$6&lt;&gt;""),成绩录入!CD59,"")</f>
        <v/>
      </c>
      <c r="AG55" s="80" t="str">
        <f>IF(AND(初始录入!$M$12="试卷",$A55&lt;&gt;"",AG$6&lt;&gt;""),成绩录入!CE59,"")</f>
        <v/>
      </c>
      <c r="AH55" s="80" t="str">
        <f>IF(AND(初始录入!$M$12="试卷",$A55&lt;&gt;"",AH$6&lt;&gt;""),成绩录入!CF59,"")</f>
        <v/>
      </c>
      <c r="AI55" s="80" t="str">
        <f>IF(AND(初始录入!$M$12="试卷",$A55&lt;&gt;"",AI$6&lt;&gt;""),成绩录入!CG59,"")</f>
        <v/>
      </c>
      <c r="AJ55" s="80" t="str">
        <f>IF(AND(初始录入!$M$12="试卷",$A55&lt;&gt;"",AJ$6&lt;&gt;""),成绩录入!CH59,"")</f>
        <v/>
      </c>
      <c r="AK55" s="80" t="str">
        <f>IF(AND(初始录入!$M$12="试卷",$A55&lt;&gt;"",AK$6&lt;&gt;""),成绩录入!CI59,"")</f>
        <v/>
      </c>
      <c r="AL55" s="80" t="str">
        <f>IF(AND(初始录入!$M$12="试卷",$A55&lt;&gt;"",AL$6&lt;&gt;""),成绩录入!CJ59,"")</f>
        <v/>
      </c>
      <c r="AM55" s="80" t="str">
        <f>IF(AND(初始录入!$M$12="试卷",$A55&lt;&gt;"",AM$6&lt;&gt;""),成绩录入!CK59,"")</f>
        <v/>
      </c>
      <c r="AN55" s="80" t="str">
        <f>IF(AND(初始录入!$M$12="试卷",$A55&lt;&gt;"",AN$6&lt;&gt;""),成绩录入!CL59,"")</f>
        <v/>
      </c>
      <c r="AO55" s="80" t="str">
        <f>IF(AND(初始录入!$M$12="试卷",$A55&lt;&gt;"",AO$6&lt;&gt;""),成绩录入!CM59,"")</f>
        <v/>
      </c>
      <c r="AP55" s="80" t="str">
        <f>IF(AND(初始录入!$M$12="试卷",$A55&lt;&gt;"",AP$6&lt;&gt;""),成绩录入!CN59,"")</f>
        <v/>
      </c>
      <c r="AQ55" s="80" t="str">
        <f>IF(AND(初始录入!$M$12="试卷",$A55&lt;&gt;"",AQ$6&lt;&gt;""),成绩录入!CO59,"")</f>
        <v/>
      </c>
      <c r="AR55" s="80" t="str">
        <f>IF(AND(初始录入!$M$12="试卷",$A55&lt;&gt;"",AR$6&lt;&gt;""),成绩录入!CP59,"")</f>
        <v/>
      </c>
      <c r="AS55" s="80" t="str">
        <f>IF(AND(初始录入!$M$12="试卷",$A55&lt;&gt;"",AS$6&lt;&gt;""),成绩录入!CQ59,"")</f>
        <v/>
      </c>
      <c r="AT55" s="80" t="str">
        <f>IF(AND(初始录入!$M$12="试卷",$A55&lt;&gt;"",AT$6&lt;&gt;""),成绩录入!CR59,"")</f>
        <v/>
      </c>
      <c r="AU55" s="80" t="str">
        <f>IF(AND(初始录入!$M$12="试卷",$A55&lt;&gt;"",AU$6&lt;&gt;""),成绩录入!CS59,"")</f>
        <v/>
      </c>
      <c r="AV55" s="80" t="str">
        <f>IF(AND(初始录入!$M$12="试卷",$A55&lt;&gt;"",AV$6&lt;&gt;""),成绩录入!CT59,"")</f>
        <v/>
      </c>
      <c r="AW55" s="80" t="str">
        <f>IF(AND(初始录入!$M$12="试卷",$A55&lt;&gt;"",AW$6&lt;&gt;""),成绩录入!CU59,"")</f>
        <v/>
      </c>
      <c r="AX55" s="80" t="str">
        <f>IF(AND(初始录入!$M$12="试卷",$A55&lt;&gt;"",AX$6&lt;&gt;""),成绩录入!CV59,"")</f>
        <v/>
      </c>
      <c r="AY55" s="80" t="str">
        <f>IF(AND(初始录入!$M$12="试卷",$A55&lt;&gt;"",AY$6&lt;&gt;""),成绩录入!CW59,"")</f>
        <v/>
      </c>
      <c r="AZ55" s="80" t="str">
        <f>IF(AND(初始录入!$M$12="试卷",$A55&lt;&gt;"",AZ$6&lt;&gt;""),成绩录入!CX59,"")</f>
        <v/>
      </c>
      <c r="BA55" s="80" t="str">
        <f>IF(AND(初始录入!$M$12="试卷",$A55&lt;&gt;"",BA$6&lt;&gt;""),成绩录入!CY59,"")</f>
        <v/>
      </c>
      <c r="BB55" s="80" t="str">
        <f>IF(AND(初始录入!$M$12="试卷",$A55&lt;&gt;"",BB$6&lt;&gt;""),成绩录入!CZ59,"")</f>
        <v/>
      </c>
      <c r="BC55" s="80" t="str">
        <f>IF(AND(初始录入!$M$12="试卷",$A55&lt;&gt;"",BC$6&lt;&gt;""),成绩录入!DA59,"")</f>
        <v/>
      </c>
      <c r="BD55" s="80" t="str">
        <f>IF(AND(初始录入!$M$12="试卷",$A55&lt;&gt;"",BD$6&lt;&gt;""),成绩录入!DB59,"")</f>
        <v/>
      </c>
      <c r="BE55" s="80" t="str">
        <f>IF(AND(初始录入!$M$12="试卷",$A55&lt;&gt;"",BE$6&lt;&gt;""),成绩录入!DC59,"")</f>
        <v/>
      </c>
      <c r="BF55" s="80" t="str">
        <f>IF(AND(初始录入!$M$12="试卷",$A55&lt;&gt;"",BF$6&lt;&gt;""),成绩录入!DD59,"")</f>
        <v/>
      </c>
      <c r="BG55" s="80" t="str">
        <f>IF(AND(初始录入!$M$12="试卷",$A55&lt;&gt;"",BG$6&lt;&gt;""),成绩录入!DE59,"")</f>
        <v/>
      </c>
      <c r="BH55" s="80" t="str">
        <f>IF(AND(初始录入!$M$12="试卷",$A55&lt;&gt;"",BH$6&lt;&gt;""),成绩录入!DF59,"")</f>
        <v/>
      </c>
      <c r="BI55" s="80" t="str">
        <f>IF(AND(初始录入!$M$12="试卷",$A55&lt;&gt;"",BI$6&lt;&gt;""),成绩录入!DG59,"")</f>
        <v/>
      </c>
      <c r="BJ55" s="80" t="str">
        <f>IF(AND(初始录入!$M$12="试卷",$A55&lt;&gt;"",BJ$6&lt;&gt;""),成绩录入!DH59,"")</f>
        <v/>
      </c>
      <c r="BK55" s="80" t="str">
        <f>IF(AND(初始录入!$M$12="试卷",$A55&lt;&gt;"",BK$6&lt;&gt;""),成绩录入!DI59,"")</f>
        <v/>
      </c>
      <c r="BL55" s="80" t="str">
        <f>IF(AND(初始录入!$M$12="试卷",$A55&lt;&gt;"",BL$6&lt;&gt;""),成绩录入!DJ59,"")</f>
        <v/>
      </c>
      <c r="BM55" s="80" t="str">
        <f>IF(AND(初始录入!$M$12="试卷",$A55&lt;&gt;"",BM$6&lt;&gt;""),成绩录入!DK59,"")</f>
        <v/>
      </c>
      <c r="BN55" s="80" t="str">
        <f>IF(AND(初始录入!$M$12="试卷",$A55&lt;&gt;"",BN$6&lt;&gt;""),成绩录入!DL59,"")</f>
        <v/>
      </c>
      <c r="BO55" s="80" t="str">
        <f>IF(AND(初始录入!$M$12="试卷",$A55&lt;&gt;"",BO$6&lt;&gt;""),成绩录入!DM59,"")</f>
        <v/>
      </c>
      <c r="BP55" s="80" t="str">
        <f>IF(AND(初始录入!$M$12="试卷",$A55&lt;&gt;"",BP$6&lt;&gt;""),成绩录入!DN59,"")</f>
        <v/>
      </c>
      <c r="BQ55" s="80" t="str">
        <f>IF(AND(初始录入!$M$12="试卷",$A55&lt;&gt;"",BQ$6&lt;&gt;""),成绩录入!DO59,"")</f>
        <v/>
      </c>
      <c r="BR55" s="80" t="str">
        <f>IF(AND(初始录入!$M$12="试卷",$A55&lt;&gt;"",BR$6&lt;&gt;""),成绩录入!DP59,"")</f>
        <v/>
      </c>
      <c r="BS55" s="80" t="str">
        <f>IF(AND(初始录入!$M$12="试卷",$A55&lt;&gt;"",BS$6&lt;&gt;""),成绩录入!DQ59,"")</f>
        <v/>
      </c>
      <c r="BT55" s="80" t="str">
        <f>IF(AND(初始录入!$M$12="试卷",$A55&lt;&gt;"",BT$6&lt;&gt;""),成绩录入!DR59,"")</f>
        <v/>
      </c>
      <c r="BU55" s="80" t="str">
        <f>IF(AND(初始录入!$M$12="试卷",$A55&lt;&gt;"",BU$6&lt;&gt;""),成绩录入!DS59,"")</f>
        <v/>
      </c>
      <c r="BV55" s="80" t="str">
        <f>IF(AND(初始录入!$M$12="试卷",$A55&lt;&gt;"",BV$6&lt;&gt;""),成绩录入!DT59,"")</f>
        <v/>
      </c>
      <c r="BW55" s="80" t="str">
        <f>IF(AND(初始录入!$M$12="试卷",$A55&lt;&gt;"",BW$6&lt;&gt;""),成绩录入!DU59,"")</f>
        <v/>
      </c>
      <c r="BX55" s="80" t="str">
        <f>IF(AND(初始录入!$M$12="试卷",$A55&lt;&gt;"",BX$6&lt;&gt;""),成绩录入!DV59,"")</f>
        <v/>
      </c>
      <c r="BY55" s="80" t="str">
        <f>IF(AND(初始录入!$M$12="试卷",$A55&lt;&gt;"",BY$6&lt;&gt;""),成绩录入!DW59,"")</f>
        <v/>
      </c>
      <c r="BZ55" s="80" t="str">
        <f>IF(AND(初始录入!$M$12="试卷",$A55&lt;&gt;"",BZ$6&lt;&gt;""),成绩录入!DX59,"")</f>
        <v/>
      </c>
      <c r="CA55" s="80" t="str">
        <f>IF(AND(初始录入!$M$12="试卷",$A55&lt;&gt;"",CA$6&lt;&gt;""),成绩录入!DY59,"")</f>
        <v/>
      </c>
      <c r="CB55" s="80" t="str">
        <f>IF(AND(初始录入!$M$12="试卷",$A55&lt;&gt;"",CB$6&lt;&gt;""),成绩录入!DZ59,"")</f>
        <v/>
      </c>
      <c r="CC55" s="80" t="str">
        <f>IF(AND(初始录入!$M$12="试卷",$A55&lt;&gt;"",CC$6&lt;&gt;""),成绩录入!EA59,"")</f>
        <v/>
      </c>
      <c r="CD55" s="80" t="str">
        <f>IF(AND(初始录入!$M$12="试卷",$A55&lt;&gt;"",CD$6&lt;&gt;""),成绩录入!EB59,"")</f>
        <v/>
      </c>
      <c r="CE55" s="80" t="str">
        <f>IF(AND(初始录入!$M$12="试卷",$A55&lt;&gt;"",CE$6&lt;&gt;""),成绩录入!EC59,"")</f>
        <v/>
      </c>
      <c r="CF55" s="80" t="str">
        <f>IF(AND(初始录入!$M$12="试卷",$A55&lt;&gt;"",CF$6&lt;&gt;""),成绩录入!ED59,"")</f>
        <v/>
      </c>
      <c r="CG55" s="80" t="str">
        <f>IF(AND(初始录入!$M$12="试卷",$A55&lt;&gt;"",CG$6&lt;&gt;""),成绩录入!EE59,"")</f>
        <v/>
      </c>
      <c r="CH55" s="80" t="str">
        <f>IF(AND(初始录入!$M$12="试卷",$A55&lt;&gt;"",CH$6&lt;&gt;""),成绩录入!EF59,"")</f>
        <v/>
      </c>
      <c r="CI55" s="80" t="str">
        <f>IF(AND(初始录入!$M$12="试卷",$A55&lt;&gt;"",CI$6&lt;&gt;""),成绩录入!EG59,"")</f>
        <v/>
      </c>
      <c r="CJ55" s="80" t="str">
        <f>IF(AND(初始录入!$M$12="试卷",$A55&lt;&gt;"",CJ$6&lt;&gt;""),成绩录入!EH59,"")</f>
        <v/>
      </c>
      <c r="CK55" s="80" t="str">
        <f>IF(AND(初始录入!$M$12="试卷",$A55&lt;&gt;"",CK$6&lt;&gt;""),成绩录入!EI59,"")</f>
        <v/>
      </c>
      <c r="CL55" s="80" t="str">
        <f>IF(AND(初始录入!$M$12="试卷",$A55&lt;&gt;"",CL$6&lt;&gt;""),成绩录入!EJ59,"")</f>
        <v/>
      </c>
      <c r="CM55" s="80" t="str">
        <f>IF(AND(初始录入!$M$12="试卷",$A55&lt;&gt;"",CM$6&lt;&gt;""),成绩录入!EK59,"")</f>
        <v/>
      </c>
      <c r="CN55" s="80" t="str">
        <f>IF(AND(初始录入!$M$12="试卷",$A55&lt;&gt;"",CN$6&lt;&gt;""),成绩录入!EL59,"")</f>
        <v/>
      </c>
      <c r="CO55" s="80" t="str">
        <f>IF(AND(初始录入!$M$12="试卷",$A55&lt;&gt;"",CO$6&lt;&gt;""),成绩录入!EM59,"")</f>
        <v/>
      </c>
      <c r="CP55" s="80" t="str">
        <f>IF(AND(初始录入!$M$12="试卷",$A55&lt;&gt;"",CP$6&lt;&gt;""),成绩录入!EN59,"")</f>
        <v/>
      </c>
      <c r="CQ55" s="80" t="str">
        <f>IF(AND(初始录入!$M$12="试卷",$A55&lt;&gt;"",CQ$6&lt;&gt;""),成绩录入!EO59,"")</f>
        <v/>
      </c>
      <c r="CR55" s="80" t="str">
        <f>IF(AND(初始录入!$M$12="试卷",$A55&lt;&gt;"",CR$6&lt;&gt;""),成绩录入!EP59,"")</f>
        <v/>
      </c>
      <c r="CS55" s="80" t="str">
        <f>IF(AND(初始录入!$M$12="试卷",$A55&lt;&gt;"",CS$6&lt;&gt;""),成绩录入!EQ59,"")</f>
        <v/>
      </c>
      <c r="CT55" s="80" t="str">
        <f>IF(AND(初始录入!$M$12="试卷",$A55&lt;&gt;"",CT$6&lt;&gt;""),成绩录入!ER59,"")</f>
        <v/>
      </c>
      <c r="CU55" s="80" t="str">
        <f>IF(AND(初始录入!$M$12="试卷",$A55&lt;&gt;"",CU$6&lt;&gt;""),成绩录入!ES59,"")</f>
        <v/>
      </c>
      <c r="CV55" s="80" t="str">
        <f>IF(AND(初始录入!$M$12="试卷",$A55&lt;&gt;"",CV$6&lt;&gt;""),成绩录入!ET59,"")</f>
        <v/>
      </c>
      <c r="CW55" s="80" t="str">
        <f>IF(AND(初始录入!$M$12="试卷",$A55&lt;&gt;"",CW$6&lt;&gt;""),成绩录入!EU59,"")</f>
        <v/>
      </c>
      <c r="CX55" s="80" t="str">
        <f>IF(AND(初始录入!$M$12="试卷",$A55&lt;&gt;"",CX$6&lt;&gt;""),成绩录入!EV59,"")</f>
        <v/>
      </c>
      <c r="CY55" s="80" t="str">
        <f>IF(AND(初始录入!$M$12="试卷",$A55&lt;&gt;"",CY$6&lt;&gt;""),成绩录入!EW59,"")</f>
        <v/>
      </c>
      <c r="CZ55" s="80" t="str">
        <f>IF(AND(初始录入!$M$12="试卷",$A55&lt;&gt;"",CZ$6&lt;&gt;""),成绩录入!EX59,"")</f>
        <v/>
      </c>
    </row>
    <row r="56" s="125" customFormat="1" ht="24.95" customHeight="1" spans="1:104">
      <c r="A56" s="80" t="str">
        <f>IF(初始录入!$M$12="试卷",初始录入!A62,"")</f>
        <v/>
      </c>
      <c r="B56" s="80" t="str">
        <f>IF(AND(初始录入!$M$12="试卷",$A56&lt;&gt;""),初始录入!B62,"")</f>
        <v/>
      </c>
      <c r="C56" s="80" t="str">
        <f>IF(AND(初始录入!$M$12="试卷",$A56&lt;&gt;""),初始录入!C62,"")</f>
        <v/>
      </c>
      <c r="D56" s="80" t="str">
        <f t="shared" si="0"/>
        <v/>
      </c>
      <c r="E56" s="80" t="str">
        <f>IF(AND(初始录入!$M$12="试卷",$A56&lt;&gt;"",E$6&lt;&gt;""),成绩录入!BC60,"")</f>
        <v/>
      </c>
      <c r="F56" s="80" t="str">
        <f>IF(AND(初始录入!$M$12="试卷",$A56&lt;&gt;"",F$6&lt;&gt;""),成绩录入!BD60,"")</f>
        <v/>
      </c>
      <c r="G56" s="80" t="str">
        <f>IF(AND(初始录入!$M$12="试卷",$A56&lt;&gt;"",G$6&lt;&gt;""),成绩录入!BE60,"")</f>
        <v/>
      </c>
      <c r="H56" s="80" t="str">
        <f>IF(AND(初始录入!$M$12="试卷",$A56&lt;&gt;"",H$6&lt;&gt;""),成绩录入!BF60,"")</f>
        <v/>
      </c>
      <c r="I56" s="80" t="str">
        <f>IF(AND(初始录入!$M$12="试卷",$A56&lt;&gt;"",I$6&lt;&gt;""),成绩录入!BG60,"")</f>
        <v/>
      </c>
      <c r="J56" s="80" t="str">
        <f>IF(AND(初始录入!$M$12="试卷",$A56&lt;&gt;"",J$6&lt;&gt;""),成绩录入!BH60,"")</f>
        <v/>
      </c>
      <c r="K56" s="80" t="str">
        <f>IF(AND(初始录入!$M$12="试卷",$A56&lt;&gt;"",K$6&lt;&gt;""),成绩录入!BI60,"")</f>
        <v/>
      </c>
      <c r="L56" s="80" t="str">
        <f>IF(AND(初始录入!$M$12="试卷",$A56&lt;&gt;"",L$6&lt;&gt;""),成绩录入!BJ60,"")</f>
        <v/>
      </c>
      <c r="M56" s="80" t="str">
        <f>IF(AND(初始录入!$M$12="试卷",$A56&lt;&gt;"",M$6&lt;&gt;""),成绩录入!BK60,"")</f>
        <v/>
      </c>
      <c r="N56" s="80" t="str">
        <f>IF(AND(初始录入!$M$12="试卷",$A56&lt;&gt;"",N$6&lt;&gt;""),成绩录入!BL60,"")</f>
        <v/>
      </c>
      <c r="O56" s="80" t="str">
        <f>IF(AND(初始录入!$M$12="试卷",$A56&lt;&gt;"",O$6&lt;&gt;""),成绩录入!BM60,"")</f>
        <v/>
      </c>
      <c r="P56" s="80" t="str">
        <f>IF(AND(初始录入!$M$12="试卷",$A56&lt;&gt;"",P$6&lt;&gt;""),成绩录入!BN60,"")</f>
        <v/>
      </c>
      <c r="Q56" s="80" t="str">
        <f>IF(AND(初始录入!$M$12="试卷",$A56&lt;&gt;"",Q$6&lt;&gt;""),成绩录入!BO60,"")</f>
        <v/>
      </c>
      <c r="R56" s="80" t="str">
        <f>IF(AND(初始录入!$M$12="试卷",$A56&lt;&gt;"",R$6&lt;&gt;""),成绩录入!BP60,"")</f>
        <v/>
      </c>
      <c r="S56" s="80" t="str">
        <f>IF(AND(初始录入!$M$12="试卷",$A56&lt;&gt;"",S$6&lt;&gt;""),成绩录入!BQ60,"")</f>
        <v/>
      </c>
      <c r="T56" s="80" t="str">
        <f>IF(AND(初始录入!$M$12="试卷",$A56&lt;&gt;"",T$6&lt;&gt;""),成绩录入!BR60,"")</f>
        <v/>
      </c>
      <c r="U56" s="80" t="str">
        <f>IF(AND(初始录入!$M$12="试卷",$A56&lt;&gt;"",U$6&lt;&gt;""),成绩录入!BS60,"")</f>
        <v/>
      </c>
      <c r="V56" s="80" t="str">
        <f>IF(AND(初始录入!$M$12="试卷",$A56&lt;&gt;"",V$6&lt;&gt;""),成绩录入!BT60,"")</f>
        <v/>
      </c>
      <c r="W56" s="80" t="str">
        <f>IF(AND(初始录入!$M$12="试卷",$A56&lt;&gt;"",W$6&lt;&gt;""),成绩录入!BU60,"")</f>
        <v/>
      </c>
      <c r="X56" s="80" t="str">
        <f>IF(AND(初始录入!$M$12="试卷",$A56&lt;&gt;"",X$6&lt;&gt;""),成绩录入!BV60,"")</f>
        <v/>
      </c>
      <c r="Y56" s="80" t="str">
        <f>IF(AND(初始录入!$M$12="试卷",$A56&lt;&gt;"",Y$6&lt;&gt;""),成绩录入!BW60,"")</f>
        <v/>
      </c>
      <c r="Z56" s="80" t="str">
        <f>IF(AND(初始录入!$M$12="试卷",$A56&lt;&gt;"",Z$6&lt;&gt;""),成绩录入!BX60,"")</f>
        <v/>
      </c>
      <c r="AA56" s="80" t="str">
        <f>IF(AND(初始录入!$M$12="试卷",$A56&lt;&gt;"",AA$6&lt;&gt;""),成绩录入!BY60,"")</f>
        <v/>
      </c>
      <c r="AB56" s="80" t="str">
        <f>IF(AND(初始录入!$M$12="试卷",$A56&lt;&gt;"",AB$6&lt;&gt;""),成绩录入!BZ60,"")</f>
        <v/>
      </c>
      <c r="AC56" s="80" t="str">
        <f>IF(AND(初始录入!$M$12="试卷",$A56&lt;&gt;"",AC$6&lt;&gt;""),成绩录入!CA60,"")</f>
        <v/>
      </c>
      <c r="AD56" s="80" t="str">
        <f>IF(AND(初始录入!$M$12="试卷",$A56&lt;&gt;"",AD$6&lt;&gt;""),成绩录入!CB60,"")</f>
        <v/>
      </c>
      <c r="AE56" s="80" t="str">
        <f>IF(AND(初始录入!$M$12="试卷",$A56&lt;&gt;"",AE$6&lt;&gt;""),成绩录入!CC60,"")</f>
        <v/>
      </c>
      <c r="AF56" s="80" t="str">
        <f>IF(AND(初始录入!$M$12="试卷",$A56&lt;&gt;"",AF$6&lt;&gt;""),成绩录入!CD60,"")</f>
        <v/>
      </c>
      <c r="AG56" s="80" t="str">
        <f>IF(AND(初始录入!$M$12="试卷",$A56&lt;&gt;"",AG$6&lt;&gt;""),成绩录入!CE60,"")</f>
        <v/>
      </c>
      <c r="AH56" s="80" t="str">
        <f>IF(AND(初始录入!$M$12="试卷",$A56&lt;&gt;"",AH$6&lt;&gt;""),成绩录入!CF60,"")</f>
        <v/>
      </c>
      <c r="AI56" s="80" t="str">
        <f>IF(AND(初始录入!$M$12="试卷",$A56&lt;&gt;"",AI$6&lt;&gt;""),成绩录入!CG60,"")</f>
        <v/>
      </c>
      <c r="AJ56" s="80" t="str">
        <f>IF(AND(初始录入!$M$12="试卷",$A56&lt;&gt;"",AJ$6&lt;&gt;""),成绩录入!CH60,"")</f>
        <v/>
      </c>
      <c r="AK56" s="80" t="str">
        <f>IF(AND(初始录入!$M$12="试卷",$A56&lt;&gt;"",AK$6&lt;&gt;""),成绩录入!CI60,"")</f>
        <v/>
      </c>
      <c r="AL56" s="80" t="str">
        <f>IF(AND(初始录入!$M$12="试卷",$A56&lt;&gt;"",AL$6&lt;&gt;""),成绩录入!CJ60,"")</f>
        <v/>
      </c>
      <c r="AM56" s="80" t="str">
        <f>IF(AND(初始录入!$M$12="试卷",$A56&lt;&gt;"",AM$6&lt;&gt;""),成绩录入!CK60,"")</f>
        <v/>
      </c>
      <c r="AN56" s="80" t="str">
        <f>IF(AND(初始录入!$M$12="试卷",$A56&lt;&gt;"",AN$6&lt;&gt;""),成绩录入!CL60,"")</f>
        <v/>
      </c>
      <c r="AO56" s="80" t="str">
        <f>IF(AND(初始录入!$M$12="试卷",$A56&lt;&gt;"",AO$6&lt;&gt;""),成绩录入!CM60,"")</f>
        <v/>
      </c>
      <c r="AP56" s="80" t="str">
        <f>IF(AND(初始录入!$M$12="试卷",$A56&lt;&gt;"",AP$6&lt;&gt;""),成绩录入!CN60,"")</f>
        <v/>
      </c>
      <c r="AQ56" s="80" t="str">
        <f>IF(AND(初始录入!$M$12="试卷",$A56&lt;&gt;"",AQ$6&lt;&gt;""),成绩录入!CO60,"")</f>
        <v/>
      </c>
      <c r="AR56" s="80" t="str">
        <f>IF(AND(初始录入!$M$12="试卷",$A56&lt;&gt;"",AR$6&lt;&gt;""),成绩录入!CP60,"")</f>
        <v/>
      </c>
      <c r="AS56" s="80" t="str">
        <f>IF(AND(初始录入!$M$12="试卷",$A56&lt;&gt;"",AS$6&lt;&gt;""),成绩录入!CQ60,"")</f>
        <v/>
      </c>
      <c r="AT56" s="80" t="str">
        <f>IF(AND(初始录入!$M$12="试卷",$A56&lt;&gt;"",AT$6&lt;&gt;""),成绩录入!CR60,"")</f>
        <v/>
      </c>
      <c r="AU56" s="80" t="str">
        <f>IF(AND(初始录入!$M$12="试卷",$A56&lt;&gt;"",AU$6&lt;&gt;""),成绩录入!CS60,"")</f>
        <v/>
      </c>
      <c r="AV56" s="80" t="str">
        <f>IF(AND(初始录入!$M$12="试卷",$A56&lt;&gt;"",AV$6&lt;&gt;""),成绩录入!CT60,"")</f>
        <v/>
      </c>
      <c r="AW56" s="80" t="str">
        <f>IF(AND(初始录入!$M$12="试卷",$A56&lt;&gt;"",AW$6&lt;&gt;""),成绩录入!CU60,"")</f>
        <v/>
      </c>
      <c r="AX56" s="80" t="str">
        <f>IF(AND(初始录入!$M$12="试卷",$A56&lt;&gt;"",AX$6&lt;&gt;""),成绩录入!CV60,"")</f>
        <v/>
      </c>
      <c r="AY56" s="80" t="str">
        <f>IF(AND(初始录入!$M$12="试卷",$A56&lt;&gt;"",AY$6&lt;&gt;""),成绩录入!CW60,"")</f>
        <v/>
      </c>
      <c r="AZ56" s="80" t="str">
        <f>IF(AND(初始录入!$M$12="试卷",$A56&lt;&gt;"",AZ$6&lt;&gt;""),成绩录入!CX60,"")</f>
        <v/>
      </c>
      <c r="BA56" s="80" t="str">
        <f>IF(AND(初始录入!$M$12="试卷",$A56&lt;&gt;"",BA$6&lt;&gt;""),成绩录入!CY60,"")</f>
        <v/>
      </c>
      <c r="BB56" s="80" t="str">
        <f>IF(AND(初始录入!$M$12="试卷",$A56&lt;&gt;"",BB$6&lt;&gt;""),成绩录入!CZ60,"")</f>
        <v/>
      </c>
      <c r="BC56" s="80" t="str">
        <f>IF(AND(初始录入!$M$12="试卷",$A56&lt;&gt;"",BC$6&lt;&gt;""),成绩录入!DA60,"")</f>
        <v/>
      </c>
      <c r="BD56" s="80" t="str">
        <f>IF(AND(初始录入!$M$12="试卷",$A56&lt;&gt;"",BD$6&lt;&gt;""),成绩录入!DB60,"")</f>
        <v/>
      </c>
      <c r="BE56" s="80" t="str">
        <f>IF(AND(初始录入!$M$12="试卷",$A56&lt;&gt;"",BE$6&lt;&gt;""),成绩录入!DC60,"")</f>
        <v/>
      </c>
      <c r="BF56" s="80" t="str">
        <f>IF(AND(初始录入!$M$12="试卷",$A56&lt;&gt;"",BF$6&lt;&gt;""),成绩录入!DD60,"")</f>
        <v/>
      </c>
      <c r="BG56" s="80" t="str">
        <f>IF(AND(初始录入!$M$12="试卷",$A56&lt;&gt;"",BG$6&lt;&gt;""),成绩录入!DE60,"")</f>
        <v/>
      </c>
      <c r="BH56" s="80" t="str">
        <f>IF(AND(初始录入!$M$12="试卷",$A56&lt;&gt;"",BH$6&lt;&gt;""),成绩录入!DF60,"")</f>
        <v/>
      </c>
      <c r="BI56" s="80" t="str">
        <f>IF(AND(初始录入!$M$12="试卷",$A56&lt;&gt;"",BI$6&lt;&gt;""),成绩录入!DG60,"")</f>
        <v/>
      </c>
      <c r="BJ56" s="80" t="str">
        <f>IF(AND(初始录入!$M$12="试卷",$A56&lt;&gt;"",BJ$6&lt;&gt;""),成绩录入!DH60,"")</f>
        <v/>
      </c>
      <c r="BK56" s="80" t="str">
        <f>IF(AND(初始录入!$M$12="试卷",$A56&lt;&gt;"",BK$6&lt;&gt;""),成绩录入!DI60,"")</f>
        <v/>
      </c>
      <c r="BL56" s="80" t="str">
        <f>IF(AND(初始录入!$M$12="试卷",$A56&lt;&gt;"",BL$6&lt;&gt;""),成绩录入!DJ60,"")</f>
        <v/>
      </c>
      <c r="BM56" s="80" t="str">
        <f>IF(AND(初始录入!$M$12="试卷",$A56&lt;&gt;"",BM$6&lt;&gt;""),成绩录入!DK60,"")</f>
        <v/>
      </c>
      <c r="BN56" s="80" t="str">
        <f>IF(AND(初始录入!$M$12="试卷",$A56&lt;&gt;"",BN$6&lt;&gt;""),成绩录入!DL60,"")</f>
        <v/>
      </c>
      <c r="BO56" s="80" t="str">
        <f>IF(AND(初始录入!$M$12="试卷",$A56&lt;&gt;"",BO$6&lt;&gt;""),成绩录入!DM60,"")</f>
        <v/>
      </c>
      <c r="BP56" s="80" t="str">
        <f>IF(AND(初始录入!$M$12="试卷",$A56&lt;&gt;"",BP$6&lt;&gt;""),成绩录入!DN60,"")</f>
        <v/>
      </c>
      <c r="BQ56" s="80" t="str">
        <f>IF(AND(初始录入!$M$12="试卷",$A56&lt;&gt;"",BQ$6&lt;&gt;""),成绩录入!DO60,"")</f>
        <v/>
      </c>
      <c r="BR56" s="80" t="str">
        <f>IF(AND(初始录入!$M$12="试卷",$A56&lt;&gt;"",BR$6&lt;&gt;""),成绩录入!DP60,"")</f>
        <v/>
      </c>
      <c r="BS56" s="80" t="str">
        <f>IF(AND(初始录入!$M$12="试卷",$A56&lt;&gt;"",BS$6&lt;&gt;""),成绩录入!DQ60,"")</f>
        <v/>
      </c>
      <c r="BT56" s="80" t="str">
        <f>IF(AND(初始录入!$M$12="试卷",$A56&lt;&gt;"",BT$6&lt;&gt;""),成绩录入!DR60,"")</f>
        <v/>
      </c>
      <c r="BU56" s="80" t="str">
        <f>IF(AND(初始录入!$M$12="试卷",$A56&lt;&gt;"",BU$6&lt;&gt;""),成绩录入!DS60,"")</f>
        <v/>
      </c>
      <c r="BV56" s="80" t="str">
        <f>IF(AND(初始录入!$M$12="试卷",$A56&lt;&gt;"",BV$6&lt;&gt;""),成绩录入!DT60,"")</f>
        <v/>
      </c>
      <c r="BW56" s="80" t="str">
        <f>IF(AND(初始录入!$M$12="试卷",$A56&lt;&gt;"",BW$6&lt;&gt;""),成绩录入!DU60,"")</f>
        <v/>
      </c>
      <c r="BX56" s="80" t="str">
        <f>IF(AND(初始录入!$M$12="试卷",$A56&lt;&gt;"",BX$6&lt;&gt;""),成绩录入!DV60,"")</f>
        <v/>
      </c>
      <c r="BY56" s="80" t="str">
        <f>IF(AND(初始录入!$M$12="试卷",$A56&lt;&gt;"",BY$6&lt;&gt;""),成绩录入!DW60,"")</f>
        <v/>
      </c>
      <c r="BZ56" s="80" t="str">
        <f>IF(AND(初始录入!$M$12="试卷",$A56&lt;&gt;"",BZ$6&lt;&gt;""),成绩录入!DX60,"")</f>
        <v/>
      </c>
      <c r="CA56" s="80" t="str">
        <f>IF(AND(初始录入!$M$12="试卷",$A56&lt;&gt;"",CA$6&lt;&gt;""),成绩录入!DY60,"")</f>
        <v/>
      </c>
      <c r="CB56" s="80" t="str">
        <f>IF(AND(初始录入!$M$12="试卷",$A56&lt;&gt;"",CB$6&lt;&gt;""),成绩录入!DZ60,"")</f>
        <v/>
      </c>
      <c r="CC56" s="80" t="str">
        <f>IF(AND(初始录入!$M$12="试卷",$A56&lt;&gt;"",CC$6&lt;&gt;""),成绩录入!EA60,"")</f>
        <v/>
      </c>
      <c r="CD56" s="80" t="str">
        <f>IF(AND(初始录入!$M$12="试卷",$A56&lt;&gt;"",CD$6&lt;&gt;""),成绩录入!EB60,"")</f>
        <v/>
      </c>
      <c r="CE56" s="80" t="str">
        <f>IF(AND(初始录入!$M$12="试卷",$A56&lt;&gt;"",CE$6&lt;&gt;""),成绩录入!EC60,"")</f>
        <v/>
      </c>
      <c r="CF56" s="80" t="str">
        <f>IF(AND(初始录入!$M$12="试卷",$A56&lt;&gt;"",CF$6&lt;&gt;""),成绩录入!ED60,"")</f>
        <v/>
      </c>
      <c r="CG56" s="80" t="str">
        <f>IF(AND(初始录入!$M$12="试卷",$A56&lt;&gt;"",CG$6&lt;&gt;""),成绩录入!EE60,"")</f>
        <v/>
      </c>
      <c r="CH56" s="80" t="str">
        <f>IF(AND(初始录入!$M$12="试卷",$A56&lt;&gt;"",CH$6&lt;&gt;""),成绩录入!EF60,"")</f>
        <v/>
      </c>
      <c r="CI56" s="80" t="str">
        <f>IF(AND(初始录入!$M$12="试卷",$A56&lt;&gt;"",CI$6&lt;&gt;""),成绩录入!EG60,"")</f>
        <v/>
      </c>
      <c r="CJ56" s="80" t="str">
        <f>IF(AND(初始录入!$M$12="试卷",$A56&lt;&gt;"",CJ$6&lt;&gt;""),成绩录入!EH60,"")</f>
        <v/>
      </c>
      <c r="CK56" s="80" t="str">
        <f>IF(AND(初始录入!$M$12="试卷",$A56&lt;&gt;"",CK$6&lt;&gt;""),成绩录入!EI60,"")</f>
        <v/>
      </c>
      <c r="CL56" s="80" t="str">
        <f>IF(AND(初始录入!$M$12="试卷",$A56&lt;&gt;"",CL$6&lt;&gt;""),成绩录入!EJ60,"")</f>
        <v/>
      </c>
      <c r="CM56" s="80" t="str">
        <f>IF(AND(初始录入!$M$12="试卷",$A56&lt;&gt;"",CM$6&lt;&gt;""),成绩录入!EK60,"")</f>
        <v/>
      </c>
      <c r="CN56" s="80" t="str">
        <f>IF(AND(初始录入!$M$12="试卷",$A56&lt;&gt;"",CN$6&lt;&gt;""),成绩录入!EL60,"")</f>
        <v/>
      </c>
      <c r="CO56" s="80" t="str">
        <f>IF(AND(初始录入!$M$12="试卷",$A56&lt;&gt;"",CO$6&lt;&gt;""),成绩录入!EM60,"")</f>
        <v/>
      </c>
      <c r="CP56" s="80" t="str">
        <f>IF(AND(初始录入!$M$12="试卷",$A56&lt;&gt;"",CP$6&lt;&gt;""),成绩录入!EN60,"")</f>
        <v/>
      </c>
      <c r="CQ56" s="80" t="str">
        <f>IF(AND(初始录入!$M$12="试卷",$A56&lt;&gt;"",CQ$6&lt;&gt;""),成绩录入!EO60,"")</f>
        <v/>
      </c>
      <c r="CR56" s="80" t="str">
        <f>IF(AND(初始录入!$M$12="试卷",$A56&lt;&gt;"",CR$6&lt;&gt;""),成绩录入!EP60,"")</f>
        <v/>
      </c>
      <c r="CS56" s="80" t="str">
        <f>IF(AND(初始录入!$M$12="试卷",$A56&lt;&gt;"",CS$6&lt;&gt;""),成绩录入!EQ60,"")</f>
        <v/>
      </c>
      <c r="CT56" s="80" t="str">
        <f>IF(AND(初始录入!$M$12="试卷",$A56&lt;&gt;"",CT$6&lt;&gt;""),成绩录入!ER60,"")</f>
        <v/>
      </c>
      <c r="CU56" s="80" t="str">
        <f>IF(AND(初始录入!$M$12="试卷",$A56&lt;&gt;"",CU$6&lt;&gt;""),成绩录入!ES60,"")</f>
        <v/>
      </c>
      <c r="CV56" s="80" t="str">
        <f>IF(AND(初始录入!$M$12="试卷",$A56&lt;&gt;"",CV$6&lt;&gt;""),成绩录入!ET60,"")</f>
        <v/>
      </c>
      <c r="CW56" s="80" t="str">
        <f>IF(AND(初始录入!$M$12="试卷",$A56&lt;&gt;"",CW$6&lt;&gt;""),成绩录入!EU60,"")</f>
        <v/>
      </c>
      <c r="CX56" s="80" t="str">
        <f>IF(AND(初始录入!$M$12="试卷",$A56&lt;&gt;"",CX$6&lt;&gt;""),成绩录入!EV60,"")</f>
        <v/>
      </c>
      <c r="CY56" s="80" t="str">
        <f>IF(AND(初始录入!$M$12="试卷",$A56&lt;&gt;"",CY$6&lt;&gt;""),成绩录入!EW60,"")</f>
        <v/>
      </c>
      <c r="CZ56" s="80" t="str">
        <f>IF(AND(初始录入!$M$12="试卷",$A56&lt;&gt;"",CZ$6&lt;&gt;""),成绩录入!EX60,"")</f>
        <v/>
      </c>
    </row>
    <row r="57" s="125" customFormat="1" ht="24.95" customHeight="1" spans="1:104">
      <c r="A57" s="80" t="str">
        <f>IF(初始录入!$M$12="试卷",初始录入!A63,"")</f>
        <v/>
      </c>
      <c r="B57" s="80" t="str">
        <f>IF(AND(初始录入!$M$12="试卷",$A57&lt;&gt;""),初始录入!B63,"")</f>
        <v/>
      </c>
      <c r="C57" s="80" t="str">
        <f>IF(AND(初始录入!$M$12="试卷",$A57&lt;&gt;""),初始录入!C63,"")</f>
        <v/>
      </c>
      <c r="D57" s="80" t="str">
        <f t="shared" si="0"/>
        <v/>
      </c>
      <c r="E57" s="80" t="str">
        <f>IF(AND(初始录入!$M$12="试卷",$A57&lt;&gt;"",E$6&lt;&gt;""),成绩录入!BC61,"")</f>
        <v/>
      </c>
      <c r="F57" s="80" t="str">
        <f>IF(AND(初始录入!$M$12="试卷",$A57&lt;&gt;"",F$6&lt;&gt;""),成绩录入!BD61,"")</f>
        <v/>
      </c>
      <c r="G57" s="80" t="str">
        <f>IF(AND(初始录入!$M$12="试卷",$A57&lt;&gt;"",G$6&lt;&gt;""),成绩录入!BE61,"")</f>
        <v/>
      </c>
      <c r="H57" s="80" t="str">
        <f>IF(AND(初始录入!$M$12="试卷",$A57&lt;&gt;"",H$6&lt;&gt;""),成绩录入!BF61,"")</f>
        <v/>
      </c>
      <c r="I57" s="80" t="str">
        <f>IF(AND(初始录入!$M$12="试卷",$A57&lt;&gt;"",I$6&lt;&gt;""),成绩录入!BG61,"")</f>
        <v/>
      </c>
      <c r="J57" s="80" t="str">
        <f>IF(AND(初始录入!$M$12="试卷",$A57&lt;&gt;"",J$6&lt;&gt;""),成绩录入!BH61,"")</f>
        <v/>
      </c>
      <c r="K57" s="80" t="str">
        <f>IF(AND(初始录入!$M$12="试卷",$A57&lt;&gt;"",K$6&lt;&gt;""),成绩录入!BI61,"")</f>
        <v/>
      </c>
      <c r="L57" s="80" t="str">
        <f>IF(AND(初始录入!$M$12="试卷",$A57&lt;&gt;"",L$6&lt;&gt;""),成绩录入!BJ61,"")</f>
        <v/>
      </c>
      <c r="M57" s="80" t="str">
        <f>IF(AND(初始录入!$M$12="试卷",$A57&lt;&gt;"",M$6&lt;&gt;""),成绩录入!BK61,"")</f>
        <v/>
      </c>
      <c r="N57" s="80" t="str">
        <f>IF(AND(初始录入!$M$12="试卷",$A57&lt;&gt;"",N$6&lt;&gt;""),成绩录入!BL61,"")</f>
        <v/>
      </c>
      <c r="O57" s="80" t="str">
        <f>IF(AND(初始录入!$M$12="试卷",$A57&lt;&gt;"",O$6&lt;&gt;""),成绩录入!BM61,"")</f>
        <v/>
      </c>
      <c r="P57" s="80" t="str">
        <f>IF(AND(初始录入!$M$12="试卷",$A57&lt;&gt;"",P$6&lt;&gt;""),成绩录入!BN61,"")</f>
        <v/>
      </c>
      <c r="Q57" s="80" t="str">
        <f>IF(AND(初始录入!$M$12="试卷",$A57&lt;&gt;"",Q$6&lt;&gt;""),成绩录入!BO61,"")</f>
        <v/>
      </c>
      <c r="R57" s="80" t="str">
        <f>IF(AND(初始录入!$M$12="试卷",$A57&lt;&gt;"",R$6&lt;&gt;""),成绩录入!BP61,"")</f>
        <v/>
      </c>
      <c r="S57" s="80" t="str">
        <f>IF(AND(初始录入!$M$12="试卷",$A57&lt;&gt;"",S$6&lt;&gt;""),成绩录入!BQ61,"")</f>
        <v/>
      </c>
      <c r="T57" s="80" t="str">
        <f>IF(AND(初始录入!$M$12="试卷",$A57&lt;&gt;"",T$6&lt;&gt;""),成绩录入!BR61,"")</f>
        <v/>
      </c>
      <c r="U57" s="80" t="str">
        <f>IF(AND(初始录入!$M$12="试卷",$A57&lt;&gt;"",U$6&lt;&gt;""),成绩录入!BS61,"")</f>
        <v/>
      </c>
      <c r="V57" s="80" t="str">
        <f>IF(AND(初始录入!$M$12="试卷",$A57&lt;&gt;"",V$6&lt;&gt;""),成绩录入!BT61,"")</f>
        <v/>
      </c>
      <c r="W57" s="80" t="str">
        <f>IF(AND(初始录入!$M$12="试卷",$A57&lt;&gt;"",W$6&lt;&gt;""),成绩录入!BU61,"")</f>
        <v/>
      </c>
      <c r="X57" s="80" t="str">
        <f>IF(AND(初始录入!$M$12="试卷",$A57&lt;&gt;"",X$6&lt;&gt;""),成绩录入!BV61,"")</f>
        <v/>
      </c>
      <c r="Y57" s="80" t="str">
        <f>IF(AND(初始录入!$M$12="试卷",$A57&lt;&gt;"",Y$6&lt;&gt;""),成绩录入!BW61,"")</f>
        <v/>
      </c>
      <c r="Z57" s="80" t="str">
        <f>IF(AND(初始录入!$M$12="试卷",$A57&lt;&gt;"",Z$6&lt;&gt;""),成绩录入!BX61,"")</f>
        <v/>
      </c>
      <c r="AA57" s="80" t="str">
        <f>IF(AND(初始录入!$M$12="试卷",$A57&lt;&gt;"",AA$6&lt;&gt;""),成绩录入!BY61,"")</f>
        <v/>
      </c>
      <c r="AB57" s="80" t="str">
        <f>IF(AND(初始录入!$M$12="试卷",$A57&lt;&gt;"",AB$6&lt;&gt;""),成绩录入!BZ61,"")</f>
        <v/>
      </c>
      <c r="AC57" s="80" t="str">
        <f>IF(AND(初始录入!$M$12="试卷",$A57&lt;&gt;"",AC$6&lt;&gt;""),成绩录入!CA61,"")</f>
        <v/>
      </c>
      <c r="AD57" s="80" t="str">
        <f>IF(AND(初始录入!$M$12="试卷",$A57&lt;&gt;"",AD$6&lt;&gt;""),成绩录入!CB61,"")</f>
        <v/>
      </c>
      <c r="AE57" s="80" t="str">
        <f>IF(AND(初始录入!$M$12="试卷",$A57&lt;&gt;"",AE$6&lt;&gt;""),成绩录入!CC61,"")</f>
        <v/>
      </c>
      <c r="AF57" s="80" t="str">
        <f>IF(AND(初始录入!$M$12="试卷",$A57&lt;&gt;"",AF$6&lt;&gt;""),成绩录入!CD61,"")</f>
        <v/>
      </c>
      <c r="AG57" s="80" t="str">
        <f>IF(AND(初始录入!$M$12="试卷",$A57&lt;&gt;"",AG$6&lt;&gt;""),成绩录入!CE61,"")</f>
        <v/>
      </c>
      <c r="AH57" s="80" t="str">
        <f>IF(AND(初始录入!$M$12="试卷",$A57&lt;&gt;"",AH$6&lt;&gt;""),成绩录入!CF61,"")</f>
        <v/>
      </c>
      <c r="AI57" s="80" t="str">
        <f>IF(AND(初始录入!$M$12="试卷",$A57&lt;&gt;"",AI$6&lt;&gt;""),成绩录入!CG61,"")</f>
        <v/>
      </c>
      <c r="AJ57" s="80" t="str">
        <f>IF(AND(初始录入!$M$12="试卷",$A57&lt;&gt;"",AJ$6&lt;&gt;""),成绩录入!CH61,"")</f>
        <v/>
      </c>
      <c r="AK57" s="80" t="str">
        <f>IF(AND(初始录入!$M$12="试卷",$A57&lt;&gt;"",AK$6&lt;&gt;""),成绩录入!CI61,"")</f>
        <v/>
      </c>
      <c r="AL57" s="80" t="str">
        <f>IF(AND(初始录入!$M$12="试卷",$A57&lt;&gt;"",AL$6&lt;&gt;""),成绩录入!CJ61,"")</f>
        <v/>
      </c>
      <c r="AM57" s="80" t="str">
        <f>IF(AND(初始录入!$M$12="试卷",$A57&lt;&gt;"",AM$6&lt;&gt;""),成绩录入!CK61,"")</f>
        <v/>
      </c>
      <c r="AN57" s="80" t="str">
        <f>IF(AND(初始录入!$M$12="试卷",$A57&lt;&gt;"",AN$6&lt;&gt;""),成绩录入!CL61,"")</f>
        <v/>
      </c>
      <c r="AO57" s="80" t="str">
        <f>IF(AND(初始录入!$M$12="试卷",$A57&lt;&gt;"",AO$6&lt;&gt;""),成绩录入!CM61,"")</f>
        <v/>
      </c>
      <c r="AP57" s="80" t="str">
        <f>IF(AND(初始录入!$M$12="试卷",$A57&lt;&gt;"",AP$6&lt;&gt;""),成绩录入!CN61,"")</f>
        <v/>
      </c>
      <c r="AQ57" s="80" t="str">
        <f>IF(AND(初始录入!$M$12="试卷",$A57&lt;&gt;"",AQ$6&lt;&gt;""),成绩录入!CO61,"")</f>
        <v/>
      </c>
      <c r="AR57" s="80" t="str">
        <f>IF(AND(初始录入!$M$12="试卷",$A57&lt;&gt;"",AR$6&lt;&gt;""),成绩录入!CP61,"")</f>
        <v/>
      </c>
      <c r="AS57" s="80" t="str">
        <f>IF(AND(初始录入!$M$12="试卷",$A57&lt;&gt;"",AS$6&lt;&gt;""),成绩录入!CQ61,"")</f>
        <v/>
      </c>
      <c r="AT57" s="80" t="str">
        <f>IF(AND(初始录入!$M$12="试卷",$A57&lt;&gt;"",AT$6&lt;&gt;""),成绩录入!CR61,"")</f>
        <v/>
      </c>
      <c r="AU57" s="80" t="str">
        <f>IF(AND(初始录入!$M$12="试卷",$A57&lt;&gt;"",AU$6&lt;&gt;""),成绩录入!CS61,"")</f>
        <v/>
      </c>
      <c r="AV57" s="80" t="str">
        <f>IF(AND(初始录入!$M$12="试卷",$A57&lt;&gt;"",AV$6&lt;&gt;""),成绩录入!CT61,"")</f>
        <v/>
      </c>
      <c r="AW57" s="80" t="str">
        <f>IF(AND(初始录入!$M$12="试卷",$A57&lt;&gt;"",AW$6&lt;&gt;""),成绩录入!CU61,"")</f>
        <v/>
      </c>
      <c r="AX57" s="80" t="str">
        <f>IF(AND(初始录入!$M$12="试卷",$A57&lt;&gt;"",AX$6&lt;&gt;""),成绩录入!CV61,"")</f>
        <v/>
      </c>
      <c r="AY57" s="80" t="str">
        <f>IF(AND(初始录入!$M$12="试卷",$A57&lt;&gt;"",AY$6&lt;&gt;""),成绩录入!CW61,"")</f>
        <v/>
      </c>
      <c r="AZ57" s="80" t="str">
        <f>IF(AND(初始录入!$M$12="试卷",$A57&lt;&gt;"",AZ$6&lt;&gt;""),成绩录入!CX61,"")</f>
        <v/>
      </c>
      <c r="BA57" s="80" t="str">
        <f>IF(AND(初始录入!$M$12="试卷",$A57&lt;&gt;"",BA$6&lt;&gt;""),成绩录入!CY61,"")</f>
        <v/>
      </c>
      <c r="BB57" s="80" t="str">
        <f>IF(AND(初始录入!$M$12="试卷",$A57&lt;&gt;"",BB$6&lt;&gt;""),成绩录入!CZ61,"")</f>
        <v/>
      </c>
      <c r="BC57" s="80" t="str">
        <f>IF(AND(初始录入!$M$12="试卷",$A57&lt;&gt;"",BC$6&lt;&gt;""),成绩录入!DA61,"")</f>
        <v/>
      </c>
      <c r="BD57" s="80" t="str">
        <f>IF(AND(初始录入!$M$12="试卷",$A57&lt;&gt;"",BD$6&lt;&gt;""),成绩录入!DB61,"")</f>
        <v/>
      </c>
      <c r="BE57" s="80" t="str">
        <f>IF(AND(初始录入!$M$12="试卷",$A57&lt;&gt;"",BE$6&lt;&gt;""),成绩录入!DC61,"")</f>
        <v/>
      </c>
      <c r="BF57" s="80" t="str">
        <f>IF(AND(初始录入!$M$12="试卷",$A57&lt;&gt;"",BF$6&lt;&gt;""),成绩录入!DD61,"")</f>
        <v/>
      </c>
      <c r="BG57" s="80" t="str">
        <f>IF(AND(初始录入!$M$12="试卷",$A57&lt;&gt;"",BG$6&lt;&gt;""),成绩录入!DE61,"")</f>
        <v/>
      </c>
      <c r="BH57" s="80" t="str">
        <f>IF(AND(初始录入!$M$12="试卷",$A57&lt;&gt;"",BH$6&lt;&gt;""),成绩录入!DF61,"")</f>
        <v/>
      </c>
      <c r="BI57" s="80" t="str">
        <f>IF(AND(初始录入!$M$12="试卷",$A57&lt;&gt;"",BI$6&lt;&gt;""),成绩录入!DG61,"")</f>
        <v/>
      </c>
      <c r="BJ57" s="80" t="str">
        <f>IF(AND(初始录入!$M$12="试卷",$A57&lt;&gt;"",BJ$6&lt;&gt;""),成绩录入!DH61,"")</f>
        <v/>
      </c>
      <c r="BK57" s="80" t="str">
        <f>IF(AND(初始录入!$M$12="试卷",$A57&lt;&gt;"",BK$6&lt;&gt;""),成绩录入!DI61,"")</f>
        <v/>
      </c>
      <c r="BL57" s="80" t="str">
        <f>IF(AND(初始录入!$M$12="试卷",$A57&lt;&gt;"",BL$6&lt;&gt;""),成绩录入!DJ61,"")</f>
        <v/>
      </c>
      <c r="BM57" s="80" t="str">
        <f>IF(AND(初始录入!$M$12="试卷",$A57&lt;&gt;"",BM$6&lt;&gt;""),成绩录入!DK61,"")</f>
        <v/>
      </c>
      <c r="BN57" s="80" t="str">
        <f>IF(AND(初始录入!$M$12="试卷",$A57&lt;&gt;"",BN$6&lt;&gt;""),成绩录入!DL61,"")</f>
        <v/>
      </c>
      <c r="BO57" s="80" t="str">
        <f>IF(AND(初始录入!$M$12="试卷",$A57&lt;&gt;"",BO$6&lt;&gt;""),成绩录入!DM61,"")</f>
        <v/>
      </c>
      <c r="BP57" s="80" t="str">
        <f>IF(AND(初始录入!$M$12="试卷",$A57&lt;&gt;"",BP$6&lt;&gt;""),成绩录入!DN61,"")</f>
        <v/>
      </c>
      <c r="BQ57" s="80" t="str">
        <f>IF(AND(初始录入!$M$12="试卷",$A57&lt;&gt;"",BQ$6&lt;&gt;""),成绩录入!DO61,"")</f>
        <v/>
      </c>
      <c r="BR57" s="80" t="str">
        <f>IF(AND(初始录入!$M$12="试卷",$A57&lt;&gt;"",BR$6&lt;&gt;""),成绩录入!DP61,"")</f>
        <v/>
      </c>
      <c r="BS57" s="80" t="str">
        <f>IF(AND(初始录入!$M$12="试卷",$A57&lt;&gt;"",BS$6&lt;&gt;""),成绩录入!DQ61,"")</f>
        <v/>
      </c>
      <c r="BT57" s="80" t="str">
        <f>IF(AND(初始录入!$M$12="试卷",$A57&lt;&gt;"",BT$6&lt;&gt;""),成绩录入!DR61,"")</f>
        <v/>
      </c>
      <c r="BU57" s="80" t="str">
        <f>IF(AND(初始录入!$M$12="试卷",$A57&lt;&gt;"",BU$6&lt;&gt;""),成绩录入!DS61,"")</f>
        <v/>
      </c>
      <c r="BV57" s="80" t="str">
        <f>IF(AND(初始录入!$M$12="试卷",$A57&lt;&gt;"",BV$6&lt;&gt;""),成绩录入!DT61,"")</f>
        <v/>
      </c>
      <c r="BW57" s="80" t="str">
        <f>IF(AND(初始录入!$M$12="试卷",$A57&lt;&gt;"",BW$6&lt;&gt;""),成绩录入!DU61,"")</f>
        <v/>
      </c>
      <c r="BX57" s="80" t="str">
        <f>IF(AND(初始录入!$M$12="试卷",$A57&lt;&gt;"",BX$6&lt;&gt;""),成绩录入!DV61,"")</f>
        <v/>
      </c>
      <c r="BY57" s="80" t="str">
        <f>IF(AND(初始录入!$M$12="试卷",$A57&lt;&gt;"",BY$6&lt;&gt;""),成绩录入!DW61,"")</f>
        <v/>
      </c>
      <c r="BZ57" s="80" t="str">
        <f>IF(AND(初始录入!$M$12="试卷",$A57&lt;&gt;"",BZ$6&lt;&gt;""),成绩录入!DX61,"")</f>
        <v/>
      </c>
      <c r="CA57" s="80" t="str">
        <f>IF(AND(初始录入!$M$12="试卷",$A57&lt;&gt;"",CA$6&lt;&gt;""),成绩录入!DY61,"")</f>
        <v/>
      </c>
      <c r="CB57" s="80" t="str">
        <f>IF(AND(初始录入!$M$12="试卷",$A57&lt;&gt;"",CB$6&lt;&gt;""),成绩录入!DZ61,"")</f>
        <v/>
      </c>
      <c r="CC57" s="80" t="str">
        <f>IF(AND(初始录入!$M$12="试卷",$A57&lt;&gt;"",CC$6&lt;&gt;""),成绩录入!EA61,"")</f>
        <v/>
      </c>
      <c r="CD57" s="80" t="str">
        <f>IF(AND(初始录入!$M$12="试卷",$A57&lt;&gt;"",CD$6&lt;&gt;""),成绩录入!EB61,"")</f>
        <v/>
      </c>
      <c r="CE57" s="80" t="str">
        <f>IF(AND(初始录入!$M$12="试卷",$A57&lt;&gt;"",CE$6&lt;&gt;""),成绩录入!EC61,"")</f>
        <v/>
      </c>
      <c r="CF57" s="80" t="str">
        <f>IF(AND(初始录入!$M$12="试卷",$A57&lt;&gt;"",CF$6&lt;&gt;""),成绩录入!ED61,"")</f>
        <v/>
      </c>
      <c r="CG57" s="80" t="str">
        <f>IF(AND(初始录入!$M$12="试卷",$A57&lt;&gt;"",CG$6&lt;&gt;""),成绩录入!EE61,"")</f>
        <v/>
      </c>
      <c r="CH57" s="80" t="str">
        <f>IF(AND(初始录入!$M$12="试卷",$A57&lt;&gt;"",CH$6&lt;&gt;""),成绩录入!EF61,"")</f>
        <v/>
      </c>
      <c r="CI57" s="80" t="str">
        <f>IF(AND(初始录入!$M$12="试卷",$A57&lt;&gt;"",CI$6&lt;&gt;""),成绩录入!EG61,"")</f>
        <v/>
      </c>
      <c r="CJ57" s="80" t="str">
        <f>IF(AND(初始录入!$M$12="试卷",$A57&lt;&gt;"",CJ$6&lt;&gt;""),成绩录入!EH61,"")</f>
        <v/>
      </c>
      <c r="CK57" s="80" t="str">
        <f>IF(AND(初始录入!$M$12="试卷",$A57&lt;&gt;"",CK$6&lt;&gt;""),成绩录入!EI61,"")</f>
        <v/>
      </c>
      <c r="CL57" s="80" t="str">
        <f>IF(AND(初始录入!$M$12="试卷",$A57&lt;&gt;"",CL$6&lt;&gt;""),成绩录入!EJ61,"")</f>
        <v/>
      </c>
      <c r="CM57" s="80" t="str">
        <f>IF(AND(初始录入!$M$12="试卷",$A57&lt;&gt;"",CM$6&lt;&gt;""),成绩录入!EK61,"")</f>
        <v/>
      </c>
      <c r="CN57" s="80" t="str">
        <f>IF(AND(初始录入!$M$12="试卷",$A57&lt;&gt;"",CN$6&lt;&gt;""),成绩录入!EL61,"")</f>
        <v/>
      </c>
      <c r="CO57" s="80" t="str">
        <f>IF(AND(初始录入!$M$12="试卷",$A57&lt;&gt;"",CO$6&lt;&gt;""),成绩录入!EM61,"")</f>
        <v/>
      </c>
      <c r="CP57" s="80" t="str">
        <f>IF(AND(初始录入!$M$12="试卷",$A57&lt;&gt;"",CP$6&lt;&gt;""),成绩录入!EN61,"")</f>
        <v/>
      </c>
      <c r="CQ57" s="80" t="str">
        <f>IF(AND(初始录入!$M$12="试卷",$A57&lt;&gt;"",CQ$6&lt;&gt;""),成绩录入!EO61,"")</f>
        <v/>
      </c>
      <c r="CR57" s="80" t="str">
        <f>IF(AND(初始录入!$M$12="试卷",$A57&lt;&gt;"",CR$6&lt;&gt;""),成绩录入!EP61,"")</f>
        <v/>
      </c>
      <c r="CS57" s="80" t="str">
        <f>IF(AND(初始录入!$M$12="试卷",$A57&lt;&gt;"",CS$6&lt;&gt;""),成绩录入!EQ61,"")</f>
        <v/>
      </c>
      <c r="CT57" s="80" t="str">
        <f>IF(AND(初始录入!$M$12="试卷",$A57&lt;&gt;"",CT$6&lt;&gt;""),成绩录入!ER61,"")</f>
        <v/>
      </c>
      <c r="CU57" s="80" t="str">
        <f>IF(AND(初始录入!$M$12="试卷",$A57&lt;&gt;"",CU$6&lt;&gt;""),成绩录入!ES61,"")</f>
        <v/>
      </c>
      <c r="CV57" s="80" t="str">
        <f>IF(AND(初始录入!$M$12="试卷",$A57&lt;&gt;"",CV$6&lt;&gt;""),成绩录入!ET61,"")</f>
        <v/>
      </c>
      <c r="CW57" s="80" t="str">
        <f>IF(AND(初始录入!$M$12="试卷",$A57&lt;&gt;"",CW$6&lt;&gt;""),成绩录入!EU61,"")</f>
        <v/>
      </c>
      <c r="CX57" s="80" t="str">
        <f>IF(AND(初始录入!$M$12="试卷",$A57&lt;&gt;"",CX$6&lt;&gt;""),成绩录入!EV61,"")</f>
        <v/>
      </c>
      <c r="CY57" s="80" t="str">
        <f>IF(AND(初始录入!$M$12="试卷",$A57&lt;&gt;"",CY$6&lt;&gt;""),成绩录入!EW61,"")</f>
        <v/>
      </c>
      <c r="CZ57" s="80" t="str">
        <f>IF(AND(初始录入!$M$12="试卷",$A57&lt;&gt;"",CZ$6&lt;&gt;""),成绩录入!EX61,"")</f>
        <v/>
      </c>
    </row>
    <row r="58" s="125" customFormat="1" ht="24.95" customHeight="1" spans="1:104">
      <c r="A58" s="80" t="str">
        <f>IF(初始录入!$M$12="试卷",初始录入!A64,"")</f>
        <v/>
      </c>
      <c r="B58" s="80" t="str">
        <f>IF(AND(初始录入!$M$12="试卷",$A58&lt;&gt;""),初始录入!B64,"")</f>
        <v/>
      </c>
      <c r="C58" s="80" t="str">
        <f>IF(AND(初始录入!$M$12="试卷",$A58&lt;&gt;""),初始录入!C64,"")</f>
        <v/>
      </c>
      <c r="D58" s="80" t="str">
        <f t="shared" si="0"/>
        <v/>
      </c>
      <c r="E58" s="80" t="str">
        <f>IF(AND(初始录入!$M$12="试卷",$A58&lt;&gt;"",E$6&lt;&gt;""),成绩录入!BC62,"")</f>
        <v/>
      </c>
      <c r="F58" s="80" t="str">
        <f>IF(AND(初始录入!$M$12="试卷",$A58&lt;&gt;"",F$6&lt;&gt;""),成绩录入!BD62,"")</f>
        <v/>
      </c>
      <c r="G58" s="80" t="str">
        <f>IF(AND(初始录入!$M$12="试卷",$A58&lt;&gt;"",G$6&lt;&gt;""),成绩录入!BE62,"")</f>
        <v/>
      </c>
      <c r="H58" s="80" t="str">
        <f>IF(AND(初始录入!$M$12="试卷",$A58&lt;&gt;"",H$6&lt;&gt;""),成绩录入!BF62,"")</f>
        <v/>
      </c>
      <c r="I58" s="80" t="str">
        <f>IF(AND(初始录入!$M$12="试卷",$A58&lt;&gt;"",I$6&lt;&gt;""),成绩录入!BG62,"")</f>
        <v/>
      </c>
      <c r="J58" s="80" t="str">
        <f>IF(AND(初始录入!$M$12="试卷",$A58&lt;&gt;"",J$6&lt;&gt;""),成绩录入!BH62,"")</f>
        <v/>
      </c>
      <c r="K58" s="80" t="str">
        <f>IF(AND(初始录入!$M$12="试卷",$A58&lt;&gt;"",K$6&lt;&gt;""),成绩录入!BI62,"")</f>
        <v/>
      </c>
      <c r="L58" s="80" t="str">
        <f>IF(AND(初始录入!$M$12="试卷",$A58&lt;&gt;"",L$6&lt;&gt;""),成绩录入!BJ62,"")</f>
        <v/>
      </c>
      <c r="M58" s="80" t="str">
        <f>IF(AND(初始录入!$M$12="试卷",$A58&lt;&gt;"",M$6&lt;&gt;""),成绩录入!BK62,"")</f>
        <v/>
      </c>
      <c r="N58" s="80" t="str">
        <f>IF(AND(初始录入!$M$12="试卷",$A58&lt;&gt;"",N$6&lt;&gt;""),成绩录入!BL62,"")</f>
        <v/>
      </c>
      <c r="O58" s="80" t="str">
        <f>IF(AND(初始录入!$M$12="试卷",$A58&lt;&gt;"",O$6&lt;&gt;""),成绩录入!BM62,"")</f>
        <v/>
      </c>
      <c r="P58" s="80" t="str">
        <f>IF(AND(初始录入!$M$12="试卷",$A58&lt;&gt;"",P$6&lt;&gt;""),成绩录入!BN62,"")</f>
        <v/>
      </c>
      <c r="Q58" s="80" t="str">
        <f>IF(AND(初始录入!$M$12="试卷",$A58&lt;&gt;"",Q$6&lt;&gt;""),成绩录入!BO62,"")</f>
        <v/>
      </c>
      <c r="R58" s="80" t="str">
        <f>IF(AND(初始录入!$M$12="试卷",$A58&lt;&gt;"",R$6&lt;&gt;""),成绩录入!BP62,"")</f>
        <v/>
      </c>
      <c r="S58" s="80" t="str">
        <f>IF(AND(初始录入!$M$12="试卷",$A58&lt;&gt;"",S$6&lt;&gt;""),成绩录入!BQ62,"")</f>
        <v/>
      </c>
      <c r="T58" s="80" t="str">
        <f>IF(AND(初始录入!$M$12="试卷",$A58&lt;&gt;"",T$6&lt;&gt;""),成绩录入!BR62,"")</f>
        <v/>
      </c>
      <c r="U58" s="80" t="str">
        <f>IF(AND(初始录入!$M$12="试卷",$A58&lt;&gt;"",U$6&lt;&gt;""),成绩录入!BS62,"")</f>
        <v/>
      </c>
      <c r="V58" s="80" t="str">
        <f>IF(AND(初始录入!$M$12="试卷",$A58&lt;&gt;"",V$6&lt;&gt;""),成绩录入!BT62,"")</f>
        <v/>
      </c>
      <c r="W58" s="80" t="str">
        <f>IF(AND(初始录入!$M$12="试卷",$A58&lt;&gt;"",W$6&lt;&gt;""),成绩录入!BU62,"")</f>
        <v/>
      </c>
      <c r="X58" s="80" t="str">
        <f>IF(AND(初始录入!$M$12="试卷",$A58&lt;&gt;"",X$6&lt;&gt;""),成绩录入!BV62,"")</f>
        <v/>
      </c>
      <c r="Y58" s="80" t="str">
        <f>IF(AND(初始录入!$M$12="试卷",$A58&lt;&gt;"",Y$6&lt;&gt;""),成绩录入!BW62,"")</f>
        <v/>
      </c>
      <c r="Z58" s="80" t="str">
        <f>IF(AND(初始录入!$M$12="试卷",$A58&lt;&gt;"",Z$6&lt;&gt;""),成绩录入!BX62,"")</f>
        <v/>
      </c>
      <c r="AA58" s="80" t="str">
        <f>IF(AND(初始录入!$M$12="试卷",$A58&lt;&gt;"",AA$6&lt;&gt;""),成绩录入!BY62,"")</f>
        <v/>
      </c>
      <c r="AB58" s="80" t="str">
        <f>IF(AND(初始录入!$M$12="试卷",$A58&lt;&gt;"",AB$6&lt;&gt;""),成绩录入!BZ62,"")</f>
        <v/>
      </c>
      <c r="AC58" s="80" t="str">
        <f>IF(AND(初始录入!$M$12="试卷",$A58&lt;&gt;"",AC$6&lt;&gt;""),成绩录入!CA62,"")</f>
        <v/>
      </c>
      <c r="AD58" s="80" t="str">
        <f>IF(AND(初始录入!$M$12="试卷",$A58&lt;&gt;"",AD$6&lt;&gt;""),成绩录入!CB62,"")</f>
        <v/>
      </c>
      <c r="AE58" s="80" t="str">
        <f>IF(AND(初始录入!$M$12="试卷",$A58&lt;&gt;"",AE$6&lt;&gt;""),成绩录入!CC62,"")</f>
        <v/>
      </c>
      <c r="AF58" s="80" t="str">
        <f>IF(AND(初始录入!$M$12="试卷",$A58&lt;&gt;"",AF$6&lt;&gt;""),成绩录入!CD62,"")</f>
        <v/>
      </c>
      <c r="AG58" s="80" t="str">
        <f>IF(AND(初始录入!$M$12="试卷",$A58&lt;&gt;"",AG$6&lt;&gt;""),成绩录入!CE62,"")</f>
        <v/>
      </c>
      <c r="AH58" s="80" t="str">
        <f>IF(AND(初始录入!$M$12="试卷",$A58&lt;&gt;"",AH$6&lt;&gt;""),成绩录入!CF62,"")</f>
        <v/>
      </c>
      <c r="AI58" s="80" t="str">
        <f>IF(AND(初始录入!$M$12="试卷",$A58&lt;&gt;"",AI$6&lt;&gt;""),成绩录入!CG62,"")</f>
        <v/>
      </c>
      <c r="AJ58" s="80" t="str">
        <f>IF(AND(初始录入!$M$12="试卷",$A58&lt;&gt;"",AJ$6&lt;&gt;""),成绩录入!CH62,"")</f>
        <v/>
      </c>
      <c r="AK58" s="80" t="str">
        <f>IF(AND(初始录入!$M$12="试卷",$A58&lt;&gt;"",AK$6&lt;&gt;""),成绩录入!CI62,"")</f>
        <v/>
      </c>
      <c r="AL58" s="80" t="str">
        <f>IF(AND(初始录入!$M$12="试卷",$A58&lt;&gt;"",AL$6&lt;&gt;""),成绩录入!CJ62,"")</f>
        <v/>
      </c>
      <c r="AM58" s="80" t="str">
        <f>IF(AND(初始录入!$M$12="试卷",$A58&lt;&gt;"",AM$6&lt;&gt;""),成绩录入!CK62,"")</f>
        <v/>
      </c>
      <c r="AN58" s="80" t="str">
        <f>IF(AND(初始录入!$M$12="试卷",$A58&lt;&gt;"",AN$6&lt;&gt;""),成绩录入!CL62,"")</f>
        <v/>
      </c>
      <c r="AO58" s="80" t="str">
        <f>IF(AND(初始录入!$M$12="试卷",$A58&lt;&gt;"",AO$6&lt;&gt;""),成绩录入!CM62,"")</f>
        <v/>
      </c>
      <c r="AP58" s="80" t="str">
        <f>IF(AND(初始录入!$M$12="试卷",$A58&lt;&gt;"",AP$6&lt;&gt;""),成绩录入!CN62,"")</f>
        <v/>
      </c>
      <c r="AQ58" s="80" t="str">
        <f>IF(AND(初始录入!$M$12="试卷",$A58&lt;&gt;"",AQ$6&lt;&gt;""),成绩录入!CO62,"")</f>
        <v/>
      </c>
      <c r="AR58" s="80" t="str">
        <f>IF(AND(初始录入!$M$12="试卷",$A58&lt;&gt;"",AR$6&lt;&gt;""),成绩录入!CP62,"")</f>
        <v/>
      </c>
      <c r="AS58" s="80" t="str">
        <f>IF(AND(初始录入!$M$12="试卷",$A58&lt;&gt;"",AS$6&lt;&gt;""),成绩录入!CQ62,"")</f>
        <v/>
      </c>
      <c r="AT58" s="80" t="str">
        <f>IF(AND(初始录入!$M$12="试卷",$A58&lt;&gt;"",AT$6&lt;&gt;""),成绩录入!CR62,"")</f>
        <v/>
      </c>
      <c r="AU58" s="80" t="str">
        <f>IF(AND(初始录入!$M$12="试卷",$A58&lt;&gt;"",AU$6&lt;&gt;""),成绩录入!CS62,"")</f>
        <v/>
      </c>
      <c r="AV58" s="80" t="str">
        <f>IF(AND(初始录入!$M$12="试卷",$A58&lt;&gt;"",AV$6&lt;&gt;""),成绩录入!CT62,"")</f>
        <v/>
      </c>
      <c r="AW58" s="80" t="str">
        <f>IF(AND(初始录入!$M$12="试卷",$A58&lt;&gt;"",AW$6&lt;&gt;""),成绩录入!CU62,"")</f>
        <v/>
      </c>
      <c r="AX58" s="80" t="str">
        <f>IF(AND(初始录入!$M$12="试卷",$A58&lt;&gt;"",AX$6&lt;&gt;""),成绩录入!CV62,"")</f>
        <v/>
      </c>
      <c r="AY58" s="80" t="str">
        <f>IF(AND(初始录入!$M$12="试卷",$A58&lt;&gt;"",AY$6&lt;&gt;""),成绩录入!CW62,"")</f>
        <v/>
      </c>
      <c r="AZ58" s="80" t="str">
        <f>IF(AND(初始录入!$M$12="试卷",$A58&lt;&gt;"",AZ$6&lt;&gt;""),成绩录入!CX62,"")</f>
        <v/>
      </c>
      <c r="BA58" s="80" t="str">
        <f>IF(AND(初始录入!$M$12="试卷",$A58&lt;&gt;"",BA$6&lt;&gt;""),成绩录入!CY62,"")</f>
        <v/>
      </c>
      <c r="BB58" s="80" t="str">
        <f>IF(AND(初始录入!$M$12="试卷",$A58&lt;&gt;"",BB$6&lt;&gt;""),成绩录入!CZ62,"")</f>
        <v/>
      </c>
      <c r="BC58" s="80" t="str">
        <f>IF(AND(初始录入!$M$12="试卷",$A58&lt;&gt;"",BC$6&lt;&gt;""),成绩录入!DA62,"")</f>
        <v/>
      </c>
      <c r="BD58" s="80" t="str">
        <f>IF(AND(初始录入!$M$12="试卷",$A58&lt;&gt;"",BD$6&lt;&gt;""),成绩录入!DB62,"")</f>
        <v/>
      </c>
      <c r="BE58" s="80" t="str">
        <f>IF(AND(初始录入!$M$12="试卷",$A58&lt;&gt;"",BE$6&lt;&gt;""),成绩录入!DC62,"")</f>
        <v/>
      </c>
      <c r="BF58" s="80" t="str">
        <f>IF(AND(初始录入!$M$12="试卷",$A58&lt;&gt;"",BF$6&lt;&gt;""),成绩录入!DD62,"")</f>
        <v/>
      </c>
      <c r="BG58" s="80" t="str">
        <f>IF(AND(初始录入!$M$12="试卷",$A58&lt;&gt;"",BG$6&lt;&gt;""),成绩录入!DE62,"")</f>
        <v/>
      </c>
      <c r="BH58" s="80" t="str">
        <f>IF(AND(初始录入!$M$12="试卷",$A58&lt;&gt;"",BH$6&lt;&gt;""),成绩录入!DF62,"")</f>
        <v/>
      </c>
      <c r="BI58" s="80" t="str">
        <f>IF(AND(初始录入!$M$12="试卷",$A58&lt;&gt;"",BI$6&lt;&gt;""),成绩录入!DG62,"")</f>
        <v/>
      </c>
      <c r="BJ58" s="80" t="str">
        <f>IF(AND(初始录入!$M$12="试卷",$A58&lt;&gt;"",BJ$6&lt;&gt;""),成绩录入!DH62,"")</f>
        <v/>
      </c>
      <c r="BK58" s="80" t="str">
        <f>IF(AND(初始录入!$M$12="试卷",$A58&lt;&gt;"",BK$6&lt;&gt;""),成绩录入!DI62,"")</f>
        <v/>
      </c>
      <c r="BL58" s="80" t="str">
        <f>IF(AND(初始录入!$M$12="试卷",$A58&lt;&gt;"",BL$6&lt;&gt;""),成绩录入!DJ62,"")</f>
        <v/>
      </c>
      <c r="BM58" s="80" t="str">
        <f>IF(AND(初始录入!$M$12="试卷",$A58&lt;&gt;"",BM$6&lt;&gt;""),成绩录入!DK62,"")</f>
        <v/>
      </c>
      <c r="BN58" s="80" t="str">
        <f>IF(AND(初始录入!$M$12="试卷",$A58&lt;&gt;"",BN$6&lt;&gt;""),成绩录入!DL62,"")</f>
        <v/>
      </c>
      <c r="BO58" s="80" t="str">
        <f>IF(AND(初始录入!$M$12="试卷",$A58&lt;&gt;"",BO$6&lt;&gt;""),成绩录入!DM62,"")</f>
        <v/>
      </c>
      <c r="BP58" s="80" t="str">
        <f>IF(AND(初始录入!$M$12="试卷",$A58&lt;&gt;"",BP$6&lt;&gt;""),成绩录入!DN62,"")</f>
        <v/>
      </c>
      <c r="BQ58" s="80" t="str">
        <f>IF(AND(初始录入!$M$12="试卷",$A58&lt;&gt;"",BQ$6&lt;&gt;""),成绩录入!DO62,"")</f>
        <v/>
      </c>
      <c r="BR58" s="80" t="str">
        <f>IF(AND(初始录入!$M$12="试卷",$A58&lt;&gt;"",BR$6&lt;&gt;""),成绩录入!DP62,"")</f>
        <v/>
      </c>
      <c r="BS58" s="80" t="str">
        <f>IF(AND(初始录入!$M$12="试卷",$A58&lt;&gt;"",BS$6&lt;&gt;""),成绩录入!DQ62,"")</f>
        <v/>
      </c>
      <c r="BT58" s="80" t="str">
        <f>IF(AND(初始录入!$M$12="试卷",$A58&lt;&gt;"",BT$6&lt;&gt;""),成绩录入!DR62,"")</f>
        <v/>
      </c>
      <c r="BU58" s="80" t="str">
        <f>IF(AND(初始录入!$M$12="试卷",$A58&lt;&gt;"",BU$6&lt;&gt;""),成绩录入!DS62,"")</f>
        <v/>
      </c>
      <c r="BV58" s="80" t="str">
        <f>IF(AND(初始录入!$M$12="试卷",$A58&lt;&gt;"",BV$6&lt;&gt;""),成绩录入!DT62,"")</f>
        <v/>
      </c>
      <c r="BW58" s="80" t="str">
        <f>IF(AND(初始录入!$M$12="试卷",$A58&lt;&gt;"",BW$6&lt;&gt;""),成绩录入!DU62,"")</f>
        <v/>
      </c>
      <c r="BX58" s="80" t="str">
        <f>IF(AND(初始录入!$M$12="试卷",$A58&lt;&gt;"",BX$6&lt;&gt;""),成绩录入!DV62,"")</f>
        <v/>
      </c>
      <c r="BY58" s="80" t="str">
        <f>IF(AND(初始录入!$M$12="试卷",$A58&lt;&gt;"",BY$6&lt;&gt;""),成绩录入!DW62,"")</f>
        <v/>
      </c>
      <c r="BZ58" s="80" t="str">
        <f>IF(AND(初始录入!$M$12="试卷",$A58&lt;&gt;"",BZ$6&lt;&gt;""),成绩录入!DX62,"")</f>
        <v/>
      </c>
      <c r="CA58" s="80" t="str">
        <f>IF(AND(初始录入!$M$12="试卷",$A58&lt;&gt;"",CA$6&lt;&gt;""),成绩录入!DY62,"")</f>
        <v/>
      </c>
      <c r="CB58" s="80" t="str">
        <f>IF(AND(初始录入!$M$12="试卷",$A58&lt;&gt;"",CB$6&lt;&gt;""),成绩录入!DZ62,"")</f>
        <v/>
      </c>
      <c r="CC58" s="80" t="str">
        <f>IF(AND(初始录入!$M$12="试卷",$A58&lt;&gt;"",CC$6&lt;&gt;""),成绩录入!EA62,"")</f>
        <v/>
      </c>
      <c r="CD58" s="80" t="str">
        <f>IF(AND(初始录入!$M$12="试卷",$A58&lt;&gt;"",CD$6&lt;&gt;""),成绩录入!EB62,"")</f>
        <v/>
      </c>
      <c r="CE58" s="80" t="str">
        <f>IF(AND(初始录入!$M$12="试卷",$A58&lt;&gt;"",CE$6&lt;&gt;""),成绩录入!EC62,"")</f>
        <v/>
      </c>
      <c r="CF58" s="80" t="str">
        <f>IF(AND(初始录入!$M$12="试卷",$A58&lt;&gt;"",CF$6&lt;&gt;""),成绩录入!ED62,"")</f>
        <v/>
      </c>
      <c r="CG58" s="80" t="str">
        <f>IF(AND(初始录入!$M$12="试卷",$A58&lt;&gt;"",CG$6&lt;&gt;""),成绩录入!EE62,"")</f>
        <v/>
      </c>
      <c r="CH58" s="80" t="str">
        <f>IF(AND(初始录入!$M$12="试卷",$A58&lt;&gt;"",CH$6&lt;&gt;""),成绩录入!EF62,"")</f>
        <v/>
      </c>
      <c r="CI58" s="80" t="str">
        <f>IF(AND(初始录入!$M$12="试卷",$A58&lt;&gt;"",CI$6&lt;&gt;""),成绩录入!EG62,"")</f>
        <v/>
      </c>
      <c r="CJ58" s="80" t="str">
        <f>IF(AND(初始录入!$M$12="试卷",$A58&lt;&gt;"",CJ$6&lt;&gt;""),成绩录入!EH62,"")</f>
        <v/>
      </c>
      <c r="CK58" s="80" t="str">
        <f>IF(AND(初始录入!$M$12="试卷",$A58&lt;&gt;"",CK$6&lt;&gt;""),成绩录入!EI62,"")</f>
        <v/>
      </c>
      <c r="CL58" s="80" t="str">
        <f>IF(AND(初始录入!$M$12="试卷",$A58&lt;&gt;"",CL$6&lt;&gt;""),成绩录入!EJ62,"")</f>
        <v/>
      </c>
      <c r="CM58" s="80" t="str">
        <f>IF(AND(初始录入!$M$12="试卷",$A58&lt;&gt;"",CM$6&lt;&gt;""),成绩录入!EK62,"")</f>
        <v/>
      </c>
      <c r="CN58" s="80" t="str">
        <f>IF(AND(初始录入!$M$12="试卷",$A58&lt;&gt;"",CN$6&lt;&gt;""),成绩录入!EL62,"")</f>
        <v/>
      </c>
      <c r="CO58" s="80" t="str">
        <f>IF(AND(初始录入!$M$12="试卷",$A58&lt;&gt;"",CO$6&lt;&gt;""),成绩录入!EM62,"")</f>
        <v/>
      </c>
      <c r="CP58" s="80" t="str">
        <f>IF(AND(初始录入!$M$12="试卷",$A58&lt;&gt;"",CP$6&lt;&gt;""),成绩录入!EN62,"")</f>
        <v/>
      </c>
      <c r="CQ58" s="80" t="str">
        <f>IF(AND(初始录入!$M$12="试卷",$A58&lt;&gt;"",CQ$6&lt;&gt;""),成绩录入!EO62,"")</f>
        <v/>
      </c>
      <c r="CR58" s="80" t="str">
        <f>IF(AND(初始录入!$M$12="试卷",$A58&lt;&gt;"",CR$6&lt;&gt;""),成绩录入!EP62,"")</f>
        <v/>
      </c>
      <c r="CS58" s="80" t="str">
        <f>IF(AND(初始录入!$M$12="试卷",$A58&lt;&gt;"",CS$6&lt;&gt;""),成绩录入!EQ62,"")</f>
        <v/>
      </c>
      <c r="CT58" s="80" t="str">
        <f>IF(AND(初始录入!$M$12="试卷",$A58&lt;&gt;"",CT$6&lt;&gt;""),成绩录入!ER62,"")</f>
        <v/>
      </c>
      <c r="CU58" s="80" t="str">
        <f>IF(AND(初始录入!$M$12="试卷",$A58&lt;&gt;"",CU$6&lt;&gt;""),成绩录入!ES62,"")</f>
        <v/>
      </c>
      <c r="CV58" s="80" t="str">
        <f>IF(AND(初始录入!$M$12="试卷",$A58&lt;&gt;"",CV$6&lt;&gt;""),成绩录入!ET62,"")</f>
        <v/>
      </c>
      <c r="CW58" s="80" t="str">
        <f>IF(AND(初始录入!$M$12="试卷",$A58&lt;&gt;"",CW$6&lt;&gt;""),成绩录入!EU62,"")</f>
        <v/>
      </c>
      <c r="CX58" s="80" t="str">
        <f>IF(AND(初始录入!$M$12="试卷",$A58&lt;&gt;"",CX$6&lt;&gt;""),成绩录入!EV62,"")</f>
        <v/>
      </c>
      <c r="CY58" s="80" t="str">
        <f>IF(AND(初始录入!$M$12="试卷",$A58&lt;&gt;"",CY$6&lt;&gt;""),成绩录入!EW62,"")</f>
        <v/>
      </c>
      <c r="CZ58" s="80" t="str">
        <f>IF(AND(初始录入!$M$12="试卷",$A58&lt;&gt;"",CZ$6&lt;&gt;""),成绩录入!EX62,"")</f>
        <v/>
      </c>
    </row>
    <row r="59" ht="24.95" customHeight="1" spans="1:104">
      <c r="A59" s="80" t="str">
        <f>IF(初始录入!$M$12="试卷",初始录入!A65,"")</f>
        <v/>
      </c>
      <c r="B59" s="80" t="str">
        <f>IF(AND(初始录入!$M$12="试卷",$A59&lt;&gt;""),初始录入!B65,"")</f>
        <v/>
      </c>
      <c r="C59" s="80" t="str">
        <f>IF(AND(初始录入!$M$12="试卷",$A59&lt;&gt;""),初始录入!C65,"")</f>
        <v/>
      </c>
      <c r="D59" s="80" t="str">
        <f t="shared" si="0"/>
        <v/>
      </c>
      <c r="E59" s="80" t="str">
        <f>IF(AND(初始录入!$M$12="试卷",$A59&lt;&gt;"",E$6&lt;&gt;""),成绩录入!BC63,"")</f>
        <v/>
      </c>
      <c r="F59" s="80" t="str">
        <f>IF(AND(初始录入!$M$12="试卷",$A59&lt;&gt;"",F$6&lt;&gt;""),成绩录入!BD63,"")</f>
        <v/>
      </c>
      <c r="G59" s="80" t="str">
        <f>IF(AND(初始录入!$M$12="试卷",$A59&lt;&gt;"",G$6&lt;&gt;""),成绩录入!BE63,"")</f>
        <v/>
      </c>
      <c r="H59" s="80" t="str">
        <f>IF(AND(初始录入!$M$12="试卷",$A59&lt;&gt;"",H$6&lt;&gt;""),成绩录入!BF63,"")</f>
        <v/>
      </c>
      <c r="I59" s="80" t="str">
        <f>IF(AND(初始录入!$M$12="试卷",$A59&lt;&gt;"",I$6&lt;&gt;""),成绩录入!BG63,"")</f>
        <v/>
      </c>
      <c r="J59" s="80" t="str">
        <f>IF(AND(初始录入!$M$12="试卷",$A59&lt;&gt;"",J$6&lt;&gt;""),成绩录入!BH63,"")</f>
        <v/>
      </c>
      <c r="K59" s="80" t="str">
        <f>IF(AND(初始录入!$M$12="试卷",$A59&lt;&gt;"",K$6&lt;&gt;""),成绩录入!BI63,"")</f>
        <v/>
      </c>
      <c r="L59" s="80" t="str">
        <f>IF(AND(初始录入!$M$12="试卷",$A59&lt;&gt;"",L$6&lt;&gt;""),成绩录入!BJ63,"")</f>
        <v/>
      </c>
      <c r="M59" s="80" t="str">
        <f>IF(AND(初始录入!$M$12="试卷",$A59&lt;&gt;"",M$6&lt;&gt;""),成绩录入!BK63,"")</f>
        <v/>
      </c>
      <c r="N59" s="80" t="str">
        <f>IF(AND(初始录入!$M$12="试卷",$A59&lt;&gt;"",N$6&lt;&gt;""),成绩录入!BL63,"")</f>
        <v/>
      </c>
      <c r="O59" s="80" t="str">
        <f>IF(AND(初始录入!$M$12="试卷",$A59&lt;&gt;"",O$6&lt;&gt;""),成绩录入!BM63,"")</f>
        <v/>
      </c>
      <c r="P59" s="80" t="str">
        <f>IF(AND(初始录入!$M$12="试卷",$A59&lt;&gt;"",P$6&lt;&gt;""),成绩录入!BN63,"")</f>
        <v/>
      </c>
      <c r="Q59" s="80" t="str">
        <f>IF(AND(初始录入!$M$12="试卷",$A59&lt;&gt;"",Q$6&lt;&gt;""),成绩录入!BO63,"")</f>
        <v/>
      </c>
      <c r="R59" s="80" t="str">
        <f>IF(AND(初始录入!$M$12="试卷",$A59&lt;&gt;"",R$6&lt;&gt;""),成绩录入!BP63,"")</f>
        <v/>
      </c>
      <c r="S59" s="80" t="str">
        <f>IF(AND(初始录入!$M$12="试卷",$A59&lt;&gt;"",S$6&lt;&gt;""),成绩录入!BQ63,"")</f>
        <v/>
      </c>
      <c r="T59" s="80" t="str">
        <f>IF(AND(初始录入!$M$12="试卷",$A59&lt;&gt;"",T$6&lt;&gt;""),成绩录入!BR63,"")</f>
        <v/>
      </c>
      <c r="U59" s="80" t="str">
        <f>IF(AND(初始录入!$M$12="试卷",$A59&lt;&gt;"",U$6&lt;&gt;""),成绩录入!BS63,"")</f>
        <v/>
      </c>
      <c r="V59" s="80" t="str">
        <f>IF(AND(初始录入!$M$12="试卷",$A59&lt;&gt;"",V$6&lt;&gt;""),成绩录入!BT63,"")</f>
        <v/>
      </c>
      <c r="W59" s="80" t="str">
        <f>IF(AND(初始录入!$M$12="试卷",$A59&lt;&gt;"",W$6&lt;&gt;""),成绩录入!BU63,"")</f>
        <v/>
      </c>
      <c r="X59" s="80" t="str">
        <f>IF(AND(初始录入!$M$12="试卷",$A59&lt;&gt;"",X$6&lt;&gt;""),成绩录入!BV63,"")</f>
        <v/>
      </c>
      <c r="Y59" s="80" t="str">
        <f>IF(AND(初始录入!$M$12="试卷",$A59&lt;&gt;"",Y$6&lt;&gt;""),成绩录入!BW63,"")</f>
        <v/>
      </c>
      <c r="Z59" s="80" t="str">
        <f>IF(AND(初始录入!$M$12="试卷",$A59&lt;&gt;"",Z$6&lt;&gt;""),成绩录入!BX63,"")</f>
        <v/>
      </c>
      <c r="AA59" s="80" t="str">
        <f>IF(AND(初始录入!$M$12="试卷",$A59&lt;&gt;"",AA$6&lt;&gt;""),成绩录入!BY63,"")</f>
        <v/>
      </c>
      <c r="AB59" s="80" t="str">
        <f>IF(AND(初始录入!$M$12="试卷",$A59&lt;&gt;"",AB$6&lt;&gt;""),成绩录入!BZ63,"")</f>
        <v/>
      </c>
      <c r="AC59" s="80" t="str">
        <f>IF(AND(初始录入!$M$12="试卷",$A59&lt;&gt;"",AC$6&lt;&gt;""),成绩录入!CA63,"")</f>
        <v/>
      </c>
      <c r="AD59" s="80" t="str">
        <f>IF(AND(初始录入!$M$12="试卷",$A59&lt;&gt;"",AD$6&lt;&gt;""),成绩录入!CB63,"")</f>
        <v/>
      </c>
      <c r="AE59" s="80" t="str">
        <f>IF(AND(初始录入!$M$12="试卷",$A59&lt;&gt;"",AE$6&lt;&gt;""),成绩录入!CC63,"")</f>
        <v/>
      </c>
      <c r="AF59" s="80" t="str">
        <f>IF(AND(初始录入!$M$12="试卷",$A59&lt;&gt;"",AF$6&lt;&gt;""),成绩录入!CD63,"")</f>
        <v/>
      </c>
      <c r="AG59" s="80" t="str">
        <f>IF(AND(初始录入!$M$12="试卷",$A59&lt;&gt;"",AG$6&lt;&gt;""),成绩录入!CE63,"")</f>
        <v/>
      </c>
      <c r="AH59" s="80" t="str">
        <f>IF(AND(初始录入!$M$12="试卷",$A59&lt;&gt;"",AH$6&lt;&gt;""),成绩录入!CF63,"")</f>
        <v/>
      </c>
      <c r="AI59" s="80" t="str">
        <f>IF(AND(初始录入!$M$12="试卷",$A59&lt;&gt;"",AI$6&lt;&gt;""),成绩录入!CG63,"")</f>
        <v/>
      </c>
      <c r="AJ59" s="80" t="str">
        <f>IF(AND(初始录入!$M$12="试卷",$A59&lt;&gt;"",AJ$6&lt;&gt;""),成绩录入!CH63,"")</f>
        <v/>
      </c>
      <c r="AK59" s="80" t="str">
        <f>IF(AND(初始录入!$M$12="试卷",$A59&lt;&gt;"",AK$6&lt;&gt;""),成绩录入!CI63,"")</f>
        <v/>
      </c>
      <c r="AL59" s="80" t="str">
        <f>IF(AND(初始录入!$M$12="试卷",$A59&lt;&gt;"",AL$6&lt;&gt;""),成绩录入!CJ63,"")</f>
        <v/>
      </c>
      <c r="AM59" s="80" t="str">
        <f>IF(AND(初始录入!$M$12="试卷",$A59&lt;&gt;"",AM$6&lt;&gt;""),成绩录入!CK63,"")</f>
        <v/>
      </c>
      <c r="AN59" s="80" t="str">
        <f>IF(AND(初始录入!$M$12="试卷",$A59&lt;&gt;"",AN$6&lt;&gt;""),成绩录入!CL63,"")</f>
        <v/>
      </c>
      <c r="AO59" s="80" t="str">
        <f>IF(AND(初始录入!$M$12="试卷",$A59&lt;&gt;"",AO$6&lt;&gt;""),成绩录入!CM63,"")</f>
        <v/>
      </c>
      <c r="AP59" s="80" t="str">
        <f>IF(AND(初始录入!$M$12="试卷",$A59&lt;&gt;"",AP$6&lt;&gt;""),成绩录入!CN63,"")</f>
        <v/>
      </c>
      <c r="AQ59" s="80" t="str">
        <f>IF(AND(初始录入!$M$12="试卷",$A59&lt;&gt;"",AQ$6&lt;&gt;""),成绩录入!CO63,"")</f>
        <v/>
      </c>
      <c r="AR59" s="80" t="str">
        <f>IF(AND(初始录入!$M$12="试卷",$A59&lt;&gt;"",AR$6&lt;&gt;""),成绩录入!CP63,"")</f>
        <v/>
      </c>
      <c r="AS59" s="80" t="str">
        <f>IF(AND(初始录入!$M$12="试卷",$A59&lt;&gt;"",AS$6&lt;&gt;""),成绩录入!CQ63,"")</f>
        <v/>
      </c>
      <c r="AT59" s="80" t="str">
        <f>IF(AND(初始录入!$M$12="试卷",$A59&lt;&gt;"",AT$6&lt;&gt;""),成绩录入!CR63,"")</f>
        <v/>
      </c>
      <c r="AU59" s="80" t="str">
        <f>IF(AND(初始录入!$M$12="试卷",$A59&lt;&gt;"",AU$6&lt;&gt;""),成绩录入!CS63,"")</f>
        <v/>
      </c>
      <c r="AV59" s="80" t="str">
        <f>IF(AND(初始录入!$M$12="试卷",$A59&lt;&gt;"",AV$6&lt;&gt;""),成绩录入!CT63,"")</f>
        <v/>
      </c>
      <c r="AW59" s="80" t="str">
        <f>IF(AND(初始录入!$M$12="试卷",$A59&lt;&gt;"",AW$6&lt;&gt;""),成绩录入!CU63,"")</f>
        <v/>
      </c>
      <c r="AX59" s="80" t="str">
        <f>IF(AND(初始录入!$M$12="试卷",$A59&lt;&gt;"",AX$6&lt;&gt;""),成绩录入!CV63,"")</f>
        <v/>
      </c>
      <c r="AY59" s="80" t="str">
        <f>IF(AND(初始录入!$M$12="试卷",$A59&lt;&gt;"",AY$6&lt;&gt;""),成绩录入!CW63,"")</f>
        <v/>
      </c>
      <c r="AZ59" s="80" t="str">
        <f>IF(AND(初始录入!$M$12="试卷",$A59&lt;&gt;"",AZ$6&lt;&gt;""),成绩录入!CX63,"")</f>
        <v/>
      </c>
      <c r="BA59" s="80" t="str">
        <f>IF(AND(初始录入!$M$12="试卷",$A59&lt;&gt;"",BA$6&lt;&gt;""),成绩录入!CY63,"")</f>
        <v/>
      </c>
      <c r="BB59" s="80" t="str">
        <f>IF(AND(初始录入!$M$12="试卷",$A59&lt;&gt;"",BB$6&lt;&gt;""),成绩录入!CZ63,"")</f>
        <v/>
      </c>
      <c r="BC59" s="80" t="str">
        <f>IF(AND(初始录入!$M$12="试卷",$A59&lt;&gt;"",BC$6&lt;&gt;""),成绩录入!DA63,"")</f>
        <v/>
      </c>
      <c r="BD59" s="80" t="str">
        <f>IF(AND(初始录入!$M$12="试卷",$A59&lt;&gt;"",BD$6&lt;&gt;""),成绩录入!DB63,"")</f>
        <v/>
      </c>
      <c r="BE59" s="80" t="str">
        <f>IF(AND(初始录入!$M$12="试卷",$A59&lt;&gt;"",BE$6&lt;&gt;""),成绩录入!DC63,"")</f>
        <v/>
      </c>
      <c r="BF59" s="80" t="str">
        <f>IF(AND(初始录入!$M$12="试卷",$A59&lt;&gt;"",BF$6&lt;&gt;""),成绩录入!DD63,"")</f>
        <v/>
      </c>
      <c r="BG59" s="80" t="str">
        <f>IF(AND(初始录入!$M$12="试卷",$A59&lt;&gt;"",BG$6&lt;&gt;""),成绩录入!DE63,"")</f>
        <v/>
      </c>
      <c r="BH59" s="80" t="str">
        <f>IF(AND(初始录入!$M$12="试卷",$A59&lt;&gt;"",BH$6&lt;&gt;""),成绩录入!DF63,"")</f>
        <v/>
      </c>
      <c r="BI59" s="80" t="str">
        <f>IF(AND(初始录入!$M$12="试卷",$A59&lt;&gt;"",BI$6&lt;&gt;""),成绩录入!DG63,"")</f>
        <v/>
      </c>
      <c r="BJ59" s="80" t="str">
        <f>IF(AND(初始录入!$M$12="试卷",$A59&lt;&gt;"",BJ$6&lt;&gt;""),成绩录入!DH63,"")</f>
        <v/>
      </c>
      <c r="BK59" s="80" t="str">
        <f>IF(AND(初始录入!$M$12="试卷",$A59&lt;&gt;"",BK$6&lt;&gt;""),成绩录入!DI63,"")</f>
        <v/>
      </c>
      <c r="BL59" s="80" t="str">
        <f>IF(AND(初始录入!$M$12="试卷",$A59&lt;&gt;"",BL$6&lt;&gt;""),成绩录入!DJ63,"")</f>
        <v/>
      </c>
      <c r="BM59" s="80" t="str">
        <f>IF(AND(初始录入!$M$12="试卷",$A59&lt;&gt;"",BM$6&lt;&gt;""),成绩录入!DK63,"")</f>
        <v/>
      </c>
      <c r="BN59" s="80" t="str">
        <f>IF(AND(初始录入!$M$12="试卷",$A59&lt;&gt;"",BN$6&lt;&gt;""),成绩录入!DL63,"")</f>
        <v/>
      </c>
      <c r="BO59" s="80" t="str">
        <f>IF(AND(初始录入!$M$12="试卷",$A59&lt;&gt;"",BO$6&lt;&gt;""),成绩录入!DM63,"")</f>
        <v/>
      </c>
      <c r="BP59" s="80" t="str">
        <f>IF(AND(初始录入!$M$12="试卷",$A59&lt;&gt;"",BP$6&lt;&gt;""),成绩录入!DN63,"")</f>
        <v/>
      </c>
      <c r="BQ59" s="80" t="str">
        <f>IF(AND(初始录入!$M$12="试卷",$A59&lt;&gt;"",BQ$6&lt;&gt;""),成绩录入!DO63,"")</f>
        <v/>
      </c>
      <c r="BR59" s="80" t="str">
        <f>IF(AND(初始录入!$M$12="试卷",$A59&lt;&gt;"",BR$6&lt;&gt;""),成绩录入!DP63,"")</f>
        <v/>
      </c>
      <c r="BS59" s="80" t="str">
        <f>IF(AND(初始录入!$M$12="试卷",$A59&lt;&gt;"",BS$6&lt;&gt;""),成绩录入!DQ63,"")</f>
        <v/>
      </c>
      <c r="BT59" s="80" t="str">
        <f>IF(AND(初始录入!$M$12="试卷",$A59&lt;&gt;"",BT$6&lt;&gt;""),成绩录入!DR63,"")</f>
        <v/>
      </c>
      <c r="BU59" s="80" t="str">
        <f>IF(AND(初始录入!$M$12="试卷",$A59&lt;&gt;"",BU$6&lt;&gt;""),成绩录入!DS63,"")</f>
        <v/>
      </c>
      <c r="BV59" s="80" t="str">
        <f>IF(AND(初始录入!$M$12="试卷",$A59&lt;&gt;"",BV$6&lt;&gt;""),成绩录入!DT63,"")</f>
        <v/>
      </c>
      <c r="BW59" s="80" t="str">
        <f>IF(AND(初始录入!$M$12="试卷",$A59&lt;&gt;"",BW$6&lt;&gt;""),成绩录入!DU63,"")</f>
        <v/>
      </c>
      <c r="BX59" s="80" t="str">
        <f>IF(AND(初始录入!$M$12="试卷",$A59&lt;&gt;"",BX$6&lt;&gt;""),成绩录入!DV63,"")</f>
        <v/>
      </c>
      <c r="BY59" s="80" t="str">
        <f>IF(AND(初始录入!$M$12="试卷",$A59&lt;&gt;"",BY$6&lt;&gt;""),成绩录入!DW63,"")</f>
        <v/>
      </c>
      <c r="BZ59" s="80" t="str">
        <f>IF(AND(初始录入!$M$12="试卷",$A59&lt;&gt;"",BZ$6&lt;&gt;""),成绩录入!DX63,"")</f>
        <v/>
      </c>
      <c r="CA59" s="80" t="str">
        <f>IF(AND(初始录入!$M$12="试卷",$A59&lt;&gt;"",CA$6&lt;&gt;""),成绩录入!DY63,"")</f>
        <v/>
      </c>
      <c r="CB59" s="80" t="str">
        <f>IF(AND(初始录入!$M$12="试卷",$A59&lt;&gt;"",CB$6&lt;&gt;""),成绩录入!DZ63,"")</f>
        <v/>
      </c>
      <c r="CC59" s="80" t="str">
        <f>IF(AND(初始录入!$M$12="试卷",$A59&lt;&gt;"",CC$6&lt;&gt;""),成绩录入!EA63,"")</f>
        <v/>
      </c>
      <c r="CD59" s="80" t="str">
        <f>IF(AND(初始录入!$M$12="试卷",$A59&lt;&gt;"",CD$6&lt;&gt;""),成绩录入!EB63,"")</f>
        <v/>
      </c>
      <c r="CE59" s="80" t="str">
        <f>IF(AND(初始录入!$M$12="试卷",$A59&lt;&gt;"",CE$6&lt;&gt;""),成绩录入!EC63,"")</f>
        <v/>
      </c>
      <c r="CF59" s="80" t="str">
        <f>IF(AND(初始录入!$M$12="试卷",$A59&lt;&gt;"",CF$6&lt;&gt;""),成绩录入!ED63,"")</f>
        <v/>
      </c>
      <c r="CG59" s="80" t="str">
        <f>IF(AND(初始录入!$M$12="试卷",$A59&lt;&gt;"",CG$6&lt;&gt;""),成绩录入!EE63,"")</f>
        <v/>
      </c>
      <c r="CH59" s="80" t="str">
        <f>IF(AND(初始录入!$M$12="试卷",$A59&lt;&gt;"",CH$6&lt;&gt;""),成绩录入!EF63,"")</f>
        <v/>
      </c>
      <c r="CI59" s="80" t="str">
        <f>IF(AND(初始录入!$M$12="试卷",$A59&lt;&gt;"",CI$6&lt;&gt;""),成绩录入!EG63,"")</f>
        <v/>
      </c>
      <c r="CJ59" s="80" t="str">
        <f>IF(AND(初始录入!$M$12="试卷",$A59&lt;&gt;"",CJ$6&lt;&gt;""),成绩录入!EH63,"")</f>
        <v/>
      </c>
      <c r="CK59" s="80" t="str">
        <f>IF(AND(初始录入!$M$12="试卷",$A59&lt;&gt;"",CK$6&lt;&gt;""),成绩录入!EI63,"")</f>
        <v/>
      </c>
      <c r="CL59" s="80" t="str">
        <f>IF(AND(初始录入!$M$12="试卷",$A59&lt;&gt;"",CL$6&lt;&gt;""),成绩录入!EJ63,"")</f>
        <v/>
      </c>
      <c r="CM59" s="80" t="str">
        <f>IF(AND(初始录入!$M$12="试卷",$A59&lt;&gt;"",CM$6&lt;&gt;""),成绩录入!EK63,"")</f>
        <v/>
      </c>
      <c r="CN59" s="80" t="str">
        <f>IF(AND(初始录入!$M$12="试卷",$A59&lt;&gt;"",CN$6&lt;&gt;""),成绩录入!EL63,"")</f>
        <v/>
      </c>
      <c r="CO59" s="80" t="str">
        <f>IF(AND(初始录入!$M$12="试卷",$A59&lt;&gt;"",CO$6&lt;&gt;""),成绩录入!EM63,"")</f>
        <v/>
      </c>
      <c r="CP59" s="80" t="str">
        <f>IF(AND(初始录入!$M$12="试卷",$A59&lt;&gt;"",CP$6&lt;&gt;""),成绩录入!EN63,"")</f>
        <v/>
      </c>
      <c r="CQ59" s="80" t="str">
        <f>IF(AND(初始录入!$M$12="试卷",$A59&lt;&gt;"",CQ$6&lt;&gt;""),成绩录入!EO63,"")</f>
        <v/>
      </c>
      <c r="CR59" s="80" t="str">
        <f>IF(AND(初始录入!$M$12="试卷",$A59&lt;&gt;"",CR$6&lt;&gt;""),成绩录入!EP63,"")</f>
        <v/>
      </c>
      <c r="CS59" s="80" t="str">
        <f>IF(AND(初始录入!$M$12="试卷",$A59&lt;&gt;"",CS$6&lt;&gt;""),成绩录入!EQ63,"")</f>
        <v/>
      </c>
      <c r="CT59" s="80" t="str">
        <f>IF(AND(初始录入!$M$12="试卷",$A59&lt;&gt;"",CT$6&lt;&gt;""),成绩录入!ER63,"")</f>
        <v/>
      </c>
      <c r="CU59" s="80" t="str">
        <f>IF(AND(初始录入!$M$12="试卷",$A59&lt;&gt;"",CU$6&lt;&gt;""),成绩录入!ES63,"")</f>
        <v/>
      </c>
      <c r="CV59" s="80" t="str">
        <f>IF(AND(初始录入!$M$12="试卷",$A59&lt;&gt;"",CV$6&lt;&gt;""),成绩录入!ET63,"")</f>
        <v/>
      </c>
      <c r="CW59" s="80" t="str">
        <f>IF(AND(初始录入!$M$12="试卷",$A59&lt;&gt;"",CW$6&lt;&gt;""),成绩录入!EU63,"")</f>
        <v/>
      </c>
      <c r="CX59" s="80" t="str">
        <f>IF(AND(初始录入!$M$12="试卷",$A59&lt;&gt;"",CX$6&lt;&gt;""),成绩录入!EV63,"")</f>
        <v/>
      </c>
      <c r="CY59" s="80" t="str">
        <f>IF(AND(初始录入!$M$12="试卷",$A59&lt;&gt;"",CY$6&lt;&gt;""),成绩录入!EW63,"")</f>
        <v/>
      </c>
      <c r="CZ59" s="80" t="str">
        <f>IF(AND(初始录入!$M$12="试卷",$A59&lt;&gt;"",CZ$6&lt;&gt;""),成绩录入!EX63,"")</f>
        <v/>
      </c>
    </row>
    <row r="60" ht="24.95" customHeight="1" spans="1:104">
      <c r="A60" s="80" t="str">
        <f>IF(初始录入!$M$12="试卷",初始录入!A66,"")</f>
        <v/>
      </c>
      <c r="B60" s="80" t="str">
        <f>IF(AND(初始录入!$M$12="试卷",$A60&lt;&gt;""),初始录入!B66,"")</f>
        <v/>
      </c>
      <c r="C60" s="80" t="str">
        <f>IF(AND(初始录入!$M$12="试卷",$A60&lt;&gt;""),初始录入!C66,"")</f>
        <v/>
      </c>
      <c r="D60" s="80" t="str">
        <f t="shared" si="0"/>
        <v/>
      </c>
      <c r="E60" s="80" t="str">
        <f>IF(AND(初始录入!$M$12="试卷",$A60&lt;&gt;"",E$6&lt;&gt;""),成绩录入!BC64,"")</f>
        <v/>
      </c>
      <c r="F60" s="80" t="str">
        <f>IF(AND(初始录入!$M$12="试卷",$A60&lt;&gt;"",F$6&lt;&gt;""),成绩录入!BD64,"")</f>
        <v/>
      </c>
      <c r="G60" s="80" t="str">
        <f>IF(AND(初始录入!$M$12="试卷",$A60&lt;&gt;"",G$6&lt;&gt;""),成绩录入!BE64,"")</f>
        <v/>
      </c>
      <c r="H60" s="80" t="str">
        <f>IF(AND(初始录入!$M$12="试卷",$A60&lt;&gt;"",H$6&lt;&gt;""),成绩录入!BF64,"")</f>
        <v/>
      </c>
      <c r="I60" s="80" t="str">
        <f>IF(AND(初始录入!$M$12="试卷",$A60&lt;&gt;"",I$6&lt;&gt;""),成绩录入!BG64,"")</f>
        <v/>
      </c>
      <c r="J60" s="80" t="str">
        <f>IF(AND(初始录入!$M$12="试卷",$A60&lt;&gt;"",J$6&lt;&gt;""),成绩录入!BH64,"")</f>
        <v/>
      </c>
      <c r="K60" s="80" t="str">
        <f>IF(AND(初始录入!$M$12="试卷",$A60&lt;&gt;"",K$6&lt;&gt;""),成绩录入!BI64,"")</f>
        <v/>
      </c>
      <c r="L60" s="80" t="str">
        <f>IF(AND(初始录入!$M$12="试卷",$A60&lt;&gt;"",L$6&lt;&gt;""),成绩录入!BJ64,"")</f>
        <v/>
      </c>
      <c r="M60" s="80" t="str">
        <f>IF(AND(初始录入!$M$12="试卷",$A60&lt;&gt;"",M$6&lt;&gt;""),成绩录入!BK64,"")</f>
        <v/>
      </c>
      <c r="N60" s="80" t="str">
        <f>IF(AND(初始录入!$M$12="试卷",$A60&lt;&gt;"",N$6&lt;&gt;""),成绩录入!BL64,"")</f>
        <v/>
      </c>
      <c r="O60" s="80" t="str">
        <f>IF(AND(初始录入!$M$12="试卷",$A60&lt;&gt;"",O$6&lt;&gt;""),成绩录入!BM64,"")</f>
        <v/>
      </c>
      <c r="P60" s="80" t="str">
        <f>IF(AND(初始录入!$M$12="试卷",$A60&lt;&gt;"",P$6&lt;&gt;""),成绩录入!BN64,"")</f>
        <v/>
      </c>
      <c r="Q60" s="80" t="str">
        <f>IF(AND(初始录入!$M$12="试卷",$A60&lt;&gt;"",Q$6&lt;&gt;""),成绩录入!BO64,"")</f>
        <v/>
      </c>
      <c r="R60" s="80" t="str">
        <f>IF(AND(初始录入!$M$12="试卷",$A60&lt;&gt;"",R$6&lt;&gt;""),成绩录入!BP64,"")</f>
        <v/>
      </c>
      <c r="S60" s="80" t="str">
        <f>IF(AND(初始录入!$M$12="试卷",$A60&lt;&gt;"",S$6&lt;&gt;""),成绩录入!BQ64,"")</f>
        <v/>
      </c>
      <c r="T60" s="80" t="str">
        <f>IF(AND(初始录入!$M$12="试卷",$A60&lt;&gt;"",T$6&lt;&gt;""),成绩录入!BR64,"")</f>
        <v/>
      </c>
      <c r="U60" s="80" t="str">
        <f>IF(AND(初始录入!$M$12="试卷",$A60&lt;&gt;"",U$6&lt;&gt;""),成绩录入!BS64,"")</f>
        <v/>
      </c>
      <c r="V60" s="80" t="str">
        <f>IF(AND(初始录入!$M$12="试卷",$A60&lt;&gt;"",V$6&lt;&gt;""),成绩录入!BT64,"")</f>
        <v/>
      </c>
      <c r="W60" s="80" t="str">
        <f>IF(AND(初始录入!$M$12="试卷",$A60&lt;&gt;"",W$6&lt;&gt;""),成绩录入!BU64,"")</f>
        <v/>
      </c>
      <c r="X60" s="80" t="str">
        <f>IF(AND(初始录入!$M$12="试卷",$A60&lt;&gt;"",X$6&lt;&gt;""),成绩录入!BV64,"")</f>
        <v/>
      </c>
      <c r="Y60" s="80" t="str">
        <f>IF(AND(初始录入!$M$12="试卷",$A60&lt;&gt;"",Y$6&lt;&gt;""),成绩录入!BW64,"")</f>
        <v/>
      </c>
      <c r="Z60" s="80" t="str">
        <f>IF(AND(初始录入!$M$12="试卷",$A60&lt;&gt;"",Z$6&lt;&gt;""),成绩录入!BX64,"")</f>
        <v/>
      </c>
      <c r="AA60" s="80" t="str">
        <f>IF(AND(初始录入!$M$12="试卷",$A60&lt;&gt;"",AA$6&lt;&gt;""),成绩录入!BY64,"")</f>
        <v/>
      </c>
      <c r="AB60" s="80" t="str">
        <f>IF(AND(初始录入!$M$12="试卷",$A60&lt;&gt;"",AB$6&lt;&gt;""),成绩录入!BZ64,"")</f>
        <v/>
      </c>
      <c r="AC60" s="80" t="str">
        <f>IF(AND(初始录入!$M$12="试卷",$A60&lt;&gt;"",AC$6&lt;&gt;""),成绩录入!CA64,"")</f>
        <v/>
      </c>
      <c r="AD60" s="80" t="str">
        <f>IF(AND(初始录入!$M$12="试卷",$A60&lt;&gt;"",AD$6&lt;&gt;""),成绩录入!CB64,"")</f>
        <v/>
      </c>
      <c r="AE60" s="80" t="str">
        <f>IF(AND(初始录入!$M$12="试卷",$A60&lt;&gt;"",AE$6&lt;&gt;""),成绩录入!CC64,"")</f>
        <v/>
      </c>
      <c r="AF60" s="80" t="str">
        <f>IF(AND(初始录入!$M$12="试卷",$A60&lt;&gt;"",AF$6&lt;&gt;""),成绩录入!CD64,"")</f>
        <v/>
      </c>
      <c r="AG60" s="80" t="str">
        <f>IF(AND(初始录入!$M$12="试卷",$A60&lt;&gt;"",AG$6&lt;&gt;""),成绩录入!CE64,"")</f>
        <v/>
      </c>
      <c r="AH60" s="80" t="str">
        <f>IF(AND(初始录入!$M$12="试卷",$A60&lt;&gt;"",AH$6&lt;&gt;""),成绩录入!CF64,"")</f>
        <v/>
      </c>
      <c r="AI60" s="80" t="str">
        <f>IF(AND(初始录入!$M$12="试卷",$A60&lt;&gt;"",AI$6&lt;&gt;""),成绩录入!CG64,"")</f>
        <v/>
      </c>
      <c r="AJ60" s="80" t="str">
        <f>IF(AND(初始录入!$M$12="试卷",$A60&lt;&gt;"",AJ$6&lt;&gt;""),成绩录入!CH64,"")</f>
        <v/>
      </c>
      <c r="AK60" s="80" t="str">
        <f>IF(AND(初始录入!$M$12="试卷",$A60&lt;&gt;"",AK$6&lt;&gt;""),成绩录入!CI64,"")</f>
        <v/>
      </c>
      <c r="AL60" s="80" t="str">
        <f>IF(AND(初始录入!$M$12="试卷",$A60&lt;&gt;"",AL$6&lt;&gt;""),成绩录入!CJ64,"")</f>
        <v/>
      </c>
      <c r="AM60" s="80" t="str">
        <f>IF(AND(初始录入!$M$12="试卷",$A60&lt;&gt;"",AM$6&lt;&gt;""),成绩录入!CK64,"")</f>
        <v/>
      </c>
      <c r="AN60" s="80" t="str">
        <f>IF(AND(初始录入!$M$12="试卷",$A60&lt;&gt;"",AN$6&lt;&gt;""),成绩录入!CL64,"")</f>
        <v/>
      </c>
      <c r="AO60" s="80" t="str">
        <f>IF(AND(初始录入!$M$12="试卷",$A60&lt;&gt;"",AO$6&lt;&gt;""),成绩录入!CM64,"")</f>
        <v/>
      </c>
      <c r="AP60" s="80" t="str">
        <f>IF(AND(初始录入!$M$12="试卷",$A60&lt;&gt;"",AP$6&lt;&gt;""),成绩录入!CN64,"")</f>
        <v/>
      </c>
      <c r="AQ60" s="80" t="str">
        <f>IF(AND(初始录入!$M$12="试卷",$A60&lt;&gt;"",AQ$6&lt;&gt;""),成绩录入!CO64,"")</f>
        <v/>
      </c>
      <c r="AR60" s="80" t="str">
        <f>IF(AND(初始录入!$M$12="试卷",$A60&lt;&gt;"",AR$6&lt;&gt;""),成绩录入!CP64,"")</f>
        <v/>
      </c>
      <c r="AS60" s="80" t="str">
        <f>IF(AND(初始录入!$M$12="试卷",$A60&lt;&gt;"",AS$6&lt;&gt;""),成绩录入!CQ64,"")</f>
        <v/>
      </c>
      <c r="AT60" s="80" t="str">
        <f>IF(AND(初始录入!$M$12="试卷",$A60&lt;&gt;"",AT$6&lt;&gt;""),成绩录入!CR64,"")</f>
        <v/>
      </c>
      <c r="AU60" s="80" t="str">
        <f>IF(AND(初始录入!$M$12="试卷",$A60&lt;&gt;"",AU$6&lt;&gt;""),成绩录入!CS64,"")</f>
        <v/>
      </c>
      <c r="AV60" s="80" t="str">
        <f>IF(AND(初始录入!$M$12="试卷",$A60&lt;&gt;"",AV$6&lt;&gt;""),成绩录入!CT64,"")</f>
        <v/>
      </c>
      <c r="AW60" s="80" t="str">
        <f>IF(AND(初始录入!$M$12="试卷",$A60&lt;&gt;"",AW$6&lt;&gt;""),成绩录入!CU64,"")</f>
        <v/>
      </c>
      <c r="AX60" s="80" t="str">
        <f>IF(AND(初始录入!$M$12="试卷",$A60&lt;&gt;"",AX$6&lt;&gt;""),成绩录入!CV64,"")</f>
        <v/>
      </c>
      <c r="AY60" s="80" t="str">
        <f>IF(AND(初始录入!$M$12="试卷",$A60&lt;&gt;"",AY$6&lt;&gt;""),成绩录入!CW64,"")</f>
        <v/>
      </c>
      <c r="AZ60" s="80" t="str">
        <f>IF(AND(初始录入!$M$12="试卷",$A60&lt;&gt;"",AZ$6&lt;&gt;""),成绩录入!CX64,"")</f>
        <v/>
      </c>
      <c r="BA60" s="80" t="str">
        <f>IF(AND(初始录入!$M$12="试卷",$A60&lt;&gt;"",BA$6&lt;&gt;""),成绩录入!CY64,"")</f>
        <v/>
      </c>
      <c r="BB60" s="80" t="str">
        <f>IF(AND(初始录入!$M$12="试卷",$A60&lt;&gt;"",BB$6&lt;&gt;""),成绩录入!CZ64,"")</f>
        <v/>
      </c>
      <c r="BC60" s="80" t="str">
        <f>IF(AND(初始录入!$M$12="试卷",$A60&lt;&gt;"",BC$6&lt;&gt;""),成绩录入!DA64,"")</f>
        <v/>
      </c>
      <c r="BD60" s="80" t="str">
        <f>IF(AND(初始录入!$M$12="试卷",$A60&lt;&gt;"",BD$6&lt;&gt;""),成绩录入!DB64,"")</f>
        <v/>
      </c>
      <c r="BE60" s="80" t="str">
        <f>IF(AND(初始录入!$M$12="试卷",$A60&lt;&gt;"",BE$6&lt;&gt;""),成绩录入!DC64,"")</f>
        <v/>
      </c>
      <c r="BF60" s="80" t="str">
        <f>IF(AND(初始录入!$M$12="试卷",$A60&lt;&gt;"",BF$6&lt;&gt;""),成绩录入!DD64,"")</f>
        <v/>
      </c>
      <c r="BG60" s="80" t="str">
        <f>IF(AND(初始录入!$M$12="试卷",$A60&lt;&gt;"",BG$6&lt;&gt;""),成绩录入!DE64,"")</f>
        <v/>
      </c>
      <c r="BH60" s="80" t="str">
        <f>IF(AND(初始录入!$M$12="试卷",$A60&lt;&gt;"",BH$6&lt;&gt;""),成绩录入!DF64,"")</f>
        <v/>
      </c>
      <c r="BI60" s="80" t="str">
        <f>IF(AND(初始录入!$M$12="试卷",$A60&lt;&gt;"",BI$6&lt;&gt;""),成绩录入!DG64,"")</f>
        <v/>
      </c>
      <c r="BJ60" s="80" t="str">
        <f>IF(AND(初始录入!$M$12="试卷",$A60&lt;&gt;"",BJ$6&lt;&gt;""),成绩录入!DH64,"")</f>
        <v/>
      </c>
      <c r="BK60" s="80" t="str">
        <f>IF(AND(初始录入!$M$12="试卷",$A60&lt;&gt;"",BK$6&lt;&gt;""),成绩录入!DI64,"")</f>
        <v/>
      </c>
      <c r="BL60" s="80" t="str">
        <f>IF(AND(初始录入!$M$12="试卷",$A60&lt;&gt;"",BL$6&lt;&gt;""),成绩录入!DJ64,"")</f>
        <v/>
      </c>
      <c r="BM60" s="80" t="str">
        <f>IF(AND(初始录入!$M$12="试卷",$A60&lt;&gt;"",BM$6&lt;&gt;""),成绩录入!DK64,"")</f>
        <v/>
      </c>
      <c r="BN60" s="80" t="str">
        <f>IF(AND(初始录入!$M$12="试卷",$A60&lt;&gt;"",BN$6&lt;&gt;""),成绩录入!DL64,"")</f>
        <v/>
      </c>
      <c r="BO60" s="80" t="str">
        <f>IF(AND(初始录入!$M$12="试卷",$A60&lt;&gt;"",BO$6&lt;&gt;""),成绩录入!DM64,"")</f>
        <v/>
      </c>
      <c r="BP60" s="80" t="str">
        <f>IF(AND(初始录入!$M$12="试卷",$A60&lt;&gt;"",BP$6&lt;&gt;""),成绩录入!DN64,"")</f>
        <v/>
      </c>
      <c r="BQ60" s="80" t="str">
        <f>IF(AND(初始录入!$M$12="试卷",$A60&lt;&gt;"",BQ$6&lt;&gt;""),成绩录入!DO64,"")</f>
        <v/>
      </c>
      <c r="BR60" s="80" t="str">
        <f>IF(AND(初始录入!$M$12="试卷",$A60&lt;&gt;"",BR$6&lt;&gt;""),成绩录入!DP64,"")</f>
        <v/>
      </c>
      <c r="BS60" s="80" t="str">
        <f>IF(AND(初始录入!$M$12="试卷",$A60&lt;&gt;"",BS$6&lt;&gt;""),成绩录入!DQ64,"")</f>
        <v/>
      </c>
      <c r="BT60" s="80" t="str">
        <f>IF(AND(初始录入!$M$12="试卷",$A60&lt;&gt;"",BT$6&lt;&gt;""),成绩录入!DR64,"")</f>
        <v/>
      </c>
      <c r="BU60" s="80" t="str">
        <f>IF(AND(初始录入!$M$12="试卷",$A60&lt;&gt;"",BU$6&lt;&gt;""),成绩录入!DS64,"")</f>
        <v/>
      </c>
      <c r="BV60" s="80" t="str">
        <f>IF(AND(初始录入!$M$12="试卷",$A60&lt;&gt;"",BV$6&lt;&gt;""),成绩录入!DT64,"")</f>
        <v/>
      </c>
      <c r="BW60" s="80" t="str">
        <f>IF(AND(初始录入!$M$12="试卷",$A60&lt;&gt;"",BW$6&lt;&gt;""),成绩录入!DU64,"")</f>
        <v/>
      </c>
      <c r="BX60" s="80" t="str">
        <f>IF(AND(初始录入!$M$12="试卷",$A60&lt;&gt;"",BX$6&lt;&gt;""),成绩录入!DV64,"")</f>
        <v/>
      </c>
      <c r="BY60" s="80" t="str">
        <f>IF(AND(初始录入!$M$12="试卷",$A60&lt;&gt;"",BY$6&lt;&gt;""),成绩录入!DW64,"")</f>
        <v/>
      </c>
      <c r="BZ60" s="80" t="str">
        <f>IF(AND(初始录入!$M$12="试卷",$A60&lt;&gt;"",BZ$6&lt;&gt;""),成绩录入!DX64,"")</f>
        <v/>
      </c>
      <c r="CA60" s="80" t="str">
        <f>IF(AND(初始录入!$M$12="试卷",$A60&lt;&gt;"",CA$6&lt;&gt;""),成绩录入!DY64,"")</f>
        <v/>
      </c>
      <c r="CB60" s="80" t="str">
        <f>IF(AND(初始录入!$M$12="试卷",$A60&lt;&gt;"",CB$6&lt;&gt;""),成绩录入!DZ64,"")</f>
        <v/>
      </c>
      <c r="CC60" s="80" t="str">
        <f>IF(AND(初始录入!$M$12="试卷",$A60&lt;&gt;"",CC$6&lt;&gt;""),成绩录入!EA64,"")</f>
        <v/>
      </c>
      <c r="CD60" s="80" t="str">
        <f>IF(AND(初始录入!$M$12="试卷",$A60&lt;&gt;"",CD$6&lt;&gt;""),成绩录入!EB64,"")</f>
        <v/>
      </c>
      <c r="CE60" s="80" t="str">
        <f>IF(AND(初始录入!$M$12="试卷",$A60&lt;&gt;"",CE$6&lt;&gt;""),成绩录入!EC64,"")</f>
        <v/>
      </c>
      <c r="CF60" s="80" t="str">
        <f>IF(AND(初始录入!$M$12="试卷",$A60&lt;&gt;"",CF$6&lt;&gt;""),成绩录入!ED64,"")</f>
        <v/>
      </c>
      <c r="CG60" s="80" t="str">
        <f>IF(AND(初始录入!$M$12="试卷",$A60&lt;&gt;"",CG$6&lt;&gt;""),成绩录入!EE64,"")</f>
        <v/>
      </c>
      <c r="CH60" s="80" t="str">
        <f>IF(AND(初始录入!$M$12="试卷",$A60&lt;&gt;"",CH$6&lt;&gt;""),成绩录入!EF64,"")</f>
        <v/>
      </c>
      <c r="CI60" s="80" t="str">
        <f>IF(AND(初始录入!$M$12="试卷",$A60&lt;&gt;"",CI$6&lt;&gt;""),成绩录入!EG64,"")</f>
        <v/>
      </c>
      <c r="CJ60" s="80" t="str">
        <f>IF(AND(初始录入!$M$12="试卷",$A60&lt;&gt;"",CJ$6&lt;&gt;""),成绩录入!EH64,"")</f>
        <v/>
      </c>
      <c r="CK60" s="80" t="str">
        <f>IF(AND(初始录入!$M$12="试卷",$A60&lt;&gt;"",CK$6&lt;&gt;""),成绩录入!EI64,"")</f>
        <v/>
      </c>
      <c r="CL60" s="80" t="str">
        <f>IF(AND(初始录入!$M$12="试卷",$A60&lt;&gt;"",CL$6&lt;&gt;""),成绩录入!EJ64,"")</f>
        <v/>
      </c>
      <c r="CM60" s="80" t="str">
        <f>IF(AND(初始录入!$M$12="试卷",$A60&lt;&gt;"",CM$6&lt;&gt;""),成绩录入!EK64,"")</f>
        <v/>
      </c>
      <c r="CN60" s="80" t="str">
        <f>IF(AND(初始录入!$M$12="试卷",$A60&lt;&gt;"",CN$6&lt;&gt;""),成绩录入!EL64,"")</f>
        <v/>
      </c>
      <c r="CO60" s="80" t="str">
        <f>IF(AND(初始录入!$M$12="试卷",$A60&lt;&gt;"",CO$6&lt;&gt;""),成绩录入!EM64,"")</f>
        <v/>
      </c>
      <c r="CP60" s="80" t="str">
        <f>IF(AND(初始录入!$M$12="试卷",$A60&lt;&gt;"",CP$6&lt;&gt;""),成绩录入!EN64,"")</f>
        <v/>
      </c>
      <c r="CQ60" s="80" t="str">
        <f>IF(AND(初始录入!$M$12="试卷",$A60&lt;&gt;"",CQ$6&lt;&gt;""),成绩录入!EO64,"")</f>
        <v/>
      </c>
      <c r="CR60" s="80" t="str">
        <f>IF(AND(初始录入!$M$12="试卷",$A60&lt;&gt;"",CR$6&lt;&gt;""),成绩录入!EP64,"")</f>
        <v/>
      </c>
      <c r="CS60" s="80" t="str">
        <f>IF(AND(初始录入!$M$12="试卷",$A60&lt;&gt;"",CS$6&lt;&gt;""),成绩录入!EQ64,"")</f>
        <v/>
      </c>
      <c r="CT60" s="80" t="str">
        <f>IF(AND(初始录入!$M$12="试卷",$A60&lt;&gt;"",CT$6&lt;&gt;""),成绩录入!ER64,"")</f>
        <v/>
      </c>
      <c r="CU60" s="80" t="str">
        <f>IF(AND(初始录入!$M$12="试卷",$A60&lt;&gt;"",CU$6&lt;&gt;""),成绩录入!ES64,"")</f>
        <v/>
      </c>
      <c r="CV60" s="80" t="str">
        <f>IF(AND(初始录入!$M$12="试卷",$A60&lt;&gt;"",CV$6&lt;&gt;""),成绩录入!ET64,"")</f>
        <v/>
      </c>
      <c r="CW60" s="80" t="str">
        <f>IF(AND(初始录入!$M$12="试卷",$A60&lt;&gt;"",CW$6&lt;&gt;""),成绩录入!EU64,"")</f>
        <v/>
      </c>
      <c r="CX60" s="80" t="str">
        <f>IF(AND(初始录入!$M$12="试卷",$A60&lt;&gt;"",CX$6&lt;&gt;""),成绩录入!EV64,"")</f>
        <v/>
      </c>
      <c r="CY60" s="80" t="str">
        <f>IF(AND(初始录入!$M$12="试卷",$A60&lt;&gt;"",CY$6&lt;&gt;""),成绩录入!EW64,"")</f>
        <v/>
      </c>
      <c r="CZ60" s="80" t="str">
        <f>IF(AND(初始录入!$M$12="试卷",$A60&lt;&gt;"",CZ$6&lt;&gt;""),成绩录入!EX64,"")</f>
        <v/>
      </c>
    </row>
    <row r="61" ht="24.95" customHeight="1" spans="1:104">
      <c r="A61" s="80" t="str">
        <f>IF(初始录入!$M$12="试卷",初始录入!A67,"")</f>
        <v/>
      </c>
      <c r="B61" s="80" t="str">
        <f>IF(AND(初始录入!$M$12="试卷",$A61&lt;&gt;""),初始录入!B67,"")</f>
        <v/>
      </c>
      <c r="C61" s="80" t="str">
        <f>IF(AND(初始录入!$M$12="试卷",$A61&lt;&gt;""),初始录入!C67,"")</f>
        <v/>
      </c>
      <c r="D61" s="80" t="str">
        <f t="shared" si="0"/>
        <v/>
      </c>
      <c r="E61" s="80" t="str">
        <f>IF(AND(初始录入!$M$12="试卷",$A61&lt;&gt;"",E$6&lt;&gt;""),成绩录入!BC65,"")</f>
        <v/>
      </c>
      <c r="F61" s="80" t="str">
        <f>IF(AND(初始录入!$M$12="试卷",$A61&lt;&gt;"",F$6&lt;&gt;""),成绩录入!BD65,"")</f>
        <v/>
      </c>
      <c r="G61" s="80" t="str">
        <f>IF(AND(初始录入!$M$12="试卷",$A61&lt;&gt;"",G$6&lt;&gt;""),成绩录入!BE65,"")</f>
        <v/>
      </c>
      <c r="H61" s="80" t="str">
        <f>IF(AND(初始录入!$M$12="试卷",$A61&lt;&gt;"",H$6&lt;&gt;""),成绩录入!BF65,"")</f>
        <v/>
      </c>
      <c r="I61" s="80" t="str">
        <f>IF(AND(初始录入!$M$12="试卷",$A61&lt;&gt;"",I$6&lt;&gt;""),成绩录入!BG65,"")</f>
        <v/>
      </c>
      <c r="J61" s="80" t="str">
        <f>IF(AND(初始录入!$M$12="试卷",$A61&lt;&gt;"",J$6&lt;&gt;""),成绩录入!BH65,"")</f>
        <v/>
      </c>
      <c r="K61" s="80" t="str">
        <f>IF(AND(初始录入!$M$12="试卷",$A61&lt;&gt;"",K$6&lt;&gt;""),成绩录入!BI65,"")</f>
        <v/>
      </c>
      <c r="L61" s="80" t="str">
        <f>IF(AND(初始录入!$M$12="试卷",$A61&lt;&gt;"",L$6&lt;&gt;""),成绩录入!BJ65,"")</f>
        <v/>
      </c>
      <c r="M61" s="80" t="str">
        <f>IF(AND(初始录入!$M$12="试卷",$A61&lt;&gt;"",M$6&lt;&gt;""),成绩录入!BK65,"")</f>
        <v/>
      </c>
      <c r="N61" s="80" t="str">
        <f>IF(AND(初始录入!$M$12="试卷",$A61&lt;&gt;"",N$6&lt;&gt;""),成绩录入!BL65,"")</f>
        <v/>
      </c>
      <c r="O61" s="80" t="str">
        <f>IF(AND(初始录入!$M$12="试卷",$A61&lt;&gt;"",O$6&lt;&gt;""),成绩录入!BM65,"")</f>
        <v/>
      </c>
      <c r="P61" s="80" t="str">
        <f>IF(AND(初始录入!$M$12="试卷",$A61&lt;&gt;"",P$6&lt;&gt;""),成绩录入!BN65,"")</f>
        <v/>
      </c>
      <c r="Q61" s="80" t="str">
        <f>IF(AND(初始录入!$M$12="试卷",$A61&lt;&gt;"",Q$6&lt;&gt;""),成绩录入!BO65,"")</f>
        <v/>
      </c>
      <c r="R61" s="80" t="str">
        <f>IF(AND(初始录入!$M$12="试卷",$A61&lt;&gt;"",R$6&lt;&gt;""),成绩录入!BP65,"")</f>
        <v/>
      </c>
      <c r="S61" s="80" t="str">
        <f>IF(AND(初始录入!$M$12="试卷",$A61&lt;&gt;"",S$6&lt;&gt;""),成绩录入!BQ65,"")</f>
        <v/>
      </c>
      <c r="T61" s="80" t="str">
        <f>IF(AND(初始录入!$M$12="试卷",$A61&lt;&gt;"",T$6&lt;&gt;""),成绩录入!BR65,"")</f>
        <v/>
      </c>
      <c r="U61" s="80" t="str">
        <f>IF(AND(初始录入!$M$12="试卷",$A61&lt;&gt;"",U$6&lt;&gt;""),成绩录入!BS65,"")</f>
        <v/>
      </c>
      <c r="V61" s="80" t="str">
        <f>IF(AND(初始录入!$M$12="试卷",$A61&lt;&gt;"",V$6&lt;&gt;""),成绩录入!BT65,"")</f>
        <v/>
      </c>
      <c r="W61" s="80" t="str">
        <f>IF(AND(初始录入!$M$12="试卷",$A61&lt;&gt;"",W$6&lt;&gt;""),成绩录入!BU65,"")</f>
        <v/>
      </c>
      <c r="X61" s="80" t="str">
        <f>IF(AND(初始录入!$M$12="试卷",$A61&lt;&gt;"",X$6&lt;&gt;""),成绩录入!BV65,"")</f>
        <v/>
      </c>
      <c r="Y61" s="80" t="str">
        <f>IF(AND(初始录入!$M$12="试卷",$A61&lt;&gt;"",Y$6&lt;&gt;""),成绩录入!BW65,"")</f>
        <v/>
      </c>
      <c r="Z61" s="80" t="str">
        <f>IF(AND(初始录入!$M$12="试卷",$A61&lt;&gt;"",Z$6&lt;&gt;""),成绩录入!BX65,"")</f>
        <v/>
      </c>
      <c r="AA61" s="80" t="str">
        <f>IF(AND(初始录入!$M$12="试卷",$A61&lt;&gt;"",AA$6&lt;&gt;""),成绩录入!BY65,"")</f>
        <v/>
      </c>
      <c r="AB61" s="80" t="str">
        <f>IF(AND(初始录入!$M$12="试卷",$A61&lt;&gt;"",AB$6&lt;&gt;""),成绩录入!BZ65,"")</f>
        <v/>
      </c>
      <c r="AC61" s="80" t="str">
        <f>IF(AND(初始录入!$M$12="试卷",$A61&lt;&gt;"",AC$6&lt;&gt;""),成绩录入!CA65,"")</f>
        <v/>
      </c>
      <c r="AD61" s="80" t="str">
        <f>IF(AND(初始录入!$M$12="试卷",$A61&lt;&gt;"",AD$6&lt;&gt;""),成绩录入!CB65,"")</f>
        <v/>
      </c>
      <c r="AE61" s="80" t="str">
        <f>IF(AND(初始录入!$M$12="试卷",$A61&lt;&gt;"",AE$6&lt;&gt;""),成绩录入!CC65,"")</f>
        <v/>
      </c>
      <c r="AF61" s="80" t="str">
        <f>IF(AND(初始录入!$M$12="试卷",$A61&lt;&gt;"",AF$6&lt;&gt;""),成绩录入!CD65,"")</f>
        <v/>
      </c>
      <c r="AG61" s="80" t="str">
        <f>IF(AND(初始录入!$M$12="试卷",$A61&lt;&gt;"",AG$6&lt;&gt;""),成绩录入!CE65,"")</f>
        <v/>
      </c>
      <c r="AH61" s="80" t="str">
        <f>IF(AND(初始录入!$M$12="试卷",$A61&lt;&gt;"",AH$6&lt;&gt;""),成绩录入!CF65,"")</f>
        <v/>
      </c>
      <c r="AI61" s="80" t="str">
        <f>IF(AND(初始录入!$M$12="试卷",$A61&lt;&gt;"",AI$6&lt;&gt;""),成绩录入!CG65,"")</f>
        <v/>
      </c>
      <c r="AJ61" s="80" t="str">
        <f>IF(AND(初始录入!$M$12="试卷",$A61&lt;&gt;"",AJ$6&lt;&gt;""),成绩录入!CH65,"")</f>
        <v/>
      </c>
      <c r="AK61" s="80" t="str">
        <f>IF(AND(初始录入!$M$12="试卷",$A61&lt;&gt;"",AK$6&lt;&gt;""),成绩录入!CI65,"")</f>
        <v/>
      </c>
      <c r="AL61" s="80" t="str">
        <f>IF(AND(初始录入!$M$12="试卷",$A61&lt;&gt;"",AL$6&lt;&gt;""),成绩录入!CJ65,"")</f>
        <v/>
      </c>
      <c r="AM61" s="80" t="str">
        <f>IF(AND(初始录入!$M$12="试卷",$A61&lt;&gt;"",AM$6&lt;&gt;""),成绩录入!CK65,"")</f>
        <v/>
      </c>
      <c r="AN61" s="80" t="str">
        <f>IF(AND(初始录入!$M$12="试卷",$A61&lt;&gt;"",AN$6&lt;&gt;""),成绩录入!CL65,"")</f>
        <v/>
      </c>
      <c r="AO61" s="80" t="str">
        <f>IF(AND(初始录入!$M$12="试卷",$A61&lt;&gt;"",AO$6&lt;&gt;""),成绩录入!CM65,"")</f>
        <v/>
      </c>
      <c r="AP61" s="80" t="str">
        <f>IF(AND(初始录入!$M$12="试卷",$A61&lt;&gt;"",AP$6&lt;&gt;""),成绩录入!CN65,"")</f>
        <v/>
      </c>
      <c r="AQ61" s="80" t="str">
        <f>IF(AND(初始录入!$M$12="试卷",$A61&lt;&gt;"",AQ$6&lt;&gt;""),成绩录入!CO65,"")</f>
        <v/>
      </c>
      <c r="AR61" s="80" t="str">
        <f>IF(AND(初始录入!$M$12="试卷",$A61&lt;&gt;"",AR$6&lt;&gt;""),成绩录入!CP65,"")</f>
        <v/>
      </c>
      <c r="AS61" s="80" t="str">
        <f>IF(AND(初始录入!$M$12="试卷",$A61&lt;&gt;"",AS$6&lt;&gt;""),成绩录入!CQ65,"")</f>
        <v/>
      </c>
      <c r="AT61" s="80" t="str">
        <f>IF(AND(初始录入!$M$12="试卷",$A61&lt;&gt;"",AT$6&lt;&gt;""),成绩录入!CR65,"")</f>
        <v/>
      </c>
      <c r="AU61" s="80" t="str">
        <f>IF(AND(初始录入!$M$12="试卷",$A61&lt;&gt;"",AU$6&lt;&gt;""),成绩录入!CS65,"")</f>
        <v/>
      </c>
      <c r="AV61" s="80" t="str">
        <f>IF(AND(初始录入!$M$12="试卷",$A61&lt;&gt;"",AV$6&lt;&gt;""),成绩录入!CT65,"")</f>
        <v/>
      </c>
      <c r="AW61" s="80" t="str">
        <f>IF(AND(初始录入!$M$12="试卷",$A61&lt;&gt;"",AW$6&lt;&gt;""),成绩录入!CU65,"")</f>
        <v/>
      </c>
      <c r="AX61" s="80" t="str">
        <f>IF(AND(初始录入!$M$12="试卷",$A61&lt;&gt;"",AX$6&lt;&gt;""),成绩录入!CV65,"")</f>
        <v/>
      </c>
      <c r="AY61" s="80" t="str">
        <f>IF(AND(初始录入!$M$12="试卷",$A61&lt;&gt;"",AY$6&lt;&gt;""),成绩录入!CW65,"")</f>
        <v/>
      </c>
      <c r="AZ61" s="80" t="str">
        <f>IF(AND(初始录入!$M$12="试卷",$A61&lt;&gt;"",AZ$6&lt;&gt;""),成绩录入!CX65,"")</f>
        <v/>
      </c>
      <c r="BA61" s="80" t="str">
        <f>IF(AND(初始录入!$M$12="试卷",$A61&lt;&gt;"",BA$6&lt;&gt;""),成绩录入!CY65,"")</f>
        <v/>
      </c>
      <c r="BB61" s="80" t="str">
        <f>IF(AND(初始录入!$M$12="试卷",$A61&lt;&gt;"",BB$6&lt;&gt;""),成绩录入!CZ65,"")</f>
        <v/>
      </c>
      <c r="BC61" s="80" t="str">
        <f>IF(AND(初始录入!$M$12="试卷",$A61&lt;&gt;"",BC$6&lt;&gt;""),成绩录入!DA65,"")</f>
        <v/>
      </c>
      <c r="BD61" s="80" t="str">
        <f>IF(AND(初始录入!$M$12="试卷",$A61&lt;&gt;"",BD$6&lt;&gt;""),成绩录入!DB65,"")</f>
        <v/>
      </c>
      <c r="BE61" s="80" t="str">
        <f>IF(AND(初始录入!$M$12="试卷",$A61&lt;&gt;"",BE$6&lt;&gt;""),成绩录入!DC65,"")</f>
        <v/>
      </c>
      <c r="BF61" s="80" t="str">
        <f>IF(AND(初始录入!$M$12="试卷",$A61&lt;&gt;"",BF$6&lt;&gt;""),成绩录入!DD65,"")</f>
        <v/>
      </c>
      <c r="BG61" s="80" t="str">
        <f>IF(AND(初始录入!$M$12="试卷",$A61&lt;&gt;"",BG$6&lt;&gt;""),成绩录入!DE65,"")</f>
        <v/>
      </c>
      <c r="BH61" s="80" t="str">
        <f>IF(AND(初始录入!$M$12="试卷",$A61&lt;&gt;"",BH$6&lt;&gt;""),成绩录入!DF65,"")</f>
        <v/>
      </c>
      <c r="BI61" s="80" t="str">
        <f>IF(AND(初始录入!$M$12="试卷",$A61&lt;&gt;"",BI$6&lt;&gt;""),成绩录入!DG65,"")</f>
        <v/>
      </c>
      <c r="BJ61" s="80" t="str">
        <f>IF(AND(初始录入!$M$12="试卷",$A61&lt;&gt;"",BJ$6&lt;&gt;""),成绩录入!DH65,"")</f>
        <v/>
      </c>
      <c r="BK61" s="80" t="str">
        <f>IF(AND(初始录入!$M$12="试卷",$A61&lt;&gt;"",BK$6&lt;&gt;""),成绩录入!DI65,"")</f>
        <v/>
      </c>
      <c r="BL61" s="80" t="str">
        <f>IF(AND(初始录入!$M$12="试卷",$A61&lt;&gt;"",BL$6&lt;&gt;""),成绩录入!DJ65,"")</f>
        <v/>
      </c>
      <c r="BM61" s="80" t="str">
        <f>IF(AND(初始录入!$M$12="试卷",$A61&lt;&gt;"",BM$6&lt;&gt;""),成绩录入!DK65,"")</f>
        <v/>
      </c>
      <c r="BN61" s="80" t="str">
        <f>IF(AND(初始录入!$M$12="试卷",$A61&lt;&gt;"",BN$6&lt;&gt;""),成绩录入!DL65,"")</f>
        <v/>
      </c>
      <c r="BO61" s="80" t="str">
        <f>IF(AND(初始录入!$M$12="试卷",$A61&lt;&gt;"",BO$6&lt;&gt;""),成绩录入!DM65,"")</f>
        <v/>
      </c>
      <c r="BP61" s="80" t="str">
        <f>IF(AND(初始录入!$M$12="试卷",$A61&lt;&gt;"",BP$6&lt;&gt;""),成绩录入!DN65,"")</f>
        <v/>
      </c>
      <c r="BQ61" s="80" t="str">
        <f>IF(AND(初始录入!$M$12="试卷",$A61&lt;&gt;"",BQ$6&lt;&gt;""),成绩录入!DO65,"")</f>
        <v/>
      </c>
      <c r="BR61" s="80" t="str">
        <f>IF(AND(初始录入!$M$12="试卷",$A61&lt;&gt;"",BR$6&lt;&gt;""),成绩录入!DP65,"")</f>
        <v/>
      </c>
      <c r="BS61" s="80" t="str">
        <f>IF(AND(初始录入!$M$12="试卷",$A61&lt;&gt;"",BS$6&lt;&gt;""),成绩录入!DQ65,"")</f>
        <v/>
      </c>
      <c r="BT61" s="80" t="str">
        <f>IF(AND(初始录入!$M$12="试卷",$A61&lt;&gt;"",BT$6&lt;&gt;""),成绩录入!DR65,"")</f>
        <v/>
      </c>
      <c r="BU61" s="80" t="str">
        <f>IF(AND(初始录入!$M$12="试卷",$A61&lt;&gt;"",BU$6&lt;&gt;""),成绩录入!DS65,"")</f>
        <v/>
      </c>
      <c r="BV61" s="80" t="str">
        <f>IF(AND(初始录入!$M$12="试卷",$A61&lt;&gt;"",BV$6&lt;&gt;""),成绩录入!DT65,"")</f>
        <v/>
      </c>
      <c r="BW61" s="80" t="str">
        <f>IF(AND(初始录入!$M$12="试卷",$A61&lt;&gt;"",BW$6&lt;&gt;""),成绩录入!DU65,"")</f>
        <v/>
      </c>
      <c r="BX61" s="80" t="str">
        <f>IF(AND(初始录入!$M$12="试卷",$A61&lt;&gt;"",BX$6&lt;&gt;""),成绩录入!DV65,"")</f>
        <v/>
      </c>
      <c r="BY61" s="80" t="str">
        <f>IF(AND(初始录入!$M$12="试卷",$A61&lt;&gt;"",BY$6&lt;&gt;""),成绩录入!DW65,"")</f>
        <v/>
      </c>
      <c r="BZ61" s="80" t="str">
        <f>IF(AND(初始录入!$M$12="试卷",$A61&lt;&gt;"",BZ$6&lt;&gt;""),成绩录入!DX65,"")</f>
        <v/>
      </c>
      <c r="CA61" s="80" t="str">
        <f>IF(AND(初始录入!$M$12="试卷",$A61&lt;&gt;"",CA$6&lt;&gt;""),成绩录入!DY65,"")</f>
        <v/>
      </c>
      <c r="CB61" s="80" t="str">
        <f>IF(AND(初始录入!$M$12="试卷",$A61&lt;&gt;"",CB$6&lt;&gt;""),成绩录入!DZ65,"")</f>
        <v/>
      </c>
      <c r="CC61" s="80" t="str">
        <f>IF(AND(初始录入!$M$12="试卷",$A61&lt;&gt;"",CC$6&lt;&gt;""),成绩录入!EA65,"")</f>
        <v/>
      </c>
      <c r="CD61" s="80" t="str">
        <f>IF(AND(初始录入!$M$12="试卷",$A61&lt;&gt;"",CD$6&lt;&gt;""),成绩录入!EB65,"")</f>
        <v/>
      </c>
      <c r="CE61" s="80" t="str">
        <f>IF(AND(初始录入!$M$12="试卷",$A61&lt;&gt;"",CE$6&lt;&gt;""),成绩录入!EC65,"")</f>
        <v/>
      </c>
      <c r="CF61" s="80" t="str">
        <f>IF(AND(初始录入!$M$12="试卷",$A61&lt;&gt;"",CF$6&lt;&gt;""),成绩录入!ED65,"")</f>
        <v/>
      </c>
      <c r="CG61" s="80" t="str">
        <f>IF(AND(初始录入!$M$12="试卷",$A61&lt;&gt;"",CG$6&lt;&gt;""),成绩录入!EE65,"")</f>
        <v/>
      </c>
      <c r="CH61" s="80" t="str">
        <f>IF(AND(初始录入!$M$12="试卷",$A61&lt;&gt;"",CH$6&lt;&gt;""),成绩录入!EF65,"")</f>
        <v/>
      </c>
      <c r="CI61" s="80" t="str">
        <f>IF(AND(初始录入!$M$12="试卷",$A61&lt;&gt;"",CI$6&lt;&gt;""),成绩录入!EG65,"")</f>
        <v/>
      </c>
      <c r="CJ61" s="80" t="str">
        <f>IF(AND(初始录入!$M$12="试卷",$A61&lt;&gt;"",CJ$6&lt;&gt;""),成绩录入!EH65,"")</f>
        <v/>
      </c>
      <c r="CK61" s="80" t="str">
        <f>IF(AND(初始录入!$M$12="试卷",$A61&lt;&gt;"",CK$6&lt;&gt;""),成绩录入!EI65,"")</f>
        <v/>
      </c>
      <c r="CL61" s="80" t="str">
        <f>IF(AND(初始录入!$M$12="试卷",$A61&lt;&gt;"",CL$6&lt;&gt;""),成绩录入!EJ65,"")</f>
        <v/>
      </c>
      <c r="CM61" s="80" t="str">
        <f>IF(AND(初始录入!$M$12="试卷",$A61&lt;&gt;"",CM$6&lt;&gt;""),成绩录入!EK65,"")</f>
        <v/>
      </c>
      <c r="CN61" s="80" t="str">
        <f>IF(AND(初始录入!$M$12="试卷",$A61&lt;&gt;"",CN$6&lt;&gt;""),成绩录入!EL65,"")</f>
        <v/>
      </c>
      <c r="CO61" s="80" t="str">
        <f>IF(AND(初始录入!$M$12="试卷",$A61&lt;&gt;"",CO$6&lt;&gt;""),成绩录入!EM65,"")</f>
        <v/>
      </c>
      <c r="CP61" s="80" t="str">
        <f>IF(AND(初始录入!$M$12="试卷",$A61&lt;&gt;"",CP$6&lt;&gt;""),成绩录入!EN65,"")</f>
        <v/>
      </c>
      <c r="CQ61" s="80" t="str">
        <f>IF(AND(初始录入!$M$12="试卷",$A61&lt;&gt;"",CQ$6&lt;&gt;""),成绩录入!EO65,"")</f>
        <v/>
      </c>
      <c r="CR61" s="80" t="str">
        <f>IF(AND(初始录入!$M$12="试卷",$A61&lt;&gt;"",CR$6&lt;&gt;""),成绩录入!EP65,"")</f>
        <v/>
      </c>
      <c r="CS61" s="80" t="str">
        <f>IF(AND(初始录入!$M$12="试卷",$A61&lt;&gt;"",CS$6&lt;&gt;""),成绩录入!EQ65,"")</f>
        <v/>
      </c>
      <c r="CT61" s="80" t="str">
        <f>IF(AND(初始录入!$M$12="试卷",$A61&lt;&gt;"",CT$6&lt;&gt;""),成绩录入!ER65,"")</f>
        <v/>
      </c>
      <c r="CU61" s="80" t="str">
        <f>IF(AND(初始录入!$M$12="试卷",$A61&lt;&gt;"",CU$6&lt;&gt;""),成绩录入!ES65,"")</f>
        <v/>
      </c>
      <c r="CV61" s="80" t="str">
        <f>IF(AND(初始录入!$M$12="试卷",$A61&lt;&gt;"",CV$6&lt;&gt;""),成绩录入!ET65,"")</f>
        <v/>
      </c>
      <c r="CW61" s="80" t="str">
        <f>IF(AND(初始录入!$M$12="试卷",$A61&lt;&gt;"",CW$6&lt;&gt;""),成绩录入!EU65,"")</f>
        <v/>
      </c>
      <c r="CX61" s="80" t="str">
        <f>IF(AND(初始录入!$M$12="试卷",$A61&lt;&gt;"",CX$6&lt;&gt;""),成绩录入!EV65,"")</f>
        <v/>
      </c>
      <c r="CY61" s="80" t="str">
        <f>IF(AND(初始录入!$M$12="试卷",$A61&lt;&gt;"",CY$6&lt;&gt;""),成绩录入!EW65,"")</f>
        <v/>
      </c>
      <c r="CZ61" s="80" t="str">
        <f>IF(AND(初始录入!$M$12="试卷",$A61&lt;&gt;"",CZ$6&lt;&gt;""),成绩录入!EX65,"")</f>
        <v/>
      </c>
    </row>
    <row r="62" ht="24.95" customHeight="1" spans="1:104">
      <c r="A62" s="80" t="str">
        <f>IF(初始录入!$M$12="试卷",初始录入!A68,"")</f>
        <v/>
      </c>
      <c r="B62" s="80" t="str">
        <f>IF(AND(初始录入!$M$12="试卷",$A62&lt;&gt;""),初始录入!B68,"")</f>
        <v/>
      </c>
      <c r="C62" s="80" t="str">
        <f>IF(AND(初始录入!$M$12="试卷",$A62&lt;&gt;""),初始录入!C68,"")</f>
        <v/>
      </c>
      <c r="D62" s="80" t="str">
        <f t="shared" si="0"/>
        <v/>
      </c>
      <c r="E62" s="80" t="str">
        <f>IF(AND(初始录入!$M$12="试卷",$A62&lt;&gt;"",E$6&lt;&gt;""),成绩录入!BC66,"")</f>
        <v/>
      </c>
      <c r="F62" s="80" t="str">
        <f>IF(AND(初始录入!$M$12="试卷",$A62&lt;&gt;"",F$6&lt;&gt;""),成绩录入!BD66,"")</f>
        <v/>
      </c>
      <c r="G62" s="80" t="str">
        <f>IF(AND(初始录入!$M$12="试卷",$A62&lt;&gt;"",G$6&lt;&gt;""),成绩录入!BE66,"")</f>
        <v/>
      </c>
      <c r="H62" s="80" t="str">
        <f>IF(AND(初始录入!$M$12="试卷",$A62&lt;&gt;"",H$6&lt;&gt;""),成绩录入!BF66,"")</f>
        <v/>
      </c>
      <c r="I62" s="80" t="str">
        <f>IF(AND(初始录入!$M$12="试卷",$A62&lt;&gt;"",I$6&lt;&gt;""),成绩录入!BG66,"")</f>
        <v/>
      </c>
      <c r="J62" s="80" t="str">
        <f>IF(AND(初始录入!$M$12="试卷",$A62&lt;&gt;"",J$6&lt;&gt;""),成绩录入!BH66,"")</f>
        <v/>
      </c>
      <c r="K62" s="80" t="str">
        <f>IF(AND(初始录入!$M$12="试卷",$A62&lt;&gt;"",K$6&lt;&gt;""),成绩录入!BI66,"")</f>
        <v/>
      </c>
      <c r="L62" s="80" t="str">
        <f>IF(AND(初始录入!$M$12="试卷",$A62&lt;&gt;"",L$6&lt;&gt;""),成绩录入!BJ66,"")</f>
        <v/>
      </c>
      <c r="M62" s="80" t="str">
        <f>IF(AND(初始录入!$M$12="试卷",$A62&lt;&gt;"",M$6&lt;&gt;""),成绩录入!BK66,"")</f>
        <v/>
      </c>
      <c r="N62" s="80" t="str">
        <f>IF(AND(初始录入!$M$12="试卷",$A62&lt;&gt;"",N$6&lt;&gt;""),成绩录入!BL66,"")</f>
        <v/>
      </c>
      <c r="O62" s="80" t="str">
        <f>IF(AND(初始录入!$M$12="试卷",$A62&lt;&gt;"",O$6&lt;&gt;""),成绩录入!BM66,"")</f>
        <v/>
      </c>
      <c r="P62" s="80" t="str">
        <f>IF(AND(初始录入!$M$12="试卷",$A62&lt;&gt;"",P$6&lt;&gt;""),成绩录入!BN66,"")</f>
        <v/>
      </c>
      <c r="Q62" s="80" t="str">
        <f>IF(AND(初始录入!$M$12="试卷",$A62&lt;&gt;"",Q$6&lt;&gt;""),成绩录入!BO66,"")</f>
        <v/>
      </c>
      <c r="R62" s="80" t="str">
        <f>IF(AND(初始录入!$M$12="试卷",$A62&lt;&gt;"",R$6&lt;&gt;""),成绩录入!BP66,"")</f>
        <v/>
      </c>
      <c r="S62" s="80" t="str">
        <f>IF(AND(初始录入!$M$12="试卷",$A62&lt;&gt;"",S$6&lt;&gt;""),成绩录入!BQ66,"")</f>
        <v/>
      </c>
      <c r="T62" s="80" t="str">
        <f>IF(AND(初始录入!$M$12="试卷",$A62&lt;&gt;"",T$6&lt;&gt;""),成绩录入!BR66,"")</f>
        <v/>
      </c>
      <c r="U62" s="80" t="str">
        <f>IF(AND(初始录入!$M$12="试卷",$A62&lt;&gt;"",U$6&lt;&gt;""),成绩录入!BS66,"")</f>
        <v/>
      </c>
      <c r="V62" s="80" t="str">
        <f>IF(AND(初始录入!$M$12="试卷",$A62&lt;&gt;"",V$6&lt;&gt;""),成绩录入!BT66,"")</f>
        <v/>
      </c>
      <c r="W62" s="80" t="str">
        <f>IF(AND(初始录入!$M$12="试卷",$A62&lt;&gt;"",W$6&lt;&gt;""),成绩录入!BU66,"")</f>
        <v/>
      </c>
      <c r="X62" s="80" t="str">
        <f>IF(AND(初始录入!$M$12="试卷",$A62&lt;&gt;"",X$6&lt;&gt;""),成绩录入!BV66,"")</f>
        <v/>
      </c>
      <c r="Y62" s="80" t="str">
        <f>IF(AND(初始录入!$M$12="试卷",$A62&lt;&gt;"",Y$6&lt;&gt;""),成绩录入!BW66,"")</f>
        <v/>
      </c>
      <c r="Z62" s="80" t="str">
        <f>IF(AND(初始录入!$M$12="试卷",$A62&lt;&gt;"",Z$6&lt;&gt;""),成绩录入!BX66,"")</f>
        <v/>
      </c>
      <c r="AA62" s="80" t="str">
        <f>IF(AND(初始录入!$M$12="试卷",$A62&lt;&gt;"",AA$6&lt;&gt;""),成绩录入!BY66,"")</f>
        <v/>
      </c>
      <c r="AB62" s="80" t="str">
        <f>IF(AND(初始录入!$M$12="试卷",$A62&lt;&gt;"",AB$6&lt;&gt;""),成绩录入!BZ66,"")</f>
        <v/>
      </c>
      <c r="AC62" s="80" t="str">
        <f>IF(AND(初始录入!$M$12="试卷",$A62&lt;&gt;"",AC$6&lt;&gt;""),成绩录入!CA66,"")</f>
        <v/>
      </c>
      <c r="AD62" s="80" t="str">
        <f>IF(AND(初始录入!$M$12="试卷",$A62&lt;&gt;"",AD$6&lt;&gt;""),成绩录入!CB66,"")</f>
        <v/>
      </c>
      <c r="AE62" s="80" t="str">
        <f>IF(AND(初始录入!$M$12="试卷",$A62&lt;&gt;"",AE$6&lt;&gt;""),成绩录入!CC66,"")</f>
        <v/>
      </c>
      <c r="AF62" s="80" t="str">
        <f>IF(AND(初始录入!$M$12="试卷",$A62&lt;&gt;"",AF$6&lt;&gt;""),成绩录入!CD66,"")</f>
        <v/>
      </c>
      <c r="AG62" s="80" t="str">
        <f>IF(AND(初始录入!$M$12="试卷",$A62&lt;&gt;"",AG$6&lt;&gt;""),成绩录入!CE66,"")</f>
        <v/>
      </c>
      <c r="AH62" s="80" t="str">
        <f>IF(AND(初始录入!$M$12="试卷",$A62&lt;&gt;"",AH$6&lt;&gt;""),成绩录入!CF66,"")</f>
        <v/>
      </c>
      <c r="AI62" s="80" t="str">
        <f>IF(AND(初始录入!$M$12="试卷",$A62&lt;&gt;"",AI$6&lt;&gt;""),成绩录入!CG66,"")</f>
        <v/>
      </c>
      <c r="AJ62" s="80" t="str">
        <f>IF(AND(初始录入!$M$12="试卷",$A62&lt;&gt;"",AJ$6&lt;&gt;""),成绩录入!CH66,"")</f>
        <v/>
      </c>
      <c r="AK62" s="80" t="str">
        <f>IF(AND(初始录入!$M$12="试卷",$A62&lt;&gt;"",AK$6&lt;&gt;""),成绩录入!CI66,"")</f>
        <v/>
      </c>
      <c r="AL62" s="80" t="str">
        <f>IF(AND(初始录入!$M$12="试卷",$A62&lt;&gt;"",AL$6&lt;&gt;""),成绩录入!CJ66,"")</f>
        <v/>
      </c>
      <c r="AM62" s="80" t="str">
        <f>IF(AND(初始录入!$M$12="试卷",$A62&lt;&gt;"",AM$6&lt;&gt;""),成绩录入!CK66,"")</f>
        <v/>
      </c>
      <c r="AN62" s="80" t="str">
        <f>IF(AND(初始录入!$M$12="试卷",$A62&lt;&gt;"",AN$6&lt;&gt;""),成绩录入!CL66,"")</f>
        <v/>
      </c>
      <c r="AO62" s="80" t="str">
        <f>IF(AND(初始录入!$M$12="试卷",$A62&lt;&gt;"",AO$6&lt;&gt;""),成绩录入!CM66,"")</f>
        <v/>
      </c>
      <c r="AP62" s="80" t="str">
        <f>IF(AND(初始录入!$M$12="试卷",$A62&lt;&gt;"",AP$6&lt;&gt;""),成绩录入!CN66,"")</f>
        <v/>
      </c>
      <c r="AQ62" s="80" t="str">
        <f>IF(AND(初始录入!$M$12="试卷",$A62&lt;&gt;"",AQ$6&lt;&gt;""),成绩录入!CO66,"")</f>
        <v/>
      </c>
      <c r="AR62" s="80" t="str">
        <f>IF(AND(初始录入!$M$12="试卷",$A62&lt;&gt;"",AR$6&lt;&gt;""),成绩录入!CP66,"")</f>
        <v/>
      </c>
      <c r="AS62" s="80" t="str">
        <f>IF(AND(初始录入!$M$12="试卷",$A62&lt;&gt;"",AS$6&lt;&gt;""),成绩录入!CQ66,"")</f>
        <v/>
      </c>
      <c r="AT62" s="80" t="str">
        <f>IF(AND(初始录入!$M$12="试卷",$A62&lt;&gt;"",AT$6&lt;&gt;""),成绩录入!CR66,"")</f>
        <v/>
      </c>
      <c r="AU62" s="80" t="str">
        <f>IF(AND(初始录入!$M$12="试卷",$A62&lt;&gt;"",AU$6&lt;&gt;""),成绩录入!CS66,"")</f>
        <v/>
      </c>
      <c r="AV62" s="80" t="str">
        <f>IF(AND(初始录入!$M$12="试卷",$A62&lt;&gt;"",AV$6&lt;&gt;""),成绩录入!CT66,"")</f>
        <v/>
      </c>
      <c r="AW62" s="80" t="str">
        <f>IF(AND(初始录入!$M$12="试卷",$A62&lt;&gt;"",AW$6&lt;&gt;""),成绩录入!CU66,"")</f>
        <v/>
      </c>
      <c r="AX62" s="80" t="str">
        <f>IF(AND(初始录入!$M$12="试卷",$A62&lt;&gt;"",AX$6&lt;&gt;""),成绩录入!CV66,"")</f>
        <v/>
      </c>
      <c r="AY62" s="80" t="str">
        <f>IF(AND(初始录入!$M$12="试卷",$A62&lt;&gt;"",AY$6&lt;&gt;""),成绩录入!CW66,"")</f>
        <v/>
      </c>
      <c r="AZ62" s="80" t="str">
        <f>IF(AND(初始录入!$M$12="试卷",$A62&lt;&gt;"",AZ$6&lt;&gt;""),成绩录入!CX66,"")</f>
        <v/>
      </c>
      <c r="BA62" s="80" t="str">
        <f>IF(AND(初始录入!$M$12="试卷",$A62&lt;&gt;"",BA$6&lt;&gt;""),成绩录入!CY66,"")</f>
        <v/>
      </c>
      <c r="BB62" s="80" t="str">
        <f>IF(AND(初始录入!$M$12="试卷",$A62&lt;&gt;"",BB$6&lt;&gt;""),成绩录入!CZ66,"")</f>
        <v/>
      </c>
      <c r="BC62" s="80" t="str">
        <f>IF(AND(初始录入!$M$12="试卷",$A62&lt;&gt;"",BC$6&lt;&gt;""),成绩录入!DA66,"")</f>
        <v/>
      </c>
      <c r="BD62" s="80" t="str">
        <f>IF(AND(初始录入!$M$12="试卷",$A62&lt;&gt;"",BD$6&lt;&gt;""),成绩录入!DB66,"")</f>
        <v/>
      </c>
      <c r="BE62" s="80" t="str">
        <f>IF(AND(初始录入!$M$12="试卷",$A62&lt;&gt;"",BE$6&lt;&gt;""),成绩录入!DC66,"")</f>
        <v/>
      </c>
      <c r="BF62" s="80" t="str">
        <f>IF(AND(初始录入!$M$12="试卷",$A62&lt;&gt;"",BF$6&lt;&gt;""),成绩录入!DD66,"")</f>
        <v/>
      </c>
      <c r="BG62" s="80" t="str">
        <f>IF(AND(初始录入!$M$12="试卷",$A62&lt;&gt;"",BG$6&lt;&gt;""),成绩录入!DE66,"")</f>
        <v/>
      </c>
      <c r="BH62" s="80" t="str">
        <f>IF(AND(初始录入!$M$12="试卷",$A62&lt;&gt;"",BH$6&lt;&gt;""),成绩录入!DF66,"")</f>
        <v/>
      </c>
      <c r="BI62" s="80" t="str">
        <f>IF(AND(初始录入!$M$12="试卷",$A62&lt;&gt;"",BI$6&lt;&gt;""),成绩录入!DG66,"")</f>
        <v/>
      </c>
      <c r="BJ62" s="80" t="str">
        <f>IF(AND(初始录入!$M$12="试卷",$A62&lt;&gt;"",BJ$6&lt;&gt;""),成绩录入!DH66,"")</f>
        <v/>
      </c>
      <c r="BK62" s="80" t="str">
        <f>IF(AND(初始录入!$M$12="试卷",$A62&lt;&gt;"",BK$6&lt;&gt;""),成绩录入!DI66,"")</f>
        <v/>
      </c>
      <c r="BL62" s="80" t="str">
        <f>IF(AND(初始录入!$M$12="试卷",$A62&lt;&gt;"",BL$6&lt;&gt;""),成绩录入!DJ66,"")</f>
        <v/>
      </c>
      <c r="BM62" s="80" t="str">
        <f>IF(AND(初始录入!$M$12="试卷",$A62&lt;&gt;"",BM$6&lt;&gt;""),成绩录入!DK66,"")</f>
        <v/>
      </c>
      <c r="BN62" s="80" t="str">
        <f>IF(AND(初始录入!$M$12="试卷",$A62&lt;&gt;"",BN$6&lt;&gt;""),成绩录入!DL66,"")</f>
        <v/>
      </c>
      <c r="BO62" s="80" t="str">
        <f>IF(AND(初始录入!$M$12="试卷",$A62&lt;&gt;"",BO$6&lt;&gt;""),成绩录入!DM66,"")</f>
        <v/>
      </c>
      <c r="BP62" s="80" t="str">
        <f>IF(AND(初始录入!$M$12="试卷",$A62&lt;&gt;"",BP$6&lt;&gt;""),成绩录入!DN66,"")</f>
        <v/>
      </c>
      <c r="BQ62" s="80" t="str">
        <f>IF(AND(初始录入!$M$12="试卷",$A62&lt;&gt;"",BQ$6&lt;&gt;""),成绩录入!DO66,"")</f>
        <v/>
      </c>
      <c r="BR62" s="80" t="str">
        <f>IF(AND(初始录入!$M$12="试卷",$A62&lt;&gt;"",BR$6&lt;&gt;""),成绩录入!DP66,"")</f>
        <v/>
      </c>
      <c r="BS62" s="80" t="str">
        <f>IF(AND(初始录入!$M$12="试卷",$A62&lt;&gt;"",BS$6&lt;&gt;""),成绩录入!DQ66,"")</f>
        <v/>
      </c>
      <c r="BT62" s="80" t="str">
        <f>IF(AND(初始录入!$M$12="试卷",$A62&lt;&gt;"",BT$6&lt;&gt;""),成绩录入!DR66,"")</f>
        <v/>
      </c>
      <c r="BU62" s="80" t="str">
        <f>IF(AND(初始录入!$M$12="试卷",$A62&lt;&gt;"",BU$6&lt;&gt;""),成绩录入!DS66,"")</f>
        <v/>
      </c>
      <c r="BV62" s="80" t="str">
        <f>IF(AND(初始录入!$M$12="试卷",$A62&lt;&gt;"",BV$6&lt;&gt;""),成绩录入!DT66,"")</f>
        <v/>
      </c>
      <c r="BW62" s="80" t="str">
        <f>IF(AND(初始录入!$M$12="试卷",$A62&lt;&gt;"",BW$6&lt;&gt;""),成绩录入!DU66,"")</f>
        <v/>
      </c>
      <c r="BX62" s="80" t="str">
        <f>IF(AND(初始录入!$M$12="试卷",$A62&lt;&gt;"",BX$6&lt;&gt;""),成绩录入!DV66,"")</f>
        <v/>
      </c>
      <c r="BY62" s="80" t="str">
        <f>IF(AND(初始录入!$M$12="试卷",$A62&lt;&gt;"",BY$6&lt;&gt;""),成绩录入!DW66,"")</f>
        <v/>
      </c>
      <c r="BZ62" s="80" t="str">
        <f>IF(AND(初始录入!$M$12="试卷",$A62&lt;&gt;"",BZ$6&lt;&gt;""),成绩录入!DX66,"")</f>
        <v/>
      </c>
      <c r="CA62" s="80" t="str">
        <f>IF(AND(初始录入!$M$12="试卷",$A62&lt;&gt;"",CA$6&lt;&gt;""),成绩录入!DY66,"")</f>
        <v/>
      </c>
      <c r="CB62" s="80" t="str">
        <f>IF(AND(初始录入!$M$12="试卷",$A62&lt;&gt;"",CB$6&lt;&gt;""),成绩录入!DZ66,"")</f>
        <v/>
      </c>
      <c r="CC62" s="80" t="str">
        <f>IF(AND(初始录入!$M$12="试卷",$A62&lt;&gt;"",CC$6&lt;&gt;""),成绩录入!EA66,"")</f>
        <v/>
      </c>
      <c r="CD62" s="80" t="str">
        <f>IF(AND(初始录入!$M$12="试卷",$A62&lt;&gt;"",CD$6&lt;&gt;""),成绩录入!EB66,"")</f>
        <v/>
      </c>
      <c r="CE62" s="80" t="str">
        <f>IF(AND(初始录入!$M$12="试卷",$A62&lt;&gt;"",CE$6&lt;&gt;""),成绩录入!EC66,"")</f>
        <v/>
      </c>
      <c r="CF62" s="80" t="str">
        <f>IF(AND(初始录入!$M$12="试卷",$A62&lt;&gt;"",CF$6&lt;&gt;""),成绩录入!ED66,"")</f>
        <v/>
      </c>
      <c r="CG62" s="80" t="str">
        <f>IF(AND(初始录入!$M$12="试卷",$A62&lt;&gt;"",CG$6&lt;&gt;""),成绩录入!EE66,"")</f>
        <v/>
      </c>
      <c r="CH62" s="80" t="str">
        <f>IF(AND(初始录入!$M$12="试卷",$A62&lt;&gt;"",CH$6&lt;&gt;""),成绩录入!EF66,"")</f>
        <v/>
      </c>
      <c r="CI62" s="80" t="str">
        <f>IF(AND(初始录入!$M$12="试卷",$A62&lt;&gt;"",CI$6&lt;&gt;""),成绩录入!EG66,"")</f>
        <v/>
      </c>
      <c r="CJ62" s="80" t="str">
        <f>IF(AND(初始录入!$M$12="试卷",$A62&lt;&gt;"",CJ$6&lt;&gt;""),成绩录入!EH66,"")</f>
        <v/>
      </c>
      <c r="CK62" s="80" t="str">
        <f>IF(AND(初始录入!$M$12="试卷",$A62&lt;&gt;"",CK$6&lt;&gt;""),成绩录入!EI66,"")</f>
        <v/>
      </c>
      <c r="CL62" s="80" t="str">
        <f>IF(AND(初始录入!$M$12="试卷",$A62&lt;&gt;"",CL$6&lt;&gt;""),成绩录入!EJ66,"")</f>
        <v/>
      </c>
      <c r="CM62" s="80" t="str">
        <f>IF(AND(初始录入!$M$12="试卷",$A62&lt;&gt;"",CM$6&lt;&gt;""),成绩录入!EK66,"")</f>
        <v/>
      </c>
      <c r="CN62" s="80" t="str">
        <f>IF(AND(初始录入!$M$12="试卷",$A62&lt;&gt;"",CN$6&lt;&gt;""),成绩录入!EL66,"")</f>
        <v/>
      </c>
      <c r="CO62" s="80" t="str">
        <f>IF(AND(初始录入!$M$12="试卷",$A62&lt;&gt;"",CO$6&lt;&gt;""),成绩录入!EM66,"")</f>
        <v/>
      </c>
      <c r="CP62" s="80" t="str">
        <f>IF(AND(初始录入!$M$12="试卷",$A62&lt;&gt;"",CP$6&lt;&gt;""),成绩录入!EN66,"")</f>
        <v/>
      </c>
      <c r="CQ62" s="80" t="str">
        <f>IF(AND(初始录入!$M$12="试卷",$A62&lt;&gt;"",CQ$6&lt;&gt;""),成绩录入!EO66,"")</f>
        <v/>
      </c>
      <c r="CR62" s="80" t="str">
        <f>IF(AND(初始录入!$M$12="试卷",$A62&lt;&gt;"",CR$6&lt;&gt;""),成绩录入!EP66,"")</f>
        <v/>
      </c>
      <c r="CS62" s="80" t="str">
        <f>IF(AND(初始录入!$M$12="试卷",$A62&lt;&gt;"",CS$6&lt;&gt;""),成绩录入!EQ66,"")</f>
        <v/>
      </c>
      <c r="CT62" s="80" t="str">
        <f>IF(AND(初始录入!$M$12="试卷",$A62&lt;&gt;"",CT$6&lt;&gt;""),成绩录入!ER66,"")</f>
        <v/>
      </c>
      <c r="CU62" s="80" t="str">
        <f>IF(AND(初始录入!$M$12="试卷",$A62&lt;&gt;"",CU$6&lt;&gt;""),成绩录入!ES66,"")</f>
        <v/>
      </c>
      <c r="CV62" s="80" t="str">
        <f>IF(AND(初始录入!$M$12="试卷",$A62&lt;&gt;"",CV$6&lt;&gt;""),成绩录入!ET66,"")</f>
        <v/>
      </c>
      <c r="CW62" s="80" t="str">
        <f>IF(AND(初始录入!$M$12="试卷",$A62&lt;&gt;"",CW$6&lt;&gt;""),成绩录入!EU66,"")</f>
        <v/>
      </c>
      <c r="CX62" s="80" t="str">
        <f>IF(AND(初始录入!$M$12="试卷",$A62&lt;&gt;"",CX$6&lt;&gt;""),成绩录入!EV66,"")</f>
        <v/>
      </c>
      <c r="CY62" s="80" t="str">
        <f>IF(AND(初始录入!$M$12="试卷",$A62&lt;&gt;"",CY$6&lt;&gt;""),成绩录入!EW66,"")</f>
        <v/>
      </c>
      <c r="CZ62" s="80" t="str">
        <f>IF(AND(初始录入!$M$12="试卷",$A62&lt;&gt;"",CZ$6&lt;&gt;""),成绩录入!EX66,"")</f>
        <v/>
      </c>
    </row>
    <row r="63" ht="24.95" customHeight="1" spans="1:104">
      <c r="A63" s="80" t="str">
        <f>IF(初始录入!$M$12="试卷",初始录入!A69,"")</f>
        <v/>
      </c>
      <c r="B63" s="80" t="str">
        <f>IF(AND(初始录入!$M$12="试卷",$A63&lt;&gt;""),初始录入!B69,"")</f>
        <v/>
      </c>
      <c r="C63" s="80" t="str">
        <f>IF(AND(初始录入!$M$12="试卷",$A63&lt;&gt;""),初始录入!C69,"")</f>
        <v/>
      </c>
      <c r="D63" s="80" t="str">
        <f t="shared" si="0"/>
        <v/>
      </c>
      <c r="E63" s="80" t="str">
        <f>IF(AND(初始录入!$M$12="试卷",$A63&lt;&gt;"",E$6&lt;&gt;""),成绩录入!BC67,"")</f>
        <v/>
      </c>
      <c r="F63" s="80" t="str">
        <f>IF(AND(初始录入!$M$12="试卷",$A63&lt;&gt;"",F$6&lt;&gt;""),成绩录入!BD67,"")</f>
        <v/>
      </c>
      <c r="G63" s="80" t="str">
        <f>IF(AND(初始录入!$M$12="试卷",$A63&lt;&gt;"",G$6&lt;&gt;""),成绩录入!BE67,"")</f>
        <v/>
      </c>
      <c r="H63" s="80" t="str">
        <f>IF(AND(初始录入!$M$12="试卷",$A63&lt;&gt;"",H$6&lt;&gt;""),成绩录入!BF67,"")</f>
        <v/>
      </c>
      <c r="I63" s="80" t="str">
        <f>IF(AND(初始录入!$M$12="试卷",$A63&lt;&gt;"",I$6&lt;&gt;""),成绩录入!BG67,"")</f>
        <v/>
      </c>
      <c r="J63" s="80" t="str">
        <f>IF(AND(初始录入!$M$12="试卷",$A63&lt;&gt;"",J$6&lt;&gt;""),成绩录入!BH67,"")</f>
        <v/>
      </c>
      <c r="K63" s="80" t="str">
        <f>IF(AND(初始录入!$M$12="试卷",$A63&lt;&gt;"",K$6&lt;&gt;""),成绩录入!BI67,"")</f>
        <v/>
      </c>
      <c r="L63" s="80" t="str">
        <f>IF(AND(初始录入!$M$12="试卷",$A63&lt;&gt;"",L$6&lt;&gt;""),成绩录入!BJ67,"")</f>
        <v/>
      </c>
      <c r="M63" s="80" t="str">
        <f>IF(AND(初始录入!$M$12="试卷",$A63&lt;&gt;"",M$6&lt;&gt;""),成绩录入!BK67,"")</f>
        <v/>
      </c>
      <c r="N63" s="80" t="str">
        <f>IF(AND(初始录入!$M$12="试卷",$A63&lt;&gt;"",N$6&lt;&gt;""),成绩录入!BL67,"")</f>
        <v/>
      </c>
      <c r="O63" s="80" t="str">
        <f>IF(AND(初始录入!$M$12="试卷",$A63&lt;&gt;"",O$6&lt;&gt;""),成绩录入!BM67,"")</f>
        <v/>
      </c>
      <c r="P63" s="80" t="str">
        <f>IF(AND(初始录入!$M$12="试卷",$A63&lt;&gt;"",P$6&lt;&gt;""),成绩录入!BN67,"")</f>
        <v/>
      </c>
      <c r="Q63" s="80" t="str">
        <f>IF(AND(初始录入!$M$12="试卷",$A63&lt;&gt;"",Q$6&lt;&gt;""),成绩录入!BO67,"")</f>
        <v/>
      </c>
      <c r="R63" s="80" t="str">
        <f>IF(AND(初始录入!$M$12="试卷",$A63&lt;&gt;"",R$6&lt;&gt;""),成绩录入!BP67,"")</f>
        <v/>
      </c>
      <c r="S63" s="80" t="str">
        <f>IF(AND(初始录入!$M$12="试卷",$A63&lt;&gt;"",S$6&lt;&gt;""),成绩录入!BQ67,"")</f>
        <v/>
      </c>
      <c r="T63" s="80" t="str">
        <f>IF(AND(初始录入!$M$12="试卷",$A63&lt;&gt;"",T$6&lt;&gt;""),成绩录入!BR67,"")</f>
        <v/>
      </c>
      <c r="U63" s="80" t="str">
        <f>IF(AND(初始录入!$M$12="试卷",$A63&lt;&gt;"",U$6&lt;&gt;""),成绩录入!BS67,"")</f>
        <v/>
      </c>
      <c r="V63" s="80" t="str">
        <f>IF(AND(初始录入!$M$12="试卷",$A63&lt;&gt;"",V$6&lt;&gt;""),成绩录入!BT67,"")</f>
        <v/>
      </c>
      <c r="W63" s="80" t="str">
        <f>IF(AND(初始录入!$M$12="试卷",$A63&lt;&gt;"",W$6&lt;&gt;""),成绩录入!BU67,"")</f>
        <v/>
      </c>
      <c r="X63" s="80" t="str">
        <f>IF(AND(初始录入!$M$12="试卷",$A63&lt;&gt;"",X$6&lt;&gt;""),成绩录入!BV67,"")</f>
        <v/>
      </c>
      <c r="Y63" s="80" t="str">
        <f>IF(AND(初始录入!$M$12="试卷",$A63&lt;&gt;"",Y$6&lt;&gt;""),成绩录入!BW67,"")</f>
        <v/>
      </c>
      <c r="Z63" s="80" t="str">
        <f>IF(AND(初始录入!$M$12="试卷",$A63&lt;&gt;"",Z$6&lt;&gt;""),成绩录入!BX67,"")</f>
        <v/>
      </c>
      <c r="AA63" s="80" t="str">
        <f>IF(AND(初始录入!$M$12="试卷",$A63&lt;&gt;"",AA$6&lt;&gt;""),成绩录入!BY67,"")</f>
        <v/>
      </c>
      <c r="AB63" s="80" t="str">
        <f>IF(AND(初始录入!$M$12="试卷",$A63&lt;&gt;"",AB$6&lt;&gt;""),成绩录入!BZ67,"")</f>
        <v/>
      </c>
      <c r="AC63" s="80" t="str">
        <f>IF(AND(初始录入!$M$12="试卷",$A63&lt;&gt;"",AC$6&lt;&gt;""),成绩录入!CA67,"")</f>
        <v/>
      </c>
      <c r="AD63" s="80" t="str">
        <f>IF(AND(初始录入!$M$12="试卷",$A63&lt;&gt;"",AD$6&lt;&gt;""),成绩录入!CB67,"")</f>
        <v/>
      </c>
      <c r="AE63" s="80" t="str">
        <f>IF(AND(初始录入!$M$12="试卷",$A63&lt;&gt;"",AE$6&lt;&gt;""),成绩录入!CC67,"")</f>
        <v/>
      </c>
      <c r="AF63" s="80" t="str">
        <f>IF(AND(初始录入!$M$12="试卷",$A63&lt;&gt;"",AF$6&lt;&gt;""),成绩录入!CD67,"")</f>
        <v/>
      </c>
      <c r="AG63" s="80" t="str">
        <f>IF(AND(初始录入!$M$12="试卷",$A63&lt;&gt;"",AG$6&lt;&gt;""),成绩录入!CE67,"")</f>
        <v/>
      </c>
      <c r="AH63" s="80" t="str">
        <f>IF(AND(初始录入!$M$12="试卷",$A63&lt;&gt;"",AH$6&lt;&gt;""),成绩录入!CF67,"")</f>
        <v/>
      </c>
      <c r="AI63" s="80" t="str">
        <f>IF(AND(初始录入!$M$12="试卷",$A63&lt;&gt;"",AI$6&lt;&gt;""),成绩录入!CG67,"")</f>
        <v/>
      </c>
      <c r="AJ63" s="80" t="str">
        <f>IF(AND(初始录入!$M$12="试卷",$A63&lt;&gt;"",AJ$6&lt;&gt;""),成绩录入!CH67,"")</f>
        <v/>
      </c>
      <c r="AK63" s="80" t="str">
        <f>IF(AND(初始录入!$M$12="试卷",$A63&lt;&gt;"",AK$6&lt;&gt;""),成绩录入!CI67,"")</f>
        <v/>
      </c>
      <c r="AL63" s="80" t="str">
        <f>IF(AND(初始录入!$M$12="试卷",$A63&lt;&gt;"",AL$6&lt;&gt;""),成绩录入!CJ67,"")</f>
        <v/>
      </c>
      <c r="AM63" s="80" t="str">
        <f>IF(AND(初始录入!$M$12="试卷",$A63&lt;&gt;"",AM$6&lt;&gt;""),成绩录入!CK67,"")</f>
        <v/>
      </c>
      <c r="AN63" s="80" t="str">
        <f>IF(AND(初始录入!$M$12="试卷",$A63&lt;&gt;"",AN$6&lt;&gt;""),成绩录入!CL67,"")</f>
        <v/>
      </c>
      <c r="AO63" s="80" t="str">
        <f>IF(AND(初始录入!$M$12="试卷",$A63&lt;&gt;"",AO$6&lt;&gt;""),成绩录入!CM67,"")</f>
        <v/>
      </c>
      <c r="AP63" s="80" t="str">
        <f>IF(AND(初始录入!$M$12="试卷",$A63&lt;&gt;"",AP$6&lt;&gt;""),成绩录入!CN67,"")</f>
        <v/>
      </c>
      <c r="AQ63" s="80" t="str">
        <f>IF(AND(初始录入!$M$12="试卷",$A63&lt;&gt;"",AQ$6&lt;&gt;""),成绩录入!CO67,"")</f>
        <v/>
      </c>
      <c r="AR63" s="80" t="str">
        <f>IF(AND(初始录入!$M$12="试卷",$A63&lt;&gt;"",AR$6&lt;&gt;""),成绩录入!CP67,"")</f>
        <v/>
      </c>
      <c r="AS63" s="80" t="str">
        <f>IF(AND(初始录入!$M$12="试卷",$A63&lt;&gt;"",AS$6&lt;&gt;""),成绩录入!CQ67,"")</f>
        <v/>
      </c>
      <c r="AT63" s="80" t="str">
        <f>IF(AND(初始录入!$M$12="试卷",$A63&lt;&gt;"",AT$6&lt;&gt;""),成绩录入!CR67,"")</f>
        <v/>
      </c>
      <c r="AU63" s="80" t="str">
        <f>IF(AND(初始录入!$M$12="试卷",$A63&lt;&gt;"",AU$6&lt;&gt;""),成绩录入!CS67,"")</f>
        <v/>
      </c>
      <c r="AV63" s="80" t="str">
        <f>IF(AND(初始录入!$M$12="试卷",$A63&lt;&gt;"",AV$6&lt;&gt;""),成绩录入!CT67,"")</f>
        <v/>
      </c>
      <c r="AW63" s="80" t="str">
        <f>IF(AND(初始录入!$M$12="试卷",$A63&lt;&gt;"",AW$6&lt;&gt;""),成绩录入!CU67,"")</f>
        <v/>
      </c>
      <c r="AX63" s="80" t="str">
        <f>IF(AND(初始录入!$M$12="试卷",$A63&lt;&gt;"",AX$6&lt;&gt;""),成绩录入!CV67,"")</f>
        <v/>
      </c>
      <c r="AY63" s="80" t="str">
        <f>IF(AND(初始录入!$M$12="试卷",$A63&lt;&gt;"",AY$6&lt;&gt;""),成绩录入!CW67,"")</f>
        <v/>
      </c>
      <c r="AZ63" s="80" t="str">
        <f>IF(AND(初始录入!$M$12="试卷",$A63&lt;&gt;"",AZ$6&lt;&gt;""),成绩录入!CX67,"")</f>
        <v/>
      </c>
      <c r="BA63" s="80" t="str">
        <f>IF(AND(初始录入!$M$12="试卷",$A63&lt;&gt;"",BA$6&lt;&gt;""),成绩录入!CY67,"")</f>
        <v/>
      </c>
      <c r="BB63" s="80" t="str">
        <f>IF(AND(初始录入!$M$12="试卷",$A63&lt;&gt;"",BB$6&lt;&gt;""),成绩录入!CZ67,"")</f>
        <v/>
      </c>
      <c r="BC63" s="80" t="str">
        <f>IF(AND(初始录入!$M$12="试卷",$A63&lt;&gt;"",BC$6&lt;&gt;""),成绩录入!DA67,"")</f>
        <v/>
      </c>
      <c r="BD63" s="80" t="str">
        <f>IF(AND(初始录入!$M$12="试卷",$A63&lt;&gt;"",BD$6&lt;&gt;""),成绩录入!DB67,"")</f>
        <v/>
      </c>
      <c r="BE63" s="80" t="str">
        <f>IF(AND(初始录入!$M$12="试卷",$A63&lt;&gt;"",BE$6&lt;&gt;""),成绩录入!DC67,"")</f>
        <v/>
      </c>
      <c r="BF63" s="80" t="str">
        <f>IF(AND(初始录入!$M$12="试卷",$A63&lt;&gt;"",BF$6&lt;&gt;""),成绩录入!DD67,"")</f>
        <v/>
      </c>
      <c r="BG63" s="80" t="str">
        <f>IF(AND(初始录入!$M$12="试卷",$A63&lt;&gt;"",BG$6&lt;&gt;""),成绩录入!DE67,"")</f>
        <v/>
      </c>
      <c r="BH63" s="80" t="str">
        <f>IF(AND(初始录入!$M$12="试卷",$A63&lt;&gt;"",BH$6&lt;&gt;""),成绩录入!DF67,"")</f>
        <v/>
      </c>
      <c r="BI63" s="80" t="str">
        <f>IF(AND(初始录入!$M$12="试卷",$A63&lt;&gt;"",BI$6&lt;&gt;""),成绩录入!DG67,"")</f>
        <v/>
      </c>
      <c r="BJ63" s="80" t="str">
        <f>IF(AND(初始录入!$M$12="试卷",$A63&lt;&gt;"",BJ$6&lt;&gt;""),成绩录入!DH67,"")</f>
        <v/>
      </c>
      <c r="BK63" s="80" t="str">
        <f>IF(AND(初始录入!$M$12="试卷",$A63&lt;&gt;"",BK$6&lt;&gt;""),成绩录入!DI67,"")</f>
        <v/>
      </c>
      <c r="BL63" s="80" t="str">
        <f>IF(AND(初始录入!$M$12="试卷",$A63&lt;&gt;"",BL$6&lt;&gt;""),成绩录入!DJ67,"")</f>
        <v/>
      </c>
      <c r="BM63" s="80" t="str">
        <f>IF(AND(初始录入!$M$12="试卷",$A63&lt;&gt;"",BM$6&lt;&gt;""),成绩录入!DK67,"")</f>
        <v/>
      </c>
      <c r="BN63" s="80" t="str">
        <f>IF(AND(初始录入!$M$12="试卷",$A63&lt;&gt;"",BN$6&lt;&gt;""),成绩录入!DL67,"")</f>
        <v/>
      </c>
      <c r="BO63" s="80" t="str">
        <f>IF(AND(初始录入!$M$12="试卷",$A63&lt;&gt;"",BO$6&lt;&gt;""),成绩录入!DM67,"")</f>
        <v/>
      </c>
      <c r="BP63" s="80" t="str">
        <f>IF(AND(初始录入!$M$12="试卷",$A63&lt;&gt;"",BP$6&lt;&gt;""),成绩录入!DN67,"")</f>
        <v/>
      </c>
      <c r="BQ63" s="80" t="str">
        <f>IF(AND(初始录入!$M$12="试卷",$A63&lt;&gt;"",BQ$6&lt;&gt;""),成绩录入!DO67,"")</f>
        <v/>
      </c>
      <c r="BR63" s="80" t="str">
        <f>IF(AND(初始录入!$M$12="试卷",$A63&lt;&gt;"",BR$6&lt;&gt;""),成绩录入!DP67,"")</f>
        <v/>
      </c>
      <c r="BS63" s="80" t="str">
        <f>IF(AND(初始录入!$M$12="试卷",$A63&lt;&gt;"",BS$6&lt;&gt;""),成绩录入!DQ67,"")</f>
        <v/>
      </c>
      <c r="BT63" s="80" t="str">
        <f>IF(AND(初始录入!$M$12="试卷",$A63&lt;&gt;"",BT$6&lt;&gt;""),成绩录入!DR67,"")</f>
        <v/>
      </c>
      <c r="BU63" s="80" t="str">
        <f>IF(AND(初始录入!$M$12="试卷",$A63&lt;&gt;"",BU$6&lt;&gt;""),成绩录入!DS67,"")</f>
        <v/>
      </c>
      <c r="BV63" s="80" t="str">
        <f>IF(AND(初始录入!$M$12="试卷",$A63&lt;&gt;"",BV$6&lt;&gt;""),成绩录入!DT67,"")</f>
        <v/>
      </c>
      <c r="BW63" s="80" t="str">
        <f>IF(AND(初始录入!$M$12="试卷",$A63&lt;&gt;"",BW$6&lt;&gt;""),成绩录入!DU67,"")</f>
        <v/>
      </c>
      <c r="BX63" s="80" t="str">
        <f>IF(AND(初始录入!$M$12="试卷",$A63&lt;&gt;"",BX$6&lt;&gt;""),成绩录入!DV67,"")</f>
        <v/>
      </c>
      <c r="BY63" s="80" t="str">
        <f>IF(AND(初始录入!$M$12="试卷",$A63&lt;&gt;"",BY$6&lt;&gt;""),成绩录入!DW67,"")</f>
        <v/>
      </c>
      <c r="BZ63" s="80" t="str">
        <f>IF(AND(初始录入!$M$12="试卷",$A63&lt;&gt;"",BZ$6&lt;&gt;""),成绩录入!DX67,"")</f>
        <v/>
      </c>
      <c r="CA63" s="80" t="str">
        <f>IF(AND(初始录入!$M$12="试卷",$A63&lt;&gt;"",CA$6&lt;&gt;""),成绩录入!DY67,"")</f>
        <v/>
      </c>
      <c r="CB63" s="80" t="str">
        <f>IF(AND(初始录入!$M$12="试卷",$A63&lt;&gt;"",CB$6&lt;&gt;""),成绩录入!DZ67,"")</f>
        <v/>
      </c>
      <c r="CC63" s="80" t="str">
        <f>IF(AND(初始录入!$M$12="试卷",$A63&lt;&gt;"",CC$6&lt;&gt;""),成绩录入!EA67,"")</f>
        <v/>
      </c>
      <c r="CD63" s="80" t="str">
        <f>IF(AND(初始录入!$M$12="试卷",$A63&lt;&gt;"",CD$6&lt;&gt;""),成绩录入!EB67,"")</f>
        <v/>
      </c>
      <c r="CE63" s="80" t="str">
        <f>IF(AND(初始录入!$M$12="试卷",$A63&lt;&gt;"",CE$6&lt;&gt;""),成绩录入!EC67,"")</f>
        <v/>
      </c>
      <c r="CF63" s="80" t="str">
        <f>IF(AND(初始录入!$M$12="试卷",$A63&lt;&gt;"",CF$6&lt;&gt;""),成绩录入!ED67,"")</f>
        <v/>
      </c>
      <c r="CG63" s="80" t="str">
        <f>IF(AND(初始录入!$M$12="试卷",$A63&lt;&gt;"",CG$6&lt;&gt;""),成绩录入!EE67,"")</f>
        <v/>
      </c>
      <c r="CH63" s="80" t="str">
        <f>IF(AND(初始录入!$M$12="试卷",$A63&lt;&gt;"",CH$6&lt;&gt;""),成绩录入!EF67,"")</f>
        <v/>
      </c>
      <c r="CI63" s="80" t="str">
        <f>IF(AND(初始录入!$M$12="试卷",$A63&lt;&gt;"",CI$6&lt;&gt;""),成绩录入!EG67,"")</f>
        <v/>
      </c>
      <c r="CJ63" s="80" t="str">
        <f>IF(AND(初始录入!$M$12="试卷",$A63&lt;&gt;"",CJ$6&lt;&gt;""),成绩录入!EH67,"")</f>
        <v/>
      </c>
      <c r="CK63" s="80" t="str">
        <f>IF(AND(初始录入!$M$12="试卷",$A63&lt;&gt;"",CK$6&lt;&gt;""),成绩录入!EI67,"")</f>
        <v/>
      </c>
      <c r="CL63" s="80" t="str">
        <f>IF(AND(初始录入!$M$12="试卷",$A63&lt;&gt;"",CL$6&lt;&gt;""),成绩录入!EJ67,"")</f>
        <v/>
      </c>
      <c r="CM63" s="80" t="str">
        <f>IF(AND(初始录入!$M$12="试卷",$A63&lt;&gt;"",CM$6&lt;&gt;""),成绩录入!EK67,"")</f>
        <v/>
      </c>
      <c r="CN63" s="80" t="str">
        <f>IF(AND(初始录入!$M$12="试卷",$A63&lt;&gt;"",CN$6&lt;&gt;""),成绩录入!EL67,"")</f>
        <v/>
      </c>
      <c r="CO63" s="80" t="str">
        <f>IF(AND(初始录入!$M$12="试卷",$A63&lt;&gt;"",CO$6&lt;&gt;""),成绩录入!EM67,"")</f>
        <v/>
      </c>
      <c r="CP63" s="80" t="str">
        <f>IF(AND(初始录入!$M$12="试卷",$A63&lt;&gt;"",CP$6&lt;&gt;""),成绩录入!EN67,"")</f>
        <v/>
      </c>
      <c r="CQ63" s="80" t="str">
        <f>IF(AND(初始录入!$M$12="试卷",$A63&lt;&gt;"",CQ$6&lt;&gt;""),成绩录入!EO67,"")</f>
        <v/>
      </c>
      <c r="CR63" s="80" t="str">
        <f>IF(AND(初始录入!$M$12="试卷",$A63&lt;&gt;"",CR$6&lt;&gt;""),成绩录入!EP67,"")</f>
        <v/>
      </c>
      <c r="CS63" s="80" t="str">
        <f>IF(AND(初始录入!$M$12="试卷",$A63&lt;&gt;"",CS$6&lt;&gt;""),成绩录入!EQ67,"")</f>
        <v/>
      </c>
      <c r="CT63" s="80" t="str">
        <f>IF(AND(初始录入!$M$12="试卷",$A63&lt;&gt;"",CT$6&lt;&gt;""),成绩录入!ER67,"")</f>
        <v/>
      </c>
      <c r="CU63" s="80" t="str">
        <f>IF(AND(初始录入!$M$12="试卷",$A63&lt;&gt;"",CU$6&lt;&gt;""),成绩录入!ES67,"")</f>
        <v/>
      </c>
      <c r="CV63" s="80" t="str">
        <f>IF(AND(初始录入!$M$12="试卷",$A63&lt;&gt;"",CV$6&lt;&gt;""),成绩录入!ET67,"")</f>
        <v/>
      </c>
      <c r="CW63" s="80" t="str">
        <f>IF(AND(初始录入!$M$12="试卷",$A63&lt;&gt;"",CW$6&lt;&gt;""),成绩录入!EU67,"")</f>
        <v/>
      </c>
      <c r="CX63" s="80" t="str">
        <f>IF(AND(初始录入!$M$12="试卷",$A63&lt;&gt;"",CX$6&lt;&gt;""),成绩录入!EV67,"")</f>
        <v/>
      </c>
      <c r="CY63" s="80" t="str">
        <f>IF(AND(初始录入!$M$12="试卷",$A63&lt;&gt;"",CY$6&lt;&gt;""),成绩录入!EW67,"")</f>
        <v/>
      </c>
      <c r="CZ63" s="80" t="str">
        <f>IF(AND(初始录入!$M$12="试卷",$A63&lt;&gt;"",CZ$6&lt;&gt;""),成绩录入!EX67,"")</f>
        <v/>
      </c>
    </row>
    <row r="64" ht="24.95" customHeight="1" spans="1:104">
      <c r="A64" s="80" t="str">
        <f>IF(初始录入!$M$12="试卷",初始录入!A70,"")</f>
        <v/>
      </c>
      <c r="B64" s="80" t="str">
        <f>IF(AND(初始录入!$M$12="试卷",$A64&lt;&gt;""),初始录入!B70,"")</f>
        <v/>
      </c>
      <c r="C64" s="80" t="str">
        <f>IF(AND(初始录入!$M$12="试卷",$A64&lt;&gt;""),初始录入!C70,"")</f>
        <v/>
      </c>
      <c r="D64" s="80" t="str">
        <f t="shared" si="0"/>
        <v/>
      </c>
      <c r="E64" s="80" t="str">
        <f>IF(AND(初始录入!$M$12="试卷",$A64&lt;&gt;"",E$6&lt;&gt;""),成绩录入!BC68,"")</f>
        <v/>
      </c>
      <c r="F64" s="80" t="str">
        <f>IF(AND(初始录入!$M$12="试卷",$A64&lt;&gt;"",F$6&lt;&gt;""),成绩录入!BD68,"")</f>
        <v/>
      </c>
      <c r="G64" s="80" t="str">
        <f>IF(AND(初始录入!$M$12="试卷",$A64&lt;&gt;"",G$6&lt;&gt;""),成绩录入!BE68,"")</f>
        <v/>
      </c>
      <c r="H64" s="80" t="str">
        <f>IF(AND(初始录入!$M$12="试卷",$A64&lt;&gt;"",H$6&lt;&gt;""),成绩录入!BF68,"")</f>
        <v/>
      </c>
      <c r="I64" s="80" t="str">
        <f>IF(AND(初始录入!$M$12="试卷",$A64&lt;&gt;"",I$6&lt;&gt;""),成绩录入!BG68,"")</f>
        <v/>
      </c>
      <c r="J64" s="80" t="str">
        <f>IF(AND(初始录入!$M$12="试卷",$A64&lt;&gt;"",J$6&lt;&gt;""),成绩录入!BH68,"")</f>
        <v/>
      </c>
      <c r="K64" s="80" t="str">
        <f>IF(AND(初始录入!$M$12="试卷",$A64&lt;&gt;"",K$6&lt;&gt;""),成绩录入!BI68,"")</f>
        <v/>
      </c>
      <c r="L64" s="80" t="str">
        <f>IF(AND(初始录入!$M$12="试卷",$A64&lt;&gt;"",L$6&lt;&gt;""),成绩录入!BJ68,"")</f>
        <v/>
      </c>
      <c r="M64" s="80" t="str">
        <f>IF(AND(初始录入!$M$12="试卷",$A64&lt;&gt;"",M$6&lt;&gt;""),成绩录入!BK68,"")</f>
        <v/>
      </c>
      <c r="N64" s="80" t="str">
        <f>IF(AND(初始录入!$M$12="试卷",$A64&lt;&gt;"",N$6&lt;&gt;""),成绩录入!BL68,"")</f>
        <v/>
      </c>
      <c r="O64" s="80" t="str">
        <f>IF(AND(初始录入!$M$12="试卷",$A64&lt;&gt;"",O$6&lt;&gt;""),成绩录入!BM68,"")</f>
        <v/>
      </c>
      <c r="P64" s="80" t="str">
        <f>IF(AND(初始录入!$M$12="试卷",$A64&lt;&gt;"",P$6&lt;&gt;""),成绩录入!BN68,"")</f>
        <v/>
      </c>
      <c r="Q64" s="80" t="str">
        <f>IF(AND(初始录入!$M$12="试卷",$A64&lt;&gt;"",Q$6&lt;&gt;""),成绩录入!BO68,"")</f>
        <v/>
      </c>
      <c r="R64" s="80" t="str">
        <f>IF(AND(初始录入!$M$12="试卷",$A64&lt;&gt;"",R$6&lt;&gt;""),成绩录入!BP68,"")</f>
        <v/>
      </c>
      <c r="S64" s="80" t="str">
        <f>IF(AND(初始录入!$M$12="试卷",$A64&lt;&gt;"",S$6&lt;&gt;""),成绩录入!BQ68,"")</f>
        <v/>
      </c>
      <c r="T64" s="80" t="str">
        <f>IF(AND(初始录入!$M$12="试卷",$A64&lt;&gt;"",T$6&lt;&gt;""),成绩录入!BR68,"")</f>
        <v/>
      </c>
      <c r="U64" s="80" t="str">
        <f>IF(AND(初始录入!$M$12="试卷",$A64&lt;&gt;"",U$6&lt;&gt;""),成绩录入!BS68,"")</f>
        <v/>
      </c>
      <c r="V64" s="80" t="str">
        <f>IF(AND(初始录入!$M$12="试卷",$A64&lt;&gt;"",V$6&lt;&gt;""),成绩录入!BT68,"")</f>
        <v/>
      </c>
      <c r="W64" s="80" t="str">
        <f>IF(AND(初始录入!$M$12="试卷",$A64&lt;&gt;"",W$6&lt;&gt;""),成绩录入!BU68,"")</f>
        <v/>
      </c>
      <c r="X64" s="80" t="str">
        <f>IF(AND(初始录入!$M$12="试卷",$A64&lt;&gt;"",X$6&lt;&gt;""),成绩录入!BV68,"")</f>
        <v/>
      </c>
      <c r="Y64" s="80" t="str">
        <f>IF(AND(初始录入!$M$12="试卷",$A64&lt;&gt;"",Y$6&lt;&gt;""),成绩录入!BW68,"")</f>
        <v/>
      </c>
      <c r="Z64" s="80" t="str">
        <f>IF(AND(初始录入!$M$12="试卷",$A64&lt;&gt;"",Z$6&lt;&gt;""),成绩录入!BX68,"")</f>
        <v/>
      </c>
      <c r="AA64" s="80" t="str">
        <f>IF(AND(初始录入!$M$12="试卷",$A64&lt;&gt;"",AA$6&lt;&gt;""),成绩录入!BY68,"")</f>
        <v/>
      </c>
      <c r="AB64" s="80" t="str">
        <f>IF(AND(初始录入!$M$12="试卷",$A64&lt;&gt;"",AB$6&lt;&gt;""),成绩录入!BZ68,"")</f>
        <v/>
      </c>
      <c r="AC64" s="80" t="str">
        <f>IF(AND(初始录入!$M$12="试卷",$A64&lt;&gt;"",AC$6&lt;&gt;""),成绩录入!CA68,"")</f>
        <v/>
      </c>
      <c r="AD64" s="80" t="str">
        <f>IF(AND(初始录入!$M$12="试卷",$A64&lt;&gt;"",AD$6&lt;&gt;""),成绩录入!CB68,"")</f>
        <v/>
      </c>
      <c r="AE64" s="80" t="str">
        <f>IF(AND(初始录入!$M$12="试卷",$A64&lt;&gt;"",AE$6&lt;&gt;""),成绩录入!CC68,"")</f>
        <v/>
      </c>
      <c r="AF64" s="80" t="str">
        <f>IF(AND(初始录入!$M$12="试卷",$A64&lt;&gt;"",AF$6&lt;&gt;""),成绩录入!CD68,"")</f>
        <v/>
      </c>
      <c r="AG64" s="80" t="str">
        <f>IF(AND(初始录入!$M$12="试卷",$A64&lt;&gt;"",AG$6&lt;&gt;""),成绩录入!CE68,"")</f>
        <v/>
      </c>
      <c r="AH64" s="80" t="str">
        <f>IF(AND(初始录入!$M$12="试卷",$A64&lt;&gt;"",AH$6&lt;&gt;""),成绩录入!CF68,"")</f>
        <v/>
      </c>
      <c r="AI64" s="80" t="str">
        <f>IF(AND(初始录入!$M$12="试卷",$A64&lt;&gt;"",AI$6&lt;&gt;""),成绩录入!CG68,"")</f>
        <v/>
      </c>
      <c r="AJ64" s="80" t="str">
        <f>IF(AND(初始录入!$M$12="试卷",$A64&lt;&gt;"",AJ$6&lt;&gt;""),成绩录入!CH68,"")</f>
        <v/>
      </c>
      <c r="AK64" s="80" t="str">
        <f>IF(AND(初始录入!$M$12="试卷",$A64&lt;&gt;"",AK$6&lt;&gt;""),成绩录入!CI68,"")</f>
        <v/>
      </c>
      <c r="AL64" s="80" t="str">
        <f>IF(AND(初始录入!$M$12="试卷",$A64&lt;&gt;"",AL$6&lt;&gt;""),成绩录入!CJ68,"")</f>
        <v/>
      </c>
      <c r="AM64" s="80" t="str">
        <f>IF(AND(初始录入!$M$12="试卷",$A64&lt;&gt;"",AM$6&lt;&gt;""),成绩录入!CK68,"")</f>
        <v/>
      </c>
      <c r="AN64" s="80" t="str">
        <f>IF(AND(初始录入!$M$12="试卷",$A64&lt;&gt;"",AN$6&lt;&gt;""),成绩录入!CL68,"")</f>
        <v/>
      </c>
      <c r="AO64" s="80" t="str">
        <f>IF(AND(初始录入!$M$12="试卷",$A64&lt;&gt;"",AO$6&lt;&gt;""),成绩录入!CM68,"")</f>
        <v/>
      </c>
      <c r="AP64" s="80" t="str">
        <f>IF(AND(初始录入!$M$12="试卷",$A64&lt;&gt;"",AP$6&lt;&gt;""),成绩录入!CN68,"")</f>
        <v/>
      </c>
      <c r="AQ64" s="80" t="str">
        <f>IF(AND(初始录入!$M$12="试卷",$A64&lt;&gt;"",AQ$6&lt;&gt;""),成绩录入!CO68,"")</f>
        <v/>
      </c>
      <c r="AR64" s="80" t="str">
        <f>IF(AND(初始录入!$M$12="试卷",$A64&lt;&gt;"",AR$6&lt;&gt;""),成绩录入!CP68,"")</f>
        <v/>
      </c>
      <c r="AS64" s="80" t="str">
        <f>IF(AND(初始录入!$M$12="试卷",$A64&lt;&gt;"",AS$6&lt;&gt;""),成绩录入!CQ68,"")</f>
        <v/>
      </c>
      <c r="AT64" s="80" t="str">
        <f>IF(AND(初始录入!$M$12="试卷",$A64&lt;&gt;"",AT$6&lt;&gt;""),成绩录入!CR68,"")</f>
        <v/>
      </c>
      <c r="AU64" s="80" t="str">
        <f>IF(AND(初始录入!$M$12="试卷",$A64&lt;&gt;"",AU$6&lt;&gt;""),成绩录入!CS68,"")</f>
        <v/>
      </c>
      <c r="AV64" s="80" t="str">
        <f>IF(AND(初始录入!$M$12="试卷",$A64&lt;&gt;"",AV$6&lt;&gt;""),成绩录入!CT68,"")</f>
        <v/>
      </c>
      <c r="AW64" s="80" t="str">
        <f>IF(AND(初始录入!$M$12="试卷",$A64&lt;&gt;"",AW$6&lt;&gt;""),成绩录入!CU68,"")</f>
        <v/>
      </c>
      <c r="AX64" s="80" t="str">
        <f>IF(AND(初始录入!$M$12="试卷",$A64&lt;&gt;"",AX$6&lt;&gt;""),成绩录入!CV68,"")</f>
        <v/>
      </c>
      <c r="AY64" s="80" t="str">
        <f>IF(AND(初始录入!$M$12="试卷",$A64&lt;&gt;"",AY$6&lt;&gt;""),成绩录入!CW68,"")</f>
        <v/>
      </c>
      <c r="AZ64" s="80" t="str">
        <f>IF(AND(初始录入!$M$12="试卷",$A64&lt;&gt;"",AZ$6&lt;&gt;""),成绩录入!CX68,"")</f>
        <v/>
      </c>
      <c r="BA64" s="80" t="str">
        <f>IF(AND(初始录入!$M$12="试卷",$A64&lt;&gt;"",BA$6&lt;&gt;""),成绩录入!CY68,"")</f>
        <v/>
      </c>
      <c r="BB64" s="80" t="str">
        <f>IF(AND(初始录入!$M$12="试卷",$A64&lt;&gt;"",BB$6&lt;&gt;""),成绩录入!CZ68,"")</f>
        <v/>
      </c>
      <c r="BC64" s="80" t="str">
        <f>IF(AND(初始录入!$M$12="试卷",$A64&lt;&gt;"",BC$6&lt;&gt;""),成绩录入!DA68,"")</f>
        <v/>
      </c>
      <c r="BD64" s="80" t="str">
        <f>IF(AND(初始录入!$M$12="试卷",$A64&lt;&gt;"",BD$6&lt;&gt;""),成绩录入!DB68,"")</f>
        <v/>
      </c>
      <c r="BE64" s="80" t="str">
        <f>IF(AND(初始录入!$M$12="试卷",$A64&lt;&gt;"",BE$6&lt;&gt;""),成绩录入!DC68,"")</f>
        <v/>
      </c>
      <c r="BF64" s="80" t="str">
        <f>IF(AND(初始录入!$M$12="试卷",$A64&lt;&gt;"",BF$6&lt;&gt;""),成绩录入!DD68,"")</f>
        <v/>
      </c>
      <c r="BG64" s="80" t="str">
        <f>IF(AND(初始录入!$M$12="试卷",$A64&lt;&gt;"",BG$6&lt;&gt;""),成绩录入!DE68,"")</f>
        <v/>
      </c>
      <c r="BH64" s="80" t="str">
        <f>IF(AND(初始录入!$M$12="试卷",$A64&lt;&gt;"",BH$6&lt;&gt;""),成绩录入!DF68,"")</f>
        <v/>
      </c>
      <c r="BI64" s="80" t="str">
        <f>IF(AND(初始录入!$M$12="试卷",$A64&lt;&gt;"",BI$6&lt;&gt;""),成绩录入!DG68,"")</f>
        <v/>
      </c>
      <c r="BJ64" s="80" t="str">
        <f>IF(AND(初始录入!$M$12="试卷",$A64&lt;&gt;"",BJ$6&lt;&gt;""),成绩录入!DH68,"")</f>
        <v/>
      </c>
      <c r="BK64" s="80" t="str">
        <f>IF(AND(初始录入!$M$12="试卷",$A64&lt;&gt;"",BK$6&lt;&gt;""),成绩录入!DI68,"")</f>
        <v/>
      </c>
      <c r="BL64" s="80" t="str">
        <f>IF(AND(初始录入!$M$12="试卷",$A64&lt;&gt;"",BL$6&lt;&gt;""),成绩录入!DJ68,"")</f>
        <v/>
      </c>
      <c r="BM64" s="80" t="str">
        <f>IF(AND(初始录入!$M$12="试卷",$A64&lt;&gt;"",BM$6&lt;&gt;""),成绩录入!DK68,"")</f>
        <v/>
      </c>
      <c r="BN64" s="80" t="str">
        <f>IF(AND(初始录入!$M$12="试卷",$A64&lt;&gt;"",BN$6&lt;&gt;""),成绩录入!DL68,"")</f>
        <v/>
      </c>
      <c r="BO64" s="80" t="str">
        <f>IF(AND(初始录入!$M$12="试卷",$A64&lt;&gt;"",BO$6&lt;&gt;""),成绩录入!DM68,"")</f>
        <v/>
      </c>
      <c r="BP64" s="80" t="str">
        <f>IF(AND(初始录入!$M$12="试卷",$A64&lt;&gt;"",BP$6&lt;&gt;""),成绩录入!DN68,"")</f>
        <v/>
      </c>
      <c r="BQ64" s="80" t="str">
        <f>IF(AND(初始录入!$M$12="试卷",$A64&lt;&gt;"",BQ$6&lt;&gt;""),成绩录入!DO68,"")</f>
        <v/>
      </c>
      <c r="BR64" s="80" t="str">
        <f>IF(AND(初始录入!$M$12="试卷",$A64&lt;&gt;"",BR$6&lt;&gt;""),成绩录入!DP68,"")</f>
        <v/>
      </c>
      <c r="BS64" s="80" t="str">
        <f>IF(AND(初始录入!$M$12="试卷",$A64&lt;&gt;"",BS$6&lt;&gt;""),成绩录入!DQ68,"")</f>
        <v/>
      </c>
      <c r="BT64" s="80" t="str">
        <f>IF(AND(初始录入!$M$12="试卷",$A64&lt;&gt;"",BT$6&lt;&gt;""),成绩录入!DR68,"")</f>
        <v/>
      </c>
      <c r="BU64" s="80" t="str">
        <f>IF(AND(初始录入!$M$12="试卷",$A64&lt;&gt;"",BU$6&lt;&gt;""),成绩录入!DS68,"")</f>
        <v/>
      </c>
      <c r="BV64" s="80" t="str">
        <f>IF(AND(初始录入!$M$12="试卷",$A64&lt;&gt;"",BV$6&lt;&gt;""),成绩录入!DT68,"")</f>
        <v/>
      </c>
      <c r="BW64" s="80" t="str">
        <f>IF(AND(初始录入!$M$12="试卷",$A64&lt;&gt;"",BW$6&lt;&gt;""),成绩录入!DU68,"")</f>
        <v/>
      </c>
      <c r="BX64" s="80" t="str">
        <f>IF(AND(初始录入!$M$12="试卷",$A64&lt;&gt;"",BX$6&lt;&gt;""),成绩录入!DV68,"")</f>
        <v/>
      </c>
      <c r="BY64" s="80" t="str">
        <f>IF(AND(初始录入!$M$12="试卷",$A64&lt;&gt;"",BY$6&lt;&gt;""),成绩录入!DW68,"")</f>
        <v/>
      </c>
      <c r="BZ64" s="80" t="str">
        <f>IF(AND(初始录入!$M$12="试卷",$A64&lt;&gt;"",BZ$6&lt;&gt;""),成绩录入!DX68,"")</f>
        <v/>
      </c>
      <c r="CA64" s="80" t="str">
        <f>IF(AND(初始录入!$M$12="试卷",$A64&lt;&gt;"",CA$6&lt;&gt;""),成绩录入!DY68,"")</f>
        <v/>
      </c>
      <c r="CB64" s="80" t="str">
        <f>IF(AND(初始录入!$M$12="试卷",$A64&lt;&gt;"",CB$6&lt;&gt;""),成绩录入!DZ68,"")</f>
        <v/>
      </c>
      <c r="CC64" s="80" t="str">
        <f>IF(AND(初始录入!$M$12="试卷",$A64&lt;&gt;"",CC$6&lt;&gt;""),成绩录入!EA68,"")</f>
        <v/>
      </c>
      <c r="CD64" s="80" t="str">
        <f>IF(AND(初始录入!$M$12="试卷",$A64&lt;&gt;"",CD$6&lt;&gt;""),成绩录入!EB68,"")</f>
        <v/>
      </c>
      <c r="CE64" s="80" t="str">
        <f>IF(AND(初始录入!$M$12="试卷",$A64&lt;&gt;"",CE$6&lt;&gt;""),成绩录入!EC68,"")</f>
        <v/>
      </c>
      <c r="CF64" s="80" t="str">
        <f>IF(AND(初始录入!$M$12="试卷",$A64&lt;&gt;"",CF$6&lt;&gt;""),成绩录入!ED68,"")</f>
        <v/>
      </c>
      <c r="CG64" s="80" t="str">
        <f>IF(AND(初始录入!$M$12="试卷",$A64&lt;&gt;"",CG$6&lt;&gt;""),成绩录入!EE68,"")</f>
        <v/>
      </c>
      <c r="CH64" s="80" t="str">
        <f>IF(AND(初始录入!$M$12="试卷",$A64&lt;&gt;"",CH$6&lt;&gt;""),成绩录入!EF68,"")</f>
        <v/>
      </c>
      <c r="CI64" s="80" t="str">
        <f>IF(AND(初始录入!$M$12="试卷",$A64&lt;&gt;"",CI$6&lt;&gt;""),成绩录入!EG68,"")</f>
        <v/>
      </c>
      <c r="CJ64" s="80" t="str">
        <f>IF(AND(初始录入!$M$12="试卷",$A64&lt;&gt;"",CJ$6&lt;&gt;""),成绩录入!EH68,"")</f>
        <v/>
      </c>
      <c r="CK64" s="80" t="str">
        <f>IF(AND(初始录入!$M$12="试卷",$A64&lt;&gt;"",CK$6&lt;&gt;""),成绩录入!EI68,"")</f>
        <v/>
      </c>
      <c r="CL64" s="80" t="str">
        <f>IF(AND(初始录入!$M$12="试卷",$A64&lt;&gt;"",CL$6&lt;&gt;""),成绩录入!EJ68,"")</f>
        <v/>
      </c>
      <c r="CM64" s="80" t="str">
        <f>IF(AND(初始录入!$M$12="试卷",$A64&lt;&gt;"",CM$6&lt;&gt;""),成绩录入!EK68,"")</f>
        <v/>
      </c>
      <c r="CN64" s="80" t="str">
        <f>IF(AND(初始录入!$M$12="试卷",$A64&lt;&gt;"",CN$6&lt;&gt;""),成绩录入!EL68,"")</f>
        <v/>
      </c>
      <c r="CO64" s="80" t="str">
        <f>IF(AND(初始录入!$M$12="试卷",$A64&lt;&gt;"",CO$6&lt;&gt;""),成绩录入!EM68,"")</f>
        <v/>
      </c>
      <c r="CP64" s="80" t="str">
        <f>IF(AND(初始录入!$M$12="试卷",$A64&lt;&gt;"",CP$6&lt;&gt;""),成绩录入!EN68,"")</f>
        <v/>
      </c>
      <c r="CQ64" s="80" t="str">
        <f>IF(AND(初始录入!$M$12="试卷",$A64&lt;&gt;"",CQ$6&lt;&gt;""),成绩录入!EO68,"")</f>
        <v/>
      </c>
      <c r="CR64" s="80" t="str">
        <f>IF(AND(初始录入!$M$12="试卷",$A64&lt;&gt;"",CR$6&lt;&gt;""),成绩录入!EP68,"")</f>
        <v/>
      </c>
      <c r="CS64" s="80" t="str">
        <f>IF(AND(初始录入!$M$12="试卷",$A64&lt;&gt;"",CS$6&lt;&gt;""),成绩录入!EQ68,"")</f>
        <v/>
      </c>
      <c r="CT64" s="80" t="str">
        <f>IF(AND(初始录入!$M$12="试卷",$A64&lt;&gt;"",CT$6&lt;&gt;""),成绩录入!ER68,"")</f>
        <v/>
      </c>
      <c r="CU64" s="80" t="str">
        <f>IF(AND(初始录入!$M$12="试卷",$A64&lt;&gt;"",CU$6&lt;&gt;""),成绩录入!ES68,"")</f>
        <v/>
      </c>
      <c r="CV64" s="80" t="str">
        <f>IF(AND(初始录入!$M$12="试卷",$A64&lt;&gt;"",CV$6&lt;&gt;""),成绩录入!ET68,"")</f>
        <v/>
      </c>
      <c r="CW64" s="80" t="str">
        <f>IF(AND(初始录入!$M$12="试卷",$A64&lt;&gt;"",CW$6&lt;&gt;""),成绩录入!EU68,"")</f>
        <v/>
      </c>
      <c r="CX64" s="80" t="str">
        <f>IF(AND(初始录入!$M$12="试卷",$A64&lt;&gt;"",CX$6&lt;&gt;""),成绩录入!EV68,"")</f>
        <v/>
      </c>
      <c r="CY64" s="80" t="str">
        <f>IF(AND(初始录入!$M$12="试卷",$A64&lt;&gt;"",CY$6&lt;&gt;""),成绩录入!EW68,"")</f>
        <v/>
      </c>
      <c r="CZ64" s="80" t="str">
        <f>IF(AND(初始录入!$M$12="试卷",$A64&lt;&gt;"",CZ$6&lt;&gt;""),成绩录入!EX68,"")</f>
        <v/>
      </c>
    </row>
    <row r="65" ht="24.95" customHeight="1" spans="1:104">
      <c r="A65" s="80" t="str">
        <f>IF(初始录入!$M$12="试卷",初始录入!A71,"")</f>
        <v/>
      </c>
      <c r="B65" s="80" t="str">
        <f>IF(AND(初始录入!$M$12="试卷",$A65&lt;&gt;""),初始录入!B71,"")</f>
        <v/>
      </c>
      <c r="C65" s="80" t="str">
        <f>IF(AND(初始录入!$M$12="试卷",$A65&lt;&gt;""),初始录入!C71,"")</f>
        <v/>
      </c>
      <c r="D65" s="80" t="str">
        <f t="shared" si="0"/>
        <v/>
      </c>
      <c r="E65" s="80" t="str">
        <f>IF(AND(初始录入!$M$12="试卷",$A65&lt;&gt;"",E$6&lt;&gt;""),成绩录入!BC69,"")</f>
        <v/>
      </c>
      <c r="F65" s="80" t="str">
        <f>IF(AND(初始录入!$M$12="试卷",$A65&lt;&gt;"",F$6&lt;&gt;""),成绩录入!BD69,"")</f>
        <v/>
      </c>
      <c r="G65" s="80" t="str">
        <f>IF(AND(初始录入!$M$12="试卷",$A65&lt;&gt;"",G$6&lt;&gt;""),成绩录入!BE69,"")</f>
        <v/>
      </c>
      <c r="H65" s="80" t="str">
        <f>IF(AND(初始录入!$M$12="试卷",$A65&lt;&gt;"",H$6&lt;&gt;""),成绩录入!BF69,"")</f>
        <v/>
      </c>
      <c r="I65" s="80" t="str">
        <f>IF(AND(初始录入!$M$12="试卷",$A65&lt;&gt;"",I$6&lt;&gt;""),成绩录入!BG69,"")</f>
        <v/>
      </c>
      <c r="J65" s="80" t="str">
        <f>IF(AND(初始录入!$M$12="试卷",$A65&lt;&gt;"",J$6&lt;&gt;""),成绩录入!BH69,"")</f>
        <v/>
      </c>
      <c r="K65" s="80" t="str">
        <f>IF(AND(初始录入!$M$12="试卷",$A65&lt;&gt;"",K$6&lt;&gt;""),成绩录入!BI69,"")</f>
        <v/>
      </c>
      <c r="L65" s="80" t="str">
        <f>IF(AND(初始录入!$M$12="试卷",$A65&lt;&gt;"",L$6&lt;&gt;""),成绩录入!BJ69,"")</f>
        <v/>
      </c>
      <c r="M65" s="80" t="str">
        <f>IF(AND(初始录入!$M$12="试卷",$A65&lt;&gt;"",M$6&lt;&gt;""),成绩录入!BK69,"")</f>
        <v/>
      </c>
      <c r="N65" s="80" t="str">
        <f>IF(AND(初始录入!$M$12="试卷",$A65&lt;&gt;"",N$6&lt;&gt;""),成绩录入!BL69,"")</f>
        <v/>
      </c>
      <c r="O65" s="80" t="str">
        <f>IF(AND(初始录入!$M$12="试卷",$A65&lt;&gt;"",O$6&lt;&gt;""),成绩录入!BM69,"")</f>
        <v/>
      </c>
      <c r="P65" s="80" t="str">
        <f>IF(AND(初始录入!$M$12="试卷",$A65&lt;&gt;"",P$6&lt;&gt;""),成绩录入!BN69,"")</f>
        <v/>
      </c>
      <c r="Q65" s="80" t="str">
        <f>IF(AND(初始录入!$M$12="试卷",$A65&lt;&gt;"",Q$6&lt;&gt;""),成绩录入!BO69,"")</f>
        <v/>
      </c>
      <c r="R65" s="80" t="str">
        <f>IF(AND(初始录入!$M$12="试卷",$A65&lt;&gt;"",R$6&lt;&gt;""),成绩录入!BP69,"")</f>
        <v/>
      </c>
      <c r="S65" s="80" t="str">
        <f>IF(AND(初始录入!$M$12="试卷",$A65&lt;&gt;"",S$6&lt;&gt;""),成绩录入!BQ69,"")</f>
        <v/>
      </c>
      <c r="T65" s="80" t="str">
        <f>IF(AND(初始录入!$M$12="试卷",$A65&lt;&gt;"",T$6&lt;&gt;""),成绩录入!BR69,"")</f>
        <v/>
      </c>
      <c r="U65" s="80" t="str">
        <f>IF(AND(初始录入!$M$12="试卷",$A65&lt;&gt;"",U$6&lt;&gt;""),成绩录入!BS69,"")</f>
        <v/>
      </c>
      <c r="V65" s="80" t="str">
        <f>IF(AND(初始录入!$M$12="试卷",$A65&lt;&gt;"",V$6&lt;&gt;""),成绩录入!BT69,"")</f>
        <v/>
      </c>
      <c r="W65" s="80" t="str">
        <f>IF(AND(初始录入!$M$12="试卷",$A65&lt;&gt;"",W$6&lt;&gt;""),成绩录入!BU69,"")</f>
        <v/>
      </c>
      <c r="X65" s="80" t="str">
        <f>IF(AND(初始录入!$M$12="试卷",$A65&lt;&gt;"",X$6&lt;&gt;""),成绩录入!BV69,"")</f>
        <v/>
      </c>
      <c r="Y65" s="80" t="str">
        <f>IF(AND(初始录入!$M$12="试卷",$A65&lt;&gt;"",Y$6&lt;&gt;""),成绩录入!BW69,"")</f>
        <v/>
      </c>
      <c r="Z65" s="80" t="str">
        <f>IF(AND(初始录入!$M$12="试卷",$A65&lt;&gt;"",Z$6&lt;&gt;""),成绩录入!BX69,"")</f>
        <v/>
      </c>
      <c r="AA65" s="80" t="str">
        <f>IF(AND(初始录入!$M$12="试卷",$A65&lt;&gt;"",AA$6&lt;&gt;""),成绩录入!BY69,"")</f>
        <v/>
      </c>
      <c r="AB65" s="80" t="str">
        <f>IF(AND(初始录入!$M$12="试卷",$A65&lt;&gt;"",AB$6&lt;&gt;""),成绩录入!BZ69,"")</f>
        <v/>
      </c>
      <c r="AC65" s="80" t="str">
        <f>IF(AND(初始录入!$M$12="试卷",$A65&lt;&gt;"",AC$6&lt;&gt;""),成绩录入!CA69,"")</f>
        <v/>
      </c>
      <c r="AD65" s="80" t="str">
        <f>IF(AND(初始录入!$M$12="试卷",$A65&lt;&gt;"",AD$6&lt;&gt;""),成绩录入!CB69,"")</f>
        <v/>
      </c>
      <c r="AE65" s="80" t="str">
        <f>IF(AND(初始录入!$M$12="试卷",$A65&lt;&gt;"",AE$6&lt;&gt;""),成绩录入!CC69,"")</f>
        <v/>
      </c>
      <c r="AF65" s="80" t="str">
        <f>IF(AND(初始录入!$M$12="试卷",$A65&lt;&gt;"",AF$6&lt;&gt;""),成绩录入!CD69,"")</f>
        <v/>
      </c>
      <c r="AG65" s="80" t="str">
        <f>IF(AND(初始录入!$M$12="试卷",$A65&lt;&gt;"",AG$6&lt;&gt;""),成绩录入!CE69,"")</f>
        <v/>
      </c>
      <c r="AH65" s="80" t="str">
        <f>IF(AND(初始录入!$M$12="试卷",$A65&lt;&gt;"",AH$6&lt;&gt;""),成绩录入!CF69,"")</f>
        <v/>
      </c>
      <c r="AI65" s="80" t="str">
        <f>IF(AND(初始录入!$M$12="试卷",$A65&lt;&gt;"",AI$6&lt;&gt;""),成绩录入!CG69,"")</f>
        <v/>
      </c>
      <c r="AJ65" s="80" t="str">
        <f>IF(AND(初始录入!$M$12="试卷",$A65&lt;&gt;"",AJ$6&lt;&gt;""),成绩录入!CH69,"")</f>
        <v/>
      </c>
      <c r="AK65" s="80" t="str">
        <f>IF(AND(初始录入!$M$12="试卷",$A65&lt;&gt;"",AK$6&lt;&gt;""),成绩录入!CI69,"")</f>
        <v/>
      </c>
      <c r="AL65" s="80" t="str">
        <f>IF(AND(初始录入!$M$12="试卷",$A65&lt;&gt;"",AL$6&lt;&gt;""),成绩录入!CJ69,"")</f>
        <v/>
      </c>
      <c r="AM65" s="80" t="str">
        <f>IF(AND(初始录入!$M$12="试卷",$A65&lt;&gt;"",AM$6&lt;&gt;""),成绩录入!CK69,"")</f>
        <v/>
      </c>
      <c r="AN65" s="80" t="str">
        <f>IF(AND(初始录入!$M$12="试卷",$A65&lt;&gt;"",AN$6&lt;&gt;""),成绩录入!CL69,"")</f>
        <v/>
      </c>
      <c r="AO65" s="80" t="str">
        <f>IF(AND(初始录入!$M$12="试卷",$A65&lt;&gt;"",AO$6&lt;&gt;""),成绩录入!CM69,"")</f>
        <v/>
      </c>
      <c r="AP65" s="80" t="str">
        <f>IF(AND(初始录入!$M$12="试卷",$A65&lt;&gt;"",AP$6&lt;&gt;""),成绩录入!CN69,"")</f>
        <v/>
      </c>
      <c r="AQ65" s="80" t="str">
        <f>IF(AND(初始录入!$M$12="试卷",$A65&lt;&gt;"",AQ$6&lt;&gt;""),成绩录入!CO69,"")</f>
        <v/>
      </c>
      <c r="AR65" s="80" t="str">
        <f>IF(AND(初始录入!$M$12="试卷",$A65&lt;&gt;"",AR$6&lt;&gt;""),成绩录入!CP69,"")</f>
        <v/>
      </c>
      <c r="AS65" s="80" t="str">
        <f>IF(AND(初始录入!$M$12="试卷",$A65&lt;&gt;"",AS$6&lt;&gt;""),成绩录入!CQ69,"")</f>
        <v/>
      </c>
      <c r="AT65" s="80" t="str">
        <f>IF(AND(初始录入!$M$12="试卷",$A65&lt;&gt;"",AT$6&lt;&gt;""),成绩录入!CR69,"")</f>
        <v/>
      </c>
      <c r="AU65" s="80" t="str">
        <f>IF(AND(初始录入!$M$12="试卷",$A65&lt;&gt;"",AU$6&lt;&gt;""),成绩录入!CS69,"")</f>
        <v/>
      </c>
      <c r="AV65" s="80" t="str">
        <f>IF(AND(初始录入!$M$12="试卷",$A65&lt;&gt;"",AV$6&lt;&gt;""),成绩录入!CT69,"")</f>
        <v/>
      </c>
      <c r="AW65" s="80" t="str">
        <f>IF(AND(初始录入!$M$12="试卷",$A65&lt;&gt;"",AW$6&lt;&gt;""),成绩录入!CU69,"")</f>
        <v/>
      </c>
      <c r="AX65" s="80" t="str">
        <f>IF(AND(初始录入!$M$12="试卷",$A65&lt;&gt;"",AX$6&lt;&gt;""),成绩录入!CV69,"")</f>
        <v/>
      </c>
      <c r="AY65" s="80" t="str">
        <f>IF(AND(初始录入!$M$12="试卷",$A65&lt;&gt;"",AY$6&lt;&gt;""),成绩录入!CW69,"")</f>
        <v/>
      </c>
      <c r="AZ65" s="80" t="str">
        <f>IF(AND(初始录入!$M$12="试卷",$A65&lt;&gt;"",AZ$6&lt;&gt;""),成绩录入!CX69,"")</f>
        <v/>
      </c>
      <c r="BA65" s="80" t="str">
        <f>IF(AND(初始录入!$M$12="试卷",$A65&lt;&gt;"",BA$6&lt;&gt;""),成绩录入!CY69,"")</f>
        <v/>
      </c>
      <c r="BB65" s="80" t="str">
        <f>IF(AND(初始录入!$M$12="试卷",$A65&lt;&gt;"",BB$6&lt;&gt;""),成绩录入!CZ69,"")</f>
        <v/>
      </c>
      <c r="BC65" s="80" t="str">
        <f>IF(AND(初始录入!$M$12="试卷",$A65&lt;&gt;"",BC$6&lt;&gt;""),成绩录入!DA69,"")</f>
        <v/>
      </c>
      <c r="BD65" s="80" t="str">
        <f>IF(AND(初始录入!$M$12="试卷",$A65&lt;&gt;"",BD$6&lt;&gt;""),成绩录入!DB69,"")</f>
        <v/>
      </c>
      <c r="BE65" s="80" t="str">
        <f>IF(AND(初始录入!$M$12="试卷",$A65&lt;&gt;"",BE$6&lt;&gt;""),成绩录入!DC69,"")</f>
        <v/>
      </c>
      <c r="BF65" s="80" t="str">
        <f>IF(AND(初始录入!$M$12="试卷",$A65&lt;&gt;"",BF$6&lt;&gt;""),成绩录入!DD69,"")</f>
        <v/>
      </c>
      <c r="BG65" s="80" t="str">
        <f>IF(AND(初始录入!$M$12="试卷",$A65&lt;&gt;"",BG$6&lt;&gt;""),成绩录入!DE69,"")</f>
        <v/>
      </c>
      <c r="BH65" s="80" t="str">
        <f>IF(AND(初始录入!$M$12="试卷",$A65&lt;&gt;"",BH$6&lt;&gt;""),成绩录入!DF69,"")</f>
        <v/>
      </c>
      <c r="BI65" s="80" t="str">
        <f>IF(AND(初始录入!$M$12="试卷",$A65&lt;&gt;"",BI$6&lt;&gt;""),成绩录入!DG69,"")</f>
        <v/>
      </c>
      <c r="BJ65" s="80" t="str">
        <f>IF(AND(初始录入!$M$12="试卷",$A65&lt;&gt;"",BJ$6&lt;&gt;""),成绩录入!DH69,"")</f>
        <v/>
      </c>
      <c r="BK65" s="80" t="str">
        <f>IF(AND(初始录入!$M$12="试卷",$A65&lt;&gt;"",BK$6&lt;&gt;""),成绩录入!DI69,"")</f>
        <v/>
      </c>
      <c r="BL65" s="80" t="str">
        <f>IF(AND(初始录入!$M$12="试卷",$A65&lt;&gt;"",BL$6&lt;&gt;""),成绩录入!DJ69,"")</f>
        <v/>
      </c>
      <c r="BM65" s="80" t="str">
        <f>IF(AND(初始录入!$M$12="试卷",$A65&lt;&gt;"",BM$6&lt;&gt;""),成绩录入!DK69,"")</f>
        <v/>
      </c>
      <c r="BN65" s="80" t="str">
        <f>IF(AND(初始录入!$M$12="试卷",$A65&lt;&gt;"",BN$6&lt;&gt;""),成绩录入!DL69,"")</f>
        <v/>
      </c>
      <c r="BO65" s="80" t="str">
        <f>IF(AND(初始录入!$M$12="试卷",$A65&lt;&gt;"",BO$6&lt;&gt;""),成绩录入!DM69,"")</f>
        <v/>
      </c>
      <c r="BP65" s="80" t="str">
        <f>IF(AND(初始录入!$M$12="试卷",$A65&lt;&gt;"",BP$6&lt;&gt;""),成绩录入!DN69,"")</f>
        <v/>
      </c>
      <c r="BQ65" s="80" t="str">
        <f>IF(AND(初始录入!$M$12="试卷",$A65&lt;&gt;"",BQ$6&lt;&gt;""),成绩录入!DO69,"")</f>
        <v/>
      </c>
      <c r="BR65" s="80" t="str">
        <f>IF(AND(初始录入!$M$12="试卷",$A65&lt;&gt;"",BR$6&lt;&gt;""),成绩录入!DP69,"")</f>
        <v/>
      </c>
      <c r="BS65" s="80" t="str">
        <f>IF(AND(初始录入!$M$12="试卷",$A65&lt;&gt;"",BS$6&lt;&gt;""),成绩录入!DQ69,"")</f>
        <v/>
      </c>
      <c r="BT65" s="80" t="str">
        <f>IF(AND(初始录入!$M$12="试卷",$A65&lt;&gt;"",BT$6&lt;&gt;""),成绩录入!DR69,"")</f>
        <v/>
      </c>
      <c r="BU65" s="80" t="str">
        <f>IF(AND(初始录入!$M$12="试卷",$A65&lt;&gt;"",BU$6&lt;&gt;""),成绩录入!DS69,"")</f>
        <v/>
      </c>
      <c r="BV65" s="80" t="str">
        <f>IF(AND(初始录入!$M$12="试卷",$A65&lt;&gt;"",BV$6&lt;&gt;""),成绩录入!DT69,"")</f>
        <v/>
      </c>
      <c r="BW65" s="80" t="str">
        <f>IF(AND(初始录入!$M$12="试卷",$A65&lt;&gt;"",BW$6&lt;&gt;""),成绩录入!DU69,"")</f>
        <v/>
      </c>
      <c r="BX65" s="80" t="str">
        <f>IF(AND(初始录入!$M$12="试卷",$A65&lt;&gt;"",BX$6&lt;&gt;""),成绩录入!DV69,"")</f>
        <v/>
      </c>
      <c r="BY65" s="80" t="str">
        <f>IF(AND(初始录入!$M$12="试卷",$A65&lt;&gt;"",BY$6&lt;&gt;""),成绩录入!DW69,"")</f>
        <v/>
      </c>
      <c r="BZ65" s="80" t="str">
        <f>IF(AND(初始录入!$M$12="试卷",$A65&lt;&gt;"",BZ$6&lt;&gt;""),成绩录入!DX69,"")</f>
        <v/>
      </c>
      <c r="CA65" s="80" t="str">
        <f>IF(AND(初始录入!$M$12="试卷",$A65&lt;&gt;"",CA$6&lt;&gt;""),成绩录入!DY69,"")</f>
        <v/>
      </c>
      <c r="CB65" s="80" t="str">
        <f>IF(AND(初始录入!$M$12="试卷",$A65&lt;&gt;"",CB$6&lt;&gt;""),成绩录入!DZ69,"")</f>
        <v/>
      </c>
      <c r="CC65" s="80" t="str">
        <f>IF(AND(初始录入!$M$12="试卷",$A65&lt;&gt;"",CC$6&lt;&gt;""),成绩录入!EA69,"")</f>
        <v/>
      </c>
      <c r="CD65" s="80" t="str">
        <f>IF(AND(初始录入!$M$12="试卷",$A65&lt;&gt;"",CD$6&lt;&gt;""),成绩录入!EB69,"")</f>
        <v/>
      </c>
      <c r="CE65" s="80" t="str">
        <f>IF(AND(初始录入!$M$12="试卷",$A65&lt;&gt;"",CE$6&lt;&gt;""),成绩录入!EC69,"")</f>
        <v/>
      </c>
      <c r="CF65" s="80" t="str">
        <f>IF(AND(初始录入!$M$12="试卷",$A65&lt;&gt;"",CF$6&lt;&gt;""),成绩录入!ED69,"")</f>
        <v/>
      </c>
      <c r="CG65" s="80" t="str">
        <f>IF(AND(初始录入!$M$12="试卷",$A65&lt;&gt;"",CG$6&lt;&gt;""),成绩录入!EE69,"")</f>
        <v/>
      </c>
      <c r="CH65" s="80" t="str">
        <f>IF(AND(初始录入!$M$12="试卷",$A65&lt;&gt;"",CH$6&lt;&gt;""),成绩录入!EF69,"")</f>
        <v/>
      </c>
      <c r="CI65" s="80" t="str">
        <f>IF(AND(初始录入!$M$12="试卷",$A65&lt;&gt;"",CI$6&lt;&gt;""),成绩录入!EG69,"")</f>
        <v/>
      </c>
      <c r="CJ65" s="80" t="str">
        <f>IF(AND(初始录入!$M$12="试卷",$A65&lt;&gt;"",CJ$6&lt;&gt;""),成绩录入!EH69,"")</f>
        <v/>
      </c>
      <c r="CK65" s="80" t="str">
        <f>IF(AND(初始录入!$M$12="试卷",$A65&lt;&gt;"",CK$6&lt;&gt;""),成绩录入!EI69,"")</f>
        <v/>
      </c>
      <c r="CL65" s="80" t="str">
        <f>IF(AND(初始录入!$M$12="试卷",$A65&lt;&gt;"",CL$6&lt;&gt;""),成绩录入!EJ69,"")</f>
        <v/>
      </c>
      <c r="CM65" s="80" t="str">
        <f>IF(AND(初始录入!$M$12="试卷",$A65&lt;&gt;"",CM$6&lt;&gt;""),成绩录入!EK69,"")</f>
        <v/>
      </c>
      <c r="CN65" s="80" t="str">
        <f>IF(AND(初始录入!$M$12="试卷",$A65&lt;&gt;"",CN$6&lt;&gt;""),成绩录入!EL69,"")</f>
        <v/>
      </c>
      <c r="CO65" s="80" t="str">
        <f>IF(AND(初始录入!$M$12="试卷",$A65&lt;&gt;"",CO$6&lt;&gt;""),成绩录入!EM69,"")</f>
        <v/>
      </c>
      <c r="CP65" s="80" t="str">
        <f>IF(AND(初始录入!$M$12="试卷",$A65&lt;&gt;"",CP$6&lt;&gt;""),成绩录入!EN69,"")</f>
        <v/>
      </c>
      <c r="CQ65" s="80" t="str">
        <f>IF(AND(初始录入!$M$12="试卷",$A65&lt;&gt;"",CQ$6&lt;&gt;""),成绩录入!EO69,"")</f>
        <v/>
      </c>
      <c r="CR65" s="80" t="str">
        <f>IF(AND(初始录入!$M$12="试卷",$A65&lt;&gt;"",CR$6&lt;&gt;""),成绩录入!EP69,"")</f>
        <v/>
      </c>
      <c r="CS65" s="80" t="str">
        <f>IF(AND(初始录入!$M$12="试卷",$A65&lt;&gt;"",CS$6&lt;&gt;""),成绩录入!EQ69,"")</f>
        <v/>
      </c>
      <c r="CT65" s="80" t="str">
        <f>IF(AND(初始录入!$M$12="试卷",$A65&lt;&gt;"",CT$6&lt;&gt;""),成绩录入!ER69,"")</f>
        <v/>
      </c>
      <c r="CU65" s="80" t="str">
        <f>IF(AND(初始录入!$M$12="试卷",$A65&lt;&gt;"",CU$6&lt;&gt;""),成绩录入!ES69,"")</f>
        <v/>
      </c>
      <c r="CV65" s="80" t="str">
        <f>IF(AND(初始录入!$M$12="试卷",$A65&lt;&gt;"",CV$6&lt;&gt;""),成绩录入!ET69,"")</f>
        <v/>
      </c>
      <c r="CW65" s="80" t="str">
        <f>IF(AND(初始录入!$M$12="试卷",$A65&lt;&gt;"",CW$6&lt;&gt;""),成绩录入!EU69,"")</f>
        <v/>
      </c>
      <c r="CX65" s="80" t="str">
        <f>IF(AND(初始录入!$M$12="试卷",$A65&lt;&gt;"",CX$6&lt;&gt;""),成绩录入!EV69,"")</f>
        <v/>
      </c>
      <c r="CY65" s="80" t="str">
        <f>IF(AND(初始录入!$M$12="试卷",$A65&lt;&gt;"",CY$6&lt;&gt;""),成绩录入!EW69,"")</f>
        <v/>
      </c>
      <c r="CZ65" s="80" t="str">
        <f>IF(AND(初始录入!$M$12="试卷",$A65&lt;&gt;"",CZ$6&lt;&gt;""),成绩录入!EX69,"")</f>
        <v/>
      </c>
    </row>
    <row r="66" ht="24.95" customHeight="1" spans="1:104">
      <c r="A66" s="80" t="str">
        <f>IF(初始录入!$M$12="试卷",初始录入!A72,"")</f>
        <v/>
      </c>
      <c r="B66" s="80" t="str">
        <f>IF(AND(初始录入!$M$12="试卷",$A66&lt;&gt;""),初始录入!B72,"")</f>
        <v/>
      </c>
      <c r="C66" s="80" t="str">
        <f>IF(AND(初始录入!$M$12="试卷",$A66&lt;&gt;""),初始录入!C72,"")</f>
        <v/>
      </c>
      <c r="D66" s="80" t="str">
        <f t="shared" si="0"/>
        <v/>
      </c>
      <c r="E66" s="80" t="str">
        <f>IF(AND(初始录入!$M$12="试卷",$A66&lt;&gt;"",E$6&lt;&gt;""),成绩录入!BC70,"")</f>
        <v/>
      </c>
      <c r="F66" s="80" t="str">
        <f>IF(AND(初始录入!$M$12="试卷",$A66&lt;&gt;"",F$6&lt;&gt;""),成绩录入!BD70,"")</f>
        <v/>
      </c>
      <c r="G66" s="80" t="str">
        <f>IF(AND(初始录入!$M$12="试卷",$A66&lt;&gt;"",G$6&lt;&gt;""),成绩录入!BE70,"")</f>
        <v/>
      </c>
      <c r="H66" s="80" t="str">
        <f>IF(AND(初始录入!$M$12="试卷",$A66&lt;&gt;"",H$6&lt;&gt;""),成绩录入!BF70,"")</f>
        <v/>
      </c>
      <c r="I66" s="80" t="str">
        <f>IF(AND(初始录入!$M$12="试卷",$A66&lt;&gt;"",I$6&lt;&gt;""),成绩录入!BG70,"")</f>
        <v/>
      </c>
      <c r="J66" s="80" t="str">
        <f>IF(AND(初始录入!$M$12="试卷",$A66&lt;&gt;"",J$6&lt;&gt;""),成绩录入!BH70,"")</f>
        <v/>
      </c>
      <c r="K66" s="80" t="str">
        <f>IF(AND(初始录入!$M$12="试卷",$A66&lt;&gt;"",K$6&lt;&gt;""),成绩录入!BI70,"")</f>
        <v/>
      </c>
      <c r="L66" s="80" t="str">
        <f>IF(AND(初始录入!$M$12="试卷",$A66&lt;&gt;"",L$6&lt;&gt;""),成绩录入!BJ70,"")</f>
        <v/>
      </c>
      <c r="M66" s="80" t="str">
        <f>IF(AND(初始录入!$M$12="试卷",$A66&lt;&gt;"",M$6&lt;&gt;""),成绩录入!BK70,"")</f>
        <v/>
      </c>
      <c r="N66" s="80" t="str">
        <f>IF(AND(初始录入!$M$12="试卷",$A66&lt;&gt;"",N$6&lt;&gt;""),成绩录入!BL70,"")</f>
        <v/>
      </c>
      <c r="O66" s="80" t="str">
        <f>IF(AND(初始录入!$M$12="试卷",$A66&lt;&gt;"",O$6&lt;&gt;""),成绩录入!BM70,"")</f>
        <v/>
      </c>
      <c r="P66" s="80" t="str">
        <f>IF(AND(初始录入!$M$12="试卷",$A66&lt;&gt;"",P$6&lt;&gt;""),成绩录入!BN70,"")</f>
        <v/>
      </c>
      <c r="Q66" s="80" t="str">
        <f>IF(AND(初始录入!$M$12="试卷",$A66&lt;&gt;"",Q$6&lt;&gt;""),成绩录入!BO70,"")</f>
        <v/>
      </c>
      <c r="R66" s="80" t="str">
        <f>IF(AND(初始录入!$M$12="试卷",$A66&lt;&gt;"",R$6&lt;&gt;""),成绩录入!BP70,"")</f>
        <v/>
      </c>
      <c r="S66" s="80" t="str">
        <f>IF(AND(初始录入!$M$12="试卷",$A66&lt;&gt;"",S$6&lt;&gt;""),成绩录入!BQ70,"")</f>
        <v/>
      </c>
      <c r="T66" s="80" t="str">
        <f>IF(AND(初始录入!$M$12="试卷",$A66&lt;&gt;"",T$6&lt;&gt;""),成绩录入!BR70,"")</f>
        <v/>
      </c>
      <c r="U66" s="80" t="str">
        <f>IF(AND(初始录入!$M$12="试卷",$A66&lt;&gt;"",U$6&lt;&gt;""),成绩录入!BS70,"")</f>
        <v/>
      </c>
      <c r="V66" s="80" t="str">
        <f>IF(AND(初始录入!$M$12="试卷",$A66&lt;&gt;"",V$6&lt;&gt;""),成绩录入!BT70,"")</f>
        <v/>
      </c>
      <c r="W66" s="80" t="str">
        <f>IF(AND(初始录入!$M$12="试卷",$A66&lt;&gt;"",W$6&lt;&gt;""),成绩录入!BU70,"")</f>
        <v/>
      </c>
      <c r="X66" s="80" t="str">
        <f>IF(AND(初始录入!$M$12="试卷",$A66&lt;&gt;"",X$6&lt;&gt;""),成绩录入!BV70,"")</f>
        <v/>
      </c>
      <c r="Y66" s="80" t="str">
        <f>IF(AND(初始录入!$M$12="试卷",$A66&lt;&gt;"",Y$6&lt;&gt;""),成绩录入!BW70,"")</f>
        <v/>
      </c>
      <c r="Z66" s="80" t="str">
        <f>IF(AND(初始录入!$M$12="试卷",$A66&lt;&gt;"",Z$6&lt;&gt;""),成绩录入!BX70,"")</f>
        <v/>
      </c>
      <c r="AA66" s="80" t="str">
        <f>IF(AND(初始录入!$M$12="试卷",$A66&lt;&gt;"",AA$6&lt;&gt;""),成绩录入!BY70,"")</f>
        <v/>
      </c>
      <c r="AB66" s="80" t="str">
        <f>IF(AND(初始录入!$M$12="试卷",$A66&lt;&gt;"",AB$6&lt;&gt;""),成绩录入!BZ70,"")</f>
        <v/>
      </c>
      <c r="AC66" s="80" t="str">
        <f>IF(AND(初始录入!$M$12="试卷",$A66&lt;&gt;"",AC$6&lt;&gt;""),成绩录入!CA70,"")</f>
        <v/>
      </c>
      <c r="AD66" s="80" t="str">
        <f>IF(AND(初始录入!$M$12="试卷",$A66&lt;&gt;"",AD$6&lt;&gt;""),成绩录入!CB70,"")</f>
        <v/>
      </c>
      <c r="AE66" s="80" t="str">
        <f>IF(AND(初始录入!$M$12="试卷",$A66&lt;&gt;"",AE$6&lt;&gt;""),成绩录入!CC70,"")</f>
        <v/>
      </c>
      <c r="AF66" s="80" t="str">
        <f>IF(AND(初始录入!$M$12="试卷",$A66&lt;&gt;"",AF$6&lt;&gt;""),成绩录入!CD70,"")</f>
        <v/>
      </c>
      <c r="AG66" s="80" t="str">
        <f>IF(AND(初始录入!$M$12="试卷",$A66&lt;&gt;"",AG$6&lt;&gt;""),成绩录入!CE70,"")</f>
        <v/>
      </c>
      <c r="AH66" s="80" t="str">
        <f>IF(AND(初始录入!$M$12="试卷",$A66&lt;&gt;"",AH$6&lt;&gt;""),成绩录入!CF70,"")</f>
        <v/>
      </c>
      <c r="AI66" s="80" t="str">
        <f>IF(AND(初始录入!$M$12="试卷",$A66&lt;&gt;"",AI$6&lt;&gt;""),成绩录入!CG70,"")</f>
        <v/>
      </c>
      <c r="AJ66" s="80" t="str">
        <f>IF(AND(初始录入!$M$12="试卷",$A66&lt;&gt;"",AJ$6&lt;&gt;""),成绩录入!CH70,"")</f>
        <v/>
      </c>
      <c r="AK66" s="80" t="str">
        <f>IF(AND(初始录入!$M$12="试卷",$A66&lt;&gt;"",AK$6&lt;&gt;""),成绩录入!CI70,"")</f>
        <v/>
      </c>
      <c r="AL66" s="80" t="str">
        <f>IF(AND(初始录入!$M$12="试卷",$A66&lt;&gt;"",AL$6&lt;&gt;""),成绩录入!CJ70,"")</f>
        <v/>
      </c>
      <c r="AM66" s="80" t="str">
        <f>IF(AND(初始录入!$M$12="试卷",$A66&lt;&gt;"",AM$6&lt;&gt;""),成绩录入!CK70,"")</f>
        <v/>
      </c>
      <c r="AN66" s="80" t="str">
        <f>IF(AND(初始录入!$M$12="试卷",$A66&lt;&gt;"",AN$6&lt;&gt;""),成绩录入!CL70,"")</f>
        <v/>
      </c>
      <c r="AO66" s="80" t="str">
        <f>IF(AND(初始录入!$M$12="试卷",$A66&lt;&gt;"",AO$6&lt;&gt;""),成绩录入!CM70,"")</f>
        <v/>
      </c>
      <c r="AP66" s="80" t="str">
        <f>IF(AND(初始录入!$M$12="试卷",$A66&lt;&gt;"",AP$6&lt;&gt;""),成绩录入!CN70,"")</f>
        <v/>
      </c>
      <c r="AQ66" s="80" t="str">
        <f>IF(AND(初始录入!$M$12="试卷",$A66&lt;&gt;"",AQ$6&lt;&gt;""),成绩录入!CO70,"")</f>
        <v/>
      </c>
      <c r="AR66" s="80" t="str">
        <f>IF(AND(初始录入!$M$12="试卷",$A66&lt;&gt;"",AR$6&lt;&gt;""),成绩录入!CP70,"")</f>
        <v/>
      </c>
      <c r="AS66" s="80" t="str">
        <f>IF(AND(初始录入!$M$12="试卷",$A66&lt;&gt;"",AS$6&lt;&gt;""),成绩录入!CQ70,"")</f>
        <v/>
      </c>
      <c r="AT66" s="80" t="str">
        <f>IF(AND(初始录入!$M$12="试卷",$A66&lt;&gt;"",AT$6&lt;&gt;""),成绩录入!CR70,"")</f>
        <v/>
      </c>
      <c r="AU66" s="80" t="str">
        <f>IF(AND(初始录入!$M$12="试卷",$A66&lt;&gt;"",AU$6&lt;&gt;""),成绩录入!CS70,"")</f>
        <v/>
      </c>
      <c r="AV66" s="80" t="str">
        <f>IF(AND(初始录入!$M$12="试卷",$A66&lt;&gt;"",AV$6&lt;&gt;""),成绩录入!CT70,"")</f>
        <v/>
      </c>
      <c r="AW66" s="80" t="str">
        <f>IF(AND(初始录入!$M$12="试卷",$A66&lt;&gt;"",AW$6&lt;&gt;""),成绩录入!CU70,"")</f>
        <v/>
      </c>
      <c r="AX66" s="80" t="str">
        <f>IF(AND(初始录入!$M$12="试卷",$A66&lt;&gt;"",AX$6&lt;&gt;""),成绩录入!CV70,"")</f>
        <v/>
      </c>
      <c r="AY66" s="80" t="str">
        <f>IF(AND(初始录入!$M$12="试卷",$A66&lt;&gt;"",AY$6&lt;&gt;""),成绩录入!CW70,"")</f>
        <v/>
      </c>
      <c r="AZ66" s="80" t="str">
        <f>IF(AND(初始录入!$M$12="试卷",$A66&lt;&gt;"",AZ$6&lt;&gt;""),成绩录入!CX70,"")</f>
        <v/>
      </c>
      <c r="BA66" s="80" t="str">
        <f>IF(AND(初始录入!$M$12="试卷",$A66&lt;&gt;"",BA$6&lt;&gt;""),成绩录入!CY70,"")</f>
        <v/>
      </c>
      <c r="BB66" s="80" t="str">
        <f>IF(AND(初始录入!$M$12="试卷",$A66&lt;&gt;"",BB$6&lt;&gt;""),成绩录入!CZ70,"")</f>
        <v/>
      </c>
      <c r="BC66" s="80" t="str">
        <f>IF(AND(初始录入!$M$12="试卷",$A66&lt;&gt;"",BC$6&lt;&gt;""),成绩录入!DA70,"")</f>
        <v/>
      </c>
      <c r="BD66" s="80" t="str">
        <f>IF(AND(初始录入!$M$12="试卷",$A66&lt;&gt;"",BD$6&lt;&gt;""),成绩录入!DB70,"")</f>
        <v/>
      </c>
      <c r="BE66" s="80" t="str">
        <f>IF(AND(初始录入!$M$12="试卷",$A66&lt;&gt;"",BE$6&lt;&gt;""),成绩录入!DC70,"")</f>
        <v/>
      </c>
      <c r="BF66" s="80" t="str">
        <f>IF(AND(初始录入!$M$12="试卷",$A66&lt;&gt;"",BF$6&lt;&gt;""),成绩录入!DD70,"")</f>
        <v/>
      </c>
      <c r="BG66" s="80" t="str">
        <f>IF(AND(初始录入!$M$12="试卷",$A66&lt;&gt;"",BG$6&lt;&gt;""),成绩录入!DE70,"")</f>
        <v/>
      </c>
      <c r="BH66" s="80" t="str">
        <f>IF(AND(初始录入!$M$12="试卷",$A66&lt;&gt;"",BH$6&lt;&gt;""),成绩录入!DF70,"")</f>
        <v/>
      </c>
      <c r="BI66" s="80" t="str">
        <f>IF(AND(初始录入!$M$12="试卷",$A66&lt;&gt;"",BI$6&lt;&gt;""),成绩录入!DG70,"")</f>
        <v/>
      </c>
      <c r="BJ66" s="80" t="str">
        <f>IF(AND(初始录入!$M$12="试卷",$A66&lt;&gt;"",BJ$6&lt;&gt;""),成绩录入!DH70,"")</f>
        <v/>
      </c>
      <c r="BK66" s="80" t="str">
        <f>IF(AND(初始录入!$M$12="试卷",$A66&lt;&gt;"",BK$6&lt;&gt;""),成绩录入!DI70,"")</f>
        <v/>
      </c>
      <c r="BL66" s="80" t="str">
        <f>IF(AND(初始录入!$M$12="试卷",$A66&lt;&gt;"",BL$6&lt;&gt;""),成绩录入!DJ70,"")</f>
        <v/>
      </c>
      <c r="BM66" s="80" t="str">
        <f>IF(AND(初始录入!$M$12="试卷",$A66&lt;&gt;"",BM$6&lt;&gt;""),成绩录入!DK70,"")</f>
        <v/>
      </c>
      <c r="BN66" s="80" t="str">
        <f>IF(AND(初始录入!$M$12="试卷",$A66&lt;&gt;"",BN$6&lt;&gt;""),成绩录入!DL70,"")</f>
        <v/>
      </c>
      <c r="BO66" s="80" t="str">
        <f>IF(AND(初始录入!$M$12="试卷",$A66&lt;&gt;"",BO$6&lt;&gt;""),成绩录入!DM70,"")</f>
        <v/>
      </c>
      <c r="BP66" s="80" t="str">
        <f>IF(AND(初始录入!$M$12="试卷",$A66&lt;&gt;"",BP$6&lt;&gt;""),成绩录入!DN70,"")</f>
        <v/>
      </c>
      <c r="BQ66" s="80" t="str">
        <f>IF(AND(初始录入!$M$12="试卷",$A66&lt;&gt;"",BQ$6&lt;&gt;""),成绩录入!DO70,"")</f>
        <v/>
      </c>
      <c r="BR66" s="80" t="str">
        <f>IF(AND(初始录入!$M$12="试卷",$A66&lt;&gt;"",BR$6&lt;&gt;""),成绩录入!DP70,"")</f>
        <v/>
      </c>
      <c r="BS66" s="80" t="str">
        <f>IF(AND(初始录入!$M$12="试卷",$A66&lt;&gt;"",BS$6&lt;&gt;""),成绩录入!DQ70,"")</f>
        <v/>
      </c>
      <c r="BT66" s="80" t="str">
        <f>IF(AND(初始录入!$M$12="试卷",$A66&lt;&gt;"",BT$6&lt;&gt;""),成绩录入!DR70,"")</f>
        <v/>
      </c>
      <c r="BU66" s="80" t="str">
        <f>IF(AND(初始录入!$M$12="试卷",$A66&lt;&gt;"",BU$6&lt;&gt;""),成绩录入!DS70,"")</f>
        <v/>
      </c>
      <c r="BV66" s="80" t="str">
        <f>IF(AND(初始录入!$M$12="试卷",$A66&lt;&gt;"",BV$6&lt;&gt;""),成绩录入!DT70,"")</f>
        <v/>
      </c>
      <c r="BW66" s="80" t="str">
        <f>IF(AND(初始录入!$M$12="试卷",$A66&lt;&gt;"",BW$6&lt;&gt;""),成绩录入!DU70,"")</f>
        <v/>
      </c>
      <c r="BX66" s="80" t="str">
        <f>IF(AND(初始录入!$M$12="试卷",$A66&lt;&gt;"",BX$6&lt;&gt;""),成绩录入!DV70,"")</f>
        <v/>
      </c>
      <c r="BY66" s="80" t="str">
        <f>IF(AND(初始录入!$M$12="试卷",$A66&lt;&gt;"",BY$6&lt;&gt;""),成绩录入!DW70,"")</f>
        <v/>
      </c>
      <c r="BZ66" s="80" t="str">
        <f>IF(AND(初始录入!$M$12="试卷",$A66&lt;&gt;"",BZ$6&lt;&gt;""),成绩录入!DX70,"")</f>
        <v/>
      </c>
      <c r="CA66" s="80" t="str">
        <f>IF(AND(初始录入!$M$12="试卷",$A66&lt;&gt;"",CA$6&lt;&gt;""),成绩录入!DY70,"")</f>
        <v/>
      </c>
      <c r="CB66" s="80" t="str">
        <f>IF(AND(初始录入!$M$12="试卷",$A66&lt;&gt;"",CB$6&lt;&gt;""),成绩录入!DZ70,"")</f>
        <v/>
      </c>
      <c r="CC66" s="80" t="str">
        <f>IF(AND(初始录入!$M$12="试卷",$A66&lt;&gt;"",CC$6&lt;&gt;""),成绩录入!EA70,"")</f>
        <v/>
      </c>
      <c r="CD66" s="80" t="str">
        <f>IF(AND(初始录入!$M$12="试卷",$A66&lt;&gt;"",CD$6&lt;&gt;""),成绩录入!EB70,"")</f>
        <v/>
      </c>
      <c r="CE66" s="80" t="str">
        <f>IF(AND(初始录入!$M$12="试卷",$A66&lt;&gt;"",CE$6&lt;&gt;""),成绩录入!EC70,"")</f>
        <v/>
      </c>
      <c r="CF66" s="80" t="str">
        <f>IF(AND(初始录入!$M$12="试卷",$A66&lt;&gt;"",CF$6&lt;&gt;""),成绩录入!ED70,"")</f>
        <v/>
      </c>
      <c r="CG66" s="80" t="str">
        <f>IF(AND(初始录入!$M$12="试卷",$A66&lt;&gt;"",CG$6&lt;&gt;""),成绩录入!EE70,"")</f>
        <v/>
      </c>
      <c r="CH66" s="80" t="str">
        <f>IF(AND(初始录入!$M$12="试卷",$A66&lt;&gt;"",CH$6&lt;&gt;""),成绩录入!EF70,"")</f>
        <v/>
      </c>
      <c r="CI66" s="80" t="str">
        <f>IF(AND(初始录入!$M$12="试卷",$A66&lt;&gt;"",CI$6&lt;&gt;""),成绩录入!EG70,"")</f>
        <v/>
      </c>
      <c r="CJ66" s="80" t="str">
        <f>IF(AND(初始录入!$M$12="试卷",$A66&lt;&gt;"",CJ$6&lt;&gt;""),成绩录入!EH70,"")</f>
        <v/>
      </c>
      <c r="CK66" s="80" t="str">
        <f>IF(AND(初始录入!$M$12="试卷",$A66&lt;&gt;"",CK$6&lt;&gt;""),成绩录入!EI70,"")</f>
        <v/>
      </c>
      <c r="CL66" s="80" t="str">
        <f>IF(AND(初始录入!$M$12="试卷",$A66&lt;&gt;"",CL$6&lt;&gt;""),成绩录入!EJ70,"")</f>
        <v/>
      </c>
      <c r="CM66" s="80" t="str">
        <f>IF(AND(初始录入!$M$12="试卷",$A66&lt;&gt;"",CM$6&lt;&gt;""),成绩录入!EK70,"")</f>
        <v/>
      </c>
      <c r="CN66" s="80" t="str">
        <f>IF(AND(初始录入!$M$12="试卷",$A66&lt;&gt;"",CN$6&lt;&gt;""),成绩录入!EL70,"")</f>
        <v/>
      </c>
      <c r="CO66" s="80" t="str">
        <f>IF(AND(初始录入!$M$12="试卷",$A66&lt;&gt;"",CO$6&lt;&gt;""),成绩录入!EM70,"")</f>
        <v/>
      </c>
      <c r="CP66" s="80" t="str">
        <f>IF(AND(初始录入!$M$12="试卷",$A66&lt;&gt;"",CP$6&lt;&gt;""),成绩录入!EN70,"")</f>
        <v/>
      </c>
      <c r="CQ66" s="80" t="str">
        <f>IF(AND(初始录入!$M$12="试卷",$A66&lt;&gt;"",CQ$6&lt;&gt;""),成绩录入!EO70,"")</f>
        <v/>
      </c>
      <c r="CR66" s="80" t="str">
        <f>IF(AND(初始录入!$M$12="试卷",$A66&lt;&gt;"",CR$6&lt;&gt;""),成绩录入!EP70,"")</f>
        <v/>
      </c>
      <c r="CS66" s="80" t="str">
        <f>IF(AND(初始录入!$M$12="试卷",$A66&lt;&gt;"",CS$6&lt;&gt;""),成绩录入!EQ70,"")</f>
        <v/>
      </c>
      <c r="CT66" s="80" t="str">
        <f>IF(AND(初始录入!$M$12="试卷",$A66&lt;&gt;"",CT$6&lt;&gt;""),成绩录入!ER70,"")</f>
        <v/>
      </c>
      <c r="CU66" s="80" t="str">
        <f>IF(AND(初始录入!$M$12="试卷",$A66&lt;&gt;"",CU$6&lt;&gt;""),成绩录入!ES70,"")</f>
        <v/>
      </c>
      <c r="CV66" s="80" t="str">
        <f>IF(AND(初始录入!$M$12="试卷",$A66&lt;&gt;"",CV$6&lt;&gt;""),成绩录入!ET70,"")</f>
        <v/>
      </c>
      <c r="CW66" s="80" t="str">
        <f>IF(AND(初始录入!$M$12="试卷",$A66&lt;&gt;"",CW$6&lt;&gt;""),成绩录入!EU70,"")</f>
        <v/>
      </c>
      <c r="CX66" s="80" t="str">
        <f>IF(AND(初始录入!$M$12="试卷",$A66&lt;&gt;"",CX$6&lt;&gt;""),成绩录入!EV70,"")</f>
        <v/>
      </c>
      <c r="CY66" s="80" t="str">
        <f>IF(AND(初始录入!$M$12="试卷",$A66&lt;&gt;"",CY$6&lt;&gt;""),成绩录入!EW70,"")</f>
        <v/>
      </c>
      <c r="CZ66" s="80" t="str">
        <f>IF(AND(初始录入!$M$12="试卷",$A66&lt;&gt;"",CZ$6&lt;&gt;""),成绩录入!EX70,"")</f>
        <v/>
      </c>
    </row>
    <row r="67" ht="24.95" customHeight="1" spans="1:104">
      <c r="A67" s="80" t="str">
        <f>IF(初始录入!$M$12="试卷",初始录入!A73,"")</f>
        <v/>
      </c>
      <c r="B67" s="80" t="str">
        <f>IF(AND(初始录入!$M$12="试卷",$A67&lt;&gt;""),初始录入!B73,"")</f>
        <v/>
      </c>
      <c r="C67" s="80" t="str">
        <f>IF(AND(初始录入!$M$12="试卷",$A67&lt;&gt;""),初始录入!C73,"")</f>
        <v/>
      </c>
      <c r="D67" s="80" t="str">
        <f t="shared" si="0"/>
        <v/>
      </c>
      <c r="E67" s="80" t="str">
        <f>IF(AND(初始录入!$M$12="试卷",$A67&lt;&gt;"",E$6&lt;&gt;""),成绩录入!BC71,"")</f>
        <v/>
      </c>
      <c r="F67" s="80" t="str">
        <f>IF(AND(初始录入!$M$12="试卷",$A67&lt;&gt;"",F$6&lt;&gt;""),成绩录入!BD71,"")</f>
        <v/>
      </c>
      <c r="G67" s="80" t="str">
        <f>IF(AND(初始录入!$M$12="试卷",$A67&lt;&gt;"",G$6&lt;&gt;""),成绩录入!BE71,"")</f>
        <v/>
      </c>
      <c r="H67" s="80" t="str">
        <f>IF(AND(初始录入!$M$12="试卷",$A67&lt;&gt;"",H$6&lt;&gt;""),成绩录入!BF71,"")</f>
        <v/>
      </c>
      <c r="I67" s="80" t="str">
        <f>IF(AND(初始录入!$M$12="试卷",$A67&lt;&gt;"",I$6&lt;&gt;""),成绩录入!BG71,"")</f>
        <v/>
      </c>
      <c r="J67" s="80" t="str">
        <f>IF(AND(初始录入!$M$12="试卷",$A67&lt;&gt;"",J$6&lt;&gt;""),成绩录入!BH71,"")</f>
        <v/>
      </c>
      <c r="K67" s="80" t="str">
        <f>IF(AND(初始录入!$M$12="试卷",$A67&lt;&gt;"",K$6&lt;&gt;""),成绩录入!BI71,"")</f>
        <v/>
      </c>
      <c r="L67" s="80" t="str">
        <f>IF(AND(初始录入!$M$12="试卷",$A67&lt;&gt;"",L$6&lt;&gt;""),成绩录入!BJ71,"")</f>
        <v/>
      </c>
      <c r="M67" s="80" t="str">
        <f>IF(AND(初始录入!$M$12="试卷",$A67&lt;&gt;"",M$6&lt;&gt;""),成绩录入!BK71,"")</f>
        <v/>
      </c>
      <c r="N67" s="80" t="str">
        <f>IF(AND(初始录入!$M$12="试卷",$A67&lt;&gt;"",N$6&lt;&gt;""),成绩录入!BL71,"")</f>
        <v/>
      </c>
      <c r="O67" s="80" t="str">
        <f>IF(AND(初始录入!$M$12="试卷",$A67&lt;&gt;"",O$6&lt;&gt;""),成绩录入!BM71,"")</f>
        <v/>
      </c>
      <c r="P67" s="80" t="str">
        <f>IF(AND(初始录入!$M$12="试卷",$A67&lt;&gt;"",P$6&lt;&gt;""),成绩录入!BN71,"")</f>
        <v/>
      </c>
      <c r="Q67" s="80" t="str">
        <f>IF(AND(初始录入!$M$12="试卷",$A67&lt;&gt;"",Q$6&lt;&gt;""),成绩录入!BO71,"")</f>
        <v/>
      </c>
      <c r="R67" s="80" t="str">
        <f>IF(AND(初始录入!$M$12="试卷",$A67&lt;&gt;"",R$6&lt;&gt;""),成绩录入!BP71,"")</f>
        <v/>
      </c>
      <c r="S67" s="80" t="str">
        <f>IF(AND(初始录入!$M$12="试卷",$A67&lt;&gt;"",S$6&lt;&gt;""),成绩录入!BQ71,"")</f>
        <v/>
      </c>
      <c r="T67" s="80" t="str">
        <f>IF(AND(初始录入!$M$12="试卷",$A67&lt;&gt;"",T$6&lt;&gt;""),成绩录入!BR71,"")</f>
        <v/>
      </c>
      <c r="U67" s="80" t="str">
        <f>IF(AND(初始录入!$M$12="试卷",$A67&lt;&gt;"",U$6&lt;&gt;""),成绩录入!BS71,"")</f>
        <v/>
      </c>
      <c r="V67" s="80" t="str">
        <f>IF(AND(初始录入!$M$12="试卷",$A67&lt;&gt;"",V$6&lt;&gt;""),成绩录入!BT71,"")</f>
        <v/>
      </c>
      <c r="W67" s="80" t="str">
        <f>IF(AND(初始录入!$M$12="试卷",$A67&lt;&gt;"",W$6&lt;&gt;""),成绩录入!BU71,"")</f>
        <v/>
      </c>
      <c r="X67" s="80" t="str">
        <f>IF(AND(初始录入!$M$12="试卷",$A67&lt;&gt;"",X$6&lt;&gt;""),成绩录入!BV71,"")</f>
        <v/>
      </c>
      <c r="Y67" s="80" t="str">
        <f>IF(AND(初始录入!$M$12="试卷",$A67&lt;&gt;"",Y$6&lt;&gt;""),成绩录入!BW71,"")</f>
        <v/>
      </c>
      <c r="Z67" s="80" t="str">
        <f>IF(AND(初始录入!$M$12="试卷",$A67&lt;&gt;"",Z$6&lt;&gt;""),成绩录入!BX71,"")</f>
        <v/>
      </c>
      <c r="AA67" s="80" t="str">
        <f>IF(AND(初始录入!$M$12="试卷",$A67&lt;&gt;"",AA$6&lt;&gt;""),成绩录入!BY71,"")</f>
        <v/>
      </c>
      <c r="AB67" s="80" t="str">
        <f>IF(AND(初始录入!$M$12="试卷",$A67&lt;&gt;"",AB$6&lt;&gt;""),成绩录入!BZ71,"")</f>
        <v/>
      </c>
      <c r="AC67" s="80" t="str">
        <f>IF(AND(初始录入!$M$12="试卷",$A67&lt;&gt;"",AC$6&lt;&gt;""),成绩录入!CA71,"")</f>
        <v/>
      </c>
      <c r="AD67" s="80" t="str">
        <f>IF(AND(初始录入!$M$12="试卷",$A67&lt;&gt;"",AD$6&lt;&gt;""),成绩录入!CB71,"")</f>
        <v/>
      </c>
      <c r="AE67" s="80" t="str">
        <f>IF(AND(初始录入!$M$12="试卷",$A67&lt;&gt;"",AE$6&lt;&gt;""),成绩录入!CC71,"")</f>
        <v/>
      </c>
      <c r="AF67" s="80" t="str">
        <f>IF(AND(初始录入!$M$12="试卷",$A67&lt;&gt;"",AF$6&lt;&gt;""),成绩录入!CD71,"")</f>
        <v/>
      </c>
      <c r="AG67" s="80" t="str">
        <f>IF(AND(初始录入!$M$12="试卷",$A67&lt;&gt;"",AG$6&lt;&gt;""),成绩录入!CE71,"")</f>
        <v/>
      </c>
      <c r="AH67" s="80" t="str">
        <f>IF(AND(初始录入!$M$12="试卷",$A67&lt;&gt;"",AH$6&lt;&gt;""),成绩录入!CF71,"")</f>
        <v/>
      </c>
      <c r="AI67" s="80" t="str">
        <f>IF(AND(初始录入!$M$12="试卷",$A67&lt;&gt;"",AI$6&lt;&gt;""),成绩录入!CG71,"")</f>
        <v/>
      </c>
      <c r="AJ67" s="80" t="str">
        <f>IF(AND(初始录入!$M$12="试卷",$A67&lt;&gt;"",AJ$6&lt;&gt;""),成绩录入!CH71,"")</f>
        <v/>
      </c>
      <c r="AK67" s="80" t="str">
        <f>IF(AND(初始录入!$M$12="试卷",$A67&lt;&gt;"",AK$6&lt;&gt;""),成绩录入!CI71,"")</f>
        <v/>
      </c>
      <c r="AL67" s="80" t="str">
        <f>IF(AND(初始录入!$M$12="试卷",$A67&lt;&gt;"",AL$6&lt;&gt;""),成绩录入!CJ71,"")</f>
        <v/>
      </c>
      <c r="AM67" s="80" t="str">
        <f>IF(AND(初始录入!$M$12="试卷",$A67&lt;&gt;"",AM$6&lt;&gt;""),成绩录入!CK71,"")</f>
        <v/>
      </c>
      <c r="AN67" s="80" t="str">
        <f>IF(AND(初始录入!$M$12="试卷",$A67&lt;&gt;"",AN$6&lt;&gt;""),成绩录入!CL71,"")</f>
        <v/>
      </c>
      <c r="AO67" s="80" t="str">
        <f>IF(AND(初始录入!$M$12="试卷",$A67&lt;&gt;"",AO$6&lt;&gt;""),成绩录入!CM71,"")</f>
        <v/>
      </c>
      <c r="AP67" s="80" t="str">
        <f>IF(AND(初始录入!$M$12="试卷",$A67&lt;&gt;"",AP$6&lt;&gt;""),成绩录入!CN71,"")</f>
        <v/>
      </c>
      <c r="AQ67" s="80" t="str">
        <f>IF(AND(初始录入!$M$12="试卷",$A67&lt;&gt;"",AQ$6&lt;&gt;""),成绩录入!CO71,"")</f>
        <v/>
      </c>
      <c r="AR67" s="80" t="str">
        <f>IF(AND(初始录入!$M$12="试卷",$A67&lt;&gt;"",AR$6&lt;&gt;""),成绩录入!CP71,"")</f>
        <v/>
      </c>
      <c r="AS67" s="80" t="str">
        <f>IF(AND(初始录入!$M$12="试卷",$A67&lt;&gt;"",AS$6&lt;&gt;""),成绩录入!CQ71,"")</f>
        <v/>
      </c>
      <c r="AT67" s="80" t="str">
        <f>IF(AND(初始录入!$M$12="试卷",$A67&lt;&gt;"",AT$6&lt;&gt;""),成绩录入!CR71,"")</f>
        <v/>
      </c>
      <c r="AU67" s="80" t="str">
        <f>IF(AND(初始录入!$M$12="试卷",$A67&lt;&gt;"",AU$6&lt;&gt;""),成绩录入!CS71,"")</f>
        <v/>
      </c>
      <c r="AV67" s="80" t="str">
        <f>IF(AND(初始录入!$M$12="试卷",$A67&lt;&gt;"",AV$6&lt;&gt;""),成绩录入!CT71,"")</f>
        <v/>
      </c>
      <c r="AW67" s="80" t="str">
        <f>IF(AND(初始录入!$M$12="试卷",$A67&lt;&gt;"",AW$6&lt;&gt;""),成绩录入!CU71,"")</f>
        <v/>
      </c>
      <c r="AX67" s="80" t="str">
        <f>IF(AND(初始录入!$M$12="试卷",$A67&lt;&gt;"",AX$6&lt;&gt;""),成绩录入!CV71,"")</f>
        <v/>
      </c>
      <c r="AY67" s="80" t="str">
        <f>IF(AND(初始录入!$M$12="试卷",$A67&lt;&gt;"",AY$6&lt;&gt;""),成绩录入!CW71,"")</f>
        <v/>
      </c>
      <c r="AZ67" s="80" t="str">
        <f>IF(AND(初始录入!$M$12="试卷",$A67&lt;&gt;"",AZ$6&lt;&gt;""),成绩录入!CX71,"")</f>
        <v/>
      </c>
      <c r="BA67" s="80" t="str">
        <f>IF(AND(初始录入!$M$12="试卷",$A67&lt;&gt;"",BA$6&lt;&gt;""),成绩录入!CY71,"")</f>
        <v/>
      </c>
      <c r="BB67" s="80" t="str">
        <f>IF(AND(初始录入!$M$12="试卷",$A67&lt;&gt;"",BB$6&lt;&gt;""),成绩录入!CZ71,"")</f>
        <v/>
      </c>
      <c r="BC67" s="80" t="str">
        <f>IF(AND(初始录入!$M$12="试卷",$A67&lt;&gt;"",BC$6&lt;&gt;""),成绩录入!DA71,"")</f>
        <v/>
      </c>
      <c r="BD67" s="80" t="str">
        <f>IF(AND(初始录入!$M$12="试卷",$A67&lt;&gt;"",BD$6&lt;&gt;""),成绩录入!DB71,"")</f>
        <v/>
      </c>
      <c r="BE67" s="80" t="str">
        <f>IF(AND(初始录入!$M$12="试卷",$A67&lt;&gt;"",BE$6&lt;&gt;""),成绩录入!DC71,"")</f>
        <v/>
      </c>
      <c r="BF67" s="80" t="str">
        <f>IF(AND(初始录入!$M$12="试卷",$A67&lt;&gt;"",BF$6&lt;&gt;""),成绩录入!DD71,"")</f>
        <v/>
      </c>
      <c r="BG67" s="80" t="str">
        <f>IF(AND(初始录入!$M$12="试卷",$A67&lt;&gt;"",BG$6&lt;&gt;""),成绩录入!DE71,"")</f>
        <v/>
      </c>
      <c r="BH67" s="80" t="str">
        <f>IF(AND(初始录入!$M$12="试卷",$A67&lt;&gt;"",BH$6&lt;&gt;""),成绩录入!DF71,"")</f>
        <v/>
      </c>
      <c r="BI67" s="80" t="str">
        <f>IF(AND(初始录入!$M$12="试卷",$A67&lt;&gt;"",BI$6&lt;&gt;""),成绩录入!DG71,"")</f>
        <v/>
      </c>
      <c r="BJ67" s="80" t="str">
        <f>IF(AND(初始录入!$M$12="试卷",$A67&lt;&gt;"",BJ$6&lt;&gt;""),成绩录入!DH71,"")</f>
        <v/>
      </c>
      <c r="BK67" s="80" t="str">
        <f>IF(AND(初始录入!$M$12="试卷",$A67&lt;&gt;"",BK$6&lt;&gt;""),成绩录入!DI71,"")</f>
        <v/>
      </c>
      <c r="BL67" s="80" t="str">
        <f>IF(AND(初始录入!$M$12="试卷",$A67&lt;&gt;"",BL$6&lt;&gt;""),成绩录入!DJ71,"")</f>
        <v/>
      </c>
      <c r="BM67" s="80" t="str">
        <f>IF(AND(初始录入!$M$12="试卷",$A67&lt;&gt;"",BM$6&lt;&gt;""),成绩录入!DK71,"")</f>
        <v/>
      </c>
      <c r="BN67" s="80" t="str">
        <f>IF(AND(初始录入!$M$12="试卷",$A67&lt;&gt;"",BN$6&lt;&gt;""),成绩录入!DL71,"")</f>
        <v/>
      </c>
      <c r="BO67" s="80" t="str">
        <f>IF(AND(初始录入!$M$12="试卷",$A67&lt;&gt;"",BO$6&lt;&gt;""),成绩录入!DM71,"")</f>
        <v/>
      </c>
      <c r="BP67" s="80" t="str">
        <f>IF(AND(初始录入!$M$12="试卷",$A67&lt;&gt;"",BP$6&lt;&gt;""),成绩录入!DN71,"")</f>
        <v/>
      </c>
      <c r="BQ67" s="80" t="str">
        <f>IF(AND(初始录入!$M$12="试卷",$A67&lt;&gt;"",BQ$6&lt;&gt;""),成绩录入!DO71,"")</f>
        <v/>
      </c>
      <c r="BR67" s="80" t="str">
        <f>IF(AND(初始录入!$M$12="试卷",$A67&lt;&gt;"",BR$6&lt;&gt;""),成绩录入!DP71,"")</f>
        <v/>
      </c>
      <c r="BS67" s="80" t="str">
        <f>IF(AND(初始录入!$M$12="试卷",$A67&lt;&gt;"",BS$6&lt;&gt;""),成绩录入!DQ71,"")</f>
        <v/>
      </c>
      <c r="BT67" s="80" t="str">
        <f>IF(AND(初始录入!$M$12="试卷",$A67&lt;&gt;"",BT$6&lt;&gt;""),成绩录入!DR71,"")</f>
        <v/>
      </c>
      <c r="BU67" s="80" t="str">
        <f>IF(AND(初始录入!$M$12="试卷",$A67&lt;&gt;"",BU$6&lt;&gt;""),成绩录入!DS71,"")</f>
        <v/>
      </c>
      <c r="BV67" s="80" t="str">
        <f>IF(AND(初始录入!$M$12="试卷",$A67&lt;&gt;"",BV$6&lt;&gt;""),成绩录入!DT71,"")</f>
        <v/>
      </c>
      <c r="BW67" s="80" t="str">
        <f>IF(AND(初始录入!$M$12="试卷",$A67&lt;&gt;"",BW$6&lt;&gt;""),成绩录入!DU71,"")</f>
        <v/>
      </c>
      <c r="BX67" s="80" t="str">
        <f>IF(AND(初始录入!$M$12="试卷",$A67&lt;&gt;"",BX$6&lt;&gt;""),成绩录入!DV71,"")</f>
        <v/>
      </c>
      <c r="BY67" s="80" t="str">
        <f>IF(AND(初始录入!$M$12="试卷",$A67&lt;&gt;"",BY$6&lt;&gt;""),成绩录入!DW71,"")</f>
        <v/>
      </c>
      <c r="BZ67" s="80" t="str">
        <f>IF(AND(初始录入!$M$12="试卷",$A67&lt;&gt;"",BZ$6&lt;&gt;""),成绩录入!DX71,"")</f>
        <v/>
      </c>
      <c r="CA67" s="80" t="str">
        <f>IF(AND(初始录入!$M$12="试卷",$A67&lt;&gt;"",CA$6&lt;&gt;""),成绩录入!DY71,"")</f>
        <v/>
      </c>
      <c r="CB67" s="80" t="str">
        <f>IF(AND(初始录入!$M$12="试卷",$A67&lt;&gt;"",CB$6&lt;&gt;""),成绩录入!DZ71,"")</f>
        <v/>
      </c>
      <c r="CC67" s="80" t="str">
        <f>IF(AND(初始录入!$M$12="试卷",$A67&lt;&gt;"",CC$6&lt;&gt;""),成绩录入!EA71,"")</f>
        <v/>
      </c>
      <c r="CD67" s="80" t="str">
        <f>IF(AND(初始录入!$M$12="试卷",$A67&lt;&gt;"",CD$6&lt;&gt;""),成绩录入!EB71,"")</f>
        <v/>
      </c>
      <c r="CE67" s="80" t="str">
        <f>IF(AND(初始录入!$M$12="试卷",$A67&lt;&gt;"",CE$6&lt;&gt;""),成绩录入!EC71,"")</f>
        <v/>
      </c>
      <c r="CF67" s="80" t="str">
        <f>IF(AND(初始录入!$M$12="试卷",$A67&lt;&gt;"",CF$6&lt;&gt;""),成绩录入!ED71,"")</f>
        <v/>
      </c>
      <c r="CG67" s="80" t="str">
        <f>IF(AND(初始录入!$M$12="试卷",$A67&lt;&gt;"",CG$6&lt;&gt;""),成绩录入!EE71,"")</f>
        <v/>
      </c>
      <c r="CH67" s="80" t="str">
        <f>IF(AND(初始录入!$M$12="试卷",$A67&lt;&gt;"",CH$6&lt;&gt;""),成绩录入!EF71,"")</f>
        <v/>
      </c>
      <c r="CI67" s="80" t="str">
        <f>IF(AND(初始录入!$M$12="试卷",$A67&lt;&gt;"",CI$6&lt;&gt;""),成绩录入!EG71,"")</f>
        <v/>
      </c>
      <c r="CJ67" s="80" t="str">
        <f>IF(AND(初始录入!$M$12="试卷",$A67&lt;&gt;"",CJ$6&lt;&gt;""),成绩录入!EH71,"")</f>
        <v/>
      </c>
      <c r="CK67" s="80" t="str">
        <f>IF(AND(初始录入!$M$12="试卷",$A67&lt;&gt;"",CK$6&lt;&gt;""),成绩录入!EI71,"")</f>
        <v/>
      </c>
      <c r="CL67" s="80" t="str">
        <f>IF(AND(初始录入!$M$12="试卷",$A67&lt;&gt;"",CL$6&lt;&gt;""),成绩录入!EJ71,"")</f>
        <v/>
      </c>
      <c r="CM67" s="80" t="str">
        <f>IF(AND(初始录入!$M$12="试卷",$A67&lt;&gt;"",CM$6&lt;&gt;""),成绩录入!EK71,"")</f>
        <v/>
      </c>
      <c r="CN67" s="80" t="str">
        <f>IF(AND(初始录入!$M$12="试卷",$A67&lt;&gt;"",CN$6&lt;&gt;""),成绩录入!EL71,"")</f>
        <v/>
      </c>
      <c r="CO67" s="80" t="str">
        <f>IF(AND(初始录入!$M$12="试卷",$A67&lt;&gt;"",CO$6&lt;&gt;""),成绩录入!EM71,"")</f>
        <v/>
      </c>
      <c r="CP67" s="80" t="str">
        <f>IF(AND(初始录入!$M$12="试卷",$A67&lt;&gt;"",CP$6&lt;&gt;""),成绩录入!EN71,"")</f>
        <v/>
      </c>
      <c r="CQ67" s="80" t="str">
        <f>IF(AND(初始录入!$M$12="试卷",$A67&lt;&gt;"",CQ$6&lt;&gt;""),成绩录入!EO71,"")</f>
        <v/>
      </c>
      <c r="CR67" s="80" t="str">
        <f>IF(AND(初始录入!$M$12="试卷",$A67&lt;&gt;"",CR$6&lt;&gt;""),成绩录入!EP71,"")</f>
        <v/>
      </c>
      <c r="CS67" s="80" t="str">
        <f>IF(AND(初始录入!$M$12="试卷",$A67&lt;&gt;"",CS$6&lt;&gt;""),成绩录入!EQ71,"")</f>
        <v/>
      </c>
      <c r="CT67" s="80" t="str">
        <f>IF(AND(初始录入!$M$12="试卷",$A67&lt;&gt;"",CT$6&lt;&gt;""),成绩录入!ER71,"")</f>
        <v/>
      </c>
      <c r="CU67" s="80" t="str">
        <f>IF(AND(初始录入!$M$12="试卷",$A67&lt;&gt;"",CU$6&lt;&gt;""),成绩录入!ES71,"")</f>
        <v/>
      </c>
      <c r="CV67" s="80" t="str">
        <f>IF(AND(初始录入!$M$12="试卷",$A67&lt;&gt;"",CV$6&lt;&gt;""),成绩录入!ET71,"")</f>
        <v/>
      </c>
      <c r="CW67" s="80" t="str">
        <f>IF(AND(初始录入!$M$12="试卷",$A67&lt;&gt;"",CW$6&lt;&gt;""),成绩录入!EU71,"")</f>
        <v/>
      </c>
      <c r="CX67" s="80" t="str">
        <f>IF(AND(初始录入!$M$12="试卷",$A67&lt;&gt;"",CX$6&lt;&gt;""),成绩录入!EV71,"")</f>
        <v/>
      </c>
      <c r="CY67" s="80" t="str">
        <f>IF(AND(初始录入!$M$12="试卷",$A67&lt;&gt;"",CY$6&lt;&gt;""),成绩录入!EW71,"")</f>
        <v/>
      </c>
      <c r="CZ67" s="80" t="str">
        <f>IF(AND(初始录入!$M$12="试卷",$A67&lt;&gt;"",CZ$6&lt;&gt;""),成绩录入!EX71,"")</f>
        <v/>
      </c>
    </row>
    <row r="68" ht="24.95" customHeight="1" spans="1:104">
      <c r="A68" s="80" t="str">
        <f>IF(初始录入!$M$12="试卷",初始录入!A74,"")</f>
        <v/>
      </c>
      <c r="B68" s="80" t="str">
        <f>IF(AND(初始录入!$M$12="试卷",$A68&lt;&gt;""),初始录入!B74,"")</f>
        <v/>
      </c>
      <c r="C68" s="80" t="str">
        <f>IF(AND(初始录入!$M$12="试卷",$A68&lt;&gt;""),初始录入!C74,"")</f>
        <v/>
      </c>
      <c r="D68" s="80" t="str">
        <f t="shared" si="0"/>
        <v/>
      </c>
      <c r="E68" s="80" t="str">
        <f>IF(AND(初始录入!$M$12="试卷",$A68&lt;&gt;"",E$6&lt;&gt;""),成绩录入!BC72,"")</f>
        <v/>
      </c>
      <c r="F68" s="80" t="str">
        <f>IF(AND(初始录入!$M$12="试卷",$A68&lt;&gt;"",F$6&lt;&gt;""),成绩录入!BD72,"")</f>
        <v/>
      </c>
      <c r="G68" s="80" t="str">
        <f>IF(AND(初始录入!$M$12="试卷",$A68&lt;&gt;"",G$6&lt;&gt;""),成绩录入!BE72,"")</f>
        <v/>
      </c>
      <c r="H68" s="80" t="str">
        <f>IF(AND(初始录入!$M$12="试卷",$A68&lt;&gt;"",H$6&lt;&gt;""),成绩录入!BF72,"")</f>
        <v/>
      </c>
      <c r="I68" s="80" t="str">
        <f>IF(AND(初始录入!$M$12="试卷",$A68&lt;&gt;"",I$6&lt;&gt;""),成绩录入!BG72,"")</f>
        <v/>
      </c>
      <c r="J68" s="80" t="str">
        <f>IF(AND(初始录入!$M$12="试卷",$A68&lt;&gt;"",J$6&lt;&gt;""),成绩录入!BH72,"")</f>
        <v/>
      </c>
      <c r="K68" s="80" t="str">
        <f>IF(AND(初始录入!$M$12="试卷",$A68&lt;&gt;"",K$6&lt;&gt;""),成绩录入!BI72,"")</f>
        <v/>
      </c>
      <c r="L68" s="80" t="str">
        <f>IF(AND(初始录入!$M$12="试卷",$A68&lt;&gt;"",L$6&lt;&gt;""),成绩录入!BJ72,"")</f>
        <v/>
      </c>
      <c r="M68" s="80" t="str">
        <f>IF(AND(初始录入!$M$12="试卷",$A68&lt;&gt;"",M$6&lt;&gt;""),成绩录入!BK72,"")</f>
        <v/>
      </c>
      <c r="N68" s="80" t="str">
        <f>IF(AND(初始录入!$M$12="试卷",$A68&lt;&gt;"",N$6&lt;&gt;""),成绩录入!BL72,"")</f>
        <v/>
      </c>
      <c r="O68" s="80" t="str">
        <f>IF(AND(初始录入!$M$12="试卷",$A68&lt;&gt;"",O$6&lt;&gt;""),成绩录入!BM72,"")</f>
        <v/>
      </c>
      <c r="P68" s="80" t="str">
        <f>IF(AND(初始录入!$M$12="试卷",$A68&lt;&gt;"",P$6&lt;&gt;""),成绩录入!BN72,"")</f>
        <v/>
      </c>
      <c r="Q68" s="80" t="str">
        <f>IF(AND(初始录入!$M$12="试卷",$A68&lt;&gt;"",Q$6&lt;&gt;""),成绩录入!BO72,"")</f>
        <v/>
      </c>
      <c r="R68" s="80" t="str">
        <f>IF(AND(初始录入!$M$12="试卷",$A68&lt;&gt;"",R$6&lt;&gt;""),成绩录入!BP72,"")</f>
        <v/>
      </c>
      <c r="S68" s="80" t="str">
        <f>IF(AND(初始录入!$M$12="试卷",$A68&lt;&gt;"",S$6&lt;&gt;""),成绩录入!BQ72,"")</f>
        <v/>
      </c>
      <c r="T68" s="80" t="str">
        <f>IF(AND(初始录入!$M$12="试卷",$A68&lt;&gt;"",T$6&lt;&gt;""),成绩录入!BR72,"")</f>
        <v/>
      </c>
      <c r="U68" s="80" t="str">
        <f>IF(AND(初始录入!$M$12="试卷",$A68&lt;&gt;"",U$6&lt;&gt;""),成绩录入!BS72,"")</f>
        <v/>
      </c>
      <c r="V68" s="80" t="str">
        <f>IF(AND(初始录入!$M$12="试卷",$A68&lt;&gt;"",V$6&lt;&gt;""),成绩录入!BT72,"")</f>
        <v/>
      </c>
      <c r="W68" s="80" t="str">
        <f>IF(AND(初始录入!$M$12="试卷",$A68&lt;&gt;"",W$6&lt;&gt;""),成绩录入!BU72,"")</f>
        <v/>
      </c>
      <c r="X68" s="80" t="str">
        <f>IF(AND(初始录入!$M$12="试卷",$A68&lt;&gt;"",X$6&lt;&gt;""),成绩录入!BV72,"")</f>
        <v/>
      </c>
      <c r="Y68" s="80" t="str">
        <f>IF(AND(初始录入!$M$12="试卷",$A68&lt;&gt;"",Y$6&lt;&gt;""),成绩录入!BW72,"")</f>
        <v/>
      </c>
      <c r="Z68" s="80" t="str">
        <f>IF(AND(初始录入!$M$12="试卷",$A68&lt;&gt;"",Z$6&lt;&gt;""),成绩录入!BX72,"")</f>
        <v/>
      </c>
      <c r="AA68" s="80" t="str">
        <f>IF(AND(初始录入!$M$12="试卷",$A68&lt;&gt;"",AA$6&lt;&gt;""),成绩录入!BY72,"")</f>
        <v/>
      </c>
      <c r="AB68" s="80" t="str">
        <f>IF(AND(初始录入!$M$12="试卷",$A68&lt;&gt;"",AB$6&lt;&gt;""),成绩录入!BZ72,"")</f>
        <v/>
      </c>
      <c r="AC68" s="80" t="str">
        <f>IF(AND(初始录入!$M$12="试卷",$A68&lt;&gt;"",AC$6&lt;&gt;""),成绩录入!CA72,"")</f>
        <v/>
      </c>
      <c r="AD68" s="80" t="str">
        <f>IF(AND(初始录入!$M$12="试卷",$A68&lt;&gt;"",AD$6&lt;&gt;""),成绩录入!CB72,"")</f>
        <v/>
      </c>
      <c r="AE68" s="80" t="str">
        <f>IF(AND(初始录入!$M$12="试卷",$A68&lt;&gt;"",AE$6&lt;&gt;""),成绩录入!CC72,"")</f>
        <v/>
      </c>
      <c r="AF68" s="80" t="str">
        <f>IF(AND(初始录入!$M$12="试卷",$A68&lt;&gt;"",AF$6&lt;&gt;""),成绩录入!CD72,"")</f>
        <v/>
      </c>
      <c r="AG68" s="80" t="str">
        <f>IF(AND(初始录入!$M$12="试卷",$A68&lt;&gt;"",AG$6&lt;&gt;""),成绩录入!CE72,"")</f>
        <v/>
      </c>
      <c r="AH68" s="80" t="str">
        <f>IF(AND(初始录入!$M$12="试卷",$A68&lt;&gt;"",AH$6&lt;&gt;""),成绩录入!CF72,"")</f>
        <v/>
      </c>
      <c r="AI68" s="80" t="str">
        <f>IF(AND(初始录入!$M$12="试卷",$A68&lt;&gt;"",AI$6&lt;&gt;""),成绩录入!CG72,"")</f>
        <v/>
      </c>
      <c r="AJ68" s="80" t="str">
        <f>IF(AND(初始录入!$M$12="试卷",$A68&lt;&gt;"",AJ$6&lt;&gt;""),成绩录入!CH72,"")</f>
        <v/>
      </c>
      <c r="AK68" s="80" t="str">
        <f>IF(AND(初始录入!$M$12="试卷",$A68&lt;&gt;"",AK$6&lt;&gt;""),成绩录入!CI72,"")</f>
        <v/>
      </c>
      <c r="AL68" s="80" t="str">
        <f>IF(AND(初始录入!$M$12="试卷",$A68&lt;&gt;"",AL$6&lt;&gt;""),成绩录入!CJ72,"")</f>
        <v/>
      </c>
      <c r="AM68" s="80" t="str">
        <f>IF(AND(初始录入!$M$12="试卷",$A68&lt;&gt;"",AM$6&lt;&gt;""),成绩录入!CK72,"")</f>
        <v/>
      </c>
      <c r="AN68" s="80" t="str">
        <f>IF(AND(初始录入!$M$12="试卷",$A68&lt;&gt;"",AN$6&lt;&gt;""),成绩录入!CL72,"")</f>
        <v/>
      </c>
      <c r="AO68" s="80" t="str">
        <f>IF(AND(初始录入!$M$12="试卷",$A68&lt;&gt;"",AO$6&lt;&gt;""),成绩录入!CM72,"")</f>
        <v/>
      </c>
      <c r="AP68" s="80" t="str">
        <f>IF(AND(初始录入!$M$12="试卷",$A68&lt;&gt;"",AP$6&lt;&gt;""),成绩录入!CN72,"")</f>
        <v/>
      </c>
      <c r="AQ68" s="80" t="str">
        <f>IF(AND(初始录入!$M$12="试卷",$A68&lt;&gt;"",AQ$6&lt;&gt;""),成绩录入!CO72,"")</f>
        <v/>
      </c>
      <c r="AR68" s="80" t="str">
        <f>IF(AND(初始录入!$M$12="试卷",$A68&lt;&gt;"",AR$6&lt;&gt;""),成绩录入!CP72,"")</f>
        <v/>
      </c>
      <c r="AS68" s="80" t="str">
        <f>IF(AND(初始录入!$M$12="试卷",$A68&lt;&gt;"",AS$6&lt;&gt;""),成绩录入!CQ72,"")</f>
        <v/>
      </c>
      <c r="AT68" s="80" t="str">
        <f>IF(AND(初始录入!$M$12="试卷",$A68&lt;&gt;"",AT$6&lt;&gt;""),成绩录入!CR72,"")</f>
        <v/>
      </c>
      <c r="AU68" s="80" t="str">
        <f>IF(AND(初始录入!$M$12="试卷",$A68&lt;&gt;"",AU$6&lt;&gt;""),成绩录入!CS72,"")</f>
        <v/>
      </c>
      <c r="AV68" s="80" t="str">
        <f>IF(AND(初始录入!$M$12="试卷",$A68&lt;&gt;"",AV$6&lt;&gt;""),成绩录入!CT72,"")</f>
        <v/>
      </c>
      <c r="AW68" s="80" t="str">
        <f>IF(AND(初始录入!$M$12="试卷",$A68&lt;&gt;"",AW$6&lt;&gt;""),成绩录入!CU72,"")</f>
        <v/>
      </c>
      <c r="AX68" s="80" t="str">
        <f>IF(AND(初始录入!$M$12="试卷",$A68&lt;&gt;"",AX$6&lt;&gt;""),成绩录入!CV72,"")</f>
        <v/>
      </c>
      <c r="AY68" s="80" t="str">
        <f>IF(AND(初始录入!$M$12="试卷",$A68&lt;&gt;"",AY$6&lt;&gt;""),成绩录入!CW72,"")</f>
        <v/>
      </c>
      <c r="AZ68" s="80" t="str">
        <f>IF(AND(初始录入!$M$12="试卷",$A68&lt;&gt;"",AZ$6&lt;&gt;""),成绩录入!CX72,"")</f>
        <v/>
      </c>
      <c r="BA68" s="80" t="str">
        <f>IF(AND(初始录入!$M$12="试卷",$A68&lt;&gt;"",BA$6&lt;&gt;""),成绩录入!CY72,"")</f>
        <v/>
      </c>
      <c r="BB68" s="80" t="str">
        <f>IF(AND(初始录入!$M$12="试卷",$A68&lt;&gt;"",BB$6&lt;&gt;""),成绩录入!CZ72,"")</f>
        <v/>
      </c>
      <c r="BC68" s="80" t="str">
        <f>IF(AND(初始录入!$M$12="试卷",$A68&lt;&gt;"",BC$6&lt;&gt;""),成绩录入!DA72,"")</f>
        <v/>
      </c>
      <c r="BD68" s="80" t="str">
        <f>IF(AND(初始录入!$M$12="试卷",$A68&lt;&gt;"",BD$6&lt;&gt;""),成绩录入!DB72,"")</f>
        <v/>
      </c>
      <c r="BE68" s="80" t="str">
        <f>IF(AND(初始录入!$M$12="试卷",$A68&lt;&gt;"",BE$6&lt;&gt;""),成绩录入!DC72,"")</f>
        <v/>
      </c>
      <c r="BF68" s="80" t="str">
        <f>IF(AND(初始录入!$M$12="试卷",$A68&lt;&gt;"",BF$6&lt;&gt;""),成绩录入!DD72,"")</f>
        <v/>
      </c>
      <c r="BG68" s="80" t="str">
        <f>IF(AND(初始录入!$M$12="试卷",$A68&lt;&gt;"",BG$6&lt;&gt;""),成绩录入!DE72,"")</f>
        <v/>
      </c>
      <c r="BH68" s="80" t="str">
        <f>IF(AND(初始录入!$M$12="试卷",$A68&lt;&gt;"",BH$6&lt;&gt;""),成绩录入!DF72,"")</f>
        <v/>
      </c>
      <c r="BI68" s="80" t="str">
        <f>IF(AND(初始录入!$M$12="试卷",$A68&lt;&gt;"",BI$6&lt;&gt;""),成绩录入!DG72,"")</f>
        <v/>
      </c>
      <c r="BJ68" s="80" t="str">
        <f>IF(AND(初始录入!$M$12="试卷",$A68&lt;&gt;"",BJ$6&lt;&gt;""),成绩录入!DH72,"")</f>
        <v/>
      </c>
      <c r="BK68" s="80" t="str">
        <f>IF(AND(初始录入!$M$12="试卷",$A68&lt;&gt;"",BK$6&lt;&gt;""),成绩录入!DI72,"")</f>
        <v/>
      </c>
      <c r="BL68" s="80" t="str">
        <f>IF(AND(初始录入!$M$12="试卷",$A68&lt;&gt;"",BL$6&lt;&gt;""),成绩录入!DJ72,"")</f>
        <v/>
      </c>
      <c r="BM68" s="80" t="str">
        <f>IF(AND(初始录入!$M$12="试卷",$A68&lt;&gt;"",BM$6&lt;&gt;""),成绩录入!DK72,"")</f>
        <v/>
      </c>
      <c r="BN68" s="80" t="str">
        <f>IF(AND(初始录入!$M$12="试卷",$A68&lt;&gt;"",BN$6&lt;&gt;""),成绩录入!DL72,"")</f>
        <v/>
      </c>
      <c r="BO68" s="80" t="str">
        <f>IF(AND(初始录入!$M$12="试卷",$A68&lt;&gt;"",BO$6&lt;&gt;""),成绩录入!DM72,"")</f>
        <v/>
      </c>
      <c r="BP68" s="80" t="str">
        <f>IF(AND(初始录入!$M$12="试卷",$A68&lt;&gt;"",BP$6&lt;&gt;""),成绩录入!DN72,"")</f>
        <v/>
      </c>
      <c r="BQ68" s="80" t="str">
        <f>IF(AND(初始录入!$M$12="试卷",$A68&lt;&gt;"",BQ$6&lt;&gt;""),成绩录入!DO72,"")</f>
        <v/>
      </c>
      <c r="BR68" s="80" t="str">
        <f>IF(AND(初始录入!$M$12="试卷",$A68&lt;&gt;"",BR$6&lt;&gt;""),成绩录入!DP72,"")</f>
        <v/>
      </c>
      <c r="BS68" s="80" t="str">
        <f>IF(AND(初始录入!$M$12="试卷",$A68&lt;&gt;"",BS$6&lt;&gt;""),成绩录入!DQ72,"")</f>
        <v/>
      </c>
      <c r="BT68" s="80" t="str">
        <f>IF(AND(初始录入!$M$12="试卷",$A68&lt;&gt;"",BT$6&lt;&gt;""),成绩录入!DR72,"")</f>
        <v/>
      </c>
      <c r="BU68" s="80" t="str">
        <f>IF(AND(初始录入!$M$12="试卷",$A68&lt;&gt;"",BU$6&lt;&gt;""),成绩录入!DS72,"")</f>
        <v/>
      </c>
      <c r="BV68" s="80" t="str">
        <f>IF(AND(初始录入!$M$12="试卷",$A68&lt;&gt;"",BV$6&lt;&gt;""),成绩录入!DT72,"")</f>
        <v/>
      </c>
      <c r="BW68" s="80" t="str">
        <f>IF(AND(初始录入!$M$12="试卷",$A68&lt;&gt;"",BW$6&lt;&gt;""),成绩录入!DU72,"")</f>
        <v/>
      </c>
      <c r="BX68" s="80" t="str">
        <f>IF(AND(初始录入!$M$12="试卷",$A68&lt;&gt;"",BX$6&lt;&gt;""),成绩录入!DV72,"")</f>
        <v/>
      </c>
      <c r="BY68" s="80" t="str">
        <f>IF(AND(初始录入!$M$12="试卷",$A68&lt;&gt;"",BY$6&lt;&gt;""),成绩录入!DW72,"")</f>
        <v/>
      </c>
      <c r="BZ68" s="80" t="str">
        <f>IF(AND(初始录入!$M$12="试卷",$A68&lt;&gt;"",BZ$6&lt;&gt;""),成绩录入!DX72,"")</f>
        <v/>
      </c>
      <c r="CA68" s="80" t="str">
        <f>IF(AND(初始录入!$M$12="试卷",$A68&lt;&gt;"",CA$6&lt;&gt;""),成绩录入!DY72,"")</f>
        <v/>
      </c>
      <c r="CB68" s="80" t="str">
        <f>IF(AND(初始录入!$M$12="试卷",$A68&lt;&gt;"",CB$6&lt;&gt;""),成绩录入!DZ72,"")</f>
        <v/>
      </c>
      <c r="CC68" s="80" t="str">
        <f>IF(AND(初始录入!$M$12="试卷",$A68&lt;&gt;"",CC$6&lt;&gt;""),成绩录入!EA72,"")</f>
        <v/>
      </c>
      <c r="CD68" s="80" t="str">
        <f>IF(AND(初始录入!$M$12="试卷",$A68&lt;&gt;"",CD$6&lt;&gt;""),成绩录入!EB72,"")</f>
        <v/>
      </c>
      <c r="CE68" s="80" t="str">
        <f>IF(AND(初始录入!$M$12="试卷",$A68&lt;&gt;"",CE$6&lt;&gt;""),成绩录入!EC72,"")</f>
        <v/>
      </c>
      <c r="CF68" s="80" t="str">
        <f>IF(AND(初始录入!$M$12="试卷",$A68&lt;&gt;"",CF$6&lt;&gt;""),成绩录入!ED72,"")</f>
        <v/>
      </c>
      <c r="CG68" s="80" t="str">
        <f>IF(AND(初始录入!$M$12="试卷",$A68&lt;&gt;"",CG$6&lt;&gt;""),成绩录入!EE72,"")</f>
        <v/>
      </c>
      <c r="CH68" s="80" t="str">
        <f>IF(AND(初始录入!$M$12="试卷",$A68&lt;&gt;"",CH$6&lt;&gt;""),成绩录入!EF72,"")</f>
        <v/>
      </c>
      <c r="CI68" s="80" t="str">
        <f>IF(AND(初始录入!$M$12="试卷",$A68&lt;&gt;"",CI$6&lt;&gt;""),成绩录入!EG72,"")</f>
        <v/>
      </c>
      <c r="CJ68" s="80" t="str">
        <f>IF(AND(初始录入!$M$12="试卷",$A68&lt;&gt;"",CJ$6&lt;&gt;""),成绩录入!EH72,"")</f>
        <v/>
      </c>
      <c r="CK68" s="80" t="str">
        <f>IF(AND(初始录入!$M$12="试卷",$A68&lt;&gt;"",CK$6&lt;&gt;""),成绩录入!EI72,"")</f>
        <v/>
      </c>
      <c r="CL68" s="80" t="str">
        <f>IF(AND(初始录入!$M$12="试卷",$A68&lt;&gt;"",CL$6&lt;&gt;""),成绩录入!EJ72,"")</f>
        <v/>
      </c>
      <c r="CM68" s="80" t="str">
        <f>IF(AND(初始录入!$M$12="试卷",$A68&lt;&gt;"",CM$6&lt;&gt;""),成绩录入!EK72,"")</f>
        <v/>
      </c>
      <c r="CN68" s="80" t="str">
        <f>IF(AND(初始录入!$M$12="试卷",$A68&lt;&gt;"",CN$6&lt;&gt;""),成绩录入!EL72,"")</f>
        <v/>
      </c>
      <c r="CO68" s="80" t="str">
        <f>IF(AND(初始录入!$M$12="试卷",$A68&lt;&gt;"",CO$6&lt;&gt;""),成绩录入!EM72,"")</f>
        <v/>
      </c>
      <c r="CP68" s="80" t="str">
        <f>IF(AND(初始录入!$M$12="试卷",$A68&lt;&gt;"",CP$6&lt;&gt;""),成绩录入!EN72,"")</f>
        <v/>
      </c>
      <c r="CQ68" s="80" t="str">
        <f>IF(AND(初始录入!$M$12="试卷",$A68&lt;&gt;"",CQ$6&lt;&gt;""),成绩录入!EO72,"")</f>
        <v/>
      </c>
      <c r="CR68" s="80" t="str">
        <f>IF(AND(初始录入!$M$12="试卷",$A68&lt;&gt;"",CR$6&lt;&gt;""),成绩录入!EP72,"")</f>
        <v/>
      </c>
      <c r="CS68" s="80" t="str">
        <f>IF(AND(初始录入!$M$12="试卷",$A68&lt;&gt;"",CS$6&lt;&gt;""),成绩录入!EQ72,"")</f>
        <v/>
      </c>
      <c r="CT68" s="80" t="str">
        <f>IF(AND(初始录入!$M$12="试卷",$A68&lt;&gt;"",CT$6&lt;&gt;""),成绩录入!ER72,"")</f>
        <v/>
      </c>
      <c r="CU68" s="80" t="str">
        <f>IF(AND(初始录入!$M$12="试卷",$A68&lt;&gt;"",CU$6&lt;&gt;""),成绩录入!ES72,"")</f>
        <v/>
      </c>
      <c r="CV68" s="80" t="str">
        <f>IF(AND(初始录入!$M$12="试卷",$A68&lt;&gt;"",CV$6&lt;&gt;""),成绩录入!ET72,"")</f>
        <v/>
      </c>
      <c r="CW68" s="80" t="str">
        <f>IF(AND(初始录入!$M$12="试卷",$A68&lt;&gt;"",CW$6&lt;&gt;""),成绩录入!EU72,"")</f>
        <v/>
      </c>
      <c r="CX68" s="80" t="str">
        <f>IF(AND(初始录入!$M$12="试卷",$A68&lt;&gt;"",CX$6&lt;&gt;""),成绩录入!EV72,"")</f>
        <v/>
      </c>
      <c r="CY68" s="80" t="str">
        <f>IF(AND(初始录入!$M$12="试卷",$A68&lt;&gt;"",CY$6&lt;&gt;""),成绩录入!EW72,"")</f>
        <v/>
      </c>
      <c r="CZ68" s="80" t="str">
        <f>IF(AND(初始录入!$M$12="试卷",$A68&lt;&gt;"",CZ$6&lt;&gt;""),成绩录入!EX72,"")</f>
        <v/>
      </c>
    </row>
    <row r="69" ht="24.95" customHeight="1" spans="1:104">
      <c r="A69" s="80" t="str">
        <f>IF(初始录入!$M$12="试卷",初始录入!A75,"")</f>
        <v/>
      </c>
      <c r="B69" s="80" t="str">
        <f>IF(AND(初始录入!$M$12="试卷",$A69&lt;&gt;""),初始录入!B75,"")</f>
        <v/>
      </c>
      <c r="C69" s="80" t="str">
        <f>IF(AND(初始录入!$M$12="试卷",$A69&lt;&gt;""),初始录入!C75,"")</f>
        <v/>
      </c>
      <c r="D69" s="80" t="str">
        <f t="shared" si="0"/>
        <v/>
      </c>
      <c r="E69" s="80" t="str">
        <f>IF(AND(初始录入!$M$12="试卷",$A69&lt;&gt;"",E$6&lt;&gt;""),成绩录入!BC73,"")</f>
        <v/>
      </c>
      <c r="F69" s="80" t="str">
        <f>IF(AND(初始录入!$M$12="试卷",$A69&lt;&gt;"",F$6&lt;&gt;""),成绩录入!BD73,"")</f>
        <v/>
      </c>
      <c r="G69" s="80" t="str">
        <f>IF(AND(初始录入!$M$12="试卷",$A69&lt;&gt;"",G$6&lt;&gt;""),成绩录入!BE73,"")</f>
        <v/>
      </c>
      <c r="H69" s="80" t="str">
        <f>IF(AND(初始录入!$M$12="试卷",$A69&lt;&gt;"",H$6&lt;&gt;""),成绩录入!BF73,"")</f>
        <v/>
      </c>
      <c r="I69" s="80" t="str">
        <f>IF(AND(初始录入!$M$12="试卷",$A69&lt;&gt;"",I$6&lt;&gt;""),成绩录入!BG73,"")</f>
        <v/>
      </c>
      <c r="J69" s="80" t="str">
        <f>IF(AND(初始录入!$M$12="试卷",$A69&lt;&gt;"",J$6&lt;&gt;""),成绩录入!BH73,"")</f>
        <v/>
      </c>
      <c r="K69" s="80" t="str">
        <f>IF(AND(初始录入!$M$12="试卷",$A69&lt;&gt;"",K$6&lt;&gt;""),成绩录入!BI73,"")</f>
        <v/>
      </c>
      <c r="L69" s="80" t="str">
        <f>IF(AND(初始录入!$M$12="试卷",$A69&lt;&gt;"",L$6&lt;&gt;""),成绩录入!BJ73,"")</f>
        <v/>
      </c>
      <c r="M69" s="80" t="str">
        <f>IF(AND(初始录入!$M$12="试卷",$A69&lt;&gt;"",M$6&lt;&gt;""),成绩录入!BK73,"")</f>
        <v/>
      </c>
      <c r="N69" s="80" t="str">
        <f>IF(AND(初始录入!$M$12="试卷",$A69&lt;&gt;"",N$6&lt;&gt;""),成绩录入!BL73,"")</f>
        <v/>
      </c>
      <c r="O69" s="80" t="str">
        <f>IF(AND(初始录入!$M$12="试卷",$A69&lt;&gt;"",O$6&lt;&gt;""),成绩录入!BM73,"")</f>
        <v/>
      </c>
      <c r="P69" s="80" t="str">
        <f>IF(AND(初始录入!$M$12="试卷",$A69&lt;&gt;"",P$6&lt;&gt;""),成绩录入!BN73,"")</f>
        <v/>
      </c>
      <c r="Q69" s="80" t="str">
        <f>IF(AND(初始录入!$M$12="试卷",$A69&lt;&gt;"",Q$6&lt;&gt;""),成绩录入!BO73,"")</f>
        <v/>
      </c>
      <c r="R69" s="80" t="str">
        <f>IF(AND(初始录入!$M$12="试卷",$A69&lt;&gt;"",R$6&lt;&gt;""),成绩录入!BP73,"")</f>
        <v/>
      </c>
      <c r="S69" s="80" t="str">
        <f>IF(AND(初始录入!$M$12="试卷",$A69&lt;&gt;"",S$6&lt;&gt;""),成绩录入!BQ73,"")</f>
        <v/>
      </c>
      <c r="T69" s="80" t="str">
        <f>IF(AND(初始录入!$M$12="试卷",$A69&lt;&gt;"",T$6&lt;&gt;""),成绩录入!BR73,"")</f>
        <v/>
      </c>
      <c r="U69" s="80" t="str">
        <f>IF(AND(初始录入!$M$12="试卷",$A69&lt;&gt;"",U$6&lt;&gt;""),成绩录入!BS73,"")</f>
        <v/>
      </c>
      <c r="V69" s="80" t="str">
        <f>IF(AND(初始录入!$M$12="试卷",$A69&lt;&gt;"",V$6&lt;&gt;""),成绩录入!BT73,"")</f>
        <v/>
      </c>
      <c r="W69" s="80" t="str">
        <f>IF(AND(初始录入!$M$12="试卷",$A69&lt;&gt;"",W$6&lt;&gt;""),成绩录入!BU73,"")</f>
        <v/>
      </c>
      <c r="X69" s="80" t="str">
        <f>IF(AND(初始录入!$M$12="试卷",$A69&lt;&gt;"",X$6&lt;&gt;""),成绩录入!BV73,"")</f>
        <v/>
      </c>
      <c r="Y69" s="80" t="str">
        <f>IF(AND(初始录入!$M$12="试卷",$A69&lt;&gt;"",Y$6&lt;&gt;""),成绩录入!BW73,"")</f>
        <v/>
      </c>
      <c r="Z69" s="80" t="str">
        <f>IF(AND(初始录入!$M$12="试卷",$A69&lt;&gt;"",Z$6&lt;&gt;""),成绩录入!BX73,"")</f>
        <v/>
      </c>
      <c r="AA69" s="80" t="str">
        <f>IF(AND(初始录入!$M$12="试卷",$A69&lt;&gt;"",AA$6&lt;&gt;""),成绩录入!BY73,"")</f>
        <v/>
      </c>
      <c r="AB69" s="80" t="str">
        <f>IF(AND(初始录入!$M$12="试卷",$A69&lt;&gt;"",AB$6&lt;&gt;""),成绩录入!BZ73,"")</f>
        <v/>
      </c>
      <c r="AC69" s="80" t="str">
        <f>IF(AND(初始录入!$M$12="试卷",$A69&lt;&gt;"",AC$6&lt;&gt;""),成绩录入!CA73,"")</f>
        <v/>
      </c>
      <c r="AD69" s="80" t="str">
        <f>IF(AND(初始录入!$M$12="试卷",$A69&lt;&gt;"",AD$6&lt;&gt;""),成绩录入!CB73,"")</f>
        <v/>
      </c>
      <c r="AE69" s="80" t="str">
        <f>IF(AND(初始录入!$M$12="试卷",$A69&lt;&gt;"",AE$6&lt;&gt;""),成绩录入!CC73,"")</f>
        <v/>
      </c>
      <c r="AF69" s="80" t="str">
        <f>IF(AND(初始录入!$M$12="试卷",$A69&lt;&gt;"",AF$6&lt;&gt;""),成绩录入!CD73,"")</f>
        <v/>
      </c>
      <c r="AG69" s="80" t="str">
        <f>IF(AND(初始录入!$M$12="试卷",$A69&lt;&gt;"",AG$6&lt;&gt;""),成绩录入!CE73,"")</f>
        <v/>
      </c>
      <c r="AH69" s="80" t="str">
        <f>IF(AND(初始录入!$M$12="试卷",$A69&lt;&gt;"",AH$6&lt;&gt;""),成绩录入!CF73,"")</f>
        <v/>
      </c>
      <c r="AI69" s="80" t="str">
        <f>IF(AND(初始录入!$M$12="试卷",$A69&lt;&gt;"",AI$6&lt;&gt;""),成绩录入!CG73,"")</f>
        <v/>
      </c>
      <c r="AJ69" s="80" t="str">
        <f>IF(AND(初始录入!$M$12="试卷",$A69&lt;&gt;"",AJ$6&lt;&gt;""),成绩录入!CH73,"")</f>
        <v/>
      </c>
      <c r="AK69" s="80" t="str">
        <f>IF(AND(初始录入!$M$12="试卷",$A69&lt;&gt;"",AK$6&lt;&gt;""),成绩录入!CI73,"")</f>
        <v/>
      </c>
      <c r="AL69" s="80" t="str">
        <f>IF(AND(初始录入!$M$12="试卷",$A69&lt;&gt;"",AL$6&lt;&gt;""),成绩录入!CJ73,"")</f>
        <v/>
      </c>
      <c r="AM69" s="80" t="str">
        <f>IF(AND(初始录入!$M$12="试卷",$A69&lt;&gt;"",AM$6&lt;&gt;""),成绩录入!CK73,"")</f>
        <v/>
      </c>
      <c r="AN69" s="80" t="str">
        <f>IF(AND(初始录入!$M$12="试卷",$A69&lt;&gt;"",AN$6&lt;&gt;""),成绩录入!CL73,"")</f>
        <v/>
      </c>
      <c r="AO69" s="80" t="str">
        <f>IF(AND(初始录入!$M$12="试卷",$A69&lt;&gt;"",AO$6&lt;&gt;""),成绩录入!CM73,"")</f>
        <v/>
      </c>
      <c r="AP69" s="80" t="str">
        <f>IF(AND(初始录入!$M$12="试卷",$A69&lt;&gt;"",AP$6&lt;&gt;""),成绩录入!CN73,"")</f>
        <v/>
      </c>
      <c r="AQ69" s="80" t="str">
        <f>IF(AND(初始录入!$M$12="试卷",$A69&lt;&gt;"",AQ$6&lt;&gt;""),成绩录入!CO73,"")</f>
        <v/>
      </c>
      <c r="AR69" s="80" t="str">
        <f>IF(AND(初始录入!$M$12="试卷",$A69&lt;&gt;"",AR$6&lt;&gt;""),成绩录入!CP73,"")</f>
        <v/>
      </c>
      <c r="AS69" s="80" t="str">
        <f>IF(AND(初始录入!$M$12="试卷",$A69&lt;&gt;"",AS$6&lt;&gt;""),成绩录入!CQ73,"")</f>
        <v/>
      </c>
      <c r="AT69" s="80" t="str">
        <f>IF(AND(初始录入!$M$12="试卷",$A69&lt;&gt;"",AT$6&lt;&gt;""),成绩录入!CR73,"")</f>
        <v/>
      </c>
      <c r="AU69" s="80" t="str">
        <f>IF(AND(初始录入!$M$12="试卷",$A69&lt;&gt;"",AU$6&lt;&gt;""),成绩录入!CS73,"")</f>
        <v/>
      </c>
      <c r="AV69" s="80" t="str">
        <f>IF(AND(初始录入!$M$12="试卷",$A69&lt;&gt;"",AV$6&lt;&gt;""),成绩录入!CT73,"")</f>
        <v/>
      </c>
      <c r="AW69" s="80" t="str">
        <f>IF(AND(初始录入!$M$12="试卷",$A69&lt;&gt;"",AW$6&lt;&gt;""),成绩录入!CU73,"")</f>
        <v/>
      </c>
      <c r="AX69" s="80" t="str">
        <f>IF(AND(初始录入!$M$12="试卷",$A69&lt;&gt;"",AX$6&lt;&gt;""),成绩录入!CV73,"")</f>
        <v/>
      </c>
      <c r="AY69" s="80" t="str">
        <f>IF(AND(初始录入!$M$12="试卷",$A69&lt;&gt;"",AY$6&lt;&gt;""),成绩录入!CW73,"")</f>
        <v/>
      </c>
      <c r="AZ69" s="80" t="str">
        <f>IF(AND(初始录入!$M$12="试卷",$A69&lt;&gt;"",AZ$6&lt;&gt;""),成绩录入!CX73,"")</f>
        <v/>
      </c>
      <c r="BA69" s="80" t="str">
        <f>IF(AND(初始录入!$M$12="试卷",$A69&lt;&gt;"",BA$6&lt;&gt;""),成绩录入!CY73,"")</f>
        <v/>
      </c>
      <c r="BB69" s="80" t="str">
        <f>IF(AND(初始录入!$M$12="试卷",$A69&lt;&gt;"",BB$6&lt;&gt;""),成绩录入!CZ73,"")</f>
        <v/>
      </c>
      <c r="BC69" s="80" t="str">
        <f>IF(AND(初始录入!$M$12="试卷",$A69&lt;&gt;"",BC$6&lt;&gt;""),成绩录入!DA73,"")</f>
        <v/>
      </c>
      <c r="BD69" s="80" t="str">
        <f>IF(AND(初始录入!$M$12="试卷",$A69&lt;&gt;"",BD$6&lt;&gt;""),成绩录入!DB73,"")</f>
        <v/>
      </c>
      <c r="BE69" s="80" t="str">
        <f>IF(AND(初始录入!$M$12="试卷",$A69&lt;&gt;"",BE$6&lt;&gt;""),成绩录入!DC73,"")</f>
        <v/>
      </c>
      <c r="BF69" s="80" t="str">
        <f>IF(AND(初始录入!$M$12="试卷",$A69&lt;&gt;"",BF$6&lt;&gt;""),成绩录入!DD73,"")</f>
        <v/>
      </c>
      <c r="BG69" s="80" t="str">
        <f>IF(AND(初始录入!$M$12="试卷",$A69&lt;&gt;"",BG$6&lt;&gt;""),成绩录入!DE73,"")</f>
        <v/>
      </c>
      <c r="BH69" s="80" t="str">
        <f>IF(AND(初始录入!$M$12="试卷",$A69&lt;&gt;"",BH$6&lt;&gt;""),成绩录入!DF73,"")</f>
        <v/>
      </c>
      <c r="BI69" s="80" t="str">
        <f>IF(AND(初始录入!$M$12="试卷",$A69&lt;&gt;"",BI$6&lt;&gt;""),成绩录入!DG73,"")</f>
        <v/>
      </c>
      <c r="BJ69" s="80" t="str">
        <f>IF(AND(初始录入!$M$12="试卷",$A69&lt;&gt;"",BJ$6&lt;&gt;""),成绩录入!DH73,"")</f>
        <v/>
      </c>
      <c r="BK69" s="80" t="str">
        <f>IF(AND(初始录入!$M$12="试卷",$A69&lt;&gt;"",BK$6&lt;&gt;""),成绩录入!DI73,"")</f>
        <v/>
      </c>
      <c r="BL69" s="80" t="str">
        <f>IF(AND(初始录入!$M$12="试卷",$A69&lt;&gt;"",BL$6&lt;&gt;""),成绩录入!DJ73,"")</f>
        <v/>
      </c>
      <c r="BM69" s="80" t="str">
        <f>IF(AND(初始录入!$M$12="试卷",$A69&lt;&gt;"",BM$6&lt;&gt;""),成绩录入!DK73,"")</f>
        <v/>
      </c>
      <c r="BN69" s="80" t="str">
        <f>IF(AND(初始录入!$M$12="试卷",$A69&lt;&gt;"",BN$6&lt;&gt;""),成绩录入!DL73,"")</f>
        <v/>
      </c>
      <c r="BO69" s="80" t="str">
        <f>IF(AND(初始录入!$M$12="试卷",$A69&lt;&gt;"",BO$6&lt;&gt;""),成绩录入!DM73,"")</f>
        <v/>
      </c>
      <c r="BP69" s="80" t="str">
        <f>IF(AND(初始录入!$M$12="试卷",$A69&lt;&gt;"",BP$6&lt;&gt;""),成绩录入!DN73,"")</f>
        <v/>
      </c>
      <c r="BQ69" s="80" t="str">
        <f>IF(AND(初始录入!$M$12="试卷",$A69&lt;&gt;"",BQ$6&lt;&gt;""),成绩录入!DO73,"")</f>
        <v/>
      </c>
      <c r="BR69" s="80" t="str">
        <f>IF(AND(初始录入!$M$12="试卷",$A69&lt;&gt;"",BR$6&lt;&gt;""),成绩录入!DP73,"")</f>
        <v/>
      </c>
      <c r="BS69" s="80" t="str">
        <f>IF(AND(初始录入!$M$12="试卷",$A69&lt;&gt;"",BS$6&lt;&gt;""),成绩录入!DQ73,"")</f>
        <v/>
      </c>
      <c r="BT69" s="80" t="str">
        <f>IF(AND(初始录入!$M$12="试卷",$A69&lt;&gt;"",BT$6&lt;&gt;""),成绩录入!DR73,"")</f>
        <v/>
      </c>
      <c r="BU69" s="80" t="str">
        <f>IF(AND(初始录入!$M$12="试卷",$A69&lt;&gt;"",BU$6&lt;&gt;""),成绩录入!DS73,"")</f>
        <v/>
      </c>
      <c r="BV69" s="80" t="str">
        <f>IF(AND(初始录入!$M$12="试卷",$A69&lt;&gt;"",BV$6&lt;&gt;""),成绩录入!DT73,"")</f>
        <v/>
      </c>
      <c r="BW69" s="80" t="str">
        <f>IF(AND(初始录入!$M$12="试卷",$A69&lt;&gt;"",BW$6&lt;&gt;""),成绩录入!DU73,"")</f>
        <v/>
      </c>
      <c r="BX69" s="80" t="str">
        <f>IF(AND(初始录入!$M$12="试卷",$A69&lt;&gt;"",BX$6&lt;&gt;""),成绩录入!DV73,"")</f>
        <v/>
      </c>
      <c r="BY69" s="80" t="str">
        <f>IF(AND(初始录入!$M$12="试卷",$A69&lt;&gt;"",BY$6&lt;&gt;""),成绩录入!DW73,"")</f>
        <v/>
      </c>
      <c r="BZ69" s="80" t="str">
        <f>IF(AND(初始录入!$M$12="试卷",$A69&lt;&gt;"",BZ$6&lt;&gt;""),成绩录入!DX73,"")</f>
        <v/>
      </c>
      <c r="CA69" s="80" t="str">
        <f>IF(AND(初始录入!$M$12="试卷",$A69&lt;&gt;"",CA$6&lt;&gt;""),成绩录入!DY73,"")</f>
        <v/>
      </c>
      <c r="CB69" s="80" t="str">
        <f>IF(AND(初始录入!$M$12="试卷",$A69&lt;&gt;"",CB$6&lt;&gt;""),成绩录入!DZ73,"")</f>
        <v/>
      </c>
      <c r="CC69" s="80" t="str">
        <f>IF(AND(初始录入!$M$12="试卷",$A69&lt;&gt;"",CC$6&lt;&gt;""),成绩录入!EA73,"")</f>
        <v/>
      </c>
      <c r="CD69" s="80" t="str">
        <f>IF(AND(初始录入!$M$12="试卷",$A69&lt;&gt;"",CD$6&lt;&gt;""),成绩录入!EB73,"")</f>
        <v/>
      </c>
      <c r="CE69" s="80" t="str">
        <f>IF(AND(初始录入!$M$12="试卷",$A69&lt;&gt;"",CE$6&lt;&gt;""),成绩录入!EC73,"")</f>
        <v/>
      </c>
      <c r="CF69" s="80" t="str">
        <f>IF(AND(初始录入!$M$12="试卷",$A69&lt;&gt;"",CF$6&lt;&gt;""),成绩录入!ED73,"")</f>
        <v/>
      </c>
      <c r="CG69" s="80" t="str">
        <f>IF(AND(初始录入!$M$12="试卷",$A69&lt;&gt;"",CG$6&lt;&gt;""),成绩录入!EE73,"")</f>
        <v/>
      </c>
      <c r="CH69" s="80" t="str">
        <f>IF(AND(初始录入!$M$12="试卷",$A69&lt;&gt;"",CH$6&lt;&gt;""),成绩录入!EF73,"")</f>
        <v/>
      </c>
      <c r="CI69" s="80" t="str">
        <f>IF(AND(初始录入!$M$12="试卷",$A69&lt;&gt;"",CI$6&lt;&gt;""),成绩录入!EG73,"")</f>
        <v/>
      </c>
      <c r="CJ69" s="80" t="str">
        <f>IF(AND(初始录入!$M$12="试卷",$A69&lt;&gt;"",CJ$6&lt;&gt;""),成绩录入!EH73,"")</f>
        <v/>
      </c>
      <c r="CK69" s="80" t="str">
        <f>IF(AND(初始录入!$M$12="试卷",$A69&lt;&gt;"",CK$6&lt;&gt;""),成绩录入!EI73,"")</f>
        <v/>
      </c>
      <c r="CL69" s="80" t="str">
        <f>IF(AND(初始录入!$M$12="试卷",$A69&lt;&gt;"",CL$6&lt;&gt;""),成绩录入!EJ73,"")</f>
        <v/>
      </c>
      <c r="CM69" s="80" t="str">
        <f>IF(AND(初始录入!$M$12="试卷",$A69&lt;&gt;"",CM$6&lt;&gt;""),成绩录入!EK73,"")</f>
        <v/>
      </c>
      <c r="CN69" s="80" t="str">
        <f>IF(AND(初始录入!$M$12="试卷",$A69&lt;&gt;"",CN$6&lt;&gt;""),成绩录入!EL73,"")</f>
        <v/>
      </c>
      <c r="CO69" s="80" t="str">
        <f>IF(AND(初始录入!$M$12="试卷",$A69&lt;&gt;"",CO$6&lt;&gt;""),成绩录入!EM73,"")</f>
        <v/>
      </c>
      <c r="CP69" s="80" t="str">
        <f>IF(AND(初始录入!$M$12="试卷",$A69&lt;&gt;"",CP$6&lt;&gt;""),成绩录入!EN73,"")</f>
        <v/>
      </c>
      <c r="CQ69" s="80" t="str">
        <f>IF(AND(初始录入!$M$12="试卷",$A69&lt;&gt;"",CQ$6&lt;&gt;""),成绩录入!EO73,"")</f>
        <v/>
      </c>
      <c r="CR69" s="80" t="str">
        <f>IF(AND(初始录入!$M$12="试卷",$A69&lt;&gt;"",CR$6&lt;&gt;""),成绩录入!EP73,"")</f>
        <v/>
      </c>
      <c r="CS69" s="80" t="str">
        <f>IF(AND(初始录入!$M$12="试卷",$A69&lt;&gt;"",CS$6&lt;&gt;""),成绩录入!EQ73,"")</f>
        <v/>
      </c>
      <c r="CT69" s="80" t="str">
        <f>IF(AND(初始录入!$M$12="试卷",$A69&lt;&gt;"",CT$6&lt;&gt;""),成绩录入!ER73,"")</f>
        <v/>
      </c>
      <c r="CU69" s="80" t="str">
        <f>IF(AND(初始录入!$M$12="试卷",$A69&lt;&gt;"",CU$6&lt;&gt;""),成绩录入!ES73,"")</f>
        <v/>
      </c>
      <c r="CV69" s="80" t="str">
        <f>IF(AND(初始录入!$M$12="试卷",$A69&lt;&gt;"",CV$6&lt;&gt;""),成绩录入!ET73,"")</f>
        <v/>
      </c>
      <c r="CW69" s="80" t="str">
        <f>IF(AND(初始录入!$M$12="试卷",$A69&lt;&gt;"",CW$6&lt;&gt;""),成绩录入!EU73,"")</f>
        <v/>
      </c>
      <c r="CX69" s="80" t="str">
        <f>IF(AND(初始录入!$M$12="试卷",$A69&lt;&gt;"",CX$6&lt;&gt;""),成绩录入!EV73,"")</f>
        <v/>
      </c>
      <c r="CY69" s="80" t="str">
        <f>IF(AND(初始录入!$M$12="试卷",$A69&lt;&gt;"",CY$6&lt;&gt;""),成绩录入!EW73,"")</f>
        <v/>
      </c>
      <c r="CZ69" s="80" t="str">
        <f>IF(AND(初始录入!$M$12="试卷",$A69&lt;&gt;"",CZ$6&lt;&gt;""),成绩录入!EX73,"")</f>
        <v/>
      </c>
    </row>
    <row r="70" ht="24.95" customHeight="1" spans="1:104">
      <c r="A70" s="80" t="str">
        <f>IF(初始录入!$M$12="试卷",初始录入!A76,"")</f>
        <v/>
      </c>
      <c r="B70" s="80" t="str">
        <f>IF(AND(初始录入!$M$12="试卷",$A70&lt;&gt;""),初始录入!B76,"")</f>
        <v/>
      </c>
      <c r="C70" s="80" t="str">
        <f>IF(AND(初始录入!$M$12="试卷",$A70&lt;&gt;""),初始录入!C76,"")</f>
        <v/>
      </c>
      <c r="D70" s="80" t="str">
        <f t="shared" si="0"/>
        <v/>
      </c>
      <c r="E70" s="80" t="str">
        <f>IF(AND(初始录入!$M$12="试卷",$A70&lt;&gt;"",E$6&lt;&gt;""),成绩录入!BC74,"")</f>
        <v/>
      </c>
      <c r="F70" s="80" t="str">
        <f>IF(AND(初始录入!$M$12="试卷",$A70&lt;&gt;"",F$6&lt;&gt;""),成绩录入!BD74,"")</f>
        <v/>
      </c>
      <c r="G70" s="80" t="str">
        <f>IF(AND(初始录入!$M$12="试卷",$A70&lt;&gt;"",G$6&lt;&gt;""),成绩录入!BE74,"")</f>
        <v/>
      </c>
      <c r="H70" s="80" t="str">
        <f>IF(AND(初始录入!$M$12="试卷",$A70&lt;&gt;"",H$6&lt;&gt;""),成绩录入!BF74,"")</f>
        <v/>
      </c>
      <c r="I70" s="80" t="str">
        <f>IF(AND(初始录入!$M$12="试卷",$A70&lt;&gt;"",I$6&lt;&gt;""),成绩录入!BG74,"")</f>
        <v/>
      </c>
      <c r="J70" s="80" t="str">
        <f>IF(AND(初始录入!$M$12="试卷",$A70&lt;&gt;"",J$6&lt;&gt;""),成绩录入!BH74,"")</f>
        <v/>
      </c>
      <c r="K70" s="80" t="str">
        <f>IF(AND(初始录入!$M$12="试卷",$A70&lt;&gt;"",K$6&lt;&gt;""),成绩录入!BI74,"")</f>
        <v/>
      </c>
      <c r="L70" s="80" t="str">
        <f>IF(AND(初始录入!$M$12="试卷",$A70&lt;&gt;"",L$6&lt;&gt;""),成绩录入!BJ74,"")</f>
        <v/>
      </c>
      <c r="M70" s="80" t="str">
        <f>IF(AND(初始录入!$M$12="试卷",$A70&lt;&gt;"",M$6&lt;&gt;""),成绩录入!BK74,"")</f>
        <v/>
      </c>
      <c r="N70" s="80" t="str">
        <f>IF(AND(初始录入!$M$12="试卷",$A70&lt;&gt;"",N$6&lt;&gt;""),成绩录入!BL74,"")</f>
        <v/>
      </c>
      <c r="O70" s="80" t="str">
        <f>IF(AND(初始录入!$M$12="试卷",$A70&lt;&gt;"",O$6&lt;&gt;""),成绩录入!BM74,"")</f>
        <v/>
      </c>
      <c r="P70" s="80" t="str">
        <f>IF(AND(初始录入!$M$12="试卷",$A70&lt;&gt;"",P$6&lt;&gt;""),成绩录入!BN74,"")</f>
        <v/>
      </c>
      <c r="Q70" s="80" t="str">
        <f>IF(AND(初始录入!$M$12="试卷",$A70&lt;&gt;"",Q$6&lt;&gt;""),成绩录入!BO74,"")</f>
        <v/>
      </c>
      <c r="R70" s="80" t="str">
        <f>IF(AND(初始录入!$M$12="试卷",$A70&lt;&gt;"",R$6&lt;&gt;""),成绩录入!BP74,"")</f>
        <v/>
      </c>
      <c r="S70" s="80" t="str">
        <f>IF(AND(初始录入!$M$12="试卷",$A70&lt;&gt;"",S$6&lt;&gt;""),成绩录入!BQ74,"")</f>
        <v/>
      </c>
      <c r="T70" s="80" t="str">
        <f>IF(AND(初始录入!$M$12="试卷",$A70&lt;&gt;"",T$6&lt;&gt;""),成绩录入!BR74,"")</f>
        <v/>
      </c>
      <c r="U70" s="80" t="str">
        <f>IF(AND(初始录入!$M$12="试卷",$A70&lt;&gt;"",U$6&lt;&gt;""),成绩录入!BS74,"")</f>
        <v/>
      </c>
      <c r="V70" s="80" t="str">
        <f>IF(AND(初始录入!$M$12="试卷",$A70&lt;&gt;"",V$6&lt;&gt;""),成绩录入!BT74,"")</f>
        <v/>
      </c>
      <c r="W70" s="80" t="str">
        <f>IF(AND(初始录入!$M$12="试卷",$A70&lt;&gt;"",W$6&lt;&gt;""),成绩录入!BU74,"")</f>
        <v/>
      </c>
      <c r="X70" s="80" t="str">
        <f>IF(AND(初始录入!$M$12="试卷",$A70&lt;&gt;"",X$6&lt;&gt;""),成绩录入!BV74,"")</f>
        <v/>
      </c>
      <c r="Y70" s="80" t="str">
        <f>IF(AND(初始录入!$M$12="试卷",$A70&lt;&gt;"",Y$6&lt;&gt;""),成绩录入!BW74,"")</f>
        <v/>
      </c>
      <c r="Z70" s="80" t="str">
        <f>IF(AND(初始录入!$M$12="试卷",$A70&lt;&gt;"",Z$6&lt;&gt;""),成绩录入!BX74,"")</f>
        <v/>
      </c>
      <c r="AA70" s="80" t="str">
        <f>IF(AND(初始录入!$M$12="试卷",$A70&lt;&gt;"",AA$6&lt;&gt;""),成绩录入!BY74,"")</f>
        <v/>
      </c>
      <c r="AB70" s="80" t="str">
        <f>IF(AND(初始录入!$M$12="试卷",$A70&lt;&gt;"",AB$6&lt;&gt;""),成绩录入!BZ74,"")</f>
        <v/>
      </c>
      <c r="AC70" s="80" t="str">
        <f>IF(AND(初始录入!$M$12="试卷",$A70&lt;&gt;"",AC$6&lt;&gt;""),成绩录入!CA74,"")</f>
        <v/>
      </c>
      <c r="AD70" s="80" t="str">
        <f>IF(AND(初始录入!$M$12="试卷",$A70&lt;&gt;"",AD$6&lt;&gt;""),成绩录入!CB74,"")</f>
        <v/>
      </c>
      <c r="AE70" s="80" t="str">
        <f>IF(AND(初始录入!$M$12="试卷",$A70&lt;&gt;"",AE$6&lt;&gt;""),成绩录入!CC74,"")</f>
        <v/>
      </c>
      <c r="AF70" s="80" t="str">
        <f>IF(AND(初始录入!$M$12="试卷",$A70&lt;&gt;"",AF$6&lt;&gt;""),成绩录入!CD74,"")</f>
        <v/>
      </c>
      <c r="AG70" s="80" t="str">
        <f>IF(AND(初始录入!$M$12="试卷",$A70&lt;&gt;"",AG$6&lt;&gt;""),成绩录入!CE74,"")</f>
        <v/>
      </c>
      <c r="AH70" s="80" t="str">
        <f>IF(AND(初始录入!$M$12="试卷",$A70&lt;&gt;"",AH$6&lt;&gt;""),成绩录入!CF74,"")</f>
        <v/>
      </c>
      <c r="AI70" s="80" t="str">
        <f>IF(AND(初始录入!$M$12="试卷",$A70&lt;&gt;"",AI$6&lt;&gt;""),成绩录入!CG74,"")</f>
        <v/>
      </c>
      <c r="AJ70" s="80" t="str">
        <f>IF(AND(初始录入!$M$12="试卷",$A70&lt;&gt;"",AJ$6&lt;&gt;""),成绩录入!CH74,"")</f>
        <v/>
      </c>
      <c r="AK70" s="80" t="str">
        <f>IF(AND(初始录入!$M$12="试卷",$A70&lt;&gt;"",AK$6&lt;&gt;""),成绩录入!CI74,"")</f>
        <v/>
      </c>
      <c r="AL70" s="80" t="str">
        <f>IF(AND(初始录入!$M$12="试卷",$A70&lt;&gt;"",AL$6&lt;&gt;""),成绩录入!CJ74,"")</f>
        <v/>
      </c>
      <c r="AM70" s="80" t="str">
        <f>IF(AND(初始录入!$M$12="试卷",$A70&lt;&gt;"",AM$6&lt;&gt;""),成绩录入!CK74,"")</f>
        <v/>
      </c>
      <c r="AN70" s="80" t="str">
        <f>IF(AND(初始录入!$M$12="试卷",$A70&lt;&gt;"",AN$6&lt;&gt;""),成绩录入!CL74,"")</f>
        <v/>
      </c>
      <c r="AO70" s="80" t="str">
        <f>IF(AND(初始录入!$M$12="试卷",$A70&lt;&gt;"",AO$6&lt;&gt;""),成绩录入!CM74,"")</f>
        <v/>
      </c>
      <c r="AP70" s="80" t="str">
        <f>IF(AND(初始录入!$M$12="试卷",$A70&lt;&gt;"",AP$6&lt;&gt;""),成绩录入!CN74,"")</f>
        <v/>
      </c>
      <c r="AQ70" s="80" t="str">
        <f>IF(AND(初始录入!$M$12="试卷",$A70&lt;&gt;"",AQ$6&lt;&gt;""),成绩录入!CO74,"")</f>
        <v/>
      </c>
      <c r="AR70" s="80" t="str">
        <f>IF(AND(初始录入!$M$12="试卷",$A70&lt;&gt;"",AR$6&lt;&gt;""),成绩录入!CP74,"")</f>
        <v/>
      </c>
      <c r="AS70" s="80" t="str">
        <f>IF(AND(初始录入!$M$12="试卷",$A70&lt;&gt;"",AS$6&lt;&gt;""),成绩录入!CQ74,"")</f>
        <v/>
      </c>
      <c r="AT70" s="80" t="str">
        <f>IF(AND(初始录入!$M$12="试卷",$A70&lt;&gt;"",AT$6&lt;&gt;""),成绩录入!CR74,"")</f>
        <v/>
      </c>
      <c r="AU70" s="80" t="str">
        <f>IF(AND(初始录入!$M$12="试卷",$A70&lt;&gt;"",AU$6&lt;&gt;""),成绩录入!CS74,"")</f>
        <v/>
      </c>
      <c r="AV70" s="80" t="str">
        <f>IF(AND(初始录入!$M$12="试卷",$A70&lt;&gt;"",AV$6&lt;&gt;""),成绩录入!CT74,"")</f>
        <v/>
      </c>
      <c r="AW70" s="80" t="str">
        <f>IF(AND(初始录入!$M$12="试卷",$A70&lt;&gt;"",AW$6&lt;&gt;""),成绩录入!CU74,"")</f>
        <v/>
      </c>
      <c r="AX70" s="80" t="str">
        <f>IF(AND(初始录入!$M$12="试卷",$A70&lt;&gt;"",AX$6&lt;&gt;""),成绩录入!CV74,"")</f>
        <v/>
      </c>
      <c r="AY70" s="80" t="str">
        <f>IF(AND(初始录入!$M$12="试卷",$A70&lt;&gt;"",AY$6&lt;&gt;""),成绩录入!CW74,"")</f>
        <v/>
      </c>
      <c r="AZ70" s="80" t="str">
        <f>IF(AND(初始录入!$M$12="试卷",$A70&lt;&gt;"",AZ$6&lt;&gt;""),成绩录入!CX74,"")</f>
        <v/>
      </c>
      <c r="BA70" s="80" t="str">
        <f>IF(AND(初始录入!$M$12="试卷",$A70&lt;&gt;"",BA$6&lt;&gt;""),成绩录入!CY74,"")</f>
        <v/>
      </c>
      <c r="BB70" s="80" t="str">
        <f>IF(AND(初始录入!$M$12="试卷",$A70&lt;&gt;"",BB$6&lt;&gt;""),成绩录入!CZ74,"")</f>
        <v/>
      </c>
      <c r="BC70" s="80" t="str">
        <f>IF(AND(初始录入!$M$12="试卷",$A70&lt;&gt;"",BC$6&lt;&gt;""),成绩录入!DA74,"")</f>
        <v/>
      </c>
      <c r="BD70" s="80" t="str">
        <f>IF(AND(初始录入!$M$12="试卷",$A70&lt;&gt;"",BD$6&lt;&gt;""),成绩录入!DB74,"")</f>
        <v/>
      </c>
      <c r="BE70" s="80" t="str">
        <f>IF(AND(初始录入!$M$12="试卷",$A70&lt;&gt;"",BE$6&lt;&gt;""),成绩录入!DC74,"")</f>
        <v/>
      </c>
      <c r="BF70" s="80" t="str">
        <f>IF(AND(初始录入!$M$12="试卷",$A70&lt;&gt;"",BF$6&lt;&gt;""),成绩录入!DD74,"")</f>
        <v/>
      </c>
      <c r="BG70" s="80" t="str">
        <f>IF(AND(初始录入!$M$12="试卷",$A70&lt;&gt;"",BG$6&lt;&gt;""),成绩录入!DE74,"")</f>
        <v/>
      </c>
      <c r="BH70" s="80" t="str">
        <f>IF(AND(初始录入!$M$12="试卷",$A70&lt;&gt;"",BH$6&lt;&gt;""),成绩录入!DF74,"")</f>
        <v/>
      </c>
      <c r="BI70" s="80" t="str">
        <f>IF(AND(初始录入!$M$12="试卷",$A70&lt;&gt;"",BI$6&lt;&gt;""),成绩录入!DG74,"")</f>
        <v/>
      </c>
      <c r="BJ70" s="80" t="str">
        <f>IF(AND(初始录入!$M$12="试卷",$A70&lt;&gt;"",BJ$6&lt;&gt;""),成绩录入!DH74,"")</f>
        <v/>
      </c>
      <c r="BK70" s="80" t="str">
        <f>IF(AND(初始录入!$M$12="试卷",$A70&lt;&gt;"",BK$6&lt;&gt;""),成绩录入!DI74,"")</f>
        <v/>
      </c>
      <c r="BL70" s="80" t="str">
        <f>IF(AND(初始录入!$M$12="试卷",$A70&lt;&gt;"",BL$6&lt;&gt;""),成绩录入!DJ74,"")</f>
        <v/>
      </c>
      <c r="BM70" s="80" t="str">
        <f>IF(AND(初始录入!$M$12="试卷",$A70&lt;&gt;"",BM$6&lt;&gt;""),成绩录入!DK74,"")</f>
        <v/>
      </c>
      <c r="BN70" s="80" t="str">
        <f>IF(AND(初始录入!$M$12="试卷",$A70&lt;&gt;"",BN$6&lt;&gt;""),成绩录入!DL74,"")</f>
        <v/>
      </c>
      <c r="BO70" s="80" t="str">
        <f>IF(AND(初始录入!$M$12="试卷",$A70&lt;&gt;"",BO$6&lt;&gt;""),成绩录入!DM74,"")</f>
        <v/>
      </c>
      <c r="BP70" s="80" t="str">
        <f>IF(AND(初始录入!$M$12="试卷",$A70&lt;&gt;"",BP$6&lt;&gt;""),成绩录入!DN74,"")</f>
        <v/>
      </c>
      <c r="BQ70" s="80" t="str">
        <f>IF(AND(初始录入!$M$12="试卷",$A70&lt;&gt;"",BQ$6&lt;&gt;""),成绩录入!DO74,"")</f>
        <v/>
      </c>
      <c r="BR70" s="80" t="str">
        <f>IF(AND(初始录入!$M$12="试卷",$A70&lt;&gt;"",BR$6&lt;&gt;""),成绩录入!DP74,"")</f>
        <v/>
      </c>
      <c r="BS70" s="80" t="str">
        <f>IF(AND(初始录入!$M$12="试卷",$A70&lt;&gt;"",BS$6&lt;&gt;""),成绩录入!DQ74,"")</f>
        <v/>
      </c>
      <c r="BT70" s="80" t="str">
        <f>IF(AND(初始录入!$M$12="试卷",$A70&lt;&gt;"",BT$6&lt;&gt;""),成绩录入!DR74,"")</f>
        <v/>
      </c>
      <c r="BU70" s="80" t="str">
        <f>IF(AND(初始录入!$M$12="试卷",$A70&lt;&gt;"",BU$6&lt;&gt;""),成绩录入!DS74,"")</f>
        <v/>
      </c>
      <c r="BV70" s="80" t="str">
        <f>IF(AND(初始录入!$M$12="试卷",$A70&lt;&gt;"",BV$6&lt;&gt;""),成绩录入!DT74,"")</f>
        <v/>
      </c>
      <c r="BW70" s="80" t="str">
        <f>IF(AND(初始录入!$M$12="试卷",$A70&lt;&gt;"",BW$6&lt;&gt;""),成绩录入!DU74,"")</f>
        <v/>
      </c>
      <c r="BX70" s="80" t="str">
        <f>IF(AND(初始录入!$M$12="试卷",$A70&lt;&gt;"",BX$6&lt;&gt;""),成绩录入!DV74,"")</f>
        <v/>
      </c>
      <c r="BY70" s="80" t="str">
        <f>IF(AND(初始录入!$M$12="试卷",$A70&lt;&gt;"",BY$6&lt;&gt;""),成绩录入!DW74,"")</f>
        <v/>
      </c>
      <c r="BZ70" s="80" t="str">
        <f>IF(AND(初始录入!$M$12="试卷",$A70&lt;&gt;"",BZ$6&lt;&gt;""),成绩录入!DX74,"")</f>
        <v/>
      </c>
      <c r="CA70" s="80" t="str">
        <f>IF(AND(初始录入!$M$12="试卷",$A70&lt;&gt;"",CA$6&lt;&gt;""),成绩录入!DY74,"")</f>
        <v/>
      </c>
      <c r="CB70" s="80" t="str">
        <f>IF(AND(初始录入!$M$12="试卷",$A70&lt;&gt;"",CB$6&lt;&gt;""),成绩录入!DZ74,"")</f>
        <v/>
      </c>
      <c r="CC70" s="80" t="str">
        <f>IF(AND(初始录入!$M$12="试卷",$A70&lt;&gt;"",CC$6&lt;&gt;""),成绩录入!EA74,"")</f>
        <v/>
      </c>
      <c r="CD70" s="80" t="str">
        <f>IF(AND(初始录入!$M$12="试卷",$A70&lt;&gt;"",CD$6&lt;&gt;""),成绩录入!EB74,"")</f>
        <v/>
      </c>
      <c r="CE70" s="80" t="str">
        <f>IF(AND(初始录入!$M$12="试卷",$A70&lt;&gt;"",CE$6&lt;&gt;""),成绩录入!EC74,"")</f>
        <v/>
      </c>
      <c r="CF70" s="80" t="str">
        <f>IF(AND(初始录入!$M$12="试卷",$A70&lt;&gt;"",CF$6&lt;&gt;""),成绩录入!ED74,"")</f>
        <v/>
      </c>
      <c r="CG70" s="80" t="str">
        <f>IF(AND(初始录入!$M$12="试卷",$A70&lt;&gt;"",CG$6&lt;&gt;""),成绩录入!EE74,"")</f>
        <v/>
      </c>
      <c r="CH70" s="80" t="str">
        <f>IF(AND(初始录入!$M$12="试卷",$A70&lt;&gt;"",CH$6&lt;&gt;""),成绩录入!EF74,"")</f>
        <v/>
      </c>
      <c r="CI70" s="80" t="str">
        <f>IF(AND(初始录入!$M$12="试卷",$A70&lt;&gt;"",CI$6&lt;&gt;""),成绩录入!EG74,"")</f>
        <v/>
      </c>
      <c r="CJ70" s="80" t="str">
        <f>IF(AND(初始录入!$M$12="试卷",$A70&lt;&gt;"",CJ$6&lt;&gt;""),成绩录入!EH74,"")</f>
        <v/>
      </c>
      <c r="CK70" s="80" t="str">
        <f>IF(AND(初始录入!$M$12="试卷",$A70&lt;&gt;"",CK$6&lt;&gt;""),成绩录入!EI74,"")</f>
        <v/>
      </c>
      <c r="CL70" s="80" t="str">
        <f>IF(AND(初始录入!$M$12="试卷",$A70&lt;&gt;"",CL$6&lt;&gt;""),成绩录入!EJ74,"")</f>
        <v/>
      </c>
      <c r="CM70" s="80" t="str">
        <f>IF(AND(初始录入!$M$12="试卷",$A70&lt;&gt;"",CM$6&lt;&gt;""),成绩录入!EK74,"")</f>
        <v/>
      </c>
      <c r="CN70" s="80" t="str">
        <f>IF(AND(初始录入!$M$12="试卷",$A70&lt;&gt;"",CN$6&lt;&gt;""),成绩录入!EL74,"")</f>
        <v/>
      </c>
      <c r="CO70" s="80" t="str">
        <f>IF(AND(初始录入!$M$12="试卷",$A70&lt;&gt;"",CO$6&lt;&gt;""),成绩录入!EM74,"")</f>
        <v/>
      </c>
      <c r="CP70" s="80" t="str">
        <f>IF(AND(初始录入!$M$12="试卷",$A70&lt;&gt;"",CP$6&lt;&gt;""),成绩录入!EN74,"")</f>
        <v/>
      </c>
      <c r="CQ70" s="80" t="str">
        <f>IF(AND(初始录入!$M$12="试卷",$A70&lt;&gt;"",CQ$6&lt;&gt;""),成绩录入!EO74,"")</f>
        <v/>
      </c>
      <c r="CR70" s="80" t="str">
        <f>IF(AND(初始录入!$M$12="试卷",$A70&lt;&gt;"",CR$6&lt;&gt;""),成绩录入!EP74,"")</f>
        <v/>
      </c>
      <c r="CS70" s="80" t="str">
        <f>IF(AND(初始录入!$M$12="试卷",$A70&lt;&gt;"",CS$6&lt;&gt;""),成绩录入!EQ74,"")</f>
        <v/>
      </c>
      <c r="CT70" s="80" t="str">
        <f>IF(AND(初始录入!$M$12="试卷",$A70&lt;&gt;"",CT$6&lt;&gt;""),成绩录入!ER74,"")</f>
        <v/>
      </c>
      <c r="CU70" s="80" t="str">
        <f>IF(AND(初始录入!$M$12="试卷",$A70&lt;&gt;"",CU$6&lt;&gt;""),成绩录入!ES74,"")</f>
        <v/>
      </c>
      <c r="CV70" s="80" t="str">
        <f>IF(AND(初始录入!$M$12="试卷",$A70&lt;&gt;"",CV$6&lt;&gt;""),成绩录入!ET74,"")</f>
        <v/>
      </c>
      <c r="CW70" s="80" t="str">
        <f>IF(AND(初始录入!$M$12="试卷",$A70&lt;&gt;"",CW$6&lt;&gt;""),成绩录入!EU74,"")</f>
        <v/>
      </c>
      <c r="CX70" s="80" t="str">
        <f>IF(AND(初始录入!$M$12="试卷",$A70&lt;&gt;"",CX$6&lt;&gt;""),成绩录入!EV74,"")</f>
        <v/>
      </c>
      <c r="CY70" s="80" t="str">
        <f>IF(AND(初始录入!$M$12="试卷",$A70&lt;&gt;"",CY$6&lt;&gt;""),成绩录入!EW74,"")</f>
        <v/>
      </c>
      <c r="CZ70" s="80" t="str">
        <f>IF(AND(初始录入!$M$12="试卷",$A70&lt;&gt;"",CZ$6&lt;&gt;""),成绩录入!EX74,"")</f>
        <v/>
      </c>
    </row>
    <row r="71" ht="24.95" customHeight="1" spans="1:104">
      <c r="A71" s="80" t="str">
        <f>IF(初始录入!$M$12="试卷",初始录入!A77,"")</f>
        <v/>
      </c>
      <c r="B71" s="80" t="str">
        <f>IF(AND(初始录入!$M$12="试卷",$A71&lt;&gt;""),初始录入!B77,"")</f>
        <v/>
      </c>
      <c r="C71" s="80" t="str">
        <f>IF(AND(初始录入!$M$12="试卷",$A71&lt;&gt;""),初始录入!C77,"")</f>
        <v/>
      </c>
      <c r="D71" s="80" t="str">
        <f t="shared" si="0"/>
        <v/>
      </c>
      <c r="E71" s="80" t="str">
        <f>IF(AND(初始录入!$M$12="试卷",$A71&lt;&gt;"",E$6&lt;&gt;""),成绩录入!BC75,"")</f>
        <v/>
      </c>
      <c r="F71" s="80" t="str">
        <f>IF(AND(初始录入!$M$12="试卷",$A71&lt;&gt;"",F$6&lt;&gt;""),成绩录入!BD75,"")</f>
        <v/>
      </c>
      <c r="G71" s="80" t="str">
        <f>IF(AND(初始录入!$M$12="试卷",$A71&lt;&gt;"",G$6&lt;&gt;""),成绩录入!BE75,"")</f>
        <v/>
      </c>
      <c r="H71" s="80" t="str">
        <f>IF(AND(初始录入!$M$12="试卷",$A71&lt;&gt;"",H$6&lt;&gt;""),成绩录入!BF75,"")</f>
        <v/>
      </c>
      <c r="I71" s="80" t="str">
        <f>IF(AND(初始录入!$M$12="试卷",$A71&lt;&gt;"",I$6&lt;&gt;""),成绩录入!BG75,"")</f>
        <v/>
      </c>
      <c r="J71" s="80" t="str">
        <f>IF(AND(初始录入!$M$12="试卷",$A71&lt;&gt;"",J$6&lt;&gt;""),成绩录入!BH75,"")</f>
        <v/>
      </c>
      <c r="K71" s="80" t="str">
        <f>IF(AND(初始录入!$M$12="试卷",$A71&lt;&gt;"",K$6&lt;&gt;""),成绩录入!BI75,"")</f>
        <v/>
      </c>
      <c r="L71" s="80" t="str">
        <f>IF(AND(初始录入!$M$12="试卷",$A71&lt;&gt;"",L$6&lt;&gt;""),成绩录入!BJ75,"")</f>
        <v/>
      </c>
      <c r="M71" s="80" t="str">
        <f>IF(AND(初始录入!$M$12="试卷",$A71&lt;&gt;"",M$6&lt;&gt;""),成绩录入!BK75,"")</f>
        <v/>
      </c>
      <c r="N71" s="80" t="str">
        <f>IF(AND(初始录入!$M$12="试卷",$A71&lt;&gt;"",N$6&lt;&gt;""),成绩录入!BL75,"")</f>
        <v/>
      </c>
      <c r="O71" s="80" t="str">
        <f>IF(AND(初始录入!$M$12="试卷",$A71&lt;&gt;"",O$6&lt;&gt;""),成绩录入!BM75,"")</f>
        <v/>
      </c>
      <c r="P71" s="80" t="str">
        <f>IF(AND(初始录入!$M$12="试卷",$A71&lt;&gt;"",P$6&lt;&gt;""),成绩录入!BN75,"")</f>
        <v/>
      </c>
      <c r="Q71" s="80" t="str">
        <f>IF(AND(初始录入!$M$12="试卷",$A71&lt;&gt;"",Q$6&lt;&gt;""),成绩录入!BO75,"")</f>
        <v/>
      </c>
      <c r="R71" s="80" t="str">
        <f>IF(AND(初始录入!$M$12="试卷",$A71&lt;&gt;"",R$6&lt;&gt;""),成绩录入!BP75,"")</f>
        <v/>
      </c>
      <c r="S71" s="80" t="str">
        <f>IF(AND(初始录入!$M$12="试卷",$A71&lt;&gt;"",S$6&lt;&gt;""),成绩录入!BQ75,"")</f>
        <v/>
      </c>
      <c r="T71" s="80" t="str">
        <f>IF(AND(初始录入!$M$12="试卷",$A71&lt;&gt;"",T$6&lt;&gt;""),成绩录入!BR75,"")</f>
        <v/>
      </c>
      <c r="U71" s="80" t="str">
        <f>IF(AND(初始录入!$M$12="试卷",$A71&lt;&gt;"",U$6&lt;&gt;""),成绩录入!BS75,"")</f>
        <v/>
      </c>
      <c r="V71" s="80" t="str">
        <f>IF(AND(初始录入!$M$12="试卷",$A71&lt;&gt;"",V$6&lt;&gt;""),成绩录入!BT75,"")</f>
        <v/>
      </c>
      <c r="W71" s="80" t="str">
        <f>IF(AND(初始录入!$M$12="试卷",$A71&lt;&gt;"",W$6&lt;&gt;""),成绩录入!BU75,"")</f>
        <v/>
      </c>
      <c r="X71" s="80" t="str">
        <f>IF(AND(初始录入!$M$12="试卷",$A71&lt;&gt;"",X$6&lt;&gt;""),成绩录入!BV75,"")</f>
        <v/>
      </c>
      <c r="Y71" s="80" t="str">
        <f>IF(AND(初始录入!$M$12="试卷",$A71&lt;&gt;"",Y$6&lt;&gt;""),成绩录入!BW75,"")</f>
        <v/>
      </c>
      <c r="Z71" s="80" t="str">
        <f>IF(AND(初始录入!$M$12="试卷",$A71&lt;&gt;"",Z$6&lt;&gt;""),成绩录入!BX75,"")</f>
        <v/>
      </c>
      <c r="AA71" s="80" t="str">
        <f>IF(AND(初始录入!$M$12="试卷",$A71&lt;&gt;"",AA$6&lt;&gt;""),成绩录入!BY75,"")</f>
        <v/>
      </c>
      <c r="AB71" s="80" t="str">
        <f>IF(AND(初始录入!$M$12="试卷",$A71&lt;&gt;"",AB$6&lt;&gt;""),成绩录入!BZ75,"")</f>
        <v/>
      </c>
      <c r="AC71" s="80" t="str">
        <f>IF(AND(初始录入!$M$12="试卷",$A71&lt;&gt;"",AC$6&lt;&gt;""),成绩录入!CA75,"")</f>
        <v/>
      </c>
      <c r="AD71" s="80" t="str">
        <f>IF(AND(初始录入!$M$12="试卷",$A71&lt;&gt;"",AD$6&lt;&gt;""),成绩录入!CB75,"")</f>
        <v/>
      </c>
      <c r="AE71" s="80" t="str">
        <f>IF(AND(初始录入!$M$12="试卷",$A71&lt;&gt;"",AE$6&lt;&gt;""),成绩录入!CC75,"")</f>
        <v/>
      </c>
      <c r="AF71" s="80" t="str">
        <f>IF(AND(初始录入!$M$12="试卷",$A71&lt;&gt;"",AF$6&lt;&gt;""),成绩录入!CD75,"")</f>
        <v/>
      </c>
      <c r="AG71" s="80" t="str">
        <f>IF(AND(初始录入!$M$12="试卷",$A71&lt;&gt;"",AG$6&lt;&gt;""),成绩录入!CE75,"")</f>
        <v/>
      </c>
      <c r="AH71" s="80" t="str">
        <f>IF(AND(初始录入!$M$12="试卷",$A71&lt;&gt;"",AH$6&lt;&gt;""),成绩录入!CF75,"")</f>
        <v/>
      </c>
      <c r="AI71" s="80" t="str">
        <f>IF(AND(初始录入!$M$12="试卷",$A71&lt;&gt;"",AI$6&lt;&gt;""),成绩录入!CG75,"")</f>
        <v/>
      </c>
      <c r="AJ71" s="80" t="str">
        <f>IF(AND(初始录入!$M$12="试卷",$A71&lt;&gt;"",AJ$6&lt;&gt;""),成绩录入!CH75,"")</f>
        <v/>
      </c>
      <c r="AK71" s="80" t="str">
        <f>IF(AND(初始录入!$M$12="试卷",$A71&lt;&gt;"",AK$6&lt;&gt;""),成绩录入!CI75,"")</f>
        <v/>
      </c>
      <c r="AL71" s="80" t="str">
        <f>IF(AND(初始录入!$M$12="试卷",$A71&lt;&gt;"",AL$6&lt;&gt;""),成绩录入!CJ75,"")</f>
        <v/>
      </c>
      <c r="AM71" s="80" t="str">
        <f>IF(AND(初始录入!$M$12="试卷",$A71&lt;&gt;"",AM$6&lt;&gt;""),成绩录入!CK75,"")</f>
        <v/>
      </c>
      <c r="AN71" s="80" t="str">
        <f>IF(AND(初始录入!$M$12="试卷",$A71&lt;&gt;"",AN$6&lt;&gt;""),成绩录入!CL75,"")</f>
        <v/>
      </c>
      <c r="AO71" s="80" t="str">
        <f>IF(AND(初始录入!$M$12="试卷",$A71&lt;&gt;"",AO$6&lt;&gt;""),成绩录入!CM75,"")</f>
        <v/>
      </c>
      <c r="AP71" s="80" t="str">
        <f>IF(AND(初始录入!$M$12="试卷",$A71&lt;&gt;"",AP$6&lt;&gt;""),成绩录入!CN75,"")</f>
        <v/>
      </c>
      <c r="AQ71" s="80" t="str">
        <f>IF(AND(初始录入!$M$12="试卷",$A71&lt;&gt;"",AQ$6&lt;&gt;""),成绩录入!CO75,"")</f>
        <v/>
      </c>
      <c r="AR71" s="80" t="str">
        <f>IF(AND(初始录入!$M$12="试卷",$A71&lt;&gt;"",AR$6&lt;&gt;""),成绩录入!CP75,"")</f>
        <v/>
      </c>
      <c r="AS71" s="80" t="str">
        <f>IF(AND(初始录入!$M$12="试卷",$A71&lt;&gt;"",AS$6&lt;&gt;""),成绩录入!CQ75,"")</f>
        <v/>
      </c>
      <c r="AT71" s="80" t="str">
        <f>IF(AND(初始录入!$M$12="试卷",$A71&lt;&gt;"",AT$6&lt;&gt;""),成绩录入!CR75,"")</f>
        <v/>
      </c>
      <c r="AU71" s="80" t="str">
        <f>IF(AND(初始录入!$M$12="试卷",$A71&lt;&gt;"",AU$6&lt;&gt;""),成绩录入!CS75,"")</f>
        <v/>
      </c>
      <c r="AV71" s="80" t="str">
        <f>IF(AND(初始录入!$M$12="试卷",$A71&lt;&gt;"",AV$6&lt;&gt;""),成绩录入!CT75,"")</f>
        <v/>
      </c>
      <c r="AW71" s="80" t="str">
        <f>IF(AND(初始录入!$M$12="试卷",$A71&lt;&gt;"",AW$6&lt;&gt;""),成绩录入!CU75,"")</f>
        <v/>
      </c>
      <c r="AX71" s="80" t="str">
        <f>IF(AND(初始录入!$M$12="试卷",$A71&lt;&gt;"",AX$6&lt;&gt;""),成绩录入!CV75,"")</f>
        <v/>
      </c>
      <c r="AY71" s="80" t="str">
        <f>IF(AND(初始录入!$M$12="试卷",$A71&lt;&gt;"",AY$6&lt;&gt;""),成绩录入!CW75,"")</f>
        <v/>
      </c>
      <c r="AZ71" s="80" t="str">
        <f>IF(AND(初始录入!$M$12="试卷",$A71&lt;&gt;"",AZ$6&lt;&gt;""),成绩录入!CX75,"")</f>
        <v/>
      </c>
      <c r="BA71" s="80" t="str">
        <f>IF(AND(初始录入!$M$12="试卷",$A71&lt;&gt;"",BA$6&lt;&gt;""),成绩录入!CY75,"")</f>
        <v/>
      </c>
      <c r="BB71" s="80" t="str">
        <f>IF(AND(初始录入!$M$12="试卷",$A71&lt;&gt;"",BB$6&lt;&gt;""),成绩录入!CZ75,"")</f>
        <v/>
      </c>
      <c r="BC71" s="80" t="str">
        <f>IF(AND(初始录入!$M$12="试卷",$A71&lt;&gt;"",BC$6&lt;&gt;""),成绩录入!DA75,"")</f>
        <v/>
      </c>
      <c r="BD71" s="80" t="str">
        <f>IF(AND(初始录入!$M$12="试卷",$A71&lt;&gt;"",BD$6&lt;&gt;""),成绩录入!DB75,"")</f>
        <v/>
      </c>
      <c r="BE71" s="80" t="str">
        <f>IF(AND(初始录入!$M$12="试卷",$A71&lt;&gt;"",BE$6&lt;&gt;""),成绩录入!DC75,"")</f>
        <v/>
      </c>
      <c r="BF71" s="80" t="str">
        <f>IF(AND(初始录入!$M$12="试卷",$A71&lt;&gt;"",BF$6&lt;&gt;""),成绩录入!DD75,"")</f>
        <v/>
      </c>
      <c r="BG71" s="80" t="str">
        <f>IF(AND(初始录入!$M$12="试卷",$A71&lt;&gt;"",BG$6&lt;&gt;""),成绩录入!DE75,"")</f>
        <v/>
      </c>
      <c r="BH71" s="80" t="str">
        <f>IF(AND(初始录入!$M$12="试卷",$A71&lt;&gt;"",BH$6&lt;&gt;""),成绩录入!DF75,"")</f>
        <v/>
      </c>
      <c r="BI71" s="80" t="str">
        <f>IF(AND(初始录入!$M$12="试卷",$A71&lt;&gt;"",BI$6&lt;&gt;""),成绩录入!DG75,"")</f>
        <v/>
      </c>
      <c r="BJ71" s="80" t="str">
        <f>IF(AND(初始录入!$M$12="试卷",$A71&lt;&gt;"",BJ$6&lt;&gt;""),成绩录入!DH75,"")</f>
        <v/>
      </c>
      <c r="BK71" s="80" t="str">
        <f>IF(AND(初始录入!$M$12="试卷",$A71&lt;&gt;"",BK$6&lt;&gt;""),成绩录入!DI75,"")</f>
        <v/>
      </c>
      <c r="BL71" s="80" t="str">
        <f>IF(AND(初始录入!$M$12="试卷",$A71&lt;&gt;"",BL$6&lt;&gt;""),成绩录入!DJ75,"")</f>
        <v/>
      </c>
      <c r="BM71" s="80" t="str">
        <f>IF(AND(初始录入!$M$12="试卷",$A71&lt;&gt;"",BM$6&lt;&gt;""),成绩录入!DK75,"")</f>
        <v/>
      </c>
      <c r="BN71" s="80" t="str">
        <f>IF(AND(初始录入!$M$12="试卷",$A71&lt;&gt;"",BN$6&lt;&gt;""),成绩录入!DL75,"")</f>
        <v/>
      </c>
      <c r="BO71" s="80" t="str">
        <f>IF(AND(初始录入!$M$12="试卷",$A71&lt;&gt;"",BO$6&lt;&gt;""),成绩录入!DM75,"")</f>
        <v/>
      </c>
      <c r="BP71" s="80" t="str">
        <f>IF(AND(初始录入!$M$12="试卷",$A71&lt;&gt;"",BP$6&lt;&gt;""),成绩录入!DN75,"")</f>
        <v/>
      </c>
      <c r="BQ71" s="80" t="str">
        <f>IF(AND(初始录入!$M$12="试卷",$A71&lt;&gt;"",BQ$6&lt;&gt;""),成绩录入!DO75,"")</f>
        <v/>
      </c>
      <c r="BR71" s="80" t="str">
        <f>IF(AND(初始录入!$M$12="试卷",$A71&lt;&gt;"",BR$6&lt;&gt;""),成绩录入!DP75,"")</f>
        <v/>
      </c>
      <c r="BS71" s="80" t="str">
        <f>IF(AND(初始录入!$M$12="试卷",$A71&lt;&gt;"",BS$6&lt;&gt;""),成绩录入!DQ75,"")</f>
        <v/>
      </c>
      <c r="BT71" s="80" t="str">
        <f>IF(AND(初始录入!$M$12="试卷",$A71&lt;&gt;"",BT$6&lt;&gt;""),成绩录入!DR75,"")</f>
        <v/>
      </c>
      <c r="BU71" s="80" t="str">
        <f>IF(AND(初始录入!$M$12="试卷",$A71&lt;&gt;"",BU$6&lt;&gt;""),成绩录入!DS75,"")</f>
        <v/>
      </c>
      <c r="BV71" s="80" t="str">
        <f>IF(AND(初始录入!$M$12="试卷",$A71&lt;&gt;"",BV$6&lt;&gt;""),成绩录入!DT75,"")</f>
        <v/>
      </c>
      <c r="BW71" s="80" t="str">
        <f>IF(AND(初始录入!$M$12="试卷",$A71&lt;&gt;"",BW$6&lt;&gt;""),成绩录入!DU75,"")</f>
        <v/>
      </c>
      <c r="BX71" s="80" t="str">
        <f>IF(AND(初始录入!$M$12="试卷",$A71&lt;&gt;"",BX$6&lt;&gt;""),成绩录入!DV75,"")</f>
        <v/>
      </c>
      <c r="BY71" s="80" t="str">
        <f>IF(AND(初始录入!$M$12="试卷",$A71&lt;&gt;"",BY$6&lt;&gt;""),成绩录入!DW75,"")</f>
        <v/>
      </c>
      <c r="BZ71" s="80" t="str">
        <f>IF(AND(初始录入!$M$12="试卷",$A71&lt;&gt;"",BZ$6&lt;&gt;""),成绩录入!DX75,"")</f>
        <v/>
      </c>
      <c r="CA71" s="80" t="str">
        <f>IF(AND(初始录入!$M$12="试卷",$A71&lt;&gt;"",CA$6&lt;&gt;""),成绩录入!DY75,"")</f>
        <v/>
      </c>
      <c r="CB71" s="80" t="str">
        <f>IF(AND(初始录入!$M$12="试卷",$A71&lt;&gt;"",CB$6&lt;&gt;""),成绩录入!DZ75,"")</f>
        <v/>
      </c>
      <c r="CC71" s="80" t="str">
        <f>IF(AND(初始录入!$M$12="试卷",$A71&lt;&gt;"",CC$6&lt;&gt;""),成绩录入!EA75,"")</f>
        <v/>
      </c>
      <c r="CD71" s="80" t="str">
        <f>IF(AND(初始录入!$M$12="试卷",$A71&lt;&gt;"",CD$6&lt;&gt;""),成绩录入!EB75,"")</f>
        <v/>
      </c>
      <c r="CE71" s="80" t="str">
        <f>IF(AND(初始录入!$M$12="试卷",$A71&lt;&gt;"",CE$6&lt;&gt;""),成绩录入!EC75,"")</f>
        <v/>
      </c>
      <c r="CF71" s="80" t="str">
        <f>IF(AND(初始录入!$M$12="试卷",$A71&lt;&gt;"",CF$6&lt;&gt;""),成绩录入!ED75,"")</f>
        <v/>
      </c>
      <c r="CG71" s="80" t="str">
        <f>IF(AND(初始录入!$M$12="试卷",$A71&lt;&gt;"",CG$6&lt;&gt;""),成绩录入!EE75,"")</f>
        <v/>
      </c>
      <c r="CH71" s="80" t="str">
        <f>IF(AND(初始录入!$M$12="试卷",$A71&lt;&gt;"",CH$6&lt;&gt;""),成绩录入!EF75,"")</f>
        <v/>
      </c>
      <c r="CI71" s="80" t="str">
        <f>IF(AND(初始录入!$M$12="试卷",$A71&lt;&gt;"",CI$6&lt;&gt;""),成绩录入!EG75,"")</f>
        <v/>
      </c>
      <c r="CJ71" s="80" t="str">
        <f>IF(AND(初始录入!$M$12="试卷",$A71&lt;&gt;"",CJ$6&lt;&gt;""),成绩录入!EH75,"")</f>
        <v/>
      </c>
      <c r="CK71" s="80" t="str">
        <f>IF(AND(初始录入!$M$12="试卷",$A71&lt;&gt;"",CK$6&lt;&gt;""),成绩录入!EI75,"")</f>
        <v/>
      </c>
      <c r="CL71" s="80" t="str">
        <f>IF(AND(初始录入!$M$12="试卷",$A71&lt;&gt;"",CL$6&lt;&gt;""),成绩录入!EJ75,"")</f>
        <v/>
      </c>
      <c r="CM71" s="80" t="str">
        <f>IF(AND(初始录入!$M$12="试卷",$A71&lt;&gt;"",CM$6&lt;&gt;""),成绩录入!EK75,"")</f>
        <v/>
      </c>
      <c r="CN71" s="80" t="str">
        <f>IF(AND(初始录入!$M$12="试卷",$A71&lt;&gt;"",CN$6&lt;&gt;""),成绩录入!EL75,"")</f>
        <v/>
      </c>
      <c r="CO71" s="80" t="str">
        <f>IF(AND(初始录入!$M$12="试卷",$A71&lt;&gt;"",CO$6&lt;&gt;""),成绩录入!EM75,"")</f>
        <v/>
      </c>
      <c r="CP71" s="80" t="str">
        <f>IF(AND(初始录入!$M$12="试卷",$A71&lt;&gt;"",CP$6&lt;&gt;""),成绩录入!EN75,"")</f>
        <v/>
      </c>
      <c r="CQ71" s="80" t="str">
        <f>IF(AND(初始录入!$M$12="试卷",$A71&lt;&gt;"",CQ$6&lt;&gt;""),成绩录入!EO75,"")</f>
        <v/>
      </c>
      <c r="CR71" s="80" t="str">
        <f>IF(AND(初始录入!$M$12="试卷",$A71&lt;&gt;"",CR$6&lt;&gt;""),成绩录入!EP75,"")</f>
        <v/>
      </c>
      <c r="CS71" s="80" t="str">
        <f>IF(AND(初始录入!$M$12="试卷",$A71&lt;&gt;"",CS$6&lt;&gt;""),成绩录入!EQ75,"")</f>
        <v/>
      </c>
      <c r="CT71" s="80" t="str">
        <f>IF(AND(初始录入!$M$12="试卷",$A71&lt;&gt;"",CT$6&lt;&gt;""),成绩录入!ER75,"")</f>
        <v/>
      </c>
      <c r="CU71" s="80" t="str">
        <f>IF(AND(初始录入!$M$12="试卷",$A71&lt;&gt;"",CU$6&lt;&gt;""),成绩录入!ES75,"")</f>
        <v/>
      </c>
      <c r="CV71" s="80" t="str">
        <f>IF(AND(初始录入!$M$12="试卷",$A71&lt;&gt;"",CV$6&lt;&gt;""),成绩录入!ET75,"")</f>
        <v/>
      </c>
      <c r="CW71" s="80" t="str">
        <f>IF(AND(初始录入!$M$12="试卷",$A71&lt;&gt;"",CW$6&lt;&gt;""),成绩录入!EU75,"")</f>
        <v/>
      </c>
      <c r="CX71" s="80" t="str">
        <f>IF(AND(初始录入!$M$12="试卷",$A71&lt;&gt;"",CX$6&lt;&gt;""),成绩录入!EV75,"")</f>
        <v/>
      </c>
      <c r="CY71" s="80" t="str">
        <f>IF(AND(初始录入!$M$12="试卷",$A71&lt;&gt;"",CY$6&lt;&gt;""),成绩录入!EW75,"")</f>
        <v/>
      </c>
      <c r="CZ71" s="80" t="str">
        <f>IF(AND(初始录入!$M$12="试卷",$A71&lt;&gt;"",CZ$6&lt;&gt;""),成绩录入!EX75,"")</f>
        <v/>
      </c>
    </row>
    <row r="72" ht="24.95" customHeight="1" spans="1:104">
      <c r="A72" s="80" t="str">
        <f>IF(初始录入!$M$12="试卷",初始录入!A78,"")</f>
        <v/>
      </c>
      <c r="B72" s="80" t="str">
        <f>IF(AND(初始录入!$M$12="试卷",$A72&lt;&gt;""),初始录入!B78,"")</f>
        <v/>
      </c>
      <c r="C72" s="80" t="str">
        <f>IF(AND(初始录入!$M$12="试卷",$A72&lt;&gt;""),初始录入!C78,"")</f>
        <v/>
      </c>
      <c r="D72" s="80" t="str">
        <f t="shared" ref="D72:D106" si="1">IF($A72&lt;&gt;"",IF($D$6&lt;&gt;"",SUM(E72:BL72),""),"")</f>
        <v/>
      </c>
      <c r="E72" s="80" t="str">
        <f>IF(AND(初始录入!$M$12="试卷",$A72&lt;&gt;"",E$6&lt;&gt;""),成绩录入!BC76,"")</f>
        <v/>
      </c>
      <c r="F72" s="80" t="str">
        <f>IF(AND(初始录入!$M$12="试卷",$A72&lt;&gt;"",F$6&lt;&gt;""),成绩录入!BD76,"")</f>
        <v/>
      </c>
      <c r="G72" s="80" t="str">
        <f>IF(AND(初始录入!$M$12="试卷",$A72&lt;&gt;"",G$6&lt;&gt;""),成绩录入!BE76,"")</f>
        <v/>
      </c>
      <c r="H72" s="80" t="str">
        <f>IF(AND(初始录入!$M$12="试卷",$A72&lt;&gt;"",H$6&lt;&gt;""),成绩录入!BF76,"")</f>
        <v/>
      </c>
      <c r="I72" s="80" t="str">
        <f>IF(AND(初始录入!$M$12="试卷",$A72&lt;&gt;"",I$6&lt;&gt;""),成绩录入!BG76,"")</f>
        <v/>
      </c>
      <c r="J72" s="80" t="str">
        <f>IF(AND(初始录入!$M$12="试卷",$A72&lt;&gt;"",J$6&lt;&gt;""),成绩录入!BH76,"")</f>
        <v/>
      </c>
      <c r="K72" s="80" t="str">
        <f>IF(AND(初始录入!$M$12="试卷",$A72&lt;&gt;"",K$6&lt;&gt;""),成绩录入!BI76,"")</f>
        <v/>
      </c>
      <c r="L72" s="80" t="str">
        <f>IF(AND(初始录入!$M$12="试卷",$A72&lt;&gt;"",L$6&lt;&gt;""),成绩录入!BJ76,"")</f>
        <v/>
      </c>
      <c r="M72" s="80" t="str">
        <f>IF(AND(初始录入!$M$12="试卷",$A72&lt;&gt;"",M$6&lt;&gt;""),成绩录入!BK76,"")</f>
        <v/>
      </c>
      <c r="N72" s="80" t="str">
        <f>IF(AND(初始录入!$M$12="试卷",$A72&lt;&gt;"",N$6&lt;&gt;""),成绩录入!BL76,"")</f>
        <v/>
      </c>
      <c r="O72" s="80" t="str">
        <f>IF(AND(初始录入!$M$12="试卷",$A72&lt;&gt;"",O$6&lt;&gt;""),成绩录入!BM76,"")</f>
        <v/>
      </c>
      <c r="P72" s="80" t="str">
        <f>IF(AND(初始录入!$M$12="试卷",$A72&lt;&gt;"",P$6&lt;&gt;""),成绩录入!BN76,"")</f>
        <v/>
      </c>
      <c r="Q72" s="80" t="str">
        <f>IF(AND(初始录入!$M$12="试卷",$A72&lt;&gt;"",Q$6&lt;&gt;""),成绩录入!BO76,"")</f>
        <v/>
      </c>
      <c r="R72" s="80" t="str">
        <f>IF(AND(初始录入!$M$12="试卷",$A72&lt;&gt;"",R$6&lt;&gt;""),成绩录入!BP76,"")</f>
        <v/>
      </c>
      <c r="S72" s="80" t="str">
        <f>IF(AND(初始录入!$M$12="试卷",$A72&lt;&gt;"",S$6&lt;&gt;""),成绩录入!BQ76,"")</f>
        <v/>
      </c>
      <c r="T72" s="80" t="str">
        <f>IF(AND(初始录入!$M$12="试卷",$A72&lt;&gt;"",T$6&lt;&gt;""),成绩录入!BR76,"")</f>
        <v/>
      </c>
      <c r="U72" s="80" t="str">
        <f>IF(AND(初始录入!$M$12="试卷",$A72&lt;&gt;"",U$6&lt;&gt;""),成绩录入!BS76,"")</f>
        <v/>
      </c>
      <c r="V72" s="80" t="str">
        <f>IF(AND(初始录入!$M$12="试卷",$A72&lt;&gt;"",V$6&lt;&gt;""),成绩录入!BT76,"")</f>
        <v/>
      </c>
      <c r="W72" s="80" t="str">
        <f>IF(AND(初始录入!$M$12="试卷",$A72&lt;&gt;"",W$6&lt;&gt;""),成绩录入!BU76,"")</f>
        <v/>
      </c>
      <c r="X72" s="80" t="str">
        <f>IF(AND(初始录入!$M$12="试卷",$A72&lt;&gt;"",X$6&lt;&gt;""),成绩录入!BV76,"")</f>
        <v/>
      </c>
      <c r="Y72" s="80" t="str">
        <f>IF(AND(初始录入!$M$12="试卷",$A72&lt;&gt;"",Y$6&lt;&gt;""),成绩录入!BW76,"")</f>
        <v/>
      </c>
      <c r="Z72" s="80" t="str">
        <f>IF(AND(初始录入!$M$12="试卷",$A72&lt;&gt;"",Z$6&lt;&gt;""),成绩录入!BX76,"")</f>
        <v/>
      </c>
      <c r="AA72" s="80" t="str">
        <f>IF(AND(初始录入!$M$12="试卷",$A72&lt;&gt;"",AA$6&lt;&gt;""),成绩录入!BY76,"")</f>
        <v/>
      </c>
      <c r="AB72" s="80" t="str">
        <f>IF(AND(初始录入!$M$12="试卷",$A72&lt;&gt;"",AB$6&lt;&gt;""),成绩录入!BZ76,"")</f>
        <v/>
      </c>
      <c r="AC72" s="80" t="str">
        <f>IF(AND(初始录入!$M$12="试卷",$A72&lt;&gt;"",AC$6&lt;&gt;""),成绩录入!CA76,"")</f>
        <v/>
      </c>
      <c r="AD72" s="80" t="str">
        <f>IF(AND(初始录入!$M$12="试卷",$A72&lt;&gt;"",AD$6&lt;&gt;""),成绩录入!CB76,"")</f>
        <v/>
      </c>
      <c r="AE72" s="80" t="str">
        <f>IF(AND(初始录入!$M$12="试卷",$A72&lt;&gt;"",AE$6&lt;&gt;""),成绩录入!CC76,"")</f>
        <v/>
      </c>
      <c r="AF72" s="80" t="str">
        <f>IF(AND(初始录入!$M$12="试卷",$A72&lt;&gt;"",AF$6&lt;&gt;""),成绩录入!CD76,"")</f>
        <v/>
      </c>
      <c r="AG72" s="80" t="str">
        <f>IF(AND(初始录入!$M$12="试卷",$A72&lt;&gt;"",AG$6&lt;&gt;""),成绩录入!CE76,"")</f>
        <v/>
      </c>
      <c r="AH72" s="80" t="str">
        <f>IF(AND(初始录入!$M$12="试卷",$A72&lt;&gt;"",AH$6&lt;&gt;""),成绩录入!CF76,"")</f>
        <v/>
      </c>
      <c r="AI72" s="80" t="str">
        <f>IF(AND(初始录入!$M$12="试卷",$A72&lt;&gt;"",AI$6&lt;&gt;""),成绩录入!CG76,"")</f>
        <v/>
      </c>
      <c r="AJ72" s="80" t="str">
        <f>IF(AND(初始录入!$M$12="试卷",$A72&lt;&gt;"",AJ$6&lt;&gt;""),成绩录入!CH76,"")</f>
        <v/>
      </c>
      <c r="AK72" s="80" t="str">
        <f>IF(AND(初始录入!$M$12="试卷",$A72&lt;&gt;"",AK$6&lt;&gt;""),成绩录入!CI76,"")</f>
        <v/>
      </c>
      <c r="AL72" s="80" t="str">
        <f>IF(AND(初始录入!$M$12="试卷",$A72&lt;&gt;"",AL$6&lt;&gt;""),成绩录入!CJ76,"")</f>
        <v/>
      </c>
      <c r="AM72" s="80" t="str">
        <f>IF(AND(初始录入!$M$12="试卷",$A72&lt;&gt;"",AM$6&lt;&gt;""),成绩录入!CK76,"")</f>
        <v/>
      </c>
      <c r="AN72" s="80" t="str">
        <f>IF(AND(初始录入!$M$12="试卷",$A72&lt;&gt;"",AN$6&lt;&gt;""),成绩录入!CL76,"")</f>
        <v/>
      </c>
      <c r="AO72" s="80" t="str">
        <f>IF(AND(初始录入!$M$12="试卷",$A72&lt;&gt;"",AO$6&lt;&gt;""),成绩录入!CM76,"")</f>
        <v/>
      </c>
      <c r="AP72" s="80" t="str">
        <f>IF(AND(初始录入!$M$12="试卷",$A72&lt;&gt;"",AP$6&lt;&gt;""),成绩录入!CN76,"")</f>
        <v/>
      </c>
      <c r="AQ72" s="80" t="str">
        <f>IF(AND(初始录入!$M$12="试卷",$A72&lt;&gt;"",AQ$6&lt;&gt;""),成绩录入!CO76,"")</f>
        <v/>
      </c>
      <c r="AR72" s="80" t="str">
        <f>IF(AND(初始录入!$M$12="试卷",$A72&lt;&gt;"",AR$6&lt;&gt;""),成绩录入!CP76,"")</f>
        <v/>
      </c>
      <c r="AS72" s="80" t="str">
        <f>IF(AND(初始录入!$M$12="试卷",$A72&lt;&gt;"",AS$6&lt;&gt;""),成绩录入!CQ76,"")</f>
        <v/>
      </c>
      <c r="AT72" s="80" t="str">
        <f>IF(AND(初始录入!$M$12="试卷",$A72&lt;&gt;"",AT$6&lt;&gt;""),成绩录入!CR76,"")</f>
        <v/>
      </c>
      <c r="AU72" s="80" t="str">
        <f>IF(AND(初始录入!$M$12="试卷",$A72&lt;&gt;"",AU$6&lt;&gt;""),成绩录入!CS76,"")</f>
        <v/>
      </c>
      <c r="AV72" s="80" t="str">
        <f>IF(AND(初始录入!$M$12="试卷",$A72&lt;&gt;"",AV$6&lt;&gt;""),成绩录入!CT76,"")</f>
        <v/>
      </c>
      <c r="AW72" s="80" t="str">
        <f>IF(AND(初始录入!$M$12="试卷",$A72&lt;&gt;"",AW$6&lt;&gt;""),成绩录入!CU76,"")</f>
        <v/>
      </c>
      <c r="AX72" s="80" t="str">
        <f>IF(AND(初始录入!$M$12="试卷",$A72&lt;&gt;"",AX$6&lt;&gt;""),成绩录入!CV76,"")</f>
        <v/>
      </c>
      <c r="AY72" s="80" t="str">
        <f>IF(AND(初始录入!$M$12="试卷",$A72&lt;&gt;"",AY$6&lt;&gt;""),成绩录入!CW76,"")</f>
        <v/>
      </c>
      <c r="AZ72" s="80" t="str">
        <f>IF(AND(初始录入!$M$12="试卷",$A72&lt;&gt;"",AZ$6&lt;&gt;""),成绩录入!CX76,"")</f>
        <v/>
      </c>
      <c r="BA72" s="80" t="str">
        <f>IF(AND(初始录入!$M$12="试卷",$A72&lt;&gt;"",BA$6&lt;&gt;""),成绩录入!CY76,"")</f>
        <v/>
      </c>
      <c r="BB72" s="80" t="str">
        <f>IF(AND(初始录入!$M$12="试卷",$A72&lt;&gt;"",BB$6&lt;&gt;""),成绩录入!CZ76,"")</f>
        <v/>
      </c>
      <c r="BC72" s="80" t="str">
        <f>IF(AND(初始录入!$M$12="试卷",$A72&lt;&gt;"",BC$6&lt;&gt;""),成绩录入!DA76,"")</f>
        <v/>
      </c>
      <c r="BD72" s="80" t="str">
        <f>IF(AND(初始录入!$M$12="试卷",$A72&lt;&gt;"",BD$6&lt;&gt;""),成绩录入!DB76,"")</f>
        <v/>
      </c>
      <c r="BE72" s="80" t="str">
        <f>IF(AND(初始录入!$M$12="试卷",$A72&lt;&gt;"",BE$6&lt;&gt;""),成绩录入!DC76,"")</f>
        <v/>
      </c>
      <c r="BF72" s="80" t="str">
        <f>IF(AND(初始录入!$M$12="试卷",$A72&lt;&gt;"",BF$6&lt;&gt;""),成绩录入!DD76,"")</f>
        <v/>
      </c>
      <c r="BG72" s="80" t="str">
        <f>IF(AND(初始录入!$M$12="试卷",$A72&lt;&gt;"",BG$6&lt;&gt;""),成绩录入!DE76,"")</f>
        <v/>
      </c>
      <c r="BH72" s="80" t="str">
        <f>IF(AND(初始录入!$M$12="试卷",$A72&lt;&gt;"",BH$6&lt;&gt;""),成绩录入!DF76,"")</f>
        <v/>
      </c>
      <c r="BI72" s="80" t="str">
        <f>IF(AND(初始录入!$M$12="试卷",$A72&lt;&gt;"",BI$6&lt;&gt;""),成绩录入!DG76,"")</f>
        <v/>
      </c>
      <c r="BJ72" s="80" t="str">
        <f>IF(AND(初始录入!$M$12="试卷",$A72&lt;&gt;"",BJ$6&lt;&gt;""),成绩录入!DH76,"")</f>
        <v/>
      </c>
      <c r="BK72" s="80" t="str">
        <f>IF(AND(初始录入!$M$12="试卷",$A72&lt;&gt;"",BK$6&lt;&gt;""),成绩录入!DI76,"")</f>
        <v/>
      </c>
      <c r="BL72" s="80" t="str">
        <f>IF(AND(初始录入!$M$12="试卷",$A72&lt;&gt;"",BL$6&lt;&gt;""),成绩录入!DJ76,"")</f>
        <v/>
      </c>
      <c r="BM72" s="80" t="str">
        <f>IF(AND(初始录入!$M$12="试卷",$A72&lt;&gt;"",BM$6&lt;&gt;""),成绩录入!DK76,"")</f>
        <v/>
      </c>
      <c r="BN72" s="80" t="str">
        <f>IF(AND(初始录入!$M$12="试卷",$A72&lt;&gt;"",BN$6&lt;&gt;""),成绩录入!DL76,"")</f>
        <v/>
      </c>
      <c r="BO72" s="80" t="str">
        <f>IF(AND(初始录入!$M$12="试卷",$A72&lt;&gt;"",BO$6&lt;&gt;""),成绩录入!DM76,"")</f>
        <v/>
      </c>
      <c r="BP72" s="80" t="str">
        <f>IF(AND(初始录入!$M$12="试卷",$A72&lt;&gt;"",BP$6&lt;&gt;""),成绩录入!DN76,"")</f>
        <v/>
      </c>
      <c r="BQ72" s="80" t="str">
        <f>IF(AND(初始录入!$M$12="试卷",$A72&lt;&gt;"",BQ$6&lt;&gt;""),成绩录入!DO76,"")</f>
        <v/>
      </c>
      <c r="BR72" s="80" t="str">
        <f>IF(AND(初始录入!$M$12="试卷",$A72&lt;&gt;"",BR$6&lt;&gt;""),成绩录入!DP76,"")</f>
        <v/>
      </c>
      <c r="BS72" s="80" t="str">
        <f>IF(AND(初始录入!$M$12="试卷",$A72&lt;&gt;"",BS$6&lt;&gt;""),成绩录入!DQ76,"")</f>
        <v/>
      </c>
      <c r="BT72" s="80" t="str">
        <f>IF(AND(初始录入!$M$12="试卷",$A72&lt;&gt;"",BT$6&lt;&gt;""),成绩录入!DR76,"")</f>
        <v/>
      </c>
      <c r="BU72" s="80" t="str">
        <f>IF(AND(初始录入!$M$12="试卷",$A72&lt;&gt;"",BU$6&lt;&gt;""),成绩录入!DS76,"")</f>
        <v/>
      </c>
      <c r="BV72" s="80" t="str">
        <f>IF(AND(初始录入!$M$12="试卷",$A72&lt;&gt;"",BV$6&lt;&gt;""),成绩录入!DT76,"")</f>
        <v/>
      </c>
      <c r="BW72" s="80" t="str">
        <f>IF(AND(初始录入!$M$12="试卷",$A72&lt;&gt;"",BW$6&lt;&gt;""),成绩录入!DU76,"")</f>
        <v/>
      </c>
      <c r="BX72" s="80" t="str">
        <f>IF(AND(初始录入!$M$12="试卷",$A72&lt;&gt;"",BX$6&lt;&gt;""),成绩录入!DV76,"")</f>
        <v/>
      </c>
      <c r="BY72" s="80" t="str">
        <f>IF(AND(初始录入!$M$12="试卷",$A72&lt;&gt;"",BY$6&lt;&gt;""),成绩录入!DW76,"")</f>
        <v/>
      </c>
      <c r="BZ72" s="80" t="str">
        <f>IF(AND(初始录入!$M$12="试卷",$A72&lt;&gt;"",BZ$6&lt;&gt;""),成绩录入!DX76,"")</f>
        <v/>
      </c>
      <c r="CA72" s="80" t="str">
        <f>IF(AND(初始录入!$M$12="试卷",$A72&lt;&gt;"",CA$6&lt;&gt;""),成绩录入!DY76,"")</f>
        <v/>
      </c>
      <c r="CB72" s="80" t="str">
        <f>IF(AND(初始录入!$M$12="试卷",$A72&lt;&gt;"",CB$6&lt;&gt;""),成绩录入!DZ76,"")</f>
        <v/>
      </c>
      <c r="CC72" s="80" t="str">
        <f>IF(AND(初始录入!$M$12="试卷",$A72&lt;&gt;"",CC$6&lt;&gt;""),成绩录入!EA76,"")</f>
        <v/>
      </c>
      <c r="CD72" s="80" t="str">
        <f>IF(AND(初始录入!$M$12="试卷",$A72&lt;&gt;"",CD$6&lt;&gt;""),成绩录入!EB76,"")</f>
        <v/>
      </c>
      <c r="CE72" s="80" t="str">
        <f>IF(AND(初始录入!$M$12="试卷",$A72&lt;&gt;"",CE$6&lt;&gt;""),成绩录入!EC76,"")</f>
        <v/>
      </c>
      <c r="CF72" s="80" t="str">
        <f>IF(AND(初始录入!$M$12="试卷",$A72&lt;&gt;"",CF$6&lt;&gt;""),成绩录入!ED76,"")</f>
        <v/>
      </c>
      <c r="CG72" s="80" t="str">
        <f>IF(AND(初始录入!$M$12="试卷",$A72&lt;&gt;"",CG$6&lt;&gt;""),成绩录入!EE76,"")</f>
        <v/>
      </c>
      <c r="CH72" s="80" t="str">
        <f>IF(AND(初始录入!$M$12="试卷",$A72&lt;&gt;"",CH$6&lt;&gt;""),成绩录入!EF76,"")</f>
        <v/>
      </c>
      <c r="CI72" s="80" t="str">
        <f>IF(AND(初始录入!$M$12="试卷",$A72&lt;&gt;"",CI$6&lt;&gt;""),成绩录入!EG76,"")</f>
        <v/>
      </c>
      <c r="CJ72" s="80" t="str">
        <f>IF(AND(初始录入!$M$12="试卷",$A72&lt;&gt;"",CJ$6&lt;&gt;""),成绩录入!EH76,"")</f>
        <v/>
      </c>
      <c r="CK72" s="80" t="str">
        <f>IF(AND(初始录入!$M$12="试卷",$A72&lt;&gt;"",CK$6&lt;&gt;""),成绩录入!EI76,"")</f>
        <v/>
      </c>
      <c r="CL72" s="80" t="str">
        <f>IF(AND(初始录入!$M$12="试卷",$A72&lt;&gt;"",CL$6&lt;&gt;""),成绩录入!EJ76,"")</f>
        <v/>
      </c>
      <c r="CM72" s="80" t="str">
        <f>IF(AND(初始录入!$M$12="试卷",$A72&lt;&gt;"",CM$6&lt;&gt;""),成绩录入!EK76,"")</f>
        <v/>
      </c>
      <c r="CN72" s="80" t="str">
        <f>IF(AND(初始录入!$M$12="试卷",$A72&lt;&gt;"",CN$6&lt;&gt;""),成绩录入!EL76,"")</f>
        <v/>
      </c>
      <c r="CO72" s="80" t="str">
        <f>IF(AND(初始录入!$M$12="试卷",$A72&lt;&gt;"",CO$6&lt;&gt;""),成绩录入!EM76,"")</f>
        <v/>
      </c>
      <c r="CP72" s="80" t="str">
        <f>IF(AND(初始录入!$M$12="试卷",$A72&lt;&gt;"",CP$6&lt;&gt;""),成绩录入!EN76,"")</f>
        <v/>
      </c>
      <c r="CQ72" s="80" t="str">
        <f>IF(AND(初始录入!$M$12="试卷",$A72&lt;&gt;"",CQ$6&lt;&gt;""),成绩录入!EO76,"")</f>
        <v/>
      </c>
      <c r="CR72" s="80" t="str">
        <f>IF(AND(初始录入!$M$12="试卷",$A72&lt;&gt;"",CR$6&lt;&gt;""),成绩录入!EP76,"")</f>
        <v/>
      </c>
      <c r="CS72" s="80" t="str">
        <f>IF(AND(初始录入!$M$12="试卷",$A72&lt;&gt;"",CS$6&lt;&gt;""),成绩录入!EQ76,"")</f>
        <v/>
      </c>
      <c r="CT72" s="80" t="str">
        <f>IF(AND(初始录入!$M$12="试卷",$A72&lt;&gt;"",CT$6&lt;&gt;""),成绩录入!ER76,"")</f>
        <v/>
      </c>
      <c r="CU72" s="80" t="str">
        <f>IF(AND(初始录入!$M$12="试卷",$A72&lt;&gt;"",CU$6&lt;&gt;""),成绩录入!ES76,"")</f>
        <v/>
      </c>
      <c r="CV72" s="80" t="str">
        <f>IF(AND(初始录入!$M$12="试卷",$A72&lt;&gt;"",CV$6&lt;&gt;""),成绩录入!ET76,"")</f>
        <v/>
      </c>
      <c r="CW72" s="80" t="str">
        <f>IF(AND(初始录入!$M$12="试卷",$A72&lt;&gt;"",CW$6&lt;&gt;""),成绩录入!EU76,"")</f>
        <v/>
      </c>
      <c r="CX72" s="80" t="str">
        <f>IF(AND(初始录入!$M$12="试卷",$A72&lt;&gt;"",CX$6&lt;&gt;""),成绩录入!EV76,"")</f>
        <v/>
      </c>
      <c r="CY72" s="80" t="str">
        <f>IF(AND(初始录入!$M$12="试卷",$A72&lt;&gt;"",CY$6&lt;&gt;""),成绩录入!EW76,"")</f>
        <v/>
      </c>
      <c r="CZ72" s="80" t="str">
        <f>IF(AND(初始录入!$M$12="试卷",$A72&lt;&gt;"",CZ$6&lt;&gt;""),成绩录入!EX76,"")</f>
        <v/>
      </c>
    </row>
    <row r="73" ht="24.95" customHeight="1" spans="1:104">
      <c r="A73" s="80" t="str">
        <f>IF(初始录入!$M$12="试卷",初始录入!A79,"")</f>
        <v/>
      </c>
      <c r="B73" s="80" t="str">
        <f>IF(AND(初始录入!$M$12="试卷",$A73&lt;&gt;""),初始录入!B79,"")</f>
        <v/>
      </c>
      <c r="C73" s="80" t="str">
        <f>IF(AND(初始录入!$M$12="试卷",$A73&lt;&gt;""),初始录入!C79,"")</f>
        <v/>
      </c>
      <c r="D73" s="80" t="str">
        <f t="shared" si="1"/>
        <v/>
      </c>
      <c r="E73" s="80" t="str">
        <f>IF(AND(初始录入!$M$12="试卷",$A73&lt;&gt;"",E$6&lt;&gt;""),成绩录入!BC77,"")</f>
        <v/>
      </c>
      <c r="F73" s="80" t="str">
        <f>IF(AND(初始录入!$M$12="试卷",$A73&lt;&gt;"",F$6&lt;&gt;""),成绩录入!BD77,"")</f>
        <v/>
      </c>
      <c r="G73" s="80" t="str">
        <f>IF(AND(初始录入!$M$12="试卷",$A73&lt;&gt;"",G$6&lt;&gt;""),成绩录入!BE77,"")</f>
        <v/>
      </c>
      <c r="H73" s="80" t="str">
        <f>IF(AND(初始录入!$M$12="试卷",$A73&lt;&gt;"",H$6&lt;&gt;""),成绩录入!BF77,"")</f>
        <v/>
      </c>
      <c r="I73" s="80" t="str">
        <f>IF(AND(初始录入!$M$12="试卷",$A73&lt;&gt;"",I$6&lt;&gt;""),成绩录入!BG77,"")</f>
        <v/>
      </c>
      <c r="J73" s="80" t="str">
        <f>IF(AND(初始录入!$M$12="试卷",$A73&lt;&gt;"",J$6&lt;&gt;""),成绩录入!BH77,"")</f>
        <v/>
      </c>
      <c r="K73" s="80" t="str">
        <f>IF(AND(初始录入!$M$12="试卷",$A73&lt;&gt;"",K$6&lt;&gt;""),成绩录入!BI77,"")</f>
        <v/>
      </c>
      <c r="L73" s="80" t="str">
        <f>IF(AND(初始录入!$M$12="试卷",$A73&lt;&gt;"",L$6&lt;&gt;""),成绩录入!BJ77,"")</f>
        <v/>
      </c>
      <c r="M73" s="80" t="str">
        <f>IF(AND(初始录入!$M$12="试卷",$A73&lt;&gt;"",M$6&lt;&gt;""),成绩录入!BK77,"")</f>
        <v/>
      </c>
      <c r="N73" s="80" t="str">
        <f>IF(AND(初始录入!$M$12="试卷",$A73&lt;&gt;"",N$6&lt;&gt;""),成绩录入!BL77,"")</f>
        <v/>
      </c>
      <c r="O73" s="80" t="str">
        <f>IF(AND(初始录入!$M$12="试卷",$A73&lt;&gt;"",O$6&lt;&gt;""),成绩录入!BM77,"")</f>
        <v/>
      </c>
      <c r="P73" s="80" t="str">
        <f>IF(AND(初始录入!$M$12="试卷",$A73&lt;&gt;"",P$6&lt;&gt;""),成绩录入!BN77,"")</f>
        <v/>
      </c>
      <c r="Q73" s="80" t="str">
        <f>IF(AND(初始录入!$M$12="试卷",$A73&lt;&gt;"",Q$6&lt;&gt;""),成绩录入!BO77,"")</f>
        <v/>
      </c>
      <c r="R73" s="80" t="str">
        <f>IF(AND(初始录入!$M$12="试卷",$A73&lt;&gt;"",R$6&lt;&gt;""),成绩录入!BP77,"")</f>
        <v/>
      </c>
      <c r="S73" s="80" t="str">
        <f>IF(AND(初始录入!$M$12="试卷",$A73&lt;&gt;"",S$6&lt;&gt;""),成绩录入!BQ77,"")</f>
        <v/>
      </c>
      <c r="T73" s="80" t="str">
        <f>IF(AND(初始录入!$M$12="试卷",$A73&lt;&gt;"",T$6&lt;&gt;""),成绩录入!BR77,"")</f>
        <v/>
      </c>
      <c r="U73" s="80" t="str">
        <f>IF(AND(初始录入!$M$12="试卷",$A73&lt;&gt;"",U$6&lt;&gt;""),成绩录入!BS77,"")</f>
        <v/>
      </c>
      <c r="V73" s="80" t="str">
        <f>IF(AND(初始录入!$M$12="试卷",$A73&lt;&gt;"",V$6&lt;&gt;""),成绩录入!BT77,"")</f>
        <v/>
      </c>
      <c r="W73" s="80" t="str">
        <f>IF(AND(初始录入!$M$12="试卷",$A73&lt;&gt;"",W$6&lt;&gt;""),成绩录入!BU77,"")</f>
        <v/>
      </c>
      <c r="X73" s="80" t="str">
        <f>IF(AND(初始录入!$M$12="试卷",$A73&lt;&gt;"",X$6&lt;&gt;""),成绩录入!BV77,"")</f>
        <v/>
      </c>
      <c r="Y73" s="80" t="str">
        <f>IF(AND(初始录入!$M$12="试卷",$A73&lt;&gt;"",Y$6&lt;&gt;""),成绩录入!BW77,"")</f>
        <v/>
      </c>
      <c r="Z73" s="80" t="str">
        <f>IF(AND(初始录入!$M$12="试卷",$A73&lt;&gt;"",Z$6&lt;&gt;""),成绩录入!BX77,"")</f>
        <v/>
      </c>
      <c r="AA73" s="80" t="str">
        <f>IF(AND(初始录入!$M$12="试卷",$A73&lt;&gt;"",AA$6&lt;&gt;""),成绩录入!BY77,"")</f>
        <v/>
      </c>
      <c r="AB73" s="80" t="str">
        <f>IF(AND(初始录入!$M$12="试卷",$A73&lt;&gt;"",AB$6&lt;&gt;""),成绩录入!BZ77,"")</f>
        <v/>
      </c>
      <c r="AC73" s="80" t="str">
        <f>IF(AND(初始录入!$M$12="试卷",$A73&lt;&gt;"",AC$6&lt;&gt;""),成绩录入!CA77,"")</f>
        <v/>
      </c>
      <c r="AD73" s="80" t="str">
        <f>IF(AND(初始录入!$M$12="试卷",$A73&lt;&gt;"",AD$6&lt;&gt;""),成绩录入!CB77,"")</f>
        <v/>
      </c>
      <c r="AE73" s="80" t="str">
        <f>IF(AND(初始录入!$M$12="试卷",$A73&lt;&gt;"",AE$6&lt;&gt;""),成绩录入!CC77,"")</f>
        <v/>
      </c>
      <c r="AF73" s="80" t="str">
        <f>IF(AND(初始录入!$M$12="试卷",$A73&lt;&gt;"",AF$6&lt;&gt;""),成绩录入!CD77,"")</f>
        <v/>
      </c>
      <c r="AG73" s="80" t="str">
        <f>IF(AND(初始录入!$M$12="试卷",$A73&lt;&gt;"",AG$6&lt;&gt;""),成绩录入!CE77,"")</f>
        <v/>
      </c>
      <c r="AH73" s="80" t="str">
        <f>IF(AND(初始录入!$M$12="试卷",$A73&lt;&gt;"",AH$6&lt;&gt;""),成绩录入!CF77,"")</f>
        <v/>
      </c>
      <c r="AI73" s="80" t="str">
        <f>IF(AND(初始录入!$M$12="试卷",$A73&lt;&gt;"",AI$6&lt;&gt;""),成绩录入!CG77,"")</f>
        <v/>
      </c>
      <c r="AJ73" s="80" t="str">
        <f>IF(AND(初始录入!$M$12="试卷",$A73&lt;&gt;"",AJ$6&lt;&gt;""),成绩录入!CH77,"")</f>
        <v/>
      </c>
      <c r="AK73" s="80" t="str">
        <f>IF(AND(初始录入!$M$12="试卷",$A73&lt;&gt;"",AK$6&lt;&gt;""),成绩录入!CI77,"")</f>
        <v/>
      </c>
      <c r="AL73" s="80" t="str">
        <f>IF(AND(初始录入!$M$12="试卷",$A73&lt;&gt;"",AL$6&lt;&gt;""),成绩录入!CJ77,"")</f>
        <v/>
      </c>
      <c r="AM73" s="80" t="str">
        <f>IF(AND(初始录入!$M$12="试卷",$A73&lt;&gt;"",AM$6&lt;&gt;""),成绩录入!CK77,"")</f>
        <v/>
      </c>
      <c r="AN73" s="80" t="str">
        <f>IF(AND(初始录入!$M$12="试卷",$A73&lt;&gt;"",AN$6&lt;&gt;""),成绩录入!CL77,"")</f>
        <v/>
      </c>
      <c r="AO73" s="80" t="str">
        <f>IF(AND(初始录入!$M$12="试卷",$A73&lt;&gt;"",AO$6&lt;&gt;""),成绩录入!CM77,"")</f>
        <v/>
      </c>
      <c r="AP73" s="80" t="str">
        <f>IF(AND(初始录入!$M$12="试卷",$A73&lt;&gt;"",AP$6&lt;&gt;""),成绩录入!CN77,"")</f>
        <v/>
      </c>
      <c r="AQ73" s="80" t="str">
        <f>IF(AND(初始录入!$M$12="试卷",$A73&lt;&gt;"",AQ$6&lt;&gt;""),成绩录入!CO77,"")</f>
        <v/>
      </c>
      <c r="AR73" s="80" t="str">
        <f>IF(AND(初始录入!$M$12="试卷",$A73&lt;&gt;"",AR$6&lt;&gt;""),成绩录入!CP77,"")</f>
        <v/>
      </c>
      <c r="AS73" s="80" t="str">
        <f>IF(AND(初始录入!$M$12="试卷",$A73&lt;&gt;"",AS$6&lt;&gt;""),成绩录入!CQ77,"")</f>
        <v/>
      </c>
      <c r="AT73" s="80" t="str">
        <f>IF(AND(初始录入!$M$12="试卷",$A73&lt;&gt;"",AT$6&lt;&gt;""),成绩录入!CR77,"")</f>
        <v/>
      </c>
      <c r="AU73" s="80" t="str">
        <f>IF(AND(初始录入!$M$12="试卷",$A73&lt;&gt;"",AU$6&lt;&gt;""),成绩录入!CS77,"")</f>
        <v/>
      </c>
      <c r="AV73" s="80" t="str">
        <f>IF(AND(初始录入!$M$12="试卷",$A73&lt;&gt;"",AV$6&lt;&gt;""),成绩录入!CT77,"")</f>
        <v/>
      </c>
      <c r="AW73" s="80" t="str">
        <f>IF(AND(初始录入!$M$12="试卷",$A73&lt;&gt;"",AW$6&lt;&gt;""),成绩录入!CU77,"")</f>
        <v/>
      </c>
      <c r="AX73" s="80" t="str">
        <f>IF(AND(初始录入!$M$12="试卷",$A73&lt;&gt;"",AX$6&lt;&gt;""),成绩录入!CV77,"")</f>
        <v/>
      </c>
      <c r="AY73" s="80" t="str">
        <f>IF(AND(初始录入!$M$12="试卷",$A73&lt;&gt;"",AY$6&lt;&gt;""),成绩录入!CW77,"")</f>
        <v/>
      </c>
      <c r="AZ73" s="80" t="str">
        <f>IF(AND(初始录入!$M$12="试卷",$A73&lt;&gt;"",AZ$6&lt;&gt;""),成绩录入!CX77,"")</f>
        <v/>
      </c>
      <c r="BA73" s="80" t="str">
        <f>IF(AND(初始录入!$M$12="试卷",$A73&lt;&gt;"",BA$6&lt;&gt;""),成绩录入!CY77,"")</f>
        <v/>
      </c>
      <c r="BB73" s="80" t="str">
        <f>IF(AND(初始录入!$M$12="试卷",$A73&lt;&gt;"",BB$6&lt;&gt;""),成绩录入!CZ77,"")</f>
        <v/>
      </c>
      <c r="BC73" s="80" t="str">
        <f>IF(AND(初始录入!$M$12="试卷",$A73&lt;&gt;"",BC$6&lt;&gt;""),成绩录入!DA77,"")</f>
        <v/>
      </c>
      <c r="BD73" s="80" t="str">
        <f>IF(AND(初始录入!$M$12="试卷",$A73&lt;&gt;"",BD$6&lt;&gt;""),成绩录入!DB77,"")</f>
        <v/>
      </c>
      <c r="BE73" s="80" t="str">
        <f>IF(AND(初始录入!$M$12="试卷",$A73&lt;&gt;"",BE$6&lt;&gt;""),成绩录入!DC77,"")</f>
        <v/>
      </c>
      <c r="BF73" s="80" t="str">
        <f>IF(AND(初始录入!$M$12="试卷",$A73&lt;&gt;"",BF$6&lt;&gt;""),成绩录入!DD77,"")</f>
        <v/>
      </c>
      <c r="BG73" s="80" t="str">
        <f>IF(AND(初始录入!$M$12="试卷",$A73&lt;&gt;"",BG$6&lt;&gt;""),成绩录入!DE77,"")</f>
        <v/>
      </c>
      <c r="BH73" s="80" t="str">
        <f>IF(AND(初始录入!$M$12="试卷",$A73&lt;&gt;"",BH$6&lt;&gt;""),成绩录入!DF77,"")</f>
        <v/>
      </c>
      <c r="BI73" s="80" t="str">
        <f>IF(AND(初始录入!$M$12="试卷",$A73&lt;&gt;"",BI$6&lt;&gt;""),成绩录入!DG77,"")</f>
        <v/>
      </c>
      <c r="BJ73" s="80" t="str">
        <f>IF(AND(初始录入!$M$12="试卷",$A73&lt;&gt;"",BJ$6&lt;&gt;""),成绩录入!DH77,"")</f>
        <v/>
      </c>
      <c r="BK73" s="80" t="str">
        <f>IF(AND(初始录入!$M$12="试卷",$A73&lt;&gt;"",BK$6&lt;&gt;""),成绩录入!DI77,"")</f>
        <v/>
      </c>
      <c r="BL73" s="80" t="str">
        <f>IF(AND(初始录入!$M$12="试卷",$A73&lt;&gt;"",BL$6&lt;&gt;""),成绩录入!DJ77,"")</f>
        <v/>
      </c>
      <c r="BM73" s="80" t="str">
        <f>IF(AND(初始录入!$M$12="试卷",$A73&lt;&gt;"",BM$6&lt;&gt;""),成绩录入!DK77,"")</f>
        <v/>
      </c>
      <c r="BN73" s="80" t="str">
        <f>IF(AND(初始录入!$M$12="试卷",$A73&lt;&gt;"",BN$6&lt;&gt;""),成绩录入!DL77,"")</f>
        <v/>
      </c>
      <c r="BO73" s="80" t="str">
        <f>IF(AND(初始录入!$M$12="试卷",$A73&lt;&gt;"",BO$6&lt;&gt;""),成绩录入!DM77,"")</f>
        <v/>
      </c>
      <c r="BP73" s="80" t="str">
        <f>IF(AND(初始录入!$M$12="试卷",$A73&lt;&gt;"",BP$6&lt;&gt;""),成绩录入!DN77,"")</f>
        <v/>
      </c>
      <c r="BQ73" s="80" t="str">
        <f>IF(AND(初始录入!$M$12="试卷",$A73&lt;&gt;"",BQ$6&lt;&gt;""),成绩录入!DO77,"")</f>
        <v/>
      </c>
      <c r="BR73" s="80" t="str">
        <f>IF(AND(初始录入!$M$12="试卷",$A73&lt;&gt;"",BR$6&lt;&gt;""),成绩录入!DP77,"")</f>
        <v/>
      </c>
      <c r="BS73" s="80" t="str">
        <f>IF(AND(初始录入!$M$12="试卷",$A73&lt;&gt;"",BS$6&lt;&gt;""),成绩录入!DQ77,"")</f>
        <v/>
      </c>
      <c r="BT73" s="80" t="str">
        <f>IF(AND(初始录入!$M$12="试卷",$A73&lt;&gt;"",BT$6&lt;&gt;""),成绩录入!DR77,"")</f>
        <v/>
      </c>
      <c r="BU73" s="80" t="str">
        <f>IF(AND(初始录入!$M$12="试卷",$A73&lt;&gt;"",BU$6&lt;&gt;""),成绩录入!DS77,"")</f>
        <v/>
      </c>
      <c r="BV73" s="80" t="str">
        <f>IF(AND(初始录入!$M$12="试卷",$A73&lt;&gt;"",BV$6&lt;&gt;""),成绩录入!DT77,"")</f>
        <v/>
      </c>
      <c r="BW73" s="80" t="str">
        <f>IF(AND(初始录入!$M$12="试卷",$A73&lt;&gt;"",BW$6&lt;&gt;""),成绩录入!DU77,"")</f>
        <v/>
      </c>
      <c r="BX73" s="80" t="str">
        <f>IF(AND(初始录入!$M$12="试卷",$A73&lt;&gt;"",BX$6&lt;&gt;""),成绩录入!DV77,"")</f>
        <v/>
      </c>
      <c r="BY73" s="80" t="str">
        <f>IF(AND(初始录入!$M$12="试卷",$A73&lt;&gt;"",BY$6&lt;&gt;""),成绩录入!DW77,"")</f>
        <v/>
      </c>
      <c r="BZ73" s="80" t="str">
        <f>IF(AND(初始录入!$M$12="试卷",$A73&lt;&gt;"",BZ$6&lt;&gt;""),成绩录入!DX77,"")</f>
        <v/>
      </c>
      <c r="CA73" s="80" t="str">
        <f>IF(AND(初始录入!$M$12="试卷",$A73&lt;&gt;"",CA$6&lt;&gt;""),成绩录入!DY77,"")</f>
        <v/>
      </c>
      <c r="CB73" s="80" t="str">
        <f>IF(AND(初始录入!$M$12="试卷",$A73&lt;&gt;"",CB$6&lt;&gt;""),成绩录入!DZ77,"")</f>
        <v/>
      </c>
      <c r="CC73" s="80" t="str">
        <f>IF(AND(初始录入!$M$12="试卷",$A73&lt;&gt;"",CC$6&lt;&gt;""),成绩录入!EA77,"")</f>
        <v/>
      </c>
      <c r="CD73" s="80" t="str">
        <f>IF(AND(初始录入!$M$12="试卷",$A73&lt;&gt;"",CD$6&lt;&gt;""),成绩录入!EB77,"")</f>
        <v/>
      </c>
      <c r="CE73" s="80" t="str">
        <f>IF(AND(初始录入!$M$12="试卷",$A73&lt;&gt;"",CE$6&lt;&gt;""),成绩录入!EC77,"")</f>
        <v/>
      </c>
      <c r="CF73" s="80" t="str">
        <f>IF(AND(初始录入!$M$12="试卷",$A73&lt;&gt;"",CF$6&lt;&gt;""),成绩录入!ED77,"")</f>
        <v/>
      </c>
      <c r="CG73" s="80" t="str">
        <f>IF(AND(初始录入!$M$12="试卷",$A73&lt;&gt;"",CG$6&lt;&gt;""),成绩录入!EE77,"")</f>
        <v/>
      </c>
      <c r="CH73" s="80" t="str">
        <f>IF(AND(初始录入!$M$12="试卷",$A73&lt;&gt;"",CH$6&lt;&gt;""),成绩录入!EF77,"")</f>
        <v/>
      </c>
      <c r="CI73" s="80" t="str">
        <f>IF(AND(初始录入!$M$12="试卷",$A73&lt;&gt;"",CI$6&lt;&gt;""),成绩录入!EG77,"")</f>
        <v/>
      </c>
      <c r="CJ73" s="80" t="str">
        <f>IF(AND(初始录入!$M$12="试卷",$A73&lt;&gt;"",CJ$6&lt;&gt;""),成绩录入!EH77,"")</f>
        <v/>
      </c>
      <c r="CK73" s="80" t="str">
        <f>IF(AND(初始录入!$M$12="试卷",$A73&lt;&gt;"",CK$6&lt;&gt;""),成绩录入!EI77,"")</f>
        <v/>
      </c>
      <c r="CL73" s="80" t="str">
        <f>IF(AND(初始录入!$M$12="试卷",$A73&lt;&gt;"",CL$6&lt;&gt;""),成绩录入!EJ77,"")</f>
        <v/>
      </c>
      <c r="CM73" s="80" t="str">
        <f>IF(AND(初始录入!$M$12="试卷",$A73&lt;&gt;"",CM$6&lt;&gt;""),成绩录入!EK77,"")</f>
        <v/>
      </c>
      <c r="CN73" s="80" t="str">
        <f>IF(AND(初始录入!$M$12="试卷",$A73&lt;&gt;"",CN$6&lt;&gt;""),成绩录入!EL77,"")</f>
        <v/>
      </c>
      <c r="CO73" s="80" t="str">
        <f>IF(AND(初始录入!$M$12="试卷",$A73&lt;&gt;"",CO$6&lt;&gt;""),成绩录入!EM77,"")</f>
        <v/>
      </c>
      <c r="CP73" s="80" t="str">
        <f>IF(AND(初始录入!$M$12="试卷",$A73&lt;&gt;"",CP$6&lt;&gt;""),成绩录入!EN77,"")</f>
        <v/>
      </c>
      <c r="CQ73" s="80" t="str">
        <f>IF(AND(初始录入!$M$12="试卷",$A73&lt;&gt;"",CQ$6&lt;&gt;""),成绩录入!EO77,"")</f>
        <v/>
      </c>
      <c r="CR73" s="80" t="str">
        <f>IF(AND(初始录入!$M$12="试卷",$A73&lt;&gt;"",CR$6&lt;&gt;""),成绩录入!EP77,"")</f>
        <v/>
      </c>
      <c r="CS73" s="80" t="str">
        <f>IF(AND(初始录入!$M$12="试卷",$A73&lt;&gt;"",CS$6&lt;&gt;""),成绩录入!EQ77,"")</f>
        <v/>
      </c>
      <c r="CT73" s="80" t="str">
        <f>IF(AND(初始录入!$M$12="试卷",$A73&lt;&gt;"",CT$6&lt;&gt;""),成绩录入!ER77,"")</f>
        <v/>
      </c>
      <c r="CU73" s="80" t="str">
        <f>IF(AND(初始录入!$M$12="试卷",$A73&lt;&gt;"",CU$6&lt;&gt;""),成绩录入!ES77,"")</f>
        <v/>
      </c>
      <c r="CV73" s="80" t="str">
        <f>IF(AND(初始录入!$M$12="试卷",$A73&lt;&gt;"",CV$6&lt;&gt;""),成绩录入!ET77,"")</f>
        <v/>
      </c>
      <c r="CW73" s="80" t="str">
        <f>IF(AND(初始录入!$M$12="试卷",$A73&lt;&gt;"",CW$6&lt;&gt;""),成绩录入!EU77,"")</f>
        <v/>
      </c>
      <c r="CX73" s="80" t="str">
        <f>IF(AND(初始录入!$M$12="试卷",$A73&lt;&gt;"",CX$6&lt;&gt;""),成绩录入!EV77,"")</f>
        <v/>
      </c>
      <c r="CY73" s="80" t="str">
        <f>IF(AND(初始录入!$M$12="试卷",$A73&lt;&gt;"",CY$6&lt;&gt;""),成绩录入!EW77,"")</f>
        <v/>
      </c>
      <c r="CZ73" s="80" t="str">
        <f>IF(AND(初始录入!$M$12="试卷",$A73&lt;&gt;"",CZ$6&lt;&gt;""),成绩录入!EX77,"")</f>
        <v/>
      </c>
    </row>
    <row r="74" ht="24.95" customHeight="1" spans="1:104">
      <c r="A74" s="80" t="str">
        <f>IF(初始录入!$M$12="试卷",初始录入!A80,"")</f>
        <v/>
      </c>
      <c r="B74" s="80" t="str">
        <f>IF(AND(初始录入!$M$12="试卷",$A74&lt;&gt;""),初始录入!B80,"")</f>
        <v/>
      </c>
      <c r="C74" s="80" t="str">
        <f>IF(AND(初始录入!$M$12="试卷",$A74&lt;&gt;""),初始录入!C80,"")</f>
        <v/>
      </c>
      <c r="D74" s="80" t="str">
        <f t="shared" si="1"/>
        <v/>
      </c>
      <c r="E74" s="80" t="str">
        <f>IF(AND(初始录入!$M$12="试卷",$A74&lt;&gt;"",E$6&lt;&gt;""),成绩录入!BC78,"")</f>
        <v/>
      </c>
      <c r="F74" s="80" t="str">
        <f>IF(AND(初始录入!$M$12="试卷",$A74&lt;&gt;"",F$6&lt;&gt;""),成绩录入!BD78,"")</f>
        <v/>
      </c>
      <c r="G74" s="80" t="str">
        <f>IF(AND(初始录入!$M$12="试卷",$A74&lt;&gt;"",G$6&lt;&gt;""),成绩录入!BE78,"")</f>
        <v/>
      </c>
      <c r="H74" s="80" t="str">
        <f>IF(AND(初始录入!$M$12="试卷",$A74&lt;&gt;"",H$6&lt;&gt;""),成绩录入!BF78,"")</f>
        <v/>
      </c>
      <c r="I74" s="80" t="str">
        <f>IF(AND(初始录入!$M$12="试卷",$A74&lt;&gt;"",I$6&lt;&gt;""),成绩录入!BG78,"")</f>
        <v/>
      </c>
      <c r="J74" s="80" t="str">
        <f>IF(AND(初始录入!$M$12="试卷",$A74&lt;&gt;"",J$6&lt;&gt;""),成绩录入!BH78,"")</f>
        <v/>
      </c>
      <c r="K74" s="80" t="str">
        <f>IF(AND(初始录入!$M$12="试卷",$A74&lt;&gt;"",K$6&lt;&gt;""),成绩录入!BI78,"")</f>
        <v/>
      </c>
      <c r="L74" s="80" t="str">
        <f>IF(AND(初始录入!$M$12="试卷",$A74&lt;&gt;"",L$6&lt;&gt;""),成绩录入!BJ78,"")</f>
        <v/>
      </c>
      <c r="M74" s="80" t="str">
        <f>IF(AND(初始录入!$M$12="试卷",$A74&lt;&gt;"",M$6&lt;&gt;""),成绩录入!BK78,"")</f>
        <v/>
      </c>
      <c r="N74" s="80" t="str">
        <f>IF(AND(初始录入!$M$12="试卷",$A74&lt;&gt;"",N$6&lt;&gt;""),成绩录入!BL78,"")</f>
        <v/>
      </c>
      <c r="O74" s="80" t="str">
        <f>IF(AND(初始录入!$M$12="试卷",$A74&lt;&gt;"",O$6&lt;&gt;""),成绩录入!BM78,"")</f>
        <v/>
      </c>
      <c r="P74" s="80" t="str">
        <f>IF(AND(初始录入!$M$12="试卷",$A74&lt;&gt;"",P$6&lt;&gt;""),成绩录入!BN78,"")</f>
        <v/>
      </c>
      <c r="Q74" s="80" t="str">
        <f>IF(AND(初始录入!$M$12="试卷",$A74&lt;&gt;"",Q$6&lt;&gt;""),成绩录入!BO78,"")</f>
        <v/>
      </c>
      <c r="R74" s="80" t="str">
        <f>IF(AND(初始录入!$M$12="试卷",$A74&lt;&gt;"",R$6&lt;&gt;""),成绩录入!BP78,"")</f>
        <v/>
      </c>
      <c r="S74" s="80" t="str">
        <f>IF(AND(初始录入!$M$12="试卷",$A74&lt;&gt;"",S$6&lt;&gt;""),成绩录入!BQ78,"")</f>
        <v/>
      </c>
      <c r="T74" s="80" t="str">
        <f>IF(AND(初始录入!$M$12="试卷",$A74&lt;&gt;"",T$6&lt;&gt;""),成绩录入!BR78,"")</f>
        <v/>
      </c>
      <c r="U74" s="80" t="str">
        <f>IF(AND(初始录入!$M$12="试卷",$A74&lt;&gt;"",U$6&lt;&gt;""),成绩录入!BS78,"")</f>
        <v/>
      </c>
      <c r="V74" s="80" t="str">
        <f>IF(AND(初始录入!$M$12="试卷",$A74&lt;&gt;"",V$6&lt;&gt;""),成绩录入!BT78,"")</f>
        <v/>
      </c>
      <c r="W74" s="80" t="str">
        <f>IF(AND(初始录入!$M$12="试卷",$A74&lt;&gt;"",W$6&lt;&gt;""),成绩录入!BU78,"")</f>
        <v/>
      </c>
      <c r="X74" s="80" t="str">
        <f>IF(AND(初始录入!$M$12="试卷",$A74&lt;&gt;"",X$6&lt;&gt;""),成绩录入!BV78,"")</f>
        <v/>
      </c>
      <c r="Y74" s="80" t="str">
        <f>IF(AND(初始录入!$M$12="试卷",$A74&lt;&gt;"",Y$6&lt;&gt;""),成绩录入!BW78,"")</f>
        <v/>
      </c>
      <c r="Z74" s="80" t="str">
        <f>IF(AND(初始录入!$M$12="试卷",$A74&lt;&gt;"",Z$6&lt;&gt;""),成绩录入!BX78,"")</f>
        <v/>
      </c>
      <c r="AA74" s="80" t="str">
        <f>IF(AND(初始录入!$M$12="试卷",$A74&lt;&gt;"",AA$6&lt;&gt;""),成绩录入!BY78,"")</f>
        <v/>
      </c>
      <c r="AB74" s="80" t="str">
        <f>IF(AND(初始录入!$M$12="试卷",$A74&lt;&gt;"",AB$6&lt;&gt;""),成绩录入!BZ78,"")</f>
        <v/>
      </c>
      <c r="AC74" s="80" t="str">
        <f>IF(AND(初始录入!$M$12="试卷",$A74&lt;&gt;"",AC$6&lt;&gt;""),成绩录入!CA78,"")</f>
        <v/>
      </c>
      <c r="AD74" s="80" t="str">
        <f>IF(AND(初始录入!$M$12="试卷",$A74&lt;&gt;"",AD$6&lt;&gt;""),成绩录入!CB78,"")</f>
        <v/>
      </c>
      <c r="AE74" s="80" t="str">
        <f>IF(AND(初始录入!$M$12="试卷",$A74&lt;&gt;"",AE$6&lt;&gt;""),成绩录入!CC78,"")</f>
        <v/>
      </c>
      <c r="AF74" s="80" t="str">
        <f>IF(AND(初始录入!$M$12="试卷",$A74&lt;&gt;"",AF$6&lt;&gt;""),成绩录入!CD78,"")</f>
        <v/>
      </c>
      <c r="AG74" s="80" t="str">
        <f>IF(AND(初始录入!$M$12="试卷",$A74&lt;&gt;"",AG$6&lt;&gt;""),成绩录入!CE78,"")</f>
        <v/>
      </c>
      <c r="AH74" s="80" t="str">
        <f>IF(AND(初始录入!$M$12="试卷",$A74&lt;&gt;"",AH$6&lt;&gt;""),成绩录入!CF78,"")</f>
        <v/>
      </c>
      <c r="AI74" s="80" t="str">
        <f>IF(AND(初始录入!$M$12="试卷",$A74&lt;&gt;"",AI$6&lt;&gt;""),成绩录入!CG78,"")</f>
        <v/>
      </c>
      <c r="AJ74" s="80" t="str">
        <f>IF(AND(初始录入!$M$12="试卷",$A74&lt;&gt;"",AJ$6&lt;&gt;""),成绩录入!CH78,"")</f>
        <v/>
      </c>
      <c r="AK74" s="80" t="str">
        <f>IF(AND(初始录入!$M$12="试卷",$A74&lt;&gt;"",AK$6&lt;&gt;""),成绩录入!CI78,"")</f>
        <v/>
      </c>
      <c r="AL74" s="80" t="str">
        <f>IF(AND(初始录入!$M$12="试卷",$A74&lt;&gt;"",AL$6&lt;&gt;""),成绩录入!CJ78,"")</f>
        <v/>
      </c>
      <c r="AM74" s="80" t="str">
        <f>IF(AND(初始录入!$M$12="试卷",$A74&lt;&gt;"",AM$6&lt;&gt;""),成绩录入!CK78,"")</f>
        <v/>
      </c>
      <c r="AN74" s="80" t="str">
        <f>IF(AND(初始录入!$M$12="试卷",$A74&lt;&gt;"",AN$6&lt;&gt;""),成绩录入!CL78,"")</f>
        <v/>
      </c>
      <c r="AO74" s="80" t="str">
        <f>IF(AND(初始录入!$M$12="试卷",$A74&lt;&gt;"",AO$6&lt;&gt;""),成绩录入!CM78,"")</f>
        <v/>
      </c>
      <c r="AP74" s="80" t="str">
        <f>IF(AND(初始录入!$M$12="试卷",$A74&lt;&gt;"",AP$6&lt;&gt;""),成绩录入!CN78,"")</f>
        <v/>
      </c>
      <c r="AQ74" s="80" t="str">
        <f>IF(AND(初始录入!$M$12="试卷",$A74&lt;&gt;"",AQ$6&lt;&gt;""),成绩录入!CO78,"")</f>
        <v/>
      </c>
      <c r="AR74" s="80" t="str">
        <f>IF(AND(初始录入!$M$12="试卷",$A74&lt;&gt;"",AR$6&lt;&gt;""),成绩录入!CP78,"")</f>
        <v/>
      </c>
      <c r="AS74" s="80" t="str">
        <f>IF(AND(初始录入!$M$12="试卷",$A74&lt;&gt;"",AS$6&lt;&gt;""),成绩录入!CQ78,"")</f>
        <v/>
      </c>
      <c r="AT74" s="80" t="str">
        <f>IF(AND(初始录入!$M$12="试卷",$A74&lt;&gt;"",AT$6&lt;&gt;""),成绩录入!CR78,"")</f>
        <v/>
      </c>
      <c r="AU74" s="80" t="str">
        <f>IF(AND(初始录入!$M$12="试卷",$A74&lt;&gt;"",AU$6&lt;&gt;""),成绩录入!CS78,"")</f>
        <v/>
      </c>
      <c r="AV74" s="80" t="str">
        <f>IF(AND(初始录入!$M$12="试卷",$A74&lt;&gt;"",AV$6&lt;&gt;""),成绩录入!CT78,"")</f>
        <v/>
      </c>
      <c r="AW74" s="80" t="str">
        <f>IF(AND(初始录入!$M$12="试卷",$A74&lt;&gt;"",AW$6&lt;&gt;""),成绩录入!CU78,"")</f>
        <v/>
      </c>
      <c r="AX74" s="80" t="str">
        <f>IF(AND(初始录入!$M$12="试卷",$A74&lt;&gt;"",AX$6&lt;&gt;""),成绩录入!CV78,"")</f>
        <v/>
      </c>
      <c r="AY74" s="80" t="str">
        <f>IF(AND(初始录入!$M$12="试卷",$A74&lt;&gt;"",AY$6&lt;&gt;""),成绩录入!CW78,"")</f>
        <v/>
      </c>
      <c r="AZ74" s="80" t="str">
        <f>IF(AND(初始录入!$M$12="试卷",$A74&lt;&gt;"",AZ$6&lt;&gt;""),成绩录入!CX78,"")</f>
        <v/>
      </c>
      <c r="BA74" s="80" t="str">
        <f>IF(AND(初始录入!$M$12="试卷",$A74&lt;&gt;"",BA$6&lt;&gt;""),成绩录入!CY78,"")</f>
        <v/>
      </c>
      <c r="BB74" s="80" t="str">
        <f>IF(AND(初始录入!$M$12="试卷",$A74&lt;&gt;"",BB$6&lt;&gt;""),成绩录入!CZ78,"")</f>
        <v/>
      </c>
      <c r="BC74" s="80" t="str">
        <f>IF(AND(初始录入!$M$12="试卷",$A74&lt;&gt;"",BC$6&lt;&gt;""),成绩录入!DA78,"")</f>
        <v/>
      </c>
      <c r="BD74" s="80" t="str">
        <f>IF(AND(初始录入!$M$12="试卷",$A74&lt;&gt;"",BD$6&lt;&gt;""),成绩录入!DB78,"")</f>
        <v/>
      </c>
      <c r="BE74" s="80" t="str">
        <f>IF(AND(初始录入!$M$12="试卷",$A74&lt;&gt;"",BE$6&lt;&gt;""),成绩录入!DC78,"")</f>
        <v/>
      </c>
      <c r="BF74" s="80" t="str">
        <f>IF(AND(初始录入!$M$12="试卷",$A74&lt;&gt;"",BF$6&lt;&gt;""),成绩录入!DD78,"")</f>
        <v/>
      </c>
      <c r="BG74" s="80" t="str">
        <f>IF(AND(初始录入!$M$12="试卷",$A74&lt;&gt;"",BG$6&lt;&gt;""),成绩录入!DE78,"")</f>
        <v/>
      </c>
      <c r="BH74" s="80" t="str">
        <f>IF(AND(初始录入!$M$12="试卷",$A74&lt;&gt;"",BH$6&lt;&gt;""),成绩录入!DF78,"")</f>
        <v/>
      </c>
      <c r="BI74" s="80" t="str">
        <f>IF(AND(初始录入!$M$12="试卷",$A74&lt;&gt;"",BI$6&lt;&gt;""),成绩录入!DG78,"")</f>
        <v/>
      </c>
      <c r="BJ74" s="80" t="str">
        <f>IF(AND(初始录入!$M$12="试卷",$A74&lt;&gt;"",BJ$6&lt;&gt;""),成绩录入!DH78,"")</f>
        <v/>
      </c>
      <c r="BK74" s="80" t="str">
        <f>IF(AND(初始录入!$M$12="试卷",$A74&lt;&gt;"",BK$6&lt;&gt;""),成绩录入!DI78,"")</f>
        <v/>
      </c>
      <c r="BL74" s="80" t="str">
        <f>IF(AND(初始录入!$M$12="试卷",$A74&lt;&gt;"",BL$6&lt;&gt;""),成绩录入!DJ78,"")</f>
        <v/>
      </c>
      <c r="BM74" s="80" t="str">
        <f>IF(AND(初始录入!$M$12="试卷",$A74&lt;&gt;"",BM$6&lt;&gt;""),成绩录入!DK78,"")</f>
        <v/>
      </c>
      <c r="BN74" s="80" t="str">
        <f>IF(AND(初始录入!$M$12="试卷",$A74&lt;&gt;"",BN$6&lt;&gt;""),成绩录入!DL78,"")</f>
        <v/>
      </c>
      <c r="BO74" s="80" t="str">
        <f>IF(AND(初始录入!$M$12="试卷",$A74&lt;&gt;"",BO$6&lt;&gt;""),成绩录入!DM78,"")</f>
        <v/>
      </c>
      <c r="BP74" s="80" t="str">
        <f>IF(AND(初始录入!$M$12="试卷",$A74&lt;&gt;"",BP$6&lt;&gt;""),成绩录入!DN78,"")</f>
        <v/>
      </c>
      <c r="BQ74" s="80" t="str">
        <f>IF(AND(初始录入!$M$12="试卷",$A74&lt;&gt;"",BQ$6&lt;&gt;""),成绩录入!DO78,"")</f>
        <v/>
      </c>
      <c r="BR74" s="80" t="str">
        <f>IF(AND(初始录入!$M$12="试卷",$A74&lt;&gt;"",BR$6&lt;&gt;""),成绩录入!DP78,"")</f>
        <v/>
      </c>
      <c r="BS74" s="80" t="str">
        <f>IF(AND(初始录入!$M$12="试卷",$A74&lt;&gt;"",BS$6&lt;&gt;""),成绩录入!DQ78,"")</f>
        <v/>
      </c>
      <c r="BT74" s="80" t="str">
        <f>IF(AND(初始录入!$M$12="试卷",$A74&lt;&gt;"",BT$6&lt;&gt;""),成绩录入!DR78,"")</f>
        <v/>
      </c>
      <c r="BU74" s="80" t="str">
        <f>IF(AND(初始录入!$M$12="试卷",$A74&lt;&gt;"",BU$6&lt;&gt;""),成绩录入!DS78,"")</f>
        <v/>
      </c>
      <c r="BV74" s="80" t="str">
        <f>IF(AND(初始录入!$M$12="试卷",$A74&lt;&gt;"",BV$6&lt;&gt;""),成绩录入!DT78,"")</f>
        <v/>
      </c>
      <c r="BW74" s="80" t="str">
        <f>IF(AND(初始录入!$M$12="试卷",$A74&lt;&gt;"",BW$6&lt;&gt;""),成绩录入!DU78,"")</f>
        <v/>
      </c>
      <c r="BX74" s="80" t="str">
        <f>IF(AND(初始录入!$M$12="试卷",$A74&lt;&gt;"",BX$6&lt;&gt;""),成绩录入!DV78,"")</f>
        <v/>
      </c>
      <c r="BY74" s="80" t="str">
        <f>IF(AND(初始录入!$M$12="试卷",$A74&lt;&gt;"",BY$6&lt;&gt;""),成绩录入!DW78,"")</f>
        <v/>
      </c>
      <c r="BZ74" s="80" t="str">
        <f>IF(AND(初始录入!$M$12="试卷",$A74&lt;&gt;"",BZ$6&lt;&gt;""),成绩录入!DX78,"")</f>
        <v/>
      </c>
      <c r="CA74" s="80" t="str">
        <f>IF(AND(初始录入!$M$12="试卷",$A74&lt;&gt;"",CA$6&lt;&gt;""),成绩录入!DY78,"")</f>
        <v/>
      </c>
      <c r="CB74" s="80" t="str">
        <f>IF(AND(初始录入!$M$12="试卷",$A74&lt;&gt;"",CB$6&lt;&gt;""),成绩录入!DZ78,"")</f>
        <v/>
      </c>
      <c r="CC74" s="80" t="str">
        <f>IF(AND(初始录入!$M$12="试卷",$A74&lt;&gt;"",CC$6&lt;&gt;""),成绩录入!EA78,"")</f>
        <v/>
      </c>
      <c r="CD74" s="80" t="str">
        <f>IF(AND(初始录入!$M$12="试卷",$A74&lt;&gt;"",CD$6&lt;&gt;""),成绩录入!EB78,"")</f>
        <v/>
      </c>
      <c r="CE74" s="80" t="str">
        <f>IF(AND(初始录入!$M$12="试卷",$A74&lt;&gt;"",CE$6&lt;&gt;""),成绩录入!EC78,"")</f>
        <v/>
      </c>
      <c r="CF74" s="80" t="str">
        <f>IF(AND(初始录入!$M$12="试卷",$A74&lt;&gt;"",CF$6&lt;&gt;""),成绩录入!ED78,"")</f>
        <v/>
      </c>
      <c r="CG74" s="80" t="str">
        <f>IF(AND(初始录入!$M$12="试卷",$A74&lt;&gt;"",CG$6&lt;&gt;""),成绩录入!EE78,"")</f>
        <v/>
      </c>
      <c r="CH74" s="80" t="str">
        <f>IF(AND(初始录入!$M$12="试卷",$A74&lt;&gt;"",CH$6&lt;&gt;""),成绩录入!EF78,"")</f>
        <v/>
      </c>
      <c r="CI74" s="80" t="str">
        <f>IF(AND(初始录入!$M$12="试卷",$A74&lt;&gt;"",CI$6&lt;&gt;""),成绩录入!EG78,"")</f>
        <v/>
      </c>
      <c r="CJ74" s="80" t="str">
        <f>IF(AND(初始录入!$M$12="试卷",$A74&lt;&gt;"",CJ$6&lt;&gt;""),成绩录入!EH78,"")</f>
        <v/>
      </c>
      <c r="CK74" s="80" t="str">
        <f>IF(AND(初始录入!$M$12="试卷",$A74&lt;&gt;"",CK$6&lt;&gt;""),成绩录入!EI78,"")</f>
        <v/>
      </c>
      <c r="CL74" s="80" t="str">
        <f>IF(AND(初始录入!$M$12="试卷",$A74&lt;&gt;"",CL$6&lt;&gt;""),成绩录入!EJ78,"")</f>
        <v/>
      </c>
      <c r="CM74" s="80" t="str">
        <f>IF(AND(初始录入!$M$12="试卷",$A74&lt;&gt;"",CM$6&lt;&gt;""),成绩录入!EK78,"")</f>
        <v/>
      </c>
      <c r="CN74" s="80" t="str">
        <f>IF(AND(初始录入!$M$12="试卷",$A74&lt;&gt;"",CN$6&lt;&gt;""),成绩录入!EL78,"")</f>
        <v/>
      </c>
      <c r="CO74" s="80" t="str">
        <f>IF(AND(初始录入!$M$12="试卷",$A74&lt;&gt;"",CO$6&lt;&gt;""),成绩录入!EM78,"")</f>
        <v/>
      </c>
      <c r="CP74" s="80" t="str">
        <f>IF(AND(初始录入!$M$12="试卷",$A74&lt;&gt;"",CP$6&lt;&gt;""),成绩录入!EN78,"")</f>
        <v/>
      </c>
      <c r="CQ74" s="80" t="str">
        <f>IF(AND(初始录入!$M$12="试卷",$A74&lt;&gt;"",CQ$6&lt;&gt;""),成绩录入!EO78,"")</f>
        <v/>
      </c>
      <c r="CR74" s="80" t="str">
        <f>IF(AND(初始录入!$M$12="试卷",$A74&lt;&gt;"",CR$6&lt;&gt;""),成绩录入!EP78,"")</f>
        <v/>
      </c>
      <c r="CS74" s="80" t="str">
        <f>IF(AND(初始录入!$M$12="试卷",$A74&lt;&gt;"",CS$6&lt;&gt;""),成绩录入!EQ78,"")</f>
        <v/>
      </c>
      <c r="CT74" s="80" t="str">
        <f>IF(AND(初始录入!$M$12="试卷",$A74&lt;&gt;"",CT$6&lt;&gt;""),成绩录入!ER78,"")</f>
        <v/>
      </c>
      <c r="CU74" s="80" t="str">
        <f>IF(AND(初始录入!$M$12="试卷",$A74&lt;&gt;"",CU$6&lt;&gt;""),成绩录入!ES78,"")</f>
        <v/>
      </c>
      <c r="CV74" s="80" t="str">
        <f>IF(AND(初始录入!$M$12="试卷",$A74&lt;&gt;"",CV$6&lt;&gt;""),成绩录入!ET78,"")</f>
        <v/>
      </c>
      <c r="CW74" s="80" t="str">
        <f>IF(AND(初始录入!$M$12="试卷",$A74&lt;&gt;"",CW$6&lt;&gt;""),成绩录入!EU78,"")</f>
        <v/>
      </c>
      <c r="CX74" s="80" t="str">
        <f>IF(AND(初始录入!$M$12="试卷",$A74&lt;&gt;"",CX$6&lt;&gt;""),成绩录入!EV78,"")</f>
        <v/>
      </c>
      <c r="CY74" s="80" t="str">
        <f>IF(AND(初始录入!$M$12="试卷",$A74&lt;&gt;"",CY$6&lt;&gt;""),成绩录入!EW78,"")</f>
        <v/>
      </c>
      <c r="CZ74" s="80" t="str">
        <f>IF(AND(初始录入!$M$12="试卷",$A74&lt;&gt;"",CZ$6&lt;&gt;""),成绩录入!EX78,"")</f>
        <v/>
      </c>
    </row>
    <row r="75" ht="24.95" customHeight="1" spans="1:104">
      <c r="A75" s="80" t="str">
        <f>IF(初始录入!$M$12="试卷",初始录入!A81,"")</f>
        <v/>
      </c>
      <c r="B75" s="80" t="str">
        <f>IF(AND(初始录入!$M$12="试卷",$A75&lt;&gt;""),初始录入!B81,"")</f>
        <v/>
      </c>
      <c r="C75" s="80" t="str">
        <f>IF(AND(初始录入!$M$12="试卷",$A75&lt;&gt;""),初始录入!C81,"")</f>
        <v/>
      </c>
      <c r="D75" s="80" t="str">
        <f t="shared" si="1"/>
        <v/>
      </c>
      <c r="E75" s="80" t="str">
        <f>IF(AND(初始录入!$M$12="试卷",$A75&lt;&gt;"",E$6&lt;&gt;""),成绩录入!BC79,"")</f>
        <v/>
      </c>
      <c r="F75" s="80" t="str">
        <f>IF(AND(初始录入!$M$12="试卷",$A75&lt;&gt;"",F$6&lt;&gt;""),成绩录入!BD79,"")</f>
        <v/>
      </c>
      <c r="G75" s="80" t="str">
        <f>IF(AND(初始录入!$M$12="试卷",$A75&lt;&gt;"",G$6&lt;&gt;""),成绩录入!BE79,"")</f>
        <v/>
      </c>
      <c r="H75" s="80" t="str">
        <f>IF(AND(初始录入!$M$12="试卷",$A75&lt;&gt;"",H$6&lt;&gt;""),成绩录入!BF79,"")</f>
        <v/>
      </c>
      <c r="I75" s="80" t="str">
        <f>IF(AND(初始录入!$M$12="试卷",$A75&lt;&gt;"",I$6&lt;&gt;""),成绩录入!BG79,"")</f>
        <v/>
      </c>
      <c r="J75" s="80" t="str">
        <f>IF(AND(初始录入!$M$12="试卷",$A75&lt;&gt;"",J$6&lt;&gt;""),成绩录入!BH79,"")</f>
        <v/>
      </c>
      <c r="K75" s="80" t="str">
        <f>IF(AND(初始录入!$M$12="试卷",$A75&lt;&gt;"",K$6&lt;&gt;""),成绩录入!BI79,"")</f>
        <v/>
      </c>
      <c r="L75" s="80" t="str">
        <f>IF(AND(初始录入!$M$12="试卷",$A75&lt;&gt;"",L$6&lt;&gt;""),成绩录入!BJ79,"")</f>
        <v/>
      </c>
      <c r="M75" s="80" t="str">
        <f>IF(AND(初始录入!$M$12="试卷",$A75&lt;&gt;"",M$6&lt;&gt;""),成绩录入!BK79,"")</f>
        <v/>
      </c>
      <c r="N75" s="80" t="str">
        <f>IF(AND(初始录入!$M$12="试卷",$A75&lt;&gt;"",N$6&lt;&gt;""),成绩录入!BL79,"")</f>
        <v/>
      </c>
      <c r="O75" s="80" t="str">
        <f>IF(AND(初始录入!$M$12="试卷",$A75&lt;&gt;"",O$6&lt;&gt;""),成绩录入!BM79,"")</f>
        <v/>
      </c>
      <c r="P75" s="80" t="str">
        <f>IF(AND(初始录入!$M$12="试卷",$A75&lt;&gt;"",P$6&lt;&gt;""),成绩录入!BN79,"")</f>
        <v/>
      </c>
      <c r="Q75" s="80" t="str">
        <f>IF(AND(初始录入!$M$12="试卷",$A75&lt;&gt;"",Q$6&lt;&gt;""),成绩录入!BO79,"")</f>
        <v/>
      </c>
      <c r="R75" s="80" t="str">
        <f>IF(AND(初始录入!$M$12="试卷",$A75&lt;&gt;"",R$6&lt;&gt;""),成绩录入!BP79,"")</f>
        <v/>
      </c>
      <c r="S75" s="80" t="str">
        <f>IF(AND(初始录入!$M$12="试卷",$A75&lt;&gt;"",S$6&lt;&gt;""),成绩录入!BQ79,"")</f>
        <v/>
      </c>
      <c r="T75" s="80" t="str">
        <f>IF(AND(初始录入!$M$12="试卷",$A75&lt;&gt;"",T$6&lt;&gt;""),成绩录入!BR79,"")</f>
        <v/>
      </c>
      <c r="U75" s="80" t="str">
        <f>IF(AND(初始录入!$M$12="试卷",$A75&lt;&gt;"",U$6&lt;&gt;""),成绩录入!BS79,"")</f>
        <v/>
      </c>
      <c r="V75" s="80" t="str">
        <f>IF(AND(初始录入!$M$12="试卷",$A75&lt;&gt;"",V$6&lt;&gt;""),成绩录入!BT79,"")</f>
        <v/>
      </c>
      <c r="W75" s="80" t="str">
        <f>IF(AND(初始录入!$M$12="试卷",$A75&lt;&gt;"",W$6&lt;&gt;""),成绩录入!BU79,"")</f>
        <v/>
      </c>
      <c r="X75" s="80" t="str">
        <f>IF(AND(初始录入!$M$12="试卷",$A75&lt;&gt;"",X$6&lt;&gt;""),成绩录入!BV79,"")</f>
        <v/>
      </c>
      <c r="Y75" s="80" t="str">
        <f>IF(AND(初始录入!$M$12="试卷",$A75&lt;&gt;"",Y$6&lt;&gt;""),成绩录入!BW79,"")</f>
        <v/>
      </c>
      <c r="Z75" s="80" t="str">
        <f>IF(AND(初始录入!$M$12="试卷",$A75&lt;&gt;"",Z$6&lt;&gt;""),成绩录入!BX79,"")</f>
        <v/>
      </c>
      <c r="AA75" s="80" t="str">
        <f>IF(AND(初始录入!$M$12="试卷",$A75&lt;&gt;"",AA$6&lt;&gt;""),成绩录入!BY79,"")</f>
        <v/>
      </c>
      <c r="AB75" s="80" t="str">
        <f>IF(AND(初始录入!$M$12="试卷",$A75&lt;&gt;"",AB$6&lt;&gt;""),成绩录入!BZ79,"")</f>
        <v/>
      </c>
      <c r="AC75" s="80" t="str">
        <f>IF(AND(初始录入!$M$12="试卷",$A75&lt;&gt;"",AC$6&lt;&gt;""),成绩录入!CA79,"")</f>
        <v/>
      </c>
      <c r="AD75" s="80" t="str">
        <f>IF(AND(初始录入!$M$12="试卷",$A75&lt;&gt;"",AD$6&lt;&gt;""),成绩录入!CB79,"")</f>
        <v/>
      </c>
      <c r="AE75" s="80" t="str">
        <f>IF(AND(初始录入!$M$12="试卷",$A75&lt;&gt;"",AE$6&lt;&gt;""),成绩录入!CC79,"")</f>
        <v/>
      </c>
      <c r="AF75" s="80" t="str">
        <f>IF(AND(初始录入!$M$12="试卷",$A75&lt;&gt;"",AF$6&lt;&gt;""),成绩录入!CD79,"")</f>
        <v/>
      </c>
      <c r="AG75" s="80" t="str">
        <f>IF(AND(初始录入!$M$12="试卷",$A75&lt;&gt;"",AG$6&lt;&gt;""),成绩录入!CE79,"")</f>
        <v/>
      </c>
      <c r="AH75" s="80" t="str">
        <f>IF(AND(初始录入!$M$12="试卷",$A75&lt;&gt;"",AH$6&lt;&gt;""),成绩录入!CF79,"")</f>
        <v/>
      </c>
      <c r="AI75" s="80" t="str">
        <f>IF(AND(初始录入!$M$12="试卷",$A75&lt;&gt;"",AI$6&lt;&gt;""),成绩录入!CG79,"")</f>
        <v/>
      </c>
      <c r="AJ75" s="80" t="str">
        <f>IF(AND(初始录入!$M$12="试卷",$A75&lt;&gt;"",AJ$6&lt;&gt;""),成绩录入!CH79,"")</f>
        <v/>
      </c>
      <c r="AK75" s="80" t="str">
        <f>IF(AND(初始录入!$M$12="试卷",$A75&lt;&gt;"",AK$6&lt;&gt;""),成绩录入!CI79,"")</f>
        <v/>
      </c>
      <c r="AL75" s="80" t="str">
        <f>IF(AND(初始录入!$M$12="试卷",$A75&lt;&gt;"",AL$6&lt;&gt;""),成绩录入!CJ79,"")</f>
        <v/>
      </c>
      <c r="AM75" s="80" t="str">
        <f>IF(AND(初始录入!$M$12="试卷",$A75&lt;&gt;"",AM$6&lt;&gt;""),成绩录入!CK79,"")</f>
        <v/>
      </c>
      <c r="AN75" s="80" t="str">
        <f>IF(AND(初始录入!$M$12="试卷",$A75&lt;&gt;"",AN$6&lt;&gt;""),成绩录入!CL79,"")</f>
        <v/>
      </c>
      <c r="AO75" s="80" t="str">
        <f>IF(AND(初始录入!$M$12="试卷",$A75&lt;&gt;"",AO$6&lt;&gt;""),成绩录入!CM79,"")</f>
        <v/>
      </c>
      <c r="AP75" s="80" t="str">
        <f>IF(AND(初始录入!$M$12="试卷",$A75&lt;&gt;"",AP$6&lt;&gt;""),成绩录入!CN79,"")</f>
        <v/>
      </c>
      <c r="AQ75" s="80" t="str">
        <f>IF(AND(初始录入!$M$12="试卷",$A75&lt;&gt;"",AQ$6&lt;&gt;""),成绩录入!CO79,"")</f>
        <v/>
      </c>
      <c r="AR75" s="80" t="str">
        <f>IF(AND(初始录入!$M$12="试卷",$A75&lt;&gt;"",AR$6&lt;&gt;""),成绩录入!CP79,"")</f>
        <v/>
      </c>
      <c r="AS75" s="80" t="str">
        <f>IF(AND(初始录入!$M$12="试卷",$A75&lt;&gt;"",AS$6&lt;&gt;""),成绩录入!CQ79,"")</f>
        <v/>
      </c>
      <c r="AT75" s="80" t="str">
        <f>IF(AND(初始录入!$M$12="试卷",$A75&lt;&gt;"",AT$6&lt;&gt;""),成绩录入!CR79,"")</f>
        <v/>
      </c>
      <c r="AU75" s="80" t="str">
        <f>IF(AND(初始录入!$M$12="试卷",$A75&lt;&gt;"",AU$6&lt;&gt;""),成绩录入!CS79,"")</f>
        <v/>
      </c>
      <c r="AV75" s="80" t="str">
        <f>IF(AND(初始录入!$M$12="试卷",$A75&lt;&gt;"",AV$6&lt;&gt;""),成绩录入!CT79,"")</f>
        <v/>
      </c>
      <c r="AW75" s="80" t="str">
        <f>IF(AND(初始录入!$M$12="试卷",$A75&lt;&gt;"",AW$6&lt;&gt;""),成绩录入!CU79,"")</f>
        <v/>
      </c>
      <c r="AX75" s="80" t="str">
        <f>IF(AND(初始录入!$M$12="试卷",$A75&lt;&gt;"",AX$6&lt;&gt;""),成绩录入!CV79,"")</f>
        <v/>
      </c>
      <c r="AY75" s="80" t="str">
        <f>IF(AND(初始录入!$M$12="试卷",$A75&lt;&gt;"",AY$6&lt;&gt;""),成绩录入!CW79,"")</f>
        <v/>
      </c>
      <c r="AZ75" s="80" t="str">
        <f>IF(AND(初始录入!$M$12="试卷",$A75&lt;&gt;"",AZ$6&lt;&gt;""),成绩录入!CX79,"")</f>
        <v/>
      </c>
      <c r="BA75" s="80" t="str">
        <f>IF(AND(初始录入!$M$12="试卷",$A75&lt;&gt;"",BA$6&lt;&gt;""),成绩录入!CY79,"")</f>
        <v/>
      </c>
      <c r="BB75" s="80" t="str">
        <f>IF(AND(初始录入!$M$12="试卷",$A75&lt;&gt;"",BB$6&lt;&gt;""),成绩录入!CZ79,"")</f>
        <v/>
      </c>
      <c r="BC75" s="80" t="str">
        <f>IF(AND(初始录入!$M$12="试卷",$A75&lt;&gt;"",BC$6&lt;&gt;""),成绩录入!DA79,"")</f>
        <v/>
      </c>
      <c r="BD75" s="80" t="str">
        <f>IF(AND(初始录入!$M$12="试卷",$A75&lt;&gt;"",BD$6&lt;&gt;""),成绩录入!DB79,"")</f>
        <v/>
      </c>
      <c r="BE75" s="80" t="str">
        <f>IF(AND(初始录入!$M$12="试卷",$A75&lt;&gt;"",BE$6&lt;&gt;""),成绩录入!DC79,"")</f>
        <v/>
      </c>
      <c r="BF75" s="80" t="str">
        <f>IF(AND(初始录入!$M$12="试卷",$A75&lt;&gt;"",BF$6&lt;&gt;""),成绩录入!DD79,"")</f>
        <v/>
      </c>
      <c r="BG75" s="80" t="str">
        <f>IF(AND(初始录入!$M$12="试卷",$A75&lt;&gt;"",BG$6&lt;&gt;""),成绩录入!DE79,"")</f>
        <v/>
      </c>
      <c r="BH75" s="80" t="str">
        <f>IF(AND(初始录入!$M$12="试卷",$A75&lt;&gt;"",BH$6&lt;&gt;""),成绩录入!DF79,"")</f>
        <v/>
      </c>
      <c r="BI75" s="80" t="str">
        <f>IF(AND(初始录入!$M$12="试卷",$A75&lt;&gt;"",BI$6&lt;&gt;""),成绩录入!DG79,"")</f>
        <v/>
      </c>
      <c r="BJ75" s="80" t="str">
        <f>IF(AND(初始录入!$M$12="试卷",$A75&lt;&gt;"",BJ$6&lt;&gt;""),成绩录入!DH79,"")</f>
        <v/>
      </c>
      <c r="BK75" s="80" t="str">
        <f>IF(AND(初始录入!$M$12="试卷",$A75&lt;&gt;"",BK$6&lt;&gt;""),成绩录入!DI79,"")</f>
        <v/>
      </c>
      <c r="BL75" s="80" t="str">
        <f>IF(AND(初始录入!$M$12="试卷",$A75&lt;&gt;"",BL$6&lt;&gt;""),成绩录入!DJ79,"")</f>
        <v/>
      </c>
      <c r="BM75" s="80" t="str">
        <f>IF(AND(初始录入!$M$12="试卷",$A75&lt;&gt;"",BM$6&lt;&gt;""),成绩录入!DK79,"")</f>
        <v/>
      </c>
      <c r="BN75" s="80" t="str">
        <f>IF(AND(初始录入!$M$12="试卷",$A75&lt;&gt;"",BN$6&lt;&gt;""),成绩录入!DL79,"")</f>
        <v/>
      </c>
      <c r="BO75" s="80" t="str">
        <f>IF(AND(初始录入!$M$12="试卷",$A75&lt;&gt;"",BO$6&lt;&gt;""),成绩录入!DM79,"")</f>
        <v/>
      </c>
      <c r="BP75" s="80" t="str">
        <f>IF(AND(初始录入!$M$12="试卷",$A75&lt;&gt;"",BP$6&lt;&gt;""),成绩录入!DN79,"")</f>
        <v/>
      </c>
      <c r="BQ75" s="80" t="str">
        <f>IF(AND(初始录入!$M$12="试卷",$A75&lt;&gt;"",BQ$6&lt;&gt;""),成绩录入!DO79,"")</f>
        <v/>
      </c>
      <c r="BR75" s="80" t="str">
        <f>IF(AND(初始录入!$M$12="试卷",$A75&lt;&gt;"",BR$6&lt;&gt;""),成绩录入!DP79,"")</f>
        <v/>
      </c>
      <c r="BS75" s="80" t="str">
        <f>IF(AND(初始录入!$M$12="试卷",$A75&lt;&gt;"",BS$6&lt;&gt;""),成绩录入!DQ79,"")</f>
        <v/>
      </c>
      <c r="BT75" s="80" t="str">
        <f>IF(AND(初始录入!$M$12="试卷",$A75&lt;&gt;"",BT$6&lt;&gt;""),成绩录入!DR79,"")</f>
        <v/>
      </c>
      <c r="BU75" s="80" t="str">
        <f>IF(AND(初始录入!$M$12="试卷",$A75&lt;&gt;"",BU$6&lt;&gt;""),成绩录入!DS79,"")</f>
        <v/>
      </c>
      <c r="BV75" s="80" t="str">
        <f>IF(AND(初始录入!$M$12="试卷",$A75&lt;&gt;"",BV$6&lt;&gt;""),成绩录入!DT79,"")</f>
        <v/>
      </c>
      <c r="BW75" s="80" t="str">
        <f>IF(AND(初始录入!$M$12="试卷",$A75&lt;&gt;"",BW$6&lt;&gt;""),成绩录入!DU79,"")</f>
        <v/>
      </c>
      <c r="BX75" s="80" t="str">
        <f>IF(AND(初始录入!$M$12="试卷",$A75&lt;&gt;"",BX$6&lt;&gt;""),成绩录入!DV79,"")</f>
        <v/>
      </c>
      <c r="BY75" s="80" t="str">
        <f>IF(AND(初始录入!$M$12="试卷",$A75&lt;&gt;"",BY$6&lt;&gt;""),成绩录入!DW79,"")</f>
        <v/>
      </c>
      <c r="BZ75" s="80" t="str">
        <f>IF(AND(初始录入!$M$12="试卷",$A75&lt;&gt;"",BZ$6&lt;&gt;""),成绩录入!DX79,"")</f>
        <v/>
      </c>
      <c r="CA75" s="80" t="str">
        <f>IF(AND(初始录入!$M$12="试卷",$A75&lt;&gt;"",CA$6&lt;&gt;""),成绩录入!DY79,"")</f>
        <v/>
      </c>
      <c r="CB75" s="80" t="str">
        <f>IF(AND(初始录入!$M$12="试卷",$A75&lt;&gt;"",CB$6&lt;&gt;""),成绩录入!DZ79,"")</f>
        <v/>
      </c>
      <c r="CC75" s="80" t="str">
        <f>IF(AND(初始录入!$M$12="试卷",$A75&lt;&gt;"",CC$6&lt;&gt;""),成绩录入!EA79,"")</f>
        <v/>
      </c>
      <c r="CD75" s="80" t="str">
        <f>IF(AND(初始录入!$M$12="试卷",$A75&lt;&gt;"",CD$6&lt;&gt;""),成绩录入!EB79,"")</f>
        <v/>
      </c>
      <c r="CE75" s="80" t="str">
        <f>IF(AND(初始录入!$M$12="试卷",$A75&lt;&gt;"",CE$6&lt;&gt;""),成绩录入!EC79,"")</f>
        <v/>
      </c>
      <c r="CF75" s="80" t="str">
        <f>IF(AND(初始录入!$M$12="试卷",$A75&lt;&gt;"",CF$6&lt;&gt;""),成绩录入!ED79,"")</f>
        <v/>
      </c>
      <c r="CG75" s="80" t="str">
        <f>IF(AND(初始录入!$M$12="试卷",$A75&lt;&gt;"",CG$6&lt;&gt;""),成绩录入!EE79,"")</f>
        <v/>
      </c>
      <c r="CH75" s="80" t="str">
        <f>IF(AND(初始录入!$M$12="试卷",$A75&lt;&gt;"",CH$6&lt;&gt;""),成绩录入!EF79,"")</f>
        <v/>
      </c>
      <c r="CI75" s="80" t="str">
        <f>IF(AND(初始录入!$M$12="试卷",$A75&lt;&gt;"",CI$6&lt;&gt;""),成绩录入!EG79,"")</f>
        <v/>
      </c>
      <c r="CJ75" s="80" t="str">
        <f>IF(AND(初始录入!$M$12="试卷",$A75&lt;&gt;"",CJ$6&lt;&gt;""),成绩录入!EH79,"")</f>
        <v/>
      </c>
      <c r="CK75" s="80" t="str">
        <f>IF(AND(初始录入!$M$12="试卷",$A75&lt;&gt;"",CK$6&lt;&gt;""),成绩录入!EI79,"")</f>
        <v/>
      </c>
      <c r="CL75" s="80" t="str">
        <f>IF(AND(初始录入!$M$12="试卷",$A75&lt;&gt;"",CL$6&lt;&gt;""),成绩录入!EJ79,"")</f>
        <v/>
      </c>
      <c r="CM75" s="80" t="str">
        <f>IF(AND(初始录入!$M$12="试卷",$A75&lt;&gt;"",CM$6&lt;&gt;""),成绩录入!EK79,"")</f>
        <v/>
      </c>
      <c r="CN75" s="80" t="str">
        <f>IF(AND(初始录入!$M$12="试卷",$A75&lt;&gt;"",CN$6&lt;&gt;""),成绩录入!EL79,"")</f>
        <v/>
      </c>
      <c r="CO75" s="80" t="str">
        <f>IF(AND(初始录入!$M$12="试卷",$A75&lt;&gt;"",CO$6&lt;&gt;""),成绩录入!EM79,"")</f>
        <v/>
      </c>
      <c r="CP75" s="80" t="str">
        <f>IF(AND(初始录入!$M$12="试卷",$A75&lt;&gt;"",CP$6&lt;&gt;""),成绩录入!EN79,"")</f>
        <v/>
      </c>
      <c r="CQ75" s="80" t="str">
        <f>IF(AND(初始录入!$M$12="试卷",$A75&lt;&gt;"",CQ$6&lt;&gt;""),成绩录入!EO79,"")</f>
        <v/>
      </c>
      <c r="CR75" s="80" t="str">
        <f>IF(AND(初始录入!$M$12="试卷",$A75&lt;&gt;"",CR$6&lt;&gt;""),成绩录入!EP79,"")</f>
        <v/>
      </c>
      <c r="CS75" s="80" t="str">
        <f>IF(AND(初始录入!$M$12="试卷",$A75&lt;&gt;"",CS$6&lt;&gt;""),成绩录入!EQ79,"")</f>
        <v/>
      </c>
      <c r="CT75" s="80" t="str">
        <f>IF(AND(初始录入!$M$12="试卷",$A75&lt;&gt;"",CT$6&lt;&gt;""),成绩录入!ER79,"")</f>
        <v/>
      </c>
      <c r="CU75" s="80" t="str">
        <f>IF(AND(初始录入!$M$12="试卷",$A75&lt;&gt;"",CU$6&lt;&gt;""),成绩录入!ES79,"")</f>
        <v/>
      </c>
      <c r="CV75" s="80" t="str">
        <f>IF(AND(初始录入!$M$12="试卷",$A75&lt;&gt;"",CV$6&lt;&gt;""),成绩录入!ET79,"")</f>
        <v/>
      </c>
      <c r="CW75" s="80" t="str">
        <f>IF(AND(初始录入!$M$12="试卷",$A75&lt;&gt;"",CW$6&lt;&gt;""),成绩录入!EU79,"")</f>
        <v/>
      </c>
      <c r="CX75" s="80" t="str">
        <f>IF(AND(初始录入!$M$12="试卷",$A75&lt;&gt;"",CX$6&lt;&gt;""),成绩录入!EV79,"")</f>
        <v/>
      </c>
      <c r="CY75" s="80" t="str">
        <f>IF(AND(初始录入!$M$12="试卷",$A75&lt;&gt;"",CY$6&lt;&gt;""),成绩录入!EW79,"")</f>
        <v/>
      </c>
      <c r="CZ75" s="80" t="str">
        <f>IF(AND(初始录入!$M$12="试卷",$A75&lt;&gt;"",CZ$6&lt;&gt;""),成绩录入!EX79,"")</f>
        <v/>
      </c>
    </row>
    <row r="76" ht="24.95" customHeight="1" spans="1:104">
      <c r="A76" s="80" t="str">
        <f>IF(初始录入!$M$12="试卷",初始录入!A82,"")</f>
        <v/>
      </c>
      <c r="B76" s="80" t="str">
        <f>IF(AND(初始录入!$M$12="试卷",$A76&lt;&gt;""),初始录入!B82,"")</f>
        <v/>
      </c>
      <c r="C76" s="80" t="str">
        <f>IF(AND(初始录入!$M$12="试卷",$A76&lt;&gt;""),初始录入!C82,"")</f>
        <v/>
      </c>
      <c r="D76" s="80" t="str">
        <f t="shared" si="1"/>
        <v/>
      </c>
      <c r="E76" s="80" t="str">
        <f>IF(AND(初始录入!$M$12="试卷",$A76&lt;&gt;"",E$6&lt;&gt;""),成绩录入!BC80,"")</f>
        <v/>
      </c>
      <c r="F76" s="80" t="str">
        <f>IF(AND(初始录入!$M$12="试卷",$A76&lt;&gt;"",F$6&lt;&gt;""),成绩录入!BD80,"")</f>
        <v/>
      </c>
      <c r="G76" s="80" t="str">
        <f>IF(AND(初始录入!$M$12="试卷",$A76&lt;&gt;"",G$6&lt;&gt;""),成绩录入!BE80,"")</f>
        <v/>
      </c>
      <c r="H76" s="80" t="str">
        <f>IF(AND(初始录入!$M$12="试卷",$A76&lt;&gt;"",H$6&lt;&gt;""),成绩录入!BF80,"")</f>
        <v/>
      </c>
      <c r="I76" s="80" t="str">
        <f>IF(AND(初始录入!$M$12="试卷",$A76&lt;&gt;"",I$6&lt;&gt;""),成绩录入!BG80,"")</f>
        <v/>
      </c>
      <c r="J76" s="80" t="str">
        <f>IF(AND(初始录入!$M$12="试卷",$A76&lt;&gt;"",J$6&lt;&gt;""),成绩录入!BH80,"")</f>
        <v/>
      </c>
      <c r="K76" s="80" t="str">
        <f>IF(AND(初始录入!$M$12="试卷",$A76&lt;&gt;"",K$6&lt;&gt;""),成绩录入!BI80,"")</f>
        <v/>
      </c>
      <c r="L76" s="80" t="str">
        <f>IF(AND(初始录入!$M$12="试卷",$A76&lt;&gt;"",L$6&lt;&gt;""),成绩录入!BJ80,"")</f>
        <v/>
      </c>
      <c r="M76" s="80" t="str">
        <f>IF(AND(初始录入!$M$12="试卷",$A76&lt;&gt;"",M$6&lt;&gt;""),成绩录入!BK80,"")</f>
        <v/>
      </c>
      <c r="N76" s="80" t="str">
        <f>IF(AND(初始录入!$M$12="试卷",$A76&lt;&gt;"",N$6&lt;&gt;""),成绩录入!BL80,"")</f>
        <v/>
      </c>
      <c r="O76" s="80" t="str">
        <f>IF(AND(初始录入!$M$12="试卷",$A76&lt;&gt;"",O$6&lt;&gt;""),成绩录入!BM80,"")</f>
        <v/>
      </c>
      <c r="P76" s="80" t="str">
        <f>IF(AND(初始录入!$M$12="试卷",$A76&lt;&gt;"",P$6&lt;&gt;""),成绩录入!BN80,"")</f>
        <v/>
      </c>
      <c r="Q76" s="80" t="str">
        <f>IF(AND(初始录入!$M$12="试卷",$A76&lt;&gt;"",Q$6&lt;&gt;""),成绩录入!BO80,"")</f>
        <v/>
      </c>
      <c r="R76" s="80" t="str">
        <f>IF(AND(初始录入!$M$12="试卷",$A76&lt;&gt;"",R$6&lt;&gt;""),成绩录入!BP80,"")</f>
        <v/>
      </c>
      <c r="S76" s="80" t="str">
        <f>IF(AND(初始录入!$M$12="试卷",$A76&lt;&gt;"",S$6&lt;&gt;""),成绩录入!BQ80,"")</f>
        <v/>
      </c>
      <c r="T76" s="80" t="str">
        <f>IF(AND(初始录入!$M$12="试卷",$A76&lt;&gt;"",T$6&lt;&gt;""),成绩录入!BR80,"")</f>
        <v/>
      </c>
      <c r="U76" s="80" t="str">
        <f>IF(AND(初始录入!$M$12="试卷",$A76&lt;&gt;"",U$6&lt;&gt;""),成绩录入!BS80,"")</f>
        <v/>
      </c>
      <c r="V76" s="80" t="str">
        <f>IF(AND(初始录入!$M$12="试卷",$A76&lt;&gt;"",V$6&lt;&gt;""),成绩录入!BT80,"")</f>
        <v/>
      </c>
      <c r="W76" s="80" t="str">
        <f>IF(AND(初始录入!$M$12="试卷",$A76&lt;&gt;"",W$6&lt;&gt;""),成绩录入!BU80,"")</f>
        <v/>
      </c>
      <c r="X76" s="80" t="str">
        <f>IF(AND(初始录入!$M$12="试卷",$A76&lt;&gt;"",X$6&lt;&gt;""),成绩录入!BV80,"")</f>
        <v/>
      </c>
      <c r="Y76" s="80" t="str">
        <f>IF(AND(初始录入!$M$12="试卷",$A76&lt;&gt;"",Y$6&lt;&gt;""),成绩录入!BW80,"")</f>
        <v/>
      </c>
      <c r="Z76" s="80" t="str">
        <f>IF(AND(初始录入!$M$12="试卷",$A76&lt;&gt;"",Z$6&lt;&gt;""),成绩录入!BX80,"")</f>
        <v/>
      </c>
      <c r="AA76" s="80" t="str">
        <f>IF(AND(初始录入!$M$12="试卷",$A76&lt;&gt;"",AA$6&lt;&gt;""),成绩录入!BY80,"")</f>
        <v/>
      </c>
      <c r="AB76" s="80" t="str">
        <f>IF(AND(初始录入!$M$12="试卷",$A76&lt;&gt;"",AB$6&lt;&gt;""),成绩录入!BZ80,"")</f>
        <v/>
      </c>
      <c r="AC76" s="80" t="str">
        <f>IF(AND(初始录入!$M$12="试卷",$A76&lt;&gt;"",AC$6&lt;&gt;""),成绩录入!CA80,"")</f>
        <v/>
      </c>
      <c r="AD76" s="80" t="str">
        <f>IF(AND(初始录入!$M$12="试卷",$A76&lt;&gt;"",AD$6&lt;&gt;""),成绩录入!CB80,"")</f>
        <v/>
      </c>
      <c r="AE76" s="80" t="str">
        <f>IF(AND(初始录入!$M$12="试卷",$A76&lt;&gt;"",AE$6&lt;&gt;""),成绩录入!CC80,"")</f>
        <v/>
      </c>
      <c r="AF76" s="80" t="str">
        <f>IF(AND(初始录入!$M$12="试卷",$A76&lt;&gt;"",AF$6&lt;&gt;""),成绩录入!CD80,"")</f>
        <v/>
      </c>
      <c r="AG76" s="80" t="str">
        <f>IF(AND(初始录入!$M$12="试卷",$A76&lt;&gt;"",AG$6&lt;&gt;""),成绩录入!CE80,"")</f>
        <v/>
      </c>
      <c r="AH76" s="80" t="str">
        <f>IF(AND(初始录入!$M$12="试卷",$A76&lt;&gt;"",AH$6&lt;&gt;""),成绩录入!CF80,"")</f>
        <v/>
      </c>
      <c r="AI76" s="80" t="str">
        <f>IF(AND(初始录入!$M$12="试卷",$A76&lt;&gt;"",AI$6&lt;&gt;""),成绩录入!CG80,"")</f>
        <v/>
      </c>
      <c r="AJ76" s="80" t="str">
        <f>IF(AND(初始录入!$M$12="试卷",$A76&lt;&gt;"",AJ$6&lt;&gt;""),成绩录入!CH80,"")</f>
        <v/>
      </c>
      <c r="AK76" s="80" t="str">
        <f>IF(AND(初始录入!$M$12="试卷",$A76&lt;&gt;"",AK$6&lt;&gt;""),成绩录入!CI80,"")</f>
        <v/>
      </c>
      <c r="AL76" s="80" t="str">
        <f>IF(AND(初始录入!$M$12="试卷",$A76&lt;&gt;"",AL$6&lt;&gt;""),成绩录入!CJ80,"")</f>
        <v/>
      </c>
      <c r="AM76" s="80" t="str">
        <f>IF(AND(初始录入!$M$12="试卷",$A76&lt;&gt;"",AM$6&lt;&gt;""),成绩录入!CK80,"")</f>
        <v/>
      </c>
      <c r="AN76" s="80" t="str">
        <f>IF(AND(初始录入!$M$12="试卷",$A76&lt;&gt;"",AN$6&lt;&gt;""),成绩录入!CL80,"")</f>
        <v/>
      </c>
      <c r="AO76" s="80" t="str">
        <f>IF(AND(初始录入!$M$12="试卷",$A76&lt;&gt;"",AO$6&lt;&gt;""),成绩录入!CM80,"")</f>
        <v/>
      </c>
      <c r="AP76" s="80" t="str">
        <f>IF(AND(初始录入!$M$12="试卷",$A76&lt;&gt;"",AP$6&lt;&gt;""),成绩录入!CN80,"")</f>
        <v/>
      </c>
      <c r="AQ76" s="80" t="str">
        <f>IF(AND(初始录入!$M$12="试卷",$A76&lt;&gt;"",AQ$6&lt;&gt;""),成绩录入!CO80,"")</f>
        <v/>
      </c>
      <c r="AR76" s="80" t="str">
        <f>IF(AND(初始录入!$M$12="试卷",$A76&lt;&gt;"",AR$6&lt;&gt;""),成绩录入!CP80,"")</f>
        <v/>
      </c>
      <c r="AS76" s="80" t="str">
        <f>IF(AND(初始录入!$M$12="试卷",$A76&lt;&gt;"",AS$6&lt;&gt;""),成绩录入!CQ80,"")</f>
        <v/>
      </c>
      <c r="AT76" s="80" t="str">
        <f>IF(AND(初始录入!$M$12="试卷",$A76&lt;&gt;"",AT$6&lt;&gt;""),成绩录入!CR80,"")</f>
        <v/>
      </c>
      <c r="AU76" s="80" t="str">
        <f>IF(AND(初始录入!$M$12="试卷",$A76&lt;&gt;"",AU$6&lt;&gt;""),成绩录入!CS80,"")</f>
        <v/>
      </c>
      <c r="AV76" s="80" t="str">
        <f>IF(AND(初始录入!$M$12="试卷",$A76&lt;&gt;"",AV$6&lt;&gt;""),成绩录入!CT80,"")</f>
        <v/>
      </c>
      <c r="AW76" s="80" t="str">
        <f>IF(AND(初始录入!$M$12="试卷",$A76&lt;&gt;"",AW$6&lt;&gt;""),成绩录入!CU80,"")</f>
        <v/>
      </c>
      <c r="AX76" s="80" t="str">
        <f>IF(AND(初始录入!$M$12="试卷",$A76&lt;&gt;"",AX$6&lt;&gt;""),成绩录入!CV80,"")</f>
        <v/>
      </c>
      <c r="AY76" s="80" t="str">
        <f>IF(AND(初始录入!$M$12="试卷",$A76&lt;&gt;"",AY$6&lt;&gt;""),成绩录入!CW80,"")</f>
        <v/>
      </c>
      <c r="AZ76" s="80" t="str">
        <f>IF(AND(初始录入!$M$12="试卷",$A76&lt;&gt;"",AZ$6&lt;&gt;""),成绩录入!CX80,"")</f>
        <v/>
      </c>
      <c r="BA76" s="80" t="str">
        <f>IF(AND(初始录入!$M$12="试卷",$A76&lt;&gt;"",BA$6&lt;&gt;""),成绩录入!CY80,"")</f>
        <v/>
      </c>
      <c r="BB76" s="80" t="str">
        <f>IF(AND(初始录入!$M$12="试卷",$A76&lt;&gt;"",BB$6&lt;&gt;""),成绩录入!CZ80,"")</f>
        <v/>
      </c>
      <c r="BC76" s="80" t="str">
        <f>IF(AND(初始录入!$M$12="试卷",$A76&lt;&gt;"",BC$6&lt;&gt;""),成绩录入!DA80,"")</f>
        <v/>
      </c>
      <c r="BD76" s="80" t="str">
        <f>IF(AND(初始录入!$M$12="试卷",$A76&lt;&gt;"",BD$6&lt;&gt;""),成绩录入!DB80,"")</f>
        <v/>
      </c>
      <c r="BE76" s="80" t="str">
        <f>IF(AND(初始录入!$M$12="试卷",$A76&lt;&gt;"",BE$6&lt;&gt;""),成绩录入!DC80,"")</f>
        <v/>
      </c>
      <c r="BF76" s="80" t="str">
        <f>IF(AND(初始录入!$M$12="试卷",$A76&lt;&gt;"",BF$6&lt;&gt;""),成绩录入!DD80,"")</f>
        <v/>
      </c>
      <c r="BG76" s="80" t="str">
        <f>IF(AND(初始录入!$M$12="试卷",$A76&lt;&gt;"",BG$6&lt;&gt;""),成绩录入!DE80,"")</f>
        <v/>
      </c>
      <c r="BH76" s="80" t="str">
        <f>IF(AND(初始录入!$M$12="试卷",$A76&lt;&gt;"",BH$6&lt;&gt;""),成绩录入!DF80,"")</f>
        <v/>
      </c>
      <c r="BI76" s="80" t="str">
        <f>IF(AND(初始录入!$M$12="试卷",$A76&lt;&gt;"",BI$6&lt;&gt;""),成绩录入!DG80,"")</f>
        <v/>
      </c>
      <c r="BJ76" s="80" t="str">
        <f>IF(AND(初始录入!$M$12="试卷",$A76&lt;&gt;"",BJ$6&lt;&gt;""),成绩录入!DH80,"")</f>
        <v/>
      </c>
      <c r="BK76" s="80" t="str">
        <f>IF(AND(初始录入!$M$12="试卷",$A76&lt;&gt;"",BK$6&lt;&gt;""),成绩录入!DI80,"")</f>
        <v/>
      </c>
      <c r="BL76" s="80" t="str">
        <f>IF(AND(初始录入!$M$12="试卷",$A76&lt;&gt;"",BL$6&lt;&gt;""),成绩录入!DJ80,"")</f>
        <v/>
      </c>
      <c r="BM76" s="80" t="str">
        <f>IF(AND(初始录入!$M$12="试卷",$A76&lt;&gt;"",BM$6&lt;&gt;""),成绩录入!DK80,"")</f>
        <v/>
      </c>
      <c r="BN76" s="80" t="str">
        <f>IF(AND(初始录入!$M$12="试卷",$A76&lt;&gt;"",BN$6&lt;&gt;""),成绩录入!DL80,"")</f>
        <v/>
      </c>
      <c r="BO76" s="80" t="str">
        <f>IF(AND(初始录入!$M$12="试卷",$A76&lt;&gt;"",BO$6&lt;&gt;""),成绩录入!DM80,"")</f>
        <v/>
      </c>
      <c r="BP76" s="80" t="str">
        <f>IF(AND(初始录入!$M$12="试卷",$A76&lt;&gt;"",BP$6&lt;&gt;""),成绩录入!DN80,"")</f>
        <v/>
      </c>
      <c r="BQ76" s="80" t="str">
        <f>IF(AND(初始录入!$M$12="试卷",$A76&lt;&gt;"",BQ$6&lt;&gt;""),成绩录入!DO80,"")</f>
        <v/>
      </c>
      <c r="BR76" s="80" t="str">
        <f>IF(AND(初始录入!$M$12="试卷",$A76&lt;&gt;"",BR$6&lt;&gt;""),成绩录入!DP80,"")</f>
        <v/>
      </c>
      <c r="BS76" s="80" t="str">
        <f>IF(AND(初始录入!$M$12="试卷",$A76&lt;&gt;"",BS$6&lt;&gt;""),成绩录入!DQ80,"")</f>
        <v/>
      </c>
      <c r="BT76" s="80" t="str">
        <f>IF(AND(初始录入!$M$12="试卷",$A76&lt;&gt;"",BT$6&lt;&gt;""),成绩录入!DR80,"")</f>
        <v/>
      </c>
      <c r="BU76" s="80" t="str">
        <f>IF(AND(初始录入!$M$12="试卷",$A76&lt;&gt;"",BU$6&lt;&gt;""),成绩录入!DS80,"")</f>
        <v/>
      </c>
      <c r="BV76" s="80" t="str">
        <f>IF(AND(初始录入!$M$12="试卷",$A76&lt;&gt;"",BV$6&lt;&gt;""),成绩录入!DT80,"")</f>
        <v/>
      </c>
      <c r="BW76" s="80" t="str">
        <f>IF(AND(初始录入!$M$12="试卷",$A76&lt;&gt;"",BW$6&lt;&gt;""),成绩录入!DU80,"")</f>
        <v/>
      </c>
      <c r="BX76" s="80" t="str">
        <f>IF(AND(初始录入!$M$12="试卷",$A76&lt;&gt;"",BX$6&lt;&gt;""),成绩录入!DV80,"")</f>
        <v/>
      </c>
      <c r="BY76" s="80" t="str">
        <f>IF(AND(初始录入!$M$12="试卷",$A76&lt;&gt;"",BY$6&lt;&gt;""),成绩录入!DW80,"")</f>
        <v/>
      </c>
      <c r="BZ76" s="80" t="str">
        <f>IF(AND(初始录入!$M$12="试卷",$A76&lt;&gt;"",BZ$6&lt;&gt;""),成绩录入!DX80,"")</f>
        <v/>
      </c>
      <c r="CA76" s="80" t="str">
        <f>IF(AND(初始录入!$M$12="试卷",$A76&lt;&gt;"",CA$6&lt;&gt;""),成绩录入!DY80,"")</f>
        <v/>
      </c>
      <c r="CB76" s="80" t="str">
        <f>IF(AND(初始录入!$M$12="试卷",$A76&lt;&gt;"",CB$6&lt;&gt;""),成绩录入!DZ80,"")</f>
        <v/>
      </c>
      <c r="CC76" s="80" t="str">
        <f>IF(AND(初始录入!$M$12="试卷",$A76&lt;&gt;"",CC$6&lt;&gt;""),成绩录入!EA80,"")</f>
        <v/>
      </c>
      <c r="CD76" s="80" t="str">
        <f>IF(AND(初始录入!$M$12="试卷",$A76&lt;&gt;"",CD$6&lt;&gt;""),成绩录入!EB80,"")</f>
        <v/>
      </c>
      <c r="CE76" s="80" t="str">
        <f>IF(AND(初始录入!$M$12="试卷",$A76&lt;&gt;"",CE$6&lt;&gt;""),成绩录入!EC80,"")</f>
        <v/>
      </c>
      <c r="CF76" s="80" t="str">
        <f>IF(AND(初始录入!$M$12="试卷",$A76&lt;&gt;"",CF$6&lt;&gt;""),成绩录入!ED80,"")</f>
        <v/>
      </c>
      <c r="CG76" s="80" t="str">
        <f>IF(AND(初始录入!$M$12="试卷",$A76&lt;&gt;"",CG$6&lt;&gt;""),成绩录入!EE80,"")</f>
        <v/>
      </c>
      <c r="CH76" s="80" t="str">
        <f>IF(AND(初始录入!$M$12="试卷",$A76&lt;&gt;"",CH$6&lt;&gt;""),成绩录入!EF80,"")</f>
        <v/>
      </c>
      <c r="CI76" s="80" t="str">
        <f>IF(AND(初始录入!$M$12="试卷",$A76&lt;&gt;"",CI$6&lt;&gt;""),成绩录入!EG80,"")</f>
        <v/>
      </c>
      <c r="CJ76" s="80" t="str">
        <f>IF(AND(初始录入!$M$12="试卷",$A76&lt;&gt;"",CJ$6&lt;&gt;""),成绩录入!EH80,"")</f>
        <v/>
      </c>
      <c r="CK76" s="80" t="str">
        <f>IF(AND(初始录入!$M$12="试卷",$A76&lt;&gt;"",CK$6&lt;&gt;""),成绩录入!EI80,"")</f>
        <v/>
      </c>
      <c r="CL76" s="80" t="str">
        <f>IF(AND(初始录入!$M$12="试卷",$A76&lt;&gt;"",CL$6&lt;&gt;""),成绩录入!EJ80,"")</f>
        <v/>
      </c>
      <c r="CM76" s="80" t="str">
        <f>IF(AND(初始录入!$M$12="试卷",$A76&lt;&gt;"",CM$6&lt;&gt;""),成绩录入!EK80,"")</f>
        <v/>
      </c>
      <c r="CN76" s="80" t="str">
        <f>IF(AND(初始录入!$M$12="试卷",$A76&lt;&gt;"",CN$6&lt;&gt;""),成绩录入!EL80,"")</f>
        <v/>
      </c>
      <c r="CO76" s="80" t="str">
        <f>IF(AND(初始录入!$M$12="试卷",$A76&lt;&gt;"",CO$6&lt;&gt;""),成绩录入!EM80,"")</f>
        <v/>
      </c>
      <c r="CP76" s="80" t="str">
        <f>IF(AND(初始录入!$M$12="试卷",$A76&lt;&gt;"",CP$6&lt;&gt;""),成绩录入!EN80,"")</f>
        <v/>
      </c>
      <c r="CQ76" s="80" t="str">
        <f>IF(AND(初始录入!$M$12="试卷",$A76&lt;&gt;"",CQ$6&lt;&gt;""),成绩录入!EO80,"")</f>
        <v/>
      </c>
      <c r="CR76" s="80" t="str">
        <f>IF(AND(初始录入!$M$12="试卷",$A76&lt;&gt;"",CR$6&lt;&gt;""),成绩录入!EP80,"")</f>
        <v/>
      </c>
      <c r="CS76" s="80" t="str">
        <f>IF(AND(初始录入!$M$12="试卷",$A76&lt;&gt;"",CS$6&lt;&gt;""),成绩录入!EQ80,"")</f>
        <v/>
      </c>
      <c r="CT76" s="80" t="str">
        <f>IF(AND(初始录入!$M$12="试卷",$A76&lt;&gt;"",CT$6&lt;&gt;""),成绩录入!ER80,"")</f>
        <v/>
      </c>
      <c r="CU76" s="80" t="str">
        <f>IF(AND(初始录入!$M$12="试卷",$A76&lt;&gt;"",CU$6&lt;&gt;""),成绩录入!ES80,"")</f>
        <v/>
      </c>
      <c r="CV76" s="80" t="str">
        <f>IF(AND(初始录入!$M$12="试卷",$A76&lt;&gt;"",CV$6&lt;&gt;""),成绩录入!ET80,"")</f>
        <v/>
      </c>
      <c r="CW76" s="80" t="str">
        <f>IF(AND(初始录入!$M$12="试卷",$A76&lt;&gt;"",CW$6&lt;&gt;""),成绩录入!EU80,"")</f>
        <v/>
      </c>
      <c r="CX76" s="80" t="str">
        <f>IF(AND(初始录入!$M$12="试卷",$A76&lt;&gt;"",CX$6&lt;&gt;""),成绩录入!EV80,"")</f>
        <v/>
      </c>
      <c r="CY76" s="80" t="str">
        <f>IF(AND(初始录入!$M$12="试卷",$A76&lt;&gt;"",CY$6&lt;&gt;""),成绩录入!EW80,"")</f>
        <v/>
      </c>
      <c r="CZ76" s="80" t="str">
        <f>IF(AND(初始录入!$M$12="试卷",$A76&lt;&gt;"",CZ$6&lt;&gt;""),成绩录入!EX80,"")</f>
        <v/>
      </c>
    </row>
    <row r="77" ht="24.95" customHeight="1" spans="1:104">
      <c r="A77" s="80" t="str">
        <f>IF(初始录入!$M$12="试卷",初始录入!A83,"")</f>
        <v/>
      </c>
      <c r="B77" s="80" t="str">
        <f>IF(AND(初始录入!$M$12="试卷",$A77&lt;&gt;""),初始录入!B83,"")</f>
        <v/>
      </c>
      <c r="C77" s="80" t="str">
        <f>IF(AND(初始录入!$M$12="试卷",$A77&lt;&gt;""),初始录入!C83,"")</f>
        <v/>
      </c>
      <c r="D77" s="80" t="str">
        <f t="shared" si="1"/>
        <v/>
      </c>
      <c r="E77" s="80" t="str">
        <f>IF(AND(初始录入!$M$12="试卷",$A77&lt;&gt;"",E$6&lt;&gt;""),成绩录入!BC81,"")</f>
        <v/>
      </c>
      <c r="F77" s="80" t="str">
        <f>IF(AND(初始录入!$M$12="试卷",$A77&lt;&gt;"",F$6&lt;&gt;""),成绩录入!BD81,"")</f>
        <v/>
      </c>
      <c r="G77" s="80" t="str">
        <f>IF(AND(初始录入!$M$12="试卷",$A77&lt;&gt;"",G$6&lt;&gt;""),成绩录入!BE81,"")</f>
        <v/>
      </c>
      <c r="H77" s="80" t="str">
        <f>IF(AND(初始录入!$M$12="试卷",$A77&lt;&gt;"",H$6&lt;&gt;""),成绩录入!BF81,"")</f>
        <v/>
      </c>
      <c r="I77" s="80" t="str">
        <f>IF(AND(初始录入!$M$12="试卷",$A77&lt;&gt;"",I$6&lt;&gt;""),成绩录入!BG81,"")</f>
        <v/>
      </c>
      <c r="J77" s="80" t="str">
        <f>IF(AND(初始录入!$M$12="试卷",$A77&lt;&gt;"",J$6&lt;&gt;""),成绩录入!BH81,"")</f>
        <v/>
      </c>
      <c r="K77" s="80" t="str">
        <f>IF(AND(初始录入!$M$12="试卷",$A77&lt;&gt;"",K$6&lt;&gt;""),成绩录入!BI81,"")</f>
        <v/>
      </c>
      <c r="L77" s="80" t="str">
        <f>IF(AND(初始录入!$M$12="试卷",$A77&lt;&gt;"",L$6&lt;&gt;""),成绩录入!BJ81,"")</f>
        <v/>
      </c>
      <c r="M77" s="80" t="str">
        <f>IF(AND(初始录入!$M$12="试卷",$A77&lt;&gt;"",M$6&lt;&gt;""),成绩录入!BK81,"")</f>
        <v/>
      </c>
      <c r="N77" s="80" t="str">
        <f>IF(AND(初始录入!$M$12="试卷",$A77&lt;&gt;"",N$6&lt;&gt;""),成绩录入!BL81,"")</f>
        <v/>
      </c>
      <c r="O77" s="80" t="str">
        <f>IF(AND(初始录入!$M$12="试卷",$A77&lt;&gt;"",O$6&lt;&gt;""),成绩录入!BM81,"")</f>
        <v/>
      </c>
      <c r="P77" s="80" t="str">
        <f>IF(AND(初始录入!$M$12="试卷",$A77&lt;&gt;"",P$6&lt;&gt;""),成绩录入!BN81,"")</f>
        <v/>
      </c>
      <c r="Q77" s="80" t="str">
        <f>IF(AND(初始录入!$M$12="试卷",$A77&lt;&gt;"",Q$6&lt;&gt;""),成绩录入!BO81,"")</f>
        <v/>
      </c>
      <c r="R77" s="80" t="str">
        <f>IF(AND(初始录入!$M$12="试卷",$A77&lt;&gt;"",R$6&lt;&gt;""),成绩录入!BP81,"")</f>
        <v/>
      </c>
      <c r="S77" s="80" t="str">
        <f>IF(AND(初始录入!$M$12="试卷",$A77&lt;&gt;"",S$6&lt;&gt;""),成绩录入!BQ81,"")</f>
        <v/>
      </c>
      <c r="T77" s="80" t="str">
        <f>IF(AND(初始录入!$M$12="试卷",$A77&lt;&gt;"",T$6&lt;&gt;""),成绩录入!BR81,"")</f>
        <v/>
      </c>
      <c r="U77" s="80" t="str">
        <f>IF(AND(初始录入!$M$12="试卷",$A77&lt;&gt;"",U$6&lt;&gt;""),成绩录入!BS81,"")</f>
        <v/>
      </c>
      <c r="V77" s="80" t="str">
        <f>IF(AND(初始录入!$M$12="试卷",$A77&lt;&gt;"",V$6&lt;&gt;""),成绩录入!BT81,"")</f>
        <v/>
      </c>
      <c r="W77" s="80" t="str">
        <f>IF(AND(初始录入!$M$12="试卷",$A77&lt;&gt;"",W$6&lt;&gt;""),成绩录入!BU81,"")</f>
        <v/>
      </c>
      <c r="X77" s="80" t="str">
        <f>IF(AND(初始录入!$M$12="试卷",$A77&lt;&gt;"",X$6&lt;&gt;""),成绩录入!BV81,"")</f>
        <v/>
      </c>
      <c r="Y77" s="80" t="str">
        <f>IF(AND(初始录入!$M$12="试卷",$A77&lt;&gt;"",Y$6&lt;&gt;""),成绩录入!BW81,"")</f>
        <v/>
      </c>
      <c r="Z77" s="80" t="str">
        <f>IF(AND(初始录入!$M$12="试卷",$A77&lt;&gt;"",Z$6&lt;&gt;""),成绩录入!BX81,"")</f>
        <v/>
      </c>
      <c r="AA77" s="80" t="str">
        <f>IF(AND(初始录入!$M$12="试卷",$A77&lt;&gt;"",AA$6&lt;&gt;""),成绩录入!BY81,"")</f>
        <v/>
      </c>
      <c r="AB77" s="80" t="str">
        <f>IF(AND(初始录入!$M$12="试卷",$A77&lt;&gt;"",AB$6&lt;&gt;""),成绩录入!BZ81,"")</f>
        <v/>
      </c>
      <c r="AC77" s="80" t="str">
        <f>IF(AND(初始录入!$M$12="试卷",$A77&lt;&gt;"",AC$6&lt;&gt;""),成绩录入!CA81,"")</f>
        <v/>
      </c>
      <c r="AD77" s="80" t="str">
        <f>IF(AND(初始录入!$M$12="试卷",$A77&lt;&gt;"",AD$6&lt;&gt;""),成绩录入!CB81,"")</f>
        <v/>
      </c>
      <c r="AE77" s="80" t="str">
        <f>IF(AND(初始录入!$M$12="试卷",$A77&lt;&gt;"",AE$6&lt;&gt;""),成绩录入!CC81,"")</f>
        <v/>
      </c>
      <c r="AF77" s="80" t="str">
        <f>IF(AND(初始录入!$M$12="试卷",$A77&lt;&gt;"",AF$6&lt;&gt;""),成绩录入!CD81,"")</f>
        <v/>
      </c>
      <c r="AG77" s="80" t="str">
        <f>IF(AND(初始录入!$M$12="试卷",$A77&lt;&gt;"",AG$6&lt;&gt;""),成绩录入!CE81,"")</f>
        <v/>
      </c>
      <c r="AH77" s="80" t="str">
        <f>IF(AND(初始录入!$M$12="试卷",$A77&lt;&gt;"",AH$6&lt;&gt;""),成绩录入!CF81,"")</f>
        <v/>
      </c>
      <c r="AI77" s="80" t="str">
        <f>IF(AND(初始录入!$M$12="试卷",$A77&lt;&gt;"",AI$6&lt;&gt;""),成绩录入!CG81,"")</f>
        <v/>
      </c>
      <c r="AJ77" s="80" t="str">
        <f>IF(AND(初始录入!$M$12="试卷",$A77&lt;&gt;"",AJ$6&lt;&gt;""),成绩录入!CH81,"")</f>
        <v/>
      </c>
      <c r="AK77" s="80" t="str">
        <f>IF(AND(初始录入!$M$12="试卷",$A77&lt;&gt;"",AK$6&lt;&gt;""),成绩录入!CI81,"")</f>
        <v/>
      </c>
      <c r="AL77" s="80" t="str">
        <f>IF(AND(初始录入!$M$12="试卷",$A77&lt;&gt;"",AL$6&lt;&gt;""),成绩录入!CJ81,"")</f>
        <v/>
      </c>
      <c r="AM77" s="80" t="str">
        <f>IF(AND(初始录入!$M$12="试卷",$A77&lt;&gt;"",AM$6&lt;&gt;""),成绩录入!CK81,"")</f>
        <v/>
      </c>
      <c r="AN77" s="80" t="str">
        <f>IF(AND(初始录入!$M$12="试卷",$A77&lt;&gt;"",AN$6&lt;&gt;""),成绩录入!CL81,"")</f>
        <v/>
      </c>
      <c r="AO77" s="80" t="str">
        <f>IF(AND(初始录入!$M$12="试卷",$A77&lt;&gt;"",AO$6&lt;&gt;""),成绩录入!CM81,"")</f>
        <v/>
      </c>
      <c r="AP77" s="80" t="str">
        <f>IF(AND(初始录入!$M$12="试卷",$A77&lt;&gt;"",AP$6&lt;&gt;""),成绩录入!CN81,"")</f>
        <v/>
      </c>
      <c r="AQ77" s="80" t="str">
        <f>IF(AND(初始录入!$M$12="试卷",$A77&lt;&gt;"",AQ$6&lt;&gt;""),成绩录入!CO81,"")</f>
        <v/>
      </c>
      <c r="AR77" s="80" t="str">
        <f>IF(AND(初始录入!$M$12="试卷",$A77&lt;&gt;"",AR$6&lt;&gt;""),成绩录入!CP81,"")</f>
        <v/>
      </c>
      <c r="AS77" s="80" t="str">
        <f>IF(AND(初始录入!$M$12="试卷",$A77&lt;&gt;"",AS$6&lt;&gt;""),成绩录入!CQ81,"")</f>
        <v/>
      </c>
      <c r="AT77" s="80" t="str">
        <f>IF(AND(初始录入!$M$12="试卷",$A77&lt;&gt;"",AT$6&lt;&gt;""),成绩录入!CR81,"")</f>
        <v/>
      </c>
      <c r="AU77" s="80" t="str">
        <f>IF(AND(初始录入!$M$12="试卷",$A77&lt;&gt;"",AU$6&lt;&gt;""),成绩录入!CS81,"")</f>
        <v/>
      </c>
      <c r="AV77" s="80" t="str">
        <f>IF(AND(初始录入!$M$12="试卷",$A77&lt;&gt;"",AV$6&lt;&gt;""),成绩录入!CT81,"")</f>
        <v/>
      </c>
      <c r="AW77" s="80" t="str">
        <f>IF(AND(初始录入!$M$12="试卷",$A77&lt;&gt;"",AW$6&lt;&gt;""),成绩录入!CU81,"")</f>
        <v/>
      </c>
      <c r="AX77" s="80" t="str">
        <f>IF(AND(初始录入!$M$12="试卷",$A77&lt;&gt;"",AX$6&lt;&gt;""),成绩录入!CV81,"")</f>
        <v/>
      </c>
      <c r="AY77" s="80" t="str">
        <f>IF(AND(初始录入!$M$12="试卷",$A77&lt;&gt;"",AY$6&lt;&gt;""),成绩录入!CW81,"")</f>
        <v/>
      </c>
      <c r="AZ77" s="80" t="str">
        <f>IF(AND(初始录入!$M$12="试卷",$A77&lt;&gt;"",AZ$6&lt;&gt;""),成绩录入!CX81,"")</f>
        <v/>
      </c>
      <c r="BA77" s="80" t="str">
        <f>IF(AND(初始录入!$M$12="试卷",$A77&lt;&gt;"",BA$6&lt;&gt;""),成绩录入!CY81,"")</f>
        <v/>
      </c>
      <c r="BB77" s="80" t="str">
        <f>IF(AND(初始录入!$M$12="试卷",$A77&lt;&gt;"",BB$6&lt;&gt;""),成绩录入!CZ81,"")</f>
        <v/>
      </c>
      <c r="BC77" s="80" t="str">
        <f>IF(AND(初始录入!$M$12="试卷",$A77&lt;&gt;"",BC$6&lt;&gt;""),成绩录入!DA81,"")</f>
        <v/>
      </c>
      <c r="BD77" s="80" t="str">
        <f>IF(AND(初始录入!$M$12="试卷",$A77&lt;&gt;"",BD$6&lt;&gt;""),成绩录入!DB81,"")</f>
        <v/>
      </c>
      <c r="BE77" s="80" t="str">
        <f>IF(AND(初始录入!$M$12="试卷",$A77&lt;&gt;"",BE$6&lt;&gt;""),成绩录入!DC81,"")</f>
        <v/>
      </c>
      <c r="BF77" s="80" t="str">
        <f>IF(AND(初始录入!$M$12="试卷",$A77&lt;&gt;"",BF$6&lt;&gt;""),成绩录入!DD81,"")</f>
        <v/>
      </c>
      <c r="BG77" s="80" t="str">
        <f>IF(AND(初始录入!$M$12="试卷",$A77&lt;&gt;"",BG$6&lt;&gt;""),成绩录入!DE81,"")</f>
        <v/>
      </c>
      <c r="BH77" s="80" t="str">
        <f>IF(AND(初始录入!$M$12="试卷",$A77&lt;&gt;"",BH$6&lt;&gt;""),成绩录入!DF81,"")</f>
        <v/>
      </c>
      <c r="BI77" s="80" t="str">
        <f>IF(AND(初始录入!$M$12="试卷",$A77&lt;&gt;"",BI$6&lt;&gt;""),成绩录入!DG81,"")</f>
        <v/>
      </c>
      <c r="BJ77" s="80" t="str">
        <f>IF(AND(初始录入!$M$12="试卷",$A77&lt;&gt;"",BJ$6&lt;&gt;""),成绩录入!DH81,"")</f>
        <v/>
      </c>
      <c r="BK77" s="80" t="str">
        <f>IF(AND(初始录入!$M$12="试卷",$A77&lt;&gt;"",BK$6&lt;&gt;""),成绩录入!DI81,"")</f>
        <v/>
      </c>
      <c r="BL77" s="80" t="str">
        <f>IF(AND(初始录入!$M$12="试卷",$A77&lt;&gt;"",BL$6&lt;&gt;""),成绩录入!DJ81,"")</f>
        <v/>
      </c>
      <c r="BM77" s="80" t="str">
        <f>IF(AND(初始录入!$M$12="试卷",$A77&lt;&gt;"",BM$6&lt;&gt;""),成绩录入!DK81,"")</f>
        <v/>
      </c>
      <c r="BN77" s="80" t="str">
        <f>IF(AND(初始录入!$M$12="试卷",$A77&lt;&gt;"",BN$6&lt;&gt;""),成绩录入!DL81,"")</f>
        <v/>
      </c>
      <c r="BO77" s="80" t="str">
        <f>IF(AND(初始录入!$M$12="试卷",$A77&lt;&gt;"",BO$6&lt;&gt;""),成绩录入!DM81,"")</f>
        <v/>
      </c>
      <c r="BP77" s="80" t="str">
        <f>IF(AND(初始录入!$M$12="试卷",$A77&lt;&gt;"",BP$6&lt;&gt;""),成绩录入!DN81,"")</f>
        <v/>
      </c>
      <c r="BQ77" s="80" t="str">
        <f>IF(AND(初始录入!$M$12="试卷",$A77&lt;&gt;"",BQ$6&lt;&gt;""),成绩录入!DO81,"")</f>
        <v/>
      </c>
      <c r="BR77" s="80" t="str">
        <f>IF(AND(初始录入!$M$12="试卷",$A77&lt;&gt;"",BR$6&lt;&gt;""),成绩录入!DP81,"")</f>
        <v/>
      </c>
      <c r="BS77" s="80" t="str">
        <f>IF(AND(初始录入!$M$12="试卷",$A77&lt;&gt;"",BS$6&lt;&gt;""),成绩录入!DQ81,"")</f>
        <v/>
      </c>
      <c r="BT77" s="80" t="str">
        <f>IF(AND(初始录入!$M$12="试卷",$A77&lt;&gt;"",BT$6&lt;&gt;""),成绩录入!DR81,"")</f>
        <v/>
      </c>
      <c r="BU77" s="80" t="str">
        <f>IF(AND(初始录入!$M$12="试卷",$A77&lt;&gt;"",BU$6&lt;&gt;""),成绩录入!DS81,"")</f>
        <v/>
      </c>
      <c r="BV77" s="80" t="str">
        <f>IF(AND(初始录入!$M$12="试卷",$A77&lt;&gt;"",BV$6&lt;&gt;""),成绩录入!DT81,"")</f>
        <v/>
      </c>
      <c r="BW77" s="80" t="str">
        <f>IF(AND(初始录入!$M$12="试卷",$A77&lt;&gt;"",BW$6&lt;&gt;""),成绩录入!DU81,"")</f>
        <v/>
      </c>
      <c r="BX77" s="80" t="str">
        <f>IF(AND(初始录入!$M$12="试卷",$A77&lt;&gt;"",BX$6&lt;&gt;""),成绩录入!DV81,"")</f>
        <v/>
      </c>
      <c r="BY77" s="80" t="str">
        <f>IF(AND(初始录入!$M$12="试卷",$A77&lt;&gt;"",BY$6&lt;&gt;""),成绩录入!DW81,"")</f>
        <v/>
      </c>
      <c r="BZ77" s="80" t="str">
        <f>IF(AND(初始录入!$M$12="试卷",$A77&lt;&gt;"",BZ$6&lt;&gt;""),成绩录入!DX81,"")</f>
        <v/>
      </c>
      <c r="CA77" s="80" t="str">
        <f>IF(AND(初始录入!$M$12="试卷",$A77&lt;&gt;"",CA$6&lt;&gt;""),成绩录入!DY81,"")</f>
        <v/>
      </c>
      <c r="CB77" s="80" t="str">
        <f>IF(AND(初始录入!$M$12="试卷",$A77&lt;&gt;"",CB$6&lt;&gt;""),成绩录入!DZ81,"")</f>
        <v/>
      </c>
      <c r="CC77" s="80" t="str">
        <f>IF(AND(初始录入!$M$12="试卷",$A77&lt;&gt;"",CC$6&lt;&gt;""),成绩录入!EA81,"")</f>
        <v/>
      </c>
      <c r="CD77" s="80" t="str">
        <f>IF(AND(初始录入!$M$12="试卷",$A77&lt;&gt;"",CD$6&lt;&gt;""),成绩录入!EB81,"")</f>
        <v/>
      </c>
      <c r="CE77" s="80" t="str">
        <f>IF(AND(初始录入!$M$12="试卷",$A77&lt;&gt;"",CE$6&lt;&gt;""),成绩录入!EC81,"")</f>
        <v/>
      </c>
      <c r="CF77" s="80" t="str">
        <f>IF(AND(初始录入!$M$12="试卷",$A77&lt;&gt;"",CF$6&lt;&gt;""),成绩录入!ED81,"")</f>
        <v/>
      </c>
      <c r="CG77" s="80" t="str">
        <f>IF(AND(初始录入!$M$12="试卷",$A77&lt;&gt;"",CG$6&lt;&gt;""),成绩录入!EE81,"")</f>
        <v/>
      </c>
      <c r="CH77" s="80" t="str">
        <f>IF(AND(初始录入!$M$12="试卷",$A77&lt;&gt;"",CH$6&lt;&gt;""),成绩录入!EF81,"")</f>
        <v/>
      </c>
      <c r="CI77" s="80" t="str">
        <f>IF(AND(初始录入!$M$12="试卷",$A77&lt;&gt;"",CI$6&lt;&gt;""),成绩录入!EG81,"")</f>
        <v/>
      </c>
      <c r="CJ77" s="80" t="str">
        <f>IF(AND(初始录入!$M$12="试卷",$A77&lt;&gt;"",CJ$6&lt;&gt;""),成绩录入!EH81,"")</f>
        <v/>
      </c>
      <c r="CK77" s="80" t="str">
        <f>IF(AND(初始录入!$M$12="试卷",$A77&lt;&gt;"",CK$6&lt;&gt;""),成绩录入!EI81,"")</f>
        <v/>
      </c>
      <c r="CL77" s="80" t="str">
        <f>IF(AND(初始录入!$M$12="试卷",$A77&lt;&gt;"",CL$6&lt;&gt;""),成绩录入!EJ81,"")</f>
        <v/>
      </c>
      <c r="CM77" s="80" t="str">
        <f>IF(AND(初始录入!$M$12="试卷",$A77&lt;&gt;"",CM$6&lt;&gt;""),成绩录入!EK81,"")</f>
        <v/>
      </c>
      <c r="CN77" s="80" t="str">
        <f>IF(AND(初始录入!$M$12="试卷",$A77&lt;&gt;"",CN$6&lt;&gt;""),成绩录入!EL81,"")</f>
        <v/>
      </c>
      <c r="CO77" s="80" t="str">
        <f>IF(AND(初始录入!$M$12="试卷",$A77&lt;&gt;"",CO$6&lt;&gt;""),成绩录入!EM81,"")</f>
        <v/>
      </c>
      <c r="CP77" s="80" t="str">
        <f>IF(AND(初始录入!$M$12="试卷",$A77&lt;&gt;"",CP$6&lt;&gt;""),成绩录入!EN81,"")</f>
        <v/>
      </c>
      <c r="CQ77" s="80" t="str">
        <f>IF(AND(初始录入!$M$12="试卷",$A77&lt;&gt;"",CQ$6&lt;&gt;""),成绩录入!EO81,"")</f>
        <v/>
      </c>
      <c r="CR77" s="80" t="str">
        <f>IF(AND(初始录入!$M$12="试卷",$A77&lt;&gt;"",CR$6&lt;&gt;""),成绩录入!EP81,"")</f>
        <v/>
      </c>
      <c r="CS77" s="80" t="str">
        <f>IF(AND(初始录入!$M$12="试卷",$A77&lt;&gt;"",CS$6&lt;&gt;""),成绩录入!EQ81,"")</f>
        <v/>
      </c>
      <c r="CT77" s="80" t="str">
        <f>IF(AND(初始录入!$M$12="试卷",$A77&lt;&gt;"",CT$6&lt;&gt;""),成绩录入!ER81,"")</f>
        <v/>
      </c>
      <c r="CU77" s="80" t="str">
        <f>IF(AND(初始录入!$M$12="试卷",$A77&lt;&gt;"",CU$6&lt;&gt;""),成绩录入!ES81,"")</f>
        <v/>
      </c>
      <c r="CV77" s="80" t="str">
        <f>IF(AND(初始录入!$M$12="试卷",$A77&lt;&gt;"",CV$6&lt;&gt;""),成绩录入!ET81,"")</f>
        <v/>
      </c>
      <c r="CW77" s="80" t="str">
        <f>IF(AND(初始录入!$M$12="试卷",$A77&lt;&gt;"",CW$6&lt;&gt;""),成绩录入!EU81,"")</f>
        <v/>
      </c>
      <c r="CX77" s="80" t="str">
        <f>IF(AND(初始录入!$M$12="试卷",$A77&lt;&gt;"",CX$6&lt;&gt;""),成绩录入!EV81,"")</f>
        <v/>
      </c>
      <c r="CY77" s="80" t="str">
        <f>IF(AND(初始录入!$M$12="试卷",$A77&lt;&gt;"",CY$6&lt;&gt;""),成绩录入!EW81,"")</f>
        <v/>
      </c>
      <c r="CZ77" s="80" t="str">
        <f>IF(AND(初始录入!$M$12="试卷",$A77&lt;&gt;"",CZ$6&lt;&gt;""),成绩录入!EX81,"")</f>
        <v/>
      </c>
    </row>
    <row r="78" ht="24.95" customHeight="1" spans="1:104">
      <c r="A78" s="80" t="str">
        <f>IF(初始录入!$M$12="试卷",初始录入!A84,"")</f>
        <v/>
      </c>
      <c r="B78" s="80" t="str">
        <f>IF(AND(初始录入!$M$12="试卷",$A78&lt;&gt;""),初始录入!B84,"")</f>
        <v/>
      </c>
      <c r="C78" s="80" t="str">
        <f>IF(AND(初始录入!$M$12="试卷",$A78&lt;&gt;""),初始录入!C84,"")</f>
        <v/>
      </c>
      <c r="D78" s="80" t="str">
        <f t="shared" si="1"/>
        <v/>
      </c>
      <c r="E78" s="80" t="str">
        <f>IF(AND(初始录入!$M$12="试卷",$A78&lt;&gt;"",E$6&lt;&gt;""),成绩录入!BC82,"")</f>
        <v/>
      </c>
      <c r="F78" s="80" t="str">
        <f>IF(AND(初始录入!$M$12="试卷",$A78&lt;&gt;"",F$6&lt;&gt;""),成绩录入!BD82,"")</f>
        <v/>
      </c>
      <c r="G78" s="80" t="str">
        <f>IF(AND(初始录入!$M$12="试卷",$A78&lt;&gt;"",G$6&lt;&gt;""),成绩录入!BE82,"")</f>
        <v/>
      </c>
      <c r="H78" s="80" t="str">
        <f>IF(AND(初始录入!$M$12="试卷",$A78&lt;&gt;"",H$6&lt;&gt;""),成绩录入!BF82,"")</f>
        <v/>
      </c>
      <c r="I78" s="80" t="str">
        <f>IF(AND(初始录入!$M$12="试卷",$A78&lt;&gt;"",I$6&lt;&gt;""),成绩录入!BG82,"")</f>
        <v/>
      </c>
      <c r="J78" s="80" t="str">
        <f>IF(AND(初始录入!$M$12="试卷",$A78&lt;&gt;"",J$6&lt;&gt;""),成绩录入!BH82,"")</f>
        <v/>
      </c>
      <c r="K78" s="80" t="str">
        <f>IF(AND(初始录入!$M$12="试卷",$A78&lt;&gt;"",K$6&lt;&gt;""),成绩录入!BI82,"")</f>
        <v/>
      </c>
      <c r="L78" s="80" t="str">
        <f>IF(AND(初始录入!$M$12="试卷",$A78&lt;&gt;"",L$6&lt;&gt;""),成绩录入!BJ82,"")</f>
        <v/>
      </c>
      <c r="M78" s="80" t="str">
        <f>IF(AND(初始录入!$M$12="试卷",$A78&lt;&gt;"",M$6&lt;&gt;""),成绩录入!BK82,"")</f>
        <v/>
      </c>
      <c r="N78" s="80" t="str">
        <f>IF(AND(初始录入!$M$12="试卷",$A78&lt;&gt;"",N$6&lt;&gt;""),成绩录入!BL82,"")</f>
        <v/>
      </c>
      <c r="O78" s="80" t="str">
        <f>IF(AND(初始录入!$M$12="试卷",$A78&lt;&gt;"",O$6&lt;&gt;""),成绩录入!BM82,"")</f>
        <v/>
      </c>
      <c r="P78" s="80" t="str">
        <f>IF(AND(初始录入!$M$12="试卷",$A78&lt;&gt;"",P$6&lt;&gt;""),成绩录入!BN82,"")</f>
        <v/>
      </c>
      <c r="Q78" s="80" t="str">
        <f>IF(AND(初始录入!$M$12="试卷",$A78&lt;&gt;"",Q$6&lt;&gt;""),成绩录入!BO82,"")</f>
        <v/>
      </c>
      <c r="R78" s="80" t="str">
        <f>IF(AND(初始录入!$M$12="试卷",$A78&lt;&gt;"",R$6&lt;&gt;""),成绩录入!BP82,"")</f>
        <v/>
      </c>
      <c r="S78" s="80" t="str">
        <f>IF(AND(初始录入!$M$12="试卷",$A78&lt;&gt;"",S$6&lt;&gt;""),成绩录入!BQ82,"")</f>
        <v/>
      </c>
      <c r="T78" s="80" t="str">
        <f>IF(AND(初始录入!$M$12="试卷",$A78&lt;&gt;"",T$6&lt;&gt;""),成绩录入!BR82,"")</f>
        <v/>
      </c>
      <c r="U78" s="80" t="str">
        <f>IF(AND(初始录入!$M$12="试卷",$A78&lt;&gt;"",U$6&lt;&gt;""),成绩录入!BS82,"")</f>
        <v/>
      </c>
      <c r="V78" s="80" t="str">
        <f>IF(AND(初始录入!$M$12="试卷",$A78&lt;&gt;"",V$6&lt;&gt;""),成绩录入!BT82,"")</f>
        <v/>
      </c>
      <c r="W78" s="80" t="str">
        <f>IF(AND(初始录入!$M$12="试卷",$A78&lt;&gt;"",W$6&lt;&gt;""),成绩录入!BU82,"")</f>
        <v/>
      </c>
      <c r="X78" s="80" t="str">
        <f>IF(AND(初始录入!$M$12="试卷",$A78&lt;&gt;"",X$6&lt;&gt;""),成绩录入!BV82,"")</f>
        <v/>
      </c>
      <c r="Y78" s="80" t="str">
        <f>IF(AND(初始录入!$M$12="试卷",$A78&lt;&gt;"",Y$6&lt;&gt;""),成绩录入!BW82,"")</f>
        <v/>
      </c>
      <c r="Z78" s="80" t="str">
        <f>IF(AND(初始录入!$M$12="试卷",$A78&lt;&gt;"",Z$6&lt;&gt;""),成绩录入!BX82,"")</f>
        <v/>
      </c>
      <c r="AA78" s="80" t="str">
        <f>IF(AND(初始录入!$M$12="试卷",$A78&lt;&gt;"",AA$6&lt;&gt;""),成绩录入!BY82,"")</f>
        <v/>
      </c>
      <c r="AB78" s="80" t="str">
        <f>IF(AND(初始录入!$M$12="试卷",$A78&lt;&gt;"",AB$6&lt;&gt;""),成绩录入!BZ82,"")</f>
        <v/>
      </c>
      <c r="AC78" s="80" t="str">
        <f>IF(AND(初始录入!$M$12="试卷",$A78&lt;&gt;"",AC$6&lt;&gt;""),成绩录入!CA82,"")</f>
        <v/>
      </c>
      <c r="AD78" s="80" t="str">
        <f>IF(AND(初始录入!$M$12="试卷",$A78&lt;&gt;"",AD$6&lt;&gt;""),成绩录入!CB82,"")</f>
        <v/>
      </c>
      <c r="AE78" s="80" t="str">
        <f>IF(AND(初始录入!$M$12="试卷",$A78&lt;&gt;"",AE$6&lt;&gt;""),成绩录入!CC82,"")</f>
        <v/>
      </c>
      <c r="AF78" s="80" t="str">
        <f>IF(AND(初始录入!$M$12="试卷",$A78&lt;&gt;"",AF$6&lt;&gt;""),成绩录入!CD82,"")</f>
        <v/>
      </c>
      <c r="AG78" s="80" t="str">
        <f>IF(AND(初始录入!$M$12="试卷",$A78&lt;&gt;"",AG$6&lt;&gt;""),成绩录入!CE82,"")</f>
        <v/>
      </c>
      <c r="AH78" s="80" t="str">
        <f>IF(AND(初始录入!$M$12="试卷",$A78&lt;&gt;"",AH$6&lt;&gt;""),成绩录入!CF82,"")</f>
        <v/>
      </c>
      <c r="AI78" s="80" t="str">
        <f>IF(AND(初始录入!$M$12="试卷",$A78&lt;&gt;"",AI$6&lt;&gt;""),成绩录入!CG82,"")</f>
        <v/>
      </c>
      <c r="AJ78" s="80" t="str">
        <f>IF(AND(初始录入!$M$12="试卷",$A78&lt;&gt;"",AJ$6&lt;&gt;""),成绩录入!CH82,"")</f>
        <v/>
      </c>
      <c r="AK78" s="80" t="str">
        <f>IF(AND(初始录入!$M$12="试卷",$A78&lt;&gt;"",AK$6&lt;&gt;""),成绩录入!CI82,"")</f>
        <v/>
      </c>
      <c r="AL78" s="80" t="str">
        <f>IF(AND(初始录入!$M$12="试卷",$A78&lt;&gt;"",AL$6&lt;&gt;""),成绩录入!CJ82,"")</f>
        <v/>
      </c>
      <c r="AM78" s="80" t="str">
        <f>IF(AND(初始录入!$M$12="试卷",$A78&lt;&gt;"",AM$6&lt;&gt;""),成绩录入!CK82,"")</f>
        <v/>
      </c>
      <c r="AN78" s="80" t="str">
        <f>IF(AND(初始录入!$M$12="试卷",$A78&lt;&gt;"",AN$6&lt;&gt;""),成绩录入!CL82,"")</f>
        <v/>
      </c>
      <c r="AO78" s="80" t="str">
        <f>IF(AND(初始录入!$M$12="试卷",$A78&lt;&gt;"",AO$6&lt;&gt;""),成绩录入!CM82,"")</f>
        <v/>
      </c>
      <c r="AP78" s="80" t="str">
        <f>IF(AND(初始录入!$M$12="试卷",$A78&lt;&gt;"",AP$6&lt;&gt;""),成绩录入!CN82,"")</f>
        <v/>
      </c>
      <c r="AQ78" s="80" t="str">
        <f>IF(AND(初始录入!$M$12="试卷",$A78&lt;&gt;"",AQ$6&lt;&gt;""),成绩录入!CO82,"")</f>
        <v/>
      </c>
      <c r="AR78" s="80" t="str">
        <f>IF(AND(初始录入!$M$12="试卷",$A78&lt;&gt;"",AR$6&lt;&gt;""),成绩录入!CP82,"")</f>
        <v/>
      </c>
      <c r="AS78" s="80" t="str">
        <f>IF(AND(初始录入!$M$12="试卷",$A78&lt;&gt;"",AS$6&lt;&gt;""),成绩录入!CQ82,"")</f>
        <v/>
      </c>
      <c r="AT78" s="80" t="str">
        <f>IF(AND(初始录入!$M$12="试卷",$A78&lt;&gt;"",AT$6&lt;&gt;""),成绩录入!CR82,"")</f>
        <v/>
      </c>
      <c r="AU78" s="80" t="str">
        <f>IF(AND(初始录入!$M$12="试卷",$A78&lt;&gt;"",AU$6&lt;&gt;""),成绩录入!CS82,"")</f>
        <v/>
      </c>
      <c r="AV78" s="80" t="str">
        <f>IF(AND(初始录入!$M$12="试卷",$A78&lt;&gt;"",AV$6&lt;&gt;""),成绩录入!CT82,"")</f>
        <v/>
      </c>
      <c r="AW78" s="80" t="str">
        <f>IF(AND(初始录入!$M$12="试卷",$A78&lt;&gt;"",AW$6&lt;&gt;""),成绩录入!CU82,"")</f>
        <v/>
      </c>
      <c r="AX78" s="80" t="str">
        <f>IF(AND(初始录入!$M$12="试卷",$A78&lt;&gt;"",AX$6&lt;&gt;""),成绩录入!CV82,"")</f>
        <v/>
      </c>
      <c r="AY78" s="80" t="str">
        <f>IF(AND(初始录入!$M$12="试卷",$A78&lt;&gt;"",AY$6&lt;&gt;""),成绩录入!CW82,"")</f>
        <v/>
      </c>
      <c r="AZ78" s="80" t="str">
        <f>IF(AND(初始录入!$M$12="试卷",$A78&lt;&gt;"",AZ$6&lt;&gt;""),成绩录入!CX82,"")</f>
        <v/>
      </c>
      <c r="BA78" s="80" t="str">
        <f>IF(AND(初始录入!$M$12="试卷",$A78&lt;&gt;"",BA$6&lt;&gt;""),成绩录入!CY82,"")</f>
        <v/>
      </c>
      <c r="BB78" s="80" t="str">
        <f>IF(AND(初始录入!$M$12="试卷",$A78&lt;&gt;"",BB$6&lt;&gt;""),成绩录入!CZ82,"")</f>
        <v/>
      </c>
      <c r="BC78" s="80" t="str">
        <f>IF(AND(初始录入!$M$12="试卷",$A78&lt;&gt;"",BC$6&lt;&gt;""),成绩录入!DA82,"")</f>
        <v/>
      </c>
      <c r="BD78" s="80" t="str">
        <f>IF(AND(初始录入!$M$12="试卷",$A78&lt;&gt;"",BD$6&lt;&gt;""),成绩录入!DB82,"")</f>
        <v/>
      </c>
      <c r="BE78" s="80" t="str">
        <f>IF(AND(初始录入!$M$12="试卷",$A78&lt;&gt;"",BE$6&lt;&gt;""),成绩录入!DC82,"")</f>
        <v/>
      </c>
      <c r="BF78" s="80" t="str">
        <f>IF(AND(初始录入!$M$12="试卷",$A78&lt;&gt;"",BF$6&lt;&gt;""),成绩录入!DD82,"")</f>
        <v/>
      </c>
      <c r="BG78" s="80" t="str">
        <f>IF(AND(初始录入!$M$12="试卷",$A78&lt;&gt;"",BG$6&lt;&gt;""),成绩录入!DE82,"")</f>
        <v/>
      </c>
      <c r="BH78" s="80" t="str">
        <f>IF(AND(初始录入!$M$12="试卷",$A78&lt;&gt;"",BH$6&lt;&gt;""),成绩录入!DF82,"")</f>
        <v/>
      </c>
      <c r="BI78" s="80" t="str">
        <f>IF(AND(初始录入!$M$12="试卷",$A78&lt;&gt;"",BI$6&lt;&gt;""),成绩录入!DG82,"")</f>
        <v/>
      </c>
      <c r="BJ78" s="80" t="str">
        <f>IF(AND(初始录入!$M$12="试卷",$A78&lt;&gt;"",BJ$6&lt;&gt;""),成绩录入!DH82,"")</f>
        <v/>
      </c>
      <c r="BK78" s="80" t="str">
        <f>IF(AND(初始录入!$M$12="试卷",$A78&lt;&gt;"",BK$6&lt;&gt;""),成绩录入!DI82,"")</f>
        <v/>
      </c>
      <c r="BL78" s="80" t="str">
        <f>IF(AND(初始录入!$M$12="试卷",$A78&lt;&gt;"",BL$6&lt;&gt;""),成绩录入!DJ82,"")</f>
        <v/>
      </c>
      <c r="BM78" s="80" t="str">
        <f>IF(AND(初始录入!$M$12="试卷",$A78&lt;&gt;"",BM$6&lt;&gt;""),成绩录入!DK82,"")</f>
        <v/>
      </c>
      <c r="BN78" s="80" t="str">
        <f>IF(AND(初始录入!$M$12="试卷",$A78&lt;&gt;"",BN$6&lt;&gt;""),成绩录入!DL82,"")</f>
        <v/>
      </c>
      <c r="BO78" s="80" t="str">
        <f>IF(AND(初始录入!$M$12="试卷",$A78&lt;&gt;"",BO$6&lt;&gt;""),成绩录入!DM82,"")</f>
        <v/>
      </c>
      <c r="BP78" s="80" t="str">
        <f>IF(AND(初始录入!$M$12="试卷",$A78&lt;&gt;"",BP$6&lt;&gt;""),成绩录入!DN82,"")</f>
        <v/>
      </c>
      <c r="BQ78" s="80" t="str">
        <f>IF(AND(初始录入!$M$12="试卷",$A78&lt;&gt;"",BQ$6&lt;&gt;""),成绩录入!DO82,"")</f>
        <v/>
      </c>
      <c r="BR78" s="80" t="str">
        <f>IF(AND(初始录入!$M$12="试卷",$A78&lt;&gt;"",BR$6&lt;&gt;""),成绩录入!DP82,"")</f>
        <v/>
      </c>
      <c r="BS78" s="80" t="str">
        <f>IF(AND(初始录入!$M$12="试卷",$A78&lt;&gt;"",BS$6&lt;&gt;""),成绩录入!DQ82,"")</f>
        <v/>
      </c>
      <c r="BT78" s="80" t="str">
        <f>IF(AND(初始录入!$M$12="试卷",$A78&lt;&gt;"",BT$6&lt;&gt;""),成绩录入!DR82,"")</f>
        <v/>
      </c>
      <c r="BU78" s="80" t="str">
        <f>IF(AND(初始录入!$M$12="试卷",$A78&lt;&gt;"",BU$6&lt;&gt;""),成绩录入!DS82,"")</f>
        <v/>
      </c>
      <c r="BV78" s="80" t="str">
        <f>IF(AND(初始录入!$M$12="试卷",$A78&lt;&gt;"",BV$6&lt;&gt;""),成绩录入!DT82,"")</f>
        <v/>
      </c>
      <c r="BW78" s="80" t="str">
        <f>IF(AND(初始录入!$M$12="试卷",$A78&lt;&gt;"",BW$6&lt;&gt;""),成绩录入!DU82,"")</f>
        <v/>
      </c>
      <c r="BX78" s="80" t="str">
        <f>IF(AND(初始录入!$M$12="试卷",$A78&lt;&gt;"",BX$6&lt;&gt;""),成绩录入!DV82,"")</f>
        <v/>
      </c>
      <c r="BY78" s="80" t="str">
        <f>IF(AND(初始录入!$M$12="试卷",$A78&lt;&gt;"",BY$6&lt;&gt;""),成绩录入!DW82,"")</f>
        <v/>
      </c>
      <c r="BZ78" s="80" t="str">
        <f>IF(AND(初始录入!$M$12="试卷",$A78&lt;&gt;"",BZ$6&lt;&gt;""),成绩录入!DX82,"")</f>
        <v/>
      </c>
      <c r="CA78" s="80" t="str">
        <f>IF(AND(初始录入!$M$12="试卷",$A78&lt;&gt;"",CA$6&lt;&gt;""),成绩录入!DY82,"")</f>
        <v/>
      </c>
      <c r="CB78" s="80" t="str">
        <f>IF(AND(初始录入!$M$12="试卷",$A78&lt;&gt;"",CB$6&lt;&gt;""),成绩录入!DZ82,"")</f>
        <v/>
      </c>
      <c r="CC78" s="80" t="str">
        <f>IF(AND(初始录入!$M$12="试卷",$A78&lt;&gt;"",CC$6&lt;&gt;""),成绩录入!EA82,"")</f>
        <v/>
      </c>
      <c r="CD78" s="80" t="str">
        <f>IF(AND(初始录入!$M$12="试卷",$A78&lt;&gt;"",CD$6&lt;&gt;""),成绩录入!EB82,"")</f>
        <v/>
      </c>
      <c r="CE78" s="80" t="str">
        <f>IF(AND(初始录入!$M$12="试卷",$A78&lt;&gt;"",CE$6&lt;&gt;""),成绩录入!EC82,"")</f>
        <v/>
      </c>
      <c r="CF78" s="80" t="str">
        <f>IF(AND(初始录入!$M$12="试卷",$A78&lt;&gt;"",CF$6&lt;&gt;""),成绩录入!ED82,"")</f>
        <v/>
      </c>
      <c r="CG78" s="80" t="str">
        <f>IF(AND(初始录入!$M$12="试卷",$A78&lt;&gt;"",CG$6&lt;&gt;""),成绩录入!EE82,"")</f>
        <v/>
      </c>
      <c r="CH78" s="80" t="str">
        <f>IF(AND(初始录入!$M$12="试卷",$A78&lt;&gt;"",CH$6&lt;&gt;""),成绩录入!EF82,"")</f>
        <v/>
      </c>
      <c r="CI78" s="80" t="str">
        <f>IF(AND(初始录入!$M$12="试卷",$A78&lt;&gt;"",CI$6&lt;&gt;""),成绩录入!EG82,"")</f>
        <v/>
      </c>
      <c r="CJ78" s="80" t="str">
        <f>IF(AND(初始录入!$M$12="试卷",$A78&lt;&gt;"",CJ$6&lt;&gt;""),成绩录入!EH82,"")</f>
        <v/>
      </c>
      <c r="CK78" s="80" t="str">
        <f>IF(AND(初始录入!$M$12="试卷",$A78&lt;&gt;"",CK$6&lt;&gt;""),成绩录入!EI82,"")</f>
        <v/>
      </c>
      <c r="CL78" s="80" t="str">
        <f>IF(AND(初始录入!$M$12="试卷",$A78&lt;&gt;"",CL$6&lt;&gt;""),成绩录入!EJ82,"")</f>
        <v/>
      </c>
      <c r="CM78" s="80" t="str">
        <f>IF(AND(初始录入!$M$12="试卷",$A78&lt;&gt;"",CM$6&lt;&gt;""),成绩录入!EK82,"")</f>
        <v/>
      </c>
      <c r="CN78" s="80" t="str">
        <f>IF(AND(初始录入!$M$12="试卷",$A78&lt;&gt;"",CN$6&lt;&gt;""),成绩录入!EL82,"")</f>
        <v/>
      </c>
      <c r="CO78" s="80" t="str">
        <f>IF(AND(初始录入!$M$12="试卷",$A78&lt;&gt;"",CO$6&lt;&gt;""),成绩录入!EM82,"")</f>
        <v/>
      </c>
      <c r="CP78" s="80" t="str">
        <f>IF(AND(初始录入!$M$12="试卷",$A78&lt;&gt;"",CP$6&lt;&gt;""),成绩录入!EN82,"")</f>
        <v/>
      </c>
      <c r="CQ78" s="80" t="str">
        <f>IF(AND(初始录入!$M$12="试卷",$A78&lt;&gt;"",CQ$6&lt;&gt;""),成绩录入!EO82,"")</f>
        <v/>
      </c>
      <c r="CR78" s="80" t="str">
        <f>IF(AND(初始录入!$M$12="试卷",$A78&lt;&gt;"",CR$6&lt;&gt;""),成绩录入!EP82,"")</f>
        <v/>
      </c>
      <c r="CS78" s="80" t="str">
        <f>IF(AND(初始录入!$M$12="试卷",$A78&lt;&gt;"",CS$6&lt;&gt;""),成绩录入!EQ82,"")</f>
        <v/>
      </c>
      <c r="CT78" s="80" t="str">
        <f>IF(AND(初始录入!$M$12="试卷",$A78&lt;&gt;"",CT$6&lt;&gt;""),成绩录入!ER82,"")</f>
        <v/>
      </c>
      <c r="CU78" s="80" t="str">
        <f>IF(AND(初始录入!$M$12="试卷",$A78&lt;&gt;"",CU$6&lt;&gt;""),成绩录入!ES82,"")</f>
        <v/>
      </c>
      <c r="CV78" s="80" t="str">
        <f>IF(AND(初始录入!$M$12="试卷",$A78&lt;&gt;"",CV$6&lt;&gt;""),成绩录入!ET82,"")</f>
        <v/>
      </c>
      <c r="CW78" s="80" t="str">
        <f>IF(AND(初始录入!$M$12="试卷",$A78&lt;&gt;"",CW$6&lt;&gt;""),成绩录入!EU82,"")</f>
        <v/>
      </c>
      <c r="CX78" s="80" t="str">
        <f>IF(AND(初始录入!$M$12="试卷",$A78&lt;&gt;"",CX$6&lt;&gt;""),成绩录入!EV82,"")</f>
        <v/>
      </c>
      <c r="CY78" s="80" t="str">
        <f>IF(AND(初始录入!$M$12="试卷",$A78&lt;&gt;"",CY$6&lt;&gt;""),成绩录入!EW82,"")</f>
        <v/>
      </c>
      <c r="CZ78" s="80" t="str">
        <f>IF(AND(初始录入!$M$12="试卷",$A78&lt;&gt;"",CZ$6&lt;&gt;""),成绩录入!EX82,"")</f>
        <v/>
      </c>
    </row>
    <row r="79" ht="24.95" customHeight="1" spans="1:104">
      <c r="A79" s="80" t="str">
        <f>IF(初始录入!$M$12="试卷",初始录入!A85,"")</f>
        <v/>
      </c>
      <c r="B79" s="80" t="str">
        <f>IF(AND(初始录入!$M$12="试卷",$A79&lt;&gt;""),初始录入!B85,"")</f>
        <v/>
      </c>
      <c r="C79" s="80" t="str">
        <f>IF(AND(初始录入!$M$12="试卷",$A79&lt;&gt;""),初始录入!C85,"")</f>
        <v/>
      </c>
      <c r="D79" s="80" t="str">
        <f t="shared" si="1"/>
        <v/>
      </c>
      <c r="E79" s="80" t="str">
        <f>IF(AND(初始录入!$M$12="试卷",$A79&lt;&gt;"",E$6&lt;&gt;""),成绩录入!BC83,"")</f>
        <v/>
      </c>
      <c r="F79" s="80" t="str">
        <f>IF(AND(初始录入!$M$12="试卷",$A79&lt;&gt;"",F$6&lt;&gt;""),成绩录入!BD83,"")</f>
        <v/>
      </c>
      <c r="G79" s="80" t="str">
        <f>IF(AND(初始录入!$M$12="试卷",$A79&lt;&gt;"",G$6&lt;&gt;""),成绩录入!BE83,"")</f>
        <v/>
      </c>
      <c r="H79" s="80" t="str">
        <f>IF(AND(初始录入!$M$12="试卷",$A79&lt;&gt;"",H$6&lt;&gt;""),成绩录入!BF83,"")</f>
        <v/>
      </c>
      <c r="I79" s="80" t="str">
        <f>IF(AND(初始录入!$M$12="试卷",$A79&lt;&gt;"",I$6&lt;&gt;""),成绩录入!BG83,"")</f>
        <v/>
      </c>
      <c r="J79" s="80" t="str">
        <f>IF(AND(初始录入!$M$12="试卷",$A79&lt;&gt;"",J$6&lt;&gt;""),成绩录入!BH83,"")</f>
        <v/>
      </c>
      <c r="K79" s="80" t="str">
        <f>IF(AND(初始录入!$M$12="试卷",$A79&lt;&gt;"",K$6&lt;&gt;""),成绩录入!BI83,"")</f>
        <v/>
      </c>
      <c r="L79" s="80" t="str">
        <f>IF(AND(初始录入!$M$12="试卷",$A79&lt;&gt;"",L$6&lt;&gt;""),成绩录入!BJ83,"")</f>
        <v/>
      </c>
      <c r="M79" s="80" t="str">
        <f>IF(AND(初始录入!$M$12="试卷",$A79&lt;&gt;"",M$6&lt;&gt;""),成绩录入!BK83,"")</f>
        <v/>
      </c>
      <c r="N79" s="80" t="str">
        <f>IF(AND(初始录入!$M$12="试卷",$A79&lt;&gt;"",N$6&lt;&gt;""),成绩录入!BL83,"")</f>
        <v/>
      </c>
      <c r="O79" s="80" t="str">
        <f>IF(AND(初始录入!$M$12="试卷",$A79&lt;&gt;"",O$6&lt;&gt;""),成绩录入!BM83,"")</f>
        <v/>
      </c>
      <c r="P79" s="80" t="str">
        <f>IF(AND(初始录入!$M$12="试卷",$A79&lt;&gt;"",P$6&lt;&gt;""),成绩录入!BN83,"")</f>
        <v/>
      </c>
      <c r="Q79" s="80" t="str">
        <f>IF(AND(初始录入!$M$12="试卷",$A79&lt;&gt;"",Q$6&lt;&gt;""),成绩录入!BO83,"")</f>
        <v/>
      </c>
      <c r="R79" s="80" t="str">
        <f>IF(AND(初始录入!$M$12="试卷",$A79&lt;&gt;"",R$6&lt;&gt;""),成绩录入!BP83,"")</f>
        <v/>
      </c>
      <c r="S79" s="80" t="str">
        <f>IF(AND(初始录入!$M$12="试卷",$A79&lt;&gt;"",S$6&lt;&gt;""),成绩录入!BQ83,"")</f>
        <v/>
      </c>
      <c r="T79" s="80" t="str">
        <f>IF(AND(初始录入!$M$12="试卷",$A79&lt;&gt;"",T$6&lt;&gt;""),成绩录入!BR83,"")</f>
        <v/>
      </c>
      <c r="U79" s="80" t="str">
        <f>IF(AND(初始录入!$M$12="试卷",$A79&lt;&gt;"",U$6&lt;&gt;""),成绩录入!BS83,"")</f>
        <v/>
      </c>
      <c r="V79" s="80" t="str">
        <f>IF(AND(初始录入!$M$12="试卷",$A79&lt;&gt;"",V$6&lt;&gt;""),成绩录入!BT83,"")</f>
        <v/>
      </c>
      <c r="W79" s="80" t="str">
        <f>IF(AND(初始录入!$M$12="试卷",$A79&lt;&gt;"",W$6&lt;&gt;""),成绩录入!BU83,"")</f>
        <v/>
      </c>
      <c r="X79" s="80" t="str">
        <f>IF(AND(初始录入!$M$12="试卷",$A79&lt;&gt;"",X$6&lt;&gt;""),成绩录入!BV83,"")</f>
        <v/>
      </c>
      <c r="Y79" s="80" t="str">
        <f>IF(AND(初始录入!$M$12="试卷",$A79&lt;&gt;"",Y$6&lt;&gt;""),成绩录入!BW83,"")</f>
        <v/>
      </c>
      <c r="Z79" s="80" t="str">
        <f>IF(AND(初始录入!$M$12="试卷",$A79&lt;&gt;"",Z$6&lt;&gt;""),成绩录入!BX83,"")</f>
        <v/>
      </c>
      <c r="AA79" s="80" t="str">
        <f>IF(AND(初始录入!$M$12="试卷",$A79&lt;&gt;"",AA$6&lt;&gt;""),成绩录入!BY83,"")</f>
        <v/>
      </c>
      <c r="AB79" s="80" t="str">
        <f>IF(AND(初始录入!$M$12="试卷",$A79&lt;&gt;"",AB$6&lt;&gt;""),成绩录入!BZ83,"")</f>
        <v/>
      </c>
      <c r="AC79" s="80" t="str">
        <f>IF(AND(初始录入!$M$12="试卷",$A79&lt;&gt;"",AC$6&lt;&gt;""),成绩录入!CA83,"")</f>
        <v/>
      </c>
      <c r="AD79" s="80" t="str">
        <f>IF(AND(初始录入!$M$12="试卷",$A79&lt;&gt;"",AD$6&lt;&gt;""),成绩录入!CB83,"")</f>
        <v/>
      </c>
      <c r="AE79" s="80" t="str">
        <f>IF(AND(初始录入!$M$12="试卷",$A79&lt;&gt;"",AE$6&lt;&gt;""),成绩录入!CC83,"")</f>
        <v/>
      </c>
      <c r="AF79" s="80" t="str">
        <f>IF(AND(初始录入!$M$12="试卷",$A79&lt;&gt;"",AF$6&lt;&gt;""),成绩录入!CD83,"")</f>
        <v/>
      </c>
      <c r="AG79" s="80" t="str">
        <f>IF(AND(初始录入!$M$12="试卷",$A79&lt;&gt;"",AG$6&lt;&gt;""),成绩录入!CE83,"")</f>
        <v/>
      </c>
      <c r="AH79" s="80" t="str">
        <f>IF(AND(初始录入!$M$12="试卷",$A79&lt;&gt;"",AH$6&lt;&gt;""),成绩录入!CF83,"")</f>
        <v/>
      </c>
      <c r="AI79" s="80" t="str">
        <f>IF(AND(初始录入!$M$12="试卷",$A79&lt;&gt;"",AI$6&lt;&gt;""),成绩录入!CG83,"")</f>
        <v/>
      </c>
      <c r="AJ79" s="80" t="str">
        <f>IF(AND(初始录入!$M$12="试卷",$A79&lt;&gt;"",AJ$6&lt;&gt;""),成绩录入!CH83,"")</f>
        <v/>
      </c>
      <c r="AK79" s="80" t="str">
        <f>IF(AND(初始录入!$M$12="试卷",$A79&lt;&gt;"",AK$6&lt;&gt;""),成绩录入!CI83,"")</f>
        <v/>
      </c>
      <c r="AL79" s="80" t="str">
        <f>IF(AND(初始录入!$M$12="试卷",$A79&lt;&gt;"",AL$6&lt;&gt;""),成绩录入!CJ83,"")</f>
        <v/>
      </c>
      <c r="AM79" s="80" t="str">
        <f>IF(AND(初始录入!$M$12="试卷",$A79&lt;&gt;"",AM$6&lt;&gt;""),成绩录入!CK83,"")</f>
        <v/>
      </c>
      <c r="AN79" s="80" t="str">
        <f>IF(AND(初始录入!$M$12="试卷",$A79&lt;&gt;"",AN$6&lt;&gt;""),成绩录入!CL83,"")</f>
        <v/>
      </c>
      <c r="AO79" s="80" t="str">
        <f>IF(AND(初始录入!$M$12="试卷",$A79&lt;&gt;"",AO$6&lt;&gt;""),成绩录入!CM83,"")</f>
        <v/>
      </c>
      <c r="AP79" s="80" t="str">
        <f>IF(AND(初始录入!$M$12="试卷",$A79&lt;&gt;"",AP$6&lt;&gt;""),成绩录入!CN83,"")</f>
        <v/>
      </c>
      <c r="AQ79" s="80" t="str">
        <f>IF(AND(初始录入!$M$12="试卷",$A79&lt;&gt;"",AQ$6&lt;&gt;""),成绩录入!CO83,"")</f>
        <v/>
      </c>
      <c r="AR79" s="80" t="str">
        <f>IF(AND(初始录入!$M$12="试卷",$A79&lt;&gt;"",AR$6&lt;&gt;""),成绩录入!CP83,"")</f>
        <v/>
      </c>
      <c r="AS79" s="80" t="str">
        <f>IF(AND(初始录入!$M$12="试卷",$A79&lt;&gt;"",AS$6&lt;&gt;""),成绩录入!CQ83,"")</f>
        <v/>
      </c>
      <c r="AT79" s="80" t="str">
        <f>IF(AND(初始录入!$M$12="试卷",$A79&lt;&gt;"",AT$6&lt;&gt;""),成绩录入!CR83,"")</f>
        <v/>
      </c>
      <c r="AU79" s="80" t="str">
        <f>IF(AND(初始录入!$M$12="试卷",$A79&lt;&gt;"",AU$6&lt;&gt;""),成绩录入!CS83,"")</f>
        <v/>
      </c>
      <c r="AV79" s="80" t="str">
        <f>IF(AND(初始录入!$M$12="试卷",$A79&lt;&gt;"",AV$6&lt;&gt;""),成绩录入!CT83,"")</f>
        <v/>
      </c>
      <c r="AW79" s="80" t="str">
        <f>IF(AND(初始录入!$M$12="试卷",$A79&lt;&gt;"",AW$6&lt;&gt;""),成绩录入!CU83,"")</f>
        <v/>
      </c>
      <c r="AX79" s="80" t="str">
        <f>IF(AND(初始录入!$M$12="试卷",$A79&lt;&gt;"",AX$6&lt;&gt;""),成绩录入!CV83,"")</f>
        <v/>
      </c>
      <c r="AY79" s="80" t="str">
        <f>IF(AND(初始录入!$M$12="试卷",$A79&lt;&gt;"",AY$6&lt;&gt;""),成绩录入!CW83,"")</f>
        <v/>
      </c>
      <c r="AZ79" s="80" t="str">
        <f>IF(AND(初始录入!$M$12="试卷",$A79&lt;&gt;"",AZ$6&lt;&gt;""),成绩录入!CX83,"")</f>
        <v/>
      </c>
      <c r="BA79" s="80" t="str">
        <f>IF(AND(初始录入!$M$12="试卷",$A79&lt;&gt;"",BA$6&lt;&gt;""),成绩录入!CY83,"")</f>
        <v/>
      </c>
      <c r="BB79" s="80" t="str">
        <f>IF(AND(初始录入!$M$12="试卷",$A79&lt;&gt;"",BB$6&lt;&gt;""),成绩录入!CZ83,"")</f>
        <v/>
      </c>
      <c r="BC79" s="80" t="str">
        <f>IF(AND(初始录入!$M$12="试卷",$A79&lt;&gt;"",BC$6&lt;&gt;""),成绩录入!DA83,"")</f>
        <v/>
      </c>
      <c r="BD79" s="80" t="str">
        <f>IF(AND(初始录入!$M$12="试卷",$A79&lt;&gt;"",BD$6&lt;&gt;""),成绩录入!DB83,"")</f>
        <v/>
      </c>
      <c r="BE79" s="80" t="str">
        <f>IF(AND(初始录入!$M$12="试卷",$A79&lt;&gt;"",BE$6&lt;&gt;""),成绩录入!DC83,"")</f>
        <v/>
      </c>
      <c r="BF79" s="80" t="str">
        <f>IF(AND(初始录入!$M$12="试卷",$A79&lt;&gt;"",BF$6&lt;&gt;""),成绩录入!DD83,"")</f>
        <v/>
      </c>
      <c r="BG79" s="80" t="str">
        <f>IF(AND(初始录入!$M$12="试卷",$A79&lt;&gt;"",BG$6&lt;&gt;""),成绩录入!DE83,"")</f>
        <v/>
      </c>
      <c r="BH79" s="80" t="str">
        <f>IF(AND(初始录入!$M$12="试卷",$A79&lt;&gt;"",BH$6&lt;&gt;""),成绩录入!DF83,"")</f>
        <v/>
      </c>
      <c r="BI79" s="80" t="str">
        <f>IF(AND(初始录入!$M$12="试卷",$A79&lt;&gt;"",BI$6&lt;&gt;""),成绩录入!DG83,"")</f>
        <v/>
      </c>
      <c r="BJ79" s="80" t="str">
        <f>IF(AND(初始录入!$M$12="试卷",$A79&lt;&gt;"",BJ$6&lt;&gt;""),成绩录入!DH83,"")</f>
        <v/>
      </c>
      <c r="BK79" s="80" t="str">
        <f>IF(AND(初始录入!$M$12="试卷",$A79&lt;&gt;"",BK$6&lt;&gt;""),成绩录入!DI83,"")</f>
        <v/>
      </c>
      <c r="BL79" s="80" t="str">
        <f>IF(AND(初始录入!$M$12="试卷",$A79&lt;&gt;"",BL$6&lt;&gt;""),成绩录入!DJ83,"")</f>
        <v/>
      </c>
      <c r="BM79" s="80" t="str">
        <f>IF(AND(初始录入!$M$12="试卷",$A79&lt;&gt;"",BM$6&lt;&gt;""),成绩录入!DK83,"")</f>
        <v/>
      </c>
      <c r="BN79" s="80" t="str">
        <f>IF(AND(初始录入!$M$12="试卷",$A79&lt;&gt;"",BN$6&lt;&gt;""),成绩录入!DL83,"")</f>
        <v/>
      </c>
      <c r="BO79" s="80" t="str">
        <f>IF(AND(初始录入!$M$12="试卷",$A79&lt;&gt;"",BO$6&lt;&gt;""),成绩录入!DM83,"")</f>
        <v/>
      </c>
      <c r="BP79" s="80" t="str">
        <f>IF(AND(初始录入!$M$12="试卷",$A79&lt;&gt;"",BP$6&lt;&gt;""),成绩录入!DN83,"")</f>
        <v/>
      </c>
      <c r="BQ79" s="80" t="str">
        <f>IF(AND(初始录入!$M$12="试卷",$A79&lt;&gt;"",BQ$6&lt;&gt;""),成绩录入!DO83,"")</f>
        <v/>
      </c>
      <c r="BR79" s="80" t="str">
        <f>IF(AND(初始录入!$M$12="试卷",$A79&lt;&gt;"",BR$6&lt;&gt;""),成绩录入!DP83,"")</f>
        <v/>
      </c>
      <c r="BS79" s="80" t="str">
        <f>IF(AND(初始录入!$M$12="试卷",$A79&lt;&gt;"",BS$6&lt;&gt;""),成绩录入!DQ83,"")</f>
        <v/>
      </c>
      <c r="BT79" s="80" t="str">
        <f>IF(AND(初始录入!$M$12="试卷",$A79&lt;&gt;"",BT$6&lt;&gt;""),成绩录入!DR83,"")</f>
        <v/>
      </c>
      <c r="BU79" s="80" t="str">
        <f>IF(AND(初始录入!$M$12="试卷",$A79&lt;&gt;"",BU$6&lt;&gt;""),成绩录入!DS83,"")</f>
        <v/>
      </c>
      <c r="BV79" s="80" t="str">
        <f>IF(AND(初始录入!$M$12="试卷",$A79&lt;&gt;"",BV$6&lt;&gt;""),成绩录入!DT83,"")</f>
        <v/>
      </c>
      <c r="BW79" s="80" t="str">
        <f>IF(AND(初始录入!$M$12="试卷",$A79&lt;&gt;"",BW$6&lt;&gt;""),成绩录入!DU83,"")</f>
        <v/>
      </c>
      <c r="BX79" s="80" t="str">
        <f>IF(AND(初始录入!$M$12="试卷",$A79&lt;&gt;"",BX$6&lt;&gt;""),成绩录入!DV83,"")</f>
        <v/>
      </c>
      <c r="BY79" s="80" t="str">
        <f>IF(AND(初始录入!$M$12="试卷",$A79&lt;&gt;"",BY$6&lt;&gt;""),成绩录入!DW83,"")</f>
        <v/>
      </c>
      <c r="BZ79" s="80" t="str">
        <f>IF(AND(初始录入!$M$12="试卷",$A79&lt;&gt;"",BZ$6&lt;&gt;""),成绩录入!DX83,"")</f>
        <v/>
      </c>
      <c r="CA79" s="80" t="str">
        <f>IF(AND(初始录入!$M$12="试卷",$A79&lt;&gt;"",CA$6&lt;&gt;""),成绩录入!DY83,"")</f>
        <v/>
      </c>
      <c r="CB79" s="80" t="str">
        <f>IF(AND(初始录入!$M$12="试卷",$A79&lt;&gt;"",CB$6&lt;&gt;""),成绩录入!DZ83,"")</f>
        <v/>
      </c>
      <c r="CC79" s="80" t="str">
        <f>IF(AND(初始录入!$M$12="试卷",$A79&lt;&gt;"",CC$6&lt;&gt;""),成绩录入!EA83,"")</f>
        <v/>
      </c>
      <c r="CD79" s="80" t="str">
        <f>IF(AND(初始录入!$M$12="试卷",$A79&lt;&gt;"",CD$6&lt;&gt;""),成绩录入!EB83,"")</f>
        <v/>
      </c>
      <c r="CE79" s="80" t="str">
        <f>IF(AND(初始录入!$M$12="试卷",$A79&lt;&gt;"",CE$6&lt;&gt;""),成绩录入!EC83,"")</f>
        <v/>
      </c>
      <c r="CF79" s="80" t="str">
        <f>IF(AND(初始录入!$M$12="试卷",$A79&lt;&gt;"",CF$6&lt;&gt;""),成绩录入!ED83,"")</f>
        <v/>
      </c>
      <c r="CG79" s="80" t="str">
        <f>IF(AND(初始录入!$M$12="试卷",$A79&lt;&gt;"",CG$6&lt;&gt;""),成绩录入!EE83,"")</f>
        <v/>
      </c>
      <c r="CH79" s="80" t="str">
        <f>IF(AND(初始录入!$M$12="试卷",$A79&lt;&gt;"",CH$6&lt;&gt;""),成绩录入!EF83,"")</f>
        <v/>
      </c>
      <c r="CI79" s="80" t="str">
        <f>IF(AND(初始录入!$M$12="试卷",$A79&lt;&gt;"",CI$6&lt;&gt;""),成绩录入!EG83,"")</f>
        <v/>
      </c>
      <c r="CJ79" s="80" t="str">
        <f>IF(AND(初始录入!$M$12="试卷",$A79&lt;&gt;"",CJ$6&lt;&gt;""),成绩录入!EH83,"")</f>
        <v/>
      </c>
      <c r="CK79" s="80" t="str">
        <f>IF(AND(初始录入!$M$12="试卷",$A79&lt;&gt;"",CK$6&lt;&gt;""),成绩录入!EI83,"")</f>
        <v/>
      </c>
      <c r="CL79" s="80" t="str">
        <f>IF(AND(初始录入!$M$12="试卷",$A79&lt;&gt;"",CL$6&lt;&gt;""),成绩录入!EJ83,"")</f>
        <v/>
      </c>
      <c r="CM79" s="80" t="str">
        <f>IF(AND(初始录入!$M$12="试卷",$A79&lt;&gt;"",CM$6&lt;&gt;""),成绩录入!EK83,"")</f>
        <v/>
      </c>
      <c r="CN79" s="80" t="str">
        <f>IF(AND(初始录入!$M$12="试卷",$A79&lt;&gt;"",CN$6&lt;&gt;""),成绩录入!EL83,"")</f>
        <v/>
      </c>
      <c r="CO79" s="80" t="str">
        <f>IF(AND(初始录入!$M$12="试卷",$A79&lt;&gt;"",CO$6&lt;&gt;""),成绩录入!EM83,"")</f>
        <v/>
      </c>
      <c r="CP79" s="80" t="str">
        <f>IF(AND(初始录入!$M$12="试卷",$A79&lt;&gt;"",CP$6&lt;&gt;""),成绩录入!EN83,"")</f>
        <v/>
      </c>
      <c r="CQ79" s="80" t="str">
        <f>IF(AND(初始录入!$M$12="试卷",$A79&lt;&gt;"",CQ$6&lt;&gt;""),成绩录入!EO83,"")</f>
        <v/>
      </c>
      <c r="CR79" s="80" t="str">
        <f>IF(AND(初始录入!$M$12="试卷",$A79&lt;&gt;"",CR$6&lt;&gt;""),成绩录入!EP83,"")</f>
        <v/>
      </c>
      <c r="CS79" s="80" t="str">
        <f>IF(AND(初始录入!$M$12="试卷",$A79&lt;&gt;"",CS$6&lt;&gt;""),成绩录入!EQ83,"")</f>
        <v/>
      </c>
      <c r="CT79" s="80" t="str">
        <f>IF(AND(初始录入!$M$12="试卷",$A79&lt;&gt;"",CT$6&lt;&gt;""),成绩录入!ER83,"")</f>
        <v/>
      </c>
      <c r="CU79" s="80" t="str">
        <f>IF(AND(初始录入!$M$12="试卷",$A79&lt;&gt;"",CU$6&lt;&gt;""),成绩录入!ES83,"")</f>
        <v/>
      </c>
      <c r="CV79" s="80" t="str">
        <f>IF(AND(初始录入!$M$12="试卷",$A79&lt;&gt;"",CV$6&lt;&gt;""),成绩录入!ET83,"")</f>
        <v/>
      </c>
      <c r="CW79" s="80" t="str">
        <f>IF(AND(初始录入!$M$12="试卷",$A79&lt;&gt;"",CW$6&lt;&gt;""),成绩录入!EU83,"")</f>
        <v/>
      </c>
      <c r="CX79" s="80" t="str">
        <f>IF(AND(初始录入!$M$12="试卷",$A79&lt;&gt;"",CX$6&lt;&gt;""),成绩录入!EV83,"")</f>
        <v/>
      </c>
      <c r="CY79" s="80" t="str">
        <f>IF(AND(初始录入!$M$12="试卷",$A79&lt;&gt;"",CY$6&lt;&gt;""),成绩录入!EW83,"")</f>
        <v/>
      </c>
      <c r="CZ79" s="80" t="str">
        <f>IF(AND(初始录入!$M$12="试卷",$A79&lt;&gt;"",CZ$6&lt;&gt;""),成绩录入!EX83,"")</f>
        <v/>
      </c>
    </row>
    <row r="80" ht="24.95" customHeight="1" spans="1:104">
      <c r="A80" s="80" t="str">
        <f>IF(初始录入!$M$12="试卷",初始录入!A86,"")</f>
        <v/>
      </c>
      <c r="B80" s="80" t="str">
        <f>IF(AND(初始录入!$M$12="试卷",$A80&lt;&gt;""),初始录入!B86,"")</f>
        <v/>
      </c>
      <c r="C80" s="80" t="str">
        <f>IF(AND(初始录入!$M$12="试卷",$A80&lt;&gt;""),初始录入!C86,"")</f>
        <v/>
      </c>
      <c r="D80" s="80" t="str">
        <f t="shared" si="1"/>
        <v/>
      </c>
      <c r="E80" s="80" t="str">
        <f>IF(AND(初始录入!$M$12="试卷",$A80&lt;&gt;"",E$6&lt;&gt;""),成绩录入!BC84,"")</f>
        <v/>
      </c>
      <c r="F80" s="80" t="str">
        <f>IF(AND(初始录入!$M$12="试卷",$A80&lt;&gt;"",F$6&lt;&gt;""),成绩录入!BD84,"")</f>
        <v/>
      </c>
      <c r="G80" s="80" t="str">
        <f>IF(AND(初始录入!$M$12="试卷",$A80&lt;&gt;"",G$6&lt;&gt;""),成绩录入!BE84,"")</f>
        <v/>
      </c>
      <c r="H80" s="80" t="str">
        <f>IF(AND(初始录入!$M$12="试卷",$A80&lt;&gt;"",H$6&lt;&gt;""),成绩录入!BF84,"")</f>
        <v/>
      </c>
      <c r="I80" s="80" t="str">
        <f>IF(AND(初始录入!$M$12="试卷",$A80&lt;&gt;"",I$6&lt;&gt;""),成绩录入!BG84,"")</f>
        <v/>
      </c>
      <c r="J80" s="80" t="str">
        <f>IF(AND(初始录入!$M$12="试卷",$A80&lt;&gt;"",J$6&lt;&gt;""),成绩录入!BH84,"")</f>
        <v/>
      </c>
      <c r="K80" s="80" t="str">
        <f>IF(AND(初始录入!$M$12="试卷",$A80&lt;&gt;"",K$6&lt;&gt;""),成绩录入!BI84,"")</f>
        <v/>
      </c>
      <c r="L80" s="80" t="str">
        <f>IF(AND(初始录入!$M$12="试卷",$A80&lt;&gt;"",L$6&lt;&gt;""),成绩录入!BJ84,"")</f>
        <v/>
      </c>
      <c r="M80" s="80" t="str">
        <f>IF(AND(初始录入!$M$12="试卷",$A80&lt;&gt;"",M$6&lt;&gt;""),成绩录入!BK84,"")</f>
        <v/>
      </c>
      <c r="N80" s="80" t="str">
        <f>IF(AND(初始录入!$M$12="试卷",$A80&lt;&gt;"",N$6&lt;&gt;""),成绩录入!BL84,"")</f>
        <v/>
      </c>
      <c r="O80" s="80" t="str">
        <f>IF(AND(初始录入!$M$12="试卷",$A80&lt;&gt;"",O$6&lt;&gt;""),成绩录入!BM84,"")</f>
        <v/>
      </c>
      <c r="P80" s="80" t="str">
        <f>IF(AND(初始录入!$M$12="试卷",$A80&lt;&gt;"",P$6&lt;&gt;""),成绩录入!BN84,"")</f>
        <v/>
      </c>
      <c r="Q80" s="80" t="str">
        <f>IF(AND(初始录入!$M$12="试卷",$A80&lt;&gt;"",Q$6&lt;&gt;""),成绩录入!BO84,"")</f>
        <v/>
      </c>
      <c r="R80" s="80" t="str">
        <f>IF(AND(初始录入!$M$12="试卷",$A80&lt;&gt;"",R$6&lt;&gt;""),成绩录入!BP84,"")</f>
        <v/>
      </c>
      <c r="S80" s="80" t="str">
        <f>IF(AND(初始录入!$M$12="试卷",$A80&lt;&gt;"",S$6&lt;&gt;""),成绩录入!BQ84,"")</f>
        <v/>
      </c>
      <c r="T80" s="80" t="str">
        <f>IF(AND(初始录入!$M$12="试卷",$A80&lt;&gt;"",T$6&lt;&gt;""),成绩录入!BR84,"")</f>
        <v/>
      </c>
      <c r="U80" s="80" t="str">
        <f>IF(AND(初始录入!$M$12="试卷",$A80&lt;&gt;"",U$6&lt;&gt;""),成绩录入!BS84,"")</f>
        <v/>
      </c>
      <c r="V80" s="80" t="str">
        <f>IF(AND(初始录入!$M$12="试卷",$A80&lt;&gt;"",V$6&lt;&gt;""),成绩录入!BT84,"")</f>
        <v/>
      </c>
      <c r="W80" s="80" t="str">
        <f>IF(AND(初始录入!$M$12="试卷",$A80&lt;&gt;"",W$6&lt;&gt;""),成绩录入!BU84,"")</f>
        <v/>
      </c>
      <c r="X80" s="80" t="str">
        <f>IF(AND(初始录入!$M$12="试卷",$A80&lt;&gt;"",X$6&lt;&gt;""),成绩录入!BV84,"")</f>
        <v/>
      </c>
      <c r="Y80" s="80" t="str">
        <f>IF(AND(初始录入!$M$12="试卷",$A80&lt;&gt;"",Y$6&lt;&gt;""),成绩录入!BW84,"")</f>
        <v/>
      </c>
      <c r="Z80" s="80" t="str">
        <f>IF(AND(初始录入!$M$12="试卷",$A80&lt;&gt;"",Z$6&lt;&gt;""),成绩录入!BX84,"")</f>
        <v/>
      </c>
      <c r="AA80" s="80" t="str">
        <f>IF(AND(初始录入!$M$12="试卷",$A80&lt;&gt;"",AA$6&lt;&gt;""),成绩录入!BY84,"")</f>
        <v/>
      </c>
      <c r="AB80" s="80" t="str">
        <f>IF(AND(初始录入!$M$12="试卷",$A80&lt;&gt;"",AB$6&lt;&gt;""),成绩录入!BZ84,"")</f>
        <v/>
      </c>
      <c r="AC80" s="80" t="str">
        <f>IF(AND(初始录入!$M$12="试卷",$A80&lt;&gt;"",AC$6&lt;&gt;""),成绩录入!CA84,"")</f>
        <v/>
      </c>
      <c r="AD80" s="80" t="str">
        <f>IF(AND(初始录入!$M$12="试卷",$A80&lt;&gt;"",AD$6&lt;&gt;""),成绩录入!CB84,"")</f>
        <v/>
      </c>
      <c r="AE80" s="80" t="str">
        <f>IF(AND(初始录入!$M$12="试卷",$A80&lt;&gt;"",AE$6&lt;&gt;""),成绩录入!CC84,"")</f>
        <v/>
      </c>
      <c r="AF80" s="80" t="str">
        <f>IF(AND(初始录入!$M$12="试卷",$A80&lt;&gt;"",AF$6&lt;&gt;""),成绩录入!CD84,"")</f>
        <v/>
      </c>
      <c r="AG80" s="80" t="str">
        <f>IF(AND(初始录入!$M$12="试卷",$A80&lt;&gt;"",AG$6&lt;&gt;""),成绩录入!CE84,"")</f>
        <v/>
      </c>
      <c r="AH80" s="80" t="str">
        <f>IF(AND(初始录入!$M$12="试卷",$A80&lt;&gt;"",AH$6&lt;&gt;""),成绩录入!CF84,"")</f>
        <v/>
      </c>
      <c r="AI80" s="80" t="str">
        <f>IF(AND(初始录入!$M$12="试卷",$A80&lt;&gt;"",AI$6&lt;&gt;""),成绩录入!CG84,"")</f>
        <v/>
      </c>
      <c r="AJ80" s="80" t="str">
        <f>IF(AND(初始录入!$M$12="试卷",$A80&lt;&gt;"",AJ$6&lt;&gt;""),成绩录入!CH84,"")</f>
        <v/>
      </c>
      <c r="AK80" s="80" t="str">
        <f>IF(AND(初始录入!$M$12="试卷",$A80&lt;&gt;"",AK$6&lt;&gt;""),成绩录入!CI84,"")</f>
        <v/>
      </c>
      <c r="AL80" s="80" t="str">
        <f>IF(AND(初始录入!$M$12="试卷",$A80&lt;&gt;"",AL$6&lt;&gt;""),成绩录入!CJ84,"")</f>
        <v/>
      </c>
      <c r="AM80" s="80" t="str">
        <f>IF(AND(初始录入!$M$12="试卷",$A80&lt;&gt;"",AM$6&lt;&gt;""),成绩录入!CK84,"")</f>
        <v/>
      </c>
      <c r="AN80" s="80" t="str">
        <f>IF(AND(初始录入!$M$12="试卷",$A80&lt;&gt;"",AN$6&lt;&gt;""),成绩录入!CL84,"")</f>
        <v/>
      </c>
      <c r="AO80" s="80" t="str">
        <f>IF(AND(初始录入!$M$12="试卷",$A80&lt;&gt;"",AO$6&lt;&gt;""),成绩录入!CM84,"")</f>
        <v/>
      </c>
      <c r="AP80" s="80" t="str">
        <f>IF(AND(初始录入!$M$12="试卷",$A80&lt;&gt;"",AP$6&lt;&gt;""),成绩录入!CN84,"")</f>
        <v/>
      </c>
      <c r="AQ80" s="80" t="str">
        <f>IF(AND(初始录入!$M$12="试卷",$A80&lt;&gt;"",AQ$6&lt;&gt;""),成绩录入!CO84,"")</f>
        <v/>
      </c>
      <c r="AR80" s="80" t="str">
        <f>IF(AND(初始录入!$M$12="试卷",$A80&lt;&gt;"",AR$6&lt;&gt;""),成绩录入!CP84,"")</f>
        <v/>
      </c>
      <c r="AS80" s="80" t="str">
        <f>IF(AND(初始录入!$M$12="试卷",$A80&lt;&gt;"",AS$6&lt;&gt;""),成绩录入!CQ84,"")</f>
        <v/>
      </c>
      <c r="AT80" s="80" t="str">
        <f>IF(AND(初始录入!$M$12="试卷",$A80&lt;&gt;"",AT$6&lt;&gt;""),成绩录入!CR84,"")</f>
        <v/>
      </c>
      <c r="AU80" s="80" t="str">
        <f>IF(AND(初始录入!$M$12="试卷",$A80&lt;&gt;"",AU$6&lt;&gt;""),成绩录入!CS84,"")</f>
        <v/>
      </c>
      <c r="AV80" s="80" t="str">
        <f>IF(AND(初始录入!$M$12="试卷",$A80&lt;&gt;"",AV$6&lt;&gt;""),成绩录入!CT84,"")</f>
        <v/>
      </c>
      <c r="AW80" s="80" t="str">
        <f>IF(AND(初始录入!$M$12="试卷",$A80&lt;&gt;"",AW$6&lt;&gt;""),成绩录入!CU84,"")</f>
        <v/>
      </c>
      <c r="AX80" s="80" t="str">
        <f>IF(AND(初始录入!$M$12="试卷",$A80&lt;&gt;"",AX$6&lt;&gt;""),成绩录入!CV84,"")</f>
        <v/>
      </c>
      <c r="AY80" s="80" t="str">
        <f>IF(AND(初始录入!$M$12="试卷",$A80&lt;&gt;"",AY$6&lt;&gt;""),成绩录入!CW84,"")</f>
        <v/>
      </c>
      <c r="AZ80" s="80" t="str">
        <f>IF(AND(初始录入!$M$12="试卷",$A80&lt;&gt;"",AZ$6&lt;&gt;""),成绩录入!CX84,"")</f>
        <v/>
      </c>
      <c r="BA80" s="80" t="str">
        <f>IF(AND(初始录入!$M$12="试卷",$A80&lt;&gt;"",BA$6&lt;&gt;""),成绩录入!CY84,"")</f>
        <v/>
      </c>
      <c r="BB80" s="80" t="str">
        <f>IF(AND(初始录入!$M$12="试卷",$A80&lt;&gt;"",BB$6&lt;&gt;""),成绩录入!CZ84,"")</f>
        <v/>
      </c>
      <c r="BC80" s="80" t="str">
        <f>IF(AND(初始录入!$M$12="试卷",$A80&lt;&gt;"",BC$6&lt;&gt;""),成绩录入!DA84,"")</f>
        <v/>
      </c>
      <c r="BD80" s="80" t="str">
        <f>IF(AND(初始录入!$M$12="试卷",$A80&lt;&gt;"",BD$6&lt;&gt;""),成绩录入!DB84,"")</f>
        <v/>
      </c>
      <c r="BE80" s="80" t="str">
        <f>IF(AND(初始录入!$M$12="试卷",$A80&lt;&gt;"",BE$6&lt;&gt;""),成绩录入!DC84,"")</f>
        <v/>
      </c>
      <c r="BF80" s="80" t="str">
        <f>IF(AND(初始录入!$M$12="试卷",$A80&lt;&gt;"",BF$6&lt;&gt;""),成绩录入!DD84,"")</f>
        <v/>
      </c>
      <c r="BG80" s="80" t="str">
        <f>IF(AND(初始录入!$M$12="试卷",$A80&lt;&gt;"",BG$6&lt;&gt;""),成绩录入!DE84,"")</f>
        <v/>
      </c>
      <c r="BH80" s="80" t="str">
        <f>IF(AND(初始录入!$M$12="试卷",$A80&lt;&gt;"",BH$6&lt;&gt;""),成绩录入!DF84,"")</f>
        <v/>
      </c>
      <c r="BI80" s="80" t="str">
        <f>IF(AND(初始录入!$M$12="试卷",$A80&lt;&gt;"",BI$6&lt;&gt;""),成绩录入!DG84,"")</f>
        <v/>
      </c>
      <c r="BJ80" s="80" t="str">
        <f>IF(AND(初始录入!$M$12="试卷",$A80&lt;&gt;"",BJ$6&lt;&gt;""),成绩录入!DH84,"")</f>
        <v/>
      </c>
      <c r="BK80" s="80" t="str">
        <f>IF(AND(初始录入!$M$12="试卷",$A80&lt;&gt;"",BK$6&lt;&gt;""),成绩录入!DI84,"")</f>
        <v/>
      </c>
      <c r="BL80" s="80" t="str">
        <f>IF(AND(初始录入!$M$12="试卷",$A80&lt;&gt;"",BL$6&lt;&gt;""),成绩录入!DJ84,"")</f>
        <v/>
      </c>
      <c r="BM80" s="80" t="str">
        <f>IF(AND(初始录入!$M$12="试卷",$A80&lt;&gt;"",BM$6&lt;&gt;""),成绩录入!DK84,"")</f>
        <v/>
      </c>
      <c r="BN80" s="80" t="str">
        <f>IF(AND(初始录入!$M$12="试卷",$A80&lt;&gt;"",BN$6&lt;&gt;""),成绩录入!DL84,"")</f>
        <v/>
      </c>
      <c r="BO80" s="80" t="str">
        <f>IF(AND(初始录入!$M$12="试卷",$A80&lt;&gt;"",BO$6&lt;&gt;""),成绩录入!DM84,"")</f>
        <v/>
      </c>
      <c r="BP80" s="80" t="str">
        <f>IF(AND(初始录入!$M$12="试卷",$A80&lt;&gt;"",BP$6&lt;&gt;""),成绩录入!DN84,"")</f>
        <v/>
      </c>
      <c r="BQ80" s="80" t="str">
        <f>IF(AND(初始录入!$M$12="试卷",$A80&lt;&gt;"",BQ$6&lt;&gt;""),成绩录入!DO84,"")</f>
        <v/>
      </c>
      <c r="BR80" s="80" t="str">
        <f>IF(AND(初始录入!$M$12="试卷",$A80&lt;&gt;"",BR$6&lt;&gt;""),成绩录入!DP84,"")</f>
        <v/>
      </c>
      <c r="BS80" s="80" t="str">
        <f>IF(AND(初始录入!$M$12="试卷",$A80&lt;&gt;"",BS$6&lt;&gt;""),成绩录入!DQ84,"")</f>
        <v/>
      </c>
      <c r="BT80" s="80" t="str">
        <f>IF(AND(初始录入!$M$12="试卷",$A80&lt;&gt;"",BT$6&lt;&gt;""),成绩录入!DR84,"")</f>
        <v/>
      </c>
      <c r="BU80" s="80" t="str">
        <f>IF(AND(初始录入!$M$12="试卷",$A80&lt;&gt;"",BU$6&lt;&gt;""),成绩录入!DS84,"")</f>
        <v/>
      </c>
      <c r="BV80" s="80" t="str">
        <f>IF(AND(初始录入!$M$12="试卷",$A80&lt;&gt;"",BV$6&lt;&gt;""),成绩录入!DT84,"")</f>
        <v/>
      </c>
      <c r="BW80" s="80" t="str">
        <f>IF(AND(初始录入!$M$12="试卷",$A80&lt;&gt;"",BW$6&lt;&gt;""),成绩录入!DU84,"")</f>
        <v/>
      </c>
      <c r="BX80" s="80" t="str">
        <f>IF(AND(初始录入!$M$12="试卷",$A80&lt;&gt;"",BX$6&lt;&gt;""),成绩录入!DV84,"")</f>
        <v/>
      </c>
      <c r="BY80" s="80" t="str">
        <f>IF(AND(初始录入!$M$12="试卷",$A80&lt;&gt;"",BY$6&lt;&gt;""),成绩录入!DW84,"")</f>
        <v/>
      </c>
      <c r="BZ80" s="80" t="str">
        <f>IF(AND(初始录入!$M$12="试卷",$A80&lt;&gt;"",BZ$6&lt;&gt;""),成绩录入!DX84,"")</f>
        <v/>
      </c>
      <c r="CA80" s="80" t="str">
        <f>IF(AND(初始录入!$M$12="试卷",$A80&lt;&gt;"",CA$6&lt;&gt;""),成绩录入!DY84,"")</f>
        <v/>
      </c>
      <c r="CB80" s="80" t="str">
        <f>IF(AND(初始录入!$M$12="试卷",$A80&lt;&gt;"",CB$6&lt;&gt;""),成绩录入!DZ84,"")</f>
        <v/>
      </c>
      <c r="CC80" s="80" t="str">
        <f>IF(AND(初始录入!$M$12="试卷",$A80&lt;&gt;"",CC$6&lt;&gt;""),成绩录入!EA84,"")</f>
        <v/>
      </c>
      <c r="CD80" s="80" t="str">
        <f>IF(AND(初始录入!$M$12="试卷",$A80&lt;&gt;"",CD$6&lt;&gt;""),成绩录入!EB84,"")</f>
        <v/>
      </c>
      <c r="CE80" s="80" t="str">
        <f>IF(AND(初始录入!$M$12="试卷",$A80&lt;&gt;"",CE$6&lt;&gt;""),成绩录入!EC84,"")</f>
        <v/>
      </c>
      <c r="CF80" s="80" t="str">
        <f>IF(AND(初始录入!$M$12="试卷",$A80&lt;&gt;"",CF$6&lt;&gt;""),成绩录入!ED84,"")</f>
        <v/>
      </c>
      <c r="CG80" s="80" t="str">
        <f>IF(AND(初始录入!$M$12="试卷",$A80&lt;&gt;"",CG$6&lt;&gt;""),成绩录入!EE84,"")</f>
        <v/>
      </c>
      <c r="CH80" s="80" t="str">
        <f>IF(AND(初始录入!$M$12="试卷",$A80&lt;&gt;"",CH$6&lt;&gt;""),成绩录入!EF84,"")</f>
        <v/>
      </c>
      <c r="CI80" s="80" t="str">
        <f>IF(AND(初始录入!$M$12="试卷",$A80&lt;&gt;"",CI$6&lt;&gt;""),成绩录入!EG84,"")</f>
        <v/>
      </c>
      <c r="CJ80" s="80" t="str">
        <f>IF(AND(初始录入!$M$12="试卷",$A80&lt;&gt;"",CJ$6&lt;&gt;""),成绩录入!EH84,"")</f>
        <v/>
      </c>
      <c r="CK80" s="80" t="str">
        <f>IF(AND(初始录入!$M$12="试卷",$A80&lt;&gt;"",CK$6&lt;&gt;""),成绩录入!EI84,"")</f>
        <v/>
      </c>
      <c r="CL80" s="80" t="str">
        <f>IF(AND(初始录入!$M$12="试卷",$A80&lt;&gt;"",CL$6&lt;&gt;""),成绩录入!EJ84,"")</f>
        <v/>
      </c>
      <c r="CM80" s="80" t="str">
        <f>IF(AND(初始录入!$M$12="试卷",$A80&lt;&gt;"",CM$6&lt;&gt;""),成绩录入!EK84,"")</f>
        <v/>
      </c>
      <c r="CN80" s="80" t="str">
        <f>IF(AND(初始录入!$M$12="试卷",$A80&lt;&gt;"",CN$6&lt;&gt;""),成绩录入!EL84,"")</f>
        <v/>
      </c>
      <c r="CO80" s="80" t="str">
        <f>IF(AND(初始录入!$M$12="试卷",$A80&lt;&gt;"",CO$6&lt;&gt;""),成绩录入!EM84,"")</f>
        <v/>
      </c>
      <c r="CP80" s="80" t="str">
        <f>IF(AND(初始录入!$M$12="试卷",$A80&lt;&gt;"",CP$6&lt;&gt;""),成绩录入!EN84,"")</f>
        <v/>
      </c>
      <c r="CQ80" s="80" t="str">
        <f>IF(AND(初始录入!$M$12="试卷",$A80&lt;&gt;"",CQ$6&lt;&gt;""),成绩录入!EO84,"")</f>
        <v/>
      </c>
      <c r="CR80" s="80" t="str">
        <f>IF(AND(初始录入!$M$12="试卷",$A80&lt;&gt;"",CR$6&lt;&gt;""),成绩录入!EP84,"")</f>
        <v/>
      </c>
      <c r="CS80" s="80" t="str">
        <f>IF(AND(初始录入!$M$12="试卷",$A80&lt;&gt;"",CS$6&lt;&gt;""),成绩录入!EQ84,"")</f>
        <v/>
      </c>
      <c r="CT80" s="80" t="str">
        <f>IF(AND(初始录入!$M$12="试卷",$A80&lt;&gt;"",CT$6&lt;&gt;""),成绩录入!ER84,"")</f>
        <v/>
      </c>
      <c r="CU80" s="80" t="str">
        <f>IF(AND(初始录入!$M$12="试卷",$A80&lt;&gt;"",CU$6&lt;&gt;""),成绩录入!ES84,"")</f>
        <v/>
      </c>
      <c r="CV80" s="80" t="str">
        <f>IF(AND(初始录入!$M$12="试卷",$A80&lt;&gt;"",CV$6&lt;&gt;""),成绩录入!ET84,"")</f>
        <v/>
      </c>
      <c r="CW80" s="80" t="str">
        <f>IF(AND(初始录入!$M$12="试卷",$A80&lt;&gt;"",CW$6&lt;&gt;""),成绩录入!EU84,"")</f>
        <v/>
      </c>
      <c r="CX80" s="80" t="str">
        <f>IF(AND(初始录入!$M$12="试卷",$A80&lt;&gt;"",CX$6&lt;&gt;""),成绩录入!EV84,"")</f>
        <v/>
      </c>
      <c r="CY80" s="80" t="str">
        <f>IF(AND(初始录入!$M$12="试卷",$A80&lt;&gt;"",CY$6&lt;&gt;""),成绩录入!EW84,"")</f>
        <v/>
      </c>
      <c r="CZ80" s="80" t="str">
        <f>IF(AND(初始录入!$M$12="试卷",$A80&lt;&gt;"",CZ$6&lt;&gt;""),成绩录入!EX84,"")</f>
        <v/>
      </c>
    </row>
    <row r="81" ht="24.95" customHeight="1" spans="1:104">
      <c r="A81" s="80" t="str">
        <f>IF(初始录入!$M$12="试卷",初始录入!A87,"")</f>
        <v/>
      </c>
      <c r="B81" s="80" t="str">
        <f>IF(AND(初始录入!$M$12="试卷",$A81&lt;&gt;""),初始录入!B87,"")</f>
        <v/>
      </c>
      <c r="C81" s="80" t="str">
        <f>IF(AND(初始录入!$M$12="试卷",$A81&lt;&gt;""),初始录入!C87,"")</f>
        <v/>
      </c>
      <c r="D81" s="80" t="str">
        <f t="shared" si="1"/>
        <v/>
      </c>
      <c r="E81" s="80" t="str">
        <f>IF(AND(初始录入!$M$12="试卷",$A81&lt;&gt;"",E$6&lt;&gt;""),成绩录入!BC85,"")</f>
        <v/>
      </c>
      <c r="F81" s="80" t="str">
        <f>IF(AND(初始录入!$M$12="试卷",$A81&lt;&gt;"",F$6&lt;&gt;""),成绩录入!BD85,"")</f>
        <v/>
      </c>
      <c r="G81" s="80" t="str">
        <f>IF(AND(初始录入!$M$12="试卷",$A81&lt;&gt;"",G$6&lt;&gt;""),成绩录入!BE85,"")</f>
        <v/>
      </c>
      <c r="H81" s="80" t="str">
        <f>IF(AND(初始录入!$M$12="试卷",$A81&lt;&gt;"",H$6&lt;&gt;""),成绩录入!BF85,"")</f>
        <v/>
      </c>
      <c r="I81" s="80" t="str">
        <f>IF(AND(初始录入!$M$12="试卷",$A81&lt;&gt;"",I$6&lt;&gt;""),成绩录入!BG85,"")</f>
        <v/>
      </c>
      <c r="J81" s="80" t="str">
        <f>IF(AND(初始录入!$M$12="试卷",$A81&lt;&gt;"",J$6&lt;&gt;""),成绩录入!BH85,"")</f>
        <v/>
      </c>
      <c r="K81" s="80" t="str">
        <f>IF(AND(初始录入!$M$12="试卷",$A81&lt;&gt;"",K$6&lt;&gt;""),成绩录入!BI85,"")</f>
        <v/>
      </c>
      <c r="L81" s="80" t="str">
        <f>IF(AND(初始录入!$M$12="试卷",$A81&lt;&gt;"",L$6&lt;&gt;""),成绩录入!BJ85,"")</f>
        <v/>
      </c>
      <c r="M81" s="80" t="str">
        <f>IF(AND(初始录入!$M$12="试卷",$A81&lt;&gt;"",M$6&lt;&gt;""),成绩录入!BK85,"")</f>
        <v/>
      </c>
      <c r="N81" s="80" t="str">
        <f>IF(AND(初始录入!$M$12="试卷",$A81&lt;&gt;"",N$6&lt;&gt;""),成绩录入!BL85,"")</f>
        <v/>
      </c>
      <c r="O81" s="80" t="str">
        <f>IF(AND(初始录入!$M$12="试卷",$A81&lt;&gt;"",O$6&lt;&gt;""),成绩录入!BM85,"")</f>
        <v/>
      </c>
      <c r="P81" s="80" t="str">
        <f>IF(AND(初始录入!$M$12="试卷",$A81&lt;&gt;"",P$6&lt;&gt;""),成绩录入!BN85,"")</f>
        <v/>
      </c>
      <c r="Q81" s="80" t="str">
        <f>IF(AND(初始录入!$M$12="试卷",$A81&lt;&gt;"",Q$6&lt;&gt;""),成绩录入!BO85,"")</f>
        <v/>
      </c>
      <c r="R81" s="80" t="str">
        <f>IF(AND(初始录入!$M$12="试卷",$A81&lt;&gt;"",R$6&lt;&gt;""),成绩录入!BP85,"")</f>
        <v/>
      </c>
      <c r="S81" s="80" t="str">
        <f>IF(AND(初始录入!$M$12="试卷",$A81&lt;&gt;"",S$6&lt;&gt;""),成绩录入!BQ85,"")</f>
        <v/>
      </c>
      <c r="T81" s="80" t="str">
        <f>IF(AND(初始录入!$M$12="试卷",$A81&lt;&gt;"",T$6&lt;&gt;""),成绩录入!BR85,"")</f>
        <v/>
      </c>
      <c r="U81" s="80" t="str">
        <f>IF(AND(初始录入!$M$12="试卷",$A81&lt;&gt;"",U$6&lt;&gt;""),成绩录入!BS85,"")</f>
        <v/>
      </c>
      <c r="V81" s="80" t="str">
        <f>IF(AND(初始录入!$M$12="试卷",$A81&lt;&gt;"",V$6&lt;&gt;""),成绩录入!BT85,"")</f>
        <v/>
      </c>
      <c r="W81" s="80" t="str">
        <f>IF(AND(初始录入!$M$12="试卷",$A81&lt;&gt;"",W$6&lt;&gt;""),成绩录入!BU85,"")</f>
        <v/>
      </c>
      <c r="X81" s="80" t="str">
        <f>IF(AND(初始录入!$M$12="试卷",$A81&lt;&gt;"",X$6&lt;&gt;""),成绩录入!BV85,"")</f>
        <v/>
      </c>
      <c r="Y81" s="80" t="str">
        <f>IF(AND(初始录入!$M$12="试卷",$A81&lt;&gt;"",Y$6&lt;&gt;""),成绩录入!BW85,"")</f>
        <v/>
      </c>
      <c r="Z81" s="80" t="str">
        <f>IF(AND(初始录入!$M$12="试卷",$A81&lt;&gt;"",Z$6&lt;&gt;""),成绩录入!BX85,"")</f>
        <v/>
      </c>
      <c r="AA81" s="80" t="str">
        <f>IF(AND(初始录入!$M$12="试卷",$A81&lt;&gt;"",AA$6&lt;&gt;""),成绩录入!BY85,"")</f>
        <v/>
      </c>
      <c r="AB81" s="80" t="str">
        <f>IF(AND(初始录入!$M$12="试卷",$A81&lt;&gt;"",AB$6&lt;&gt;""),成绩录入!BZ85,"")</f>
        <v/>
      </c>
      <c r="AC81" s="80" t="str">
        <f>IF(AND(初始录入!$M$12="试卷",$A81&lt;&gt;"",AC$6&lt;&gt;""),成绩录入!CA85,"")</f>
        <v/>
      </c>
      <c r="AD81" s="80" t="str">
        <f>IF(AND(初始录入!$M$12="试卷",$A81&lt;&gt;"",AD$6&lt;&gt;""),成绩录入!CB85,"")</f>
        <v/>
      </c>
      <c r="AE81" s="80" t="str">
        <f>IF(AND(初始录入!$M$12="试卷",$A81&lt;&gt;"",AE$6&lt;&gt;""),成绩录入!CC85,"")</f>
        <v/>
      </c>
      <c r="AF81" s="80" t="str">
        <f>IF(AND(初始录入!$M$12="试卷",$A81&lt;&gt;"",AF$6&lt;&gt;""),成绩录入!CD85,"")</f>
        <v/>
      </c>
      <c r="AG81" s="80" t="str">
        <f>IF(AND(初始录入!$M$12="试卷",$A81&lt;&gt;"",AG$6&lt;&gt;""),成绩录入!CE85,"")</f>
        <v/>
      </c>
      <c r="AH81" s="80" t="str">
        <f>IF(AND(初始录入!$M$12="试卷",$A81&lt;&gt;"",AH$6&lt;&gt;""),成绩录入!CF85,"")</f>
        <v/>
      </c>
      <c r="AI81" s="80" t="str">
        <f>IF(AND(初始录入!$M$12="试卷",$A81&lt;&gt;"",AI$6&lt;&gt;""),成绩录入!CG85,"")</f>
        <v/>
      </c>
      <c r="AJ81" s="80" t="str">
        <f>IF(AND(初始录入!$M$12="试卷",$A81&lt;&gt;"",AJ$6&lt;&gt;""),成绩录入!CH85,"")</f>
        <v/>
      </c>
      <c r="AK81" s="80" t="str">
        <f>IF(AND(初始录入!$M$12="试卷",$A81&lt;&gt;"",AK$6&lt;&gt;""),成绩录入!CI85,"")</f>
        <v/>
      </c>
      <c r="AL81" s="80" t="str">
        <f>IF(AND(初始录入!$M$12="试卷",$A81&lt;&gt;"",AL$6&lt;&gt;""),成绩录入!CJ85,"")</f>
        <v/>
      </c>
      <c r="AM81" s="80" t="str">
        <f>IF(AND(初始录入!$M$12="试卷",$A81&lt;&gt;"",AM$6&lt;&gt;""),成绩录入!CK85,"")</f>
        <v/>
      </c>
      <c r="AN81" s="80" t="str">
        <f>IF(AND(初始录入!$M$12="试卷",$A81&lt;&gt;"",AN$6&lt;&gt;""),成绩录入!CL85,"")</f>
        <v/>
      </c>
      <c r="AO81" s="80" t="str">
        <f>IF(AND(初始录入!$M$12="试卷",$A81&lt;&gt;"",AO$6&lt;&gt;""),成绩录入!CM85,"")</f>
        <v/>
      </c>
      <c r="AP81" s="80" t="str">
        <f>IF(AND(初始录入!$M$12="试卷",$A81&lt;&gt;"",AP$6&lt;&gt;""),成绩录入!CN85,"")</f>
        <v/>
      </c>
      <c r="AQ81" s="80" t="str">
        <f>IF(AND(初始录入!$M$12="试卷",$A81&lt;&gt;"",AQ$6&lt;&gt;""),成绩录入!CO85,"")</f>
        <v/>
      </c>
      <c r="AR81" s="80" t="str">
        <f>IF(AND(初始录入!$M$12="试卷",$A81&lt;&gt;"",AR$6&lt;&gt;""),成绩录入!CP85,"")</f>
        <v/>
      </c>
      <c r="AS81" s="80" t="str">
        <f>IF(AND(初始录入!$M$12="试卷",$A81&lt;&gt;"",AS$6&lt;&gt;""),成绩录入!CQ85,"")</f>
        <v/>
      </c>
      <c r="AT81" s="80" t="str">
        <f>IF(AND(初始录入!$M$12="试卷",$A81&lt;&gt;"",AT$6&lt;&gt;""),成绩录入!CR85,"")</f>
        <v/>
      </c>
      <c r="AU81" s="80" t="str">
        <f>IF(AND(初始录入!$M$12="试卷",$A81&lt;&gt;"",AU$6&lt;&gt;""),成绩录入!CS85,"")</f>
        <v/>
      </c>
      <c r="AV81" s="80" t="str">
        <f>IF(AND(初始录入!$M$12="试卷",$A81&lt;&gt;"",AV$6&lt;&gt;""),成绩录入!CT85,"")</f>
        <v/>
      </c>
      <c r="AW81" s="80" t="str">
        <f>IF(AND(初始录入!$M$12="试卷",$A81&lt;&gt;"",AW$6&lt;&gt;""),成绩录入!CU85,"")</f>
        <v/>
      </c>
      <c r="AX81" s="80" t="str">
        <f>IF(AND(初始录入!$M$12="试卷",$A81&lt;&gt;"",AX$6&lt;&gt;""),成绩录入!CV85,"")</f>
        <v/>
      </c>
      <c r="AY81" s="80" t="str">
        <f>IF(AND(初始录入!$M$12="试卷",$A81&lt;&gt;"",AY$6&lt;&gt;""),成绩录入!CW85,"")</f>
        <v/>
      </c>
      <c r="AZ81" s="80" t="str">
        <f>IF(AND(初始录入!$M$12="试卷",$A81&lt;&gt;"",AZ$6&lt;&gt;""),成绩录入!CX85,"")</f>
        <v/>
      </c>
      <c r="BA81" s="80" t="str">
        <f>IF(AND(初始录入!$M$12="试卷",$A81&lt;&gt;"",BA$6&lt;&gt;""),成绩录入!CY85,"")</f>
        <v/>
      </c>
      <c r="BB81" s="80" t="str">
        <f>IF(AND(初始录入!$M$12="试卷",$A81&lt;&gt;"",BB$6&lt;&gt;""),成绩录入!CZ85,"")</f>
        <v/>
      </c>
      <c r="BC81" s="80" t="str">
        <f>IF(AND(初始录入!$M$12="试卷",$A81&lt;&gt;"",BC$6&lt;&gt;""),成绩录入!DA85,"")</f>
        <v/>
      </c>
      <c r="BD81" s="80" t="str">
        <f>IF(AND(初始录入!$M$12="试卷",$A81&lt;&gt;"",BD$6&lt;&gt;""),成绩录入!DB85,"")</f>
        <v/>
      </c>
      <c r="BE81" s="80" t="str">
        <f>IF(AND(初始录入!$M$12="试卷",$A81&lt;&gt;"",BE$6&lt;&gt;""),成绩录入!DC85,"")</f>
        <v/>
      </c>
      <c r="BF81" s="80" t="str">
        <f>IF(AND(初始录入!$M$12="试卷",$A81&lt;&gt;"",BF$6&lt;&gt;""),成绩录入!DD85,"")</f>
        <v/>
      </c>
      <c r="BG81" s="80" t="str">
        <f>IF(AND(初始录入!$M$12="试卷",$A81&lt;&gt;"",BG$6&lt;&gt;""),成绩录入!DE85,"")</f>
        <v/>
      </c>
      <c r="BH81" s="80" t="str">
        <f>IF(AND(初始录入!$M$12="试卷",$A81&lt;&gt;"",BH$6&lt;&gt;""),成绩录入!DF85,"")</f>
        <v/>
      </c>
      <c r="BI81" s="80" t="str">
        <f>IF(AND(初始录入!$M$12="试卷",$A81&lt;&gt;"",BI$6&lt;&gt;""),成绩录入!DG85,"")</f>
        <v/>
      </c>
      <c r="BJ81" s="80" t="str">
        <f>IF(AND(初始录入!$M$12="试卷",$A81&lt;&gt;"",BJ$6&lt;&gt;""),成绩录入!DH85,"")</f>
        <v/>
      </c>
      <c r="BK81" s="80" t="str">
        <f>IF(AND(初始录入!$M$12="试卷",$A81&lt;&gt;"",BK$6&lt;&gt;""),成绩录入!DI85,"")</f>
        <v/>
      </c>
      <c r="BL81" s="80" t="str">
        <f>IF(AND(初始录入!$M$12="试卷",$A81&lt;&gt;"",BL$6&lt;&gt;""),成绩录入!DJ85,"")</f>
        <v/>
      </c>
      <c r="BM81" s="80" t="str">
        <f>IF(AND(初始录入!$M$12="试卷",$A81&lt;&gt;"",BM$6&lt;&gt;""),成绩录入!DK85,"")</f>
        <v/>
      </c>
      <c r="BN81" s="80" t="str">
        <f>IF(AND(初始录入!$M$12="试卷",$A81&lt;&gt;"",BN$6&lt;&gt;""),成绩录入!DL85,"")</f>
        <v/>
      </c>
      <c r="BO81" s="80" t="str">
        <f>IF(AND(初始录入!$M$12="试卷",$A81&lt;&gt;"",BO$6&lt;&gt;""),成绩录入!DM85,"")</f>
        <v/>
      </c>
      <c r="BP81" s="80" t="str">
        <f>IF(AND(初始录入!$M$12="试卷",$A81&lt;&gt;"",BP$6&lt;&gt;""),成绩录入!DN85,"")</f>
        <v/>
      </c>
      <c r="BQ81" s="80" t="str">
        <f>IF(AND(初始录入!$M$12="试卷",$A81&lt;&gt;"",BQ$6&lt;&gt;""),成绩录入!DO85,"")</f>
        <v/>
      </c>
      <c r="BR81" s="80" t="str">
        <f>IF(AND(初始录入!$M$12="试卷",$A81&lt;&gt;"",BR$6&lt;&gt;""),成绩录入!DP85,"")</f>
        <v/>
      </c>
      <c r="BS81" s="80" t="str">
        <f>IF(AND(初始录入!$M$12="试卷",$A81&lt;&gt;"",BS$6&lt;&gt;""),成绩录入!DQ85,"")</f>
        <v/>
      </c>
      <c r="BT81" s="80" t="str">
        <f>IF(AND(初始录入!$M$12="试卷",$A81&lt;&gt;"",BT$6&lt;&gt;""),成绩录入!DR85,"")</f>
        <v/>
      </c>
      <c r="BU81" s="80" t="str">
        <f>IF(AND(初始录入!$M$12="试卷",$A81&lt;&gt;"",BU$6&lt;&gt;""),成绩录入!DS85,"")</f>
        <v/>
      </c>
      <c r="BV81" s="80" t="str">
        <f>IF(AND(初始录入!$M$12="试卷",$A81&lt;&gt;"",BV$6&lt;&gt;""),成绩录入!DT85,"")</f>
        <v/>
      </c>
      <c r="BW81" s="80" t="str">
        <f>IF(AND(初始录入!$M$12="试卷",$A81&lt;&gt;"",BW$6&lt;&gt;""),成绩录入!DU85,"")</f>
        <v/>
      </c>
      <c r="BX81" s="80" t="str">
        <f>IF(AND(初始录入!$M$12="试卷",$A81&lt;&gt;"",BX$6&lt;&gt;""),成绩录入!DV85,"")</f>
        <v/>
      </c>
      <c r="BY81" s="80" t="str">
        <f>IF(AND(初始录入!$M$12="试卷",$A81&lt;&gt;"",BY$6&lt;&gt;""),成绩录入!DW85,"")</f>
        <v/>
      </c>
      <c r="BZ81" s="80" t="str">
        <f>IF(AND(初始录入!$M$12="试卷",$A81&lt;&gt;"",BZ$6&lt;&gt;""),成绩录入!DX85,"")</f>
        <v/>
      </c>
      <c r="CA81" s="80" t="str">
        <f>IF(AND(初始录入!$M$12="试卷",$A81&lt;&gt;"",CA$6&lt;&gt;""),成绩录入!DY85,"")</f>
        <v/>
      </c>
      <c r="CB81" s="80" t="str">
        <f>IF(AND(初始录入!$M$12="试卷",$A81&lt;&gt;"",CB$6&lt;&gt;""),成绩录入!DZ85,"")</f>
        <v/>
      </c>
      <c r="CC81" s="80" t="str">
        <f>IF(AND(初始录入!$M$12="试卷",$A81&lt;&gt;"",CC$6&lt;&gt;""),成绩录入!EA85,"")</f>
        <v/>
      </c>
      <c r="CD81" s="80" t="str">
        <f>IF(AND(初始录入!$M$12="试卷",$A81&lt;&gt;"",CD$6&lt;&gt;""),成绩录入!EB85,"")</f>
        <v/>
      </c>
      <c r="CE81" s="80" t="str">
        <f>IF(AND(初始录入!$M$12="试卷",$A81&lt;&gt;"",CE$6&lt;&gt;""),成绩录入!EC85,"")</f>
        <v/>
      </c>
      <c r="CF81" s="80" t="str">
        <f>IF(AND(初始录入!$M$12="试卷",$A81&lt;&gt;"",CF$6&lt;&gt;""),成绩录入!ED85,"")</f>
        <v/>
      </c>
      <c r="CG81" s="80" t="str">
        <f>IF(AND(初始录入!$M$12="试卷",$A81&lt;&gt;"",CG$6&lt;&gt;""),成绩录入!EE85,"")</f>
        <v/>
      </c>
      <c r="CH81" s="80" t="str">
        <f>IF(AND(初始录入!$M$12="试卷",$A81&lt;&gt;"",CH$6&lt;&gt;""),成绩录入!EF85,"")</f>
        <v/>
      </c>
      <c r="CI81" s="80" t="str">
        <f>IF(AND(初始录入!$M$12="试卷",$A81&lt;&gt;"",CI$6&lt;&gt;""),成绩录入!EG85,"")</f>
        <v/>
      </c>
      <c r="CJ81" s="80" t="str">
        <f>IF(AND(初始录入!$M$12="试卷",$A81&lt;&gt;"",CJ$6&lt;&gt;""),成绩录入!EH85,"")</f>
        <v/>
      </c>
      <c r="CK81" s="80" t="str">
        <f>IF(AND(初始录入!$M$12="试卷",$A81&lt;&gt;"",CK$6&lt;&gt;""),成绩录入!EI85,"")</f>
        <v/>
      </c>
      <c r="CL81" s="80" t="str">
        <f>IF(AND(初始录入!$M$12="试卷",$A81&lt;&gt;"",CL$6&lt;&gt;""),成绩录入!EJ85,"")</f>
        <v/>
      </c>
      <c r="CM81" s="80" t="str">
        <f>IF(AND(初始录入!$M$12="试卷",$A81&lt;&gt;"",CM$6&lt;&gt;""),成绩录入!EK85,"")</f>
        <v/>
      </c>
      <c r="CN81" s="80" t="str">
        <f>IF(AND(初始录入!$M$12="试卷",$A81&lt;&gt;"",CN$6&lt;&gt;""),成绩录入!EL85,"")</f>
        <v/>
      </c>
      <c r="CO81" s="80" t="str">
        <f>IF(AND(初始录入!$M$12="试卷",$A81&lt;&gt;"",CO$6&lt;&gt;""),成绩录入!EM85,"")</f>
        <v/>
      </c>
      <c r="CP81" s="80" t="str">
        <f>IF(AND(初始录入!$M$12="试卷",$A81&lt;&gt;"",CP$6&lt;&gt;""),成绩录入!EN85,"")</f>
        <v/>
      </c>
      <c r="CQ81" s="80" t="str">
        <f>IF(AND(初始录入!$M$12="试卷",$A81&lt;&gt;"",CQ$6&lt;&gt;""),成绩录入!EO85,"")</f>
        <v/>
      </c>
      <c r="CR81" s="80" t="str">
        <f>IF(AND(初始录入!$M$12="试卷",$A81&lt;&gt;"",CR$6&lt;&gt;""),成绩录入!EP85,"")</f>
        <v/>
      </c>
      <c r="CS81" s="80" t="str">
        <f>IF(AND(初始录入!$M$12="试卷",$A81&lt;&gt;"",CS$6&lt;&gt;""),成绩录入!EQ85,"")</f>
        <v/>
      </c>
      <c r="CT81" s="80" t="str">
        <f>IF(AND(初始录入!$M$12="试卷",$A81&lt;&gt;"",CT$6&lt;&gt;""),成绩录入!ER85,"")</f>
        <v/>
      </c>
      <c r="CU81" s="80" t="str">
        <f>IF(AND(初始录入!$M$12="试卷",$A81&lt;&gt;"",CU$6&lt;&gt;""),成绩录入!ES85,"")</f>
        <v/>
      </c>
      <c r="CV81" s="80" t="str">
        <f>IF(AND(初始录入!$M$12="试卷",$A81&lt;&gt;"",CV$6&lt;&gt;""),成绩录入!ET85,"")</f>
        <v/>
      </c>
      <c r="CW81" s="80" t="str">
        <f>IF(AND(初始录入!$M$12="试卷",$A81&lt;&gt;"",CW$6&lt;&gt;""),成绩录入!EU85,"")</f>
        <v/>
      </c>
      <c r="CX81" s="80" t="str">
        <f>IF(AND(初始录入!$M$12="试卷",$A81&lt;&gt;"",CX$6&lt;&gt;""),成绩录入!EV85,"")</f>
        <v/>
      </c>
      <c r="CY81" s="80" t="str">
        <f>IF(AND(初始录入!$M$12="试卷",$A81&lt;&gt;"",CY$6&lt;&gt;""),成绩录入!EW85,"")</f>
        <v/>
      </c>
      <c r="CZ81" s="80" t="str">
        <f>IF(AND(初始录入!$M$12="试卷",$A81&lt;&gt;"",CZ$6&lt;&gt;""),成绩录入!EX85,"")</f>
        <v/>
      </c>
    </row>
    <row r="82" ht="24.95" customHeight="1" spans="1:104">
      <c r="A82" s="80" t="str">
        <f>IF(初始录入!$M$12="试卷",初始录入!A88,"")</f>
        <v/>
      </c>
      <c r="B82" s="80" t="str">
        <f>IF(AND(初始录入!$M$12="试卷",$A82&lt;&gt;""),初始录入!B88,"")</f>
        <v/>
      </c>
      <c r="C82" s="80" t="str">
        <f>IF(AND(初始录入!$M$12="试卷",$A82&lt;&gt;""),初始录入!C88,"")</f>
        <v/>
      </c>
      <c r="D82" s="80" t="str">
        <f t="shared" si="1"/>
        <v/>
      </c>
      <c r="E82" s="80" t="str">
        <f>IF(AND(初始录入!$M$12="试卷",$A82&lt;&gt;"",E$6&lt;&gt;""),成绩录入!BC86,"")</f>
        <v/>
      </c>
      <c r="F82" s="80" t="str">
        <f>IF(AND(初始录入!$M$12="试卷",$A82&lt;&gt;"",F$6&lt;&gt;""),成绩录入!BD86,"")</f>
        <v/>
      </c>
      <c r="G82" s="80" t="str">
        <f>IF(AND(初始录入!$M$12="试卷",$A82&lt;&gt;"",G$6&lt;&gt;""),成绩录入!BE86,"")</f>
        <v/>
      </c>
      <c r="H82" s="80" t="str">
        <f>IF(AND(初始录入!$M$12="试卷",$A82&lt;&gt;"",H$6&lt;&gt;""),成绩录入!BF86,"")</f>
        <v/>
      </c>
      <c r="I82" s="80" t="str">
        <f>IF(AND(初始录入!$M$12="试卷",$A82&lt;&gt;"",I$6&lt;&gt;""),成绩录入!BG86,"")</f>
        <v/>
      </c>
      <c r="J82" s="80" t="str">
        <f>IF(AND(初始录入!$M$12="试卷",$A82&lt;&gt;"",J$6&lt;&gt;""),成绩录入!BH86,"")</f>
        <v/>
      </c>
      <c r="K82" s="80" t="str">
        <f>IF(AND(初始录入!$M$12="试卷",$A82&lt;&gt;"",K$6&lt;&gt;""),成绩录入!BI86,"")</f>
        <v/>
      </c>
      <c r="L82" s="80" t="str">
        <f>IF(AND(初始录入!$M$12="试卷",$A82&lt;&gt;"",L$6&lt;&gt;""),成绩录入!BJ86,"")</f>
        <v/>
      </c>
      <c r="M82" s="80" t="str">
        <f>IF(AND(初始录入!$M$12="试卷",$A82&lt;&gt;"",M$6&lt;&gt;""),成绩录入!BK86,"")</f>
        <v/>
      </c>
      <c r="N82" s="80" t="str">
        <f>IF(AND(初始录入!$M$12="试卷",$A82&lt;&gt;"",N$6&lt;&gt;""),成绩录入!BL86,"")</f>
        <v/>
      </c>
      <c r="O82" s="80" t="str">
        <f>IF(AND(初始录入!$M$12="试卷",$A82&lt;&gt;"",O$6&lt;&gt;""),成绩录入!BM86,"")</f>
        <v/>
      </c>
      <c r="P82" s="80" t="str">
        <f>IF(AND(初始录入!$M$12="试卷",$A82&lt;&gt;"",P$6&lt;&gt;""),成绩录入!BN86,"")</f>
        <v/>
      </c>
      <c r="Q82" s="80" t="str">
        <f>IF(AND(初始录入!$M$12="试卷",$A82&lt;&gt;"",Q$6&lt;&gt;""),成绩录入!BO86,"")</f>
        <v/>
      </c>
      <c r="R82" s="80" t="str">
        <f>IF(AND(初始录入!$M$12="试卷",$A82&lt;&gt;"",R$6&lt;&gt;""),成绩录入!BP86,"")</f>
        <v/>
      </c>
      <c r="S82" s="80" t="str">
        <f>IF(AND(初始录入!$M$12="试卷",$A82&lt;&gt;"",S$6&lt;&gt;""),成绩录入!BQ86,"")</f>
        <v/>
      </c>
      <c r="T82" s="80" t="str">
        <f>IF(AND(初始录入!$M$12="试卷",$A82&lt;&gt;"",T$6&lt;&gt;""),成绩录入!BR86,"")</f>
        <v/>
      </c>
      <c r="U82" s="80" t="str">
        <f>IF(AND(初始录入!$M$12="试卷",$A82&lt;&gt;"",U$6&lt;&gt;""),成绩录入!BS86,"")</f>
        <v/>
      </c>
      <c r="V82" s="80" t="str">
        <f>IF(AND(初始录入!$M$12="试卷",$A82&lt;&gt;"",V$6&lt;&gt;""),成绩录入!BT86,"")</f>
        <v/>
      </c>
      <c r="W82" s="80" t="str">
        <f>IF(AND(初始录入!$M$12="试卷",$A82&lt;&gt;"",W$6&lt;&gt;""),成绩录入!BU86,"")</f>
        <v/>
      </c>
      <c r="X82" s="80" t="str">
        <f>IF(AND(初始录入!$M$12="试卷",$A82&lt;&gt;"",X$6&lt;&gt;""),成绩录入!BV86,"")</f>
        <v/>
      </c>
      <c r="Y82" s="80" t="str">
        <f>IF(AND(初始录入!$M$12="试卷",$A82&lt;&gt;"",Y$6&lt;&gt;""),成绩录入!BW86,"")</f>
        <v/>
      </c>
      <c r="Z82" s="80" t="str">
        <f>IF(AND(初始录入!$M$12="试卷",$A82&lt;&gt;"",Z$6&lt;&gt;""),成绩录入!BX86,"")</f>
        <v/>
      </c>
      <c r="AA82" s="80" t="str">
        <f>IF(AND(初始录入!$M$12="试卷",$A82&lt;&gt;"",AA$6&lt;&gt;""),成绩录入!BY86,"")</f>
        <v/>
      </c>
      <c r="AB82" s="80" t="str">
        <f>IF(AND(初始录入!$M$12="试卷",$A82&lt;&gt;"",AB$6&lt;&gt;""),成绩录入!BZ86,"")</f>
        <v/>
      </c>
      <c r="AC82" s="80" t="str">
        <f>IF(AND(初始录入!$M$12="试卷",$A82&lt;&gt;"",AC$6&lt;&gt;""),成绩录入!CA86,"")</f>
        <v/>
      </c>
      <c r="AD82" s="80" t="str">
        <f>IF(AND(初始录入!$M$12="试卷",$A82&lt;&gt;"",AD$6&lt;&gt;""),成绩录入!CB86,"")</f>
        <v/>
      </c>
      <c r="AE82" s="80" t="str">
        <f>IF(AND(初始录入!$M$12="试卷",$A82&lt;&gt;"",AE$6&lt;&gt;""),成绩录入!CC86,"")</f>
        <v/>
      </c>
      <c r="AF82" s="80" t="str">
        <f>IF(AND(初始录入!$M$12="试卷",$A82&lt;&gt;"",AF$6&lt;&gt;""),成绩录入!CD86,"")</f>
        <v/>
      </c>
      <c r="AG82" s="80" t="str">
        <f>IF(AND(初始录入!$M$12="试卷",$A82&lt;&gt;"",AG$6&lt;&gt;""),成绩录入!CE86,"")</f>
        <v/>
      </c>
      <c r="AH82" s="80" t="str">
        <f>IF(AND(初始录入!$M$12="试卷",$A82&lt;&gt;"",AH$6&lt;&gt;""),成绩录入!CF86,"")</f>
        <v/>
      </c>
      <c r="AI82" s="80" t="str">
        <f>IF(AND(初始录入!$M$12="试卷",$A82&lt;&gt;"",AI$6&lt;&gt;""),成绩录入!CG86,"")</f>
        <v/>
      </c>
      <c r="AJ82" s="80" t="str">
        <f>IF(AND(初始录入!$M$12="试卷",$A82&lt;&gt;"",AJ$6&lt;&gt;""),成绩录入!CH86,"")</f>
        <v/>
      </c>
      <c r="AK82" s="80" t="str">
        <f>IF(AND(初始录入!$M$12="试卷",$A82&lt;&gt;"",AK$6&lt;&gt;""),成绩录入!CI86,"")</f>
        <v/>
      </c>
      <c r="AL82" s="80" t="str">
        <f>IF(AND(初始录入!$M$12="试卷",$A82&lt;&gt;"",AL$6&lt;&gt;""),成绩录入!CJ86,"")</f>
        <v/>
      </c>
      <c r="AM82" s="80" t="str">
        <f>IF(AND(初始录入!$M$12="试卷",$A82&lt;&gt;"",AM$6&lt;&gt;""),成绩录入!CK86,"")</f>
        <v/>
      </c>
      <c r="AN82" s="80" t="str">
        <f>IF(AND(初始录入!$M$12="试卷",$A82&lt;&gt;"",AN$6&lt;&gt;""),成绩录入!CL86,"")</f>
        <v/>
      </c>
      <c r="AO82" s="80" t="str">
        <f>IF(AND(初始录入!$M$12="试卷",$A82&lt;&gt;"",AO$6&lt;&gt;""),成绩录入!CM86,"")</f>
        <v/>
      </c>
      <c r="AP82" s="80" t="str">
        <f>IF(AND(初始录入!$M$12="试卷",$A82&lt;&gt;"",AP$6&lt;&gt;""),成绩录入!CN86,"")</f>
        <v/>
      </c>
      <c r="AQ82" s="80" t="str">
        <f>IF(AND(初始录入!$M$12="试卷",$A82&lt;&gt;"",AQ$6&lt;&gt;""),成绩录入!CO86,"")</f>
        <v/>
      </c>
      <c r="AR82" s="80" t="str">
        <f>IF(AND(初始录入!$M$12="试卷",$A82&lt;&gt;"",AR$6&lt;&gt;""),成绩录入!CP86,"")</f>
        <v/>
      </c>
      <c r="AS82" s="80" t="str">
        <f>IF(AND(初始录入!$M$12="试卷",$A82&lt;&gt;"",AS$6&lt;&gt;""),成绩录入!CQ86,"")</f>
        <v/>
      </c>
      <c r="AT82" s="80" t="str">
        <f>IF(AND(初始录入!$M$12="试卷",$A82&lt;&gt;"",AT$6&lt;&gt;""),成绩录入!CR86,"")</f>
        <v/>
      </c>
      <c r="AU82" s="80" t="str">
        <f>IF(AND(初始录入!$M$12="试卷",$A82&lt;&gt;"",AU$6&lt;&gt;""),成绩录入!CS86,"")</f>
        <v/>
      </c>
      <c r="AV82" s="80" t="str">
        <f>IF(AND(初始录入!$M$12="试卷",$A82&lt;&gt;"",AV$6&lt;&gt;""),成绩录入!CT86,"")</f>
        <v/>
      </c>
      <c r="AW82" s="80" t="str">
        <f>IF(AND(初始录入!$M$12="试卷",$A82&lt;&gt;"",AW$6&lt;&gt;""),成绩录入!CU86,"")</f>
        <v/>
      </c>
      <c r="AX82" s="80" t="str">
        <f>IF(AND(初始录入!$M$12="试卷",$A82&lt;&gt;"",AX$6&lt;&gt;""),成绩录入!CV86,"")</f>
        <v/>
      </c>
      <c r="AY82" s="80" t="str">
        <f>IF(AND(初始录入!$M$12="试卷",$A82&lt;&gt;"",AY$6&lt;&gt;""),成绩录入!CW86,"")</f>
        <v/>
      </c>
      <c r="AZ82" s="80" t="str">
        <f>IF(AND(初始录入!$M$12="试卷",$A82&lt;&gt;"",AZ$6&lt;&gt;""),成绩录入!CX86,"")</f>
        <v/>
      </c>
      <c r="BA82" s="80" t="str">
        <f>IF(AND(初始录入!$M$12="试卷",$A82&lt;&gt;"",BA$6&lt;&gt;""),成绩录入!CY86,"")</f>
        <v/>
      </c>
      <c r="BB82" s="80" t="str">
        <f>IF(AND(初始录入!$M$12="试卷",$A82&lt;&gt;"",BB$6&lt;&gt;""),成绩录入!CZ86,"")</f>
        <v/>
      </c>
      <c r="BC82" s="80" t="str">
        <f>IF(AND(初始录入!$M$12="试卷",$A82&lt;&gt;"",BC$6&lt;&gt;""),成绩录入!DA86,"")</f>
        <v/>
      </c>
      <c r="BD82" s="80" t="str">
        <f>IF(AND(初始录入!$M$12="试卷",$A82&lt;&gt;"",BD$6&lt;&gt;""),成绩录入!DB86,"")</f>
        <v/>
      </c>
      <c r="BE82" s="80" t="str">
        <f>IF(AND(初始录入!$M$12="试卷",$A82&lt;&gt;"",BE$6&lt;&gt;""),成绩录入!DC86,"")</f>
        <v/>
      </c>
      <c r="BF82" s="80" t="str">
        <f>IF(AND(初始录入!$M$12="试卷",$A82&lt;&gt;"",BF$6&lt;&gt;""),成绩录入!DD86,"")</f>
        <v/>
      </c>
      <c r="BG82" s="80" t="str">
        <f>IF(AND(初始录入!$M$12="试卷",$A82&lt;&gt;"",BG$6&lt;&gt;""),成绩录入!DE86,"")</f>
        <v/>
      </c>
      <c r="BH82" s="80" t="str">
        <f>IF(AND(初始录入!$M$12="试卷",$A82&lt;&gt;"",BH$6&lt;&gt;""),成绩录入!DF86,"")</f>
        <v/>
      </c>
      <c r="BI82" s="80" t="str">
        <f>IF(AND(初始录入!$M$12="试卷",$A82&lt;&gt;"",BI$6&lt;&gt;""),成绩录入!DG86,"")</f>
        <v/>
      </c>
      <c r="BJ82" s="80" t="str">
        <f>IF(AND(初始录入!$M$12="试卷",$A82&lt;&gt;"",BJ$6&lt;&gt;""),成绩录入!DH86,"")</f>
        <v/>
      </c>
      <c r="BK82" s="80" t="str">
        <f>IF(AND(初始录入!$M$12="试卷",$A82&lt;&gt;"",BK$6&lt;&gt;""),成绩录入!DI86,"")</f>
        <v/>
      </c>
      <c r="BL82" s="80" t="str">
        <f>IF(AND(初始录入!$M$12="试卷",$A82&lt;&gt;"",BL$6&lt;&gt;""),成绩录入!DJ86,"")</f>
        <v/>
      </c>
      <c r="BM82" s="80" t="str">
        <f>IF(AND(初始录入!$M$12="试卷",$A82&lt;&gt;"",BM$6&lt;&gt;""),成绩录入!DK86,"")</f>
        <v/>
      </c>
      <c r="BN82" s="80" t="str">
        <f>IF(AND(初始录入!$M$12="试卷",$A82&lt;&gt;"",BN$6&lt;&gt;""),成绩录入!DL86,"")</f>
        <v/>
      </c>
      <c r="BO82" s="80" t="str">
        <f>IF(AND(初始录入!$M$12="试卷",$A82&lt;&gt;"",BO$6&lt;&gt;""),成绩录入!DM86,"")</f>
        <v/>
      </c>
      <c r="BP82" s="80" t="str">
        <f>IF(AND(初始录入!$M$12="试卷",$A82&lt;&gt;"",BP$6&lt;&gt;""),成绩录入!DN86,"")</f>
        <v/>
      </c>
      <c r="BQ82" s="80" t="str">
        <f>IF(AND(初始录入!$M$12="试卷",$A82&lt;&gt;"",BQ$6&lt;&gt;""),成绩录入!DO86,"")</f>
        <v/>
      </c>
      <c r="BR82" s="80" t="str">
        <f>IF(AND(初始录入!$M$12="试卷",$A82&lt;&gt;"",BR$6&lt;&gt;""),成绩录入!DP86,"")</f>
        <v/>
      </c>
      <c r="BS82" s="80" t="str">
        <f>IF(AND(初始录入!$M$12="试卷",$A82&lt;&gt;"",BS$6&lt;&gt;""),成绩录入!DQ86,"")</f>
        <v/>
      </c>
      <c r="BT82" s="80" t="str">
        <f>IF(AND(初始录入!$M$12="试卷",$A82&lt;&gt;"",BT$6&lt;&gt;""),成绩录入!DR86,"")</f>
        <v/>
      </c>
      <c r="BU82" s="80" t="str">
        <f>IF(AND(初始录入!$M$12="试卷",$A82&lt;&gt;"",BU$6&lt;&gt;""),成绩录入!DS86,"")</f>
        <v/>
      </c>
      <c r="BV82" s="80" t="str">
        <f>IF(AND(初始录入!$M$12="试卷",$A82&lt;&gt;"",BV$6&lt;&gt;""),成绩录入!DT86,"")</f>
        <v/>
      </c>
      <c r="BW82" s="80" t="str">
        <f>IF(AND(初始录入!$M$12="试卷",$A82&lt;&gt;"",BW$6&lt;&gt;""),成绩录入!DU86,"")</f>
        <v/>
      </c>
      <c r="BX82" s="80" t="str">
        <f>IF(AND(初始录入!$M$12="试卷",$A82&lt;&gt;"",BX$6&lt;&gt;""),成绩录入!DV86,"")</f>
        <v/>
      </c>
      <c r="BY82" s="80" t="str">
        <f>IF(AND(初始录入!$M$12="试卷",$A82&lt;&gt;"",BY$6&lt;&gt;""),成绩录入!DW86,"")</f>
        <v/>
      </c>
      <c r="BZ82" s="80" t="str">
        <f>IF(AND(初始录入!$M$12="试卷",$A82&lt;&gt;"",BZ$6&lt;&gt;""),成绩录入!DX86,"")</f>
        <v/>
      </c>
      <c r="CA82" s="80" t="str">
        <f>IF(AND(初始录入!$M$12="试卷",$A82&lt;&gt;"",CA$6&lt;&gt;""),成绩录入!DY86,"")</f>
        <v/>
      </c>
      <c r="CB82" s="80" t="str">
        <f>IF(AND(初始录入!$M$12="试卷",$A82&lt;&gt;"",CB$6&lt;&gt;""),成绩录入!DZ86,"")</f>
        <v/>
      </c>
      <c r="CC82" s="80" t="str">
        <f>IF(AND(初始录入!$M$12="试卷",$A82&lt;&gt;"",CC$6&lt;&gt;""),成绩录入!EA86,"")</f>
        <v/>
      </c>
      <c r="CD82" s="80" t="str">
        <f>IF(AND(初始录入!$M$12="试卷",$A82&lt;&gt;"",CD$6&lt;&gt;""),成绩录入!EB86,"")</f>
        <v/>
      </c>
      <c r="CE82" s="80" t="str">
        <f>IF(AND(初始录入!$M$12="试卷",$A82&lt;&gt;"",CE$6&lt;&gt;""),成绩录入!EC86,"")</f>
        <v/>
      </c>
      <c r="CF82" s="80" t="str">
        <f>IF(AND(初始录入!$M$12="试卷",$A82&lt;&gt;"",CF$6&lt;&gt;""),成绩录入!ED86,"")</f>
        <v/>
      </c>
      <c r="CG82" s="80" t="str">
        <f>IF(AND(初始录入!$M$12="试卷",$A82&lt;&gt;"",CG$6&lt;&gt;""),成绩录入!EE86,"")</f>
        <v/>
      </c>
      <c r="CH82" s="80" t="str">
        <f>IF(AND(初始录入!$M$12="试卷",$A82&lt;&gt;"",CH$6&lt;&gt;""),成绩录入!EF86,"")</f>
        <v/>
      </c>
      <c r="CI82" s="80" t="str">
        <f>IF(AND(初始录入!$M$12="试卷",$A82&lt;&gt;"",CI$6&lt;&gt;""),成绩录入!EG86,"")</f>
        <v/>
      </c>
      <c r="CJ82" s="80" t="str">
        <f>IF(AND(初始录入!$M$12="试卷",$A82&lt;&gt;"",CJ$6&lt;&gt;""),成绩录入!EH86,"")</f>
        <v/>
      </c>
      <c r="CK82" s="80" t="str">
        <f>IF(AND(初始录入!$M$12="试卷",$A82&lt;&gt;"",CK$6&lt;&gt;""),成绩录入!EI86,"")</f>
        <v/>
      </c>
      <c r="CL82" s="80" t="str">
        <f>IF(AND(初始录入!$M$12="试卷",$A82&lt;&gt;"",CL$6&lt;&gt;""),成绩录入!EJ86,"")</f>
        <v/>
      </c>
      <c r="CM82" s="80" t="str">
        <f>IF(AND(初始录入!$M$12="试卷",$A82&lt;&gt;"",CM$6&lt;&gt;""),成绩录入!EK86,"")</f>
        <v/>
      </c>
      <c r="CN82" s="80" t="str">
        <f>IF(AND(初始录入!$M$12="试卷",$A82&lt;&gt;"",CN$6&lt;&gt;""),成绩录入!EL86,"")</f>
        <v/>
      </c>
      <c r="CO82" s="80" t="str">
        <f>IF(AND(初始录入!$M$12="试卷",$A82&lt;&gt;"",CO$6&lt;&gt;""),成绩录入!EM86,"")</f>
        <v/>
      </c>
      <c r="CP82" s="80" t="str">
        <f>IF(AND(初始录入!$M$12="试卷",$A82&lt;&gt;"",CP$6&lt;&gt;""),成绩录入!EN86,"")</f>
        <v/>
      </c>
      <c r="CQ82" s="80" t="str">
        <f>IF(AND(初始录入!$M$12="试卷",$A82&lt;&gt;"",CQ$6&lt;&gt;""),成绩录入!EO86,"")</f>
        <v/>
      </c>
      <c r="CR82" s="80" t="str">
        <f>IF(AND(初始录入!$M$12="试卷",$A82&lt;&gt;"",CR$6&lt;&gt;""),成绩录入!EP86,"")</f>
        <v/>
      </c>
      <c r="CS82" s="80" t="str">
        <f>IF(AND(初始录入!$M$12="试卷",$A82&lt;&gt;"",CS$6&lt;&gt;""),成绩录入!EQ86,"")</f>
        <v/>
      </c>
      <c r="CT82" s="80" t="str">
        <f>IF(AND(初始录入!$M$12="试卷",$A82&lt;&gt;"",CT$6&lt;&gt;""),成绩录入!ER86,"")</f>
        <v/>
      </c>
      <c r="CU82" s="80" t="str">
        <f>IF(AND(初始录入!$M$12="试卷",$A82&lt;&gt;"",CU$6&lt;&gt;""),成绩录入!ES86,"")</f>
        <v/>
      </c>
      <c r="CV82" s="80" t="str">
        <f>IF(AND(初始录入!$M$12="试卷",$A82&lt;&gt;"",CV$6&lt;&gt;""),成绩录入!ET86,"")</f>
        <v/>
      </c>
      <c r="CW82" s="80" t="str">
        <f>IF(AND(初始录入!$M$12="试卷",$A82&lt;&gt;"",CW$6&lt;&gt;""),成绩录入!EU86,"")</f>
        <v/>
      </c>
      <c r="CX82" s="80" t="str">
        <f>IF(AND(初始录入!$M$12="试卷",$A82&lt;&gt;"",CX$6&lt;&gt;""),成绩录入!EV86,"")</f>
        <v/>
      </c>
      <c r="CY82" s="80" t="str">
        <f>IF(AND(初始录入!$M$12="试卷",$A82&lt;&gt;"",CY$6&lt;&gt;""),成绩录入!EW86,"")</f>
        <v/>
      </c>
      <c r="CZ82" s="80" t="str">
        <f>IF(AND(初始录入!$M$12="试卷",$A82&lt;&gt;"",CZ$6&lt;&gt;""),成绩录入!EX86,"")</f>
        <v/>
      </c>
    </row>
    <row r="83" ht="24.95" customHeight="1" spans="1:104">
      <c r="A83" s="80" t="str">
        <f>IF(初始录入!$M$12="试卷",初始录入!A89,"")</f>
        <v/>
      </c>
      <c r="B83" s="80" t="str">
        <f>IF(AND(初始录入!$M$12="试卷",$A83&lt;&gt;""),初始录入!B89,"")</f>
        <v/>
      </c>
      <c r="C83" s="80" t="str">
        <f>IF(AND(初始录入!$M$12="试卷",$A83&lt;&gt;""),初始录入!C89,"")</f>
        <v/>
      </c>
      <c r="D83" s="80" t="str">
        <f t="shared" si="1"/>
        <v/>
      </c>
      <c r="E83" s="80" t="str">
        <f>IF(AND(初始录入!$M$12="试卷",$A83&lt;&gt;"",E$6&lt;&gt;""),成绩录入!BC87,"")</f>
        <v/>
      </c>
      <c r="F83" s="80" t="str">
        <f>IF(AND(初始录入!$M$12="试卷",$A83&lt;&gt;"",F$6&lt;&gt;""),成绩录入!BD87,"")</f>
        <v/>
      </c>
      <c r="G83" s="80" t="str">
        <f>IF(AND(初始录入!$M$12="试卷",$A83&lt;&gt;"",G$6&lt;&gt;""),成绩录入!BE87,"")</f>
        <v/>
      </c>
      <c r="H83" s="80" t="str">
        <f>IF(AND(初始录入!$M$12="试卷",$A83&lt;&gt;"",H$6&lt;&gt;""),成绩录入!BF87,"")</f>
        <v/>
      </c>
      <c r="I83" s="80" t="str">
        <f>IF(AND(初始录入!$M$12="试卷",$A83&lt;&gt;"",I$6&lt;&gt;""),成绩录入!BG87,"")</f>
        <v/>
      </c>
      <c r="J83" s="80" t="str">
        <f>IF(AND(初始录入!$M$12="试卷",$A83&lt;&gt;"",J$6&lt;&gt;""),成绩录入!BH87,"")</f>
        <v/>
      </c>
      <c r="K83" s="80" t="str">
        <f>IF(AND(初始录入!$M$12="试卷",$A83&lt;&gt;"",K$6&lt;&gt;""),成绩录入!BI87,"")</f>
        <v/>
      </c>
      <c r="L83" s="80" t="str">
        <f>IF(AND(初始录入!$M$12="试卷",$A83&lt;&gt;"",L$6&lt;&gt;""),成绩录入!BJ87,"")</f>
        <v/>
      </c>
      <c r="M83" s="80" t="str">
        <f>IF(AND(初始录入!$M$12="试卷",$A83&lt;&gt;"",M$6&lt;&gt;""),成绩录入!BK87,"")</f>
        <v/>
      </c>
      <c r="N83" s="80" t="str">
        <f>IF(AND(初始录入!$M$12="试卷",$A83&lt;&gt;"",N$6&lt;&gt;""),成绩录入!BL87,"")</f>
        <v/>
      </c>
      <c r="O83" s="80" t="str">
        <f>IF(AND(初始录入!$M$12="试卷",$A83&lt;&gt;"",O$6&lt;&gt;""),成绩录入!BM87,"")</f>
        <v/>
      </c>
      <c r="P83" s="80" t="str">
        <f>IF(AND(初始录入!$M$12="试卷",$A83&lt;&gt;"",P$6&lt;&gt;""),成绩录入!BN87,"")</f>
        <v/>
      </c>
      <c r="Q83" s="80" t="str">
        <f>IF(AND(初始录入!$M$12="试卷",$A83&lt;&gt;"",Q$6&lt;&gt;""),成绩录入!BO87,"")</f>
        <v/>
      </c>
      <c r="R83" s="80" t="str">
        <f>IF(AND(初始录入!$M$12="试卷",$A83&lt;&gt;"",R$6&lt;&gt;""),成绩录入!BP87,"")</f>
        <v/>
      </c>
      <c r="S83" s="80" t="str">
        <f>IF(AND(初始录入!$M$12="试卷",$A83&lt;&gt;"",S$6&lt;&gt;""),成绩录入!BQ87,"")</f>
        <v/>
      </c>
      <c r="T83" s="80" t="str">
        <f>IF(AND(初始录入!$M$12="试卷",$A83&lt;&gt;"",T$6&lt;&gt;""),成绩录入!BR87,"")</f>
        <v/>
      </c>
      <c r="U83" s="80" t="str">
        <f>IF(AND(初始录入!$M$12="试卷",$A83&lt;&gt;"",U$6&lt;&gt;""),成绩录入!BS87,"")</f>
        <v/>
      </c>
      <c r="V83" s="80" t="str">
        <f>IF(AND(初始录入!$M$12="试卷",$A83&lt;&gt;"",V$6&lt;&gt;""),成绩录入!BT87,"")</f>
        <v/>
      </c>
      <c r="W83" s="80" t="str">
        <f>IF(AND(初始录入!$M$12="试卷",$A83&lt;&gt;"",W$6&lt;&gt;""),成绩录入!BU87,"")</f>
        <v/>
      </c>
      <c r="X83" s="80" t="str">
        <f>IF(AND(初始录入!$M$12="试卷",$A83&lt;&gt;"",X$6&lt;&gt;""),成绩录入!BV87,"")</f>
        <v/>
      </c>
      <c r="Y83" s="80" t="str">
        <f>IF(AND(初始录入!$M$12="试卷",$A83&lt;&gt;"",Y$6&lt;&gt;""),成绩录入!BW87,"")</f>
        <v/>
      </c>
      <c r="Z83" s="80" t="str">
        <f>IF(AND(初始录入!$M$12="试卷",$A83&lt;&gt;"",Z$6&lt;&gt;""),成绩录入!BX87,"")</f>
        <v/>
      </c>
      <c r="AA83" s="80" t="str">
        <f>IF(AND(初始录入!$M$12="试卷",$A83&lt;&gt;"",AA$6&lt;&gt;""),成绩录入!BY87,"")</f>
        <v/>
      </c>
      <c r="AB83" s="80" t="str">
        <f>IF(AND(初始录入!$M$12="试卷",$A83&lt;&gt;"",AB$6&lt;&gt;""),成绩录入!BZ87,"")</f>
        <v/>
      </c>
      <c r="AC83" s="80" t="str">
        <f>IF(AND(初始录入!$M$12="试卷",$A83&lt;&gt;"",AC$6&lt;&gt;""),成绩录入!CA87,"")</f>
        <v/>
      </c>
      <c r="AD83" s="80" t="str">
        <f>IF(AND(初始录入!$M$12="试卷",$A83&lt;&gt;"",AD$6&lt;&gt;""),成绩录入!CB87,"")</f>
        <v/>
      </c>
      <c r="AE83" s="80" t="str">
        <f>IF(AND(初始录入!$M$12="试卷",$A83&lt;&gt;"",AE$6&lt;&gt;""),成绩录入!CC87,"")</f>
        <v/>
      </c>
      <c r="AF83" s="80" t="str">
        <f>IF(AND(初始录入!$M$12="试卷",$A83&lt;&gt;"",AF$6&lt;&gt;""),成绩录入!CD87,"")</f>
        <v/>
      </c>
      <c r="AG83" s="80" t="str">
        <f>IF(AND(初始录入!$M$12="试卷",$A83&lt;&gt;"",AG$6&lt;&gt;""),成绩录入!CE87,"")</f>
        <v/>
      </c>
      <c r="AH83" s="80" t="str">
        <f>IF(AND(初始录入!$M$12="试卷",$A83&lt;&gt;"",AH$6&lt;&gt;""),成绩录入!CF87,"")</f>
        <v/>
      </c>
      <c r="AI83" s="80" t="str">
        <f>IF(AND(初始录入!$M$12="试卷",$A83&lt;&gt;"",AI$6&lt;&gt;""),成绩录入!CG87,"")</f>
        <v/>
      </c>
      <c r="AJ83" s="80" t="str">
        <f>IF(AND(初始录入!$M$12="试卷",$A83&lt;&gt;"",AJ$6&lt;&gt;""),成绩录入!CH87,"")</f>
        <v/>
      </c>
      <c r="AK83" s="80" t="str">
        <f>IF(AND(初始录入!$M$12="试卷",$A83&lt;&gt;"",AK$6&lt;&gt;""),成绩录入!CI87,"")</f>
        <v/>
      </c>
      <c r="AL83" s="80" t="str">
        <f>IF(AND(初始录入!$M$12="试卷",$A83&lt;&gt;"",AL$6&lt;&gt;""),成绩录入!CJ87,"")</f>
        <v/>
      </c>
      <c r="AM83" s="80" t="str">
        <f>IF(AND(初始录入!$M$12="试卷",$A83&lt;&gt;"",AM$6&lt;&gt;""),成绩录入!CK87,"")</f>
        <v/>
      </c>
      <c r="AN83" s="80" t="str">
        <f>IF(AND(初始录入!$M$12="试卷",$A83&lt;&gt;"",AN$6&lt;&gt;""),成绩录入!CL87,"")</f>
        <v/>
      </c>
      <c r="AO83" s="80" t="str">
        <f>IF(AND(初始录入!$M$12="试卷",$A83&lt;&gt;"",AO$6&lt;&gt;""),成绩录入!CM87,"")</f>
        <v/>
      </c>
      <c r="AP83" s="80" t="str">
        <f>IF(AND(初始录入!$M$12="试卷",$A83&lt;&gt;"",AP$6&lt;&gt;""),成绩录入!CN87,"")</f>
        <v/>
      </c>
      <c r="AQ83" s="80" t="str">
        <f>IF(AND(初始录入!$M$12="试卷",$A83&lt;&gt;"",AQ$6&lt;&gt;""),成绩录入!CO87,"")</f>
        <v/>
      </c>
      <c r="AR83" s="80" t="str">
        <f>IF(AND(初始录入!$M$12="试卷",$A83&lt;&gt;"",AR$6&lt;&gt;""),成绩录入!CP87,"")</f>
        <v/>
      </c>
      <c r="AS83" s="80" t="str">
        <f>IF(AND(初始录入!$M$12="试卷",$A83&lt;&gt;"",AS$6&lt;&gt;""),成绩录入!CQ87,"")</f>
        <v/>
      </c>
      <c r="AT83" s="80" t="str">
        <f>IF(AND(初始录入!$M$12="试卷",$A83&lt;&gt;"",AT$6&lt;&gt;""),成绩录入!CR87,"")</f>
        <v/>
      </c>
      <c r="AU83" s="80" t="str">
        <f>IF(AND(初始录入!$M$12="试卷",$A83&lt;&gt;"",AU$6&lt;&gt;""),成绩录入!CS87,"")</f>
        <v/>
      </c>
      <c r="AV83" s="80" t="str">
        <f>IF(AND(初始录入!$M$12="试卷",$A83&lt;&gt;"",AV$6&lt;&gt;""),成绩录入!CT87,"")</f>
        <v/>
      </c>
      <c r="AW83" s="80" t="str">
        <f>IF(AND(初始录入!$M$12="试卷",$A83&lt;&gt;"",AW$6&lt;&gt;""),成绩录入!CU87,"")</f>
        <v/>
      </c>
      <c r="AX83" s="80" t="str">
        <f>IF(AND(初始录入!$M$12="试卷",$A83&lt;&gt;"",AX$6&lt;&gt;""),成绩录入!CV87,"")</f>
        <v/>
      </c>
      <c r="AY83" s="80" t="str">
        <f>IF(AND(初始录入!$M$12="试卷",$A83&lt;&gt;"",AY$6&lt;&gt;""),成绩录入!CW87,"")</f>
        <v/>
      </c>
      <c r="AZ83" s="80" t="str">
        <f>IF(AND(初始录入!$M$12="试卷",$A83&lt;&gt;"",AZ$6&lt;&gt;""),成绩录入!CX87,"")</f>
        <v/>
      </c>
      <c r="BA83" s="80" t="str">
        <f>IF(AND(初始录入!$M$12="试卷",$A83&lt;&gt;"",BA$6&lt;&gt;""),成绩录入!CY87,"")</f>
        <v/>
      </c>
      <c r="BB83" s="80" t="str">
        <f>IF(AND(初始录入!$M$12="试卷",$A83&lt;&gt;"",BB$6&lt;&gt;""),成绩录入!CZ87,"")</f>
        <v/>
      </c>
      <c r="BC83" s="80" t="str">
        <f>IF(AND(初始录入!$M$12="试卷",$A83&lt;&gt;"",BC$6&lt;&gt;""),成绩录入!DA87,"")</f>
        <v/>
      </c>
      <c r="BD83" s="80" t="str">
        <f>IF(AND(初始录入!$M$12="试卷",$A83&lt;&gt;"",BD$6&lt;&gt;""),成绩录入!DB87,"")</f>
        <v/>
      </c>
      <c r="BE83" s="80" t="str">
        <f>IF(AND(初始录入!$M$12="试卷",$A83&lt;&gt;"",BE$6&lt;&gt;""),成绩录入!DC87,"")</f>
        <v/>
      </c>
      <c r="BF83" s="80" t="str">
        <f>IF(AND(初始录入!$M$12="试卷",$A83&lt;&gt;"",BF$6&lt;&gt;""),成绩录入!DD87,"")</f>
        <v/>
      </c>
      <c r="BG83" s="80" t="str">
        <f>IF(AND(初始录入!$M$12="试卷",$A83&lt;&gt;"",BG$6&lt;&gt;""),成绩录入!DE87,"")</f>
        <v/>
      </c>
      <c r="BH83" s="80" t="str">
        <f>IF(AND(初始录入!$M$12="试卷",$A83&lt;&gt;"",BH$6&lt;&gt;""),成绩录入!DF87,"")</f>
        <v/>
      </c>
      <c r="BI83" s="80" t="str">
        <f>IF(AND(初始录入!$M$12="试卷",$A83&lt;&gt;"",BI$6&lt;&gt;""),成绩录入!DG87,"")</f>
        <v/>
      </c>
      <c r="BJ83" s="80" t="str">
        <f>IF(AND(初始录入!$M$12="试卷",$A83&lt;&gt;"",BJ$6&lt;&gt;""),成绩录入!DH87,"")</f>
        <v/>
      </c>
      <c r="BK83" s="80" t="str">
        <f>IF(AND(初始录入!$M$12="试卷",$A83&lt;&gt;"",BK$6&lt;&gt;""),成绩录入!DI87,"")</f>
        <v/>
      </c>
      <c r="BL83" s="80" t="str">
        <f>IF(AND(初始录入!$M$12="试卷",$A83&lt;&gt;"",BL$6&lt;&gt;""),成绩录入!DJ87,"")</f>
        <v/>
      </c>
      <c r="BM83" s="80" t="str">
        <f>IF(AND(初始录入!$M$12="试卷",$A83&lt;&gt;"",BM$6&lt;&gt;""),成绩录入!DK87,"")</f>
        <v/>
      </c>
      <c r="BN83" s="80" t="str">
        <f>IF(AND(初始录入!$M$12="试卷",$A83&lt;&gt;"",BN$6&lt;&gt;""),成绩录入!DL87,"")</f>
        <v/>
      </c>
      <c r="BO83" s="80" t="str">
        <f>IF(AND(初始录入!$M$12="试卷",$A83&lt;&gt;"",BO$6&lt;&gt;""),成绩录入!DM87,"")</f>
        <v/>
      </c>
      <c r="BP83" s="80" t="str">
        <f>IF(AND(初始录入!$M$12="试卷",$A83&lt;&gt;"",BP$6&lt;&gt;""),成绩录入!DN87,"")</f>
        <v/>
      </c>
      <c r="BQ83" s="80" t="str">
        <f>IF(AND(初始录入!$M$12="试卷",$A83&lt;&gt;"",BQ$6&lt;&gt;""),成绩录入!DO87,"")</f>
        <v/>
      </c>
      <c r="BR83" s="80" t="str">
        <f>IF(AND(初始录入!$M$12="试卷",$A83&lt;&gt;"",BR$6&lt;&gt;""),成绩录入!DP87,"")</f>
        <v/>
      </c>
      <c r="BS83" s="80" t="str">
        <f>IF(AND(初始录入!$M$12="试卷",$A83&lt;&gt;"",BS$6&lt;&gt;""),成绩录入!DQ87,"")</f>
        <v/>
      </c>
      <c r="BT83" s="80" t="str">
        <f>IF(AND(初始录入!$M$12="试卷",$A83&lt;&gt;"",BT$6&lt;&gt;""),成绩录入!DR87,"")</f>
        <v/>
      </c>
      <c r="BU83" s="80" t="str">
        <f>IF(AND(初始录入!$M$12="试卷",$A83&lt;&gt;"",BU$6&lt;&gt;""),成绩录入!DS87,"")</f>
        <v/>
      </c>
      <c r="BV83" s="80" t="str">
        <f>IF(AND(初始录入!$M$12="试卷",$A83&lt;&gt;"",BV$6&lt;&gt;""),成绩录入!DT87,"")</f>
        <v/>
      </c>
      <c r="BW83" s="80" t="str">
        <f>IF(AND(初始录入!$M$12="试卷",$A83&lt;&gt;"",BW$6&lt;&gt;""),成绩录入!DU87,"")</f>
        <v/>
      </c>
      <c r="BX83" s="80" t="str">
        <f>IF(AND(初始录入!$M$12="试卷",$A83&lt;&gt;"",BX$6&lt;&gt;""),成绩录入!DV87,"")</f>
        <v/>
      </c>
      <c r="BY83" s="80" t="str">
        <f>IF(AND(初始录入!$M$12="试卷",$A83&lt;&gt;"",BY$6&lt;&gt;""),成绩录入!DW87,"")</f>
        <v/>
      </c>
      <c r="BZ83" s="80" t="str">
        <f>IF(AND(初始录入!$M$12="试卷",$A83&lt;&gt;"",BZ$6&lt;&gt;""),成绩录入!DX87,"")</f>
        <v/>
      </c>
      <c r="CA83" s="80" t="str">
        <f>IF(AND(初始录入!$M$12="试卷",$A83&lt;&gt;"",CA$6&lt;&gt;""),成绩录入!DY87,"")</f>
        <v/>
      </c>
      <c r="CB83" s="80" t="str">
        <f>IF(AND(初始录入!$M$12="试卷",$A83&lt;&gt;"",CB$6&lt;&gt;""),成绩录入!DZ87,"")</f>
        <v/>
      </c>
      <c r="CC83" s="80" t="str">
        <f>IF(AND(初始录入!$M$12="试卷",$A83&lt;&gt;"",CC$6&lt;&gt;""),成绩录入!EA87,"")</f>
        <v/>
      </c>
      <c r="CD83" s="80" t="str">
        <f>IF(AND(初始录入!$M$12="试卷",$A83&lt;&gt;"",CD$6&lt;&gt;""),成绩录入!EB87,"")</f>
        <v/>
      </c>
      <c r="CE83" s="80" t="str">
        <f>IF(AND(初始录入!$M$12="试卷",$A83&lt;&gt;"",CE$6&lt;&gt;""),成绩录入!EC87,"")</f>
        <v/>
      </c>
      <c r="CF83" s="80" t="str">
        <f>IF(AND(初始录入!$M$12="试卷",$A83&lt;&gt;"",CF$6&lt;&gt;""),成绩录入!ED87,"")</f>
        <v/>
      </c>
      <c r="CG83" s="80" t="str">
        <f>IF(AND(初始录入!$M$12="试卷",$A83&lt;&gt;"",CG$6&lt;&gt;""),成绩录入!EE87,"")</f>
        <v/>
      </c>
      <c r="CH83" s="80" t="str">
        <f>IF(AND(初始录入!$M$12="试卷",$A83&lt;&gt;"",CH$6&lt;&gt;""),成绩录入!EF87,"")</f>
        <v/>
      </c>
      <c r="CI83" s="80" t="str">
        <f>IF(AND(初始录入!$M$12="试卷",$A83&lt;&gt;"",CI$6&lt;&gt;""),成绩录入!EG87,"")</f>
        <v/>
      </c>
      <c r="CJ83" s="80" t="str">
        <f>IF(AND(初始录入!$M$12="试卷",$A83&lt;&gt;"",CJ$6&lt;&gt;""),成绩录入!EH87,"")</f>
        <v/>
      </c>
      <c r="CK83" s="80" t="str">
        <f>IF(AND(初始录入!$M$12="试卷",$A83&lt;&gt;"",CK$6&lt;&gt;""),成绩录入!EI87,"")</f>
        <v/>
      </c>
      <c r="CL83" s="80" t="str">
        <f>IF(AND(初始录入!$M$12="试卷",$A83&lt;&gt;"",CL$6&lt;&gt;""),成绩录入!EJ87,"")</f>
        <v/>
      </c>
      <c r="CM83" s="80" t="str">
        <f>IF(AND(初始录入!$M$12="试卷",$A83&lt;&gt;"",CM$6&lt;&gt;""),成绩录入!EK87,"")</f>
        <v/>
      </c>
      <c r="CN83" s="80" t="str">
        <f>IF(AND(初始录入!$M$12="试卷",$A83&lt;&gt;"",CN$6&lt;&gt;""),成绩录入!EL87,"")</f>
        <v/>
      </c>
      <c r="CO83" s="80" t="str">
        <f>IF(AND(初始录入!$M$12="试卷",$A83&lt;&gt;"",CO$6&lt;&gt;""),成绩录入!EM87,"")</f>
        <v/>
      </c>
      <c r="CP83" s="80" t="str">
        <f>IF(AND(初始录入!$M$12="试卷",$A83&lt;&gt;"",CP$6&lt;&gt;""),成绩录入!EN87,"")</f>
        <v/>
      </c>
      <c r="CQ83" s="80" t="str">
        <f>IF(AND(初始录入!$M$12="试卷",$A83&lt;&gt;"",CQ$6&lt;&gt;""),成绩录入!EO87,"")</f>
        <v/>
      </c>
      <c r="CR83" s="80" t="str">
        <f>IF(AND(初始录入!$M$12="试卷",$A83&lt;&gt;"",CR$6&lt;&gt;""),成绩录入!EP87,"")</f>
        <v/>
      </c>
      <c r="CS83" s="80" t="str">
        <f>IF(AND(初始录入!$M$12="试卷",$A83&lt;&gt;"",CS$6&lt;&gt;""),成绩录入!EQ87,"")</f>
        <v/>
      </c>
      <c r="CT83" s="80" t="str">
        <f>IF(AND(初始录入!$M$12="试卷",$A83&lt;&gt;"",CT$6&lt;&gt;""),成绩录入!ER87,"")</f>
        <v/>
      </c>
      <c r="CU83" s="80" t="str">
        <f>IF(AND(初始录入!$M$12="试卷",$A83&lt;&gt;"",CU$6&lt;&gt;""),成绩录入!ES87,"")</f>
        <v/>
      </c>
      <c r="CV83" s="80" t="str">
        <f>IF(AND(初始录入!$M$12="试卷",$A83&lt;&gt;"",CV$6&lt;&gt;""),成绩录入!ET87,"")</f>
        <v/>
      </c>
      <c r="CW83" s="80" t="str">
        <f>IF(AND(初始录入!$M$12="试卷",$A83&lt;&gt;"",CW$6&lt;&gt;""),成绩录入!EU87,"")</f>
        <v/>
      </c>
      <c r="CX83" s="80" t="str">
        <f>IF(AND(初始录入!$M$12="试卷",$A83&lt;&gt;"",CX$6&lt;&gt;""),成绩录入!EV87,"")</f>
        <v/>
      </c>
      <c r="CY83" s="80" t="str">
        <f>IF(AND(初始录入!$M$12="试卷",$A83&lt;&gt;"",CY$6&lt;&gt;""),成绩录入!EW87,"")</f>
        <v/>
      </c>
      <c r="CZ83" s="80" t="str">
        <f>IF(AND(初始录入!$M$12="试卷",$A83&lt;&gt;"",CZ$6&lt;&gt;""),成绩录入!EX87,"")</f>
        <v/>
      </c>
    </row>
    <row r="84" ht="24.95" customHeight="1" spans="1:104">
      <c r="A84" s="80" t="str">
        <f>IF(初始录入!$M$12="试卷",初始录入!A90,"")</f>
        <v/>
      </c>
      <c r="B84" s="80" t="str">
        <f>IF(AND(初始录入!$M$12="试卷",$A84&lt;&gt;""),初始录入!B90,"")</f>
        <v/>
      </c>
      <c r="C84" s="80" t="str">
        <f>IF(AND(初始录入!$M$12="试卷",$A84&lt;&gt;""),初始录入!C90,"")</f>
        <v/>
      </c>
      <c r="D84" s="80" t="str">
        <f t="shared" si="1"/>
        <v/>
      </c>
      <c r="E84" s="80" t="str">
        <f>IF(AND(初始录入!$M$12="试卷",$A84&lt;&gt;"",E$6&lt;&gt;""),成绩录入!BC88,"")</f>
        <v/>
      </c>
      <c r="F84" s="80" t="str">
        <f>IF(AND(初始录入!$M$12="试卷",$A84&lt;&gt;"",F$6&lt;&gt;""),成绩录入!BD88,"")</f>
        <v/>
      </c>
      <c r="G84" s="80" t="str">
        <f>IF(AND(初始录入!$M$12="试卷",$A84&lt;&gt;"",G$6&lt;&gt;""),成绩录入!BE88,"")</f>
        <v/>
      </c>
      <c r="H84" s="80" t="str">
        <f>IF(AND(初始录入!$M$12="试卷",$A84&lt;&gt;"",H$6&lt;&gt;""),成绩录入!BF88,"")</f>
        <v/>
      </c>
      <c r="I84" s="80" t="str">
        <f>IF(AND(初始录入!$M$12="试卷",$A84&lt;&gt;"",I$6&lt;&gt;""),成绩录入!BG88,"")</f>
        <v/>
      </c>
      <c r="J84" s="80" t="str">
        <f>IF(AND(初始录入!$M$12="试卷",$A84&lt;&gt;"",J$6&lt;&gt;""),成绩录入!BH88,"")</f>
        <v/>
      </c>
      <c r="K84" s="80" t="str">
        <f>IF(AND(初始录入!$M$12="试卷",$A84&lt;&gt;"",K$6&lt;&gt;""),成绩录入!BI88,"")</f>
        <v/>
      </c>
      <c r="L84" s="80" t="str">
        <f>IF(AND(初始录入!$M$12="试卷",$A84&lt;&gt;"",L$6&lt;&gt;""),成绩录入!BJ88,"")</f>
        <v/>
      </c>
      <c r="M84" s="80" t="str">
        <f>IF(AND(初始录入!$M$12="试卷",$A84&lt;&gt;"",M$6&lt;&gt;""),成绩录入!BK88,"")</f>
        <v/>
      </c>
      <c r="N84" s="80" t="str">
        <f>IF(AND(初始录入!$M$12="试卷",$A84&lt;&gt;"",N$6&lt;&gt;""),成绩录入!BL88,"")</f>
        <v/>
      </c>
      <c r="O84" s="80" t="str">
        <f>IF(AND(初始录入!$M$12="试卷",$A84&lt;&gt;"",O$6&lt;&gt;""),成绩录入!BM88,"")</f>
        <v/>
      </c>
      <c r="P84" s="80" t="str">
        <f>IF(AND(初始录入!$M$12="试卷",$A84&lt;&gt;"",P$6&lt;&gt;""),成绩录入!BN88,"")</f>
        <v/>
      </c>
      <c r="Q84" s="80" t="str">
        <f>IF(AND(初始录入!$M$12="试卷",$A84&lt;&gt;"",Q$6&lt;&gt;""),成绩录入!BO88,"")</f>
        <v/>
      </c>
      <c r="R84" s="80" t="str">
        <f>IF(AND(初始录入!$M$12="试卷",$A84&lt;&gt;"",R$6&lt;&gt;""),成绩录入!BP88,"")</f>
        <v/>
      </c>
      <c r="S84" s="80" t="str">
        <f>IF(AND(初始录入!$M$12="试卷",$A84&lt;&gt;"",S$6&lt;&gt;""),成绩录入!BQ88,"")</f>
        <v/>
      </c>
      <c r="T84" s="80" t="str">
        <f>IF(AND(初始录入!$M$12="试卷",$A84&lt;&gt;"",T$6&lt;&gt;""),成绩录入!BR88,"")</f>
        <v/>
      </c>
      <c r="U84" s="80" t="str">
        <f>IF(AND(初始录入!$M$12="试卷",$A84&lt;&gt;"",U$6&lt;&gt;""),成绩录入!BS88,"")</f>
        <v/>
      </c>
      <c r="V84" s="80" t="str">
        <f>IF(AND(初始录入!$M$12="试卷",$A84&lt;&gt;"",V$6&lt;&gt;""),成绩录入!BT88,"")</f>
        <v/>
      </c>
      <c r="W84" s="80" t="str">
        <f>IF(AND(初始录入!$M$12="试卷",$A84&lt;&gt;"",W$6&lt;&gt;""),成绩录入!BU88,"")</f>
        <v/>
      </c>
      <c r="X84" s="80" t="str">
        <f>IF(AND(初始录入!$M$12="试卷",$A84&lt;&gt;"",X$6&lt;&gt;""),成绩录入!BV88,"")</f>
        <v/>
      </c>
      <c r="Y84" s="80" t="str">
        <f>IF(AND(初始录入!$M$12="试卷",$A84&lt;&gt;"",Y$6&lt;&gt;""),成绩录入!BW88,"")</f>
        <v/>
      </c>
      <c r="Z84" s="80" t="str">
        <f>IF(AND(初始录入!$M$12="试卷",$A84&lt;&gt;"",Z$6&lt;&gt;""),成绩录入!BX88,"")</f>
        <v/>
      </c>
      <c r="AA84" s="80" t="str">
        <f>IF(AND(初始录入!$M$12="试卷",$A84&lt;&gt;"",AA$6&lt;&gt;""),成绩录入!BY88,"")</f>
        <v/>
      </c>
      <c r="AB84" s="80" t="str">
        <f>IF(AND(初始录入!$M$12="试卷",$A84&lt;&gt;"",AB$6&lt;&gt;""),成绩录入!BZ88,"")</f>
        <v/>
      </c>
      <c r="AC84" s="80" t="str">
        <f>IF(AND(初始录入!$M$12="试卷",$A84&lt;&gt;"",AC$6&lt;&gt;""),成绩录入!CA88,"")</f>
        <v/>
      </c>
      <c r="AD84" s="80" t="str">
        <f>IF(AND(初始录入!$M$12="试卷",$A84&lt;&gt;"",AD$6&lt;&gt;""),成绩录入!CB88,"")</f>
        <v/>
      </c>
      <c r="AE84" s="80" t="str">
        <f>IF(AND(初始录入!$M$12="试卷",$A84&lt;&gt;"",AE$6&lt;&gt;""),成绩录入!CC88,"")</f>
        <v/>
      </c>
      <c r="AF84" s="80" t="str">
        <f>IF(AND(初始录入!$M$12="试卷",$A84&lt;&gt;"",AF$6&lt;&gt;""),成绩录入!CD88,"")</f>
        <v/>
      </c>
      <c r="AG84" s="80" t="str">
        <f>IF(AND(初始录入!$M$12="试卷",$A84&lt;&gt;"",AG$6&lt;&gt;""),成绩录入!CE88,"")</f>
        <v/>
      </c>
      <c r="AH84" s="80" t="str">
        <f>IF(AND(初始录入!$M$12="试卷",$A84&lt;&gt;"",AH$6&lt;&gt;""),成绩录入!CF88,"")</f>
        <v/>
      </c>
      <c r="AI84" s="80" t="str">
        <f>IF(AND(初始录入!$M$12="试卷",$A84&lt;&gt;"",AI$6&lt;&gt;""),成绩录入!CG88,"")</f>
        <v/>
      </c>
      <c r="AJ84" s="80" t="str">
        <f>IF(AND(初始录入!$M$12="试卷",$A84&lt;&gt;"",AJ$6&lt;&gt;""),成绩录入!CH88,"")</f>
        <v/>
      </c>
      <c r="AK84" s="80" t="str">
        <f>IF(AND(初始录入!$M$12="试卷",$A84&lt;&gt;"",AK$6&lt;&gt;""),成绩录入!CI88,"")</f>
        <v/>
      </c>
      <c r="AL84" s="80" t="str">
        <f>IF(AND(初始录入!$M$12="试卷",$A84&lt;&gt;"",AL$6&lt;&gt;""),成绩录入!CJ88,"")</f>
        <v/>
      </c>
      <c r="AM84" s="80" t="str">
        <f>IF(AND(初始录入!$M$12="试卷",$A84&lt;&gt;"",AM$6&lt;&gt;""),成绩录入!CK88,"")</f>
        <v/>
      </c>
      <c r="AN84" s="80" t="str">
        <f>IF(AND(初始录入!$M$12="试卷",$A84&lt;&gt;"",AN$6&lt;&gt;""),成绩录入!CL88,"")</f>
        <v/>
      </c>
      <c r="AO84" s="80" t="str">
        <f>IF(AND(初始录入!$M$12="试卷",$A84&lt;&gt;"",AO$6&lt;&gt;""),成绩录入!CM88,"")</f>
        <v/>
      </c>
      <c r="AP84" s="80" t="str">
        <f>IF(AND(初始录入!$M$12="试卷",$A84&lt;&gt;"",AP$6&lt;&gt;""),成绩录入!CN88,"")</f>
        <v/>
      </c>
      <c r="AQ84" s="80" t="str">
        <f>IF(AND(初始录入!$M$12="试卷",$A84&lt;&gt;"",AQ$6&lt;&gt;""),成绩录入!CO88,"")</f>
        <v/>
      </c>
      <c r="AR84" s="80" t="str">
        <f>IF(AND(初始录入!$M$12="试卷",$A84&lt;&gt;"",AR$6&lt;&gt;""),成绩录入!CP88,"")</f>
        <v/>
      </c>
      <c r="AS84" s="80" t="str">
        <f>IF(AND(初始录入!$M$12="试卷",$A84&lt;&gt;"",AS$6&lt;&gt;""),成绩录入!CQ88,"")</f>
        <v/>
      </c>
      <c r="AT84" s="80" t="str">
        <f>IF(AND(初始录入!$M$12="试卷",$A84&lt;&gt;"",AT$6&lt;&gt;""),成绩录入!CR88,"")</f>
        <v/>
      </c>
      <c r="AU84" s="80" t="str">
        <f>IF(AND(初始录入!$M$12="试卷",$A84&lt;&gt;"",AU$6&lt;&gt;""),成绩录入!CS88,"")</f>
        <v/>
      </c>
      <c r="AV84" s="80" t="str">
        <f>IF(AND(初始录入!$M$12="试卷",$A84&lt;&gt;"",AV$6&lt;&gt;""),成绩录入!CT88,"")</f>
        <v/>
      </c>
      <c r="AW84" s="80" t="str">
        <f>IF(AND(初始录入!$M$12="试卷",$A84&lt;&gt;"",AW$6&lt;&gt;""),成绩录入!CU88,"")</f>
        <v/>
      </c>
      <c r="AX84" s="80" t="str">
        <f>IF(AND(初始录入!$M$12="试卷",$A84&lt;&gt;"",AX$6&lt;&gt;""),成绩录入!CV88,"")</f>
        <v/>
      </c>
      <c r="AY84" s="80" t="str">
        <f>IF(AND(初始录入!$M$12="试卷",$A84&lt;&gt;"",AY$6&lt;&gt;""),成绩录入!CW88,"")</f>
        <v/>
      </c>
      <c r="AZ84" s="80" t="str">
        <f>IF(AND(初始录入!$M$12="试卷",$A84&lt;&gt;"",AZ$6&lt;&gt;""),成绩录入!CX88,"")</f>
        <v/>
      </c>
      <c r="BA84" s="80" t="str">
        <f>IF(AND(初始录入!$M$12="试卷",$A84&lt;&gt;"",BA$6&lt;&gt;""),成绩录入!CY88,"")</f>
        <v/>
      </c>
      <c r="BB84" s="80" t="str">
        <f>IF(AND(初始录入!$M$12="试卷",$A84&lt;&gt;"",BB$6&lt;&gt;""),成绩录入!CZ88,"")</f>
        <v/>
      </c>
      <c r="BC84" s="80" t="str">
        <f>IF(AND(初始录入!$M$12="试卷",$A84&lt;&gt;"",BC$6&lt;&gt;""),成绩录入!DA88,"")</f>
        <v/>
      </c>
      <c r="BD84" s="80" t="str">
        <f>IF(AND(初始录入!$M$12="试卷",$A84&lt;&gt;"",BD$6&lt;&gt;""),成绩录入!DB88,"")</f>
        <v/>
      </c>
      <c r="BE84" s="80" t="str">
        <f>IF(AND(初始录入!$M$12="试卷",$A84&lt;&gt;"",BE$6&lt;&gt;""),成绩录入!DC88,"")</f>
        <v/>
      </c>
      <c r="BF84" s="80" t="str">
        <f>IF(AND(初始录入!$M$12="试卷",$A84&lt;&gt;"",BF$6&lt;&gt;""),成绩录入!DD88,"")</f>
        <v/>
      </c>
      <c r="BG84" s="80" t="str">
        <f>IF(AND(初始录入!$M$12="试卷",$A84&lt;&gt;"",BG$6&lt;&gt;""),成绩录入!DE88,"")</f>
        <v/>
      </c>
      <c r="BH84" s="80" t="str">
        <f>IF(AND(初始录入!$M$12="试卷",$A84&lt;&gt;"",BH$6&lt;&gt;""),成绩录入!DF88,"")</f>
        <v/>
      </c>
      <c r="BI84" s="80" t="str">
        <f>IF(AND(初始录入!$M$12="试卷",$A84&lt;&gt;"",BI$6&lt;&gt;""),成绩录入!DG88,"")</f>
        <v/>
      </c>
      <c r="BJ84" s="80" t="str">
        <f>IF(AND(初始录入!$M$12="试卷",$A84&lt;&gt;"",BJ$6&lt;&gt;""),成绩录入!DH88,"")</f>
        <v/>
      </c>
      <c r="BK84" s="80" t="str">
        <f>IF(AND(初始录入!$M$12="试卷",$A84&lt;&gt;"",BK$6&lt;&gt;""),成绩录入!DI88,"")</f>
        <v/>
      </c>
      <c r="BL84" s="80" t="str">
        <f>IF(AND(初始录入!$M$12="试卷",$A84&lt;&gt;"",BL$6&lt;&gt;""),成绩录入!DJ88,"")</f>
        <v/>
      </c>
      <c r="BM84" s="80" t="str">
        <f>IF(AND(初始录入!$M$12="试卷",$A84&lt;&gt;"",BM$6&lt;&gt;""),成绩录入!DK88,"")</f>
        <v/>
      </c>
      <c r="BN84" s="80" t="str">
        <f>IF(AND(初始录入!$M$12="试卷",$A84&lt;&gt;"",BN$6&lt;&gt;""),成绩录入!DL88,"")</f>
        <v/>
      </c>
      <c r="BO84" s="80" t="str">
        <f>IF(AND(初始录入!$M$12="试卷",$A84&lt;&gt;"",BO$6&lt;&gt;""),成绩录入!DM88,"")</f>
        <v/>
      </c>
      <c r="BP84" s="80" t="str">
        <f>IF(AND(初始录入!$M$12="试卷",$A84&lt;&gt;"",BP$6&lt;&gt;""),成绩录入!DN88,"")</f>
        <v/>
      </c>
      <c r="BQ84" s="80" t="str">
        <f>IF(AND(初始录入!$M$12="试卷",$A84&lt;&gt;"",BQ$6&lt;&gt;""),成绩录入!DO88,"")</f>
        <v/>
      </c>
      <c r="BR84" s="80" t="str">
        <f>IF(AND(初始录入!$M$12="试卷",$A84&lt;&gt;"",BR$6&lt;&gt;""),成绩录入!DP88,"")</f>
        <v/>
      </c>
      <c r="BS84" s="80" t="str">
        <f>IF(AND(初始录入!$M$12="试卷",$A84&lt;&gt;"",BS$6&lt;&gt;""),成绩录入!DQ88,"")</f>
        <v/>
      </c>
      <c r="BT84" s="80" t="str">
        <f>IF(AND(初始录入!$M$12="试卷",$A84&lt;&gt;"",BT$6&lt;&gt;""),成绩录入!DR88,"")</f>
        <v/>
      </c>
      <c r="BU84" s="80" t="str">
        <f>IF(AND(初始录入!$M$12="试卷",$A84&lt;&gt;"",BU$6&lt;&gt;""),成绩录入!DS88,"")</f>
        <v/>
      </c>
      <c r="BV84" s="80" t="str">
        <f>IF(AND(初始录入!$M$12="试卷",$A84&lt;&gt;"",BV$6&lt;&gt;""),成绩录入!DT88,"")</f>
        <v/>
      </c>
      <c r="BW84" s="80" t="str">
        <f>IF(AND(初始录入!$M$12="试卷",$A84&lt;&gt;"",BW$6&lt;&gt;""),成绩录入!DU88,"")</f>
        <v/>
      </c>
      <c r="BX84" s="80" t="str">
        <f>IF(AND(初始录入!$M$12="试卷",$A84&lt;&gt;"",BX$6&lt;&gt;""),成绩录入!DV88,"")</f>
        <v/>
      </c>
      <c r="BY84" s="80" t="str">
        <f>IF(AND(初始录入!$M$12="试卷",$A84&lt;&gt;"",BY$6&lt;&gt;""),成绩录入!DW88,"")</f>
        <v/>
      </c>
      <c r="BZ84" s="80" t="str">
        <f>IF(AND(初始录入!$M$12="试卷",$A84&lt;&gt;"",BZ$6&lt;&gt;""),成绩录入!DX88,"")</f>
        <v/>
      </c>
      <c r="CA84" s="80" t="str">
        <f>IF(AND(初始录入!$M$12="试卷",$A84&lt;&gt;"",CA$6&lt;&gt;""),成绩录入!DY88,"")</f>
        <v/>
      </c>
      <c r="CB84" s="80" t="str">
        <f>IF(AND(初始录入!$M$12="试卷",$A84&lt;&gt;"",CB$6&lt;&gt;""),成绩录入!DZ88,"")</f>
        <v/>
      </c>
      <c r="CC84" s="80" t="str">
        <f>IF(AND(初始录入!$M$12="试卷",$A84&lt;&gt;"",CC$6&lt;&gt;""),成绩录入!EA88,"")</f>
        <v/>
      </c>
      <c r="CD84" s="80" t="str">
        <f>IF(AND(初始录入!$M$12="试卷",$A84&lt;&gt;"",CD$6&lt;&gt;""),成绩录入!EB88,"")</f>
        <v/>
      </c>
      <c r="CE84" s="80" t="str">
        <f>IF(AND(初始录入!$M$12="试卷",$A84&lt;&gt;"",CE$6&lt;&gt;""),成绩录入!EC88,"")</f>
        <v/>
      </c>
      <c r="CF84" s="80" t="str">
        <f>IF(AND(初始录入!$M$12="试卷",$A84&lt;&gt;"",CF$6&lt;&gt;""),成绩录入!ED88,"")</f>
        <v/>
      </c>
      <c r="CG84" s="80" t="str">
        <f>IF(AND(初始录入!$M$12="试卷",$A84&lt;&gt;"",CG$6&lt;&gt;""),成绩录入!EE88,"")</f>
        <v/>
      </c>
      <c r="CH84" s="80" t="str">
        <f>IF(AND(初始录入!$M$12="试卷",$A84&lt;&gt;"",CH$6&lt;&gt;""),成绩录入!EF88,"")</f>
        <v/>
      </c>
      <c r="CI84" s="80" t="str">
        <f>IF(AND(初始录入!$M$12="试卷",$A84&lt;&gt;"",CI$6&lt;&gt;""),成绩录入!EG88,"")</f>
        <v/>
      </c>
      <c r="CJ84" s="80" t="str">
        <f>IF(AND(初始录入!$M$12="试卷",$A84&lt;&gt;"",CJ$6&lt;&gt;""),成绩录入!EH88,"")</f>
        <v/>
      </c>
      <c r="CK84" s="80" t="str">
        <f>IF(AND(初始录入!$M$12="试卷",$A84&lt;&gt;"",CK$6&lt;&gt;""),成绩录入!EI88,"")</f>
        <v/>
      </c>
      <c r="CL84" s="80" t="str">
        <f>IF(AND(初始录入!$M$12="试卷",$A84&lt;&gt;"",CL$6&lt;&gt;""),成绩录入!EJ88,"")</f>
        <v/>
      </c>
      <c r="CM84" s="80" t="str">
        <f>IF(AND(初始录入!$M$12="试卷",$A84&lt;&gt;"",CM$6&lt;&gt;""),成绩录入!EK88,"")</f>
        <v/>
      </c>
      <c r="CN84" s="80" t="str">
        <f>IF(AND(初始录入!$M$12="试卷",$A84&lt;&gt;"",CN$6&lt;&gt;""),成绩录入!EL88,"")</f>
        <v/>
      </c>
      <c r="CO84" s="80" t="str">
        <f>IF(AND(初始录入!$M$12="试卷",$A84&lt;&gt;"",CO$6&lt;&gt;""),成绩录入!EM88,"")</f>
        <v/>
      </c>
      <c r="CP84" s="80" t="str">
        <f>IF(AND(初始录入!$M$12="试卷",$A84&lt;&gt;"",CP$6&lt;&gt;""),成绩录入!EN88,"")</f>
        <v/>
      </c>
      <c r="CQ84" s="80" t="str">
        <f>IF(AND(初始录入!$M$12="试卷",$A84&lt;&gt;"",CQ$6&lt;&gt;""),成绩录入!EO88,"")</f>
        <v/>
      </c>
      <c r="CR84" s="80" t="str">
        <f>IF(AND(初始录入!$M$12="试卷",$A84&lt;&gt;"",CR$6&lt;&gt;""),成绩录入!EP88,"")</f>
        <v/>
      </c>
      <c r="CS84" s="80" t="str">
        <f>IF(AND(初始录入!$M$12="试卷",$A84&lt;&gt;"",CS$6&lt;&gt;""),成绩录入!EQ88,"")</f>
        <v/>
      </c>
      <c r="CT84" s="80" t="str">
        <f>IF(AND(初始录入!$M$12="试卷",$A84&lt;&gt;"",CT$6&lt;&gt;""),成绩录入!ER88,"")</f>
        <v/>
      </c>
      <c r="CU84" s="80" t="str">
        <f>IF(AND(初始录入!$M$12="试卷",$A84&lt;&gt;"",CU$6&lt;&gt;""),成绩录入!ES88,"")</f>
        <v/>
      </c>
      <c r="CV84" s="80" t="str">
        <f>IF(AND(初始录入!$M$12="试卷",$A84&lt;&gt;"",CV$6&lt;&gt;""),成绩录入!ET88,"")</f>
        <v/>
      </c>
      <c r="CW84" s="80" t="str">
        <f>IF(AND(初始录入!$M$12="试卷",$A84&lt;&gt;"",CW$6&lt;&gt;""),成绩录入!EU88,"")</f>
        <v/>
      </c>
      <c r="CX84" s="80" t="str">
        <f>IF(AND(初始录入!$M$12="试卷",$A84&lt;&gt;"",CX$6&lt;&gt;""),成绩录入!EV88,"")</f>
        <v/>
      </c>
      <c r="CY84" s="80" t="str">
        <f>IF(AND(初始录入!$M$12="试卷",$A84&lt;&gt;"",CY$6&lt;&gt;""),成绩录入!EW88,"")</f>
        <v/>
      </c>
      <c r="CZ84" s="80" t="str">
        <f>IF(AND(初始录入!$M$12="试卷",$A84&lt;&gt;"",CZ$6&lt;&gt;""),成绩录入!EX88,"")</f>
        <v/>
      </c>
    </row>
    <row r="85" ht="24.95" customHeight="1" spans="1:104">
      <c r="A85" s="80" t="str">
        <f>IF(初始录入!$M$12="试卷",初始录入!A91,"")</f>
        <v/>
      </c>
      <c r="B85" s="80" t="str">
        <f>IF(AND(初始录入!$M$12="试卷",$A85&lt;&gt;""),初始录入!B91,"")</f>
        <v/>
      </c>
      <c r="C85" s="80" t="str">
        <f>IF(AND(初始录入!$M$12="试卷",$A85&lt;&gt;""),初始录入!C91,"")</f>
        <v/>
      </c>
      <c r="D85" s="80" t="str">
        <f t="shared" si="1"/>
        <v/>
      </c>
      <c r="E85" s="80" t="str">
        <f>IF(AND(初始录入!$M$12="试卷",$A85&lt;&gt;"",E$6&lt;&gt;""),成绩录入!BC89,"")</f>
        <v/>
      </c>
      <c r="F85" s="80" t="str">
        <f>IF(AND(初始录入!$M$12="试卷",$A85&lt;&gt;"",F$6&lt;&gt;""),成绩录入!BD89,"")</f>
        <v/>
      </c>
      <c r="G85" s="80" t="str">
        <f>IF(AND(初始录入!$M$12="试卷",$A85&lt;&gt;"",G$6&lt;&gt;""),成绩录入!BE89,"")</f>
        <v/>
      </c>
      <c r="H85" s="80" t="str">
        <f>IF(AND(初始录入!$M$12="试卷",$A85&lt;&gt;"",H$6&lt;&gt;""),成绩录入!BF89,"")</f>
        <v/>
      </c>
      <c r="I85" s="80" t="str">
        <f>IF(AND(初始录入!$M$12="试卷",$A85&lt;&gt;"",I$6&lt;&gt;""),成绩录入!BG89,"")</f>
        <v/>
      </c>
      <c r="J85" s="80" t="str">
        <f>IF(AND(初始录入!$M$12="试卷",$A85&lt;&gt;"",J$6&lt;&gt;""),成绩录入!BH89,"")</f>
        <v/>
      </c>
      <c r="K85" s="80" t="str">
        <f>IF(AND(初始录入!$M$12="试卷",$A85&lt;&gt;"",K$6&lt;&gt;""),成绩录入!BI89,"")</f>
        <v/>
      </c>
      <c r="L85" s="80" t="str">
        <f>IF(AND(初始录入!$M$12="试卷",$A85&lt;&gt;"",L$6&lt;&gt;""),成绩录入!BJ89,"")</f>
        <v/>
      </c>
      <c r="M85" s="80" t="str">
        <f>IF(AND(初始录入!$M$12="试卷",$A85&lt;&gt;"",M$6&lt;&gt;""),成绩录入!BK89,"")</f>
        <v/>
      </c>
      <c r="N85" s="80" t="str">
        <f>IF(AND(初始录入!$M$12="试卷",$A85&lt;&gt;"",N$6&lt;&gt;""),成绩录入!BL89,"")</f>
        <v/>
      </c>
      <c r="O85" s="80" t="str">
        <f>IF(AND(初始录入!$M$12="试卷",$A85&lt;&gt;"",O$6&lt;&gt;""),成绩录入!BM89,"")</f>
        <v/>
      </c>
      <c r="P85" s="80" t="str">
        <f>IF(AND(初始录入!$M$12="试卷",$A85&lt;&gt;"",P$6&lt;&gt;""),成绩录入!BN89,"")</f>
        <v/>
      </c>
      <c r="Q85" s="80" t="str">
        <f>IF(AND(初始录入!$M$12="试卷",$A85&lt;&gt;"",Q$6&lt;&gt;""),成绩录入!BO89,"")</f>
        <v/>
      </c>
      <c r="R85" s="80" t="str">
        <f>IF(AND(初始录入!$M$12="试卷",$A85&lt;&gt;"",R$6&lt;&gt;""),成绩录入!BP89,"")</f>
        <v/>
      </c>
      <c r="S85" s="80" t="str">
        <f>IF(AND(初始录入!$M$12="试卷",$A85&lt;&gt;"",S$6&lt;&gt;""),成绩录入!BQ89,"")</f>
        <v/>
      </c>
      <c r="T85" s="80" t="str">
        <f>IF(AND(初始录入!$M$12="试卷",$A85&lt;&gt;"",T$6&lt;&gt;""),成绩录入!BR89,"")</f>
        <v/>
      </c>
      <c r="U85" s="80" t="str">
        <f>IF(AND(初始录入!$M$12="试卷",$A85&lt;&gt;"",U$6&lt;&gt;""),成绩录入!BS89,"")</f>
        <v/>
      </c>
      <c r="V85" s="80" t="str">
        <f>IF(AND(初始录入!$M$12="试卷",$A85&lt;&gt;"",V$6&lt;&gt;""),成绩录入!BT89,"")</f>
        <v/>
      </c>
      <c r="W85" s="80" t="str">
        <f>IF(AND(初始录入!$M$12="试卷",$A85&lt;&gt;"",W$6&lt;&gt;""),成绩录入!BU89,"")</f>
        <v/>
      </c>
      <c r="X85" s="80" t="str">
        <f>IF(AND(初始录入!$M$12="试卷",$A85&lt;&gt;"",X$6&lt;&gt;""),成绩录入!BV89,"")</f>
        <v/>
      </c>
      <c r="Y85" s="80" t="str">
        <f>IF(AND(初始录入!$M$12="试卷",$A85&lt;&gt;"",Y$6&lt;&gt;""),成绩录入!BW89,"")</f>
        <v/>
      </c>
      <c r="Z85" s="80" t="str">
        <f>IF(AND(初始录入!$M$12="试卷",$A85&lt;&gt;"",Z$6&lt;&gt;""),成绩录入!BX89,"")</f>
        <v/>
      </c>
      <c r="AA85" s="80" t="str">
        <f>IF(AND(初始录入!$M$12="试卷",$A85&lt;&gt;"",AA$6&lt;&gt;""),成绩录入!BY89,"")</f>
        <v/>
      </c>
      <c r="AB85" s="80" t="str">
        <f>IF(AND(初始录入!$M$12="试卷",$A85&lt;&gt;"",AB$6&lt;&gt;""),成绩录入!BZ89,"")</f>
        <v/>
      </c>
      <c r="AC85" s="80" t="str">
        <f>IF(AND(初始录入!$M$12="试卷",$A85&lt;&gt;"",AC$6&lt;&gt;""),成绩录入!CA89,"")</f>
        <v/>
      </c>
      <c r="AD85" s="80" t="str">
        <f>IF(AND(初始录入!$M$12="试卷",$A85&lt;&gt;"",AD$6&lt;&gt;""),成绩录入!CB89,"")</f>
        <v/>
      </c>
      <c r="AE85" s="80" t="str">
        <f>IF(AND(初始录入!$M$12="试卷",$A85&lt;&gt;"",AE$6&lt;&gt;""),成绩录入!CC89,"")</f>
        <v/>
      </c>
      <c r="AF85" s="80" t="str">
        <f>IF(AND(初始录入!$M$12="试卷",$A85&lt;&gt;"",AF$6&lt;&gt;""),成绩录入!CD89,"")</f>
        <v/>
      </c>
      <c r="AG85" s="80" t="str">
        <f>IF(AND(初始录入!$M$12="试卷",$A85&lt;&gt;"",AG$6&lt;&gt;""),成绩录入!CE89,"")</f>
        <v/>
      </c>
      <c r="AH85" s="80" t="str">
        <f>IF(AND(初始录入!$M$12="试卷",$A85&lt;&gt;"",AH$6&lt;&gt;""),成绩录入!CF89,"")</f>
        <v/>
      </c>
      <c r="AI85" s="80" t="str">
        <f>IF(AND(初始录入!$M$12="试卷",$A85&lt;&gt;"",AI$6&lt;&gt;""),成绩录入!CG89,"")</f>
        <v/>
      </c>
      <c r="AJ85" s="80" t="str">
        <f>IF(AND(初始录入!$M$12="试卷",$A85&lt;&gt;"",AJ$6&lt;&gt;""),成绩录入!CH89,"")</f>
        <v/>
      </c>
      <c r="AK85" s="80" t="str">
        <f>IF(AND(初始录入!$M$12="试卷",$A85&lt;&gt;"",AK$6&lt;&gt;""),成绩录入!CI89,"")</f>
        <v/>
      </c>
      <c r="AL85" s="80" t="str">
        <f>IF(AND(初始录入!$M$12="试卷",$A85&lt;&gt;"",AL$6&lt;&gt;""),成绩录入!CJ89,"")</f>
        <v/>
      </c>
      <c r="AM85" s="80" t="str">
        <f>IF(AND(初始录入!$M$12="试卷",$A85&lt;&gt;"",AM$6&lt;&gt;""),成绩录入!CK89,"")</f>
        <v/>
      </c>
      <c r="AN85" s="80" t="str">
        <f>IF(AND(初始录入!$M$12="试卷",$A85&lt;&gt;"",AN$6&lt;&gt;""),成绩录入!CL89,"")</f>
        <v/>
      </c>
      <c r="AO85" s="80" t="str">
        <f>IF(AND(初始录入!$M$12="试卷",$A85&lt;&gt;"",AO$6&lt;&gt;""),成绩录入!CM89,"")</f>
        <v/>
      </c>
      <c r="AP85" s="80" t="str">
        <f>IF(AND(初始录入!$M$12="试卷",$A85&lt;&gt;"",AP$6&lt;&gt;""),成绩录入!CN89,"")</f>
        <v/>
      </c>
      <c r="AQ85" s="80" t="str">
        <f>IF(AND(初始录入!$M$12="试卷",$A85&lt;&gt;"",AQ$6&lt;&gt;""),成绩录入!CO89,"")</f>
        <v/>
      </c>
      <c r="AR85" s="80" t="str">
        <f>IF(AND(初始录入!$M$12="试卷",$A85&lt;&gt;"",AR$6&lt;&gt;""),成绩录入!CP89,"")</f>
        <v/>
      </c>
      <c r="AS85" s="80" t="str">
        <f>IF(AND(初始录入!$M$12="试卷",$A85&lt;&gt;"",AS$6&lt;&gt;""),成绩录入!CQ89,"")</f>
        <v/>
      </c>
      <c r="AT85" s="80" t="str">
        <f>IF(AND(初始录入!$M$12="试卷",$A85&lt;&gt;"",AT$6&lt;&gt;""),成绩录入!CR89,"")</f>
        <v/>
      </c>
      <c r="AU85" s="80" t="str">
        <f>IF(AND(初始录入!$M$12="试卷",$A85&lt;&gt;"",AU$6&lt;&gt;""),成绩录入!CS89,"")</f>
        <v/>
      </c>
      <c r="AV85" s="80" t="str">
        <f>IF(AND(初始录入!$M$12="试卷",$A85&lt;&gt;"",AV$6&lt;&gt;""),成绩录入!CT89,"")</f>
        <v/>
      </c>
      <c r="AW85" s="80" t="str">
        <f>IF(AND(初始录入!$M$12="试卷",$A85&lt;&gt;"",AW$6&lt;&gt;""),成绩录入!CU89,"")</f>
        <v/>
      </c>
      <c r="AX85" s="80" t="str">
        <f>IF(AND(初始录入!$M$12="试卷",$A85&lt;&gt;"",AX$6&lt;&gt;""),成绩录入!CV89,"")</f>
        <v/>
      </c>
      <c r="AY85" s="80" t="str">
        <f>IF(AND(初始录入!$M$12="试卷",$A85&lt;&gt;"",AY$6&lt;&gt;""),成绩录入!CW89,"")</f>
        <v/>
      </c>
      <c r="AZ85" s="80" t="str">
        <f>IF(AND(初始录入!$M$12="试卷",$A85&lt;&gt;"",AZ$6&lt;&gt;""),成绩录入!CX89,"")</f>
        <v/>
      </c>
      <c r="BA85" s="80" t="str">
        <f>IF(AND(初始录入!$M$12="试卷",$A85&lt;&gt;"",BA$6&lt;&gt;""),成绩录入!CY89,"")</f>
        <v/>
      </c>
      <c r="BB85" s="80" t="str">
        <f>IF(AND(初始录入!$M$12="试卷",$A85&lt;&gt;"",BB$6&lt;&gt;""),成绩录入!CZ89,"")</f>
        <v/>
      </c>
      <c r="BC85" s="80" t="str">
        <f>IF(AND(初始录入!$M$12="试卷",$A85&lt;&gt;"",BC$6&lt;&gt;""),成绩录入!DA89,"")</f>
        <v/>
      </c>
      <c r="BD85" s="80" t="str">
        <f>IF(AND(初始录入!$M$12="试卷",$A85&lt;&gt;"",BD$6&lt;&gt;""),成绩录入!DB89,"")</f>
        <v/>
      </c>
      <c r="BE85" s="80" t="str">
        <f>IF(AND(初始录入!$M$12="试卷",$A85&lt;&gt;"",BE$6&lt;&gt;""),成绩录入!DC89,"")</f>
        <v/>
      </c>
      <c r="BF85" s="80" t="str">
        <f>IF(AND(初始录入!$M$12="试卷",$A85&lt;&gt;"",BF$6&lt;&gt;""),成绩录入!DD89,"")</f>
        <v/>
      </c>
      <c r="BG85" s="80" t="str">
        <f>IF(AND(初始录入!$M$12="试卷",$A85&lt;&gt;"",BG$6&lt;&gt;""),成绩录入!DE89,"")</f>
        <v/>
      </c>
      <c r="BH85" s="80" t="str">
        <f>IF(AND(初始录入!$M$12="试卷",$A85&lt;&gt;"",BH$6&lt;&gt;""),成绩录入!DF89,"")</f>
        <v/>
      </c>
      <c r="BI85" s="80" t="str">
        <f>IF(AND(初始录入!$M$12="试卷",$A85&lt;&gt;"",BI$6&lt;&gt;""),成绩录入!DG89,"")</f>
        <v/>
      </c>
      <c r="BJ85" s="80" t="str">
        <f>IF(AND(初始录入!$M$12="试卷",$A85&lt;&gt;"",BJ$6&lt;&gt;""),成绩录入!DH89,"")</f>
        <v/>
      </c>
      <c r="BK85" s="80" t="str">
        <f>IF(AND(初始录入!$M$12="试卷",$A85&lt;&gt;"",BK$6&lt;&gt;""),成绩录入!DI89,"")</f>
        <v/>
      </c>
      <c r="BL85" s="80" t="str">
        <f>IF(AND(初始录入!$M$12="试卷",$A85&lt;&gt;"",BL$6&lt;&gt;""),成绩录入!DJ89,"")</f>
        <v/>
      </c>
      <c r="BM85" s="80" t="str">
        <f>IF(AND(初始录入!$M$12="试卷",$A85&lt;&gt;"",BM$6&lt;&gt;""),成绩录入!DK89,"")</f>
        <v/>
      </c>
      <c r="BN85" s="80" t="str">
        <f>IF(AND(初始录入!$M$12="试卷",$A85&lt;&gt;"",BN$6&lt;&gt;""),成绩录入!DL89,"")</f>
        <v/>
      </c>
      <c r="BO85" s="80" t="str">
        <f>IF(AND(初始录入!$M$12="试卷",$A85&lt;&gt;"",BO$6&lt;&gt;""),成绩录入!DM89,"")</f>
        <v/>
      </c>
      <c r="BP85" s="80" t="str">
        <f>IF(AND(初始录入!$M$12="试卷",$A85&lt;&gt;"",BP$6&lt;&gt;""),成绩录入!DN89,"")</f>
        <v/>
      </c>
      <c r="BQ85" s="80" t="str">
        <f>IF(AND(初始录入!$M$12="试卷",$A85&lt;&gt;"",BQ$6&lt;&gt;""),成绩录入!DO89,"")</f>
        <v/>
      </c>
      <c r="BR85" s="80" t="str">
        <f>IF(AND(初始录入!$M$12="试卷",$A85&lt;&gt;"",BR$6&lt;&gt;""),成绩录入!DP89,"")</f>
        <v/>
      </c>
      <c r="BS85" s="80" t="str">
        <f>IF(AND(初始录入!$M$12="试卷",$A85&lt;&gt;"",BS$6&lt;&gt;""),成绩录入!DQ89,"")</f>
        <v/>
      </c>
      <c r="BT85" s="80" t="str">
        <f>IF(AND(初始录入!$M$12="试卷",$A85&lt;&gt;"",BT$6&lt;&gt;""),成绩录入!DR89,"")</f>
        <v/>
      </c>
      <c r="BU85" s="80" t="str">
        <f>IF(AND(初始录入!$M$12="试卷",$A85&lt;&gt;"",BU$6&lt;&gt;""),成绩录入!DS89,"")</f>
        <v/>
      </c>
      <c r="BV85" s="80" t="str">
        <f>IF(AND(初始录入!$M$12="试卷",$A85&lt;&gt;"",BV$6&lt;&gt;""),成绩录入!DT89,"")</f>
        <v/>
      </c>
      <c r="BW85" s="80" t="str">
        <f>IF(AND(初始录入!$M$12="试卷",$A85&lt;&gt;"",BW$6&lt;&gt;""),成绩录入!DU89,"")</f>
        <v/>
      </c>
      <c r="BX85" s="80" t="str">
        <f>IF(AND(初始录入!$M$12="试卷",$A85&lt;&gt;"",BX$6&lt;&gt;""),成绩录入!DV89,"")</f>
        <v/>
      </c>
      <c r="BY85" s="80" t="str">
        <f>IF(AND(初始录入!$M$12="试卷",$A85&lt;&gt;"",BY$6&lt;&gt;""),成绩录入!DW89,"")</f>
        <v/>
      </c>
      <c r="BZ85" s="80" t="str">
        <f>IF(AND(初始录入!$M$12="试卷",$A85&lt;&gt;"",BZ$6&lt;&gt;""),成绩录入!DX89,"")</f>
        <v/>
      </c>
      <c r="CA85" s="80" t="str">
        <f>IF(AND(初始录入!$M$12="试卷",$A85&lt;&gt;"",CA$6&lt;&gt;""),成绩录入!DY89,"")</f>
        <v/>
      </c>
      <c r="CB85" s="80" t="str">
        <f>IF(AND(初始录入!$M$12="试卷",$A85&lt;&gt;"",CB$6&lt;&gt;""),成绩录入!DZ89,"")</f>
        <v/>
      </c>
      <c r="CC85" s="80" t="str">
        <f>IF(AND(初始录入!$M$12="试卷",$A85&lt;&gt;"",CC$6&lt;&gt;""),成绩录入!EA89,"")</f>
        <v/>
      </c>
      <c r="CD85" s="80" t="str">
        <f>IF(AND(初始录入!$M$12="试卷",$A85&lt;&gt;"",CD$6&lt;&gt;""),成绩录入!EB89,"")</f>
        <v/>
      </c>
      <c r="CE85" s="80" t="str">
        <f>IF(AND(初始录入!$M$12="试卷",$A85&lt;&gt;"",CE$6&lt;&gt;""),成绩录入!EC89,"")</f>
        <v/>
      </c>
      <c r="CF85" s="80" t="str">
        <f>IF(AND(初始录入!$M$12="试卷",$A85&lt;&gt;"",CF$6&lt;&gt;""),成绩录入!ED89,"")</f>
        <v/>
      </c>
      <c r="CG85" s="80" t="str">
        <f>IF(AND(初始录入!$M$12="试卷",$A85&lt;&gt;"",CG$6&lt;&gt;""),成绩录入!EE89,"")</f>
        <v/>
      </c>
      <c r="CH85" s="80" t="str">
        <f>IF(AND(初始录入!$M$12="试卷",$A85&lt;&gt;"",CH$6&lt;&gt;""),成绩录入!EF89,"")</f>
        <v/>
      </c>
      <c r="CI85" s="80" t="str">
        <f>IF(AND(初始录入!$M$12="试卷",$A85&lt;&gt;"",CI$6&lt;&gt;""),成绩录入!EG89,"")</f>
        <v/>
      </c>
      <c r="CJ85" s="80" t="str">
        <f>IF(AND(初始录入!$M$12="试卷",$A85&lt;&gt;"",CJ$6&lt;&gt;""),成绩录入!EH89,"")</f>
        <v/>
      </c>
      <c r="CK85" s="80" t="str">
        <f>IF(AND(初始录入!$M$12="试卷",$A85&lt;&gt;"",CK$6&lt;&gt;""),成绩录入!EI89,"")</f>
        <v/>
      </c>
      <c r="CL85" s="80" t="str">
        <f>IF(AND(初始录入!$M$12="试卷",$A85&lt;&gt;"",CL$6&lt;&gt;""),成绩录入!EJ89,"")</f>
        <v/>
      </c>
      <c r="CM85" s="80" t="str">
        <f>IF(AND(初始录入!$M$12="试卷",$A85&lt;&gt;"",CM$6&lt;&gt;""),成绩录入!EK89,"")</f>
        <v/>
      </c>
      <c r="CN85" s="80" t="str">
        <f>IF(AND(初始录入!$M$12="试卷",$A85&lt;&gt;"",CN$6&lt;&gt;""),成绩录入!EL89,"")</f>
        <v/>
      </c>
      <c r="CO85" s="80" t="str">
        <f>IF(AND(初始录入!$M$12="试卷",$A85&lt;&gt;"",CO$6&lt;&gt;""),成绩录入!EM89,"")</f>
        <v/>
      </c>
      <c r="CP85" s="80" t="str">
        <f>IF(AND(初始录入!$M$12="试卷",$A85&lt;&gt;"",CP$6&lt;&gt;""),成绩录入!EN89,"")</f>
        <v/>
      </c>
      <c r="CQ85" s="80" t="str">
        <f>IF(AND(初始录入!$M$12="试卷",$A85&lt;&gt;"",CQ$6&lt;&gt;""),成绩录入!EO89,"")</f>
        <v/>
      </c>
      <c r="CR85" s="80" t="str">
        <f>IF(AND(初始录入!$M$12="试卷",$A85&lt;&gt;"",CR$6&lt;&gt;""),成绩录入!EP89,"")</f>
        <v/>
      </c>
      <c r="CS85" s="80" t="str">
        <f>IF(AND(初始录入!$M$12="试卷",$A85&lt;&gt;"",CS$6&lt;&gt;""),成绩录入!EQ89,"")</f>
        <v/>
      </c>
      <c r="CT85" s="80" t="str">
        <f>IF(AND(初始录入!$M$12="试卷",$A85&lt;&gt;"",CT$6&lt;&gt;""),成绩录入!ER89,"")</f>
        <v/>
      </c>
      <c r="CU85" s="80" t="str">
        <f>IF(AND(初始录入!$M$12="试卷",$A85&lt;&gt;"",CU$6&lt;&gt;""),成绩录入!ES89,"")</f>
        <v/>
      </c>
      <c r="CV85" s="80" t="str">
        <f>IF(AND(初始录入!$M$12="试卷",$A85&lt;&gt;"",CV$6&lt;&gt;""),成绩录入!ET89,"")</f>
        <v/>
      </c>
      <c r="CW85" s="80" t="str">
        <f>IF(AND(初始录入!$M$12="试卷",$A85&lt;&gt;"",CW$6&lt;&gt;""),成绩录入!EU89,"")</f>
        <v/>
      </c>
      <c r="CX85" s="80" t="str">
        <f>IF(AND(初始录入!$M$12="试卷",$A85&lt;&gt;"",CX$6&lt;&gt;""),成绩录入!EV89,"")</f>
        <v/>
      </c>
      <c r="CY85" s="80" t="str">
        <f>IF(AND(初始录入!$M$12="试卷",$A85&lt;&gt;"",CY$6&lt;&gt;""),成绩录入!EW89,"")</f>
        <v/>
      </c>
      <c r="CZ85" s="80" t="str">
        <f>IF(AND(初始录入!$M$12="试卷",$A85&lt;&gt;"",CZ$6&lt;&gt;""),成绩录入!EX89,"")</f>
        <v/>
      </c>
    </row>
    <row r="86" ht="24.95" customHeight="1" spans="1:104">
      <c r="A86" s="80" t="str">
        <f>IF(初始录入!$M$12="试卷",初始录入!A92,"")</f>
        <v/>
      </c>
      <c r="B86" s="80" t="str">
        <f>IF(AND(初始录入!$M$12="试卷",$A86&lt;&gt;""),初始录入!B92,"")</f>
        <v/>
      </c>
      <c r="C86" s="80" t="str">
        <f>IF(AND(初始录入!$M$12="试卷",$A86&lt;&gt;""),初始录入!C92,"")</f>
        <v/>
      </c>
      <c r="D86" s="80" t="str">
        <f t="shared" si="1"/>
        <v/>
      </c>
      <c r="E86" s="80" t="str">
        <f>IF(AND(初始录入!$M$12="试卷",$A86&lt;&gt;"",E$6&lt;&gt;""),成绩录入!BC90,"")</f>
        <v/>
      </c>
      <c r="F86" s="80" t="str">
        <f>IF(AND(初始录入!$M$12="试卷",$A86&lt;&gt;"",F$6&lt;&gt;""),成绩录入!BD90,"")</f>
        <v/>
      </c>
      <c r="G86" s="80" t="str">
        <f>IF(AND(初始录入!$M$12="试卷",$A86&lt;&gt;"",G$6&lt;&gt;""),成绩录入!BE90,"")</f>
        <v/>
      </c>
      <c r="H86" s="80" t="str">
        <f>IF(AND(初始录入!$M$12="试卷",$A86&lt;&gt;"",H$6&lt;&gt;""),成绩录入!BF90,"")</f>
        <v/>
      </c>
      <c r="I86" s="80" t="str">
        <f>IF(AND(初始录入!$M$12="试卷",$A86&lt;&gt;"",I$6&lt;&gt;""),成绩录入!BG90,"")</f>
        <v/>
      </c>
      <c r="J86" s="80" t="str">
        <f>IF(AND(初始录入!$M$12="试卷",$A86&lt;&gt;"",J$6&lt;&gt;""),成绩录入!BH90,"")</f>
        <v/>
      </c>
      <c r="K86" s="80" t="str">
        <f>IF(AND(初始录入!$M$12="试卷",$A86&lt;&gt;"",K$6&lt;&gt;""),成绩录入!BI90,"")</f>
        <v/>
      </c>
      <c r="L86" s="80" t="str">
        <f>IF(AND(初始录入!$M$12="试卷",$A86&lt;&gt;"",L$6&lt;&gt;""),成绩录入!BJ90,"")</f>
        <v/>
      </c>
      <c r="M86" s="80" t="str">
        <f>IF(AND(初始录入!$M$12="试卷",$A86&lt;&gt;"",M$6&lt;&gt;""),成绩录入!BK90,"")</f>
        <v/>
      </c>
      <c r="N86" s="80" t="str">
        <f>IF(AND(初始录入!$M$12="试卷",$A86&lt;&gt;"",N$6&lt;&gt;""),成绩录入!BL90,"")</f>
        <v/>
      </c>
      <c r="O86" s="80" t="str">
        <f>IF(AND(初始录入!$M$12="试卷",$A86&lt;&gt;"",O$6&lt;&gt;""),成绩录入!BM90,"")</f>
        <v/>
      </c>
      <c r="P86" s="80" t="str">
        <f>IF(AND(初始录入!$M$12="试卷",$A86&lt;&gt;"",P$6&lt;&gt;""),成绩录入!BN90,"")</f>
        <v/>
      </c>
      <c r="Q86" s="80" t="str">
        <f>IF(AND(初始录入!$M$12="试卷",$A86&lt;&gt;"",Q$6&lt;&gt;""),成绩录入!BO90,"")</f>
        <v/>
      </c>
      <c r="R86" s="80" t="str">
        <f>IF(AND(初始录入!$M$12="试卷",$A86&lt;&gt;"",R$6&lt;&gt;""),成绩录入!BP90,"")</f>
        <v/>
      </c>
      <c r="S86" s="80" t="str">
        <f>IF(AND(初始录入!$M$12="试卷",$A86&lt;&gt;"",S$6&lt;&gt;""),成绩录入!BQ90,"")</f>
        <v/>
      </c>
      <c r="T86" s="80" t="str">
        <f>IF(AND(初始录入!$M$12="试卷",$A86&lt;&gt;"",T$6&lt;&gt;""),成绩录入!BR90,"")</f>
        <v/>
      </c>
      <c r="U86" s="80" t="str">
        <f>IF(AND(初始录入!$M$12="试卷",$A86&lt;&gt;"",U$6&lt;&gt;""),成绩录入!BS90,"")</f>
        <v/>
      </c>
      <c r="V86" s="80" t="str">
        <f>IF(AND(初始录入!$M$12="试卷",$A86&lt;&gt;"",V$6&lt;&gt;""),成绩录入!BT90,"")</f>
        <v/>
      </c>
      <c r="W86" s="80" t="str">
        <f>IF(AND(初始录入!$M$12="试卷",$A86&lt;&gt;"",W$6&lt;&gt;""),成绩录入!BU90,"")</f>
        <v/>
      </c>
      <c r="X86" s="80" t="str">
        <f>IF(AND(初始录入!$M$12="试卷",$A86&lt;&gt;"",X$6&lt;&gt;""),成绩录入!BV90,"")</f>
        <v/>
      </c>
      <c r="Y86" s="80" t="str">
        <f>IF(AND(初始录入!$M$12="试卷",$A86&lt;&gt;"",Y$6&lt;&gt;""),成绩录入!BW90,"")</f>
        <v/>
      </c>
      <c r="Z86" s="80" t="str">
        <f>IF(AND(初始录入!$M$12="试卷",$A86&lt;&gt;"",Z$6&lt;&gt;""),成绩录入!BX90,"")</f>
        <v/>
      </c>
      <c r="AA86" s="80" t="str">
        <f>IF(AND(初始录入!$M$12="试卷",$A86&lt;&gt;"",AA$6&lt;&gt;""),成绩录入!BY90,"")</f>
        <v/>
      </c>
      <c r="AB86" s="80" t="str">
        <f>IF(AND(初始录入!$M$12="试卷",$A86&lt;&gt;"",AB$6&lt;&gt;""),成绩录入!BZ90,"")</f>
        <v/>
      </c>
      <c r="AC86" s="80" t="str">
        <f>IF(AND(初始录入!$M$12="试卷",$A86&lt;&gt;"",AC$6&lt;&gt;""),成绩录入!CA90,"")</f>
        <v/>
      </c>
      <c r="AD86" s="80" t="str">
        <f>IF(AND(初始录入!$M$12="试卷",$A86&lt;&gt;"",AD$6&lt;&gt;""),成绩录入!CB90,"")</f>
        <v/>
      </c>
      <c r="AE86" s="80" t="str">
        <f>IF(AND(初始录入!$M$12="试卷",$A86&lt;&gt;"",AE$6&lt;&gt;""),成绩录入!CC90,"")</f>
        <v/>
      </c>
      <c r="AF86" s="80" t="str">
        <f>IF(AND(初始录入!$M$12="试卷",$A86&lt;&gt;"",AF$6&lt;&gt;""),成绩录入!CD90,"")</f>
        <v/>
      </c>
      <c r="AG86" s="80" t="str">
        <f>IF(AND(初始录入!$M$12="试卷",$A86&lt;&gt;"",AG$6&lt;&gt;""),成绩录入!CE90,"")</f>
        <v/>
      </c>
      <c r="AH86" s="80" t="str">
        <f>IF(AND(初始录入!$M$12="试卷",$A86&lt;&gt;"",AH$6&lt;&gt;""),成绩录入!CF90,"")</f>
        <v/>
      </c>
      <c r="AI86" s="80" t="str">
        <f>IF(AND(初始录入!$M$12="试卷",$A86&lt;&gt;"",AI$6&lt;&gt;""),成绩录入!CG90,"")</f>
        <v/>
      </c>
      <c r="AJ86" s="80" t="str">
        <f>IF(AND(初始录入!$M$12="试卷",$A86&lt;&gt;"",AJ$6&lt;&gt;""),成绩录入!CH90,"")</f>
        <v/>
      </c>
      <c r="AK86" s="80" t="str">
        <f>IF(AND(初始录入!$M$12="试卷",$A86&lt;&gt;"",AK$6&lt;&gt;""),成绩录入!CI90,"")</f>
        <v/>
      </c>
      <c r="AL86" s="80" t="str">
        <f>IF(AND(初始录入!$M$12="试卷",$A86&lt;&gt;"",AL$6&lt;&gt;""),成绩录入!CJ90,"")</f>
        <v/>
      </c>
      <c r="AM86" s="80" t="str">
        <f>IF(AND(初始录入!$M$12="试卷",$A86&lt;&gt;"",AM$6&lt;&gt;""),成绩录入!CK90,"")</f>
        <v/>
      </c>
      <c r="AN86" s="80" t="str">
        <f>IF(AND(初始录入!$M$12="试卷",$A86&lt;&gt;"",AN$6&lt;&gt;""),成绩录入!CL90,"")</f>
        <v/>
      </c>
      <c r="AO86" s="80" t="str">
        <f>IF(AND(初始录入!$M$12="试卷",$A86&lt;&gt;"",AO$6&lt;&gt;""),成绩录入!CM90,"")</f>
        <v/>
      </c>
      <c r="AP86" s="80" t="str">
        <f>IF(AND(初始录入!$M$12="试卷",$A86&lt;&gt;"",AP$6&lt;&gt;""),成绩录入!CN90,"")</f>
        <v/>
      </c>
      <c r="AQ86" s="80" t="str">
        <f>IF(AND(初始录入!$M$12="试卷",$A86&lt;&gt;"",AQ$6&lt;&gt;""),成绩录入!CO90,"")</f>
        <v/>
      </c>
      <c r="AR86" s="80" t="str">
        <f>IF(AND(初始录入!$M$12="试卷",$A86&lt;&gt;"",AR$6&lt;&gt;""),成绩录入!CP90,"")</f>
        <v/>
      </c>
      <c r="AS86" s="80" t="str">
        <f>IF(AND(初始录入!$M$12="试卷",$A86&lt;&gt;"",AS$6&lt;&gt;""),成绩录入!CQ90,"")</f>
        <v/>
      </c>
      <c r="AT86" s="80" t="str">
        <f>IF(AND(初始录入!$M$12="试卷",$A86&lt;&gt;"",AT$6&lt;&gt;""),成绩录入!CR90,"")</f>
        <v/>
      </c>
      <c r="AU86" s="80" t="str">
        <f>IF(AND(初始录入!$M$12="试卷",$A86&lt;&gt;"",AU$6&lt;&gt;""),成绩录入!CS90,"")</f>
        <v/>
      </c>
      <c r="AV86" s="80" t="str">
        <f>IF(AND(初始录入!$M$12="试卷",$A86&lt;&gt;"",AV$6&lt;&gt;""),成绩录入!CT90,"")</f>
        <v/>
      </c>
      <c r="AW86" s="80" t="str">
        <f>IF(AND(初始录入!$M$12="试卷",$A86&lt;&gt;"",AW$6&lt;&gt;""),成绩录入!CU90,"")</f>
        <v/>
      </c>
      <c r="AX86" s="80" t="str">
        <f>IF(AND(初始录入!$M$12="试卷",$A86&lt;&gt;"",AX$6&lt;&gt;""),成绩录入!CV90,"")</f>
        <v/>
      </c>
      <c r="AY86" s="80" t="str">
        <f>IF(AND(初始录入!$M$12="试卷",$A86&lt;&gt;"",AY$6&lt;&gt;""),成绩录入!CW90,"")</f>
        <v/>
      </c>
      <c r="AZ86" s="80" t="str">
        <f>IF(AND(初始录入!$M$12="试卷",$A86&lt;&gt;"",AZ$6&lt;&gt;""),成绩录入!CX90,"")</f>
        <v/>
      </c>
      <c r="BA86" s="80" t="str">
        <f>IF(AND(初始录入!$M$12="试卷",$A86&lt;&gt;"",BA$6&lt;&gt;""),成绩录入!CY90,"")</f>
        <v/>
      </c>
      <c r="BB86" s="80" t="str">
        <f>IF(AND(初始录入!$M$12="试卷",$A86&lt;&gt;"",BB$6&lt;&gt;""),成绩录入!CZ90,"")</f>
        <v/>
      </c>
      <c r="BC86" s="80" t="str">
        <f>IF(AND(初始录入!$M$12="试卷",$A86&lt;&gt;"",BC$6&lt;&gt;""),成绩录入!DA90,"")</f>
        <v/>
      </c>
      <c r="BD86" s="80" t="str">
        <f>IF(AND(初始录入!$M$12="试卷",$A86&lt;&gt;"",BD$6&lt;&gt;""),成绩录入!DB90,"")</f>
        <v/>
      </c>
      <c r="BE86" s="80" t="str">
        <f>IF(AND(初始录入!$M$12="试卷",$A86&lt;&gt;"",BE$6&lt;&gt;""),成绩录入!DC90,"")</f>
        <v/>
      </c>
      <c r="BF86" s="80" t="str">
        <f>IF(AND(初始录入!$M$12="试卷",$A86&lt;&gt;"",BF$6&lt;&gt;""),成绩录入!DD90,"")</f>
        <v/>
      </c>
      <c r="BG86" s="80" t="str">
        <f>IF(AND(初始录入!$M$12="试卷",$A86&lt;&gt;"",BG$6&lt;&gt;""),成绩录入!DE90,"")</f>
        <v/>
      </c>
      <c r="BH86" s="80" t="str">
        <f>IF(AND(初始录入!$M$12="试卷",$A86&lt;&gt;"",BH$6&lt;&gt;""),成绩录入!DF90,"")</f>
        <v/>
      </c>
      <c r="BI86" s="80" t="str">
        <f>IF(AND(初始录入!$M$12="试卷",$A86&lt;&gt;"",BI$6&lt;&gt;""),成绩录入!DG90,"")</f>
        <v/>
      </c>
      <c r="BJ86" s="80" t="str">
        <f>IF(AND(初始录入!$M$12="试卷",$A86&lt;&gt;"",BJ$6&lt;&gt;""),成绩录入!DH90,"")</f>
        <v/>
      </c>
      <c r="BK86" s="80" t="str">
        <f>IF(AND(初始录入!$M$12="试卷",$A86&lt;&gt;"",BK$6&lt;&gt;""),成绩录入!DI90,"")</f>
        <v/>
      </c>
      <c r="BL86" s="80" t="str">
        <f>IF(AND(初始录入!$M$12="试卷",$A86&lt;&gt;"",BL$6&lt;&gt;""),成绩录入!DJ90,"")</f>
        <v/>
      </c>
      <c r="BM86" s="80" t="str">
        <f>IF(AND(初始录入!$M$12="试卷",$A86&lt;&gt;"",BM$6&lt;&gt;""),成绩录入!DK90,"")</f>
        <v/>
      </c>
      <c r="BN86" s="80" t="str">
        <f>IF(AND(初始录入!$M$12="试卷",$A86&lt;&gt;"",BN$6&lt;&gt;""),成绩录入!DL90,"")</f>
        <v/>
      </c>
      <c r="BO86" s="80" t="str">
        <f>IF(AND(初始录入!$M$12="试卷",$A86&lt;&gt;"",BO$6&lt;&gt;""),成绩录入!DM90,"")</f>
        <v/>
      </c>
      <c r="BP86" s="80" t="str">
        <f>IF(AND(初始录入!$M$12="试卷",$A86&lt;&gt;"",BP$6&lt;&gt;""),成绩录入!DN90,"")</f>
        <v/>
      </c>
      <c r="BQ86" s="80" t="str">
        <f>IF(AND(初始录入!$M$12="试卷",$A86&lt;&gt;"",BQ$6&lt;&gt;""),成绩录入!DO90,"")</f>
        <v/>
      </c>
      <c r="BR86" s="80" t="str">
        <f>IF(AND(初始录入!$M$12="试卷",$A86&lt;&gt;"",BR$6&lt;&gt;""),成绩录入!DP90,"")</f>
        <v/>
      </c>
      <c r="BS86" s="80" t="str">
        <f>IF(AND(初始录入!$M$12="试卷",$A86&lt;&gt;"",BS$6&lt;&gt;""),成绩录入!DQ90,"")</f>
        <v/>
      </c>
      <c r="BT86" s="80" t="str">
        <f>IF(AND(初始录入!$M$12="试卷",$A86&lt;&gt;"",BT$6&lt;&gt;""),成绩录入!DR90,"")</f>
        <v/>
      </c>
      <c r="BU86" s="80" t="str">
        <f>IF(AND(初始录入!$M$12="试卷",$A86&lt;&gt;"",BU$6&lt;&gt;""),成绩录入!DS90,"")</f>
        <v/>
      </c>
      <c r="BV86" s="80" t="str">
        <f>IF(AND(初始录入!$M$12="试卷",$A86&lt;&gt;"",BV$6&lt;&gt;""),成绩录入!DT90,"")</f>
        <v/>
      </c>
      <c r="BW86" s="80" t="str">
        <f>IF(AND(初始录入!$M$12="试卷",$A86&lt;&gt;"",BW$6&lt;&gt;""),成绩录入!DU90,"")</f>
        <v/>
      </c>
      <c r="BX86" s="80" t="str">
        <f>IF(AND(初始录入!$M$12="试卷",$A86&lt;&gt;"",BX$6&lt;&gt;""),成绩录入!DV90,"")</f>
        <v/>
      </c>
      <c r="BY86" s="80" t="str">
        <f>IF(AND(初始录入!$M$12="试卷",$A86&lt;&gt;"",BY$6&lt;&gt;""),成绩录入!DW90,"")</f>
        <v/>
      </c>
      <c r="BZ86" s="80" t="str">
        <f>IF(AND(初始录入!$M$12="试卷",$A86&lt;&gt;"",BZ$6&lt;&gt;""),成绩录入!DX90,"")</f>
        <v/>
      </c>
      <c r="CA86" s="80" t="str">
        <f>IF(AND(初始录入!$M$12="试卷",$A86&lt;&gt;"",CA$6&lt;&gt;""),成绩录入!DY90,"")</f>
        <v/>
      </c>
      <c r="CB86" s="80" t="str">
        <f>IF(AND(初始录入!$M$12="试卷",$A86&lt;&gt;"",CB$6&lt;&gt;""),成绩录入!DZ90,"")</f>
        <v/>
      </c>
      <c r="CC86" s="80" t="str">
        <f>IF(AND(初始录入!$M$12="试卷",$A86&lt;&gt;"",CC$6&lt;&gt;""),成绩录入!EA90,"")</f>
        <v/>
      </c>
      <c r="CD86" s="80" t="str">
        <f>IF(AND(初始录入!$M$12="试卷",$A86&lt;&gt;"",CD$6&lt;&gt;""),成绩录入!EB90,"")</f>
        <v/>
      </c>
      <c r="CE86" s="80" t="str">
        <f>IF(AND(初始录入!$M$12="试卷",$A86&lt;&gt;"",CE$6&lt;&gt;""),成绩录入!EC90,"")</f>
        <v/>
      </c>
      <c r="CF86" s="80" t="str">
        <f>IF(AND(初始录入!$M$12="试卷",$A86&lt;&gt;"",CF$6&lt;&gt;""),成绩录入!ED90,"")</f>
        <v/>
      </c>
      <c r="CG86" s="80" t="str">
        <f>IF(AND(初始录入!$M$12="试卷",$A86&lt;&gt;"",CG$6&lt;&gt;""),成绩录入!EE90,"")</f>
        <v/>
      </c>
      <c r="CH86" s="80" t="str">
        <f>IF(AND(初始录入!$M$12="试卷",$A86&lt;&gt;"",CH$6&lt;&gt;""),成绩录入!EF90,"")</f>
        <v/>
      </c>
      <c r="CI86" s="80" t="str">
        <f>IF(AND(初始录入!$M$12="试卷",$A86&lt;&gt;"",CI$6&lt;&gt;""),成绩录入!EG90,"")</f>
        <v/>
      </c>
      <c r="CJ86" s="80" t="str">
        <f>IF(AND(初始录入!$M$12="试卷",$A86&lt;&gt;"",CJ$6&lt;&gt;""),成绩录入!EH90,"")</f>
        <v/>
      </c>
      <c r="CK86" s="80" t="str">
        <f>IF(AND(初始录入!$M$12="试卷",$A86&lt;&gt;"",CK$6&lt;&gt;""),成绩录入!EI90,"")</f>
        <v/>
      </c>
      <c r="CL86" s="80" t="str">
        <f>IF(AND(初始录入!$M$12="试卷",$A86&lt;&gt;"",CL$6&lt;&gt;""),成绩录入!EJ90,"")</f>
        <v/>
      </c>
      <c r="CM86" s="80" t="str">
        <f>IF(AND(初始录入!$M$12="试卷",$A86&lt;&gt;"",CM$6&lt;&gt;""),成绩录入!EK90,"")</f>
        <v/>
      </c>
      <c r="CN86" s="80" t="str">
        <f>IF(AND(初始录入!$M$12="试卷",$A86&lt;&gt;"",CN$6&lt;&gt;""),成绩录入!EL90,"")</f>
        <v/>
      </c>
      <c r="CO86" s="80" t="str">
        <f>IF(AND(初始录入!$M$12="试卷",$A86&lt;&gt;"",CO$6&lt;&gt;""),成绩录入!EM90,"")</f>
        <v/>
      </c>
      <c r="CP86" s="80" t="str">
        <f>IF(AND(初始录入!$M$12="试卷",$A86&lt;&gt;"",CP$6&lt;&gt;""),成绩录入!EN90,"")</f>
        <v/>
      </c>
      <c r="CQ86" s="80" t="str">
        <f>IF(AND(初始录入!$M$12="试卷",$A86&lt;&gt;"",CQ$6&lt;&gt;""),成绩录入!EO90,"")</f>
        <v/>
      </c>
      <c r="CR86" s="80" t="str">
        <f>IF(AND(初始录入!$M$12="试卷",$A86&lt;&gt;"",CR$6&lt;&gt;""),成绩录入!EP90,"")</f>
        <v/>
      </c>
      <c r="CS86" s="80" t="str">
        <f>IF(AND(初始录入!$M$12="试卷",$A86&lt;&gt;"",CS$6&lt;&gt;""),成绩录入!EQ90,"")</f>
        <v/>
      </c>
      <c r="CT86" s="80" t="str">
        <f>IF(AND(初始录入!$M$12="试卷",$A86&lt;&gt;"",CT$6&lt;&gt;""),成绩录入!ER90,"")</f>
        <v/>
      </c>
      <c r="CU86" s="80" t="str">
        <f>IF(AND(初始录入!$M$12="试卷",$A86&lt;&gt;"",CU$6&lt;&gt;""),成绩录入!ES90,"")</f>
        <v/>
      </c>
      <c r="CV86" s="80" t="str">
        <f>IF(AND(初始录入!$M$12="试卷",$A86&lt;&gt;"",CV$6&lt;&gt;""),成绩录入!ET90,"")</f>
        <v/>
      </c>
      <c r="CW86" s="80" t="str">
        <f>IF(AND(初始录入!$M$12="试卷",$A86&lt;&gt;"",CW$6&lt;&gt;""),成绩录入!EU90,"")</f>
        <v/>
      </c>
      <c r="CX86" s="80" t="str">
        <f>IF(AND(初始录入!$M$12="试卷",$A86&lt;&gt;"",CX$6&lt;&gt;""),成绩录入!EV90,"")</f>
        <v/>
      </c>
      <c r="CY86" s="80" t="str">
        <f>IF(AND(初始录入!$M$12="试卷",$A86&lt;&gt;"",CY$6&lt;&gt;""),成绩录入!EW90,"")</f>
        <v/>
      </c>
      <c r="CZ86" s="80" t="str">
        <f>IF(AND(初始录入!$M$12="试卷",$A86&lt;&gt;"",CZ$6&lt;&gt;""),成绩录入!EX90,"")</f>
        <v/>
      </c>
    </row>
    <row r="87" ht="24.95" customHeight="1" spans="1:104">
      <c r="A87" s="80" t="str">
        <f>IF(初始录入!$M$12="试卷",初始录入!A93,"")</f>
        <v/>
      </c>
      <c r="B87" s="80" t="str">
        <f>IF(AND(初始录入!$M$12="试卷",$A87&lt;&gt;""),初始录入!B93,"")</f>
        <v/>
      </c>
      <c r="C87" s="80" t="str">
        <f>IF(AND(初始录入!$M$12="试卷",$A87&lt;&gt;""),初始录入!C93,"")</f>
        <v/>
      </c>
      <c r="D87" s="80" t="str">
        <f t="shared" si="1"/>
        <v/>
      </c>
      <c r="E87" s="80" t="str">
        <f>IF(AND(初始录入!$M$12="试卷",$A87&lt;&gt;"",E$6&lt;&gt;""),成绩录入!BC91,"")</f>
        <v/>
      </c>
      <c r="F87" s="80" t="str">
        <f>IF(AND(初始录入!$M$12="试卷",$A87&lt;&gt;"",F$6&lt;&gt;""),成绩录入!BD91,"")</f>
        <v/>
      </c>
      <c r="G87" s="80" t="str">
        <f>IF(AND(初始录入!$M$12="试卷",$A87&lt;&gt;"",G$6&lt;&gt;""),成绩录入!BE91,"")</f>
        <v/>
      </c>
      <c r="H87" s="80" t="str">
        <f>IF(AND(初始录入!$M$12="试卷",$A87&lt;&gt;"",H$6&lt;&gt;""),成绩录入!BF91,"")</f>
        <v/>
      </c>
      <c r="I87" s="80" t="str">
        <f>IF(AND(初始录入!$M$12="试卷",$A87&lt;&gt;"",I$6&lt;&gt;""),成绩录入!BG91,"")</f>
        <v/>
      </c>
      <c r="J87" s="80" t="str">
        <f>IF(AND(初始录入!$M$12="试卷",$A87&lt;&gt;"",J$6&lt;&gt;""),成绩录入!BH91,"")</f>
        <v/>
      </c>
      <c r="K87" s="80" t="str">
        <f>IF(AND(初始录入!$M$12="试卷",$A87&lt;&gt;"",K$6&lt;&gt;""),成绩录入!BI91,"")</f>
        <v/>
      </c>
      <c r="L87" s="80" t="str">
        <f>IF(AND(初始录入!$M$12="试卷",$A87&lt;&gt;"",L$6&lt;&gt;""),成绩录入!BJ91,"")</f>
        <v/>
      </c>
      <c r="M87" s="80" t="str">
        <f>IF(AND(初始录入!$M$12="试卷",$A87&lt;&gt;"",M$6&lt;&gt;""),成绩录入!BK91,"")</f>
        <v/>
      </c>
      <c r="N87" s="80" t="str">
        <f>IF(AND(初始录入!$M$12="试卷",$A87&lt;&gt;"",N$6&lt;&gt;""),成绩录入!BL91,"")</f>
        <v/>
      </c>
      <c r="O87" s="80" t="str">
        <f>IF(AND(初始录入!$M$12="试卷",$A87&lt;&gt;"",O$6&lt;&gt;""),成绩录入!BM91,"")</f>
        <v/>
      </c>
      <c r="P87" s="80" t="str">
        <f>IF(AND(初始录入!$M$12="试卷",$A87&lt;&gt;"",P$6&lt;&gt;""),成绩录入!BN91,"")</f>
        <v/>
      </c>
      <c r="Q87" s="80" t="str">
        <f>IF(AND(初始录入!$M$12="试卷",$A87&lt;&gt;"",Q$6&lt;&gt;""),成绩录入!BO91,"")</f>
        <v/>
      </c>
      <c r="R87" s="80" t="str">
        <f>IF(AND(初始录入!$M$12="试卷",$A87&lt;&gt;"",R$6&lt;&gt;""),成绩录入!BP91,"")</f>
        <v/>
      </c>
      <c r="S87" s="80" t="str">
        <f>IF(AND(初始录入!$M$12="试卷",$A87&lt;&gt;"",S$6&lt;&gt;""),成绩录入!BQ91,"")</f>
        <v/>
      </c>
      <c r="T87" s="80" t="str">
        <f>IF(AND(初始录入!$M$12="试卷",$A87&lt;&gt;"",T$6&lt;&gt;""),成绩录入!BR91,"")</f>
        <v/>
      </c>
      <c r="U87" s="80" t="str">
        <f>IF(AND(初始录入!$M$12="试卷",$A87&lt;&gt;"",U$6&lt;&gt;""),成绩录入!BS91,"")</f>
        <v/>
      </c>
      <c r="V87" s="80" t="str">
        <f>IF(AND(初始录入!$M$12="试卷",$A87&lt;&gt;"",V$6&lt;&gt;""),成绩录入!BT91,"")</f>
        <v/>
      </c>
      <c r="W87" s="80" t="str">
        <f>IF(AND(初始录入!$M$12="试卷",$A87&lt;&gt;"",W$6&lt;&gt;""),成绩录入!BU91,"")</f>
        <v/>
      </c>
      <c r="X87" s="80" t="str">
        <f>IF(AND(初始录入!$M$12="试卷",$A87&lt;&gt;"",X$6&lt;&gt;""),成绩录入!BV91,"")</f>
        <v/>
      </c>
      <c r="Y87" s="80" t="str">
        <f>IF(AND(初始录入!$M$12="试卷",$A87&lt;&gt;"",Y$6&lt;&gt;""),成绩录入!BW91,"")</f>
        <v/>
      </c>
      <c r="Z87" s="80" t="str">
        <f>IF(AND(初始录入!$M$12="试卷",$A87&lt;&gt;"",Z$6&lt;&gt;""),成绩录入!BX91,"")</f>
        <v/>
      </c>
      <c r="AA87" s="80" t="str">
        <f>IF(AND(初始录入!$M$12="试卷",$A87&lt;&gt;"",AA$6&lt;&gt;""),成绩录入!BY91,"")</f>
        <v/>
      </c>
      <c r="AB87" s="80" t="str">
        <f>IF(AND(初始录入!$M$12="试卷",$A87&lt;&gt;"",AB$6&lt;&gt;""),成绩录入!BZ91,"")</f>
        <v/>
      </c>
      <c r="AC87" s="80" t="str">
        <f>IF(AND(初始录入!$M$12="试卷",$A87&lt;&gt;"",AC$6&lt;&gt;""),成绩录入!CA91,"")</f>
        <v/>
      </c>
      <c r="AD87" s="80" t="str">
        <f>IF(AND(初始录入!$M$12="试卷",$A87&lt;&gt;"",AD$6&lt;&gt;""),成绩录入!CB91,"")</f>
        <v/>
      </c>
      <c r="AE87" s="80" t="str">
        <f>IF(AND(初始录入!$M$12="试卷",$A87&lt;&gt;"",AE$6&lt;&gt;""),成绩录入!CC91,"")</f>
        <v/>
      </c>
      <c r="AF87" s="80" t="str">
        <f>IF(AND(初始录入!$M$12="试卷",$A87&lt;&gt;"",AF$6&lt;&gt;""),成绩录入!CD91,"")</f>
        <v/>
      </c>
      <c r="AG87" s="80" t="str">
        <f>IF(AND(初始录入!$M$12="试卷",$A87&lt;&gt;"",AG$6&lt;&gt;""),成绩录入!CE91,"")</f>
        <v/>
      </c>
      <c r="AH87" s="80" t="str">
        <f>IF(AND(初始录入!$M$12="试卷",$A87&lt;&gt;"",AH$6&lt;&gt;""),成绩录入!CF91,"")</f>
        <v/>
      </c>
      <c r="AI87" s="80" t="str">
        <f>IF(AND(初始录入!$M$12="试卷",$A87&lt;&gt;"",AI$6&lt;&gt;""),成绩录入!CG91,"")</f>
        <v/>
      </c>
      <c r="AJ87" s="80" t="str">
        <f>IF(AND(初始录入!$M$12="试卷",$A87&lt;&gt;"",AJ$6&lt;&gt;""),成绩录入!CH91,"")</f>
        <v/>
      </c>
      <c r="AK87" s="80" t="str">
        <f>IF(AND(初始录入!$M$12="试卷",$A87&lt;&gt;"",AK$6&lt;&gt;""),成绩录入!CI91,"")</f>
        <v/>
      </c>
      <c r="AL87" s="80" t="str">
        <f>IF(AND(初始录入!$M$12="试卷",$A87&lt;&gt;"",AL$6&lt;&gt;""),成绩录入!CJ91,"")</f>
        <v/>
      </c>
      <c r="AM87" s="80" t="str">
        <f>IF(AND(初始录入!$M$12="试卷",$A87&lt;&gt;"",AM$6&lt;&gt;""),成绩录入!CK91,"")</f>
        <v/>
      </c>
      <c r="AN87" s="80" t="str">
        <f>IF(AND(初始录入!$M$12="试卷",$A87&lt;&gt;"",AN$6&lt;&gt;""),成绩录入!CL91,"")</f>
        <v/>
      </c>
      <c r="AO87" s="80" t="str">
        <f>IF(AND(初始录入!$M$12="试卷",$A87&lt;&gt;"",AO$6&lt;&gt;""),成绩录入!CM91,"")</f>
        <v/>
      </c>
      <c r="AP87" s="80" t="str">
        <f>IF(AND(初始录入!$M$12="试卷",$A87&lt;&gt;"",AP$6&lt;&gt;""),成绩录入!CN91,"")</f>
        <v/>
      </c>
      <c r="AQ87" s="80" t="str">
        <f>IF(AND(初始录入!$M$12="试卷",$A87&lt;&gt;"",AQ$6&lt;&gt;""),成绩录入!CO91,"")</f>
        <v/>
      </c>
      <c r="AR87" s="80" t="str">
        <f>IF(AND(初始录入!$M$12="试卷",$A87&lt;&gt;"",AR$6&lt;&gt;""),成绩录入!CP91,"")</f>
        <v/>
      </c>
      <c r="AS87" s="80" t="str">
        <f>IF(AND(初始录入!$M$12="试卷",$A87&lt;&gt;"",AS$6&lt;&gt;""),成绩录入!CQ91,"")</f>
        <v/>
      </c>
      <c r="AT87" s="80" t="str">
        <f>IF(AND(初始录入!$M$12="试卷",$A87&lt;&gt;"",AT$6&lt;&gt;""),成绩录入!CR91,"")</f>
        <v/>
      </c>
      <c r="AU87" s="80" t="str">
        <f>IF(AND(初始录入!$M$12="试卷",$A87&lt;&gt;"",AU$6&lt;&gt;""),成绩录入!CS91,"")</f>
        <v/>
      </c>
      <c r="AV87" s="80" t="str">
        <f>IF(AND(初始录入!$M$12="试卷",$A87&lt;&gt;"",AV$6&lt;&gt;""),成绩录入!CT91,"")</f>
        <v/>
      </c>
      <c r="AW87" s="80" t="str">
        <f>IF(AND(初始录入!$M$12="试卷",$A87&lt;&gt;"",AW$6&lt;&gt;""),成绩录入!CU91,"")</f>
        <v/>
      </c>
      <c r="AX87" s="80" t="str">
        <f>IF(AND(初始录入!$M$12="试卷",$A87&lt;&gt;"",AX$6&lt;&gt;""),成绩录入!CV91,"")</f>
        <v/>
      </c>
      <c r="AY87" s="80" t="str">
        <f>IF(AND(初始录入!$M$12="试卷",$A87&lt;&gt;"",AY$6&lt;&gt;""),成绩录入!CW91,"")</f>
        <v/>
      </c>
      <c r="AZ87" s="80" t="str">
        <f>IF(AND(初始录入!$M$12="试卷",$A87&lt;&gt;"",AZ$6&lt;&gt;""),成绩录入!CX91,"")</f>
        <v/>
      </c>
      <c r="BA87" s="80" t="str">
        <f>IF(AND(初始录入!$M$12="试卷",$A87&lt;&gt;"",BA$6&lt;&gt;""),成绩录入!CY91,"")</f>
        <v/>
      </c>
      <c r="BB87" s="80" t="str">
        <f>IF(AND(初始录入!$M$12="试卷",$A87&lt;&gt;"",BB$6&lt;&gt;""),成绩录入!CZ91,"")</f>
        <v/>
      </c>
      <c r="BC87" s="80" t="str">
        <f>IF(AND(初始录入!$M$12="试卷",$A87&lt;&gt;"",BC$6&lt;&gt;""),成绩录入!DA91,"")</f>
        <v/>
      </c>
      <c r="BD87" s="80" t="str">
        <f>IF(AND(初始录入!$M$12="试卷",$A87&lt;&gt;"",BD$6&lt;&gt;""),成绩录入!DB91,"")</f>
        <v/>
      </c>
      <c r="BE87" s="80" t="str">
        <f>IF(AND(初始录入!$M$12="试卷",$A87&lt;&gt;"",BE$6&lt;&gt;""),成绩录入!DC91,"")</f>
        <v/>
      </c>
      <c r="BF87" s="80" t="str">
        <f>IF(AND(初始录入!$M$12="试卷",$A87&lt;&gt;"",BF$6&lt;&gt;""),成绩录入!DD91,"")</f>
        <v/>
      </c>
      <c r="BG87" s="80" t="str">
        <f>IF(AND(初始录入!$M$12="试卷",$A87&lt;&gt;"",BG$6&lt;&gt;""),成绩录入!DE91,"")</f>
        <v/>
      </c>
      <c r="BH87" s="80" t="str">
        <f>IF(AND(初始录入!$M$12="试卷",$A87&lt;&gt;"",BH$6&lt;&gt;""),成绩录入!DF91,"")</f>
        <v/>
      </c>
      <c r="BI87" s="80" t="str">
        <f>IF(AND(初始录入!$M$12="试卷",$A87&lt;&gt;"",BI$6&lt;&gt;""),成绩录入!DG91,"")</f>
        <v/>
      </c>
      <c r="BJ87" s="80" t="str">
        <f>IF(AND(初始录入!$M$12="试卷",$A87&lt;&gt;"",BJ$6&lt;&gt;""),成绩录入!DH91,"")</f>
        <v/>
      </c>
      <c r="BK87" s="80" t="str">
        <f>IF(AND(初始录入!$M$12="试卷",$A87&lt;&gt;"",BK$6&lt;&gt;""),成绩录入!DI91,"")</f>
        <v/>
      </c>
      <c r="BL87" s="80" t="str">
        <f>IF(AND(初始录入!$M$12="试卷",$A87&lt;&gt;"",BL$6&lt;&gt;""),成绩录入!DJ91,"")</f>
        <v/>
      </c>
      <c r="BM87" s="80" t="str">
        <f>IF(AND(初始录入!$M$12="试卷",$A87&lt;&gt;"",BM$6&lt;&gt;""),成绩录入!DK91,"")</f>
        <v/>
      </c>
      <c r="BN87" s="80" t="str">
        <f>IF(AND(初始录入!$M$12="试卷",$A87&lt;&gt;"",BN$6&lt;&gt;""),成绩录入!DL91,"")</f>
        <v/>
      </c>
      <c r="BO87" s="80" t="str">
        <f>IF(AND(初始录入!$M$12="试卷",$A87&lt;&gt;"",BO$6&lt;&gt;""),成绩录入!DM91,"")</f>
        <v/>
      </c>
      <c r="BP87" s="80" t="str">
        <f>IF(AND(初始录入!$M$12="试卷",$A87&lt;&gt;"",BP$6&lt;&gt;""),成绩录入!DN91,"")</f>
        <v/>
      </c>
      <c r="BQ87" s="80" t="str">
        <f>IF(AND(初始录入!$M$12="试卷",$A87&lt;&gt;"",BQ$6&lt;&gt;""),成绩录入!DO91,"")</f>
        <v/>
      </c>
      <c r="BR87" s="80" t="str">
        <f>IF(AND(初始录入!$M$12="试卷",$A87&lt;&gt;"",BR$6&lt;&gt;""),成绩录入!DP91,"")</f>
        <v/>
      </c>
      <c r="BS87" s="80" t="str">
        <f>IF(AND(初始录入!$M$12="试卷",$A87&lt;&gt;"",BS$6&lt;&gt;""),成绩录入!DQ91,"")</f>
        <v/>
      </c>
      <c r="BT87" s="80" t="str">
        <f>IF(AND(初始录入!$M$12="试卷",$A87&lt;&gt;"",BT$6&lt;&gt;""),成绩录入!DR91,"")</f>
        <v/>
      </c>
      <c r="BU87" s="80" t="str">
        <f>IF(AND(初始录入!$M$12="试卷",$A87&lt;&gt;"",BU$6&lt;&gt;""),成绩录入!DS91,"")</f>
        <v/>
      </c>
      <c r="BV87" s="80" t="str">
        <f>IF(AND(初始录入!$M$12="试卷",$A87&lt;&gt;"",BV$6&lt;&gt;""),成绩录入!DT91,"")</f>
        <v/>
      </c>
      <c r="BW87" s="80" t="str">
        <f>IF(AND(初始录入!$M$12="试卷",$A87&lt;&gt;"",BW$6&lt;&gt;""),成绩录入!DU91,"")</f>
        <v/>
      </c>
      <c r="BX87" s="80" t="str">
        <f>IF(AND(初始录入!$M$12="试卷",$A87&lt;&gt;"",BX$6&lt;&gt;""),成绩录入!DV91,"")</f>
        <v/>
      </c>
      <c r="BY87" s="80" t="str">
        <f>IF(AND(初始录入!$M$12="试卷",$A87&lt;&gt;"",BY$6&lt;&gt;""),成绩录入!DW91,"")</f>
        <v/>
      </c>
      <c r="BZ87" s="80" t="str">
        <f>IF(AND(初始录入!$M$12="试卷",$A87&lt;&gt;"",BZ$6&lt;&gt;""),成绩录入!DX91,"")</f>
        <v/>
      </c>
      <c r="CA87" s="80" t="str">
        <f>IF(AND(初始录入!$M$12="试卷",$A87&lt;&gt;"",CA$6&lt;&gt;""),成绩录入!DY91,"")</f>
        <v/>
      </c>
      <c r="CB87" s="80" t="str">
        <f>IF(AND(初始录入!$M$12="试卷",$A87&lt;&gt;"",CB$6&lt;&gt;""),成绩录入!DZ91,"")</f>
        <v/>
      </c>
      <c r="CC87" s="80" t="str">
        <f>IF(AND(初始录入!$M$12="试卷",$A87&lt;&gt;"",CC$6&lt;&gt;""),成绩录入!EA91,"")</f>
        <v/>
      </c>
      <c r="CD87" s="80" t="str">
        <f>IF(AND(初始录入!$M$12="试卷",$A87&lt;&gt;"",CD$6&lt;&gt;""),成绩录入!EB91,"")</f>
        <v/>
      </c>
      <c r="CE87" s="80" t="str">
        <f>IF(AND(初始录入!$M$12="试卷",$A87&lt;&gt;"",CE$6&lt;&gt;""),成绩录入!EC91,"")</f>
        <v/>
      </c>
      <c r="CF87" s="80" t="str">
        <f>IF(AND(初始录入!$M$12="试卷",$A87&lt;&gt;"",CF$6&lt;&gt;""),成绩录入!ED91,"")</f>
        <v/>
      </c>
      <c r="CG87" s="80" t="str">
        <f>IF(AND(初始录入!$M$12="试卷",$A87&lt;&gt;"",CG$6&lt;&gt;""),成绩录入!EE91,"")</f>
        <v/>
      </c>
      <c r="CH87" s="80" t="str">
        <f>IF(AND(初始录入!$M$12="试卷",$A87&lt;&gt;"",CH$6&lt;&gt;""),成绩录入!EF91,"")</f>
        <v/>
      </c>
      <c r="CI87" s="80" t="str">
        <f>IF(AND(初始录入!$M$12="试卷",$A87&lt;&gt;"",CI$6&lt;&gt;""),成绩录入!EG91,"")</f>
        <v/>
      </c>
      <c r="CJ87" s="80" t="str">
        <f>IF(AND(初始录入!$M$12="试卷",$A87&lt;&gt;"",CJ$6&lt;&gt;""),成绩录入!EH91,"")</f>
        <v/>
      </c>
      <c r="CK87" s="80" t="str">
        <f>IF(AND(初始录入!$M$12="试卷",$A87&lt;&gt;"",CK$6&lt;&gt;""),成绩录入!EI91,"")</f>
        <v/>
      </c>
      <c r="CL87" s="80" t="str">
        <f>IF(AND(初始录入!$M$12="试卷",$A87&lt;&gt;"",CL$6&lt;&gt;""),成绩录入!EJ91,"")</f>
        <v/>
      </c>
      <c r="CM87" s="80" t="str">
        <f>IF(AND(初始录入!$M$12="试卷",$A87&lt;&gt;"",CM$6&lt;&gt;""),成绩录入!EK91,"")</f>
        <v/>
      </c>
      <c r="CN87" s="80" t="str">
        <f>IF(AND(初始录入!$M$12="试卷",$A87&lt;&gt;"",CN$6&lt;&gt;""),成绩录入!EL91,"")</f>
        <v/>
      </c>
      <c r="CO87" s="80" t="str">
        <f>IF(AND(初始录入!$M$12="试卷",$A87&lt;&gt;"",CO$6&lt;&gt;""),成绩录入!EM91,"")</f>
        <v/>
      </c>
      <c r="CP87" s="80" t="str">
        <f>IF(AND(初始录入!$M$12="试卷",$A87&lt;&gt;"",CP$6&lt;&gt;""),成绩录入!EN91,"")</f>
        <v/>
      </c>
      <c r="CQ87" s="80" t="str">
        <f>IF(AND(初始录入!$M$12="试卷",$A87&lt;&gt;"",CQ$6&lt;&gt;""),成绩录入!EO91,"")</f>
        <v/>
      </c>
      <c r="CR87" s="80" t="str">
        <f>IF(AND(初始录入!$M$12="试卷",$A87&lt;&gt;"",CR$6&lt;&gt;""),成绩录入!EP91,"")</f>
        <v/>
      </c>
      <c r="CS87" s="80" t="str">
        <f>IF(AND(初始录入!$M$12="试卷",$A87&lt;&gt;"",CS$6&lt;&gt;""),成绩录入!EQ91,"")</f>
        <v/>
      </c>
      <c r="CT87" s="80" t="str">
        <f>IF(AND(初始录入!$M$12="试卷",$A87&lt;&gt;"",CT$6&lt;&gt;""),成绩录入!ER91,"")</f>
        <v/>
      </c>
      <c r="CU87" s="80" t="str">
        <f>IF(AND(初始录入!$M$12="试卷",$A87&lt;&gt;"",CU$6&lt;&gt;""),成绩录入!ES91,"")</f>
        <v/>
      </c>
      <c r="CV87" s="80" t="str">
        <f>IF(AND(初始录入!$M$12="试卷",$A87&lt;&gt;"",CV$6&lt;&gt;""),成绩录入!ET91,"")</f>
        <v/>
      </c>
      <c r="CW87" s="80" t="str">
        <f>IF(AND(初始录入!$M$12="试卷",$A87&lt;&gt;"",CW$6&lt;&gt;""),成绩录入!EU91,"")</f>
        <v/>
      </c>
      <c r="CX87" s="80" t="str">
        <f>IF(AND(初始录入!$M$12="试卷",$A87&lt;&gt;"",CX$6&lt;&gt;""),成绩录入!EV91,"")</f>
        <v/>
      </c>
      <c r="CY87" s="80" t="str">
        <f>IF(AND(初始录入!$M$12="试卷",$A87&lt;&gt;"",CY$6&lt;&gt;""),成绩录入!EW91,"")</f>
        <v/>
      </c>
      <c r="CZ87" s="80" t="str">
        <f>IF(AND(初始录入!$M$12="试卷",$A87&lt;&gt;"",CZ$6&lt;&gt;""),成绩录入!EX91,"")</f>
        <v/>
      </c>
    </row>
    <row r="88" ht="24.95" customHeight="1" spans="1:104">
      <c r="A88" s="80" t="str">
        <f>IF(初始录入!$M$12="试卷",初始录入!A94,"")</f>
        <v/>
      </c>
      <c r="B88" s="80" t="str">
        <f>IF(AND(初始录入!$M$12="试卷",$A88&lt;&gt;""),初始录入!B94,"")</f>
        <v/>
      </c>
      <c r="C88" s="80" t="str">
        <f>IF(AND(初始录入!$M$12="试卷",$A88&lt;&gt;""),初始录入!C94,"")</f>
        <v/>
      </c>
      <c r="D88" s="80" t="str">
        <f t="shared" si="1"/>
        <v/>
      </c>
      <c r="E88" s="80" t="str">
        <f>IF(AND(初始录入!$M$12="试卷",$A88&lt;&gt;"",E$6&lt;&gt;""),成绩录入!BC92,"")</f>
        <v/>
      </c>
      <c r="F88" s="80" t="str">
        <f>IF(AND(初始录入!$M$12="试卷",$A88&lt;&gt;"",F$6&lt;&gt;""),成绩录入!BD92,"")</f>
        <v/>
      </c>
      <c r="G88" s="80" t="str">
        <f>IF(AND(初始录入!$M$12="试卷",$A88&lt;&gt;"",G$6&lt;&gt;""),成绩录入!BE92,"")</f>
        <v/>
      </c>
      <c r="H88" s="80" t="str">
        <f>IF(AND(初始录入!$M$12="试卷",$A88&lt;&gt;"",H$6&lt;&gt;""),成绩录入!BF92,"")</f>
        <v/>
      </c>
      <c r="I88" s="80" t="str">
        <f>IF(AND(初始录入!$M$12="试卷",$A88&lt;&gt;"",I$6&lt;&gt;""),成绩录入!BG92,"")</f>
        <v/>
      </c>
      <c r="J88" s="80" t="str">
        <f>IF(AND(初始录入!$M$12="试卷",$A88&lt;&gt;"",J$6&lt;&gt;""),成绩录入!BH92,"")</f>
        <v/>
      </c>
      <c r="K88" s="80" t="str">
        <f>IF(AND(初始录入!$M$12="试卷",$A88&lt;&gt;"",K$6&lt;&gt;""),成绩录入!BI92,"")</f>
        <v/>
      </c>
      <c r="L88" s="80" t="str">
        <f>IF(AND(初始录入!$M$12="试卷",$A88&lt;&gt;"",L$6&lt;&gt;""),成绩录入!BJ92,"")</f>
        <v/>
      </c>
      <c r="M88" s="80" t="str">
        <f>IF(AND(初始录入!$M$12="试卷",$A88&lt;&gt;"",M$6&lt;&gt;""),成绩录入!BK92,"")</f>
        <v/>
      </c>
      <c r="N88" s="80" t="str">
        <f>IF(AND(初始录入!$M$12="试卷",$A88&lt;&gt;"",N$6&lt;&gt;""),成绩录入!BL92,"")</f>
        <v/>
      </c>
      <c r="O88" s="80" t="str">
        <f>IF(AND(初始录入!$M$12="试卷",$A88&lt;&gt;"",O$6&lt;&gt;""),成绩录入!BM92,"")</f>
        <v/>
      </c>
      <c r="P88" s="80" t="str">
        <f>IF(AND(初始录入!$M$12="试卷",$A88&lt;&gt;"",P$6&lt;&gt;""),成绩录入!BN92,"")</f>
        <v/>
      </c>
      <c r="Q88" s="80" t="str">
        <f>IF(AND(初始录入!$M$12="试卷",$A88&lt;&gt;"",Q$6&lt;&gt;""),成绩录入!BO92,"")</f>
        <v/>
      </c>
      <c r="R88" s="80" t="str">
        <f>IF(AND(初始录入!$M$12="试卷",$A88&lt;&gt;"",R$6&lt;&gt;""),成绩录入!BP92,"")</f>
        <v/>
      </c>
      <c r="S88" s="80" t="str">
        <f>IF(AND(初始录入!$M$12="试卷",$A88&lt;&gt;"",S$6&lt;&gt;""),成绩录入!BQ92,"")</f>
        <v/>
      </c>
      <c r="T88" s="80" t="str">
        <f>IF(AND(初始录入!$M$12="试卷",$A88&lt;&gt;"",T$6&lt;&gt;""),成绩录入!BR92,"")</f>
        <v/>
      </c>
      <c r="U88" s="80" t="str">
        <f>IF(AND(初始录入!$M$12="试卷",$A88&lt;&gt;"",U$6&lt;&gt;""),成绩录入!BS92,"")</f>
        <v/>
      </c>
      <c r="V88" s="80" t="str">
        <f>IF(AND(初始录入!$M$12="试卷",$A88&lt;&gt;"",V$6&lt;&gt;""),成绩录入!BT92,"")</f>
        <v/>
      </c>
      <c r="W88" s="80" t="str">
        <f>IF(AND(初始录入!$M$12="试卷",$A88&lt;&gt;"",W$6&lt;&gt;""),成绩录入!BU92,"")</f>
        <v/>
      </c>
      <c r="X88" s="80" t="str">
        <f>IF(AND(初始录入!$M$12="试卷",$A88&lt;&gt;"",X$6&lt;&gt;""),成绩录入!BV92,"")</f>
        <v/>
      </c>
      <c r="Y88" s="80" t="str">
        <f>IF(AND(初始录入!$M$12="试卷",$A88&lt;&gt;"",Y$6&lt;&gt;""),成绩录入!BW92,"")</f>
        <v/>
      </c>
      <c r="Z88" s="80" t="str">
        <f>IF(AND(初始录入!$M$12="试卷",$A88&lt;&gt;"",Z$6&lt;&gt;""),成绩录入!BX92,"")</f>
        <v/>
      </c>
      <c r="AA88" s="80" t="str">
        <f>IF(AND(初始录入!$M$12="试卷",$A88&lt;&gt;"",AA$6&lt;&gt;""),成绩录入!BY92,"")</f>
        <v/>
      </c>
      <c r="AB88" s="80" t="str">
        <f>IF(AND(初始录入!$M$12="试卷",$A88&lt;&gt;"",AB$6&lt;&gt;""),成绩录入!BZ92,"")</f>
        <v/>
      </c>
      <c r="AC88" s="80" t="str">
        <f>IF(AND(初始录入!$M$12="试卷",$A88&lt;&gt;"",AC$6&lt;&gt;""),成绩录入!CA92,"")</f>
        <v/>
      </c>
      <c r="AD88" s="80" t="str">
        <f>IF(AND(初始录入!$M$12="试卷",$A88&lt;&gt;"",AD$6&lt;&gt;""),成绩录入!CB92,"")</f>
        <v/>
      </c>
      <c r="AE88" s="80" t="str">
        <f>IF(AND(初始录入!$M$12="试卷",$A88&lt;&gt;"",AE$6&lt;&gt;""),成绩录入!CC92,"")</f>
        <v/>
      </c>
      <c r="AF88" s="80" t="str">
        <f>IF(AND(初始录入!$M$12="试卷",$A88&lt;&gt;"",AF$6&lt;&gt;""),成绩录入!CD92,"")</f>
        <v/>
      </c>
      <c r="AG88" s="80" t="str">
        <f>IF(AND(初始录入!$M$12="试卷",$A88&lt;&gt;"",AG$6&lt;&gt;""),成绩录入!CE92,"")</f>
        <v/>
      </c>
      <c r="AH88" s="80" t="str">
        <f>IF(AND(初始录入!$M$12="试卷",$A88&lt;&gt;"",AH$6&lt;&gt;""),成绩录入!CF92,"")</f>
        <v/>
      </c>
      <c r="AI88" s="80" t="str">
        <f>IF(AND(初始录入!$M$12="试卷",$A88&lt;&gt;"",AI$6&lt;&gt;""),成绩录入!CG92,"")</f>
        <v/>
      </c>
      <c r="AJ88" s="80" t="str">
        <f>IF(AND(初始录入!$M$12="试卷",$A88&lt;&gt;"",AJ$6&lt;&gt;""),成绩录入!CH92,"")</f>
        <v/>
      </c>
      <c r="AK88" s="80" t="str">
        <f>IF(AND(初始录入!$M$12="试卷",$A88&lt;&gt;"",AK$6&lt;&gt;""),成绩录入!CI92,"")</f>
        <v/>
      </c>
      <c r="AL88" s="80" t="str">
        <f>IF(AND(初始录入!$M$12="试卷",$A88&lt;&gt;"",AL$6&lt;&gt;""),成绩录入!CJ92,"")</f>
        <v/>
      </c>
      <c r="AM88" s="80" t="str">
        <f>IF(AND(初始录入!$M$12="试卷",$A88&lt;&gt;"",AM$6&lt;&gt;""),成绩录入!CK92,"")</f>
        <v/>
      </c>
      <c r="AN88" s="80" t="str">
        <f>IF(AND(初始录入!$M$12="试卷",$A88&lt;&gt;"",AN$6&lt;&gt;""),成绩录入!CL92,"")</f>
        <v/>
      </c>
      <c r="AO88" s="80" t="str">
        <f>IF(AND(初始录入!$M$12="试卷",$A88&lt;&gt;"",AO$6&lt;&gt;""),成绩录入!CM92,"")</f>
        <v/>
      </c>
      <c r="AP88" s="80" t="str">
        <f>IF(AND(初始录入!$M$12="试卷",$A88&lt;&gt;"",AP$6&lt;&gt;""),成绩录入!CN92,"")</f>
        <v/>
      </c>
      <c r="AQ88" s="80" t="str">
        <f>IF(AND(初始录入!$M$12="试卷",$A88&lt;&gt;"",AQ$6&lt;&gt;""),成绩录入!CO92,"")</f>
        <v/>
      </c>
      <c r="AR88" s="80" t="str">
        <f>IF(AND(初始录入!$M$12="试卷",$A88&lt;&gt;"",AR$6&lt;&gt;""),成绩录入!CP92,"")</f>
        <v/>
      </c>
      <c r="AS88" s="80" t="str">
        <f>IF(AND(初始录入!$M$12="试卷",$A88&lt;&gt;"",AS$6&lt;&gt;""),成绩录入!CQ92,"")</f>
        <v/>
      </c>
      <c r="AT88" s="80" t="str">
        <f>IF(AND(初始录入!$M$12="试卷",$A88&lt;&gt;"",AT$6&lt;&gt;""),成绩录入!CR92,"")</f>
        <v/>
      </c>
      <c r="AU88" s="80" t="str">
        <f>IF(AND(初始录入!$M$12="试卷",$A88&lt;&gt;"",AU$6&lt;&gt;""),成绩录入!CS92,"")</f>
        <v/>
      </c>
      <c r="AV88" s="80" t="str">
        <f>IF(AND(初始录入!$M$12="试卷",$A88&lt;&gt;"",AV$6&lt;&gt;""),成绩录入!CT92,"")</f>
        <v/>
      </c>
      <c r="AW88" s="80" t="str">
        <f>IF(AND(初始录入!$M$12="试卷",$A88&lt;&gt;"",AW$6&lt;&gt;""),成绩录入!CU92,"")</f>
        <v/>
      </c>
      <c r="AX88" s="80" t="str">
        <f>IF(AND(初始录入!$M$12="试卷",$A88&lt;&gt;"",AX$6&lt;&gt;""),成绩录入!CV92,"")</f>
        <v/>
      </c>
      <c r="AY88" s="80" t="str">
        <f>IF(AND(初始录入!$M$12="试卷",$A88&lt;&gt;"",AY$6&lt;&gt;""),成绩录入!CW92,"")</f>
        <v/>
      </c>
      <c r="AZ88" s="80" t="str">
        <f>IF(AND(初始录入!$M$12="试卷",$A88&lt;&gt;"",AZ$6&lt;&gt;""),成绩录入!CX92,"")</f>
        <v/>
      </c>
      <c r="BA88" s="80" t="str">
        <f>IF(AND(初始录入!$M$12="试卷",$A88&lt;&gt;"",BA$6&lt;&gt;""),成绩录入!CY92,"")</f>
        <v/>
      </c>
      <c r="BB88" s="80" t="str">
        <f>IF(AND(初始录入!$M$12="试卷",$A88&lt;&gt;"",BB$6&lt;&gt;""),成绩录入!CZ92,"")</f>
        <v/>
      </c>
      <c r="BC88" s="80" t="str">
        <f>IF(AND(初始录入!$M$12="试卷",$A88&lt;&gt;"",BC$6&lt;&gt;""),成绩录入!DA92,"")</f>
        <v/>
      </c>
      <c r="BD88" s="80" t="str">
        <f>IF(AND(初始录入!$M$12="试卷",$A88&lt;&gt;"",BD$6&lt;&gt;""),成绩录入!DB92,"")</f>
        <v/>
      </c>
      <c r="BE88" s="80" t="str">
        <f>IF(AND(初始录入!$M$12="试卷",$A88&lt;&gt;"",BE$6&lt;&gt;""),成绩录入!DC92,"")</f>
        <v/>
      </c>
      <c r="BF88" s="80" t="str">
        <f>IF(AND(初始录入!$M$12="试卷",$A88&lt;&gt;"",BF$6&lt;&gt;""),成绩录入!DD92,"")</f>
        <v/>
      </c>
      <c r="BG88" s="80" t="str">
        <f>IF(AND(初始录入!$M$12="试卷",$A88&lt;&gt;"",BG$6&lt;&gt;""),成绩录入!DE92,"")</f>
        <v/>
      </c>
      <c r="BH88" s="80" t="str">
        <f>IF(AND(初始录入!$M$12="试卷",$A88&lt;&gt;"",BH$6&lt;&gt;""),成绩录入!DF92,"")</f>
        <v/>
      </c>
      <c r="BI88" s="80" t="str">
        <f>IF(AND(初始录入!$M$12="试卷",$A88&lt;&gt;"",BI$6&lt;&gt;""),成绩录入!DG92,"")</f>
        <v/>
      </c>
      <c r="BJ88" s="80" t="str">
        <f>IF(AND(初始录入!$M$12="试卷",$A88&lt;&gt;"",BJ$6&lt;&gt;""),成绩录入!DH92,"")</f>
        <v/>
      </c>
      <c r="BK88" s="80" t="str">
        <f>IF(AND(初始录入!$M$12="试卷",$A88&lt;&gt;"",BK$6&lt;&gt;""),成绩录入!DI92,"")</f>
        <v/>
      </c>
      <c r="BL88" s="80" t="str">
        <f>IF(AND(初始录入!$M$12="试卷",$A88&lt;&gt;"",BL$6&lt;&gt;""),成绩录入!DJ92,"")</f>
        <v/>
      </c>
      <c r="BM88" s="80" t="str">
        <f>IF(AND(初始录入!$M$12="试卷",$A88&lt;&gt;"",BM$6&lt;&gt;""),成绩录入!DK92,"")</f>
        <v/>
      </c>
      <c r="BN88" s="80" t="str">
        <f>IF(AND(初始录入!$M$12="试卷",$A88&lt;&gt;"",BN$6&lt;&gt;""),成绩录入!DL92,"")</f>
        <v/>
      </c>
      <c r="BO88" s="80" t="str">
        <f>IF(AND(初始录入!$M$12="试卷",$A88&lt;&gt;"",BO$6&lt;&gt;""),成绩录入!DM92,"")</f>
        <v/>
      </c>
      <c r="BP88" s="80" t="str">
        <f>IF(AND(初始录入!$M$12="试卷",$A88&lt;&gt;"",BP$6&lt;&gt;""),成绩录入!DN92,"")</f>
        <v/>
      </c>
      <c r="BQ88" s="80" t="str">
        <f>IF(AND(初始录入!$M$12="试卷",$A88&lt;&gt;"",BQ$6&lt;&gt;""),成绩录入!DO92,"")</f>
        <v/>
      </c>
      <c r="BR88" s="80" t="str">
        <f>IF(AND(初始录入!$M$12="试卷",$A88&lt;&gt;"",BR$6&lt;&gt;""),成绩录入!DP92,"")</f>
        <v/>
      </c>
      <c r="BS88" s="80" t="str">
        <f>IF(AND(初始录入!$M$12="试卷",$A88&lt;&gt;"",BS$6&lt;&gt;""),成绩录入!DQ92,"")</f>
        <v/>
      </c>
      <c r="BT88" s="80" t="str">
        <f>IF(AND(初始录入!$M$12="试卷",$A88&lt;&gt;"",BT$6&lt;&gt;""),成绩录入!DR92,"")</f>
        <v/>
      </c>
      <c r="BU88" s="80" t="str">
        <f>IF(AND(初始录入!$M$12="试卷",$A88&lt;&gt;"",BU$6&lt;&gt;""),成绩录入!DS92,"")</f>
        <v/>
      </c>
      <c r="BV88" s="80" t="str">
        <f>IF(AND(初始录入!$M$12="试卷",$A88&lt;&gt;"",BV$6&lt;&gt;""),成绩录入!DT92,"")</f>
        <v/>
      </c>
      <c r="BW88" s="80" t="str">
        <f>IF(AND(初始录入!$M$12="试卷",$A88&lt;&gt;"",BW$6&lt;&gt;""),成绩录入!DU92,"")</f>
        <v/>
      </c>
      <c r="BX88" s="80" t="str">
        <f>IF(AND(初始录入!$M$12="试卷",$A88&lt;&gt;"",BX$6&lt;&gt;""),成绩录入!DV92,"")</f>
        <v/>
      </c>
      <c r="BY88" s="80" t="str">
        <f>IF(AND(初始录入!$M$12="试卷",$A88&lt;&gt;"",BY$6&lt;&gt;""),成绩录入!DW92,"")</f>
        <v/>
      </c>
      <c r="BZ88" s="80" t="str">
        <f>IF(AND(初始录入!$M$12="试卷",$A88&lt;&gt;"",BZ$6&lt;&gt;""),成绩录入!DX92,"")</f>
        <v/>
      </c>
      <c r="CA88" s="80" t="str">
        <f>IF(AND(初始录入!$M$12="试卷",$A88&lt;&gt;"",CA$6&lt;&gt;""),成绩录入!DY92,"")</f>
        <v/>
      </c>
      <c r="CB88" s="80" t="str">
        <f>IF(AND(初始录入!$M$12="试卷",$A88&lt;&gt;"",CB$6&lt;&gt;""),成绩录入!DZ92,"")</f>
        <v/>
      </c>
      <c r="CC88" s="80" t="str">
        <f>IF(AND(初始录入!$M$12="试卷",$A88&lt;&gt;"",CC$6&lt;&gt;""),成绩录入!EA92,"")</f>
        <v/>
      </c>
      <c r="CD88" s="80" t="str">
        <f>IF(AND(初始录入!$M$12="试卷",$A88&lt;&gt;"",CD$6&lt;&gt;""),成绩录入!EB92,"")</f>
        <v/>
      </c>
      <c r="CE88" s="80" t="str">
        <f>IF(AND(初始录入!$M$12="试卷",$A88&lt;&gt;"",CE$6&lt;&gt;""),成绩录入!EC92,"")</f>
        <v/>
      </c>
      <c r="CF88" s="80" t="str">
        <f>IF(AND(初始录入!$M$12="试卷",$A88&lt;&gt;"",CF$6&lt;&gt;""),成绩录入!ED92,"")</f>
        <v/>
      </c>
      <c r="CG88" s="80" t="str">
        <f>IF(AND(初始录入!$M$12="试卷",$A88&lt;&gt;"",CG$6&lt;&gt;""),成绩录入!EE92,"")</f>
        <v/>
      </c>
      <c r="CH88" s="80" t="str">
        <f>IF(AND(初始录入!$M$12="试卷",$A88&lt;&gt;"",CH$6&lt;&gt;""),成绩录入!EF92,"")</f>
        <v/>
      </c>
      <c r="CI88" s="80" t="str">
        <f>IF(AND(初始录入!$M$12="试卷",$A88&lt;&gt;"",CI$6&lt;&gt;""),成绩录入!EG92,"")</f>
        <v/>
      </c>
      <c r="CJ88" s="80" t="str">
        <f>IF(AND(初始录入!$M$12="试卷",$A88&lt;&gt;"",CJ$6&lt;&gt;""),成绩录入!EH92,"")</f>
        <v/>
      </c>
      <c r="CK88" s="80" t="str">
        <f>IF(AND(初始录入!$M$12="试卷",$A88&lt;&gt;"",CK$6&lt;&gt;""),成绩录入!EI92,"")</f>
        <v/>
      </c>
      <c r="CL88" s="80" t="str">
        <f>IF(AND(初始录入!$M$12="试卷",$A88&lt;&gt;"",CL$6&lt;&gt;""),成绩录入!EJ92,"")</f>
        <v/>
      </c>
      <c r="CM88" s="80" t="str">
        <f>IF(AND(初始录入!$M$12="试卷",$A88&lt;&gt;"",CM$6&lt;&gt;""),成绩录入!EK92,"")</f>
        <v/>
      </c>
      <c r="CN88" s="80" t="str">
        <f>IF(AND(初始录入!$M$12="试卷",$A88&lt;&gt;"",CN$6&lt;&gt;""),成绩录入!EL92,"")</f>
        <v/>
      </c>
      <c r="CO88" s="80" t="str">
        <f>IF(AND(初始录入!$M$12="试卷",$A88&lt;&gt;"",CO$6&lt;&gt;""),成绩录入!EM92,"")</f>
        <v/>
      </c>
      <c r="CP88" s="80" t="str">
        <f>IF(AND(初始录入!$M$12="试卷",$A88&lt;&gt;"",CP$6&lt;&gt;""),成绩录入!EN92,"")</f>
        <v/>
      </c>
      <c r="CQ88" s="80" t="str">
        <f>IF(AND(初始录入!$M$12="试卷",$A88&lt;&gt;"",CQ$6&lt;&gt;""),成绩录入!EO92,"")</f>
        <v/>
      </c>
      <c r="CR88" s="80" t="str">
        <f>IF(AND(初始录入!$M$12="试卷",$A88&lt;&gt;"",CR$6&lt;&gt;""),成绩录入!EP92,"")</f>
        <v/>
      </c>
      <c r="CS88" s="80" t="str">
        <f>IF(AND(初始录入!$M$12="试卷",$A88&lt;&gt;"",CS$6&lt;&gt;""),成绩录入!EQ92,"")</f>
        <v/>
      </c>
      <c r="CT88" s="80" t="str">
        <f>IF(AND(初始录入!$M$12="试卷",$A88&lt;&gt;"",CT$6&lt;&gt;""),成绩录入!ER92,"")</f>
        <v/>
      </c>
      <c r="CU88" s="80" t="str">
        <f>IF(AND(初始录入!$M$12="试卷",$A88&lt;&gt;"",CU$6&lt;&gt;""),成绩录入!ES92,"")</f>
        <v/>
      </c>
      <c r="CV88" s="80" t="str">
        <f>IF(AND(初始录入!$M$12="试卷",$A88&lt;&gt;"",CV$6&lt;&gt;""),成绩录入!ET92,"")</f>
        <v/>
      </c>
      <c r="CW88" s="80" t="str">
        <f>IF(AND(初始录入!$M$12="试卷",$A88&lt;&gt;"",CW$6&lt;&gt;""),成绩录入!EU92,"")</f>
        <v/>
      </c>
      <c r="CX88" s="80" t="str">
        <f>IF(AND(初始录入!$M$12="试卷",$A88&lt;&gt;"",CX$6&lt;&gt;""),成绩录入!EV92,"")</f>
        <v/>
      </c>
      <c r="CY88" s="80" t="str">
        <f>IF(AND(初始录入!$M$12="试卷",$A88&lt;&gt;"",CY$6&lt;&gt;""),成绩录入!EW92,"")</f>
        <v/>
      </c>
      <c r="CZ88" s="80" t="str">
        <f>IF(AND(初始录入!$M$12="试卷",$A88&lt;&gt;"",CZ$6&lt;&gt;""),成绩录入!EX92,"")</f>
        <v/>
      </c>
    </row>
    <row r="89" ht="24.95" customHeight="1" spans="1:104">
      <c r="A89" s="80" t="str">
        <f>IF(初始录入!$M$12="试卷",初始录入!A95,"")</f>
        <v/>
      </c>
      <c r="B89" s="80" t="str">
        <f>IF(AND(初始录入!$M$12="试卷",$A89&lt;&gt;""),初始录入!B95,"")</f>
        <v/>
      </c>
      <c r="C89" s="80" t="str">
        <f>IF(AND(初始录入!$M$12="试卷",$A89&lt;&gt;""),初始录入!C95,"")</f>
        <v/>
      </c>
      <c r="D89" s="80" t="str">
        <f t="shared" si="1"/>
        <v/>
      </c>
      <c r="E89" s="80" t="str">
        <f>IF(AND(初始录入!$M$12="试卷",$A89&lt;&gt;"",E$6&lt;&gt;""),成绩录入!BC93,"")</f>
        <v/>
      </c>
      <c r="F89" s="80" t="str">
        <f>IF(AND(初始录入!$M$12="试卷",$A89&lt;&gt;"",F$6&lt;&gt;""),成绩录入!BD93,"")</f>
        <v/>
      </c>
      <c r="G89" s="80" t="str">
        <f>IF(AND(初始录入!$M$12="试卷",$A89&lt;&gt;"",G$6&lt;&gt;""),成绩录入!BE93,"")</f>
        <v/>
      </c>
      <c r="H89" s="80" t="str">
        <f>IF(AND(初始录入!$M$12="试卷",$A89&lt;&gt;"",H$6&lt;&gt;""),成绩录入!BF93,"")</f>
        <v/>
      </c>
      <c r="I89" s="80" t="str">
        <f>IF(AND(初始录入!$M$12="试卷",$A89&lt;&gt;"",I$6&lt;&gt;""),成绩录入!BG93,"")</f>
        <v/>
      </c>
      <c r="J89" s="80" t="str">
        <f>IF(AND(初始录入!$M$12="试卷",$A89&lt;&gt;"",J$6&lt;&gt;""),成绩录入!BH93,"")</f>
        <v/>
      </c>
      <c r="K89" s="80" t="str">
        <f>IF(AND(初始录入!$M$12="试卷",$A89&lt;&gt;"",K$6&lt;&gt;""),成绩录入!BI93,"")</f>
        <v/>
      </c>
      <c r="L89" s="80" t="str">
        <f>IF(AND(初始录入!$M$12="试卷",$A89&lt;&gt;"",L$6&lt;&gt;""),成绩录入!BJ93,"")</f>
        <v/>
      </c>
      <c r="M89" s="80" t="str">
        <f>IF(AND(初始录入!$M$12="试卷",$A89&lt;&gt;"",M$6&lt;&gt;""),成绩录入!BK93,"")</f>
        <v/>
      </c>
      <c r="N89" s="80" t="str">
        <f>IF(AND(初始录入!$M$12="试卷",$A89&lt;&gt;"",N$6&lt;&gt;""),成绩录入!BL93,"")</f>
        <v/>
      </c>
      <c r="O89" s="80" t="str">
        <f>IF(AND(初始录入!$M$12="试卷",$A89&lt;&gt;"",O$6&lt;&gt;""),成绩录入!BM93,"")</f>
        <v/>
      </c>
      <c r="P89" s="80" t="str">
        <f>IF(AND(初始录入!$M$12="试卷",$A89&lt;&gt;"",P$6&lt;&gt;""),成绩录入!BN93,"")</f>
        <v/>
      </c>
      <c r="Q89" s="80" t="str">
        <f>IF(AND(初始录入!$M$12="试卷",$A89&lt;&gt;"",Q$6&lt;&gt;""),成绩录入!BO93,"")</f>
        <v/>
      </c>
      <c r="R89" s="80" t="str">
        <f>IF(AND(初始录入!$M$12="试卷",$A89&lt;&gt;"",R$6&lt;&gt;""),成绩录入!BP93,"")</f>
        <v/>
      </c>
      <c r="S89" s="80" t="str">
        <f>IF(AND(初始录入!$M$12="试卷",$A89&lt;&gt;"",S$6&lt;&gt;""),成绩录入!BQ93,"")</f>
        <v/>
      </c>
      <c r="T89" s="80" t="str">
        <f>IF(AND(初始录入!$M$12="试卷",$A89&lt;&gt;"",T$6&lt;&gt;""),成绩录入!BR93,"")</f>
        <v/>
      </c>
      <c r="U89" s="80" t="str">
        <f>IF(AND(初始录入!$M$12="试卷",$A89&lt;&gt;"",U$6&lt;&gt;""),成绩录入!BS93,"")</f>
        <v/>
      </c>
      <c r="V89" s="80" t="str">
        <f>IF(AND(初始录入!$M$12="试卷",$A89&lt;&gt;"",V$6&lt;&gt;""),成绩录入!BT93,"")</f>
        <v/>
      </c>
      <c r="W89" s="80" t="str">
        <f>IF(AND(初始录入!$M$12="试卷",$A89&lt;&gt;"",W$6&lt;&gt;""),成绩录入!BU93,"")</f>
        <v/>
      </c>
      <c r="X89" s="80" t="str">
        <f>IF(AND(初始录入!$M$12="试卷",$A89&lt;&gt;"",X$6&lt;&gt;""),成绩录入!BV93,"")</f>
        <v/>
      </c>
      <c r="Y89" s="80" t="str">
        <f>IF(AND(初始录入!$M$12="试卷",$A89&lt;&gt;"",Y$6&lt;&gt;""),成绩录入!BW93,"")</f>
        <v/>
      </c>
      <c r="Z89" s="80" t="str">
        <f>IF(AND(初始录入!$M$12="试卷",$A89&lt;&gt;"",Z$6&lt;&gt;""),成绩录入!BX93,"")</f>
        <v/>
      </c>
      <c r="AA89" s="80" t="str">
        <f>IF(AND(初始录入!$M$12="试卷",$A89&lt;&gt;"",AA$6&lt;&gt;""),成绩录入!BY93,"")</f>
        <v/>
      </c>
      <c r="AB89" s="80" t="str">
        <f>IF(AND(初始录入!$M$12="试卷",$A89&lt;&gt;"",AB$6&lt;&gt;""),成绩录入!BZ93,"")</f>
        <v/>
      </c>
      <c r="AC89" s="80" t="str">
        <f>IF(AND(初始录入!$M$12="试卷",$A89&lt;&gt;"",AC$6&lt;&gt;""),成绩录入!CA93,"")</f>
        <v/>
      </c>
      <c r="AD89" s="80" t="str">
        <f>IF(AND(初始录入!$M$12="试卷",$A89&lt;&gt;"",AD$6&lt;&gt;""),成绩录入!CB93,"")</f>
        <v/>
      </c>
      <c r="AE89" s="80" t="str">
        <f>IF(AND(初始录入!$M$12="试卷",$A89&lt;&gt;"",AE$6&lt;&gt;""),成绩录入!CC93,"")</f>
        <v/>
      </c>
      <c r="AF89" s="80" t="str">
        <f>IF(AND(初始录入!$M$12="试卷",$A89&lt;&gt;"",AF$6&lt;&gt;""),成绩录入!CD93,"")</f>
        <v/>
      </c>
      <c r="AG89" s="80" t="str">
        <f>IF(AND(初始录入!$M$12="试卷",$A89&lt;&gt;"",AG$6&lt;&gt;""),成绩录入!CE93,"")</f>
        <v/>
      </c>
      <c r="AH89" s="80" t="str">
        <f>IF(AND(初始录入!$M$12="试卷",$A89&lt;&gt;"",AH$6&lt;&gt;""),成绩录入!CF93,"")</f>
        <v/>
      </c>
      <c r="AI89" s="80" t="str">
        <f>IF(AND(初始录入!$M$12="试卷",$A89&lt;&gt;"",AI$6&lt;&gt;""),成绩录入!CG93,"")</f>
        <v/>
      </c>
      <c r="AJ89" s="80" t="str">
        <f>IF(AND(初始录入!$M$12="试卷",$A89&lt;&gt;"",AJ$6&lt;&gt;""),成绩录入!CH93,"")</f>
        <v/>
      </c>
      <c r="AK89" s="80" t="str">
        <f>IF(AND(初始录入!$M$12="试卷",$A89&lt;&gt;"",AK$6&lt;&gt;""),成绩录入!CI93,"")</f>
        <v/>
      </c>
      <c r="AL89" s="80" t="str">
        <f>IF(AND(初始录入!$M$12="试卷",$A89&lt;&gt;"",AL$6&lt;&gt;""),成绩录入!CJ93,"")</f>
        <v/>
      </c>
      <c r="AM89" s="80" t="str">
        <f>IF(AND(初始录入!$M$12="试卷",$A89&lt;&gt;"",AM$6&lt;&gt;""),成绩录入!CK93,"")</f>
        <v/>
      </c>
      <c r="AN89" s="80" t="str">
        <f>IF(AND(初始录入!$M$12="试卷",$A89&lt;&gt;"",AN$6&lt;&gt;""),成绩录入!CL93,"")</f>
        <v/>
      </c>
      <c r="AO89" s="80" t="str">
        <f>IF(AND(初始录入!$M$12="试卷",$A89&lt;&gt;"",AO$6&lt;&gt;""),成绩录入!CM93,"")</f>
        <v/>
      </c>
      <c r="AP89" s="80" t="str">
        <f>IF(AND(初始录入!$M$12="试卷",$A89&lt;&gt;"",AP$6&lt;&gt;""),成绩录入!CN93,"")</f>
        <v/>
      </c>
      <c r="AQ89" s="80" t="str">
        <f>IF(AND(初始录入!$M$12="试卷",$A89&lt;&gt;"",AQ$6&lt;&gt;""),成绩录入!CO93,"")</f>
        <v/>
      </c>
      <c r="AR89" s="80" t="str">
        <f>IF(AND(初始录入!$M$12="试卷",$A89&lt;&gt;"",AR$6&lt;&gt;""),成绩录入!CP93,"")</f>
        <v/>
      </c>
      <c r="AS89" s="80" t="str">
        <f>IF(AND(初始录入!$M$12="试卷",$A89&lt;&gt;"",AS$6&lt;&gt;""),成绩录入!CQ93,"")</f>
        <v/>
      </c>
      <c r="AT89" s="80" t="str">
        <f>IF(AND(初始录入!$M$12="试卷",$A89&lt;&gt;"",AT$6&lt;&gt;""),成绩录入!CR93,"")</f>
        <v/>
      </c>
      <c r="AU89" s="80" t="str">
        <f>IF(AND(初始录入!$M$12="试卷",$A89&lt;&gt;"",AU$6&lt;&gt;""),成绩录入!CS93,"")</f>
        <v/>
      </c>
      <c r="AV89" s="80" t="str">
        <f>IF(AND(初始录入!$M$12="试卷",$A89&lt;&gt;"",AV$6&lt;&gt;""),成绩录入!CT93,"")</f>
        <v/>
      </c>
      <c r="AW89" s="80" t="str">
        <f>IF(AND(初始录入!$M$12="试卷",$A89&lt;&gt;"",AW$6&lt;&gt;""),成绩录入!CU93,"")</f>
        <v/>
      </c>
      <c r="AX89" s="80" t="str">
        <f>IF(AND(初始录入!$M$12="试卷",$A89&lt;&gt;"",AX$6&lt;&gt;""),成绩录入!CV93,"")</f>
        <v/>
      </c>
      <c r="AY89" s="80" t="str">
        <f>IF(AND(初始录入!$M$12="试卷",$A89&lt;&gt;"",AY$6&lt;&gt;""),成绩录入!CW93,"")</f>
        <v/>
      </c>
      <c r="AZ89" s="80" t="str">
        <f>IF(AND(初始录入!$M$12="试卷",$A89&lt;&gt;"",AZ$6&lt;&gt;""),成绩录入!CX93,"")</f>
        <v/>
      </c>
      <c r="BA89" s="80" t="str">
        <f>IF(AND(初始录入!$M$12="试卷",$A89&lt;&gt;"",BA$6&lt;&gt;""),成绩录入!CY93,"")</f>
        <v/>
      </c>
      <c r="BB89" s="80" t="str">
        <f>IF(AND(初始录入!$M$12="试卷",$A89&lt;&gt;"",BB$6&lt;&gt;""),成绩录入!CZ93,"")</f>
        <v/>
      </c>
      <c r="BC89" s="80" t="str">
        <f>IF(AND(初始录入!$M$12="试卷",$A89&lt;&gt;"",BC$6&lt;&gt;""),成绩录入!DA93,"")</f>
        <v/>
      </c>
      <c r="BD89" s="80" t="str">
        <f>IF(AND(初始录入!$M$12="试卷",$A89&lt;&gt;"",BD$6&lt;&gt;""),成绩录入!DB93,"")</f>
        <v/>
      </c>
      <c r="BE89" s="80" t="str">
        <f>IF(AND(初始录入!$M$12="试卷",$A89&lt;&gt;"",BE$6&lt;&gt;""),成绩录入!DC93,"")</f>
        <v/>
      </c>
      <c r="BF89" s="80" t="str">
        <f>IF(AND(初始录入!$M$12="试卷",$A89&lt;&gt;"",BF$6&lt;&gt;""),成绩录入!DD93,"")</f>
        <v/>
      </c>
      <c r="BG89" s="80" t="str">
        <f>IF(AND(初始录入!$M$12="试卷",$A89&lt;&gt;"",BG$6&lt;&gt;""),成绩录入!DE93,"")</f>
        <v/>
      </c>
      <c r="BH89" s="80" t="str">
        <f>IF(AND(初始录入!$M$12="试卷",$A89&lt;&gt;"",BH$6&lt;&gt;""),成绩录入!DF93,"")</f>
        <v/>
      </c>
      <c r="BI89" s="80" t="str">
        <f>IF(AND(初始录入!$M$12="试卷",$A89&lt;&gt;"",BI$6&lt;&gt;""),成绩录入!DG93,"")</f>
        <v/>
      </c>
      <c r="BJ89" s="80" t="str">
        <f>IF(AND(初始录入!$M$12="试卷",$A89&lt;&gt;"",BJ$6&lt;&gt;""),成绩录入!DH93,"")</f>
        <v/>
      </c>
      <c r="BK89" s="80" t="str">
        <f>IF(AND(初始录入!$M$12="试卷",$A89&lt;&gt;"",BK$6&lt;&gt;""),成绩录入!DI93,"")</f>
        <v/>
      </c>
      <c r="BL89" s="80" t="str">
        <f>IF(AND(初始录入!$M$12="试卷",$A89&lt;&gt;"",BL$6&lt;&gt;""),成绩录入!DJ93,"")</f>
        <v/>
      </c>
      <c r="BM89" s="80" t="str">
        <f>IF(AND(初始录入!$M$12="试卷",$A89&lt;&gt;"",BM$6&lt;&gt;""),成绩录入!DK93,"")</f>
        <v/>
      </c>
      <c r="BN89" s="80" t="str">
        <f>IF(AND(初始录入!$M$12="试卷",$A89&lt;&gt;"",BN$6&lt;&gt;""),成绩录入!DL93,"")</f>
        <v/>
      </c>
      <c r="BO89" s="80" t="str">
        <f>IF(AND(初始录入!$M$12="试卷",$A89&lt;&gt;"",BO$6&lt;&gt;""),成绩录入!DM93,"")</f>
        <v/>
      </c>
      <c r="BP89" s="80" t="str">
        <f>IF(AND(初始录入!$M$12="试卷",$A89&lt;&gt;"",BP$6&lt;&gt;""),成绩录入!DN93,"")</f>
        <v/>
      </c>
      <c r="BQ89" s="80" t="str">
        <f>IF(AND(初始录入!$M$12="试卷",$A89&lt;&gt;"",BQ$6&lt;&gt;""),成绩录入!DO93,"")</f>
        <v/>
      </c>
      <c r="BR89" s="80" t="str">
        <f>IF(AND(初始录入!$M$12="试卷",$A89&lt;&gt;"",BR$6&lt;&gt;""),成绩录入!DP93,"")</f>
        <v/>
      </c>
      <c r="BS89" s="80" t="str">
        <f>IF(AND(初始录入!$M$12="试卷",$A89&lt;&gt;"",BS$6&lt;&gt;""),成绩录入!DQ93,"")</f>
        <v/>
      </c>
      <c r="BT89" s="80" t="str">
        <f>IF(AND(初始录入!$M$12="试卷",$A89&lt;&gt;"",BT$6&lt;&gt;""),成绩录入!DR93,"")</f>
        <v/>
      </c>
      <c r="BU89" s="80" t="str">
        <f>IF(AND(初始录入!$M$12="试卷",$A89&lt;&gt;"",BU$6&lt;&gt;""),成绩录入!DS93,"")</f>
        <v/>
      </c>
      <c r="BV89" s="80" t="str">
        <f>IF(AND(初始录入!$M$12="试卷",$A89&lt;&gt;"",BV$6&lt;&gt;""),成绩录入!DT93,"")</f>
        <v/>
      </c>
      <c r="BW89" s="80" t="str">
        <f>IF(AND(初始录入!$M$12="试卷",$A89&lt;&gt;"",BW$6&lt;&gt;""),成绩录入!DU93,"")</f>
        <v/>
      </c>
      <c r="BX89" s="80" t="str">
        <f>IF(AND(初始录入!$M$12="试卷",$A89&lt;&gt;"",BX$6&lt;&gt;""),成绩录入!DV93,"")</f>
        <v/>
      </c>
      <c r="BY89" s="80" t="str">
        <f>IF(AND(初始录入!$M$12="试卷",$A89&lt;&gt;"",BY$6&lt;&gt;""),成绩录入!DW93,"")</f>
        <v/>
      </c>
      <c r="BZ89" s="80" t="str">
        <f>IF(AND(初始录入!$M$12="试卷",$A89&lt;&gt;"",BZ$6&lt;&gt;""),成绩录入!DX93,"")</f>
        <v/>
      </c>
      <c r="CA89" s="80" t="str">
        <f>IF(AND(初始录入!$M$12="试卷",$A89&lt;&gt;"",CA$6&lt;&gt;""),成绩录入!DY93,"")</f>
        <v/>
      </c>
      <c r="CB89" s="80" t="str">
        <f>IF(AND(初始录入!$M$12="试卷",$A89&lt;&gt;"",CB$6&lt;&gt;""),成绩录入!DZ93,"")</f>
        <v/>
      </c>
      <c r="CC89" s="80" t="str">
        <f>IF(AND(初始录入!$M$12="试卷",$A89&lt;&gt;"",CC$6&lt;&gt;""),成绩录入!EA93,"")</f>
        <v/>
      </c>
      <c r="CD89" s="80" t="str">
        <f>IF(AND(初始录入!$M$12="试卷",$A89&lt;&gt;"",CD$6&lt;&gt;""),成绩录入!EB93,"")</f>
        <v/>
      </c>
      <c r="CE89" s="80" t="str">
        <f>IF(AND(初始录入!$M$12="试卷",$A89&lt;&gt;"",CE$6&lt;&gt;""),成绩录入!EC93,"")</f>
        <v/>
      </c>
      <c r="CF89" s="80" t="str">
        <f>IF(AND(初始录入!$M$12="试卷",$A89&lt;&gt;"",CF$6&lt;&gt;""),成绩录入!ED93,"")</f>
        <v/>
      </c>
      <c r="CG89" s="80" t="str">
        <f>IF(AND(初始录入!$M$12="试卷",$A89&lt;&gt;"",CG$6&lt;&gt;""),成绩录入!EE93,"")</f>
        <v/>
      </c>
      <c r="CH89" s="80" t="str">
        <f>IF(AND(初始录入!$M$12="试卷",$A89&lt;&gt;"",CH$6&lt;&gt;""),成绩录入!EF93,"")</f>
        <v/>
      </c>
      <c r="CI89" s="80" t="str">
        <f>IF(AND(初始录入!$M$12="试卷",$A89&lt;&gt;"",CI$6&lt;&gt;""),成绩录入!EG93,"")</f>
        <v/>
      </c>
      <c r="CJ89" s="80" t="str">
        <f>IF(AND(初始录入!$M$12="试卷",$A89&lt;&gt;"",CJ$6&lt;&gt;""),成绩录入!EH93,"")</f>
        <v/>
      </c>
      <c r="CK89" s="80" t="str">
        <f>IF(AND(初始录入!$M$12="试卷",$A89&lt;&gt;"",CK$6&lt;&gt;""),成绩录入!EI93,"")</f>
        <v/>
      </c>
      <c r="CL89" s="80" t="str">
        <f>IF(AND(初始录入!$M$12="试卷",$A89&lt;&gt;"",CL$6&lt;&gt;""),成绩录入!EJ93,"")</f>
        <v/>
      </c>
      <c r="CM89" s="80" t="str">
        <f>IF(AND(初始录入!$M$12="试卷",$A89&lt;&gt;"",CM$6&lt;&gt;""),成绩录入!EK93,"")</f>
        <v/>
      </c>
      <c r="CN89" s="80" t="str">
        <f>IF(AND(初始录入!$M$12="试卷",$A89&lt;&gt;"",CN$6&lt;&gt;""),成绩录入!EL93,"")</f>
        <v/>
      </c>
      <c r="CO89" s="80" t="str">
        <f>IF(AND(初始录入!$M$12="试卷",$A89&lt;&gt;"",CO$6&lt;&gt;""),成绩录入!EM93,"")</f>
        <v/>
      </c>
      <c r="CP89" s="80" t="str">
        <f>IF(AND(初始录入!$M$12="试卷",$A89&lt;&gt;"",CP$6&lt;&gt;""),成绩录入!EN93,"")</f>
        <v/>
      </c>
      <c r="CQ89" s="80" t="str">
        <f>IF(AND(初始录入!$M$12="试卷",$A89&lt;&gt;"",CQ$6&lt;&gt;""),成绩录入!EO93,"")</f>
        <v/>
      </c>
      <c r="CR89" s="80" t="str">
        <f>IF(AND(初始录入!$M$12="试卷",$A89&lt;&gt;"",CR$6&lt;&gt;""),成绩录入!EP93,"")</f>
        <v/>
      </c>
      <c r="CS89" s="80" t="str">
        <f>IF(AND(初始录入!$M$12="试卷",$A89&lt;&gt;"",CS$6&lt;&gt;""),成绩录入!EQ93,"")</f>
        <v/>
      </c>
      <c r="CT89" s="80" t="str">
        <f>IF(AND(初始录入!$M$12="试卷",$A89&lt;&gt;"",CT$6&lt;&gt;""),成绩录入!ER93,"")</f>
        <v/>
      </c>
      <c r="CU89" s="80" t="str">
        <f>IF(AND(初始录入!$M$12="试卷",$A89&lt;&gt;"",CU$6&lt;&gt;""),成绩录入!ES93,"")</f>
        <v/>
      </c>
      <c r="CV89" s="80" t="str">
        <f>IF(AND(初始录入!$M$12="试卷",$A89&lt;&gt;"",CV$6&lt;&gt;""),成绩录入!ET93,"")</f>
        <v/>
      </c>
      <c r="CW89" s="80" t="str">
        <f>IF(AND(初始录入!$M$12="试卷",$A89&lt;&gt;"",CW$6&lt;&gt;""),成绩录入!EU93,"")</f>
        <v/>
      </c>
      <c r="CX89" s="80" t="str">
        <f>IF(AND(初始录入!$M$12="试卷",$A89&lt;&gt;"",CX$6&lt;&gt;""),成绩录入!EV93,"")</f>
        <v/>
      </c>
      <c r="CY89" s="80" t="str">
        <f>IF(AND(初始录入!$M$12="试卷",$A89&lt;&gt;"",CY$6&lt;&gt;""),成绩录入!EW93,"")</f>
        <v/>
      </c>
      <c r="CZ89" s="80" t="str">
        <f>IF(AND(初始录入!$M$12="试卷",$A89&lt;&gt;"",CZ$6&lt;&gt;""),成绩录入!EX93,"")</f>
        <v/>
      </c>
    </row>
    <row r="90" ht="24.95" customHeight="1" spans="1:104">
      <c r="A90" s="80" t="str">
        <f>IF(初始录入!$M$12="试卷",初始录入!A96,"")</f>
        <v/>
      </c>
      <c r="B90" s="80" t="str">
        <f>IF(AND(初始录入!$M$12="试卷",$A90&lt;&gt;""),初始录入!B96,"")</f>
        <v/>
      </c>
      <c r="C90" s="80" t="str">
        <f>IF(AND(初始录入!$M$12="试卷",$A90&lt;&gt;""),初始录入!C96,"")</f>
        <v/>
      </c>
      <c r="D90" s="80" t="str">
        <f t="shared" si="1"/>
        <v/>
      </c>
      <c r="E90" s="80" t="str">
        <f>IF(AND(初始录入!$M$12="试卷",$A90&lt;&gt;"",E$6&lt;&gt;""),成绩录入!BC94,"")</f>
        <v/>
      </c>
      <c r="F90" s="80" t="str">
        <f>IF(AND(初始录入!$M$12="试卷",$A90&lt;&gt;"",F$6&lt;&gt;""),成绩录入!BD94,"")</f>
        <v/>
      </c>
      <c r="G90" s="80" t="str">
        <f>IF(AND(初始录入!$M$12="试卷",$A90&lt;&gt;"",G$6&lt;&gt;""),成绩录入!BE94,"")</f>
        <v/>
      </c>
      <c r="H90" s="80" t="str">
        <f>IF(AND(初始录入!$M$12="试卷",$A90&lt;&gt;"",H$6&lt;&gt;""),成绩录入!BF94,"")</f>
        <v/>
      </c>
      <c r="I90" s="80" t="str">
        <f>IF(AND(初始录入!$M$12="试卷",$A90&lt;&gt;"",I$6&lt;&gt;""),成绩录入!BG94,"")</f>
        <v/>
      </c>
      <c r="J90" s="80" t="str">
        <f>IF(AND(初始录入!$M$12="试卷",$A90&lt;&gt;"",J$6&lt;&gt;""),成绩录入!BH94,"")</f>
        <v/>
      </c>
      <c r="K90" s="80" t="str">
        <f>IF(AND(初始录入!$M$12="试卷",$A90&lt;&gt;"",K$6&lt;&gt;""),成绩录入!BI94,"")</f>
        <v/>
      </c>
      <c r="L90" s="80" t="str">
        <f>IF(AND(初始录入!$M$12="试卷",$A90&lt;&gt;"",L$6&lt;&gt;""),成绩录入!BJ94,"")</f>
        <v/>
      </c>
      <c r="M90" s="80" t="str">
        <f>IF(AND(初始录入!$M$12="试卷",$A90&lt;&gt;"",M$6&lt;&gt;""),成绩录入!BK94,"")</f>
        <v/>
      </c>
      <c r="N90" s="80" t="str">
        <f>IF(AND(初始录入!$M$12="试卷",$A90&lt;&gt;"",N$6&lt;&gt;""),成绩录入!BL94,"")</f>
        <v/>
      </c>
      <c r="O90" s="80" t="str">
        <f>IF(AND(初始录入!$M$12="试卷",$A90&lt;&gt;"",O$6&lt;&gt;""),成绩录入!BM94,"")</f>
        <v/>
      </c>
      <c r="P90" s="80" t="str">
        <f>IF(AND(初始录入!$M$12="试卷",$A90&lt;&gt;"",P$6&lt;&gt;""),成绩录入!BN94,"")</f>
        <v/>
      </c>
      <c r="Q90" s="80" t="str">
        <f>IF(AND(初始录入!$M$12="试卷",$A90&lt;&gt;"",Q$6&lt;&gt;""),成绩录入!BO94,"")</f>
        <v/>
      </c>
      <c r="R90" s="80" t="str">
        <f>IF(AND(初始录入!$M$12="试卷",$A90&lt;&gt;"",R$6&lt;&gt;""),成绩录入!BP94,"")</f>
        <v/>
      </c>
      <c r="S90" s="80" t="str">
        <f>IF(AND(初始录入!$M$12="试卷",$A90&lt;&gt;"",S$6&lt;&gt;""),成绩录入!BQ94,"")</f>
        <v/>
      </c>
      <c r="T90" s="80" t="str">
        <f>IF(AND(初始录入!$M$12="试卷",$A90&lt;&gt;"",T$6&lt;&gt;""),成绩录入!BR94,"")</f>
        <v/>
      </c>
      <c r="U90" s="80" t="str">
        <f>IF(AND(初始录入!$M$12="试卷",$A90&lt;&gt;"",U$6&lt;&gt;""),成绩录入!BS94,"")</f>
        <v/>
      </c>
      <c r="V90" s="80" t="str">
        <f>IF(AND(初始录入!$M$12="试卷",$A90&lt;&gt;"",V$6&lt;&gt;""),成绩录入!BT94,"")</f>
        <v/>
      </c>
      <c r="W90" s="80" t="str">
        <f>IF(AND(初始录入!$M$12="试卷",$A90&lt;&gt;"",W$6&lt;&gt;""),成绩录入!BU94,"")</f>
        <v/>
      </c>
      <c r="X90" s="80" t="str">
        <f>IF(AND(初始录入!$M$12="试卷",$A90&lt;&gt;"",X$6&lt;&gt;""),成绩录入!BV94,"")</f>
        <v/>
      </c>
      <c r="Y90" s="80" t="str">
        <f>IF(AND(初始录入!$M$12="试卷",$A90&lt;&gt;"",Y$6&lt;&gt;""),成绩录入!BW94,"")</f>
        <v/>
      </c>
      <c r="Z90" s="80" t="str">
        <f>IF(AND(初始录入!$M$12="试卷",$A90&lt;&gt;"",Z$6&lt;&gt;""),成绩录入!BX94,"")</f>
        <v/>
      </c>
      <c r="AA90" s="80" t="str">
        <f>IF(AND(初始录入!$M$12="试卷",$A90&lt;&gt;"",AA$6&lt;&gt;""),成绩录入!BY94,"")</f>
        <v/>
      </c>
      <c r="AB90" s="80" t="str">
        <f>IF(AND(初始录入!$M$12="试卷",$A90&lt;&gt;"",AB$6&lt;&gt;""),成绩录入!BZ94,"")</f>
        <v/>
      </c>
      <c r="AC90" s="80" t="str">
        <f>IF(AND(初始录入!$M$12="试卷",$A90&lt;&gt;"",AC$6&lt;&gt;""),成绩录入!CA94,"")</f>
        <v/>
      </c>
      <c r="AD90" s="80" t="str">
        <f>IF(AND(初始录入!$M$12="试卷",$A90&lt;&gt;"",AD$6&lt;&gt;""),成绩录入!CB94,"")</f>
        <v/>
      </c>
      <c r="AE90" s="80" t="str">
        <f>IF(AND(初始录入!$M$12="试卷",$A90&lt;&gt;"",AE$6&lt;&gt;""),成绩录入!CC94,"")</f>
        <v/>
      </c>
      <c r="AF90" s="80" t="str">
        <f>IF(AND(初始录入!$M$12="试卷",$A90&lt;&gt;"",AF$6&lt;&gt;""),成绩录入!CD94,"")</f>
        <v/>
      </c>
      <c r="AG90" s="80" t="str">
        <f>IF(AND(初始录入!$M$12="试卷",$A90&lt;&gt;"",AG$6&lt;&gt;""),成绩录入!CE94,"")</f>
        <v/>
      </c>
      <c r="AH90" s="80" t="str">
        <f>IF(AND(初始录入!$M$12="试卷",$A90&lt;&gt;"",AH$6&lt;&gt;""),成绩录入!CF94,"")</f>
        <v/>
      </c>
      <c r="AI90" s="80" t="str">
        <f>IF(AND(初始录入!$M$12="试卷",$A90&lt;&gt;"",AI$6&lt;&gt;""),成绩录入!CG94,"")</f>
        <v/>
      </c>
      <c r="AJ90" s="80" t="str">
        <f>IF(AND(初始录入!$M$12="试卷",$A90&lt;&gt;"",AJ$6&lt;&gt;""),成绩录入!CH94,"")</f>
        <v/>
      </c>
      <c r="AK90" s="80" t="str">
        <f>IF(AND(初始录入!$M$12="试卷",$A90&lt;&gt;"",AK$6&lt;&gt;""),成绩录入!CI94,"")</f>
        <v/>
      </c>
      <c r="AL90" s="80" t="str">
        <f>IF(AND(初始录入!$M$12="试卷",$A90&lt;&gt;"",AL$6&lt;&gt;""),成绩录入!CJ94,"")</f>
        <v/>
      </c>
      <c r="AM90" s="80" t="str">
        <f>IF(AND(初始录入!$M$12="试卷",$A90&lt;&gt;"",AM$6&lt;&gt;""),成绩录入!CK94,"")</f>
        <v/>
      </c>
      <c r="AN90" s="80" t="str">
        <f>IF(AND(初始录入!$M$12="试卷",$A90&lt;&gt;"",AN$6&lt;&gt;""),成绩录入!CL94,"")</f>
        <v/>
      </c>
      <c r="AO90" s="80" t="str">
        <f>IF(AND(初始录入!$M$12="试卷",$A90&lt;&gt;"",AO$6&lt;&gt;""),成绩录入!CM94,"")</f>
        <v/>
      </c>
      <c r="AP90" s="80" t="str">
        <f>IF(AND(初始录入!$M$12="试卷",$A90&lt;&gt;"",AP$6&lt;&gt;""),成绩录入!CN94,"")</f>
        <v/>
      </c>
      <c r="AQ90" s="80" t="str">
        <f>IF(AND(初始录入!$M$12="试卷",$A90&lt;&gt;"",AQ$6&lt;&gt;""),成绩录入!CO94,"")</f>
        <v/>
      </c>
      <c r="AR90" s="80" t="str">
        <f>IF(AND(初始录入!$M$12="试卷",$A90&lt;&gt;"",AR$6&lt;&gt;""),成绩录入!CP94,"")</f>
        <v/>
      </c>
      <c r="AS90" s="80" t="str">
        <f>IF(AND(初始录入!$M$12="试卷",$A90&lt;&gt;"",AS$6&lt;&gt;""),成绩录入!CQ94,"")</f>
        <v/>
      </c>
      <c r="AT90" s="80" t="str">
        <f>IF(AND(初始录入!$M$12="试卷",$A90&lt;&gt;"",AT$6&lt;&gt;""),成绩录入!CR94,"")</f>
        <v/>
      </c>
      <c r="AU90" s="80" t="str">
        <f>IF(AND(初始录入!$M$12="试卷",$A90&lt;&gt;"",AU$6&lt;&gt;""),成绩录入!CS94,"")</f>
        <v/>
      </c>
      <c r="AV90" s="80" t="str">
        <f>IF(AND(初始录入!$M$12="试卷",$A90&lt;&gt;"",AV$6&lt;&gt;""),成绩录入!CT94,"")</f>
        <v/>
      </c>
      <c r="AW90" s="80" t="str">
        <f>IF(AND(初始录入!$M$12="试卷",$A90&lt;&gt;"",AW$6&lt;&gt;""),成绩录入!CU94,"")</f>
        <v/>
      </c>
      <c r="AX90" s="80" t="str">
        <f>IF(AND(初始录入!$M$12="试卷",$A90&lt;&gt;"",AX$6&lt;&gt;""),成绩录入!CV94,"")</f>
        <v/>
      </c>
      <c r="AY90" s="80" t="str">
        <f>IF(AND(初始录入!$M$12="试卷",$A90&lt;&gt;"",AY$6&lt;&gt;""),成绩录入!CW94,"")</f>
        <v/>
      </c>
      <c r="AZ90" s="80" t="str">
        <f>IF(AND(初始录入!$M$12="试卷",$A90&lt;&gt;"",AZ$6&lt;&gt;""),成绩录入!CX94,"")</f>
        <v/>
      </c>
      <c r="BA90" s="80" t="str">
        <f>IF(AND(初始录入!$M$12="试卷",$A90&lt;&gt;"",BA$6&lt;&gt;""),成绩录入!CY94,"")</f>
        <v/>
      </c>
      <c r="BB90" s="80" t="str">
        <f>IF(AND(初始录入!$M$12="试卷",$A90&lt;&gt;"",BB$6&lt;&gt;""),成绩录入!CZ94,"")</f>
        <v/>
      </c>
      <c r="BC90" s="80" t="str">
        <f>IF(AND(初始录入!$M$12="试卷",$A90&lt;&gt;"",BC$6&lt;&gt;""),成绩录入!DA94,"")</f>
        <v/>
      </c>
      <c r="BD90" s="80" t="str">
        <f>IF(AND(初始录入!$M$12="试卷",$A90&lt;&gt;"",BD$6&lt;&gt;""),成绩录入!DB94,"")</f>
        <v/>
      </c>
      <c r="BE90" s="80" t="str">
        <f>IF(AND(初始录入!$M$12="试卷",$A90&lt;&gt;"",BE$6&lt;&gt;""),成绩录入!DC94,"")</f>
        <v/>
      </c>
      <c r="BF90" s="80" t="str">
        <f>IF(AND(初始录入!$M$12="试卷",$A90&lt;&gt;"",BF$6&lt;&gt;""),成绩录入!DD94,"")</f>
        <v/>
      </c>
      <c r="BG90" s="80" t="str">
        <f>IF(AND(初始录入!$M$12="试卷",$A90&lt;&gt;"",BG$6&lt;&gt;""),成绩录入!DE94,"")</f>
        <v/>
      </c>
      <c r="BH90" s="80" t="str">
        <f>IF(AND(初始录入!$M$12="试卷",$A90&lt;&gt;"",BH$6&lt;&gt;""),成绩录入!DF94,"")</f>
        <v/>
      </c>
      <c r="BI90" s="80" t="str">
        <f>IF(AND(初始录入!$M$12="试卷",$A90&lt;&gt;"",BI$6&lt;&gt;""),成绩录入!DG94,"")</f>
        <v/>
      </c>
      <c r="BJ90" s="80" t="str">
        <f>IF(AND(初始录入!$M$12="试卷",$A90&lt;&gt;"",BJ$6&lt;&gt;""),成绩录入!DH94,"")</f>
        <v/>
      </c>
      <c r="BK90" s="80" t="str">
        <f>IF(AND(初始录入!$M$12="试卷",$A90&lt;&gt;"",BK$6&lt;&gt;""),成绩录入!DI94,"")</f>
        <v/>
      </c>
      <c r="BL90" s="80" t="str">
        <f>IF(AND(初始录入!$M$12="试卷",$A90&lt;&gt;"",BL$6&lt;&gt;""),成绩录入!DJ94,"")</f>
        <v/>
      </c>
      <c r="BM90" s="80" t="str">
        <f>IF(AND(初始录入!$M$12="试卷",$A90&lt;&gt;"",BM$6&lt;&gt;""),成绩录入!DK94,"")</f>
        <v/>
      </c>
      <c r="BN90" s="80" t="str">
        <f>IF(AND(初始录入!$M$12="试卷",$A90&lt;&gt;"",BN$6&lt;&gt;""),成绩录入!DL94,"")</f>
        <v/>
      </c>
      <c r="BO90" s="80" t="str">
        <f>IF(AND(初始录入!$M$12="试卷",$A90&lt;&gt;"",BO$6&lt;&gt;""),成绩录入!DM94,"")</f>
        <v/>
      </c>
      <c r="BP90" s="80" t="str">
        <f>IF(AND(初始录入!$M$12="试卷",$A90&lt;&gt;"",BP$6&lt;&gt;""),成绩录入!DN94,"")</f>
        <v/>
      </c>
      <c r="BQ90" s="80" t="str">
        <f>IF(AND(初始录入!$M$12="试卷",$A90&lt;&gt;"",BQ$6&lt;&gt;""),成绩录入!DO94,"")</f>
        <v/>
      </c>
      <c r="BR90" s="80" t="str">
        <f>IF(AND(初始录入!$M$12="试卷",$A90&lt;&gt;"",BR$6&lt;&gt;""),成绩录入!DP94,"")</f>
        <v/>
      </c>
      <c r="BS90" s="80" t="str">
        <f>IF(AND(初始录入!$M$12="试卷",$A90&lt;&gt;"",BS$6&lt;&gt;""),成绩录入!DQ94,"")</f>
        <v/>
      </c>
      <c r="BT90" s="80" t="str">
        <f>IF(AND(初始录入!$M$12="试卷",$A90&lt;&gt;"",BT$6&lt;&gt;""),成绩录入!DR94,"")</f>
        <v/>
      </c>
      <c r="BU90" s="80" t="str">
        <f>IF(AND(初始录入!$M$12="试卷",$A90&lt;&gt;"",BU$6&lt;&gt;""),成绩录入!DS94,"")</f>
        <v/>
      </c>
      <c r="BV90" s="80" t="str">
        <f>IF(AND(初始录入!$M$12="试卷",$A90&lt;&gt;"",BV$6&lt;&gt;""),成绩录入!DT94,"")</f>
        <v/>
      </c>
      <c r="BW90" s="80" t="str">
        <f>IF(AND(初始录入!$M$12="试卷",$A90&lt;&gt;"",BW$6&lt;&gt;""),成绩录入!DU94,"")</f>
        <v/>
      </c>
      <c r="BX90" s="80" t="str">
        <f>IF(AND(初始录入!$M$12="试卷",$A90&lt;&gt;"",BX$6&lt;&gt;""),成绩录入!DV94,"")</f>
        <v/>
      </c>
      <c r="BY90" s="80" t="str">
        <f>IF(AND(初始录入!$M$12="试卷",$A90&lt;&gt;"",BY$6&lt;&gt;""),成绩录入!DW94,"")</f>
        <v/>
      </c>
      <c r="BZ90" s="80" t="str">
        <f>IF(AND(初始录入!$M$12="试卷",$A90&lt;&gt;"",BZ$6&lt;&gt;""),成绩录入!DX94,"")</f>
        <v/>
      </c>
      <c r="CA90" s="80" t="str">
        <f>IF(AND(初始录入!$M$12="试卷",$A90&lt;&gt;"",CA$6&lt;&gt;""),成绩录入!DY94,"")</f>
        <v/>
      </c>
      <c r="CB90" s="80" t="str">
        <f>IF(AND(初始录入!$M$12="试卷",$A90&lt;&gt;"",CB$6&lt;&gt;""),成绩录入!DZ94,"")</f>
        <v/>
      </c>
      <c r="CC90" s="80" t="str">
        <f>IF(AND(初始录入!$M$12="试卷",$A90&lt;&gt;"",CC$6&lt;&gt;""),成绩录入!EA94,"")</f>
        <v/>
      </c>
      <c r="CD90" s="80" t="str">
        <f>IF(AND(初始录入!$M$12="试卷",$A90&lt;&gt;"",CD$6&lt;&gt;""),成绩录入!EB94,"")</f>
        <v/>
      </c>
      <c r="CE90" s="80" t="str">
        <f>IF(AND(初始录入!$M$12="试卷",$A90&lt;&gt;"",CE$6&lt;&gt;""),成绩录入!EC94,"")</f>
        <v/>
      </c>
      <c r="CF90" s="80" t="str">
        <f>IF(AND(初始录入!$M$12="试卷",$A90&lt;&gt;"",CF$6&lt;&gt;""),成绩录入!ED94,"")</f>
        <v/>
      </c>
      <c r="CG90" s="80" t="str">
        <f>IF(AND(初始录入!$M$12="试卷",$A90&lt;&gt;"",CG$6&lt;&gt;""),成绩录入!EE94,"")</f>
        <v/>
      </c>
      <c r="CH90" s="80" t="str">
        <f>IF(AND(初始录入!$M$12="试卷",$A90&lt;&gt;"",CH$6&lt;&gt;""),成绩录入!EF94,"")</f>
        <v/>
      </c>
      <c r="CI90" s="80" t="str">
        <f>IF(AND(初始录入!$M$12="试卷",$A90&lt;&gt;"",CI$6&lt;&gt;""),成绩录入!EG94,"")</f>
        <v/>
      </c>
      <c r="CJ90" s="80" t="str">
        <f>IF(AND(初始录入!$M$12="试卷",$A90&lt;&gt;"",CJ$6&lt;&gt;""),成绩录入!EH94,"")</f>
        <v/>
      </c>
      <c r="CK90" s="80" t="str">
        <f>IF(AND(初始录入!$M$12="试卷",$A90&lt;&gt;"",CK$6&lt;&gt;""),成绩录入!EI94,"")</f>
        <v/>
      </c>
      <c r="CL90" s="80" t="str">
        <f>IF(AND(初始录入!$M$12="试卷",$A90&lt;&gt;"",CL$6&lt;&gt;""),成绩录入!EJ94,"")</f>
        <v/>
      </c>
      <c r="CM90" s="80" t="str">
        <f>IF(AND(初始录入!$M$12="试卷",$A90&lt;&gt;"",CM$6&lt;&gt;""),成绩录入!EK94,"")</f>
        <v/>
      </c>
      <c r="CN90" s="80" t="str">
        <f>IF(AND(初始录入!$M$12="试卷",$A90&lt;&gt;"",CN$6&lt;&gt;""),成绩录入!EL94,"")</f>
        <v/>
      </c>
      <c r="CO90" s="80" t="str">
        <f>IF(AND(初始录入!$M$12="试卷",$A90&lt;&gt;"",CO$6&lt;&gt;""),成绩录入!EM94,"")</f>
        <v/>
      </c>
      <c r="CP90" s="80" t="str">
        <f>IF(AND(初始录入!$M$12="试卷",$A90&lt;&gt;"",CP$6&lt;&gt;""),成绩录入!EN94,"")</f>
        <v/>
      </c>
      <c r="CQ90" s="80" t="str">
        <f>IF(AND(初始录入!$M$12="试卷",$A90&lt;&gt;"",CQ$6&lt;&gt;""),成绩录入!EO94,"")</f>
        <v/>
      </c>
      <c r="CR90" s="80" t="str">
        <f>IF(AND(初始录入!$M$12="试卷",$A90&lt;&gt;"",CR$6&lt;&gt;""),成绩录入!EP94,"")</f>
        <v/>
      </c>
      <c r="CS90" s="80" t="str">
        <f>IF(AND(初始录入!$M$12="试卷",$A90&lt;&gt;"",CS$6&lt;&gt;""),成绩录入!EQ94,"")</f>
        <v/>
      </c>
      <c r="CT90" s="80" t="str">
        <f>IF(AND(初始录入!$M$12="试卷",$A90&lt;&gt;"",CT$6&lt;&gt;""),成绩录入!ER94,"")</f>
        <v/>
      </c>
      <c r="CU90" s="80" t="str">
        <f>IF(AND(初始录入!$M$12="试卷",$A90&lt;&gt;"",CU$6&lt;&gt;""),成绩录入!ES94,"")</f>
        <v/>
      </c>
      <c r="CV90" s="80" t="str">
        <f>IF(AND(初始录入!$M$12="试卷",$A90&lt;&gt;"",CV$6&lt;&gt;""),成绩录入!ET94,"")</f>
        <v/>
      </c>
      <c r="CW90" s="80" t="str">
        <f>IF(AND(初始录入!$M$12="试卷",$A90&lt;&gt;"",CW$6&lt;&gt;""),成绩录入!EU94,"")</f>
        <v/>
      </c>
      <c r="CX90" s="80" t="str">
        <f>IF(AND(初始录入!$M$12="试卷",$A90&lt;&gt;"",CX$6&lt;&gt;""),成绩录入!EV94,"")</f>
        <v/>
      </c>
      <c r="CY90" s="80" t="str">
        <f>IF(AND(初始录入!$M$12="试卷",$A90&lt;&gt;"",CY$6&lt;&gt;""),成绩录入!EW94,"")</f>
        <v/>
      </c>
      <c r="CZ90" s="80" t="str">
        <f>IF(AND(初始录入!$M$12="试卷",$A90&lt;&gt;"",CZ$6&lt;&gt;""),成绩录入!EX94,"")</f>
        <v/>
      </c>
    </row>
    <row r="91" ht="24.95" customHeight="1" spans="1:104">
      <c r="A91" s="80" t="str">
        <f>IF(初始录入!$M$12="试卷",初始录入!A97,"")</f>
        <v/>
      </c>
      <c r="B91" s="80" t="str">
        <f>IF(AND(初始录入!$M$12="试卷",$A91&lt;&gt;""),初始录入!B97,"")</f>
        <v/>
      </c>
      <c r="C91" s="80" t="str">
        <f>IF(AND(初始录入!$M$12="试卷",$A91&lt;&gt;""),初始录入!C97,"")</f>
        <v/>
      </c>
      <c r="D91" s="80" t="str">
        <f t="shared" si="1"/>
        <v/>
      </c>
      <c r="E91" s="80" t="str">
        <f>IF(AND(初始录入!$M$12="试卷",$A91&lt;&gt;"",E$6&lt;&gt;""),成绩录入!BC95,"")</f>
        <v/>
      </c>
      <c r="F91" s="80" t="str">
        <f>IF(AND(初始录入!$M$12="试卷",$A91&lt;&gt;"",F$6&lt;&gt;""),成绩录入!BD95,"")</f>
        <v/>
      </c>
      <c r="G91" s="80" t="str">
        <f>IF(AND(初始录入!$M$12="试卷",$A91&lt;&gt;"",G$6&lt;&gt;""),成绩录入!BE95,"")</f>
        <v/>
      </c>
      <c r="H91" s="80" t="str">
        <f>IF(AND(初始录入!$M$12="试卷",$A91&lt;&gt;"",H$6&lt;&gt;""),成绩录入!BF95,"")</f>
        <v/>
      </c>
      <c r="I91" s="80" t="str">
        <f>IF(AND(初始录入!$M$12="试卷",$A91&lt;&gt;"",I$6&lt;&gt;""),成绩录入!BG95,"")</f>
        <v/>
      </c>
      <c r="J91" s="80" t="str">
        <f>IF(AND(初始录入!$M$12="试卷",$A91&lt;&gt;"",J$6&lt;&gt;""),成绩录入!BH95,"")</f>
        <v/>
      </c>
      <c r="K91" s="80" t="str">
        <f>IF(AND(初始录入!$M$12="试卷",$A91&lt;&gt;"",K$6&lt;&gt;""),成绩录入!BI95,"")</f>
        <v/>
      </c>
      <c r="L91" s="80" t="str">
        <f>IF(AND(初始录入!$M$12="试卷",$A91&lt;&gt;"",L$6&lt;&gt;""),成绩录入!BJ95,"")</f>
        <v/>
      </c>
      <c r="M91" s="80" t="str">
        <f>IF(AND(初始录入!$M$12="试卷",$A91&lt;&gt;"",M$6&lt;&gt;""),成绩录入!BK95,"")</f>
        <v/>
      </c>
      <c r="N91" s="80" t="str">
        <f>IF(AND(初始录入!$M$12="试卷",$A91&lt;&gt;"",N$6&lt;&gt;""),成绩录入!BL95,"")</f>
        <v/>
      </c>
      <c r="O91" s="80" t="str">
        <f>IF(AND(初始录入!$M$12="试卷",$A91&lt;&gt;"",O$6&lt;&gt;""),成绩录入!BM95,"")</f>
        <v/>
      </c>
      <c r="P91" s="80" t="str">
        <f>IF(AND(初始录入!$M$12="试卷",$A91&lt;&gt;"",P$6&lt;&gt;""),成绩录入!BN95,"")</f>
        <v/>
      </c>
      <c r="Q91" s="80" t="str">
        <f>IF(AND(初始录入!$M$12="试卷",$A91&lt;&gt;"",Q$6&lt;&gt;""),成绩录入!BO95,"")</f>
        <v/>
      </c>
      <c r="R91" s="80" t="str">
        <f>IF(AND(初始录入!$M$12="试卷",$A91&lt;&gt;"",R$6&lt;&gt;""),成绩录入!BP95,"")</f>
        <v/>
      </c>
      <c r="S91" s="80" t="str">
        <f>IF(AND(初始录入!$M$12="试卷",$A91&lt;&gt;"",S$6&lt;&gt;""),成绩录入!BQ95,"")</f>
        <v/>
      </c>
      <c r="T91" s="80" t="str">
        <f>IF(AND(初始录入!$M$12="试卷",$A91&lt;&gt;"",T$6&lt;&gt;""),成绩录入!BR95,"")</f>
        <v/>
      </c>
      <c r="U91" s="80" t="str">
        <f>IF(AND(初始录入!$M$12="试卷",$A91&lt;&gt;"",U$6&lt;&gt;""),成绩录入!BS95,"")</f>
        <v/>
      </c>
      <c r="V91" s="80" t="str">
        <f>IF(AND(初始录入!$M$12="试卷",$A91&lt;&gt;"",V$6&lt;&gt;""),成绩录入!BT95,"")</f>
        <v/>
      </c>
      <c r="W91" s="80" t="str">
        <f>IF(AND(初始录入!$M$12="试卷",$A91&lt;&gt;"",W$6&lt;&gt;""),成绩录入!BU95,"")</f>
        <v/>
      </c>
      <c r="X91" s="80" t="str">
        <f>IF(AND(初始录入!$M$12="试卷",$A91&lt;&gt;"",X$6&lt;&gt;""),成绩录入!BV95,"")</f>
        <v/>
      </c>
      <c r="Y91" s="80" t="str">
        <f>IF(AND(初始录入!$M$12="试卷",$A91&lt;&gt;"",Y$6&lt;&gt;""),成绩录入!BW95,"")</f>
        <v/>
      </c>
      <c r="Z91" s="80" t="str">
        <f>IF(AND(初始录入!$M$12="试卷",$A91&lt;&gt;"",Z$6&lt;&gt;""),成绩录入!BX95,"")</f>
        <v/>
      </c>
      <c r="AA91" s="80" t="str">
        <f>IF(AND(初始录入!$M$12="试卷",$A91&lt;&gt;"",AA$6&lt;&gt;""),成绩录入!BY95,"")</f>
        <v/>
      </c>
      <c r="AB91" s="80" t="str">
        <f>IF(AND(初始录入!$M$12="试卷",$A91&lt;&gt;"",AB$6&lt;&gt;""),成绩录入!BZ95,"")</f>
        <v/>
      </c>
      <c r="AC91" s="80" t="str">
        <f>IF(AND(初始录入!$M$12="试卷",$A91&lt;&gt;"",AC$6&lt;&gt;""),成绩录入!CA95,"")</f>
        <v/>
      </c>
      <c r="AD91" s="80" t="str">
        <f>IF(AND(初始录入!$M$12="试卷",$A91&lt;&gt;"",AD$6&lt;&gt;""),成绩录入!CB95,"")</f>
        <v/>
      </c>
      <c r="AE91" s="80" t="str">
        <f>IF(AND(初始录入!$M$12="试卷",$A91&lt;&gt;"",AE$6&lt;&gt;""),成绩录入!CC95,"")</f>
        <v/>
      </c>
      <c r="AF91" s="80" t="str">
        <f>IF(AND(初始录入!$M$12="试卷",$A91&lt;&gt;"",AF$6&lt;&gt;""),成绩录入!CD95,"")</f>
        <v/>
      </c>
      <c r="AG91" s="80" t="str">
        <f>IF(AND(初始录入!$M$12="试卷",$A91&lt;&gt;"",AG$6&lt;&gt;""),成绩录入!CE95,"")</f>
        <v/>
      </c>
      <c r="AH91" s="80" t="str">
        <f>IF(AND(初始录入!$M$12="试卷",$A91&lt;&gt;"",AH$6&lt;&gt;""),成绩录入!CF95,"")</f>
        <v/>
      </c>
      <c r="AI91" s="80" t="str">
        <f>IF(AND(初始录入!$M$12="试卷",$A91&lt;&gt;"",AI$6&lt;&gt;""),成绩录入!CG95,"")</f>
        <v/>
      </c>
      <c r="AJ91" s="80" t="str">
        <f>IF(AND(初始录入!$M$12="试卷",$A91&lt;&gt;"",AJ$6&lt;&gt;""),成绩录入!CH95,"")</f>
        <v/>
      </c>
      <c r="AK91" s="80" t="str">
        <f>IF(AND(初始录入!$M$12="试卷",$A91&lt;&gt;"",AK$6&lt;&gt;""),成绩录入!CI95,"")</f>
        <v/>
      </c>
      <c r="AL91" s="80" t="str">
        <f>IF(AND(初始录入!$M$12="试卷",$A91&lt;&gt;"",AL$6&lt;&gt;""),成绩录入!CJ95,"")</f>
        <v/>
      </c>
      <c r="AM91" s="80" t="str">
        <f>IF(AND(初始录入!$M$12="试卷",$A91&lt;&gt;"",AM$6&lt;&gt;""),成绩录入!CK95,"")</f>
        <v/>
      </c>
      <c r="AN91" s="80" t="str">
        <f>IF(AND(初始录入!$M$12="试卷",$A91&lt;&gt;"",AN$6&lt;&gt;""),成绩录入!CL95,"")</f>
        <v/>
      </c>
      <c r="AO91" s="80" t="str">
        <f>IF(AND(初始录入!$M$12="试卷",$A91&lt;&gt;"",AO$6&lt;&gt;""),成绩录入!CM95,"")</f>
        <v/>
      </c>
      <c r="AP91" s="80" t="str">
        <f>IF(AND(初始录入!$M$12="试卷",$A91&lt;&gt;"",AP$6&lt;&gt;""),成绩录入!CN95,"")</f>
        <v/>
      </c>
      <c r="AQ91" s="80" t="str">
        <f>IF(AND(初始录入!$M$12="试卷",$A91&lt;&gt;"",AQ$6&lt;&gt;""),成绩录入!CO95,"")</f>
        <v/>
      </c>
      <c r="AR91" s="80" t="str">
        <f>IF(AND(初始录入!$M$12="试卷",$A91&lt;&gt;"",AR$6&lt;&gt;""),成绩录入!CP95,"")</f>
        <v/>
      </c>
      <c r="AS91" s="80" t="str">
        <f>IF(AND(初始录入!$M$12="试卷",$A91&lt;&gt;"",AS$6&lt;&gt;""),成绩录入!CQ95,"")</f>
        <v/>
      </c>
      <c r="AT91" s="80" t="str">
        <f>IF(AND(初始录入!$M$12="试卷",$A91&lt;&gt;"",AT$6&lt;&gt;""),成绩录入!CR95,"")</f>
        <v/>
      </c>
      <c r="AU91" s="80" t="str">
        <f>IF(AND(初始录入!$M$12="试卷",$A91&lt;&gt;"",AU$6&lt;&gt;""),成绩录入!CS95,"")</f>
        <v/>
      </c>
      <c r="AV91" s="80" t="str">
        <f>IF(AND(初始录入!$M$12="试卷",$A91&lt;&gt;"",AV$6&lt;&gt;""),成绩录入!CT95,"")</f>
        <v/>
      </c>
      <c r="AW91" s="80" t="str">
        <f>IF(AND(初始录入!$M$12="试卷",$A91&lt;&gt;"",AW$6&lt;&gt;""),成绩录入!CU95,"")</f>
        <v/>
      </c>
      <c r="AX91" s="80" t="str">
        <f>IF(AND(初始录入!$M$12="试卷",$A91&lt;&gt;"",AX$6&lt;&gt;""),成绩录入!CV95,"")</f>
        <v/>
      </c>
      <c r="AY91" s="80" t="str">
        <f>IF(AND(初始录入!$M$12="试卷",$A91&lt;&gt;"",AY$6&lt;&gt;""),成绩录入!CW95,"")</f>
        <v/>
      </c>
      <c r="AZ91" s="80" t="str">
        <f>IF(AND(初始录入!$M$12="试卷",$A91&lt;&gt;"",AZ$6&lt;&gt;""),成绩录入!CX95,"")</f>
        <v/>
      </c>
      <c r="BA91" s="80" t="str">
        <f>IF(AND(初始录入!$M$12="试卷",$A91&lt;&gt;"",BA$6&lt;&gt;""),成绩录入!CY95,"")</f>
        <v/>
      </c>
      <c r="BB91" s="80" t="str">
        <f>IF(AND(初始录入!$M$12="试卷",$A91&lt;&gt;"",BB$6&lt;&gt;""),成绩录入!CZ95,"")</f>
        <v/>
      </c>
      <c r="BC91" s="80" t="str">
        <f>IF(AND(初始录入!$M$12="试卷",$A91&lt;&gt;"",BC$6&lt;&gt;""),成绩录入!DA95,"")</f>
        <v/>
      </c>
      <c r="BD91" s="80" t="str">
        <f>IF(AND(初始录入!$M$12="试卷",$A91&lt;&gt;"",BD$6&lt;&gt;""),成绩录入!DB95,"")</f>
        <v/>
      </c>
      <c r="BE91" s="80" t="str">
        <f>IF(AND(初始录入!$M$12="试卷",$A91&lt;&gt;"",BE$6&lt;&gt;""),成绩录入!DC95,"")</f>
        <v/>
      </c>
      <c r="BF91" s="80" t="str">
        <f>IF(AND(初始录入!$M$12="试卷",$A91&lt;&gt;"",BF$6&lt;&gt;""),成绩录入!DD95,"")</f>
        <v/>
      </c>
      <c r="BG91" s="80" t="str">
        <f>IF(AND(初始录入!$M$12="试卷",$A91&lt;&gt;"",BG$6&lt;&gt;""),成绩录入!DE95,"")</f>
        <v/>
      </c>
      <c r="BH91" s="80" t="str">
        <f>IF(AND(初始录入!$M$12="试卷",$A91&lt;&gt;"",BH$6&lt;&gt;""),成绩录入!DF95,"")</f>
        <v/>
      </c>
      <c r="BI91" s="80" t="str">
        <f>IF(AND(初始录入!$M$12="试卷",$A91&lt;&gt;"",BI$6&lt;&gt;""),成绩录入!DG95,"")</f>
        <v/>
      </c>
      <c r="BJ91" s="80" t="str">
        <f>IF(AND(初始录入!$M$12="试卷",$A91&lt;&gt;"",BJ$6&lt;&gt;""),成绩录入!DH95,"")</f>
        <v/>
      </c>
      <c r="BK91" s="80" t="str">
        <f>IF(AND(初始录入!$M$12="试卷",$A91&lt;&gt;"",BK$6&lt;&gt;""),成绩录入!DI95,"")</f>
        <v/>
      </c>
      <c r="BL91" s="80" t="str">
        <f>IF(AND(初始录入!$M$12="试卷",$A91&lt;&gt;"",BL$6&lt;&gt;""),成绩录入!DJ95,"")</f>
        <v/>
      </c>
      <c r="BM91" s="80" t="str">
        <f>IF(AND(初始录入!$M$12="试卷",$A91&lt;&gt;"",BM$6&lt;&gt;""),成绩录入!DK95,"")</f>
        <v/>
      </c>
      <c r="BN91" s="80" t="str">
        <f>IF(AND(初始录入!$M$12="试卷",$A91&lt;&gt;"",BN$6&lt;&gt;""),成绩录入!DL95,"")</f>
        <v/>
      </c>
      <c r="BO91" s="80" t="str">
        <f>IF(AND(初始录入!$M$12="试卷",$A91&lt;&gt;"",BO$6&lt;&gt;""),成绩录入!DM95,"")</f>
        <v/>
      </c>
      <c r="BP91" s="80" t="str">
        <f>IF(AND(初始录入!$M$12="试卷",$A91&lt;&gt;"",BP$6&lt;&gt;""),成绩录入!DN95,"")</f>
        <v/>
      </c>
      <c r="BQ91" s="80" t="str">
        <f>IF(AND(初始录入!$M$12="试卷",$A91&lt;&gt;"",BQ$6&lt;&gt;""),成绩录入!DO95,"")</f>
        <v/>
      </c>
      <c r="BR91" s="80" t="str">
        <f>IF(AND(初始录入!$M$12="试卷",$A91&lt;&gt;"",BR$6&lt;&gt;""),成绩录入!DP95,"")</f>
        <v/>
      </c>
      <c r="BS91" s="80" t="str">
        <f>IF(AND(初始录入!$M$12="试卷",$A91&lt;&gt;"",BS$6&lt;&gt;""),成绩录入!DQ95,"")</f>
        <v/>
      </c>
      <c r="BT91" s="80" t="str">
        <f>IF(AND(初始录入!$M$12="试卷",$A91&lt;&gt;"",BT$6&lt;&gt;""),成绩录入!DR95,"")</f>
        <v/>
      </c>
      <c r="BU91" s="80" t="str">
        <f>IF(AND(初始录入!$M$12="试卷",$A91&lt;&gt;"",BU$6&lt;&gt;""),成绩录入!DS95,"")</f>
        <v/>
      </c>
      <c r="BV91" s="80" t="str">
        <f>IF(AND(初始录入!$M$12="试卷",$A91&lt;&gt;"",BV$6&lt;&gt;""),成绩录入!DT95,"")</f>
        <v/>
      </c>
      <c r="BW91" s="80" t="str">
        <f>IF(AND(初始录入!$M$12="试卷",$A91&lt;&gt;"",BW$6&lt;&gt;""),成绩录入!DU95,"")</f>
        <v/>
      </c>
      <c r="BX91" s="80" t="str">
        <f>IF(AND(初始录入!$M$12="试卷",$A91&lt;&gt;"",BX$6&lt;&gt;""),成绩录入!DV95,"")</f>
        <v/>
      </c>
      <c r="BY91" s="80" t="str">
        <f>IF(AND(初始录入!$M$12="试卷",$A91&lt;&gt;"",BY$6&lt;&gt;""),成绩录入!DW95,"")</f>
        <v/>
      </c>
      <c r="BZ91" s="80" t="str">
        <f>IF(AND(初始录入!$M$12="试卷",$A91&lt;&gt;"",BZ$6&lt;&gt;""),成绩录入!DX95,"")</f>
        <v/>
      </c>
      <c r="CA91" s="80" t="str">
        <f>IF(AND(初始录入!$M$12="试卷",$A91&lt;&gt;"",CA$6&lt;&gt;""),成绩录入!DY95,"")</f>
        <v/>
      </c>
      <c r="CB91" s="80" t="str">
        <f>IF(AND(初始录入!$M$12="试卷",$A91&lt;&gt;"",CB$6&lt;&gt;""),成绩录入!DZ95,"")</f>
        <v/>
      </c>
      <c r="CC91" s="80" t="str">
        <f>IF(AND(初始录入!$M$12="试卷",$A91&lt;&gt;"",CC$6&lt;&gt;""),成绩录入!EA95,"")</f>
        <v/>
      </c>
      <c r="CD91" s="80" t="str">
        <f>IF(AND(初始录入!$M$12="试卷",$A91&lt;&gt;"",CD$6&lt;&gt;""),成绩录入!EB95,"")</f>
        <v/>
      </c>
      <c r="CE91" s="80" t="str">
        <f>IF(AND(初始录入!$M$12="试卷",$A91&lt;&gt;"",CE$6&lt;&gt;""),成绩录入!EC95,"")</f>
        <v/>
      </c>
      <c r="CF91" s="80" t="str">
        <f>IF(AND(初始录入!$M$12="试卷",$A91&lt;&gt;"",CF$6&lt;&gt;""),成绩录入!ED95,"")</f>
        <v/>
      </c>
      <c r="CG91" s="80" t="str">
        <f>IF(AND(初始录入!$M$12="试卷",$A91&lt;&gt;"",CG$6&lt;&gt;""),成绩录入!EE95,"")</f>
        <v/>
      </c>
      <c r="CH91" s="80" t="str">
        <f>IF(AND(初始录入!$M$12="试卷",$A91&lt;&gt;"",CH$6&lt;&gt;""),成绩录入!EF95,"")</f>
        <v/>
      </c>
      <c r="CI91" s="80" t="str">
        <f>IF(AND(初始录入!$M$12="试卷",$A91&lt;&gt;"",CI$6&lt;&gt;""),成绩录入!EG95,"")</f>
        <v/>
      </c>
      <c r="CJ91" s="80" t="str">
        <f>IF(AND(初始录入!$M$12="试卷",$A91&lt;&gt;"",CJ$6&lt;&gt;""),成绩录入!EH95,"")</f>
        <v/>
      </c>
      <c r="CK91" s="80" t="str">
        <f>IF(AND(初始录入!$M$12="试卷",$A91&lt;&gt;"",CK$6&lt;&gt;""),成绩录入!EI95,"")</f>
        <v/>
      </c>
      <c r="CL91" s="80" t="str">
        <f>IF(AND(初始录入!$M$12="试卷",$A91&lt;&gt;"",CL$6&lt;&gt;""),成绩录入!EJ95,"")</f>
        <v/>
      </c>
      <c r="CM91" s="80" t="str">
        <f>IF(AND(初始录入!$M$12="试卷",$A91&lt;&gt;"",CM$6&lt;&gt;""),成绩录入!EK95,"")</f>
        <v/>
      </c>
      <c r="CN91" s="80" t="str">
        <f>IF(AND(初始录入!$M$12="试卷",$A91&lt;&gt;"",CN$6&lt;&gt;""),成绩录入!EL95,"")</f>
        <v/>
      </c>
      <c r="CO91" s="80" t="str">
        <f>IF(AND(初始录入!$M$12="试卷",$A91&lt;&gt;"",CO$6&lt;&gt;""),成绩录入!EM95,"")</f>
        <v/>
      </c>
      <c r="CP91" s="80" t="str">
        <f>IF(AND(初始录入!$M$12="试卷",$A91&lt;&gt;"",CP$6&lt;&gt;""),成绩录入!EN95,"")</f>
        <v/>
      </c>
      <c r="CQ91" s="80" t="str">
        <f>IF(AND(初始录入!$M$12="试卷",$A91&lt;&gt;"",CQ$6&lt;&gt;""),成绩录入!EO95,"")</f>
        <v/>
      </c>
      <c r="CR91" s="80" t="str">
        <f>IF(AND(初始录入!$M$12="试卷",$A91&lt;&gt;"",CR$6&lt;&gt;""),成绩录入!EP95,"")</f>
        <v/>
      </c>
      <c r="CS91" s="80" t="str">
        <f>IF(AND(初始录入!$M$12="试卷",$A91&lt;&gt;"",CS$6&lt;&gt;""),成绩录入!EQ95,"")</f>
        <v/>
      </c>
      <c r="CT91" s="80" t="str">
        <f>IF(AND(初始录入!$M$12="试卷",$A91&lt;&gt;"",CT$6&lt;&gt;""),成绩录入!ER95,"")</f>
        <v/>
      </c>
      <c r="CU91" s="80" t="str">
        <f>IF(AND(初始录入!$M$12="试卷",$A91&lt;&gt;"",CU$6&lt;&gt;""),成绩录入!ES95,"")</f>
        <v/>
      </c>
      <c r="CV91" s="80" t="str">
        <f>IF(AND(初始录入!$M$12="试卷",$A91&lt;&gt;"",CV$6&lt;&gt;""),成绩录入!ET95,"")</f>
        <v/>
      </c>
      <c r="CW91" s="80" t="str">
        <f>IF(AND(初始录入!$M$12="试卷",$A91&lt;&gt;"",CW$6&lt;&gt;""),成绩录入!EU95,"")</f>
        <v/>
      </c>
      <c r="CX91" s="80" t="str">
        <f>IF(AND(初始录入!$M$12="试卷",$A91&lt;&gt;"",CX$6&lt;&gt;""),成绩录入!EV95,"")</f>
        <v/>
      </c>
      <c r="CY91" s="80" t="str">
        <f>IF(AND(初始录入!$M$12="试卷",$A91&lt;&gt;"",CY$6&lt;&gt;""),成绩录入!EW95,"")</f>
        <v/>
      </c>
      <c r="CZ91" s="80" t="str">
        <f>IF(AND(初始录入!$M$12="试卷",$A91&lt;&gt;"",CZ$6&lt;&gt;""),成绩录入!EX95,"")</f>
        <v/>
      </c>
    </row>
    <row r="92" ht="24.95" customHeight="1" spans="1:104">
      <c r="A92" s="80" t="str">
        <f>IF(初始录入!$M$12="试卷",初始录入!A98,"")</f>
        <v/>
      </c>
      <c r="B92" s="80" t="str">
        <f>IF(AND(初始录入!$M$12="试卷",$A92&lt;&gt;""),初始录入!B98,"")</f>
        <v/>
      </c>
      <c r="C92" s="80" t="str">
        <f>IF(AND(初始录入!$M$12="试卷",$A92&lt;&gt;""),初始录入!C98,"")</f>
        <v/>
      </c>
      <c r="D92" s="80" t="str">
        <f t="shared" si="1"/>
        <v/>
      </c>
      <c r="E92" s="80" t="str">
        <f>IF(AND(初始录入!$M$12="试卷",$A92&lt;&gt;"",E$6&lt;&gt;""),成绩录入!BC96,"")</f>
        <v/>
      </c>
      <c r="F92" s="80" t="str">
        <f>IF(AND(初始录入!$M$12="试卷",$A92&lt;&gt;"",F$6&lt;&gt;""),成绩录入!BD96,"")</f>
        <v/>
      </c>
      <c r="G92" s="80" t="str">
        <f>IF(AND(初始录入!$M$12="试卷",$A92&lt;&gt;"",G$6&lt;&gt;""),成绩录入!BE96,"")</f>
        <v/>
      </c>
      <c r="H92" s="80" t="str">
        <f>IF(AND(初始录入!$M$12="试卷",$A92&lt;&gt;"",H$6&lt;&gt;""),成绩录入!BF96,"")</f>
        <v/>
      </c>
      <c r="I92" s="80" t="str">
        <f>IF(AND(初始录入!$M$12="试卷",$A92&lt;&gt;"",I$6&lt;&gt;""),成绩录入!BG96,"")</f>
        <v/>
      </c>
      <c r="J92" s="80" t="str">
        <f>IF(AND(初始录入!$M$12="试卷",$A92&lt;&gt;"",J$6&lt;&gt;""),成绩录入!BH96,"")</f>
        <v/>
      </c>
      <c r="K92" s="80" t="str">
        <f>IF(AND(初始录入!$M$12="试卷",$A92&lt;&gt;"",K$6&lt;&gt;""),成绩录入!BI96,"")</f>
        <v/>
      </c>
      <c r="L92" s="80" t="str">
        <f>IF(AND(初始录入!$M$12="试卷",$A92&lt;&gt;"",L$6&lt;&gt;""),成绩录入!BJ96,"")</f>
        <v/>
      </c>
      <c r="M92" s="80" t="str">
        <f>IF(AND(初始录入!$M$12="试卷",$A92&lt;&gt;"",M$6&lt;&gt;""),成绩录入!BK96,"")</f>
        <v/>
      </c>
      <c r="N92" s="80" t="str">
        <f>IF(AND(初始录入!$M$12="试卷",$A92&lt;&gt;"",N$6&lt;&gt;""),成绩录入!BL96,"")</f>
        <v/>
      </c>
      <c r="O92" s="80" t="str">
        <f>IF(AND(初始录入!$M$12="试卷",$A92&lt;&gt;"",O$6&lt;&gt;""),成绩录入!BM96,"")</f>
        <v/>
      </c>
      <c r="P92" s="80" t="str">
        <f>IF(AND(初始录入!$M$12="试卷",$A92&lt;&gt;"",P$6&lt;&gt;""),成绩录入!BN96,"")</f>
        <v/>
      </c>
      <c r="Q92" s="80" t="str">
        <f>IF(AND(初始录入!$M$12="试卷",$A92&lt;&gt;"",Q$6&lt;&gt;""),成绩录入!BO96,"")</f>
        <v/>
      </c>
      <c r="R92" s="80" t="str">
        <f>IF(AND(初始录入!$M$12="试卷",$A92&lt;&gt;"",R$6&lt;&gt;""),成绩录入!BP96,"")</f>
        <v/>
      </c>
      <c r="S92" s="80" t="str">
        <f>IF(AND(初始录入!$M$12="试卷",$A92&lt;&gt;"",S$6&lt;&gt;""),成绩录入!BQ96,"")</f>
        <v/>
      </c>
      <c r="T92" s="80" t="str">
        <f>IF(AND(初始录入!$M$12="试卷",$A92&lt;&gt;"",T$6&lt;&gt;""),成绩录入!BR96,"")</f>
        <v/>
      </c>
      <c r="U92" s="80" t="str">
        <f>IF(AND(初始录入!$M$12="试卷",$A92&lt;&gt;"",U$6&lt;&gt;""),成绩录入!BS96,"")</f>
        <v/>
      </c>
      <c r="V92" s="80" t="str">
        <f>IF(AND(初始录入!$M$12="试卷",$A92&lt;&gt;"",V$6&lt;&gt;""),成绩录入!BT96,"")</f>
        <v/>
      </c>
      <c r="W92" s="80" t="str">
        <f>IF(AND(初始录入!$M$12="试卷",$A92&lt;&gt;"",W$6&lt;&gt;""),成绩录入!BU96,"")</f>
        <v/>
      </c>
      <c r="X92" s="80" t="str">
        <f>IF(AND(初始录入!$M$12="试卷",$A92&lt;&gt;"",X$6&lt;&gt;""),成绩录入!BV96,"")</f>
        <v/>
      </c>
      <c r="Y92" s="80" t="str">
        <f>IF(AND(初始录入!$M$12="试卷",$A92&lt;&gt;"",Y$6&lt;&gt;""),成绩录入!BW96,"")</f>
        <v/>
      </c>
      <c r="Z92" s="80" t="str">
        <f>IF(AND(初始录入!$M$12="试卷",$A92&lt;&gt;"",Z$6&lt;&gt;""),成绩录入!BX96,"")</f>
        <v/>
      </c>
      <c r="AA92" s="80" t="str">
        <f>IF(AND(初始录入!$M$12="试卷",$A92&lt;&gt;"",AA$6&lt;&gt;""),成绩录入!BY96,"")</f>
        <v/>
      </c>
      <c r="AB92" s="80" t="str">
        <f>IF(AND(初始录入!$M$12="试卷",$A92&lt;&gt;"",AB$6&lt;&gt;""),成绩录入!BZ96,"")</f>
        <v/>
      </c>
      <c r="AC92" s="80" t="str">
        <f>IF(AND(初始录入!$M$12="试卷",$A92&lt;&gt;"",AC$6&lt;&gt;""),成绩录入!CA96,"")</f>
        <v/>
      </c>
      <c r="AD92" s="80" t="str">
        <f>IF(AND(初始录入!$M$12="试卷",$A92&lt;&gt;"",AD$6&lt;&gt;""),成绩录入!CB96,"")</f>
        <v/>
      </c>
      <c r="AE92" s="80" t="str">
        <f>IF(AND(初始录入!$M$12="试卷",$A92&lt;&gt;"",AE$6&lt;&gt;""),成绩录入!CC96,"")</f>
        <v/>
      </c>
      <c r="AF92" s="80" t="str">
        <f>IF(AND(初始录入!$M$12="试卷",$A92&lt;&gt;"",AF$6&lt;&gt;""),成绩录入!CD96,"")</f>
        <v/>
      </c>
      <c r="AG92" s="80" t="str">
        <f>IF(AND(初始录入!$M$12="试卷",$A92&lt;&gt;"",AG$6&lt;&gt;""),成绩录入!CE96,"")</f>
        <v/>
      </c>
      <c r="AH92" s="80" t="str">
        <f>IF(AND(初始录入!$M$12="试卷",$A92&lt;&gt;"",AH$6&lt;&gt;""),成绩录入!CF96,"")</f>
        <v/>
      </c>
      <c r="AI92" s="80" t="str">
        <f>IF(AND(初始录入!$M$12="试卷",$A92&lt;&gt;"",AI$6&lt;&gt;""),成绩录入!CG96,"")</f>
        <v/>
      </c>
      <c r="AJ92" s="80" t="str">
        <f>IF(AND(初始录入!$M$12="试卷",$A92&lt;&gt;"",AJ$6&lt;&gt;""),成绩录入!CH96,"")</f>
        <v/>
      </c>
      <c r="AK92" s="80" t="str">
        <f>IF(AND(初始录入!$M$12="试卷",$A92&lt;&gt;"",AK$6&lt;&gt;""),成绩录入!CI96,"")</f>
        <v/>
      </c>
      <c r="AL92" s="80" t="str">
        <f>IF(AND(初始录入!$M$12="试卷",$A92&lt;&gt;"",AL$6&lt;&gt;""),成绩录入!CJ96,"")</f>
        <v/>
      </c>
      <c r="AM92" s="80" t="str">
        <f>IF(AND(初始录入!$M$12="试卷",$A92&lt;&gt;"",AM$6&lt;&gt;""),成绩录入!CK96,"")</f>
        <v/>
      </c>
      <c r="AN92" s="80" t="str">
        <f>IF(AND(初始录入!$M$12="试卷",$A92&lt;&gt;"",AN$6&lt;&gt;""),成绩录入!CL96,"")</f>
        <v/>
      </c>
      <c r="AO92" s="80" t="str">
        <f>IF(AND(初始录入!$M$12="试卷",$A92&lt;&gt;"",AO$6&lt;&gt;""),成绩录入!CM96,"")</f>
        <v/>
      </c>
      <c r="AP92" s="80" t="str">
        <f>IF(AND(初始录入!$M$12="试卷",$A92&lt;&gt;"",AP$6&lt;&gt;""),成绩录入!CN96,"")</f>
        <v/>
      </c>
      <c r="AQ92" s="80" t="str">
        <f>IF(AND(初始录入!$M$12="试卷",$A92&lt;&gt;"",AQ$6&lt;&gt;""),成绩录入!CO96,"")</f>
        <v/>
      </c>
      <c r="AR92" s="80" t="str">
        <f>IF(AND(初始录入!$M$12="试卷",$A92&lt;&gt;"",AR$6&lt;&gt;""),成绩录入!CP96,"")</f>
        <v/>
      </c>
      <c r="AS92" s="80" t="str">
        <f>IF(AND(初始录入!$M$12="试卷",$A92&lt;&gt;"",AS$6&lt;&gt;""),成绩录入!CQ96,"")</f>
        <v/>
      </c>
      <c r="AT92" s="80" t="str">
        <f>IF(AND(初始录入!$M$12="试卷",$A92&lt;&gt;"",AT$6&lt;&gt;""),成绩录入!CR96,"")</f>
        <v/>
      </c>
      <c r="AU92" s="80" t="str">
        <f>IF(AND(初始录入!$M$12="试卷",$A92&lt;&gt;"",AU$6&lt;&gt;""),成绩录入!CS96,"")</f>
        <v/>
      </c>
      <c r="AV92" s="80" t="str">
        <f>IF(AND(初始录入!$M$12="试卷",$A92&lt;&gt;"",AV$6&lt;&gt;""),成绩录入!CT96,"")</f>
        <v/>
      </c>
      <c r="AW92" s="80" t="str">
        <f>IF(AND(初始录入!$M$12="试卷",$A92&lt;&gt;"",AW$6&lt;&gt;""),成绩录入!CU96,"")</f>
        <v/>
      </c>
      <c r="AX92" s="80" t="str">
        <f>IF(AND(初始录入!$M$12="试卷",$A92&lt;&gt;"",AX$6&lt;&gt;""),成绩录入!CV96,"")</f>
        <v/>
      </c>
      <c r="AY92" s="80" t="str">
        <f>IF(AND(初始录入!$M$12="试卷",$A92&lt;&gt;"",AY$6&lt;&gt;""),成绩录入!CW96,"")</f>
        <v/>
      </c>
      <c r="AZ92" s="80" t="str">
        <f>IF(AND(初始录入!$M$12="试卷",$A92&lt;&gt;"",AZ$6&lt;&gt;""),成绩录入!CX96,"")</f>
        <v/>
      </c>
      <c r="BA92" s="80" t="str">
        <f>IF(AND(初始录入!$M$12="试卷",$A92&lt;&gt;"",BA$6&lt;&gt;""),成绩录入!CY96,"")</f>
        <v/>
      </c>
      <c r="BB92" s="80" t="str">
        <f>IF(AND(初始录入!$M$12="试卷",$A92&lt;&gt;"",BB$6&lt;&gt;""),成绩录入!CZ96,"")</f>
        <v/>
      </c>
      <c r="BC92" s="80" t="str">
        <f>IF(AND(初始录入!$M$12="试卷",$A92&lt;&gt;"",BC$6&lt;&gt;""),成绩录入!DA96,"")</f>
        <v/>
      </c>
      <c r="BD92" s="80" t="str">
        <f>IF(AND(初始录入!$M$12="试卷",$A92&lt;&gt;"",BD$6&lt;&gt;""),成绩录入!DB96,"")</f>
        <v/>
      </c>
      <c r="BE92" s="80" t="str">
        <f>IF(AND(初始录入!$M$12="试卷",$A92&lt;&gt;"",BE$6&lt;&gt;""),成绩录入!DC96,"")</f>
        <v/>
      </c>
      <c r="BF92" s="80" t="str">
        <f>IF(AND(初始录入!$M$12="试卷",$A92&lt;&gt;"",BF$6&lt;&gt;""),成绩录入!DD96,"")</f>
        <v/>
      </c>
      <c r="BG92" s="80" t="str">
        <f>IF(AND(初始录入!$M$12="试卷",$A92&lt;&gt;"",BG$6&lt;&gt;""),成绩录入!DE96,"")</f>
        <v/>
      </c>
      <c r="BH92" s="80" t="str">
        <f>IF(AND(初始录入!$M$12="试卷",$A92&lt;&gt;"",BH$6&lt;&gt;""),成绩录入!DF96,"")</f>
        <v/>
      </c>
      <c r="BI92" s="80" t="str">
        <f>IF(AND(初始录入!$M$12="试卷",$A92&lt;&gt;"",BI$6&lt;&gt;""),成绩录入!DG96,"")</f>
        <v/>
      </c>
      <c r="BJ92" s="80" t="str">
        <f>IF(AND(初始录入!$M$12="试卷",$A92&lt;&gt;"",BJ$6&lt;&gt;""),成绩录入!DH96,"")</f>
        <v/>
      </c>
      <c r="BK92" s="80" t="str">
        <f>IF(AND(初始录入!$M$12="试卷",$A92&lt;&gt;"",BK$6&lt;&gt;""),成绩录入!DI96,"")</f>
        <v/>
      </c>
      <c r="BL92" s="80" t="str">
        <f>IF(AND(初始录入!$M$12="试卷",$A92&lt;&gt;"",BL$6&lt;&gt;""),成绩录入!DJ96,"")</f>
        <v/>
      </c>
      <c r="BM92" s="80" t="str">
        <f>IF(AND(初始录入!$M$12="试卷",$A92&lt;&gt;"",BM$6&lt;&gt;""),成绩录入!DK96,"")</f>
        <v/>
      </c>
      <c r="BN92" s="80" t="str">
        <f>IF(AND(初始录入!$M$12="试卷",$A92&lt;&gt;"",BN$6&lt;&gt;""),成绩录入!DL96,"")</f>
        <v/>
      </c>
      <c r="BO92" s="80" t="str">
        <f>IF(AND(初始录入!$M$12="试卷",$A92&lt;&gt;"",BO$6&lt;&gt;""),成绩录入!DM96,"")</f>
        <v/>
      </c>
      <c r="BP92" s="80" t="str">
        <f>IF(AND(初始录入!$M$12="试卷",$A92&lt;&gt;"",BP$6&lt;&gt;""),成绩录入!DN96,"")</f>
        <v/>
      </c>
      <c r="BQ92" s="80" t="str">
        <f>IF(AND(初始录入!$M$12="试卷",$A92&lt;&gt;"",BQ$6&lt;&gt;""),成绩录入!DO96,"")</f>
        <v/>
      </c>
      <c r="BR92" s="80" t="str">
        <f>IF(AND(初始录入!$M$12="试卷",$A92&lt;&gt;"",BR$6&lt;&gt;""),成绩录入!DP96,"")</f>
        <v/>
      </c>
      <c r="BS92" s="80" t="str">
        <f>IF(AND(初始录入!$M$12="试卷",$A92&lt;&gt;"",BS$6&lt;&gt;""),成绩录入!DQ96,"")</f>
        <v/>
      </c>
      <c r="BT92" s="80" t="str">
        <f>IF(AND(初始录入!$M$12="试卷",$A92&lt;&gt;"",BT$6&lt;&gt;""),成绩录入!DR96,"")</f>
        <v/>
      </c>
      <c r="BU92" s="80" t="str">
        <f>IF(AND(初始录入!$M$12="试卷",$A92&lt;&gt;"",BU$6&lt;&gt;""),成绩录入!DS96,"")</f>
        <v/>
      </c>
      <c r="BV92" s="80" t="str">
        <f>IF(AND(初始录入!$M$12="试卷",$A92&lt;&gt;"",BV$6&lt;&gt;""),成绩录入!DT96,"")</f>
        <v/>
      </c>
      <c r="BW92" s="80" t="str">
        <f>IF(AND(初始录入!$M$12="试卷",$A92&lt;&gt;"",BW$6&lt;&gt;""),成绩录入!DU96,"")</f>
        <v/>
      </c>
      <c r="BX92" s="80" t="str">
        <f>IF(AND(初始录入!$M$12="试卷",$A92&lt;&gt;"",BX$6&lt;&gt;""),成绩录入!DV96,"")</f>
        <v/>
      </c>
      <c r="BY92" s="80" t="str">
        <f>IF(AND(初始录入!$M$12="试卷",$A92&lt;&gt;"",BY$6&lt;&gt;""),成绩录入!DW96,"")</f>
        <v/>
      </c>
      <c r="BZ92" s="80" t="str">
        <f>IF(AND(初始录入!$M$12="试卷",$A92&lt;&gt;"",BZ$6&lt;&gt;""),成绩录入!DX96,"")</f>
        <v/>
      </c>
      <c r="CA92" s="80" t="str">
        <f>IF(AND(初始录入!$M$12="试卷",$A92&lt;&gt;"",CA$6&lt;&gt;""),成绩录入!DY96,"")</f>
        <v/>
      </c>
      <c r="CB92" s="80" t="str">
        <f>IF(AND(初始录入!$M$12="试卷",$A92&lt;&gt;"",CB$6&lt;&gt;""),成绩录入!DZ96,"")</f>
        <v/>
      </c>
      <c r="CC92" s="80" t="str">
        <f>IF(AND(初始录入!$M$12="试卷",$A92&lt;&gt;"",CC$6&lt;&gt;""),成绩录入!EA96,"")</f>
        <v/>
      </c>
      <c r="CD92" s="80" t="str">
        <f>IF(AND(初始录入!$M$12="试卷",$A92&lt;&gt;"",CD$6&lt;&gt;""),成绩录入!EB96,"")</f>
        <v/>
      </c>
      <c r="CE92" s="80" t="str">
        <f>IF(AND(初始录入!$M$12="试卷",$A92&lt;&gt;"",CE$6&lt;&gt;""),成绩录入!EC96,"")</f>
        <v/>
      </c>
      <c r="CF92" s="80" t="str">
        <f>IF(AND(初始录入!$M$12="试卷",$A92&lt;&gt;"",CF$6&lt;&gt;""),成绩录入!ED96,"")</f>
        <v/>
      </c>
      <c r="CG92" s="80" t="str">
        <f>IF(AND(初始录入!$M$12="试卷",$A92&lt;&gt;"",CG$6&lt;&gt;""),成绩录入!EE96,"")</f>
        <v/>
      </c>
      <c r="CH92" s="80" t="str">
        <f>IF(AND(初始录入!$M$12="试卷",$A92&lt;&gt;"",CH$6&lt;&gt;""),成绩录入!EF96,"")</f>
        <v/>
      </c>
      <c r="CI92" s="80" t="str">
        <f>IF(AND(初始录入!$M$12="试卷",$A92&lt;&gt;"",CI$6&lt;&gt;""),成绩录入!EG96,"")</f>
        <v/>
      </c>
      <c r="CJ92" s="80" t="str">
        <f>IF(AND(初始录入!$M$12="试卷",$A92&lt;&gt;"",CJ$6&lt;&gt;""),成绩录入!EH96,"")</f>
        <v/>
      </c>
      <c r="CK92" s="80" t="str">
        <f>IF(AND(初始录入!$M$12="试卷",$A92&lt;&gt;"",CK$6&lt;&gt;""),成绩录入!EI96,"")</f>
        <v/>
      </c>
      <c r="CL92" s="80" t="str">
        <f>IF(AND(初始录入!$M$12="试卷",$A92&lt;&gt;"",CL$6&lt;&gt;""),成绩录入!EJ96,"")</f>
        <v/>
      </c>
      <c r="CM92" s="80" t="str">
        <f>IF(AND(初始录入!$M$12="试卷",$A92&lt;&gt;"",CM$6&lt;&gt;""),成绩录入!EK96,"")</f>
        <v/>
      </c>
      <c r="CN92" s="80" t="str">
        <f>IF(AND(初始录入!$M$12="试卷",$A92&lt;&gt;"",CN$6&lt;&gt;""),成绩录入!EL96,"")</f>
        <v/>
      </c>
      <c r="CO92" s="80" t="str">
        <f>IF(AND(初始录入!$M$12="试卷",$A92&lt;&gt;"",CO$6&lt;&gt;""),成绩录入!EM96,"")</f>
        <v/>
      </c>
      <c r="CP92" s="80" t="str">
        <f>IF(AND(初始录入!$M$12="试卷",$A92&lt;&gt;"",CP$6&lt;&gt;""),成绩录入!EN96,"")</f>
        <v/>
      </c>
      <c r="CQ92" s="80" t="str">
        <f>IF(AND(初始录入!$M$12="试卷",$A92&lt;&gt;"",CQ$6&lt;&gt;""),成绩录入!EO96,"")</f>
        <v/>
      </c>
      <c r="CR92" s="80" t="str">
        <f>IF(AND(初始录入!$M$12="试卷",$A92&lt;&gt;"",CR$6&lt;&gt;""),成绩录入!EP96,"")</f>
        <v/>
      </c>
      <c r="CS92" s="80" t="str">
        <f>IF(AND(初始录入!$M$12="试卷",$A92&lt;&gt;"",CS$6&lt;&gt;""),成绩录入!EQ96,"")</f>
        <v/>
      </c>
      <c r="CT92" s="80" t="str">
        <f>IF(AND(初始录入!$M$12="试卷",$A92&lt;&gt;"",CT$6&lt;&gt;""),成绩录入!ER96,"")</f>
        <v/>
      </c>
      <c r="CU92" s="80" t="str">
        <f>IF(AND(初始录入!$M$12="试卷",$A92&lt;&gt;"",CU$6&lt;&gt;""),成绩录入!ES96,"")</f>
        <v/>
      </c>
      <c r="CV92" s="80" t="str">
        <f>IF(AND(初始录入!$M$12="试卷",$A92&lt;&gt;"",CV$6&lt;&gt;""),成绩录入!ET96,"")</f>
        <v/>
      </c>
      <c r="CW92" s="80" t="str">
        <f>IF(AND(初始录入!$M$12="试卷",$A92&lt;&gt;"",CW$6&lt;&gt;""),成绩录入!EU96,"")</f>
        <v/>
      </c>
      <c r="CX92" s="80" t="str">
        <f>IF(AND(初始录入!$M$12="试卷",$A92&lt;&gt;"",CX$6&lt;&gt;""),成绩录入!EV96,"")</f>
        <v/>
      </c>
      <c r="CY92" s="80" t="str">
        <f>IF(AND(初始录入!$M$12="试卷",$A92&lt;&gt;"",CY$6&lt;&gt;""),成绩录入!EW96,"")</f>
        <v/>
      </c>
      <c r="CZ92" s="80" t="str">
        <f>IF(AND(初始录入!$M$12="试卷",$A92&lt;&gt;"",CZ$6&lt;&gt;""),成绩录入!EX96,"")</f>
        <v/>
      </c>
    </row>
    <row r="93" ht="24.95" customHeight="1" spans="1:104">
      <c r="A93" s="80" t="str">
        <f>IF(初始录入!$M$12="试卷",初始录入!A99,"")</f>
        <v/>
      </c>
      <c r="B93" s="80" t="str">
        <f>IF(AND(初始录入!$M$12="试卷",$A93&lt;&gt;""),初始录入!B99,"")</f>
        <v/>
      </c>
      <c r="C93" s="80" t="str">
        <f>IF(AND(初始录入!$M$12="试卷",$A93&lt;&gt;""),初始录入!C99,"")</f>
        <v/>
      </c>
      <c r="D93" s="80" t="str">
        <f t="shared" si="1"/>
        <v/>
      </c>
      <c r="E93" s="80" t="str">
        <f>IF(AND(初始录入!$M$12="试卷",$A93&lt;&gt;"",E$6&lt;&gt;""),成绩录入!BC97,"")</f>
        <v/>
      </c>
      <c r="F93" s="80" t="str">
        <f>IF(AND(初始录入!$M$12="试卷",$A93&lt;&gt;"",F$6&lt;&gt;""),成绩录入!BD97,"")</f>
        <v/>
      </c>
      <c r="G93" s="80" t="str">
        <f>IF(AND(初始录入!$M$12="试卷",$A93&lt;&gt;"",G$6&lt;&gt;""),成绩录入!BE97,"")</f>
        <v/>
      </c>
      <c r="H93" s="80" t="str">
        <f>IF(AND(初始录入!$M$12="试卷",$A93&lt;&gt;"",H$6&lt;&gt;""),成绩录入!BF97,"")</f>
        <v/>
      </c>
      <c r="I93" s="80" t="str">
        <f>IF(AND(初始录入!$M$12="试卷",$A93&lt;&gt;"",I$6&lt;&gt;""),成绩录入!BG97,"")</f>
        <v/>
      </c>
      <c r="J93" s="80" t="str">
        <f>IF(AND(初始录入!$M$12="试卷",$A93&lt;&gt;"",J$6&lt;&gt;""),成绩录入!BH97,"")</f>
        <v/>
      </c>
      <c r="K93" s="80" t="str">
        <f>IF(AND(初始录入!$M$12="试卷",$A93&lt;&gt;"",K$6&lt;&gt;""),成绩录入!BI97,"")</f>
        <v/>
      </c>
      <c r="L93" s="80" t="str">
        <f>IF(AND(初始录入!$M$12="试卷",$A93&lt;&gt;"",L$6&lt;&gt;""),成绩录入!BJ97,"")</f>
        <v/>
      </c>
      <c r="M93" s="80" t="str">
        <f>IF(AND(初始录入!$M$12="试卷",$A93&lt;&gt;"",M$6&lt;&gt;""),成绩录入!BK97,"")</f>
        <v/>
      </c>
      <c r="N93" s="80" t="str">
        <f>IF(AND(初始录入!$M$12="试卷",$A93&lt;&gt;"",N$6&lt;&gt;""),成绩录入!BL97,"")</f>
        <v/>
      </c>
      <c r="O93" s="80" t="str">
        <f>IF(AND(初始录入!$M$12="试卷",$A93&lt;&gt;"",O$6&lt;&gt;""),成绩录入!BM97,"")</f>
        <v/>
      </c>
      <c r="P93" s="80" t="str">
        <f>IF(AND(初始录入!$M$12="试卷",$A93&lt;&gt;"",P$6&lt;&gt;""),成绩录入!BN97,"")</f>
        <v/>
      </c>
      <c r="Q93" s="80" t="str">
        <f>IF(AND(初始录入!$M$12="试卷",$A93&lt;&gt;"",Q$6&lt;&gt;""),成绩录入!BO97,"")</f>
        <v/>
      </c>
      <c r="R93" s="80" t="str">
        <f>IF(AND(初始录入!$M$12="试卷",$A93&lt;&gt;"",R$6&lt;&gt;""),成绩录入!BP97,"")</f>
        <v/>
      </c>
      <c r="S93" s="80" t="str">
        <f>IF(AND(初始录入!$M$12="试卷",$A93&lt;&gt;"",S$6&lt;&gt;""),成绩录入!BQ97,"")</f>
        <v/>
      </c>
      <c r="T93" s="80" t="str">
        <f>IF(AND(初始录入!$M$12="试卷",$A93&lt;&gt;"",T$6&lt;&gt;""),成绩录入!BR97,"")</f>
        <v/>
      </c>
      <c r="U93" s="80" t="str">
        <f>IF(AND(初始录入!$M$12="试卷",$A93&lt;&gt;"",U$6&lt;&gt;""),成绩录入!BS97,"")</f>
        <v/>
      </c>
      <c r="V93" s="80" t="str">
        <f>IF(AND(初始录入!$M$12="试卷",$A93&lt;&gt;"",V$6&lt;&gt;""),成绩录入!BT97,"")</f>
        <v/>
      </c>
      <c r="W93" s="80" t="str">
        <f>IF(AND(初始录入!$M$12="试卷",$A93&lt;&gt;"",W$6&lt;&gt;""),成绩录入!BU97,"")</f>
        <v/>
      </c>
      <c r="X93" s="80" t="str">
        <f>IF(AND(初始录入!$M$12="试卷",$A93&lt;&gt;"",X$6&lt;&gt;""),成绩录入!BV97,"")</f>
        <v/>
      </c>
      <c r="Y93" s="80" t="str">
        <f>IF(AND(初始录入!$M$12="试卷",$A93&lt;&gt;"",Y$6&lt;&gt;""),成绩录入!BW97,"")</f>
        <v/>
      </c>
      <c r="Z93" s="80" t="str">
        <f>IF(AND(初始录入!$M$12="试卷",$A93&lt;&gt;"",Z$6&lt;&gt;""),成绩录入!BX97,"")</f>
        <v/>
      </c>
      <c r="AA93" s="80" t="str">
        <f>IF(AND(初始录入!$M$12="试卷",$A93&lt;&gt;"",AA$6&lt;&gt;""),成绩录入!BY97,"")</f>
        <v/>
      </c>
      <c r="AB93" s="80" t="str">
        <f>IF(AND(初始录入!$M$12="试卷",$A93&lt;&gt;"",AB$6&lt;&gt;""),成绩录入!BZ97,"")</f>
        <v/>
      </c>
      <c r="AC93" s="80" t="str">
        <f>IF(AND(初始录入!$M$12="试卷",$A93&lt;&gt;"",AC$6&lt;&gt;""),成绩录入!CA97,"")</f>
        <v/>
      </c>
      <c r="AD93" s="80" t="str">
        <f>IF(AND(初始录入!$M$12="试卷",$A93&lt;&gt;"",AD$6&lt;&gt;""),成绩录入!CB97,"")</f>
        <v/>
      </c>
      <c r="AE93" s="80" t="str">
        <f>IF(AND(初始录入!$M$12="试卷",$A93&lt;&gt;"",AE$6&lt;&gt;""),成绩录入!CC97,"")</f>
        <v/>
      </c>
      <c r="AF93" s="80" t="str">
        <f>IF(AND(初始录入!$M$12="试卷",$A93&lt;&gt;"",AF$6&lt;&gt;""),成绩录入!CD97,"")</f>
        <v/>
      </c>
      <c r="AG93" s="80" t="str">
        <f>IF(AND(初始录入!$M$12="试卷",$A93&lt;&gt;"",AG$6&lt;&gt;""),成绩录入!CE97,"")</f>
        <v/>
      </c>
      <c r="AH93" s="80" t="str">
        <f>IF(AND(初始录入!$M$12="试卷",$A93&lt;&gt;"",AH$6&lt;&gt;""),成绩录入!CF97,"")</f>
        <v/>
      </c>
      <c r="AI93" s="80" t="str">
        <f>IF(AND(初始录入!$M$12="试卷",$A93&lt;&gt;"",AI$6&lt;&gt;""),成绩录入!CG97,"")</f>
        <v/>
      </c>
      <c r="AJ93" s="80" t="str">
        <f>IF(AND(初始录入!$M$12="试卷",$A93&lt;&gt;"",AJ$6&lt;&gt;""),成绩录入!CH97,"")</f>
        <v/>
      </c>
      <c r="AK93" s="80" t="str">
        <f>IF(AND(初始录入!$M$12="试卷",$A93&lt;&gt;"",AK$6&lt;&gt;""),成绩录入!CI97,"")</f>
        <v/>
      </c>
      <c r="AL93" s="80" t="str">
        <f>IF(AND(初始录入!$M$12="试卷",$A93&lt;&gt;"",AL$6&lt;&gt;""),成绩录入!CJ97,"")</f>
        <v/>
      </c>
      <c r="AM93" s="80" t="str">
        <f>IF(AND(初始录入!$M$12="试卷",$A93&lt;&gt;"",AM$6&lt;&gt;""),成绩录入!CK97,"")</f>
        <v/>
      </c>
      <c r="AN93" s="80" t="str">
        <f>IF(AND(初始录入!$M$12="试卷",$A93&lt;&gt;"",AN$6&lt;&gt;""),成绩录入!CL97,"")</f>
        <v/>
      </c>
      <c r="AO93" s="80" t="str">
        <f>IF(AND(初始录入!$M$12="试卷",$A93&lt;&gt;"",AO$6&lt;&gt;""),成绩录入!CM97,"")</f>
        <v/>
      </c>
      <c r="AP93" s="80" t="str">
        <f>IF(AND(初始录入!$M$12="试卷",$A93&lt;&gt;"",AP$6&lt;&gt;""),成绩录入!CN97,"")</f>
        <v/>
      </c>
      <c r="AQ93" s="80" t="str">
        <f>IF(AND(初始录入!$M$12="试卷",$A93&lt;&gt;"",AQ$6&lt;&gt;""),成绩录入!CO97,"")</f>
        <v/>
      </c>
      <c r="AR93" s="80" t="str">
        <f>IF(AND(初始录入!$M$12="试卷",$A93&lt;&gt;"",AR$6&lt;&gt;""),成绩录入!CP97,"")</f>
        <v/>
      </c>
      <c r="AS93" s="80" t="str">
        <f>IF(AND(初始录入!$M$12="试卷",$A93&lt;&gt;"",AS$6&lt;&gt;""),成绩录入!CQ97,"")</f>
        <v/>
      </c>
      <c r="AT93" s="80" t="str">
        <f>IF(AND(初始录入!$M$12="试卷",$A93&lt;&gt;"",AT$6&lt;&gt;""),成绩录入!CR97,"")</f>
        <v/>
      </c>
      <c r="AU93" s="80" t="str">
        <f>IF(AND(初始录入!$M$12="试卷",$A93&lt;&gt;"",AU$6&lt;&gt;""),成绩录入!CS97,"")</f>
        <v/>
      </c>
      <c r="AV93" s="80" t="str">
        <f>IF(AND(初始录入!$M$12="试卷",$A93&lt;&gt;"",AV$6&lt;&gt;""),成绩录入!CT97,"")</f>
        <v/>
      </c>
      <c r="AW93" s="80" t="str">
        <f>IF(AND(初始录入!$M$12="试卷",$A93&lt;&gt;"",AW$6&lt;&gt;""),成绩录入!CU97,"")</f>
        <v/>
      </c>
      <c r="AX93" s="80" t="str">
        <f>IF(AND(初始录入!$M$12="试卷",$A93&lt;&gt;"",AX$6&lt;&gt;""),成绩录入!CV97,"")</f>
        <v/>
      </c>
      <c r="AY93" s="80" t="str">
        <f>IF(AND(初始录入!$M$12="试卷",$A93&lt;&gt;"",AY$6&lt;&gt;""),成绩录入!CW97,"")</f>
        <v/>
      </c>
      <c r="AZ93" s="80" t="str">
        <f>IF(AND(初始录入!$M$12="试卷",$A93&lt;&gt;"",AZ$6&lt;&gt;""),成绩录入!CX97,"")</f>
        <v/>
      </c>
      <c r="BA93" s="80" t="str">
        <f>IF(AND(初始录入!$M$12="试卷",$A93&lt;&gt;"",BA$6&lt;&gt;""),成绩录入!CY97,"")</f>
        <v/>
      </c>
      <c r="BB93" s="80" t="str">
        <f>IF(AND(初始录入!$M$12="试卷",$A93&lt;&gt;"",BB$6&lt;&gt;""),成绩录入!CZ97,"")</f>
        <v/>
      </c>
      <c r="BC93" s="80" t="str">
        <f>IF(AND(初始录入!$M$12="试卷",$A93&lt;&gt;"",BC$6&lt;&gt;""),成绩录入!DA97,"")</f>
        <v/>
      </c>
      <c r="BD93" s="80" t="str">
        <f>IF(AND(初始录入!$M$12="试卷",$A93&lt;&gt;"",BD$6&lt;&gt;""),成绩录入!DB97,"")</f>
        <v/>
      </c>
      <c r="BE93" s="80" t="str">
        <f>IF(AND(初始录入!$M$12="试卷",$A93&lt;&gt;"",BE$6&lt;&gt;""),成绩录入!DC97,"")</f>
        <v/>
      </c>
      <c r="BF93" s="80" t="str">
        <f>IF(AND(初始录入!$M$12="试卷",$A93&lt;&gt;"",BF$6&lt;&gt;""),成绩录入!DD97,"")</f>
        <v/>
      </c>
      <c r="BG93" s="80" t="str">
        <f>IF(AND(初始录入!$M$12="试卷",$A93&lt;&gt;"",BG$6&lt;&gt;""),成绩录入!DE97,"")</f>
        <v/>
      </c>
      <c r="BH93" s="80" t="str">
        <f>IF(AND(初始录入!$M$12="试卷",$A93&lt;&gt;"",BH$6&lt;&gt;""),成绩录入!DF97,"")</f>
        <v/>
      </c>
      <c r="BI93" s="80" t="str">
        <f>IF(AND(初始录入!$M$12="试卷",$A93&lt;&gt;"",BI$6&lt;&gt;""),成绩录入!DG97,"")</f>
        <v/>
      </c>
      <c r="BJ93" s="80" t="str">
        <f>IF(AND(初始录入!$M$12="试卷",$A93&lt;&gt;"",BJ$6&lt;&gt;""),成绩录入!DH97,"")</f>
        <v/>
      </c>
      <c r="BK93" s="80" t="str">
        <f>IF(AND(初始录入!$M$12="试卷",$A93&lt;&gt;"",BK$6&lt;&gt;""),成绩录入!DI97,"")</f>
        <v/>
      </c>
      <c r="BL93" s="80" t="str">
        <f>IF(AND(初始录入!$M$12="试卷",$A93&lt;&gt;"",BL$6&lt;&gt;""),成绩录入!DJ97,"")</f>
        <v/>
      </c>
      <c r="BM93" s="80" t="str">
        <f>IF(AND(初始录入!$M$12="试卷",$A93&lt;&gt;"",BM$6&lt;&gt;""),成绩录入!DK97,"")</f>
        <v/>
      </c>
      <c r="BN93" s="80" t="str">
        <f>IF(AND(初始录入!$M$12="试卷",$A93&lt;&gt;"",BN$6&lt;&gt;""),成绩录入!DL97,"")</f>
        <v/>
      </c>
      <c r="BO93" s="80" t="str">
        <f>IF(AND(初始录入!$M$12="试卷",$A93&lt;&gt;"",BO$6&lt;&gt;""),成绩录入!DM97,"")</f>
        <v/>
      </c>
      <c r="BP93" s="80" t="str">
        <f>IF(AND(初始录入!$M$12="试卷",$A93&lt;&gt;"",BP$6&lt;&gt;""),成绩录入!DN97,"")</f>
        <v/>
      </c>
      <c r="BQ93" s="80" t="str">
        <f>IF(AND(初始录入!$M$12="试卷",$A93&lt;&gt;"",BQ$6&lt;&gt;""),成绩录入!DO97,"")</f>
        <v/>
      </c>
      <c r="BR93" s="80" t="str">
        <f>IF(AND(初始录入!$M$12="试卷",$A93&lt;&gt;"",BR$6&lt;&gt;""),成绩录入!DP97,"")</f>
        <v/>
      </c>
      <c r="BS93" s="80" t="str">
        <f>IF(AND(初始录入!$M$12="试卷",$A93&lt;&gt;"",BS$6&lt;&gt;""),成绩录入!DQ97,"")</f>
        <v/>
      </c>
      <c r="BT93" s="80" t="str">
        <f>IF(AND(初始录入!$M$12="试卷",$A93&lt;&gt;"",BT$6&lt;&gt;""),成绩录入!DR97,"")</f>
        <v/>
      </c>
      <c r="BU93" s="80" t="str">
        <f>IF(AND(初始录入!$M$12="试卷",$A93&lt;&gt;"",BU$6&lt;&gt;""),成绩录入!DS97,"")</f>
        <v/>
      </c>
      <c r="BV93" s="80" t="str">
        <f>IF(AND(初始录入!$M$12="试卷",$A93&lt;&gt;"",BV$6&lt;&gt;""),成绩录入!DT97,"")</f>
        <v/>
      </c>
      <c r="BW93" s="80" t="str">
        <f>IF(AND(初始录入!$M$12="试卷",$A93&lt;&gt;"",BW$6&lt;&gt;""),成绩录入!DU97,"")</f>
        <v/>
      </c>
      <c r="BX93" s="80" t="str">
        <f>IF(AND(初始录入!$M$12="试卷",$A93&lt;&gt;"",BX$6&lt;&gt;""),成绩录入!DV97,"")</f>
        <v/>
      </c>
      <c r="BY93" s="80" t="str">
        <f>IF(AND(初始录入!$M$12="试卷",$A93&lt;&gt;"",BY$6&lt;&gt;""),成绩录入!DW97,"")</f>
        <v/>
      </c>
      <c r="BZ93" s="80" t="str">
        <f>IF(AND(初始录入!$M$12="试卷",$A93&lt;&gt;"",BZ$6&lt;&gt;""),成绩录入!DX97,"")</f>
        <v/>
      </c>
      <c r="CA93" s="80" t="str">
        <f>IF(AND(初始录入!$M$12="试卷",$A93&lt;&gt;"",CA$6&lt;&gt;""),成绩录入!DY97,"")</f>
        <v/>
      </c>
      <c r="CB93" s="80" t="str">
        <f>IF(AND(初始录入!$M$12="试卷",$A93&lt;&gt;"",CB$6&lt;&gt;""),成绩录入!DZ97,"")</f>
        <v/>
      </c>
      <c r="CC93" s="80" t="str">
        <f>IF(AND(初始录入!$M$12="试卷",$A93&lt;&gt;"",CC$6&lt;&gt;""),成绩录入!EA97,"")</f>
        <v/>
      </c>
      <c r="CD93" s="80" t="str">
        <f>IF(AND(初始录入!$M$12="试卷",$A93&lt;&gt;"",CD$6&lt;&gt;""),成绩录入!EB97,"")</f>
        <v/>
      </c>
      <c r="CE93" s="80" t="str">
        <f>IF(AND(初始录入!$M$12="试卷",$A93&lt;&gt;"",CE$6&lt;&gt;""),成绩录入!EC97,"")</f>
        <v/>
      </c>
      <c r="CF93" s="80" t="str">
        <f>IF(AND(初始录入!$M$12="试卷",$A93&lt;&gt;"",CF$6&lt;&gt;""),成绩录入!ED97,"")</f>
        <v/>
      </c>
      <c r="CG93" s="80" t="str">
        <f>IF(AND(初始录入!$M$12="试卷",$A93&lt;&gt;"",CG$6&lt;&gt;""),成绩录入!EE97,"")</f>
        <v/>
      </c>
      <c r="CH93" s="80" t="str">
        <f>IF(AND(初始录入!$M$12="试卷",$A93&lt;&gt;"",CH$6&lt;&gt;""),成绩录入!EF97,"")</f>
        <v/>
      </c>
      <c r="CI93" s="80" t="str">
        <f>IF(AND(初始录入!$M$12="试卷",$A93&lt;&gt;"",CI$6&lt;&gt;""),成绩录入!EG97,"")</f>
        <v/>
      </c>
      <c r="CJ93" s="80" t="str">
        <f>IF(AND(初始录入!$M$12="试卷",$A93&lt;&gt;"",CJ$6&lt;&gt;""),成绩录入!EH97,"")</f>
        <v/>
      </c>
      <c r="CK93" s="80" t="str">
        <f>IF(AND(初始录入!$M$12="试卷",$A93&lt;&gt;"",CK$6&lt;&gt;""),成绩录入!EI97,"")</f>
        <v/>
      </c>
      <c r="CL93" s="80" t="str">
        <f>IF(AND(初始录入!$M$12="试卷",$A93&lt;&gt;"",CL$6&lt;&gt;""),成绩录入!EJ97,"")</f>
        <v/>
      </c>
      <c r="CM93" s="80" t="str">
        <f>IF(AND(初始录入!$M$12="试卷",$A93&lt;&gt;"",CM$6&lt;&gt;""),成绩录入!EK97,"")</f>
        <v/>
      </c>
      <c r="CN93" s="80" t="str">
        <f>IF(AND(初始录入!$M$12="试卷",$A93&lt;&gt;"",CN$6&lt;&gt;""),成绩录入!EL97,"")</f>
        <v/>
      </c>
      <c r="CO93" s="80" t="str">
        <f>IF(AND(初始录入!$M$12="试卷",$A93&lt;&gt;"",CO$6&lt;&gt;""),成绩录入!EM97,"")</f>
        <v/>
      </c>
      <c r="CP93" s="80" t="str">
        <f>IF(AND(初始录入!$M$12="试卷",$A93&lt;&gt;"",CP$6&lt;&gt;""),成绩录入!EN97,"")</f>
        <v/>
      </c>
      <c r="CQ93" s="80" t="str">
        <f>IF(AND(初始录入!$M$12="试卷",$A93&lt;&gt;"",CQ$6&lt;&gt;""),成绩录入!EO97,"")</f>
        <v/>
      </c>
      <c r="CR93" s="80" t="str">
        <f>IF(AND(初始录入!$M$12="试卷",$A93&lt;&gt;"",CR$6&lt;&gt;""),成绩录入!EP97,"")</f>
        <v/>
      </c>
      <c r="CS93" s="80" t="str">
        <f>IF(AND(初始录入!$M$12="试卷",$A93&lt;&gt;"",CS$6&lt;&gt;""),成绩录入!EQ97,"")</f>
        <v/>
      </c>
      <c r="CT93" s="80" t="str">
        <f>IF(AND(初始录入!$M$12="试卷",$A93&lt;&gt;"",CT$6&lt;&gt;""),成绩录入!ER97,"")</f>
        <v/>
      </c>
      <c r="CU93" s="80" t="str">
        <f>IF(AND(初始录入!$M$12="试卷",$A93&lt;&gt;"",CU$6&lt;&gt;""),成绩录入!ES97,"")</f>
        <v/>
      </c>
      <c r="CV93" s="80" t="str">
        <f>IF(AND(初始录入!$M$12="试卷",$A93&lt;&gt;"",CV$6&lt;&gt;""),成绩录入!ET97,"")</f>
        <v/>
      </c>
      <c r="CW93" s="80" t="str">
        <f>IF(AND(初始录入!$M$12="试卷",$A93&lt;&gt;"",CW$6&lt;&gt;""),成绩录入!EU97,"")</f>
        <v/>
      </c>
      <c r="CX93" s="80" t="str">
        <f>IF(AND(初始录入!$M$12="试卷",$A93&lt;&gt;"",CX$6&lt;&gt;""),成绩录入!EV97,"")</f>
        <v/>
      </c>
      <c r="CY93" s="80" t="str">
        <f>IF(AND(初始录入!$M$12="试卷",$A93&lt;&gt;"",CY$6&lt;&gt;""),成绩录入!EW97,"")</f>
        <v/>
      </c>
      <c r="CZ93" s="80" t="str">
        <f>IF(AND(初始录入!$M$12="试卷",$A93&lt;&gt;"",CZ$6&lt;&gt;""),成绩录入!EX97,"")</f>
        <v/>
      </c>
    </row>
    <row r="94" ht="24.95" customHeight="1" spans="1:104">
      <c r="A94" s="80" t="str">
        <f>IF(初始录入!$M$12="试卷",初始录入!A100,"")</f>
        <v/>
      </c>
      <c r="B94" s="80" t="str">
        <f>IF(AND(初始录入!$M$12="试卷",$A94&lt;&gt;""),初始录入!B100,"")</f>
        <v/>
      </c>
      <c r="C94" s="80" t="str">
        <f>IF(AND(初始录入!$M$12="试卷",$A94&lt;&gt;""),初始录入!C100,"")</f>
        <v/>
      </c>
      <c r="D94" s="80" t="str">
        <f t="shared" si="1"/>
        <v/>
      </c>
      <c r="E94" s="80" t="str">
        <f>IF(AND(初始录入!$M$12="试卷",$A94&lt;&gt;"",E$6&lt;&gt;""),成绩录入!BC98,"")</f>
        <v/>
      </c>
      <c r="F94" s="80" t="str">
        <f>IF(AND(初始录入!$M$12="试卷",$A94&lt;&gt;"",F$6&lt;&gt;""),成绩录入!BD98,"")</f>
        <v/>
      </c>
      <c r="G94" s="80" t="str">
        <f>IF(AND(初始录入!$M$12="试卷",$A94&lt;&gt;"",G$6&lt;&gt;""),成绩录入!BE98,"")</f>
        <v/>
      </c>
      <c r="H94" s="80" t="str">
        <f>IF(AND(初始录入!$M$12="试卷",$A94&lt;&gt;"",H$6&lt;&gt;""),成绩录入!BF98,"")</f>
        <v/>
      </c>
      <c r="I94" s="80" t="str">
        <f>IF(AND(初始录入!$M$12="试卷",$A94&lt;&gt;"",I$6&lt;&gt;""),成绩录入!BG98,"")</f>
        <v/>
      </c>
      <c r="J94" s="80" t="str">
        <f>IF(AND(初始录入!$M$12="试卷",$A94&lt;&gt;"",J$6&lt;&gt;""),成绩录入!BH98,"")</f>
        <v/>
      </c>
      <c r="K94" s="80" t="str">
        <f>IF(AND(初始录入!$M$12="试卷",$A94&lt;&gt;"",K$6&lt;&gt;""),成绩录入!BI98,"")</f>
        <v/>
      </c>
      <c r="L94" s="80" t="str">
        <f>IF(AND(初始录入!$M$12="试卷",$A94&lt;&gt;"",L$6&lt;&gt;""),成绩录入!BJ98,"")</f>
        <v/>
      </c>
      <c r="M94" s="80" t="str">
        <f>IF(AND(初始录入!$M$12="试卷",$A94&lt;&gt;"",M$6&lt;&gt;""),成绩录入!BK98,"")</f>
        <v/>
      </c>
      <c r="N94" s="80" t="str">
        <f>IF(AND(初始录入!$M$12="试卷",$A94&lt;&gt;"",N$6&lt;&gt;""),成绩录入!BL98,"")</f>
        <v/>
      </c>
      <c r="O94" s="80" t="str">
        <f>IF(AND(初始录入!$M$12="试卷",$A94&lt;&gt;"",O$6&lt;&gt;""),成绩录入!BM98,"")</f>
        <v/>
      </c>
      <c r="P94" s="80" t="str">
        <f>IF(AND(初始录入!$M$12="试卷",$A94&lt;&gt;"",P$6&lt;&gt;""),成绩录入!BN98,"")</f>
        <v/>
      </c>
      <c r="Q94" s="80" t="str">
        <f>IF(AND(初始录入!$M$12="试卷",$A94&lt;&gt;"",Q$6&lt;&gt;""),成绩录入!BO98,"")</f>
        <v/>
      </c>
      <c r="R94" s="80" t="str">
        <f>IF(AND(初始录入!$M$12="试卷",$A94&lt;&gt;"",R$6&lt;&gt;""),成绩录入!BP98,"")</f>
        <v/>
      </c>
      <c r="S94" s="80" t="str">
        <f>IF(AND(初始录入!$M$12="试卷",$A94&lt;&gt;"",S$6&lt;&gt;""),成绩录入!BQ98,"")</f>
        <v/>
      </c>
      <c r="T94" s="80" t="str">
        <f>IF(AND(初始录入!$M$12="试卷",$A94&lt;&gt;"",T$6&lt;&gt;""),成绩录入!BR98,"")</f>
        <v/>
      </c>
      <c r="U94" s="80" t="str">
        <f>IF(AND(初始录入!$M$12="试卷",$A94&lt;&gt;"",U$6&lt;&gt;""),成绩录入!BS98,"")</f>
        <v/>
      </c>
      <c r="V94" s="80" t="str">
        <f>IF(AND(初始录入!$M$12="试卷",$A94&lt;&gt;"",V$6&lt;&gt;""),成绩录入!BT98,"")</f>
        <v/>
      </c>
      <c r="W94" s="80" t="str">
        <f>IF(AND(初始录入!$M$12="试卷",$A94&lt;&gt;"",W$6&lt;&gt;""),成绩录入!BU98,"")</f>
        <v/>
      </c>
      <c r="X94" s="80" t="str">
        <f>IF(AND(初始录入!$M$12="试卷",$A94&lt;&gt;"",X$6&lt;&gt;""),成绩录入!BV98,"")</f>
        <v/>
      </c>
      <c r="Y94" s="80" t="str">
        <f>IF(AND(初始录入!$M$12="试卷",$A94&lt;&gt;"",Y$6&lt;&gt;""),成绩录入!BW98,"")</f>
        <v/>
      </c>
      <c r="Z94" s="80" t="str">
        <f>IF(AND(初始录入!$M$12="试卷",$A94&lt;&gt;"",Z$6&lt;&gt;""),成绩录入!BX98,"")</f>
        <v/>
      </c>
      <c r="AA94" s="80" t="str">
        <f>IF(AND(初始录入!$M$12="试卷",$A94&lt;&gt;"",AA$6&lt;&gt;""),成绩录入!BY98,"")</f>
        <v/>
      </c>
      <c r="AB94" s="80" t="str">
        <f>IF(AND(初始录入!$M$12="试卷",$A94&lt;&gt;"",AB$6&lt;&gt;""),成绩录入!BZ98,"")</f>
        <v/>
      </c>
      <c r="AC94" s="80" t="str">
        <f>IF(AND(初始录入!$M$12="试卷",$A94&lt;&gt;"",AC$6&lt;&gt;""),成绩录入!CA98,"")</f>
        <v/>
      </c>
      <c r="AD94" s="80" t="str">
        <f>IF(AND(初始录入!$M$12="试卷",$A94&lt;&gt;"",AD$6&lt;&gt;""),成绩录入!CB98,"")</f>
        <v/>
      </c>
      <c r="AE94" s="80" t="str">
        <f>IF(AND(初始录入!$M$12="试卷",$A94&lt;&gt;"",AE$6&lt;&gt;""),成绩录入!CC98,"")</f>
        <v/>
      </c>
      <c r="AF94" s="80" t="str">
        <f>IF(AND(初始录入!$M$12="试卷",$A94&lt;&gt;"",AF$6&lt;&gt;""),成绩录入!CD98,"")</f>
        <v/>
      </c>
      <c r="AG94" s="80" t="str">
        <f>IF(AND(初始录入!$M$12="试卷",$A94&lt;&gt;"",AG$6&lt;&gt;""),成绩录入!CE98,"")</f>
        <v/>
      </c>
      <c r="AH94" s="80" t="str">
        <f>IF(AND(初始录入!$M$12="试卷",$A94&lt;&gt;"",AH$6&lt;&gt;""),成绩录入!CF98,"")</f>
        <v/>
      </c>
      <c r="AI94" s="80" t="str">
        <f>IF(AND(初始录入!$M$12="试卷",$A94&lt;&gt;"",AI$6&lt;&gt;""),成绩录入!CG98,"")</f>
        <v/>
      </c>
      <c r="AJ94" s="80" t="str">
        <f>IF(AND(初始录入!$M$12="试卷",$A94&lt;&gt;"",AJ$6&lt;&gt;""),成绩录入!CH98,"")</f>
        <v/>
      </c>
      <c r="AK94" s="80" t="str">
        <f>IF(AND(初始录入!$M$12="试卷",$A94&lt;&gt;"",AK$6&lt;&gt;""),成绩录入!CI98,"")</f>
        <v/>
      </c>
      <c r="AL94" s="80" t="str">
        <f>IF(AND(初始录入!$M$12="试卷",$A94&lt;&gt;"",AL$6&lt;&gt;""),成绩录入!CJ98,"")</f>
        <v/>
      </c>
      <c r="AM94" s="80" t="str">
        <f>IF(AND(初始录入!$M$12="试卷",$A94&lt;&gt;"",AM$6&lt;&gt;""),成绩录入!CK98,"")</f>
        <v/>
      </c>
      <c r="AN94" s="80" t="str">
        <f>IF(AND(初始录入!$M$12="试卷",$A94&lt;&gt;"",AN$6&lt;&gt;""),成绩录入!CL98,"")</f>
        <v/>
      </c>
      <c r="AO94" s="80" t="str">
        <f>IF(AND(初始录入!$M$12="试卷",$A94&lt;&gt;"",AO$6&lt;&gt;""),成绩录入!CM98,"")</f>
        <v/>
      </c>
      <c r="AP94" s="80" t="str">
        <f>IF(AND(初始录入!$M$12="试卷",$A94&lt;&gt;"",AP$6&lt;&gt;""),成绩录入!CN98,"")</f>
        <v/>
      </c>
      <c r="AQ94" s="80" t="str">
        <f>IF(AND(初始录入!$M$12="试卷",$A94&lt;&gt;"",AQ$6&lt;&gt;""),成绩录入!CO98,"")</f>
        <v/>
      </c>
      <c r="AR94" s="80" t="str">
        <f>IF(AND(初始录入!$M$12="试卷",$A94&lt;&gt;"",AR$6&lt;&gt;""),成绩录入!CP98,"")</f>
        <v/>
      </c>
      <c r="AS94" s="80" t="str">
        <f>IF(AND(初始录入!$M$12="试卷",$A94&lt;&gt;"",AS$6&lt;&gt;""),成绩录入!CQ98,"")</f>
        <v/>
      </c>
      <c r="AT94" s="80" t="str">
        <f>IF(AND(初始录入!$M$12="试卷",$A94&lt;&gt;"",AT$6&lt;&gt;""),成绩录入!CR98,"")</f>
        <v/>
      </c>
      <c r="AU94" s="80" t="str">
        <f>IF(AND(初始录入!$M$12="试卷",$A94&lt;&gt;"",AU$6&lt;&gt;""),成绩录入!CS98,"")</f>
        <v/>
      </c>
      <c r="AV94" s="80" t="str">
        <f>IF(AND(初始录入!$M$12="试卷",$A94&lt;&gt;"",AV$6&lt;&gt;""),成绩录入!CT98,"")</f>
        <v/>
      </c>
      <c r="AW94" s="80" t="str">
        <f>IF(AND(初始录入!$M$12="试卷",$A94&lt;&gt;"",AW$6&lt;&gt;""),成绩录入!CU98,"")</f>
        <v/>
      </c>
      <c r="AX94" s="80" t="str">
        <f>IF(AND(初始录入!$M$12="试卷",$A94&lt;&gt;"",AX$6&lt;&gt;""),成绩录入!CV98,"")</f>
        <v/>
      </c>
      <c r="AY94" s="80" t="str">
        <f>IF(AND(初始录入!$M$12="试卷",$A94&lt;&gt;"",AY$6&lt;&gt;""),成绩录入!CW98,"")</f>
        <v/>
      </c>
      <c r="AZ94" s="80" t="str">
        <f>IF(AND(初始录入!$M$12="试卷",$A94&lt;&gt;"",AZ$6&lt;&gt;""),成绩录入!CX98,"")</f>
        <v/>
      </c>
      <c r="BA94" s="80" t="str">
        <f>IF(AND(初始录入!$M$12="试卷",$A94&lt;&gt;"",BA$6&lt;&gt;""),成绩录入!CY98,"")</f>
        <v/>
      </c>
      <c r="BB94" s="80" t="str">
        <f>IF(AND(初始录入!$M$12="试卷",$A94&lt;&gt;"",BB$6&lt;&gt;""),成绩录入!CZ98,"")</f>
        <v/>
      </c>
      <c r="BC94" s="80" t="str">
        <f>IF(AND(初始录入!$M$12="试卷",$A94&lt;&gt;"",BC$6&lt;&gt;""),成绩录入!DA98,"")</f>
        <v/>
      </c>
      <c r="BD94" s="80" t="str">
        <f>IF(AND(初始录入!$M$12="试卷",$A94&lt;&gt;"",BD$6&lt;&gt;""),成绩录入!DB98,"")</f>
        <v/>
      </c>
      <c r="BE94" s="80" t="str">
        <f>IF(AND(初始录入!$M$12="试卷",$A94&lt;&gt;"",BE$6&lt;&gt;""),成绩录入!DC98,"")</f>
        <v/>
      </c>
      <c r="BF94" s="80" t="str">
        <f>IF(AND(初始录入!$M$12="试卷",$A94&lt;&gt;"",BF$6&lt;&gt;""),成绩录入!DD98,"")</f>
        <v/>
      </c>
      <c r="BG94" s="80" t="str">
        <f>IF(AND(初始录入!$M$12="试卷",$A94&lt;&gt;"",BG$6&lt;&gt;""),成绩录入!DE98,"")</f>
        <v/>
      </c>
      <c r="BH94" s="80" t="str">
        <f>IF(AND(初始录入!$M$12="试卷",$A94&lt;&gt;"",BH$6&lt;&gt;""),成绩录入!DF98,"")</f>
        <v/>
      </c>
      <c r="BI94" s="80" t="str">
        <f>IF(AND(初始录入!$M$12="试卷",$A94&lt;&gt;"",BI$6&lt;&gt;""),成绩录入!DG98,"")</f>
        <v/>
      </c>
      <c r="BJ94" s="80" t="str">
        <f>IF(AND(初始录入!$M$12="试卷",$A94&lt;&gt;"",BJ$6&lt;&gt;""),成绩录入!DH98,"")</f>
        <v/>
      </c>
      <c r="BK94" s="80" t="str">
        <f>IF(AND(初始录入!$M$12="试卷",$A94&lt;&gt;"",BK$6&lt;&gt;""),成绩录入!DI98,"")</f>
        <v/>
      </c>
      <c r="BL94" s="80" t="str">
        <f>IF(AND(初始录入!$M$12="试卷",$A94&lt;&gt;"",BL$6&lt;&gt;""),成绩录入!DJ98,"")</f>
        <v/>
      </c>
      <c r="BM94" s="80" t="str">
        <f>IF(AND(初始录入!$M$12="试卷",$A94&lt;&gt;"",BM$6&lt;&gt;""),成绩录入!DK98,"")</f>
        <v/>
      </c>
      <c r="BN94" s="80" t="str">
        <f>IF(AND(初始录入!$M$12="试卷",$A94&lt;&gt;"",BN$6&lt;&gt;""),成绩录入!DL98,"")</f>
        <v/>
      </c>
      <c r="BO94" s="80" t="str">
        <f>IF(AND(初始录入!$M$12="试卷",$A94&lt;&gt;"",BO$6&lt;&gt;""),成绩录入!DM98,"")</f>
        <v/>
      </c>
      <c r="BP94" s="80" t="str">
        <f>IF(AND(初始录入!$M$12="试卷",$A94&lt;&gt;"",BP$6&lt;&gt;""),成绩录入!DN98,"")</f>
        <v/>
      </c>
      <c r="BQ94" s="80" t="str">
        <f>IF(AND(初始录入!$M$12="试卷",$A94&lt;&gt;"",BQ$6&lt;&gt;""),成绩录入!DO98,"")</f>
        <v/>
      </c>
      <c r="BR94" s="80" t="str">
        <f>IF(AND(初始录入!$M$12="试卷",$A94&lt;&gt;"",BR$6&lt;&gt;""),成绩录入!DP98,"")</f>
        <v/>
      </c>
      <c r="BS94" s="80" t="str">
        <f>IF(AND(初始录入!$M$12="试卷",$A94&lt;&gt;"",BS$6&lt;&gt;""),成绩录入!DQ98,"")</f>
        <v/>
      </c>
      <c r="BT94" s="80" t="str">
        <f>IF(AND(初始录入!$M$12="试卷",$A94&lt;&gt;"",BT$6&lt;&gt;""),成绩录入!DR98,"")</f>
        <v/>
      </c>
      <c r="BU94" s="80" t="str">
        <f>IF(AND(初始录入!$M$12="试卷",$A94&lt;&gt;"",BU$6&lt;&gt;""),成绩录入!DS98,"")</f>
        <v/>
      </c>
      <c r="BV94" s="80" t="str">
        <f>IF(AND(初始录入!$M$12="试卷",$A94&lt;&gt;"",BV$6&lt;&gt;""),成绩录入!DT98,"")</f>
        <v/>
      </c>
      <c r="BW94" s="80" t="str">
        <f>IF(AND(初始录入!$M$12="试卷",$A94&lt;&gt;"",BW$6&lt;&gt;""),成绩录入!DU98,"")</f>
        <v/>
      </c>
      <c r="BX94" s="80" t="str">
        <f>IF(AND(初始录入!$M$12="试卷",$A94&lt;&gt;"",BX$6&lt;&gt;""),成绩录入!DV98,"")</f>
        <v/>
      </c>
      <c r="BY94" s="80" t="str">
        <f>IF(AND(初始录入!$M$12="试卷",$A94&lt;&gt;"",BY$6&lt;&gt;""),成绩录入!DW98,"")</f>
        <v/>
      </c>
      <c r="BZ94" s="80" t="str">
        <f>IF(AND(初始录入!$M$12="试卷",$A94&lt;&gt;"",BZ$6&lt;&gt;""),成绩录入!DX98,"")</f>
        <v/>
      </c>
      <c r="CA94" s="80" t="str">
        <f>IF(AND(初始录入!$M$12="试卷",$A94&lt;&gt;"",CA$6&lt;&gt;""),成绩录入!DY98,"")</f>
        <v/>
      </c>
      <c r="CB94" s="80" t="str">
        <f>IF(AND(初始录入!$M$12="试卷",$A94&lt;&gt;"",CB$6&lt;&gt;""),成绩录入!DZ98,"")</f>
        <v/>
      </c>
      <c r="CC94" s="80" t="str">
        <f>IF(AND(初始录入!$M$12="试卷",$A94&lt;&gt;"",CC$6&lt;&gt;""),成绩录入!EA98,"")</f>
        <v/>
      </c>
      <c r="CD94" s="80" t="str">
        <f>IF(AND(初始录入!$M$12="试卷",$A94&lt;&gt;"",CD$6&lt;&gt;""),成绩录入!EB98,"")</f>
        <v/>
      </c>
      <c r="CE94" s="80" t="str">
        <f>IF(AND(初始录入!$M$12="试卷",$A94&lt;&gt;"",CE$6&lt;&gt;""),成绩录入!EC98,"")</f>
        <v/>
      </c>
      <c r="CF94" s="80" t="str">
        <f>IF(AND(初始录入!$M$12="试卷",$A94&lt;&gt;"",CF$6&lt;&gt;""),成绩录入!ED98,"")</f>
        <v/>
      </c>
      <c r="CG94" s="80" t="str">
        <f>IF(AND(初始录入!$M$12="试卷",$A94&lt;&gt;"",CG$6&lt;&gt;""),成绩录入!EE98,"")</f>
        <v/>
      </c>
      <c r="CH94" s="80" t="str">
        <f>IF(AND(初始录入!$M$12="试卷",$A94&lt;&gt;"",CH$6&lt;&gt;""),成绩录入!EF98,"")</f>
        <v/>
      </c>
      <c r="CI94" s="80" t="str">
        <f>IF(AND(初始录入!$M$12="试卷",$A94&lt;&gt;"",CI$6&lt;&gt;""),成绩录入!EG98,"")</f>
        <v/>
      </c>
      <c r="CJ94" s="80" t="str">
        <f>IF(AND(初始录入!$M$12="试卷",$A94&lt;&gt;"",CJ$6&lt;&gt;""),成绩录入!EH98,"")</f>
        <v/>
      </c>
      <c r="CK94" s="80" t="str">
        <f>IF(AND(初始录入!$M$12="试卷",$A94&lt;&gt;"",CK$6&lt;&gt;""),成绩录入!EI98,"")</f>
        <v/>
      </c>
      <c r="CL94" s="80" t="str">
        <f>IF(AND(初始录入!$M$12="试卷",$A94&lt;&gt;"",CL$6&lt;&gt;""),成绩录入!EJ98,"")</f>
        <v/>
      </c>
      <c r="CM94" s="80" t="str">
        <f>IF(AND(初始录入!$M$12="试卷",$A94&lt;&gt;"",CM$6&lt;&gt;""),成绩录入!EK98,"")</f>
        <v/>
      </c>
      <c r="CN94" s="80" t="str">
        <f>IF(AND(初始录入!$M$12="试卷",$A94&lt;&gt;"",CN$6&lt;&gt;""),成绩录入!EL98,"")</f>
        <v/>
      </c>
      <c r="CO94" s="80" t="str">
        <f>IF(AND(初始录入!$M$12="试卷",$A94&lt;&gt;"",CO$6&lt;&gt;""),成绩录入!EM98,"")</f>
        <v/>
      </c>
      <c r="CP94" s="80" t="str">
        <f>IF(AND(初始录入!$M$12="试卷",$A94&lt;&gt;"",CP$6&lt;&gt;""),成绩录入!EN98,"")</f>
        <v/>
      </c>
      <c r="CQ94" s="80" t="str">
        <f>IF(AND(初始录入!$M$12="试卷",$A94&lt;&gt;"",CQ$6&lt;&gt;""),成绩录入!EO98,"")</f>
        <v/>
      </c>
      <c r="CR94" s="80" t="str">
        <f>IF(AND(初始录入!$M$12="试卷",$A94&lt;&gt;"",CR$6&lt;&gt;""),成绩录入!EP98,"")</f>
        <v/>
      </c>
      <c r="CS94" s="80" t="str">
        <f>IF(AND(初始录入!$M$12="试卷",$A94&lt;&gt;"",CS$6&lt;&gt;""),成绩录入!EQ98,"")</f>
        <v/>
      </c>
      <c r="CT94" s="80" t="str">
        <f>IF(AND(初始录入!$M$12="试卷",$A94&lt;&gt;"",CT$6&lt;&gt;""),成绩录入!ER98,"")</f>
        <v/>
      </c>
      <c r="CU94" s="80" t="str">
        <f>IF(AND(初始录入!$M$12="试卷",$A94&lt;&gt;"",CU$6&lt;&gt;""),成绩录入!ES98,"")</f>
        <v/>
      </c>
      <c r="CV94" s="80" t="str">
        <f>IF(AND(初始录入!$M$12="试卷",$A94&lt;&gt;"",CV$6&lt;&gt;""),成绩录入!ET98,"")</f>
        <v/>
      </c>
      <c r="CW94" s="80" t="str">
        <f>IF(AND(初始录入!$M$12="试卷",$A94&lt;&gt;"",CW$6&lt;&gt;""),成绩录入!EU98,"")</f>
        <v/>
      </c>
      <c r="CX94" s="80" t="str">
        <f>IF(AND(初始录入!$M$12="试卷",$A94&lt;&gt;"",CX$6&lt;&gt;""),成绩录入!EV98,"")</f>
        <v/>
      </c>
      <c r="CY94" s="80" t="str">
        <f>IF(AND(初始录入!$M$12="试卷",$A94&lt;&gt;"",CY$6&lt;&gt;""),成绩录入!EW98,"")</f>
        <v/>
      </c>
      <c r="CZ94" s="80" t="str">
        <f>IF(AND(初始录入!$M$12="试卷",$A94&lt;&gt;"",CZ$6&lt;&gt;""),成绩录入!EX98,"")</f>
        <v/>
      </c>
    </row>
    <row r="95" ht="24.95" customHeight="1" spans="1:104">
      <c r="A95" s="80" t="str">
        <f>IF(初始录入!$M$12="试卷",初始录入!A101,"")</f>
        <v/>
      </c>
      <c r="B95" s="80" t="str">
        <f>IF(AND(初始录入!$M$12="试卷",$A95&lt;&gt;""),初始录入!B101,"")</f>
        <v/>
      </c>
      <c r="C95" s="80" t="str">
        <f>IF(AND(初始录入!$M$12="试卷",$A95&lt;&gt;""),初始录入!C101,"")</f>
        <v/>
      </c>
      <c r="D95" s="80" t="str">
        <f t="shared" si="1"/>
        <v/>
      </c>
      <c r="E95" s="80" t="str">
        <f>IF(AND(初始录入!$M$12="试卷",$A95&lt;&gt;"",E$6&lt;&gt;""),成绩录入!BC99,"")</f>
        <v/>
      </c>
      <c r="F95" s="80" t="str">
        <f>IF(AND(初始录入!$M$12="试卷",$A95&lt;&gt;"",F$6&lt;&gt;""),成绩录入!BD99,"")</f>
        <v/>
      </c>
      <c r="G95" s="80" t="str">
        <f>IF(AND(初始录入!$M$12="试卷",$A95&lt;&gt;"",G$6&lt;&gt;""),成绩录入!BE99,"")</f>
        <v/>
      </c>
      <c r="H95" s="80" t="str">
        <f>IF(AND(初始录入!$M$12="试卷",$A95&lt;&gt;"",H$6&lt;&gt;""),成绩录入!BF99,"")</f>
        <v/>
      </c>
      <c r="I95" s="80" t="str">
        <f>IF(AND(初始录入!$M$12="试卷",$A95&lt;&gt;"",I$6&lt;&gt;""),成绩录入!BG99,"")</f>
        <v/>
      </c>
      <c r="J95" s="80" t="str">
        <f>IF(AND(初始录入!$M$12="试卷",$A95&lt;&gt;"",J$6&lt;&gt;""),成绩录入!BH99,"")</f>
        <v/>
      </c>
      <c r="K95" s="80" t="str">
        <f>IF(AND(初始录入!$M$12="试卷",$A95&lt;&gt;"",K$6&lt;&gt;""),成绩录入!BI99,"")</f>
        <v/>
      </c>
      <c r="L95" s="80" t="str">
        <f>IF(AND(初始录入!$M$12="试卷",$A95&lt;&gt;"",L$6&lt;&gt;""),成绩录入!BJ99,"")</f>
        <v/>
      </c>
      <c r="M95" s="80" t="str">
        <f>IF(AND(初始录入!$M$12="试卷",$A95&lt;&gt;"",M$6&lt;&gt;""),成绩录入!BK99,"")</f>
        <v/>
      </c>
      <c r="N95" s="80" t="str">
        <f>IF(AND(初始录入!$M$12="试卷",$A95&lt;&gt;"",N$6&lt;&gt;""),成绩录入!BL99,"")</f>
        <v/>
      </c>
      <c r="O95" s="80" t="str">
        <f>IF(AND(初始录入!$M$12="试卷",$A95&lt;&gt;"",O$6&lt;&gt;""),成绩录入!BM99,"")</f>
        <v/>
      </c>
      <c r="P95" s="80" t="str">
        <f>IF(AND(初始录入!$M$12="试卷",$A95&lt;&gt;"",P$6&lt;&gt;""),成绩录入!BN99,"")</f>
        <v/>
      </c>
      <c r="Q95" s="80" t="str">
        <f>IF(AND(初始录入!$M$12="试卷",$A95&lt;&gt;"",Q$6&lt;&gt;""),成绩录入!BO99,"")</f>
        <v/>
      </c>
      <c r="R95" s="80" t="str">
        <f>IF(AND(初始录入!$M$12="试卷",$A95&lt;&gt;"",R$6&lt;&gt;""),成绩录入!BP99,"")</f>
        <v/>
      </c>
      <c r="S95" s="80" t="str">
        <f>IF(AND(初始录入!$M$12="试卷",$A95&lt;&gt;"",S$6&lt;&gt;""),成绩录入!BQ99,"")</f>
        <v/>
      </c>
      <c r="T95" s="80" t="str">
        <f>IF(AND(初始录入!$M$12="试卷",$A95&lt;&gt;"",T$6&lt;&gt;""),成绩录入!BR99,"")</f>
        <v/>
      </c>
      <c r="U95" s="80" t="str">
        <f>IF(AND(初始录入!$M$12="试卷",$A95&lt;&gt;"",U$6&lt;&gt;""),成绩录入!BS99,"")</f>
        <v/>
      </c>
      <c r="V95" s="80" t="str">
        <f>IF(AND(初始录入!$M$12="试卷",$A95&lt;&gt;"",V$6&lt;&gt;""),成绩录入!BT99,"")</f>
        <v/>
      </c>
      <c r="W95" s="80" t="str">
        <f>IF(AND(初始录入!$M$12="试卷",$A95&lt;&gt;"",W$6&lt;&gt;""),成绩录入!BU99,"")</f>
        <v/>
      </c>
      <c r="X95" s="80" t="str">
        <f>IF(AND(初始录入!$M$12="试卷",$A95&lt;&gt;"",X$6&lt;&gt;""),成绩录入!BV99,"")</f>
        <v/>
      </c>
      <c r="Y95" s="80" t="str">
        <f>IF(AND(初始录入!$M$12="试卷",$A95&lt;&gt;"",Y$6&lt;&gt;""),成绩录入!BW99,"")</f>
        <v/>
      </c>
      <c r="Z95" s="80" t="str">
        <f>IF(AND(初始录入!$M$12="试卷",$A95&lt;&gt;"",Z$6&lt;&gt;""),成绩录入!BX99,"")</f>
        <v/>
      </c>
      <c r="AA95" s="80" t="str">
        <f>IF(AND(初始录入!$M$12="试卷",$A95&lt;&gt;"",AA$6&lt;&gt;""),成绩录入!BY99,"")</f>
        <v/>
      </c>
      <c r="AB95" s="80" t="str">
        <f>IF(AND(初始录入!$M$12="试卷",$A95&lt;&gt;"",AB$6&lt;&gt;""),成绩录入!BZ99,"")</f>
        <v/>
      </c>
      <c r="AC95" s="80" t="str">
        <f>IF(AND(初始录入!$M$12="试卷",$A95&lt;&gt;"",AC$6&lt;&gt;""),成绩录入!CA99,"")</f>
        <v/>
      </c>
      <c r="AD95" s="80" t="str">
        <f>IF(AND(初始录入!$M$12="试卷",$A95&lt;&gt;"",AD$6&lt;&gt;""),成绩录入!CB99,"")</f>
        <v/>
      </c>
      <c r="AE95" s="80" t="str">
        <f>IF(AND(初始录入!$M$12="试卷",$A95&lt;&gt;"",AE$6&lt;&gt;""),成绩录入!CC99,"")</f>
        <v/>
      </c>
      <c r="AF95" s="80" t="str">
        <f>IF(AND(初始录入!$M$12="试卷",$A95&lt;&gt;"",AF$6&lt;&gt;""),成绩录入!CD99,"")</f>
        <v/>
      </c>
      <c r="AG95" s="80" t="str">
        <f>IF(AND(初始录入!$M$12="试卷",$A95&lt;&gt;"",AG$6&lt;&gt;""),成绩录入!CE99,"")</f>
        <v/>
      </c>
      <c r="AH95" s="80" t="str">
        <f>IF(AND(初始录入!$M$12="试卷",$A95&lt;&gt;"",AH$6&lt;&gt;""),成绩录入!CF99,"")</f>
        <v/>
      </c>
      <c r="AI95" s="80" t="str">
        <f>IF(AND(初始录入!$M$12="试卷",$A95&lt;&gt;"",AI$6&lt;&gt;""),成绩录入!CG99,"")</f>
        <v/>
      </c>
      <c r="AJ95" s="80" t="str">
        <f>IF(AND(初始录入!$M$12="试卷",$A95&lt;&gt;"",AJ$6&lt;&gt;""),成绩录入!CH99,"")</f>
        <v/>
      </c>
      <c r="AK95" s="80" t="str">
        <f>IF(AND(初始录入!$M$12="试卷",$A95&lt;&gt;"",AK$6&lt;&gt;""),成绩录入!CI99,"")</f>
        <v/>
      </c>
      <c r="AL95" s="80" t="str">
        <f>IF(AND(初始录入!$M$12="试卷",$A95&lt;&gt;"",AL$6&lt;&gt;""),成绩录入!CJ99,"")</f>
        <v/>
      </c>
      <c r="AM95" s="80" t="str">
        <f>IF(AND(初始录入!$M$12="试卷",$A95&lt;&gt;"",AM$6&lt;&gt;""),成绩录入!CK99,"")</f>
        <v/>
      </c>
      <c r="AN95" s="80" t="str">
        <f>IF(AND(初始录入!$M$12="试卷",$A95&lt;&gt;"",AN$6&lt;&gt;""),成绩录入!CL99,"")</f>
        <v/>
      </c>
      <c r="AO95" s="80" t="str">
        <f>IF(AND(初始录入!$M$12="试卷",$A95&lt;&gt;"",AO$6&lt;&gt;""),成绩录入!CM99,"")</f>
        <v/>
      </c>
      <c r="AP95" s="80" t="str">
        <f>IF(AND(初始录入!$M$12="试卷",$A95&lt;&gt;"",AP$6&lt;&gt;""),成绩录入!CN99,"")</f>
        <v/>
      </c>
      <c r="AQ95" s="80" t="str">
        <f>IF(AND(初始录入!$M$12="试卷",$A95&lt;&gt;"",AQ$6&lt;&gt;""),成绩录入!CO99,"")</f>
        <v/>
      </c>
      <c r="AR95" s="80" t="str">
        <f>IF(AND(初始录入!$M$12="试卷",$A95&lt;&gt;"",AR$6&lt;&gt;""),成绩录入!CP99,"")</f>
        <v/>
      </c>
      <c r="AS95" s="80" t="str">
        <f>IF(AND(初始录入!$M$12="试卷",$A95&lt;&gt;"",AS$6&lt;&gt;""),成绩录入!CQ99,"")</f>
        <v/>
      </c>
      <c r="AT95" s="80" t="str">
        <f>IF(AND(初始录入!$M$12="试卷",$A95&lt;&gt;"",AT$6&lt;&gt;""),成绩录入!CR99,"")</f>
        <v/>
      </c>
      <c r="AU95" s="80" t="str">
        <f>IF(AND(初始录入!$M$12="试卷",$A95&lt;&gt;"",AU$6&lt;&gt;""),成绩录入!CS99,"")</f>
        <v/>
      </c>
      <c r="AV95" s="80" t="str">
        <f>IF(AND(初始录入!$M$12="试卷",$A95&lt;&gt;"",AV$6&lt;&gt;""),成绩录入!CT99,"")</f>
        <v/>
      </c>
      <c r="AW95" s="80" t="str">
        <f>IF(AND(初始录入!$M$12="试卷",$A95&lt;&gt;"",AW$6&lt;&gt;""),成绩录入!CU99,"")</f>
        <v/>
      </c>
      <c r="AX95" s="80" t="str">
        <f>IF(AND(初始录入!$M$12="试卷",$A95&lt;&gt;"",AX$6&lt;&gt;""),成绩录入!CV99,"")</f>
        <v/>
      </c>
      <c r="AY95" s="80" t="str">
        <f>IF(AND(初始录入!$M$12="试卷",$A95&lt;&gt;"",AY$6&lt;&gt;""),成绩录入!CW99,"")</f>
        <v/>
      </c>
      <c r="AZ95" s="80" t="str">
        <f>IF(AND(初始录入!$M$12="试卷",$A95&lt;&gt;"",AZ$6&lt;&gt;""),成绩录入!CX99,"")</f>
        <v/>
      </c>
      <c r="BA95" s="80" t="str">
        <f>IF(AND(初始录入!$M$12="试卷",$A95&lt;&gt;"",BA$6&lt;&gt;""),成绩录入!CY99,"")</f>
        <v/>
      </c>
      <c r="BB95" s="80" t="str">
        <f>IF(AND(初始录入!$M$12="试卷",$A95&lt;&gt;"",BB$6&lt;&gt;""),成绩录入!CZ99,"")</f>
        <v/>
      </c>
      <c r="BC95" s="80" t="str">
        <f>IF(AND(初始录入!$M$12="试卷",$A95&lt;&gt;"",BC$6&lt;&gt;""),成绩录入!DA99,"")</f>
        <v/>
      </c>
      <c r="BD95" s="80" t="str">
        <f>IF(AND(初始录入!$M$12="试卷",$A95&lt;&gt;"",BD$6&lt;&gt;""),成绩录入!DB99,"")</f>
        <v/>
      </c>
      <c r="BE95" s="80" t="str">
        <f>IF(AND(初始录入!$M$12="试卷",$A95&lt;&gt;"",BE$6&lt;&gt;""),成绩录入!DC99,"")</f>
        <v/>
      </c>
      <c r="BF95" s="80" t="str">
        <f>IF(AND(初始录入!$M$12="试卷",$A95&lt;&gt;"",BF$6&lt;&gt;""),成绩录入!DD99,"")</f>
        <v/>
      </c>
      <c r="BG95" s="80" t="str">
        <f>IF(AND(初始录入!$M$12="试卷",$A95&lt;&gt;"",BG$6&lt;&gt;""),成绩录入!DE99,"")</f>
        <v/>
      </c>
      <c r="BH95" s="80" t="str">
        <f>IF(AND(初始录入!$M$12="试卷",$A95&lt;&gt;"",BH$6&lt;&gt;""),成绩录入!DF99,"")</f>
        <v/>
      </c>
      <c r="BI95" s="80" t="str">
        <f>IF(AND(初始录入!$M$12="试卷",$A95&lt;&gt;"",BI$6&lt;&gt;""),成绩录入!DG99,"")</f>
        <v/>
      </c>
      <c r="BJ95" s="80" t="str">
        <f>IF(AND(初始录入!$M$12="试卷",$A95&lt;&gt;"",BJ$6&lt;&gt;""),成绩录入!DH99,"")</f>
        <v/>
      </c>
      <c r="BK95" s="80" t="str">
        <f>IF(AND(初始录入!$M$12="试卷",$A95&lt;&gt;"",BK$6&lt;&gt;""),成绩录入!DI99,"")</f>
        <v/>
      </c>
      <c r="BL95" s="80" t="str">
        <f>IF(AND(初始录入!$M$12="试卷",$A95&lt;&gt;"",BL$6&lt;&gt;""),成绩录入!DJ99,"")</f>
        <v/>
      </c>
      <c r="BM95" s="80" t="str">
        <f>IF(AND(初始录入!$M$12="试卷",$A95&lt;&gt;"",BM$6&lt;&gt;""),成绩录入!DK99,"")</f>
        <v/>
      </c>
      <c r="BN95" s="80" t="str">
        <f>IF(AND(初始录入!$M$12="试卷",$A95&lt;&gt;"",BN$6&lt;&gt;""),成绩录入!DL99,"")</f>
        <v/>
      </c>
      <c r="BO95" s="80" t="str">
        <f>IF(AND(初始录入!$M$12="试卷",$A95&lt;&gt;"",BO$6&lt;&gt;""),成绩录入!DM99,"")</f>
        <v/>
      </c>
      <c r="BP95" s="80" t="str">
        <f>IF(AND(初始录入!$M$12="试卷",$A95&lt;&gt;"",BP$6&lt;&gt;""),成绩录入!DN99,"")</f>
        <v/>
      </c>
      <c r="BQ95" s="80" t="str">
        <f>IF(AND(初始录入!$M$12="试卷",$A95&lt;&gt;"",BQ$6&lt;&gt;""),成绩录入!DO99,"")</f>
        <v/>
      </c>
      <c r="BR95" s="80" t="str">
        <f>IF(AND(初始录入!$M$12="试卷",$A95&lt;&gt;"",BR$6&lt;&gt;""),成绩录入!DP99,"")</f>
        <v/>
      </c>
      <c r="BS95" s="80" t="str">
        <f>IF(AND(初始录入!$M$12="试卷",$A95&lt;&gt;"",BS$6&lt;&gt;""),成绩录入!DQ99,"")</f>
        <v/>
      </c>
      <c r="BT95" s="80" t="str">
        <f>IF(AND(初始录入!$M$12="试卷",$A95&lt;&gt;"",BT$6&lt;&gt;""),成绩录入!DR99,"")</f>
        <v/>
      </c>
      <c r="BU95" s="80" t="str">
        <f>IF(AND(初始录入!$M$12="试卷",$A95&lt;&gt;"",BU$6&lt;&gt;""),成绩录入!DS99,"")</f>
        <v/>
      </c>
      <c r="BV95" s="80" t="str">
        <f>IF(AND(初始录入!$M$12="试卷",$A95&lt;&gt;"",BV$6&lt;&gt;""),成绩录入!DT99,"")</f>
        <v/>
      </c>
      <c r="BW95" s="80" t="str">
        <f>IF(AND(初始录入!$M$12="试卷",$A95&lt;&gt;"",BW$6&lt;&gt;""),成绩录入!DU99,"")</f>
        <v/>
      </c>
      <c r="BX95" s="80" t="str">
        <f>IF(AND(初始录入!$M$12="试卷",$A95&lt;&gt;"",BX$6&lt;&gt;""),成绩录入!DV99,"")</f>
        <v/>
      </c>
      <c r="BY95" s="80" t="str">
        <f>IF(AND(初始录入!$M$12="试卷",$A95&lt;&gt;"",BY$6&lt;&gt;""),成绩录入!DW99,"")</f>
        <v/>
      </c>
      <c r="BZ95" s="80" t="str">
        <f>IF(AND(初始录入!$M$12="试卷",$A95&lt;&gt;"",BZ$6&lt;&gt;""),成绩录入!DX99,"")</f>
        <v/>
      </c>
      <c r="CA95" s="80" t="str">
        <f>IF(AND(初始录入!$M$12="试卷",$A95&lt;&gt;"",CA$6&lt;&gt;""),成绩录入!DY99,"")</f>
        <v/>
      </c>
      <c r="CB95" s="80" t="str">
        <f>IF(AND(初始录入!$M$12="试卷",$A95&lt;&gt;"",CB$6&lt;&gt;""),成绩录入!DZ99,"")</f>
        <v/>
      </c>
      <c r="CC95" s="80" t="str">
        <f>IF(AND(初始录入!$M$12="试卷",$A95&lt;&gt;"",CC$6&lt;&gt;""),成绩录入!EA99,"")</f>
        <v/>
      </c>
      <c r="CD95" s="80" t="str">
        <f>IF(AND(初始录入!$M$12="试卷",$A95&lt;&gt;"",CD$6&lt;&gt;""),成绩录入!EB99,"")</f>
        <v/>
      </c>
      <c r="CE95" s="80" t="str">
        <f>IF(AND(初始录入!$M$12="试卷",$A95&lt;&gt;"",CE$6&lt;&gt;""),成绩录入!EC99,"")</f>
        <v/>
      </c>
      <c r="CF95" s="80" t="str">
        <f>IF(AND(初始录入!$M$12="试卷",$A95&lt;&gt;"",CF$6&lt;&gt;""),成绩录入!ED99,"")</f>
        <v/>
      </c>
      <c r="CG95" s="80" t="str">
        <f>IF(AND(初始录入!$M$12="试卷",$A95&lt;&gt;"",CG$6&lt;&gt;""),成绩录入!EE99,"")</f>
        <v/>
      </c>
      <c r="CH95" s="80" t="str">
        <f>IF(AND(初始录入!$M$12="试卷",$A95&lt;&gt;"",CH$6&lt;&gt;""),成绩录入!EF99,"")</f>
        <v/>
      </c>
      <c r="CI95" s="80" t="str">
        <f>IF(AND(初始录入!$M$12="试卷",$A95&lt;&gt;"",CI$6&lt;&gt;""),成绩录入!EG99,"")</f>
        <v/>
      </c>
      <c r="CJ95" s="80" t="str">
        <f>IF(AND(初始录入!$M$12="试卷",$A95&lt;&gt;"",CJ$6&lt;&gt;""),成绩录入!EH99,"")</f>
        <v/>
      </c>
      <c r="CK95" s="80" t="str">
        <f>IF(AND(初始录入!$M$12="试卷",$A95&lt;&gt;"",CK$6&lt;&gt;""),成绩录入!EI99,"")</f>
        <v/>
      </c>
      <c r="CL95" s="80" t="str">
        <f>IF(AND(初始录入!$M$12="试卷",$A95&lt;&gt;"",CL$6&lt;&gt;""),成绩录入!EJ99,"")</f>
        <v/>
      </c>
      <c r="CM95" s="80" t="str">
        <f>IF(AND(初始录入!$M$12="试卷",$A95&lt;&gt;"",CM$6&lt;&gt;""),成绩录入!EK99,"")</f>
        <v/>
      </c>
      <c r="CN95" s="80" t="str">
        <f>IF(AND(初始录入!$M$12="试卷",$A95&lt;&gt;"",CN$6&lt;&gt;""),成绩录入!EL99,"")</f>
        <v/>
      </c>
      <c r="CO95" s="80" t="str">
        <f>IF(AND(初始录入!$M$12="试卷",$A95&lt;&gt;"",CO$6&lt;&gt;""),成绩录入!EM99,"")</f>
        <v/>
      </c>
      <c r="CP95" s="80" t="str">
        <f>IF(AND(初始录入!$M$12="试卷",$A95&lt;&gt;"",CP$6&lt;&gt;""),成绩录入!EN99,"")</f>
        <v/>
      </c>
      <c r="CQ95" s="80" t="str">
        <f>IF(AND(初始录入!$M$12="试卷",$A95&lt;&gt;"",CQ$6&lt;&gt;""),成绩录入!EO99,"")</f>
        <v/>
      </c>
      <c r="CR95" s="80" t="str">
        <f>IF(AND(初始录入!$M$12="试卷",$A95&lt;&gt;"",CR$6&lt;&gt;""),成绩录入!EP99,"")</f>
        <v/>
      </c>
      <c r="CS95" s="80" t="str">
        <f>IF(AND(初始录入!$M$12="试卷",$A95&lt;&gt;"",CS$6&lt;&gt;""),成绩录入!EQ99,"")</f>
        <v/>
      </c>
      <c r="CT95" s="80" t="str">
        <f>IF(AND(初始录入!$M$12="试卷",$A95&lt;&gt;"",CT$6&lt;&gt;""),成绩录入!ER99,"")</f>
        <v/>
      </c>
      <c r="CU95" s="80" t="str">
        <f>IF(AND(初始录入!$M$12="试卷",$A95&lt;&gt;"",CU$6&lt;&gt;""),成绩录入!ES99,"")</f>
        <v/>
      </c>
      <c r="CV95" s="80" t="str">
        <f>IF(AND(初始录入!$M$12="试卷",$A95&lt;&gt;"",CV$6&lt;&gt;""),成绩录入!ET99,"")</f>
        <v/>
      </c>
      <c r="CW95" s="80" t="str">
        <f>IF(AND(初始录入!$M$12="试卷",$A95&lt;&gt;"",CW$6&lt;&gt;""),成绩录入!EU99,"")</f>
        <v/>
      </c>
      <c r="CX95" s="80" t="str">
        <f>IF(AND(初始录入!$M$12="试卷",$A95&lt;&gt;"",CX$6&lt;&gt;""),成绩录入!EV99,"")</f>
        <v/>
      </c>
      <c r="CY95" s="80" t="str">
        <f>IF(AND(初始录入!$M$12="试卷",$A95&lt;&gt;"",CY$6&lt;&gt;""),成绩录入!EW99,"")</f>
        <v/>
      </c>
      <c r="CZ95" s="80" t="str">
        <f>IF(AND(初始录入!$M$12="试卷",$A95&lt;&gt;"",CZ$6&lt;&gt;""),成绩录入!EX99,"")</f>
        <v/>
      </c>
    </row>
    <row r="96" ht="24.95" customHeight="1" spans="1:104">
      <c r="A96" s="80" t="str">
        <f>IF(初始录入!$M$12="试卷",初始录入!A102,"")</f>
        <v/>
      </c>
      <c r="B96" s="80" t="str">
        <f>IF(AND(初始录入!$M$12="试卷",$A96&lt;&gt;""),初始录入!B102,"")</f>
        <v/>
      </c>
      <c r="C96" s="80" t="str">
        <f>IF(AND(初始录入!$M$12="试卷",$A96&lt;&gt;""),初始录入!C102,"")</f>
        <v/>
      </c>
      <c r="D96" s="80" t="str">
        <f t="shared" si="1"/>
        <v/>
      </c>
      <c r="E96" s="80" t="str">
        <f>IF(AND(初始录入!$M$12="试卷",$A96&lt;&gt;"",E$6&lt;&gt;""),成绩录入!BC100,"")</f>
        <v/>
      </c>
      <c r="F96" s="80" t="str">
        <f>IF(AND(初始录入!$M$12="试卷",$A96&lt;&gt;"",F$6&lt;&gt;""),成绩录入!BD100,"")</f>
        <v/>
      </c>
      <c r="G96" s="80" t="str">
        <f>IF(AND(初始录入!$M$12="试卷",$A96&lt;&gt;"",G$6&lt;&gt;""),成绩录入!BE100,"")</f>
        <v/>
      </c>
      <c r="H96" s="80" t="str">
        <f>IF(AND(初始录入!$M$12="试卷",$A96&lt;&gt;"",H$6&lt;&gt;""),成绩录入!BF100,"")</f>
        <v/>
      </c>
      <c r="I96" s="80" t="str">
        <f>IF(AND(初始录入!$M$12="试卷",$A96&lt;&gt;"",I$6&lt;&gt;""),成绩录入!BG100,"")</f>
        <v/>
      </c>
      <c r="J96" s="80" t="str">
        <f>IF(AND(初始录入!$M$12="试卷",$A96&lt;&gt;"",J$6&lt;&gt;""),成绩录入!BH100,"")</f>
        <v/>
      </c>
      <c r="K96" s="80" t="str">
        <f>IF(AND(初始录入!$M$12="试卷",$A96&lt;&gt;"",K$6&lt;&gt;""),成绩录入!BI100,"")</f>
        <v/>
      </c>
      <c r="L96" s="80" t="str">
        <f>IF(AND(初始录入!$M$12="试卷",$A96&lt;&gt;"",L$6&lt;&gt;""),成绩录入!BJ100,"")</f>
        <v/>
      </c>
      <c r="M96" s="80" t="str">
        <f>IF(AND(初始录入!$M$12="试卷",$A96&lt;&gt;"",M$6&lt;&gt;""),成绩录入!BK100,"")</f>
        <v/>
      </c>
      <c r="N96" s="80" t="str">
        <f>IF(AND(初始录入!$M$12="试卷",$A96&lt;&gt;"",N$6&lt;&gt;""),成绩录入!BL100,"")</f>
        <v/>
      </c>
      <c r="O96" s="80" t="str">
        <f>IF(AND(初始录入!$M$12="试卷",$A96&lt;&gt;"",O$6&lt;&gt;""),成绩录入!BM100,"")</f>
        <v/>
      </c>
      <c r="P96" s="80" t="str">
        <f>IF(AND(初始录入!$M$12="试卷",$A96&lt;&gt;"",P$6&lt;&gt;""),成绩录入!BN100,"")</f>
        <v/>
      </c>
      <c r="Q96" s="80" t="str">
        <f>IF(AND(初始录入!$M$12="试卷",$A96&lt;&gt;"",Q$6&lt;&gt;""),成绩录入!BO100,"")</f>
        <v/>
      </c>
      <c r="R96" s="80" t="str">
        <f>IF(AND(初始录入!$M$12="试卷",$A96&lt;&gt;"",R$6&lt;&gt;""),成绩录入!BP100,"")</f>
        <v/>
      </c>
      <c r="S96" s="80" t="str">
        <f>IF(AND(初始录入!$M$12="试卷",$A96&lt;&gt;"",S$6&lt;&gt;""),成绩录入!BQ100,"")</f>
        <v/>
      </c>
      <c r="T96" s="80" t="str">
        <f>IF(AND(初始录入!$M$12="试卷",$A96&lt;&gt;"",T$6&lt;&gt;""),成绩录入!BR100,"")</f>
        <v/>
      </c>
      <c r="U96" s="80" t="str">
        <f>IF(AND(初始录入!$M$12="试卷",$A96&lt;&gt;"",U$6&lt;&gt;""),成绩录入!BS100,"")</f>
        <v/>
      </c>
      <c r="V96" s="80" t="str">
        <f>IF(AND(初始录入!$M$12="试卷",$A96&lt;&gt;"",V$6&lt;&gt;""),成绩录入!BT100,"")</f>
        <v/>
      </c>
      <c r="W96" s="80" t="str">
        <f>IF(AND(初始录入!$M$12="试卷",$A96&lt;&gt;"",W$6&lt;&gt;""),成绩录入!BU100,"")</f>
        <v/>
      </c>
      <c r="X96" s="80" t="str">
        <f>IF(AND(初始录入!$M$12="试卷",$A96&lt;&gt;"",X$6&lt;&gt;""),成绩录入!BV100,"")</f>
        <v/>
      </c>
      <c r="Y96" s="80" t="str">
        <f>IF(AND(初始录入!$M$12="试卷",$A96&lt;&gt;"",Y$6&lt;&gt;""),成绩录入!BW100,"")</f>
        <v/>
      </c>
      <c r="Z96" s="80" t="str">
        <f>IF(AND(初始录入!$M$12="试卷",$A96&lt;&gt;"",Z$6&lt;&gt;""),成绩录入!BX100,"")</f>
        <v/>
      </c>
      <c r="AA96" s="80" t="str">
        <f>IF(AND(初始录入!$M$12="试卷",$A96&lt;&gt;"",AA$6&lt;&gt;""),成绩录入!BY100,"")</f>
        <v/>
      </c>
      <c r="AB96" s="80" t="str">
        <f>IF(AND(初始录入!$M$12="试卷",$A96&lt;&gt;"",AB$6&lt;&gt;""),成绩录入!BZ100,"")</f>
        <v/>
      </c>
      <c r="AC96" s="80" t="str">
        <f>IF(AND(初始录入!$M$12="试卷",$A96&lt;&gt;"",AC$6&lt;&gt;""),成绩录入!CA100,"")</f>
        <v/>
      </c>
      <c r="AD96" s="80" t="str">
        <f>IF(AND(初始录入!$M$12="试卷",$A96&lt;&gt;"",AD$6&lt;&gt;""),成绩录入!CB100,"")</f>
        <v/>
      </c>
      <c r="AE96" s="80" t="str">
        <f>IF(AND(初始录入!$M$12="试卷",$A96&lt;&gt;"",AE$6&lt;&gt;""),成绩录入!CC100,"")</f>
        <v/>
      </c>
      <c r="AF96" s="80" t="str">
        <f>IF(AND(初始录入!$M$12="试卷",$A96&lt;&gt;"",AF$6&lt;&gt;""),成绩录入!CD100,"")</f>
        <v/>
      </c>
      <c r="AG96" s="80" t="str">
        <f>IF(AND(初始录入!$M$12="试卷",$A96&lt;&gt;"",AG$6&lt;&gt;""),成绩录入!CE100,"")</f>
        <v/>
      </c>
      <c r="AH96" s="80" t="str">
        <f>IF(AND(初始录入!$M$12="试卷",$A96&lt;&gt;"",AH$6&lt;&gt;""),成绩录入!CF100,"")</f>
        <v/>
      </c>
      <c r="AI96" s="80" t="str">
        <f>IF(AND(初始录入!$M$12="试卷",$A96&lt;&gt;"",AI$6&lt;&gt;""),成绩录入!CG100,"")</f>
        <v/>
      </c>
      <c r="AJ96" s="80" t="str">
        <f>IF(AND(初始录入!$M$12="试卷",$A96&lt;&gt;"",AJ$6&lt;&gt;""),成绩录入!CH100,"")</f>
        <v/>
      </c>
      <c r="AK96" s="80" t="str">
        <f>IF(AND(初始录入!$M$12="试卷",$A96&lt;&gt;"",AK$6&lt;&gt;""),成绩录入!CI100,"")</f>
        <v/>
      </c>
      <c r="AL96" s="80" t="str">
        <f>IF(AND(初始录入!$M$12="试卷",$A96&lt;&gt;"",AL$6&lt;&gt;""),成绩录入!CJ100,"")</f>
        <v/>
      </c>
      <c r="AM96" s="80" t="str">
        <f>IF(AND(初始录入!$M$12="试卷",$A96&lt;&gt;"",AM$6&lt;&gt;""),成绩录入!CK100,"")</f>
        <v/>
      </c>
      <c r="AN96" s="80" t="str">
        <f>IF(AND(初始录入!$M$12="试卷",$A96&lt;&gt;"",AN$6&lt;&gt;""),成绩录入!CL100,"")</f>
        <v/>
      </c>
      <c r="AO96" s="80" t="str">
        <f>IF(AND(初始录入!$M$12="试卷",$A96&lt;&gt;"",AO$6&lt;&gt;""),成绩录入!CM100,"")</f>
        <v/>
      </c>
      <c r="AP96" s="80" t="str">
        <f>IF(AND(初始录入!$M$12="试卷",$A96&lt;&gt;"",AP$6&lt;&gt;""),成绩录入!CN100,"")</f>
        <v/>
      </c>
      <c r="AQ96" s="80" t="str">
        <f>IF(AND(初始录入!$M$12="试卷",$A96&lt;&gt;"",AQ$6&lt;&gt;""),成绩录入!CO100,"")</f>
        <v/>
      </c>
      <c r="AR96" s="80" t="str">
        <f>IF(AND(初始录入!$M$12="试卷",$A96&lt;&gt;"",AR$6&lt;&gt;""),成绩录入!CP100,"")</f>
        <v/>
      </c>
      <c r="AS96" s="80" t="str">
        <f>IF(AND(初始录入!$M$12="试卷",$A96&lt;&gt;"",AS$6&lt;&gt;""),成绩录入!CQ100,"")</f>
        <v/>
      </c>
      <c r="AT96" s="80" t="str">
        <f>IF(AND(初始录入!$M$12="试卷",$A96&lt;&gt;"",AT$6&lt;&gt;""),成绩录入!CR100,"")</f>
        <v/>
      </c>
      <c r="AU96" s="80" t="str">
        <f>IF(AND(初始录入!$M$12="试卷",$A96&lt;&gt;"",AU$6&lt;&gt;""),成绩录入!CS100,"")</f>
        <v/>
      </c>
      <c r="AV96" s="80" t="str">
        <f>IF(AND(初始录入!$M$12="试卷",$A96&lt;&gt;"",AV$6&lt;&gt;""),成绩录入!CT100,"")</f>
        <v/>
      </c>
      <c r="AW96" s="80" t="str">
        <f>IF(AND(初始录入!$M$12="试卷",$A96&lt;&gt;"",AW$6&lt;&gt;""),成绩录入!CU100,"")</f>
        <v/>
      </c>
      <c r="AX96" s="80" t="str">
        <f>IF(AND(初始录入!$M$12="试卷",$A96&lt;&gt;"",AX$6&lt;&gt;""),成绩录入!CV100,"")</f>
        <v/>
      </c>
      <c r="AY96" s="80" t="str">
        <f>IF(AND(初始录入!$M$12="试卷",$A96&lt;&gt;"",AY$6&lt;&gt;""),成绩录入!CW100,"")</f>
        <v/>
      </c>
      <c r="AZ96" s="80" t="str">
        <f>IF(AND(初始录入!$M$12="试卷",$A96&lt;&gt;"",AZ$6&lt;&gt;""),成绩录入!CX100,"")</f>
        <v/>
      </c>
      <c r="BA96" s="80" t="str">
        <f>IF(AND(初始录入!$M$12="试卷",$A96&lt;&gt;"",BA$6&lt;&gt;""),成绩录入!CY100,"")</f>
        <v/>
      </c>
      <c r="BB96" s="80" t="str">
        <f>IF(AND(初始录入!$M$12="试卷",$A96&lt;&gt;"",BB$6&lt;&gt;""),成绩录入!CZ100,"")</f>
        <v/>
      </c>
      <c r="BC96" s="80" t="str">
        <f>IF(AND(初始录入!$M$12="试卷",$A96&lt;&gt;"",BC$6&lt;&gt;""),成绩录入!DA100,"")</f>
        <v/>
      </c>
      <c r="BD96" s="80" t="str">
        <f>IF(AND(初始录入!$M$12="试卷",$A96&lt;&gt;"",BD$6&lt;&gt;""),成绩录入!DB100,"")</f>
        <v/>
      </c>
      <c r="BE96" s="80" t="str">
        <f>IF(AND(初始录入!$M$12="试卷",$A96&lt;&gt;"",BE$6&lt;&gt;""),成绩录入!DC100,"")</f>
        <v/>
      </c>
      <c r="BF96" s="80" t="str">
        <f>IF(AND(初始录入!$M$12="试卷",$A96&lt;&gt;"",BF$6&lt;&gt;""),成绩录入!DD100,"")</f>
        <v/>
      </c>
      <c r="BG96" s="80" t="str">
        <f>IF(AND(初始录入!$M$12="试卷",$A96&lt;&gt;"",BG$6&lt;&gt;""),成绩录入!DE100,"")</f>
        <v/>
      </c>
      <c r="BH96" s="80" t="str">
        <f>IF(AND(初始录入!$M$12="试卷",$A96&lt;&gt;"",BH$6&lt;&gt;""),成绩录入!DF100,"")</f>
        <v/>
      </c>
      <c r="BI96" s="80" t="str">
        <f>IF(AND(初始录入!$M$12="试卷",$A96&lt;&gt;"",BI$6&lt;&gt;""),成绩录入!DG100,"")</f>
        <v/>
      </c>
      <c r="BJ96" s="80" t="str">
        <f>IF(AND(初始录入!$M$12="试卷",$A96&lt;&gt;"",BJ$6&lt;&gt;""),成绩录入!DH100,"")</f>
        <v/>
      </c>
      <c r="BK96" s="80" t="str">
        <f>IF(AND(初始录入!$M$12="试卷",$A96&lt;&gt;"",BK$6&lt;&gt;""),成绩录入!DI100,"")</f>
        <v/>
      </c>
      <c r="BL96" s="80" t="str">
        <f>IF(AND(初始录入!$M$12="试卷",$A96&lt;&gt;"",BL$6&lt;&gt;""),成绩录入!DJ100,"")</f>
        <v/>
      </c>
      <c r="BM96" s="80" t="str">
        <f>IF(AND(初始录入!$M$12="试卷",$A96&lt;&gt;"",BM$6&lt;&gt;""),成绩录入!DK100,"")</f>
        <v/>
      </c>
      <c r="BN96" s="80" t="str">
        <f>IF(AND(初始录入!$M$12="试卷",$A96&lt;&gt;"",BN$6&lt;&gt;""),成绩录入!DL100,"")</f>
        <v/>
      </c>
      <c r="BO96" s="80" t="str">
        <f>IF(AND(初始录入!$M$12="试卷",$A96&lt;&gt;"",BO$6&lt;&gt;""),成绩录入!DM100,"")</f>
        <v/>
      </c>
      <c r="BP96" s="80" t="str">
        <f>IF(AND(初始录入!$M$12="试卷",$A96&lt;&gt;"",BP$6&lt;&gt;""),成绩录入!DN100,"")</f>
        <v/>
      </c>
      <c r="BQ96" s="80" t="str">
        <f>IF(AND(初始录入!$M$12="试卷",$A96&lt;&gt;"",BQ$6&lt;&gt;""),成绩录入!DO100,"")</f>
        <v/>
      </c>
      <c r="BR96" s="80" t="str">
        <f>IF(AND(初始录入!$M$12="试卷",$A96&lt;&gt;"",BR$6&lt;&gt;""),成绩录入!DP100,"")</f>
        <v/>
      </c>
      <c r="BS96" s="80" t="str">
        <f>IF(AND(初始录入!$M$12="试卷",$A96&lt;&gt;"",BS$6&lt;&gt;""),成绩录入!DQ100,"")</f>
        <v/>
      </c>
      <c r="BT96" s="80" t="str">
        <f>IF(AND(初始录入!$M$12="试卷",$A96&lt;&gt;"",BT$6&lt;&gt;""),成绩录入!DR100,"")</f>
        <v/>
      </c>
      <c r="BU96" s="80" t="str">
        <f>IF(AND(初始录入!$M$12="试卷",$A96&lt;&gt;"",BU$6&lt;&gt;""),成绩录入!DS100,"")</f>
        <v/>
      </c>
      <c r="BV96" s="80" t="str">
        <f>IF(AND(初始录入!$M$12="试卷",$A96&lt;&gt;"",BV$6&lt;&gt;""),成绩录入!DT100,"")</f>
        <v/>
      </c>
      <c r="BW96" s="80" t="str">
        <f>IF(AND(初始录入!$M$12="试卷",$A96&lt;&gt;"",BW$6&lt;&gt;""),成绩录入!DU100,"")</f>
        <v/>
      </c>
      <c r="BX96" s="80" t="str">
        <f>IF(AND(初始录入!$M$12="试卷",$A96&lt;&gt;"",BX$6&lt;&gt;""),成绩录入!DV100,"")</f>
        <v/>
      </c>
      <c r="BY96" s="80" t="str">
        <f>IF(AND(初始录入!$M$12="试卷",$A96&lt;&gt;"",BY$6&lt;&gt;""),成绩录入!DW100,"")</f>
        <v/>
      </c>
      <c r="BZ96" s="80" t="str">
        <f>IF(AND(初始录入!$M$12="试卷",$A96&lt;&gt;"",BZ$6&lt;&gt;""),成绩录入!DX100,"")</f>
        <v/>
      </c>
      <c r="CA96" s="80" t="str">
        <f>IF(AND(初始录入!$M$12="试卷",$A96&lt;&gt;"",CA$6&lt;&gt;""),成绩录入!DY100,"")</f>
        <v/>
      </c>
      <c r="CB96" s="80" t="str">
        <f>IF(AND(初始录入!$M$12="试卷",$A96&lt;&gt;"",CB$6&lt;&gt;""),成绩录入!DZ100,"")</f>
        <v/>
      </c>
      <c r="CC96" s="80" t="str">
        <f>IF(AND(初始录入!$M$12="试卷",$A96&lt;&gt;"",CC$6&lt;&gt;""),成绩录入!EA100,"")</f>
        <v/>
      </c>
      <c r="CD96" s="80" t="str">
        <f>IF(AND(初始录入!$M$12="试卷",$A96&lt;&gt;"",CD$6&lt;&gt;""),成绩录入!EB100,"")</f>
        <v/>
      </c>
      <c r="CE96" s="80" t="str">
        <f>IF(AND(初始录入!$M$12="试卷",$A96&lt;&gt;"",CE$6&lt;&gt;""),成绩录入!EC100,"")</f>
        <v/>
      </c>
      <c r="CF96" s="80" t="str">
        <f>IF(AND(初始录入!$M$12="试卷",$A96&lt;&gt;"",CF$6&lt;&gt;""),成绩录入!ED100,"")</f>
        <v/>
      </c>
      <c r="CG96" s="80" t="str">
        <f>IF(AND(初始录入!$M$12="试卷",$A96&lt;&gt;"",CG$6&lt;&gt;""),成绩录入!EE100,"")</f>
        <v/>
      </c>
      <c r="CH96" s="80" t="str">
        <f>IF(AND(初始录入!$M$12="试卷",$A96&lt;&gt;"",CH$6&lt;&gt;""),成绩录入!EF100,"")</f>
        <v/>
      </c>
      <c r="CI96" s="80" t="str">
        <f>IF(AND(初始录入!$M$12="试卷",$A96&lt;&gt;"",CI$6&lt;&gt;""),成绩录入!EG100,"")</f>
        <v/>
      </c>
      <c r="CJ96" s="80" t="str">
        <f>IF(AND(初始录入!$M$12="试卷",$A96&lt;&gt;"",CJ$6&lt;&gt;""),成绩录入!EH100,"")</f>
        <v/>
      </c>
      <c r="CK96" s="80" t="str">
        <f>IF(AND(初始录入!$M$12="试卷",$A96&lt;&gt;"",CK$6&lt;&gt;""),成绩录入!EI100,"")</f>
        <v/>
      </c>
      <c r="CL96" s="80" t="str">
        <f>IF(AND(初始录入!$M$12="试卷",$A96&lt;&gt;"",CL$6&lt;&gt;""),成绩录入!EJ100,"")</f>
        <v/>
      </c>
      <c r="CM96" s="80" t="str">
        <f>IF(AND(初始录入!$M$12="试卷",$A96&lt;&gt;"",CM$6&lt;&gt;""),成绩录入!EK100,"")</f>
        <v/>
      </c>
      <c r="CN96" s="80" t="str">
        <f>IF(AND(初始录入!$M$12="试卷",$A96&lt;&gt;"",CN$6&lt;&gt;""),成绩录入!EL100,"")</f>
        <v/>
      </c>
      <c r="CO96" s="80" t="str">
        <f>IF(AND(初始录入!$M$12="试卷",$A96&lt;&gt;"",CO$6&lt;&gt;""),成绩录入!EM100,"")</f>
        <v/>
      </c>
      <c r="CP96" s="80" t="str">
        <f>IF(AND(初始录入!$M$12="试卷",$A96&lt;&gt;"",CP$6&lt;&gt;""),成绩录入!EN100,"")</f>
        <v/>
      </c>
      <c r="CQ96" s="80" t="str">
        <f>IF(AND(初始录入!$M$12="试卷",$A96&lt;&gt;"",CQ$6&lt;&gt;""),成绩录入!EO100,"")</f>
        <v/>
      </c>
      <c r="CR96" s="80" t="str">
        <f>IF(AND(初始录入!$M$12="试卷",$A96&lt;&gt;"",CR$6&lt;&gt;""),成绩录入!EP100,"")</f>
        <v/>
      </c>
      <c r="CS96" s="80" t="str">
        <f>IF(AND(初始录入!$M$12="试卷",$A96&lt;&gt;"",CS$6&lt;&gt;""),成绩录入!EQ100,"")</f>
        <v/>
      </c>
      <c r="CT96" s="80" t="str">
        <f>IF(AND(初始录入!$M$12="试卷",$A96&lt;&gt;"",CT$6&lt;&gt;""),成绩录入!ER100,"")</f>
        <v/>
      </c>
      <c r="CU96" s="80" t="str">
        <f>IF(AND(初始录入!$M$12="试卷",$A96&lt;&gt;"",CU$6&lt;&gt;""),成绩录入!ES100,"")</f>
        <v/>
      </c>
      <c r="CV96" s="80" t="str">
        <f>IF(AND(初始录入!$M$12="试卷",$A96&lt;&gt;"",CV$6&lt;&gt;""),成绩录入!ET100,"")</f>
        <v/>
      </c>
      <c r="CW96" s="80" t="str">
        <f>IF(AND(初始录入!$M$12="试卷",$A96&lt;&gt;"",CW$6&lt;&gt;""),成绩录入!EU100,"")</f>
        <v/>
      </c>
      <c r="CX96" s="80" t="str">
        <f>IF(AND(初始录入!$M$12="试卷",$A96&lt;&gt;"",CX$6&lt;&gt;""),成绩录入!EV100,"")</f>
        <v/>
      </c>
      <c r="CY96" s="80" t="str">
        <f>IF(AND(初始录入!$M$12="试卷",$A96&lt;&gt;"",CY$6&lt;&gt;""),成绩录入!EW100,"")</f>
        <v/>
      </c>
      <c r="CZ96" s="80" t="str">
        <f>IF(AND(初始录入!$M$12="试卷",$A96&lt;&gt;"",CZ$6&lt;&gt;""),成绩录入!EX100,"")</f>
        <v/>
      </c>
    </row>
    <row r="97" ht="24.95" customHeight="1" spans="1:104">
      <c r="A97" s="80" t="str">
        <f>IF(初始录入!$M$12="试卷",初始录入!A103,"")</f>
        <v/>
      </c>
      <c r="B97" s="80" t="str">
        <f>IF(AND(初始录入!$M$12="试卷",$A97&lt;&gt;""),初始录入!B103,"")</f>
        <v/>
      </c>
      <c r="C97" s="80" t="str">
        <f>IF(AND(初始录入!$M$12="试卷",$A97&lt;&gt;""),初始录入!C103,"")</f>
        <v/>
      </c>
      <c r="D97" s="80" t="str">
        <f t="shared" si="1"/>
        <v/>
      </c>
      <c r="E97" s="80" t="str">
        <f>IF(AND(初始录入!$M$12="试卷",$A97&lt;&gt;"",E$6&lt;&gt;""),成绩录入!BC101,"")</f>
        <v/>
      </c>
      <c r="F97" s="80" t="str">
        <f>IF(AND(初始录入!$M$12="试卷",$A97&lt;&gt;"",F$6&lt;&gt;""),成绩录入!BD101,"")</f>
        <v/>
      </c>
      <c r="G97" s="80" t="str">
        <f>IF(AND(初始录入!$M$12="试卷",$A97&lt;&gt;"",G$6&lt;&gt;""),成绩录入!BE101,"")</f>
        <v/>
      </c>
      <c r="H97" s="80" t="str">
        <f>IF(AND(初始录入!$M$12="试卷",$A97&lt;&gt;"",H$6&lt;&gt;""),成绩录入!BF101,"")</f>
        <v/>
      </c>
      <c r="I97" s="80" t="str">
        <f>IF(AND(初始录入!$M$12="试卷",$A97&lt;&gt;"",I$6&lt;&gt;""),成绩录入!BG101,"")</f>
        <v/>
      </c>
      <c r="J97" s="80" t="str">
        <f>IF(AND(初始录入!$M$12="试卷",$A97&lt;&gt;"",J$6&lt;&gt;""),成绩录入!BH101,"")</f>
        <v/>
      </c>
      <c r="K97" s="80" t="str">
        <f>IF(AND(初始录入!$M$12="试卷",$A97&lt;&gt;"",K$6&lt;&gt;""),成绩录入!BI101,"")</f>
        <v/>
      </c>
      <c r="L97" s="80" t="str">
        <f>IF(AND(初始录入!$M$12="试卷",$A97&lt;&gt;"",L$6&lt;&gt;""),成绩录入!BJ101,"")</f>
        <v/>
      </c>
      <c r="M97" s="80" t="str">
        <f>IF(AND(初始录入!$M$12="试卷",$A97&lt;&gt;"",M$6&lt;&gt;""),成绩录入!BK101,"")</f>
        <v/>
      </c>
      <c r="N97" s="80" t="str">
        <f>IF(AND(初始录入!$M$12="试卷",$A97&lt;&gt;"",N$6&lt;&gt;""),成绩录入!BL101,"")</f>
        <v/>
      </c>
      <c r="O97" s="80" t="str">
        <f>IF(AND(初始录入!$M$12="试卷",$A97&lt;&gt;"",O$6&lt;&gt;""),成绩录入!BM101,"")</f>
        <v/>
      </c>
      <c r="P97" s="80" t="str">
        <f>IF(AND(初始录入!$M$12="试卷",$A97&lt;&gt;"",P$6&lt;&gt;""),成绩录入!BN101,"")</f>
        <v/>
      </c>
      <c r="Q97" s="80" t="str">
        <f>IF(AND(初始录入!$M$12="试卷",$A97&lt;&gt;"",Q$6&lt;&gt;""),成绩录入!BO101,"")</f>
        <v/>
      </c>
      <c r="R97" s="80" t="str">
        <f>IF(AND(初始录入!$M$12="试卷",$A97&lt;&gt;"",R$6&lt;&gt;""),成绩录入!BP101,"")</f>
        <v/>
      </c>
      <c r="S97" s="80" t="str">
        <f>IF(AND(初始录入!$M$12="试卷",$A97&lt;&gt;"",S$6&lt;&gt;""),成绩录入!BQ101,"")</f>
        <v/>
      </c>
      <c r="T97" s="80" t="str">
        <f>IF(AND(初始录入!$M$12="试卷",$A97&lt;&gt;"",T$6&lt;&gt;""),成绩录入!BR101,"")</f>
        <v/>
      </c>
      <c r="U97" s="80" t="str">
        <f>IF(AND(初始录入!$M$12="试卷",$A97&lt;&gt;"",U$6&lt;&gt;""),成绩录入!BS101,"")</f>
        <v/>
      </c>
      <c r="V97" s="80" t="str">
        <f>IF(AND(初始录入!$M$12="试卷",$A97&lt;&gt;"",V$6&lt;&gt;""),成绩录入!BT101,"")</f>
        <v/>
      </c>
      <c r="W97" s="80" t="str">
        <f>IF(AND(初始录入!$M$12="试卷",$A97&lt;&gt;"",W$6&lt;&gt;""),成绩录入!BU101,"")</f>
        <v/>
      </c>
      <c r="X97" s="80" t="str">
        <f>IF(AND(初始录入!$M$12="试卷",$A97&lt;&gt;"",X$6&lt;&gt;""),成绩录入!BV101,"")</f>
        <v/>
      </c>
      <c r="Y97" s="80" t="str">
        <f>IF(AND(初始录入!$M$12="试卷",$A97&lt;&gt;"",Y$6&lt;&gt;""),成绩录入!BW101,"")</f>
        <v/>
      </c>
      <c r="Z97" s="80" t="str">
        <f>IF(AND(初始录入!$M$12="试卷",$A97&lt;&gt;"",Z$6&lt;&gt;""),成绩录入!BX101,"")</f>
        <v/>
      </c>
      <c r="AA97" s="80" t="str">
        <f>IF(AND(初始录入!$M$12="试卷",$A97&lt;&gt;"",AA$6&lt;&gt;""),成绩录入!BY101,"")</f>
        <v/>
      </c>
      <c r="AB97" s="80" t="str">
        <f>IF(AND(初始录入!$M$12="试卷",$A97&lt;&gt;"",AB$6&lt;&gt;""),成绩录入!BZ101,"")</f>
        <v/>
      </c>
      <c r="AC97" s="80" t="str">
        <f>IF(AND(初始录入!$M$12="试卷",$A97&lt;&gt;"",AC$6&lt;&gt;""),成绩录入!CA101,"")</f>
        <v/>
      </c>
      <c r="AD97" s="80" t="str">
        <f>IF(AND(初始录入!$M$12="试卷",$A97&lt;&gt;"",AD$6&lt;&gt;""),成绩录入!CB101,"")</f>
        <v/>
      </c>
      <c r="AE97" s="80" t="str">
        <f>IF(AND(初始录入!$M$12="试卷",$A97&lt;&gt;"",AE$6&lt;&gt;""),成绩录入!CC101,"")</f>
        <v/>
      </c>
      <c r="AF97" s="80" t="str">
        <f>IF(AND(初始录入!$M$12="试卷",$A97&lt;&gt;"",AF$6&lt;&gt;""),成绩录入!CD101,"")</f>
        <v/>
      </c>
      <c r="AG97" s="80" t="str">
        <f>IF(AND(初始录入!$M$12="试卷",$A97&lt;&gt;"",AG$6&lt;&gt;""),成绩录入!CE101,"")</f>
        <v/>
      </c>
      <c r="AH97" s="80" t="str">
        <f>IF(AND(初始录入!$M$12="试卷",$A97&lt;&gt;"",AH$6&lt;&gt;""),成绩录入!CF101,"")</f>
        <v/>
      </c>
      <c r="AI97" s="80" t="str">
        <f>IF(AND(初始录入!$M$12="试卷",$A97&lt;&gt;"",AI$6&lt;&gt;""),成绩录入!CG101,"")</f>
        <v/>
      </c>
      <c r="AJ97" s="80" t="str">
        <f>IF(AND(初始录入!$M$12="试卷",$A97&lt;&gt;"",AJ$6&lt;&gt;""),成绩录入!CH101,"")</f>
        <v/>
      </c>
      <c r="AK97" s="80" t="str">
        <f>IF(AND(初始录入!$M$12="试卷",$A97&lt;&gt;"",AK$6&lt;&gt;""),成绩录入!CI101,"")</f>
        <v/>
      </c>
      <c r="AL97" s="80" t="str">
        <f>IF(AND(初始录入!$M$12="试卷",$A97&lt;&gt;"",AL$6&lt;&gt;""),成绩录入!CJ101,"")</f>
        <v/>
      </c>
      <c r="AM97" s="80" t="str">
        <f>IF(AND(初始录入!$M$12="试卷",$A97&lt;&gt;"",AM$6&lt;&gt;""),成绩录入!CK101,"")</f>
        <v/>
      </c>
      <c r="AN97" s="80" t="str">
        <f>IF(AND(初始录入!$M$12="试卷",$A97&lt;&gt;"",AN$6&lt;&gt;""),成绩录入!CL101,"")</f>
        <v/>
      </c>
      <c r="AO97" s="80" t="str">
        <f>IF(AND(初始录入!$M$12="试卷",$A97&lt;&gt;"",AO$6&lt;&gt;""),成绩录入!CM101,"")</f>
        <v/>
      </c>
      <c r="AP97" s="80" t="str">
        <f>IF(AND(初始录入!$M$12="试卷",$A97&lt;&gt;"",AP$6&lt;&gt;""),成绩录入!CN101,"")</f>
        <v/>
      </c>
      <c r="AQ97" s="80" t="str">
        <f>IF(AND(初始录入!$M$12="试卷",$A97&lt;&gt;"",AQ$6&lt;&gt;""),成绩录入!CO101,"")</f>
        <v/>
      </c>
      <c r="AR97" s="80" t="str">
        <f>IF(AND(初始录入!$M$12="试卷",$A97&lt;&gt;"",AR$6&lt;&gt;""),成绩录入!CP101,"")</f>
        <v/>
      </c>
      <c r="AS97" s="80" t="str">
        <f>IF(AND(初始录入!$M$12="试卷",$A97&lt;&gt;"",AS$6&lt;&gt;""),成绩录入!CQ101,"")</f>
        <v/>
      </c>
      <c r="AT97" s="80" t="str">
        <f>IF(AND(初始录入!$M$12="试卷",$A97&lt;&gt;"",AT$6&lt;&gt;""),成绩录入!CR101,"")</f>
        <v/>
      </c>
      <c r="AU97" s="80" t="str">
        <f>IF(AND(初始录入!$M$12="试卷",$A97&lt;&gt;"",AU$6&lt;&gt;""),成绩录入!CS101,"")</f>
        <v/>
      </c>
      <c r="AV97" s="80" t="str">
        <f>IF(AND(初始录入!$M$12="试卷",$A97&lt;&gt;"",AV$6&lt;&gt;""),成绩录入!CT101,"")</f>
        <v/>
      </c>
      <c r="AW97" s="80" t="str">
        <f>IF(AND(初始录入!$M$12="试卷",$A97&lt;&gt;"",AW$6&lt;&gt;""),成绩录入!CU101,"")</f>
        <v/>
      </c>
      <c r="AX97" s="80" t="str">
        <f>IF(AND(初始录入!$M$12="试卷",$A97&lt;&gt;"",AX$6&lt;&gt;""),成绩录入!CV101,"")</f>
        <v/>
      </c>
      <c r="AY97" s="80" t="str">
        <f>IF(AND(初始录入!$M$12="试卷",$A97&lt;&gt;"",AY$6&lt;&gt;""),成绩录入!CW101,"")</f>
        <v/>
      </c>
      <c r="AZ97" s="80" t="str">
        <f>IF(AND(初始录入!$M$12="试卷",$A97&lt;&gt;"",AZ$6&lt;&gt;""),成绩录入!CX101,"")</f>
        <v/>
      </c>
      <c r="BA97" s="80" t="str">
        <f>IF(AND(初始录入!$M$12="试卷",$A97&lt;&gt;"",BA$6&lt;&gt;""),成绩录入!CY101,"")</f>
        <v/>
      </c>
      <c r="BB97" s="80" t="str">
        <f>IF(AND(初始录入!$M$12="试卷",$A97&lt;&gt;"",BB$6&lt;&gt;""),成绩录入!CZ101,"")</f>
        <v/>
      </c>
      <c r="BC97" s="80" t="str">
        <f>IF(AND(初始录入!$M$12="试卷",$A97&lt;&gt;"",BC$6&lt;&gt;""),成绩录入!DA101,"")</f>
        <v/>
      </c>
      <c r="BD97" s="80" t="str">
        <f>IF(AND(初始录入!$M$12="试卷",$A97&lt;&gt;"",BD$6&lt;&gt;""),成绩录入!DB101,"")</f>
        <v/>
      </c>
      <c r="BE97" s="80" t="str">
        <f>IF(AND(初始录入!$M$12="试卷",$A97&lt;&gt;"",BE$6&lt;&gt;""),成绩录入!DC101,"")</f>
        <v/>
      </c>
      <c r="BF97" s="80" t="str">
        <f>IF(AND(初始录入!$M$12="试卷",$A97&lt;&gt;"",BF$6&lt;&gt;""),成绩录入!DD101,"")</f>
        <v/>
      </c>
      <c r="BG97" s="80" t="str">
        <f>IF(AND(初始录入!$M$12="试卷",$A97&lt;&gt;"",BG$6&lt;&gt;""),成绩录入!DE101,"")</f>
        <v/>
      </c>
      <c r="BH97" s="80" t="str">
        <f>IF(AND(初始录入!$M$12="试卷",$A97&lt;&gt;"",BH$6&lt;&gt;""),成绩录入!DF101,"")</f>
        <v/>
      </c>
      <c r="BI97" s="80" t="str">
        <f>IF(AND(初始录入!$M$12="试卷",$A97&lt;&gt;"",BI$6&lt;&gt;""),成绩录入!DG101,"")</f>
        <v/>
      </c>
      <c r="BJ97" s="80" t="str">
        <f>IF(AND(初始录入!$M$12="试卷",$A97&lt;&gt;"",BJ$6&lt;&gt;""),成绩录入!DH101,"")</f>
        <v/>
      </c>
      <c r="BK97" s="80" t="str">
        <f>IF(AND(初始录入!$M$12="试卷",$A97&lt;&gt;"",BK$6&lt;&gt;""),成绩录入!DI101,"")</f>
        <v/>
      </c>
      <c r="BL97" s="80" t="str">
        <f>IF(AND(初始录入!$M$12="试卷",$A97&lt;&gt;"",BL$6&lt;&gt;""),成绩录入!DJ101,"")</f>
        <v/>
      </c>
      <c r="BM97" s="80" t="str">
        <f>IF(AND(初始录入!$M$12="试卷",$A97&lt;&gt;"",BM$6&lt;&gt;""),成绩录入!DK101,"")</f>
        <v/>
      </c>
      <c r="BN97" s="80" t="str">
        <f>IF(AND(初始录入!$M$12="试卷",$A97&lt;&gt;"",BN$6&lt;&gt;""),成绩录入!DL101,"")</f>
        <v/>
      </c>
      <c r="BO97" s="80" t="str">
        <f>IF(AND(初始录入!$M$12="试卷",$A97&lt;&gt;"",BO$6&lt;&gt;""),成绩录入!DM101,"")</f>
        <v/>
      </c>
      <c r="BP97" s="80" t="str">
        <f>IF(AND(初始录入!$M$12="试卷",$A97&lt;&gt;"",BP$6&lt;&gt;""),成绩录入!DN101,"")</f>
        <v/>
      </c>
      <c r="BQ97" s="80" t="str">
        <f>IF(AND(初始录入!$M$12="试卷",$A97&lt;&gt;"",BQ$6&lt;&gt;""),成绩录入!DO101,"")</f>
        <v/>
      </c>
      <c r="BR97" s="80" t="str">
        <f>IF(AND(初始录入!$M$12="试卷",$A97&lt;&gt;"",BR$6&lt;&gt;""),成绩录入!DP101,"")</f>
        <v/>
      </c>
      <c r="BS97" s="80" t="str">
        <f>IF(AND(初始录入!$M$12="试卷",$A97&lt;&gt;"",BS$6&lt;&gt;""),成绩录入!DQ101,"")</f>
        <v/>
      </c>
      <c r="BT97" s="80" t="str">
        <f>IF(AND(初始录入!$M$12="试卷",$A97&lt;&gt;"",BT$6&lt;&gt;""),成绩录入!DR101,"")</f>
        <v/>
      </c>
      <c r="BU97" s="80" t="str">
        <f>IF(AND(初始录入!$M$12="试卷",$A97&lt;&gt;"",BU$6&lt;&gt;""),成绩录入!DS101,"")</f>
        <v/>
      </c>
      <c r="BV97" s="80" t="str">
        <f>IF(AND(初始录入!$M$12="试卷",$A97&lt;&gt;"",BV$6&lt;&gt;""),成绩录入!DT101,"")</f>
        <v/>
      </c>
      <c r="BW97" s="80" t="str">
        <f>IF(AND(初始录入!$M$12="试卷",$A97&lt;&gt;"",BW$6&lt;&gt;""),成绩录入!DU101,"")</f>
        <v/>
      </c>
      <c r="BX97" s="80" t="str">
        <f>IF(AND(初始录入!$M$12="试卷",$A97&lt;&gt;"",BX$6&lt;&gt;""),成绩录入!DV101,"")</f>
        <v/>
      </c>
      <c r="BY97" s="80" t="str">
        <f>IF(AND(初始录入!$M$12="试卷",$A97&lt;&gt;"",BY$6&lt;&gt;""),成绩录入!DW101,"")</f>
        <v/>
      </c>
      <c r="BZ97" s="80" t="str">
        <f>IF(AND(初始录入!$M$12="试卷",$A97&lt;&gt;"",BZ$6&lt;&gt;""),成绩录入!DX101,"")</f>
        <v/>
      </c>
      <c r="CA97" s="80" t="str">
        <f>IF(AND(初始录入!$M$12="试卷",$A97&lt;&gt;"",CA$6&lt;&gt;""),成绩录入!DY101,"")</f>
        <v/>
      </c>
      <c r="CB97" s="80" t="str">
        <f>IF(AND(初始录入!$M$12="试卷",$A97&lt;&gt;"",CB$6&lt;&gt;""),成绩录入!DZ101,"")</f>
        <v/>
      </c>
      <c r="CC97" s="80" t="str">
        <f>IF(AND(初始录入!$M$12="试卷",$A97&lt;&gt;"",CC$6&lt;&gt;""),成绩录入!EA101,"")</f>
        <v/>
      </c>
      <c r="CD97" s="80" t="str">
        <f>IF(AND(初始录入!$M$12="试卷",$A97&lt;&gt;"",CD$6&lt;&gt;""),成绩录入!EB101,"")</f>
        <v/>
      </c>
      <c r="CE97" s="80" t="str">
        <f>IF(AND(初始录入!$M$12="试卷",$A97&lt;&gt;"",CE$6&lt;&gt;""),成绩录入!EC101,"")</f>
        <v/>
      </c>
      <c r="CF97" s="80" t="str">
        <f>IF(AND(初始录入!$M$12="试卷",$A97&lt;&gt;"",CF$6&lt;&gt;""),成绩录入!ED101,"")</f>
        <v/>
      </c>
      <c r="CG97" s="80" t="str">
        <f>IF(AND(初始录入!$M$12="试卷",$A97&lt;&gt;"",CG$6&lt;&gt;""),成绩录入!EE101,"")</f>
        <v/>
      </c>
      <c r="CH97" s="80" t="str">
        <f>IF(AND(初始录入!$M$12="试卷",$A97&lt;&gt;"",CH$6&lt;&gt;""),成绩录入!EF101,"")</f>
        <v/>
      </c>
      <c r="CI97" s="80" t="str">
        <f>IF(AND(初始录入!$M$12="试卷",$A97&lt;&gt;"",CI$6&lt;&gt;""),成绩录入!EG101,"")</f>
        <v/>
      </c>
      <c r="CJ97" s="80" t="str">
        <f>IF(AND(初始录入!$M$12="试卷",$A97&lt;&gt;"",CJ$6&lt;&gt;""),成绩录入!EH101,"")</f>
        <v/>
      </c>
      <c r="CK97" s="80" t="str">
        <f>IF(AND(初始录入!$M$12="试卷",$A97&lt;&gt;"",CK$6&lt;&gt;""),成绩录入!EI101,"")</f>
        <v/>
      </c>
      <c r="CL97" s="80" t="str">
        <f>IF(AND(初始录入!$M$12="试卷",$A97&lt;&gt;"",CL$6&lt;&gt;""),成绩录入!EJ101,"")</f>
        <v/>
      </c>
      <c r="CM97" s="80" t="str">
        <f>IF(AND(初始录入!$M$12="试卷",$A97&lt;&gt;"",CM$6&lt;&gt;""),成绩录入!EK101,"")</f>
        <v/>
      </c>
      <c r="CN97" s="80" t="str">
        <f>IF(AND(初始录入!$M$12="试卷",$A97&lt;&gt;"",CN$6&lt;&gt;""),成绩录入!EL101,"")</f>
        <v/>
      </c>
      <c r="CO97" s="80" t="str">
        <f>IF(AND(初始录入!$M$12="试卷",$A97&lt;&gt;"",CO$6&lt;&gt;""),成绩录入!EM101,"")</f>
        <v/>
      </c>
      <c r="CP97" s="80" t="str">
        <f>IF(AND(初始录入!$M$12="试卷",$A97&lt;&gt;"",CP$6&lt;&gt;""),成绩录入!EN101,"")</f>
        <v/>
      </c>
      <c r="CQ97" s="80" t="str">
        <f>IF(AND(初始录入!$M$12="试卷",$A97&lt;&gt;"",CQ$6&lt;&gt;""),成绩录入!EO101,"")</f>
        <v/>
      </c>
      <c r="CR97" s="80" t="str">
        <f>IF(AND(初始录入!$M$12="试卷",$A97&lt;&gt;"",CR$6&lt;&gt;""),成绩录入!EP101,"")</f>
        <v/>
      </c>
      <c r="CS97" s="80" t="str">
        <f>IF(AND(初始录入!$M$12="试卷",$A97&lt;&gt;"",CS$6&lt;&gt;""),成绩录入!EQ101,"")</f>
        <v/>
      </c>
      <c r="CT97" s="80" t="str">
        <f>IF(AND(初始录入!$M$12="试卷",$A97&lt;&gt;"",CT$6&lt;&gt;""),成绩录入!ER101,"")</f>
        <v/>
      </c>
      <c r="CU97" s="80" t="str">
        <f>IF(AND(初始录入!$M$12="试卷",$A97&lt;&gt;"",CU$6&lt;&gt;""),成绩录入!ES101,"")</f>
        <v/>
      </c>
      <c r="CV97" s="80" t="str">
        <f>IF(AND(初始录入!$M$12="试卷",$A97&lt;&gt;"",CV$6&lt;&gt;""),成绩录入!ET101,"")</f>
        <v/>
      </c>
      <c r="CW97" s="80" t="str">
        <f>IF(AND(初始录入!$M$12="试卷",$A97&lt;&gt;"",CW$6&lt;&gt;""),成绩录入!EU101,"")</f>
        <v/>
      </c>
      <c r="CX97" s="80" t="str">
        <f>IF(AND(初始录入!$M$12="试卷",$A97&lt;&gt;"",CX$6&lt;&gt;""),成绩录入!EV101,"")</f>
        <v/>
      </c>
      <c r="CY97" s="80" t="str">
        <f>IF(AND(初始录入!$M$12="试卷",$A97&lt;&gt;"",CY$6&lt;&gt;""),成绩录入!EW101,"")</f>
        <v/>
      </c>
      <c r="CZ97" s="80" t="str">
        <f>IF(AND(初始录入!$M$12="试卷",$A97&lt;&gt;"",CZ$6&lt;&gt;""),成绩录入!EX101,"")</f>
        <v/>
      </c>
    </row>
    <row r="98" ht="24.95" customHeight="1" spans="1:104">
      <c r="A98" s="80" t="str">
        <f>IF(初始录入!$M$12="试卷",初始录入!A104,"")</f>
        <v/>
      </c>
      <c r="B98" s="80" t="str">
        <f>IF(AND(初始录入!$M$12="试卷",$A98&lt;&gt;""),初始录入!B104,"")</f>
        <v/>
      </c>
      <c r="C98" s="80" t="str">
        <f>IF(AND(初始录入!$M$12="试卷",$A98&lt;&gt;""),初始录入!C104,"")</f>
        <v/>
      </c>
      <c r="D98" s="80" t="str">
        <f t="shared" si="1"/>
        <v/>
      </c>
      <c r="E98" s="80" t="str">
        <f>IF(AND(初始录入!$M$12="试卷",$A98&lt;&gt;"",E$6&lt;&gt;""),成绩录入!BC102,"")</f>
        <v/>
      </c>
      <c r="F98" s="80" t="str">
        <f>IF(AND(初始录入!$M$12="试卷",$A98&lt;&gt;"",F$6&lt;&gt;""),成绩录入!BD102,"")</f>
        <v/>
      </c>
      <c r="G98" s="80" t="str">
        <f>IF(AND(初始录入!$M$12="试卷",$A98&lt;&gt;"",G$6&lt;&gt;""),成绩录入!BE102,"")</f>
        <v/>
      </c>
      <c r="H98" s="80" t="str">
        <f>IF(AND(初始录入!$M$12="试卷",$A98&lt;&gt;"",H$6&lt;&gt;""),成绩录入!BF102,"")</f>
        <v/>
      </c>
      <c r="I98" s="80" t="str">
        <f>IF(AND(初始录入!$M$12="试卷",$A98&lt;&gt;"",I$6&lt;&gt;""),成绩录入!BG102,"")</f>
        <v/>
      </c>
      <c r="J98" s="80" t="str">
        <f>IF(AND(初始录入!$M$12="试卷",$A98&lt;&gt;"",J$6&lt;&gt;""),成绩录入!BH102,"")</f>
        <v/>
      </c>
      <c r="K98" s="80" t="str">
        <f>IF(AND(初始录入!$M$12="试卷",$A98&lt;&gt;"",K$6&lt;&gt;""),成绩录入!BI102,"")</f>
        <v/>
      </c>
      <c r="L98" s="80" t="str">
        <f>IF(AND(初始录入!$M$12="试卷",$A98&lt;&gt;"",L$6&lt;&gt;""),成绩录入!BJ102,"")</f>
        <v/>
      </c>
      <c r="M98" s="80" t="str">
        <f>IF(AND(初始录入!$M$12="试卷",$A98&lt;&gt;"",M$6&lt;&gt;""),成绩录入!BK102,"")</f>
        <v/>
      </c>
      <c r="N98" s="80" t="str">
        <f>IF(AND(初始录入!$M$12="试卷",$A98&lt;&gt;"",N$6&lt;&gt;""),成绩录入!BL102,"")</f>
        <v/>
      </c>
      <c r="O98" s="80" t="str">
        <f>IF(AND(初始录入!$M$12="试卷",$A98&lt;&gt;"",O$6&lt;&gt;""),成绩录入!BM102,"")</f>
        <v/>
      </c>
      <c r="P98" s="80" t="str">
        <f>IF(AND(初始录入!$M$12="试卷",$A98&lt;&gt;"",P$6&lt;&gt;""),成绩录入!BN102,"")</f>
        <v/>
      </c>
      <c r="Q98" s="80" t="str">
        <f>IF(AND(初始录入!$M$12="试卷",$A98&lt;&gt;"",Q$6&lt;&gt;""),成绩录入!BO102,"")</f>
        <v/>
      </c>
      <c r="R98" s="80" t="str">
        <f>IF(AND(初始录入!$M$12="试卷",$A98&lt;&gt;"",R$6&lt;&gt;""),成绩录入!BP102,"")</f>
        <v/>
      </c>
      <c r="S98" s="80" t="str">
        <f>IF(AND(初始录入!$M$12="试卷",$A98&lt;&gt;"",S$6&lt;&gt;""),成绩录入!BQ102,"")</f>
        <v/>
      </c>
      <c r="T98" s="80" t="str">
        <f>IF(AND(初始录入!$M$12="试卷",$A98&lt;&gt;"",T$6&lt;&gt;""),成绩录入!BR102,"")</f>
        <v/>
      </c>
      <c r="U98" s="80" t="str">
        <f>IF(AND(初始录入!$M$12="试卷",$A98&lt;&gt;"",U$6&lt;&gt;""),成绩录入!BS102,"")</f>
        <v/>
      </c>
      <c r="V98" s="80" t="str">
        <f>IF(AND(初始录入!$M$12="试卷",$A98&lt;&gt;"",V$6&lt;&gt;""),成绩录入!BT102,"")</f>
        <v/>
      </c>
      <c r="W98" s="80" t="str">
        <f>IF(AND(初始录入!$M$12="试卷",$A98&lt;&gt;"",W$6&lt;&gt;""),成绩录入!BU102,"")</f>
        <v/>
      </c>
      <c r="X98" s="80" t="str">
        <f>IF(AND(初始录入!$M$12="试卷",$A98&lt;&gt;"",X$6&lt;&gt;""),成绩录入!BV102,"")</f>
        <v/>
      </c>
      <c r="Y98" s="80" t="str">
        <f>IF(AND(初始录入!$M$12="试卷",$A98&lt;&gt;"",Y$6&lt;&gt;""),成绩录入!BW102,"")</f>
        <v/>
      </c>
      <c r="Z98" s="80" t="str">
        <f>IF(AND(初始录入!$M$12="试卷",$A98&lt;&gt;"",Z$6&lt;&gt;""),成绩录入!BX102,"")</f>
        <v/>
      </c>
      <c r="AA98" s="80" t="str">
        <f>IF(AND(初始录入!$M$12="试卷",$A98&lt;&gt;"",AA$6&lt;&gt;""),成绩录入!BY102,"")</f>
        <v/>
      </c>
      <c r="AB98" s="80" t="str">
        <f>IF(AND(初始录入!$M$12="试卷",$A98&lt;&gt;"",AB$6&lt;&gt;""),成绩录入!BZ102,"")</f>
        <v/>
      </c>
      <c r="AC98" s="80" t="str">
        <f>IF(AND(初始录入!$M$12="试卷",$A98&lt;&gt;"",AC$6&lt;&gt;""),成绩录入!CA102,"")</f>
        <v/>
      </c>
      <c r="AD98" s="80" t="str">
        <f>IF(AND(初始录入!$M$12="试卷",$A98&lt;&gt;"",AD$6&lt;&gt;""),成绩录入!CB102,"")</f>
        <v/>
      </c>
      <c r="AE98" s="80" t="str">
        <f>IF(AND(初始录入!$M$12="试卷",$A98&lt;&gt;"",AE$6&lt;&gt;""),成绩录入!CC102,"")</f>
        <v/>
      </c>
      <c r="AF98" s="80" t="str">
        <f>IF(AND(初始录入!$M$12="试卷",$A98&lt;&gt;"",AF$6&lt;&gt;""),成绩录入!CD102,"")</f>
        <v/>
      </c>
      <c r="AG98" s="80" t="str">
        <f>IF(AND(初始录入!$M$12="试卷",$A98&lt;&gt;"",AG$6&lt;&gt;""),成绩录入!CE102,"")</f>
        <v/>
      </c>
      <c r="AH98" s="80" t="str">
        <f>IF(AND(初始录入!$M$12="试卷",$A98&lt;&gt;"",AH$6&lt;&gt;""),成绩录入!CF102,"")</f>
        <v/>
      </c>
      <c r="AI98" s="80" t="str">
        <f>IF(AND(初始录入!$M$12="试卷",$A98&lt;&gt;"",AI$6&lt;&gt;""),成绩录入!CG102,"")</f>
        <v/>
      </c>
      <c r="AJ98" s="80" t="str">
        <f>IF(AND(初始录入!$M$12="试卷",$A98&lt;&gt;"",AJ$6&lt;&gt;""),成绩录入!CH102,"")</f>
        <v/>
      </c>
      <c r="AK98" s="80" t="str">
        <f>IF(AND(初始录入!$M$12="试卷",$A98&lt;&gt;"",AK$6&lt;&gt;""),成绩录入!CI102,"")</f>
        <v/>
      </c>
      <c r="AL98" s="80" t="str">
        <f>IF(AND(初始录入!$M$12="试卷",$A98&lt;&gt;"",AL$6&lt;&gt;""),成绩录入!CJ102,"")</f>
        <v/>
      </c>
      <c r="AM98" s="80" t="str">
        <f>IF(AND(初始录入!$M$12="试卷",$A98&lt;&gt;"",AM$6&lt;&gt;""),成绩录入!CK102,"")</f>
        <v/>
      </c>
      <c r="AN98" s="80" t="str">
        <f>IF(AND(初始录入!$M$12="试卷",$A98&lt;&gt;"",AN$6&lt;&gt;""),成绩录入!CL102,"")</f>
        <v/>
      </c>
      <c r="AO98" s="80" t="str">
        <f>IF(AND(初始录入!$M$12="试卷",$A98&lt;&gt;"",AO$6&lt;&gt;""),成绩录入!CM102,"")</f>
        <v/>
      </c>
      <c r="AP98" s="80" t="str">
        <f>IF(AND(初始录入!$M$12="试卷",$A98&lt;&gt;"",AP$6&lt;&gt;""),成绩录入!CN102,"")</f>
        <v/>
      </c>
      <c r="AQ98" s="80" t="str">
        <f>IF(AND(初始录入!$M$12="试卷",$A98&lt;&gt;"",AQ$6&lt;&gt;""),成绩录入!CO102,"")</f>
        <v/>
      </c>
      <c r="AR98" s="80" t="str">
        <f>IF(AND(初始录入!$M$12="试卷",$A98&lt;&gt;"",AR$6&lt;&gt;""),成绩录入!CP102,"")</f>
        <v/>
      </c>
      <c r="AS98" s="80" t="str">
        <f>IF(AND(初始录入!$M$12="试卷",$A98&lt;&gt;"",AS$6&lt;&gt;""),成绩录入!CQ102,"")</f>
        <v/>
      </c>
      <c r="AT98" s="80" t="str">
        <f>IF(AND(初始录入!$M$12="试卷",$A98&lt;&gt;"",AT$6&lt;&gt;""),成绩录入!CR102,"")</f>
        <v/>
      </c>
      <c r="AU98" s="80" t="str">
        <f>IF(AND(初始录入!$M$12="试卷",$A98&lt;&gt;"",AU$6&lt;&gt;""),成绩录入!CS102,"")</f>
        <v/>
      </c>
      <c r="AV98" s="80" t="str">
        <f>IF(AND(初始录入!$M$12="试卷",$A98&lt;&gt;"",AV$6&lt;&gt;""),成绩录入!CT102,"")</f>
        <v/>
      </c>
      <c r="AW98" s="80" t="str">
        <f>IF(AND(初始录入!$M$12="试卷",$A98&lt;&gt;"",AW$6&lt;&gt;""),成绩录入!CU102,"")</f>
        <v/>
      </c>
      <c r="AX98" s="80" t="str">
        <f>IF(AND(初始录入!$M$12="试卷",$A98&lt;&gt;"",AX$6&lt;&gt;""),成绩录入!CV102,"")</f>
        <v/>
      </c>
      <c r="AY98" s="80" t="str">
        <f>IF(AND(初始录入!$M$12="试卷",$A98&lt;&gt;"",AY$6&lt;&gt;""),成绩录入!CW102,"")</f>
        <v/>
      </c>
      <c r="AZ98" s="80" t="str">
        <f>IF(AND(初始录入!$M$12="试卷",$A98&lt;&gt;"",AZ$6&lt;&gt;""),成绩录入!CX102,"")</f>
        <v/>
      </c>
      <c r="BA98" s="80" t="str">
        <f>IF(AND(初始录入!$M$12="试卷",$A98&lt;&gt;"",BA$6&lt;&gt;""),成绩录入!CY102,"")</f>
        <v/>
      </c>
      <c r="BB98" s="80" t="str">
        <f>IF(AND(初始录入!$M$12="试卷",$A98&lt;&gt;"",BB$6&lt;&gt;""),成绩录入!CZ102,"")</f>
        <v/>
      </c>
      <c r="BC98" s="80" t="str">
        <f>IF(AND(初始录入!$M$12="试卷",$A98&lt;&gt;"",BC$6&lt;&gt;""),成绩录入!DA102,"")</f>
        <v/>
      </c>
      <c r="BD98" s="80" t="str">
        <f>IF(AND(初始录入!$M$12="试卷",$A98&lt;&gt;"",BD$6&lt;&gt;""),成绩录入!DB102,"")</f>
        <v/>
      </c>
      <c r="BE98" s="80" t="str">
        <f>IF(AND(初始录入!$M$12="试卷",$A98&lt;&gt;"",BE$6&lt;&gt;""),成绩录入!DC102,"")</f>
        <v/>
      </c>
      <c r="BF98" s="80" t="str">
        <f>IF(AND(初始录入!$M$12="试卷",$A98&lt;&gt;"",BF$6&lt;&gt;""),成绩录入!DD102,"")</f>
        <v/>
      </c>
      <c r="BG98" s="80" t="str">
        <f>IF(AND(初始录入!$M$12="试卷",$A98&lt;&gt;"",BG$6&lt;&gt;""),成绩录入!DE102,"")</f>
        <v/>
      </c>
      <c r="BH98" s="80" t="str">
        <f>IF(AND(初始录入!$M$12="试卷",$A98&lt;&gt;"",BH$6&lt;&gt;""),成绩录入!DF102,"")</f>
        <v/>
      </c>
      <c r="BI98" s="80" t="str">
        <f>IF(AND(初始录入!$M$12="试卷",$A98&lt;&gt;"",BI$6&lt;&gt;""),成绩录入!DG102,"")</f>
        <v/>
      </c>
      <c r="BJ98" s="80" t="str">
        <f>IF(AND(初始录入!$M$12="试卷",$A98&lt;&gt;"",BJ$6&lt;&gt;""),成绩录入!DH102,"")</f>
        <v/>
      </c>
      <c r="BK98" s="80" t="str">
        <f>IF(AND(初始录入!$M$12="试卷",$A98&lt;&gt;"",BK$6&lt;&gt;""),成绩录入!DI102,"")</f>
        <v/>
      </c>
      <c r="BL98" s="80" t="str">
        <f>IF(AND(初始录入!$M$12="试卷",$A98&lt;&gt;"",BL$6&lt;&gt;""),成绩录入!DJ102,"")</f>
        <v/>
      </c>
      <c r="BM98" s="80" t="str">
        <f>IF(AND(初始录入!$M$12="试卷",$A98&lt;&gt;"",BM$6&lt;&gt;""),成绩录入!DK102,"")</f>
        <v/>
      </c>
      <c r="BN98" s="80" t="str">
        <f>IF(AND(初始录入!$M$12="试卷",$A98&lt;&gt;"",BN$6&lt;&gt;""),成绩录入!DL102,"")</f>
        <v/>
      </c>
      <c r="BO98" s="80" t="str">
        <f>IF(AND(初始录入!$M$12="试卷",$A98&lt;&gt;"",BO$6&lt;&gt;""),成绩录入!DM102,"")</f>
        <v/>
      </c>
      <c r="BP98" s="80" t="str">
        <f>IF(AND(初始录入!$M$12="试卷",$A98&lt;&gt;"",BP$6&lt;&gt;""),成绩录入!DN102,"")</f>
        <v/>
      </c>
      <c r="BQ98" s="80" t="str">
        <f>IF(AND(初始录入!$M$12="试卷",$A98&lt;&gt;"",BQ$6&lt;&gt;""),成绩录入!DO102,"")</f>
        <v/>
      </c>
      <c r="BR98" s="80" t="str">
        <f>IF(AND(初始录入!$M$12="试卷",$A98&lt;&gt;"",BR$6&lt;&gt;""),成绩录入!DP102,"")</f>
        <v/>
      </c>
      <c r="BS98" s="80" t="str">
        <f>IF(AND(初始录入!$M$12="试卷",$A98&lt;&gt;"",BS$6&lt;&gt;""),成绩录入!DQ102,"")</f>
        <v/>
      </c>
      <c r="BT98" s="80" t="str">
        <f>IF(AND(初始录入!$M$12="试卷",$A98&lt;&gt;"",BT$6&lt;&gt;""),成绩录入!DR102,"")</f>
        <v/>
      </c>
      <c r="BU98" s="80" t="str">
        <f>IF(AND(初始录入!$M$12="试卷",$A98&lt;&gt;"",BU$6&lt;&gt;""),成绩录入!DS102,"")</f>
        <v/>
      </c>
      <c r="BV98" s="80" t="str">
        <f>IF(AND(初始录入!$M$12="试卷",$A98&lt;&gt;"",BV$6&lt;&gt;""),成绩录入!DT102,"")</f>
        <v/>
      </c>
      <c r="BW98" s="80" t="str">
        <f>IF(AND(初始录入!$M$12="试卷",$A98&lt;&gt;"",BW$6&lt;&gt;""),成绩录入!DU102,"")</f>
        <v/>
      </c>
      <c r="BX98" s="80" t="str">
        <f>IF(AND(初始录入!$M$12="试卷",$A98&lt;&gt;"",BX$6&lt;&gt;""),成绩录入!DV102,"")</f>
        <v/>
      </c>
      <c r="BY98" s="80" t="str">
        <f>IF(AND(初始录入!$M$12="试卷",$A98&lt;&gt;"",BY$6&lt;&gt;""),成绩录入!DW102,"")</f>
        <v/>
      </c>
      <c r="BZ98" s="80" t="str">
        <f>IF(AND(初始录入!$M$12="试卷",$A98&lt;&gt;"",BZ$6&lt;&gt;""),成绩录入!DX102,"")</f>
        <v/>
      </c>
      <c r="CA98" s="80" t="str">
        <f>IF(AND(初始录入!$M$12="试卷",$A98&lt;&gt;"",CA$6&lt;&gt;""),成绩录入!DY102,"")</f>
        <v/>
      </c>
      <c r="CB98" s="80" t="str">
        <f>IF(AND(初始录入!$M$12="试卷",$A98&lt;&gt;"",CB$6&lt;&gt;""),成绩录入!DZ102,"")</f>
        <v/>
      </c>
      <c r="CC98" s="80" t="str">
        <f>IF(AND(初始录入!$M$12="试卷",$A98&lt;&gt;"",CC$6&lt;&gt;""),成绩录入!EA102,"")</f>
        <v/>
      </c>
      <c r="CD98" s="80" t="str">
        <f>IF(AND(初始录入!$M$12="试卷",$A98&lt;&gt;"",CD$6&lt;&gt;""),成绩录入!EB102,"")</f>
        <v/>
      </c>
      <c r="CE98" s="80" t="str">
        <f>IF(AND(初始录入!$M$12="试卷",$A98&lt;&gt;"",CE$6&lt;&gt;""),成绩录入!EC102,"")</f>
        <v/>
      </c>
      <c r="CF98" s="80" t="str">
        <f>IF(AND(初始录入!$M$12="试卷",$A98&lt;&gt;"",CF$6&lt;&gt;""),成绩录入!ED102,"")</f>
        <v/>
      </c>
      <c r="CG98" s="80" t="str">
        <f>IF(AND(初始录入!$M$12="试卷",$A98&lt;&gt;"",CG$6&lt;&gt;""),成绩录入!EE102,"")</f>
        <v/>
      </c>
      <c r="CH98" s="80" t="str">
        <f>IF(AND(初始录入!$M$12="试卷",$A98&lt;&gt;"",CH$6&lt;&gt;""),成绩录入!EF102,"")</f>
        <v/>
      </c>
      <c r="CI98" s="80" t="str">
        <f>IF(AND(初始录入!$M$12="试卷",$A98&lt;&gt;"",CI$6&lt;&gt;""),成绩录入!EG102,"")</f>
        <v/>
      </c>
      <c r="CJ98" s="80" t="str">
        <f>IF(AND(初始录入!$M$12="试卷",$A98&lt;&gt;"",CJ$6&lt;&gt;""),成绩录入!EH102,"")</f>
        <v/>
      </c>
      <c r="CK98" s="80" t="str">
        <f>IF(AND(初始录入!$M$12="试卷",$A98&lt;&gt;"",CK$6&lt;&gt;""),成绩录入!EI102,"")</f>
        <v/>
      </c>
      <c r="CL98" s="80" t="str">
        <f>IF(AND(初始录入!$M$12="试卷",$A98&lt;&gt;"",CL$6&lt;&gt;""),成绩录入!EJ102,"")</f>
        <v/>
      </c>
      <c r="CM98" s="80" t="str">
        <f>IF(AND(初始录入!$M$12="试卷",$A98&lt;&gt;"",CM$6&lt;&gt;""),成绩录入!EK102,"")</f>
        <v/>
      </c>
      <c r="CN98" s="80" t="str">
        <f>IF(AND(初始录入!$M$12="试卷",$A98&lt;&gt;"",CN$6&lt;&gt;""),成绩录入!EL102,"")</f>
        <v/>
      </c>
      <c r="CO98" s="80" t="str">
        <f>IF(AND(初始录入!$M$12="试卷",$A98&lt;&gt;"",CO$6&lt;&gt;""),成绩录入!EM102,"")</f>
        <v/>
      </c>
      <c r="CP98" s="80" t="str">
        <f>IF(AND(初始录入!$M$12="试卷",$A98&lt;&gt;"",CP$6&lt;&gt;""),成绩录入!EN102,"")</f>
        <v/>
      </c>
      <c r="CQ98" s="80" t="str">
        <f>IF(AND(初始录入!$M$12="试卷",$A98&lt;&gt;"",CQ$6&lt;&gt;""),成绩录入!EO102,"")</f>
        <v/>
      </c>
      <c r="CR98" s="80" t="str">
        <f>IF(AND(初始录入!$M$12="试卷",$A98&lt;&gt;"",CR$6&lt;&gt;""),成绩录入!EP102,"")</f>
        <v/>
      </c>
      <c r="CS98" s="80" t="str">
        <f>IF(AND(初始录入!$M$12="试卷",$A98&lt;&gt;"",CS$6&lt;&gt;""),成绩录入!EQ102,"")</f>
        <v/>
      </c>
      <c r="CT98" s="80" t="str">
        <f>IF(AND(初始录入!$M$12="试卷",$A98&lt;&gt;"",CT$6&lt;&gt;""),成绩录入!ER102,"")</f>
        <v/>
      </c>
      <c r="CU98" s="80" t="str">
        <f>IF(AND(初始录入!$M$12="试卷",$A98&lt;&gt;"",CU$6&lt;&gt;""),成绩录入!ES102,"")</f>
        <v/>
      </c>
      <c r="CV98" s="80" t="str">
        <f>IF(AND(初始录入!$M$12="试卷",$A98&lt;&gt;"",CV$6&lt;&gt;""),成绩录入!ET102,"")</f>
        <v/>
      </c>
      <c r="CW98" s="80" t="str">
        <f>IF(AND(初始录入!$M$12="试卷",$A98&lt;&gt;"",CW$6&lt;&gt;""),成绩录入!EU102,"")</f>
        <v/>
      </c>
      <c r="CX98" s="80" t="str">
        <f>IF(AND(初始录入!$M$12="试卷",$A98&lt;&gt;"",CX$6&lt;&gt;""),成绩录入!EV102,"")</f>
        <v/>
      </c>
      <c r="CY98" s="80" t="str">
        <f>IF(AND(初始录入!$M$12="试卷",$A98&lt;&gt;"",CY$6&lt;&gt;""),成绩录入!EW102,"")</f>
        <v/>
      </c>
      <c r="CZ98" s="80" t="str">
        <f>IF(AND(初始录入!$M$12="试卷",$A98&lt;&gt;"",CZ$6&lt;&gt;""),成绩录入!EX102,"")</f>
        <v/>
      </c>
    </row>
    <row r="99" ht="24.95" customHeight="1" spans="1:104">
      <c r="A99" s="80" t="str">
        <f>IF(初始录入!$M$12="试卷",初始录入!A105,"")</f>
        <v/>
      </c>
      <c r="B99" s="80" t="str">
        <f>IF(AND(初始录入!$M$12="试卷",$A99&lt;&gt;""),初始录入!B105,"")</f>
        <v/>
      </c>
      <c r="C99" s="80" t="str">
        <f>IF(AND(初始录入!$M$12="试卷",$A99&lt;&gt;""),初始录入!C105,"")</f>
        <v/>
      </c>
      <c r="D99" s="80" t="str">
        <f t="shared" si="1"/>
        <v/>
      </c>
      <c r="E99" s="80" t="str">
        <f>IF(AND(初始录入!$M$12="试卷",$A99&lt;&gt;"",E$6&lt;&gt;""),成绩录入!BC103,"")</f>
        <v/>
      </c>
      <c r="F99" s="80" t="str">
        <f>IF(AND(初始录入!$M$12="试卷",$A99&lt;&gt;"",F$6&lt;&gt;""),成绩录入!BD103,"")</f>
        <v/>
      </c>
      <c r="G99" s="80" t="str">
        <f>IF(AND(初始录入!$M$12="试卷",$A99&lt;&gt;"",G$6&lt;&gt;""),成绩录入!BE103,"")</f>
        <v/>
      </c>
      <c r="H99" s="80" t="str">
        <f>IF(AND(初始录入!$M$12="试卷",$A99&lt;&gt;"",H$6&lt;&gt;""),成绩录入!BF103,"")</f>
        <v/>
      </c>
      <c r="I99" s="80" t="str">
        <f>IF(AND(初始录入!$M$12="试卷",$A99&lt;&gt;"",I$6&lt;&gt;""),成绩录入!BG103,"")</f>
        <v/>
      </c>
      <c r="J99" s="80" t="str">
        <f>IF(AND(初始录入!$M$12="试卷",$A99&lt;&gt;"",J$6&lt;&gt;""),成绩录入!BH103,"")</f>
        <v/>
      </c>
      <c r="K99" s="80" t="str">
        <f>IF(AND(初始录入!$M$12="试卷",$A99&lt;&gt;"",K$6&lt;&gt;""),成绩录入!BI103,"")</f>
        <v/>
      </c>
      <c r="L99" s="80" t="str">
        <f>IF(AND(初始录入!$M$12="试卷",$A99&lt;&gt;"",L$6&lt;&gt;""),成绩录入!BJ103,"")</f>
        <v/>
      </c>
      <c r="M99" s="80" t="str">
        <f>IF(AND(初始录入!$M$12="试卷",$A99&lt;&gt;"",M$6&lt;&gt;""),成绩录入!BK103,"")</f>
        <v/>
      </c>
      <c r="N99" s="80" t="str">
        <f>IF(AND(初始录入!$M$12="试卷",$A99&lt;&gt;"",N$6&lt;&gt;""),成绩录入!BL103,"")</f>
        <v/>
      </c>
      <c r="O99" s="80" t="str">
        <f>IF(AND(初始录入!$M$12="试卷",$A99&lt;&gt;"",O$6&lt;&gt;""),成绩录入!BM103,"")</f>
        <v/>
      </c>
      <c r="P99" s="80" t="str">
        <f>IF(AND(初始录入!$M$12="试卷",$A99&lt;&gt;"",P$6&lt;&gt;""),成绩录入!BN103,"")</f>
        <v/>
      </c>
      <c r="Q99" s="80" t="str">
        <f>IF(AND(初始录入!$M$12="试卷",$A99&lt;&gt;"",Q$6&lt;&gt;""),成绩录入!BO103,"")</f>
        <v/>
      </c>
      <c r="R99" s="80" t="str">
        <f>IF(AND(初始录入!$M$12="试卷",$A99&lt;&gt;"",R$6&lt;&gt;""),成绩录入!BP103,"")</f>
        <v/>
      </c>
      <c r="S99" s="80" t="str">
        <f>IF(AND(初始录入!$M$12="试卷",$A99&lt;&gt;"",S$6&lt;&gt;""),成绩录入!BQ103,"")</f>
        <v/>
      </c>
      <c r="T99" s="80" t="str">
        <f>IF(AND(初始录入!$M$12="试卷",$A99&lt;&gt;"",T$6&lt;&gt;""),成绩录入!BR103,"")</f>
        <v/>
      </c>
      <c r="U99" s="80" t="str">
        <f>IF(AND(初始录入!$M$12="试卷",$A99&lt;&gt;"",U$6&lt;&gt;""),成绩录入!BS103,"")</f>
        <v/>
      </c>
      <c r="V99" s="80" t="str">
        <f>IF(AND(初始录入!$M$12="试卷",$A99&lt;&gt;"",V$6&lt;&gt;""),成绩录入!BT103,"")</f>
        <v/>
      </c>
      <c r="W99" s="80" t="str">
        <f>IF(AND(初始录入!$M$12="试卷",$A99&lt;&gt;"",W$6&lt;&gt;""),成绩录入!BU103,"")</f>
        <v/>
      </c>
      <c r="X99" s="80" t="str">
        <f>IF(AND(初始录入!$M$12="试卷",$A99&lt;&gt;"",X$6&lt;&gt;""),成绩录入!BV103,"")</f>
        <v/>
      </c>
      <c r="Y99" s="80" t="str">
        <f>IF(AND(初始录入!$M$12="试卷",$A99&lt;&gt;"",Y$6&lt;&gt;""),成绩录入!BW103,"")</f>
        <v/>
      </c>
      <c r="Z99" s="80" t="str">
        <f>IF(AND(初始录入!$M$12="试卷",$A99&lt;&gt;"",Z$6&lt;&gt;""),成绩录入!BX103,"")</f>
        <v/>
      </c>
      <c r="AA99" s="80" t="str">
        <f>IF(AND(初始录入!$M$12="试卷",$A99&lt;&gt;"",AA$6&lt;&gt;""),成绩录入!BY103,"")</f>
        <v/>
      </c>
      <c r="AB99" s="80" t="str">
        <f>IF(AND(初始录入!$M$12="试卷",$A99&lt;&gt;"",AB$6&lt;&gt;""),成绩录入!BZ103,"")</f>
        <v/>
      </c>
      <c r="AC99" s="80" t="str">
        <f>IF(AND(初始录入!$M$12="试卷",$A99&lt;&gt;"",AC$6&lt;&gt;""),成绩录入!CA103,"")</f>
        <v/>
      </c>
      <c r="AD99" s="80" t="str">
        <f>IF(AND(初始录入!$M$12="试卷",$A99&lt;&gt;"",AD$6&lt;&gt;""),成绩录入!CB103,"")</f>
        <v/>
      </c>
      <c r="AE99" s="80" t="str">
        <f>IF(AND(初始录入!$M$12="试卷",$A99&lt;&gt;"",AE$6&lt;&gt;""),成绩录入!CC103,"")</f>
        <v/>
      </c>
      <c r="AF99" s="80" t="str">
        <f>IF(AND(初始录入!$M$12="试卷",$A99&lt;&gt;"",AF$6&lt;&gt;""),成绩录入!CD103,"")</f>
        <v/>
      </c>
      <c r="AG99" s="80" t="str">
        <f>IF(AND(初始录入!$M$12="试卷",$A99&lt;&gt;"",AG$6&lt;&gt;""),成绩录入!CE103,"")</f>
        <v/>
      </c>
      <c r="AH99" s="80" t="str">
        <f>IF(AND(初始录入!$M$12="试卷",$A99&lt;&gt;"",AH$6&lt;&gt;""),成绩录入!CF103,"")</f>
        <v/>
      </c>
      <c r="AI99" s="80" t="str">
        <f>IF(AND(初始录入!$M$12="试卷",$A99&lt;&gt;"",AI$6&lt;&gt;""),成绩录入!CG103,"")</f>
        <v/>
      </c>
      <c r="AJ99" s="80" t="str">
        <f>IF(AND(初始录入!$M$12="试卷",$A99&lt;&gt;"",AJ$6&lt;&gt;""),成绩录入!CH103,"")</f>
        <v/>
      </c>
      <c r="AK99" s="80" t="str">
        <f>IF(AND(初始录入!$M$12="试卷",$A99&lt;&gt;"",AK$6&lt;&gt;""),成绩录入!CI103,"")</f>
        <v/>
      </c>
      <c r="AL99" s="80" t="str">
        <f>IF(AND(初始录入!$M$12="试卷",$A99&lt;&gt;"",AL$6&lt;&gt;""),成绩录入!CJ103,"")</f>
        <v/>
      </c>
      <c r="AM99" s="80" t="str">
        <f>IF(AND(初始录入!$M$12="试卷",$A99&lt;&gt;"",AM$6&lt;&gt;""),成绩录入!CK103,"")</f>
        <v/>
      </c>
      <c r="AN99" s="80" t="str">
        <f>IF(AND(初始录入!$M$12="试卷",$A99&lt;&gt;"",AN$6&lt;&gt;""),成绩录入!CL103,"")</f>
        <v/>
      </c>
      <c r="AO99" s="80" t="str">
        <f>IF(AND(初始录入!$M$12="试卷",$A99&lt;&gt;"",AO$6&lt;&gt;""),成绩录入!CM103,"")</f>
        <v/>
      </c>
      <c r="AP99" s="80" t="str">
        <f>IF(AND(初始录入!$M$12="试卷",$A99&lt;&gt;"",AP$6&lt;&gt;""),成绩录入!CN103,"")</f>
        <v/>
      </c>
      <c r="AQ99" s="80" t="str">
        <f>IF(AND(初始录入!$M$12="试卷",$A99&lt;&gt;"",AQ$6&lt;&gt;""),成绩录入!CO103,"")</f>
        <v/>
      </c>
      <c r="AR99" s="80" t="str">
        <f>IF(AND(初始录入!$M$12="试卷",$A99&lt;&gt;"",AR$6&lt;&gt;""),成绩录入!CP103,"")</f>
        <v/>
      </c>
      <c r="AS99" s="80" t="str">
        <f>IF(AND(初始录入!$M$12="试卷",$A99&lt;&gt;"",AS$6&lt;&gt;""),成绩录入!CQ103,"")</f>
        <v/>
      </c>
      <c r="AT99" s="80" t="str">
        <f>IF(AND(初始录入!$M$12="试卷",$A99&lt;&gt;"",AT$6&lt;&gt;""),成绩录入!CR103,"")</f>
        <v/>
      </c>
      <c r="AU99" s="80" t="str">
        <f>IF(AND(初始录入!$M$12="试卷",$A99&lt;&gt;"",AU$6&lt;&gt;""),成绩录入!CS103,"")</f>
        <v/>
      </c>
      <c r="AV99" s="80" t="str">
        <f>IF(AND(初始录入!$M$12="试卷",$A99&lt;&gt;"",AV$6&lt;&gt;""),成绩录入!CT103,"")</f>
        <v/>
      </c>
      <c r="AW99" s="80" t="str">
        <f>IF(AND(初始录入!$M$12="试卷",$A99&lt;&gt;"",AW$6&lt;&gt;""),成绩录入!CU103,"")</f>
        <v/>
      </c>
      <c r="AX99" s="80" t="str">
        <f>IF(AND(初始录入!$M$12="试卷",$A99&lt;&gt;"",AX$6&lt;&gt;""),成绩录入!CV103,"")</f>
        <v/>
      </c>
      <c r="AY99" s="80" t="str">
        <f>IF(AND(初始录入!$M$12="试卷",$A99&lt;&gt;"",AY$6&lt;&gt;""),成绩录入!CW103,"")</f>
        <v/>
      </c>
      <c r="AZ99" s="80" t="str">
        <f>IF(AND(初始录入!$M$12="试卷",$A99&lt;&gt;"",AZ$6&lt;&gt;""),成绩录入!CX103,"")</f>
        <v/>
      </c>
      <c r="BA99" s="80" t="str">
        <f>IF(AND(初始录入!$M$12="试卷",$A99&lt;&gt;"",BA$6&lt;&gt;""),成绩录入!CY103,"")</f>
        <v/>
      </c>
      <c r="BB99" s="80" t="str">
        <f>IF(AND(初始录入!$M$12="试卷",$A99&lt;&gt;"",BB$6&lt;&gt;""),成绩录入!CZ103,"")</f>
        <v/>
      </c>
      <c r="BC99" s="80" t="str">
        <f>IF(AND(初始录入!$M$12="试卷",$A99&lt;&gt;"",BC$6&lt;&gt;""),成绩录入!DA103,"")</f>
        <v/>
      </c>
      <c r="BD99" s="80" t="str">
        <f>IF(AND(初始录入!$M$12="试卷",$A99&lt;&gt;"",BD$6&lt;&gt;""),成绩录入!DB103,"")</f>
        <v/>
      </c>
      <c r="BE99" s="80" t="str">
        <f>IF(AND(初始录入!$M$12="试卷",$A99&lt;&gt;"",BE$6&lt;&gt;""),成绩录入!DC103,"")</f>
        <v/>
      </c>
      <c r="BF99" s="80" t="str">
        <f>IF(AND(初始录入!$M$12="试卷",$A99&lt;&gt;"",BF$6&lt;&gt;""),成绩录入!DD103,"")</f>
        <v/>
      </c>
      <c r="BG99" s="80" t="str">
        <f>IF(AND(初始录入!$M$12="试卷",$A99&lt;&gt;"",BG$6&lt;&gt;""),成绩录入!DE103,"")</f>
        <v/>
      </c>
      <c r="BH99" s="80" t="str">
        <f>IF(AND(初始录入!$M$12="试卷",$A99&lt;&gt;"",BH$6&lt;&gt;""),成绩录入!DF103,"")</f>
        <v/>
      </c>
      <c r="BI99" s="80" t="str">
        <f>IF(AND(初始录入!$M$12="试卷",$A99&lt;&gt;"",BI$6&lt;&gt;""),成绩录入!DG103,"")</f>
        <v/>
      </c>
      <c r="BJ99" s="80" t="str">
        <f>IF(AND(初始录入!$M$12="试卷",$A99&lt;&gt;"",BJ$6&lt;&gt;""),成绩录入!DH103,"")</f>
        <v/>
      </c>
      <c r="BK99" s="80" t="str">
        <f>IF(AND(初始录入!$M$12="试卷",$A99&lt;&gt;"",BK$6&lt;&gt;""),成绩录入!DI103,"")</f>
        <v/>
      </c>
      <c r="BL99" s="80" t="str">
        <f>IF(AND(初始录入!$M$12="试卷",$A99&lt;&gt;"",BL$6&lt;&gt;""),成绩录入!DJ103,"")</f>
        <v/>
      </c>
      <c r="BM99" s="80" t="str">
        <f>IF(AND(初始录入!$M$12="试卷",$A99&lt;&gt;"",BM$6&lt;&gt;""),成绩录入!DK103,"")</f>
        <v/>
      </c>
      <c r="BN99" s="80" t="str">
        <f>IF(AND(初始录入!$M$12="试卷",$A99&lt;&gt;"",BN$6&lt;&gt;""),成绩录入!DL103,"")</f>
        <v/>
      </c>
      <c r="BO99" s="80" t="str">
        <f>IF(AND(初始录入!$M$12="试卷",$A99&lt;&gt;"",BO$6&lt;&gt;""),成绩录入!DM103,"")</f>
        <v/>
      </c>
      <c r="BP99" s="80" t="str">
        <f>IF(AND(初始录入!$M$12="试卷",$A99&lt;&gt;"",BP$6&lt;&gt;""),成绩录入!DN103,"")</f>
        <v/>
      </c>
      <c r="BQ99" s="80" t="str">
        <f>IF(AND(初始录入!$M$12="试卷",$A99&lt;&gt;"",BQ$6&lt;&gt;""),成绩录入!DO103,"")</f>
        <v/>
      </c>
      <c r="BR99" s="80" t="str">
        <f>IF(AND(初始录入!$M$12="试卷",$A99&lt;&gt;"",BR$6&lt;&gt;""),成绩录入!DP103,"")</f>
        <v/>
      </c>
      <c r="BS99" s="80" t="str">
        <f>IF(AND(初始录入!$M$12="试卷",$A99&lt;&gt;"",BS$6&lt;&gt;""),成绩录入!DQ103,"")</f>
        <v/>
      </c>
      <c r="BT99" s="80" t="str">
        <f>IF(AND(初始录入!$M$12="试卷",$A99&lt;&gt;"",BT$6&lt;&gt;""),成绩录入!DR103,"")</f>
        <v/>
      </c>
      <c r="BU99" s="80" t="str">
        <f>IF(AND(初始录入!$M$12="试卷",$A99&lt;&gt;"",BU$6&lt;&gt;""),成绩录入!DS103,"")</f>
        <v/>
      </c>
      <c r="BV99" s="80" t="str">
        <f>IF(AND(初始录入!$M$12="试卷",$A99&lt;&gt;"",BV$6&lt;&gt;""),成绩录入!DT103,"")</f>
        <v/>
      </c>
      <c r="BW99" s="80" t="str">
        <f>IF(AND(初始录入!$M$12="试卷",$A99&lt;&gt;"",BW$6&lt;&gt;""),成绩录入!DU103,"")</f>
        <v/>
      </c>
      <c r="BX99" s="80" t="str">
        <f>IF(AND(初始录入!$M$12="试卷",$A99&lt;&gt;"",BX$6&lt;&gt;""),成绩录入!DV103,"")</f>
        <v/>
      </c>
      <c r="BY99" s="80" t="str">
        <f>IF(AND(初始录入!$M$12="试卷",$A99&lt;&gt;"",BY$6&lt;&gt;""),成绩录入!DW103,"")</f>
        <v/>
      </c>
      <c r="BZ99" s="80" t="str">
        <f>IF(AND(初始录入!$M$12="试卷",$A99&lt;&gt;"",BZ$6&lt;&gt;""),成绩录入!DX103,"")</f>
        <v/>
      </c>
      <c r="CA99" s="80" t="str">
        <f>IF(AND(初始录入!$M$12="试卷",$A99&lt;&gt;"",CA$6&lt;&gt;""),成绩录入!DY103,"")</f>
        <v/>
      </c>
      <c r="CB99" s="80" t="str">
        <f>IF(AND(初始录入!$M$12="试卷",$A99&lt;&gt;"",CB$6&lt;&gt;""),成绩录入!DZ103,"")</f>
        <v/>
      </c>
      <c r="CC99" s="80" t="str">
        <f>IF(AND(初始录入!$M$12="试卷",$A99&lt;&gt;"",CC$6&lt;&gt;""),成绩录入!EA103,"")</f>
        <v/>
      </c>
      <c r="CD99" s="80" t="str">
        <f>IF(AND(初始录入!$M$12="试卷",$A99&lt;&gt;"",CD$6&lt;&gt;""),成绩录入!EB103,"")</f>
        <v/>
      </c>
      <c r="CE99" s="80" t="str">
        <f>IF(AND(初始录入!$M$12="试卷",$A99&lt;&gt;"",CE$6&lt;&gt;""),成绩录入!EC103,"")</f>
        <v/>
      </c>
      <c r="CF99" s="80" t="str">
        <f>IF(AND(初始录入!$M$12="试卷",$A99&lt;&gt;"",CF$6&lt;&gt;""),成绩录入!ED103,"")</f>
        <v/>
      </c>
      <c r="CG99" s="80" t="str">
        <f>IF(AND(初始录入!$M$12="试卷",$A99&lt;&gt;"",CG$6&lt;&gt;""),成绩录入!EE103,"")</f>
        <v/>
      </c>
      <c r="CH99" s="80" t="str">
        <f>IF(AND(初始录入!$M$12="试卷",$A99&lt;&gt;"",CH$6&lt;&gt;""),成绩录入!EF103,"")</f>
        <v/>
      </c>
      <c r="CI99" s="80" t="str">
        <f>IF(AND(初始录入!$M$12="试卷",$A99&lt;&gt;"",CI$6&lt;&gt;""),成绩录入!EG103,"")</f>
        <v/>
      </c>
      <c r="CJ99" s="80" t="str">
        <f>IF(AND(初始录入!$M$12="试卷",$A99&lt;&gt;"",CJ$6&lt;&gt;""),成绩录入!EH103,"")</f>
        <v/>
      </c>
      <c r="CK99" s="80" t="str">
        <f>IF(AND(初始录入!$M$12="试卷",$A99&lt;&gt;"",CK$6&lt;&gt;""),成绩录入!EI103,"")</f>
        <v/>
      </c>
      <c r="CL99" s="80" t="str">
        <f>IF(AND(初始录入!$M$12="试卷",$A99&lt;&gt;"",CL$6&lt;&gt;""),成绩录入!EJ103,"")</f>
        <v/>
      </c>
      <c r="CM99" s="80" t="str">
        <f>IF(AND(初始录入!$M$12="试卷",$A99&lt;&gt;"",CM$6&lt;&gt;""),成绩录入!EK103,"")</f>
        <v/>
      </c>
      <c r="CN99" s="80" t="str">
        <f>IF(AND(初始录入!$M$12="试卷",$A99&lt;&gt;"",CN$6&lt;&gt;""),成绩录入!EL103,"")</f>
        <v/>
      </c>
      <c r="CO99" s="80" t="str">
        <f>IF(AND(初始录入!$M$12="试卷",$A99&lt;&gt;"",CO$6&lt;&gt;""),成绩录入!EM103,"")</f>
        <v/>
      </c>
      <c r="CP99" s="80" t="str">
        <f>IF(AND(初始录入!$M$12="试卷",$A99&lt;&gt;"",CP$6&lt;&gt;""),成绩录入!EN103,"")</f>
        <v/>
      </c>
      <c r="CQ99" s="80" t="str">
        <f>IF(AND(初始录入!$M$12="试卷",$A99&lt;&gt;"",CQ$6&lt;&gt;""),成绩录入!EO103,"")</f>
        <v/>
      </c>
      <c r="CR99" s="80" t="str">
        <f>IF(AND(初始录入!$M$12="试卷",$A99&lt;&gt;"",CR$6&lt;&gt;""),成绩录入!EP103,"")</f>
        <v/>
      </c>
      <c r="CS99" s="80" t="str">
        <f>IF(AND(初始录入!$M$12="试卷",$A99&lt;&gt;"",CS$6&lt;&gt;""),成绩录入!EQ103,"")</f>
        <v/>
      </c>
      <c r="CT99" s="80" t="str">
        <f>IF(AND(初始录入!$M$12="试卷",$A99&lt;&gt;"",CT$6&lt;&gt;""),成绩录入!ER103,"")</f>
        <v/>
      </c>
      <c r="CU99" s="80" t="str">
        <f>IF(AND(初始录入!$M$12="试卷",$A99&lt;&gt;"",CU$6&lt;&gt;""),成绩录入!ES103,"")</f>
        <v/>
      </c>
      <c r="CV99" s="80" t="str">
        <f>IF(AND(初始录入!$M$12="试卷",$A99&lt;&gt;"",CV$6&lt;&gt;""),成绩录入!ET103,"")</f>
        <v/>
      </c>
      <c r="CW99" s="80" t="str">
        <f>IF(AND(初始录入!$M$12="试卷",$A99&lt;&gt;"",CW$6&lt;&gt;""),成绩录入!EU103,"")</f>
        <v/>
      </c>
      <c r="CX99" s="80" t="str">
        <f>IF(AND(初始录入!$M$12="试卷",$A99&lt;&gt;"",CX$6&lt;&gt;""),成绩录入!EV103,"")</f>
        <v/>
      </c>
      <c r="CY99" s="80" t="str">
        <f>IF(AND(初始录入!$M$12="试卷",$A99&lt;&gt;"",CY$6&lt;&gt;""),成绩录入!EW103,"")</f>
        <v/>
      </c>
      <c r="CZ99" s="80" t="str">
        <f>IF(AND(初始录入!$M$12="试卷",$A99&lt;&gt;"",CZ$6&lt;&gt;""),成绩录入!EX103,"")</f>
        <v/>
      </c>
    </row>
    <row r="100" ht="24.95" customHeight="1" spans="1:104">
      <c r="A100" s="80" t="str">
        <f>IF(初始录入!$M$12="试卷",初始录入!A106,"")</f>
        <v/>
      </c>
      <c r="B100" s="80" t="str">
        <f>IF(AND(初始录入!$M$12="试卷",$A100&lt;&gt;""),初始录入!B106,"")</f>
        <v/>
      </c>
      <c r="C100" s="80" t="str">
        <f>IF(AND(初始录入!$M$12="试卷",$A100&lt;&gt;""),初始录入!C106,"")</f>
        <v/>
      </c>
      <c r="D100" s="80" t="str">
        <f t="shared" si="1"/>
        <v/>
      </c>
      <c r="E100" s="80" t="str">
        <f>IF(AND(初始录入!$M$12="试卷",$A100&lt;&gt;"",E$6&lt;&gt;""),成绩录入!BC104,"")</f>
        <v/>
      </c>
      <c r="F100" s="80" t="str">
        <f>IF(AND(初始录入!$M$12="试卷",$A100&lt;&gt;"",F$6&lt;&gt;""),成绩录入!BD104,"")</f>
        <v/>
      </c>
      <c r="G100" s="80" t="str">
        <f>IF(AND(初始录入!$M$12="试卷",$A100&lt;&gt;"",G$6&lt;&gt;""),成绩录入!BE104,"")</f>
        <v/>
      </c>
      <c r="H100" s="80" t="str">
        <f>IF(AND(初始录入!$M$12="试卷",$A100&lt;&gt;"",H$6&lt;&gt;""),成绩录入!BF104,"")</f>
        <v/>
      </c>
      <c r="I100" s="80" t="str">
        <f>IF(AND(初始录入!$M$12="试卷",$A100&lt;&gt;"",I$6&lt;&gt;""),成绩录入!BG104,"")</f>
        <v/>
      </c>
      <c r="J100" s="80" t="str">
        <f>IF(AND(初始录入!$M$12="试卷",$A100&lt;&gt;"",J$6&lt;&gt;""),成绩录入!BH104,"")</f>
        <v/>
      </c>
      <c r="K100" s="80" t="str">
        <f>IF(AND(初始录入!$M$12="试卷",$A100&lt;&gt;"",K$6&lt;&gt;""),成绩录入!BI104,"")</f>
        <v/>
      </c>
      <c r="L100" s="80" t="str">
        <f>IF(AND(初始录入!$M$12="试卷",$A100&lt;&gt;"",L$6&lt;&gt;""),成绩录入!BJ104,"")</f>
        <v/>
      </c>
      <c r="M100" s="80" t="str">
        <f>IF(AND(初始录入!$M$12="试卷",$A100&lt;&gt;"",M$6&lt;&gt;""),成绩录入!BK104,"")</f>
        <v/>
      </c>
      <c r="N100" s="80" t="str">
        <f>IF(AND(初始录入!$M$12="试卷",$A100&lt;&gt;"",N$6&lt;&gt;""),成绩录入!BL104,"")</f>
        <v/>
      </c>
      <c r="O100" s="80" t="str">
        <f>IF(AND(初始录入!$M$12="试卷",$A100&lt;&gt;"",O$6&lt;&gt;""),成绩录入!BM104,"")</f>
        <v/>
      </c>
      <c r="P100" s="80" t="str">
        <f>IF(AND(初始录入!$M$12="试卷",$A100&lt;&gt;"",P$6&lt;&gt;""),成绩录入!BN104,"")</f>
        <v/>
      </c>
      <c r="Q100" s="80" t="str">
        <f>IF(AND(初始录入!$M$12="试卷",$A100&lt;&gt;"",Q$6&lt;&gt;""),成绩录入!BO104,"")</f>
        <v/>
      </c>
      <c r="R100" s="80" t="str">
        <f>IF(AND(初始录入!$M$12="试卷",$A100&lt;&gt;"",R$6&lt;&gt;""),成绩录入!BP104,"")</f>
        <v/>
      </c>
      <c r="S100" s="80" t="str">
        <f>IF(AND(初始录入!$M$12="试卷",$A100&lt;&gt;"",S$6&lt;&gt;""),成绩录入!BQ104,"")</f>
        <v/>
      </c>
      <c r="T100" s="80" t="str">
        <f>IF(AND(初始录入!$M$12="试卷",$A100&lt;&gt;"",T$6&lt;&gt;""),成绩录入!BR104,"")</f>
        <v/>
      </c>
      <c r="U100" s="80" t="str">
        <f>IF(AND(初始录入!$M$12="试卷",$A100&lt;&gt;"",U$6&lt;&gt;""),成绩录入!BS104,"")</f>
        <v/>
      </c>
      <c r="V100" s="80" t="str">
        <f>IF(AND(初始录入!$M$12="试卷",$A100&lt;&gt;"",V$6&lt;&gt;""),成绩录入!BT104,"")</f>
        <v/>
      </c>
      <c r="W100" s="80" t="str">
        <f>IF(AND(初始录入!$M$12="试卷",$A100&lt;&gt;"",W$6&lt;&gt;""),成绩录入!BU104,"")</f>
        <v/>
      </c>
      <c r="X100" s="80" t="str">
        <f>IF(AND(初始录入!$M$12="试卷",$A100&lt;&gt;"",X$6&lt;&gt;""),成绩录入!BV104,"")</f>
        <v/>
      </c>
      <c r="Y100" s="80" t="str">
        <f>IF(AND(初始录入!$M$12="试卷",$A100&lt;&gt;"",Y$6&lt;&gt;""),成绩录入!BW104,"")</f>
        <v/>
      </c>
      <c r="Z100" s="80" t="str">
        <f>IF(AND(初始录入!$M$12="试卷",$A100&lt;&gt;"",Z$6&lt;&gt;""),成绩录入!BX104,"")</f>
        <v/>
      </c>
      <c r="AA100" s="80" t="str">
        <f>IF(AND(初始录入!$M$12="试卷",$A100&lt;&gt;"",AA$6&lt;&gt;""),成绩录入!BY104,"")</f>
        <v/>
      </c>
      <c r="AB100" s="80" t="str">
        <f>IF(AND(初始录入!$M$12="试卷",$A100&lt;&gt;"",AB$6&lt;&gt;""),成绩录入!BZ104,"")</f>
        <v/>
      </c>
      <c r="AC100" s="80" t="str">
        <f>IF(AND(初始录入!$M$12="试卷",$A100&lt;&gt;"",AC$6&lt;&gt;""),成绩录入!CA104,"")</f>
        <v/>
      </c>
      <c r="AD100" s="80" t="str">
        <f>IF(AND(初始录入!$M$12="试卷",$A100&lt;&gt;"",AD$6&lt;&gt;""),成绩录入!CB104,"")</f>
        <v/>
      </c>
      <c r="AE100" s="80" t="str">
        <f>IF(AND(初始录入!$M$12="试卷",$A100&lt;&gt;"",AE$6&lt;&gt;""),成绩录入!CC104,"")</f>
        <v/>
      </c>
      <c r="AF100" s="80" t="str">
        <f>IF(AND(初始录入!$M$12="试卷",$A100&lt;&gt;"",AF$6&lt;&gt;""),成绩录入!CD104,"")</f>
        <v/>
      </c>
      <c r="AG100" s="80" t="str">
        <f>IF(AND(初始录入!$M$12="试卷",$A100&lt;&gt;"",AG$6&lt;&gt;""),成绩录入!CE104,"")</f>
        <v/>
      </c>
      <c r="AH100" s="80" t="str">
        <f>IF(AND(初始录入!$M$12="试卷",$A100&lt;&gt;"",AH$6&lt;&gt;""),成绩录入!CF104,"")</f>
        <v/>
      </c>
      <c r="AI100" s="80" t="str">
        <f>IF(AND(初始录入!$M$12="试卷",$A100&lt;&gt;"",AI$6&lt;&gt;""),成绩录入!CG104,"")</f>
        <v/>
      </c>
      <c r="AJ100" s="80" t="str">
        <f>IF(AND(初始录入!$M$12="试卷",$A100&lt;&gt;"",AJ$6&lt;&gt;""),成绩录入!CH104,"")</f>
        <v/>
      </c>
      <c r="AK100" s="80" t="str">
        <f>IF(AND(初始录入!$M$12="试卷",$A100&lt;&gt;"",AK$6&lt;&gt;""),成绩录入!CI104,"")</f>
        <v/>
      </c>
      <c r="AL100" s="80" t="str">
        <f>IF(AND(初始录入!$M$12="试卷",$A100&lt;&gt;"",AL$6&lt;&gt;""),成绩录入!CJ104,"")</f>
        <v/>
      </c>
      <c r="AM100" s="80" t="str">
        <f>IF(AND(初始录入!$M$12="试卷",$A100&lt;&gt;"",AM$6&lt;&gt;""),成绩录入!CK104,"")</f>
        <v/>
      </c>
      <c r="AN100" s="80" t="str">
        <f>IF(AND(初始录入!$M$12="试卷",$A100&lt;&gt;"",AN$6&lt;&gt;""),成绩录入!CL104,"")</f>
        <v/>
      </c>
      <c r="AO100" s="80" t="str">
        <f>IF(AND(初始录入!$M$12="试卷",$A100&lt;&gt;"",AO$6&lt;&gt;""),成绩录入!CM104,"")</f>
        <v/>
      </c>
      <c r="AP100" s="80" t="str">
        <f>IF(AND(初始录入!$M$12="试卷",$A100&lt;&gt;"",AP$6&lt;&gt;""),成绩录入!CN104,"")</f>
        <v/>
      </c>
      <c r="AQ100" s="80" t="str">
        <f>IF(AND(初始录入!$M$12="试卷",$A100&lt;&gt;"",AQ$6&lt;&gt;""),成绩录入!CO104,"")</f>
        <v/>
      </c>
      <c r="AR100" s="80" t="str">
        <f>IF(AND(初始录入!$M$12="试卷",$A100&lt;&gt;"",AR$6&lt;&gt;""),成绩录入!CP104,"")</f>
        <v/>
      </c>
      <c r="AS100" s="80" t="str">
        <f>IF(AND(初始录入!$M$12="试卷",$A100&lt;&gt;"",AS$6&lt;&gt;""),成绩录入!CQ104,"")</f>
        <v/>
      </c>
      <c r="AT100" s="80" t="str">
        <f>IF(AND(初始录入!$M$12="试卷",$A100&lt;&gt;"",AT$6&lt;&gt;""),成绩录入!CR104,"")</f>
        <v/>
      </c>
      <c r="AU100" s="80" t="str">
        <f>IF(AND(初始录入!$M$12="试卷",$A100&lt;&gt;"",AU$6&lt;&gt;""),成绩录入!CS104,"")</f>
        <v/>
      </c>
      <c r="AV100" s="80" t="str">
        <f>IF(AND(初始录入!$M$12="试卷",$A100&lt;&gt;"",AV$6&lt;&gt;""),成绩录入!CT104,"")</f>
        <v/>
      </c>
      <c r="AW100" s="80" t="str">
        <f>IF(AND(初始录入!$M$12="试卷",$A100&lt;&gt;"",AW$6&lt;&gt;""),成绩录入!CU104,"")</f>
        <v/>
      </c>
      <c r="AX100" s="80" t="str">
        <f>IF(AND(初始录入!$M$12="试卷",$A100&lt;&gt;"",AX$6&lt;&gt;""),成绩录入!CV104,"")</f>
        <v/>
      </c>
      <c r="AY100" s="80" t="str">
        <f>IF(AND(初始录入!$M$12="试卷",$A100&lt;&gt;"",AY$6&lt;&gt;""),成绩录入!CW104,"")</f>
        <v/>
      </c>
      <c r="AZ100" s="80" t="str">
        <f>IF(AND(初始录入!$M$12="试卷",$A100&lt;&gt;"",AZ$6&lt;&gt;""),成绩录入!CX104,"")</f>
        <v/>
      </c>
      <c r="BA100" s="80" t="str">
        <f>IF(AND(初始录入!$M$12="试卷",$A100&lt;&gt;"",BA$6&lt;&gt;""),成绩录入!CY104,"")</f>
        <v/>
      </c>
      <c r="BB100" s="80" t="str">
        <f>IF(AND(初始录入!$M$12="试卷",$A100&lt;&gt;"",BB$6&lt;&gt;""),成绩录入!CZ104,"")</f>
        <v/>
      </c>
      <c r="BC100" s="80" t="str">
        <f>IF(AND(初始录入!$M$12="试卷",$A100&lt;&gt;"",BC$6&lt;&gt;""),成绩录入!DA104,"")</f>
        <v/>
      </c>
      <c r="BD100" s="80" t="str">
        <f>IF(AND(初始录入!$M$12="试卷",$A100&lt;&gt;"",BD$6&lt;&gt;""),成绩录入!DB104,"")</f>
        <v/>
      </c>
      <c r="BE100" s="80" t="str">
        <f>IF(AND(初始录入!$M$12="试卷",$A100&lt;&gt;"",BE$6&lt;&gt;""),成绩录入!DC104,"")</f>
        <v/>
      </c>
      <c r="BF100" s="80" t="str">
        <f>IF(AND(初始录入!$M$12="试卷",$A100&lt;&gt;"",BF$6&lt;&gt;""),成绩录入!DD104,"")</f>
        <v/>
      </c>
      <c r="BG100" s="80" t="str">
        <f>IF(AND(初始录入!$M$12="试卷",$A100&lt;&gt;"",BG$6&lt;&gt;""),成绩录入!DE104,"")</f>
        <v/>
      </c>
      <c r="BH100" s="80" t="str">
        <f>IF(AND(初始录入!$M$12="试卷",$A100&lt;&gt;"",BH$6&lt;&gt;""),成绩录入!DF104,"")</f>
        <v/>
      </c>
      <c r="BI100" s="80" t="str">
        <f>IF(AND(初始录入!$M$12="试卷",$A100&lt;&gt;"",BI$6&lt;&gt;""),成绩录入!DG104,"")</f>
        <v/>
      </c>
      <c r="BJ100" s="80" t="str">
        <f>IF(AND(初始录入!$M$12="试卷",$A100&lt;&gt;"",BJ$6&lt;&gt;""),成绩录入!DH104,"")</f>
        <v/>
      </c>
      <c r="BK100" s="80" t="str">
        <f>IF(AND(初始录入!$M$12="试卷",$A100&lt;&gt;"",BK$6&lt;&gt;""),成绩录入!DI104,"")</f>
        <v/>
      </c>
      <c r="BL100" s="80" t="str">
        <f>IF(AND(初始录入!$M$12="试卷",$A100&lt;&gt;"",BL$6&lt;&gt;""),成绩录入!DJ104,"")</f>
        <v/>
      </c>
      <c r="BM100" s="80" t="str">
        <f>IF(AND(初始录入!$M$12="试卷",$A100&lt;&gt;"",BM$6&lt;&gt;""),成绩录入!DK104,"")</f>
        <v/>
      </c>
      <c r="BN100" s="80" t="str">
        <f>IF(AND(初始录入!$M$12="试卷",$A100&lt;&gt;"",BN$6&lt;&gt;""),成绩录入!DL104,"")</f>
        <v/>
      </c>
      <c r="BO100" s="80" t="str">
        <f>IF(AND(初始录入!$M$12="试卷",$A100&lt;&gt;"",BO$6&lt;&gt;""),成绩录入!DM104,"")</f>
        <v/>
      </c>
      <c r="BP100" s="80" t="str">
        <f>IF(AND(初始录入!$M$12="试卷",$A100&lt;&gt;"",BP$6&lt;&gt;""),成绩录入!DN104,"")</f>
        <v/>
      </c>
      <c r="BQ100" s="80" t="str">
        <f>IF(AND(初始录入!$M$12="试卷",$A100&lt;&gt;"",BQ$6&lt;&gt;""),成绩录入!DO104,"")</f>
        <v/>
      </c>
      <c r="BR100" s="80" t="str">
        <f>IF(AND(初始录入!$M$12="试卷",$A100&lt;&gt;"",BR$6&lt;&gt;""),成绩录入!DP104,"")</f>
        <v/>
      </c>
      <c r="BS100" s="80" t="str">
        <f>IF(AND(初始录入!$M$12="试卷",$A100&lt;&gt;"",BS$6&lt;&gt;""),成绩录入!DQ104,"")</f>
        <v/>
      </c>
      <c r="BT100" s="80" t="str">
        <f>IF(AND(初始录入!$M$12="试卷",$A100&lt;&gt;"",BT$6&lt;&gt;""),成绩录入!DR104,"")</f>
        <v/>
      </c>
      <c r="BU100" s="80" t="str">
        <f>IF(AND(初始录入!$M$12="试卷",$A100&lt;&gt;"",BU$6&lt;&gt;""),成绩录入!DS104,"")</f>
        <v/>
      </c>
      <c r="BV100" s="80" t="str">
        <f>IF(AND(初始录入!$M$12="试卷",$A100&lt;&gt;"",BV$6&lt;&gt;""),成绩录入!DT104,"")</f>
        <v/>
      </c>
      <c r="BW100" s="80" t="str">
        <f>IF(AND(初始录入!$M$12="试卷",$A100&lt;&gt;"",BW$6&lt;&gt;""),成绩录入!DU104,"")</f>
        <v/>
      </c>
      <c r="BX100" s="80" t="str">
        <f>IF(AND(初始录入!$M$12="试卷",$A100&lt;&gt;"",BX$6&lt;&gt;""),成绩录入!DV104,"")</f>
        <v/>
      </c>
      <c r="BY100" s="80" t="str">
        <f>IF(AND(初始录入!$M$12="试卷",$A100&lt;&gt;"",BY$6&lt;&gt;""),成绩录入!DW104,"")</f>
        <v/>
      </c>
      <c r="BZ100" s="80" t="str">
        <f>IF(AND(初始录入!$M$12="试卷",$A100&lt;&gt;"",BZ$6&lt;&gt;""),成绩录入!DX104,"")</f>
        <v/>
      </c>
      <c r="CA100" s="80" t="str">
        <f>IF(AND(初始录入!$M$12="试卷",$A100&lt;&gt;"",CA$6&lt;&gt;""),成绩录入!DY104,"")</f>
        <v/>
      </c>
      <c r="CB100" s="80" t="str">
        <f>IF(AND(初始录入!$M$12="试卷",$A100&lt;&gt;"",CB$6&lt;&gt;""),成绩录入!DZ104,"")</f>
        <v/>
      </c>
      <c r="CC100" s="80" t="str">
        <f>IF(AND(初始录入!$M$12="试卷",$A100&lt;&gt;"",CC$6&lt;&gt;""),成绩录入!EA104,"")</f>
        <v/>
      </c>
      <c r="CD100" s="80" t="str">
        <f>IF(AND(初始录入!$M$12="试卷",$A100&lt;&gt;"",CD$6&lt;&gt;""),成绩录入!EB104,"")</f>
        <v/>
      </c>
      <c r="CE100" s="80" t="str">
        <f>IF(AND(初始录入!$M$12="试卷",$A100&lt;&gt;"",CE$6&lt;&gt;""),成绩录入!EC104,"")</f>
        <v/>
      </c>
      <c r="CF100" s="80" t="str">
        <f>IF(AND(初始录入!$M$12="试卷",$A100&lt;&gt;"",CF$6&lt;&gt;""),成绩录入!ED104,"")</f>
        <v/>
      </c>
      <c r="CG100" s="80" t="str">
        <f>IF(AND(初始录入!$M$12="试卷",$A100&lt;&gt;"",CG$6&lt;&gt;""),成绩录入!EE104,"")</f>
        <v/>
      </c>
      <c r="CH100" s="80" t="str">
        <f>IF(AND(初始录入!$M$12="试卷",$A100&lt;&gt;"",CH$6&lt;&gt;""),成绩录入!EF104,"")</f>
        <v/>
      </c>
      <c r="CI100" s="80" t="str">
        <f>IF(AND(初始录入!$M$12="试卷",$A100&lt;&gt;"",CI$6&lt;&gt;""),成绩录入!EG104,"")</f>
        <v/>
      </c>
      <c r="CJ100" s="80" t="str">
        <f>IF(AND(初始录入!$M$12="试卷",$A100&lt;&gt;"",CJ$6&lt;&gt;""),成绩录入!EH104,"")</f>
        <v/>
      </c>
      <c r="CK100" s="80" t="str">
        <f>IF(AND(初始录入!$M$12="试卷",$A100&lt;&gt;"",CK$6&lt;&gt;""),成绩录入!EI104,"")</f>
        <v/>
      </c>
      <c r="CL100" s="80" t="str">
        <f>IF(AND(初始录入!$M$12="试卷",$A100&lt;&gt;"",CL$6&lt;&gt;""),成绩录入!EJ104,"")</f>
        <v/>
      </c>
      <c r="CM100" s="80" t="str">
        <f>IF(AND(初始录入!$M$12="试卷",$A100&lt;&gt;"",CM$6&lt;&gt;""),成绩录入!EK104,"")</f>
        <v/>
      </c>
      <c r="CN100" s="80" t="str">
        <f>IF(AND(初始录入!$M$12="试卷",$A100&lt;&gt;"",CN$6&lt;&gt;""),成绩录入!EL104,"")</f>
        <v/>
      </c>
      <c r="CO100" s="80" t="str">
        <f>IF(AND(初始录入!$M$12="试卷",$A100&lt;&gt;"",CO$6&lt;&gt;""),成绩录入!EM104,"")</f>
        <v/>
      </c>
      <c r="CP100" s="80" t="str">
        <f>IF(AND(初始录入!$M$12="试卷",$A100&lt;&gt;"",CP$6&lt;&gt;""),成绩录入!EN104,"")</f>
        <v/>
      </c>
      <c r="CQ100" s="80" t="str">
        <f>IF(AND(初始录入!$M$12="试卷",$A100&lt;&gt;"",CQ$6&lt;&gt;""),成绩录入!EO104,"")</f>
        <v/>
      </c>
      <c r="CR100" s="80" t="str">
        <f>IF(AND(初始录入!$M$12="试卷",$A100&lt;&gt;"",CR$6&lt;&gt;""),成绩录入!EP104,"")</f>
        <v/>
      </c>
      <c r="CS100" s="80" t="str">
        <f>IF(AND(初始录入!$M$12="试卷",$A100&lt;&gt;"",CS$6&lt;&gt;""),成绩录入!EQ104,"")</f>
        <v/>
      </c>
      <c r="CT100" s="80" t="str">
        <f>IF(AND(初始录入!$M$12="试卷",$A100&lt;&gt;"",CT$6&lt;&gt;""),成绩录入!ER104,"")</f>
        <v/>
      </c>
      <c r="CU100" s="80" t="str">
        <f>IF(AND(初始录入!$M$12="试卷",$A100&lt;&gt;"",CU$6&lt;&gt;""),成绩录入!ES104,"")</f>
        <v/>
      </c>
      <c r="CV100" s="80" t="str">
        <f>IF(AND(初始录入!$M$12="试卷",$A100&lt;&gt;"",CV$6&lt;&gt;""),成绩录入!ET104,"")</f>
        <v/>
      </c>
      <c r="CW100" s="80" t="str">
        <f>IF(AND(初始录入!$M$12="试卷",$A100&lt;&gt;"",CW$6&lt;&gt;""),成绩录入!EU104,"")</f>
        <v/>
      </c>
      <c r="CX100" s="80" t="str">
        <f>IF(AND(初始录入!$M$12="试卷",$A100&lt;&gt;"",CX$6&lt;&gt;""),成绩录入!EV104,"")</f>
        <v/>
      </c>
      <c r="CY100" s="80" t="str">
        <f>IF(AND(初始录入!$M$12="试卷",$A100&lt;&gt;"",CY$6&lt;&gt;""),成绩录入!EW104,"")</f>
        <v/>
      </c>
      <c r="CZ100" s="80" t="str">
        <f>IF(AND(初始录入!$M$12="试卷",$A100&lt;&gt;"",CZ$6&lt;&gt;""),成绩录入!EX104,"")</f>
        <v/>
      </c>
    </row>
    <row r="101" ht="24.95" customHeight="1" spans="1:104">
      <c r="A101" s="80" t="str">
        <f>IF(初始录入!$M$12="试卷",初始录入!A107,"")</f>
        <v/>
      </c>
      <c r="B101" s="80" t="str">
        <f>IF(AND(初始录入!$M$12="试卷",$A101&lt;&gt;""),初始录入!B107,"")</f>
        <v/>
      </c>
      <c r="C101" s="80" t="str">
        <f>IF(AND(初始录入!$M$12="试卷",$A101&lt;&gt;""),初始录入!C107,"")</f>
        <v/>
      </c>
      <c r="D101" s="80" t="str">
        <f t="shared" si="1"/>
        <v/>
      </c>
      <c r="E101" s="80" t="str">
        <f>IF(AND(初始录入!$M$12="试卷",$A101&lt;&gt;"",E$6&lt;&gt;""),成绩录入!BC105,"")</f>
        <v/>
      </c>
      <c r="F101" s="80" t="str">
        <f>IF(AND(初始录入!$M$12="试卷",$A101&lt;&gt;"",F$6&lt;&gt;""),成绩录入!BD105,"")</f>
        <v/>
      </c>
      <c r="G101" s="80" t="str">
        <f>IF(AND(初始录入!$M$12="试卷",$A101&lt;&gt;"",G$6&lt;&gt;""),成绩录入!BE105,"")</f>
        <v/>
      </c>
      <c r="H101" s="80" t="str">
        <f>IF(AND(初始录入!$M$12="试卷",$A101&lt;&gt;"",H$6&lt;&gt;""),成绩录入!BF105,"")</f>
        <v/>
      </c>
      <c r="I101" s="80" t="str">
        <f>IF(AND(初始录入!$M$12="试卷",$A101&lt;&gt;"",I$6&lt;&gt;""),成绩录入!BG105,"")</f>
        <v/>
      </c>
      <c r="J101" s="80" t="str">
        <f>IF(AND(初始录入!$M$12="试卷",$A101&lt;&gt;"",J$6&lt;&gt;""),成绩录入!BH105,"")</f>
        <v/>
      </c>
      <c r="K101" s="80" t="str">
        <f>IF(AND(初始录入!$M$12="试卷",$A101&lt;&gt;"",K$6&lt;&gt;""),成绩录入!BI105,"")</f>
        <v/>
      </c>
      <c r="L101" s="80" t="str">
        <f>IF(AND(初始录入!$M$12="试卷",$A101&lt;&gt;"",L$6&lt;&gt;""),成绩录入!BJ105,"")</f>
        <v/>
      </c>
      <c r="M101" s="80" t="str">
        <f>IF(AND(初始录入!$M$12="试卷",$A101&lt;&gt;"",M$6&lt;&gt;""),成绩录入!BK105,"")</f>
        <v/>
      </c>
      <c r="N101" s="80" t="str">
        <f>IF(AND(初始录入!$M$12="试卷",$A101&lt;&gt;"",N$6&lt;&gt;""),成绩录入!BL105,"")</f>
        <v/>
      </c>
      <c r="O101" s="80" t="str">
        <f>IF(AND(初始录入!$M$12="试卷",$A101&lt;&gt;"",O$6&lt;&gt;""),成绩录入!BM105,"")</f>
        <v/>
      </c>
      <c r="P101" s="80" t="str">
        <f>IF(AND(初始录入!$M$12="试卷",$A101&lt;&gt;"",P$6&lt;&gt;""),成绩录入!BN105,"")</f>
        <v/>
      </c>
      <c r="Q101" s="80" t="str">
        <f>IF(AND(初始录入!$M$12="试卷",$A101&lt;&gt;"",Q$6&lt;&gt;""),成绩录入!BO105,"")</f>
        <v/>
      </c>
      <c r="R101" s="80" t="str">
        <f>IF(AND(初始录入!$M$12="试卷",$A101&lt;&gt;"",R$6&lt;&gt;""),成绩录入!BP105,"")</f>
        <v/>
      </c>
      <c r="S101" s="80" t="str">
        <f>IF(AND(初始录入!$M$12="试卷",$A101&lt;&gt;"",S$6&lt;&gt;""),成绩录入!BQ105,"")</f>
        <v/>
      </c>
      <c r="T101" s="80" t="str">
        <f>IF(AND(初始录入!$M$12="试卷",$A101&lt;&gt;"",T$6&lt;&gt;""),成绩录入!BR105,"")</f>
        <v/>
      </c>
      <c r="U101" s="80" t="str">
        <f>IF(AND(初始录入!$M$12="试卷",$A101&lt;&gt;"",U$6&lt;&gt;""),成绩录入!BS105,"")</f>
        <v/>
      </c>
      <c r="V101" s="80" t="str">
        <f>IF(AND(初始录入!$M$12="试卷",$A101&lt;&gt;"",V$6&lt;&gt;""),成绩录入!BT105,"")</f>
        <v/>
      </c>
      <c r="W101" s="80" t="str">
        <f>IF(AND(初始录入!$M$12="试卷",$A101&lt;&gt;"",W$6&lt;&gt;""),成绩录入!BU105,"")</f>
        <v/>
      </c>
      <c r="X101" s="80" t="str">
        <f>IF(AND(初始录入!$M$12="试卷",$A101&lt;&gt;"",X$6&lt;&gt;""),成绩录入!BV105,"")</f>
        <v/>
      </c>
      <c r="Y101" s="80" t="str">
        <f>IF(AND(初始录入!$M$12="试卷",$A101&lt;&gt;"",Y$6&lt;&gt;""),成绩录入!BW105,"")</f>
        <v/>
      </c>
      <c r="Z101" s="80" t="str">
        <f>IF(AND(初始录入!$M$12="试卷",$A101&lt;&gt;"",Z$6&lt;&gt;""),成绩录入!BX105,"")</f>
        <v/>
      </c>
      <c r="AA101" s="80" t="str">
        <f>IF(AND(初始录入!$M$12="试卷",$A101&lt;&gt;"",AA$6&lt;&gt;""),成绩录入!BY105,"")</f>
        <v/>
      </c>
      <c r="AB101" s="80" t="str">
        <f>IF(AND(初始录入!$M$12="试卷",$A101&lt;&gt;"",AB$6&lt;&gt;""),成绩录入!BZ105,"")</f>
        <v/>
      </c>
      <c r="AC101" s="80" t="str">
        <f>IF(AND(初始录入!$M$12="试卷",$A101&lt;&gt;"",AC$6&lt;&gt;""),成绩录入!CA105,"")</f>
        <v/>
      </c>
      <c r="AD101" s="80" t="str">
        <f>IF(AND(初始录入!$M$12="试卷",$A101&lt;&gt;"",AD$6&lt;&gt;""),成绩录入!CB105,"")</f>
        <v/>
      </c>
      <c r="AE101" s="80" t="str">
        <f>IF(AND(初始录入!$M$12="试卷",$A101&lt;&gt;"",AE$6&lt;&gt;""),成绩录入!CC105,"")</f>
        <v/>
      </c>
      <c r="AF101" s="80" t="str">
        <f>IF(AND(初始录入!$M$12="试卷",$A101&lt;&gt;"",AF$6&lt;&gt;""),成绩录入!CD105,"")</f>
        <v/>
      </c>
      <c r="AG101" s="80" t="str">
        <f>IF(AND(初始录入!$M$12="试卷",$A101&lt;&gt;"",AG$6&lt;&gt;""),成绩录入!CE105,"")</f>
        <v/>
      </c>
      <c r="AH101" s="80" t="str">
        <f>IF(AND(初始录入!$M$12="试卷",$A101&lt;&gt;"",AH$6&lt;&gt;""),成绩录入!CF105,"")</f>
        <v/>
      </c>
      <c r="AI101" s="80" t="str">
        <f>IF(AND(初始录入!$M$12="试卷",$A101&lt;&gt;"",AI$6&lt;&gt;""),成绩录入!CG105,"")</f>
        <v/>
      </c>
      <c r="AJ101" s="80" t="str">
        <f>IF(AND(初始录入!$M$12="试卷",$A101&lt;&gt;"",AJ$6&lt;&gt;""),成绩录入!CH105,"")</f>
        <v/>
      </c>
      <c r="AK101" s="80" t="str">
        <f>IF(AND(初始录入!$M$12="试卷",$A101&lt;&gt;"",AK$6&lt;&gt;""),成绩录入!CI105,"")</f>
        <v/>
      </c>
      <c r="AL101" s="80" t="str">
        <f>IF(AND(初始录入!$M$12="试卷",$A101&lt;&gt;"",AL$6&lt;&gt;""),成绩录入!CJ105,"")</f>
        <v/>
      </c>
      <c r="AM101" s="80" t="str">
        <f>IF(AND(初始录入!$M$12="试卷",$A101&lt;&gt;"",AM$6&lt;&gt;""),成绩录入!CK105,"")</f>
        <v/>
      </c>
      <c r="AN101" s="80" t="str">
        <f>IF(AND(初始录入!$M$12="试卷",$A101&lt;&gt;"",AN$6&lt;&gt;""),成绩录入!CL105,"")</f>
        <v/>
      </c>
      <c r="AO101" s="80" t="str">
        <f>IF(AND(初始录入!$M$12="试卷",$A101&lt;&gt;"",AO$6&lt;&gt;""),成绩录入!CM105,"")</f>
        <v/>
      </c>
      <c r="AP101" s="80" t="str">
        <f>IF(AND(初始录入!$M$12="试卷",$A101&lt;&gt;"",AP$6&lt;&gt;""),成绩录入!CN105,"")</f>
        <v/>
      </c>
      <c r="AQ101" s="80" t="str">
        <f>IF(AND(初始录入!$M$12="试卷",$A101&lt;&gt;"",AQ$6&lt;&gt;""),成绩录入!CO105,"")</f>
        <v/>
      </c>
      <c r="AR101" s="80" t="str">
        <f>IF(AND(初始录入!$M$12="试卷",$A101&lt;&gt;"",AR$6&lt;&gt;""),成绩录入!CP105,"")</f>
        <v/>
      </c>
      <c r="AS101" s="80" t="str">
        <f>IF(AND(初始录入!$M$12="试卷",$A101&lt;&gt;"",AS$6&lt;&gt;""),成绩录入!CQ105,"")</f>
        <v/>
      </c>
      <c r="AT101" s="80" t="str">
        <f>IF(AND(初始录入!$M$12="试卷",$A101&lt;&gt;"",AT$6&lt;&gt;""),成绩录入!CR105,"")</f>
        <v/>
      </c>
      <c r="AU101" s="80" t="str">
        <f>IF(AND(初始录入!$M$12="试卷",$A101&lt;&gt;"",AU$6&lt;&gt;""),成绩录入!CS105,"")</f>
        <v/>
      </c>
      <c r="AV101" s="80" t="str">
        <f>IF(AND(初始录入!$M$12="试卷",$A101&lt;&gt;"",AV$6&lt;&gt;""),成绩录入!CT105,"")</f>
        <v/>
      </c>
      <c r="AW101" s="80" t="str">
        <f>IF(AND(初始录入!$M$12="试卷",$A101&lt;&gt;"",AW$6&lt;&gt;""),成绩录入!CU105,"")</f>
        <v/>
      </c>
      <c r="AX101" s="80" t="str">
        <f>IF(AND(初始录入!$M$12="试卷",$A101&lt;&gt;"",AX$6&lt;&gt;""),成绩录入!CV105,"")</f>
        <v/>
      </c>
      <c r="AY101" s="80" t="str">
        <f>IF(AND(初始录入!$M$12="试卷",$A101&lt;&gt;"",AY$6&lt;&gt;""),成绩录入!CW105,"")</f>
        <v/>
      </c>
      <c r="AZ101" s="80" t="str">
        <f>IF(AND(初始录入!$M$12="试卷",$A101&lt;&gt;"",AZ$6&lt;&gt;""),成绩录入!CX105,"")</f>
        <v/>
      </c>
      <c r="BA101" s="80" t="str">
        <f>IF(AND(初始录入!$M$12="试卷",$A101&lt;&gt;"",BA$6&lt;&gt;""),成绩录入!CY105,"")</f>
        <v/>
      </c>
      <c r="BB101" s="80" t="str">
        <f>IF(AND(初始录入!$M$12="试卷",$A101&lt;&gt;"",BB$6&lt;&gt;""),成绩录入!CZ105,"")</f>
        <v/>
      </c>
      <c r="BC101" s="80" t="str">
        <f>IF(AND(初始录入!$M$12="试卷",$A101&lt;&gt;"",BC$6&lt;&gt;""),成绩录入!DA105,"")</f>
        <v/>
      </c>
      <c r="BD101" s="80" t="str">
        <f>IF(AND(初始录入!$M$12="试卷",$A101&lt;&gt;"",BD$6&lt;&gt;""),成绩录入!DB105,"")</f>
        <v/>
      </c>
      <c r="BE101" s="80" t="str">
        <f>IF(AND(初始录入!$M$12="试卷",$A101&lt;&gt;"",BE$6&lt;&gt;""),成绩录入!DC105,"")</f>
        <v/>
      </c>
      <c r="BF101" s="80" t="str">
        <f>IF(AND(初始录入!$M$12="试卷",$A101&lt;&gt;"",BF$6&lt;&gt;""),成绩录入!DD105,"")</f>
        <v/>
      </c>
      <c r="BG101" s="80" t="str">
        <f>IF(AND(初始录入!$M$12="试卷",$A101&lt;&gt;"",BG$6&lt;&gt;""),成绩录入!DE105,"")</f>
        <v/>
      </c>
      <c r="BH101" s="80" t="str">
        <f>IF(AND(初始录入!$M$12="试卷",$A101&lt;&gt;"",BH$6&lt;&gt;""),成绩录入!DF105,"")</f>
        <v/>
      </c>
      <c r="BI101" s="80" t="str">
        <f>IF(AND(初始录入!$M$12="试卷",$A101&lt;&gt;"",BI$6&lt;&gt;""),成绩录入!DG105,"")</f>
        <v/>
      </c>
      <c r="BJ101" s="80" t="str">
        <f>IF(AND(初始录入!$M$12="试卷",$A101&lt;&gt;"",BJ$6&lt;&gt;""),成绩录入!DH105,"")</f>
        <v/>
      </c>
      <c r="BK101" s="80" t="str">
        <f>IF(AND(初始录入!$M$12="试卷",$A101&lt;&gt;"",BK$6&lt;&gt;""),成绩录入!DI105,"")</f>
        <v/>
      </c>
      <c r="BL101" s="80" t="str">
        <f>IF(AND(初始录入!$M$12="试卷",$A101&lt;&gt;"",BL$6&lt;&gt;""),成绩录入!DJ105,"")</f>
        <v/>
      </c>
      <c r="BM101" s="80" t="str">
        <f>IF(AND(初始录入!$M$12="试卷",$A101&lt;&gt;"",BM$6&lt;&gt;""),成绩录入!DK105,"")</f>
        <v/>
      </c>
      <c r="BN101" s="80" t="str">
        <f>IF(AND(初始录入!$M$12="试卷",$A101&lt;&gt;"",BN$6&lt;&gt;""),成绩录入!DL105,"")</f>
        <v/>
      </c>
      <c r="BO101" s="80" t="str">
        <f>IF(AND(初始录入!$M$12="试卷",$A101&lt;&gt;"",BO$6&lt;&gt;""),成绩录入!DM105,"")</f>
        <v/>
      </c>
      <c r="BP101" s="80" t="str">
        <f>IF(AND(初始录入!$M$12="试卷",$A101&lt;&gt;"",BP$6&lt;&gt;""),成绩录入!DN105,"")</f>
        <v/>
      </c>
      <c r="BQ101" s="80" t="str">
        <f>IF(AND(初始录入!$M$12="试卷",$A101&lt;&gt;"",BQ$6&lt;&gt;""),成绩录入!DO105,"")</f>
        <v/>
      </c>
      <c r="BR101" s="80" t="str">
        <f>IF(AND(初始录入!$M$12="试卷",$A101&lt;&gt;"",BR$6&lt;&gt;""),成绩录入!DP105,"")</f>
        <v/>
      </c>
      <c r="BS101" s="80" t="str">
        <f>IF(AND(初始录入!$M$12="试卷",$A101&lt;&gt;"",BS$6&lt;&gt;""),成绩录入!DQ105,"")</f>
        <v/>
      </c>
      <c r="BT101" s="80" t="str">
        <f>IF(AND(初始录入!$M$12="试卷",$A101&lt;&gt;"",BT$6&lt;&gt;""),成绩录入!DR105,"")</f>
        <v/>
      </c>
      <c r="BU101" s="80" t="str">
        <f>IF(AND(初始录入!$M$12="试卷",$A101&lt;&gt;"",BU$6&lt;&gt;""),成绩录入!DS105,"")</f>
        <v/>
      </c>
      <c r="BV101" s="80" t="str">
        <f>IF(AND(初始录入!$M$12="试卷",$A101&lt;&gt;"",BV$6&lt;&gt;""),成绩录入!DT105,"")</f>
        <v/>
      </c>
      <c r="BW101" s="80" t="str">
        <f>IF(AND(初始录入!$M$12="试卷",$A101&lt;&gt;"",BW$6&lt;&gt;""),成绩录入!DU105,"")</f>
        <v/>
      </c>
      <c r="BX101" s="80" t="str">
        <f>IF(AND(初始录入!$M$12="试卷",$A101&lt;&gt;"",BX$6&lt;&gt;""),成绩录入!DV105,"")</f>
        <v/>
      </c>
      <c r="BY101" s="80" t="str">
        <f>IF(AND(初始录入!$M$12="试卷",$A101&lt;&gt;"",BY$6&lt;&gt;""),成绩录入!DW105,"")</f>
        <v/>
      </c>
      <c r="BZ101" s="80" t="str">
        <f>IF(AND(初始录入!$M$12="试卷",$A101&lt;&gt;"",BZ$6&lt;&gt;""),成绩录入!DX105,"")</f>
        <v/>
      </c>
      <c r="CA101" s="80" t="str">
        <f>IF(AND(初始录入!$M$12="试卷",$A101&lt;&gt;"",CA$6&lt;&gt;""),成绩录入!DY105,"")</f>
        <v/>
      </c>
      <c r="CB101" s="80" t="str">
        <f>IF(AND(初始录入!$M$12="试卷",$A101&lt;&gt;"",CB$6&lt;&gt;""),成绩录入!DZ105,"")</f>
        <v/>
      </c>
      <c r="CC101" s="80" t="str">
        <f>IF(AND(初始录入!$M$12="试卷",$A101&lt;&gt;"",CC$6&lt;&gt;""),成绩录入!EA105,"")</f>
        <v/>
      </c>
      <c r="CD101" s="80" t="str">
        <f>IF(AND(初始录入!$M$12="试卷",$A101&lt;&gt;"",CD$6&lt;&gt;""),成绩录入!EB105,"")</f>
        <v/>
      </c>
      <c r="CE101" s="80" t="str">
        <f>IF(AND(初始录入!$M$12="试卷",$A101&lt;&gt;"",CE$6&lt;&gt;""),成绩录入!EC105,"")</f>
        <v/>
      </c>
      <c r="CF101" s="80" t="str">
        <f>IF(AND(初始录入!$M$12="试卷",$A101&lt;&gt;"",CF$6&lt;&gt;""),成绩录入!ED105,"")</f>
        <v/>
      </c>
      <c r="CG101" s="80" t="str">
        <f>IF(AND(初始录入!$M$12="试卷",$A101&lt;&gt;"",CG$6&lt;&gt;""),成绩录入!EE105,"")</f>
        <v/>
      </c>
      <c r="CH101" s="80" t="str">
        <f>IF(AND(初始录入!$M$12="试卷",$A101&lt;&gt;"",CH$6&lt;&gt;""),成绩录入!EF105,"")</f>
        <v/>
      </c>
      <c r="CI101" s="80" t="str">
        <f>IF(AND(初始录入!$M$12="试卷",$A101&lt;&gt;"",CI$6&lt;&gt;""),成绩录入!EG105,"")</f>
        <v/>
      </c>
      <c r="CJ101" s="80" t="str">
        <f>IF(AND(初始录入!$M$12="试卷",$A101&lt;&gt;"",CJ$6&lt;&gt;""),成绩录入!EH105,"")</f>
        <v/>
      </c>
      <c r="CK101" s="80" t="str">
        <f>IF(AND(初始录入!$M$12="试卷",$A101&lt;&gt;"",CK$6&lt;&gt;""),成绩录入!EI105,"")</f>
        <v/>
      </c>
      <c r="CL101" s="80" t="str">
        <f>IF(AND(初始录入!$M$12="试卷",$A101&lt;&gt;"",CL$6&lt;&gt;""),成绩录入!EJ105,"")</f>
        <v/>
      </c>
      <c r="CM101" s="80" t="str">
        <f>IF(AND(初始录入!$M$12="试卷",$A101&lt;&gt;"",CM$6&lt;&gt;""),成绩录入!EK105,"")</f>
        <v/>
      </c>
      <c r="CN101" s="80" t="str">
        <f>IF(AND(初始录入!$M$12="试卷",$A101&lt;&gt;"",CN$6&lt;&gt;""),成绩录入!EL105,"")</f>
        <v/>
      </c>
      <c r="CO101" s="80" t="str">
        <f>IF(AND(初始录入!$M$12="试卷",$A101&lt;&gt;"",CO$6&lt;&gt;""),成绩录入!EM105,"")</f>
        <v/>
      </c>
      <c r="CP101" s="80" t="str">
        <f>IF(AND(初始录入!$M$12="试卷",$A101&lt;&gt;"",CP$6&lt;&gt;""),成绩录入!EN105,"")</f>
        <v/>
      </c>
      <c r="CQ101" s="80" t="str">
        <f>IF(AND(初始录入!$M$12="试卷",$A101&lt;&gt;"",CQ$6&lt;&gt;""),成绩录入!EO105,"")</f>
        <v/>
      </c>
      <c r="CR101" s="80" t="str">
        <f>IF(AND(初始录入!$M$12="试卷",$A101&lt;&gt;"",CR$6&lt;&gt;""),成绩录入!EP105,"")</f>
        <v/>
      </c>
      <c r="CS101" s="80" t="str">
        <f>IF(AND(初始录入!$M$12="试卷",$A101&lt;&gt;"",CS$6&lt;&gt;""),成绩录入!EQ105,"")</f>
        <v/>
      </c>
      <c r="CT101" s="80" t="str">
        <f>IF(AND(初始录入!$M$12="试卷",$A101&lt;&gt;"",CT$6&lt;&gt;""),成绩录入!ER105,"")</f>
        <v/>
      </c>
      <c r="CU101" s="80" t="str">
        <f>IF(AND(初始录入!$M$12="试卷",$A101&lt;&gt;"",CU$6&lt;&gt;""),成绩录入!ES105,"")</f>
        <v/>
      </c>
      <c r="CV101" s="80" t="str">
        <f>IF(AND(初始录入!$M$12="试卷",$A101&lt;&gt;"",CV$6&lt;&gt;""),成绩录入!ET105,"")</f>
        <v/>
      </c>
      <c r="CW101" s="80" t="str">
        <f>IF(AND(初始录入!$M$12="试卷",$A101&lt;&gt;"",CW$6&lt;&gt;""),成绩录入!EU105,"")</f>
        <v/>
      </c>
      <c r="CX101" s="80" t="str">
        <f>IF(AND(初始录入!$M$12="试卷",$A101&lt;&gt;"",CX$6&lt;&gt;""),成绩录入!EV105,"")</f>
        <v/>
      </c>
      <c r="CY101" s="80" t="str">
        <f>IF(AND(初始录入!$M$12="试卷",$A101&lt;&gt;"",CY$6&lt;&gt;""),成绩录入!EW105,"")</f>
        <v/>
      </c>
      <c r="CZ101" s="80" t="str">
        <f>IF(AND(初始录入!$M$12="试卷",$A101&lt;&gt;"",CZ$6&lt;&gt;""),成绩录入!EX105,"")</f>
        <v/>
      </c>
    </row>
    <row r="102" ht="24.95" customHeight="1" spans="1:104">
      <c r="A102" s="80" t="str">
        <f>IF(初始录入!$M$12="试卷",初始录入!A108,"")</f>
        <v/>
      </c>
      <c r="B102" s="80" t="str">
        <f>IF(AND(初始录入!$M$12="试卷",$A102&lt;&gt;""),初始录入!B108,"")</f>
        <v/>
      </c>
      <c r="C102" s="80" t="str">
        <f>IF(AND(初始录入!$M$12="试卷",$A102&lt;&gt;""),初始录入!C108,"")</f>
        <v/>
      </c>
      <c r="D102" s="80" t="str">
        <f t="shared" si="1"/>
        <v/>
      </c>
      <c r="E102" s="80" t="str">
        <f>IF(AND(初始录入!$M$12="试卷",$A102&lt;&gt;"",E$6&lt;&gt;""),成绩录入!BC106,"")</f>
        <v/>
      </c>
      <c r="F102" s="80" t="str">
        <f>IF(AND(初始录入!$M$12="试卷",$A102&lt;&gt;"",F$6&lt;&gt;""),成绩录入!BD106,"")</f>
        <v/>
      </c>
      <c r="G102" s="80" t="str">
        <f>IF(AND(初始录入!$M$12="试卷",$A102&lt;&gt;"",G$6&lt;&gt;""),成绩录入!BE106,"")</f>
        <v/>
      </c>
      <c r="H102" s="80" t="str">
        <f>IF(AND(初始录入!$M$12="试卷",$A102&lt;&gt;"",H$6&lt;&gt;""),成绩录入!BF106,"")</f>
        <v/>
      </c>
      <c r="I102" s="80" t="str">
        <f>IF(AND(初始录入!$M$12="试卷",$A102&lt;&gt;"",I$6&lt;&gt;""),成绩录入!BG106,"")</f>
        <v/>
      </c>
      <c r="J102" s="80" t="str">
        <f>IF(AND(初始录入!$M$12="试卷",$A102&lt;&gt;"",J$6&lt;&gt;""),成绩录入!BH106,"")</f>
        <v/>
      </c>
      <c r="K102" s="80" t="str">
        <f>IF(AND(初始录入!$M$12="试卷",$A102&lt;&gt;"",K$6&lt;&gt;""),成绩录入!BI106,"")</f>
        <v/>
      </c>
      <c r="L102" s="80" t="str">
        <f>IF(AND(初始录入!$M$12="试卷",$A102&lt;&gt;"",L$6&lt;&gt;""),成绩录入!BJ106,"")</f>
        <v/>
      </c>
      <c r="M102" s="80" t="str">
        <f>IF(AND(初始录入!$M$12="试卷",$A102&lt;&gt;"",M$6&lt;&gt;""),成绩录入!BK106,"")</f>
        <v/>
      </c>
      <c r="N102" s="80" t="str">
        <f>IF(AND(初始录入!$M$12="试卷",$A102&lt;&gt;"",N$6&lt;&gt;""),成绩录入!BL106,"")</f>
        <v/>
      </c>
      <c r="O102" s="80" t="str">
        <f>IF(AND(初始录入!$M$12="试卷",$A102&lt;&gt;"",O$6&lt;&gt;""),成绩录入!BM106,"")</f>
        <v/>
      </c>
      <c r="P102" s="80" t="str">
        <f>IF(AND(初始录入!$M$12="试卷",$A102&lt;&gt;"",P$6&lt;&gt;""),成绩录入!BN106,"")</f>
        <v/>
      </c>
      <c r="Q102" s="80" t="str">
        <f>IF(AND(初始录入!$M$12="试卷",$A102&lt;&gt;"",Q$6&lt;&gt;""),成绩录入!BO106,"")</f>
        <v/>
      </c>
      <c r="R102" s="80" t="str">
        <f>IF(AND(初始录入!$M$12="试卷",$A102&lt;&gt;"",R$6&lt;&gt;""),成绩录入!BP106,"")</f>
        <v/>
      </c>
      <c r="S102" s="80" t="str">
        <f>IF(AND(初始录入!$M$12="试卷",$A102&lt;&gt;"",S$6&lt;&gt;""),成绩录入!BQ106,"")</f>
        <v/>
      </c>
      <c r="T102" s="80" t="str">
        <f>IF(AND(初始录入!$M$12="试卷",$A102&lt;&gt;"",T$6&lt;&gt;""),成绩录入!BR106,"")</f>
        <v/>
      </c>
      <c r="U102" s="80" t="str">
        <f>IF(AND(初始录入!$M$12="试卷",$A102&lt;&gt;"",U$6&lt;&gt;""),成绩录入!BS106,"")</f>
        <v/>
      </c>
      <c r="V102" s="80" t="str">
        <f>IF(AND(初始录入!$M$12="试卷",$A102&lt;&gt;"",V$6&lt;&gt;""),成绩录入!BT106,"")</f>
        <v/>
      </c>
      <c r="W102" s="80" t="str">
        <f>IF(AND(初始录入!$M$12="试卷",$A102&lt;&gt;"",W$6&lt;&gt;""),成绩录入!BU106,"")</f>
        <v/>
      </c>
      <c r="X102" s="80" t="str">
        <f>IF(AND(初始录入!$M$12="试卷",$A102&lt;&gt;"",X$6&lt;&gt;""),成绩录入!BV106,"")</f>
        <v/>
      </c>
      <c r="Y102" s="80" t="str">
        <f>IF(AND(初始录入!$M$12="试卷",$A102&lt;&gt;"",Y$6&lt;&gt;""),成绩录入!BW106,"")</f>
        <v/>
      </c>
      <c r="Z102" s="80" t="str">
        <f>IF(AND(初始录入!$M$12="试卷",$A102&lt;&gt;"",Z$6&lt;&gt;""),成绩录入!BX106,"")</f>
        <v/>
      </c>
      <c r="AA102" s="80" t="str">
        <f>IF(AND(初始录入!$M$12="试卷",$A102&lt;&gt;"",AA$6&lt;&gt;""),成绩录入!BY106,"")</f>
        <v/>
      </c>
      <c r="AB102" s="80" t="str">
        <f>IF(AND(初始录入!$M$12="试卷",$A102&lt;&gt;"",AB$6&lt;&gt;""),成绩录入!BZ106,"")</f>
        <v/>
      </c>
      <c r="AC102" s="80" t="str">
        <f>IF(AND(初始录入!$M$12="试卷",$A102&lt;&gt;"",AC$6&lt;&gt;""),成绩录入!CA106,"")</f>
        <v/>
      </c>
      <c r="AD102" s="80" t="str">
        <f>IF(AND(初始录入!$M$12="试卷",$A102&lt;&gt;"",AD$6&lt;&gt;""),成绩录入!CB106,"")</f>
        <v/>
      </c>
      <c r="AE102" s="80" t="str">
        <f>IF(AND(初始录入!$M$12="试卷",$A102&lt;&gt;"",AE$6&lt;&gt;""),成绩录入!CC106,"")</f>
        <v/>
      </c>
      <c r="AF102" s="80" t="str">
        <f>IF(AND(初始录入!$M$12="试卷",$A102&lt;&gt;"",AF$6&lt;&gt;""),成绩录入!CD106,"")</f>
        <v/>
      </c>
      <c r="AG102" s="80" t="str">
        <f>IF(AND(初始录入!$M$12="试卷",$A102&lt;&gt;"",AG$6&lt;&gt;""),成绩录入!CE106,"")</f>
        <v/>
      </c>
      <c r="AH102" s="80" t="str">
        <f>IF(AND(初始录入!$M$12="试卷",$A102&lt;&gt;"",AH$6&lt;&gt;""),成绩录入!CF106,"")</f>
        <v/>
      </c>
      <c r="AI102" s="80" t="str">
        <f>IF(AND(初始录入!$M$12="试卷",$A102&lt;&gt;"",AI$6&lt;&gt;""),成绩录入!CG106,"")</f>
        <v/>
      </c>
      <c r="AJ102" s="80" t="str">
        <f>IF(AND(初始录入!$M$12="试卷",$A102&lt;&gt;"",AJ$6&lt;&gt;""),成绩录入!CH106,"")</f>
        <v/>
      </c>
      <c r="AK102" s="80" t="str">
        <f>IF(AND(初始录入!$M$12="试卷",$A102&lt;&gt;"",AK$6&lt;&gt;""),成绩录入!CI106,"")</f>
        <v/>
      </c>
      <c r="AL102" s="80" t="str">
        <f>IF(AND(初始录入!$M$12="试卷",$A102&lt;&gt;"",AL$6&lt;&gt;""),成绩录入!CJ106,"")</f>
        <v/>
      </c>
      <c r="AM102" s="80" t="str">
        <f>IF(AND(初始录入!$M$12="试卷",$A102&lt;&gt;"",AM$6&lt;&gt;""),成绩录入!CK106,"")</f>
        <v/>
      </c>
      <c r="AN102" s="80" t="str">
        <f>IF(AND(初始录入!$M$12="试卷",$A102&lt;&gt;"",AN$6&lt;&gt;""),成绩录入!CL106,"")</f>
        <v/>
      </c>
      <c r="AO102" s="80" t="str">
        <f>IF(AND(初始录入!$M$12="试卷",$A102&lt;&gt;"",AO$6&lt;&gt;""),成绩录入!CM106,"")</f>
        <v/>
      </c>
      <c r="AP102" s="80" t="str">
        <f>IF(AND(初始录入!$M$12="试卷",$A102&lt;&gt;"",AP$6&lt;&gt;""),成绩录入!CN106,"")</f>
        <v/>
      </c>
      <c r="AQ102" s="80" t="str">
        <f>IF(AND(初始录入!$M$12="试卷",$A102&lt;&gt;"",AQ$6&lt;&gt;""),成绩录入!CO106,"")</f>
        <v/>
      </c>
      <c r="AR102" s="80" t="str">
        <f>IF(AND(初始录入!$M$12="试卷",$A102&lt;&gt;"",AR$6&lt;&gt;""),成绩录入!CP106,"")</f>
        <v/>
      </c>
      <c r="AS102" s="80" t="str">
        <f>IF(AND(初始录入!$M$12="试卷",$A102&lt;&gt;"",AS$6&lt;&gt;""),成绩录入!CQ106,"")</f>
        <v/>
      </c>
      <c r="AT102" s="80" t="str">
        <f>IF(AND(初始录入!$M$12="试卷",$A102&lt;&gt;"",AT$6&lt;&gt;""),成绩录入!CR106,"")</f>
        <v/>
      </c>
      <c r="AU102" s="80" t="str">
        <f>IF(AND(初始录入!$M$12="试卷",$A102&lt;&gt;"",AU$6&lt;&gt;""),成绩录入!CS106,"")</f>
        <v/>
      </c>
      <c r="AV102" s="80" t="str">
        <f>IF(AND(初始录入!$M$12="试卷",$A102&lt;&gt;"",AV$6&lt;&gt;""),成绩录入!CT106,"")</f>
        <v/>
      </c>
      <c r="AW102" s="80" t="str">
        <f>IF(AND(初始录入!$M$12="试卷",$A102&lt;&gt;"",AW$6&lt;&gt;""),成绩录入!CU106,"")</f>
        <v/>
      </c>
      <c r="AX102" s="80" t="str">
        <f>IF(AND(初始录入!$M$12="试卷",$A102&lt;&gt;"",AX$6&lt;&gt;""),成绩录入!CV106,"")</f>
        <v/>
      </c>
      <c r="AY102" s="80" t="str">
        <f>IF(AND(初始录入!$M$12="试卷",$A102&lt;&gt;"",AY$6&lt;&gt;""),成绩录入!CW106,"")</f>
        <v/>
      </c>
      <c r="AZ102" s="80" t="str">
        <f>IF(AND(初始录入!$M$12="试卷",$A102&lt;&gt;"",AZ$6&lt;&gt;""),成绩录入!CX106,"")</f>
        <v/>
      </c>
      <c r="BA102" s="80" t="str">
        <f>IF(AND(初始录入!$M$12="试卷",$A102&lt;&gt;"",BA$6&lt;&gt;""),成绩录入!CY106,"")</f>
        <v/>
      </c>
      <c r="BB102" s="80" t="str">
        <f>IF(AND(初始录入!$M$12="试卷",$A102&lt;&gt;"",BB$6&lt;&gt;""),成绩录入!CZ106,"")</f>
        <v/>
      </c>
      <c r="BC102" s="80" t="str">
        <f>IF(AND(初始录入!$M$12="试卷",$A102&lt;&gt;"",BC$6&lt;&gt;""),成绩录入!DA106,"")</f>
        <v/>
      </c>
      <c r="BD102" s="80" t="str">
        <f>IF(AND(初始录入!$M$12="试卷",$A102&lt;&gt;"",BD$6&lt;&gt;""),成绩录入!DB106,"")</f>
        <v/>
      </c>
      <c r="BE102" s="80" t="str">
        <f>IF(AND(初始录入!$M$12="试卷",$A102&lt;&gt;"",BE$6&lt;&gt;""),成绩录入!DC106,"")</f>
        <v/>
      </c>
      <c r="BF102" s="80" t="str">
        <f>IF(AND(初始录入!$M$12="试卷",$A102&lt;&gt;"",BF$6&lt;&gt;""),成绩录入!DD106,"")</f>
        <v/>
      </c>
      <c r="BG102" s="80" t="str">
        <f>IF(AND(初始录入!$M$12="试卷",$A102&lt;&gt;"",BG$6&lt;&gt;""),成绩录入!DE106,"")</f>
        <v/>
      </c>
      <c r="BH102" s="80" t="str">
        <f>IF(AND(初始录入!$M$12="试卷",$A102&lt;&gt;"",BH$6&lt;&gt;""),成绩录入!DF106,"")</f>
        <v/>
      </c>
      <c r="BI102" s="80" t="str">
        <f>IF(AND(初始录入!$M$12="试卷",$A102&lt;&gt;"",BI$6&lt;&gt;""),成绩录入!DG106,"")</f>
        <v/>
      </c>
      <c r="BJ102" s="80" t="str">
        <f>IF(AND(初始录入!$M$12="试卷",$A102&lt;&gt;"",BJ$6&lt;&gt;""),成绩录入!DH106,"")</f>
        <v/>
      </c>
      <c r="BK102" s="80" t="str">
        <f>IF(AND(初始录入!$M$12="试卷",$A102&lt;&gt;"",BK$6&lt;&gt;""),成绩录入!DI106,"")</f>
        <v/>
      </c>
      <c r="BL102" s="80" t="str">
        <f>IF(AND(初始录入!$M$12="试卷",$A102&lt;&gt;"",BL$6&lt;&gt;""),成绩录入!DJ106,"")</f>
        <v/>
      </c>
      <c r="BM102" s="80" t="str">
        <f>IF(AND(初始录入!$M$12="试卷",$A102&lt;&gt;"",BM$6&lt;&gt;""),成绩录入!DK106,"")</f>
        <v/>
      </c>
      <c r="BN102" s="80" t="str">
        <f>IF(AND(初始录入!$M$12="试卷",$A102&lt;&gt;"",BN$6&lt;&gt;""),成绩录入!DL106,"")</f>
        <v/>
      </c>
      <c r="BO102" s="80" t="str">
        <f>IF(AND(初始录入!$M$12="试卷",$A102&lt;&gt;"",BO$6&lt;&gt;""),成绩录入!DM106,"")</f>
        <v/>
      </c>
      <c r="BP102" s="80" t="str">
        <f>IF(AND(初始录入!$M$12="试卷",$A102&lt;&gt;"",BP$6&lt;&gt;""),成绩录入!DN106,"")</f>
        <v/>
      </c>
      <c r="BQ102" s="80" t="str">
        <f>IF(AND(初始录入!$M$12="试卷",$A102&lt;&gt;"",BQ$6&lt;&gt;""),成绩录入!DO106,"")</f>
        <v/>
      </c>
      <c r="BR102" s="80" t="str">
        <f>IF(AND(初始录入!$M$12="试卷",$A102&lt;&gt;"",BR$6&lt;&gt;""),成绩录入!DP106,"")</f>
        <v/>
      </c>
      <c r="BS102" s="80" t="str">
        <f>IF(AND(初始录入!$M$12="试卷",$A102&lt;&gt;"",BS$6&lt;&gt;""),成绩录入!DQ106,"")</f>
        <v/>
      </c>
      <c r="BT102" s="80" t="str">
        <f>IF(AND(初始录入!$M$12="试卷",$A102&lt;&gt;"",BT$6&lt;&gt;""),成绩录入!DR106,"")</f>
        <v/>
      </c>
      <c r="BU102" s="80" t="str">
        <f>IF(AND(初始录入!$M$12="试卷",$A102&lt;&gt;"",BU$6&lt;&gt;""),成绩录入!DS106,"")</f>
        <v/>
      </c>
      <c r="BV102" s="80" t="str">
        <f>IF(AND(初始录入!$M$12="试卷",$A102&lt;&gt;"",BV$6&lt;&gt;""),成绩录入!DT106,"")</f>
        <v/>
      </c>
      <c r="BW102" s="80" t="str">
        <f>IF(AND(初始录入!$M$12="试卷",$A102&lt;&gt;"",BW$6&lt;&gt;""),成绩录入!DU106,"")</f>
        <v/>
      </c>
      <c r="BX102" s="80" t="str">
        <f>IF(AND(初始录入!$M$12="试卷",$A102&lt;&gt;"",BX$6&lt;&gt;""),成绩录入!DV106,"")</f>
        <v/>
      </c>
      <c r="BY102" s="80" t="str">
        <f>IF(AND(初始录入!$M$12="试卷",$A102&lt;&gt;"",BY$6&lt;&gt;""),成绩录入!DW106,"")</f>
        <v/>
      </c>
      <c r="BZ102" s="80" t="str">
        <f>IF(AND(初始录入!$M$12="试卷",$A102&lt;&gt;"",BZ$6&lt;&gt;""),成绩录入!DX106,"")</f>
        <v/>
      </c>
      <c r="CA102" s="80" t="str">
        <f>IF(AND(初始录入!$M$12="试卷",$A102&lt;&gt;"",CA$6&lt;&gt;""),成绩录入!DY106,"")</f>
        <v/>
      </c>
      <c r="CB102" s="80" t="str">
        <f>IF(AND(初始录入!$M$12="试卷",$A102&lt;&gt;"",CB$6&lt;&gt;""),成绩录入!DZ106,"")</f>
        <v/>
      </c>
      <c r="CC102" s="80" t="str">
        <f>IF(AND(初始录入!$M$12="试卷",$A102&lt;&gt;"",CC$6&lt;&gt;""),成绩录入!EA106,"")</f>
        <v/>
      </c>
      <c r="CD102" s="80" t="str">
        <f>IF(AND(初始录入!$M$12="试卷",$A102&lt;&gt;"",CD$6&lt;&gt;""),成绩录入!EB106,"")</f>
        <v/>
      </c>
      <c r="CE102" s="80" t="str">
        <f>IF(AND(初始录入!$M$12="试卷",$A102&lt;&gt;"",CE$6&lt;&gt;""),成绩录入!EC106,"")</f>
        <v/>
      </c>
      <c r="CF102" s="80" t="str">
        <f>IF(AND(初始录入!$M$12="试卷",$A102&lt;&gt;"",CF$6&lt;&gt;""),成绩录入!ED106,"")</f>
        <v/>
      </c>
      <c r="CG102" s="80" t="str">
        <f>IF(AND(初始录入!$M$12="试卷",$A102&lt;&gt;"",CG$6&lt;&gt;""),成绩录入!EE106,"")</f>
        <v/>
      </c>
      <c r="CH102" s="80" t="str">
        <f>IF(AND(初始录入!$M$12="试卷",$A102&lt;&gt;"",CH$6&lt;&gt;""),成绩录入!EF106,"")</f>
        <v/>
      </c>
      <c r="CI102" s="80" t="str">
        <f>IF(AND(初始录入!$M$12="试卷",$A102&lt;&gt;"",CI$6&lt;&gt;""),成绩录入!EG106,"")</f>
        <v/>
      </c>
      <c r="CJ102" s="80" t="str">
        <f>IF(AND(初始录入!$M$12="试卷",$A102&lt;&gt;"",CJ$6&lt;&gt;""),成绩录入!EH106,"")</f>
        <v/>
      </c>
      <c r="CK102" s="80" t="str">
        <f>IF(AND(初始录入!$M$12="试卷",$A102&lt;&gt;"",CK$6&lt;&gt;""),成绩录入!EI106,"")</f>
        <v/>
      </c>
      <c r="CL102" s="80" t="str">
        <f>IF(AND(初始录入!$M$12="试卷",$A102&lt;&gt;"",CL$6&lt;&gt;""),成绩录入!EJ106,"")</f>
        <v/>
      </c>
      <c r="CM102" s="80" t="str">
        <f>IF(AND(初始录入!$M$12="试卷",$A102&lt;&gt;"",CM$6&lt;&gt;""),成绩录入!EK106,"")</f>
        <v/>
      </c>
      <c r="CN102" s="80" t="str">
        <f>IF(AND(初始录入!$M$12="试卷",$A102&lt;&gt;"",CN$6&lt;&gt;""),成绩录入!EL106,"")</f>
        <v/>
      </c>
      <c r="CO102" s="80" t="str">
        <f>IF(AND(初始录入!$M$12="试卷",$A102&lt;&gt;"",CO$6&lt;&gt;""),成绩录入!EM106,"")</f>
        <v/>
      </c>
      <c r="CP102" s="80" t="str">
        <f>IF(AND(初始录入!$M$12="试卷",$A102&lt;&gt;"",CP$6&lt;&gt;""),成绩录入!EN106,"")</f>
        <v/>
      </c>
      <c r="CQ102" s="80" t="str">
        <f>IF(AND(初始录入!$M$12="试卷",$A102&lt;&gt;"",CQ$6&lt;&gt;""),成绩录入!EO106,"")</f>
        <v/>
      </c>
      <c r="CR102" s="80" t="str">
        <f>IF(AND(初始录入!$M$12="试卷",$A102&lt;&gt;"",CR$6&lt;&gt;""),成绩录入!EP106,"")</f>
        <v/>
      </c>
      <c r="CS102" s="80" t="str">
        <f>IF(AND(初始录入!$M$12="试卷",$A102&lt;&gt;"",CS$6&lt;&gt;""),成绩录入!EQ106,"")</f>
        <v/>
      </c>
      <c r="CT102" s="80" t="str">
        <f>IF(AND(初始录入!$M$12="试卷",$A102&lt;&gt;"",CT$6&lt;&gt;""),成绩录入!ER106,"")</f>
        <v/>
      </c>
      <c r="CU102" s="80" t="str">
        <f>IF(AND(初始录入!$M$12="试卷",$A102&lt;&gt;"",CU$6&lt;&gt;""),成绩录入!ES106,"")</f>
        <v/>
      </c>
      <c r="CV102" s="80" t="str">
        <f>IF(AND(初始录入!$M$12="试卷",$A102&lt;&gt;"",CV$6&lt;&gt;""),成绩录入!ET106,"")</f>
        <v/>
      </c>
      <c r="CW102" s="80" t="str">
        <f>IF(AND(初始录入!$M$12="试卷",$A102&lt;&gt;"",CW$6&lt;&gt;""),成绩录入!EU106,"")</f>
        <v/>
      </c>
      <c r="CX102" s="80" t="str">
        <f>IF(AND(初始录入!$M$12="试卷",$A102&lt;&gt;"",CX$6&lt;&gt;""),成绩录入!EV106,"")</f>
        <v/>
      </c>
      <c r="CY102" s="80" t="str">
        <f>IF(AND(初始录入!$M$12="试卷",$A102&lt;&gt;"",CY$6&lt;&gt;""),成绩录入!EW106,"")</f>
        <v/>
      </c>
      <c r="CZ102" s="80" t="str">
        <f>IF(AND(初始录入!$M$12="试卷",$A102&lt;&gt;"",CZ$6&lt;&gt;""),成绩录入!EX106,"")</f>
        <v/>
      </c>
    </row>
    <row r="103" ht="24.95" customHeight="1" spans="1:104">
      <c r="A103" s="80" t="str">
        <f>IF(初始录入!$M$12="试卷",初始录入!A109,"")</f>
        <v/>
      </c>
      <c r="B103" s="80" t="str">
        <f>IF(AND(初始录入!$M$12="试卷",$A103&lt;&gt;""),初始录入!B109,"")</f>
        <v/>
      </c>
      <c r="C103" s="80" t="str">
        <f>IF(AND(初始录入!$M$12="试卷",$A103&lt;&gt;""),初始录入!C109,"")</f>
        <v/>
      </c>
      <c r="D103" s="80" t="str">
        <f t="shared" si="1"/>
        <v/>
      </c>
      <c r="E103" s="80" t="str">
        <f>IF(AND(初始录入!$M$12="试卷",$A103&lt;&gt;"",E$6&lt;&gt;""),成绩录入!BC107,"")</f>
        <v/>
      </c>
      <c r="F103" s="80" t="str">
        <f>IF(AND(初始录入!$M$12="试卷",$A103&lt;&gt;"",F$6&lt;&gt;""),成绩录入!BD107,"")</f>
        <v/>
      </c>
      <c r="G103" s="80" t="str">
        <f>IF(AND(初始录入!$M$12="试卷",$A103&lt;&gt;"",G$6&lt;&gt;""),成绩录入!BE107,"")</f>
        <v/>
      </c>
      <c r="H103" s="80" t="str">
        <f>IF(AND(初始录入!$M$12="试卷",$A103&lt;&gt;"",H$6&lt;&gt;""),成绩录入!BF107,"")</f>
        <v/>
      </c>
      <c r="I103" s="80" t="str">
        <f>IF(AND(初始录入!$M$12="试卷",$A103&lt;&gt;"",I$6&lt;&gt;""),成绩录入!BG107,"")</f>
        <v/>
      </c>
      <c r="J103" s="80" t="str">
        <f>IF(AND(初始录入!$M$12="试卷",$A103&lt;&gt;"",J$6&lt;&gt;""),成绩录入!BH107,"")</f>
        <v/>
      </c>
      <c r="K103" s="80" t="str">
        <f>IF(AND(初始录入!$M$12="试卷",$A103&lt;&gt;"",K$6&lt;&gt;""),成绩录入!BI107,"")</f>
        <v/>
      </c>
      <c r="L103" s="80" t="str">
        <f>IF(AND(初始录入!$M$12="试卷",$A103&lt;&gt;"",L$6&lt;&gt;""),成绩录入!BJ107,"")</f>
        <v/>
      </c>
      <c r="M103" s="80" t="str">
        <f>IF(AND(初始录入!$M$12="试卷",$A103&lt;&gt;"",M$6&lt;&gt;""),成绩录入!BK107,"")</f>
        <v/>
      </c>
      <c r="N103" s="80" t="str">
        <f>IF(AND(初始录入!$M$12="试卷",$A103&lt;&gt;"",N$6&lt;&gt;""),成绩录入!BL107,"")</f>
        <v/>
      </c>
      <c r="O103" s="80" t="str">
        <f>IF(AND(初始录入!$M$12="试卷",$A103&lt;&gt;"",O$6&lt;&gt;""),成绩录入!BM107,"")</f>
        <v/>
      </c>
      <c r="P103" s="80" t="str">
        <f>IF(AND(初始录入!$M$12="试卷",$A103&lt;&gt;"",P$6&lt;&gt;""),成绩录入!BN107,"")</f>
        <v/>
      </c>
      <c r="Q103" s="80" t="str">
        <f>IF(AND(初始录入!$M$12="试卷",$A103&lt;&gt;"",Q$6&lt;&gt;""),成绩录入!BO107,"")</f>
        <v/>
      </c>
      <c r="R103" s="80" t="str">
        <f>IF(AND(初始录入!$M$12="试卷",$A103&lt;&gt;"",R$6&lt;&gt;""),成绩录入!BP107,"")</f>
        <v/>
      </c>
      <c r="S103" s="80" t="str">
        <f>IF(AND(初始录入!$M$12="试卷",$A103&lt;&gt;"",S$6&lt;&gt;""),成绩录入!BQ107,"")</f>
        <v/>
      </c>
      <c r="T103" s="80" t="str">
        <f>IF(AND(初始录入!$M$12="试卷",$A103&lt;&gt;"",T$6&lt;&gt;""),成绩录入!BR107,"")</f>
        <v/>
      </c>
      <c r="U103" s="80" t="str">
        <f>IF(AND(初始录入!$M$12="试卷",$A103&lt;&gt;"",U$6&lt;&gt;""),成绩录入!BS107,"")</f>
        <v/>
      </c>
      <c r="V103" s="80" t="str">
        <f>IF(AND(初始录入!$M$12="试卷",$A103&lt;&gt;"",V$6&lt;&gt;""),成绩录入!BT107,"")</f>
        <v/>
      </c>
      <c r="W103" s="80" t="str">
        <f>IF(AND(初始录入!$M$12="试卷",$A103&lt;&gt;"",W$6&lt;&gt;""),成绩录入!BU107,"")</f>
        <v/>
      </c>
      <c r="X103" s="80" t="str">
        <f>IF(AND(初始录入!$M$12="试卷",$A103&lt;&gt;"",X$6&lt;&gt;""),成绩录入!BV107,"")</f>
        <v/>
      </c>
      <c r="Y103" s="80" t="str">
        <f>IF(AND(初始录入!$M$12="试卷",$A103&lt;&gt;"",Y$6&lt;&gt;""),成绩录入!BW107,"")</f>
        <v/>
      </c>
      <c r="Z103" s="80" t="str">
        <f>IF(AND(初始录入!$M$12="试卷",$A103&lt;&gt;"",Z$6&lt;&gt;""),成绩录入!BX107,"")</f>
        <v/>
      </c>
      <c r="AA103" s="80" t="str">
        <f>IF(AND(初始录入!$M$12="试卷",$A103&lt;&gt;"",AA$6&lt;&gt;""),成绩录入!BY107,"")</f>
        <v/>
      </c>
      <c r="AB103" s="80" t="str">
        <f>IF(AND(初始录入!$M$12="试卷",$A103&lt;&gt;"",AB$6&lt;&gt;""),成绩录入!BZ107,"")</f>
        <v/>
      </c>
      <c r="AC103" s="80" t="str">
        <f>IF(AND(初始录入!$M$12="试卷",$A103&lt;&gt;"",AC$6&lt;&gt;""),成绩录入!CA107,"")</f>
        <v/>
      </c>
      <c r="AD103" s="80" t="str">
        <f>IF(AND(初始录入!$M$12="试卷",$A103&lt;&gt;"",AD$6&lt;&gt;""),成绩录入!CB107,"")</f>
        <v/>
      </c>
      <c r="AE103" s="80" t="str">
        <f>IF(AND(初始录入!$M$12="试卷",$A103&lt;&gt;"",AE$6&lt;&gt;""),成绩录入!CC107,"")</f>
        <v/>
      </c>
      <c r="AF103" s="80" t="str">
        <f>IF(AND(初始录入!$M$12="试卷",$A103&lt;&gt;"",AF$6&lt;&gt;""),成绩录入!CD107,"")</f>
        <v/>
      </c>
      <c r="AG103" s="80" t="str">
        <f>IF(AND(初始录入!$M$12="试卷",$A103&lt;&gt;"",AG$6&lt;&gt;""),成绩录入!CE107,"")</f>
        <v/>
      </c>
      <c r="AH103" s="80" t="str">
        <f>IF(AND(初始录入!$M$12="试卷",$A103&lt;&gt;"",AH$6&lt;&gt;""),成绩录入!CF107,"")</f>
        <v/>
      </c>
      <c r="AI103" s="80" t="str">
        <f>IF(AND(初始录入!$M$12="试卷",$A103&lt;&gt;"",AI$6&lt;&gt;""),成绩录入!CG107,"")</f>
        <v/>
      </c>
      <c r="AJ103" s="80" t="str">
        <f>IF(AND(初始录入!$M$12="试卷",$A103&lt;&gt;"",AJ$6&lt;&gt;""),成绩录入!CH107,"")</f>
        <v/>
      </c>
      <c r="AK103" s="80" t="str">
        <f>IF(AND(初始录入!$M$12="试卷",$A103&lt;&gt;"",AK$6&lt;&gt;""),成绩录入!CI107,"")</f>
        <v/>
      </c>
      <c r="AL103" s="80" t="str">
        <f>IF(AND(初始录入!$M$12="试卷",$A103&lt;&gt;"",AL$6&lt;&gt;""),成绩录入!CJ107,"")</f>
        <v/>
      </c>
      <c r="AM103" s="80" t="str">
        <f>IF(AND(初始录入!$M$12="试卷",$A103&lt;&gt;"",AM$6&lt;&gt;""),成绩录入!CK107,"")</f>
        <v/>
      </c>
      <c r="AN103" s="80" t="str">
        <f>IF(AND(初始录入!$M$12="试卷",$A103&lt;&gt;"",AN$6&lt;&gt;""),成绩录入!CL107,"")</f>
        <v/>
      </c>
      <c r="AO103" s="80" t="str">
        <f>IF(AND(初始录入!$M$12="试卷",$A103&lt;&gt;"",AO$6&lt;&gt;""),成绩录入!CM107,"")</f>
        <v/>
      </c>
      <c r="AP103" s="80" t="str">
        <f>IF(AND(初始录入!$M$12="试卷",$A103&lt;&gt;"",AP$6&lt;&gt;""),成绩录入!CN107,"")</f>
        <v/>
      </c>
      <c r="AQ103" s="80" t="str">
        <f>IF(AND(初始录入!$M$12="试卷",$A103&lt;&gt;"",AQ$6&lt;&gt;""),成绩录入!CO107,"")</f>
        <v/>
      </c>
      <c r="AR103" s="80" t="str">
        <f>IF(AND(初始录入!$M$12="试卷",$A103&lt;&gt;"",AR$6&lt;&gt;""),成绩录入!CP107,"")</f>
        <v/>
      </c>
      <c r="AS103" s="80" t="str">
        <f>IF(AND(初始录入!$M$12="试卷",$A103&lt;&gt;"",AS$6&lt;&gt;""),成绩录入!CQ107,"")</f>
        <v/>
      </c>
      <c r="AT103" s="80" t="str">
        <f>IF(AND(初始录入!$M$12="试卷",$A103&lt;&gt;"",AT$6&lt;&gt;""),成绩录入!CR107,"")</f>
        <v/>
      </c>
      <c r="AU103" s="80" t="str">
        <f>IF(AND(初始录入!$M$12="试卷",$A103&lt;&gt;"",AU$6&lt;&gt;""),成绩录入!CS107,"")</f>
        <v/>
      </c>
      <c r="AV103" s="80" t="str">
        <f>IF(AND(初始录入!$M$12="试卷",$A103&lt;&gt;"",AV$6&lt;&gt;""),成绩录入!CT107,"")</f>
        <v/>
      </c>
      <c r="AW103" s="80" t="str">
        <f>IF(AND(初始录入!$M$12="试卷",$A103&lt;&gt;"",AW$6&lt;&gt;""),成绩录入!CU107,"")</f>
        <v/>
      </c>
      <c r="AX103" s="80" t="str">
        <f>IF(AND(初始录入!$M$12="试卷",$A103&lt;&gt;"",AX$6&lt;&gt;""),成绩录入!CV107,"")</f>
        <v/>
      </c>
      <c r="AY103" s="80" t="str">
        <f>IF(AND(初始录入!$M$12="试卷",$A103&lt;&gt;"",AY$6&lt;&gt;""),成绩录入!CW107,"")</f>
        <v/>
      </c>
      <c r="AZ103" s="80" t="str">
        <f>IF(AND(初始录入!$M$12="试卷",$A103&lt;&gt;"",AZ$6&lt;&gt;""),成绩录入!CX107,"")</f>
        <v/>
      </c>
      <c r="BA103" s="80" t="str">
        <f>IF(AND(初始录入!$M$12="试卷",$A103&lt;&gt;"",BA$6&lt;&gt;""),成绩录入!CY107,"")</f>
        <v/>
      </c>
      <c r="BB103" s="80" t="str">
        <f>IF(AND(初始录入!$M$12="试卷",$A103&lt;&gt;"",BB$6&lt;&gt;""),成绩录入!CZ107,"")</f>
        <v/>
      </c>
      <c r="BC103" s="80" t="str">
        <f>IF(AND(初始录入!$M$12="试卷",$A103&lt;&gt;"",BC$6&lt;&gt;""),成绩录入!DA107,"")</f>
        <v/>
      </c>
      <c r="BD103" s="80" t="str">
        <f>IF(AND(初始录入!$M$12="试卷",$A103&lt;&gt;"",BD$6&lt;&gt;""),成绩录入!DB107,"")</f>
        <v/>
      </c>
      <c r="BE103" s="80" t="str">
        <f>IF(AND(初始录入!$M$12="试卷",$A103&lt;&gt;"",BE$6&lt;&gt;""),成绩录入!DC107,"")</f>
        <v/>
      </c>
      <c r="BF103" s="80" t="str">
        <f>IF(AND(初始录入!$M$12="试卷",$A103&lt;&gt;"",BF$6&lt;&gt;""),成绩录入!DD107,"")</f>
        <v/>
      </c>
      <c r="BG103" s="80" t="str">
        <f>IF(AND(初始录入!$M$12="试卷",$A103&lt;&gt;"",BG$6&lt;&gt;""),成绩录入!DE107,"")</f>
        <v/>
      </c>
      <c r="BH103" s="80" t="str">
        <f>IF(AND(初始录入!$M$12="试卷",$A103&lt;&gt;"",BH$6&lt;&gt;""),成绩录入!DF107,"")</f>
        <v/>
      </c>
      <c r="BI103" s="80" t="str">
        <f>IF(AND(初始录入!$M$12="试卷",$A103&lt;&gt;"",BI$6&lt;&gt;""),成绩录入!DG107,"")</f>
        <v/>
      </c>
      <c r="BJ103" s="80" t="str">
        <f>IF(AND(初始录入!$M$12="试卷",$A103&lt;&gt;"",BJ$6&lt;&gt;""),成绩录入!DH107,"")</f>
        <v/>
      </c>
      <c r="BK103" s="80" t="str">
        <f>IF(AND(初始录入!$M$12="试卷",$A103&lt;&gt;"",BK$6&lt;&gt;""),成绩录入!DI107,"")</f>
        <v/>
      </c>
      <c r="BL103" s="80" t="str">
        <f>IF(AND(初始录入!$M$12="试卷",$A103&lt;&gt;"",BL$6&lt;&gt;""),成绩录入!DJ107,"")</f>
        <v/>
      </c>
      <c r="BM103" s="80" t="str">
        <f>IF(AND(初始录入!$M$12="试卷",$A103&lt;&gt;"",BM$6&lt;&gt;""),成绩录入!DK107,"")</f>
        <v/>
      </c>
      <c r="BN103" s="80" t="str">
        <f>IF(AND(初始录入!$M$12="试卷",$A103&lt;&gt;"",BN$6&lt;&gt;""),成绩录入!DL107,"")</f>
        <v/>
      </c>
      <c r="BO103" s="80" t="str">
        <f>IF(AND(初始录入!$M$12="试卷",$A103&lt;&gt;"",BO$6&lt;&gt;""),成绩录入!DM107,"")</f>
        <v/>
      </c>
      <c r="BP103" s="80" t="str">
        <f>IF(AND(初始录入!$M$12="试卷",$A103&lt;&gt;"",BP$6&lt;&gt;""),成绩录入!DN107,"")</f>
        <v/>
      </c>
      <c r="BQ103" s="80" t="str">
        <f>IF(AND(初始录入!$M$12="试卷",$A103&lt;&gt;"",BQ$6&lt;&gt;""),成绩录入!DO107,"")</f>
        <v/>
      </c>
      <c r="BR103" s="80" t="str">
        <f>IF(AND(初始录入!$M$12="试卷",$A103&lt;&gt;"",BR$6&lt;&gt;""),成绩录入!DP107,"")</f>
        <v/>
      </c>
      <c r="BS103" s="80" t="str">
        <f>IF(AND(初始录入!$M$12="试卷",$A103&lt;&gt;"",BS$6&lt;&gt;""),成绩录入!DQ107,"")</f>
        <v/>
      </c>
      <c r="BT103" s="80" t="str">
        <f>IF(AND(初始录入!$M$12="试卷",$A103&lt;&gt;"",BT$6&lt;&gt;""),成绩录入!DR107,"")</f>
        <v/>
      </c>
      <c r="BU103" s="80" t="str">
        <f>IF(AND(初始录入!$M$12="试卷",$A103&lt;&gt;"",BU$6&lt;&gt;""),成绩录入!DS107,"")</f>
        <v/>
      </c>
      <c r="BV103" s="80" t="str">
        <f>IF(AND(初始录入!$M$12="试卷",$A103&lt;&gt;"",BV$6&lt;&gt;""),成绩录入!DT107,"")</f>
        <v/>
      </c>
      <c r="BW103" s="80" t="str">
        <f>IF(AND(初始录入!$M$12="试卷",$A103&lt;&gt;"",BW$6&lt;&gt;""),成绩录入!DU107,"")</f>
        <v/>
      </c>
      <c r="BX103" s="80" t="str">
        <f>IF(AND(初始录入!$M$12="试卷",$A103&lt;&gt;"",BX$6&lt;&gt;""),成绩录入!DV107,"")</f>
        <v/>
      </c>
      <c r="BY103" s="80" t="str">
        <f>IF(AND(初始录入!$M$12="试卷",$A103&lt;&gt;"",BY$6&lt;&gt;""),成绩录入!DW107,"")</f>
        <v/>
      </c>
      <c r="BZ103" s="80" t="str">
        <f>IF(AND(初始录入!$M$12="试卷",$A103&lt;&gt;"",BZ$6&lt;&gt;""),成绩录入!DX107,"")</f>
        <v/>
      </c>
      <c r="CA103" s="80" t="str">
        <f>IF(AND(初始录入!$M$12="试卷",$A103&lt;&gt;"",CA$6&lt;&gt;""),成绩录入!DY107,"")</f>
        <v/>
      </c>
      <c r="CB103" s="80" t="str">
        <f>IF(AND(初始录入!$M$12="试卷",$A103&lt;&gt;"",CB$6&lt;&gt;""),成绩录入!DZ107,"")</f>
        <v/>
      </c>
      <c r="CC103" s="80" t="str">
        <f>IF(AND(初始录入!$M$12="试卷",$A103&lt;&gt;"",CC$6&lt;&gt;""),成绩录入!EA107,"")</f>
        <v/>
      </c>
      <c r="CD103" s="80" t="str">
        <f>IF(AND(初始录入!$M$12="试卷",$A103&lt;&gt;"",CD$6&lt;&gt;""),成绩录入!EB107,"")</f>
        <v/>
      </c>
      <c r="CE103" s="80" t="str">
        <f>IF(AND(初始录入!$M$12="试卷",$A103&lt;&gt;"",CE$6&lt;&gt;""),成绩录入!EC107,"")</f>
        <v/>
      </c>
      <c r="CF103" s="80" t="str">
        <f>IF(AND(初始录入!$M$12="试卷",$A103&lt;&gt;"",CF$6&lt;&gt;""),成绩录入!ED107,"")</f>
        <v/>
      </c>
      <c r="CG103" s="80" t="str">
        <f>IF(AND(初始录入!$M$12="试卷",$A103&lt;&gt;"",CG$6&lt;&gt;""),成绩录入!EE107,"")</f>
        <v/>
      </c>
      <c r="CH103" s="80" t="str">
        <f>IF(AND(初始录入!$M$12="试卷",$A103&lt;&gt;"",CH$6&lt;&gt;""),成绩录入!EF107,"")</f>
        <v/>
      </c>
      <c r="CI103" s="80" t="str">
        <f>IF(AND(初始录入!$M$12="试卷",$A103&lt;&gt;"",CI$6&lt;&gt;""),成绩录入!EG107,"")</f>
        <v/>
      </c>
      <c r="CJ103" s="80" t="str">
        <f>IF(AND(初始录入!$M$12="试卷",$A103&lt;&gt;"",CJ$6&lt;&gt;""),成绩录入!EH107,"")</f>
        <v/>
      </c>
      <c r="CK103" s="80" t="str">
        <f>IF(AND(初始录入!$M$12="试卷",$A103&lt;&gt;"",CK$6&lt;&gt;""),成绩录入!EI107,"")</f>
        <v/>
      </c>
      <c r="CL103" s="80" t="str">
        <f>IF(AND(初始录入!$M$12="试卷",$A103&lt;&gt;"",CL$6&lt;&gt;""),成绩录入!EJ107,"")</f>
        <v/>
      </c>
      <c r="CM103" s="80" t="str">
        <f>IF(AND(初始录入!$M$12="试卷",$A103&lt;&gt;"",CM$6&lt;&gt;""),成绩录入!EK107,"")</f>
        <v/>
      </c>
      <c r="CN103" s="80" t="str">
        <f>IF(AND(初始录入!$M$12="试卷",$A103&lt;&gt;"",CN$6&lt;&gt;""),成绩录入!EL107,"")</f>
        <v/>
      </c>
      <c r="CO103" s="80" t="str">
        <f>IF(AND(初始录入!$M$12="试卷",$A103&lt;&gt;"",CO$6&lt;&gt;""),成绩录入!EM107,"")</f>
        <v/>
      </c>
      <c r="CP103" s="80" t="str">
        <f>IF(AND(初始录入!$M$12="试卷",$A103&lt;&gt;"",CP$6&lt;&gt;""),成绩录入!EN107,"")</f>
        <v/>
      </c>
      <c r="CQ103" s="80" t="str">
        <f>IF(AND(初始录入!$M$12="试卷",$A103&lt;&gt;"",CQ$6&lt;&gt;""),成绩录入!EO107,"")</f>
        <v/>
      </c>
      <c r="CR103" s="80" t="str">
        <f>IF(AND(初始录入!$M$12="试卷",$A103&lt;&gt;"",CR$6&lt;&gt;""),成绩录入!EP107,"")</f>
        <v/>
      </c>
      <c r="CS103" s="80" t="str">
        <f>IF(AND(初始录入!$M$12="试卷",$A103&lt;&gt;"",CS$6&lt;&gt;""),成绩录入!EQ107,"")</f>
        <v/>
      </c>
      <c r="CT103" s="80" t="str">
        <f>IF(AND(初始录入!$M$12="试卷",$A103&lt;&gt;"",CT$6&lt;&gt;""),成绩录入!ER107,"")</f>
        <v/>
      </c>
      <c r="CU103" s="80" t="str">
        <f>IF(AND(初始录入!$M$12="试卷",$A103&lt;&gt;"",CU$6&lt;&gt;""),成绩录入!ES107,"")</f>
        <v/>
      </c>
      <c r="CV103" s="80" t="str">
        <f>IF(AND(初始录入!$M$12="试卷",$A103&lt;&gt;"",CV$6&lt;&gt;""),成绩录入!ET107,"")</f>
        <v/>
      </c>
      <c r="CW103" s="80" t="str">
        <f>IF(AND(初始录入!$M$12="试卷",$A103&lt;&gt;"",CW$6&lt;&gt;""),成绩录入!EU107,"")</f>
        <v/>
      </c>
      <c r="CX103" s="80" t="str">
        <f>IF(AND(初始录入!$M$12="试卷",$A103&lt;&gt;"",CX$6&lt;&gt;""),成绩录入!EV107,"")</f>
        <v/>
      </c>
      <c r="CY103" s="80" t="str">
        <f>IF(AND(初始录入!$M$12="试卷",$A103&lt;&gt;"",CY$6&lt;&gt;""),成绩录入!EW107,"")</f>
        <v/>
      </c>
      <c r="CZ103" s="80" t="str">
        <f>IF(AND(初始录入!$M$12="试卷",$A103&lt;&gt;"",CZ$6&lt;&gt;""),成绩录入!EX107,"")</f>
        <v/>
      </c>
    </row>
    <row r="104" ht="24.95" customHeight="1" spans="1:104">
      <c r="A104" s="80" t="str">
        <f>IF(初始录入!$M$12="试卷",初始录入!A110,"")</f>
        <v/>
      </c>
      <c r="B104" s="80" t="str">
        <f>IF(AND(初始录入!$M$12="试卷",$A104&lt;&gt;""),初始录入!B110,"")</f>
        <v/>
      </c>
      <c r="C104" s="80" t="str">
        <f>IF(AND(初始录入!$M$12="试卷",$A104&lt;&gt;""),初始录入!C110,"")</f>
        <v/>
      </c>
      <c r="D104" s="80" t="str">
        <f t="shared" si="1"/>
        <v/>
      </c>
      <c r="E104" s="80" t="str">
        <f>IF(AND(初始录入!$M$12="试卷",$A104&lt;&gt;"",E$6&lt;&gt;""),成绩录入!BC108,"")</f>
        <v/>
      </c>
      <c r="F104" s="80" t="str">
        <f>IF(AND(初始录入!$M$12="试卷",$A104&lt;&gt;"",F$6&lt;&gt;""),成绩录入!BD108,"")</f>
        <v/>
      </c>
      <c r="G104" s="80" t="str">
        <f>IF(AND(初始录入!$M$12="试卷",$A104&lt;&gt;"",G$6&lt;&gt;""),成绩录入!BE108,"")</f>
        <v/>
      </c>
      <c r="H104" s="80" t="str">
        <f>IF(AND(初始录入!$M$12="试卷",$A104&lt;&gt;"",H$6&lt;&gt;""),成绩录入!BF108,"")</f>
        <v/>
      </c>
      <c r="I104" s="80" t="str">
        <f>IF(AND(初始录入!$M$12="试卷",$A104&lt;&gt;"",I$6&lt;&gt;""),成绩录入!BG108,"")</f>
        <v/>
      </c>
      <c r="J104" s="80" t="str">
        <f>IF(AND(初始录入!$M$12="试卷",$A104&lt;&gt;"",J$6&lt;&gt;""),成绩录入!BH108,"")</f>
        <v/>
      </c>
      <c r="K104" s="80" t="str">
        <f>IF(AND(初始录入!$M$12="试卷",$A104&lt;&gt;"",K$6&lt;&gt;""),成绩录入!BI108,"")</f>
        <v/>
      </c>
      <c r="L104" s="80" t="str">
        <f>IF(AND(初始录入!$M$12="试卷",$A104&lt;&gt;"",L$6&lt;&gt;""),成绩录入!BJ108,"")</f>
        <v/>
      </c>
      <c r="M104" s="80" t="str">
        <f>IF(AND(初始录入!$M$12="试卷",$A104&lt;&gt;"",M$6&lt;&gt;""),成绩录入!BK108,"")</f>
        <v/>
      </c>
      <c r="N104" s="80" t="str">
        <f>IF(AND(初始录入!$M$12="试卷",$A104&lt;&gt;"",N$6&lt;&gt;""),成绩录入!BL108,"")</f>
        <v/>
      </c>
      <c r="O104" s="80" t="str">
        <f>IF(AND(初始录入!$M$12="试卷",$A104&lt;&gt;"",O$6&lt;&gt;""),成绩录入!BM108,"")</f>
        <v/>
      </c>
      <c r="P104" s="80" t="str">
        <f>IF(AND(初始录入!$M$12="试卷",$A104&lt;&gt;"",P$6&lt;&gt;""),成绩录入!BN108,"")</f>
        <v/>
      </c>
      <c r="Q104" s="80" t="str">
        <f>IF(AND(初始录入!$M$12="试卷",$A104&lt;&gt;"",Q$6&lt;&gt;""),成绩录入!BO108,"")</f>
        <v/>
      </c>
      <c r="R104" s="80" t="str">
        <f>IF(AND(初始录入!$M$12="试卷",$A104&lt;&gt;"",R$6&lt;&gt;""),成绩录入!BP108,"")</f>
        <v/>
      </c>
      <c r="S104" s="80" t="str">
        <f>IF(AND(初始录入!$M$12="试卷",$A104&lt;&gt;"",S$6&lt;&gt;""),成绩录入!BQ108,"")</f>
        <v/>
      </c>
      <c r="T104" s="80" t="str">
        <f>IF(AND(初始录入!$M$12="试卷",$A104&lt;&gt;"",T$6&lt;&gt;""),成绩录入!BR108,"")</f>
        <v/>
      </c>
      <c r="U104" s="80" t="str">
        <f>IF(AND(初始录入!$M$12="试卷",$A104&lt;&gt;"",U$6&lt;&gt;""),成绩录入!BS108,"")</f>
        <v/>
      </c>
      <c r="V104" s="80" t="str">
        <f>IF(AND(初始录入!$M$12="试卷",$A104&lt;&gt;"",V$6&lt;&gt;""),成绩录入!BT108,"")</f>
        <v/>
      </c>
      <c r="W104" s="80" t="str">
        <f>IF(AND(初始录入!$M$12="试卷",$A104&lt;&gt;"",W$6&lt;&gt;""),成绩录入!BU108,"")</f>
        <v/>
      </c>
      <c r="X104" s="80" t="str">
        <f>IF(AND(初始录入!$M$12="试卷",$A104&lt;&gt;"",X$6&lt;&gt;""),成绩录入!BV108,"")</f>
        <v/>
      </c>
      <c r="Y104" s="80" t="str">
        <f>IF(AND(初始录入!$M$12="试卷",$A104&lt;&gt;"",Y$6&lt;&gt;""),成绩录入!BW108,"")</f>
        <v/>
      </c>
      <c r="Z104" s="80" t="str">
        <f>IF(AND(初始录入!$M$12="试卷",$A104&lt;&gt;"",Z$6&lt;&gt;""),成绩录入!BX108,"")</f>
        <v/>
      </c>
      <c r="AA104" s="80" t="str">
        <f>IF(AND(初始录入!$M$12="试卷",$A104&lt;&gt;"",AA$6&lt;&gt;""),成绩录入!BY108,"")</f>
        <v/>
      </c>
      <c r="AB104" s="80" t="str">
        <f>IF(AND(初始录入!$M$12="试卷",$A104&lt;&gt;"",AB$6&lt;&gt;""),成绩录入!BZ108,"")</f>
        <v/>
      </c>
      <c r="AC104" s="80" t="str">
        <f>IF(AND(初始录入!$M$12="试卷",$A104&lt;&gt;"",AC$6&lt;&gt;""),成绩录入!CA108,"")</f>
        <v/>
      </c>
      <c r="AD104" s="80" t="str">
        <f>IF(AND(初始录入!$M$12="试卷",$A104&lt;&gt;"",AD$6&lt;&gt;""),成绩录入!CB108,"")</f>
        <v/>
      </c>
      <c r="AE104" s="80" t="str">
        <f>IF(AND(初始录入!$M$12="试卷",$A104&lt;&gt;"",AE$6&lt;&gt;""),成绩录入!CC108,"")</f>
        <v/>
      </c>
      <c r="AF104" s="80" t="str">
        <f>IF(AND(初始录入!$M$12="试卷",$A104&lt;&gt;"",AF$6&lt;&gt;""),成绩录入!CD108,"")</f>
        <v/>
      </c>
      <c r="AG104" s="80" t="str">
        <f>IF(AND(初始录入!$M$12="试卷",$A104&lt;&gt;"",AG$6&lt;&gt;""),成绩录入!CE108,"")</f>
        <v/>
      </c>
      <c r="AH104" s="80" t="str">
        <f>IF(AND(初始录入!$M$12="试卷",$A104&lt;&gt;"",AH$6&lt;&gt;""),成绩录入!CF108,"")</f>
        <v/>
      </c>
      <c r="AI104" s="80" t="str">
        <f>IF(AND(初始录入!$M$12="试卷",$A104&lt;&gt;"",AI$6&lt;&gt;""),成绩录入!CG108,"")</f>
        <v/>
      </c>
      <c r="AJ104" s="80" t="str">
        <f>IF(AND(初始录入!$M$12="试卷",$A104&lt;&gt;"",AJ$6&lt;&gt;""),成绩录入!CH108,"")</f>
        <v/>
      </c>
      <c r="AK104" s="80" t="str">
        <f>IF(AND(初始录入!$M$12="试卷",$A104&lt;&gt;"",AK$6&lt;&gt;""),成绩录入!CI108,"")</f>
        <v/>
      </c>
      <c r="AL104" s="80" t="str">
        <f>IF(AND(初始录入!$M$12="试卷",$A104&lt;&gt;"",AL$6&lt;&gt;""),成绩录入!CJ108,"")</f>
        <v/>
      </c>
      <c r="AM104" s="80" t="str">
        <f>IF(AND(初始录入!$M$12="试卷",$A104&lt;&gt;"",AM$6&lt;&gt;""),成绩录入!CK108,"")</f>
        <v/>
      </c>
      <c r="AN104" s="80" t="str">
        <f>IF(AND(初始录入!$M$12="试卷",$A104&lt;&gt;"",AN$6&lt;&gt;""),成绩录入!CL108,"")</f>
        <v/>
      </c>
      <c r="AO104" s="80" t="str">
        <f>IF(AND(初始录入!$M$12="试卷",$A104&lt;&gt;"",AO$6&lt;&gt;""),成绩录入!CM108,"")</f>
        <v/>
      </c>
      <c r="AP104" s="80" t="str">
        <f>IF(AND(初始录入!$M$12="试卷",$A104&lt;&gt;"",AP$6&lt;&gt;""),成绩录入!CN108,"")</f>
        <v/>
      </c>
      <c r="AQ104" s="80" t="str">
        <f>IF(AND(初始录入!$M$12="试卷",$A104&lt;&gt;"",AQ$6&lt;&gt;""),成绩录入!CO108,"")</f>
        <v/>
      </c>
      <c r="AR104" s="80" t="str">
        <f>IF(AND(初始录入!$M$12="试卷",$A104&lt;&gt;"",AR$6&lt;&gt;""),成绩录入!CP108,"")</f>
        <v/>
      </c>
      <c r="AS104" s="80" t="str">
        <f>IF(AND(初始录入!$M$12="试卷",$A104&lt;&gt;"",AS$6&lt;&gt;""),成绩录入!CQ108,"")</f>
        <v/>
      </c>
      <c r="AT104" s="80" t="str">
        <f>IF(AND(初始录入!$M$12="试卷",$A104&lt;&gt;"",AT$6&lt;&gt;""),成绩录入!CR108,"")</f>
        <v/>
      </c>
      <c r="AU104" s="80" t="str">
        <f>IF(AND(初始录入!$M$12="试卷",$A104&lt;&gt;"",AU$6&lt;&gt;""),成绩录入!CS108,"")</f>
        <v/>
      </c>
      <c r="AV104" s="80" t="str">
        <f>IF(AND(初始录入!$M$12="试卷",$A104&lt;&gt;"",AV$6&lt;&gt;""),成绩录入!CT108,"")</f>
        <v/>
      </c>
      <c r="AW104" s="80" t="str">
        <f>IF(AND(初始录入!$M$12="试卷",$A104&lt;&gt;"",AW$6&lt;&gt;""),成绩录入!CU108,"")</f>
        <v/>
      </c>
      <c r="AX104" s="80" t="str">
        <f>IF(AND(初始录入!$M$12="试卷",$A104&lt;&gt;"",AX$6&lt;&gt;""),成绩录入!CV108,"")</f>
        <v/>
      </c>
      <c r="AY104" s="80" t="str">
        <f>IF(AND(初始录入!$M$12="试卷",$A104&lt;&gt;"",AY$6&lt;&gt;""),成绩录入!CW108,"")</f>
        <v/>
      </c>
      <c r="AZ104" s="80" t="str">
        <f>IF(AND(初始录入!$M$12="试卷",$A104&lt;&gt;"",AZ$6&lt;&gt;""),成绩录入!CX108,"")</f>
        <v/>
      </c>
      <c r="BA104" s="80" t="str">
        <f>IF(AND(初始录入!$M$12="试卷",$A104&lt;&gt;"",BA$6&lt;&gt;""),成绩录入!CY108,"")</f>
        <v/>
      </c>
      <c r="BB104" s="80" t="str">
        <f>IF(AND(初始录入!$M$12="试卷",$A104&lt;&gt;"",BB$6&lt;&gt;""),成绩录入!CZ108,"")</f>
        <v/>
      </c>
      <c r="BC104" s="80" t="str">
        <f>IF(AND(初始录入!$M$12="试卷",$A104&lt;&gt;"",BC$6&lt;&gt;""),成绩录入!DA108,"")</f>
        <v/>
      </c>
      <c r="BD104" s="80" t="str">
        <f>IF(AND(初始录入!$M$12="试卷",$A104&lt;&gt;"",BD$6&lt;&gt;""),成绩录入!DB108,"")</f>
        <v/>
      </c>
      <c r="BE104" s="80" t="str">
        <f>IF(AND(初始录入!$M$12="试卷",$A104&lt;&gt;"",BE$6&lt;&gt;""),成绩录入!DC108,"")</f>
        <v/>
      </c>
      <c r="BF104" s="80" t="str">
        <f>IF(AND(初始录入!$M$12="试卷",$A104&lt;&gt;"",BF$6&lt;&gt;""),成绩录入!DD108,"")</f>
        <v/>
      </c>
      <c r="BG104" s="80" t="str">
        <f>IF(AND(初始录入!$M$12="试卷",$A104&lt;&gt;"",BG$6&lt;&gt;""),成绩录入!DE108,"")</f>
        <v/>
      </c>
      <c r="BH104" s="80" t="str">
        <f>IF(AND(初始录入!$M$12="试卷",$A104&lt;&gt;"",BH$6&lt;&gt;""),成绩录入!DF108,"")</f>
        <v/>
      </c>
      <c r="BI104" s="80" t="str">
        <f>IF(AND(初始录入!$M$12="试卷",$A104&lt;&gt;"",BI$6&lt;&gt;""),成绩录入!DG108,"")</f>
        <v/>
      </c>
      <c r="BJ104" s="80" t="str">
        <f>IF(AND(初始录入!$M$12="试卷",$A104&lt;&gt;"",BJ$6&lt;&gt;""),成绩录入!DH108,"")</f>
        <v/>
      </c>
      <c r="BK104" s="80" t="str">
        <f>IF(AND(初始录入!$M$12="试卷",$A104&lt;&gt;"",BK$6&lt;&gt;""),成绩录入!DI108,"")</f>
        <v/>
      </c>
      <c r="BL104" s="80" t="str">
        <f>IF(AND(初始录入!$M$12="试卷",$A104&lt;&gt;"",BL$6&lt;&gt;""),成绩录入!DJ108,"")</f>
        <v/>
      </c>
      <c r="BM104" s="80" t="str">
        <f>IF(AND(初始录入!$M$12="试卷",$A104&lt;&gt;"",BM$6&lt;&gt;""),成绩录入!DK108,"")</f>
        <v/>
      </c>
      <c r="BN104" s="80" t="str">
        <f>IF(AND(初始录入!$M$12="试卷",$A104&lt;&gt;"",BN$6&lt;&gt;""),成绩录入!DL108,"")</f>
        <v/>
      </c>
      <c r="BO104" s="80" t="str">
        <f>IF(AND(初始录入!$M$12="试卷",$A104&lt;&gt;"",BO$6&lt;&gt;""),成绩录入!DM108,"")</f>
        <v/>
      </c>
      <c r="BP104" s="80" t="str">
        <f>IF(AND(初始录入!$M$12="试卷",$A104&lt;&gt;"",BP$6&lt;&gt;""),成绩录入!DN108,"")</f>
        <v/>
      </c>
      <c r="BQ104" s="80" t="str">
        <f>IF(AND(初始录入!$M$12="试卷",$A104&lt;&gt;"",BQ$6&lt;&gt;""),成绩录入!DO108,"")</f>
        <v/>
      </c>
      <c r="BR104" s="80" t="str">
        <f>IF(AND(初始录入!$M$12="试卷",$A104&lt;&gt;"",BR$6&lt;&gt;""),成绩录入!DP108,"")</f>
        <v/>
      </c>
      <c r="BS104" s="80" t="str">
        <f>IF(AND(初始录入!$M$12="试卷",$A104&lt;&gt;"",BS$6&lt;&gt;""),成绩录入!DQ108,"")</f>
        <v/>
      </c>
      <c r="BT104" s="80" t="str">
        <f>IF(AND(初始录入!$M$12="试卷",$A104&lt;&gt;"",BT$6&lt;&gt;""),成绩录入!DR108,"")</f>
        <v/>
      </c>
      <c r="BU104" s="80" t="str">
        <f>IF(AND(初始录入!$M$12="试卷",$A104&lt;&gt;"",BU$6&lt;&gt;""),成绩录入!DS108,"")</f>
        <v/>
      </c>
      <c r="BV104" s="80" t="str">
        <f>IF(AND(初始录入!$M$12="试卷",$A104&lt;&gt;"",BV$6&lt;&gt;""),成绩录入!DT108,"")</f>
        <v/>
      </c>
      <c r="BW104" s="80" t="str">
        <f>IF(AND(初始录入!$M$12="试卷",$A104&lt;&gt;"",BW$6&lt;&gt;""),成绩录入!DU108,"")</f>
        <v/>
      </c>
      <c r="BX104" s="80" t="str">
        <f>IF(AND(初始录入!$M$12="试卷",$A104&lt;&gt;"",BX$6&lt;&gt;""),成绩录入!DV108,"")</f>
        <v/>
      </c>
      <c r="BY104" s="80" t="str">
        <f>IF(AND(初始录入!$M$12="试卷",$A104&lt;&gt;"",BY$6&lt;&gt;""),成绩录入!DW108,"")</f>
        <v/>
      </c>
      <c r="BZ104" s="80" t="str">
        <f>IF(AND(初始录入!$M$12="试卷",$A104&lt;&gt;"",BZ$6&lt;&gt;""),成绩录入!DX108,"")</f>
        <v/>
      </c>
      <c r="CA104" s="80" t="str">
        <f>IF(AND(初始录入!$M$12="试卷",$A104&lt;&gt;"",CA$6&lt;&gt;""),成绩录入!DY108,"")</f>
        <v/>
      </c>
      <c r="CB104" s="80" t="str">
        <f>IF(AND(初始录入!$M$12="试卷",$A104&lt;&gt;"",CB$6&lt;&gt;""),成绩录入!DZ108,"")</f>
        <v/>
      </c>
      <c r="CC104" s="80" t="str">
        <f>IF(AND(初始录入!$M$12="试卷",$A104&lt;&gt;"",CC$6&lt;&gt;""),成绩录入!EA108,"")</f>
        <v/>
      </c>
      <c r="CD104" s="80" t="str">
        <f>IF(AND(初始录入!$M$12="试卷",$A104&lt;&gt;"",CD$6&lt;&gt;""),成绩录入!EB108,"")</f>
        <v/>
      </c>
      <c r="CE104" s="80" t="str">
        <f>IF(AND(初始录入!$M$12="试卷",$A104&lt;&gt;"",CE$6&lt;&gt;""),成绩录入!EC108,"")</f>
        <v/>
      </c>
      <c r="CF104" s="80" t="str">
        <f>IF(AND(初始录入!$M$12="试卷",$A104&lt;&gt;"",CF$6&lt;&gt;""),成绩录入!ED108,"")</f>
        <v/>
      </c>
      <c r="CG104" s="80" t="str">
        <f>IF(AND(初始录入!$M$12="试卷",$A104&lt;&gt;"",CG$6&lt;&gt;""),成绩录入!EE108,"")</f>
        <v/>
      </c>
      <c r="CH104" s="80" t="str">
        <f>IF(AND(初始录入!$M$12="试卷",$A104&lt;&gt;"",CH$6&lt;&gt;""),成绩录入!EF108,"")</f>
        <v/>
      </c>
      <c r="CI104" s="80" t="str">
        <f>IF(AND(初始录入!$M$12="试卷",$A104&lt;&gt;"",CI$6&lt;&gt;""),成绩录入!EG108,"")</f>
        <v/>
      </c>
      <c r="CJ104" s="80" t="str">
        <f>IF(AND(初始录入!$M$12="试卷",$A104&lt;&gt;"",CJ$6&lt;&gt;""),成绩录入!EH108,"")</f>
        <v/>
      </c>
      <c r="CK104" s="80" t="str">
        <f>IF(AND(初始录入!$M$12="试卷",$A104&lt;&gt;"",CK$6&lt;&gt;""),成绩录入!EI108,"")</f>
        <v/>
      </c>
      <c r="CL104" s="80" t="str">
        <f>IF(AND(初始录入!$M$12="试卷",$A104&lt;&gt;"",CL$6&lt;&gt;""),成绩录入!EJ108,"")</f>
        <v/>
      </c>
      <c r="CM104" s="80" t="str">
        <f>IF(AND(初始录入!$M$12="试卷",$A104&lt;&gt;"",CM$6&lt;&gt;""),成绩录入!EK108,"")</f>
        <v/>
      </c>
      <c r="CN104" s="80" t="str">
        <f>IF(AND(初始录入!$M$12="试卷",$A104&lt;&gt;"",CN$6&lt;&gt;""),成绩录入!EL108,"")</f>
        <v/>
      </c>
      <c r="CO104" s="80" t="str">
        <f>IF(AND(初始录入!$M$12="试卷",$A104&lt;&gt;"",CO$6&lt;&gt;""),成绩录入!EM108,"")</f>
        <v/>
      </c>
      <c r="CP104" s="80" t="str">
        <f>IF(AND(初始录入!$M$12="试卷",$A104&lt;&gt;"",CP$6&lt;&gt;""),成绩录入!EN108,"")</f>
        <v/>
      </c>
      <c r="CQ104" s="80" t="str">
        <f>IF(AND(初始录入!$M$12="试卷",$A104&lt;&gt;"",CQ$6&lt;&gt;""),成绩录入!EO108,"")</f>
        <v/>
      </c>
      <c r="CR104" s="80" t="str">
        <f>IF(AND(初始录入!$M$12="试卷",$A104&lt;&gt;"",CR$6&lt;&gt;""),成绩录入!EP108,"")</f>
        <v/>
      </c>
      <c r="CS104" s="80" t="str">
        <f>IF(AND(初始录入!$M$12="试卷",$A104&lt;&gt;"",CS$6&lt;&gt;""),成绩录入!EQ108,"")</f>
        <v/>
      </c>
      <c r="CT104" s="80" t="str">
        <f>IF(AND(初始录入!$M$12="试卷",$A104&lt;&gt;"",CT$6&lt;&gt;""),成绩录入!ER108,"")</f>
        <v/>
      </c>
      <c r="CU104" s="80" t="str">
        <f>IF(AND(初始录入!$M$12="试卷",$A104&lt;&gt;"",CU$6&lt;&gt;""),成绩录入!ES108,"")</f>
        <v/>
      </c>
      <c r="CV104" s="80" t="str">
        <f>IF(AND(初始录入!$M$12="试卷",$A104&lt;&gt;"",CV$6&lt;&gt;""),成绩录入!ET108,"")</f>
        <v/>
      </c>
      <c r="CW104" s="80" t="str">
        <f>IF(AND(初始录入!$M$12="试卷",$A104&lt;&gt;"",CW$6&lt;&gt;""),成绩录入!EU108,"")</f>
        <v/>
      </c>
      <c r="CX104" s="80" t="str">
        <f>IF(AND(初始录入!$M$12="试卷",$A104&lt;&gt;"",CX$6&lt;&gt;""),成绩录入!EV108,"")</f>
        <v/>
      </c>
      <c r="CY104" s="80" t="str">
        <f>IF(AND(初始录入!$M$12="试卷",$A104&lt;&gt;"",CY$6&lt;&gt;""),成绩录入!EW108,"")</f>
        <v/>
      </c>
      <c r="CZ104" s="80" t="str">
        <f>IF(AND(初始录入!$M$12="试卷",$A104&lt;&gt;"",CZ$6&lt;&gt;""),成绩录入!EX108,"")</f>
        <v/>
      </c>
    </row>
    <row r="105" ht="24.95" customHeight="1" spans="1:104">
      <c r="A105" s="80" t="str">
        <f>IF(初始录入!$M$12="试卷",初始录入!A111,"")</f>
        <v/>
      </c>
      <c r="B105" s="80" t="str">
        <f>IF(AND(初始录入!$M$12="试卷",$A105&lt;&gt;""),初始录入!B111,"")</f>
        <v/>
      </c>
      <c r="C105" s="80" t="str">
        <f>IF(AND(初始录入!$M$12="试卷",$A105&lt;&gt;""),初始录入!C111,"")</f>
        <v/>
      </c>
      <c r="D105" s="80" t="str">
        <f t="shared" si="1"/>
        <v/>
      </c>
      <c r="E105" s="80" t="str">
        <f>IF(AND(初始录入!$M$12="试卷",$A105&lt;&gt;"",E$6&lt;&gt;""),成绩录入!BC109,"")</f>
        <v/>
      </c>
      <c r="F105" s="80" t="str">
        <f>IF(AND(初始录入!$M$12="试卷",$A105&lt;&gt;"",F$6&lt;&gt;""),成绩录入!BD109,"")</f>
        <v/>
      </c>
      <c r="G105" s="80" t="str">
        <f>IF(AND(初始录入!$M$12="试卷",$A105&lt;&gt;"",G$6&lt;&gt;""),成绩录入!BE109,"")</f>
        <v/>
      </c>
      <c r="H105" s="80" t="str">
        <f>IF(AND(初始录入!$M$12="试卷",$A105&lt;&gt;"",H$6&lt;&gt;""),成绩录入!BF109,"")</f>
        <v/>
      </c>
      <c r="I105" s="80" t="str">
        <f>IF(AND(初始录入!$M$12="试卷",$A105&lt;&gt;"",I$6&lt;&gt;""),成绩录入!BG109,"")</f>
        <v/>
      </c>
      <c r="J105" s="80" t="str">
        <f>IF(AND(初始录入!$M$12="试卷",$A105&lt;&gt;"",J$6&lt;&gt;""),成绩录入!BH109,"")</f>
        <v/>
      </c>
      <c r="K105" s="80" t="str">
        <f>IF(AND(初始录入!$M$12="试卷",$A105&lt;&gt;"",K$6&lt;&gt;""),成绩录入!BI109,"")</f>
        <v/>
      </c>
      <c r="L105" s="80" t="str">
        <f>IF(AND(初始录入!$M$12="试卷",$A105&lt;&gt;"",L$6&lt;&gt;""),成绩录入!BJ109,"")</f>
        <v/>
      </c>
      <c r="M105" s="80" t="str">
        <f>IF(AND(初始录入!$M$12="试卷",$A105&lt;&gt;"",M$6&lt;&gt;""),成绩录入!BK109,"")</f>
        <v/>
      </c>
      <c r="N105" s="80" t="str">
        <f>IF(AND(初始录入!$M$12="试卷",$A105&lt;&gt;"",N$6&lt;&gt;""),成绩录入!BL109,"")</f>
        <v/>
      </c>
      <c r="O105" s="80" t="str">
        <f>IF(AND(初始录入!$M$12="试卷",$A105&lt;&gt;"",O$6&lt;&gt;""),成绩录入!BM109,"")</f>
        <v/>
      </c>
      <c r="P105" s="80" t="str">
        <f>IF(AND(初始录入!$M$12="试卷",$A105&lt;&gt;"",P$6&lt;&gt;""),成绩录入!BN109,"")</f>
        <v/>
      </c>
      <c r="Q105" s="80" t="str">
        <f>IF(AND(初始录入!$M$12="试卷",$A105&lt;&gt;"",Q$6&lt;&gt;""),成绩录入!BO109,"")</f>
        <v/>
      </c>
      <c r="R105" s="80" t="str">
        <f>IF(AND(初始录入!$M$12="试卷",$A105&lt;&gt;"",R$6&lt;&gt;""),成绩录入!BP109,"")</f>
        <v/>
      </c>
      <c r="S105" s="80" t="str">
        <f>IF(AND(初始录入!$M$12="试卷",$A105&lt;&gt;"",S$6&lt;&gt;""),成绩录入!BQ109,"")</f>
        <v/>
      </c>
      <c r="T105" s="80" t="str">
        <f>IF(AND(初始录入!$M$12="试卷",$A105&lt;&gt;"",T$6&lt;&gt;""),成绩录入!BR109,"")</f>
        <v/>
      </c>
      <c r="U105" s="80" t="str">
        <f>IF(AND(初始录入!$M$12="试卷",$A105&lt;&gt;"",U$6&lt;&gt;""),成绩录入!BS109,"")</f>
        <v/>
      </c>
      <c r="V105" s="80" t="str">
        <f>IF(AND(初始录入!$M$12="试卷",$A105&lt;&gt;"",V$6&lt;&gt;""),成绩录入!BT109,"")</f>
        <v/>
      </c>
      <c r="W105" s="80" t="str">
        <f>IF(AND(初始录入!$M$12="试卷",$A105&lt;&gt;"",W$6&lt;&gt;""),成绩录入!BU109,"")</f>
        <v/>
      </c>
      <c r="X105" s="80" t="str">
        <f>IF(AND(初始录入!$M$12="试卷",$A105&lt;&gt;"",X$6&lt;&gt;""),成绩录入!BV109,"")</f>
        <v/>
      </c>
      <c r="Y105" s="80" t="str">
        <f>IF(AND(初始录入!$M$12="试卷",$A105&lt;&gt;"",Y$6&lt;&gt;""),成绩录入!BW109,"")</f>
        <v/>
      </c>
      <c r="Z105" s="80" t="str">
        <f>IF(AND(初始录入!$M$12="试卷",$A105&lt;&gt;"",Z$6&lt;&gt;""),成绩录入!BX109,"")</f>
        <v/>
      </c>
      <c r="AA105" s="80" t="str">
        <f>IF(AND(初始录入!$M$12="试卷",$A105&lt;&gt;"",AA$6&lt;&gt;""),成绩录入!BY109,"")</f>
        <v/>
      </c>
      <c r="AB105" s="80" t="str">
        <f>IF(AND(初始录入!$M$12="试卷",$A105&lt;&gt;"",AB$6&lt;&gt;""),成绩录入!BZ109,"")</f>
        <v/>
      </c>
      <c r="AC105" s="80" t="str">
        <f>IF(AND(初始录入!$M$12="试卷",$A105&lt;&gt;"",AC$6&lt;&gt;""),成绩录入!CA109,"")</f>
        <v/>
      </c>
      <c r="AD105" s="80" t="str">
        <f>IF(AND(初始录入!$M$12="试卷",$A105&lt;&gt;"",AD$6&lt;&gt;""),成绩录入!CB109,"")</f>
        <v/>
      </c>
      <c r="AE105" s="80" t="str">
        <f>IF(AND(初始录入!$M$12="试卷",$A105&lt;&gt;"",AE$6&lt;&gt;""),成绩录入!CC109,"")</f>
        <v/>
      </c>
      <c r="AF105" s="80" t="str">
        <f>IF(AND(初始录入!$M$12="试卷",$A105&lt;&gt;"",AF$6&lt;&gt;""),成绩录入!CD109,"")</f>
        <v/>
      </c>
      <c r="AG105" s="80" t="str">
        <f>IF(AND(初始录入!$M$12="试卷",$A105&lt;&gt;"",AG$6&lt;&gt;""),成绩录入!CE109,"")</f>
        <v/>
      </c>
      <c r="AH105" s="80" t="str">
        <f>IF(AND(初始录入!$M$12="试卷",$A105&lt;&gt;"",AH$6&lt;&gt;""),成绩录入!CF109,"")</f>
        <v/>
      </c>
      <c r="AI105" s="80" t="str">
        <f>IF(AND(初始录入!$M$12="试卷",$A105&lt;&gt;"",AI$6&lt;&gt;""),成绩录入!CG109,"")</f>
        <v/>
      </c>
      <c r="AJ105" s="80" t="str">
        <f>IF(AND(初始录入!$M$12="试卷",$A105&lt;&gt;"",AJ$6&lt;&gt;""),成绩录入!CH109,"")</f>
        <v/>
      </c>
      <c r="AK105" s="80" t="str">
        <f>IF(AND(初始录入!$M$12="试卷",$A105&lt;&gt;"",AK$6&lt;&gt;""),成绩录入!CI109,"")</f>
        <v/>
      </c>
      <c r="AL105" s="80" t="str">
        <f>IF(AND(初始录入!$M$12="试卷",$A105&lt;&gt;"",AL$6&lt;&gt;""),成绩录入!CJ109,"")</f>
        <v/>
      </c>
      <c r="AM105" s="80" t="str">
        <f>IF(AND(初始录入!$M$12="试卷",$A105&lt;&gt;"",AM$6&lt;&gt;""),成绩录入!CK109,"")</f>
        <v/>
      </c>
      <c r="AN105" s="80" t="str">
        <f>IF(AND(初始录入!$M$12="试卷",$A105&lt;&gt;"",AN$6&lt;&gt;""),成绩录入!CL109,"")</f>
        <v/>
      </c>
      <c r="AO105" s="80" t="str">
        <f>IF(AND(初始录入!$M$12="试卷",$A105&lt;&gt;"",AO$6&lt;&gt;""),成绩录入!CM109,"")</f>
        <v/>
      </c>
      <c r="AP105" s="80" t="str">
        <f>IF(AND(初始录入!$M$12="试卷",$A105&lt;&gt;"",AP$6&lt;&gt;""),成绩录入!CN109,"")</f>
        <v/>
      </c>
      <c r="AQ105" s="80" t="str">
        <f>IF(AND(初始录入!$M$12="试卷",$A105&lt;&gt;"",AQ$6&lt;&gt;""),成绩录入!CO109,"")</f>
        <v/>
      </c>
      <c r="AR105" s="80" t="str">
        <f>IF(AND(初始录入!$M$12="试卷",$A105&lt;&gt;"",AR$6&lt;&gt;""),成绩录入!CP109,"")</f>
        <v/>
      </c>
      <c r="AS105" s="80" t="str">
        <f>IF(AND(初始录入!$M$12="试卷",$A105&lt;&gt;"",AS$6&lt;&gt;""),成绩录入!CQ109,"")</f>
        <v/>
      </c>
      <c r="AT105" s="80" t="str">
        <f>IF(AND(初始录入!$M$12="试卷",$A105&lt;&gt;"",AT$6&lt;&gt;""),成绩录入!CR109,"")</f>
        <v/>
      </c>
      <c r="AU105" s="80" t="str">
        <f>IF(AND(初始录入!$M$12="试卷",$A105&lt;&gt;"",AU$6&lt;&gt;""),成绩录入!CS109,"")</f>
        <v/>
      </c>
      <c r="AV105" s="80" t="str">
        <f>IF(AND(初始录入!$M$12="试卷",$A105&lt;&gt;"",AV$6&lt;&gt;""),成绩录入!CT109,"")</f>
        <v/>
      </c>
      <c r="AW105" s="80" t="str">
        <f>IF(AND(初始录入!$M$12="试卷",$A105&lt;&gt;"",AW$6&lt;&gt;""),成绩录入!CU109,"")</f>
        <v/>
      </c>
      <c r="AX105" s="80" t="str">
        <f>IF(AND(初始录入!$M$12="试卷",$A105&lt;&gt;"",AX$6&lt;&gt;""),成绩录入!CV109,"")</f>
        <v/>
      </c>
      <c r="AY105" s="80" t="str">
        <f>IF(AND(初始录入!$M$12="试卷",$A105&lt;&gt;"",AY$6&lt;&gt;""),成绩录入!CW109,"")</f>
        <v/>
      </c>
      <c r="AZ105" s="80" t="str">
        <f>IF(AND(初始录入!$M$12="试卷",$A105&lt;&gt;"",AZ$6&lt;&gt;""),成绩录入!CX109,"")</f>
        <v/>
      </c>
      <c r="BA105" s="80" t="str">
        <f>IF(AND(初始录入!$M$12="试卷",$A105&lt;&gt;"",BA$6&lt;&gt;""),成绩录入!CY109,"")</f>
        <v/>
      </c>
      <c r="BB105" s="80" t="str">
        <f>IF(AND(初始录入!$M$12="试卷",$A105&lt;&gt;"",BB$6&lt;&gt;""),成绩录入!CZ109,"")</f>
        <v/>
      </c>
      <c r="BC105" s="80" t="str">
        <f>IF(AND(初始录入!$M$12="试卷",$A105&lt;&gt;"",BC$6&lt;&gt;""),成绩录入!DA109,"")</f>
        <v/>
      </c>
      <c r="BD105" s="80" t="str">
        <f>IF(AND(初始录入!$M$12="试卷",$A105&lt;&gt;"",BD$6&lt;&gt;""),成绩录入!DB109,"")</f>
        <v/>
      </c>
      <c r="BE105" s="80" t="str">
        <f>IF(AND(初始录入!$M$12="试卷",$A105&lt;&gt;"",BE$6&lt;&gt;""),成绩录入!DC109,"")</f>
        <v/>
      </c>
      <c r="BF105" s="80" t="str">
        <f>IF(AND(初始录入!$M$12="试卷",$A105&lt;&gt;"",BF$6&lt;&gt;""),成绩录入!DD109,"")</f>
        <v/>
      </c>
      <c r="BG105" s="80" t="str">
        <f>IF(AND(初始录入!$M$12="试卷",$A105&lt;&gt;"",BG$6&lt;&gt;""),成绩录入!DE109,"")</f>
        <v/>
      </c>
      <c r="BH105" s="80" t="str">
        <f>IF(AND(初始录入!$M$12="试卷",$A105&lt;&gt;"",BH$6&lt;&gt;""),成绩录入!DF109,"")</f>
        <v/>
      </c>
      <c r="BI105" s="80" t="str">
        <f>IF(AND(初始录入!$M$12="试卷",$A105&lt;&gt;"",BI$6&lt;&gt;""),成绩录入!DG109,"")</f>
        <v/>
      </c>
      <c r="BJ105" s="80" t="str">
        <f>IF(AND(初始录入!$M$12="试卷",$A105&lt;&gt;"",BJ$6&lt;&gt;""),成绩录入!DH109,"")</f>
        <v/>
      </c>
      <c r="BK105" s="80" t="str">
        <f>IF(AND(初始录入!$M$12="试卷",$A105&lt;&gt;"",BK$6&lt;&gt;""),成绩录入!DI109,"")</f>
        <v/>
      </c>
      <c r="BL105" s="80" t="str">
        <f>IF(AND(初始录入!$M$12="试卷",$A105&lt;&gt;"",BL$6&lt;&gt;""),成绩录入!DJ109,"")</f>
        <v/>
      </c>
      <c r="BM105" s="80" t="str">
        <f>IF(AND(初始录入!$M$12="试卷",$A105&lt;&gt;"",BM$6&lt;&gt;""),成绩录入!DK109,"")</f>
        <v/>
      </c>
      <c r="BN105" s="80" t="str">
        <f>IF(AND(初始录入!$M$12="试卷",$A105&lt;&gt;"",BN$6&lt;&gt;""),成绩录入!DL109,"")</f>
        <v/>
      </c>
      <c r="BO105" s="80" t="str">
        <f>IF(AND(初始录入!$M$12="试卷",$A105&lt;&gt;"",BO$6&lt;&gt;""),成绩录入!DM109,"")</f>
        <v/>
      </c>
      <c r="BP105" s="80" t="str">
        <f>IF(AND(初始录入!$M$12="试卷",$A105&lt;&gt;"",BP$6&lt;&gt;""),成绩录入!DN109,"")</f>
        <v/>
      </c>
      <c r="BQ105" s="80" t="str">
        <f>IF(AND(初始录入!$M$12="试卷",$A105&lt;&gt;"",BQ$6&lt;&gt;""),成绩录入!DO109,"")</f>
        <v/>
      </c>
      <c r="BR105" s="80" t="str">
        <f>IF(AND(初始录入!$M$12="试卷",$A105&lt;&gt;"",BR$6&lt;&gt;""),成绩录入!DP109,"")</f>
        <v/>
      </c>
      <c r="BS105" s="80" t="str">
        <f>IF(AND(初始录入!$M$12="试卷",$A105&lt;&gt;"",BS$6&lt;&gt;""),成绩录入!DQ109,"")</f>
        <v/>
      </c>
      <c r="BT105" s="80" t="str">
        <f>IF(AND(初始录入!$M$12="试卷",$A105&lt;&gt;"",BT$6&lt;&gt;""),成绩录入!DR109,"")</f>
        <v/>
      </c>
      <c r="BU105" s="80" t="str">
        <f>IF(AND(初始录入!$M$12="试卷",$A105&lt;&gt;"",BU$6&lt;&gt;""),成绩录入!DS109,"")</f>
        <v/>
      </c>
      <c r="BV105" s="80" t="str">
        <f>IF(AND(初始录入!$M$12="试卷",$A105&lt;&gt;"",BV$6&lt;&gt;""),成绩录入!DT109,"")</f>
        <v/>
      </c>
      <c r="BW105" s="80" t="str">
        <f>IF(AND(初始录入!$M$12="试卷",$A105&lt;&gt;"",BW$6&lt;&gt;""),成绩录入!DU109,"")</f>
        <v/>
      </c>
      <c r="BX105" s="80" t="str">
        <f>IF(AND(初始录入!$M$12="试卷",$A105&lt;&gt;"",BX$6&lt;&gt;""),成绩录入!DV109,"")</f>
        <v/>
      </c>
      <c r="BY105" s="80" t="str">
        <f>IF(AND(初始录入!$M$12="试卷",$A105&lt;&gt;"",BY$6&lt;&gt;""),成绩录入!DW109,"")</f>
        <v/>
      </c>
      <c r="BZ105" s="80" t="str">
        <f>IF(AND(初始录入!$M$12="试卷",$A105&lt;&gt;"",BZ$6&lt;&gt;""),成绩录入!DX109,"")</f>
        <v/>
      </c>
      <c r="CA105" s="80" t="str">
        <f>IF(AND(初始录入!$M$12="试卷",$A105&lt;&gt;"",CA$6&lt;&gt;""),成绩录入!DY109,"")</f>
        <v/>
      </c>
      <c r="CB105" s="80" t="str">
        <f>IF(AND(初始录入!$M$12="试卷",$A105&lt;&gt;"",CB$6&lt;&gt;""),成绩录入!DZ109,"")</f>
        <v/>
      </c>
      <c r="CC105" s="80" t="str">
        <f>IF(AND(初始录入!$M$12="试卷",$A105&lt;&gt;"",CC$6&lt;&gt;""),成绩录入!EA109,"")</f>
        <v/>
      </c>
      <c r="CD105" s="80" t="str">
        <f>IF(AND(初始录入!$M$12="试卷",$A105&lt;&gt;"",CD$6&lt;&gt;""),成绩录入!EB109,"")</f>
        <v/>
      </c>
      <c r="CE105" s="80" t="str">
        <f>IF(AND(初始录入!$M$12="试卷",$A105&lt;&gt;"",CE$6&lt;&gt;""),成绩录入!EC109,"")</f>
        <v/>
      </c>
      <c r="CF105" s="80" t="str">
        <f>IF(AND(初始录入!$M$12="试卷",$A105&lt;&gt;"",CF$6&lt;&gt;""),成绩录入!ED109,"")</f>
        <v/>
      </c>
      <c r="CG105" s="80" t="str">
        <f>IF(AND(初始录入!$M$12="试卷",$A105&lt;&gt;"",CG$6&lt;&gt;""),成绩录入!EE109,"")</f>
        <v/>
      </c>
      <c r="CH105" s="80" t="str">
        <f>IF(AND(初始录入!$M$12="试卷",$A105&lt;&gt;"",CH$6&lt;&gt;""),成绩录入!EF109,"")</f>
        <v/>
      </c>
      <c r="CI105" s="80" t="str">
        <f>IF(AND(初始录入!$M$12="试卷",$A105&lt;&gt;"",CI$6&lt;&gt;""),成绩录入!EG109,"")</f>
        <v/>
      </c>
      <c r="CJ105" s="80" t="str">
        <f>IF(AND(初始录入!$M$12="试卷",$A105&lt;&gt;"",CJ$6&lt;&gt;""),成绩录入!EH109,"")</f>
        <v/>
      </c>
      <c r="CK105" s="80" t="str">
        <f>IF(AND(初始录入!$M$12="试卷",$A105&lt;&gt;"",CK$6&lt;&gt;""),成绩录入!EI109,"")</f>
        <v/>
      </c>
      <c r="CL105" s="80" t="str">
        <f>IF(AND(初始录入!$M$12="试卷",$A105&lt;&gt;"",CL$6&lt;&gt;""),成绩录入!EJ109,"")</f>
        <v/>
      </c>
      <c r="CM105" s="80" t="str">
        <f>IF(AND(初始录入!$M$12="试卷",$A105&lt;&gt;"",CM$6&lt;&gt;""),成绩录入!EK109,"")</f>
        <v/>
      </c>
      <c r="CN105" s="80" t="str">
        <f>IF(AND(初始录入!$M$12="试卷",$A105&lt;&gt;"",CN$6&lt;&gt;""),成绩录入!EL109,"")</f>
        <v/>
      </c>
      <c r="CO105" s="80" t="str">
        <f>IF(AND(初始录入!$M$12="试卷",$A105&lt;&gt;"",CO$6&lt;&gt;""),成绩录入!EM109,"")</f>
        <v/>
      </c>
      <c r="CP105" s="80" t="str">
        <f>IF(AND(初始录入!$M$12="试卷",$A105&lt;&gt;"",CP$6&lt;&gt;""),成绩录入!EN109,"")</f>
        <v/>
      </c>
      <c r="CQ105" s="80" t="str">
        <f>IF(AND(初始录入!$M$12="试卷",$A105&lt;&gt;"",CQ$6&lt;&gt;""),成绩录入!EO109,"")</f>
        <v/>
      </c>
      <c r="CR105" s="80" t="str">
        <f>IF(AND(初始录入!$M$12="试卷",$A105&lt;&gt;"",CR$6&lt;&gt;""),成绩录入!EP109,"")</f>
        <v/>
      </c>
      <c r="CS105" s="80" t="str">
        <f>IF(AND(初始录入!$M$12="试卷",$A105&lt;&gt;"",CS$6&lt;&gt;""),成绩录入!EQ109,"")</f>
        <v/>
      </c>
      <c r="CT105" s="80" t="str">
        <f>IF(AND(初始录入!$M$12="试卷",$A105&lt;&gt;"",CT$6&lt;&gt;""),成绩录入!ER109,"")</f>
        <v/>
      </c>
      <c r="CU105" s="80" t="str">
        <f>IF(AND(初始录入!$M$12="试卷",$A105&lt;&gt;"",CU$6&lt;&gt;""),成绩录入!ES109,"")</f>
        <v/>
      </c>
      <c r="CV105" s="80" t="str">
        <f>IF(AND(初始录入!$M$12="试卷",$A105&lt;&gt;"",CV$6&lt;&gt;""),成绩录入!ET109,"")</f>
        <v/>
      </c>
      <c r="CW105" s="80" t="str">
        <f>IF(AND(初始录入!$M$12="试卷",$A105&lt;&gt;"",CW$6&lt;&gt;""),成绩录入!EU109,"")</f>
        <v/>
      </c>
      <c r="CX105" s="80" t="str">
        <f>IF(AND(初始录入!$M$12="试卷",$A105&lt;&gt;"",CX$6&lt;&gt;""),成绩录入!EV109,"")</f>
        <v/>
      </c>
      <c r="CY105" s="80" t="str">
        <f>IF(AND(初始录入!$M$12="试卷",$A105&lt;&gt;"",CY$6&lt;&gt;""),成绩录入!EW109,"")</f>
        <v/>
      </c>
      <c r="CZ105" s="80" t="str">
        <f>IF(AND(初始录入!$M$12="试卷",$A105&lt;&gt;"",CZ$6&lt;&gt;""),成绩录入!EX109,"")</f>
        <v/>
      </c>
    </row>
    <row r="106" ht="24.95" customHeight="1" spans="1:104">
      <c r="A106" s="80" t="str">
        <f>IF(初始录入!$M$12="试卷",初始录入!A112,"")</f>
        <v/>
      </c>
      <c r="B106" s="80" t="str">
        <f>IF(AND(初始录入!$M$12="试卷",$A106&lt;&gt;""),初始录入!B112,"")</f>
        <v/>
      </c>
      <c r="C106" s="80" t="str">
        <f>IF(AND(初始录入!$M$12="试卷",$A106&lt;&gt;""),初始录入!C112,"")</f>
        <v/>
      </c>
      <c r="D106" s="80" t="str">
        <f t="shared" si="1"/>
        <v/>
      </c>
      <c r="E106" s="80" t="str">
        <f>IF(AND(初始录入!$M$12="试卷",$A106&lt;&gt;"",E$6&lt;&gt;""),成绩录入!BC110,"")</f>
        <v/>
      </c>
      <c r="F106" s="80" t="str">
        <f>IF(AND(初始录入!$M$12="试卷",$A106&lt;&gt;"",F$6&lt;&gt;""),成绩录入!BD110,"")</f>
        <v/>
      </c>
      <c r="G106" s="80" t="str">
        <f>IF(AND(初始录入!$M$12="试卷",$A106&lt;&gt;"",G$6&lt;&gt;""),成绩录入!BE110,"")</f>
        <v/>
      </c>
      <c r="H106" s="80" t="str">
        <f>IF(AND(初始录入!$M$12="试卷",$A106&lt;&gt;"",H$6&lt;&gt;""),成绩录入!BF110,"")</f>
        <v/>
      </c>
      <c r="I106" s="80" t="str">
        <f>IF(AND(初始录入!$M$12="试卷",$A106&lt;&gt;"",I$6&lt;&gt;""),成绩录入!BG110,"")</f>
        <v/>
      </c>
      <c r="J106" s="80" t="str">
        <f>IF(AND(初始录入!$M$12="试卷",$A106&lt;&gt;"",J$6&lt;&gt;""),成绩录入!BH110,"")</f>
        <v/>
      </c>
      <c r="K106" s="80" t="str">
        <f>IF(AND(初始录入!$M$12="试卷",$A106&lt;&gt;"",K$6&lt;&gt;""),成绩录入!BI110,"")</f>
        <v/>
      </c>
      <c r="L106" s="80" t="str">
        <f>IF(AND(初始录入!$M$12="试卷",$A106&lt;&gt;"",L$6&lt;&gt;""),成绩录入!BJ110,"")</f>
        <v/>
      </c>
      <c r="M106" s="80" t="str">
        <f>IF(AND(初始录入!$M$12="试卷",$A106&lt;&gt;"",M$6&lt;&gt;""),成绩录入!BK110,"")</f>
        <v/>
      </c>
      <c r="N106" s="80" t="str">
        <f>IF(AND(初始录入!$M$12="试卷",$A106&lt;&gt;"",N$6&lt;&gt;""),成绩录入!BL110,"")</f>
        <v/>
      </c>
      <c r="O106" s="80" t="str">
        <f>IF(AND(初始录入!$M$12="试卷",$A106&lt;&gt;"",O$6&lt;&gt;""),成绩录入!BM110,"")</f>
        <v/>
      </c>
      <c r="P106" s="80" t="str">
        <f>IF(AND(初始录入!$M$12="试卷",$A106&lt;&gt;"",P$6&lt;&gt;""),成绩录入!BN110,"")</f>
        <v/>
      </c>
      <c r="Q106" s="80" t="str">
        <f>IF(AND(初始录入!$M$12="试卷",$A106&lt;&gt;"",Q$6&lt;&gt;""),成绩录入!BO110,"")</f>
        <v/>
      </c>
      <c r="R106" s="80" t="str">
        <f>IF(AND(初始录入!$M$12="试卷",$A106&lt;&gt;"",R$6&lt;&gt;""),成绩录入!BP110,"")</f>
        <v/>
      </c>
      <c r="S106" s="80" t="str">
        <f>IF(AND(初始录入!$M$12="试卷",$A106&lt;&gt;"",S$6&lt;&gt;""),成绩录入!BQ110,"")</f>
        <v/>
      </c>
      <c r="T106" s="80" t="str">
        <f>IF(AND(初始录入!$M$12="试卷",$A106&lt;&gt;"",T$6&lt;&gt;""),成绩录入!BR110,"")</f>
        <v/>
      </c>
      <c r="U106" s="80" t="str">
        <f>IF(AND(初始录入!$M$12="试卷",$A106&lt;&gt;"",U$6&lt;&gt;""),成绩录入!BS110,"")</f>
        <v/>
      </c>
      <c r="V106" s="80" t="str">
        <f>IF(AND(初始录入!$M$12="试卷",$A106&lt;&gt;"",V$6&lt;&gt;""),成绩录入!BT110,"")</f>
        <v/>
      </c>
      <c r="W106" s="80" t="str">
        <f>IF(AND(初始录入!$M$12="试卷",$A106&lt;&gt;"",W$6&lt;&gt;""),成绩录入!BU110,"")</f>
        <v/>
      </c>
      <c r="X106" s="80" t="str">
        <f>IF(AND(初始录入!$M$12="试卷",$A106&lt;&gt;"",X$6&lt;&gt;""),成绩录入!BV110,"")</f>
        <v/>
      </c>
      <c r="Y106" s="80" t="str">
        <f>IF(AND(初始录入!$M$12="试卷",$A106&lt;&gt;"",Y$6&lt;&gt;""),成绩录入!BW110,"")</f>
        <v/>
      </c>
      <c r="Z106" s="80" t="str">
        <f>IF(AND(初始录入!$M$12="试卷",$A106&lt;&gt;"",Z$6&lt;&gt;""),成绩录入!BX110,"")</f>
        <v/>
      </c>
      <c r="AA106" s="80" t="str">
        <f>IF(AND(初始录入!$M$12="试卷",$A106&lt;&gt;"",AA$6&lt;&gt;""),成绩录入!BY110,"")</f>
        <v/>
      </c>
      <c r="AB106" s="80" t="str">
        <f>IF(AND(初始录入!$M$12="试卷",$A106&lt;&gt;"",AB$6&lt;&gt;""),成绩录入!BZ110,"")</f>
        <v/>
      </c>
      <c r="AC106" s="80" t="str">
        <f>IF(AND(初始录入!$M$12="试卷",$A106&lt;&gt;"",AC$6&lt;&gt;""),成绩录入!CA110,"")</f>
        <v/>
      </c>
      <c r="AD106" s="80" t="str">
        <f>IF(AND(初始录入!$M$12="试卷",$A106&lt;&gt;"",AD$6&lt;&gt;""),成绩录入!CB110,"")</f>
        <v/>
      </c>
      <c r="AE106" s="80" t="str">
        <f>IF(AND(初始录入!$M$12="试卷",$A106&lt;&gt;"",AE$6&lt;&gt;""),成绩录入!CC110,"")</f>
        <v/>
      </c>
      <c r="AF106" s="80" t="str">
        <f>IF(AND(初始录入!$M$12="试卷",$A106&lt;&gt;"",AF$6&lt;&gt;""),成绩录入!CD110,"")</f>
        <v/>
      </c>
      <c r="AG106" s="80" t="str">
        <f>IF(AND(初始录入!$M$12="试卷",$A106&lt;&gt;"",AG$6&lt;&gt;""),成绩录入!CE110,"")</f>
        <v/>
      </c>
      <c r="AH106" s="80" t="str">
        <f>IF(AND(初始录入!$M$12="试卷",$A106&lt;&gt;"",AH$6&lt;&gt;""),成绩录入!CF110,"")</f>
        <v/>
      </c>
      <c r="AI106" s="80" t="str">
        <f>IF(AND(初始录入!$M$12="试卷",$A106&lt;&gt;"",AI$6&lt;&gt;""),成绩录入!CG110,"")</f>
        <v/>
      </c>
      <c r="AJ106" s="80" t="str">
        <f>IF(AND(初始录入!$M$12="试卷",$A106&lt;&gt;"",AJ$6&lt;&gt;""),成绩录入!CH110,"")</f>
        <v/>
      </c>
      <c r="AK106" s="80" t="str">
        <f>IF(AND(初始录入!$M$12="试卷",$A106&lt;&gt;"",AK$6&lt;&gt;""),成绩录入!CI110,"")</f>
        <v/>
      </c>
      <c r="AL106" s="80" t="str">
        <f>IF(AND(初始录入!$M$12="试卷",$A106&lt;&gt;"",AL$6&lt;&gt;""),成绩录入!CJ110,"")</f>
        <v/>
      </c>
      <c r="AM106" s="80" t="str">
        <f>IF(AND(初始录入!$M$12="试卷",$A106&lt;&gt;"",AM$6&lt;&gt;""),成绩录入!CK110,"")</f>
        <v/>
      </c>
      <c r="AN106" s="80" t="str">
        <f>IF(AND(初始录入!$M$12="试卷",$A106&lt;&gt;"",AN$6&lt;&gt;""),成绩录入!CL110,"")</f>
        <v/>
      </c>
      <c r="AO106" s="80" t="str">
        <f>IF(AND(初始录入!$M$12="试卷",$A106&lt;&gt;"",AO$6&lt;&gt;""),成绩录入!CM110,"")</f>
        <v/>
      </c>
      <c r="AP106" s="80" t="str">
        <f>IF(AND(初始录入!$M$12="试卷",$A106&lt;&gt;"",AP$6&lt;&gt;""),成绩录入!CN110,"")</f>
        <v/>
      </c>
      <c r="AQ106" s="80" t="str">
        <f>IF(AND(初始录入!$M$12="试卷",$A106&lt;&gt;"",AQ$6&lt;&gt;""),成绩录入!CO110,"")</f>
        <v/>
      </c>
      <c r="AR106" s="80" t="str">
        <f>IF(AND(初始录入!$M$12="试卷",$A106&lt;&gt;"",AR$6&lt;&gt;""),成绩录入!CP110,"")</f>
        <v/>
      </c>
      <c r="AS106" s="80" t="str">
        <f>IF(AND(初始录入!$M$12="试卷",$A106&lt;&gt;"",AS$6&lt;&gt;""),成绩录入!CQ110,"")</f>
        <v/>
      </c>
      <c r="AT106" s="80" t="str">
        <f>IF(AND(初始录入!$M$12="试卷",$A106&lt;&gt;"",AT$6&lt;&gt;""),成绩录入!CR110,"")</f>
        <v/>
      </c>
      <c r="AU106" s="80" t="str">
        <f>IF(AND(初始录入!$M$12="试卷",$A106&lt;&gt;"",AU$6&lt;&gt;""),成绩录入!CS110,"")</f>
        <v/>
      </c>
      <c r="AV106" s="80" t="str">
        <f>IF(AND(初始录入!$M$12="试卷",$A106&lt;&gt;"",AV$6&lt;&gt;""),成绩录入!CT110,"")</f>
        <v/>
      </c>
      <c r="AW106" s="80" t="str">
        <f>IF(AND(初始录入!$M$12="试卷",$A106&lt;&gt;"",AW$6&lt;&gt;""),成绩录入!CU110,"")</f>
        <v/>
      </c>
      <c r="AX106" s="80" t="str">
        <f>IF(AND(初始录入!$M$12="试卷",$A106&lt;&gt;"",AX$6&lt;&gt;""),成绩录入!CV110,"")</f>
        <v/>
      </c>
      <c r="AY106" s="80" t="str">
        <f>IF(AND(初始录入!$M$12="试卷",$A106&lt;&gt;"",AY$6&lt;&gt;""),成绩录入!CW110,"")</f>
        <v/>
      </c>
      <c r="AZ106" s="80" t="str">
        <f>IF(AND(初始录入!$M$12="试卷",$A106&lt;&gt;"",AZ$6&lt;&gt;""),成绩录入!CX110,"")</f>
        <v/>
      </c>
      <c r="BA106" s="80" t="str">
        <f>IF(AND(初始录入!$M$12="试卷",$A106&lt;&gt;"",BA$6&lt;&gt;""),成绩录入!CY110,"")</f>
        <v/>
      </c>
      <c r="BB106" s="80" t="str">
        <f>IF(AND(初始录入!$M$12="试卷",$A106&lt;&gt;"",BB$6&lt;&gt;""),成绩录入!CZ110,"")</f>
        <v/>
      </c>
      <c r="BC106" s="80" t="str">
        <f>IF(AND(初始录入!$M$12="试卷",$A106&lt;&gt;"",BC$6&lt;&gt;""),成绩录入!DA110,"")</f>
        <v/>
      </c>
      <c r="BD106" s="80" t="str">
        <f>IF(AND(初始录入!$M$12="试卷",$A106&lt;&gt;"",BD$6&lt;&gt;""),成绩录入!DB110,"")</f>
        <v/>
      </c>
      <c r="BE106" s="80" t="str">
        <f>IF(AND(初始录入!$M$12="试卷",$A106&lt;&gt;"",BE$6&lt;&gt;""),成绩录入!DC110,"")</f>
        <v/>
      </c>
      <c r="BF106" s="80" t="str">
        <f>IF(AND(初始录入!$M$12="试卷",$A106&lt;&gt;"",BF$6&lt;&gt;""),成绩录入!DD110,"")</f>
        <v/>
      </c>
      <c r="BG106" s="80" t="str">
        <f>IF(AND(初始录入!$M$12="试卷",$A106&lt;&gt;"",BG$6&lt;&gt;""),成绩录入!DE110,"")</f>
        <v/>
      </c>
      <c r="BH106" s="80" t="str">
        <f>IF(AND(初始录入!$M$12="试卷",$A106&lt;&gt;"",BH$6&lt;&gt;""),成绩录入!DF110,"")</f>
        <v/>
      </c>
      <c r="BI106" s="80" t="str">
        <f>IF(AND(初始录入!$M$12="试卷",$A106&lt;&gt;"",BI$6&lt;&gt;""),成绩录入!DG110,"")</f>
        <v/>
      </c>
      <c r="BJ106" s="80" t="str">
        <f>IF(AND(初始录入!$M$12="试卷",$A106&lt;&gt;"",BJ$6&lt;&gt;""),成绩录入!DH110,"")</f>
        <v/>
      </c>
      <c r="BK106" s="80" t="str">
        <f>IF(AND(初始录入!$M$12="试卷",$A106&lt;&gt;"",BK$6&lt;&gt;""),成绩录入!DI110,"")</f>
        <v/>
      </c>
      <c r="BL106" s="80" t="str">
        <f>IF(AND(初始录入!$M$12="试卷",$A106&lt;&gt;"",BL$6&lt;&gt;""),成绩录入!DJ110,"")</f>
        <v/>
      </c>
      <c r="BM106" s="80" t="str">
        <f>IF(AND(初始录入!$M$12="试卷",$A106&lt;&gt;"",BM$6&lt;&gt;""),成绩录入!DK110,"")</f>
        <v/>
      </c>
      <c r="BN106" s="80" t="str">
        <f>IF(AND(初始录入!$M$12="试卷",$A106&lt;&gt;"",BN$6&lt;&gt;""),成绩录入!DL110,"")</f>
        <v/>
      </c>
      <c r="BO106" s="80" t="str">
        <f>IF(AND(初始录入!$M$12="试卷",$A106&lt;&gt;"",BO$6&lt;&gt;""),成绩录入!DM110,"")</f>
        <v/>
      </c>
      <c r="BP106" s="80" t="str">
        <f>IF(AND(初始录入!$M$12="试卷",$A106&lt;&gt;"",BP$6&lt;&gt;""),成绩录入!DN110,"")</f>
        <v/>
      </c>
      <c r="BQ106" s="80" t="str">
        <f>IF(AND(初始录入!$M$12="试卷",$A106&lt;&gt;"",BQ$6&lt;&gt;""),成绩录入!DO110,"")</f>
        <v/>
      </c>
      <c r="BR106" s="80" t="str">
        <f>IF(AND(初始录入!$M$12="试卷",$A106&lt;&gt;"",BR$6&lt;&gt;""),成绩录入!DP110,"")</f>
        <v/>
      </c>
      <c r="BS106" s="80" t="str">
        <f>IF(AND(初始录入!$M$12="试卷",$A106&lt;&gt;"",BS$6&lt;&gt;""),成绩录入!DQ110,"")</f>
        <v/>
      </c>
      <c r="BT106" s="80" t="str">
        <f>IF(AND(初始录入!$M$12="试卷",$A106&lt;&gt;"",BT$6&lt;&gt;""),成绩录入!DR110,"")</f>
        <v/>
      </c>
      <c r="BU106" s="80" t="str">
        <f>IF(AND(初始录入!$M$12="试卷",$A106&lt;&gt;"",BU$6&lt;&gt;""),成绩录入!DS110,"")</f>
        <v/>
      </c>
      <c r="BV106" s="80" t="str">
        <f>IF(AND(初始录入!$M$12="试卷",$A106&lt;&gt;"",BV$6&lt;&gt;""),成绩录入!DT110,"")</f>
        <v/>
      </c>
      <c r="BW106" s="80" t="str">
        <f>IF(AND(初始录入!$M$12="试卷",$A106&lt;&gt;"",BW$6&lt;&gt;""),成绩录入!DU110,"")</f>
        <v/>
      </c>
      <c r="BX106" s="80" t="str">
        <f>IF(AND(初始录入!$M$12="试卷",$A106&lt;&gt;"",BX$6&lt;&gt;""),成绩录入!DV110,"")</f>
        <v/>
      </c>
      <c r="BY106" s="80" t="str">
        <f>IF(AND(初始录入!$M$12="试卷",$A106&lt;&gt;"",BY$6&lt;&gt;""),成绩录入!DW110,"")</f>
        <v/>
      </c>
      <c r="BZ106" s="80" t="str">
        <f>IF(AND(初始录入!$M$12="试卷",$A106&lt;&gt;"",BZ$6&lt;&gt;""),成绩录入!DX110,"")</f>
        <v/>
      </c>
      <c r="CA106" s="80" t="str">
        <f>IF(AND(初始录入!$M$12="试卷",$A106&lt;&gt;"",CA$6&lt;&gt;""),成绩录入!DY110,"")</f>
        <v/>
      </c>
      <c r="CB106" s="80" t="str">
        <f>IF(AND(初始录入!$M$12="试卷",$A106&lt;&gt;"",CB$6&lt;&gt;""),成绩录入!DZ110,"")</f>
        <v/>
      </c>
      <c r="CC106" s="80" t="str">
        <f>IF(AND(初始录入!$M$12="试卷",$A106&lt;&gt;"",CC$6&lt;&gt;""),成绩录入!EA110,"")</f>
        <v/>
      </c>
      <c r="CD106" s="80" t="str">
        <f>IF(AND(初始录入!$M$12="试卷",$A106&lt;&gt;"",CD$6&lt;&gt;""),成绩录入!EB110,"")</f>
        <v/>
      </c>
      <c r="CE106" s="80" t="str">
        <f>IF(AND(初始录入!$M$12="试卷",$A106&lt;&gt;"",CE$6&lt;&gt;""),成绩录入!EC110,"")</f>
        <v/>
      </c>
      <c r="CF106" s="80" t="str">
        <f>IF(AND(初始录入!$M$12="试卷",$A106&lt;&gt;"",CF$6&lt;&gt;""),成绩录入!ED110,"")</f>
        <v/>
      </c>
      <c r="CG106" s="80" t="str">
        <f>IF(AND(初始录入!$M$12="试卷",$A106&lt;&gt;"",CG$6&lt;&gt;""),成绩录入!EE110,"")</f>
        <v/>
      </c>
      <c r="CH106" s="80" t="str">
        <f>IF(AND(初始录入!$M$12="试卷",$A106&lt;&gt;"",CH$6&lt;&gt;""),成绩录入!EF110,"")</f>
        <v/>
      </c>
      <c r="CI106" s="80" t="str">
        <f>IF(AND(初始录入!$M$12="试卷",$A106&lt;&gt;"",CI$6&lt;&gt;""),成绩录入!EG110,"")</f>
        <v/>
      </c>
      <c r="CJ106" s="80" t="str">
        <f>IF(AND(初始录入!$M$12="试卷",$A106&lt;&gt;"",CJ$6&lt;&gt;""),成绩录入!EH110,"")</f>
        <v/>
      </c>
      <c r="CK106" s="80" t="str">
        <f>IF(AND(初始录入!$M$12="试卷",$A106&lt;&gt;"",CK$6&lt;&gt;""),成绩录入!EI110,"")</f>
        <v/>
      </c>
      <c r="CL106" s="80" t="str">
        <f>IF(AND(初始录入!$M$12="试卷",$A106&lt;&gt;"",CL$6&lt;&gt;""),成绩录入!EJ110,"")</f>
        <v/>
      </c>
      <c r="CM106" s="80" t="str">
        <f>IF(AND(初始录入!$M$12="试卷",$A106&lt;&gt;"",CM$6&lt;&gt;""),成绩录入!EK110,"")</f>
        <v/>
      </c>
      <c r="CN106" s="80" t="str">
        <f>IF(AND(初始录入!$M$12="试卷",$A106&lt;&gt;"",CN$6&lt;&gt;""),成绩录入!EL110,"")</f>
        <v/>
      </c>
      <c r="CO106" s="80" t="str">
        <f>IF(AND(初始录入!$M$12="试卷",$A106&lt;&gt;"",CO$6&lt;&gt;""),成绩录入!EM110,"")</f>
        <v/>
      </c>
      <c r="CP106" s="80" t="str">
        <f>IF(AND(初始录入!$M$12="试卷",$A106&lt;&gt;"",CP$6&lt;&gt;""),成绩录入!EN110,"")</f>
        <v/>
      </c>
      <c r="CQ106" s="80" t="str">
        <f>IF(AND(初始录入!$M$12="试卷",$A106&lt;&gt;"",CQ$6&lt;&gt;""),成绩录入!EO110,"")</f>
        <v/>
      </c>
      <c r="CR106" s="80" t="str">
        <f>IF(AND(初始录入!$M$12="试卷",$A106&lt;&gt;"",CR$6&lt;&gt;""),成绩录入!EP110,"")</f>
        <v/>
      </c>
      <c r="CS106" s="80" t="str">
        <f>IF(AND(初始录入!$M$12="试卷",$A106&lt;&gt;"",CS$6&lt;&gt;""),成绩录入!EQ110,"")</f>
        <v/>
      </c>
      <c r="CT106" s="80" t="str">
        <f>IF(AND(初始录入!$M$12="试卷",$A106&lt;&gt;"",CT$6&lt;&gt;""),成绩录入!ER110,"")</f>
        <v/>
      </c>
      <c r="CU106" s="80" t="str">
        <f>IF(AND(初始录入!$M$12="试卷",$A106&lt;&gt;"",CU$6&lt;&gt;""),成绩录入!ES110,"")</f>
        <v/>
      </c>
      <c r="CV106" s="80" t="str">
        <f>IF(AND(初始录入!$M$12="试卷",$A106&lt;&gt;"",CV$6&lt;&gt;""),成绩录入!ET110,"")</f>
        <v/>
      </c>
      <c r="CW106" s="80" t="str">
        <f>IF(AND(初始录入!$M$12="试卷",$A106&lt;&gt;"",CW$6&lt;&gt;""),成绩录入!EU110,"")</f>
        <v/>
      </c>
      <c r="CX106" s="80" t="str">
        <f>IF(AND(初始录入!$M$12="试卷",$A106&lt;&gt;"",CX$6&lt;&gt;""),成绩录入!EV110,"")</f>
        <v/>
      </c>
      <c r="CY106" s="80" t="str">
        <f>IF(AND(初始录入!$M$12="试卷",$A106&lt;&gt;"",CY$6&lt;&gt;""),成绩录入!EW110,"")</f>
        <v/>
      </c>
      <c r="CZ106" s="80" t="str">
        <f>IF(AND(初始录入!$M$12="试卷",$A106&lt;&gt;"",CZ$6&lt;&gt;""),成绩录入!EX110,"")</f>
        <v/>
      </c>
    </row>
    <row r="107" ht="24.95" customHeight="1" spans="1:104">
      <c r="A107" s="80" t="str">
        <f>IF(初始录入!$M$12="试卷",初始录入!A113,"")</f>
        <v/>
      </c>
      <c r="B107" s="80" t="str">
        <f>IF(AND(初始录入!$M$12="试卷",$A107&lt;&gt;""),初始录入!B113,"")</f>
        <v/>
      </c>
      <c r="C107" s="80" t="str">
        <f>IF(AND(初始录入!$M$12="试卷",$A107&lt;&gt;""),初始录入!C113,"")</f>
        <v/>
      </c>
      <c r="D107" s="80" t="str">
        <f t="shared" ref="D107:D152" si="2">IF($A107&lt;&gt;"",IF($D$6&lt;&gt;"",SUM(E107:BL107),""),"")</f>
        <v/>
      </c>
      <c r="E107" s="80" t="str">
        <f>IF(AND(初始录入!$M$12="试卷",$A107&lt;&gt;"",E$6&lt;&gt;""),成绩录入!BC111,"")</f>
        <v/>
      </c>
      <c r="F107" s="80" t="str">
        <f>IF(AND(初始录入!$M$12="试卷",$A107&lt;&gt;"",F$6&lt;&gt;""),成绩录入!BD111,"")</f>
        <v/>
      </c>
      <c r="G107" s="80" t="str">
        <f>IF(AND(初始录入!$M$12="试卷",$A107&lt;&gt;"",G$6&lt;&gt;""),成绩录入!BE111,"")</f>
        <v/>
      </c>
      <c r="H107" s="80" t="str">
        <f>IF(AND(初始录入!$M$12="试卷",$A107&lt;&gt;"",H$6&lt;&gt;""),成绩录入!BF111,"")</f>
        <v/>
      </c>
      <c r="I107" s="80" t="str">
        <f>IF(AND(初始录入!$M$12="试卷",$A107&lt;&gt;"",I$6&lt;&gt;""),成绩录入!BG111,"")</f>
        <v/>
      </c>
      <c r="J107" s="80" t="str">
        <f>IF(AND(初始录入!$M$12="试卷",$A107&lt;&gt;"",J$6&lt;&gt;""),成绩录入!BH111,"")</f>
        <v/>
      </c>
      <c r="K107" s="80" t="str">
        <f>IF(AND(初始录入!$M$12="试卷",$A107&lt;&gt;"",K$6&lt;&gt;""),成绩录入!BI111,"")</f>
        <v/>
      </c>
      <c r="L107" s="80" t="str">
        <f>IF(AND(初始录入!$M$12="试卷",$A107&lt;&gt;"",L$6&lt;&gt;""),成绩录入!BJ111,"")</f>
        <v/>
      </c>
      <c r="M107" s="80" t="str">
        <f>IF(AND(初始录入!$M$12="试卷",$A107&lt;&gt;"",M$6&lt;&gt;""),成绩录入!BK111,"")</f>
        <v/>
      </c>
      <c r="N107" s="80" t="str">
        <f>IF(AND(初始录入!$M$12="试卷",$A107&lt;&gt;"",N$6&lt;&gt;""),成绩录入!BL111,"")</f>
        <v/>
      </c>
      <c r="O107" s="80" t="str">
        <f>IF(AND(初始录入!$M$12="试卷",$A107&lt;&gt;"",O$6&lt;&gt;""),成绩录入!BM111,"")</f>
        <v/>
      </c>
      <c r="P107" s="80" t="str">
        <f>IF(AND(初始录入!$M$12="试卷",$A107&lt;&gt;"",P$6&lt;&gt;""),成绩录入!BN111,"")</f>
        <v/>
      </c>
      <c r="Q107" s="80" t="str">
        <f>IF(AND(初始录入!$M$12="试卷",$A107&lt;&gt;"",Q$6&lt;&gt;""),成绩录入!BO111,"")</f>
        <v/>
      </c>
      <c r="R107" s="80" t="str">
        <f>IF(AND(初始录入!$M$12="试卷",$A107&lt;&gt;"",R$6&lt;&gt;""),成绩录入!BP111,"")</f>
        <v/>
      </c>
      <c r="S107" s="80" t="str">
        <f>IF(AND(初始录入!$M$12="试卷",$A107&lt;&gt;"",S$6&lt;&gt;""),成绩录入!BQ111,"")</f>
        <v/>
      </c>
      <c r="T107" s="80" t="str">
        <f>IF(AND(初始录入!$M$12="试卷",$A107&lt;&gt;"",T$6&lt;&gt;""),成绩录入!BR111,"")</f>
        <v/>
      </c>
      <c r="U107" s="80" t="str">
        <f>IF(AND(初始录入!$M$12="试卷",$A107&lt;&gt;"",U$6&lt;&gt;""),成绩录入!BS111,"")</f>
        <v/>
      </c>
      <c r="V107" s="80" t="str">
        <f>IF(AND(初始录入!$M$12="试卷",$A107&lt;&gt;"",V$6&lt;&gt;""),成绩录入!BT111,"")</f>
        <v/>
      </c>
      <c r="W107" s="80" t="str">
        <f>IF(AND(初始录入!$M$12="试卷",$A107&lt;&gt;"",W$6&lt;&gt;""),成绩录入!BU111,"")</f>
        <v/>
      </c>
      <c r="X107" s="80" t="str">
        <f>IF(AND(初始录入!$M$12="试卷",$A107&lt;&gt;"",X$6&lt;&gt;""),成绩录入!BV111,"")</f>
        <v/>
      </c>
      <c r="Y107" s="80" t="str">
        <f>IF(AND(初始录入!$M$12="试卷",$A107&lt;&gt;"",Y$6&lt;&gt;""),成绩录入!BW111,"")</f>
        <v/>
      </c>
      <c r="Z107" s="80" t="str">
        <f>IF(AND(初始录入!$M$12="试卷",$A107&lt;&gt;"",Z$6&lt;&gt;""),成绩录入!BX111,"")</f>
        <v/>
      </c>
      <c r="AA107" s="80" t="str">
        <f>IF(AND(初始录入!$M$12="试卷",$A107&lt;&gt;"",AA$6&lt;&gt;""),成绩录入!BY111,"")</f>
        <v/>
      </c>
      <c r="AB107" s="80" t="str">
        <f>IF(AND(初始录入!$M$12="试卷",$A107&lt;&gt;"",AB$6&lt;&gt;""),成绩录入!BZ111,"")</f>
        <v/>
      </c>
      <c r="AC107" s="80" t="str">
        <f>IF(AND(初始录入!$M$12="试卷",$A107&lt;&gt;"",AC$6&lt;&gt;""),成绩录入!CA111,"")</f>
        <v/>
      </c>
      <c r="AD107" s="80" t="str">
        <f>IF(AND(初始录入!$M$12="试卷",$A107&lt;&gt;"",AD$6&lt;&gt;""),成绩录入!CB111,"")</f>
        <v/>
      </c>
    </row>
    <row r="108" ht="24.95" customHeight="1" spans="1:104">
      <c r="A108" s="80" t="str">
        <f>IF(初始录入!$M$12="试卷",初始录入!A114,"")</f>
        <v/>
      </c>
      <c r="B108" s="80" t="str">
        <f>IF(AND(初始录入!$M$12="试卷",$A108&lt;&gt;""),初始录入!B114,"")</f>
        <v/>
      </c>
      <c r="C108" s="80" t="str">
        <f>IF(AND(初始录入!$M$12="试卷",$A108&lt;&gt;""),初始录入!C114,"")</f>
        <v/>
      </c>
      <c r="D108" s="80" t="str">
        <f t="shared" si="2"/>
        <v/>
      </c>
      <c r="E108" s="80" t="str">
        <f>IF(AND(初始录入!$M$12="试卷",$A108&lt;&gt;"",E$6&lt;&gt;""),成绩录入!BC112,"")</f>
        <v/>
      </c>
      <c r="F108" s="80" t="str">
        <f>IF(AND(初始录入!$M$12="试卷",$A108&lt;&gt;"",F$6&lt;&gt;""),成绩录入!BD112,"")</f>
        <v/>
      </c>
      <c r="G108" s="80" t="str">
        <f>IF(AND(初始录入!$M$12="试卷",$A108&lt;&gt;"",G$6&lt;&gt;""),成绩录入!BE112,"")</f>
        <v/>
      </c>
      <c r="H108" s="80" t="str">
        <f>IF(AND(初始录入!$M$12="试卷",$A108&lt;&gt;"",H$6&lt;&gt;""),成绩录入!BF112,"")</f>
        <v/>
      </c>
      <c r="I108" s="80" t="str">
        <f>IF(AND(初始录入!$M$12="试卷",$A108&lt;&gt;"",I$6&lt;&gt;""),成绩录入!BG112,"")</f>
        <v/>
      </c>
      <c r="J108" s="80" t="str">
        <f>IF(AND(初始录入!$M$12="试卷",$A108&lt;&gt;"",J$6&lt;&gt;""),成绩录入!BH112,"")</f>
        <v/>
      </c>
      <c r="K108" s="80" t="str">
        <f>IF(AND(初始录入!$M$12="试卷",$A108&lt;&gt;"",K$6&lt;&gt;""),成绩录入!BI112,"")</f>
        <v/>
      </c>
      <c r="L108" s="80" t="str">
        <f>IF(AND(初始录入!$M$12="试卷",$A108&lt;&gt;"",L$6&lt;&gt;""),成绩录入!BJ112,"")</f>
        <v/>
      </c>
      <c r="M108" s="80" t="str">
        <f>IF(AND(初始录入!$M$12="试卷",$A108&lt;&gt;"",M$6&lt;&gt;""),成绩录入!BK112,"")</f>
        <v/>
      </c>
      <c r="N108" s="80" t="str">
        <f>IF(AND(初始录入!$M$12="试卷",$A108&lt;&gt;"",N$6&lt;&gt;""),成绩录入!BL112,"")</f>
        <v/>
      </c>
      <c r="O108" s="80" t="str">
        <f>IF(AND(初始录入!$M$12="试卷",$A108&lt;&gt;"",O$6&lt;&gt;""),成绩录入!BM112,"")</f>
        <v/>
      </c>
      <c r="P108" s="80" t="str">
        <f>IF(AND(初始录入!$M$12="试卷",$A108&lt;&gt;"",P$6&lt;&gt;""),成绩录入!BN112,"")</f>
        <v/>
      </c>
      <c r="Q108" s="80" t="str">
        <f>IF(AND(初始录入!$M$12="试卷",$A108&lt;&gt;"",Q$6&lt;&gt;""),成绩录入!BO112,"")</f>
        <v/>
      </c>
      <c r="R108" s="80" t="str">
        <f>IF(AND(初始录入!$M$12="试卷",$A108&lt;&gt;"",R$6&lt;&gt;""),成绩录入!BP112,"")</f>
        <v/>
      </c>
      <c r="S108" s="80" t="str">
        <f>IF(AND(初始录入!$M$12="试卷",$A108&lt;&gt;"",S$6&lt;&gt;""),成绩录入!BQ112,"")</f>
        <v/>
      </c>
      <c r="T108" s="80" t="str">
        <f>IF(AND(初始录入!$M$12="试卷",$A108&lt;&gt;"",T$6&lt;&gt;""),成绩录入!BR112,"")</f>
        <v/>
      </c>
      <c r="U108" s="80" t="str">
        <f>IF(AND(初始录入!$M$12="试卷",$A108&lt;&gt;"",U$6&lt;&gt;""),成绩录入!BS112,"")</f>
        <v/>
      </c>
      <c r="V108" s="80" t="str">
        <f>IF(AND(初始录入!$M$12="试卷",$A108&lt;&gt;"",V$6&lt;&gt;""),成绩录入!BT112,"")</f>
        <v/>
      </c>
      <c r="W108" s="80" t="str">
        <f>IF(AND(初始录入!$M$12="试卷",$A108&lt;&gt;"",W$6&lt;&gt;""),成绩录入!BU112,"")</f>
        <v/>
      </c>
      <c r="X108" s="80" t="str">
        <f>IF(AND(初始录入!$M$12="试卷",$A108&lt;&gt;"",X$6&lt;&gt;""),成绩录入!BV112,"")</f>
        <v/>
      </c>
      <c r="Y108" s="80" t="str">
        <f>IF(AND(初始录入!$M$12="试卷",$A108&lt;&gt;"",Y$6&lt;&gt;""),成绩录入!BW112,"")</f>
        <v/>
      </c>
      <c r="Z108" s="80" t="str">
        <f>IF(AND(初始录入!$M$12="试卷",$A108&lt;&gt;"",Z$6&lt;&gt;""),成绩录入!BX112,"")</f>
        <v/>
      </c>
      <c r="AA108" s="80" t="str">
        <f>IF(AND(初始录入!$M$12="试卷",$A108&lt;&gt;"",AA$6&lt;&gt;""),成绩录入!BY112,"")</f>
        <v/>
      </c>
      <c r="AB108" s="80" t="str">
        <f>IF(AND(初始录入!$M$12="试卷",$A108&lt;&gt;"",AB$6&lt;&gt;""),成绩录入!BZ112,"")</f>
        <v/>
      </c>
      <c r="AC108" s="80" t="str">
        <f>IF(AND(初始录入!$M$12="试卷",$A108&lt;&gt;"",AC$6&lt;&gt;""),成绩录入!CA112,"")</f>
        <v/>
      </c>
      <c r="AD108" s="80" t="str">
        <f>IF(AND(初始录入!$M$12="试卷",$A108&lt;&gt;"",AD$6&lt;&gt;""),成绩录入!CB112,"")</f>
        <v/>
      </c>
    </row>
    <row r="109" ht="24.95" customHeight="1" spans="1:104">
      <c r="A109" s="80" t="str">
        <f>IF(初始录入!$M$12="试卷",初始录入!A115,"")</f>
        <v/>
      </c>
      <c r="B109" s="80" t="str">
        <f>IF(AND(初始录入!$M$12="试卷",$A109&lt;&gt;""),初始录入!B115,"")</f>
        <v/>
      </c>
      <c r="C109" s="80" t="str">
        <f>IF(AND(初始录入!$M$12="试卷",$A109&lt;&gt;""),初始录入!C115,"")</f>
        <v/>
      </c>
      <c r="D109" s="80" t="str">
        <f t="shared" si="2"/>
        <v/>
      </c>
      <c r="E109" s="80" t="str">
        <f>IF(AND(初始录入!$M$12="试卷",$A109&lt;&gt;"",E$6&lt;&gt;""),成绩录入!BC113,"")</f>
        <v/>
      </c>
      <c r="F109" s="80" t="str">
        <f>IF(AND(初始录入!$M$12="试卷",$A109&lt;&gt;"",F$6&lt;&gt;""),成绩录入!BD113,"")</f>
        <v/>
      </c>
      <c r="G109" s="80" t="str">
        <f>IF(AND(初始录入!$M$12="试卷",$A109&lt;&gt;"",G$6&lt;&gt;""),成绩录入!BE113,"")</f>
        <v/>
      </c>
      <c r="H109" s="80" t="str">
        <f>IF(AND(初始录入!$M$12="试卷",$A109&lt;&gt;"",H$6&lt;&gt;""),成绩录入!BF113,"")</f>
        <v/>
      </c>
      <c r="I109" s="80" t="str">
        <f>IF(AND(初始录入!$M$12="试卷",$A109&lt;&gt;"",I$6&lt;&gt;""),成绩录入!BG113,"")</f>
        <v/>
      </c>
      <c r="J109" s="80" t="str">
        <f>IF(AND(初始录入!$M$12="试卷",$A109&lt;&gt;"",J$6&lt;&gt;""),成绩录入!BH113,"")</f>
        <v/>
      </c>
      <c r="K109" s="80" t="str">
        <f>IF(AND(初始录入!$M$12="试卷",$A109&lt;&gt;"",K$6&lt;&gt;""),成绩录入!BI113,"")</f>
        <v/>
      </c>
      <c r="L109" s="80" t="str">
        <f>IF(AND(初始录入!$M$12="试卷",$A109&lt;&gt;"",L$6&lt;&gt;""),成绩录入!BJ113,"")</f>
        <v/>
      </c>
      <c r="M109" s="80" t="str">
        <f>IF(AND(初始录入!$M$12="试卷",$A109&lt;&gt;"",M$6&lt;&gt;""),成绩录入!BK113,"")</f>
        <v/>
      </c>
      <c r="N109" s="80" t="str">
        <f>IF(AND(初始录入!$M$12="试卷",$A109&lt;&gt;"",N$6&lt;&gt;""),成绩录入!BL113,"")</f>
        <v/>
      </c>
      <c r="O109" s="80" t="str">
        <f>IF(AND(初始录入!$M$12="试卷",$A109&lt;&gt;"",O$6&lt;&gt;""),成绩录入!BM113,"")</f>
        <v/>
      </c>
      <c r="P109" s="80" t="str">
        <f>IF(AND(初始录入!$M$12="试卷",$A109&lt;&gt;"",P$6&lt;&gt;""),成绩录入!BN113,"")</f>
        <v/>
      </c>
      <c r="Q109" s="80" t="str">
        <f>IF(AND(初始录入!$M$12="试卷",$A109&lt;&gt;"",Q$6&lt;&gt;""),成绩录入!BO113,"")</f>
        <v/>
      </c>
      <c r="R109" s="80" t="str">
        <f>IF(AND(初始录入!$M$12="试卷",$A109&lt;&gt;"",R$6&lt;&gt;""),成绩录入!BP113,"")</f>
        <v/>
      </c>
      <c r="S109" s="80" t="str">
        <f>IF(AND(初始录入!$M$12="试卷",$A109&lt;&gt;"",S$6&lt;&gt;""),成绩录入!BQ113,"")</f>
        <v/>
      </c>
      <c r="T109" s="80" t="str">
        <f>IF(AND(初始录入!$M$12="试卷",$A109&lt;&gt;"",T$6&lt;&gt;""),成绩录入!BR113,"")</f>
        <v/>
      </c>
      <c r="U109" s="80" t="str">
        <f>IF(AND(初始录入!$M$12="试卷",$A109&lt;&gt;"",U$6&lt;&gt;""),成绩录入!BS113,"")</f>
        <v/>
      </c>
      <c r="V109" s="80" t="str">
        <f>IF(AND(初始录入!$M$12="试卷",$A109&lt;&gt;"",V$6&lt;&gt;""),成绩录入!BT113,"")</f>
        <v/>
      </c>
      <c r="W109" s="80" t="str">
        <f>IF(AND(初始录入!$M$12="试卷",$A109&lt;&gt;"",W$6&lt;&gt;""),成绩录入!BU113,"")</f>
        <v/>
      </c>
      <c r="X109" s="80" t="str">
        <f>IF(AND(初始录入!$M$12="试卷",$A109&lt;&gt;"",X$6&lt;&gt;""),成绩录入!BV113,"")</f>
        <v/>
      </c>
      <c r="Y109" s="80" t="str">
        <f>IF(AND(初始录入!$M$12="试卷",$A109&lt;&gt;"",Y$6&lt;&gt;""),成绩录入!BW113,"")</f>
        <v/>
      </c>
      <c r="Z109" s="80" t="str">
        <f>IF(AND(初始录入!$M$12="试卷",$A109&lt;&gt;"",Z$6&lt;&gt;""),成绩录入!BX113,"")</f>
        <v/>
      </c>
      <c r="AA109" s="80" t="str">
        <f>IF(AND(初始录入!$M$12="试卷",$A109&lt;&gt;"",AA$6&lt;&gt;""),成绩录入!BY113,"")</f>
        <v/>
      </c>
      <c r="AB109" s="80" t="str">
        <f>IF(AND(初始录入!$M$12="试卷",$A109&lt;&gt;"",AB$6&lt;&gt;""),成绩录入!BZ113,"")</f>
        <v/>
      </c>
      <c r="AC109" s="80" t="str">
        <f>IF(AND(初始录入!$M$12="试卷",$A109&lt;&gt;"",AC$6&lt;&gt;""),成绩录入!CA113,"")</f>
        <v/>
      </c>
      <c r="AD109" s="80" t="str">
        <f>IF(AND(初始录入!$M$12="试卷",$A109&lt;&gt;"",AD$6&lt;&gt;""),成绩录入!CB113,"")</f>
        <v/>
      </c>
    </row>
    <row r="110" ht="24.95" customHeight="1" spans="1:104">
      <c r="A110" s="80" t="str">
        <f>IF(初始录入!$M$12="试卷",初始录入!A116,"")</f>
        <v/>
      </c>
      <c r="B110" s="80" t="str">
        <f>IF(AND(初始录入!$M$12="试卷",$A110&lt;&gt;""),初始录入!B116,"")</f>
        <v/>
      </c>
      <c r="C110" s="80" t="str">
        <f>IF(AND(初始录入!$M$12="试卷",$A110&lt;&gt;""),初始录入!C116,"")</f>
        <v/>
      </c>
      <c r="D110" s="80" t="str">
        <f t="shared" si="2"/>
        <v/>
      </c>
      <c r="E110" s="80" t="str">
        <f>IF(AND(初始录入!$M$12="试卷",$A110&lt;&gt;"",E$6&lt;&gt;""),成绩录入!BC114,"")</f>
        <v/>
      </c>
      <c r="F110" s="80" t="str">
        <f>IF(AND(初始录入!$M$12="试卷",$A110&lt;&gt;"",F$6&lt;&gt;""),成绩录入!BD114,"")</f>
        <v/>
      </c>
      <c r="G110" s="80" t="str">
        <f>IF(AND(初始录入!$M$12="试卷",$A110&lt;&gt;"",G$6&lt;&gt;""),成绩录入!BE114,"")</f>
        <v/>
      </c>
      <c r="H110" s="80" t="str">
        <f>IF(AND(初始录入!$M$12="试卷",$A110&lt;&gt;"",H$6&lt;&gt;""),成绩录入!BF114,"")</f>
        <v/>
      </c>
      <c r="I110" s="80" t="str">
        <f>IF(AND(初始录入!$M$12="试卷",$A110&lt;&gt;"",I$6&lt;&gt;""),成绩录入!BG114,"")</f>
        <v/>
      </c>
      <c r="J110" s="80" t="str">
        <f>IF(AND(初始录入!$M$12="试卷",$A110&lt;&gt;"",J$6&lt;&gt;""),成绩录入!BH114,"")</f>
        <v/>
      </c>
      <c r="K110" s="80" t="str">
        <f>IF(AND(初始录入!$M$12="试卷",$A110&lt;&gt;"",K$6&lt;&gt;""),成绩录入!BI114,"")</f>
        <v/>
      </c>
      <c r="L110" s="80" t="str">
        <f>IF(AND(初始录入!$M$12="试卷",$A110&lt;&gt;"",L$6&lt;&gt;""),成绩录入!BJ114,"")</f>
        <v/>
      </c>
      <c r="M110" s="80" t="str">
        <f>IF(AND(初始录入!$M$12="试卷",$A110&lt;&gt;"",M$6&lt;&gt;""),成绩录入!BK114,"")</f>
        <v/>
      </c>
      <c r="N110" s="80" t="str">
        <f>IF(AND(初始录入!$M$12="试卷",$A110&lt;&gt;"",N$6&lt;&gt;""),成绩录入!BL114,"")</f>
        <v/>
      </c>
      <c r="O110" s="80" t="str">
        <f>IF(AND(初始录入!$M$12="试卷",$A110&lt;&gt;"",O$6&lt;&gt;""),成绩录入!BM114,"")</f>
        <v/>
      </c>
      <c r="P110" s="80" t="str">
        <f>IF(AND(初始录入!$M$12="试卷",$A110&lt;&gt;"",P$6&lt;&gt;""),成绩录入!BN114,"")</f>
        <v/>
      </c>
      <c r="Q110" s="80" t="str">
        <f>IF(AND(初始录入!$M$12="试卷",$A110&lt;&gt;"",Q$6&lt;&gt;""),成绩录入!BO114,"")</f>
        <v/>
      </c>
      <c r="R110" s="80" t="str">
        <f>IF(AND(初始录入!$M$12="试卷",$A110&lt;&gt;"",R$6&lt;&gt;""),成绩录入!BP114,"")</f>
        <v/>
      </c>
      <c r="S110" s="80" t="str">
        <f>IF(AND(初始录入!$M$12="试卷",$A110&lt;&gt;"",S$6&lt;&gt;""),成绩录入!BQ114,"")</f>
        <v/>
      </c>
      <c r="T110" s="80" t="str">
        <f>IF(AND(初始录入!$M$12="试卷",$A110&lt;&gt;"",T$6&lt;&gt;""),成绩录入!BR114,"")</f>
        <v/>
      </c>
      <c r="U110" s="80" t="str">
        <f>IF(AND(初始录入!$M$12="试卷",$A110&lt;&gt;"",U$6&lt;&gt;""),成绩录入!BS114,"")</f>
        <v/>
      </c>
      <c r="V110" s="80" t="str">
        <f>IF(AND(初始录入!$M$12="试卷",$A110&lt;&gt;"",V$6&lt;&gt;""),成绩录入!BT114,"")</f>
        <v/>
      </c>
      <c r="W110" s="80" t="str">
        <f>IF(AND(初始录入!$M$12="试卷",$A110&lt;&gt;"",W$6&lt;&gt;""),成绩录入!BU114,"")</f>
        <v/>
      </c>
      <c r="X110" s="80" t="str">
        <f>IF(AND(初始录入!$M$12="试卷",$A110&lt;&gt;"",X$6&lt;&gt;""),成绩录入!BV114,"")</f>
        <v/>
      </c>
      <c r="Y110" s="80" t="str">
        <f>IF(AND(初始录入!$M$12="试卷",$A110&lt;&gt;"",Y$6&lt;&gt;""),成绩录入!BW114,"")</f>
        <v/>
      </c>
      <c r="Z110" s="80" t="str">
        <f>IF(AND(初始录入!$M$12="试卷",$A110&lt;&gt;"",Z$6&lt;&gt;""),成绩录入!BX114,"")</f>
        <v/>
      </c>
      <c r="AA110" s="80" t="str">
        <f>IF(AND(初始录入!$M$12="试卷",$A110&lt;&gt;"",AA$6&lt;&gt;""),成绩录入!BY114,"")</f>
        <v/>
      </c>
      <c r="AB110" s="80" t="str">
        <f>IF(AND(初始录入!$M$12="试卷",$A110&lt;&gt;"",AB$6&lt;&gt;""),成绩录入!BZ114,"")</f>
        <v/>
      </c>
      <c r="AC110" s="80" t="str">
        <f>IF(AND(初始录入!$M$12="试卷",$A110&lt;&gt;"",AC$6&lt;&gt;""),成绩录入!CA114,"")</f>
        <v/>
      </c>
      <c r="AD110" s="80" t="str">
        <f>IF(AND(初始录入!$M$12="试卷",$A110&lt;&gt;"",AD$6&lt;&gt;""),成绩录入!CB114,"")</f>
        <v/>
      </c>
    </row>
    <row r="111" ht="24.95" customHeight="1" spans="1:104">
      <c r="A111" s="80" t="str">
        <f>IF(初始录入!$M$12="试卷",初始录入!A117,"")</f>
        <v/>
      </c>
      <c r="B111" s="80" t="str">
        <f>IF(AND(初始录入!$M$12="试卷",$A111&lt;&gt;""),初始录入!B117,"")</f>
        <v/>
      </c>
      <c r="C111" s="80" t="str">
        <f>IF(AND(初始录入!$M$12="试卷",$A111&lt;&gt;""),初始录入!C117,"")</f>
        <v/>
      </c>
      <c r="D111" s="80" t="str">
        <f t="shared" si="2"/>
        <v/>
      </c>
      <c r="E111" s="80" t="str">
        <f>IF(AND(初始录入!$M$12="试卷",$A111&lt;&gt;"",E$6&lt;&gt;""),成绩录入!BC115,"")</f>
        <v/>
      </c>
      <c r="F111" s="80" t="str">
        <f>IF(AND(初始录入!$M$12="试卷",$A111&lt;&gt;"",F$6&lt;&gt;""),成绩录入!BD115,"")</f>
        <v/>
      </c>
      <c r="G111" s="80" t="str">
        <f>IF(AND(初始录入!$M$12="试卷",$A111&lt;&gt;"",G$6&lt;&gt;""),成绩录入!BE115,"")</f>
        <v/>
      </c>
      <c r="H111" s="80" t="str">
        <f>IF(AND(初始录入!$M$12="试卷",$A111&lt;&gt;"",H$6&lt;&gt;""),成绩录入!BF115,"")</f>
        <v/>
      </c>
      <c r="I111" s="80" t="str">
        <f>IF(AND(初始录入!$M$12="试卷",$A111&lt;&gt;"",I$6&lt;&gt;""),成绩录入!BG115,"")</f>
        <v/>
      </c>
      <c r="J111" s="80" t="str">
        <f>IF(AND(初始录入!$M$12="试卷",$A111&lt;&gt;"",J$6&lt;&gt;""),成绩录入!BH115,"")</f>
        <v/>
      </c>
      <c r="K111" s="80" t="str">
        <f>IF(AND(初始录入!$M$12="试卷",$A111&lt;&gt;"",K$6&lt;&gt;""),成绩录入!BI115,"")</f>
        <v/>
      </c>
      <c r="L111" s="80" t="str">
        <f>IF(AND(初始录入!$M$12="试卷",$A111&lt;&gt;"",L$6&lt;&gt;""),成绩录入!BJ115,"")</f>
        <v/>
      </c>
      <c r="M111" s="80" t="str">
        <f>IF(AND(初始录入!$M$12="试卷",$A111&lt;&gt;"",M$6&lt;&gt;""),成绩录入!BK115,"")</f>
        <v/>
      </c>
      <c r="N111" s="80" t="str">
        <f>IF(AND(初始录入!$M$12="试卷",$A111&lt;&gt;"",N$6&lt;&gt;""),成绩录入!BL115,"")</f>
        <v/>
      </c>
      <c r="O111" s="80" t="str">
        <f>IF(AND(初始录入!$M$12="试卷",$A111&lt;&gt;"",O$6&lt;&gt;""),成绩录入!BM115,"")</f>
        <v/>
      </c>
      <c r="P111" s="80" t="str">
        <f>IF(AND(初始录入!$M$12="试卷",$A111&lt;&gt;"",P$6&lt;&gt;""),成绩录入!BN115,"")</f>
        <v/>
      </c>
      <c r="Q111" s="80" t="str">
        <f>IF(AND(初始录入!$M$12="试卷",$A111&lt;&gt;"",Q$6&lt;&gt;""),成绩录入!BO115,"")</f>
        <v/>
      </c>
      <c r="R111" s="80" t="str">
        <f>IF(AND(初始录入!$M$12="试卷",$A111&lt;&gt;"",R$6&lt;&gt;""),成绩录入!BP115,"")</f>
        <v/>
      </c>
      <c r="S111" s="80" t="str">
        <f>IF(AND(初始录入!$M$12="试卷",$A111&lt;&gt;"",S$6&lt;&gt;""),成绩录入!BQ115,"")</f>
        <v/>
      </c>
      <c r="T111" s="80" t="str">
        <f>IF(AND(初始录入!$M$12="试卷",$A111&lt;&gt;"",T$6&lt;&gt;""),成绩录入!BR115,"")</f>
        <v/>
      </c>
      <c r="U111" s="80" t="str">
        <f>IF(AND(初始录入!$M$12="试卷",$A111&lt;&gt;"",U$6&lt;&gt;""),成绩录入!BS115,"")</f>
        <v/>
      </c>
      <c r="V111" s="80" t="str">
        <f>IF(AND(初始录入!$M$12="试卷",$A111&lt;&gt;"",V$6&lt;&gt;""),成绩录入!BT115,"")</f>
        <v/>
      </c>
      <c r="W111" s="80" t="str">
        <f>IF(AND(初始录入!$M$12="试卷",$A111&lt;&gt;"",W$6&lt;&gt;""),成绩录入!BU115,"")</f>
        <v/>
      </c>
      <c r="X111" s="80" t="str">
        <f>IF(AND(初始录入!$M$12="试卷",$A111&lt;&gt;"",X$6&lt;&gt;""),成绩录入!BV115,"")</f>
        <v/>
      </c>
      <c r="Y111" s="80" t="str">
        <f>IF(AND(初始录入!$M$12="试卷",$A111&lt;&gt;"",Y$6&lt;&gt;""),成绩录入!BW115,"")</f>
        <v/>
      </c>
      <c r="Z111" s="80" t="str">
        <f>IF(AND(初始录入!$M$12="试卷",$A111&lt;&gt;"",Z$6&lt;&gt;""),成绩录入!BX115,"")</f>
        <v/>
      </c>
      <c r="AA111" s="80" t="str">
        <f>IF(AND(初始录入!$M$12="试卷",$A111&lt;&gt;"",AA$6&lt;&gt;""),成绩录入!BY115,"")</f>
        <v/>
      </c>
      <c r="AB111" s="80" t="str">
        <f>IF(AND(初始录入!$M$12="试卷",$A111&lt;&gt;"",AB$6&lt;&gt;""),成绩录入!BZ115,"")</f>
        <v/>
      </c>
      <c r="AC111" s="80" t="str">
        <f>IF(AND(初始录入!$M$12="试卷",$A111&lt;&gt;"",AC$6&lt;&gt;""),成绩录入!CA115,"")</f>
        <v/>
      </c>
      <c r="AD111" s="80" t="str">
        <f>IF(AND(初始录入!$M$12="试卷",$A111&lt;&gt;"",AD$6&lt;&gt;""),成绩录入!CB115,"")</f>
        <v/>
      </c>
    </row>
    <row r="112" ht="24.95" customHeight="1" spans="1:104">
      <c r="A112" s="80" t="str">
        <f>IF(初始录入!$M$12="试卷",初始录入!A118,"")</f>
        <v/>
      </c>
      <c r="B112" s="80" t="str">
        <f>IF(AND(初始录入!$M$12="试卷",$A112&lt;&gt;""),初始录入!B118,"")</f>
        <v/>
      </c>
      <c r="C112" s="80" t="str">
        <f>IF(AND(初始录入!$M$12="试卷",$A112&lt;&gt;""),初始录入!C118,"")</f>
        <v/>
      </c>
      <c r="D112" s="80" t="str">
        <f t="shared" si="2"/>
        <v/>
      </c>
      <c r="E112" s="80" t="str">
        <f>IF(AND(初始录入!$M$12="试卷",$A112&lt;&gt;"",E$6&lt;&gt;""),成绩录入!BC116,"")</f>
        <v/>
      </c>
      <c r="F112" s="80" t="str">
        <f>IF(AND(初始录入!$M$12="试卷",$A112&lt;&gt;"",F$6&lt;&gt;""),成绩录入!BD116,"")</f>
        <v/>
      </c>
      <c r="G112" s="80" t="str">
        <f>IF(AND(初始录入!$M$12="试卷",$A112&lt;&gt;"",G$6&lt;&gt;""),成绩录入!BE116,"")</f>
        <v/>
      </c>
      <c r="H112" s="80" t="str">
        <f>IF(AND(初始录入!$M$12="试卷",$A112&lt;&gt;"",H$6&lt;&gt;""),成绩录入!BF116,"")</f>
        <v/>
      </c>
      <c r="I112" s="80" t="str">
        <f>IF(AND(初始录入!$M$12="试卷",$A112&lt;&gt;"",I$6&lt;&gt;""),成绩录入!BG116,"")</f>
        <v/>
      </c>
      <c r="J112" s="80" t="str">
        <f>IF(AND(初始录入!$M$12="试卷",$A112&lt;&gt;"",J$6&lt;&gt;""),成绩录入!BH116,"")</f>
        <v/>
      </c>
      <c r="K112" s="80" t="str">
        <f>IF(AND(初始录入!$M$12="试卷",$A112&lt;&gt;"",K$6&lt;&gt;""),成绩录入!BI116,"")</f>
        <v/>
      </c>
      <c r="L112" s="80" t="str">
        <f>IF(AND(初始录入!$M$12="试卷",$A112&lt;&gt;"",L$6&lt;&gt;""),成绩录入!BJ116,"")</f>
        <v/>
      </c>
      <c r="M112" s="80" t="str">
        <f>IF(AND(初始录入!$M$12="试卷",$A112&lt;&gt;"",M$6&lt;&gt;""),成绩录入!BK116,"")</f>
        <v/>
      </c>
      <c r="N112" s="80" t="str">
        <f>IF(AND(初始录入!$M$12="试卷",$A112&lt;&gt;"",N$6&lt;&gt;""),成绩录入!BL116,"")</f>
        <v/>
      </c>
      <c r="O112" s="80" t="str">
        <f>IF(AND(初始录入!$M$12="试卷",$A112&lt;&gt;"",O$6&lt;&gt;""),成绩录入!BM116,"")</f>
        <v/>
      </c>
      <c r="P112" s="80" t="str">
        <f>IF(AND(初始录入!$M$12="试卷",$A112&lt;&gt;"",P$6&lt;&gt;""),成绩录入!BN116,"")</f>
        <v/>
      </c>
      <c r="Q112" s="80" t="str">
        <f>IF(AND(初始录入!$M$12="试卷",$A112&lt;&gt;"",Q$6&lt;&gt;""),成绩录入!BO116,"")</f>
        <v/>
      </c>
      <c r="R112" s="80" t="str">
        <f>IF(AND(初始录入!$M$12="试卷",$A112&lt;&gt;"",R$6&lt;&gt;""),成绩录入!BP116,"")</f>
        <v/>
      </c>
      <c r="S112" s="80" t="str">
        <f>IF(AND(初始录入!$M$12="试卷",$A112&lt;&gt;"",S$6&lt;&gt;""),成绩录入!BQ116,"")</f>
        <v/>
      </c>
      <c r="T112" s="80" t="str">
        <f>IF(AND(初始录入!$M$12="试卷",$A112&lt;&gt;"",T$6&lt;&gt;""),成绩录入!BR116,"")</f>
        <v/>
      </c>
      <c r="U112" s="80" t="str">
        <f>IF(AND(初始录入!$M$12="试卷",$A112&lt;&gt;"",U$6&lt;&gt;""),成绩录入!BS116,"")</f>
        <v/>
      </c>
      <c r="V112" s="80" t="str">
        <f>IF(AND(初始录入!$M$12="试卷",$A112&lt;&gt;"",V$6&lt;&gt;""),成绩录入!BT116,"")</f>
        <v/>
      </c>
      <c r="W112" s="80" t="str">
        <f>IF(AND(初始录入!$M$12="试卷",$A112&lt;&gt;"",W$6&lt;&gt;""),成绩录入!BU116,"")</f>
        <v/>
      </c>
      <c r="X112" s="80" t="str">
        <f>IF(AND(初始录入!$M$12="试卷",$A112&lt;&gt;"",X$6&lt;&gt;""),成绩录入!BV116,"")</f>
        <v/>
      </c>
      <c r="Y112" s="80" t="str">
        <f>IF(AND(初始录入!$M$12="试卷",$A112&lt;&gt;"",Y$6&lt;&gt;""),成绩录入!BW116,"")</f>
        <v/>
      </c>
      <c r="Z112" s="80" t="str">
        <f>IF(AND(初始录入!$M$12="试卷",$A112&lt;&gt;"",Z$6&lt;&gt;""),成绩录入!BX116,"")</f>
        <v/>
      </c>
      <c r="AA112" s="80" t="str">
        <f>IF(AND(初始录入!$M$12="试卷",$A112&lt;&gt;"",AA$6&lt;&gt;""),成绩录入!BY116,"")</f>
        <v/>
      </c>
      <c r="AB112" s="80" t="str">
        <f>IF(AND(初始录入!$M$12="试卷",$A112&lt;&gt;"",AB$6&lt;&gt;""),成绩录入!BZ116,"")</f>
        <v/>
      </c>
      <c r="AC112" s="80" t="str">
        <f>IF(AND(初始录入!$M$12="试卷",$A112&lt;&gt;"",AC$6&lt;&gt;""),成绩录入!CA116,"")</f>
        <v/>
      </c>
      <c r="AD112" s="80" t="str">
        <f>IF(AND(初始录入!$M$12="试卷",$A112&lt;&gt;"",AD$6&lt;&gt;""),成绩录入!CB116,"")</f>
        <v/>
      </c>
    </row>
    <row r="113" ht="24.95" customHeight="1" spans="1:30">
      <c r="A113" s="80" t="str">
        <f>IF(初始录入!$M$12="试卷",初始录入!A119,"")</f>
        <v/>
      </c>
      <c r="B113" s="80" t="str">
        <f>IF(AND(初始录入!$M$12="试卷",$A113&lt;&gt;""),初始录入!B119,"")</f>
        <v/>
      </c>
      <c r="C113" s="80" t="str">
        <f>IF(AND(初始录入!$M$12="试卷",$A113&lt;&gt;""),初始录入!C119,"")</f>
        <v/>
      </c>
      <c r="D113" s="80" t="str">
        <f t="shared" si="2"/>
        <v/>
      </c>
      <c r="E113" s="80" t="str">
        <f>IF(AND(初始录入!$M$12="试卷",$A113&lt;&gt;"",E$6&lt;&gt;""),成绩录入!BC117,"")</f>
        <v/>
      </c>
      <c r="F113" s="80" t="str">
        <f>IF(AND(初始录入!$M$12="试卷",$A113&lt;&gt;"",F$6&lt;&gt;""),成绩录入!BD117,"")</f>
        <v/>
      </c>
      <c r="G113" s="80" t="str">
        <f>IF(AND(初始录入!$M$12="试卷",$A113&lt;&gt;"",G$6&lt;&gt;""),成绩录入!BE117,"")</f>
        <v/>
      </c>
      <c r="H113" s="80" t="str">
        <f>IF(AND(初始录入!$M$12="试卷",$A113&lt;&gt;"",H$6&lt;&gt;""),成绩录入!BF117,"")</f>
        <v/>
      </c>
      <c r="I113" s="80" t="str">
        <f>IF(AND(初始录入!$M$12="试卷",$A113&lt;&gt;"",I$6&lt;&gt;""),成绩录入!BG117,"")</f>
        <v/>
      </c>
      <c r="J113" s="80" t="str">
        <f>IF(AND(初始录入!$M$12="试卷",$A113&lt;&gt;"",J$6&lt;&gt;""),成绩录入!BH117,"")</f>
        <v/>
      </c>
      <c r="K113" s="80" t="str">
        <f>IF(AND(初始录入!$M$12="试卷",$A113&lt;&gt;"",K$6&lt;&gt;""),成绩录入!BI117,"")</f>
        <v/>
      </c>
      <c r="L113" s="80" t="str">
        <f>IF(AND(初始录入!$M$12="试卷",$A113&lt;&gt;"",L$6&lt;&gt;""),成绩录入!BJ117,"")</f>
        <v/>
      </c>
      <c r="M113" s="80" t="str">
        <f>IF(AND(初始录入!$M$12="试卷",$A113&lt;&gt;"",M$6&lt;&gt;""),成绩录入!BK117,"")</f>
        <v/>
      </c>
      <c r="N113" s="80" t="str">
        <f>IF(AND(初始录入!$M$12="试卷",$A113&lt;&gt;"",N$6&lt;&gt;""),成绩录入!BL117,"")</f>
        <v/>
      </c>
      <c r="O113" s="80" t="str">
        <f>IF(AND(初始录入!$M$12="试卷",$A113&lt;&gt;"",O$6&lt;&gt;""),成绩录入!BM117,"")</f>
        <v/>
      </c>
      <c r="P113" s="80" t="str">
        <f>IF(AND(初始录入!$M$12="试卷",$A113&lt;&gt;"",P$6&lt;&gt;""),成绩录入!BN117,"")</f>
        <v/>
      </c>
      <c r="Q113" s="80" t="str">
        <f>IF(AND(初始录入!$M$12="试卷",$A113&lt;&gt;"",Q$6&lt;&gt;""),成绩录入!BO117,"")</f>
        <v/>
      </c>
      <c r="R113" s="80" t="str">
        <f>IF(AND(初始录入!$M$12="试卷",$A113&lt;&gt;"",R$6&lt;&gt;""),成绩录入!BP117,"")</f>
        <v/>
      </c>
      <c r="S113" s="80" t="str">
        <f>IF(AND(初始录入!$M$12="试卷",$A113&lt;&gt;"",S$6&lt;&gt;""),成绩录入!BQ117,"")</f>
        <v/>
      </c>
      <c r="T113" s="80" t="str">
        <f>IF(AND(初始录入!$M$12="试卷",$A113&lt;&gt;"",T$6&lt;&gt;""),成绩录入!BR117,"")</f>
        <v/>
      </c>
      <c r="U113" s="80" t="str">
        <f>IF(AND(初始录入!$M$12="试卷",$A113&lt;&gt;"",U$6&lt;&gt;""),成绩录入!BS117,"")</f>
        <v/>
      </c>
      <c r="V113" s="80" t="str">
        <f>IF(AND(初始录入!$M$12="试卷",$A113&lt;&gt;"",V$6&lt;&gt;""),成绩录入!BT117,"")</f>
        <v/>
      </c>
      <c r="W113" s="80" t="str">
        <f>IF(AND(初始录入!$M$12="试卷",$A113&lt;&gt;"",W$6&lt;&gt;""),成绩录入!BU117,"")</f>
        <v/>
      </c>
      <c r="X113" s="80" t="str">
        <f>IF(AND(初始录入!$M$12="试卷",$A113&lt;&gt;"",X$6&lt;&gt;""),成绩录入!BV117,"")</f>
        <v/>
      </c>
      <c r="Y113" s="80" t="str">
        <f>IF(AND(初始录入!$M$12="试卷",$A113&lt;&gt;"",Y$6&lt;&gt;""),成绩录入!BW117,"")</f>
        <v/>
      </c>
      <c r="Z113" s="80" t="str">
        <f>IF(AND(初始录入!$M$12="试卷",$A113&lt;&gt;"",Z$6&lt;&gt;""),成绩录入!BX117,"")</f>
        <v/>
      </c>
      <c r="AA113" s="80" t="str">
        <f>IF(AND(初始录入!$M$12="试卷",$A113&lt;&gt;"",AA$6&lt;&gt;""),成绩录入!BY117,"")</f>
        <v/>
      </c>
      <c r="AB113" s="80" t="str">
        <f>IF(AND(初始录入!$M$12="试卷",$A113&lt;&gt;"",AB$6&lt;&gt;""),成绩录入!BZ117,"")</f>
        <v/>
      </c>
      <c r="AC113" s="80" t="str">
        <f>IF(AND(初始录入!$M$12="试卷",$A113&lt;&gt;"",AC$6&lt;&gt;""),成绩录入!CA117,"")</f>
        <v/>
      </c>
      <c r="AD113" s="80" t="str">
        <f>IF(AND(初始录入!$M$12="试卷",$A113&lt;&gt;"",AD$6&lt;&gt;""),成绩录入!CB117,"")</f>
        <v/>
      </c>
    </row>
    <row r="114" ht="24.95" customHeight="1" spans="1:30">
      <c r="A114" s="80" t="str">
        <f>IF(初始录入!$M$12="试卷",初始录入!A120,"")</f>
        <v/>
      </c>
      <c r="B114" s="80" t="str">
        <f>IF(AND(初始录入!$M$12="试卷",$A114&lt;&gt;""),初始录入!B120,"")</f>
        <v/>
      </c>
      <c r="C114" s="80" t="str">
        <f>IF(AND(初始录入!$M$12="试卷",$A114&lt;&gt;""),初始录入!C120,"")</f>
        <v/>
      </c>
      <c r="D114" s="80" t="str">
        <f t="shared" si="2"/>
        <v/>
      </c>
      <c r="E114" s="80" t="str">
        <f>IF(AND(初始录入!$M$12="试卷",$A114&lt;&gt;"",E$6&lt;&gt;""),成绩录入!BC118,"")</f>
        <v/>
      </c>
      <c r="F114" s="80" t="str">
        <f>IF(AND(初始录入!$M$12="试卷",$A114&lt;&gt;"",F$6&lt;&gt;""),成绩录入!BD118,"")</f>
        <v/>
      </c>
      <c r="G114" s="80" t="str">
        <f>IF(AND(初始录入!$M$12="试卷",$A114&lt;&gt;"",G$6&lt;&gt;""),成绩录入!BE118,"")</f>
        <v/>
      </c>
      <c r="H114" s="80" t="str">
        <f>IF(AND(初始录入!$M$12="试卷",$A114&lt;&gt;"",H$6&lt;&gt;""),成绩录入!BF118,"")</f>
        <v/>
      </c>
      <c r="I114" s="80" t="str">
        <f>IF(AND(初始录入!$M$12="试卷",$A114&lt;&gt;"",I$6&lt;&gt;""),成绩录入!BG118,"")</f>
        <v/>
      </c>
      <c r="J114" s="80" t="str">
        <f>IF(AND(初始录入!$M$12="试卷",$A114&lt;&gt;"",J$6&lt;&gt;""),成绩录入!BH118,"")</f>
        <v/>
      </c>
      <c r="K114" s="80" t="str">
        <f>IF(AND(初始录入!$M$12="试卷",$A114&lt;&gt;"",K$6&lt;&gt;""),成绩录入!BI118,"")</f>
        <v/>
      </c>
      <c r="L114" s="80" t="str">
        <f>IF(AND(初始录入!$M$12="试卷",$A114&lt;&gt;"",L$6&lt;&gt;""),成绩录入!BJ118,"")</f>
        <v/>
      </c>
      <c r="M114" s="80" t="str">
        <f>IF(AND(初始录入!$M$12="试卷",$A114&lt;&gt;"",M$6&lt;&gt;""),成绩录入!BK118,"")</f>
        <v/>
      </c>
      <c r="N114" s="80" t="str">
        <f>IF(AND(初始录入!$M$12="试卷",$A114&lt;&gt;"",N$6&lt;&gt;""),成绩录入!BL118,"")</f>
        <v/>
      </c>
      <c r="O114" s="80" t="str">
        <f>IF(AND(初始录入!$M$12="试卷",$A114&lt;&gt;"",O$6&lt;&gt;""),成绩录入!BM118,"")</f>
        <v/>
      </c>
      <c r="P114" s="80" t="str">
        <f>IF(AND(初始录入!$M$12="试卷",$A114&lt;&gt;"",P$6&lt;&gt;""),成绩录入!BN118,"")</f>
        <v/>
      </c>
      <c r="Q114" s="80" t="str">
        <f>IF(AND(初始录入!$M$12="试卷",$A114&lt;&gt;"",Q$6&lt;&gt;""),成绩录入!BO118,"")</f>
        <v/>
      </c>
      <c r="R114" s="80" t="str">
        <f>IF(AND(初始录入!$M$12="试卷",$A114&lt;&gt;"",R$6&lt;&gt;""),成绩录入!BP118,"")</f>
        <v/>
      </c>
      <c r="S114" s="80" t="str">
        <f>IF(AND(初始录入!$M$12="试卷",$A114&lt;&gt;"",S$6&lt;&gt;""),成绩录入!BQ118,"")</f>
        <v/>
      </c>
      <c r="T114" s="80" t="str">
        <f>IF(AND(初始录入!$M$12="试卷",$A114&lt;&gt;"",T$6&lt;&gt;""),成绩录入!BR118,"")</f>
        <v/>
      </c>
      <c r="U114" s="80" t="str">
        <f>IF(AND(初始录入!$M$12="试卷",$A114&lt;&gt;"",U$6&lt;&gt;""),成绩录入!BS118,"")</f>
        <v/>
      </c>
      <c r="V114" s="80" t="str">
        <f>IF(AND(初始录入!$M$12="试卷",$A114&lt;&gt;"",V$6&lt;&gt;""),成绩录入!BT118,"")</f>
        <v/>
      </c>
      <c r="W114" s="80" t="str">
        <f>IF(AND(初始录入!$M$12="试卷",$A114&lt;&gt;"",W$6&lt;&gt;""),成绩录入!BU118,"")</f>
        <v/>
      </c>
      <c r="X114" s="80" t="str">
        <f>IF(AND(初始录入!$M$12="试卷",$A114&lt;&gt;"",X$6&lt;&gt;""),成绩录入!BV118,"")</f>
        <v/>
      </c>
      <c r="Y114" s="80" t="str">
        <f>IF(AND(初始录入!$M$12="试卷",$A114&lt;&gt;"",Y$6&lt;&gt;""),成绩录入!BW118,"")</f>
        <v/>
      </c>
      <c r="Z114" s="80" t="str">
        <f>IF(AND(初始录入!$M$12="试卷",$A114&lt;&gt;"",Z$6&lt;&gt;""),成绩录入!BX118,"")</f>
        <v/>
      </c>
      <c r="AA114" s="80" t="str">
        <f>IF(AND(初始录入!$M$12="试卷",$A114&lt;&gt;"",AA$6&lt;&gt;""),成绩录入!BY118,"")</f>
        <v/>
      </c>
      <c r="AB114" s="80" t="str">
        <f>IF(AND(初始录入!$M$12="试卷",$A114&lt;&gt;"",AB$6&lt;&gt;""),成绩录入!BZ118,"")</f>
        <v/>
      </c>
      <c r="AC114" s="80" t="str">
        <f>IF(AND(初始录入!$M$12="试卷",$A114&lt;&gt;"",AC$6&lt;&gt;""),成绩录入!CA118,"")</f>
        <v/>
      </c>
      <c r="AD114" s="80" t="str">
        <f>IF(AND(初始录入!$M$12="试卷",$A114&lt;&gt;"",AD$6&lt;&gt;""),成绩录入!CB118,"")</f>
        <v/>
      </c>
    </row>
    <row r="115" ht="24.95" customHeight="1" spans="1:30">
      <c r="A115" s="80" t="str">
        <f>IF(初始录入!$M$12="试卷",初始录入!A121,"")</f>
        <v/>
      </c>
      <c r="B115" s="80" t="str">
        <f>IF(AND(初始录入!$M$12="试卷",$A115&lt;&gt;""),初始录入!B121,"")</f>
        <v/>
      </c>
      <c r="C115" s="80" t="str">
        <f>IF(AND(初始录入!$M$12="试卷",$A115&lt;&gt;""),初始录入!C121,"")</f>
        <v/>
      </c>
      <c r="D115" s="80" t="str">
        <f t="shared" si="2"/>
        <v/>
      </c>
      <c r="E115" s="80" t="str">
        <f>IF(AND(初始录入!$M$12="试卷",$A115&lt;&gt;"",E$6&lt;&gt;""),成绩录入!BC119,"")</f>
        <v/>
      </c>
      <c r="F115" s="80" t="str">
        <f>IF(AND(初始录入!$M$12="试卷",$A115&lt;&gt;"",F$6&lt;&gt;""),成绩录入!BD119,"")</f>
        <v/>
      </c>
      <c r="G115" s="80" t="str">
        <f>IF(AND(初始录入!$M$12="试卷",$A115&lt;&gt;"",G$6&lt;&gt;""),成绩录入!BE119,"")</f>
        <v/>
      </c>
      <c r="H115" s="80" t="str">
        <f>IF(AND(初始录入!$M$12="试卷",$A115&lt;&gt;"",H$6&lt;&gt;""),成绩录入!BF119,"")</f>
        <v/>
      </c>
      <c r="I115" s="80" t="str">
        <f>IF(AND(初始录入!$M$12="试卷",$A115&lt;&gt;"",I$6&lt;&gt;""),成绩录入!BG119,"")</f>
        <v/>
      </c>
      <c r="J115" s="80" t="str">
        <f>IF(AND(初始录入!$M$12="试卷",$A115&lt;&gt;"",J$6&lt;&gt;""),成绩录入!BH119,"")</f>
        <v/>
      </c>
      <c r="K115" s="80" t="str">
        <f>IF(AND(初始录入!$M$12="试卷",$A115&lt;&gt;"",K$6&lt;&gt;""),成绩录入!BI119,"")</f>
        <v/>
      </c>
      <c r="L115" s="80" t="str">
        <f>IF(AND(初始录入!$M$12="试卷",$A115&lt;&gt;"",L$6&lt;&gt;""),成绩录入!BJ119,"")</f>
        <v/>
      </c>
      <c r="M115" s="80" t="str">
        <f>IF(AND(初始录入!$M$12="试卷",$A115&lt;&gt;"",M$6&lt;&gt;""),成绩录入!BK119,"")</f>
        <v/>
      </c>
      <c r="N115" s="80" t="str">
        <f>IF(AND(初始录入!$M$12="试卷",$A115&lt;&gt;"",N$6&lt;&gt;""),成绩录入!BL119,"")</f>
        <v/>
      </c>
      <c r="O115" s="80" t="str">
        <f>IF(AND(初始录入!$M$12="试卷",$A115&lt;&gt;"",O$6&lt;&gt;""),成绩录入!BM119,"")</f>
        <v/>
      </c>
      <c r="P115" s="80" t="str">
        <f>IF(AND(初始录入!$M$12="试卷",$A115&lt;&gt;"",P$6&lt;&gt;""),成绩录入!BN119,"")</f>
        <v/>
      </c>
      <c r="Q115" s="80" t="str">
        <f>IF(AND(初始录入!$M$12="试卷",$A115&lt;&gt;"",Q$6&lt;&gt;""),成绩录入!BO119,"")</f>
        <v/>
      </c>
      <c r="R115" s="80" t="str">
        <f>IF(AND(初始录入!$M$12="试卷",$A115&lt;&gt;"",R$6&lt;&gt;""),成绩录入!BP119,"")</f>
        <v/>
      </c>
      <c r="S115" s="80" t="str">
        <f>IF(AND(初始录入!$M$12="试卷",$A115&lt;&gt;"",S$6&lt;&gt;""),成绩录入!BQ119,"")</f>
        <v/>
      </c>
      <c r="T115" s="80" t="str">
        <f>IF(AND(初始录入!$M$12="试卷",$A115&lt;&gt;"",T$6&lt;&gt;""),成绩录入!BR119,"")</f>
        <v/>
      </c>
      <c r="U115" s="80" t="str">
        <f>IF(AND(初始录入!$M$12="试卷",$A115&lt;&gt;"",U$6&lt;&gt;""),成绩录入!BS119,"")</f>
        <v/>
      </c>
      <c r="V115" s="80" t="str">
        <f>IF(AND(初始录入!$M$12="试卷",$A115&lt;&gt;"",V$6&lt;&gt;""),成绩录入!BT119,"")</f>
        <v/>
      </c>
      <c r="W115" s="80" t="str">
        <f>IF(AND(初始录入!$M$12="试卷",$A115&lt;&gt;"",W$6&lt;&gt;""),成绩录入!BU119,"")</f>
        <v/>
      </c>
      <c r="X115" s="80" t="str">
        <f>IF(AND(初始录入!$M$12="试卷",$A115&lt;&gt;"",X$6&lt;&gt;""),成绩录入!BV119,"")</f>
        <v/>
      </c>
      <c r="Y115" s="80" t="str">
        <f>IF(AND(初始录入!$M$12="试卷",$A115&lt;&gt;"",Y$6&lt;&gt;""),成绩录入!BW119,"")</f>
        <v/>
      </c>
      <c r="Z115" s="80" t="str">
        <f>IF(AND(初始录入!$M$12="试卷",$A115&lt;&gt;"",Z$6&lt;&gt;""),成绩录入!BX119,"")</f>
        <v/>
      </c>
      <c r="AA115" s="80" t="str">
        <f>IF(AND(初始录入!$M$12="试卷",$A115&lt;&gt;"",AA$6&lt;&gt;""),成绩录入!BY119,"")</f>
        <v/>
      </c>
      <c r="AB115" s="80" t="str">
        <f>IF(AND(初始录入!$M$12="试卷",$A115&lt;&gt;"",AB$6&lt;&gt;""),成绩录入!BZ119,"")</f>
        <v/>
      </c>
      <c r="AC115" s="80" t="str">
        <f>IF(AND(初始录入!$M$12="试卷",$A115&lt;&gt;"",AC$6&lt;&gt;""),成绩录入!CA119,"")</f>
        <v/>
      </c>
      <c r="AD115" s="80" t="str">
        <f>IF(AND(初始录入!$M$12="试卷",$A115&lt;&gt;"",AD$6&lt;&gt;""),成绩录入!CB119,"")</f>
        <v/>
      </c>
    </row>
    <row r="116" ht="24.95" customHeight="1" spans="1:30">
      <c r="A116" s="80" t="str">
        <f>IF(初始录入!$M$12="试卷",初始录入!A122,"")</f>
        <v/>
      </c>
      <c r="B116" s="80" t="str">
        <f>IF(AND(初始录入!$M$12="试卷",$A116&lt;&gt;""),初始录入!B122,"")</f>
        <v/>
      </c>
      <c r="C116" s="80" t="str">
        <f>IF(AND(初始录入!$M$12="试卷",$A116&lt;&gt;""),初始录入!C122,"")</f>
        <v/>
      </c>
      <c r="D116" s="80" t="str">
        <f t="shared" si="2"/>
        <v/>
      </c>
      <c r="E116" s="80" t="str">
        <f>IF(AND(初始录入!$M$12="试卷",$A116&lt;&gt;"",E$6&lt;&gt;""),成绩录入!BC120,"")</f>
        <v/>
      </c>
      <c r="F116" s="80" t="str">
        <f>IF(AND(初始录入!$M$12="试卷",$A116&lt;&gt;"",F$6&lt;&gt;""),成绩录入!BD120,"")</f>
        <v/>
      </c>
      <c r="G116" s="80" t="str">
        <f>IF(AND(初始录入!$M$12="试卷",$A116&lt;&gt;"",G$6&lt;&gt;""),成绩录入!BE120,"")</f>
        <v/>
      </c>
      <c r="H116" s="80" t="str">
        <f>IF(AND(初始录入!$M$12="试卷",$A116&lt;&gt;"",H$6&lt;&gt;""),成绩录入!BF120,"")</f>
        <v/>
      </c>
      <c r="I116" s="80" t="str">
        <f>IF(AND(初始录入!$M$12="试卷",$A116&lt;&gt;"",I$6&lt;&gt;""),成绩录入!BG120,"")</f>
        <v/>
      </c>
      <c r="J116" s="80" t="str">
        <f>IF(AND(初始录入!$M$12="试卷",$A116&lt;&gt;"",J$6&lt;&gt;""),成绩录入!BH120,"")</f>
        <v/>
      </c>
      <c r="K116" s="80" t="str">
        <f>IF(AND(初始录入!$M$12="试卷",$A116&lt;&gt;"",K$6&lt;&gt;""),成绩录入!BI120,"")</f>
        <v/>
      </c>
      <c r="L116" s="80" t="str">
        <f>IF(AND(初始录入!$M$12="试卷",$A116&lt;&gt;"",L$6&lt;&gt;""),成绩录入!BJ120,"")</f>
        <v/>
      </c>
      <c r="M116" s="80" t="str">
        <f>IF(AND(初始录入!$M$12="试卷",$A116&lt;&gt;"",M$6&lt;&gt;""),成绩录入!BK120,"")</f>
        <v/>
      </c>
      <c r="N116" s="80" t="str">
        <f>IF(AND(初始录入!$M$12="试卷",$A116&lt;&gt;"",N$6&lt;&gt;""),成绩录入!BL120,"")</f>
        <v/>
      </c>
      <c r="O116" s="80" t="str">
        <f>IF(AND(初始录入!$M$12="试卷",$A116&lt;&gt;"",O$6&lt;&gt;""),成绩录入!BM120,"")</f>
        <v/>
      </c>
      <c r="P116" s="80" t="str">
        <f>IF(AND(初始录入!$M$12="试卷",$A116&lt;&gt;"",P$6&lt;&gt;""),成绩录入!BN120,"")</f>
        <v/>
      </c>
      <c r="Q116" s="80" t="str">
        <f>IF(AND(初始录入!$M$12="试卷",$A116&lt;&gt;"",Q$6&lt;&gt;""),成绩录入!BO120,"")</f>
        <v/>
      </c>
      <c r="R116" s="80" t="str">
        <f>IF(AND(初始录入!$M$12="试卷",$A116&lt;&gt;"",R$6&lt;&gt;""),成绩录入!BP120,"")</f>
        <v/>
      </c>
      <c r="S116" s="80" t="str">
        <f>IF(AND(初始录入!$M$12="试卷",$A116&lt;&gt;"",S$6&lt;&gt;""),成绩录入!BQ120,"")</f>
        <v/>
      </c>
      <c r="T116" s="80" t="str">
        <f>IF(AND(初始录入!$M$12="试卷",$A116&lt;&gt;"",T$6&lt;&gt;""),成绩录入!BR120,"")</f>
        <v/>
      </c>
      <c r="U116" s="80" t="str">
        <f>IF(AND(初始录入!$M$12="试卷",$A116&lt;&gt;"",U$6&lt;&gt;""),成绩录入!BS120,"")</f>
        <v/>
      </c>
      <c r="V116" s="80" t="str">
        <f>IF(AND(初始录入!$M$12="试卷",$A116&lt;&gt;"",V$6&lt;&gt;""),成绩录入!BT120,"")</f>
        <v/>
      </c>
      <c r="W116" s="80" t="str">
        <f>IF(AND(初始录入!$M$12="试卷",$A116&lt;&gt;"",W$6&lt;&gt;""),成绩录入!BU120,"")</f>
        <v/>
      </c>
      <c r="X116" s="80" t="str">
        <f>IF(AND(初始录入!$M$12="试卷",$A116&lt;&gt;"",X$6&lt;&gt;""),成绩录入!BV120,"")</f>
        <v/>
      </c>
      <c r="Y116" s="80" t="str">
        <f>IF(AND(初始录入!$M$12="试卷",$A116&lt;&gt;"",Y$6&lt;&gt;""),成绩录入!BW120,"")</f>
        <v/>
      </c>
      <c r="Z116" s="80" t="str">
        <f>IF(AND(初始录入!$M$12="试卷",$A116&lt;&gt;"",Z$6&lt;&gt;""),成绩录入!BX120,"")</f>
        <v/>
      </c>
      <c r="AA116" s="80" t="str">
        <f>IF(AND(初始录入!$M$12="试卷",$A116&lt;&gt;"",AA$6&lt;&gt;""),成绩录入!BY120,"")</f>
        <v/>
      </c>
      <c r="AB116" s="80" t="str">
        <f>IF(AND(初始录入!$M$12="试卷",$A116&lt;&gt;"",AB$6&lt;&gt;""),成绩录入!BZ120,"")</f>
        <v/>
      </c>
      <c r="AC116" s="80" t="str">
        <f>IF(AND(初始录入!$M$12="试卷",$A116&lt;&gt;"",AC$6&lt;&gt;""),成绩录入!CA120,"")</f>
        <v/>
      </c>
      <c r="AD116" s="80" t="str">
        <f>IF(AND(初始录入!$M$12="试卷",$A116&lt;&gt;"",AD$6&lt;&gt;""),成绩录入!CB120,"")</f>
        <v/>
      </c>
    </row>
    <row r="117" ht="24.95" customHeight="1" spans="1:30">
      <c r="A117" s="80" t="str">
        <f>IF(初始录入!$M$12="试卷",初始录入!A123,"")</f>
        <v/>
      </c>
      <c r="B117" s="80" t="str">
        <f>IF(AND(初始录入!$M$12="试卷",$A117&lt;&gt;""),初始录入!B123,"")</f>
        <v/>
      </c>
      <c r="C117" s="80" t="str">
        <f>IF(AND(初始录入!$M$12="试卷",$A117&lt;&gt;""),初始录入!C123,"")</f>
        <v/>
      </c>
      <c r="D117" s="80" t="str">
        <f t="shared" si="2"/>
        <v/>
      </c>
      <c r="E117" s="80" t="str">
        <f>IF(AND(初始录入!$M$12="试卷",$A117&lt;&gt;"",E$6&lt;&gt;""),成绩录入!BC121,"")</f>
        <v/>
      </c>
      <c r="F117" s="80" t="str">
        <f>IF(AND(初始录入!$M$12="试卷",$A117&lt;&gt;"",F$6&lt;&gt;""),成绩录入!BD121,"")</f>
        <v/>
      </c>
      <c r="G117" s="80" t="str">
        <f>IF(AND(初始录入!$M$12="试卷",$A117&lt;&gt;"",G$6&lt;&gt;""),成绩录入!BE121,"")</f>
        <v/>
      </c>
      <c r="H117" s="80" t="str">
        <f>IF(AND(初始录入!$M$12="试卷",$A117&lt;&gt;"",H$6&lt;&gt;""),成绩录入!BF121,"")</f>
        <v/>
      </c>
      <c r="I117" s="80" t="str">
        <f>IF(AND(初始录入!$M$12="试卷",$A117&lt;&gt;"",I$6&lt;&gt;""),成绩录入!BG121,"")</f>
        <v/>
      </c>
      <c r="J117" s="80" t="str">
        <f>IF(AND(初始录入!$M$12="试卷",$A117&lt;&gt;"",J$6&lt;&gt;""),成绩录入!BH121,"")</f>
        <v/>
      </c>
      <c r="K117" s="80" t="str">
        <f>IF(AND(初始录入!$M$12="试卷",$A117&lt;&gt;"",K$6&lt;&gt;""),成绩录入!BI121,"")</f>
        <v/>
      </c>
      <c r="L117" s="80" t="str">
        <f>IF(AND(初始录入!$M$12="试卷",$A117&lt;&gt;"",L$6&lt;&gt;""),成绩录入!BJ121,"")</f>
        <v/>
      </c>
      <c r="M117" s="80" t="str">
        <f>IF(AND(初始录入!$M$12="试卷",$A117&lt;&gt;"",M$6&lt;&gt;""),成绩录入!BK121,"")</f>
        <v/>
      </c>
      <c r="N117" s="80" t="str">
        <f>IF(AND(初始录入!$M$12="试卷",$A117&lt;&gt;"",N$6&lt;&gt;""),成绩录入!BL121,"")</f>
        <v/>
      </c>
      <c r="O117" s="80" t="str">
        <f>IF(AND(初始录入!$M$12="试卷",$A117&lt;&gt;"",O$6&lt;&gt;""),成绩录入!BM121,"")</f>
        <v/>
      </c>
      <c r="P117" s="80" t="str">
        <f>IF(AND(初始录入!$M$12="试卷",$A117&lt;&gt;"",P$6&lt;&gt;""),成绩录入!BN121,"")</f>
        <v/>
      </c>
      <c r="Q117" s="80" t="str">
        <f>IF(AND(初始录入!$M$12="试卷",$A117&lt;&gt;"",Q$6&lt;&gt;""),成绩录入!BO121,"")</f>
        <v/>
      </c>
      <c r="R117" s="80" t="str">
        <f>IF(AND(初始录入!$M$12="试卷",$A117&lt;&gt;"",R$6&lt;&gt;""),成绩录入!BP121,"")</f>
        <v/>
      </c>
      <c r="S117" s="80" t="str">
        <f>IF(AND(初始录入!$M$12="试卷",$A117&lt;&gt;"",S$6&lt;&gt;""),成绩录入!BQ121,"")</f>
        <v/>
      </c>
      <c r="T117" s="80" t="str">
        <f>IF(AND(初始录入!$M$12="试卷",$A117&lt;&gt;"",T$6&lt;&gt;""),成绩录入!BR121,"")</f>
        <v/>
      </c>
      <c r="U117" s="80" t="str">
        <f>IF(AND(初始录入!$M$12="试卷",$A117&lt;&gt;"",U$6&lt;&gt;""),成绩录入!BS121,"")</f>
        <v/>
      </c>
      <c r="V117" s="80" t="str">
        <f>IF(AND(初始录入!$M$12="试卷",$A117&lt;&gt;"",V$6&lt;&gt;""),成绩录入!BT121,"")</f>
        <v/>
      </c>
      <c r="W117" s="80" t="str">
        <f>IF(AND(初始录入!$M$12="试卷",$A117&lt;&gt;"",W$6&lt;&gt;""),成绩录入!BU121,"")</f>
        <v/>
      </c>
      <c r="X117" s="80" t="str">
        <f>IF(AND(初始录入!$M$12="试卷",$A117&lt;&gt;"",X$6&lt;&gt;""),成绩录入!BV121,"")</f>
        <v/>
      </c>
      <c r="Y117" s="80" t="str">
        <f>IF(AND(初始录入!$M$12="试卷",$A117&lt;&gt;"",Y$6&lt;&gt;""),成绩录入!BW121,"")</f>
        <v/>
      </c>
      <c r="Z117" s="80" t="str">
        <f>IF(AND(初始录入!$M$12="试卷",$A117&lt;&gt;"",Z$6&lt;&gt;""),成绩录入!BX121,"")</f>
        <v/>
      </c>
      <c r="AA117" s="80" t="str">
        <f>IF(AND(初始录入!$M$12="试卷",$A117&lt;&gt;"",AA$6&lt;&gt;""),成绩录入!BY121,"")</f>
        <v/>
      </c>
      <c r="AB117" s="80" t="str">
        <f>IF(AND(初始录入!$M$12="试卷",$A117&lt;&gt;"",AB$6&lt;&gt;""),成绩录入!BZ121,"")</f>
        <v/>
      </c>
      <c r="AC117" s="80" t="str">
        <f>IF(AND(初始录入!$M$12="试卷",$A117&lt;&gt;"",AC$6&lt;&gt;""),成绩录入!CA121,"")</f>
        <v/>
      </c>
      <c r="AD117" s="80" t="str">
        <f>IF(AND(初始录入!$M$12="试卷",$A117&lt;&gt;"",AD$6&lt;&gt;""),成绩录入!CB121,"")</f>
        <v/>
      </c>
    </row>
    <row r="118" ht="24.95" customHeight="1" spans="1:30">
      <c r="A118" s="80" t="str">
        <f>IF(初始录入!$M$12="试卷",初始录入!A124,"")</f>
        <v/>
      </c>
      <c r="B118" s="80" t="str">
        <f>IF(AND(初始录入!$M$12="试卷",$A118&lt;&gt;""),初始录入!B124,"")</f>
        <v/>
      </c>
      <c r="C118" s="80" t="str">
        <f>IF(AND(初始录入!$M$12="试卷",$A118&lt;&gt;""),初始录入!C124,"")</f>
        <v/>
      </c>
      <c r="D118" s="80" t="str">
        <f t="shared" si="2"/>
        <v/>
      </c>
      <c r="E118" s="80" t="str">
        <f>IF(AND(初始录入!$M$12="试卷",$A118&lt;&gt;"",E$6&lt;&gt;""),成绩录入!BC122,"")</f>
        <v/>
      </c>
      <c r="F118" s="80" t="str">
        <f>IF(AND(初始录入!$M$12="试卷",$A118&lt;&gt;"",F$6&lt;&gt;""),成绩录入!BD122,"")</f>
        <v/>
      </c>
      <c r="G118" s="80" t="str">
        <f>IF(AND(初始录入!$M$12="试卷",$A118&lt;&gt;"",G$6&lt;&gt;""),成绩录入!BE122,"")</f>
        <v/>
      </c>
      <c r="H118" s="80" t="str">
        <f>IF(AND(初始录入!$M$12="试卷",$A118&lt;&gt;"",H$6&lt;&gt;""),成绩录入!BF122,"")</f>
        <v/>
      </c>
      <c r="I118" s="80" t="str">
        <f>IF(AND(初始录入!$M$12="试卷",$A118&lt;&gt;"",I$6&lt;&gt;""),成绩录入!BG122,"")</f>
        <v/>
      </c>
      <c r="J118" s="80" t="str">
        <f>IF(AND(初始录入!$M$12="试卷",$A118&lt;&gt;"",J$6&lt;&gt;""),成绩录入!BH122,"")</f>
        <v/>
      </c>
      <c r="K118" s="80" t="str">
        <f>IF(AND(初始录入!$M$12="试卷",$A118&lt;&gt;"",K$6&lt;&gt;""),成绩录入!BI122,"")</f>
        <v/>
      </c>
      <c r="L118" s="80" t="str">
        <f>IF(AND(初始录入!$M$12="试卷",$A118&lt;&gt;"",L$6&lt;&gt;""),成绩录入!BJ122,"")</f>
        <v/>
      </c>
      <c r="M118" s="80" t="str">
        <f>IF(AND(初始录入!$M$12="试卷",$A118&lt;&gt;"",M$6&lt;&gt;""),成绩录入!BK122,"")</f>
        <v/>
      </c>
      <c r="N118" s="80" t="str">
        <f>IF(AND(初始录入!$M$12="试卷",$A118&lt;&gt;"",N$6&lt;&gt;""),成绩录入!BL122,"")</f>
        <v/>
      </c>
      <c r="O118" s="80" t="str">
        <f>IF(AND(初始录入!$M$12="试卷",$A118&lt;&gt;"",O$6&lt;&gt;""),成绩录入!BM122,"")</f>
        <v/>
      </c>
      <c r="P118" s="80" t="str">
        <f>IF(AND(初始录入!$M$12="试卷",$A118&lt;&gt;"",P$6&lt;&gt;""),成绩录入!BN122,"")</f>
        <v/>
      </c>
      <c r="Q118" s="80" t="str">
        <f>IF(AND(初始录入!$M$12="试卷",$A118&lt;&gt;"",Q$6&lt;&gt;""),成绩录入!BO122,"")</f>
        <v/>
      </c>
      <c r="R118" s="80" t="str">
        <f>IF(AND(初始录入!$M$12="试卷",$A118&lt;&gt;"",R$6&lt;&gt;""),成绩录入!BP122,"")</f>
        <v/>
      </c>
      <c r="S118" s="80" t="str">
        <f>IF(AND(初始录入!$M$12="试卷",$A118&lt;&gt;"",S$6&lt;&gt;""),成绩录入!BQ122,"")</f>
        <v/>
      </c>
      <c r="T118" s="80" t="str">
        <f>IF(AND(初始录入!$M$12="试卷",$A118&lt;&gt;"",T$6&lt;&gt;""),成绩录入!BR122,"")</f>
        <v/>
      </c>
      <c r="U118" s="80" t="str">
        <f>IF(AND(初始录入!$M$12="试卷",$A118&lt;&gt;"",U$6&lt;&gt;""),成绩录入!BS122,"")</f>
        <v/>
      </c>
      <c r="V118" s="80" t="str">
        <f>IF(AND(初始录入!$M$12="试卷",$A118&lt;&gt;"",V$6&lt;&gt;""),成绩录入!BT122,"")</f>
        <v/>
      </c>
      <c r="W118" s="80" t="str">
        <f>IF(AND(初始录入!$M$12="试卷",$A118&lt;&gt;"",W$6&lt;&gt;""),成绩录入!BU122,"")</f>
        <v/>
      </c>
      <c r="X118" s="80" t="str">
        <f>IF(AND(初始录入!$M$12="试卷",$A118&lt;&gt;"",X$6&lt;&gt;""),成绩录入!BV122,"")</f>
        <v/>
      </c>
      <c r="Y118" s="80" t="str">
        <f>IF(AND(初始录入!$M$12="试卷",$A118&lt;&gt;"",Y$6&lt;&gt;""),成绩录入!BW122,"")</f>
        <v/>
      </c>
      <c r="Z118" s="80" t="str">
        <f>IF(AND(初始录入!$M$12="试卷",$A118&lt;&gt;"",Z$6&lt;&gt;""),成绩录入!BX122,"")</f>
        <v/>
      </c>
      <c r="AA118" s="80" t="str">
        <f>IF(AND(初始录入!$M$12="试卷",$A118&lt;&gt;"",AA$6&lt;&gt;""),成绩录入!BY122,"")</f>
        <v/>
      </c>
      <c r="AB118" s="80" t="str">
        <f>IF(AND(初始录入!$M$12="试卷",$A118&lt;&gt;"",AB$6&lt;&gt;""),成绩录入!BZ122,"")</f>
        <v/>
      </c>
      <c r="AC118" s="80" t="str">
        <f>IF(AND(初始录入!$M$12="试卷",$A118&lt;&gt;"",AC$6&lt;&gt;""),成绩录入!CA122,"")</f>
        <v/>
      </c>
      <c r="AD118" s="80" t="str">
        <f>IF(AND(初始录入!$M$12="试卷",$A118&lt;&gt;"",AD$6&lt;&gt;""),成绩录入!CB122,"")</f>
        <v/>
      </c>
    </row>
    <row r="119" ht="24.95" customHeight="1" spans="1:30">
      <c r="A119" s="80" t="str">
        <f>IF(初始录入!$M$12="试卷",初始录入!A125,"")</f>
        <v/>
      </c>
      <c r="B119" s="80" t="str">
        <f>IF(AND(初始录入!$M$12="试卷",$A119&lt;&gt;""),初始录入!B125,"")</f>
        <v/>
      </c>
      <c r="C119" s="80" t="str">
        <f>IF(AND(初始录入!$M$12="试卷",$A119&lt;&gt;""),初始录入!C125,"")</f>
        <v/>
      </c>
      <c r="D119" s="80" t="str">
        <f t="shared" si="2"/>
        <v/>
      </c>
      <c r="E119" s="80" t="str">
        <f>IF(AND(初始录入!$M$12="试卷",$A119&lt;&gt;"",E$6&lt;&gt;""),成绩录入!BC123,"")</f>
        <v/>
      </c>
      <c r="F119" s="80" t="str">
        <f>IF(AND(初始录入!$M$12="试卷",$A119&lt;&gt;"",F$6&lt;&gt;""),成绩录入!BD123,"")</f>
        <v/>
      </c>
      <c r="G119" s="80" t="str">
        <f>IF(AND(初始录入!$M$12="试卷",$A119&lt;&gt;"",G$6&lt;&gt;""),成绩录入!BE123,"")</f>
        <v/>
      </c>
      <c r="H119" s="80" t="str">
        <f>IF(AND(初始录入!$M$12="试卷",$A119&lt;&gt;"",H$6&lt;&gt;""),成绩录入!BF123,"")</f>
        <v/>
      </c>
      <c r="I119" s="80" t="str">
        <f>IF(AND(初始录入!$M$12="试卷",$A119&lt;&gt;"",I$6&lt;&gt;""),成绩录入!BG123,"")</f>
        <v/>
      </c>
      <c r="J119" s="80" t="str">
        <f>IF(AND(初始录入!$M$12="试卷",$A119&lt;&gt;"",J$6&lt;&gt;""),成绩录入!BH123,"")</f>
        <v/>
      </c>
      <c r="K119" s="80" t="str">
        <f>IF(AND(初始录入!$M$12="试卷",$A119&lt;&gt;"",K$6&lt;&gt;""),成绩录入!BI123,"")</f>
        <v/>
      </c>
      <c r="L119" s="80" t="str">
        <f>IF(AND(初始录入!$M$12="试卷",$A119&lt;&gt;"",L$6&lt;&gt;""),成绩录入!BJ123,"")</f>
        <v/>
      </c>
      <c r="M119" s="80" t="str">
        <f>IF(AND(初始录入!$M$12="试卷",$A119&lt;&gt;"",M$6&lt;&gt;""),成绩录入!BK123,"")</f>
        <v/>
      </c>
      <c r="N119" s="80" t="str">
        <f>IF(AND(初始录入!$M$12="试卷",$A119&lt;&gt;"",N$6&lt;&gt;""),成绩录入!BL123,"")</f>
        <v/>
      </c>
      <c r="O119" s="80" t="str">
        <f>IF(AND(初始录入!$M$12="试卷",$A119&lt;&gt;"",O$6&lt;&gt;""),成绩录入!BM123,"")</f>
        <v/>
      </c>
      <c r="P119" s="80" t="str">
        <f>IF(AND(初始录入!$M$12="试卷",$A119&lt;&gt;"",P$6&lt;&gt;""),成绩录入!BN123,"")</f>
        <v/>
      </c>
      <c r="Q119" s="80" t="str">
        <f>IF(AND(初始录入!$M$12="试卷",$A119&lt;&gt;"",Q$6&lt;&gt;""),成绩录入!BO123,"")</f>
        <v/>
      </c>
      <c r="R119" s="80" t="str">
        <f>IF(AND(初始录入!$M$12="试卷",$A119&lt;&gt;"",R$6&lt;&gt;""),成绩录入!BP123,"")</f>
        <v/>
      </c>
      <c r="S119" s="80" t="str">
        <f>IF(AND(初始录入!$M$12="试卷",$A119&lt;&gt;"",S$6&lt;&gt;""),成绩录入!BQ123,"")</f>
        <v/>
      </c>
      <c r="T119" s="80" t="str">
        <f>IF(AND(初始录入!$M$12="试卷",$A119&lt;&gt;"",T$6&lt;&gt;""),成绩录入!BR123,"")</f>
        <v/>
      </c>
      <c r="U119" s="80" t="str">
        <f>IF(AND(初始录入!$M$12="试卷",$A119&lt;&gt;"",U$6&lt;&gt;""),成绩录入!BS123,"")</f>
        <v/>
      </c>
      <c r="V119" s="80" t="str">
        <f>IF(AND(初始录入!$M$12="试卷",$A119&lt;&gt;"",V$6&lt;&gt;""),成绩录入!BT123,"")</f>
        <v/>
      </c>
      <c r="W119" s="80" t="str">
        <f>IF(AND(初始录入!$M$12="试卷",$A119&lt;&gt;"",W$6&lt;&gt;""),成绩录入!BU123,"")</f>
        <v/>
      </c>
      <c r="X119" s="80" t="str">
        <f>IF(AND(初始录入!$M$12="试卷",$A119&lt;&gt;"",X$6&lt;&gt;""),成绩录入!BV123,"")</f>
        <v/>
      </c>
      <c r="Y119" s="80" t="str">
        <f>IF(AND(初始录入!$M$12="试卷",$A119&lt;&gt;"",Y$6&lt;&gt;""),成绩录入!BW123,"")</f>
        <v/>
      </c>
      <c r="Z119" s="80" t="str">
        <f>IF(AND(初始录入!$M$12="试卷",$A119&lt;&gt;"",Z$6&lt;&gt;""),成绩录入!BX123,"")</f>
        <v/>
      </c>
      <c r="AA119" s="80" t="str">
        <f>IF(AND(初始录入!$M$12="试卷",$A119&lt;&gt;"",AA$6&lt;&gt;""),成绩录入!BY123,"")</f>
        <v/>
      </c>
      <c r="AB119" s="80" t="str">
        <f>IF(AND(初始录入!$M$12="试卷",$A119&lt;&gt;"",AB$6&lt;&gt;""),成绩录入!BZ123,"")</f>
        <v/>
      </c>
      <c r="AC119" s="80" t="str">
        <f>IF(AND(初始录入!$M$12="试卷",$A119&lt;&gt;"",AC$6&lt;&gt;""),成绩录入!CA123,"")</f>
        <v/>
      </c>
      <c r="AD119" s="80" t="str">
        <f>IF(AND(初始录入!$M$12="试卷",$A119&lt;&gt;"",AD$6&lt;&gt;""),成绩录入!CB123,"")</f>
        <v/>
      </c>
    </row>
    <row r="120" ht="24.95" customHeight="1" spans="1:30">
      <c r="A120" s="80" t="str">
        <f>IF(初始录入!$M$12="试卷",初始录入!A126,"")</f>
        <v/>
      </c>
      <c r="B120" s="80" t="str">
        <f>IF(AND(初始录入!$M$12="试卷",$A120&lt;&gt;""),初始录入!B126,"")</f>
        <v/>
      </c>
      <c r="C120" s="80" t="str">
        <f>IF(AND(初始录入!$M$12="试卷",$A120&lt;&gt;""),初始录入!C126,"")</f>
        <v/>
      </c>
      <c r="D120" s="80" t="str">
        <f t="shared" si="2"/>
        <v/>
      </c>
      <c r="E120" s="80" t="str">
        <f>IF(AND(初始录入!$M$12="试卷",$A120&lt;&gt;"",E$6&lt;&gt;""),成绩录入!BC124,"")</f>
        <v/>
      </c>
      <c r="F120" s="80" t="str">
        <f>IF(AND(初始录入!$M$12="试卷",$A120&lt;&gt;"",F$6&lt;&gt;""),成绩录入!BD124,"")</f>
        <v/>
      </c>
      <c r="G120" s="80" t="str">
        <f>IF(AND(初始录入!$M$12="试卷",$A120&lt;&gt;"",G$6&lt;&gt;""),成绩录入!BE124,"")</f>
        <v/>
      </c>
      <c r="H120" s="80" t="str">
        <f>IF(AND(初始录入!$M$12="试卷",$A120&lt;&gt;"",H$6&lt;&gt;""),成绩录入!BF124,"")</f>
        <v/>
      </c>
      <c r="I120" s="80" t="str">
        <f>IF(AND(初始录入!$M$12="试卷",$A120&lt;&gt;"",I$6&lt;&gt;""),成绩录入!BG124,"")</f>
        <v/>
      </c>
      <c r="J120" s="80" t="str">
        <f>IF(AND(初始录入!$M$12="试卷",$A120&lt;&gt;"",J$6&lt;&gt;""),成绩录入!BH124,"")</f>
        <v/>
      </c>
      <c r="K120" s="80" t="str">
        <f>IF(AND(初始录入!$M$12="试卷",$A120&lt;&gt;"",K$6&lt;&gt;""),成绩录入!BI124,"")</f>
        <v/>
      </c>
      <c r="L120" s="80" t="str">
        <f>IF(AND(初始录入!$M$12="试卷",$A120&lt;&gt;"",L$6&lt;&gt;""),成绩录入!BJ124,"")</f>
        <v/>
      </c>
      <c r="M120" s="80" t="str">
        <f>IF(AND(初始录入!$M$12="试卷",$A120&lt;&gt;"",M$6&lt;&gt;""),成绩录入!BK124,"")</f>
        <v/>
      </c>
      <c r="N120" s="80" t="str">
        <f>IF(AND(初始录入!$M$12="试卷",$A120&lt;&gt;"",N$6&lt;&gt;""),成绩录入!BL124,"")</f>
        <v/>
      </c>
      <c r="O120" s="80" t="str">
        <f>IF(AND(初始录入!$M$12="试卷",$A120&lt;&gt;"",O$6&lt;&gt;""),成绩录入!BM124,"")</f>
        <v/>
      </c>
      <c r="P120" s="80" t="str">
        <f>IF(AND(初始录入!$M$12="试卷",$A120&lt;&gt;"",P$6&lt;&gt;""),成绩录入!BN124,"")</f>
        <v/>
      </c>
      <c r="Q120" s="80" t="str">
        <f>IF(AND(初始录入!$M$12="试卷",$A120&lt;&gt;"",Q$6&lt;&gt;""),成绩录入!BO124,"")</f>
        <v/>
      </c>
      <c r="R120" s="80" t="str">
        <f>IF(AND(初始录入!$M$12="试卷",$A120&lt;&gt;"",R$6&lt;&gt;""),成绩录入!BP124,"")</f>
        <v/>
      </c>
      <c r="S120" s="80" t="str">
        <f>IF(AND(初始录入!$M$12="试卷",$A120&lt;&gt;"",S$6&lt;&gt;""),成绩录入!BQ124,"")</f>
        <v/>
      </c>
      <c r="T120" s="80" t="str">
        <f>IF(AND(初始录入!$M$12="试卷",$A120&lt;&gt;"",T$6&lt;&gt;""),成绩录入!BR124,"")</f>
        <v/>
      </c>
      <c r="U120" s="80" t="str">
        <f>IF(AND(初始录入!$M$12="试卷",$A120&lt;&gt;"",U$6&lt;&gt;""),成绩录入!BS124,"")</f>
        <v/>
      </c>
      <c r="V120" s="80" t="str">
        <f>IF(AND(初始录入!$M$12="试卷",$A120&lt;&gt;"",V$6&lt;&gt;""),成绩录入!BT124,"")</f>
        <v/>
      </c>
      <c r="W120" s="80" t="str">
        <f>IF(AND(初始录入!$M$12="试卷",$A120&lt;&gt;"",W$6&lt;&gt;""),成绩录入!BU124,"")</f>
        <v/>
      </c>
      <c r="X120" s="80" t="str">
        <f>IF(AND(初始录入!$M$12="试卷",$A120&lt;&gt;"",X$6&lt;&gt;""),成绩录入!BV124,"")</f>
        <v/>
      </c>
      <c r="Y120" s="80" t="str">
        <f>IF(AND(初始录入!$M$12="试卷",$A120&lt;&gt;"",Y$6&lt;&gt;""),成绩录入!BW124,"")</f>
        <v/>
      </c>
      <c r="Z120" s="80" t="str">
        <f>IF(AND(初始录入!$M$12="试卷",$A120&lt;&gt;"",Z$6&lt;&gt;""),成绩录入!BX124,"")</f>
        <v/>
      </c>
      <c r="AA120" s="80" t="str">
        <f>IF(AND(初始录入!$M$12="试卷",$A120&lt;&gt;"",AA$6&lt;&gt;""),成绩录入!BY124,"")</f>
        <v/>
      </c>
      <c r="AB120" s="80" t="str">
        <f>IF(AND(初始录入!$M$12="试卷",$A120&lt;&gt;"",AB$6&lt;&gt;""),成绩录入!BZ124,"")</f>
        <v/>
      </c>
      <c r="AC120" s="80" t="str">
        <f>IF(AND(初始录入!$M$12="试卷",$A120&lt;&gt;"",AC$6&lt;&gt;""),成绩录入!CA124,"")</f>
        <v/>
      </c>
      <c r="AD120" s="80" t="str">
        <f>IF(AND(初始录入!$M$12="试卷",$A120&lt;&gt;"",AD$6&lt;&gt;""),成绩录入!CB124,"")</f>
        <v/>
      </c>
    </row>
    <row r="121" ht="24.95" customHeight="1" spans="1:30">
      <c r="A121" s="80" t="str">
        <f>IF(初始录入!$M$12="试卷",初始录入!A127,"")</f>
        <v/>
      </c>
      <c r="B121" s="80" t="str">
        <f>IF(AND(初始录入!$M$12="试卷",$A121&lt;&gt;""),初始录入!B127,"")</f>
        <v/>
      </c>
      <c r="C121" s="80" t="str">
        <f>IF(AND(初始录入!$M$12="试卷",$A121&lt;&gt;""),初始录入!C127,"")</f>
        <v/>
      </c>
      <c r="D121" s="80" t="str">
        <f t="shared" si="2"/>
        <v/>
      </c>
      <c r="E121" s="80" t="str">
        <f>IF(AND(初始录入!$M$12="试卷",$A121&lt;&gt;"",E$6&lt;&gt;""),成绩录入!BC125,"")</f>
        <v/>
      </c>
      <c r="F121" s="80" t="str">
        <f>IF(AND(初始录入!$M$12="试卷",$A121&lt;&gt;"",F$6&lt;&gt;""),成绩录入!BD125,"")</f>
        <v/>
      </c>
      <c r="G121" s="80" t="str">
        <f>IF(AND(初始录入!$M$12="试卷",$A121&lt;&gt;"",G$6&lt;&gt;""),成绩录入!BE125,"")</f>
        <v/>
      </c>
      <c r="H121" s="80" t="str">
        <f>IF(AND(初始录入!$M$12="试卷",$A121&lt;&gt;"",H$6&lt;&gt;""),成绩录入!BF125,"")</f>
        <v/>
      </c>
      <c r="I121" s="80" t="str">
        <f>IF(AND(初始录入!$M$12="试卷",$A121&lt;&gt;"",I$6&lt;&gt;""),成绩录入!BG125,"")</f>
        <v/>
      </c>
      <c r="J121" s="80" t="str">
        <f>IF(AND(初始录入!$M$12="试卷",$A121&lt;&gt;"",J$6&lt;&gt;""),成绩录入!BH125,"")</f>
        <v/>
      </c>
      <c r="K121" s="80" t="str">
        <f>IF(AND(初始录入!$M$12="试卷",$A121&lt;&gt;"",K$6&lt;&gt;""),成绩录入!BI125,"")</f>
        <v/>
      </c>
      <c r="L121" s="80" t="str">
        <f>IF(AND(初始录入!$M$12="试卷",$A121&lt;&gt;"",L$6&lt;&gt;""),成绩录入!BJ125,"")</f>
        <v/>
      </c>
      <c r="M121" s="80" t="str">
        <f>IF(AND(初始录入!$M$12="试卷",$A121&lt;&gt;"",M$6&lt;&gt;""),成绩录入!BK125,"")</f>
        <v/>
      </c>
      <c r="N121" s="80" t="str">
        <f>IF(AND(初始录入!$M$12="试卷",$A121&lt;&gt;"",N$6&lt;&gt;""),成绩录入!BL125,"")</f>
        <v/>
      </c>
      <c r="O121" s="80" t="str">
        <f>IF(AND(初始录入!$M$12="试卷",$A121&lt;&gt;"",O$6&lt;&gt;""),成绩录入!BM125,"")</f>
        <v/>
      </c>
      <c r="P121" s="80" t="str">
        <f>IF(AND(初始录入!$M$12="试卷",$A121&lt;&gt;"",P$6&lt;&gt;""),成绩录入!BN125,"")</f>
        <v/>
      </c>
      <c r="Q121" s="80" t="str">
        <f>IF(AND(初始录入!$M$12="试卷",$A121&lt;&gt;"",Q$6&lt;&gt;""),成绩录入!BO125,"")</f>
        <v/>
      </c>
      <c r="R121" s="80" t="str">
        <f>IF(AND(初始录入!$M$12="试卷",$A121&lt;&gt;"",R$6&lt;&gt;""),成绩录入!BP125,"")</f>
        <v/>
      </c>
      <c r="S121" s="80" t="str">
        <f>IF(AND(初始录入!$M$12="试卷",$A121&lt;&gt;"",S$6&lt;&gt;""),成绩录入!BQ125,"")</f>
        <v/>
      </c>
      <c r="T121" s="80" t="str">
        <f>IF(AND(初始录入!$M$12="试卷",$A121&lt;&gt;"",T$6&lt;&gt;""),成绩录入!BR125,"")</f>
        <v/>
      </c>
      <c r="U121" s="80" t="str">
        <f>IF(AND(初始录入!$M$12="试卷",$A121&lt;&gt;"",U$6&lt;&gt;""),成绩录入!BS125,"")</f>
        <v/>
      </c>
      <c r="V121" s="80" t="str">
        <f>IF(AND(初始录入!$M$12="试卷",$A121&lt;&gt;"",V$6&lt;&gt;""),成绩录入!BT125,"")</f>
        <v/>
      </c>
      <c r="W121" s="80" t="str">
        <f>IF(AND(初始录入!$M$12="试卷",$A121&lt;&gt;"",W$6&lt;&gt;""),成绩录入!BU125,"")</f>
        <v/>
      </c>
      <c r="X121" s="80" t="str">
        <f>IF(AND(初始录入!$M$12="试卷",$A121&lt;&gt;"",X$6&lt;&gt;""),成绩录入!BV125,"")</f>
        <v/>
      </c>
      <c r="Y121" s="80" t="str">
        <f>IF(AND(初始录入!$M$12="试卷",$A121&lt;&gt;"",Y$6&lt;&gt;""),成绩录入!BW125,"")</f>
        <v/>
      </c>
      <c r="Z121" s="80" t="str">
        <f>IF(AND(初始录入!$M$12="试卷",$A121&lt;&gt;"",Z$6&lt;&gt;""),成绩录入!BX125,"")</f>
        <v/>
      </c>
      <c r="AA121" s="80" t="str">
        <f>IF(AND(初始录入!$M$12="试卷",$A121&lt;&gt;"",AA$6&lt;&gt;""),成绩录入!BY125,"")</f>
        <v/>
      </c>
      <c r="AB121" s="80" t="str">
        <f>IF(AND(初始录入!$M$12="试卷",$A121&lt;&gt;"",AB$6&lt;&gt;""),成绩录入!BZ125,"")</f>
        <v/>
      </c>
      <c r="AC121" s="80" t="str">
        <f>IF(AND(初始录入!$M$12="试卷",$A121&lt;&gt;"",AC$6&lt;&gt;""),成绩录入!CA125,"")</f>
        <v/>
      </c>
      <c r="AD121" s="80" t="str">
        <f>IF(AND(初始录入!$M$12="试卷",$A121&lt;&gt;"",AD$6&lt;&gt;""),成绩录入!CB125,"")</f>
        <v/>
      </c>
    </row>
    <row r="122" ht="24.95" customHeight="1" spans="1:30">
      <c r="A122" s="80" t="str">
        <f>IF(初始录入!$M$12="试卷",初始录入!A128,"")</f>
        <v/>
      </c>
      <c r="B122" s="80" t="str">
        <f>IF(AND(初始录入!$M$12="试卷",$A122&lt;&gt;""),初始录入!B128,"")</f>
        <v/>
      </c>
      <c r="C122" s="80" t="str">
        <f>IF(AND(初始录入!$M$12="试卷",$A122&lt;&gt;""),初始录入!C128,"")</f>
        <v/>
      </c>
      <c r="D122" s="80" t="str">
        <f t="shared" si="2"/>
        <v/>
      </c>
      <c r="E122" s="80" t="str">
        <f>IF(AND(初始录入!$M$12="试卷",$A122&lt;&gt;"",E$6&lt;&gt;""),成绩录入!BC126,"")</f>
        <v/>
      </c>
      <c r="F122" s="80" t="str">
        <f>IF(AND(初始录入!$M$12="试卷",$A122&lt;&gt;"",F$6&lt;&gt;""),成绩录入!BD126,"")</f>
        <v/>
      </c>
      <c r="G122" s="80" t="str">
        <f>IF(AND(初始录入!$M$12="试卷",$A122&lt;&gt;"",G$6&lt;&gt;""),成绩录入!BE126,"")</f>
        <v/>
      </c>
      <c r="H122" s="80" t="str">
        <f>IF(AND(初始录入!$M$12="试卷",$A122&lt;&gt;"",H$6&lt;&gt;""),成绩录入!BF126,"")</f>
        <v/>
      </c>
      <c r="I122" s="80" t="str">
        <f>IF(AND(初始录入!$M$12="试卷",$A122&lt;&gt;"",I$6&lt;&gt;""),成绩录入!BG126,"")</f>
        <v/>
      </c>
      <c r="J122" s="80" t="str">
        <f>IF(AND(初始录入!$M$12="试卷",$A122&lt;&gt;"",J$6&lt;&gt;""),成绩录入!BH126,"")</f>
        <v/>
      </c>
      <c r="K122" s="80" t="str">
        <f>IF(AND(初始录入!$M$12="试卷",$A122&lt;&gt;"",K$6&lt;&gt;""),成绩录入!BI126,"")</f>
        <v/>
      </c>
      <c r="L122" s="80" t="str">
        <f>IF(AND(初始录入!$M$12="试卷",$A122&lt;&gt;"",L$6&lt;&gt;""),成绩录入!BJ126,"")</f>
        <v/>
      </c>
      <c r="M122" s="80" t="str">
        <f>IF(AND(初始录入!$M$12="试卷",$A122&lt;&gt;"",M$6&lt;&gt;""),成绩录入!BK126,"")</f>
        <v/>
      </c>
      <c r="N122" s="80" t="str">
        <f>IF(AND(初始录入!$M$12="试卷",$A122&lt;&gt;"",N$6&lt;&gt;""),成绩录入!BL126,"")</f>
        <v/>
      </c>
      <c r="O122" s="80" t="str">
        <f>IF(AND(初始录入!$M$12="试卷",$A122&lt;&gt;"",O$6&lt;&gt;""),成绩录入!BM126,"")</f>
        <v/>
      </c>
      <c r="P122" s="80" t="str">
        <f>IF(AND(初始录入!$M$12="试卷",$A122&lt;&gt;"",P$6&lt;&gt;""),成绩录入!BN126,"")</f>
        <v/>
      </c>
      <c r="Q122" s="80" t="str">
        <f>IF(AND(初始录入!$M$12="试卷",$A122&lt;&gt;"",Q$6&lt;&gt;""),成绩录入!BO126,"")</f>
        <v/>
      </c>
      <c r="R122" s="80" t="str">
        <f>IF(AND(初始录入!$M$12="试卷",$A122&lt;&gt;"",R$6&lt;&gt;""),成绩录入!BP126,"")</f>
        <v/>
      </c>
      <c r="S122" s="80" t="str">
        <f>IF(AND(初始录入!$M$12="试卷",$A122&lt;&gt;"",S$6&lt;&gt;""),成绩录入!BQ126,"")</f>
        <v/>
      </c>
      <c r="T122" s="80" t="str">
        <f>IF(AND(初始录入!$M$12="试卷",$A122&lt;&gt;"",T$6&lt;&gt;""),成绩录入!BR126,"")</f>
        <v/>
      </c>
      <c r="U122" s="80" t="str">
        <f>IF(AND(初始录入!$M$12="试卷",$A122&lt;&gt;"",U$6&lt;&gt;""),成绩录入!BS126,"")</f>
        <v/>
      </c>
      <c r="V122" s="80" t="str">
        <f>IF(AND(初始录入!$M$12="试卷",$A122&lt;&gt;"",V$6&lt;&gt;""),成绩录入!BT126,"")</f>
        <v/>
      </c>
      <c r="W122" s="80" t="str">
        <f>IF(AND(初始录入!$M$12="试卷",$A122&lt;&gt;"",W$6&lt;&gt;""),成绩录入!BU126,"")</f>
        <v/>
      </c>
      <c r="X122" s="80" t="str">
        <f>IF(AND(初始录入!$M$12="试卷",$A122&lt;&gt;"",X$6&lt;&gt;""),成绩录入!BV126,"")</f>
        <v/>
      </c>
      <c r="Y122" s="80" t="str">
        <f>IF(AND(初始录入!$M$12="试卷",$A122&lt;&gt;"",Y$6&lt;&gt;""),成绩录入!BW126,"")</f>
        <v/>
      </c>
      <c r="Z122" s="80" t="str">
        <f>IF(AND(初始录入!$M$12="试卷",$A122&lt;&gt;"",Z$6&lt;&gt;""),成绩录入!BX126,"")</f>
        <v/>
      </c>
      <c r="AA122" s="80" t="str">
        <f>IF(AND(初始录入!$M$12="试卷",$A122&lt;&gt;"",AA$6&lt;&gt;""),成绩录入!BY126,"")</f>
        <v/>
      </c>
      <c r="AB122" s="80" t="str">
        <f>IF(AND(初始录入!$M$12="试卷",$A122&lt;&gt;"",AB$6&lt;&gt;""),成绩录入!BZ126,"")</f>
        <v/>
      </c>
      <c r="AC122" s="80" t="str">
        <f>IF(AND(初始录入!$M$12="试卷",$A122&lt;&gt;"",AC$6&lt;&gt;""),成绩录入!CA126,"")</f>
        <v/>
      </c>
      <c r="AD122" s="80" t="str">
        <f>IF(AND(初始录入!$M$12="试卷",$A122&lt;&gt;"",AD$6&lt;&gt;""),成绩录入!CB126,"")</f>
        <v/>
      </c>
    </row>
    <row r="123" ht="24.95" customHeight="1" spans="1:30">
      <c r="A123" s="80" t="str">
        <f>IF(初始录入!$M$12="试卷",初始录入!A129,"")</f>
        <v/>
      </c>
      <c r="B123" s="80" t="str">
        <f>IF(AND(初始录入!$M$12="试卷",$A123&lt;&gt;""),初始录入!B129,"")</f>
        <v/>
      </c>
      <c r="C123" s="80" t="str">
        <f>IF(AND(初始录入!$M$12="试卷",$A123&lt;&gt;""),初始录入!C129,"")</f>
        <v/>
      </c>
      <c r="D123" s="80" t="str">
        <f t="shared" si="2"/>
        <v/>
      </c>
      <c r="E123" s="80" t="str">
        <f>IF(AND(初始录入!$M$12="试卷",$A123&lt;&gt;"",E$6&lt;&gt;""),成绩录入!BC127,"")</f>
        <v/>
      </c>
      <c r="F123" s="80" t="str">
        <f>IF(AND(初始录入!$M$12="试卷",$A123&lt;&gt;"",F$6&lt;&gt;""),成绩录入!BD127,"")</f>
        <v/>
      </c>
      <c r="G123" s="80" t="str">
        <f>IF(AND(初始录入!$M$12="试卷",$A123&lt;&gt;"",G$6&lt;&gt;""),成绩录入!BE127,"")</f>
        <v/>
      </c>
      <c r="H123" s="80" t="str">
        <f>IF(AND(初始录入!$M$12="试卷",$A123&lt;&gt;"",H$6&lt;&gt;""),成绩录入!BF127,"")</f>
        <v/>
      </c>
      <c r="I123" s="80" t="str">
        <f>IF(AND(初始录入!$M$12="试卷",$A123&lt;&gt;"",I$6&lt;&gt;""),成绩录入!BG127,"")</f>
        <v/>
      </c>
      <c r="J123" s="80" t="str">
        <f>IF(AND(初始录入!$M$12="试卷",$A123&lt;&gt;"",J$6&lt;&gt;""),成绩录入!BH127,"")</f>
        <v/>
      </c>
      <c r="K123" s="80" t="str">
        <f>IF(AND(初始录入!$M$12="试卷",$A123&lt;&gt;"",K$6&lt;&gt;""),成绩录入!BI127,"")</f>
        <v/>
      </c>
      <c r="L123" s="80" t="str">
        <f>IF(AND(初始录入!$M$12="试卷",$A123&lt;&gt;"",L$6&lt;&gt;""),成绩录入!BJ127,"")</f>
        <v/>
      </c>
      <c r="M123" s="80" t="str">
        <f>IF(AND(初始录入!$M$12="试卷",$A123&lt;&gt;"",M$6&lt;&gt;""),成绩录入!BK127,"")</f>
        <v/>
      </c>
      <c r="N123" s="80" t="str">
        <f>IF(AND(初始录入!$M$12="试卷",$A123&lt;&gt;"",N$6&lt;&gt;""),成绩录入!BL127,"")</f>
        <v/>
      </c>
      <c r="O123" s="80" t="str">
        <f>IF(AND(初始录入!$M$12="试卷",$A123&lt;&gt;"",O$6&lt;&gt;""),成绩录入!BM127,"")</f>
        <v/>
      </c>
      <c r="P123" s="80" t="str">
        <f>IF(AND(初始录入!$M$12="试卷",$A123&lt;&gt;"",P$6&lt;&gt;""),成绩录入!BN127,"")</f>
        <v/>
      </c>
      <c r="Q123" s="80" t="str">
        <f>IF(AND(初始录入!$M$12="试卷",$A123&lt;&gt;"",Q$6&lt;&gt;""),成绩录入!BO127,"")</f>
        <v/>
      </c>
      <c r="R123" s="80" t="str">
        <f>IF(AND(初始录入!$M$12="试卷",$A123&lt;&gt;"",R$6&lt;&gt;""),成绩录入!BP127,"")</f>
        <v/>
      </c>
      <c r="S123" s="80" t="str">
        <f>IF(AND(初始录入!$M$12="试卷",$A123&lt;&gt;"",S$6&lt;&gt;""),成绩录入!BQ127,"")</f>
        <v/>
      </c>
      <c r="T123" s="80" t="str">
        <f>IF(AND(初始录入!$M$12="试卷",$A123&lt;&gt;"",T$6&lt;&gt;""),成绩录入!BR127,"")</f>
        <v/>
      </c>
      <c r="U123" s="80" t="str">
        <f>IF(AND(初始录入!$M$12="试卷",$A123&lt;&gt;"",U$6&lt;&gt;""),成绩录入!BS127,"")</f>
        <v/>
      </c>
      <c r="V123" s="80" t="str">
        <f>IF(AND(初始录入!$M$12="试卷",$A123&lt;&gt;"",V$6&lt;&gt;""),成绩录入!BT127,"")</f>
        <v/>
      </c>
      <c r="W123" s="80" t="str">
        <f>IF(AND(初始录入!$M$12="试卷",$A123&lt;&gt;"",W$6&lt;&gt;""),成绩录入!BU127,"")</f>
        <v/>
      </c>
      <c r="X123" s="80" t="str">
        <f>IF(AND(初始录入!$M$12="试卷",$A123&lt;&gt;"",X$6&lt;&gt;""),成绩录入!BV127,"")</f>
        <v/>
      </c>
      <c r="Y123" s="80" t="str">
        <f>IF(AND(初始录入!$M$12="试卷",$A123&lt;&gt;"",Y$6&lt;&gt;""),成绩录入!BW127,"")</f>
        <v/>
      </c>
      <c r="Z123" s="80" t="str">
        <f>IF(AND(初始录入!$M$12="试卷",$A123&lt;&gt;"",Z$6&lt;&gt;""),成绩录入!BX127,"")</f>
        <v/>
      </c>
      <c r="AA123" s="80" t="str">
        <f>IF(AND(初始录入!$M$12="试卷",$A123&lt;&gt;"",AA$6&lt;&gt;""),成绩录入!BY127,"")</f>
        <v/>
      </c>
      <c r="AB123" s="80" t="str">
        <f>IF(AND(初始录入!$M$12="试卷",$A123&lt;&gt;"",AB$6&lt;&gt;""),成绩录入!BZ127,"")</f>
        <v/>
      </c>
      <c r="AC123" s="80" t="str">
        <f>IF(AND(初始录入!$M$12="试卷",$A123&lt;&gt;"",AC$6&lt;&gt;""),成绩录入!CA127,"")</f>
        <v/>
      </c>
      <c r="AD123" s="80" t="str">
        <f>IF(AND(初始录入!$M$12="试卷",$A123&lt;&gt;"",AD$6&lt;&gt;""),成绩录入!CB127,"")</f>
        <v/>
      </c>
    </row>
    <row r="124" ht="24.95" customHeight="1" spans="1:30">
      <c r="A124" s="80" t="str">
        <f>IF(初始录入!$M$12="试卷",初始录入!A130,"")</f>
        <v/>
      </c>
      <c r="B124" s="80" t="str">
        <f>IF(AND(初始录入!$M$12="试卷",$A124&lt;&gt;""),初始录入!B130,"")</f>
        <v/>
      </c>
      <c r="C124" s="80" t="str">
        <f>IF(AND(初始录入!$M$12="试卷",$A124&lt;&gt;""),初始录入!C130,"")</f>
        <v/>
      </c>
      <c r="D124" s="80" t="str">
        <f t="shared" si="2"/>
        <v/>
      </c>
      <c r="E124" s="80" t="str">
        <f>IF(AND(初始录入!$M$12="试卷",$A124&lt;&gt;"",E$6&lt;&gt;""),成绩录入!BC128,"")</f>
        <v/>
      </c>
      <c r="F124" s="80" t="str">
        <f>IF(AND(初始录入!$M$12="试卷",$A124&lt;&gt;"",F$6&lt;&gt;""),成绩录入!BD128,"")</f>
        <v/>
      </c>
      <c r="G124" s="80" t="str">
        <f>IF(AND(初始录入!$M$12="试卷",$A124&lt;&gt;"",G$6&lt;&gt;""),成绩录入!BE128,"")</f>
        <v/>
      </c>
      <c r="H124" s="80" t="str">
        <f>IF(AND(初始录入!$M$12="试卷",$A124&lt;&gt;"",H$6&lt;&gt;""),成绩录入!BF128,"")</f>
        <v/>
      </c>
      <c r="I124" s="80" t="str">
        <f>IF(AND(初始录入!$M$12="试卷",$A124&lt;&gt;"",I$6&lt;&gt;""),成绩录入!BG128,"")</f>
        <v/>
      </c>
      <c r="J124" s="80" t="str">
        <f>IF(AND(初始录入!$M$12="试卷",$A124&lt;&gt;"",J$6&lt;&gt;""),成绩录入!BH128,"")</f>
        <v/>
      </c>
      <c r="K124" s="80" t="str">
        <f>IF(AND(初始录入!$M$12="试卷",$A124&lt;&gt;"",K$6&lt;&gt;""),成绩录入!BI128,"")</f>
        <v/>
      </c>
      <c r="L124" s="80" t="str">
        <f>IF(AND(初始录入!$M$12="试卷",$A124&lt;&gt;"",L$6&lt;&gt;""),成绩录入!BJ128,"")</f>
        <v/>
      </c>
      <c r="M124" s="80" t="str">
        <f>IF(AND(初始录入!$M$12="试卷",$A124&lt;&gt;"",M$6&lt;&gt;""),成绩录入!BK128,"")</f>
        <v/>
      </c>
      <c r="N124" s="80" t="str">
        <f>IF(AND(初始录入!$M$12="试卷",$A124&lt;&gt;"",N$6&lt;&gt;""),成绩录入!BL128,"")</f>
        <v/>
      </c>
      <c r="O124" s="80" t="str">
        <f>IF(AND(初始录入!$M$12="试卷",$A124&lt;&gt;"",O$6&lt;&gt;""),成绩录入!BM128,"")</f>
        <v/>
      </c>
      <c r="P124" s="80" t="str">
        <f>IF(AND(初始录入!$M$12="试卷",$A124&lt;&gt;"",P$6&lt;&gt;""),成绩录入!BN128,"")</f>
        <v/>
      </c>
      <c r="Q124" s="80" t="str">
        <f>IF(AND(初始录入!$M$12="试卷",$A124&lt;&gt;"",Q$6&lt;&gt;""),成绩录入!BO128,"")</f>
        <v/>
      </c>
      <c r="R124" s="80" t="str">
        <f>IF(AND(初始录入!$M$12="试卷",$A124&lt;&gt;"",R$6&lt;&gt;""),成绩录入!BP128,"")</f>
        <v/>
      </c>
      <c r="S124" s="80" t="str">
        <f>IF(AND(初始录入!$M$12="试卷",$A124&lt;&gt;"",S$6&lt;&gt;""),成绩录入!BQ128,"")</f>
        <v/>
      </c>
      <c r="T124" s="80" t="str">
        <f>IF(AND(初始录入!$M$12="试卷",$A124&lt;&gt;"",T$6&lt;&gt;""),成绩录入!BR128,"")</f>
        <v/>
      </c>
      <c r="U124" s="80" t="str">
        <f>IF(AND(初始录入!$M$12="试卷",$A124&lt;&gt;"",U$6&lt;&gt;""),成绩录入!BS128,"")</f>
        <v/>
      </c>
      <c r="V124" s="80" t="str">
        <f>IF(AND(初始录入!$M$12="试卷",$A124&lt;&gt;"",V$6&lt;&gt;""),成绩录入!BT128,"")</f>
        <v/>
      </c>
      <c r="W124" s="80" t="str">
        <f>IF(AND(初始录入!$M$12="试卷",$A124&lt;&gt;"",W$6&lt;&gt;""),成绩录入!BU128,"")</f>
        <v/>
      </c>
      <c r="X124" s="80" t="str">
        <f>IF(AND(初始录入!$M$12="试卷",$A124&lt;&gt;"",X$6&lt;&gt;""),成绩录入!BV128,"")</f>
        <v/>
      </c>
      <c r="Y124" s="80" t="str">
        <f>IF(AND(初始录入!$M$12="试卷",$A124&lt;&gt;"",Y$6&lt;&gt;""),成绩录入!BW128,"")</f>
        <v/>
      </c>
      <c r="Z124" s="80" t="str">
        <f>IF(AND(初始录入!$M$12="试卷",$A124&lt;&gt;"",Z$6&lt;&gt;""),成绩录入!BX128,"")</f>
        <v/>
      </c>
      <c r="AA124" s="80" t="str">
        <f>IF(AND(初始录入!$M$12="试卷",$A124&lt;&gt;"",AA$6&lt;&gt;""),成绩录入!BY128,"")</f>
        <v/>
      </c>
      <c r="AB124" s="80" t="str">
        <f>IF(AND(初始录入!$M$12="试卷",$A124&lt;&gt;"",AB$6&lt;&gt;""),成绩录入!BZ128,"")</f>
        <v/>
      </c>
      <c r="AC124" s="80" t="str">
        <f>IF(AND(初始录入!$M$12="试卷",$A124&lt;&gt;"",AC$6&lt;&gt;""),成绩录入!CA128,"")</f>
        <v/>
      </c>
      <c r="AD124" s="80" t="str">
        <f>IF(AND(初始录入!$M$12="试卷",$A124&lt;&gt;"",AD$6&lt;&gt;""),成绩录入!CB128,"")</f>
        <v/>
      </c>
    </row>
    <row r="125" ht="24.95" customHeight="1" spans="1:30">
      <c r="A125" s="80" t="str">
        <f>IF(初始录入!$M$12="试卷",初始录入!A131,"")</f>
        <v/>
      </c>
      <c r="B125" s="80" t="str">
        <f>IF(AND(初始录入!$M$12="试卷",$A125&lt;&gt;""),初始录入!B131,"")</f>
        <v/>
      </c>
      <c r="C125" s="80" t="str">
        <f>IF(AND(初始录入!$M$12="试卷",$A125&lt;&gt;""),初始录入!C131,"")</f>
        <v/>
      </c>
      <c r="D125" s="80" t="str">
        <f t="shared" si="2"/>
        <v/>
      </c>
      <c r="E125" s="80" t="str">
        <f>IF(AND(初始录入!$M$12="试卷",$A125&lt;&gt;"",E$6&lt;&gt;""),成绩录入!BC129,"")</f>
        <v/>
      </c>
      <c r="F125" s="80" t="str">
        <f>IF(AND(初始录入!$M$12="试卷",$A125&lt;&gt;"",F$6&lt;&gt;""),成绩录入!BD129,"")</f>
        <v/>
      </c>
      <c r="G125" s="80" t="str">
        <f>IF(AND(初始录入!$M$12="试卷",$A125&lt;&gt;"",G$6&lt;&gt;""),成绩录入!BE129,"")</f>
        <v/>
      </c>
      <c r="H125" s="80" t="str">
        <f>IF(AND(初始录入!$M$12="试卷",$A125&lt;&gt;"",H$6&lt;&gt;""),成绩录入!BF129,"")</f>
        <v/>
      </c>
      <c r="I125" s="80" t="str">
        <f>IF(AND(初始录入!$M$12="试卷",$A125&lt;&gt;"",I$6&lt;&gt;""),成绩录入!BG129,"")</f>
        <v/>
      </c>
      <c r="J125" s="80" t="str">
        <f>IF(AND(初始录入!$M$12="试卷",$A125&lt;&gt;"",J$6&lt;&gt;""),成绩录入!BH129,"")</f>
        <v/>
      </c>
      <c r="K125" s="80" t="str">
        <f>IF(AND(初始录入!$M$12="试卷",$A125&lt;&gt;"",K$6&lt;&gt;""),成绩录入!BI129,"")</f>
        <v/>
      </c>
      <c r="L125" s="80" t="str">
        <f>IF(AND(初始录入!$M$12="试卷",$A125&lt;&gt;"",L$6&lt;&gt;""),成绩录入!BJ129,"")</f>
        <v/>
      </c>
      <c r="M125" s="80" t="str">
        <f>IF(AND(初始录入!$M$12="试卷",$A125&lt;&gt;"",M$6&lt;&gt;""),成绩录入!BK129,"")</f>
        <v/>
      </c>
      <c r="N125" s="80" t="str">
        <f>IF(AND(初始录入!$M$12="试卷",$A125&lt;&gt;"",N$6&lt;&gt;""),成绩录入!BL129,"")</f>
        <v/>
      </c>
      <c r="O125" s="80" t="str">
        <f>IF(AND(初始录入!$M$12="试卷",$A125&lt;&gt;"",O$6&lt;&gt;""),成绩录入!BM129,"")</f>
        <v/>
      </c>
      <c r="P125" s="80" t="str">
        <f>IF(AND(初始录入!$M$12="试卷",$A125&lt;&gt;"",P$6&lt;&gt;""),成绩录入!BN129,"")</f>
        <v/>
      </c>
      <c r="Q125" s="80" t="str">
        <f>IF(AND(初始录入!$M$12="试卷",$A125&lt;&gt;"",Q$6&lt;&gt;""),成绩录入!BO129,"")</f>
        <v/>
      </c>
      <c r="R125" s="80" t="str">
        <f>IF(AND(初始录入!$M$12="试卷",$A125&lt;&gt;"",R$6&lt;&gt;""),成绩录入!BP129,"")</f>
        <v/>
      </c>
      <c r="S125" s="80" t="str">
        <f>IF(AND(初始录入!$M$12="试卷",$A125&lt;&gt;"",S$6&lt;&gt;""),成绩录入!BQ129,"")</f>
        <v/>
      </c>
      <c r="T125" s="80" t="str">
        <f>IF(AND(初始录入!$M$12="试卷",$A125&lt;&gt;"",T$6&lt;&gt;""),成绩录入!BR129,"")</f>
        <v/>
      </c>
      <c r="U125" s="80" t="str">
        <f>IF(AND(初始录入!$M$12="试卷",$A125&lt;&gt;"",U$6&lt;&gt;""),成绩录入!BS129,"")</f>
        <v/>
      </c>
      <c r="V125" s="80" t="str">
        <f>IF(AND(初始录入!$M$12="试卷",$A125&lt;&gt;"",V$6&lt;&gt;""),成绩录入!BT129,"")</f>
        <v/>
      </c>
      <c r="W125" s="80" t="str">
        <f>IF(AND(初始录入!$M$12="试卷",$A125&lt;&gt;"",W$6&lt;&gt;""),成绩录入!BU129,"")</f>
        <v/>
      </c>
      <c r="X125" s="80" t="str">
        <f>IF(AND(初始录入!$M$12="试卷",$A125&lt;&gt;"",X$6&lt;&gt;""),成绩录入!BV129,"")</f>
        <v/>
      </c>
      <c r="Y125" s="80" t="str">
        <f>IF(AND(初始录入!$M$12="试卷",$A125&lt;&gt;"",Y$6&lt;&gt;""),成绩录入!BW129,"")</f>
        <v/>
      </c>
      <c r="Z125" s="80" t="str">
        <f>IF(AND(初始录入!$M$12="试卷",$A125&lt;&gt;"",Z$6&lt;&gt;""),成绩录入!BX129,"")</f>
        <v/>
      </c>
      <c r="AA125" s="80" t="str">
        <f>IF(AND(初始录入!$M$12="试卷",$A125&lt;&gt;"",AA$6&lt;&gt;""),成绩录入!BY129,"")</f>
        <v/>
      </c>
      <c r="AB125" s="80" t="str">
        <f>IF(AND(初始录入!$M$12="试卷",$A125&lt;&gt;"",AB$6&lt;&gt;""),成绩录入!BZ129,"")</f>
        <v/>
      </c>
      <c r="AC125" s="80" t="str">
        <f>IF(AND(初始录入!$M$12="试卷",$A125&lt;&gt;"",AC$6&lt;&gt;""),成绩录入!CA129,"")</f>
        <v/>
      </c>
      <c r="AD125" s="80" t="str">
        <f>IF(AND(初始录入!$M$12="试卷",$A125&lt;&gt;"",AD$6&lt;&gt;""),成绩录入!CB129,"")</f>
        <v/>
      </c>
    </row>
    <row r="126" ht="24.95" customHeight="1" spans="1:30">
      <c r="A126" s="80" t="str">
        <f>IF(初始录入!$M$12="试卷",初始录入!A132,"")</f>
        <v/>
      </c>
      <c r="B126" s="80" t="str">
        <f>IF(AND(初始录入!$M$12="试卷",$A126&lt;&gt;""),初始录入!B132,"")</f>
        <v/>
      </c>
      <c r="C126" s="80" t="str">
        <f>IF(AND(初始录入!$M$12="试卷",$A126&lt;&gt;""),初始录入!C132,"")</f>
        <v/>
      </c>
      <c r="D126" s="80" t="str">
        <f t="shared" si="2"/>
        <v/>
      </c>
      <c r="E126" s="80" t="str">
        <f>IF(AND(初始录入!$M$12="试卷",$A126&lt;&gt;"",E$6&lt;&gt;""),成绩录入!BC130,"")</f>
        <v/>
      </c>
      <c r="F126" s="80" t="str">
        <f>IF(AND(初始录入!$M$12="试卷",$A126&lt;&gt;"",F$6&lt;&gt;""),成绩录入!BD130,"")</f>
        <v/>
      </c>
      <c r="G126" s="80" t="str">
        <f>IF(AND(初始录入!$M$12="试卷",$A126&lt;&gt;"",G$6&lt;&gt;""),成绩录入!BE130,"")</f>
        <v/>
      </c>
      <c r="H126" s="80" t="str">
        <f>IF(AND(初始录入!$M$12="试卷",$A126&lt;&gt;"",H$6&lt;&gt;""),成绩录入!BF130,"")</f>
        <v/>
      </c>
      <c r="I126" s="80" t="str">
        <f>IF(AND(初始录入!$M$12="试卷",$A126&lt;&gt;"",I$6&lt;&gt;""),成绩录入!BG130,"")</f>
        <v/>
      </c>
      <c r="J126" s="80" t="str">
        <f>IF(AND(初始录入!$M$12="试卷",$A126&lt;&gt;"",J$6&lt;&gt;""),成绩录入!BH130,"")</f>
        <v/>
      </c>
      <c r="K126" s="80" t="str">
        <f>IF(AND(初始录入!$M$12="试卷",$A126&lt;&gt;"",K$6&lt;&gt;""),成绩录入!BI130,"")</f>
        <v/>
      </c>
      <c r="L126" s="80" t="str">
        <f>IF(AND(初始录入!$M$12="试卷",$A126&lt;&gt;"",L$6&lt;&gt;""),成绩录入!BJ130,"")</f>
        <v/>
      </c>
      <c r="M126" s="80" t="str">
        <f>IF(AND(初始录入!$M$12="试卷",$A126&lt;&gt;"",M$6&lt;&gt;""),成绩录入!BK130,"")</f>
        <v/>
      </c>
      <c r="N126" s="80" t="str">
        <f>IF(AND(初始录入!$M$12="试卷",$A126&lt;&gt;"",N$6&lt;&gt;""),成绩录入!BL130,"")</f>
        <v/>
      </c>
      <c r="O126" s="80" t="str">
        <f>IF(AND(初始录入!$M$12="试卷",$A126&lt;&gt;"",O$6&lt;&gt;""),成绩录入!BM130,"")</f>
        <v/>
      </c>
      <c r="P126" s="80" t="str">
        <f>IF(AND(初始录入!$M$12="试卷",$A126&lt;&gt;"",P$6&lt;&gt;""),成绩录入!BN130,"")</f>
        <v/>
      </c>
      <c r="Q126" s="80" t="str">
        <f>IF(AND(初始录入!$M$12="试卷",$A126&lt;&gt;"",Q$6&lt;&gt;""),成绩录入!BO130,"")</f>
        <v/>
      </c>
      <c r="R126" s="80" t="str">
        <f>IF(AND(初始录入!$M$12="试卷",$A126&lt;&gt;"",R$6&lt;&gt;""),成绩录入!BP130,"")</f>
        <v/>
      </c>
      <c r="S126" s="80" t="str">
        <f>IF(AND(初始录入!$M$12="试卷",$A126&lt;&gt;"",S$6&lt;&gt;""),成绩录入!BQ130,"")</f>
        <v/>
      </c>
      <c r="T126" s="80" t="str">
        <f>IF(AND(初始录入!$M$12="试卷",$A126&lt;&gt;"",T$6&lt;&gt;""),成绩录入!BR130,"")</f>
        <v/>
      </c>
      <c r="U126" s="80" t="str">
        <f>IF(AND(初始录入!$M$12="试卷",$A126&lt;&gt;"",U$6&lt;&gt;""),成绩录入!BS130,"")</f>
        <v/>
      </c>
      <c r="V126" s="80" t="str">
        <f>IF(AND(初始录入!$M$12="试卷",$A126&lt;&gt;"",V$6&lt;&gt;""),成绩录入!BT130,"")</f>
        <v/>
      </c>
      <c r="W126" s="80" t="str">
        <f>IF(AND(初始录入!$M$12="试卷",$A126&lt;&gt;"",W$6&lt;&gt;""),成绩录入!BU130,"")</f>
        <v/>
      </c>
      <c r="X126" s="80" t="str">
        <f>IF(AND(初始录入!$M$12="试卷",$A126&lt;&gt;"",X$6&lt;&gt;""),成绩录入!BV130,"")</f>
        <v/>
      </c>
      <c r="Y126" s="80" t="str">
        <f>IF(AND(初始录入!$M$12="试卷",$A126&lt;&gt;"",Y$6&lt;&gt;""),成绩录入!BW130,"")</f>
        <v/>
      </c>
      <c r="Z126" s="80" t="str">
        <f>IF(AND(初始录入!$M$12="试卷",$A126&lt;&gt;"",Z$6&lt;&gt;""),成绩录入!BX130,"")</f>
        <v/>
      </c>
      <c r="AA126" s="80" t="str">
        <f>IF(AND(初始录入!$M$12="试卷",$A126&lt;&gt;"",AA$6&lt;&gt;""),成绩录入!BY130,"")</f>
        <v/>
      </c>
      <c r="AB126" s="80" t="str">
        <f>IF(AND(初始录入!$M$12="试卷",$A126&lt;&gt;"",AB$6&lt;&gt;""),成绩录入!BZ130,"")</f>
        <v/>
      </c>
      <c r="AC126" s="80" t="str">
        <f>IF(AND(初始录入!$M$12="试卷",$A126&lt;&gt;"",AC$6&lt;&gt;""),成绩录入!CA130,"")</f>
        <v/>
      </c>
      <c r="AD126" s="80" t="str">
        <f>IF(AND(初始录入!$M$12="试卷",$A126&lt;&gt;"",AD$6&lt;&gt;""),成绩录入!CB130,"")</f>
        <v/>
      </c>
    </row>
    <row r="127" ht="24.95" customHeight="1" spans="1:30">
      <c r="A127" s="80" t="str">
        <f>IF(初始录入!$M$12="试卷",初始录入!A133,"")</f>
        <v/>
      </c>
      <c r="B127" s="80" t="str">
        <f>IF(AND(初始录入!$M$12="试卷",$A127&lt;&gt;""),初始录入!B133,"")</f>
        <v/>
      </c>
      <c r="C127" s="80" t="str">
        <f>IF(AND(初始录入!$M$12="试卷",$A127&lt;&gt;""),初始录入!C133,"")</f>
        <v/>
      </c>
      <c r="D127" s="80" t="str">
        <f t="shared" si="2"/>
        <v/>
      </c>
      <c r="E127" s="80" t="str">
        <f>IF(AND(初始录入!$M$12="试卷",$A127&lt;&gt;"",E$6&lt;&gt;""),成绩录入!BC131,"")</f>
        <v/>
      </c>
      <c r="F127" s="80" t="str">
        <f>IF(AND(初始录入!$M$12="试卷",$A127&lt;&gt;"",F$6&lt;&gt;""),成绩录入!BD131,"")</f>
        <v/>
      </c>
      <c r="G127" s="80" t="str">
        <f>IF(AND(初始录入!$M$12="试卷",$A127&lt;&gt;"",G$6&lt;&gt;""),成绩录入!BE131,"")</f>
        <v/>
      </c>
      <c r="H127" s="80" t="str">
        <f>IF(AND(初始录入!$M$12="试卷",$A127&lt;&gt;"",H$6&lt;&gt;""),成绩录入!BF131,"")</f>
        <v/>
      </c>
      <c r="I127" s="80" t="str">
        <f>IF(AND(初始录入!$M$12="试卷",$A127&lt;&gt;"",I$6&lt;&gt;""),成绩录入!BG131,"")</f>
        <v/>
      </c>
      <c r="J127" s="80" t="str">
        <f>IF(AND(初始录入!$M$12="试卷",$A127&lt;&gt;"",J$6&lt;&gt;""),成绩录入!BH131,"")</f>
        <v/>
      </c>
      <c r="K127" s="80" t="str">
        <f>IF(AND(初始录入!$M$12="试卷",$A127&lt;&gt;"",K$6&lt;&gt;""),成绩录入!BI131,"")</f>
        <v/>
      </c>
      <c r="L127" s="80" t="str">
        <f>IF(AND(初始录入!$M$12="试卷",$A127&lt;&gt;"",L$6&lt;&gt;""),成绩录入!BJ131,"")</f>
        <v/>
      </c>
      <c r="M127" s="80" t="str">
        <f>IF(AND(初始录入!$M$12="试卷",$A127&lt;&gt;"",M$6&lt;&gt;""),成绩录入!BK131,"")</f>
        <v/>
      </c>
      <c r="N127" s="80" t="str">
        <f>IF(AND(初始录入!$M$12="试卷",$A127&lt;&gt;"",N$6&lt;&gt;""),成绩录入!BL131,"")</f>
        <v/>
      </c>
      <c r="O127" s="80" t="str">
        <f>IF(AND(初始录入!$M$12="试卷",$A127&lt;&gt;"",O$6&lt;&gt;""),成绩录入!BM131,"")</f>
        <v/>
      </c>
      <c r="P127" s="80" t="str">
        <f>IF(AND(初始录入!$M$12="试卷",$A127&lt;&gt;"",P$6&lt;&gt;""),成绩录入!BN131,"")</f>
        <v/>
      </c>
      <c r="Q127" s="80" t="str">
        <f>IF(AND(初始录入!$M$12="试卷",$A127&lt;&gt;"",Q$6&lt;&gt;""),成绩录入!BO131,"")</f>
        <v/>
      </c>
      <c r="R127" s="80" t="str">
        <f>IF(AND(初始录入!$M$12="试卷",$A127&lt;&gt;"",R$6&lt;&gt;""),成绩录入!BP131,"")</f>
        <v/>
      </c>
      <c r="S127" s="80" t="str">
        <f>IF(AND(初始录入!$M$12="试卷",$A127&lt;&gt;"",S$6&lt;&gt;""),成绩录入!BQ131,"")</f>
        <v/>
      </c>
      <c r="T127" s="80" t="str">
        <f>IF(AND(初始录入!$M$12="试卷",$A127&lt;&gt;"",T$6&lt;&gt;""),成绩录入!BR131,"")</f>
        <v/>
      </c>
      <c r="U127" s="80" t="str">
        <f>IF(AND(初始录入!$M$12="试卷",$A127&lt;&gt;"",U$6&lt;&gt;""),成绩录入!BS131,"")</f>
        <v/>
      </c>
      <c r="V127" s="80" t="str">
        <f>IF(AND(初始录入!$M$12="试卷",$A127&lt;&gt;"",V$6&lt;&gt;""),成绩录入!BT131,"")</f>
        <v/>
      </c>
      <c r="W127" s="80" t="str">
        <f>IF(AND(初始录入!$M$12="试卷",$A127&lt;&gt;"",W$6&lt;&gt;""),成绩录入!BU131,"")</f>
        <v/>
      </c>
      <c r="X127" s="80" t="str">
        <f>IF(AND(初始录入!$M$12="试卷",$A127&lt;&gt;"",X$6&lt;&gt;""),成绩录入!BV131,"")</f>
        <v/>
      </c>
      <c r="Y127" s="80" t="str">
        <f>IF(AND(初始录入!$M$12="试卷",$A127&lt;&gt;"",Y$6&lt;&gt;""),成绩录入!BW131,"")</f>
        <v/>
      </c>
      <c r="Z127" s="80" t="str">
        <f>IF(AND(初始录入!$M$12="试卷",$A127&lt;&gt;"",Z$6&lt;&gt;""),成绩录入!BX131,"")</f>
        <v/>
      </c>
      <c r="AA127" s="80" t="str">
        <f>IF(AND(初始录入!$M$12="试卷",$A127&lt;&gt;"",AA$6&lt;&gt;""),成绩录入!BY131,"")</f>
        <v/>
      </c>
      <c r="AB127" s="80" t="str">
        <f>IF(AND(初始录入!$M$12="试卷",$A127&lt;&gt;"",AB$6&lt;&gt;""),成绩录入!BZ131,"")</f>
        <v/>
      </c>
      <c r="AC127" s="80" t="str">
        <f>IF(AND(初始录入!$M$12="试卷",$A127&lt;&gt;"",AC$6&lt;&gt;""),成绩录入!CA131,"")</f>
        <v/>
      </c>
      <c r="AD127" s="80" t="str">
        <f>IF(AND(初始录入!$M$12="试卷",$A127&lt;&gt;"",AD$6&lt;&gt;""),成绩录入!CB131,"")</f>
        <v/>
      </c>
    </row>
    <row r="128" ht="24.95" customHeight="1" spans="1:30">
      <c r="A128" s="80" t="str">
        <f>IF(初始录入!$M$12="试卷",初始录入!A134,"")</f>
        <v/>
      </c>
      <c r="B128" s="80" t="str">
        <f>IF(AND(初始录入!$M$12="试卷",$A128&lt;&gt;""),初始录入!B134,"")</f>
        <v/>
      </c>
      <c r="C128" s="80" t="str">
        <f>IF(AND(初始录入!$M$12="试卷",$A128&lt;&gt;""),初始录入!C134,"")</f>
        <v/>
      </c>
      <c r="D128" s="80" t="str">
        <f t="shared" si="2"/>
        <v/>
      </c>
      <c r="E128" s="80" t="str">
        <f>IF(AND(初始录入!$M$12="试卷",$A128&lt;&gt;"",E$6&lt;&gt;""),成绩录入!BC132,"")</f>
        <v/>
      </c>
      <c r="F128" s="80" t="str">
        <f>IF(AND(初始录入!$M$12="试卷",$A128&lt;&gt;"",F$6&lt;&gt;""),成绩录入!BD132,"")</f>
        <v/>
      </c>
      <c r="G128" s="80" t="str">
        <f>IF(AND(初始录入!$M$12="试卷",$A128&lt;&gt;"",G$6&lt;&gt;""),成绩录入!BE132,"")</f>
        <v/>
      </c>
      <c r="H128" s="80" t="str">
        <f>IF(AND(初始录入!$M$12="试卷",$A128&lt;&gt;"",H$6&lt;&gt;""),成绩录入!BF132,"")</f>
        <v/>
      </c>
      <c r="I128" s="80" t="str">
        <f>IF(AND(初始录入!$M$12="试卷",$A128&lt;&gt;"",I$6&lt;&gt;""),成绩录入!BG132,"")</f>
        <v/>
      </c>
      <c r="J128" s="80" t="str">
        <f>IF(AND(初始录入!$M$12="试卷",$A128&lt;&gt;"",J$6&lt;&gt;""),成绩录入!BH132,"")</f>
        <v/>
      </c>
      <c r="K128" s="80" t="str">
        <f>IF(AND(初始录入!$M$12="试卷",$A128&lt;&gt;"",K$6&lt;&gt;""),成绩录入!BI132,"")</f>
        <v/>
      </c>
      <c r="L128" s="80" t="str">
        <f>IF(AND(初始录入!$M$12="试卷",$A128&lt;&gt;"",L$6&lt;&gt;""),成绩录入!BJ132,"")</f>
        <v/>
      </c>
      <c r="M128" s="80" t="str">
        <f>IF(AND(初始录入!$M$12="试卷",$A128&lt;&gt;"",M$6&lt;&gt;""),成绩录入!BK132,"")</f>
        <v/>
      </c>
      <c r="N128" s="80" t="str">
        <f>IF(AND(初始录入!$M$12="试卷",$A128&lt;&gt;"",N$6&lt;&gt;""),成绩录入!BL132,"")</f>
        <v/>
      </c>
      <c r="O128" s="80" t="str">
        <f>IF(AND(初始录入!$M$12="试卷",$A128&lt;&gt;"",O$6&lt;&gt;""),成绩录入!BM132,"")</f>
        <v/>
      </c>
      <c r="P128" s="80" t="str">
        <f>IF(AND(初始录入!$M$12="试卷",$A128&lt;&gt;"",P$6&lt;&gt;""),成绩录入!BN132,"")</f>
        <v/>
      </c>
      <c r="Q128" s="80" t="str">
        <f>IF(AND(初始录入!$M$12="试卷",$A128&lt;&gt;"",Q$6&lt;&gt;""),成绩录入!BO132,"")</f>
        <v/>
      </c>
      <c r="R128" s="80" t="str">
        <f>IF(AND(初始录入!$M$12="试卷",$A128&lt;&gt;"",R$6&lt;&gt;""),成绩录入!BP132,"")</f>
        <v/>
      </c>
      <c r="S128" s="80" t="str">
        <f>IF(AND(初始录入!$M$12="试卷",$A128&lt;&gt;"",S$6&lt;&gt;""),成绩录入!BQ132,"")</f>
        <v/>
      </c>
      <c r="T128" s="80" t="str">
        <f>IF(AND(初始录入!$M$12="试卷",$A128&lt;&gt;"",T$6&lt;&gt;""),成绩录入!BR132,"")</f>
        <v/>
      </c>
      <c r="U128" s="80" t="str">
        <f>IF(AND(初始录入!$M$12="试卷",$A128&lt;&gt;"",U$6&lt;&gt;""),成绩录入!BS132,"")</f>
        <v/>
      </c>
      <c r="V128" s="80" t="str">
        <f>IF(AND(初始录入!$M$12="试卷",$A128&lt;&gt;"",V$6&lt;&gt;""),成绩录入!BT132,"")</f>
        <v/>
      </c>
      <c r="W128" s="80" t="str">
        <f>IF(AND(初始录入!$M$12="试卷",$A128&lt;&gt;"",W$6&lt;&gt;""),成绩录入!BU132,"")</f>
        <v/>
      </c>
      <c r="X128" s="80" t="str">
        <f>IF(AND(初始录入!$M$12="试卷",$A128&lt;&gt;"",X$6&lt;&gt;""),成绩录入!BV132,"")</f>
        <v/>
      </c>
      <c r="Y128" s="80" t="str">
        <f>IF(AND(初始录入!$M$12="试卷",$A128&lt;&gt;"",Y$6&lt;&gt;""),成绩录入!BW132,"")</f>
        <v/>
      </c>
      <c r="Z128" s="80" t="str">
        <f>IF(AND(初始录入!$M$12="试卷",$A128&lt;&gt;"",Z$6&lt;&gt;""),成绩录入!BX132,"")</f>
        <v/>
      </c>
      <c r="AA128" s="80" t="str">
        <f>IF(AND(初始录入!$M$12="试卷",$A128&lt;&gt;"",AA$6&lt;&gt;""),成绩录入!BY132,"")</f>
        <v/>
      </c>
      <c r="AB128" s="80" t="str">
        <f>IF(AND(初始录入!$M$12="试卷",$A128&lt;&gt;"",AB$6&lt;&gt;""),成绩录入!BZ132,"")</f>
        <v/>
      </c>
      <c r="AC128" s="80" t="str">
        <f>IF(AND(初始录入!$M$12="试卷",$A128&lt;&gt;"",AC$6&lt;&gt;""),成绩录入!CA132,"")</f>
        <v/>
      </c>
      <c r="AD128" s="80" t="str">
        <f>IF(AND(初始录入!$M$12="试卷",$A128&lt;&gt;"",AD$6&lt;&gt;""),成绩录入!CB132,"")</f>
        <v/>
      </c>
    </row>
    <row r="129" ht="24.95" customHeight="1" spans="1:30">
      <c r="A129" s="80" t="str">
        <f>IF(初始录入!$M$12="试卷",初始录入!A135,"")</f>
        <v/>
      </c>
      <c r="B129" s="80" t="str">
        <f>IF(AND(初始录入!$M$12="试卷",$A129&lt;&gt;""),初始录入!B135,"")</f>
        <v/>
      </c>
      <c r="C129" s="80" t="str">
        <f>IF(AND(初始录入!$M$12="试卷",$A129&lt;&gt;""),初始录入!C135,"")</f>
        <v/>
      </c>
      <c r="D129" s="80" t="str">
        <f t="shared" si="2"/>
        <v/>
      </c>
      <c r="E129" s="80" t="str">
        <f>IF(AND(初始录入!$M$12="试卷",$A129&lt;&gt;"",E$6&lt;&gt;""),成绩录入!BC133,"")</f>
        <v/>
      </c>
      <c r="F129" s="80" t="str">
        <f>IF(AND(初始录入!$M$12="试卷",$A129&lt;&gt;"",F$6&lt;&gt;""),成绩录入!BD133,"")</f>
        <v/>
      </c>
      <c r="G129" s="80" t="str">
        <f>IF(AND(初始录入!$M$12="试卷",$A129&lt;&gt;"",G$6&lt;&gt;""),成绩录入!BE133,"")</f>
        <v/>
      </c>
      <c r="H129" s="80" t="str">
        <f>IF(AND(初始录入!$M$12="试卷",$A129&lt;&gt;"",H$6&lt;&gt;""),成绩录入!BF133,"")</f>
        <v/>
      </c>
      <c r="I129" s="80" t="str">
        <f>IF(AND(初始录入!$M$12="试卷",$A129&lt;&gt;"",I$6&lt;&gt;""),成绩录入!BG133,"")</f>
        <v/>
      </c>
      <c r="J129" s="80" t="str">
        <f>IF(AND(初始录入!$M$12="试卷",$A129&lt;&gt;"",J$6&lt;&gt;""),成绩录入!BH133,"")</f>
        <v/>
      </c>
      <c r="K129" s="80" t="str">
        <f>IF(AND(初始录入!$M$12="试卷",$A129&lt;&gt;"",K$6&lt;&gt;""),成绩录入!BI133,"")</f>
        <v/>
      </c>
      <c r="L129" s="80" t="str">
        <f>IF(AND(初始录入!$M$12="试卷",$A129&lt;&gt;"",L$6&lt;&gt;""),成绩录入!BJ133,"")</f>
        <v/>
      </c>
      <c r="M129" s="80" t="str">
        <f>IF(AND(初始录入!$M$12="试卷",$A129&lt;&gt;"",M$6&lt;&gt;""),成绩录入!BK133,"")</f>
        <v/>
      </c>
      <c r="N129" s="80" t="str">
        <f>IF(AND(初始录入!$M$12="试卷",$A129&lt;&gt;"",N$6&lt;&gt;""),成绩录入!BL133,"")</f>
        <v/>
      </c>
      <c r="O129" s="80" t="str">
        <f>IF(AND(初始录入!$M$12="试卷",$A129&lt;&gt;"",O$6&lt;&gt;""),成绩录入!BM133,"")</f>
        <v/>
      </c>
      <c r="P129" s="80" t="str">
        <f>IF(AND(初始录入!$M$12="试卷",$A129&lt;&gt;"",P$6&lt;&gt;""),成绩录入!BN133,"")</f>
        <v/>
      </c>
      <c r="Q129" s="80" t="str">
        <f>IF(AND(初始录入!$M$12="试卷",$A129&lt;&gt;"",Q$6&lt;&gt;""),成绩录入!BO133,"")</f>
        <v/>
      </c>
      <c r="R129" s="80" t="str">
        <f>IF(AND(初始录入!$M$12="试卷",$A129&lt;&gt;"",R$6&lt;&gt;""),成绩录入!BP133,"")</f>
        <v/>
      </c>
      <c r="S129" s="80" t="str">
        <f>IF(AND(初始录入!$M$12="试卷",$A129&lt;&gt;"",S$6&lt;&gt;""),成绩录入!BQ133,"")</f>
        <v/>
      </c>
      <c r="T129" s="80" t="str">
        <f>IF(AND(初始录入!$M$12="试卷",$A129&lt;&gt;"",T$6&lt;&gt;""),成绩录入!BR133,"")</f>
        <v/>
      </c>
      <c r="U129" s="80" t="str">
        <f>IF(AND(初始录入!$M$12="试卷",$A129&lt;&gt;"",U$6&lt;&gt;""),成绩录入!BS133,"")</f>
        <v/>
      </c>
      <c r="V129" s="80" t="str">
        <f>IF(AND(初始录入!$M$12="试卷",$A129&lt;&gt;"",V$6&lt;&gt;""),成绩录入!BT133,"")</f>
        <v/>
      </c>
      <c r="W129" s="80" t="str">
        <f>IF(AND(初始录入!$M$12="试卷",$A129&lt;&gt;"",W$6&lt;&gt;""),成绩录入!BU133,"")</f>
        <v/>
      </c>
      <c r="X129" s="80" t="str">
        <f>IF(AND(初始录入!$M$12="试卷",$A129&lt;&gt;"",X$6&lt;&gt;""),成绩录入!BV133,"")</f>
        <v/>
      </c>
      <c r="Y129" s="80" t="str">
        <f>IF(AND(初始录入!$M$12="试卷",$A129&lt;&gt;"",Y$6&lt;&gt;""),成绩录入!BW133,"")</f>
        <v/>
      </c>
      <c r="Z129" s="80" t="str">
        <f>IF(AND(初始录入!$M$12="试卷",$A129&lt;&gt;"",Z$6&lt;&gt;""),成绩录入!BX133,"")</f>
        <v/>
      </c>
      <c r="AA129" s="80" t="str">
        <f>IF(AND(初始录入!$M$12="试卷",$A129&lt;&gt;"",AA$6&lt;&gt;""),成绩录入!BY133,"")</f>
        <v/>
      </c>
      <c r="AB129" s="80" t="str">
        <f>IF(AND(初始录入!$M$12="试卷",$A129&lt;&gt;"",AB$6&lt;&gt;""),成绩录入!BZ133,"")</f>
        <v/>
      </c>
      <c r="AC129" s="80" t="str">
        <f>IF(AND(初始录入!$M$12="试卷",$A129&lt;&gt;"",AC$6&lt;&gt;""),成绩录入!CA133,"")</f>
        <v/>
      </c>
      <c r="AD129" s="80" t="str">
        <f>IF(AND(初始录入!$M$12="试卷",$A129&lt;&gt;"",AD$6&lt;&gt;""),成绩录入!CB133,"")</f>
        <v/>
      </c>
    </row>
    <row r="130" ht="24.95" customHeight="1" spans="1:30">
      <c r="A130" s="80" t="str">
        <f>IF(初始录入!$M$12="试卷",初始录入!A136,"")</f>
        <v/>
      </c>
      <c r="B130" s="80" t="str">
        <f>IF(AND(初始录入!$M$12="试卷",$A130&lt;&gt;""),初始录入!B136,"")</f>
        <v/>
      </c>
      <c r="C130" s="80" t="str">
        <f>IF(AND(初始录入!$M$12="试卷",$A130&lt;&gt;""),初始录入!C136,"")</f>
        <v/>
      </c>
      <c r="D130" s="80" t="str">
        <f t="shared" si="2"/>
        <v/>
      </c>
      <c r="E130" s="80" t="str">
        <f>IF(AND(初始录入!$M$12="试卷",$A130&lt;&gt;"",E$6&lt;&gt;""),成绩录入!BC134,"")</f>
        <v/>
      </c>
      <c r="F130" s="80" t="str">
        <f>IF(AND(初始录入!$M$12="试卷",$A130&lt;&gt;"",F$6&lt;&gt;""),成绩录入!BD134,"")</f>
        <v/>
      </c>
      <c r="G130" s="80" t="str">
        <f>IF(AND(初始录入!$M$12="试卷",$A130&lt;&gt;"",G$6&lt;&gt;""),成绩录入!BE134,"")</f>
        <v/>
      </c>
      <c r="H130" s="80" t="str">
        <f>IF(AND(初始录入!$M$12="试卷",$A130&lt;&gt;"",H$6&lt;&gt;""),成绩录入!BF134,"")</f>
        <v/>
      </c>
      <c r="I130" s="80" t="str">
        <f>IF(AND(初始录入!$M$12="试卷",$A130&lt;&gt;"",I$6&lt;&gt;""),成绩录入!BG134,"")</f>
        <v/>
      </c>
      <c r="J130" s="80" t="str">
        <f>IF(AND(初始录入!$M$12="试卷",$A130&lt;&gt;"",J$6&lt;&gt;""),成绩录入!BH134,"")</f>
        <v/>
      </c>
      <c r="K130" s="80" t="str">
        <f>IF(AND(初始录入!$M$12="试卷",$A130&lt;&gt;"",K$6&lt;&gt;""),成绩录入!BI134,"")</f>
        <v/>
      </c>
      <c r="L130" s="80" t="str">
        <f>IF(AND(初始录入!$M$12="试卷",$A130&lt;&gt;"",L$6&lt;&gt;""),成绩录入!BJ134,"")</f>
        <v/>
      </c>
      <c r="M130" s="80" t="str">
        <f>IF(AND(初始录入!$M$12="试卷",$A130&lt;&gt;"",M$6&lt;&gt;""),成绩录入!BK134,"")</f>
        <v/>
      </c>
      <c r="N130" s="80" t="str">
        <f>IF(AND(初始录入!$M$12="试卷",$A130&lt;&gt;"",N$6&lt;&gt;""),成绩录入!BL134,"")</f>
        <v/>
      </c>
      <c r="O130" s="80" t="str">
        <f>IF(AND(初始录入!$M$12="试卷",$A130&lt;&gt;"",O$6&lt;&gt;""),成绩录入!BM134,"")</f>
        <v/>
      </c>
      <c r="P130" s="80" t="str">
        <f>IF(AND(初始录入!$M$12="试卷",$A130&lt;&gt;"",P$6&lt;&gt;""),成绩录入!BN134,"")</f>
        <v/>
      </c>
      <c r="Q130" s="80" t="str">
        <f>IF(AND(初始录入!$M$12="试卷",$A130&lt;&gt;"",Q$6&lt;&gt;""),成绩录入!BO134,"")</f>
        <v/>
      </c>
      <c r="R130" s="80" t="str">
        <f>IF(AND(初始录入!$M$12="试卷",$A130&lt;&gt;"",R$6&lt;&gt;""),成绩录入!BP134,"")</f>
        <v/>
      </c>
      <c r="S130" s="80" t="str">
        <f>IF(AND(初始录入!$M$12="试卷",$A130&lt;&gt;"",S$6&lt;&gt;""),成绩录入!BQ134,"")</f>
        <v/>
      </c>
      <c r="T130" s="80" t="str">
        <f>IF(AND(初始录入!$M$12="试卷",$A130&lt;&gt;"",T$6&lt;&gt;""),成绩录入!BR134,"")</f>
        <v/>
      </c>
      <c r="U130" s="80" t="str">
        <f>IF(AND(初始录入!$M$12="试卷",$A130&lt;&gt;"",U$6&lt;&gt;""),成绩录入!BS134,"")</f>
        <v/>
      </c>
      <c r="V130" s="80" t="str">
        <f>IF(AND(初始录入!$M$12="试卷",$A130&lt;&gt;"",V$6&lt;&gt;""),成绩录入!BT134,"")</f>
        <v/>
      </c>
      <c r="W130" s="80" t="str">
        <f>IF(AND(初始录入!$M$12="试卷",$A130&lt;&gt;"",W$6&lt;&gt;""),成绩录入!BU134,"")</f>
        <v/>
      </c>
      <c r="X130" s="80" t="str">
        <f>IF(AND(初始录入!$M$12="试卷",$A130&lt;&gt;"",X$6&lt;&gt;""),成绩录入!BV134,"")</f>
        <v/>
      </c>
      <c r="Y130" s="80" t="str">
        <f>IF(AND(初始录入!$M$12="试卷",$A130&lt;&gt;"",Y$6&lt;&gt;""),成绩录入!BW134,"")</f>
        <v/>
      </c>
      <c r="Z130" s="80" t="str">
        <f>IF(AND(初始录入!$M$12="试卷",$A130&lt;&gt;"",Z$6&lt;&gt;""),成绩录入!BX134,"")</f>
        <v/>
      </c>
      <c r="AA130" s="80" t="str">
        <f>IF(AND(初始录入!$M$12="试卷",$A130&lt;&gt;"",AA$6&lt;&gt;""),成绩录入!BY134,"")</f>
        <v/>
      </c>
      <c r="AB130" s="80" t="str">
        <f>IF(AND(初始录入!$M$12="试卷",$A130&lt;&gt;"",AB$6&lt;&gt;""),成绩录入!BZ134,"")</f>
        <v/>
      </c>
      <c r="AC130" s="80" t="str">
        <f>IF(AND(初始录入!$M$12="试卷",$A130&lt;&gt;"",AC$6&lt;&gt;""),成绩录入!CA134,"")</f>
        <v/>
      </c>
      <c r="AD130" s="80" t="str">
        <f>IF(AND(初始录入!$M$12="试卷",$A130&lt;&gt;"",AD$6&lt;&gt;""),成绩录入!CB134,"")</f>
        <v/>
      </c>
    </row>
    <row r="131" ht="24.95" customHeight="1" spans="1:30">
      <c r="A131" s="80" t="str">
        <f>IF(初始录入!$M$12="试卷",初始录入!A137,"")</f>
        <v/>
      </c>
      <c r="B131" s="80" t="str">
        <f>IF(AND(初始录入!$M$12="试卷",$A131&lt;&gt;""),初始录入!B137,"")</f>
        <v/>
      </c>
      <c r="C131" s="80" t="str">
        <f>IF(AND(初始录入!$M$12="试卷",$A131&lt;&gt;""),初始录入!C137,"")</f>
        <v/>
      </c>
      <c r="D131" s="80" t="str">
        <f t="shared" si="2"/>
        <v/>
      </c>
      <c r="E131" s="80" t="str">
        <f>IF(AND(初始录入!$M$12="试卷",$A131&lt;&gt;"",E$6&lt;&gt;""),成绩录入!BC135,"")</f>
        <v/>
      </c>
      <c r="F131" s="80" t="str">
        <f>IF(AND(初始录入!$M$12="试卷",$A131&lt;&gt;"",F$6&lt;&gt;""),成绩录入!BD135,"")</f>
        <v/>
      </c>
      <c r="G131" s="80" t="str">
        <f>IF(AND(初始录入!$M$12="试卷",$A131&lt;&gt;"",G$6&lt;&gt;""),成绩录入!BE135,"")</f>
        <v/>
      </c>
      <c r="H131" s="80" t="str">
        <f>IF(AND(初始录入!$M$12="试卷",$A131&lt;&gt;"",H$6&lt;&gt;""),成绩录入!BF135,"")</f>
        <v/>
      </c>
      <c r="I131" s="80" t="str">
        <f>IF(AND(初始录入!$M$12="试卷",$A131&lt;&gt;"",I$6&lt;&gt;""),成绩录入!BG135,"")</f>
        <v/>
      </c>
      <c r="J131" s="80" t="str">
        <f>IF(AND(初始录入!$M$12="试卷",$A131&lt;&gt;"",J$6&lt;&gt;""),成绩录入!BH135,"")</f>
        <v/>
      </c>
      <c r="K131" s="80" t="str">
        <f>IF(AND(初始录入!$M$12="试卷",$A131&lt;&gt;"",K$6&lt;&gt;""),成绩录入!BI135,"")</f>
        <v/>
      </c>
      <c r="L131" s="80" t="str">
        <f>IF(AND(初始录入!$M$12="试卷",$A131&lt;&gt;"",L$6&lt;&gt;""),成绩录入!BJ135,"")</f>
        <v/>
      </c>
      <c r="M131" s="80" t="str">
        <f>IF(AND(初始录入!$M$12="试卷",$A131&lt;&gt;"",M$6&lt;&gt;""),成绩录入!BK135,"")</f>
        <v/>
      </c>
      <c r="N131" s="80" t="str">
        <f>IF(AND(初始录入!$M$12="试卷",$A131&lt;&gt;"",N$6&lt;&gt;""),成绩录入!BL135,"")</f>
        <v/>
      </c>
      <c r="O131" s="80" t="str">
        <f>IF(AND(初始录入!$M$12="试卷",$A131&lt;&gt;"",O$6&lt;&gt;""),成绩录入!BM135,"")</f>
        <v/>
      </c>
      <c r="P131" s="80" t="str">
        <f>IF(AND(初始录入!$M$12="试卷",$A131&lt;&gt;"",P$6&lt;&gt;""),成绩录入!BN135,"")</f>
        <v/>
      </c>
      <c r="Q131" s="80" t="str">
        <f>IF(AND(初始录入!$M$12="试卷",$A131&lt;&gt;"",Q$6&lt;&gt;""),成绩录入!BO135,"")</f>
        <v/>
      </c>
      <c r="R131" s="80" t="str">
        <f>IF(AND(初始录入!$M$12="试卷",$A131&lt;&gt;"",R$6&lt;&gt;""),成绩录入!BP135,"")</f>
        <v/>
      </c>
      <c r="S131" s="80" t="str">
        <f>IF(AND(初始录入!$M$12="试卷",$A131&lt;&gt;"",S$6&lt;&gt;""),成绩录入!BQ135,"")</f>
        <v/>
      </c>
      <c r="T131" s="80" t="str">
        <f>IF(AND(初始录入!$M$12="试卷",$A131&lt;&gt;"",T$6&lt;&gt;""),成绩录入!BR135,"")</f>
        <v/>
      </c>
      <c r="U131" s="80" t="str">
        <f>IF(AND(初始录入!$M$12="试卷",$A131&lt;&gt;"",U$6&lt;&gt;""),成绩录入!BS135,"")</f>
        <v/>
      </c>
      <c r="V131" s="80" t="str">
        <f>IF(AND(初始录入!$M$12="试卷",$A131&lt;&gt;"",V$6&lt;&gt;""),成绩录入!BT135,"")</f>
        <v/>
      </c>
      <c r="W131" s="80" t="str">
        <f>IF(AND(初始录入!$M$12="试卷",$A131&lt;&gt;"",W$6&lt;&gt;""),成绩录入!BU135,"")</f>
        <v/>
      </c>
      <c r="X131" s="80" t="str">
        <f>IF(AND(初始录入!$M$12="试卷",$A131&lt;&gt;"",X$6&lt;&gt;""),成绩录入!BV135,"")</f>
        <v/>
      </c>
      <c r="Y131" s="80" t="str">
        <f>IF(AND(初始录入!$M$12="试卷",$A131&lt;&gt;"",Y$6&lt;&gt;""),成绩录入!BW135,"")</f>
        <v/>
      </c>
      <c r="Z131" s="80" t="str">
        <f>IF(AND(初始录入!$M$12="试卷",$A131&lt;&gt;"",Z$6&lt;&gt;""),成绩录入!BX135,"")</f>
        <v/>
      </c>
      <c r="AA131" s="80" t="str">
        <f>IF(AND(初始录入!$M$12="试卷",$A131&lt;&gt;"",AA$6&lt;&gt;""),成绩录入!BY135,"")</f>
        <v/>
      </c>
      <c r="AB131" s="80" t="str">
        <f>IF(AND(初始录入!$M$12="试卷",$A131&lt;&gt;"",AB$6&lt;&gt;""),成绩录入!BZ135,"")</f>
        <v/>
      </c>
      <c r="AC131" s="80" t="str">
        <f>IF(AND(初始录入!$M$12="试卷",$A131&lt;&gt;"",AC$6&lt;&gt;""),成绩录入!CA135,"")</f>
        <v/>
      </c>
      <c r="AD131" s="80" t="str">
        <f>IF(AND(初始录入!$M$12="试卷",$A131&lt;&gt;"",AD$6&lt;&gt;""),成绩录入!CB135,"")</f>
        <v/>
      </c>
    </row>
    <row r="132" ht="24.95" customHeight="1" spans="1:30">
      <c r="A132" s="80" t="str">
        <f>IF(初始录入!$M$12="试卷",初始录入!A138,"")</f>
        <v/>
      </c>
      <c r="B132" s="80" t="str">
        <f>IF(AND(初始录入!$M$12="试卷",$A132&lt;&gt;""),初始录入!B138,"")</f>
        <v/>
      </c>
      <c r="C132" s="80" t="str">
        <f>IF(AND(初始录入!$M$12="试卷",$A132&lt;&gt;""),初始录入!C138,"")</f>
        <v/>
      </c>
      <c r="D132" s="80" t="str">
        <f t="shared" si="2"/>
        <v/>
      </c>
      <c r="E132" s="80" t="str">
        <f>IF(AND(初始录入!$M$12="试卷",$A132&lt;&gt;"",E$6&lt;&gt;""),成绩录入!BC136,"")</f>
        <v/>
      </c>
      <c r="F132" s="80" t="str">
        <f>IF(AND(初始录入!$M$12="试卷",$A132&lt;&gt;"",F$6&lt;&gt;""),成绩录入!BD136,"")</f>
        <v/>
      </c>
      <c r="G132" s="80" t="str">
        <f>IF(AND(初始录入!$M$12="试卷",$A132&lt;&gt;"",G$6&lt;&gt;""),成绩录入!BE136,"")</f>
        <v/>
      </c>
      <c r="H132" s="80" t="str">
        <f>IF(AND(初始录入!$M$12="试卷",$A132&lt;&gt;"",H$6&lt;&gt;""),成绩录入!BF136,"")</f>
        <v/>
      </c>
      <c r="I132" s="80" t="str">
        <f>IF(AND(初始录入!$M$12="试卷",$A132&lt;&gt;"",I$6&lt;&gt;""),成绩录入!BG136,"")</f>
        <v/>
      </c>
      <c r="J132" s="80" t="str">
        <f>IF(AND(初始录入!$M$12="试卷",$A132&lt;&gt;"",J$6&lt;&gt;""),成绩录入!BH136,"")</f>
        <v/>
      </c>
      <c r="K132" s="80" t="str">
        <f>IF(AND(初始录入!$M$12="试卷",$A132&lt;&gt;"",K$6&lt;&gt;""),成绩录入!BI136,"")</f>
        <v/>
      </c>
      <c r="L132" s="80" t="str">
        <f>IF(AND(初始录入!$M$12="试卷",$A132&lt;&gt;"",L$6&lt;&gt;""),成绩录入!BJ136,"")</f>
        <v/>
      </c>
      <c r="M132" s="80" t="str">
        <f>IF(AND(初始录入!$M$12="试卷",$A132&lt;&gt;"",M$6&lt;&gt;""),成绩录入!BK136,"")</f>
        <v/>
      </c>
      <c r="N132" s="80" t="str">
        <f>IF(AND(初始录入!$M$12="试卷",$A132&lt;&gt;"",N$6&lt;&gt;""),成绩录入!BL136,"")</f>
        <v/>
      </c>
      <c r="O132" s="80" t="str">
        <f>IF(AND(初始录入!$M$12="试卷",$A132&lt;&gt;"",O$6&lt;&gt;""),成绩录入!BM136,"")</f>
        <v/>
      </c>
      <c r="P132" s="80" t="str">
        <f>IF(AND(初始录入!$M$12="试卷",$A132&lt;&gt;"",P$6&lt;&gt;""),成绩录入!BN136,"")</f>
        <v/>
      </c>
      <c r="Q132" s="80" t="str">
        <f>IF(AND(初始录入!$M$12="试卷",$A132&lt;&gt;"",Q$6&lt;&gt;""),成绩录入!BO136,"")</f>
        <v/>
      </c>
      <c r="R132" s="80" t="str">
        <f>IF(AND(初始录入!$M$12="试卷",$A132&lt;&gt;"",R$6&lt;&gt;""),成绩录入!BP136,"")</f>
        <v/>
      </c>
      <c r="S132" s="80" t="str">
        <f>IF(AND(初始录入!$M$12="试卷",$A132&lt;&gt;"",S$6&lt;&gt;""),成绩录入!BQ136,"")</f>
        <v/>
      </c>
      <c r="T132" s="80" t="str">
        <f>IF(AND(初始录入!$M$12="试卷",$A132&lt;&gt;"",T$6&lt;&gt;""),成绩录入!BR136,"")</f>
        <v/>
      </c>
      <c r="U132" s="80" t="str">
        <f>IF(AND(初始录入!$M$12="试卷",$A132&lt;&gt;"",U$6&lt;&gt;""),成绩录入!BS136,"")</f>
        <v/>
      </c>
      <c r="V132" s="80" t="str">
        <f>IF(AND(初始录入!$M$12="试卷",$A132&lt;&gt;"",V$6&lt;&gt;""),成绩录入!BT136,"")</f>
        <v/>
      </c>
      <c r="W132" s="80" t="str">
        <f>IF(AND(初始录入!$M$12="试卷",$A132&lt;&gt;"",W$6&lt;&gt;""),成绩录入!BU136,"")</f>
        <v/>
      </c>
      <c r="X132" s="80" t="str">
        <f>IF(AND(初始录入!$M$12="试卷",$A132&lt;&gt;"",X$6&lt;&gt;""),成绩录入!BV136,"")</f>
        <v/>
      </c>
      <c r="Y132" s="80" t="str">
        <f>IF(AND(初始录入!$M$12="试卷",$A132&lt;&gt;"",Y$6&lt;&gt;""),成绩录入!BW136,"")</f>
        <v/>
      </c>
      <c r="Z132" s="80" t="str">
        <f>IF(AND(初始录入!$M$12="试卷",$A132&lt;&gt;"",Z$6&lt;&gt;""),成绩录入!BX136,"")</f>
        <v/>
      </c>
      <c r="AA132" s="80" t="str">
        <f>IF(AND(初始录入!$M$12="试卷",$A132&lt;&gt;"",AA$6&lt;&gt;""),成绩录入!BY136,"")</f>
        <v/>
      </c>
      <c r="AB132" s="80" t="str">
        <f>IF(AND(初始录入!$M$12="试卷",$A132&lt;&gt;"",AB$6&lt;&gt;""),成绩录入!BZ136,"")</f>
        <v/>
      </c>
      <c r="AC132" s="80" t="str">
        <f>IF(AND(初始录入!$M$12="试卷",$A132&lt;&gt;"",AC$6&lt;&gt;""),成绩录入!CA136,"")</f>
        <v/>
      </c>
      <c r="AD132" s="80" t="str">
        <f>IF(AND(初始录入!$M$12="试卷",$A132&lt;&gt;"",AD$6&lt;&gt;""),成绩录入!CB136,"")</f>
        <v/>
      </c>
    </row>
    <row r="133" ht="24.95" customHeight="1" spans="1:30">
      <c r="A133" s="80" t="str">
        <f>IF(初始录入!$M$12="试卷",初始录入!A139,"")</f>
        <v/>
      </c>
      <c r="B133" s="80" t="str">
        <f>IF(AND(初始录入!$M$12="试卷",$A133&lt;&gt;""),初始录入!B139,"")</f>
        <v/>
      </c>
      <c r="C133" s="80" t="str">
        <f>IF(AND(初始录入!$M$12="试卷",$A133&lt;&gt;""),初始录入!C139,"")</f>
        <v/>
      </c>
      <c r="D133" s="80" t="str">
        <f t="shared" si="2"/>
        <v/>
      </c>
      <c r="E133" s="80" t="str">
        <f>IF(AND(初始录入!$M$12="试卷",$A133&lt;&gt;"",E$6&lt;&gt;""),成绩录入!BC137,"")</f>
        <v/>
      </c>
      <c r="F133" s="80" t="str">
        <f>IF(AND(初始录入!$M$12="试卷",$A133&lt;&gt;"",F$6&lt;&gt;""),成绩录入!BD137,"")</f>
        <v/>
      </c>
      <c r="G133" s="80" t="str">
        <f>IF(AND(初始录入!$M$12="试卷",$A133&lt;&gt;"",G$6&lt;&gt;""),成绩录入!BE137,"")</f>
        <v/>
      </c>
      <c r="H133" s="80" t="str">
        <f>IF(AND(初始录入!$M$12="试卷",$A133&lt;&gt;"",H$6&lt;&gt;""),成绩录入!BF137,"")</f>
        <v/>
      </c>
      <c r="I133" s="80" t="str">
        <f>IF(AND(初始录入!$M$12="试卷",$A133&lt;&gt;"",I$6&lt;&gt;""),成绩录入!BG137,"")</f>
        <v/>
      </c>
      <c r="J133" s="80" t="str">
        <f>IF(AND(初始录入!$M$12="试卷",$A133&lt;&gt;"",J$6&lt;&gt;""),成绩录入!BH137,"")</f>
        <v/>
      </c>
      <c r="K133" s="80" t="str">
        <f>IF(AND(初始录入!$M$12="试卷",$A133&lt;&gt;"",K$6&lt;&gt;""),成绩录入!BI137,"")</f>
        <v/>
      </c>
      <c r="L133" s="80" t="str">
        <f>IF(AND(初始录入!$M$12="试卷",$A133&lt;&gt;"",L$6&lt;&gt;""),成绩录入!BJ137,"")</f>
        <v/>
      </c>
      <c r="M133" s="80" t="str">
        <f>IF(AND(初始录入!$M$12="试卷",$A133&lt;&gt;"",M$6&lt;&gt;""),成绩录入!BK137,"")</f>
        <v/>
      </c>
      <c r="N133" s="80" t="str">
        <f>IF(AND(初始录入!$M$12="试卷",$A133&lt;&gt;"",N$6&lt;&gt;""),成绩录入!BL137,"")</f>
        <v/>
      </c>
      <c r="O133" s="80" t="str">
        <f>IF(AND(初始录入!$M$12="试卷",$A133&lt;&gt;"",O$6&lt;&gt;""),成绩录入!BM137,"")</f>
        <v/>
      </c>
      <c r="P133" s="80" t="str">
        <f>IF(AND(初始录入!$M$12="试卷",$A133&lt;&gt;"",P$6&lt;&gt;""),成绩录入!BN137,"")</f>
        <v/>
      </c>
      <c r="Q133" s="80" t="str">
        <f>IF(AND(初始录入!$M$12="试卷",$A133&lt;&gt;"",Q$6&lt;&gt;""),成绩录入!BO137,"")</f>
        <v/>
      </c>
      <c r="R133" s="80" t="str">
        <f>IF(AND(初始录入!$M$12="试卷",$A133&lt;&gt;"",R$6&lt;&gt;""),成绩录入!BP137,"")</f>
        <v/>
      </c>
      <c r="S133" s="80" t="str">
        <f>IF(AND(初始录入!$M$12="试卷",$A133&lt;&gt;"",S$6&lt;&gt;""),成绩录入!BQ137,"")</f>
        <v/>
      </c>
      <c r="T133" s="80" t="str">
        <f>IF(AND(初始录入!$M$12="试卷",$A133&lt;&gt;"",T$6&lt;&gt;""),成绩录入!BR137,"")</f>
        <v/>
      </c>
      <c r="U133" s="80" t="str">
        <f>IF(AND(初始录入!$M$12="试卷",$A133&lt;&gt;"",U$6&lt;&gt;""),成绩录入!BS137,"")</f>
        <v/>
      </c>
      <c r="V133" s="80" t="str">
        <f>IF(AND(初始录入!$M$12="试卷",$A133&lt;&gt;"",V$6&lt;&gt;""),成绩录入!BT137,"")</f>
        <v/>
      </c>
      <c r="W133" s="80" t="str">
        <f>IF(AND(初始录入!$M$12="试卷",$A133&lt;&gt;"",W$6&lt;&gt;""),成绩录入!BU137,"")</f>
        <v/>
      </c>
      <c r="X133" s="80" t="str">
        <f>IF(AND(初始录入!$M$12="试卷",$A133&lt;&gt;"",X$6&lt;&gt;""),成绩录入!BV137,"")</f>
        <v/>
      </c>
      <c r="Y133" s="80" t="str">
        <f>IF(AND(初始录入!$M$12="试卷",$A133&lt;&gt;"",Y$6&lt;&gt;""),成绩录入!BW137,"")</f>
        <v/>
      </c>
      <c r="Z133" s="80" t="str">
        <f>IF(AND(初始录入!$M$12="试卷",$A133&lt;&gt;"",Z$6&lt;&gt;""),成绩录入!BX137,"")</f>
        <v/>
      </c>
      <c r="AA133" s="80" t="str">
        <f>IF(AND(初始录入!$M$12="试卷",$A133&lt;&gt;"",AA$6&lt;&gt;""),成绩录入!BY137,"")</f>
        <v/>
      </c>
      <c r="AB133" s="80" t="str">
        <f>IF(AND(初始录入!$M$12="试卷",$A133&lt;&gt;"",AB$6&lt;&gt;""),成绩录入!BZ137,"")</f>
        <v/>
      </c>
      <c r="AC133" s="80" t="str">
        <f>IF(AND(初始录入!$M$12="试卷",$A133&lt;&gt;"",AC$6&lt;&gt;""),成绩录入!CA137,"")</f>
        <v/>
      </c>
      <c r="AD133" s="80" t="str">
        <f>IF(AND(初始录入!$M$12="试卷",$A133&lt;&gt;"",AD$6&lt;&gt;""),成绩录入!CB137,"")</f>
        <v/>
      </c>
    </row>
    <row r="134" ht="24.95" customHeight="1" spans="1:30">
      <c r="A134" s="80" t="str">
        <f>IF(初始录入!$M$12="试卷",初始录入!A140,"")</f>
        <v/>
      </c>
      <c r="B134" s="80" t="str">
        <f>IF(AND(初始录入!$M$12="试卷",$A134&lt;&gt;""),初始录入!B140,"")</f>
        <v/>
      </c>
      <c r="C134" s="80" t="str">
        <f>IF(AND(初始录入!$M$12="试卷",$A134&lt;&gt;""),初始录入!C140,"")</f>
        <v/>
      </c>
      <c r="D134" s="80" t="str">
        <f t="shared" si="2"/>
        <v/>
      </c>
      <c r="E134" s="80" t="str">
        <f>IF(AND(初始录入!$M$12="试卷",$A134&lt;&gt;"",E$6&lt;&gt;""),成绩录入!BC138,"")</f>
        <v/>
      </c>
      <c r="F134" s="80" t="str">
        <f>IF(AND(初始录入!$M$12="试卷",$A134&lt;&gt;"",F$6&lt;&gt;""),成绩录入!BD138,"")</f>
        <v/>
      </c>
      <c r="G134" s="80" t="str">
        <f>IF(AND(初始录入!$M$12="试卷",$A134&lt;&gt;"",G$6&lt;&gt;""),成绩录入!BE138,"")</f>
        <v/>
      </c>
      <c r="H134" s="80" t="str">
        <f>IF(AND(初始录入!$M$12="试卷",$A134&lt;&gt;"",H$6&lt;&gt;""),成绩录入!BF138,"")</f>
        <v/>
      </c>
      <c r="I134" s="80" t="str">
        <f>IF(AND(初始录入!$M$12="试卷",$A134&lt;&gt;"",I$6&lt;&gt;""),成绩录入!BG138,"")</f>
        <v/>
      </c>
      <c r="J134" s="80" t="str">
        <f>IF(AND(初始录入!$M$12="试卷",$A134&lt;&gt;"",J$6&lt;&gt;""),成绩录入!BH138,"")</f>
        <v/>
      </c>
      <c r="K134" s="80" t="str">
        <f>IF(AND(初始录入!$M$12="试卷",$A134&lt;&gt;"",K$6&lt;&gt;""),成绩录入!BI138,"")</f>
        <v/>
      </c>
      <c r="L134" s="80" t="str">
        <f>IF(AND(初始录入!$M$12="试卷",$A134&lt;&gt;"",L$6&lt;&gt;""),成绩录入!BJ138,"")</f>
        <v/>
      </c>
      <c r="M134" s="80" t="str">
        <f>IF(AND(初始录入!$M$12="试卷",$A134&lt;&gt;"",M$6&lt;&gt;""),成绩录入!BK138,"")</f>
        <v/>
      </c>
      <c r="N134" s="80" t="str">
        <f>IF(AND(初始录入!$M$12="试卷",$A134&lt;&gt;"",N$6&lt;&gt;""),成绩录入!BL138,"")</f>
        <v/>
      </c>
      <c r="O134" s="80" t="str">
        <f>IF(AND(初始录入!$M$12="试卷",$A134&lt;&gt;"",O$6&lt;&gt;""),成绩录入!BM138,"")</f>
        <v/>
      </c>
      <c r="P134" s="80" t="str">
        <f>IF(AND(初始录入!$M$12="试卷",$A134&lt;&gt;"",P$6&lt;&gt;""),成绩录入!BN138,"")</f>
        <v/>
      </c>
      <c r="Q134" s="80" t="str">
        <f>IF(AND(初始录入!$M$12="试卷",$A134&lt;&gt;"",Q$6&lt;&gt;""),成绩录入!BO138,"")</f>
        <v/>
      </c>
      <c r="R134" s="80" t="str">
        <f>IF(AND(初始录入!$M$12="试卷",$A134&lt;&gt;"",R$6&lt;&gt;""),成绩录入!BP138,"")</f>
        <v/>
      </c>
      <c r="S134" s="80" t="str">
        <f>IF(AND(初始录入!$M$12="试卷",$A134&lt;&gt;"",S$6&lt;&gt;""),成绩录入!BQ138,"")</f>
        <v/>
      </c>
      <c r="T134" s="80" t="str">
        <f>IF(AND(初始录入!$M$12="试卷",$A134&lt;&gt;"",T$6&lt;&gt;""),成绩录入!BR138,"")</f>
        <v/>
      </c>
      <c r="U134" s="80" t="str">
        <f>IF(AND(初始录入!$M$12="试卷",$A134&lt;&gt;"",U$6&lt;&gt;""),成绩录入!BS138,"")</f>
        <v/>
      </c>
      <c r="V134" s="80" t="str">
        <f>IF(AND(初始录入!$M$12="试卷",$A134&lt;&gt;"",V$6&lt;&gt;""),成绩录入!BT138,"")</f>
        <v/>
      </c>
      <c r="W134" s="80" t="str">
        <f>IF(AND(初始录入!$M$12="试卷",$A134&lt;&gt;"",W$6&lt;&gt;""),成绩录入!BU138,"")</f>
        <v/>
      </c>
      <c r="X134" s="80" t="str">
        <f>IF(AND(初始录入!$M$12="试卷",$A134&lt;&gt;"",X$6&lt;&gt;""),成绩录入!BV138,"")</f>
        <v/>
      </c>
      <c r="Y134" s="80" t="str">
        <f>IF(AND(初始录入!$M$12="试卷",$A134&lt;&gt;"",Y$6&lt;&gt;""),成绩录入!BW138,"")</f>
        <v/>
      </c>
      <c r="Z134" s="80" t="str">
        <f>IF(AND(初始录入!$M$12="试卷",$A134&lt;&gt;"",Z$6&lt;&gt;""),成绩录入!BX138,"")</f>
        <v/>
      </c>
      <c r="AA134" s="80" t="str">
        <f>IF(AND(初始录入!$M$12="试卷",$A134&lt;&gt;"",AA$6&lt;&gt;""),成绩录入!BY138,"")</f>
        <v/>
      </c>
      <c r="AB134" s="80" t="str">
        <f>IF(AND(初始录入!$M$12="试卷",$A134&lt;&gt;"",AB$6&lt;&gt;""),成绩录入!BZ138,"")</f>
        <v/>
      </c>
      <c r="AC134" s="80" t="str">
        <f>IF(AND(初始录入!$M$12="试卷",$A134&lt;&gt;"",AC$6&lt;&gt;""),成绩录入!CA138,"")</f>
        <v/>
      </c>
      <c r="AD134" s="80" t="str">
        <f>IF(AND(初始录入!$M$12="试卷",$A134&lt;&gt;"",AD$6&lt;&gt;""),成绩录入!CB138,"")</f>
        <v/>
      </c>
    </row>
    <row r="135" ht="24.95" customHeight="1" spans="1:30">
      <c r="A135" s="80" t="str">
        <f>IF(初始录入!$M$12="试卷",初始录入!A141,"")</f>
        <v/>
      </c>
      <c r="B135" s="80" t="str">
        <f>IF(AND(初始录入!$M$12="试卷",$A135&lt;&gt;""),初始录入!B141,"")</f>
        <v/>
      </c>
      <c r="C135" s="80" t="str">
        <f>IF(AND(初始录入!$M$12="试卷",$A135&lt;&gt;""),初始录入!C141,"")</f>
        <v/>
      </c>
      <c r="D135" s="80" t="str">
        <f t="shared" si="2"/>
        <v/>
      </c>
      <c r="E135" s="80" t="str">
        <f>IF(AND(初始录入!$M$12="试卷",$A135&lt;&gt;"",E$6&lt;&gt;""),成绩录入!BC139,"")</f>
        <v/>
      </c>
      <c r="F135" s="80" t="str">
        <f>IF(AND(初始录入!$M$12="试卷",$A135&lt;&gt;"",F$6&lt;&gt;""),成绩录入!BD139,"")</f>
        <v/>
      </c>
      <c r="G135" s="80" t="str">
        <f>IF(AND(初始录入!$M$12="试卷",$A135&lt;&gt;"",G$6&lt;&gt;""),成绩录入!BE139,"")</f>
        <v/>
      </c>
      <c r="H135" s="80" t="str">
        <f>IF(AND(初始录入!$M$12="试卷",$A135&lt;&gt;"",H$6&lt;&gt;""),成绩录入!BF139,"")</f>
        <v/>
      </c>
      <c r="I135" s="80" t="str">
        <f>IF(AND(初始录入!$M$12="试卷",$A135&lt;&gt;"",I$6&lt;&gt;""),成绩录入!BG139,"")</f>
        <v/>
      </c>
      <c r="J135" s="80" t="str">
        <f>IF(AND(初始录入!$M$12="试卷",$A135&lt;&gt;"",J$6&lt;&gt;""),成绩录入!BH139,"")</f>
        <v/>
      </c>
      <c r="K135" s="80" t="str">
        <f>IF(AND(初始录入!$M$12="试卷",$A135&lt;&gt;"",K$6&lt;&gt;""),成绩录入!BI139,"")</f>
        <v/>
      </c>
      <c r="L135" s="80" t="str">
        <f>IF(AND(初始录入!$M$12="试卷",$A135&lt;&gt;"",L$6&lt;&gt;""),成绩录入!BJ139,"")</f>
        <v/>
      </c>
      <c r="M135" s="80" t="str">
        <f>IF(AND(初始录入!$M$12="试卷",$A135&lt;&gt;"",M$6&lt;&gt;""),成绩录入!BK139,"")</f>
        <v/>
      </c>
      <c r="N135" s="80" t="str">
        <f>IF(AND(初始录入!$M$12="试卷",$A135&lt;&gt;"",N$6&lt;&gt;""),成绩录入!BL139,"")</f>
        <v/>
      </c>
      <c r="O135" s="80" t="str">
        <f>IF(AND(初始录入!$M$12="试卷",$A135&lt;&gt;"",O$6&lt;&gt;""),成绩录入!BM139,"")</f>
        <v/>
      </c>
      <c r="P135" s="80" t="str">
        <f>IF(AND(初始录入!$M$12="试卷",$A135&lt;&gt;"",P$6&lt;&gt;""),成绩录入!BN139,"")</f>
        <v/>
      </c>
      <c r="Q135" s="80" t="str">
        <f>IF(AND(初始录入!$M$12="试卷",$A135&lt;&gt;"",Q$6&lt;&gt;""),成绩录入!BO139,"")</f>
        <v/>
      </c>
      <c r="R135" s="80" t="str">
        <f>IF(AND(初始录入!$M$12="试卷",$A135&lt;&gt;"",R$6&lt;&gt;""),成绩录入!BP139,"")</f>
        <v/>
      </c>
      <c r="S135" s="80" t="str">
        <f>IF(AND(初始录入!$M$12="试卷",$A135&lt;&gt;"",S$6&lt;&gt;""),成绩录入!BQ139,"")</f>
        <v/>
      </c>
      <c r="T135" s="80" t="str">
        <f>IF(AND(初始录入!$M$12="试卷",$A135&lt;&gt;"",T$6&lt;&gt;""),成绩录入!BR139,"")</f>
        <v/>
      </c>
      <c r="U135" s="80" t="str">
        <f>IF(AND(初始录入!$M$12="试卷",$A135&lt;&gt;"",U$6&lt;&gt;""),成绩录入!BS139,"")</f>
        <v/>
      </c>
      <c r="V135" s="80" t="str">
        <f>IF(AND(初始录入!$M$12="试卷",$A135&lt;&gt;"",V$6&lt;&gt;""),成绩录入!BT139,"")</f>
        <v/>
      </c>
      <c r="W135" s="80" t="str">
        <f>IF(AND(初始录入!$M$12="试卷",$A135&lt;&gt;"",W$6&lt;&gt;""),成绩录入!BU139,"")</f>
        <v/>
      </c>
      <c r="X135" s="80" t="str">
        <f>IF(AND(初始录入!$M$12="试卷",$A135&lt;&gt;"",X$6&lt;&gt;""),成绩录入!BV139,"")</f>
        <v/>
      </c>
      <c r="Y135" s="80" t="str">
        <f>IF(AND(初始录入!$M$12="试卷",$A135&lt;&gt;"",Y$6&lt;&gt;""),成绩录入!BW139,"")</f>
        <v/>
      </c>
      <c r="Z135" s="80" t="str">
        <f>IF(AND(初始录入!$M$12="试卷",$A135&lt;&gt;"",Z$6&lt;&gt;""),成绩录入!BX139,"")</f>
        <v/>
      </c>
      <c r="AA135" s="80" t="str">
        <f>IF(AND(初始录入!$M$12="试卷",$A135&lt;&gt;"",AA$6&lt;&gt;""),成绩录入!BY139,"")</f>
        <v/>
      </c>
      <c r="AB135" s="80" t="str">
        <f>IF(AND(初始录入!$M$12="试卷",$A135&lt;&gt;"",AB$6&lt;&gt;""),成绩录入!BZ139,"")</f>
        <v/>
      </c>
      <c r="AC135" s="80" t="str">
        <f>IF(AND(初始录入!$M$12="试卷",$A135&lt;&gt;"",AC$6&lt;&gt;""),成绩录入!CA139,"")</f>
        <v/>
      </c>
      <c r="AD135" s="80" t="str">
        <f>IF(AND(初始录入!$M$12="试卷",$A135&lt;&gt;"",AD$6&lt;&gt;""),成绩录入!CB139,"")</f>
        <v/>
      </c>
    </row>
    <row r="136" ht="24.95" customHeight="1" spans="1:30">
      <c r="A136" s="80" t="str">
        <f>IF(初始录入!$M$12="试卷",初始录入!A142,"")</f>
        <v/>
      </c>
      <c r="B136" s="80" t="str">
        <f>IF(AND(初始录入!$M$12="试卷",$A136&lt;&gt;""),初始录入!B142,"")</f>
        <v/>
      </c>
      <c r="C136" s="80" t="str">
        <f>IF(AND(初始录入!$M$12="试卷",$A136&lt;&gt;""),初始录入!C142,"")</f>
        <v/>
      </c>
      <c r="D136" s="80" t="str">
        <f t="shared" si="2"/>
        <v/>
      </c>
      <c r="E136" s="80" t="str">
        <f>IF(AND(初始录入!$M$12="试卷",$A136&lt;&gt;"",E$6&lt;&gt;""),成绩录入!BC140,"")</f>
        <v/>
      </c>
      <c r="F136" s="80" t="str">
        <f>IF(AND(初始录入!$M$12="试卷",$A136&lt;&gt;"",F$6&lt;&gt;""),成绩录入!BD140,"")</f>
        <v/>
      </c>
      <c r="G136" s="80" t="str">
        <f>IF(AND(初始录入!$M$12="试卷",$A136&lt;&gt;"",G$6&lt;&gt;""),成绩录入!BE140,"")</f>
        <v/>
      </c>
      <c r="H136" s="80" t="str">
        <f>IF(AND(初始录入!$M$12="试卷",$A136&lt;&gt;"",H$6&lt;&gt;""),成绩录入!BF140,"")</f>
        <v/>
      </c>
      <c r="I136" s="80" t="str">
        <f>IF(AND(初始录入!$M$12="试卷",$A136&lt;&gt;"",I$6&lt;&gt;""),成绩录入!BG140,"")</f>
        <v/>
      </c>
      <c r="J136" s="80" t="str">
        <f>IF(AND(初始录入!$M$12="试卷",$A136&lt;&gt;"",J$6&lt;&gt;""),成绩录入!BH140,"")</f>
        <v/>
      </c>
      <c r="K136" s="80" t="str">
        <f>IF(AND(初始录入!$M$12="试卷",$A136&lt;&gt;"",K$6&lt;&gt;""),成绩录入!BI140,"")</f>
        <v/>
      </c>
      <c r="L136" s="80" t="str">
        <f>IF(AND(初始录入!$M$12="试卷",$A136&lt;&gt;"",L$6&lt;&gt;""),成绩录入!BJ140,"")</f>
        <v/>
      </c>
      <c r="M136" s="80" t="str">
        <f>IF(AND(初始录入!$M$12="试卷",$A136&lt;&gt;"",M$6&lt;&gt;""),成绩录入!BK140,"")</f>
        <v/>
      </c>
      <c r="N136" s="80" t="str">
        <f>IF(AND(初始录入!$M$12="试卷",$A136&lt;&gt;"",N$6&lt;&gt;""),成绩录入!BL140,"")</f>
        <v/>
      </c>
      <c r="O136" s="80" t="str">
        <f>IF(AND(初始录入!$M$12="试卷",$A136&lt;&gt;"",O$6&lt;&gt;""),成绩录入!BM140,"")</f>
        <v/>
      </c>
      <c r="P136" s="80" t="str">
        <f>IF(AND(初始录入!$M$12="试卷",$A136&lt;&gt;"",P$6&lt;&gt;""),成绩录入!BN140,"")</f>
        <v/>
      </c>
      <c r="Q136" s="80" t="str">
        <f>IF(AND(初始录入!$M$12="试卷",$A136&lt;&gt;"",Q$6&lt;&gt;""),成绩录入!BO140,"")</f>
        <v/>
      </c>
      <c r="R136" s="80" t="str">
        <f>IF(AND(初始录入!$M$12="试卷",$A136&lt;&gt;"",R$6&lt;&gt;""),成绩录入!BP140,"")</f>
        <v/>
      </c>
      <c r="S136" s="80" t="str">
        <f>IF(AND(初始录入!$M$12="试卷",$A136&lt;&gt;"",S$6&lt;&gt;""),成绩录入!BQ140,"")</f>
        <v/>
      </c>
      <c r="T136" s="80" t="str">
        <f>IF(AND(初始录入!$M$12="试卷",$A136&lt;&gt;"",T$6&lt;&gt;""),成绩录入!BR140,"")</f>
        <v/>
      </c>
      <c r="U136" s="80" t="str">
        <f>IF(AND(初始录入!$M$12="试卷",$A136&lt;&gt;"",U$6&lt;&gt;""),成绩录入!BS140,"")</f>
        <v/>
      </c>
      <c r="V136" s="80" t="str">
        <f>IF(AND(初始录入!$M$12="试卷",$A136&lt;&gt;"",V$6&lt;&gt;""),成绩录入!BT140,"")</f>
        <v/>
      </c>
      <c r="W136" s="80" t="str">
        <f>IF(AND(初始录入!$M$12="试卷",$A136&lt;&gt;"",W$6&lt;&gt;""),成绩录入!BU140,"")</f>
        <v/>
      </c>
      <c r="X136" s="80" t="str">
        <f>IF(AND(初始录入!$M$12="试卷",$A136&lt;&gt;"",X$6&lt;&gt;""),成绩录入!BV140,"")</f>
        <v/>
      </c>
      <c r="Y136" s="80" t="str">
        <f>IF(AND(初始录入!$M$12="试卷",$A136&lt;&gt;"",Y$6&lt;&gt;""),成绩录入!BW140,"")</f>
        <v/>
      </c>
      <c r="Z136" s="80" t="str">
        <f>IF(AND(初始录入!$M$12="试卷",$A136&lt;&gt;"",Z$6&lt;&gt;""),成绩录入!BX140,"")</f>
        <v/>
      </c>
      <c r="AA136" s="80" t="str">
        <f>IF(AND(初始录入!$M$12="试卷",$A136&lt;&gt;"",AA$6&lt;&gt;""),成绩录入!BY140,"")</f>
        <v/>
      </c>
      <c r="AB136" s="80" t="str">
        <f>IF(AND(初始录入!$M$12="试卷",$A136&lt;&gt;"",AB$6&lt;&gt;""),成绩录入!BZ140,"")</f>
        <v/>
      </c>
      <c r="AC136" s="80" t="str">
        <f>IF(AND(初始录入!$M$12="试卷",$A136&lt;&gt;"",AC$6&lt;&gt;""),成绩录入!CA140,"")</f>
        <v/>
      </c>
      <c r="AD136" s="80" t="str">
        <f>IF(AND(初始录入!$M$12="试卷",$A136&lt;&gt;"",AD$6&lt;&gt;""),成绩录入!CB140,"")</f>
        <v/>
      </c>
    </row>
    <row r="137" ht="24.95" customHeight="1" spans="1:30">
      <c r="A137" s="80" t="str">
        <f>IF(初始录入!$M$12="试卷",初始录入!A143,"")</f>
        <v/>
      </c>
      <c r="B137" s="80" t="str">
        <f>IF(AND(初始录入!$M$12="试卷",$A137&lt;&gt;""),初始录入!B143,"")</f>
        <v/>
      </c>
      <c r="C137" s="80" t="str">
        <f>IF(AND(初始录入!$M$12="试卷",$A137&lt;&gt;""),初始录入!C143,"")</f>
        <v/>
      </c>
      <c r="D137" s="80" t="str">
        <f t="shared" si="2"/>
        <v/>
      </c>
      <c r="E137" s="80" t="str">
        <f>IF(AND(初始录入!$M$12="试卷",$A137&lt;&gt;"",E$6&lt;&gt;""),成绩录入!BC141,"")</f>
        <v/>
      </c>
      <c r="F137" s="80" t="str">
        <f>IF(AND(初始录入!$M$12="试卷",$A137&lt;&gt;"",F$6&lt;&gt;""),成绩录入!BD141,"")</f>
        <v/>
      </c>
      <c r="G137" s="80" t="str">
        <f>IF(AND(初始录入!$M$12="试卷",$A137&lt;&gt;"",G$6&lt;&gt;""),成绩录入!BE141,"")</f>
        <v/>
      </c>
      <c r="H137" s="80" t="str">
        <f>IF(AND(初始录入!$M$12="试卷",$A137&lt;&gt;"",H$6&lt;&gt;""),成绩录入!BF141,"")</f>
        <v/>
      </c>
      <c r="I137" s="80" t="str">
        <f>IF(AND(初始录入!$M$12="试卷",$A137&lt;&gt;"",I$6&lt;&gt;""),成绩录入!BG141,"")</f>
        <v/>
      </c>
      <c r="J137" s="80" t="str">
        <f>IF(AND(初始录入!$M$12="试卷",$A137&lt;&gt;"",J$6&lt;&gt;""),成绩录入!BH141,"")</f>
        <v/>
      </c>
      <c r="K137" s="80" t="str">
        <f>IF(AND(初始录入!$M$12="试卷",$A137&lt;&gt;"",K$6&lt;&gt;""),成绩录入!BI141,"")</f>
        <v/>
      </c>
      <c r="L137" s="80" t="str">
        <f>IF(AND(初始录入!$M$12="试卷",$A137&lt;&gt;"",L$6&lt;&gt;""),成绩录入!BJ141,"")</f>
        <v/>
      </c>
      <c r="M137" s="80" t="str">
        <f>IF(AND(初始录入!$M$12="试卷",$A137&lt;&gt;"",M$6&lt;&gt;""),成绩录入!BK141,"")</f>
        <v/>
      </c>
      <c r="N137" s="80" t="str">
        <f>IF(AND(初始录入!$M$12="试卷",$A137&lt;&gt;"",N$6&lt;&gt;""),成绩录入!BL141,"")</f>
        <v/>
      </c>
      <c r="O137" s="80" t="str">
        <f>IF(AND(初始录入!$M$12="试卷",$A137&lt;&gt;"",O$6&lt;&gt;""),成绩录入!BM141,"")</f>
        <v/>
      </c>
      <c r="P137" s="80" t="str">
        <f>IF(AND(初始录入!$M$12="试卷",$A137&lt;&gt;"",P$6&lt;&gt;""),成绩录入!BN141,"")</f>
        <v/>
      </c>
      <c r="Q137" s="80" t="str">
        <f>IF(AND(初始录入!$M$12="试卷",$A137&lt;&gt;"",Q$6&lt;&gt;""),成绩录入!BO141,"")</f>
        <v/>
      </c>
      <c r="R137" s="80" t="str">
        <f>IF(AND(初始录入!$M$12="试卷",$A137&lt;&gt;"",R$6&lt;&gt;""),成绩录入!BP141,"")</f>
        <v/>
      </c>
      <c r="S137" s="80" t="str">
        <f>IF(AND(初始录入!$M$12="试卷",$A137&lt;&gt;"",S$6&lt;&gt;""),成绩录入!BQ141,"")</f>
        <v/>
      </c>
      <c r="T137" s="80" t="str">
        <f>IF(AND(初始录入!$M$12="试卷",$A137&lt;&gt;"",T$6&lt;&gt;""),成绩录入!BR141,"")</f>
        <v/>
      </c>
      <c r="U137" s="80" t="str">
        <f>IF(AND(初始录入!$M$12="试卷",$A137&lt;&gt;"",U$6&lt;&gt;""),成绩录入!BS141,"")</f>
        <v/>
      </c>
      <c r="V137" s="80" t="str">
        <f>IF(AND(初始录入!$M$12="试卷",$A137&lt;&gt;"",V$6&lt;&gt;""),成绩录入!BT141,"")</f>
        <v/>
      </c>
      <c r="W137" s="80" t="str">
        <f>IF(AND(初始录入!$M$12="试卷",$A137&lt;&gt;"",W$6&lt;&gt;""),成绩录入!BU141,"")</f>
        <v/>
      </c>
      <c r="X137" s="80" t="str">
        <f>IF(AND(初始录入!$M$12="试卷",$A137&lt;&gt;"",X$6&lt;&gt;""),成绩录入!BV141,"")</f>
        <v/>
      </c>
      <c r="Y137" s="80" t="str">
        <f>IF(AND(初始录入!$M$12="试卷",$A137&lt;&gt;"",Y$6&lt;&gt;""),成绩录入!BW141,"")</f>
        <v/>
      </c>
      <c r="Z137" s="80" t="str">
        <f>IF(AND(初始录入!$M$12="试卷",$A137&lt;&gt;"",Z$6&lt;&gt;""),成绩录入!BX141,"")</f>
        <v/>
      </c>
      <c r="AA137" s="80" t="str">
        <f>IF(AND(初始录入!$M$12="试卷",$A137&lt;&gt;"",AA$6&lt;&gt;""),成绩录入!BY141,"")</f>
        <v/>
      </c>
      <c r="AB137" s="80" t="str">
        <f>IF(AND(初始录入!$M$12="试卷",$A137&lt;&gt;"",AB$6&lt;&gt;""),成绩录入!BZ141,"")</f>
        <v/>
      </c>
      <c r="AC137" s="80" t="str">
        <f>IF(AND(初始录入!$M$12="试卷",$A137&lt;&gt;"",AC$6&lt;&gt;""),成绩录入!CA141,"")</f>
        <v/>
      </c>
      <c r="AD137" s="80" t="str">
        <f>IF(AND(初始录入!$M$12="试卷",$A137&lt;&gt;"",AD$6&lt;&gt;""),成绩录入!CB141,"")</f>
        <v/>
      </c>
    </row>
    <row r="138" ht="24.95" customHeight="1" spans="1:30">
      <c r="A138" s="80" t="str">
        <f>IF(初始录入!$M$12="试卷",初始录入!A144,"")</f>
        <v/>
      </c>
      <c r="B138" s="80" t="str">
        <f>IF(AND(初始录入!$M$12="试卷",$A138&lt;&gt;""),初始录入!B144,"")</f>
        <v/>
      </c>
      <c r="C138" s="80" t="str">
        <f>IF(AND(初始录入!$M$12="试卷",$A138&lt;&gt;""),初始录入!C144,"")</f>
        <v/>
      </c>
      <c r="D138" s="80" t="str">
        <f t="shared" si="2"/>
        <v/>
      </c>
      <c r="E138" s="80" t="str">
        <f>IF(AND(初始录入!$M$12="试卷",$A138&lt;&gt;"",E$6&lt;&gt;""),成绩录入!BC142,"")</f>
        <v/>
      </c>
      <c r="F138" s="80" t="str">
        <f>IF(AND(初始录入!$M$12="试卷",$A138&lt;&gt;"",F$6&lt;&gt;""),成绩录入!BD142,"")</f>
        <v/>
      </c>
      <c r="G138" s="80" t="str">
        <f>IF(AND(初始录入!$M$12="试卷",$A138&lt;&gt;"",G$6&lt;&gt;""),成绩录入!BE142,"")</f>
        <v/>
      </c>
      <c r="H138" s="80" t="str">
        <f>IF(AND(初始录入!$M$12="试卷",$A138&lt;&gt;"",H$6&lt;&gt;""),成绩录入!BF142,"")</f>
        <v/>
      </c>
      <c r="I138" s="80" t="str">
        <f>IF(AND(初始录入!$M$12="试卷",$A138&lt;&gt;"",I$6&lt;&gt;""),成绩录入!BG142,"")</f>
        <v/>
      </c>
      <c r="J138" s="80" t="str">
        <f>IF(AND(初始录入!$M$12="试卷",$A138&lt;&gt;"",J$6&lt;&gt;""),成绩录入!BH142,"")</f>
        <v/>
      </c>
      <c r="K138" s="80" t="str">
        <f>IF(AND(初始录入!$M$12="试卷",$A138&lt;&gt;"",K$6&lt;&gt;""),成绩录入!BI142,"")</f>
        <v/>
      </c>
      <c r="L138" s="80" t="str">
        <f>IF(AND(初始录入!$M$12="试卷",$A138&lt;&gt;"",L$6&lt;&gt;""),成绩录入!BJ142,"")</f>
        <v/>
      </c>
      <c r="M138" s="80" t="str">
        <f>IF(AND(初始录入!$M$12="试卷",$A138&lt;&gt;"",M$6&lt;&gt;""),成绩录入!BK142,"")</f>
        <v/>
      </c>
      <c r="N138" s="80" t="str">
        <f>IF(AND(初始录入!$M$12="试卷",$A138&lt;&gt;"",N$6&lt;&gt;""),成绩录入!BL142,"")</f>
        <v/>
      </c>
      <c r="O138" s="80" t="str">
        <f>IF(AND(初始录入!$M$12="试卷",$A138&lt;&gt;"",O$6&lt;&gt;""),成绩录入!BM142,"")</f>
        <v/>
      </c>
      <c r="P138" s="80" t="str">
        <f>IF(AND(初始录入!$M$12="试卷",$A138&lt;&gt;"",P$6&lt;&gt;""),成绩录入!BN142,"")</f>
        <v/>
      </c>
      <c r="Q138" s="80" t="str">
        <f>IF(AND(初始录入!$M$12="试卷",$A138&lt;&gt;"",Q$6&lt;&gt;""),成绩录入!BO142,"")</f>
        <v/>
      </c>
      <c r="R138" s="80" t="str">
        <f>IF(AND(初始录入!$M$12="试卷",$A138&lt;&gt;"",R$6&lt;&gt;""),成绩录入!BP142,"")</f>
        <v/>
      </c>
      <c r="S138" s="80" t="str">
        <f>IF(AND(初始录入!$M$12="试卷",$A138&lt;&gt;"",S$6&lt;&gt;""),成绩录入!BQ142,"")</f>
        <v/>
      </c>
      <c r="T138" s="80" t="str">
        <f>IF(AND(初始录入!$M$12="试卷",$A138&lt;&gt;"",T$6&lt;&gt;""),成绩录入!BR142,"")</f>
        <v/>
      </c>
      <c r="U138" s="80" t="str">
        <f>IF(AND(初始录入!$M$12="试卷",$A138&lt;&gt;"",U$6&lt;&gt;""),成绩录入!BS142,"")</f>
        <v/>
      </c>
      <c r="V138" s="80" t="str">
        <f>IF(AND(初始录入!$M$12="试卷",$A138&lt;&gt;"",V$6&lt;&gt;""),成绩录入!BT142,"")</f>
        <v/>
      </c>
      <c r="W138" s="80" t="str">
        <f>IF(AND(初始录入!$M$12="试卷",$A138&lt;&gt;"",W$6&lt;&gt;""),成绩录入!BU142,"")</f>
        <v/>
      </c>
      <c r="X138" s="80" t="str">
        <f>IF(AND(初始录入!$M$12="试卷",$A138&lt;&gt;"",X$6&lt;&gt;""),成绩录入!BV142,"")</f>
        <v/>
      </c>
      <c r="Y138" s="80" t="str">
        <f>IF(AND(初始录入!$M$12="试卷",$A138&lt;&gt;"",Y$6&lt;&gt;""),成绩录入!BW142,"")</f>
        <v/>
      </c>
      <c r="Z138" s="80" t="str">
        <f>IF(AND(初始录入!$M$12="试卷",$A138&lt;&gt;"",Z$6&lt;&gt;""),成绩录入!BX142,"")</f>
        <v/>
      </c>
      <c r="AA138" s="80" t="str">
        <f>IF(AND(初始录入!$M$12="试卷",$A138&lt;&gt;"",AA$6&lt;&gt;""),成绩录入!BY142,"")</f>
        <v/>
      </c>
      <c r="AB138" s="80" t="str">
        <f>IF(AND(初始录入!$M$12="试卷",$A138&lt;&gt;"",AB$6&lt;&gt;""),成绩录入!BZ142,"")</f>
        <v/>
      </c>
      <c r="AC138" s="80" t="str">
        <f>IF(AND(初始录入!$M$12="试卷",$A138&lt;&gt;"",AC$6&lt;&gt;""),成绩录入!CA142,"")</f>
        <v/>
      </c>
      <c r="AD138" s="80" t="str">
        <f>IF(AND(初始录入!$M$12="试卷",$A138&lt;&gt;"",AD$6&lt;&gt;""),成绩录入!CB142,"")</f>
        <v/>
      </c>
    </row>
    <row r="139" ht="24.95" customHeight="1" spans="1:30">
      <c r="A139" s="80" t="str">
        <f>IF(初始录入!$M$12="试卷",初始录入!A145,"")</f>
        <v/>
      </c>
      <c r="B139" s="80" t="str">
        <f>IF(AND(初始录入!$M$12="试卷",$A139&lt;&gt;""),初始录入!B145,"")</f>
        <v/>
      </c>
      <c r="C139" s="80" t="str">
        <f>IF(AND(初始录入!$M$12="试卷",$A139&lt;&gt;""),初始录入!C145,"")</f>
        <v/>
      </c>
      <c r="D139" s="80" t="str">
        <f t="shared" si="2"/>
        <v/>
      </c>
      <c r="E139" s="80" t="str">
        <f>IF(AND(初始录入!$M$12="试卷",$A139&lt;&gt;"",E$6&lt;&gt;""),成绩录入!BC143,"")</f>
        <v/>
      </c>
      <c r="F139" s="80" t="str">
        <f>IF(AND(初始录入!$M$12="试卷",$A139&lt;&gt;"",F$6&lt;&gt;""),成绩录入!BD143,"")</f>
        <v/>
      </c>
      <c r="G139" s="80" t="str">
        <f>IF(AND(初始录入!$M$12="试卷",$A139&lt;&gt;"",G$6&lt;&gt;""),成绩录入!BE143,"")</f>
        <v/>
      </c>
      <c r="H139" s="80" t="str">
        <f>IF(AND(初始录入!$M$12="试卷",$A139&lt;&gt;"",H$6&lt;&gt;""),成绩录入!BF143,"")</f>
        <v/>
      </c>
      <c r="I139" s="80" t="str">
        <f>IF(AND(初始录入!$M$12="试卷",$A139&lt;&gt;"",I$6&lt;&gt;""),成绩录入!BG143,"")</f>
        <v/>
      </c>
      <c r="J139" s="80" t="str">
        <f>IF(AND(初始录入!$M$12="试卷",$A139&lt;&gt;"",J$6&lt;&gt;""),成绩录入!BH143,"")</f>
        <v/>
      </c>
      <c r="K139" s="80" t="str">
        <f>IF(AND(初始录入!$M$12="试卷",$A139&lt;&gt;"",K$6&lt;&gt;""),成绩录入!BI143,"")</f>
        <v/>
      </c>
      <c r="L139" s="80" t="str">
        <f>IF(AND(初始录入!$M$12="试卷",$A139&lt;&gt;"",L$6&lt;&gt;""),成绩录入!BJ143,"")</f>
        <v/>
      </c>
      <c r="M139" s="80" t="str">
        <f>IF(AND(初始录入!$M$12="试卷",$A139&lt;&gt;"",M$6&lt;&gt;""),成绩录入!BK143,"")</f>
        <v/>
      </c>
      <c r="N139" s="80" t="str">
        <f>IF(AND(初始录入!$M$12="试卷",$A139&lt;&gt;"",N$6&lt;&gt;""),成绩录入!BL143,"")</f>
        <v/>
      </c>
      <c r="O139" s="80" t="str">
        <f>IF(AND(初始录入!$M$12="试卷",$A139&lt;&gt;"",O$6&lt;&gt;""),成绩录入!BM143,"")</f>
        <v/>
      </c>
      <c r="P139" s="80" t="str">
        <f>IF(AND(初始录入!$M$12="试卷",$A139&lt;&gt;"",P$6&lt;&gt;""),成绩录入!BN143,"")</f>
        <v/>
      </c>
      <c r="Q139" s="80" t="str">
        <f>IF(AND(初始录入!$M$12="试卷",$A139&lt;&gt;"",Q$6&lt;&gt;""),成绩录入!BO143,"")</f>
        <v/>
      </c>
      <c r="R139" s="80" t="str">
        <f>IF(AND(初始录入!$M$12="试卷",$A139&lt;&gt;"",R$6&lt;&gt;""),成绩录入!BP143,"")</f>
        <v/>
      </c>
      <c r="S139" s="80" t="str">
        <f>IF(AND(初始录入!$M$12="试卷",$A139&lt;&gt;"",S$6&lt;&gt;""),成绩录入!BQ143,"")</f>
        <v/>
      </c>
      <c r="T139" s="80" t="str">
        <f>IF(AND(初始录入!$M$12="试卷",$A139&lt;&gt;"",T$6&lt;&gt;""),成绩录入!BR143,"")</f>
        <v/>
      </c>
      <c r="U139" s="80" t="str">
        <f>IF(AND(初始录入!$M$12="试卷",$A139&lt;&gt;"",U$6&lt;&gt;""),成绩录入!BS143,"")</f>
        <v/>
      </c>
      <c r="V139" s="80" t="str">
        <f>IF(AND(初始录入!$M$12="试卷",$A139&lt;&gt;"",V$6&lt;&gt;""),成绩录入!BT143,"")</f>
        <v/>
      </c>
      <c r="W139" s="80" t="str">
        <f>IF(AND(初始录入!$M$12="试卷",$A139&lt;&gt;"",W$6&lt;&gt;""),成绩录入!BU143,"")</f>
        <v/>
      </c>
      <c r="X139" s="80" t="str">
        <f>IF(AND(初始录入!$M$12="试卷",$A139&lt;&gt;"",X$6&lt;&gt;""),成绩录入!BV143,"")</f>
        <v/>
      </c>
      <c r="Y139" s="80" t="str">
        <f>IF(AND(初始录入!$M$12="试卷",$A139&lt;&gt;"",Y$6&lt;&gt;""),成绩录入!BW143,"")</f>
        <v/>
      </c>
      <c r="Z139" s="80" t="str">
        <f>IF(AND(初始录入!$M$12="试卷",$A139&lt;&gt;"",Z$6&lt;&gt;""),成绩录入!BX143,"")</f>
        <v/>
      </c>
      <c r="AA139" s="80" t="str">
        <f>IF(AND(初始录入!$M$12="试卷",$A139&lt;&gt;"",AA$6&lt;&gt;""),成绩录入!BY143,"")</f>
        <v/>
      </c>
      <c r="AB139" s="80" t="str">
        <f>IF(AND(初始录入!$M$12="试卷",$A139&lt;&gt;"",AB$6&lt;&gt;""),成绩录入!BZ143,"")</f>
        <v/>
      </c>
      <c r="AC139" s="80" t="str">
        <f>IF(AND(初始录入!$M$12="试卷",$A139&lt;&gt;"",AC$6&lt;&gt;""),成绩录入!CA143,"")</f>
        <v/>
      </c>
      <c r="AD139" s="80" t="str">
        <f>IF(AND(初始录入!$M$12="试卷",$A139&lt;&gt;"",AD$6&lt;&gt;""),成绩录入!CB143,"")</f>
        <v/>
      </c>
    </row>
    <row r="140" ht="24.95" customHeight="1" spans="1:30">
      <c r="A140" s="80" t="str">
        <f>IF(初始录入!$M$12="试卷",初始录入!A146,"")</f>
        <v/>
      </c>
      <c r="B140" s="80" t="str">
        <f>IF(AND(初始录入!$M$12="试卷",$A140&lt;&gt;""),初始录入!B146,"")</f>
        <v/>
      </c>
      <c r="C140" s="80" t="str">
        <f>IF(AND(初始录入!$M$12="试卷",$A140&lt;&gt;""),初始录入!C146,"")</f>
        <v/>
      </c>
      <c r="D140" s="80" t="str">
        <f t="shared" si="2"/>
        <v/>
      </c>
      <c r="E140" s="80" t="str">
        <f>IF(AND(初始录入!$M$12="试卷",$A140&lt;&gt;"",E$6&lt;&gt;""),成绩录入!BC144,"")</f>
        <v/>
      </c>
      <c r="F140" s="80" t="str">
        <f>IF(AND(初始录入!$M$12="试卷",$A140&lt;&gt;"",F$6&lt;&gt;""),成绩录入!BD144,"")</f>
        <v/>
      </c>
      <c r="G140" s="80" t="str">
        <f>IF(AND(初始录入!$M$12="试卷",$A140&lt;&gt;"",G$6&lt;&gt;""),成绩录入!BE144,"")</f>
        <v/>
      </c>
      <c r="H140" s="80" t="str">
        <f>IF(AND(初始录入!$M$12="试卷",$A140&lt;&gt;"",H$6&lt;&gt;""),成绩录入!BF144,"")</f>
        <v/>
      </c>
      <c r="I140" s="80" t="str">
        <f>IF(AND(初始录入!$M$12="试卷",$A140&lt;&gt;"",I$6&lt;&gt;""),成绩录入!BG144,"")</f>
        <v/>
      </c>
      <c r="J140" s="80" t="str">
        <f>IF(AND(初始录入!$M$12="试卷",$A140&lt;&gt;"",J$6&lt;&gt;""),成绩录入!BH144,"")</f>
        <v/>
      </c>
      <c r="K140" s="80" t="str">
        <f>IF(AND(初始录入!$M$12="试卷",$A140&lt;&gt;"",K$6&lt;&gt;""),成绩录入!BI144,"")</f>
        <v/>
      </c>
      <c r="L140" s="80" t="str">
        <f>IF(AND(初始录入!$M$12="试卷",$A140&lt;&gt;"",L$6&lt;&gt;""),成绩录入!BJ144,"")</f>
        <v/>
      </c>
      <c r="M140" s="80" t="str">
        <f>IF(AND(初始录入!$M$12="试卷",$A140&lt;&gt;"",M$6&lt;&gt;""),成绩录入!BK144,"")</f>
        <v/>
      </c>
      <c r="N140" s="80" t="str">
        <f>IF(AND(初始录入!$M$12="试卷",$A140&lt;&gt;"",N$6&lt;&gt;""),成绩录入!BL144,"")</f>
        <v/>
      </c>
      <c r="O140" s="80" t="str">
        <f>IF(AND(初始录入!$M$12="试卷",$A140&lt;&gt;"",O$6&lt;&gt;""),成绩录入!BM144,"")</f>
        <v/>
      </c>
      <c r="P140" s="80" t="str">
        <f>IF(AND(初始录入!$M$12="试卷",$A140&lt;&gt;"",P$6&lt;&gt;""),成绩录入!BN144,"")</f>
        <v/>
      </c>
      <c r="Q140" s="80" t="str">
        <f>IF(AND(初始录入!$M$12="试卷",$A140&lt;&gt;"",Q$6&lt;&gt;""),成绩录入!BO144,"")</f>
        <v/>
      </c>
      <c r="R140" s="80" t="str">
        <f>IF(AND(初始录入!$M$12="试卷",$A140&lt;&gt;"",R$6&lt;&gt;""),成绩录入!BP144,"")</f>
        <v/>
      </c>
      <c r="S140" s="80" t="str">
        <f>IF(AND(初始录入!$M$12="试卷",$A140&lt;&gt;"",S$6&lt;&gt;""),成绩录入!BQ144,"")</f>
        <v/>
      </c>
      <c r="T140" s="80" t="str">
        <f>IF(AND(初始录入!$M$12="试卷",$A140&lt;&gt;"",T$6&lt;&gt;""),成绩录入!BR144,"")</f>
        <v/>
      </c>
      <c r="U140" s="80" t="str">
        <f>IF(AND(初始录入!$M$12="试卷",$A140&lt;&gt;"",U$6&lt;&gt;""),成绩录入!BS144,"")</f>
        <v/>
      </c>
      <c r="V140" s="80" t="str">
        <f>IF(AND(初始录入!$M$12="试卷",$A140&lt;&gt;"",V$6&lt;&gt;""),成绩录入!BT144,"")</f>
        <v/>
      </c>
      <c r="W140" s="80" t="str">
        <f>IF(AND(初始录入!$M$12="试卷",$A140&lt;&gt;"",W$6&lt;&gt;""),成绩录入!BU144,"")</f>
        <v/>
      </c>
      <c r="X140" s="80" t="str">
        <f>IF(AND(初始录入!$M$12="试卷",$A140&lt;&gt;"",X$6&lt;&gt;""),成绩录入!BV144,"")</f>
        <v/>
      </c>
      <c r="Y140" s="80" t="str">
        <f>IF(AND(初始录入!$M$12="试卷",$A140&lt;&gt;"",Y$6&lt;&gt;""),成绩录入!BW144,"")</f>
        <v/>
      </c>
      <c r="Z140" s="80" t="str">
        <f>IF(AND(初始录入!$M$12="试卷",$A140&lt;&gt;"",Z$6&lt;&gt;""),成绩录入!BX144,"")</f>
        <v/>
      </c>
      <c r="AA140" s="80" t="str">
        <f>IF(AND(初始录入!$M$12="试卷",$A140&lt;&gt;"",AA$6&lt;&gt;""),成绩录入!BY144,"")</f>
        <v/>
      </c>
      <c r="AB140" s="80" t="str">
        <f>IF(AND(初始录入!$M$12="试卷",$A140&lt;&gt;"",AB$6&lt;&gt;""),成绩录入!BZ144,"")</f>
        <v/>
      </c>
      <c r="AC140" s="80" t="str">
        <f>IF(AND(初始录入!$M$12="试卷",$A140&lt;&gt;"",AC$6&lt;&gt;""),成绩录入!CA144,"")</f>
        <v/>
      </c>
      <c r="AD140" s="80" t="str">
        <f>IF(AND(初始录入!$M$12="试卷",$A140&lt;&gt;"",AD$6&lt;&gt;""),成绩录入!CB144,"")</f>
        <v/>
      </c>
    </row>
    <row r="141" ht="24.95" customHeight="1" spans="1:30">
      <c r="A141" s="80" t="str">
        <f>IF(初始录入!$M$12="试卷",初始录入!A147,"")</f>
        <v/>
      </c>
      <c r="B141" s="80" t="str">
        <f>IF(AND(初始录入!$M$12="试卷",$A141&lt;&gt;""),初始录入!B147,"")</f>
        <v/>
      </c>
      <c r="C141" s="80" t="str">
        <f>IF(AND(初始录入!$M$12="试卷",$A141&lt;&gt;""),初始录入!C147,"")</f>
        <v/>
      </c>
      <c r="D141" s="80" t="str">
        <f t="shared" si="2"/>
        <v/>
      </c>
      <c r="E141" s="80" t="str">
        <f>IF(AND(初始录入!$M$12="试卷",$A141&lt;&gt;"",E$6&lt;&gt;""),成绩录入!BC145,"")</f>
        <v/>
      </c>
      <c r="F141" s="80" t="str">
        <f>IF(AND(初始录入!$M$12="试卷",$A141&lt;&gt;"",F$6&lt;&gt;""),成绩录入!BD145,"")</f>
        <v/>
      </c>
      <c r="G141" s="80" t="str">
        <f>IF(AND(初始录入!$M$12="试卷",$A141&lt;&gt;"",G$6&lt;&gt;""),成绩录入!BE145,"")</f>
        <v/>
      </c>
      <c r="H141" s="80" t="str">
        <f>IF(AND(初始录入!$M$12="试卷",$A141&lt;&gt;"",H$6&lt;&gt;""),成绩录入!BF145,"")</f>
        <v/>
      </c>
      <c r="I141" s="80" t="str">
        <f>IF(AND(初始录入!$M$12="试卷",$A141&lt;&gt;"",I$6&lt;&gt;""),成绩录入!BG145,"")</f>
        <v/>
      </c>
      <c r="J141" s="80" t="str">
        <f>IF(AND(初始录入!$M$12="试卷",$A141&lt;&gt;"",J$6&lt;&gt;""),成绩录入!BH145,"")</f>
        <v/>
      </c>
      <c r="K141" s="80" t="str">
        <f>IF(AND(初始录入!$M$12="试卷",$A141&lt;&gt;"",K$6&lt;&gt;""),成绩录入!BI145,"")</f>
        <v/>
      </c>
      <c r="L141" s="80" t="str">
        <f>IF(AND(初始录入!$M$12="试卷",$A141&lt;&gt;"",L$6&lt;&gt;""),成绩录入!BJ145,"")</f>
        <v/>
      </c>
      <c r="M141" s="80" t="str">
        <f>IF(AND(初始录入!$M$12="试卷",$A141&lt;&gt;"",M$6&lt;&gt;""),成绩录入!BK145,"")</f>
        <v/>
      </c>
      <c r="N141" s="80" t="str">
        <f>IF(AND(初始录入!$M$12="试卷",$A141&lt;&gt;"",N$6&lt;&gt;""),成绩录入!BL145,"")</f>
        <v/>
      </c>
      <c r="O141" s="80" t="str">
        <f>IF(AND(初始录入!$M$12="试卷",$A141&lt;&gt;"",O$6&lt;&gt;""),成绩录入!BM145,"")</f>
        <v/>
      </c>
      <c r="P141" s="80" t="str">
        <f>IF(AND(初始录入!$M$12="试卷",$A141&lt;&gt;"",P$6&lt;&gt;""),成绩录入!BN145,"")</f>
        <v/>
      </c>
      <c r="Q141" s="80" t="str">
        <f>IF(AND(初始录入!$M$12="试卷",$A141&lt;&gt;"",Q$6&lt;&gt;""),成绩录入!BO145,"")</f>
        <v/>
      </c>
      <c r="R141" s="80" t="str">
        <f>IF(AND(初始录入!$M$12="试卷",$A141&lt;&gt;"",R$6&lt;&gt;""),成绩录入!BP145,"")</f>
        <v/>
      </c>
      <c r="S141" s="80" t="str">
        <f>IF(AND(初始录入!$M$12="试卷",$A141&lt;&gt;"",S$6&lt;&gt;""),成绩录入!BQ145,"")</f>
        <v/>
      </c>
      <c r="T141" s="80" t="str">
        <f>IF(AND(初始录入!$M$12="试卷",$A141&lt;&gt;"",T$6&lt;&gt;""),成绩录入!BR145,"")</f>
        <v/>
      </c>
      <c r="U141" s="80" t="str">
        <f>IF(AND(初始录入!$M$12="试卷",$A141&lt;&gt;"",U$6&lt;&gt;""),成绩录入!BS145,"")</f>
        <v/>
      </c>
      <c r="V141" s="80" t="str">
        <f>IF(AND(初始录入!$M$12="试卷",$A141&lt;&gt;"",V$6&lt;&gt;""),成绩录入!BT145,"")</f>
        <v/>
      </c>
      <c r="W141" s="80" t="str">
        <f>IF(AND(初始录入!$M$12="试卷",$A141&lt;&gt;"",W$6&lt;&gt;""),成绩录入!BU145,"")</f>
        <v/>
      </c>
      <c r="X141" s="80" t="str">
        <f>IF(AND(初始录入!$M$12="试卷",$A141&lt;&gt;"",X$6&lt;&gt;""),成绩录入!BV145,"")</f>
        <v/>
      </c>
      <c r="Y141" s="80" t="str">
        <f>IF(AND(初始录入!$M$12="试卷",$A141&lt;&gt;"",Y$6&lt;&gt;""),成绩录入!BW145,"")</f>
        <v/>
      </c>
      <c r="Z141" s="80" t="str">
        <f>IF(AND(初始录入!$M$12="试卷",$A141&lt;&gt;"",Z$6&lt;&gt;""),成绩录入!BX145,"")</f>
        <v/>
      </c>
      <c r="AA141" s="80" t="str">
        <f>IF(AND(初始录入!$M$12="试卷",$A141&lt;&gt;"",AA$6&lt;&gt;""),成绩录入!BY145,"")</f>
        <v/>
      </c>
      <c r="AB141" s="80" t="str">
        <f>IF(AND(初始录入!$M$12="试卷",$A141&lt;&gt;"",AB$6&lt;&gt;""),成绩录入!BZ145,"")</f>
        <v/>
      </c>
      <c r="AC141" s="80" t="str">
        <f>IF(AND(初始录入!$M$12="试卷",$A141&lt;&gt;"",AC$6&lt;&gt;""),成绩录入!CA145,"")</f>
        <v/>
      </c>
      <c r="AD141" s="80" t="str">
        <f>IF(AND(初始录入!$M$12="试卷",$A141&lt;&gt;"",AD$6&lt;&gt;""),成绩录入!CB145,"")</f>
        <v/>
      </c>
    </row>
    <row r="142" ht="24.95" customHeight="1" spans="1:30">
      <c r="A142" s="80" t="str">
        <f>IF(初始录入!$M$12="试卷",初始录入!A148,"")</f>
        <v/>
      </c>
      <c r="B142" s="80" t="str">
        <f>IF(AND(初始录入!$M$12="试卷",$A142&lt;&gt;""),初始录入!B148,"")</f>
        <v/>
      </c>
      <c r="C142" s="80" t="str">
        <f>IF(AND(初始录入!$M$12="试卷",$A142&lt;&gt;""),初始录入!C148,"")</f>
        <v/>
      </c>
      <c r="D142" s="80" t="str">
        <f t="shared" si="2"/>
        <v/>
      </c>
      <c r="E142" s="80" t="str">
        <f>IF(AND(初始录入!$M$12="试卷",$A142&lt;&gt;"",E$6&lt;&gt;""),成绩录入!BC146,"")</f>
        <v/>
      </c>
      <c r="F142" s="80" t="str">
        <f>IF(AND(初始录入!$M$12="试卷",$A142&lt;&gt;"",F$6&lt;&gt;""),成绩录入!BD146,"")</f>
        <v/>
      </c>
      <c r="G142" s="80" t="str">
        <f>IF(AND(初始录入!$M$12="试卷",$A142&lt;&gt;"",G$6&lt;&gt;""),成绩录入!BE146,"")</f>
        <v/>
      </c>
      <c r="H142" s="80" t="str">
        <f>IF(AND(初始录入!$M$12="试卷",$A142&lt;&gt;"",H$6&lt;&gt;""),成绩录入!BF146,"")</f>
        <v/>
      </c>
      <c r="I142" s="80" t="str">
        <f>IF(AND(初始录入!$M$12="试卷",$A142&lt;&gt;"",I$6&lt;&gt;""),成绩录入!BG146,"")</f>
        <v/>
      </c>
      <c r="J142" s="80" t="str">
        <f>IF(AND(初始录入!$M$12="试卷",$A142&lt;&gt;"",J$6&lt;&gt;""),成绩录入!BH146,"")</f>
        <v/>
      </c>
      <c r="K142" s="80" t="str">
        <f>IF(AND(初始录入!$M$12="试卷",$A142&lt;&gt;"",K$6&lt;&gt;""),成绩录入!BI146,"")</f>
        <v/>
      </c>
      <c r="L142" s="80" t="str">
        <f>IF(AND(初始录入!$M$12="试卷",$A142&lt;&gt;"",L$6&lt;&gt;""),成绩录入!BJ146,"")</f>
        <v/>
      </c>
      <c r="M142" s="80" t="str">
        <f>IF(AND(初始录入!$M$12="试卷",$A142&lt;&gt;"",M$6&lt;&gt;""),成绩录入!BK146,"")</f>
        <v/>
      </c>
      <c r="N142" s="80" t="str">
        <f>IF(AND(初始录入!$M$12="试卷",$A142&lt;&gt;"",N$6&lt;&gt;""),成绩录入!BL146,"")</f>
        <v/>
      </c>
      <c r="O142" s="80" t="str">
        <f>IF(AND(初始录入!$M$12="试卷",$A142&lt;&gt;"",O$6&lt;&gt;""),成绩录入!BM146,"")</f>
        <v/>
      </c>
      <c r="P142" s="80" t="str">
        <f>IF(AND(初始录入!$M$12="试卷",$A142&lt;&gt;"",P$6&lt;&gt;""),成绩录入!BN146,"")</f>
        <v/>
      </c>
      <c r="Q142" s="80" t="str">
        <f>IF(AND(初始录入!$M$12="试卷",$A142&lt;&gt;"",Q$6&lt;&gt;""),成绩录入!BO146,"")</f>
        <v/>
      </c>
      <c r="R142" s="80" t="str">
        <f>IF(AND(初始录入!$M$12="试卷",$A142&lt;&gt;"",R$6&lt;&gt;""),成绩录入!BP146,"")</f>
        <v/>
      </c>
      <c r="S142" s="80" t="str">
        <f>IF(AND(初始录入!$M$12="试卷",$A142&lt;&gt;"",S$6&lt;&gt;""),成绩录入!BQ146,"")</f>
        <v/>
      </c>
      <c r="T142" s="80" t="str">
        <f>IF(AND(初始录入!$M$12="试卷",$A142&lt;&gt;"",T$6&lt;&gt;""),成绩录入!BR146,"")</f>
        <v/>
      </c>
      <c r="U142" s="80" t="str">
        <f>IF(AND(初始录入!$M$12="试卷",$A142&lt;&gt;"",U$6&lt;&gt;""),成绩录入!BS146,"")</f>
        <v/>
      </c>
      <c r="V142" s="80" t="str">
        <f>IF(AND(初始录入!$M$12="试卷",$A142&lt;&gt;"",V$6&lt;&gt;""),成绩录入!BT146,"")</f>
        <v/>
      </c>
      <c r="W142" s="80" t="str">
        <f>IF(AND(初始录入!$M$12="试卷",$A142&lt;&gt;"",W$6&lt;&gt;""),成绩录入!BU146,"")</f>
        <v/>
      </c>
      <c r="X142" s="80" t="str">
        <f>IF(AND(初始录入!$M$12="试卷",$A142&lt;&gt;"",X$6&lt;&gt;""),成绩录入!BV146,"")</f>
        <v/>
      </c>
      <c r="Y142" s="80" t="str">
        <f>IF(AND(初始录入!$M$12="试卷",$A142&lt;&gt;"",Y$6&lt;&gt;""),成绩录入!BW146,"")</f>
        <v/>
      </c>
      <c r="Z142" s="80" t="str">
        <f>IF(AND(初始录入!$M$12="试卷",$A142&lt;&gt;"",Z$6&lt;&gt;""),成绩录入!BX146,"")</f>
        <v/>
      </c>
      <c r="AA142" s="80" t="str">
        <f>IF(AND(初始录入!$M$12="试卷",$A142&lt;&gt;"",AA$6&lt;&gt;""),成绩录入!BY146,"")</f>
        <v/>
      </c>
      <c r="AB142" s="80" t="str">
        <f>IF(AND(初始录入!$M$12="试卷",$A142&lt;&gt;"",AB$6&lt;&gt;""),成绩录入!BZ146,"")</f>
        <v/>
      </c>
      <c r="AC142" s="80" t="str">
        <f>IF(AND(初始录入!$M$12="试卷",$A142&lt;&gt;"",AC$6&lt;&gt;""),成绩录入!CA146,"")</f>
        <v/>
      </c>
      <c r="AD142" s="80" t="str">
        <f>IF(AND(初始录入!$M$12="试卷",$A142&lt;&gt;"",AD$6&lt;&gt;""),成绩录入!CB146,"")</f>
        <v/>
      </c>
    </row>
    <row r="143" ht="24.95" customHeight="1" spans="1:30">
      <c r="A143" s="80" t="str">
        <f>IF(初始录入!$M$12="试卷",初始录入!A149,"")</f>
        <v/>
      </c>
      <c r="B143" s="80" t="str">
        <f>IF(AND(初始录入!$M$12="试卷",$A143&lt;&gt;""),初始录入!B149,"")</f>
        <v/>
      </c>
      <c r="C143" s="80" t="str">
        <f>IF(AND(初始录入!$M$12="试卷",$A143&lt;&gt;""),初始录入!C149,"")</f>
        <v/>
      </c>
      <c r="D143" s="80" t="str">
        <f t="shared" si="2"/>
        <v/>
      </c>
      <c r="E143" s="80" t="str">
        <f>IF(AND(初始录入!$M$12="试卷",$A143&lt;&gt;"",E$6&lt;&gt;""),成绩录入!BC147,"")</f>
        <v/>
      </c>
      <c r="F143" s="80" t="str">
        <f>IF(AND(初始录入!$M$12="试卷",$A143&lt;&gt;"",F$6&lt;&gt;""),成绩录入!BD147,"")</f>
        <v/>
      </c>
      <c r="G143" s="80" t="str">
        <f>IF(AND(初始录入!$M$12="试卷",$A143&lt;&gt;"",G$6&lt;&gt;""),成绩录入!BE147,"")</f>
        <v/>
      </c>
      <c r="H143" s="80" t="str">
        <f>IF(AND(初始录入!$M$12="试卷",$A143&lt;&gt;"",H$6&lt;&gt;""),成绩录入!BF147,"")</f>
        <v/>
      </c>
      <c r="I143" s="80" t="str">
        <f>IF(AND(初始录入!$M$12="试卷",$A143&lt;&gt;"",I$6&lt;&gt;""),成绩录入!BG147,"")</f>
        <v/>
      </c>
      <c r="J143" s="80" t="str">
        <f>IF(AND(初始录入!$M$12="试卷",$A143&lt;&gt;"",J$6&lt;&gt;""),成绩录入!BH147,"")</f>
        <v/>
      </c>
      <c r="K143" s="80" t="str">
        <f>IF(AND(初始录入!$M$12="试卷",$A143&lt;&gt;"",K$6&lt;&gt;""),成绩录入!BI147,"")</f>
        <v/>
      </c>
      <c r="L143" s="80" t="str">
        <f>IF(AND(初始录入!$M$12="试卷",$A143&lt;&gt;"",L$6&lt;&gt;""),成绩录入!BJ147,"")</f>
        <v/>
      </c>
      <c r="M143" s="80" t="str">
        <f>IF(AND(初始录入!$M$12="试卷",$A143&lt;&gt;"",M$6&lt;&gt;""),成绩录入!BK147,"")</f>
        <v/>
      </c>
      <c r="N143" s="80" t="str">
        <f>IF(AND(初始录入!$M$12="试卷",$A143&lt;&gt;"",N$6&lt;&gt;""),成绩录入!BL147,"")</f>
        <v/>
      </c>
      <c r="O143" s="80" t="str">
        <f>IF(AND(初始录入!$M$12="试卷",$A143&lt;&gt;"",O$6&lt;&gt;""),成绩录入!BM147,"")</f>
        <v/>
      </c>
      <c r="P143" s="80" t="str">
        <f>IF(AND(初始录入!$M$12="试卷",$A143&lt;&gt;"",P$6&lt;&gt;""),成绩录入!BN147,"")</f>
        <v/>
      </c>
      <c r="Q143" s="80" t="str">
        <f>IF(AND(初始录入!$M$12="试卷",$A143&lt;&gt;"",Q$6&lt;&gt;""),成绩录入!BO147,"")</f>
        <v/>
      </c>
      <c r="R143" s="80" t="str">
        <f>IF(AND(初始录入!$M$12="试卷",$A143&lt;&gt;"",R$6&lt;&gt;""),成绩录入!BP147,"")</f>
        <v/>
      </c>
      <c r="S143" s="80" t="str">
        <f>IF(AND(初始录入!$M$12="试卷",$A143&lt;&gt;"",S$6&lt;&gt;""),成绩录入!BQ147,"")</f>
        <v/>
      </c>
      <c r="T143" s="80" t="str">
        <f>IF(AND(初始录入!$M$12="试卷",$A143&lt;&gt;"",T$6&lt;&gt;""),成绩录入!BR147,"")</f>
        <v/>
      </c>
      <c r="U143" s="80" t="str">
        <f>IF(AND(初始录入!$M$12="试卷",$A143&lt;&gt;"",U$6&lt;&gt;""),成绩录入!BS147,"")</f>
        <v/>
      </c>
      <c r="V143" s="80" t="str">
        <f>IF(AND(初始录入!$M$12="试卷",$A143&lt;&gt;"",V$6&lt;&gt;""),成绩录入!BT147,"")</f>
        <v/>
      </c>
      <c r="W143" s="80" t="str">
        <f>IF(AND(初始录入!$M$12="试卷",$A143&lt;&gt;"",W$6&lt;&gt;""),成绩录入!BU147,"")</f>
        <v/>
      </c>
      <c r="X143" s="80" t="str">
        <f>IF(AND(初始录入!$M$12="试卷",$A143&lt;&gt;"",X$6&lt;&gt;""),成绩录入!BV147,"")</f>
        <v/>
      </c>
      <c r="Y143" s="80" t="str">
        <f>IF(AND(初始录入!$M$12="试卷",$A143&lt;&gt;"",Y$6&lt;&gt;""),成绩录入!BW147,"")</f>
        <v/>
      </c>
      <c r="Z143" s="80" t="str">
        <f>IF(AND(初始录入!$M$12="试卷",$A143&lt;&gt;"",Z$6&lt;&gt;""),成绩录入!BX147,"")</f>
        <v/>
      </c>
      <c r="AA143" s="80" t="str">
        <f>IF(AND(初始录入!$M$12="试卷",$A143&lt;&gt;"",AA$6&lt;&gt;""),成绩录入!BY147,"")</f>
        <v/>
      </c>
      <c r="AB143" s="80" t="str">
        <f>IF(AND(初始录入!$M$12="试卷",$A143&lt;&gt;"",AB$6&lt;&gt;""),成绩录入!BZ147,"")</f>
        <v/>
      </c>
      <c r="AC143" s="80" t="str">
        <f>IF(AND(初始录入!$M$12="试卷",$A143&lt;&gt;"",AC$6&lt;&gt;""),成绩录入!CA147,"")</f>
        <v/>
      </c>
      <c r="AD143" s="80" t="str">
        <f>IF(AND(初始录入!$M$12="试卷",$A143&lt;&gt;"",AD$6&lt;&gt;""),成绩录入!CB147,"")</f>
        <v/>
      </c>
    </row>
    <row r="144" ht="24.95" customHeight="1" spans="1:30">
      <c r="A144" s="80" t="str">
        <f>IF(初始录入!$M$12="试卷",初始录入!A150,"")</f>
        <v/>
      </c>
      <c r="B144" s="80" t="str">
        <f>IF(AND(初始录入!$M$12="试卷",$A144&lt;&gt;""),初始录入!B150,"")</f>
        <v/>
      </c>
      <c r="C144" s="80" t="str">
        <f>IF(AND(初始录入!$M$12="试卷",$A144&lt;&gt;""),初始录入!C150,"")</f>
        <v/>
      </c>
      <c r="D144" s="80" t="str">
        <f t="shared" si="2"/>
        <v/>
      </c>
      <c r="E144" s="80" t="str">
        <f>IF(AND(初始录入!$M$12="试卷",$A144&lt;&gt;"",E$6&lt;&gt;""),成绩录入!BC148,"")</f>
        <v/>
      </c>
      <c r="F144" s="80" t="str">
        <f>IF(AND(初始录入!$M$12="试卷",$A144&lt;&gt;"",F$6&lt;&gt;""),成绩录入!BD148,"")</f>
        <v/>
      </c>
      <c r="G144" s="80" t="str">
        <f>IF(AND(初始录入!$M$12="试卷",$A144&lt;&gt;"",G$6&lt;&gt;""),成绩录入!BE148,"")</f>
        <v/>
      </c>
      <c r="H144" s="80" t="str">
        <f>IF(AND(初始录入!$M$12="试卷",$A144&lt;&gt;"",H$6&lt;&gt;""),成绩录入!BF148,"")</f>
        <v/>
      </c>
      <c r="I144" s="80" t="str">
        <f>IF(AND(初始录入!$M$12="试卷",$A144&lt;&gt;"",I$6&lt;&gt;""),成绩录入!BG148,"")</f>
        <v/>
      </c>
      <c r="J144" s="80" t="str">
        <f>IF(AND(初始录入!$M$12="试卷",$A144&lt;&gt;"",J$6&lt;&gt;""),成绩录入!BH148,"")</f>
        <v/>
      </c>
      <c r="K144" s="80" t="str">
        <f>IF(AND(初始录入!$M$12="试卷",$A144&lt;&gt;"",K$6&lt;&gt;""),成绩录入!BI148,"")</f>
        <v/>
      </c>
      <c r="L144" s="80" t="str">
        <f>IF(AND(初始录入!$M$12="试卷",$A144&lt;&gt;"",L$6&lt;&gt;""),成绩录入!BJ148,"")</f>
        <v/>
      </c>
      <c r="M144" s="80" t="str">
        <f>IF(AND(初始录入!$M$12="试卷",$A144&lt;&gt;"",M$6&lt;&gt;""),成绩录入!BK148,"")</f>
        <v/>
      </c>
      <c r="N144" s="80" t="str">
        <f>IF(AND(初始录入!$M$12="试卷",$A144&lt;&gt;"",N$6&lt;&gt;""),成绩录入!BL148,"")</f>
        <v/>
      </c>
      <c r="O144" s="80" t="str">
        <f>IF(AND(初始录入!$M$12="试卷",$A144&lt;&gt;"",O$6&lt;&gt;""),成绩录入!BM148,"")</f>
        <v/>
      </c>
      <c r="P144" s="80" t="str">
        <f>IF(AND(初始录入!$M$12="试卷",$A144&lt;&gt;"",P$6&lt;&gt;""),成绩录入!BN148,"")</f>
        <v/>
      </c>
      <c r="Q144" s="80" t="str">
        <f>IF(AND(初始录入!$M$12="试卷",$A144&lt;&gt;"",Q$6&lt;&gt;""),成绩录入!BO148,"")</f>
        <v/>
      </c>
      <c r="R144" s="80" t="str">
        <f>IF(AND(初始录入!$M$12="试卷",$A144&lt;&gt;"",R$6&lt;&gt;""),成绩录入!BP148,"")</f>
        <v/>
      </c>
      <c r="S144" s="80" t="str">
        <f>IF(AND(初始录入!$M$12="试卷",$A144&lt;&gt;"",S$6&lt;&gt;""),成绩录入!BQ148,"")</f>
        <v/>
      </c>
      <c r="T144" s="80" t="str">
        <f>IF(AND(初始录入!$M$12="试卷",$A144&lt;&gt;"",T$6&lt;&gt;""),成绩录入!BR148,"")</f>
        <v/>
      </c>
      <c r="U144" s="80" t="str">
        <f>IF(AND(初始录入!$M$12="试卷",$A144&lt;&gt;"",U$6&lt;&gt;""),成绩录入!BS148,"")</f>
        <v/>
      </c>
      <c r="V144" s="80" t="str">
        <f>IF(AND(初始录入!$M$12="试卷",$A144&lt;&gt;"",V$6&lt;&gt;""),成绩录入!BT148,"")</f>
        <v/>
      </c>
      <c r="W144" s="80" t="str">
        <f>IF(AND(初始录入!$M$12="试卷",$A144&lt;&gt;"",W$6&lt;&gt;""),成绩录入!BU148,"")</f>
        <v/>
      </c>
      <c r="X144" s="80" t="str">
        <f>IF(AND(初始录入!$M$12="试卷",$A144&lt;&gt;"",X$6&lt;&gt;""),成绩录入!BV148,"")</f>
        <v/>
      </c>
      <c r="Y144" s="80" t="str">
        <f>IF(AND(初始录入!$M$12="试卷",$A144&lt;&gt;"",Y$6&lt;&gt;""),成绩录入!BW148,"")</f>
        <v/>
      </c>
      <c r="Z144" s="80" t="str">
        <f>IF(AND(初始录入!$M$12="试卷",$A144&lt;&gt;"",Z$6&lt;&gt;""),成绩录入!BX148,"")</f>
        <v/>
      </c>
      <c r="AA144" s="80" t="str">
        <f>IF(AND(初始录入!$M$12="试卷",$A144&lt;&gt;"",AA$6&lt;&gt;""),成绩录入!BY148,"")</f>
        <v/>
      </c>
      <c r="AB144" s="80" t="str">
        <f>IF(AND(初始录入!$M$12="试卷",$A144&lt;&gt;"",AB$6&lt;&gt;""),成绩录入!BZ148,"")</f>
        <v/>
      </c>
      <c r="AC144" s="80" t="str">
        <f>IF(AND(初始录入!$M$12="试卷",$A144&lt;&gt;"",AC$6&lt;&gt;""),成绩录入!CA148,"")</f>
        <v/>
      </c>
      <c r="AD144" s="80" t="str">
        <f>IF(AND(初始录入!$M$12="试卷",$A144&lt;&gt;"",AD$6&lt;&gt;""),成绩录入!CB148,"")</f>
        <v/>
      </c>
    </row>
    <row r="145" ht="24.95" customHeight="1" spans="1:30">
      <c r="A145" s="80" t="str">
        <f>IF(初始录入!$M$12="试卷",初始录入!A151,"")</f>
        <v/>
      </c>
      <c r="B145" s="80" t="str">
        <f>IF(AND(初始录入!$M$12="试卷",$A145&lt;&gt;""),初始录入!B151,"")</f>
        <v/>
      </c>
      <c r="C145" s="80" t="str">
        <f>IF(AND(初始录入!$M$12="试卷",$A145&lt;&gt;""),初始录入!C151,"")</f>
        <v/>
      </c>
      <c r="D145" s="80" t="str">
        <f t="shared" si="2"/>
        <v/>
      </c>
      <c r="E145" s="80" t="str">
        <f>IF(AND(初始录入!$M$12="试卷",$A145&lt;&gt;"",E$6&lt;&gt;""),成绩录入!BC149,"")</f>
        <v/>
      </c>
      <c r="F145" s="80" t="str">
        <f>IF(AND(初始录入!$M$12="试卷",$A145&lt;&gt;"",F$6&lt;&gt;""),成绩录入!BD149,"")</f>
        <v/>
      </c>
      <c r="G145" s="80" t="str">
        <f>IF(AND(初始录入!$M$12="试卷",$A145&lt;&gt;"",G$6&lt;&gt;""),成绩录入!BE149,"")</f>
        <v/>
      </c>
      <c r="H145" s="80" t="str">
        <f>IF(AND(初始录入!$M$12="试卷",$A145&lt;&gt;"",H$6&lt;&gt;""),成绩录入!BF149,"")</f>
        <v/>
      </c>
      <c r="I145" s="80" t="str">
        <f>IF(AND(初始录入!$M$12="试卷",$A145&lt;&gt;"",I$6&lt;&gt;""),成绩录入!BG149,"")</f>
        <v/>
      </c>
      <c r="J145" s="80" t="str">
        <f>IF(AND(初始录入!$M$12="试卷",$A145&lt;&gt;"",J$6&lt;&gt;""),成绩录入!BH149,"")</f>
        <v/>
      </c>
      <c r="K145" s="80" t="str">
        <f>IF(AND(初始录入!$M$12="试卷",$A145&lt;&gt;"",K$6&lt;&gt;""),成绩录入!BI149,"")</f>
        <v/>
      </c>
      <c r="L145" s="80" t="str">
        <f>IF(AND(初始录入!$M$12="试卷",$A145&lt;&gt;"",L$6&lt;&gt;""),成绩录入!BJ149,"")</f>
        <v/>
      </c>
      <c r="M145" s="80" t="str">
        <f>IF(AND(初始录入!$M$12="试卷",$A145&lt;&gt;"",M$6&lt;&gt;""),成绩录入!BK149,"")</f>
        <v/>
      </c>
      <c r="N145" s="80" t="str">
        <f>IF(AND(初始录入!$M$12="试卷",$A145&lt;&gt;"",N$6&lt;&gt;""),成绩录入!BL149,"")</f>
        <v/>
      </c>
      <c r="O145" s="80" t="str">
        <f>IF(AND(初始录入!$M$12="试卷",$A145&lt;&gt;"",O$6&lt;&gt;""),成绩录入!BM149,"")</f>
        <v/>
      </c>
      <c r="P145" s="80" t="str">
        <f>IF(AND(初始录入!$M$12="试卷",$A145&lt;&gt;"",P$6&lt;&gt;""),成绩录入!BN149,"")</f>
        <v/>
      </c>
      <c r="Q145" s="80" t="str">
        <f>IF(AND(初始录入!$M$12="试卷",$A145&lt;&gt;"",Q$6&lt;&gt;""),成绩录入!BO149,"")</f>
        <v/>
      </c>
      <c r="R145" s="80" t="str">
        <f>IF(AND(初始录入!$M$12="试卷",$A145&lt;&gt;"",R$6&lt;&gt;""),成绩录入!BP149,"")</f>
        <v/>
      </c>
      <c r="S145" s="80" t="str">
        <f>IF(AND(初始录入!$M$12="试卷",$A145&lt;&gt;"",S$6&lt;&gt;""),成绩录入!BQ149,"")</f>
        <v/>
      </c>
      <c r="T145" s="80" t="str">
        <f>IF(AND(初始录入!$M$12="试卷",$A145&lt;&gt;"",T$6&lt;&gt;""),成绩录入!BR149,"")</f>
        <v/>
      </c>
      <c r="U145" s="80" t="str">
        <f>IF(AND(初始录入!$M$12="试卷",$A145&lt;&gt;"",U$6&lt;&gt;""),成绩录入!BS149,"")</f>
        <v/>
      </c>
      <c r="V145" s="80" t="str">
        <f>IF(AND(初始录入!$M$12="试卷",$A145&lt;&gt;"",V$6&lt;&gt;""),成绩录入!BT149,"")</f>
        <v/>
      </c>
      <c r="W145" s="80" t="str">
        <f>IF(AND(初始录入!$M$12="试卷",$A145&lt;&gt;"",W$6&lt;&gt;""),成绩录入!BU149,"")</f>
        <v/>
      </c>
      <c r="X145" s="80" t="str">
        <f>IF(AND(初始录入!$M$12="试卷",$A145&lt;&gt;"",X$6&lt;&gt;""),成绩录入!BV149,"")</f>
        <v/>
      </c>
      <c r="Y145" s="80" t="str">
        <f>IF(AND(初始录入!$M$12="试卷",$A145&lt;&gt;"",Y$6&lt;&gt;""),成绩录入!BW149,"")</f>
        <v/>
      </c>
      <c r="Z145" s="80" t="str">
        <f>IF(AND(初始录入!$M$12="试卷",$A145&lt;&gt;"",Z$6&lt;&gt;""),成绩录入!BX149,"")</f>
        <v/>
      </c>
      <c r="AA145" s="80" t="str">
        <f>IF(AND(初始录入!$M$12="试卷",$A145&lt;&gt;"",AA$6&lt;&gt;""),成绩录入!BY149,"")</f>
        <v/>
      </c>
      <c r="AB145" s="80" t="str">
        <f>IF(AND(初始录入!$M$12="试卷",$A145&lt;&gt;"",AB$6&lt;&gt;""),成绩录入!BZ149,"")</f>
        <v/>
      </c>
      <c r="AC145" s="80" t="str">
        <f>IF(AND(初始录入!$M$12="试卷",$A145&lt;&gt;"",AC$6&lt;&gt;""),成绩录入!CA149,"")</f>
        <v/>
      </c>
      <c r="AD145" s="80" t="str">
        <f>IF(AND(初始录入!$M$12="试卷",$A145&lt;&gt;"",AD$6&lt;&gt;""),成绩录入!CB149,"")</f>
        <v/>
      </c>
    </row>
    <row r="146" ht="24.95" customHeight="1" spans="1:30">
      <c r="A146" s="80" t="str">
        <f>IF(初始录入!$M$12="试卷",初始录入!A152,"")</f>
        <v/>
      </c>
      <c r="B146" s="80" t="str">
        <f>IF(AND(初始录入!$M$12="试卷",$A146&lt;&gt;""),初始录入!B152,"")</f>
        <v/>
      </c>
      <c r="C146" s="80" t="str">
        <f>IF(AND(初始录入!$M$12="试卷",$A146&lt;&gt;""),初始录入!C152,"")</f>
        <v/>
      </c>
      <c r="D146" s="80" t="str">
        <f t="shared" si="2"/>
        <v/>
      </c>
      <c r="E146" s="80" t="str">
        <f>IF(AND(初始录入!$M$12="试卷",$A146&lt;&gt;"",E$6&lt;&gt;""),成绩录入!BC150,"")</f>
        <v/>
      </c>
      <c r="F146" s="80" t="str">
        <f>IF(AND(初始录入!$M$12="试卷",$A146&lt;&gt;"",F$6&lt;&gt;""),成绩录入!BD150,"")</f>
        <v/>
      </c>
      <c r="G146" s="80" t="str">
        <f>IF(AND(初始录入!$M$12="试卷",$A146&lt;&gt;"",G$6&lt;&gt;""),成绩录入!BE150,"")</f>
        <v/>
      </c>
      <c r="H146" s="80" t="str">
        <f>IF(AND(初始录入!$M$12="试卷",$A146&lt;&gt;"",H$6&lt;&gt;""),成绩录入!BF150,"")</f>
        <v/>
      </c>
      <c r="I146" s="80" t="str">
        <f>IF(AND(初始录入!$M$12="试卷",$A146&lt;&gt;"",I$6&lt;&gt;""),成绩录入!BG150,"")</f>
        <v/>
      </c>
      <c r="J146" s="80" t="str">
        <f>IF(AND(初始录入!$M$12="试卷",$A146&lt;&gt;"",J$6&lt;&gt;""),成绩录入!BH150,"")</f>
        <v/>
      </c>
      <c r="K146" s="80" t="str">
        <f>IF(AND(初始录入!$M$12="试卷",$A146&lt;&gt;"",K$6&lt;&gt;""),成绩录入!BI150,"")</f>
        <v/>
      </c>
      <c r="L146" s="80" t="str">
        <f>IF(AND(初始录入!$M$12="试卷",$A146&lt;&gt;"",L$6&lt;&gt;""),成绩录入!BJ150,"")</f>
        <v/>
      </c>
      <c r="M146" s="80" t="str">
        <f>IF(AND(初始录入!$M$12="试卷",$A146&lt;&gt;"",M$6&lt;&gt;""),成绩录入!BK150,"")</f>
        <v/>
      </c>
      <c r="N146" s="80" t="str">
        <f>IF(AND(初始录入!$M$12="试卷",$A146&lt;&gt;"",N$6&lt;&gt;""),成绩录入!BL150,"")</f>
        <v/>
      </c>
      <c r="O146" s="80" t="str">
        <f>IF(AND(初始录入!$M$12="试卷",$A146&lt;&gt;"",O$6&lt;&gt;""),成绩录入!BM150,"")</f>
        <v/>
      </c>
      <c r="P146" s="80" t="str">
        <f>IF(AND(初始录入!$M$12="试卷",$A146&lt;&gt;"",P$6&lt;&gt;""),成绩录入!BN150,"")</f>
        <v/>
      </c>
      <c r="Q146" s="80" t="str">
        <f>IF(AND(初始录入!$M$12="试卷",$A146&lt;&gt;"",Q$6&lt;&gt;""),成绩录入!BO150,"")</f>
        <v/>
      </c>
      <c r="R146" s="80" t="str">
        <f>IF(AND(初始录入!$M$12="试卷",$A146&lt;&gt;"",R$6&lt;&gt;""),成绩录入!BP150,"")</f>
        <v/>
      </c>
      <c r="S146" s="80" t="str">
        <f>IF(AND(初始录入!$M$12="试卷",$A146&lt;&gt;"",S$6&lt;&gt;""),成绩录入!BQ150,"")</f>
        <v/>
      </c>
      <c r="T146" s="80" t="str">
        <f>IF(AND(初始录入!$M$12="试卷",$A146&lt;&gt;"",T$6&lt;&gt;""),成绩录入!BR150,"")</f>
        <v/>
      </c>
      <c r="U146" s="80" t="str">
        <f>IF(AND(初始录入!$M$12="试卷",$A146&lt;&gt;"",U$6&lt;&gt;""),成绩录入!BS150,"")</f>
        <v/>
      </c>
      <c r="V146" s="80" t="str">
        <f>IF(AND(初始录入!$M$12="试卷",$A146&lt;&gt;"",V$6&lt;&gt;""),成绩录入!BT150,"")</f>
        <v/>
      </c>
      <c r="W146" s="80" t="str">
        <f>IF(AND(初始录入!$M$12="试卷",$A146&lt;&gt;"",W$6&lt;&gt;""),成绩录入!BU150,"")</f>
        <v/>
      </c>
      <c r="X146" s="80" t="str">
        <f>IF(AND(初始录入!$M$12="试卷",$A146&lt;&gt;"",X$6&lt;&gt;""),成绩录入!BV150,"")</f>
        <v/>
      </c>
      <c r="Y146" s="80" t="str">
        <f>IF(AND(初始录入!$M$12="试卷",$A146&lt;&gt;"",Y$6&lt;&gt;""),成绩录入!BW150,"")</f>
        <v/>
      </c>
      <c r="Z146" s="80" t="str">
        <f>IF(AND(初始录入!$M$12="试卷",$A146&lt;&gt;"",Z$6&lt;&gt;""),成绩录入!BX150,"")</f>
        <v/>
      </c>
      <c r="AA146" s="80" t="str">
        <f>IF(AND(初始录入!$M$12="试卷",$A146&lt;&gt;"",AA$6&lt;&gt;""),成绩录入!BY150,"")</f>
        <v/>
      </c>
      <c r="AB146" s="80" t="str">
        <f>IF(AND(初始录入!$M$12="试卷",$A146&lt;&gt;"",AB$6&lt;&gt;""),成绩录入!BZ150,"")</f>
        <v/>
      </c>
      <c r="AC146" s="80" t="str">
        <f>IF(AND(初始录入!$M$12="试卷",$A146&lt;&gt;"",AC$6&lt;&gt;""),成绩录入!CA150,"")</f>
        <v/>
      </c>
      <c r="AD146" s="80" t="str">
        <f>IF(AND(初始录入!$M$12="试卷",$A146&lt;&gt;"",AD$6&lt;&gt;""),成绩录入!CB150,"")</f>
        <v/>
      </c>
    </row>
    <row r="147" ht="24.95" customHeight="1" spans="1:30">
      <c r="A147" s="80" t="str">
        <f>IF(初始录入!$M$12="试卷",初始录入!A153,"")</f>
        <v/>
      </c>
      <c r="B147" s="80" t="str">
        <f>IF(AND(初始录入!$M$12="试卷",$A147&lt;&gt;""),初始录入!B153,"")</f>
        <v/>
      </c>
      <c r="C147" s="80" t="str">
        <f>IF(AND(初始录入!$M$12="试卷",$A147&lt;&gt;""),初始录入!C153,"")</f>
        <v/>
      </c>
      <c r="D147" s="80" t="str">
        <f t="shared" si="2"/>
        <v/>
      </c>
      <c r="E147" s="80" t="str">
        <f>IF(AND(初始录入!$M$12="试卷",$A147&lt;&gt;"",E$6&lt;&gt;""),成绩录入!BC151,"")</f>
        <v/>
      </c>
      <c r="F147" s="80" t="str">
        <f>IF(AND(初始录入!$M$12="试卷",$A147&lt;&gt;"",F$6&lt;&gt;""),成绩录入!BD151,"")</f>
        <v/>
      </c>
      <c r="G147" s="80" t="str">
        <f>IF(AND(初始录入!$M$12="试卷",$A147&lt;&gt;"",G$6&lt;&gt;""),成绩录入!BE151,"")</f>
        <v/>
      </c>
      <c r="H147" s="80" t="str">
        <f>IF(AND(初始录入!$M$12="试卷",$A147&lt;&gt;"",H$6&lt;&gt;""),成绩录入!BF151,"")</f>
        <v/>
      </c>
      <c r="I147" s="80" t="str">
        <f>IF(AND(初始录入!$M$12="试卷",$A147&lt;&gt;"",I$6&lt;&gt;""),成绩录入!BG151,"")</f>
        <v/>
      </c>
      <c r="J147" s="80" t="str">
        <f>IF(AND(初始录入!$M$12="试卷",$A147&lt;&gt;"",J$6&lt;&gt;""),成绩录入!BH151,"")</f>
        <v/>
      </c>
      <c r="K147" s="80" t="str">
        <f>IF(AND(初始录入!$M$12="试卷",$A147&lt;&gt;"",K$6&lt;&gt;""),成绩录入!BI151,"")</f>
        <v/>
      </c>
      <c r="L147" s="80" t="str">
        <f>IF(AND(初始录入!$M$12="试卷",$A147&lt;&gt;"",L$6&lt;&gt;""),成绩录入!BJ151,"")</f>
        <v/>
      </c>
      <c r="M147" s="80" t="str">
        <f>IF(AND(初始录入!$M$12="试卷",$A147&lt;&gt;"",M$6&lt;&gt;""),成绩录入!BK151,"")</f>
        <v/>
      </c>
      <c r="N147" s="80" t="str">
        <f>IF(AND(初始录入!$M$12="试卷",$A147&lt;&gt;"",N$6&lt;&gt;""),成绩录入!BL151,"")</f>
        <v/>
      </c>
      <c r="O147" s="80" t="str">
        <f>IF(AND(初始录入!$M$12="试卷",$A147&lt;&gt;"",O$6&lt;&gt;""),成绩录入!BM151,"")</f>
        <v/>
      </c>
      <c r="P147" s="80" t="str">
        <f>IF(AND(初始录入!$M$12="试卷",$A147&lt;&gt;"",P$6&lt;&gt;""),成绩录入!BN151,"")</f>
        <v/>
      </c>
      <c r="Q147" s="80" t="str">
        <f>IF(AND(初始录入!$M$12="试卷",$A147&lt;&gt;"",Q$6&lt;&gt;""),成绩录入!BO151,"")</f>
        <v/>
      </c>
      <c r="R147" s="80" t="str">
        <f>IF(AND(初始录入!$M$12="试卷",$A147&lt;&gt;"",R$6&lt;&gt;""),成绩录入!BP151,"")</f>
        <v/>
      </c>
      <c r="S147" s="80" t="str">
        <f>IF(AND(初始录入!$M$12="试卷",$A147&lt;&gt;"",S$6&lt;&gt;""),成绩录入!BQ151,"")</f>
        <v/>
      </c>
      <c r="T147" s="80" t="str">
        <f>IF(AND(初始录入!$M$12="试卷",$A147&lt;&gt;"",T$6&lt;&gt;""),成绩录入!BR151,"")</f>
        <v/>
      </c>
      <c r="U147" s="80" t="str">
        <f>IF(AND(初始录入!$M$12="试卷",$A147&lt;&gt;"",U$6&lt;&gt;""),成绩录入!BS151,"")</f>
        <v/>
      </c>
      <c r="V147" s="80" t="str">
        <f>IF(AND(初始录入!$M$12="试卷",$A147&lt;&gt;"",V$6&lt;&gt;""),成绩录入!BT151,"")</f>
        <v/>
      </c>
      <c r="W147" s="80" t="str">
        <f>IF(AND(初始录入!$M$12="试卷",$A147&lt;&gt;"",W$6&lt;&gt;""),成绩录入!BU151,"")</f>
        <v/>
      </c>
      <c r="X147" s="80" t="str">
        <f>IF(AND(初始录入!$M$12="试卷",$A147&lt;&gt;"",X$6&lt;&gt;""),成绩录入!BV151,"")</f>
        <v/>
      </c>
      <c r="Y147" s="80" t="str">
        <f>IF(AND(初始录入!$M$12="试卷",$A147&lt;&gt;"",Y$6&lt;&gt;""),成绩录入!BW151,"")</f>
        <v/>
      </c>
      <c r="Z147" s="80" t="str">
        <f>IF(AND(初始录入!$M$12="试卷",$A147&lt;&gt;"",Z$6&lt;&gt;""),成绩录入!BX151,"")</f>
        <v/>
      </c>
      <c r="AA147" s="80" t="str">
        <f>IF(AND(初始录入!$M$12="试卷",$A147&lt;&gt;"",AA$6&lt;&gt;""),成绩录入!BY151,"")</f>
        <v/>
      </c>
      <c r="AB147" s="80" t="str">
        <f>IF(AND(初始录入!$M$12="试卷",$A147&lt;&gt;"",AB$6&lt;&gt;""),成绩录入!BZ151,"")</f>
        <v/>
      </c>
      <c r="AC147" s="80" t="str">
        <f>IF(AND(初始录入!$M$12="试卷",$A147&lt;&gt;"",AC$6&lt;&gt;""),成绩录入!CA151,"")</f>
        <v/>
      </c>
      <c r="AD147" s="80" t="str">
        <f>IF(AND(初始录入!$M$12="试卷",$A147&lt;&gt;"",AD$6&lt;&gt;""),成绩录入!CB151,"")</f>
        <v/>
      </c>
    </row>
    <row r="148" ht="24.95" customHeight="1" spans="1:30">
      <c r="A148" s="80" t="str">
        <f>IF(初始录入!$M$12="试卷",初始录入!A154,"")</f>
        <v/>
      </c>
      <c r="B148" s="80" t="str">
        <f>IF(AND(初始录入!$M$12="试卷",$A148&lt;&gt;""),初始录入!B154,"")</f>
        <v/>
      </c>
      <c r="C148" s="80" t="str">
        <f>IF(AND(初始录入!$M$12="试卷",$A148&lt;&gt;""),初始录入!C154,"")</f>
        <v/>
      </c>
      <c r="D148" s="80" t="str">
        <f t="shared" si="2"/>
        <v/>
      </c>
      <c r="E148" s="80" t="str">
        <f>IF(AND(初始录入!$M$12="试卷",$A148&lt;&gt;"",E$6&lt;&gt;""),成绩录入!BC152,"")</f>
        <v/>
      </c>
      <c r="F148" s="80" t="str">
        <f>IF(AND(初始录入!$M$12="试卷",$A148&lt;&gt;"",F$6&lt;&gt;""),成绩录入!BD152,"")</f>
        <v/>
      </c>
      <c r="G148" s="80" t="str">
        <f>IF(AND(初始录入!$M$12="试卷",$A148&lt;&gt;"",G$6&lt;&gt;""),成绩录入!BE152,"")</f>
        <v/>
      </c>
      <c r="H148" s="80" t="str">
        <f>IF(AND(初始录入!$M$12="试卷",$A148&lt;&gt;"",H$6&lt;&gt;""),成绩录入!BF152,"")</f>
        <v/>
      </c>
      <c r="I148" s="80" t="str">
        <f>IF(AND(初始录入!$M$12="试卷",$A148&lt;&gt;"",I$6&lt;&gt;""),成绩录入!BG152,"")</f>
        <v/>
      </c>
      <c r="J148" s="80" t="str">
        <f>IF(AND(初始录入!$M$12="试卷",$A148&lt;&gt;"",J$6&lt;&gt;""),成绩录入!BH152,"")</f>
        <v/>
      </c>
      <c r="K148" s="80" t="str">
        <f>IF(AND(初始录入!$M$12="试卷",$A148&lt;&gt;"",K$6&lt;&gt;""),成绩录入!BI152,"")</f>
        <v/>
      </c>
      <c r="L148" s="80" t="str">
        <f>IF(AND(初始录入!$M$12="试卷",$A148&lt;&gt;"",L$6&lt;&gt;""),成绩录入!BJ152,"")</f>
        <v/>
      </c>
      <c r="M148" s="80" t="str">
        <f>IF(AND(初始录入!$M$12="试卷",$A148&lt;&gt;"",M$6&lt;&gt;""),成绩录入!BK152,"")</f>
        <v/>
      </c>
      <c r="N148" s="80" t="str">
        <f>IF(AND(初始录入!$M$12="试卷",$A148&lt;&gt;"",N$6&lt;&gt;""),成绩录入!BL152,"")</f>
        <v/>
      </c>
      <c r="O148" s="80" t="str">
        <f>IF(AND(初始录入!$M$12="试卷",$A148&lt;&gt;"",O$6&lt;&gt;""),成绩录入!BM152,"")</f>
        <v/>
      </c>
      <c r="P148" s="80" t="str">
        <f>IF(AND(初始录入!$M$12="试卷",$A148&lt;&gt;"",P$6&lt;&gt;""),成绩录入!BN152,"")</f>
        <v/>
      </c>
      <c r="Q148" s="80" t="str">
        <f>IF(AND(初始录入!$M$12="试卷",$A148&lt;&gt;"",Q$6&lt;&gt;""),成绩录入!BO152,"")</f>
        <v/>
      </c>
      <c r="R148" s="80" t="str">
        <f>IF(AND(初始录入!$M$12="试卷",$A148&lt;&gt;"",R$6&lt;&gt;""),成绩录入!BP152,"")</f>
        <v/>
      </c>
      <c r="S148" s="80" t="str">
        <f>IF(AND(初始录入!$M$12="试卷",$A148&lt;&gt;"",S$6&lt;&gt;""),成绩录入!BQ152,"")</f>
        <v/>
      </c>
      <c r="T148" s="80" t="str">
        <f>IF(AND(初始录入!$M$12="试卷",$A148&lt;&gt;"",T$6&lt;&gt;""),成绩录入!BR152,"")</f>
        <v/>
      </c>
      <c r="U148" s="80" t="str">
        <f>IF(AND(初始录入!$M$12="试卷",$A148&lt;&gt;"",U$6&lt;&gt;""),成绩录入!BS152,"")</f>
        <v/>
      </c>
      <c r="V148" s="80" t="str">
        <f>IF(AND(初始录入!$M$12="试卷",$A148&lt;&gt;"",V$6&lt;&gt;""),成绩录入!BT152,"")</f>
        <v/>
      </c>
      <c r="W148" s="80" t="str">
        <f>IF(AND(初始录入!$M$12="试卷",$A148&lt;&gt;"",W$6&lt;&gt;""),成绩录入!BU152,"")</f>
        <v/>
      </c>
      <c r="X148" s="80" t="str">
        <f>IF(AND(初始录入!$M$12="试卷",$A148&lt;&gt;"",X$6&lt;&gt;""),成绩录入!BV152,"")</f>
        <v/>
      </c>
      <c r="Y148" s="80" t="str">
        <f>IF(AND(初始录入!$M$12="试卷",$A148&lt;&gt;"",Y$6&lt;&gt;""),成绩录入!BW152,"")</f>
        <v/>
      </c>
      <c r="Z148" s="80" t="str">
        <f>IF(AND(初始录入!$M$12="试卷",$A148&lt;&gt;"",Z$6&lt;&gt;""),成绩录入!BX152,"")</f>
        <v/>
      </c>
      <c r="AA148" s="80" t="str">
        <f>IF(AND(初始录入!$M$12="试卷",$A148&lt;&gt;"",AA$6&lt;&gt;""),成绩录入!BY152,"")</f>
        <v/>
      </c>
      <c r="AB148" s="80" t="str">
        <f>IF(AND(初始录入!$M$12="试卷",$A148&lt;&gt;"",AB$6&lt;&gt;""),成绩录入!BZ152,"")</f>
        <v/>
      </c>
      <c r="AC148" s="80" t="str">
        <f>IF(AND(初始录入!$M$12="试卷",$A148&lt;&gt;"",AC$6&lt;&gt;""),成绩录入!CA152,"")</f>
        <v/>
      </c>
      <c r="AD148" s="80" t="str">
        <f>IF(AND(初始录入!$M$12="试卷",$A148&lt;&gt;"",AD$6&lt;&gt;""),成绩录入!CB152,"")</f>
        <v/>
      </c>
    </row>
    <row r="149" ht="24.95" customHeight="1" spans="1:30">
      <c r="A149" s="80" t="str">
        <f>IF(初始录入!$M$12="试卷",初始录入!A155,"")</f>
        <v/>
      </c>
      <c r="B149" s="80" t="str">
        <f>IF(AND(初始录入!$M$12="试卷",$A149&lt;&gt;""),初始录入!B155,"")</f>
        <v/>
      </c>
      <c r="C149" s="80" t="str">
        <f>IF(AND(初始录入!$M$12="试卷",$A149&lt;&gt;""),初始录入!C155,"")</f>
        <v/>
      </c>
      <c r="D149" s="80" t="str">
        <f t="shared" si="2"/>
        <v/>
      </c>
      <c r="E149" s="80" t="str">
        <f>IF(AND(初始录入!$M$12="试卷",$A149&lt;&gt;"",E$6&lt;&gt;""),成绩录入!BC153,"")</f>
        <v/>
      </c>
      <c r="F149" s="80" t="str">
        <f>IF(AND(初始录入!$M$12="试卷",$A149&lt;&gt;"",F$6&lt;&gt;""),成绩录入!BD153,"")</f>
        <v/>
      </c>
      <c r="G149" s="80" t="str">
        <f>IF(AND(初始录入!$M$12="试卷",$A149&lt;&gt;"",G$6&lt;&gt;""),成绩录入!BE153,"")</f>
        <v/>
      </c>
      <c r="H149" s="80" t="str">
        <f>IF(AND(初始录入!$M$12="试卷",$A149&lt;&gt;"",H$6&lt;&gt;""),成绩录入!BF153,"")</f>
        <v/>
      </c>
      <c r="I149" s="80" t="str">
        <f>IF(AND(初始录入!$M$12="试卷",$A149&lt;&gt;"",I$6&lt;&gt;""),成绩录入!BG153,"")</f>
        <v/>
      </c>
      <c r="J149" s="80" t="str">
        <f>IF(AND(初始录入!$M$12="试卷",$A149&lt;&gt;"",J$6&lt;&gt;""),成绩录入!BH153,"")</f>
        <v/>
      </c>
      <c r="K149" s="80" t="str">
        <f>IF(AND(初始录入!$M$12="试卷",$A149&lt;&gt;"",K$6&lt;&gt;""),成绩录入!BI153,"")</f>
        <v/>
      </c>
      <c r="L149" s="80" t="str">
        <f>IF(AND(初始录入!$M$12="试卷",$A149&lt;&gt;"",L$6&lt;&gt;""),成绩录入!BJ153,"")</f>
        <v/>
      </c>
      <c r="M149" s="80" t="str">
        <f>IF(AND(初始录入!$M$12="试卷",$A149&lt;&gt;"",M$6&lt;&gt;""),成绩录入!BK153,"")</f>
        <v/>
      </c>
      <c r="N149" s="80" t="str">
        <f>IF(AND(初始录入!$M$12="试卷",$A149&lt;&gt;"",N$6&lt;&gt;""),成绩录入!BL153,"")</f>
        <v/>
      </c>
      <c r="O149" s="80" t="str">
        <f>IF(AND(初始录入!$M$12="试卷",$A149&lt;&gt;"",O$6&lt;&gt;""),成绩录入!BM153,"")</f>
        <v/>
      </c>
      <c r="P149" s="80" t="str">
        <f>IF(AND(初始录入!$M$12="试卷",$A149&lt;&gt;"",P$6&lt;&gt;""),成绩录入!BN153,"")</f>
        <v/>
      </c>
      <c r="Q149" s="80" t="str">
        <f>IF(AND(初始录入!$M$12="试卷",$A149&lt;&gt;"",Q$6&lt;&gt;""),成绩录入!BO153,"")</f>
        <v/>
      </c>
      <c r="R149" s="80" t="str">
        <f>IF(AND(初始录入!$M$12="试卷",$A149&lt;&gt;"",R$6&lt;&gt;""),成绩录入!BP153,"")</f>
        <v/>
      </c>
      <c r="S149" s="80" t="str">
        <f>IF(AND(初始录入!$M$12="试卷",$A149&lt;&gt;"",S$6&lt;&gt;""),成绩录入!BQ153,"")</f>
        <v/>
      </c>
      <c r="T149" s="80" t="str">
        <f>IF(AND(初始录入!$M$12="试卷",$A149&lt;&gt;"",T$6&lt;&gt;""),成绩录入!BR153,"")</f>
        <v/>
      </c>
      <c r="U149" s="80" t="str">
        <f>IF(AND(初始录入!$M$12="试卷",$A149&lt;&gt;"",U$6&lt;&gt;""),成绩录入!BS153,"")</f>
        <v/>
      </c>
      <c r="V149" s="80" t="str">
        <f>IF(AND(初始录入!$M$12="试卷",$A149&lt;&gt;"",V$6&lt;&gt;""),成绩录入!BT153,"")</f>
        <v/>
      </c>
      <c r="W149" s="80" t="str">
        <f>IF(AND(初始录入!$M$12="试卷",$A149&lt;&gt;"",W$6&lt;&gt;""),成绩录入!BU153,"")</f>
        <v/>
      </c>
      <c r="X149" s="80" t="str">
        <f>IF(AND(初始录入!$M$12="试卷",$A149&lt;&gt;"",X$6&lt;&gt;""),成绩录入!BV153,"")</f>
        <v/>
      </c>
      <c r="Y149" s="80" t="str">
        <f>IF(AND(初始录入!$M$12="试卷",$A149&lt;&gt;"",Y$6&lt;&gt;""),成绩录入!BW153,"")</f>
        <v/>
      </c>
      <c r="Z149" s="80" t="str">
        <f>IF(AND(初始录入!$M$12="试卷",$A149&lt;&gt;"",Z$6&lt;&gt;""),成绩录入!BX153,"")</f>
        <v/>
      </c>
      <c r="AA149" s="80" t="str">
        <f>IF(AND(初始录入!$M$12="试卷",$A149&lt;&gt;"",AA$6&lt;&gt;""),成绩录入!BY153,"")</f>
        <v/>
      </c>
      <c r="AB149" s="80" t="str">
        <f>IF(AND(初始录入!$M$12="试卷",$A149&lt;&gt;"",AB$6&lt;&gt;""),成绩录入!BZ153,"")</f>
        <v/>
      </c>
      <c r="AC149" s="80" t="str">
        <f>IF(AND(初始录入!$M$12="试卷",$A149&lt;&gt;"",AC$6&lt;&gt;""),成绩录入!CA153,"")</f>
        <v/>
      </c>
      <c r="AD149" s="80" t="str">
        <f>IF(AND(初始录入!$M$12="试卷",$A149&lt;&gt;"",AD$6&lt;&gt;""),成绩录入!CB153,"")</f>
        <v/>
      </c>
    </row>
    <row r="150" ht="24.95" customHeight="1" spans="1:30">
      <c r="A150" s="80" t="str">
        <f>IF(初始录入!$M$12="试卷",初始录入!A156,"")</f>
        <v/>
      </c>
      <c r="B150" s="80" t="str">
        <f>IF(AND(初始录入!$M$12="试卷",$A150&lt;&gt;""),初始录入!B156,"")</f>
        <v/>
      </c>
      <c r="C150" s="80" t="str">
        <f>IF(AND(初始录入!$M$12="试卷",$A150&lt;&gt;""),初始录入!C156,"")</f>
        <v/>
      </c>
      <c r="D150" s="80" t="str">
        <f t="shared" si="2"/>
        <v/>
      </c>
      <c r="E150" s="80" t="str">
        <f>IF(AND(初始录入!$M$12="试卷",$A150&lt;&gt;"",E$6&lt;&gt;""),成绩录入!BC154,"")</f>
        <v/>
      </c>
      <c r="F150" s="80" t="str">
        <f>IF(AND(初始录入!$M$12="试卷",$A150&lt;&gt;"",F$6&lt;&gt;""),成绩录入!BD154,"")</f>
        <v/>
      </c>
      <c r="G150" s="80" t="str">
        <f>IF(AND(初始录入!$M$12="试卷",$A150&lt;&gt;"",G$6&lt;&gt;""),成绩录入!BE154,"")</f>
        <v/>
      </c>
      <c r="H150" s="80" t="str">
        <f>IF(AND(初始录入!$M$12="试卷",$A150&lt;&gt;"",H$6&lt;&gt;""),成绩录入!BF154,"")</f>
        <v/>
      </c>
      <c r="I150" s="80" t="str">
        <f>IF(AND(初始录入!$M$12="试卷",$A150&lt;&gt;"",I$6&lt;&gt;""),成绩录入!BG154,"")</f>
        <v/>
      </c>
      <c r="J150" s="80" t="str">
        <f>IF(AND(初始录入!$M$12="试卷",$A150&lt;&gt;"",J$6&lt;&gt;""),成绩录入!BH154,"")</f>
        <v/>
      </c>
      <c r="K150" s="80" t="str">
        <f>IF(AND(初始录入!$M$12="试卷",$A150&lt;&gt;"",K$6&lt;&gt;""),成绩录入!BI154,"")</f>
        <v/>
      </c>
      <c r="L150" s="80" t="str">
        <f>IF(AND(初始录入!$M$12="试卷",$A150&lt;&gt;"",L$6&lt;&gt;""),成绩录入!BJ154,"")</f>
        <v/>
      </c>
      <c r="M150" s="80" t="str">
        <f>IF(AND(初始录入!$M$12="试卷",$A150&lt;&gt;"",M$6&lt;&gt;""),成绩录入!BK154,"")</f>
        <v/>
      </c>
      <c r="N150" s="80" t="str">
        <f>IF(AND(初始录入!$M$12="试卷",$A150&lt;&gt;"",N$6&lt;&gt;""),成绩录入!BL154,"")</f>
        <v/>
      </c>
      <c r="O150" s="80" t="str">
        <f>IF(AND(初始录入!$M$12="试卷",$A150&lt;&gt;"",O$6&lt;&gt;""),成绩录入!BM154,"")</f>
        <v/>
      </c>
      <c r="P150" s="80" t="str">
        <f>IF(AND(初始录入!$M$12="试卷",$A150&lt;&gt;"",P$6&lt;&gt;""),成绩录入!BN154,"")</f>
        <v/>
      </c>
      <c r="Q150" s="80" t="str">
        <f>IF(AND(初始录入!$M$12="试卷",$A150&lt;&gt;"",Q$6&lt;&gt;""),成绩录入!BO154,"")</f>
        <v/>
      </c>
      <c r="R150" s="80" t="str">
        <f>IF(AND(初始录入!$M$12="试卷",$A150&lt;&gt;"",R$6&lt;&gt;""),成绩录入!BP154,"")</f>
        <v/>
      </c>
      <c r="S150" s="80" t="str">
        <f>IF(AND(初始录入!$M$12="试卷",$A150&lt;&gt;"",S$6&lt;&gt;""),成绩录入!BQ154,"")</f>
        <v/>
      </c>
      <c r="T150" s="80" t="str">
        <f>IF(AND(初始录入!$M$12="试卷",$A150&lt;&gt;"",T$6&lt;&gt;""),成绩录入!BR154,"")</f>
        <v/>
      </c>
      <c r="U150" s="80" t="str">
        <f>IF(AND(初始录入!$M$12="试卷",$A150&lt;&gt;"",U$6&lt;&gt;""),成绩录入!BS154,"")</f>
        <v/>
      </c>
      <c r="V150" s="80" t="str">
        <f>IF(AND(初始录入!$M$12="试卷",$A150&lt;&gt;"",V$6&lt;&gt;""),成绩录入!BT154,"")</f>
        <v/>
      </c>
      <c r="W150" s="80" t="str">
        <f>IF(AND(初始录入!$M$12="试卷",$A150&lt;&gt;"",W$6&lt;&gt;""),成绩录入!BU154,"")</f>
        <v/>
      </c>
      <c r="X150" s="80" t="str">
        <f>IF(AND(初始录入!$M$12="试卷",$A150&lt;&gt;"",X$6&lt;&gt;""),成绩录入!BV154,"")</f>
        <v/>
      </c>
      <c r="Y150" s="80" t="str">
        <f>IF(AND(初始录入!$M$12="试卷",$A150&lt;&gt;"",Y$6&lt;&gt;""),成绩录入!BW154,"")</f>
        <v/>
      </c>
      <c r="Z150" s="80" t="str">
        <f>IF(AND(初始录入!$M$12="试卷",$A150&lt;&gt;"",Z$6&lt;&gt;""),成绩录入!BX154,"")</f>
        <v/>
      </c>
      <c r="AA150" s="80" t="str">
        <f>IF(AND(初始录入!$M$12="试卷",$A150&lt;&gt;"",AA$6&lt;&gt;""),成绩录入!BY154,"")</f>
        <v/>
      </c>
      <c r="AB150" s="80" t="str">
        <f>IF(AND(初始录入!$M$12="试卷",$A150&lt;&gt;"",AB$6&lt;&gt;""),成绩录入!BZ154,"")</f>
        <v/>
      </c>
      <c r="AC150" s="80" t="str">
        <f>IF(AND(初始录入!$M$12="试卷",$A150&lt;&gt;"",AC$6&lt;&gt;""),成绩录入!CA154,"")</f>
        <v/>
      </c>
      <c r="AD150" s="80" t="str">
        <f>IF(AND(初始录入!$M$12="试卷",$A150&lt;&gt;"",AD$6&lt;&gt;""),成绩录入!CB154,"")</f>
        <v/>
      </c>
    </row>
    <row r="151" ht="24.95" customHeight="1" spans="1:30">
      <c r="A151" s="80" t="str">
        <f>IF(初始录入!$M$12="试卷",初始录入!A157,"")</f>
        <v/>
      </c>
      <c r="B151" s="80" t="str">
        <f>IF(AND(初始录入!$M$12="试卷",$A151&lt;&gt;""),初始录入!B157,"")</f>
        <v/>
      </c>
      <c r="C151" s="80" t="str">
        <f>IF(AND(初始录入!$M$12="试卷",$A151&lt;&gt;""),初始录入!C157,"")</f>
        <v/>
      </c>
      <c r="D151" s="80" t="str">
        <f t="shared" si="2"/>
        <v/>
      </c>
      <c r="E151" s="80" t="str">
        <f>IF(AND(初始录入!$M$12="试卷",$A151&lt;&gt;"",E$6&lt;&gt;""),成绩录入!BC155,"")</f>
        <v/>
      </c>
      <c r="F151" s="80" t="str">
        <f>IF(AND(初始录入!$M$12="试卷",$A151&lt;&gt;"",F$6&lt;&gt;""),成绩录入!BD155,"")</f>
        <v/>
      </c>
      <c r="G151" s="80" t="str">
        <f>IF(AND(初始录入!$M$12="试卷",$A151&lt;&gt;"",G$6&lt;&gt;""),成绩录入!BE155,"")</f>
        <v/>
      </c>
      <c r="H151" s="80" t="str">
        <f>IF(AND(初始录入!$M$12="试卷",$A151&lt;&gt;"",H$6&lt;&gt;""),成绩录入!BF155,"")</f>
        <v/>
      </c>
      <c r="I151" s="80" t="str">
        <f>IF(AND(初始录入!$M$12="试卷",$A151&lt;&gt;"",I$6&lt;&gt;""),成绩录入!BG155,"")</f>
        <v/>
      </c>
      <c r="J151" s="80" t="str">
        <f>IF(AND(初始录入!$M$12="试卷",$A151&lt;&gt;"",J$6&lt;&gt;""),成绩录入!BH155,"")</f>
        <v/>
      </c>
      <c r="K151" s="80" t="str">
        <f>IF(AND(初始录入!$M$12="试卷",$A151&lt;&gt;"",K$6&lt;&gt;""),成绩录入!BI155,"")</f>
        <v/>
      </c>
      <c r="L151" s="80" t="str">
        <f>IF(AND(初始录入!$M$12="试卷",$A151&lt;&gt;"",L$6&lt;&gt;""),成绩录入!BJ155,"")</f>
        <v/>
      </c>
      <c r="M151" s="80" t="str">
        <f>IF(AND(初始录入!$M$12="试卷",$A151&lt;&gt;"",M$6&lt;&gt;""),成绩录入!BK155,"")</f>
        <v/>
      </c>
      <c r="N151" s="80" t="str">
        <f>IF(AND(初始录入!$M$12="试卷",$A151&lt;&gt;"",N$6&lt;&gt;""),成绩录入!BL155,"")</f>
        <v/>
      </c>
      <c r="O151" s="80" t="str">
        <f>IF(AND(初始录入!$M$12="试卷",$A151&lt;&gt;"",O$6&lt;&gt;""),成绩录入!BM155,"")</f>
        <v/>
      </c>
      <c r="P151" s="80" t="str">
        <f>IF(AND(初始录入!$M$12="试卷",$A151&lt;&gt;"",P$6&lt;&gt;""),成绩录入!BN155,"")</f>
        <v/>
      </c>
      <c r="Q151" s="80" t="str">
        <f>IF(AND(初始录入!$M$12="试卷",$A151&lt;&gt;"",Q$6&lt;&gt;""),成绩录入!BO155,"")</f>
        <v/>
      </c>
      <c r="R151" s="80" t="str">
        <f>IF(AND(初始录入!$M$12="试卷",$A151&lt;&gt;"",R$6&lt;&gt;""),成绩录入!BP155,"")</f>
        <v/>
      </c>
      <c r="S151" s="80" t="str">
        <f>IF(AND(初始录入!$M$12="试卷",$A151&lt;&gt;"",S$6&lt;&gt;""),成绩录入!BQ155,"")</f>
        <v/>
      </c>
      <c r="T151" s="80" t="str">
        <f>IF(AND(初始录入!$M$12="试卷",$A151&lt;&gt;"",T$6&lt;&gt;""),成绩录入!BR155,"")</f>
        <v/>
      </c>
      <c r="U151" s="80" t="str">
        <f>IF(AND(初始录入!$M$12="试卷",$A151&lt;&gt;"",U$6&lt;&gt;""),成绩录入!BS155,"")</f>
        <v/>
      </c>
      <c r="V151" s="80" t="str">
        <f>IF(AND(初始录入!$M$12="试卷",$A151&lt;&gt;"",V$6&lt;&gt;""),成绩录入!BT155,"")</f>
        <v/>
      </c>
      <c r="W151" s="80" t="str">
        <f>IF(AND(初始录入!$M$12="试卷",$A151&lt;&gt;"",W$6&lt;&gt;""),成绩录入!BU155,"")</f>
        <v/>
      </c>
      <c r="X151" s="80" t="str">
        <f>IF(AND(初始录入!$M$12="试卷",$A151&lt;&gt;"",X$6&lt;&gt;""),成绩录入!BV155,"")</f>
        <v/>
      </c>
      <c r="Y151" s="80" t="str">
        <f>IF(AND(初始录入!$M$12="试卷",$A151&lt;&gt;"",Y$6&lt;&gt;""),成绩录入!BW155,"")</f>
        <v/>
      </c>
      <c r="Z151" s="80" t="str">
        <f>IF(AND(初始录入!$M$12="试卷",$A151&lt;&gt;"",Z$6&lt;&gt;""),成绩录入!BX155,"")</f>
        <v/>
      </c>
      <c r="AA151" s="80" t="str">
        <f>IF(AND(初始录入!$M$12="试卷",$A151&lt;&gt;"",AA$6&lt;&gt;""),成绩录入!BY155,"")</f>
        <v/>
      </c>
      <c r="AB151" s="80" t="str">
        <f>IF(AND(初始录入!$M$12="试卷",$A151&lt;&gt;"",AB$6&lt;&gt;""),成绩录入!BZ155,"")</f>
        <v/>
      </c>
      <c r="AC151" s="80" t="str">
        <f>IF(AND(初始录入!$M$12="试卷",$A151&lt;&gt;"",AC$6&lt;&gt;""),成绩录入!CA155,"")</f>
        <v/>
      </c>
      <c r="AD151" s="80" t="str">
        <f>IF(AND(初始录入!$M$12="试卷",$A151&lt;&gt;"",AD$6&lt;&gt;""),成绩录入!CB155,"")</f>
        <v/>
      </c>
    </row>
    <row r="152" ht="24.95" customHeight="1" spans="1:30">
      <c r="A152" s="80" t="str">
        <f>IF(初始录入!$M$12="试卷",初始录入!A158,"")</f>
        <v/>
      </c>
      <c r="B152" s="80" t="str">
        <f>IF(AND(初始录入!$M$12="试卷",$A152&lt;&gt;""),初始录入!B158,"")</f>
        <v/>
      </c>
      <c r="C152" s="80" t="str">
        <f>IF(AND(初始录入!$M$12="试卷",$A152&lt;&gt;""),初始录入!C158,"")</f>
        <v/>
      </c>
      <c r="D152" s="80" t="str">
        <f t="shared" si="2"/>
        <v/>
      </c>
      <c r="E152" s="80" t="str">
        <f>IF(AND(初始录入!$M$12="试卷",$A152&lt;&gt;"",E$6&lt;&gt;""),成绩录入!BC156,"")</f>
        <v/>
      </c>
      <c r="F152" s="80" t="str">
        <f>IF(AND(初始录入!$M$12="试卷",$A152&lt;&gt;"",F$6&lt;&gt;""),成绩录入!BD156,"")</f>
        <v/>
      </c>
      <c r="G152" s="80" t="str">
        <f>IF(AND(初始录入!$M$12="试卷",$A152&lt;&gt;"",G$6&lt;&gt;""),成绩录入!BE156,"")</f>
        <v/>
      </c>
      <c r="H152" s="80" t="str">
        <f>IF(AND(初始录入!$M$12="试卷",$A152&lt;&gt;"",H$6&lt;&gt;""),成绩录入!BF156,"")</f>
        <v/>
      </c>
      <c r="I152" s="80" t="str">
        <f>IF(AND(初始录入!$M$12="试卷",$A152&lt;&gt;"",I$6&lt;&gt;""),成绩录入!BG156,"")</f>
        <v/>
      </c>
      <c r="J152" s="80" t="str">
        <f>IF(AND(初始录入!$M$12="试卷",$A152&lt;&gt;"",J$6&lt;&gt;""),成绩录入!BH156,"")</f>
        <v/>
      </c>
      <c r="K152" s="80" t="str">
        <f>IF(AND(初始录入!$M$12="试卷",$A152&lt;&gt;"",K$6&lt;&gt;""),成绩录入!BI156,"")</f>
        <v/>
      </c>
      <c r="L152" s="80" t="str">
        <f>IF(AND(初始录入!$M$12="试卷",$A152&lt;&gt;"",L$6&lt;&gt;""),成绩录入!BJ156,"")</f>
        <v/>
      </c>
      <c r="M152" s="80" t="str">
        <f>IF(AND(初始录入!$M$12="试卷",$A152&lt;&gt;"",M$6&lt;&gt;""),成绩录入!BK156,"")</f>
        <v/>
      </c>
      <c r="N152" s="80" t="str">
        <f>IF(AND(初始录入!$M$12="试卷",$A152&lt;&gt;"",N$6&lt;&gt;""),成绩录入!BL156,"")</f>
        <v/>
      </c>
      <c r="O152" s="80" t="str">
        <f>IF(AND(初始录入!$M$12="试卷",$A152&lt;&gt;"",O$6&lt;&gt;""),成绩录入!BM156,"")</f>
        <v/>
      </c>
      <c r="P152" s="80" t="str">
        <f>IF(AND(初始录入!$M$12="试卷",$A152&lt;&gt;"",P$6&lt;&gt;""),成绩录入!BN156,"")</f>
        <v/>
      </c>
      <c r="Q152" s="80" t="str">
        <f>IF(AND(初始录入!$M$12="试卷",$A152&lt;&gt;"",Q$6&lt;&gt;""),成绩录入!BO156,"")</f>
        <v/>
      </c>
      <c r="R152" s="80" t="str">
        <f>IF(AND(初始录入!$M$12="试卷",$A152&lt;&gt;"",R$6&lt;&gt;""),成绩录入!BP156,"")</f>
        <v/>
      </c>
      <c r="S152" s="80" t="str">
        <f>IF(AND(初始录入!$M$12="试卷",$A152&lt;&gt;"",S$6&lt;&gt;""),成绩录入!BQ156,"")</f>
        <v/>
      </c>
      <c r="T152" s="80" t="str">
        <f>IF(AND(初始录入!$M$12="试卷",$A152&lt;&gt;"",T$6&lt;&gt;""),成绩录入!BR156,"")</f>
        <v/>
      </c>
      <c r="U152" s="80" t="str">
        <f>IF(AND(初始录入!$M$12="试卷",$A152&lt;&gt;"",U$6&lt;&gt;""),成绩录入!BS156,"")</f>
        <v/>
      </c>
      <c r="V152" s="80" t="str">
        <f>IF(AND(初始录入!$M$12="试卷",$A152&lt;&gt;"",V$6&lt;&gt;""),成绩录入!BT156,"")</f>
        <v/>
      </c>
      <c r="W152" s="80" t="str">
        <f>IF(AND(初始录入!$M$12="试卷",$A152&lt;&gt;"",W$6&lt;&gt;""),成绩录入!BU156,"")</f>
        <v/>
      </c>
      <c r="X152" s="80" t="str">
        <f>IF(AND(初始录入!$M$12="试卷",$A152&lt;&gt;"",X$6&lt;&gt;""),成绩录入!BV156,"")</f>
        <v/>
      </c>
      <c r="Y152" s="80" t="str">
        <f>IF(AND(初始录入!$M$12="试卷",$A152&lt;&gt;"",Y$6&lt;&gt;""),成绩录入!BW156,"")</f>
        <v/>
      </c>
      <c r="Z152" s="80" t="str">
        <f>IF(AND(初始录入!$M$12="试卷",$A152&lt;&gt;"",Z$6&lt;&gt;""),成绩录入!BX156,"")</f>
        <v/>
      </c>
      <c r="AA152" s="80" t="str">
        <f>IF(AND(初始录入!$M$12="试卷",$A152&lt;&gt;"",AA$6&lt;&gt;""),成绩录入!BY156,"")</f>
        <v/>
      </c>
      <c r="AB152" s="80" t="str">
        <f>IF(AND(初始录入!$M$12="试卷",$A152&lt;&gt;"",AB$6&lt;&gt;""),成绩录入!BZ156,"")</f>
        <v/>
      </c>
      <c r="AC152" s="80" t="str">
        <f>IF(AND(初始录入!$M$12="试卷",$A152&lt;&gt;"",AC$6&lt;&gt;""),成绩录入!CA156,"")</f>
        <v/>
      </c>
      <c r="AD152" s="80" t="str">
        <f>IF(AND(初始录入!$M$12="试卷",$A152&lt;&gt;"",AD$6&lt;&gt;""),成绩录入!CB156,"")</f>
        <v/>
      </c>
    </row>
    <row r="153" ht="24.95" customHeight="1" spans="1:30">
      <c r="A153" s="80" t="str">
        <f>IF(初始录入!$M$12="试卷",初始录入!A159,"")</f>
        <v/>
      </c>
      <c r="B153" s="80" t="str">
        <f>IF(AND(初始录入!$M$12="试卷",$A153&lt;&gt;""),初始录入!B159,"")</f>
        <v/>
      </c>
      <c r="C153" s="80" t="str">
        <f>IF(AND(初始录入!$M$12="试卷",$A153&lt;&gt;""),初始录入!C159,"")</f>
        <v/>
      </c>
      <c r="D153" s="80" t="str">
        <f t="shared" ref="D153:D156" si="3">IF($A153&lt;&gt;"",IF($D$6&lt;&gt;"",SUM(E153:BL153),""),"")</f>
        <v/>
      </c>
      <c r="E153" s="80" t="str">
        <f>IF(AND(初始录入!$M$12="试卷",$A153&lt;&gt;"",E$6&lt;&gt;""),成绩录入!BC157,"")</f>
        <v/>
      </c>
      <c r="F153" s="80" t="str">
        <f>IF(AND(初始录入!$M$12="试卷",$A153&lt;&gt;"",F$6&lt;&gt;""),成绩录入!BD157,"")</f>
        <v/>
      </c>
      <c r="G153" s="80" t="str">
        <f>IF(AND(初始录入!$M$12="试卷",$A153&lt;&gt;"",G$6&lt;&gt;""),成绩录入!BE157,"")</f>
        <v/>
      </c>
      <c r="H153" s="80" t="str">
        <f>IF(AND(初始录入!$M$12="试卷",$A153&lt;&gt;"",H$6&lt;&gt;""),成绩录入!BF157,"")</f>
        <v/>
      </c>
      <c r="I153" s="80" t="str">
        <f>IF(AND(初始录入!$M$12="试卷",$A153&lt;&gt;"",I$6&lt;&gt;""),成绩录入!BG157,"")</f>
        <v/>
      </c>
      <c r="J153" s="80" t="str">
        <f>IF(AND(初始录入!$M$12="试卷",$A153&lt;&gt;"",J$6&lt;&gt;""),成绩录入!BH157,"")</f>
        <v/>
      </c>
      <c r="K153" s="80" t="str">
        <f>IF(AND(初始录入!$M$12="试卷",$A153&lt;&gt;"",K$6&lt;&gt;""),成绩录入!BI157,"")</f>
        <v/>
      </c>
      <c r="L153" s="80" t="str">
        <f>IF(AND(初始录入!$M$12="试卷",$A153&lt;&gt;"",L$6&lt;&gt;""),成绩录入!BJ157,"")</f>
        <v/>
      </c>
      <c r="M153" s="80" t="str">
        <f>IF(AND(初始录入!$M$12="试卷",$A153&lt;&gt;"",M$6&lt;&gt;""),成绩录入!BK157,"")</f>
        <v/>
      </c>
      <c r="N153" s="80" t="str">
        <f>IF(AND(初始录入!$M$12="试卷",$A153&lt;&gt;"",N$6&lt;&gt;""),成绩录入!BL157,"")</f>
        <v/>
      </c>
      <c r="O153" s="80" t="str">
        <f>IF(AND(初始录入!$M$12="试卷",$A153&lt;&gt;"",O$6&lt;&gt;""),成绩录入!BM157,"")</f>
        <v/>
      </c>
      <c r="P153" s="80" t="str">
        <f>IF(AND(初始录入!$M$12="试卷",$A153&lt;&gt;"",P$6&lt;&gt;""),成绩录入!BN157,"")</f>
        <v/>
      </c>
      <c r="Q153" s="80" t="str">
        <f>IF(AND(初始录入!$M$12="试卷",$A153&lt;&gt;"",Q$6&lt;&gt;""),成绩录入!BO157,"")</f>
        <v/>
      </c>
      <c r="R153" s="80" t="str">
        <f>IF(AND(初始录入!$M$12="试卷",$A153&lt;&gt;"",R$6&lt;&gt;""),成绩录入!BP157,"")</f>
        <v/>
      </c>
      <c r="S153" s="80" t="str">
        <f>IF(AND(初始录入!$M$12="试卷",$A153&lt;&gt;"",S$6&lt;&gt;""),成绩录入!BQ157,"")</f>
        <v/>
      </c>
      <c r="T153" s="80" t="str">
        <f>IF(AND(初始录入!$M$12="试卷",$A153&lt;&gt;"",T$6&lt;&gt;""),成绩录入!BR157,"")</f>
        <v/>
      </c>
      <c r="U153" s="80" t="str">
        <f>IF(AND(初始录入!$M$12="试卷",$A153&lt;&gt;"",U$6&lt;&gt;""),成绩录入!BS157,"")</f>
        <v/>
      </c>
      <c r="V153" s="80" t="str">
        <f>IF(AND(初始录入!$M$12="试卷",$A153&lt;&gt;"",V$6&lt;&gt;""),成绩录入!BT157,"")</f>
        <v/>
      </c>
      <c r="W153" s="80" t="str">
        <f>IF(AND(初始录入!$M$12="试卷",$A153&lt;&gt;"",W$6&lt;&gt;""),成绩录入!BU157,"")</f>
        <v/>
      </c>
      <c r="X153" s="80" t="str">
        <f>IF(AND(初始录入!$M$12="试卷",$A153&lt;&gt;"",X$6&lt;&gt;""),成绩录入!BV157,"")</f>
        <v/>
      </c>
      <c r="Y153" s="80" t="str">
        <f>IF(AND(初始录入!$M$12="试卷",$A153&lt;&gt;"",Y$6&lt;&gt;""),成绩录入!BW157,"")</f>
        <v/>
      </c>
      <c r="Z153" s="80" t="str">
        <f>IF(AND(初始录入!$M$12="试卷",$A153&lt;&gt;"",Z$6&lt;&gt;""),成绩录入!BX157,"")</f>
        <v/>
      </c>
      <c r="AA153" s="80" t="str">
        <f>IF(AND(初始录入!$M$12="试卷",$A153&lt;&gt;"",AA$6&lt;&gt;""),成绩录入!BY157,"")</f>
        <v/>
      </c>
      <c r="AB153" s="80" t="str">
        <f>IF(AND(初始录入!$M$12="试卷",$A153&lt;&gt;"",AB$6&lt;&gt;""),成绩录入!BZ157,"")</f>
        <v/>
      </c>
      <c r="AC153" s="80" t="str">
        <f>IF(AND(初始录入!$M$12="试卷",$A153&lt;&gt;"",AC$6&lt;&gt;""),成绩录入!CA157,"")</f>
        <v/>
      </c>
      <c r="AD153" s="80" t="str">
        <f>IF(AND(初始录入!$M$12="试卷",$A153&lt;&gt;"",AD$6&lt;&gt;""),成绩录入!CB157,"")</f>
        <v/>
      </c>
    </row>
    <row r="154" ht="24.95" customHeight="1" spans="1:30">
      <c r="A154" s="80" t="str">
        <f>IF(初始录入!$M$12="试卷",初始录入!A160,"")</f>
        <v/>
      </c>
      <c r="B154" s="80" t="str">
        <f>IF(AND(初始录入!$M$12="试卷",$A154&lt;&gt;""),初始录入!B160,"")</f>
        <v/>
      </c>
      <c r="C154" s="80" t="str">
        <f>IF(AND(初始录入!$M$12="试卷",$A154&lt;&gt;""),初始录入!C160,"")</f>
        <v/>
      </c>
      <c r="D154" s="80" t="str">
        <f t="shared" si="3"/>
        <v/>
      </c>
      <c r="E154" s="80" t="str">
        <f>IF(AND(初始录入!$M$12="试卷",$A154&lt;&gt;"",E$6&lt;&gt;""),成绩录入!BC158,"")</f>
        <v/>
      </c>
      <c r="F154" s="80" t="str">
        <f>IF(AND(初始录入!$M$12="试卷",$A154&lt;&gt;"",F$6&lt;&gt;""),成绩录入!BD158,"")</f>
        <v/>
      </c>
      <c r="G154" s="80" t="str">
        <f>IF(AND(初始录入!$M$12="试卷",$A154&lt;&gt;"",G$6&lt;&gt;""),成绩录入!BE158,"")</f>
        <v/>
      </c>
      <c r="H154" s="80" t="str">
        <f>IF(AND(初始录入!$M$12="试卷",$A154&lt;&gt;"",H$6&lt;&gt;""),成绩录入!BF158,"")</f>
        <v/>
      </c>
      <c r="I154" s="80" t="str">
        <f>IF(AND(初始录入!$M$12="试卷",$A154&lt;&gt;"",I$6&lt;&gt;""),成绩录入!BG158,"")</f>
        <v/>
      </c>
      <c r="J154" s="80" t="str">
        <f>IF(AND(初始录入!$M$12="试卷",$A154&lt;&gt;"",J$6&lt;&gt;""),成绩录入!BH158,"")</f>
        <v/>
      </c>
      <c r="K154" s="80" t="str">
        <f>IF(AND(初始录入!$M$12="试卷",$A154&lt;&gt;"",K$6&lt;&gt;""),成绩录入!BI158,"")</f>
        <v/>
      </c>
      <c r="L154" s="80" t="str">
        <f>IF(AND(初始录入!$M$12="试卷",$A154&lt;&gt;"",L$6&lt;&gt;""),成绩录入!BJ158,"")</f>
        <v/>
      </c>
      <c r="M154" s="80" t="str">
        <f>IF(AND(初始录入!$M$12="试卷",$A154&lt;&gt;"",M$6&lt;&gt;""),成绩录入!BK158,"")</f>
        <v/>
      </c>
      <c r="N154" s="80" t="str">
        <f>IF(AND(初始录入!$M$12="试卷",$A154&lt;&gt;"",N$6&lt;&gt;""),成绩录入!BL158,"")</f>
        <v/>
      </c>
      <c r="O154" s="80" t="str">
        <f>IF(AND(初始录入!$M$12="试卷",$A154&lt;&gt;"",O$6&lt;&gt;""),成绩录入!BM158,"")</f>
        <v/>
      </c>
      <c r="P154" s="80" t="str">
        <f>IF(AND(初始录入!$M$12="试卷",$A154&lt;&gt;"",P$6&lt;&gt;""),成绩录入!BN158,"")</f>
        <v/>
      </c>
      <c r="Q154" s="80" t="str">
        <f>IF(AND(初始录入!$M$12="试卷",$A154&lt;&gt;"",Q$6&lt;&gt;""),成绩录入!BO158,"")</f>
        <v/>
      </c>
      <c r="R154" s="80" t="str">
        <f>IF(AND(初始录入!$M$12="试卷",$A154&lt;&gt;"",R$6&lt;&gt;""),成绩录入!BP158,"")</f>
        <v/>
      </c>
      <c r="S154" s="80" t="str">
        <f>IF(AND(初始录入!$M$12="试卷",$A154&lt;&gt;"",S$6&lt;&gt;""),成绩录入!BQ158,"")</f>
        <v/>
      </c>
      <c r="T154" s="80" t="str">
        <f>IF(AND(初始录入!$M$12="试卷",$A154&lt;&gt;"",T$6&lt;&gt;""),成绩录入!BR158,"")</f>
        <v/>
      </c>
      <c r="U154" s="80" t="str">
        <f>IF(AND(初始录入!$M$12="试卷",$A154&lt;&gt;"",U$6&lt;&gt;""),成绩录入!BS158,"")</f>
        <v/>
      </c>
      <c r="V154" s="80" t="str">
        <f>IF(AND(初始录入!$M$12="试卷",$A154&lt;&gt;"",V$6&lt;&gt;""),成绩录入!BT158,"")</f>
        <v/>
      </c>
      <c r="W154" s="80" t="str">
        <f>IF(AND(初始录入!$M$12="试卷",$A154&lt;&gt;"",W$6&lt;&gt;""),成绩录入!BU158,"")</f>
        <v/>
      </c>
      <c r="X154" s="80" t="str">
        <f>IF(AND(初始录入!$M$12="试卷",$A154&lt;&gt;"",X$6&lt;&gt;""),成绩录入!BV158,"")</f>
        <v/>
      </c>
      <c r="Y154" s="80" t="str">
        <f>IF(AND(初始录入!$M$12="试卷",$A154&lt;&gt;"",Y$6&lt;&gt;""),成绩录入!BW158,"")</f>
        <v/>
      </c>
      <c r="Z154" s="80" t="str">
        <f>IF(AND(初始录入!$M$12="试卷",$A154&lt;&gt;"",Z$6&lt;&gt;""),成绩录入!BX158,"")</f>
        <v/>
      </c>
      <c r="AA154" s="80" t="str">
        <f>IF(AND(初始录入!$M$12="试卷",$A154&lt;&gt;"",AA$6&lt;&gt;""),成绩录入!BY158,"")</f>
        <v/>
      </c>
      <c r="AB154" s="80" t="str">
        <f>IF(AND(初始录入!$M$12="试卷",$A154&lt;&gt;"",AB$6&lt;&gt;""),成绩录入!BZ158,"")</f>
        <v/>
      </c>
      <c r="AC154" s="80" t="str">
        <f>IF(AND(初始录入!$M$12="试卷",$A154&lt;&gt;"",AC$6&lt;&gt;""),成绩录入!CA158,"")</f>
        <v/>
      </c>
      <c r="AD154" s="80" t="str">
        <f>IF(AND(初始录入!$M$12="试卷",$A154&lt;&gt;"",AD$6&lt;&gt;""),成绩录入!CB158,"")</f>
        <v/>
      </c>
    </row>
    <row r="155" ht="24.95" customHeight="1" spans="1:30">
      <c r="A155" s="80" t="str">
        <f>IF(初始录入!$M$12="试卷",初始录入!A161,"")</f>
        <v/>
      </c>
      <c r="B155" s="80" t="str">
        <f>IF(AND(初始录入!$M$12="试卷",$A155&lt;&gt;""),初始录入!B161,"")</f>
        <v/>
      </c>
      <c r="C155" s="80" t="str">
        <f>IF(AND(初始录入!$M$12="试卷",$A155&lt;&gt;""),初始录入!C161,"")</f>
        <v/>
      </c>
      <c r="D155" s="80" t="str">
        <f t="shared" si="3"/>
        <v/>
      </c>
      <c r="E155" s="80" t="str">
        <f>IF(AND(初始录入!$M$12="试卷",$A155&lt;&gt;"",E$6&lt;&gt;""),成绩录入!BC159,"")</f>
        <v/>
      </c>
      <c r="F155" s="80" t="str">
        <f>IF(AND(初始录入!$M$12="试卷",$A155&lt;&gt;"",F$6&lt;&gt;""),成绩录入!BD159,"")</f>
        <v/>
      </c>
      <c r="G155" s="80" t="str">
        <f>IF(AND(初始录入!$M$12="试卷",$A155&lt;&gt;"",G$6&lt;&gt;""),成绩录入!BE159,"")</f>
        <v/>
      </c>
      <c r="H155" s="80" t="str">
        <f>IF(AND(初始录入!$M$12="试卷",$A155&lt;&gt;"",H$6&lt;&gt;""),成绩录入!BF159,"")</f>
        <v/>
      </c>
      <c r="I155" s="80" t="str">
        <f>IF(AND(初始录入!$M$12="试卷",$A155&lt;&gt;"",I$6&lt;&gt;""),成绩录入!BG159,"")</f>
        <v/>
      </c>
      <c r="J155" s="80" t="str">
        <f>IF(AND(初始录入!$M$12="试卷",$A155&lt;&gt;"",J$6&lt;&gt;""),成绩录入!BH159,"")</f>
        <v/>
      </c>
      <c r="K155" s="80" t="str">
        <f>IF(AND(初始录入!$M$12="试卷",$A155&lt;&gt;"",K$6&lt;&gt;""),成绩录入!BI159,"")</f>
        <v/>
      </c>
      <c r="L155" s="80" t="str">
        <f>IF(AND(初始录入!$M$12="试卷",$A155&lt;&gt;"",L$6&lt;&gt;""),成绩录入!BJ159,"")</f>
        <v/>
      </c>
      <c r="M155" s="80" t="str">
        <f>IF(AND(初始录入!$M$12="试卷",$A155&lt;&gt;"",M$6&lt;&gt;""),成绩录入!BK159,"")</f>
        <v/>
      </c>
      <c r="N155" s="80" t="str">
        <f>IF(AND(初始录入!$M$12="试卷",$A155&lt;&gt;"",N$6&lt;&gt;""),成绩录入!BL159,"")</f>
        <v/>
      </c>
      <c r="O155" s="80" t="str">
        <f>IF(AND(初始录入!$M$12="试卷",$A155&lt;&gt;"",O$6&lt;&gt;""),成绩录入!BM159,"")</f>
        <v/>
      </c>
      <c r="P155" s="80" t="str">
        <f>IF(AND(初始录入!$M$12="试卷",$A155&lt;&gt;"",P$6&lt;&gt;""),成绩录入!BN159,"")</f>
        <v/>
      </c>
      <c r="Q155" s="80" t="str">
        <f>IF(AND(初始录入!$M$12="试卷",$A155&lt;&gt;"",Q$6&lt;&gt;""),成绩录入!BO159,"")</f>
        <v/>
      </c>
      <c r="R155" s="80" t="str">
        <f>IF(AND(初始录入!$M$12="试卷",$A155&lt;&gt;"",R$6&lt;&gt;""),成绩录入!BP159,"")</f>
        <v/>
      </c>
      <c r="S155" s="80" t="str">
        <f>IF(AND(初始录入!$M$12="试卷",$A155&lt;&gt;"",S$6&lt;&gt;""),成绩录入!BQ159,"")</f>
        <v/>
      </c>
      <c r="T155" s="80" t="str">
        <f>IF(AND(初始录入!$M$12="试卷",$A155&lt;&gt;"",T$6&lt;&gt;""),成绩录入!BR159,"")</f>
        <v/>
      </c>
      <c r="U155" s="80" t="str">
        <f>IF(AND(初始录入!$M$12="试卷",$A155&lt;&gt;"",U$6&lt;&gt;""),成绩录入!BS159,"")</f>
        <v/>
      </c>
      <c r="V155" s="80" t="str">
        <f>IF(AND(初始录入!$M$12="试卷",$A155&lt;&gt;"",V$6&lt;&gt;""),成绩录入!BT159,"")</f>
        <v/>
      </c>
      <c r="W155" s="80" t="str">
        <f>IF(AND(初始录入!$M$12="试卷",$A155&lt;&gt;"",W$6&lt;&gt;""),成绩录入!BU159,"")</f>
        <v/>
      </c>
      <c r="X155" s="80" t="str">
        <f>IF(AND(初始录入!$M$12="试卷",$A155&lt;&gt;"",X$6&lt;&gt;""),成绩录入!BV159,"")</f>
        <v/>
      </c>
      <c r="Y155" s="80" t="str">
        <f>IF(AND(初始录入!$M$12="试卷",$A155&lt;&gt;"",Y$6&lt;&gt;""),成绩录入!BW159,"")</f>
        <v/>
      </c>
      <c r="Z155" s="80" t="str">
        <f>IF(AND(初始录入!$M$12="试卷",$A155&lt;&gt;"",Z$6&lt;&gt;""),成绩录入!BX159,"")</f>
        <v/>
      </c>
      <c r="AA155" s="80" t="str">
        <f>IF(AND(初始录入!$M$12="试卷",$A155&lt;&gt;"",AA$6&lt;&gt;""),成绩录入!BY159,"")</f>
        <v/>
      </c>
      <c r="AB155" s="80" t="str">
        <f>IF(AND(初始录入!$M$12="试卷",$A155&lt;&gt;"",AB$6&lt;&gt;""),成绩录入!BZ159,"")</f>
        <v/>
      </c>
      <c r="AC155" s="80" t="str">
        <f>IF(AND(初始录入!$M$12="试卷",$A155&lt;&gt;"",AC$6&lt;&gt;""),成绩录入!CA159,"")</f>
        <v/>
      </c>
      <c r="AD155" s="80" t="str">
        <f>IF(AND(初始录入!$M$12="试卷",$A155&lt;&gt;"",AD$6&lt;&gt;""),成绩录入!CB159,"")</f>
        <v/>
      </c>
    </row>
    <row r="156" ht="24.95" customHeight="1" spans="1:30">
      <c r="A156" s="80" t="str">
        <f>IF(初始录入!$M$12="试卷",初始录入!A162,"")</f>
        <v/>
      </c>
      <c r="B156" s="80" t="str">
        <f>IF(AND(初始录入!$M$12="试卷",$A156&lt;&gt;""),初始录入!B162,"")</f>
        <v/>
      </c>
      <c r="C156" s="80" t="str">
        <f>IF(AND(初始录入!$M$12="试卷",$A156&lt;&gt;""),初始录入!C162,"")</f>
        <v/>
      </c>
      <c r="D156" s="80" t="str">
        <f t="shared" si="3"/>
        <v/>
      </c>
      <c r="E156" s="80" t="str">
        <f>IF(AND(初始录入!$M$12="试卷",$A156&lt;&gt;"",E$6&lt;&gt;""),成绩录入!BC160,"")</f>
        <v/>
      </c>
      <c r="F156" s="80" t="str">
        <f>IF(AND(初始录入!$M$12="试卷",$A156&lt;&gt;"",F$6&lt;&gt;""),成绩录入!BD160,"")</f>
        <v/>
      </c>
      <c r="G156" s="80" t="str">
        <f>IF(AND(初始录入!$M$12="试卷",$A156&lt;&gt;"",G$6&lt;&gt;""),成绩录入!BE160,"")</f>
        <v/>
      </c>
      <c r="H156" s="80" t="str">
        <f>IF(AND(初始录入!$M$12="试卷",$A156&lt;&gt;"",H$6&lt;&gt;""),成绩录入!BF160,"")</f>
        <v/>
      </c>
      <c r="I156" s="80" t="str">
        <f>IF(AND(初始录入!$M$12="试卷",$A156&lt;&gt;"",I$6&lt;&gt;""),成绩录入!BG160,"")</f>
        <v/>
      </c>
      <c r="J156" s="80" t="str">
        <f>IF(AND(初始录入!$M$12="试卷",$A156&lt;&gt;"",J$6&lt;&gt;""),成绩录入!BH160,"")</f>
        <v/>
      </c>
      <c r="K156" s="80" t="str">
        <f>IF(AND(初始录入!$M$12="试卷",$A156&lt;&gt;"",K$6&lt;&gt;""),成绩录入!BI160,"")</f>
        <v/>
      </c>
      <c r="L156" s="80" t="str">
        <f>IF(AND(初始录入!$M$12="试卷",$A156&lt;&gt;"",L$6&lt;&gt;""),成绩录入!BJ160,"")</f>
        <v/>
      </c>
      <c r="M156" s="80" t="str">
        <f>IF(AND(初始录入!$M$12="试卷",$A156&lt;&gt;"",M$6&lt;&gt;""),成绩录入!BK160,"")</f>
        <v/>
      </c>
      <c r="N156" s="80" t="str">
        <f>IF(AND(初始录入!$M$12="试卷",$A156&lt;&gt;"",N$6&lt;&gt;""),成绩录入!BL160,"")</f>
        <v/>
      </c>
      <c r="O156" s="80" t="str">
        <f>IF(AND(初始录入!$M$12="试卷",$A156&lt;&gt;"",O$6&lt;&gt;""),成绩录入!BM160,"")</f>
        <v/>
      </c>
      <c r="P156" s="80" t="str">
        <f>IF(AND(初始录入!$M$12="试卷",$A156&lt;&gt;"",P$6&lt;&gt;""),成绩录入!BN160,"")</f>
        <v/>
      </c>
      <c r="Q156" s="80" t="str">
        <f>IF(AND(初始录入!$M$12="试卷",$A156&lt;&gt;"",Q$6&lt;&gt;""),成绩录入!BO160,"")</f>
        <v/>
      </c>
      <c r="R156" s="80" t="str">
        <f>IF(AND(初始录入!$M$12="试卷",$A156&lt;&gt;"",R$6&lt;&gt;""),成绩录入!BP160,"")</f>
        <v/>
      </c>
      <c r="S156" s="80" t="str">
        <f>IF(AND(初始录入!$M$12="试卷",$A156&lt;&gt;"",S$6&lt;&gt;""),成绩录入!BQ160,"")</f>
        <v/>
      </c>
      <c r="T156" s="80" t="str">
        <f>IF(AND(初始录入!$M$12="试卷",$A156&lt;&gt;"",T$6&lt;&gt;""),成绩录入!BR160,"")</f>
        <v/>
      </c>
      <c r="U156" s="80" t="str">
        <f>IF(AND(初始录入!$M$12="试卷",$A156&lt;&gt;"",U$6&lt;&gt;""),成绩录入!BS160,"")</f>
        <v/>
      </c>
      <c r="V156" s="80" t="str">
        <f>IF(AND(初始录入!$M$12="试卷",$A156&lt;&gt;"",V$6&lt;&gt;""),成绩录入!BT160,"")</f>
        <v/>
      </c>
      <c r="W156" s="80" t="str">
        <f>IF(AND(初始录入!$M$12="试卷",$A156&lt;&gt;"",W$6&lt;&gt;""),成绩录入!BU160,"")</f>
        <v/>
      </c>
      <c r="X156" s="80" t="str">
        <f>IF(AND(初始录入!$M$12="试卷",$A156&lt;&gt;"",X$6&lt;&gt;""),成绩录入!BV160,"")</f>
        <v/>
      </c>
      <c r="Y156" s="80" t="str">
        <f>IF(AND(初始录入!$M$12="试卷",$A156&lt;&gt;"",Y$6&lt;&gt;""),成绩录入!BW160,"")</f>
        <v/>
      </c>
      <c r="Z156" s="80" t="str">
        <f>IF(AND(初始录入!$M$12="试卷",$A156&lt;&gt;"",Z$6&lt;&gt;""),成绩录入!BX160,"")</f>
        <v/>
      </c>
      <c r="AA156" s="80" t="str">
        <f>IF(AND(初始录入!$M$12="试卷",$A156&lt;&gt;"",AA$6&lt;&gt;""),成绩录入!BY160,"")</f>
        <v/>
      </c>
      <c r="AB156" s="80" t="str">
        <f>IF(AND(初始录入!$M$12="试卷",$A156&lt;&gt;"",AB$6&lt;&gt;""),成绩录入!BZ160,"")</f>
        <v/>
      </c>
      <c r="AC156" s="80" t="str">
        <f>IF(AND(初始录入!$M$12="试卷",$A156&lt;&gt;"",AC$6&lt;&gt;""),成绩录入!CA160,"")</f>
        <v/>
      </c>
      <c r="AD156" s="80" t="str">
        <f>IF(AND(初始录入!$M$12="试卷",$A156&lt;&gt;"",AD$6&lt;&gt;""),成绩录入!CB160,"")</f>
        <v/>
      </c>
    </row>
    <row r="157" spans="1:30">
      <c r="A157" s="80"/>
      <c r="B157" s="80"/>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c r="AC157" s="80"/>
      <c r="AD157" s="80"/>
    </row>
  </sheetData>
  <sheetProtection sheet="1" formatColumns="0" formatRows="0" deleteRows="0" objects="1"/>
  <mergeCells count="7">
    <mergeCell ref="B2:G2"/>
    <mergeCell ref="H2:N2"/>
    <mergeCell ref="A3:R3"/>
    <mergeCell ref="A4:A6"/>
    <mergeCell ref="B4:B6"/>
    <mergeCell ref="C4:C6"/>
    <mergeCell ref="D4:D5"/>
  </mergeCells>
  <conditionalFormatting sqref="A4:D6">
    <cfRule type="expression" dxfId="2" priority="4">
      <formula>$A$4&lt;&gt;""</formula>
    </cfRule>
  </conditionalFormatting>
  <conditionalFormatting sqref="E4:CZ6">
    <cfRule type="expression" dxfId="2" priority="3">
      <formula>OR(E$4:E$5)&lt;&gt;""</formula>
    </cfRule>
  </conditionalFormatting>
  <conditionalFormatting sqref="A7:D157">
    <cfRule type="expression" dxfId="2" priority="2">
      <formula>$A7&lt;&gt;""</formula>
    </cfRule>
  </conditionalFormatting>
  <conditionalFormatting sqref="E107:AD157 E7:CZ106">
    <cfRule type="expression" dxfId="2" priority="1">
      <formula>AND($A7&lt;&gt;"",OR(E$5:E$6&lt;&gt;""))</formula>
    </cfRule>
  </conditionalFormatting>
  <printOptions horizontalCentered="1"/>
  <pageMargins left="0.5" right="0.5" top="0.5" bottom="0.5" header="0.25" footer="0.25"/>
  <pageSetup paperSize="9" scale="88" fitToHeight="0" orientation="landscape"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25601" name="Button 1" r:id="rId3">
              <controlPr print="0" defaultSize="0">
                <anchor moveWithCells="1" sizeWithCells="1">
                  <from>
                    <xdr:col>27</xdr:col>
                    <xdr:colOff>28575</xdr:colOff>
                    <xdr:row>0</xdr:row>
                    <xdr:rowOff>19050</xdr:rowOff>
                  </from>
                  <to>
                    <xdr:col>30</xdr:col>
                    <xdr:colOff>123825</xdr:colOff>
                    <xdr:row>0</xdr:row>
                    <xdr:rowOff>447675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6">
    <pageSetUpPr fitToPage="1"/>
  </sheetPr>
  <dimension ref="A1:L13"/>
  <sheetViews>
    <sheetView workbookViewId="0">
      <selection activeCell="N9" sqref="N9"/>
    </sheetView>
  </sheetViews>
  <sheetFormatPr defaultColWidth="9" defaultRowHeight="14.25"/>
  <cols>
    <col min="1" max="1" width="8.5" customWidth="1"/>
    <col min="2" max="2" width="19.5" customWidth="1"/>
    <col min="3" max="3" width="24.75" customWidth="1"/>
    <col min="4" max="6" width="9.625" customWidth="1"/>
    <col min="7" max="7" width="8.625" customWidth="1"/>
    <col min="8" max="8" width="11.875" customWidth="1"/>
    <col min="9" max="9" width="12.875" customWidth="1"/>
    <col min="11" max="11" width="15.25" customWidth="1"/>
  </cols>
  <sheetData>
    <row r="1" ht="24.95" customHeight="1" spans="1:12">
      <c r="A1" s="103" t="s">
        <v>237</v>
      </c>
      <c r="B1" s="104"/>
      <c r="C1" s="104"/>
      <c r="D1" s="104"/>
      <c r="E1" s="104"/>
      <c r="F1" s="105"/>
      <c r="K1" s="106" t="s">
        <v>238</v>
      </c>
      <c r="L1" s="107" t="str">
        <f>IF(A4&lt;&gt;"",MAX(A4:A13),"")</f>
        <v/>
      </c>
    </row>
    <row r="2" ht="24.95" customHeight="1" spans="1:12">
      <c r="A2" s="108"/>
      <c r="B2" s="3"/>
      <c r="C2" s="3"/>
      <c r="D2" s="3"/>
      <c r="E2" s="3"/>
      <c r="F2" s="109"/>
    </row>
    <row r="3" ht="24.95" customHeight="1" spans="1:12">
      <c r="A3" s="110" t="s">
        <v>221</v>
      </c>
      <c r="B3" s="111" t="s">
        <v>222</v>
      </c>
      <c r="C3" s="111" t="s">
        <v>239</v>
      </c>
      <c r="D3" s="111" t="s">
        <v>4</v>
      </c>
      <c r="E3" s="111" t="s">
        <v>240</v>
      </c>
      <c r="F3" s="112" t="s">
        <v>241</v>
      </c>
      <c r="H3" s="113" t="s">
        <v>242</v>
      </c>
      <c r="I3" s="114"/>
    </row>
    <row r="4" ht="24.95" customHeight="1" spans="1:12">
      <c r="A4" s="110" t="str">
        <f>IF(OR(B4&lt;&gt;"",C4&lt;&gt;"",D4&lt;&gt;"",E4&lt;&gt;"",F4&lt;&gt;""),ROW()-3,"")</f>
        <v/>
      </c>
      <c r="B4" s="115"/>
      <c r="C4" s="115"/>
      <c r="D4" s="116" t="str">
        <f>IF(C4=参数计算!H$6,参数计算!H$7,IF(C4=参数计算!I$6,参数计算!I$7,IF(C4=参数计算!J$6,参数计算!J$7,IF(C4=参数计算!K$6,参数计算!K$7,""))))</f>
        <v/>
      </c>
      <c r="E4" s="116" t="str">
        <f t="shared" ref="E4:E13" si="0">IF(D4&lt;&gt;"",D4,"")</f>
        <v/>
      </c>
      <c r="F4" s="117" t="str">
        <f t="shared" ref="F4:F13" si="1">IF(E4&lt;&gt;"",E4,"")</f>
        <v/>
      </c>
      <c r="H4" s="110" t="s">
        <v>243</v>
      </c>
      <c r="I4" s="118" t="str">
        <f>IF(初始录入!D7&lt;&gt;"",初始录入!D7,"")</f>
        <v/>
      </c>
    </row>
    <row r="5" ht="24.95" customHeight="1" spans="1:12">
      <c r="A5" s="110" t="str">
        <f t="shared" ref="A5:A9" si="2">IF(OR(B5&lt;&gt;"",C5&lt;&gt;"",D5&lt;&gt;"",E5&lt;&gt;"",F5&lt;&gt;""),ROW()-3,"")</f>
        <v/>
      </c>
      <c r="B5" s="115"/>
      <c r="C5" s="115"/>
      <c r="D5" s="116" t="str">
        <f>IF(C5=参数计算!H$6,参数计算!H$7,IF(C5=参数计算!I$6,参数计算!I$7,IF(C5=参数计算!J$6,参数计算!J$7,IF(C5=参数计算!K$6,参数计算!K$7,""))))</f>
        <v/>
      </c>
      <c r="E5" s="116" t="str">
        <f t="shared" si="0"/>
        <v/>
      </c>
      <c r="F5" s="117" t="str">
        <f t="shared" si="1"/>
        <v/>
      </c>
      <c r="H5" s="110" t="s">
        <v>244</v>
      </c>
      <c r="I5" s="118" t="str">
        <f>IF(初始录入!D7&lt;&gt;"",初始录入!D7,"")</f>
        <v/>
      </c>
    </row>
    <row r="6" ht="24.95" customHeight="1" spans="1:12">
      <c r="A6" s="110" t="str">
        <f t="shared" si="2"/>
        <v/>
      </c>
      <c r="B6" s="115"/>
      <c r="C6" s="115"/>
      <c r="D6" s="116" t="str">
        <f>IF(C6=参数计算!H$6,参数计算!H$7,IF(C6=参数计算!I$6,参数计算!I$7,IF(C6=参数计算!J$6,参数计算!J$7,IF(C6=参数计算!K$6,参数计算!K$7,""))))</f>
        <v/>
      </c>
      <c r="E6" s="116" t="str">
        <f t="shared" si="0"/>
        <v/>
      </c>
      <c r="F6" s="117" t="str">
        <f t="shared" si="1"/>
        <v/>
      </c>
      <c r="H6" s="110" t="s">
        <v>245</v>
      </c>
      <c r="I6" s="119"/>
    </row>
    <row r="7" ht="24.95" customHeight="1" spans="1:12">
      <c r="A7" s="110" t="str">
        <f t="shared" si="2"/>
        <v/>
      </c>
      <c r="B7" s="115"/>
      <c r="C7" s="115"/>
      <c r="D7" s="116" t="str">
        <f>IF(C7=参数计算!H$6,参数计算!H$7,IF(C7=参数计算!I$6,参数计算!I$7,IF(C7=参数计算!J$6,参数计算!J$7,IF(C7=参数计算!K$6,参数计算!K$7,""))))</f>
        <v/>
      </c>
      <c r="E7" s="116" t="str">
        <f t="shared" si="0"/>
        <v/>
      </c>
      <c r="F7" s="117" t="str">
        <f t="shared" si="1"/>
        <v/>
      </c>
      <c r="H7" s="120" t="s">
        <v>246</v>
      </c>
      <c r="I7" s="121"/>
    </row>
    <row r="8" ht="24.95" customHeight="1" spans="1:12">
      <c r="A8" s="110" t="str">
        <f t="shared" si="2"/>
        <v/>
      </c>
      <c r="B8" s="115"/>
      <c r="C8" s="115"/>
      <c r="D8" s="116" t="str">
        <f>IF(C8=参数计算!H$6,参数计算!H$7,IF(C8=参数计算!I$6,参数计算!I$7,IF(C8=参数计算!J$6,参数计算!J$7,IF(C8=参数计算!K$6,参数计算!K$7,""))))</f>
        <v/>
      </c>
      <c r="E8" s="116" t="str">
        <f t="shared" si="0"/>
        <v/>
      </c>
      <c r="F8" s="117" t="str">
        <f t="shared" si="1"/>
        <v/>
      </c>
    </row>
    <row r="9" ht="24.95" customHeight="1" spans="1:12">
      <c r="A9" s="110" t="str">
        <f t="shared" si="2"/>
        <v/>
      </c>
      <c r="B9" s="115"/>
      <c r="C9" s="115"/>
      <c r="D9" s="116" t="str">
        <f>IF(C9=参数计算!H$6,参数计算!H$7,IF(C9=参数计算!I$6,参数计算!I$7,IF(C9=参数计算!J$6,参数计算!J$7,IF(C9=参数计算!K$6,参数计算!K$7,""))))</f>
        <v/>
      </c>
      <c r="E9" s="116" t="str">
        <f t="shared" si="0"/>
        <v/>
      </c>
      <c r="F9" s="117" t="str">
        <f t="shared" si="1"/>
        <v/>
      </c>
    </row>
    <row r="10" ht="24.95" customHeight="1" spans="1:12">
      <c r="A10" s="110" t="str">
        <f t="shared" ref="A10:A13" si="3">IF(OR(B10&lt;&gt;"",C10&lt;&gt;"",D10&lt;&gt;"",E10&lt;&gt;"",F10&lt;&gt;""),ROW()-3,"")</f>
        <v/>
      </c>
      <c r="B10" s="115"/>
      <c r="C10" s="115"/>
      <c r="D10" s="116" t="str">
        <f>IF(C10=参数计算!H$6,参数计算!H$7,IF(C10=参数计算!I$6,参数计算!I$7,IF(C10=参数计算!J$6,参数计算!J$7,IF(C10=参数计算!K$6,参数计算!K$7,""))))</f>
        <v/>
      </c>
      <c r="E10" s="116" t="str">
        <f t="shared" si="0"/>
        <v/>
      </c>
      <c r="F10" s="117" t="str">
        <f t="shared" si="1"/>
        <v/>
      </c>
    </row>
    <row r="11" ht="24.95" customHeight="1" spans="1:12">
      <c r="A11" s="110" t="str">
        <f t="shared" si="3"/>
        <v/>
      </c>
      <c r="B11" s="115"/>
      <c r="C11" s="115"/>
      <c r="D11" s="116" t="str">
        <f>IF(C11=参数计算!H$6,参数计算!H$7,IF(C11=参数计算!I$6,参数计算!I$7,IF(C11=参数计算!J$6,参数计算!J$7,IF(C11=参数计算!K$6,参数计算!K$7,""))))</f>
        <v/>
      </c>
      <c r="E11" s="116" t="str">
        <f t="shared" si="0"/>
        <v/>
      </c>
      <c r="F11" s="117" t="str">
        <f t="shared" si="1"/>
        <v/>
      </c>
    </row>
    <row r="12" ht="24.95" customHeight="1" spans="1:12">
      <c r="A12" s="110" t="str">
        <f t="shared" si="3"/>
        <v/>
      </c>
      <c r="B12" s="115"/>
      <c r="C12" s="115"/>
      <c r="D12" s="116" t="str">
        <f>IF(C12=参数计算!H$6,参数计算!H$7,IF(C12=参数计算!I$6,参数计算!I$7,IF(C12=参数计算!J$6,参数计算!J$7,IF(C12=参数计算!K$6,参数计算!K$7,""))))</f>
        <v/>
      </c>
      <c r="E12" s="116" t="str">
        <f t="shared" si="0"/>
        <v/>
      </c>
      <c r="F12" s="117" t="str">
        <f t="shared" si="1"/>
        <v/>
      </c>
    </row>
    <row r="13" ht="24.95" customHeight="1" spans="1:12">
      <c r="A13" s="120" t="str">
        <f t="shared" si="3"/>
        <v/>
      </c>
      <c r="B13" s="122"/>
      <c r="C13" s="122"/>
      <c r="D13" s="123" t="str">
        <f>IF(C13=参数计算!H$6,参数计算!H$7,IF(C13=参数计算!I$6,参数计算!I$7,IF(C13=参数计算!J$6,参数计算!J$7,IF(C13=参数计算!K$6,参数计算!K$7,""))))</f>
        <v/>
      </c>
      <c r="E13" s="123" t="str">
        <f t="shared" si="0"/>
        <v/>
      </c>
      <c r="F13" s="124" t="str">
        <f t="shared" si="1"/>
        <v/>
      </c>
    </row>
  </sheetData>
  <sheetProtection sheet="1" objects="1"/>
  <mergeCells count="2">
    <mergeCell ref="A1:F1"/>
    <mergeCell ref="A2:F2"/>
  </mergeCells>
  <dataValidations count="3">
    <dataValidation type="list" allowBlank="1" showInputMessage="1" sqref="I3">
      <formula1>"工程管理,土木工程,城市地下空间,建筑学,城乡规划"</formula1>
    </dataValidation>
    <dataValidation type="list" allowBlank="1" showInputMessage="1" sqref="B4:B13">
      <formula1>"作业,实验报告,实习报告,课程设计成果"</formula1>
    </dataValidation>
    <dataValidation type="list" allowBlank="1" showInputMessage="1" sqref="C4:C13">
      <formula1>班级</formula1>
    </dataValidation>
  </dataValidations>
  <printOptions horizontalCentered="1"/>
  <pageMargins left="0.599305555555556" right="0.599305555555556" top="0.599305555555556" bottom="0.599305555555556" header="0.299305555555556" footer="0.299305555555556"/>
  <pageSetup paperSize="9" scale="57" fitToHeight="0" orientation="portrait"/>
  <headerFooter/>
  <drawing r:id="rId1"/>
  <legacyDrawing r:id="rId2"/>
  <mc:AlternateContent xmlns:mc="http://schemas.openxmlformats.org/markup-compatibility/2006">
    <mc:Choice Requires="x14">
      <controls>
        <mc:AlternateContent xmlns:mc="http://schemas.openxmlformats.org/markup-compatibility/2006">
          <mc:Choice Requires="x14">
            <control shapeId="3087" name="Button 15" r:id="rId3">
              <controlPr print="0" defaultSize="0">
                <anchor moveWithCells="1" sizeWithCells="1">
                  <from>
                    <xdr:col>10</xdr:col>
                    <xdr:colOff>314325</xdr:colOff>
                    <xdr:row>1</xdr:row>
                    <xdr:rowOff>85725</xdr:rowOff>
                  </from>
                  <to>
                    <xdr:col>11</xdr:col>
                    <xdr:colOff>323850</xdr:colOff>
                    <xdr:row>2</xdr:row>
                    <xdr:rowOff>238125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1:D17"/>
  <sheetViews>
    <sheetView showGridLines="0" zoomScale="115" zoomScaleNormal="115" workbookViewId="0">
      <selection activeCell="A1" sqref="A1:D1"/>
    </sheetView>
  </sheetViews>
  <sheetFormatPr defaultColWidth="9" defaultRowHeight="18.75" outlineLevelCol="3"/>
  <cols>
    <col min="1" max="4" width="18.625" style="97" customWidth="1"/>
    <col min="5" max="16384" width="9" style="97"/>
  </cols>
  <sheetData>
    <row r="1" ht="26.25" customHeight="1" spans="1:4">
      <c r="A1" s="98" t="str">
        <f>IF(初始录入!M12="试卷","金陵科技学院试卷评阅登记表","")</f>
        <v/>
      </c>
      <c r="B1" s="98"/>
      <c r="C1" s="98"/>
      <c r="D1" s="98"/>
    </row>
    <row r="2" ht="11.25" customHeight="1"/>
    <row r="3" ht="22.5" customHeight="1" spans="1:4">
      <c r="A3" s="99" t="str">
        <f>IF(初始录入!M12="试卷","任课教师：","")</f>
        <v/>
      </c>
      <c r="B3" s="100" t="str">
        <f>IF(AND(初始录入!D7&lt;&gt;"",初始录入!M12="试卷"),初始录入!D7,"")</f>
        <v/>
      </c>
      <c r="D3" s="101" t="str">
        <f>IF(AND(初始录入!M12="试卷",初始录入!D10&lt;&gt;""),初始录入!D10,"")</f>
        <v/>
      </c>
    </row>
    <row r="4" ht="5.25" customHeight="1"/>
    <row r="5" ht="45" customHeight="1" spans="1:4">
      <c r="A5" s="102" t="str">
        <f>IF(初始录入!M12="试卷","题号","")</f>
        <v/>
      </c>
      <c r="B5" s="102" t="str">
        <f>IF(初始录入!M12="试卷","评阅人","")</f>
        <v/>
      </c>
      <c r="C5" s="102" t="str">
        <f>IF(初始录入!M12="试卷","复核人","")</f>
        <v/>
      </c>
      <c r="D5" s="102" t="str">
        <f>IF(初始录入!M12="试卷","备注","")</f>
        <v/>
      </c>
    </row>
    <row r="6" ht="45" customHeight="1" spans="1:4">
      <c r="A6" s="102" t="str">
        <f>IF(AND(初始录入!M12="试卷",成绩录入!BJ1&lt;&gt;""),IF(成绩录入!BJ2&lt;&gt;"",CONCATENATE(成绩录入!BJ1,"、",成绩录入!BJ2),成绩录入!BJ1),"")</f>
        <v/>
      </c>
      <c r="B6" s="102" t="str">
        <f>IF(AND(初始录入!$K$37="是",$A6&lt;&gt;""),初始录入!$K$38,"")</f>
        <v/>
      </c>
      <c r="C6" s="102" t="str">
        <f>IF(AND(初始录入!$K$37="是",$A6&lt;&gt;""),初始录入!$K$39,"")</f>
        <v/>
      </c>
      <c r="D6" s="102"/>
    </row>
    <row r="7" ht="45" customHeight="1" spans="1:4">
      <c r="A7" s="102" t="str">
        <f>IF(AND(初始录入!M12="试卷",成绩录入!BJ1&lt;&gt;""),IF(成绩录入!BL2&lt;&gt;"",CONCATENATE(成绩录入!BL1,"、",成绩录入!BL2),成绩录入!BL1),"")</f>
        <v/>
      </c>
      <c r="B7" s="102" t="str">
        <f>IF(AND(初始录入!$K$37="是",A7&lt;&gt;""),初始录入!$K$38,"")</f>
        <v/>
      </c>
      <c r="C7" s="102" t="str">
        <f>IF(AND(初始录入!$K$37="是",$A7&lt;&gt;""),初始录入!$K$39,"")</f>
        <v/>
      </c>
      <c r="D7" s="102"/>
    </row>
    <row r="8" ht="45" customHeight="1" spans="1:4">
      <c r="A8" s="102" t="str">
        <f>IF(AND(初始录入!M12="试卷",成绩录入!BJ1&lt;&gt;""),IF(成绩录入!BN2&lt;&gt;"",CONCATENATE(成绩录入!BN1,"、",成绩录入!BN2),成绩录入!BN1),"")</f>
        <v/>
      </c>
      <c r="B8" s="102" t="str">
        <f>IF(AND(初始录入!$K$37="是",A8&lt;&gt;""),初始录入!$K$38,"")</f>
        <v/>
      </c>
      <c r="C8" s="102" t="str">
        <f>IF(AND(初始录入!$K$37="是",$A8&lt;&gt;""),初始录入!$K$39,"")</f>
        <v/>
      </c>
      <c r="D8" s="102"/>
    </row>
    <row r="9" ht="45" customHeight="1" spans="1:4">
      <c r="A9" s="102" t="str">
        <f>IF(AND(初始录入!M12="试卷",成绩录入!BJ1&lt;&gt;""),IF(成绩录入!BP2&lt;&gt;"",CONCATENATE(成绩录入!BP1,"、",成绩录入!BP2),成绩录入!BP1),"")</f>
        <v/>
      </c>
      <c r="B9" s="102" t="str">
        <f>IF(AND(初始录入!$K$37="是",A9&lt;&gt;""),初始录入!$K$38,"")</f>
        <v/>
      </c>
      <c r="C9" s="102" t="str">
        <f>IF(AND(初始录入!$K$37="是",$A9&lt;&gt;""),初始录入!$K$39,"")</f>
        <v/>
      </c>
      <c r="D9" s="102"/>
    </row>
    <row r="10" ht="45" customHeight="1" spans="1:4">
      <c r="A10" s="102" t="str">
        <f>IF(AND(初始录入!M12="试卷",成绩录入!BJ1&lt;&gt;""),IF(成绩录入!BR2&lt;&gt;"",CONCATENATE(成绩录入!BR1,"、",成绩录入!BR2),成绩录入!BR1),"")</f>
        <v/>
      </c>
      <c r="B10" s="102" t="str">
        <f>IF(AND(初始录入!$K$37="是",A10&lt;&gt;""),初始录入!$K$38,"")</f>
        <v/>
      </c>
      <c r="C10" s="102" t="str">
        <f>IF(AND(初始录入!$K$37="是",$A10&lt;&gt;""),初始录入!$K$39,"")</f>
        <v/>
      </c>
      <c r="D10" s="102"/>
    </row>
    <row r="11" ht="45" customHeight="1" spans="1:4">
      <c r="A11" s="102" t="str">
        <f>IF(AND(初始录入!M12="试卷",成绩录入!BJ1&lt;&gt;""),IF(成绩录入!BT2&lt;&gt;"",CONCATENATE(成绩录入!BT1,"、",成绩录入!BT2),成绩录入!BT1),"")</f>
        <v/>
      </c>
      <c r="B11" s="102" t="str">
        <f>IF(AND(初始录入!$K$37="是",A11&lt;&gt;""),初始录入!$K$38,"")</f>
        <v/>
      </c>
      <c r="C11" s="102" t="str">
        <f>IF(AND(初始录入!$K$37="是",$A11&lt;&gt;""),初始录入!$K$39,"")</f>
        <v/>
      </c>
      <c r="D11" s="102"/>
    </row>
    <row r="12" ht="45" customHeight="1" spans="1:4">
      <c r="A12" s="102" t="str">
        <f>IF(AND(初始录入!M12="试卷",成绩录入!BJ1&lt;&gt;""),IF(成绩录入!BV2&lt;&gt;"",CONCATENATE(成绩录入!BV1,"、",成绩录入!BV2),成绩录入!BV1),"")</f>
        <v/>
      </c>
      <c r="B12" s="102" t="str">
        <f>IF(AND(初始录入!$K$37="是",A12&lt;&gt;""),初始录入!$K$38,"")</f>
        <v/>
      </c>
      <c r="C12" s="102" t="str">
        <f>IF(AND(初始录入!$K$37="是",$A12&lt;&gt;""),初始录入!$K$39,"")</f>
        <v/>
      </c>
      <c r="D12" s="102"/>
    </row>
    <row r="13" ht="45" customHeight="1" spans="1:4">
      <c r="A13" s="102" t="str">
        <f>IF(AND(初始录入!M12="试卷",成绩录入!BJ1&lt;&gt;""),IF(成绩录入!BX2&lt;&gt;"",CONCATENATE(成绩录入!BX1,"、",成绩录入!BX2),成绩录入!BX1),"")</f>
        <v/>
      </c>
      <c r="B13" s="102" t="str">
        <f>IF(AND(初始录入!$K$37="是",A13&lt;&gt;""),初始录入!$K$38,"")</f>
        <v/>
      </c>
      <c r="C13" s="102" t="str">
        <f>IF(AND(初始录入!$K$37="是",$A13&lt;&gt;""),初始录入!$K$39,"")</f>
        <v/>
      </c>
      <c r="D13" s="102"/>
    </row>
    <row r="14" ht="45" customHeight="1" spans="1:4">
      <c r="A14" s="102"/>
      <c r="B14" s="102" t="str">
        <f>IF(AND(初始录入!$K$37="是",A14&lt;&gt;""),初始录入!$K$38,"")</f>
        <v/>
      </c>
      <c r="C14" s="102" t="str">
        <f>IF(AND(初始录入!$K$37="是",$A14&lt;&gt;""),初始录入!$K$39,"")</f>
        <v/>
      </c>
      <c r="D14" s="102"/>
    </row>
    <row r="15" ht="45" customHeight="1" spans="1:4">
      <c r="A15" s="102"/>
      <c r="B15" s="102" t="str">
        <f>IF(AND(初始录入!$K$37="是",A15&lt;&gt;""),初始录入!$K$38,"")</f>
        <v/>
      </c>
      <c r="C15" s="102" t="str">
        <f>IF(AND(初始录入!$K$37="是",$A15&lt;&gt;""),初始录入!$K$39,"")</f>
        <v/>
      </c>
      <c r="D15" s="102"/>
    </row>
    <row r="16" ht="45" customHeight="1" spans="1:4">
      <c r="A16" s="102"/>
      <c r="B16" s="102" t="str">
        <f>IF(AND(初始录入!$K$37="是",A16&lt;&gt;""),初始录入!$K$38,"")</f>
        <v/>
      </c>
      <c r="C16" s="102" t="str">
        <f>IF(AND(初始录入!$K$37="是",$A16&lt;&gt;""),初始录入!$K$39,"")</f>
        <v/>
      </c>
      <c r="D16" s="102"/>
    </row>
    <row r="17" ht="59.25" customHeight="1" spans="1:4">
      <c r="A17" s="102" t="str">
        <f>IF(初始录入!M12="试卷","合分人签字","")</f>
        <v/>
      </c>
      <c r="B17" s="102" t="str">
        <f>IF(AND(初始录入!$K$37="是",初始录入!I39&lt;&gt;""),初始录入!$K$39,"")</f>
        <v/>
      </c>
      <c r="C17" s="102" t="str">
        <f>IF(初始录入!M12="试卷","教研室（系主任）签字","")</f>
        <v/>
      </c>
      <c r="D17" s="102" t="str">
        <f>IF(AND(初始录入!$K$37="是",初始录入!I40&lt;&gt;""),初始录入!$K$40,"")</f>
        <v/>
      </c>
    </row>
  </sheetData>
  <sheetProtection sheet="1" objects="1"/>
  <mergeCells count="1">
    <mergeCell ref="A1:D1"/>
  </mergeCells>
  <conditionalFormatting sqref="B3">
    <cfRule type="expression" dxfId="10" priority="1166">
      <formula>初始录入!$M$12="试卷"</formula>
    </cfRule>
  </conditionalFormatting>
  <conditionalFormatting sqref="A5:D17">
    <cfRule type="expression" dxfId="2" priority="1167">
      <formula>初始录入!$M$12="试卷"</formula>
    </cfRule>
  </conditionalFormatting>
  <printOptions horizontalCentered="1"/>
  <pageMargins left="0.599305555555556" right="0.599305555555556" top="0.599305555555556" bottom="0.599305555555556" header="0.299305555555556" footer="0.299305555555556"/>
  <pageSetup paperSize="9" fitToHeight="0" orientation="portrait"/>
  <headerFooter/>
  <drawing r:id="rId1"/>
  <legacyDrawing r:id="rId2"/>
  <mc:AlternateContent xmlns:mc="http://schemas.openxmlformats.org/markup-compatibility/2006">
    <mc:Choice Requires="x14">
      <controls>
        <mc:AlternateContent xmlns:mc="http://schemas.openxmlformats.org/markup-compatibility/2006">
          <mc:Choice Requires="x14">
            <control shapeId="27650" name="Button 2" r:id="rId3">
              <controlPr print="0" defaultSize="0">
                <anchor moveWithCells="1" sizeWithCells="1">
                  <from>
                    <xdr:col>4</xdr:col>
                    <xdr:colOff>76200</xdr:colOff>
                    <xdr:row>0</xdr:row>
                    <xdr:rowOff>28575</xdr:rowOff>
                  </from>
                  <to>
                    <xdr:col>5</xdr:col>
                    <xdr:colOff>542925</xdr:colOff>
                    <xdr:row>1</xdr:row>
                    <xdr:rowOff>123825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W170"/>
  <sheetViews>
    <sheetView showGridLines="0" workbookViewId="0">
      <pane ySplit="7" topLeftCell="A8" activePane="bottomLeft" state="frozen"/>
      <selection/>
      <selection pane="bottomLeft" activeCell="G1" sqref="G1:K1"/>
    </sheetView>
  </sheetViews>
  <sheetFormatPr defaultColWidth="9" defaultRowHeight="12"/>
  <cols>
    <col min="1" max="1" width="4.75" style="83" customWidth="1"/>
    <col min="2" max="2" width="9.75" style="83" customWidth="1"/>
    <col min="3" max="3" width="10.75" style="83" customWidth="1"/>
    <col min="4" max="23" width="7.625" style="83" customWidth="1"/>
    <col min="24" max="16384" width="9" style="83"/>
  </cols>
  <sheetData>
    <row r="1" ht="22.5" customHeight="1" spans="1:23">
      <c r="A1" s="84" t="str">
        <f>IF(AND(G1&lt;&gt;"",初始录入!A2&lt;&gt;"",初始录入!D2&lt;&gt;"",初始录入!F2&lt;&gt;""),CONCATENATE(初始录入!A2,初始录入!C2,初始录入!D2,初始录入!E2,初始录入!F2,初始录入!G2),"")</f>
        <v/>
      </c>
      <c r="B1" s="84"/>
      <c r="C1" s="84"/>
      <c r="D1" s="84"/>
      <c r="E1" s="84"/>
      <c r="G1" s="85" t="str">
        <f>IF(初始录入!H6&lt;&gt;"","达成度计算","")</f>
        <v/>
      </c>
      <c r="H1" s="85"/>
      <c r="I1" s="85"/>
      <c r="J1" s="85"/>
      <c r="K1" s="85"/>
    </row>
    <row r="3" ht="22.5" customHeight="1" spans="1:23">
      <c r="A3" s="88" t="str">
        <f>IF(G1&lt;&gt;"",CONCATENATE(初始录入!C4,初始录入!D4),"")</f>
        <v/>
      </c>
      <c r="B3" s="88"/>
      <c r="C3" s="88"/>
      <c r="D3" s="88"/>
      <c r="E3" s="88"/>
      <c r="F3" s="89" t="str">
        <f>IF(G1&lt;&gt;"",CONCATENATE(初始录入!D5),"")</f>
        <v/>
      </c>
      <c r="G3" s="89"/>
      <c r="H3" s="89"/>
      <c r="I3" s="89" t="str">
        <f>IF(G1&lt;&gt;"",CONCATENATE(初始录入!D10),"")</f>
        <v/>
      </c>
      <c r="J3" s="89"/>
      <c r="K3" s="89"/>
      <c r="L3" s="89"/>
      <c r="M3" s="89"/>
    </row>
    <row r="4" ht="21.75" customHeight="1" spans="1:23">
      <c r="A4" s="90" t="str">
        <f>IF($G1&lt;&gt;"",初始录入!A12,"")</f>
        <v/>
      </c>
      <c r="B4" s="90" t="str">
        <f>IF($G1&lt;&gt;"",初始录入!B12,"")</f>
        <v/>
      </c>
      <c r="C4" s="90" t="str">
        <f>IF($G1&lt;&gt;"",初始录入!C12,"")</f>
        <v/>
      </c>
      <c r="D4" s="90" t="str">
        <f>IF(G1&lt;&gt;"",参数计算!N16,"")</f>
        <v/>
      </c>
      <c r="E4" s="90"/>
      <c r="F4" s="90"/>
      <c r="G4" s="90"/>
      <c r="H4" s="90" t="str">
        <f>IF(G1&lt;&gt;"",参数计算!O16,"")</f>
        <v/>
      </c>
      <c r="I4" s="90"/>
      <c r="J4" s="90"/>
      <c r="K4" s="90"/>
      <c r="L4" s="83" t="str">
        <f>IF(G1&lt;&gt;"",参数计算!P16,"")</f>
        <v/>
      </c>
      <c r="P4" s="83" t="str">
        <f>IF(G1&lt;&gt;"",参数计算!Q16,"")</f>
        <v/>
      </c>
      <c r="T4" s="83" t="str">
        <f>IF(G1&lt;&gt;"",参数计算!R16,"")</f>
        <v/>
      </c>
    </row>
    <row r="5" ht="21.75" customHeight="1" spans="1:23">
      <c r="A5" s="90"/>
      <c r="B5" s="90"/>
      <c r="C5" s="90"/>
      <c r="D5" s="91" t="str">
        <f>IF(D6&lt;&gt;"",初始录入!$K$7,"")</f>
        <v/>
      </c>
      <c r="E5" s="91" t="str">
        <f>IF(E6&lt;&gt;"",初始录入!$K$10,"")</f>
        <v/>
      </c>
      <c r="F5" s="90" t="str">
        <f>IF(F6&lt;&gt;"",初始录入!$M$12,"")</f>
        <v/>
      </c>
      <c r="G5" s="90" t="str">
        <f>IF(D4&lt;&gt;"","个人
达成值","")</f>
        <v/>
      </c>
      <c r="H5" s="90" t="str">
        <f>IF(H6&lt;&gt;"",初始录入!$K$7,"")</f>
        <v/>
      </c>
      <c r="I5" s="90" t="str">
        <f>IF(I6&lt;&gt;"",初始录入!$K$10,"")</f>
        <v/>
      </c>
      <c r="J5" s="90" t="str">
        <f>IF(J6&lt;&gt;"",初始录入!$M$12,"")</f>
        <v/>
      </c>
      <c r="K5" s="90" t="str">
        <f>IF(H4&lt;&gt;"","个人
达成值","")</f>
        <v/>
      </c>
      <c r="L5" s="90" t="str">
        <f>IF(L6&lt;&gt;"",初始录入!$K$7,"")</f>
        <v/>
      </c>
      <c r="M5" s="91" t="str">
        <f>IF(M6&lt;&gt;"",初始录入!$K$10,"")</f>
        <v/>
      </c>
      <c r="N5" s="90" t="str">
        <f>IF(N6&lt;&gt;"",初始录入!$M$12,"")</f>
        <v/>
      </c>
      <c r="O5" s="90" t="str">
        <f>IF(L4&lt;&gt;"","个人
达成值","")</f>
        <v/>
      </c>
      <c r="P5" s="90" t="str">
        <f>IF(P6&lt;&gt;"",初始录入!$K$7,"")</f>
        <v/>
      </c>
      <c r="Q5" s="90" t="str">
        <f>IF(Q6&lt;&gt;"",初始录入!$K$10,"")</f>
        <v/>
      </c>
      <c r="R5" s="90" t="str">
        <f>IF(R6&lt;&gt;"",初始录入!$M$12,"")</f>
        <v/>
      </c>
      <c r="S5" s="90" t="str">
        <f>IF(P4&lt;&gt;"","个人
达成值","")</f>
        <v/>
      </c>
      <c r="T5" s="90" t="str">
        <f>IF(T6&lt;&gt;"",初始录入!$K$7,"")</f>
        <v/>
      </c>
      <c r="U5" s="90" t="str">
        <f>IF(U6&lt;&gt;"",初始录入!$K$10,"")</f>
        <v/>
      </c>
      <c r="V5" s="90" t="str">
        <f>IF(V6&lt;&gt;"",初始录入!$M$12,"")</f>
        <v/>
      </c>
      <c r="W5" s="90" t="str">
        <f>IF(T4&lt;&gt;"","个人
达成值","")</f>
        <v/>
      </c>
    </row>
    <row r="6" ht="21.75" customHeight="1" spans="1:23">
      <c r="A6" s="90"/>
      <c r="B6" s="90"/>
      <c r="C6" s="90"/>
      <c r="D6" s="91" t="str">
        <f>IF(AND(D4&lt;&gt;"",初始录入!$K$7&lt;&gt;"",初始录入!H15&lt;&gt;""),初始录入!H15,"")</f>
        <v/>
      </c>
      <c r="E6" s="91" t="str">
        <f>IF(AND(D4&lt;&gt;"",初始录入!$K$10&lt;&gt;"",初始录入!$K$15&lt;&gt;""),初始录入!$K$15,"")</f>
        <v/>
      </c>
      <c r="F6" s="91" t="str">
        <f>IF(G1&lt;&gt;"",期末!D5,"")</f>
        <v/>
      </c>
      <c r="G6" s="90"/>
      <c r="H6" s="90" t="str">
        <f>IF(AND(H4&lt;&gt;"",初始录入!$K$7&lt;&gt;"",初始录入!H16&lt;&gt;""),初始录入!H16,"")</f>
        <v/>
      </c>
      <c r="I6" s="90" t="str">
        <f>IF(AND(H4&lt;&gt;"",初始录入!$K$10&lt;&gt;"",初始录入!K16&lt;&gt;""),初始录入!K16,"")</f>
        <v/>
      </c>
      <c r="J6" s="90" t="str">
        <f>IF(G1&lt;&gt;"",期末!E5,"")</f>
        <v/>
      </c>
      <c r="K6" s="90"/>
      <c r="L6" s="90" t="str">
        <f>IF(AND(L4&lt;&gt;"",初始录入!$K$7&lt;&gt;"",初始录入!H17&lt;&gt;""),初始录入!H17,"")</f>
        <v/>
      </c>
      <c r="M6" s="90" t="str">
        <f>IF(AND(L4&lt;&gt;"",初始录入!$K$10&lt;&gt;"",初始录入!K17&lt;&gt;""),初始录入!K17,"")</f>
        <v/>
      </c>
      <c r="N6" s="90" t="str">
        <f>IF(G1&lt;&gt;"",期末!F5,"")</f>
        <v/>
      </c>
      <c r="O6" s="90"/>
      <c r="P6" s="90" t="str">
        <f>IF(AND(P4&lt;&gt;"",初始录入!$K$7&lt;&gt;"",初始录入!H18&lt;&gt;""),初始录入!H18,"")</f>
        <v/>
      </c>
      <c r="Q6" s="90" t="str">
        <f>IF(AND(P4&lt;&gt;"",初始录入!$K$10&lt;&gt;"",初始录入!K18&lt;&gt;""),初始录入!K18,"")</f>
        <v/>
      </c>
      <c r="R6" s="90" t="str">
        <f>IF(G1&lt;&gt;"",期末!G5,"")</f>
        <v/>
      </c>
      <c r="S6" s="90"/>
      <c r="T6" s="90" t="str">
        <f>IF(AND(T4&lt;&gt;"",初始录入!$K$7&lt;&gt;"",初始录入!H19&lt;&gt;""),初始录入!H19,"")</f>
        <v/>
      </c>
      <c r="U6" s="90" t="str">
        <f>IF(AND(T4&lt;&gt;"",初始录入!$K$10&lt;&gt;"",初始录入!K19&lt;&gt;""),初始录入!K19,"")</f>
        <v/>
      </c>
      <c r="V6" s="90" t="str">
        <f>IF(G1&lt;&gt;"",期末!H5,"")</f>
        <v/>
      </c>
      <c r="W6" s="90"/>
    </row>
    <row r="7" ht="21.75" customHeight="1" spans="1:23">
      <c r="A7" s="90"/>
      <c r="B7" s="90"/>
      <c r="C7" s="90"/>
      <c r="D7" s="91" t="str">
        <f>IF(D6&lt;&gt;"",IF(初始录入!$L$7&lt;&gt;"",初始录入!$L$7,""),"")</f>
        <v/>
      </c>
      <c r="E7" s="91" t="str">
        <f>IF(E6&lt;&gt;"",IF(初始录入!$L$10&lt;&gt;"",初始录入!$L$10,""),"")</f>
        <v/>
      </c>
      <c r="F7" s="91" t="str">
        <f>IF(F6&lt;&gt;"",IF(初始录入!$L$12&lt;&gt;"",初始录入!$L$12,""),"")</f>
        <v/>
      </c>
      <c r="G7" s="90"/>
      <c r="H7" s="91" t="str">
        <f>IF(H6&lt;&gt;"",IF(初始录入!$L$7&lt;&gt;"",初始录入!$L$7,""),"")</f>
        <v/>
      </c>
      <c r="I7" s="91" t="str">
        <f>IF(I6&lt;&gt;"",IF(初始录入!$L$10&lt;&gt;"",初始录入!$L$10,""),"")</f>
        <v/>
      </c>
      <c r="J7" s="91" t="str">
        <f>IF(J6&lt;&gt;"",IF(初始录入!$L$12&lt;&gt;"",初始录入!$L$12,""),"")</f>
        <v/>
      </c>
      <c r="K7" s="90"/>
      <c r="L7" s="91" t="str">
        <f>IF(L6&lt;&gt;"",IF(初始录入!$L$7&lt;&gt;"",初始录入!$L$7,""),"")</f>
        <v/>
      </c>
      <c r="M7" s="91" t="str">
        <f>IF(M6&lt;&gt;"",IF(初始录入!$L$10&lt;&gt;"",初始录入!$L$10,""),"")</f>
        <v/>
      </c>
      <c r="N7" s="91" t="str">
        <f>IF(N6&lt;&gt;"",IF(初始录入!$L$12&lt;&gt;"",初始录入!$L$12,""),"")</f>
        <v/>
      </c>
      <c r="O7" s="90"/>
      <c r="P7" s="91" t="str">
        <f>IF(P6&lt;&gt;"",IF(初始录入!$L$7&lt;&gt;"",初始录入!$L$7,""),"")</f>
        <v/>
      </c>
      <c r="Q7" s="91" t="str">
        <f>IF(Q6&lt;&gt;"",IF(初始录入!$L$9&lt;&gt;"",初始录入!$L$9,""),"")</f>
        <v/>
      </c>
      <c r="R7" s="91" t="str">
        <f>IF(R6&lt;&gt;"",IF(初始录入!$L$12&lt;&gt;"",初始录入!$L$12,""),"")</f>
        <v/>
      </c>
      <c r="S7" s="90"/>
      <c r="T7" s="91" t="str">
        <f>IF(T6&lt;&gt;"",IF(初始录入!$L$7&lt;&gt;"",初始录入!$L$7,""),"")</f>
        <v/>
      </c>
      <c r="U7" s="91" t="str">
        <f>IF(U6&lt;&gt;"",IF(初始录入!$L$9&lt;&gt;"",初始录入!$L$9,""),"")</f>
        <v/>
      </c>
      <c r="V7" s="91" t="str">
        <f>IF(V6&lt;&gt;"",IF(初始录入!$L$12&lt;&gt;"",初始录入!$L$12,""),"")</f>
        <v/>
      </c>
      <c r="W7" s="90"/>
    </row>
    <row r="8" ht="24.95" customHeight="1" spans="1:23">
      <c r="A8" s="83" t="str">
        <f>IF(B8&lt;&gt;"",1,"")</f>
        <v/>
      </c>
      <c r="B8" s="90" t="str">
        <f>IF(G1&lt;&gt;"",初始录入!K2,"")</f>
        <v/>
      </c>
      <c r="C8" s="83" t="str">
        <f>IF(B8&lt;&gt;"","平均分","")</f>
        <v/>
      </c>
      <c r="D8" s="92" t="str">
        <f>IF(AND(A8&lt;&gt;"",D$6&lt;&gt;""),参数计算!AKD158,"")</f>
        <v/>
      </c>
      <c r="E8" s="93" t="str">
        <f>IF(AND(A8&lt;&gt;"",E$6&lt;&gt;""),参数计算!AKH158,"")</f>
        <v/>
      </c>
      <c r="F8" s="93" t="str">
        <f>IF(AND(A8&lt;&gt;"",F$6&lt;&gt;""),参数计算!AKL$158,"")</f>
        <v/>
      </c>
      <c r="G8" s="93"/>
      <c r="H8" s="93" t="str">
        <f>IF(AND($A$8&lt;&gt;"",H$6&lt;&gt;""),参数计算!AKP$158,"")</f>
        <v/>
      </c>
      <c r="I8" s="93" t="str">
        <f>IF(AND($A$8&lt;&gt;"",I$6&lt;&gt;""),参数计算!AKT158,"")</f>
        <v/>
      </c>
      <c r="J8" s="93" t="str">
        <f>IF(AND($A$8&lt;&gt;"",J$6&lt;&gt;""),参数计算!AKX$158,"")</f>
        <v/>
      </c>
      <c r="K8" s="93"/>
      <c r="L8" s="93" t="str">
        <f>IF(AND($A$8&lt;&gt;"",L$6&lt;&gt;""),参数计算!ALB$158,"")</f>
        <v/>
      </c>
      <c r="M8" s="93" t="str">
        <f>IF(AND($A$8&lt;&gt;"",M$6&lt;&gt;""),参数计算!ALF158,"")</f>
        <v/>
      </c>
      <c r="N8" s="93" t="str">
        <f>IF(AND($A$8&lt;&gt;"",N$6&lt;&gt;""),参数计算!ALJ$158,"")</f>
        <v/>
      </c>
      <c r="O8" s="93"/>
      <c r="P8" s="93" t="str">
        <f>IF(AND($A$8&lt;&gt;"",P$6&lt;&gt;""),参数计算!ALN$158,"")</f>
        <v/>
      </c>
      <c r="Q8" s="93" t="str">
        <f>IF(AND($A$8&lt;&gt;"",Q$6&lt;&gt;""),参数计算!ALR158,"")</f>
        <v/>
      </c>
      <c r="R8" s="93" t="str">
        <f>IF(AND($A$8&lt;&gt;"",R$6&lt;&gt;""),参数计算!ALV$158,"")</f>
        <v/>
      </c>
      <c r="S8" s="93"/>
      <c r="T8" s="93" t="str">
        <f>IF(AND($A$8&lt;&gt;"",T$6&lt;&gt;""),参数计算!ALZ$158,"")</f>
        <v/>
      </c>
      <c r="U8" s="93" t="str">
        <f>IF(AND($A$8&lt;&gt;"",U$6&lt;&gt;""),参数计算!AMD158,"")</f>
        <v/>
      </c>
      <c r="V8" s="93" t="str">
        <f>IF(AND($A$8&lt;&gt;"",V$6&lt;&gt;""),参数计算!AMH$158,"")</f>
        <v/>
      </c>
    </row>
    <row r="9" ht="24.95" customHeight="1" spans="1:23">
      <c r="B9" s="90"/>
      <c r="C9" s="83" t="str">
        <f>IF(B8&lt;&gt;"","得分率","")</f>
        <v/>
      </c>
      <c r="D9" s="94" t="str">
        <f>IF(D8&lt;&gt;"",D$8/D$6,"")</f>
        <v/>
      </c>
      <c r="E9" s="94" t="str">
        <f>IF(E8&lt;&gt;"",E$8/E$6,"")</f>
        <v/>
      </c>
      <c r="F9" s="94" t="str">
        <f>IF(F8&lt;&gt;"",F$8/F$6,"")</f>
        <v/>
      </c>
      <c r="G9" s="94"/>
      <c r="H9" s="94" t="str">
        <f>IF(H8&lt;&gt;"",H8/H$6,"")</f>
        <v/>
      </c>
      <c r="I9" s="94" t="str">
        <f>IF(I8&lt;&gt;"",I8/I$6,"")</f>
        <v/>
      </c>
      <c r="J9" s="94" t="str">
        <f>IF(J8&lt;&gt;"",J8/J$6,"")</f>
        <v/>
      </c>
      <c r="K9" s="94"/>
      <c r="L9" s="94" t="str">
        <f>IF(L8&lt;&gt;"",L8/L$6,"")</f>
        <v/>
      </c>
      <c r="M9" s="94" t="str">
        <f>IF(M8&lt;&gt;"",M8/M$6,"")</f>
        <v/>
      </c>
      <c r="N9" s="94" t="str">
        <f>IF(N8&lt;&gt;"",N8/N$6,"")</f>
        <v/>
      </c>
      <c r="O9" s="94"/>
      <c r="P9" s="94" t="str">
        <f>IF(P8&lt;&gt;"",P8/P$6,"")</f>
        <v/>
      </c>
      <c r="Q9" s="94" t="str">
        <f>IF(Q8&lt;&gt;"",Q8/Q$6,"")</f>
        <v/>
      </c>
      <c r="R9" s="94" t="str">
        <f>IF(R8&lt;&gt;"",R8/R$6,"")</f>
        <v/>
      </c>
      <c r="S9" s="94"/>
      <c r="T9" s="94" t="str">
        <f>IF(T8&lt;&gt;"",T8/T$6,"")</f>
        <v/>
      </c>
      <c r="U9" s="94" t="str">
        <f>IF(U8&lt;&gt;"",U8/U$6,"")</f>
        <v/>
      </c>
      <c r="V9" s="94" t="str">
        <f>IF(V8&lt;&gt;"",V8/V$6,"")</f>
        <v/>
      </c>
    </row>
    <row r="10" ht="24.95" customHeight="1" spans="1:23">
      <c r="B10" s="90"/>
      <c r="C10" s="83" t="str">
        <f>IF(B8&lt;&gt;"","达成度","")</f>
        <v/>
      </c>
      <c r="D10" s="95" t="str">
        <f>IF(AND($A8&lt;&gt;"",D$4&lt;&gt;"",SUM(D$7:F$7)&lt;&gt;0),(PRODUCT(D9,D$7)+PRODUCT(E9,E$7)+PRODUCT(F9,F$7))/SUM(D$7:F$7),"")</f>
        <v/>
      </c>
      <c r="E10" s="95"/>
      <c r="F10" s="95"/>
      <c r="G10" s="95"/>
      <c r="H10" s="95" t="str">
        <f>IF(AND($A$8&lt;&gt;"",H$4&lt;&gt;"",SUM(H$7:J$7)&lt;&gt;0),(PRODUCT(H9,H$7)+PRODUCT(I9,I$7)+PRODUCT(J9,J$7))/SUM(H$7:J$7),"")</f>
        <v/>
      </c>
      <c r="I10" s="95"/>
      <c r="J10" s="95"/>
      <c r="L10" s="95" t="str">
        <f>IF(AND($A$8&lt;&gt;"",L$4&lt;&gt;"",SUM(L$7:N$7)&lt;&gt;0),(PRODUCT(L9,L$7)+PRODUCT(M9,M$7)+PRODUCT(N9,N$7))/SUM(L$7:N$7),"")</f>
        <v/>
      </c>
      <c r="M10" s="95"/>
      <c r="N10" s="95"/>
      <c r="P10" s="95" t="str">
        <f>IF(AND($A$8&lt;&gt;"",P$4&lt;&gt;"",SUM(P$7:R$7)&lt;&gt;0),(PRODUCT(P9,P$7)+PRODUCT(Q9,Q$7)+PRODUCT(R9,R$7))/SUM(P$7:R$7),"")</f>
        <v/>
      </c>
      <c r="Q10" s="95"/>
      <c r="R10" s="95"/>
      <c r="T10" s="95" t="str">
        <f>IF(AND($A$8&lt;&gt;"",T$4&lt;&gt;"",SUM(T$7:V$7)&lt;&gt;0),(PRODUCT(T9,T$7)+PRODUCT(U9,U$7)+PRODUCT(V9,V$7))/SUM(T$7:V$7),"")</f>
        <v/>
      </c>
      <c r="U10" s="95"/>
      <c r="V10" s="95"/>
    </row>
    <row r="11" ht="24.95" customHeight="1" spans="1:23">
      <c r="A11" s="83" t="str">
        <f>IF(B11&lt;&gt;"",2,"")</f>
        <v/>
      </c>
      <c r="B11" s="90" t="str">
        <f>IF(G1&lt;&gt;"",初始录入!K3,"")</f>
        <v/>
      </c>
      <c r="C11" s="83" t="str">
        <f>IF(B11&lt;&gt;"","平均分","")</f>
        <v/>
      </c>
      <c r="D11" s="93" t="str">
        <f>IF(AND($A$11&lt;&gt;"",D$6&lt;&gt;""),参数计算!AKE$158,"")</f>
        <v/>
      </c>
      <c r="E11" s="93" t="str">
        <f>IF(AND(A11&lt;&gt;"",E$6&lt;&gt;""),参数计算!AKI$158,"")</f>
        <v/>
      </c>
      <c r="F11" s="93" t="str">
        <f>IF(A11&lt;&gt;"",IF(F$6&lt;&gt;"",参数计算!AKM$158,""),"")</f>
        <v/>
      </c>
      <c r="G11" s="93"/>
      <c r="H11" s="93" t="str">
        <f>IF(AND($A$11&lt;&gt;"",H$6&lt;&gt;""),参数计算!AKQ$158,"")</f>
        <v/>
      </c>
      <c r="I11" s="93" t="str">
        <f>IF(AND($A$11&lt;&gt;"",I$6&lt;&gt;""),参数计算!AKU$158,"")</f>
        <v/>
      </c>
      <c r="J11" s="93" t="str">
        <f>IF(AND($A$11&lt;&gt;"",J$6&lt;&gt;""),参数计算!AKY$158,"")</f>
        <v/>
      </c>
      <c r="K11" s="93"/>
      <c r="L11" s="93" t="str">
        <f>IF(AND($A$11&lt;&gt;"",L$6&lt;&gt;""),参数计算!ALC$158,"")</f>
        <v/>
      </c>
      <c r="M11" s="93" t="str">
        <f>IF(AND($A$11&lt;&gt;"",M$6&lt;&gt;""),参数计算!ALG$158,"")</f>
        <v/>
      </c>
      <c r="N11" s="93" t="str">
        <f>IF(AND($A$11&lt;&gt;"",N$6&lt;&gt;""),参数计算!ALK$158,"")</f>
        <v/>
      </c>
      <c r="O11" s="93"/>
      <c r="P11" s="93" t="str">
        <f>IF(AND($A$11&lt;&gt;"",P$6&lt;&gt;""),参数计算!ALO$158,"")</f>
        <v/>
      </c>
      <c r="Q11" s="93" t="str">
        <f>IF(AND($A$11&lt;&gt;"",Q$6&lt;&gt;""),参数计算!ALS$158,"")</f>
        <v/>
      </c>
      <c r="R11" s="93" t="str">
        <f>IF(AND($A$11&lt;&gt;"",R$6&lt;&gt;""),参数计算!ALW$158,"")</f>
        <v/>
      </c>
      <c r="S11" s="93"/>
      <c r="T11" s="93" t="str">
        <f>IF(AND($A$11&lt;&gt;"",T$6&lt;&gt;""),参数计算!AMA$158,"")</f>
        <v/>
      </c>
      <c r="U11" s="93" t="str">
        <f>IF(AND($A$11&lt;&gt;"",U$6&lt;&gt;""),参数计算!AME$158,"")</f>
        <v/>
      </c>
      <c r="V11" s="93" t="str">
        <f>IF(AND($A$11&lt;&gt;"",V$6&lt;&gt;""),参数计算!AMI$158,"")</f>
        <v/>
      </c>
    </row>
    <row r="12" ht="24.95" customHeight="1" spans="1:23">
      <c r="B12" s="90"/>
      <c r="C12" s="83" t="str">
        <f>IF(B11&lt;&gt;"","得分率","")</f>
        <v/>
      </c>
      <c r="D12" s="94" t="str">
        <f>IF(D11&lt;&gt;"",D11/D$6,"")</f>
        <v/>
      </c>
      <c r="E12" s="94" t="str">
        <f>IF(E11&lt;&gt;"",E11/E$6,"")</f>
        <v/>
      </c>
      <c r="F12" s="94" t="str">
        <f>IF(F11&lt;&gt;"",F11/F$6,"")</f>
        <v/>
      </c>
      <c r="G12" s="94"/>
      <c r="H12" s="94" t="str">
        <f>IF(H11&lt;&gt;"",H11/H$6,"")</f>
        <v/>
      </c>
      <c r="I12" s="94" t="str">
        <f>IF(I11&lt;&gt;"",I11/I$6,"")</f>
        <v/>
      </c>
      <c r="J12" s="94" t="str">
        <f>IF(J11&lt;&gt;"",J11/J$6,"")</f>
        <v/>
      </c>
      <c r="K12" s="94"/>
      <c r="L12" s="94" t="str">
        <f>IF(L11&lt;&gt;"",L11/L$6,"")</f>
        <v/>
      </c>
      <c r="M12" s="94" t="str">
        <f>IF(M11&lt;&gt;"",M11/M$6,"")</f>
        <v/>
      </c>
      <c r="N12" s="94" t="str">
        <f>IF(N11&lt;&gt;"",N11/N$6,"")</f>
        <v/>
      </c>
      <c r="O12" s="94"/>
      <c r="P12" s="94" t="str">
        <f>IF(P11&lt;&gt;"",P11/P$6,"")</f>
        <v/>
      </c>
      <c r="Q12" s="94" t="str">
        <f>IF(Q11&lt;&gt;"",Q11/Q$6,"")</f>
        <v/>
      </c>
      <c r="R12" s="94" t="str">
        <f>IF(R11&lt;&gt;"",R11/R$6,"")</f>
        <v/>
      </c>
      <c r="S12" s="94"/>
      <c r="T12" s="94" t="str">
        <f>IF(T11&lt;&gt;"",T11/T$6,"")</f>
        <v/>
      </c>
      <c r="U12" s="94" t="str">
        <f>IF(U11&lt;&gt;"",U11/U$6,"")</f>
        <v/>
      </c>
      <c r="V12" s="94" t="str">
        <f>IF(V11&lt;&gt;"",V11/V$6,"")</f>
        <v/>
      </c>
    </row>
    <row r="13" ht="24.95" customHeight="1" spans="1:23">
      <c r="B13" s="90"/>
      <c r="C13" s="83" t="str">
        <f>IF(B11&lt;&gt;"","达成度","")</f>
        <v/>
      </c>
      <c r="D13" s="95" t="str">
        <f>IF(AND($A11&lt;&gt;"",D$4&lt;&gt;"",SUM(D$7:F$7)&lt;&gt;0),(PRODUCT(D12,D$7)+PRODUCT(E12,E$7)+PRODUCT(F12,F$7))/SUM(D$7:F$7),"")</f>
        <v/>
      </c>
      <c r="E13" s="95"/>
      <c r="F13" s="95"/>
      <c r="G13" s="95"/>
      <c r="H13" s="95" t="str">
        <f>IF(AND($A$11&lt;&gt;"",H$4&lt;&gt;"",SUM(H$7:J$7)&lt;&gt;0),(PRODUCT(H12,H$7)+PRODUCT(I12,I$7)+PRODUCT(J12,J$7))/SUM(H$7:J$7),"")</f>
        <v/>
      </c>
      <c r="I13" s="95"/>
      <c r="J13" s="95"/>
      <c r="L13" s="95" t="str">
        <f>IF(AND($A$11&lt;&gt;"",L$4&lt;&gt;"",SUM(L$7:N$7)&lt;&gt;0),(PRODUCT(L12,L$7)+PRODUCT(M12,M$7)+PRODUCT(N12,N$7))/SUM(L$7:N$7),"")</f>
        <v/>
      </c>
      <c r="M13" s="95"/>
      <c r="N13" s="95"/>
      <c r="P13" s="95" t="str">
        <f>IF(AND($A$11&lt;&gt;"",P$4&lt;&gt;"",SUM(P$7:R$7)&lt;&gt;0),(PRODUCT(P12,P$7)+PRODUCT(Q12,Q$7)+PRODUCT(R12,R$7))/SUM(P$7:R$7),"")</f>
        <v/>
      </c>
      <c r="Q13" s="95"/>
      <c r="R13" s="95"/>
      <c r="T13" s="95" t="str">
        <f>IF(AND($A$11&lt;&gt;"",T$4&lt;&gt;"",SUM(T$7:V$7)&lt;&gt;0),(PRODUCT(T12,T$7)+PRODUCT(U12,U$7)+PRODUCT(V12,V$7))/SUM(T$7:V$7),"")</f>
        <v/>
      </c>
      <c r="U13" s="95"/>
      <c r="V13" s="95"/>
    </row>
    <row r="14" ht="24.95" customHeight="1" spans="1:23">
      <c r="A14" s="83" t="str">
        <f>IF(B14&lt;&gt;"",3,"")</f>
        <v/>
      </c>
      <c r="B14" s="90" t="str">
        <f>IF(G1&lt;&gt;"",初始录入!K4,"")</f>
        <v/>
      </c>
      <c r="C14" s="83" t="str">
        <f>IF(B14&lt;&gt;"","平均分","")</f>
        <v/>
      </c>
      <c r="D14" s="93" t="str">
        <f>IF(AND($A$14&lt;&gt;"",D$6&lt;&gt;""),参数计算!AKF$158,"")</f>
        <v/>
      </c>
      <c r="E14" s="93" t="str">
        <f>IF(AND($A$14&lt;&gt;"",E$6&lt;&gt;""),参数计算!AKJ$158,"")</f>
        <v/>
      </c>
      <c r="F14" s="93" t="str">
        <f>IF(AND($A$14&lt;&gt;"",F$6&lt;&gt;""),参数计算!AKN$158,"")</f>
        <v/>
      </c>
      <c r="G14" s="93"/>
      <c r="H14" s="93" t="str">
        <f>IF(AND($A$14&lt;&gt;"",H$6&lt;&gt;""),参数计算!AKR$158,"")</f>
        <v/>
      </c>
      <c r="I14" s="93" t="str">
        <f>IF(AND($A$14&lt;&gt;"",I$6&lt;&gt;""),参数计算!AKV$158,"")</f>
        <v/>
      </c>
      <c r="J14" s="93" t="str">
        <f>IF(AND($A$14&lt;&gt;"",J$6&lt;&gt;""),参数计算!AKZ$158,"")</f>
        <v/>
      </c>
      <c r="K14" s="93"/>
      <c r="L14" s="93" t="str">
        <f>IF(AND($A$14&lt;&gt;"",L$6&lt;&gt;""),参数计算!ALD$158,"")</f>
        <v/>
      </c>
      <c r="M14" s="93" t="str">
        <f>IF(AND(A14&lt;&gt;"",M$6&lt;&gt;""),参数计算!ALH$158,"")</f>
        <v/>
      </c>
      <c r="N14" s="93" t="str">
        <f>IF(AND(A14&lt;&gt;"",N$6&lt;&gt;""),参数计算!ALL$158,"")</f>
        <v/>
      </c>
      <c r="O14" s="93"/>
      <c r="P14" s="93" t="str">
        <f>IF(AND($A$14&lt;&gt;"",P$6&lt;&gt;""),参数计算!ALP$158,"")</f>
        <v/>
      </c>
      <c r="Q14" s="93" t="str">
        <f>IF(AND($A$14&lt;&gt;"",Q$6&lt;&gt;""),参数计算!ALT$158,"")</f>
        <v/>
      </c>
      <c r="R14" s="93" t="str">
        <f>IF(AND($A$14&lt;&gt;"",R$6&lt;&gt;""),参数计算!ALX$158,"")</f>
        <v/>
      </c>
      <c r="S14" s="93"/>
      <c r="T14" s="93" t="str">
        <f>IF(AND($A$14&lt;&gt;"",T$6&lt;&gt;""),参数计算!AMB$158,"")</f>
        <v/>
      </c>
      <c r="U14" s="93" t="str">
        <f>IF(AND($A$14&lt;&gt;"",U$6&lt;&gt;""),参数计算!AMF$158,"")</f>
        <v/>
      </c>
      <c r="V14" s="93" t="str">
        <f>IF(AND($A$14&lt;&gt;"",V$6&lt;&gt;""),参数计算!AMJ$158,"")</f>
        <v/>
      </c>
    </row>
    <row r="15" ht="24.95" customHeight="1" spans="1:23">
      <c r="B15" s="90"/>
      <c r="C15" s="83" t="str">
        <f>IF(B14&lt;&gt;"","得分率","")</f>
        <v/>
      </c>
      <c r="D15" s="94" t="str">
        <f>IF(D14&lt;&gt;"",D14/D$6,"")</f>
        <v/>
      </c>
      <c r="E15" s="94" t="str">
        <f>IF(E14&lt;&gt;"",E14/E$6,"")</f>
        <v/>
      </c>
      <c r="F15" s="94" t="str">
        <f>IF(F14&lt;&gt;"",F14/F$6,"")</f>
        <v/>
      </c>
      <c r="G15" s="94"/>
      <c r="H15" s="94" t="str">
        <f>IF(H14&lt;&gt;"",H14/H$6,"")</f>
        <v/>
      </c>
      <c r="I15" s="94" t="str">
        <f>IF(I14&lt;&gt;"",I14/I$6,"")</f>
        <v/>
      </c>
      <c r="J15" s="94" t="str">
        <f>IF(J14&lt;&gt;"",J14/J$6,"")</f>
        <v/>
      </c>
      <c r="K15" s="94"/>
      <c r="L15" s="94" t="str">
        <f>IF(L14&lt;&gt;"",L14/L$6,"")</f>
        <v/>
      </c>
      <c r="M15" s="94" t="str">
        <f>IF(M14&lt;&gt;"",M14/M$6,"")</f>
        <v/>
      </c>
      <c r="N15" s="94" t="str">
        <f>IF(N14&lt;&gt;"",N14/N$6,"")</f>
        <v/>
      </c>
      <c r="O15" s="94"/>
      <c r="P15" s="94" t="str">
        <f>IF(P14&lt;&gt;"",P14/P$6,"")</f>
        <v/>
      </c>
      <c r="Q15" s="94" t="str">
        <f>IF(Q14&lt;&gt;"",Q14/Q$6,"")</f>
        <v/>
      </c>
      <c r="R15" s="94" t="str">
        <f>IF(R14&lt;&gt;"",R14/R$6,"")</f>
        <v/>
      </c>
      <c r="S15" s="94"/>
      <c r="T15" s="94" t="str">
        <f>IF(T14&lt;&gt;"",T14/T$6,"")</f>
        <v/>
      </c>
      <c r="U15" s="94" t="str">
        <f>IF(U14&lt;&gt;"",U14/U$6,"")</f>
        <v/>
      </c>
      <c r="V15" s="94" t="str">
        <f>IF(V14&lt;&gt;"",V14/V$6,"")</f>
        <v/>
      </c>
      <c r="W15" s="94"/>
    </row>
    <row r="16" ht="24.95" customHeight="1" spans="1:23">
      <c r="B16" s="90"/>
      <c r="C16" s="83" t="str">
        <f>IF(B14&lt;&gt;"","达成度","")</f>
        <v/>
      </c>
      <c r="D16" s="95" t="str">
        <f>IF(AND($A14&lt;&gt;"",D$4&lt;&gt;"",SUM(D$7:F$7)&lt;&gt;0),(PRODUCT(D15,D$7)+PRODUCT(E15,E$7)+PRODUCT(F15,F$7))/SUM(D$7:F$7),"")</f>
        <v/>
      </c>
      <c r="E16" s="95"/>
      <c r="F16" s="95"/>
      <c r="H16" s="95" t="str">
        <f>IF(AND($A14&lt;&gt;"",H$4&lt;&gt;"",SUM(H$7:J$7)&lt;&gt;0),(PRODUCT(H15,H$7)+PRODUCT(I15,I$7)+PRODUCT(J15,J$7))/SUM(H$7:J$7),"")</f>
        <v/>
      </c>
      <c r="I16" s="95"/>
      <c r="J16" s="95"/>
      <c r="L16" s="95" t="str">
        <f>IF(AND($A$14&lt;&gt;"",L$4&lt;&gt;"",SUM(L$7:N$7)&lt;&gt;0),(PRODUCT(L15,L$7)+PRODUCT(M15,M$7)+PRODUCT(N15,N$7))/SUM(L$7:N$7),"")</f>
        <v/>
      </c>
      <c r="M16" s="95"/>
      <c r="N16" s="95"/>
      <c r="P16" s="95" t="str">
        <f>IF(AND($A$14&lt;&gt;"",P$4&lt;&gt;"",SUM(P$7:R$7)&lt;&gt;0),(PRODUCT(P15,P$7)+PRODUCT(Q15,Q$7)+PRODUCT(R15,R$7))/SUM(P$7:R$7),"")</f>
        <v/>
      </c>
      <c r="Q16" s="95"/>
      <c r="R16" s="95"/>
      <c r="T16" s="95" t="str">
        <f>IF(AND($A$14&lt;&gt;"",T$4&lt;&gt;"",SUM(T$7:V$7)&lt;&gt;0),(PRODUCT(T15,T$7)+PRODUCT(U15,U$7)+PRODUCT(V15,V$7))/SUM(T$7:V$7),"")</f>
        <v/>
      </c>
      <c r="U16" s="95"/>
      <c r="V16" s="95"/>
    </row>
    <row r="17" ht="24.95" customHeight="1" spans="1:23">
      <c r="A17" s="83" t="str">
        <f>IF(B17&lt;&gt;"",4,"")</f>
        <v/>
      </c>
      <c r="B17" s="90" t="str">
        <f>IF(G1&lt;&gt;"",初始录入!K5,"")</f>
        <v/>
      </c>
      <c r="C17" s="83" t="str">
        <f>IF(B17&lt;&gt;"","平均分","")</f>
        <v/>
      </c>
      <c r="D17" s="93" t="str">
        <f>IF(AND($A$17&lt;&gt;"",D$6&lt;&gt;""),参数计算!AKG$158,"")</f>
        <v/>
      </c>
      <c r="E17" s="93" t="str">
        <f>IF(AND($A$17&lt;&gt;"",E$6&lt;&gt;""),参数计算!AKK$158,"")</f>
        <v/>
      </c>
      <c r="F17" s="93" t="str">
        <f>IF(AND($A$17&lt;&gt;"",F$6&lt;&gt;""),参数计算!AKO$158,"")</f>
        <v/>
      </c>
      <c r="G17" s="93"/>
      <c r="H17" s="93" t="str">
        <f>IF(AND($A$17&lt;&gt;"",H$6&lt;&gt;""),参数计算!AKS$158,"")</f>
        <v/>
      </c>
      <c r="I17" s="93" t="str">
        <f>IF(AND($A$17&lt;&gt;"",I$6&lt;&gt;""),参数计算!AKW$158,"")</f>
        <v/>
      </c>
      <c r="J17" s="93" t="str">
        <f>IF(AND($A$17&lt;&gt;"",J$6&lt;&gt;""),参数计算!ALA$158,"")</f>
        <v/>
      </c>
      <c r="K17" s="93"/>
      <c r="L17" s="93" t="str">
        <f>IF(AND($A$17&lt;&gt;"",L$6&lt;&gt;""),参数计算!ALE$158,"")</f>
        <v/>
      </c>
      <c r="M17" s="93" t="str">
        <f>IF(AND(A17&lt;&gt;"",M$6&lt;&gt;""),参数计算!ALI$158,"")</f>
        <v/>
      </c>
      <c r="N17" s="93" t="str">
        <f>IF(AND(A17&lt;&gt;"",N$6&lt;&gt;""),参数计算!ALM$158,"")</f>
        <v/>
      </c>
      <c r="O17" s="93"/>
      <c r="P17" s="93" t="str">
        <f>IF(AND($A$17&lt;&gt;"",P$6&lt;&gt;""),参数计算!ALQ$158,"")</f>
        <v/>
      </c>
      <c r="Q17" s="93" t="str">
        <f>IF(AND($A$17&lt;&gt;"",Q$6&lt;&gt;""),参数计算!ALU$158,"")</f>
        <v/>
      </c>
      <c r="R17" s="93" t="str">
        <f>IF(AND($A$17&lt;&gt;"",R$6&lt;&gt;""),参数计算!ALY$158,"")</f>
        <v/>
      </c>
      <c r="S17" s="93"/>
      <c r="T17" s="93" t="str">
        <f>IF(AND($A$17&lt;&gt;"",T$6&lt;&gt;""),参数计算!AMC$158,"")</f>
        <v/>
      </c>
      <c r="U17" s="93" t="str">
        <f>IF(AND($A$17&lt;&gt;"",U$6&lt;&gt;""),参数计算!AMG$158,"")</f>
        <v/>
      </c>
      <c r="V17" s="93" t="str">
        <f>IF(AND($A$17&lt;&gt;"",V$6&lt;&gt;""),参数计算!AMK$158,"")</f>
        <v/>
      </c>
    </row>
    <row r="18" ht="24.95" customHeight="1" spans="1:23">
      <c r="B18" s="90"/>
      <c r="C18" s="83" t="str">
        <f>IF(B17&lt;&gt;"","得分率","")</f>
        <v/>
      </c>
      <c r="D18" s="94" t="str">
        <f>IF(D17&lt;&gt;"",D17/D$6,"")</f>
        <v/>
      </c>
      <c r="E18" s="94" t="str">
        <f>IF(E17&lt;&gt;"",E17/E$6,"")</f>
        <v/>
      </c>
      <c r="F18" s="94" t="str">
        <f>IF(F17&lt;&gt;"",F17/F$6,"")</f>
        <v/>
      </c>
      <c r="G18" s="94"/>
      <c r="H18" s="94" t="str">
        <f>IF(H17&lt;&gt;"",H17/H$6,"")</f>
        <v/>
      </c>
      <c r="I18" s="94" t="str">
        <f>IF(I17&lt;&gt;"",I17/I$6,"")</f>
        <v/>
      </c>
      <c r="J18" s="94" t="str">
        <f>IF(J17&lt;&gt;"",J17/J$6,"")</f>
        <v/>
      </c>
      <c r="K18" s="94"/>
      <c r="L18" s="94" t="str">
        <f>IF(L17&lt;&gt;"",L17/L$6,"")</f>
        <v/>
      </c>
      <c r="M18" s="94" t="str">
        <f>IF(M17&lt;&gt;"",M17/M$6,"")</f>
        <v/>
      </c>
      <c r="N18" s="94" t="str">
        <f>IF(N17&lt;&gt;"",N17/N$6,"")</f>
        <v/>
      </c>
      <c r="O18" s="94"/>
      <c r="P18" s="94" t="str">
        <f>IF(P17&lt;&gt;"",P17/P$6,"")</f>
        <v/>
      </c>
      <c r="Q18" s="94" t="str">
        <f>IF(Q17&lt;&gt;"",Q17/Q$6,"")</f>
        <v/>
      </c>
      <c r="R18" s="94" t="str">
        <f>IF(R17&lt;&gt;"",R17/R$6,"")</f>
        <v/>
      </c>
      <c r="S18" s="94"/>
      <c r="T18" s="94" t="str">
        <f>IF(T17&lt;&gt;"",T17/T$6,"")</f>
        <v/>
      </c>
      <c r="U18" s="94" t="str">
        <f>IF(U17&lt;&gt;"",U17/U$6,"")</f>
        <v/>
      </c>
      <c r="V18" s="94" t="str">
        <f>IF(V17&lt;&gt;"",V17/V$6,"")</f>
        <v/>
      </c>
    </row>
    <row r="19" ht="24.95" customHeight="1" spans="1:23">
      <c r="B19" s="90"/>
      <c r="C19" s="83" t="str">
        <f>IF(B17&lt;&gt;"","达成度","")</f>
        <v/>
      </c>
      <c r="D19" s="95" t="str">
        <f>IF(AND($A17&lt;&gt;"",D$4&lt;&gt;"",SUM(D$7:F$7)&lt;&gt;0),(PRODUCT(D18,D$7)+PRODUCT(E18,E$7)+PRODUCT(F18,F$7))/SUM(D$7:F$7),"")</f>
        <v/>
      </c>
      <c r="E19" s="95"/>
      <c r="F19" s="95"/>
      <c r="H19" s="95" t="str">
        <f>IF(AND($A17&lt;&gt;"",H$4&lt;&gt;"",SUM(H$7:J$7)&lt;&gt;0),(PRODUCT(H18,H$7)+PRODUCT(I18,I$7)+PRODUCT(J18,J$7))/SUM(H$7:J$7),"")</f>
        <v/>
      </c>
      <c r="I19" s="95"/>
      <c r="J19" s="95"/>
      <c r="L19" s="95" t="str">
        <f>IF(AND($A$17&lt;&gt;"",L$4&lt;&gt;"",SUM(L$7:N$7)&lt;&gt;0),(PRODUCT(L18,L$7)+PRODUCT(M18,M$7)+PRODUCT(N18,N$7))/SUM(L$7:N$7),"")</f>
        <v/>
      </c>
      <c r="M19" s="95"/>
      <c r="N19" s="95"/>
      <c r="P19" s="95" t="str">
        <f>IF(AND($A$17&lt;&gt;"",P$4&lt;&gt;"",SUM(P$7:R$7)&lt;&gt;0),(PRODUCT(P18,P$7)+PRODUCT(Q18,Q$7)+PRODUCT(R18,R$7))/SUM(P$7:R$7),"")</f>
        <v/>
      </c>
      <c r="Q19" s="95"/>
      <c r="R19" s="95"/>
      <c r="T19" s="95" t="str">
        <f>IF(AND($A$17&lt;&gt;"",T$4&lt;&gt;"",SUM(T$7:V$7)&lt;&gt;0),(PRODUCT(T18,T$7)+PRODUCT(U18,U$7)+PRODUCT(V18,V$7))/SUM(T$7:V$7),"")</f>
        <v/>
      </c>
      <c r="U19" s="95"/>
      <c r="V19" s="95"/>
    </row>
    <row r="20" ht="24.95" customHeight="1"/>
    <row r="21" ht="24.95" customHeight="1" spans="1:23">
      <c r="A21" s="83" t="str">
        <f>IF($G$1&lt;&gt;"",参数计算!A8,"")</f>
        <v/>
      </c>
      <c r="B21" s="83" t="str">
        <f>IF($G$1&lt;&gt;"",参数计算!B8,"")</f>
        <v/>
      </c>
      <c r="C21" s="83" t="str">
        <f>IF($G$1&lt;&gt;"",参数计算!C8,"")</f>
        <v/>
      </c>
      <c r="D21" s="83" t="str">
        <f>IF(AND($A21&lt;&gt;"",$D$6&lt;&gt;""),平时!D6,"")</f>
        <v/>
      </c>
      <c r="E21" s="83" t="str">
        <f>IF(AND($A21&lt;&gt;"",$E$6&lt;&gt;""),过程!D6,"")</f>
        <v/>
      </c>
      <c r="F21" s="83" t="str">
        <f>IF(AND($A21&lt;&gt;"",$F$6&lt;&gt;""),期末!D6,"")</f>
        <v/>
      </c>
      <c r="G21" s="95" t="str">
        <f t="array" ref="G21">IF(AND(A21&lt;&gt;"",$D$4&lt;&gt;"",OR($D$6:$F$6&lt;&gt;"")),参数计算!AIW8,"")</f>
        <v/>
      </c>
      <c r="H21" s="83" t="str">
        <f>IF(AND($A21&lt;&gt;"",H$6&lt;&gt;""),平时!E6,"")</f>
        <v/>
      </c>
      <c r="I21" s="83" t="str">
        <f>IF(AND($A21&lt;&gt;"",I$6&lt;&gt;""),过程!E6,"")</f>
        <v/>
      </c>
      <c r="J21" s="83" t="str">
        <f>IF(AND($A21&lt;&gt;"",J$6&lt;&gt;""),期末!E6,"")</f>
        <v/>
      </c>
      <c r="K21" s="96" t="str">
        <f t="array" ref="K21">IF(AND(A21&lt;&gt;"",$H$4&lt;&gt;"",OR($H$6:$J$6&lt;&gt;"")),参数计算!AJD8,"")</f>
        <v/>
      </c>
      <c r="L21" s="83" t="str">
        <f>IF(AND($A21&lt;&gt;"",L$6&lt;&gt;""),平时!F6,"")</f>
        <v/>
      </c>
      <c r="M21" s="83" t="str">
        <f>IF(AND($A21&lt;&gt;"",M$6&lt;&gt;""),过程!F6,"")</f>
        <v/>
      </c>
      <c r="N21" s="83" t="str">
        <f>IF(AND($A21&lt;&gt;"",N$6&lt;&gt;""),期末!F6,"")</f>
        <v/>
      </c>
      <c r="O21" s="95" t="str">
        <f t="array" ref="O21">IF(AND(A21&lt;&gt;"",$L$4&lt;&gt;"",OR($L$6:$N$6&lt;&gt;"")),参数计算!AJK8,"")</f>
        <v/>
      </c>
      <c r="P21" s="83" t="str">
        <f>IF(AND($A21&lt;&gt;"",P$6&lt;&gt;""),平时!G6,"")</f>
        <v/>
      </c>
      <c r="Q21" s="83" t="str">
        <f>IF(AND($A21&lt;&gt;"",Q$6&lt;&gt;""),过程!G6,"")</f>
        <v/>
      </c>
      <c r="R21" s="83" t="str">
        <f>IF(AND($A21&lt;&gt;"",R$6&lt;&gt;""),期末!G6,"")</f>
        <v/>
      </c>
      <c r="S21" s="95" t="str">
        <f t="array" ref="S21">IF(AND(A21&lt;&gt;"",$P$4&lt;&gt;"",OR($P$6:$R$6&lt;&gt;"")),参数计算!AJR8,"")</f>
        <v/>
      </c>
      <c r="T21" s="83" t="str">
        <f>IF(AND($A21&lt;&gt;"",T$6&lt;&gt;""),平时!H6,"")</f>
        <v/>
      </c>
      <c r="U21" s="83" t="str">
        <f>IF(AND($A21&lt;&gt;"",U$6&lt;&gt;""),过程!H6,"")</f>
        <v/>
      </c>
      <c r="V21" s="83" t="str">
        <f>IF(AND($A21&lt;&gt;"",V$6&lt;&gt;""),期末!H6,"")</f>
        <v/>
      </c>
      <c r="W21" s="95" t="str">
        <f t="array" ref="W21">IF(AND(A21&lt;&gt;"",$T$4&lt;&gt;"",OR($T$6:$V$6&lt;&gt;"")),参数计算!AJY8,"")</f>
        <v/>
      </c>
    </row>
    <row r="22" ht="24.95" customHeight="1" spans="1:23">
      <c r="A22" s="83" t="str">
        <f>IF($G$1&lt;&gt;"",参数计算!A9,"")</f>
        <v/>
      </c>
      <c r="B22" s="83" t="str">
        <f>IF($G$1&lt;&gt;"",参数计算!B9,"")</f>
        <v/>
      </c>
      <c r="C22" s="83" t="str">
        <f>IF($G$1&lt;&gt;"",参数计算!C9,"")</f>
        <v/>
      </c>
      <c r="D22" s="83" t="str">
        <f>IF(AND($A22&lt;&gt;"",$D$6&lt;&gt;""),平时!D7,"")</f>
        <v/>
      </c>
      <c r="E22" s="83" t="str">
        <f>IF(AND($A22&lt;&gt;"",$E$6&lt;&gt;""),过程!D7,"")</f>
        <v/>
      </c>
      <c r="F22" s="83" t="str">
        <f>IF(AND($A22&lt;&gt;"",$F$6&lt;&gt;""),期末!D7,"")</f>
        <v/>
      </c>
      <c r="G22" s="95" t="str">
        <f t="array" ref="G22">IF(AND(A22&lt;&gt;"",$D$4&lt;&gt;"",OR($D$6:$F$6&lt;&gt;"")),参数计算!AIW9,"")</f>
        <v/>
      </c>
      <c r="H22" s="83" t="str">
        <f>IF(AND($A22&lt;&gt;"",H$6&lt;&gt;""),平时!E7,"")</f>
        <v/>
      </c>
      <c r="I22" s="83" t="str">
        <f>IF(AND($A22&lt;&gt;"",I$6&lt;&gt;""),过程!E7,"")</f>
        <v/>
      </c>
      <c r="J22" s="83" t="str">
        <f>IF(AND($A22&lt;&gt;"",J$6&lt;&gt;""),期末!E7,"")</f>
        <v/>
      </c>
      <c r="K22" s="96" t="str">
        <f t="array" ref="K22">IF(AND(A22&lt;&gt;"",$H$4&lt;&gt;"",OR($H$6:$J$6&lt;&gt;"")),参数计算!AJD9,"")</f>
        <v/>
      </c>
      <c r="L22" s="83" t="str">
        <f>IF(AND($A22&lt;&gt;"",L$6&lt;&gt;""),平时!F7,"")</f>
        <v/>
      </c>
      <c r="M22" s="83" t="str">
        <f>IF(AND($A22&lt;&gt;"",M$6&lt;&gt;""),过程!F7,"")</f>
        <v/>
      </c>
      <c r="N22" s="83" t="str">
        <f>IF(AND($A22&lt;&gt;"",N$6&lt;&gt;""),期末!F7,"")</f>
        <v/>
      </c>
      <c r="O22" s="95" t="str">
        <f t="array" ref="O22">IF(AND(A22&lt;&gt;"",$L$4&lt;&gt;"",OR($L$6:$N$6&lt;&gt;"")),参数计算!AJK9,"")</f>
        <v/>
      </c>
      <c r="P22" s="83" t="str">
        <f>IF(AND($A22&lt;&gt;"",P$6&lt;&gt;""),平时!G7,"")</f>
        <v/>
      </c>
      <c r="Q22" s="83" t="str">
        <f>IF(AND($A22&lt;&gt;"",Q$6&lt;&gt;""),过程!G7,"")</f>
        <v/>
      </c>
      <c r="R22" s="83" t="str">
        <f>IF(AND($A22&lt;&gt;"",R$6&lt;&gt;""),期末!G7,"")</f>
        <v/>
      </c>
      <c r="S22" s="95" t="str">
        <f t="array" ref="S22">IF(AND(A22&lt;&gt;"",$P$4&lt;&gt;"",OR($P$6:$R$6&lt;&gt;"")),参数计算!AJR9,"")</f>
        <v/>
      </c>
      <c r="T22" s="83" t="str">
        <f>IF(AND($A22&lt;&gt;"",T$6&lt;&gt;""),平时!H7,"")</f>
        <v/>
      </c>
      <c r="U22" s="83" t="str">
        <f>IF(AND($A22&lt;&gt;"",U$6&lt;&gt;""),过程!H7,"")</f>
        <v/>
      </c>
      <c r="V22" s="83" t="str">
        <f>IF(AND($A22&lt;&gt;"",V$6&lt;&gt;""),期末!H7,"")</f>
        <v/>
      </c>
      <c r="W22" s="95" t="str">
        <f t="array" ref="W22">IF(AND(A22&lt;&gt;"",$T$4&lt;&gt;"",OR($T$6:$V$6&lt;&gt;"")),参数计算!AJY9,"")</f>
        <v/>
      </c>
    </row>
    <row r="23" ht="24.95" customHeight="1" spans="1:23">
      <c r="A23" s="83" t="str">
        <f>IF($G$1&lt;&gt;"",参数计算!A10,"")</f>
        <v/>
      </c>
      <c r="B23" s="83" t="str">
        <f>IF($G$1&lt;&gt;"",参数计算!B10,"")</f>
        <v/>
      </c>
      <c r="C23" s="83" t="str">
        <f>IF($G$1&lt;&gt;"",参数计算!C10,"")</f>
        <v/>
      </c>
      <c r="D23" s="83" t="str">
        <f>IF(AND($A23&lt;&gt;"",$D$6&lt;&gt;""),平时!D8,"")</f>
        <v/>
      </c>
      <c r="E23" s="83" t="str">
        <f>IF(AND($A23&lt;&gt;"",$E$6&lt;&gt;""),过程!D8,"")</f>
        <v/>
      </c>
      <c r="F23" s="83" t="str">
        <f>IF(AND($A23&lt;&gt;"",$F$6&lt;&gt;""),期末!D8,"")</f>
        <v/>
      </c>
      <c r="G23" s="95" t="str">
        <f t="array" ref="G23">IF(AND(A23&lt;&gt;"",$D$4&lt;&gt;"",OR($D$6:$F$6&lt;&gt;"")),参数计算!AIW10,"")</f>
        <v/>
      </c>
      <c r="H23" s="83" t="str">
        <f>IF(AND($A23&lt;&gt;"",H$6&lt;&gt;""),平时!E8,"")</f>
        <v/>
      </c>
      <c r="I23" s="83" t="str">
        <f>IF(AND($A23&lt;&gt;"",I$6&lt;&gt;""),过程!E8,"")</f>
        <v/>
      </c>
      <c r="J23" s="83" t="str">
        <f>IF(AND($A23&lt;&gt;"",J$6&lt;&gt;""),期末!E8,"")</f>
        <v/>
      </c>
      <c r="K23" s="96" t="str">
        <f t="array" ref="K23">IF(AND(A23&lt;&gt;"",$H$4&lt;&gt;"",OR($H$6:$J$6&lt;&gt;"")),参数计算!AJD10,"")</f>
        <v/>
      </c>
      <c r="L23" s="83" t="str">
        <f>IF(AND($A23&lt;&gt;"",L$6&lt;&gt;""),平时!F8,"")</f>
        <v/>
      </c>
      <c r="M23" s="83" t="str">
        <f>IF(AND($A23&lt;&gt;"",M$6&lt;&gt;""),过程!F8,"")</f>
        <v/>
      </c>
      <c r="N23" s="83" t="str">
        <f>IF(AND($A23&lt;&gt;"",N$6&lt;&gt;""),期末!F8,"")</f>
        <v/>
      </c>
      <c r="O23" s="95" t="str">
        <f t="array" ref="O23">IF(AND(A23&lt;&gt;"",$L$4&lt;&gt;"",OR($L$6:$N$6&lt;&gt;"")),参数计算!AJK10,"")</f>
        <v/>
      </c>
      <c r="P23" s="83" t="str">
        <f>IF(AND($A23&lt;&gt;"",P$6&lt;&gt;""),平时!G8,"")</f>
        <v/>
      </c>
      <c r="Q23" s="83" t="str">
        <f>IF(AND($A23&lt;&gt;"",Q$6&lt;&gt;""),过程!G8,"")</f>
        <v/>
      </c>
      <c r="R23" s="83" t="str">
        <f>IF(AND($A23&lt;&gt;"",R$6&lt;&gt;""),期末!G8,"")</f>
        <v/>
      </c>
      <c r="S23" s="95" t="str">
        <f t="array" ref="S23">IF(AND(A23&lt;&gt;"",$P$4&lt;&gt;"",OR($P$6:$R$6&lt;&gt;"")),参数计算!AJR10,"")</f>
        <v/>
      </c>
      <c r="T23" s="83" t="str">
        <f>IF(AND($A23&lt;&gt;"",T$6&lt;&gt;""),平时!H8,"")</f>
        <v/>
      </c>
      <c r="U23" s="83" t="str">
        <f>IF(AND($A23&lt;&gt;"",U$6&lt;&gt;""),过程!H8,"")</f>
        <v/>
      </c>
      <c r="V23" s="83" t="str">
        <f>IF(AND($A23&lt;&gt;"",V$6&lt;&gt;""),期末!H8,"")</f>
        <v/>
      </c>
      <c r="W23" s="95" t="str">
        <f t="array" ref="W23">IF(AND(A23&lt;&gt;"",$T$4&lt;&gt;"",OR($T$6:$V$6&lt;&gt;"")),参数计算!AJY10,"")</f>
        <v/>
      </c>
    </row>
    <row r="24" ht="24.95" customHeight="1" spans="1:23">
      <c r="A24" s="83" t="str">
        <f>IF($G$1&lt;&gt;"",参数计算!A11,"")</f>
        <v/>
      </c>
      <c r="B24" s="83" t="str">
        <f>IF($G$1&lt;&gt;"",参数计算!B11,"")</f>
        <v/>
      </c>
      <c r="C24" s="83" t="str">
        <f>IF($G$1&lt;&gt;"",参数计算!C11,"")</f>
        <v/>
      </c>
      <c r="D24" s="83" t="str">
        <f>IF(AND($A24&lt;&gt;"",$D$6&lt;&gt;""),平时!D9,"")</f>
        <v/>
      </c>
      <c r="E24" s="83" t="str">
        <f>IF(AND($A24&lt;&gt;"",$E$6&lt;&gt;""),过程!D9,"")</f>
        <v/>
      </c>
      <c r="F24" s="83" t="str">
        <f>IF(AND($A24&lt;&gt;"",$F$6&lt;&gt;""),期末!D9,"")</f>
        <v/>
      </c>
      <c r="G24" s="95" t="str">
        <f t="array" ref="G24">IF(AND(A24&lt;&gt;"",$D$4&lt;&gt;"",OR($D$6:$F$6&lt;&gt;"")),参数计算!AIW11,"")</f>
        <v/>
      </c>
      <c r="H24" s="83" t="str">
        <f>IF(AND($A24&lt;&gt;"",H$6&lt;&gt;""),平时!E9,"")</f>
        <v/>
      </c>
      <c r="I24" s="83" t="str">
        <f>IF(AND($A24&lt;&gt;"",I$6&lt;&gt;""),过程!E9,"")</f>
        <v/>
      </c>
      <c r="J24" s="83" t="str">
        <f>IF(AND($A24&lt;&gt;"",J$6&lt;&gt;""),期末!E9,"")</f>
        <v/>
      </c>
      <c r="K24" s="96" t="str">
        <f t="array" ref="K24">IF(AND(A24&lt;&gt;"",$H$4&lt;&gt;"",OR($H$6:$J$6&lt;&gt;"")),参数计算!AJD11,"")</f>
        <v/>
      </c>
      <c r="L24" s="83" t="str">
        <f>IF(AND($A24&lt;&gt;"",L$6&lt;&gt;""),平时!F9,"")</f>
        <v/>
      </c>
      <c r="M24" s="83" t="str">
        <f>IF(AND($A24&lt;&gt;"",M$6&lt;&gt;""),过程!F9,"")</f>
        <v/>
      </c>
      <c r="N24" s="83" t="str">
        <f>IF(AND($A24&lt;&gt;"",N$6&lt;&gt;""),期末!F9,"")</f>
        <v/>
      </c>
      <c r="O24" s="95" t="str">
        <f t="array" ref="O24">IF(AND(A24&lt;&gt;"",$L$4&lt;&gt;"",OR($L$6:$N$6&lt;&gt;"")),参数计算!AJK11,"")</f>
        <v/>
      </c>
      <c r="P24" s="83" t="str">
        <f>IF(AND($A24&lt;&gt;"",P$6&lt;&gt;""),平时!G9,"")</f>
        <v/>
      </c>
      <c r="Q24" s="83" t="str">
        <f>IF(AND($A24&lt;&gt;"",Q$6&lt;&gt;""),过程!G9,"")</f>
        <v/>
      </c>
      <c r="R24" s="83" t="str">
        <f>IF(AND($A24&lt;&gt;"",R$6&lt;&gt;""),期末!G9,"")</f>
        <v/>
      </c>
      <c r="S24" s="95" t="str">
        <f t="array" ref="S24">IF(AND(A24&lt;&gt;"",$P$4&lt;&gt;"",OR($P$6:$R$6&lt;&gt;"")),参数计算!AJR11,"")</f>
        <v/>
      </c>
      <c r="T24" s="83" t="str">
        <f>IF(AND($A24&lt;&gt;"",T$6&lt;&gt;""),平时!H9,"")</f>
        <v/>
      </c>
      <c r="U24" s="83" t="str">
        <f>IF(AND($A24&lt;&gt;"",U$6&lt;&gt;""),过程!H9,"")</f>
        <v/>
      </c>
      <c r="V24" s="83" t="str">
        <f>IF(AND($A24&lt;&gt;"",V$6&lt;&gt;""),期末!H9,"")</f>
        <v/>
      </c>
      <c r="W24" s="95" t="str">
        <f t="array" ref="W24">IF(AND(A24&lt;&gt;"",$T$4&lt;&gt;"",OR($T$6:$V$6&lt;&gt;"")),参数计算!AJY11,"")</f>
        <v/>
      </c>
    </row>
    <row r="25" ht="24.95" customHeight="1" spans="1:23">
      <c r="A25" s="83" t="str">
        <f>IF($G$1&lt;&gt;"",参数计算!A12,"")</f>
        <v/>
      </c>
      <c r="B25" s="83" t="str">
        <f>IF($G$1&lt;&gt;"",参数计算!B12,"")</f>
        <v/>
      </c>
      <c r="C25" s="83" t="str">
        <f>IF($G$1&lt;&gt;"",参数计算!C12,"")</f>
        <v/>
      </c>
      <c r="D25" s="83" t="str">
        <f>IF(AND($A25&lt;&gt;"",$D$6&lt;&gt;""),平时!D10,"")</f>
        <v/>
      </c>
      <c r="E25" s="83" t="str">
        <f>IF(AND($A25&lt;&gt;"",$E$6&lt;&gt;""),过程!D10,"")</f>
        <v/>
      </c>
      <c r="F25" s="83" t="str">
        <f>IF(AND($A25&lt;&gt;"",$F$6&lt;&gt;""),期末!D10,"")</f>
        <v/>
      </c>
      <c r="G25" s="95" t="str">
        <f t="array" ref="G25">IF(AND(A25&lt;&gt;"",$D$4&lt;&gt;"",OR($D$6:$F$6&lt;&gt;"")),参数计算!AIW12,"")</f>
        <v/>
      </c>
      <c r="H25" s="83" t="str">
        <f>IF(AND($A25&lt;&gt;"",H$6&lt;&gt;""),平时!E10,"")</f>
        <v/>
      </c>
      <c r="I25" s="83" t="str">
        <f>IF(AND($A25&lt;&gt;"",I$6&lt;&gt;""),过程!E10,"")</f>
        <v/>
      </c>
      <c r="J25" s="83" t="str">
        <f>IF(AND($A25&lt;&gt;"",J$6&lt;&gt;""),期末!E10,"")</f>
        <v/>
      </c>
      <c r="K25" s="96" t="str">
        <f t="array" ref="K25">IF(AND(A25&lt;&gt;"",$H$4&lt;&gt;"",OR($H$6:$J$6&lt;&gt;"")),参数计算!AJD12,"")</f>
        <v/>
      </c>
      <c r="L25" s="83" t="str">
        <f>IF(AND($A25&lt;&gt;"",L$6&lt;&gt;""),平时!F10,"")</f>
        <v/>
      </c>
      <c r="M25" s="83" t="str">
        <f>IF(AND($A25&lt;&gt;"",M$6&lt;&gt;""),过程!F10,"")</f>
        <v/>
      </c>
      <c r="N25" s="83" t="str">
        <f>IF(AND($A25&lt;&gt;"",N$6&lt;&gt;""),期末!F10,"")</f>
        <v/>
      </c>
      <c r="O25" s="95" t="str">
        <f t="array" ref="O25">IF(AND(A25&lt;&gt;"",$L$4&lt;&gt;"",OR($L$6:$N$6&lt;&gt;"")),参数计算!AJK12,"")</f>
        <v/>
      </c>
      <c r="P25" s="83" t="str">
        <f>IF(AND($A25&lt;&gt;"",P$6&lt;&gt;""),平时!G10,"")</f>
        <v/>
      </c>
      <c r="Q25" s="83" t="str">
        <f>IF(AND($A25&lt;&gt;"",Q$6&lt;&gt;""),过程!G10,"")</f>
        <v/>
      </c>
      <c r="R25" s="83" t="str">
        <f>IF(AND($A25&lt;&gt;"",R$6&lt;&gt;""),期末!G10,"")</f>
        <v/>
      </c>
      <c r="S25" s="95" t="str">
        <f t="array" ref="S25">IF(AND(A25&lt;&gt;"",$P$4&lt;&gt;"",OR($P$6:$R$6&lt;&gt;"")),参数计算!AJR12,"")</f>
        <v/>
      </c>
      <c r="T25" s="83" t="str">
        <f>IF(AND($A25&lt;&gt;"",T$6&lt;&gt;""),平时!H10,"")</f>
        <v/>
      </c>
      <c r="U25" s="83" t="str">
        <f>IF(AND($A25&lt;&gt;"",U$6&lt;&gt;""),过程!H10,"")</f>
        <v/>
      </c>
      <c r="V25" s="83" t="str">
        <f>IF(AND($A25&lt;&gt;"",V$6&lt;&gt;""),期末!H10,"")</f>
        <v/>
      </c>
      <c r="W25" s="95" t="str">
        <f t="array" ref="W25">IF(AND(A25&lt;&gt;"",$T$4&lt;&gt;"",OR($T$6:$V$6&lt;&gt;"")),参数计算!AJY12,"")</f>
        <v/>
      </c>
    </row>
    <row r="26" ht="24.95" customHeight="1" spans="1:23">
      <c r="A26" s="83" t="str">
        <f>IF($G$1&lt;&gt;"",参数计算!A13,"")</f>
        <v/>
      </c>
      <c r="B26" s="83" t="str">
        <f>IF($G$1&lt;&gt;"",参数计算!B13,"")</f>
        <v/>
      </c>
      <c r="C26" s="83" t="str">
        <f>IF($G$1&lt;&gt;"",参数计算!C13,"")</f>
        <v/>
      </c>
      <c r="D26" s="83" t="str">
        <f>IF(AND($A26&lt;&gt;"",$D$6&lt;&gt;""),平时!D11,"")</f>
        <v/>
      </c>
      <c r="E26" s="83" t="str">
        <f>IF(AND($A26&lt;&gt;"",$E$6&lt;&gt;""),过程!D11,"")</f>
        <v/>
      </c>
      <c r="F26" s="83" t="str">
        <f>IF(AND($A26&lt;&gt;"",$F$6&lt;&gt;""),期末!D11,"")</f>
        <v/>
      </c>
      <c r="G26" s="95" t="str">
        <f t="array" ref="G26">IF(AND(A26&lt;&gt;"",$D$4&lt;&gt;"",OR($D$6:$F$6&lt;&gt;"")),参数计算!AIW13,"")</f>
        <v/>
      </c>
      <c r="H26" s="83" t="str">
        <f>IF(AND($A26&lt;&gt;"",H$6&lt;&gt;""),平时!E11,"")</f>
        <v/>
      </c>
      <c r="I26" s="83" t="str">
        <f>IF(AND($A26&lt;&gt;"",I$6&lt;&gt;""),过程!E11,"")</f>
        <v/>
      </c>
      <c r="J26" s="83" t="str">
        <f>IF(AND($A26&lt;&gt;"",J$6&lt;&gt;""),期末!E11,"")</f>
        <v/>
      </c>
      <c r="K26" s="96" t="str">
        <f t="array" ref="K26">IF(AND(A26&lt;&gt;"",$H$4&lt;&gt;"",OR($H$6:$J$6&lt;&gt;"")),参数计算!AJD13,"")</f>
        <v/>
      </c>
      <c r="L26" s="83" t="str">
        <f>IF(AND($A26&lt;&gt;"",L$6&lt;&gt;""),平时!F11,"")</f>
        <v/>
      </c>
      <c r="M26" s="83" t="str">
        <f>IF(AND($A26&lt;&gt;"",M$6&lt;&gt;""),过程!F11,"")</f>
        <v/>
      </c>
      <c r="N26" s="83" t="str">
        <f>IF(AND($A26&lt;&gt;"",N$6&lt;&gt;""),期末!F11,"")</f>
        <v/>
      </c>
      <c r="O26" s="95" t="str">
        <f t="array" ref="O26">IF(AND(A26&lt;&gt;"",$L$4&lt;&gt;"",OR($L$6:$N$6&lt;&gt;"")),参数计算!AJK13,"")</f>
        <v/>
      </c>
      <c r="P26" s="83" t="str">
        <f>IF(AND($A26&lt;&gt;"",P$6&lt;&gt;""),平时!G11,"")</f>
        <v/>
      </c>
      <c r="Q26" s="83" t="str">
        <f>IF(AND($A26&lt;&gt;"",Q$6&lt;&gt;""),过程!G11,"")</f>
        <v/>
      </c>
      <c r="R26" s="83" t="str">
        <f>IF(AND($A26&lt;&gt;"",R$6&lt;&gt;""),期末!G11,"")</f>
        <v/>
      </c>
      <c r="S26" s="95" t="str">
        <f t="array" ref="S26">IF(AND(A26&lt;&gt;"",$P$4&lt;&gt;"",OR($P$6:$R$6&lt;&gt;"")),参数计算!AJR13,"")</f>
        <v/>
      </c>
      <c r="T26" s="83" t="str">
        <f>IF(AND($A26&lt;&gt;"",T$6&lt;&gt;""),平时!H11,"")</f>
        <v/>
      </c>
      <c r="U26" s="83" t="str">
        <f>IF(AND($A26&lt;&gt;"",U$6&lt;&gt;""),过程!H11,"")</f>
        <v/>
      </c>
      <c r="V26" s="83" t="str">
        <f>IF(AND($A26&lt;&gt;"",V$6&lt;&gt;""),期末!H11,"")</f>
        <v/>
      </c>
      <c r="W26" s="95" t="str">
        <f t="array" ref="W26">IF(AND(A26&lt;&gt;"",$T$4&lt;&gt;"",OR($T$6:$V$6&lt;&gt;"")),参数计算!AJY13,"")</f>
        <v/>
      </c>
    </row>
    <row r="27" ht="24.95" customHeight="1" spans="1:23">
      <c r="A27" s="83" t="str">
        <f>IF($G$1&lt;&gt;"",参数计算!A14,"")</f>
        <v/>
      </c>
      <c r="B27" s="83" t="str">
        <f>IF($G$1&lt;&gt;"",参数计算!B14,"")</f>
        <v/>
      </c>
      <c r="C27" s="83" t="str">
        <f>IF($G$1&lt;&gt;"",参数计算!C14,"")</f>
        <v/>
      </c>
      <c r="D27" s="83" t="str">
        <f>IF(AND($A27&lt;&gt;"",$D$6&lt;&gt;""),平时!D12,"")</f>
        <v/>
      </c>
      <c r="E27" s="83" t="str">
        <f>IF(AND($A27&lt;&gt;"",$E$6&lt;&gt;""),过程!D12,"")</f>
        <v/>
      </c>
      <c r="F27" s="83" t="str">
        <f>IF(AND($A27&lt;&gt;"",$F$6&lt;&gt;""),期末!D12,"")</f>
        <v/>
      </c>
      <c r="G27" s="95" t="str">
        <f t="array" ref="G27">IF(AND(A27&lt;&gt;"",$D$4&lt;&gt;"",OR($D$6:$F$6&lt;&gt;"")),参数计算!AIW14,"")</f>
        <v/>
      </c>
      <c r="H27" s="83" t="str">
        <f>IF(AND($A27&lt;&gt;"",H$6&lt;&gt;""),平时!E12,"")</f>
        <v/>
      </c>
      <c r="I27" s="83" t="str">
        <f>IF(AND($A27&lt;&gt;"",I$6&lt;&gt;""),过程!E12,"")</f>
        <v/>
      </c>
      <c r="J27" s="83" t="str">
        <f>IF(AND($A27&lt;&gt;"",J$6&lt;&gt;""),期末!E12,"")</f>
        <v/>
      </c>
      <c r="K27" s="96" t="str">
        <f t="array" ref="K27">IF(AND(A27&lt;&gt;"",$H$4&lt;&gt;"",OR($H$6:$J$6&lt;&gt;"")),参数计算!AJD14,"")</f>
        <v/>
      </c>
      <c r="L27" s="83" t="str">
        <f>IF(AND($A27&lt;&gt;"",L$6&lt;&gt;""),平时!F12,"")</f>
        <v/>
      </c>
      <c r="M27" s="83" t="str">
        <f>IF(AND($A27&lt;&gt;"",M$6&lt;&gt;""),过程!F12,"")</f>
        <v/>
      </c>
      <c r="N27" s="83" t="str">
        <f>IF(AND($A27&lt;&gt;"",N$6&lt;&gt;""),期末!F12,"")</f>
        <v/>
      </c>
      <c r="O27" s="95" t="str">
        <f t="array" ref="O27">IF(AND(A27&lt;&gt;"",$L$4&lt;&gt;"",OR($L$6:$N$6&lt;&gt;"")),参数计算!AJK14,"")</f>
        <v/>
      </c>
      <c r="P27" s="83" t="str">
        <f>IF(AND($A27&lt;&gt;"",P$6&lt;&gt;""),平时!G12,"")</f>
        <v/>
      </c>
      <c r="Q27" s="83" t="str">
        <f>IF(AND($A27&lt;&gt;"",Q$6&lt;&gt;""),过程!G12,"")</f>
        <v/>
      </c>
      <c r="R27" s="83" t="str">
        <f>IF(AND($A27&lt;&gt;"",R$6&lt;&gt;""),期末!G12,"")</f>
        <v/>
      </c>
      <c r="S27" s="95" t="str">
        <f t="array" ref="S27">IF(AND(A27&lt;&gt;"",$P$4&lt;&gt;"",OR($P$6:$R$6&lt;&gt;"")),参数计算!AJR14,"")</f>
        <v/>
      </c>
      <c r="T27" s="83" t="str">
        <f>IF(AND($A27&lt;&gt;"",T$6&lt;&gt;""),平时!H12,"")</f>
        <v/>
      </c>
      <c r="U27" s="83" t="str">
        <f>IF(AND($A27&lt;&gt;"",U$6&lt;&gt;""),过程!H12,"")</f>
        <v/>
      </c>
      <c r="V27" s="83" t="str">
        <f>IF(AND($A27&lt;&gt;"",V$6&lt;&gt;""),期末!H12,"")</f>
        <v/>
      </c>
      <c r="W27" s="95" t="str">
        <f t="array" ref="W27">IF(AND(A27&lt;&gt;"",$T$4&lt;&gt;"",OR($T$6:$V$6&lt;&gt;"")),参数计算!AJY14,"")</f>
        <v/>
      </c>
    </row>
    <row r="28" ht="24.95" customHeight="1" spans="1:23">
      <c r="A28" s="83" t="str">
        <f>IF($G$1&lt;&gt;"",参数计算!A15,"")</f>
        <v/>
      </c>
      <c r="B28" s="83" t="str">
        <f>IF($G$1&lt;&gt;"",参数计算!B15,"")</f>
        <v/>
      </c>
      <c r="C28" s="83" t="str">
        <f>IF($G$1&lt;&gt;"",参数计算!C15,"")</f>
        <v/>
      </c>
      <c r="D28" s="83" t="str">
        <f>IF(AND($A28&lt;&gt;"",$D$6&lt;&gt;""),平时!D13,"")</f>
        <v/>
      </c>
      <c r="E28" s="83" t="str">
        <f>IF(AND($A28&lt;&gt;"",$E$6&lt;&gt;""),过程!D13,"")</f>
        <v/>
      </c>
      <c r="F28" s="83" t="str">
        <f>IF(AND($A28&lt;&gt;"",$F$6&lt;&gt;""),期末!D13,"")</f>
        <v/>
      </c>
      <c r="G28" s="95" t="str">
        <f t="array" ref="G28">IF(AND(A28&lt;&gt;"",$D$4&lt;&gt;"",OR($D$6:$F$6&lt;&gt;"")),参数计算!AIW15,"")</f>
        <v/>
      </c>
      <c r="H28" s="83" t="str">
        <f>IF(AND($A28&lt;&gt;"",H$6&lt;&gt;""),平时!E13,"")</f>
        <v/>
      </c>
      <c r="I28" s="83" t="str">
        <f>IF(AND($A28&lt;&gt;"",I$6&lt;&gt;""),过程!E13,"")</f>
        <v/>
      </c>
      <c r="J28" s="83" t="str">
        <f>IF(AND($A28&lt;&gt;"",J$6&lt;&gt;""),期末!E13,"")</f>
        <v/>
      </c>
      <c r="K28" s="96" t="str">
        <f t="array" ref="K28">IF(AND(A28&lt;&gt;"",$H$4&lt;&gt;"",OR($H$6:$J$6&lt;&gt;"")),参数计算!AJD15,"")</f>
        <v/>
      </c>
      <c r="L28" s="83" t="str">
        <f>IF(AND($A28&lt;&gt;"",L$6&lt;&gt;""),平时!F13,"")</f>
        <v/>
      </c>
      <c r="M28" s="83" t="str">
        <f>IF(AND($A28&lt;&gt;"",M$6&lt;&gt;""),过程!F13,"")</f>
        <v/>
      </c>
      <c r="N28" s="83" t="str">
        <f>IF(AND($A28&lt;&gt;"",N$6&lt;&gt;""),期末!F13,"")</f>
        <v/>
      </c>
      <c r="O28" s="95" t="str">
        <f t="array" ref="O28">IF(AND(A28&lt;&gt;"",$L$4&lt;&gt;"",OR($L$6:$N$6&lt;&gt;"")),参数计算!AJK15,"")</f>
        <v/>
      </c>
      <c r="P28" s="83" t="str">
        <f>IF(AND($A28&lt;&gt;"",P$6&lt;&gt;""),平时!G13,"")</f>
        <v/>
      </c>
      <c r="Q28" s="83" t="str">
        <f>IF(AND($A28&lt;&gt;"",Q$6&lt;&gt;""),过程!G13,"")</f>
        <v/>
      </c>
      <c r="R28" s="83" t="str">
        <f>IF(AND($A28&lt;&gt;"",R$6&lt;&gt;""),期末!G13,"")</f>
        <v/>
      </c>
      <c r="S28" s="95" t="str">
        <f t="array" ref="S28">IF(AND(A28&lt;&gt;"",$P$4&lt;&gt;"",OR($P$6:$R$6&lt;&gt;"")),参数计算!AJR15,"")</f>
        <v/>
      </c>
      <c r="T28" s="83" t="str">
        <f>IF(AND($A28&lt;&gt;"",T$6&lt;&gt;""),平时!H13,"")</f>
        <v/>
      </c>
      <c r="U28" s="83" t="str">
        <f>IF(AND($A28&lt;&gt;"",U$6&lt;&gt;""),过程!H13,"")</f>
        <v/>
      </c>
      <c r="V28" s="83" t="str">
        <f>IF(AND($A28&lt;&gt;"",V$6&lt;&gt;""),期末!H13,"")</f>
        <v/>
      </c>
      <c r="W28" s="95" t="str">
        <f t="array" ref="W28">IF(AND(A28&lt;&gt;"",$T$4&lt;&gt;"",OR($T$6:$V$6&lt;&gt;"")),参数计算!AJY15,"")</f>
        <v/>
      </c>
    </row>
    <row r="29" ht="24.95" customHeight="1" spans="1:23">
      <c r="A29" s="83" t="str">
        <f>IF($G$1&lt;&gt;"",参数计算!A16,"")</f>
        <v/>
      </c>
      <c r="B29" s="83" t="str">
        <f>IF($G$1&lt;&gt;"",参数计算!B16,"")</f>
        <v/>
      </c>
      <c r="C29" s="83" t="str">
        <f>IF($G$1&lt;&gt;"",参数计算!C16,"")</f>
        <v/>
      </c>
      <c r="D29" s="83" t="str">
        <f>IF(AND($A29&lt;&gt;"",$D$6&lt;&gt;""),平时!D14,"")</f>
        <v/>
      </c>
      <c r="E29" s="83" t="str">
        <f>IF(AND($A29&lt;&gt;"",$E$6&lt;&gt;""),过程!D14,"")</f>
        <v/>
      </c>
      <c r="F29" s="83" t="str">
        <f>IF(AND($A29&lt;&gt;"",$F$6&lt;&gt;""),期末!D14,"")</f>
        <v/>
      </c>
      <c r="G29" s="95" t="str">
        <f t="array" ref="G29">IF(AND(A29&lt;&gt;"",$D$4&lt;&gt;"",OR($D$6:$F$6&lt;&gt;"")),参数计算!AIW16,"")</f>
        <v/>
      </c>
      <c r="H29" s="83" t="str">
        <f>IF(AND($A29&lt;&gt;"",H$6&lt;&gt;""),平时!E14,"")</f>
        <v/>
      </c>
      <c r="I29" s="83" t="str">
        <f>IF(AND($A29&lt;&gt;"",I$6&lt;&gt;""),过程!E14,"")</f>
        <v/>
      </c>
      <c r="J29" s="83" t="str">
        <f>IF(AND($A29&lt;&gt;"",J$6&lt;&gt;""),期末!E14,"")</f>
        <v/>
      </c>
      <c r="K29" s="96" t="str">
        <f t="array" ref="K29">IF(AND(A29&lt;&gt;"",$H$4&lt;&gt;"",OR($H$6:$J$6&lt;&gt;"")),参数计算!AJD16,"")</f>
        <v/>
      </c>
      <c r="L29" s="83" t="str">
        <f>IF(AND($A29&lt;&gt;"",L$6&lt;&gt;""),平时!F14,"")</f>
        <v/>
      </c>
      <c r="M29" s="83" t="str">
        <f>IF(AND($A29&lt;&gt;"",M$6&lt;&gt;""),过程!F14,"")</f>
        <v/>
      </c>
      <c r="N29" s="83" t="str">
        <f>IF(AND($A29&lt;&gt;"",N$6&lt;&gt;""),期末!F14,"")</f>
        <v/>
      </c>
      <c r="O29" s="95" t="str">
        <f t="array" ref="O29">IF(AND(A29&lt;&gt;"",$L$4&lt;&gt;"",OR($L$6:$N$6&lt;&gt;"")),参数计算!AJK16,"")</f>
        <v/>
      </c>
      <c r="P29" s="83" t="str">
        <f>IF(AND($A29&lt;&gt;"",P$6&lt;&gt;""),平时!G14,"")</f>
        <v/>
      </c>
      <c r="Q29" s="83" t="str">
        <f>IF(AND($A29&lt;&gt;"",Q$6&lt;&gt;""),过程!G14,"")</f>
        <v/>
      </c>
      <c r="R29" s="83" t="str">
        <f>IF(AND($A29&lt;&gt;"",R$6&lt;&gt;""),期末!G14,"")</f>
        <v/>
      </c>
      <c r="S29" s="95" t="str">
        <f t="array" ref="S29">IF(AND(A29&lt;&gt;"",$P$4&lt;&gt;"",OR($P$6:$R$6&lt;&gt;"")),参数计算!AJR16,"")</f>
        <v/>
      </c>
      <c r="T29" s="83" t="str">
        <f>IF(AND($A29&lt;&gt;"",T$6&lt;&gt;""),平时!H14,"")</f>
        <v/>
      </c>
      <c r="U29" s="83" t="str">
        <f>IF(AND($A29&lt;&gt;"",U$6&lt;&gt;""),过程!H14,"")</f>
        <v/>
      </c>
      <c r="V29" s="83" t="str">
        <f>IF(AND($A29&lt;&gt;"",V$6&lt;&gt;""),期末!H14,"")</f>
        <v/>
      </c>
      <c r="W29" s="95" t="str">
        <f t="array" ref="W29">IF(AND(A29&lt;&gt;"",$T$4&lt;&gt;"",OR($T$6:$V$6&lt;&gt;"")),参数计算!AJY16,"")</f>
        <v/>
      </c>
    </row>
    <row r="30" ht="24.95" customHeight="1" spans="1:23">
      <c r="A30" s="83" t="str">
        <f>IF($G$1&lt;&gt;"",参数计算!A17,"")</f>
        <v/>
      </c>
      <c r="B30" s="83" t="str">
        <f>IF($G$1&lt;&gt;"",参数计算!B17,"")</f>
        <v/>
      </c>
      <c r="C30" s="83" t="str">
        <f>IF($G$1&lt;&gt;"",参数计算!C17,"")</f>
        <v/>
      </c>
      <c r="D30" s="83" t="str">
        <f>IF(AND($A30&lt;&gt;"",$D$6&lt;&gt;""),平时!D15,"")</f>
        <v/>
      </c>
      <c r="E30" s="83" t="str">
        <f>IF(AND($A30&lt;&gt;"",$E$6&lt;&gt;""),过程!D15,"")</f>
        <v/>
      </c>
      <c r="F30" s="83" t="str">
        <f>IF(AND($A30&lt;&gt;"",$F$6&lt;&gt;""),期末!D15,"")</f>
        <v/>
      </c>
      <c r="G30" s="95" t="str">
        <f t="array" ref="G30">IF(AND(A30&lt;&gt;"",$D$4&lt;&gt;"",OR($D$6:$F$6&lt;&gt;"")),参数计算!AIW17,"")</f>
        <v/>
      </c>
      <c r="H30" s="83" t="str">
        <f>IF(AND($A30&lt;&gt;"",H$6&lt;&gt;""),平时!E15,"")</f>
        <v/>
      </c>
      <c r="I30" s="83" t="str">
        <f>IF(AND($A30&lt;&gt;"",I$6&lt;&gt;""),过程!E15,"")</f>
        <v/>
      </c>
      <c r="J30" s="83" t="str">
        <f>IF(AND($A30&lt;&gt;"",J$6&lt;&gt;""),期末!E15,"")</f>
        <v/>
      </c>
      <c r="K30" s="96" t="str">
        <f t="array" ref="K30">IF(AND(A30&lt;&gt;"",$H$4&lt;&gt;"",OR($H$6:$J$6&lt;&gt;"")),参数计算!AJD17,"")</f>
        <v/>
      </c>
      <c r="L30" s="83" t="str">
        <f>IF(AND($A30&lt;&gt;"",L$6&lt;&gt;""),平时!F15,"")</f>
        <v/>
      </c>
      <c r="M30" s="83" t="str">
        <f>IF(AND($A30&lt;&gt;"",M$6&lt;&gt;""),过程!F15,"")</f>
        <v/>
      </c>
      <c r="N30" s="83" t="str">
        <f>IF(AND($A30&lt;&gt;"",N$6&lt;&gt;""),期末!F15,"")</f>
        <v/>
      </c>
      <c r="O30" s="95" t="str">
        <f t="array" ref="O30">IF(AND(A30&lt;&gt;"",$L$4&lt;&gt;"",OR($L$6:$N$6&lt;&gt;"")),参数计算!AJK17,"")</f>
        <v/>
      </c>
      <c r="P30" s="83" t="str">
        <f>IF(AND($A30&lt;&gt;"",P$6&lt;&gt;""),平时!G15,"")</f>
        <v/>
      </c>
      <c r="Q30" s="83" t="str">
        <f>IF(AND($A30&lt;&gt;"",Q$6&lt;&gt;""),过程!G15,"")</f>
        <v/>
      </c>
      <c r="R30" s="83" t="str">
        <f>IF(AND($A30&lt;&gt;"",R$6&lt;&gt;""),期末!G15,"")</f>
        <v/>
      </c>
      <c r="S30" s="95" t="str">
        <f t="array" ref="S30">IF(AND(A30&lt;&gt;"",$P$4&lt;&gt;"",OR($P$6:$R$6&lt;&gt;"")),参数计算!AJR17,"")</f>
        <v/>
      </c>
      <c r="T30" s="83" t="str">
        <f>IF(AND($A30&lt;&gt;"",T$6&lt;&gt;""),平时!H15,"")</f>
        <v/>
      </c>
      <c r="U30" s="83" t="str">
        <f>IF(AND($A30&lt;&gt;"",U$6&lt;&gt;""),过程!H15,"")</f>
        <v/>
      </c>
      <c r="V30" s="83" t="str">
        <f>IF(AND($A30&lt;&gt;"",V$6&lt;&gt;""),期末!H15,"")</f>
        <v/>
      </c>
      <c r="W30" s="95" t="str">
        <f t="array" ref="W30">IF(AND(A30&lt;&gt;"",$T$4&lt;&gt;"",OR($T$6:$V$6&lt;&gt;"")),参数计算!AJY17,"")</f>
        <v/>
      </c>
    </row>
    <row r="31" ht="24.95" customHeight="1" spans="1:23">
      <c r="A31" s="83" t="str">
        <f>IF($G$1&lt;&gt;"",参数计算!A18,"")</f>
        <v/>
      </c>
      <c r="B31" s="83" t="str">
        <f>IF($G$1&lt;&gt;"",参数计算!B18,"")</f>
        <v/>
      </c>
      <c r="C31" s="83" t="str">
        <f>IF($G$1&lt;&gt;"",参数计算!C18,"")</f>
        <v/>
      </c>
      <c r="D31" s="83" t="str">
        <f>IF(AND($A31&lt;&gt;"",$D$6&lt;&gt;""),平时!D16,"")</f>
        <v/>
      </c>
      <c r="E31" s="83" t="str">
        <f>IF(AND($A31&lt;&gt;"",$E$6&lt;&gt;""),过程!D16,"")</f>
        <v/>
      </c>
      <c r="F31" s="83" t="str">
        <f>IF(AND($A31&lt;&gt;"",$F$6&lt;&gt;""),期末!D16,"")</f>
        <v/>
      </c>
      <c r="G31" s="95" t="str">
        <f t="array" ref="G31">IF(AND(A31&lt;&gt;"",$D$4&lt;&gt;"",OR($D$6:$F$6&lt;&gt;"")),参数计算!AIW18,"")</f>
        <v/>
      </c>
      <c r="H31" s="83" t="str">
        <f>IF(AND($A31&lt;&gt;"",H$6&lt;&gt;""),平时!E16,"")</f>
        <v/>
      </c>
      <c r="I31" s="83" t="str">
        <f>IF(AND($A31&lt;&gt;"",I$6&lt;&gt;""),过程!E16,"")</f>
        <v/>
      </c>
      <c r="J31" s="83" t="str">
        <f>IF(AND($A31&lt;&gt;"",J$6&lt;&gt;""),期末!E16,"")</f>
        <v/>
      </c>
      <c r="K31" s="96" t="str">
        <f t="array" ref="K31">IF(AND(A31&lt;&gt;"",$H$4&lt;&gt;"",OR($H$6:$J$6&lt;&gt;"")),参数计算!AJD18,"")</f>
        <v/>
      </c>
      <c r="L31" s="83" t="str">
        <f>IF(AND($A31&lt;&gt;"",L$6&lt;&gt;""),平时!F16,"")</f>
        <v/>
      </c>
      <c r="M31" s="83" t="str">
        <f>IF(AND($A31&lt;&gt;"",M$6&lt;&gt;""),过程!F16,"")</f>
        <v/>
      </c>
      <c r="N31" s="83" t="str">
        <f>IF(AND($A31&lt;&gt;"",N$6&lt;&gt;""),期末!F16,"")</f>
        <v/>
      </c>
      <c r="O31" s="95" t="str">
        <f t="array" ref="O31">IF(AND(A31&lt;&gt;"",$L$4&lt;&gt;"",OR($L$6:$N$6&lt;&gt;"")),参数计算!AJK18,"")</f>
        <v/>
      </c>
      <c r="P31" s="83" t="str">
        <f>IF(AND($A31&lt;&gt;"",P$6&lt;&gt;""),平时!G16,"")</f>
        <v/>
      </c>
      <c r="Q31" s="83" t="str">
        <f>IF(AND($A31&lt;&gt;"",Q$6&lt;&gt;""),过程!G16,"")</f>
        <v/>
      </c>
      <c r="R31" s="83" t="str">
        <f>IF(AND($A31&lt;&gt;"",R$6&lt;&gt;""),期末!G16,"")</f>
        <v/>
      </c>
      <c r="S31" s="95" t="str">
        <f t="array" ref="S31">IF(AND(A31&lt;&gt;"",$P$4&lt;&gt;"",OR($P$6:$R$6&lt;&gt;"")),参数计算!AJR18,"")</f>
        <v/>
      </c>
      <c r="T31" s="83" t="str">
        <f>IF(AND($A31&lt;&gt;"",T$6&lt;&gt;""),平时!H16,"")</f>
        <v/>
      </c>
      <c r="U31" s="83" t="str">
        <f>IF(AND($A31&lt;&gt;"",U$6&lt;&gt;""),过程!H16,"")</f>
        <v/>
      </c>
      <c r="V31" s="83" t="str">
        <f>IF(AND($A31&lt;&gt;"",V$6&lt;&gt;""),期末!H16,"")</f>
        <v/>
      </c>
      <c r="W31" s="95" t="str">
        <f t="array" ref="W31">IF(AND(A31&lt;&gt;"",$T$4&lt;&gt;"",OR($T$6:$V$6&lt;&gt;"")),参数计算!AJY18,"")</f>
        <v/>
      </c>
    </row>
    <row r="32" ht="24.95" customHeight="1" spans="1:23">
      <c r="A32" s="83" t="str">
        <f>IF($G$1&lt;&gt;"",参数计算!A19,"")</f>
        <v/>
      </c>
      <c r="B32" s="83" t="str">
        <f>IF($G$1&lt;&gt;"",参数计算!B19,"")</f>
        <v/>
      </c>
      <c r="C32" s="83" t="str">
        <f>IF($G$1&lt;&gt;"",参数计算!C19,"")</f>
        <v/>
      </c>
      <c r="D32" s="83" t="str">
        <f>IF(AND($A32&lt;&gt;"",$D$6&lt;&gt;""),平时!D17,"")</f>
        <v/>
      </c>
      <c r="E32" s="83" t="str">
        <f>IF(AND($A32&lt;&gt;"",$E$6&lt;&gt;""),过程!D17,"")</f>
        <v/>
      </c>
      <c r="F32" s="83" t="str">
        <f>IF(AND($A32&lt;&gt;"",$F$6&lt;&gt;""),期末!D17,"")</f>
        <v/>
      </c>
      <c r="G32" s="95" t="str">
        <f t="array" ref="G32">IF(AND(A32&lt;&gt;"",$D$4&lt;&gt;"",OR($D$6:$F$6&lt;&gt;"")),参数计算!AIW19,"")</f>
        <v/>
      </c>
      <c r="H32" s="83" t="str">
        <f>IF(AND($A32&lt;&gt;"",H$6&lt;&gt;""),平时!E17,"")</f>
        <v/>
      </c>
      <c r="I32" s="83" t="str">
        <f>IF(AND($A32&lt;&gt;"",I$6&lt;&gt;""),过程!E17,"")</f>
        <v/>
      </c>
      <c r="J32" s="83" t="str">
        <f>IF(AND($A32&lt;&gt;"",J$6&lt;&gt;""),期末!E17,"")</f>
        <v/>
      </c>
      <c r="K32" s="96" t="str">
        <f t="array" ref="K32">IF(AND(A32&lt;&gt;"",$H$4&lt;&gt;"",OR($H$6:$J$6&lt;&gt;"")),参数计算!AJD19,"")</f>
        <v/>
      </c>
      <c r="L32" s="83" t="str">
        <f>IF(AND($A32&lt;&gt;"",L$6&lt;&gt;""),平时!F17,"")</f>
        <v/>
      </c>
      <c r="M32" s="83" t="str">
        <f>IF(AND($A32&lt;&gt;"",M$6&lt;&gt;""),过程!F17,"")</f>
        <v/>
      </c>
      <c r="N32" s="83" t="str">
        <f>IF(AND($A32&lt;&gt;"",N$6&lt;&gt;""),期末!F17,"")</f>
        <v/>
      </c>
      <c r="O32" s="95" t="str">
        <f t="array" ref="O32">IF(AND(A32&lt;&gt;"",$L$4&lt;&gt;"",OR($L$6:$N$6&lt;&gt;"")),参数计算!AJK19,"")</f>
        <v/>
      </c>
      <c r="P32" s="83" t="str">
        <f>IF(AND($A32&lt;&gt;"",P$6&lt;&gt;""),平时!G17,"")</f>
        <v/>
      </c>
      <c r="Q32" s="83" t="str">
        <f>IF(AND($A32&lt;&gt;"",Q$6&lt;&gt;""),过程!G17,"")</f>
        <v/>
      </c>
      <c r="R32" s="83" t="str">
        <f>IF(AND($A32&lt;&gt;"",R$6&lt;&gt;""),期末!G17,"")</f>
        <v/>
      </c>
      <c r="S32" s="95" t="str">
        <f t="array" ref="S32">IF(AND(A32&lt;&gt;"",$P$4&lt;&gt;"",OR($P$6:$R$6&lt;&gt;"")),参数计算!AJR19,"")</f>
        <v/>
      </c>
      <c r="T32" s="83" t="str">
        <f>IF(AND($A32&lt;&gt;"",T$6&lt;&gt;""),平时!H17,"")</f>
        <v/>
      </c>
      <c r="U32" s="83" t="str">
        <f>IF(AND($A32&lt;&gt;"",U$6&lt;&gt;""),过程!H17,"")</f>
        <v/>
      </c>
      <c r="V32" s="83" t="str">
        <f>IF(AND($A32&lt;&gt;"",V$6&lt;&gt;""),期末!H17,"")</f>
        <v/>
      </c>
      <c r="W32" s="95" t="str">
        <f t="array" ref="W32">IF(AND(A32&lt;&gt;"",$T$4&lt;&gt;"",OR($T$6:$V$6&lt;&gt;"")),参数计算!AJY19,"")</f>
        <v/>
      </c>
    </row>
    <row r="33" ht="24.95" customHeight="1" spans="1:23">
      <c r="A33" s="83" t="str">
        <f>IF($G$1&lt;&gt;"",参数计算!A20,"")</f>
        <v/>
      </c>
      <c r="B33" s="83" t="str">
        <f>IF($G$1&lt;&gt;"",参数计算!B20,"")</f>
        <v/>
      </c>
      <c r="C33" s="83" t="str">
        <f>IF($G$1&lt;&gt;"",参数计算!C20,"")</f>
        <v/>
      </c>
      <c r="D33" s="83" t="str">
        <f>IF(AND($A33&lt;&gt;"",$D$6&lt;&gt;""),平时!D18,"")</f>
        <v/>
      </c>
      <c r="E33" s="83" t="str">
        <f>IF(AND($A33&lt;&gt;"",$E$6&lt;&gt;""),过程!D18,"")</f>
        <v/>
      </c>
      <c r="F33" s="83" t="str">
        <f>IF(AND($A33&lt;&gt;"",$F$6&lt;&gt;""),期末!D18,"")</f>
        <v/>
      </c>
      <c r="G33" s="95" t="str">
        <f t="array" ref="G33">IF(AND(A33&lt;&gt;"",$D$4&lt;&gt;"",OR($D$6:$F$6&lt;&gt;"")),参数计算!AIW20,"")</f>
        <v/>
      </c>
      <c r="H33" s="83" t="str">
        <f>IF(AND($A33&lt;&gt;"",H$6&lt;&gt;""),平时!E18,"")</f>
        <v/>
      </c>
      <c r="I33" s="83" t="str">
        <f>IF(AND($A33&lt;&gt;"",I$6&lt;&gt;""),过程!E18,"")</f>
        <v/>
      </c>
      <c r="J33" s="83" t="str">
        <f>IF(AND($A33&lt;&gt;"",J$6&lt;&gt;""),期末!E18,"")</f>
        <v/>
      </c>
      <c r="K33" s="96" t="str">
        <f t="array" ref="K33">IF(AND(A33&lt;&gt;"",$H$4&lt;&gt;"",OR($H$6:$J$6&lt;&gt;"")),参数计算!AJD20,"")</f>
        <v/>
      </c>
      <c r="L33" s="83" t="str">
        <f>IF(AND($A33&lt;&gt;"",L$6&lt;&gt;""),平时!F18,"")</f>
        <v/>
      </c>
      <c r="M33" s="83" t="str">
        <f>IF(AND($A33&lt;&gt;"",M$6&lt;&gt;""),过程!F18,"")</f>
        <v/>
      </c>
      <c r="N33" s="83" t="str">
        <f>IF(AND($A33&lt;&gt;"",N$6&lt;&gt;""),期末!F18,"")</f>
        <v/>
      </c>
      <c r="O33" s="95" t="str">
        <f t="array" ref="O33">IF(AND(A33&lt;&gt;"",$L$4&lt;&gt;"",OR($L$6:$N$6&lt;&gt;"")),参数计算!AJK20,"")</f>
        <v/>
      </c>
      <c r="P33" s="83" t="str">
        <f>IF(AND($A33&lt;&gt;"",P$6&lt;&gt;""),平时!G18,"")</f>
        <v/>
      </c>
      <c r="Q33" s="83" t="str">
        <f>IF(AND($A33&lt;&gt;"",Q$6&lt;&gt;""),过程!G18,"")</f>
        <v/>
      </c>
      <c r="R33" s="83" t="str">
        <f>IF(AND($A33&lt;&gt;"",R$6&lt;&gt;""),期末!G18,"")</f>
        <v/>
      </c>
      <c r="S33" s="95" t="str">
        <f t="array" ref="S33">IF(AND(A33&lt;&gt;"",$P$4&lt;&gt;"",OR($P$6:$R$6&lt;&gt;"")),参数计算!AJR20,"")</f>
        <v/>
      </c>
      <c r="T33" s="83" t="str">
        <f>IF(AND($A33&lt;&gt;"",T$6&lt;&gt;""),平时!H18,"")</f>
        <v/>
      </c>
      <c r="U33" s="83" t="str">
        <f>IF(AND($A33&lt;&gt;"",U$6&lt;&gt;""),过程!H18,"")</f>
        <v/>
      </c>
      <c r="V33" s="83" t="str">
        <f>IF(AND($A33&lt;&gt;"",V$6&lt;&gt;""),期末!H18,"")</f>
        <v/>
      </c>
      <c r="W33" s="95" t="str">
        <f t="array" ref="W33">IF(AND(A33&lt;&gt;"",$T$4&lt;&gt;"",OR($T$6:$V$6&lt;&gt;"")),参数计算!AJY20,"")</f>
        <v/>
      </c>
    </row>
    <row r="34" ht="24.95" customHeight="1" spans="1:23">
      <c r="A34" s="83" t="str">
        <f>IF($G$1&lt;&gt;"",参数计算!A21,"")</f>
        <v/>
      </c>
      <c r="B34" s="83" t="str">
        <f>IF($G$1&lt;&gt;"",参数计算!B21,"")</f>
        <v/>
      </c>
      <c r="C34" s="83" t="str">
        <f>IF($G$1&lt;&gt;"",参数计算!C21,"")</f>
        <v/>
      </c>
      <c r="D34" s="83" t="str">
        <f>IF(AND($A34&lt;&gt;"",$D$6&lt;&gt;""),平时!D19,"")</f>
        <v/>
      </c>
      <c r="E34" s="83" t="str">
        <f>IF(AND($A34&lt;&gt;"",$E$6&lt;&gt;""),过程!D19,"")</f>
        <v/>
      </c>
      <c r="F34" s="83" t="str">
        <f>IF(AND($A34&lt;&gt;"",$F$6&lt;&gt;""),期末!D19,"")</f>
        <v/>
      </c>
      <c r="G34" s="95" t="str">
        <f t="array" ref="G34">IF(AND(A34&lt;&gt;"",$D$4&lt;&gt;"",OR($D$6:$F$6&lt;&gt;"")),参数计算!AIW21,"")</f>
        <v/>
      </c>
      <c r="H34" s="83" t="str">
        <f>IF(AND($A34&lt;&gt;"",H$6&lt;&gt;""),平时!E19,"")</f>
        <v/>
      </c>
      <c r="I34" s="83" t="str">
        <f>IF(AND($A34&lt;&gt;"",I$6&lt;&gt;""),过程!E19,"")</f>
        <v/>
      </c>
      <c r="J34" s="83" t="str">
        <f>IF(AND($A34&lt;&gt;"",J$6&lt;&gt;""),期末!E19,"")</f>
        <v/>
      </c>
      <c r="K34" s="96" t="str">
        <f t="array" ref="K34">IF(AND(A34&lt;&gt;"",$H$4&lt;&gt;"",OR($H$6:$J$6&lt;&gt;"")),参数计算!AJD21,"")</f>
        <v/>
      </c>
      <c r="L34" s="83" t="str">
        <f>IF(AND($A34&lt;&gt;"",L$6&lt;&gt;""),平时!F19,"")</f>
        <v/>
      </c>
      <c r="M34" s="83" t="str">
        <f>IF(AND($A34&lt;&gt;"",M$6&lt;&gt;""),过程!F19,"")</f>
        <v/>
      </c>
      <c r="N34" s="83" t="str">
        <f>IF(AND($A34&lt;&gt;"",N$6&lt;&gt;""),期末!F19,"")</f>
        <v/>
      </c>
      <c r="O34" s="95" t="str">
        <f t="array" ref="O34">IF(AND(A34&lt;&gt;"",$L$4&lt;&gt;"",OR($L$6:$N$6&lt;&gt;"")),参数计算!AJK21,"")</f>
        <v/>
      </c>
      <c r="P34" s="83" t="str">
        <f>IF(AND($A34&lt;&gt;"",P$6&lt;&gt;""),平时!G19,"")</f>
        <v/>
      </c>
      <c r="Q34" s="83" t="str">
        <f>IF(AND($A34&lt;&gt;"",Q$6&lt;&gt;""),过程!G19,"")</f>
        <v/>
      </c>
      <c r="R34" s="83" t="str">
        <f>IF(AND($A34&lt;&gt;"",R$6&lt;&gt;""),期末!G19,"")</f>
        <v/>
      </c>
      <c r="S34" s="95" t="str">
        <f t="array" ref="S34">IF(AND(A34&lt;&gt;"",$P$4&lt;&gt;"",OR($P$6:$R$6&lt;&gt;"")),参数计算!AJR21,"")</f>
        <v/>
      </c>
      <c r="T34" s="83" t="str">
        <f>IF(AND($A34&lt;&gt;"",T$6&lt;&gt;""),平时!H19,"")</f>
        <v/>
      </c>
      <c r="U34" s="83" t="str">
        <f>IF(AND($A34&lt;&gt;"",U$6&lt;&gt;""),过程!H19,"")</f>
        <v/>
      </c>
      <c r="V34" s="83" t="str">
        <f>IF(AND($A34&lt;&gt;"",V$6&lt;&gt;""),期末!H19,"")</f>
        <v/>
      </c>
      <c r="W34" s="95" t="str">
        <f t="array" ref="W34">IF(AND(A34&lt;&gt;"",$T$4&lt;&gt;"",OR($T$6:$V$6&lt;&gt;"")),参数计算!AJY21,"")</f>
        <v/>
      </c>
    </row>
    <row r="35" ht="24.95" customHeight="1" spans="1:23">
      <c r="A35" s="83" t="str">
        <f>IF($G$1&lt;&gt;"",参数计算!A22,"")</f>
        <v/>
      </c>
      <c r="B35" s="83" t="str">
        <f>IF($G$1&lt;&gt;"",参数计算!B22,"")</f>
        <v/>
      </c>
      <c r="C35" s="83" t="str">
        <f>IF($G$1&lt;&gt;"",参数计算!C22,"")</f>
        <v/>
      </c>
      <c r="D35" s="83" t="str">
        <f>IF(AND($A35&lt;&gt;"",$D$6&lt;&gt;""),平时!D20,"")</f>
        <v/>
      </c>
      <c r="E35" s="83" t="str">
        <f>IF(AND($A35&lt;&gt;"",$E$6&lt;&gt;""),过程!D20,"")</f>
        <v/>
      </c>
      <c r="F35" s="83" t="str">
        <f>IF(AND($A35&lt;&gt;"",$F$6&lt;&gt;""),期末!D20,"")</f>
        <v/>
      </c>
      <c r="G35" s="95" t="str">
        <f t="array" ref="G35">IF(AND(A35&lt;&gt;"",$D$4&lt;&gt;"",OR($D$6:$F$6&lt;&gt;"")),参数计算!AIW22,"")</f>
        <v/>
      </c>
      <c r="H35" s="83" t="str">
        <f>IF(AND($A35&lt;&gt;"",H$6&lt;&gt;""),平时!E20,"")</f>
        <v/>
      </c>
      <c r="I35" s="83" t="str">
        <f>IF(AND($A35&lt;&gt;"",I$6&lt;&gt;""),过程!E20,"")</f>
        <v/>
      </c>
      <c r="J35" s="83" t="str">
        <f>IF(AND($A35&lt;&gt;"",J$6&lt;&gt;""),期末!E20,"")</f>
        <v/>
      </c>
      <c r="K35" s="96" t="str">
        <f t="array" ref="K35">IF(AND(A35&lt;&gt;"",$H$4&lt;&gt;"",OR($H$6:$J$6&lt;&gt;"")),参数计算!AJD22,"")</f>
        <v/>
      </c>
      <c r="L35" s="83" t="str">
        <f>IF(AND($A35&lt;&gt;"",L$6&lt;&gt;""),平时!F20,"")</f>
        <v/>
      </c>
      <c r="M35" s="83" t="str">
        <f>IF(AND($A35&lt;&gt;"",M$6&lt;&gt;""),过程!F20,"")</f>
        <v/>
      </c>
      <c r="N35" s="83" t="str">
        <f>IF(AND($A35&lt;&gt;"",N$6&lt;&gt;""),期末!F20,"")</f>
        <v/>
      </c>
      <c r="O35" s="95" t="str">
        <f t="array" ref="O35">IF(AND(A35&lt;&gt;"",$L$4&lt;&gt;"",OR($L$6:$N$6&lt;&gt;"")),参数计算!AJK22,"")</f>
        <v/>
      </c>
      <c r="P35" s="83" t="str">
        <f>IF(AND($A35&lt;&gt;"",P$6&lt;&gt;""),平时!G20,"")</f>
        <v/>
      </c>
      <c r="Q35" s="83" t="str">
        <f>IF(AND($A35&lt;&gt;"",Q$6&lt;&gt;""),过程!G20,"")</f>
        <v/>
      </c>
      <c r="R35" s="83" t="str">
        <f>IF(AND($A35&lt;&gt;"",R$6&lt;&gt;""),期末!G20,"")</f>
        <v/>
      </c>
      <c r="S35" s="95" t="str">
        <f t="array" ref="S35">IF(AND(A35&lt;&gt;"",$P$4&lt;&gt;"",OR($P$6:$R$6&lt;&gt;"")),参数计算!AJR22,"")</f>
        <v/>
      </c>
      <c r="T35" s="83" t="str">
        <f>IF(AND($A35&lt;&gt;"",T$6&lt;&gt;""),平时!H20,"")</f>
        <v/>
      </c>
      <c r="U35" s="83" t="str">
        <f>IF(AND($A35&lt;&gt;"",U$6&lt;&gt;""),过程!H20,"")</f>
        <v/>
      </c>
      <c r="V35" s="83" t="str">
        <f>IF(AND($A35&lt;&gt;"",V$6&lt;&gt;""),期末!H20,"")</f>
        <v/>
      </c>
      <c r="W35" s="95" t="str">
        <f t="array" ref="W35">IF(AND(A35&lt;&gt;"",$T$4&lt;&gt;"",OR($T$6:$V$6&lt;&gt;"")),参数计算!AJY22,"")</f>
        <v/>
      </c>
    </row>
    <row r="36" ht="24.95" customHeight="1" spans="1:23">
      <c r="A36" s="83" t="str">
        <f>IF($G$1&lt;&gt;"",参数计算!A23,"")</f>
        <v/>
      </c>
      <c r="B36" s="83" t="str">
        <f>IF($G$1&lt;&gt;"",参数计算!B23,"")</f>
        <v/>
      </c>
      <c r="C36" s="83" t="str">
        <f>IF($G$1&lt;&gt;"",参数计算!C23,"")</f>
        <v/>
      </c>
      <c r="D36" s="83" t="str">
        <f>IF(AND($A36&lt;&gt;"",$D$6&lt;&gt;""),平时!D21,"")</f>
        <v/>
      </c>
      <c r="E36" s="83" t="str">
        <f>IF(AND($A36&lt;&gt;"",$E$6&lt;&gt;""),过程!D21,"")</f>
        <v/>
      </c>
      <c r="F36" s="83" t="str">
        <f>IF(AND($A36&lt;&gt;"",$F$6&lt;&gt;""),期末!D21,"")</f>
        <v/>
      </c>
      <c r="G36" s="95" t="str">
        <f t="array" ref="G36">IF(AND(A36&lt;&gt;"",$D$4&lt;&gt;"",OR($D$6:$F$6&lt;&gt;"")),参数计算!AIW23,"")</f>
        <v/>
      </c>
      <c r="H36" s="83" t="str">
        <f>IF(AND($A36&lt;&gt;"",H$6&lt;&gt;""),平时!E21,"")</f>
        <v/>
      </c>
      <c r="I36" s="83" t="str">
        <f>IF(AND($A36&lt;&gt;"",I$6&lt;&gt;""),过程!E21,"")</f>
        <v/>
      </c>
      <c r="J36" s="83" t="str">
        <f>IF(AND($A36&lt;&gt;"",J$6&lt;&gt;""),期末!E21,"")</f>
        <v/>
      </c>
      <c r="K36" s="96" t="str">
        <f t="array" ref="K36">IF(AND(A36&lt;&gt;"",$H$4&lt;&gt;"",OR($H$6:$J$6&lt;&gt;"")),参数计算!AJD23,"")</f>
        <v/>
      </c>
      <c r="L36" s="83" t="str">
        <f>IF(AND($A36&lt;&gt;"",L$6&lt;&gt;""),平时!F21,"")</f>
        <v/>
      </c>
      <c r="M36" s="83" t="str">
        <f>IF(AND($A36&lt;&gt;"",M$6&lt;&gt;""),过程!F21,"")</f>
        <v/>
      </c>
      <c r="N36" s="83" t="str">
        <f>IF(AND($A36&lt;&gt;"",N$6&lt;&gt;""),期末!F21,"")</f>
        <v/>
      </c>
      <c r="O36" s="95" t="str">
        <f t="array" ref="O36">IF(AND(A36&lt;&gt;"",$L$4&lt;&gt;"",OR($L$6:$N$6&lt;&gt;"")),参数计算!AJK23,"")</f>
        <v/>
      </c>
      <c r="P36" s="83" t="str">
        <f>IF(AND($A36&lt;&gt;"",P$6&lt;&gt;""),平时!G21,"")</f>
        <v/>
      </c>
      <c r="Q36" s="83" t="str">
        <f>IF(AND($A36&lt;&gt;"",Q$6&lt;&gt;""),过程!G21,"")</f>
        <v/>
      </c>
      <c r="R36" s="83" t="str">
        <f>IF(AND($A36&lt;&gt;"",R$6&lt;&gt;""),期末!G21,"")</f>
        <v/>
      </c>
      <c r="S36" s="95" t="str">
        <f t="array" ref="S36">IF(AND(A36&lt;&gt;"",$P$4&lt;&gt;"",OR($P$6:$R$6&lt;&gt;"")),参数计算!AJR23,"")</f>
        <v/>
      </c>
      <c r="T36" s="83" t="str">
        <f>IF(AND($A36&lt;&gt;"",T$6&lt;&gt;""),平时!H21,"")</f>
        <v/>
      </c>
      <c r="U36" s="83" t="str">
        <f>IF(AND($A36&lt;&gt;"",U$6&lt;&gt;""),过程!H21,"")</f>
        <v/>
      </c>
      <c r="V36" s="83" t="str">
        <f>IF(AND($A36&lt;&gt;"",V$6&lt;&gt;""),期末!H21,"")</f>
        <v/>
      </c>
      <c r="W36" s="95" t="str">
        <f t="array" ref="W36">IF(AND(A36&lt;&gt;"",$T$4&lt;&gt;"",OR($T$6:$V$6&lt;&gt;"")),参数计算!AJY23,"")</f>
        <v/>
      </c>
    </row>
    <row r="37" ht="24.95" customHeight="1" spans="1:23">
      <c r="A37" s="83" t="str">
        <f>IF($G$1&lt;&gt;"",参数计算!A24,"")</f>
        <v/>
      </c>
      <c r="B37" s="83" t="str">
        <f>IF($G$1&lt;&gt;"",参数计算!B24,"")</f>
        <v/>
      </c>
      <c r="C37" s="83" t="str">
        <f>IF($G$1&lt;&gt;"",参数计算!C24,"")</f>
        <v/>
      </c>
      <c r="D37" s="83" t="str">
        <f>IF(AND($A37&lt;&gt;"",$D$6&lt;&gt;""),平时!D22,"")</f>
        <v/>
      </c>
      <c r="E37" s="83" t="str">
        <f>IF(AND($A37&lt;&gt;"",$E$6&lt;&gt;""),过程!D22,"")</f>
        <v/>
      </c>
      <c r="F37" s="83" t="str">
        <f>IF(AND($A37&lt;&gt;"",$F$6&lt;&gt;""),期末!D22,"")</f>
        <v/>
      </c>
      <c r="G37" s="95" t="str">
        <f t="array" ref="G37">IF(AND(A37&lt;&gt;"",$D$4&lt;&gt;"",OR($D$6:$F$6&lt;&gt;"")),参数计算!AIW24,"")</f>
        <v/>
      </c>
      <c r="H37" s="83" t="str">
        <f>IF(AND($A37&lt;&gt;"",H$6&lt;&gt;""),平时!E22,"")</f>
        <v/>
      </c>
      <c r="I37" s="83" t="str">
        <f>IF(AND($A37&lt;&gt;"",I$6&lt;&gt;""),过程!E22,"")</f>
        <v/>
      </c>
      <c r="J37" s="83" t="str">
        <f>IF(AND($A37&lt;&gt;"",J$6&lt;&gt;""),期末!E22,"")</f>
        <v/>
      </c>
      <c r="K37" s="96" t="str">
        <f t="array" ref="K37">IF(AND(A37&lt;&gt;"",$H$4&lt;&gt;"",OR($H$6:$J$6&lt;&gt;"")),参数计算!AJD24,"")</f>
        <v/>
      </c>
      <c r="L37" s="83" t="str">
        <f>IF(AND($A37&lt;&gt;"",L$6&lt;&gt;""),平时!F22,"")</f>
        <v/>
      </c>
      <c r="M37" s="83" t="str">
        <f>IF(AND($A37&lt;&gt;"",M$6&lt;&gt;""),过程!F22,"")</f>
        <v/>
      </c>
      <c r="N37" s="83" t="str">
        <f>IF(AND($A37&lt;&gt;"",N$6&lt;&gt;""),期末!F22,"")</f>
        <v/>
      </c>
      <c r="O37" s="95" t="str">
        <f t="array" ref="O37">IF(AND(A37&lt;&gt;"",$L$4&lt;&gt;"",OR($L$6:$N$6&lt;&gt;"")),参数计算!AJK24,"")</f>
        <v/>
      </c>
      <c r="P37" s="83" t="str">
        <f>IF(AND($A37&lt;&gt;"",P$6&lt;&gt;""),平时!G22,"")</f>
        <v/>
      </c>
      <c r="Q37" s="83" t="str">
        <f>IF(AND($A37&lt;&gt;"",Q$6&lt;&gt;""),过程!G22,"")</f>
        <v/>
      </c>
      <c r="R37" s="83" t="str">
        <f>IF(AND($A37&lt;&gt;"",R$6&lt;&gt;""),期末!G22,"")</f>
        <v/>
      </c>
      <c r="S37" s="95" t="str">
        <f t="array" ref="S37">IF(AND(A37&lt;&gt;"",$P$4&lt;&gt;"",OR($P$6:$R$6&lt;&gt;"")),参数计算!AJR24,"")</f>
        <v/>
      </c>
      <c r="T37" s="83" t="str">
        <f>IF(AND($A37&lt;&gt;"",T$6&lt;&gt;""),平时!H22,"")</f>
        <v/>
      </c>
      <c r="U37" s="83" t="str">
        <f>IF(AND($A37&lt;&gt;"",U$6&lt;&gt;""),过程!H22,"")</f>
        <v/>
      </c>
      <c r="V37" s="83" t="str">
        <f>IF(AND($A37&lt;&gt;"",V$6&lt;&gt;""),期末!H22,"")</f>
        <v/>
      </c>
      <c r="W37" s="95" t="str">
        <f t="array" ref="W37">IF(AND(A37&lt;&gt;"",$T$4&lt;&gt;"",OR($T$6:$V$6&lt;&gt;"")),参数计算!AJY24,"")</f>
        <v/>
      </c>
    </row>
    <row r="38" ht="24.95" customHeight="1" spans="1:23">
      <c r="A38" s="83" t="str">
        <f>IF($G$1&lt;&gt;"",参数计算!A25,"")</f>
        <v/>
      </c>
      <c r="B38" s="83" t="str">
        <f>IF($G$1&lt;&gt;"",参数计算!B25,"")</f>
        <v/>
      </c>
      <c r="C38" s="83" t="str">
        <f>IF($G$1&lt;&gt;"",参数计算!C25,"")</f>
        <v/>
      </c>
      <c r="D38" s="83" t="str">
        <f>IF(AND($A38&lt;&gt;"",$D$6&lt;&gt;""),平时!D23,"")</f>
        <v/>
      </c>
      <c r="E38" s="83" t="str">
        <f>IF(AND($A38&lt;&gt;"",$E$6&lt;&gt;""),过程!D23,"")</f>
        <v/>
      </c>
      <c r="F38" s="83" t="str">
        <f>IF(AND($A38&lt;&gt;"",$F$6&lt;&gt;""),期末!D23,"")</f>
        <v/>
      </c>
      <c r="G38" s="95" t="str">
        <f t="array" ref="G38">IF(AND(A38&lt;&gt;"",$D$4&lt;&gt;"",OR($D$6:$F$6&lt;&gt;"")),参数计算!AIW25,"")</f>
        <v/>
      </c>
      <c r="H38" s="83" t="str">
        <f>IF(AND($A38&lt;&gt;"",H$6&lt;&gt;""),平时!E23,"")</f>
        <v/>
      </c>
      <c r="I38" s="83" t="str">
        <f>IF(AND($A38&lt;&gt;"",I$6&lt;&gt;""),过程!E23,"")</f>
        <v/>
      </c>
      <c r="J38" s="83" t="str">
        <f>IF(AND($A38&lt;&gt;"",J$6&lt;&gt;""),期末!E23,"")</f>
        <v/>
      </c>
      <c r="K38" s="96" t="str">
        <f t="array" ref="K38">IF(AND(A38&lt;&gt;"",$H$4&lt;&gt;"",OR($H$6:$J$6&lt;&gt;"")),参数计算!AJD25,"")</f>
        <v/>
      </c>
      <c r="L38" s="83" t="str">
        <f>IF(AND($A38&lt;&gt;"",L$6&lt;&gt;""),平时!F23,"")</f>
        <v/>
      </c>
      <c r="M38" s="83" t="str">
        <f>IF(AND($A38&lt;&gt;"",M$6&lt;&gt;""),过程!F23,"")</f>
        <v/>
      </c>
      <c r="N38" s="83" t="str">
        <f>IF(AND($A38&lt;&gt;"",N$6&lt;&gt;""),期末!F23,"")</f>
        <v/>
      </c>
      <c r="O38" s="95" t="str">
        <f t="array" ref="O38">IF(AND(A38&lt;&gt;"",$L$4&lt;&gt;"",OR($L$6:$N$6&lt;&gt;"")),参数计算!AJK25,"")</f>
        <v/>
      </c>
      <c r="P38" s="83" t="str">
        <f>IF(AND($A38&lt;&gt;"",P$6&lt;&gt;""),平时!G23,"")</f>
        <v/>
      </c>
      <c r="Q38" s="83" t="str">
        <f>IF(AND($A38&lt;&gt;"",Q$6&lt;&gt;""),过程!G23,"")</f>
        <v/>
      </c>
      <c r="R38" s="83" t="str">
        <f>IF(AND($A38&lt;&gt;"",R$6&lt;&gt;""),期末!G23,"")</f>
        <v/>
      </c>
      <c r="S38" s="95" t="str">
        <f t="array" ref="S38">IF(AND(A38&lt;&gt;"",$P$4&lt;&gt;"",OR($P$6:$R$6&lt;&gt;"")),参数计算!AJR25,"")</f>
        <v/>
      </c>
      <c r="T38" s="83" t="str">
        <f>IF(AND($A38&lt;&gt;"",T$6&lt;&gt;""),平时!H23,"")</f>
        <v/>
      </c>
      <c r="U38" s="83" t="str">
        <f>IF(AND($A38&lt;&gt;"",U$6&lt;&gt;""),过程!H23,"")</f>
        <v/>
      </c>
      <c r="V38" s="83" t="str">
        <f>IF(AND($A38&lt;&gt;"",V$6&lt;&gt;""),期末!H23,"")</f>
        <v/>
      </c>
      <c r="W38" s="95" t="str">
        <f t="array" ref="W38">IF(AND(A38&lt;&gt;"",$T$4&lt;&gt;"",OR($T$6:$V$6&lt;&gt;"")),参数计算!AJY25,"")</f>
        <v/>
      </c>
    </row>
    <row r="39" ht="24.95" customHeight="1" spans="1:23">
      <c r="A39" s="83" t="str">
        <f>IF($G$1&lt;&gt;"",参数计算!A26,"")</f>
        <v/>
      </c>
      <c r="B39" s="83" t="str">
        <f>IF($G$1&lt;&gt;"",参数计算!B26,"")</f>
        <v/>
      </c>
      <c r="C39" s="83" t="str">
        <f>IF($G$1&lt;&gt;"",参数计算!C26,"")</f>
        <v/>
      </c>
      <c r="D39" s="83" t="str">
        <f>IF(AND($A39&lt;&gt;"",$D$6&lt;&gt;""),平时!D24,"")</f>
        <v/>
      </c>
      <c r="E39" s="83" t="str">
        <f>IF(AND($A39&lt;&gt;"",$E$6&lt;&gt;""),过程!D24,"")</f>
        <v/>
      </c>
      <c r="F39" s="83" t="str">
        <f>IF(AND($A39&lt;&gt;"",$F$6&lt;&gt;""),期末!D24,"")</f>
        <v/>
      </c>
      <c r="G39" s="95" t="str">
        <f t="array" ref="G39">IF(AND(A39&lt;&gt;"",$D$4&lt;&gt;"",OR($D$6:$F$6&lt;&gt;"")),参数计算!AIW26,"")</f>
        <v/>
      </c>
      <c r="H39" s="83" t="str">
        <f>IF(AND($A39&lt;&gt;"",H$6&lt;&gt;""),平时!E24,"")</f>
        <v/>
      </c>
      <c r="I39" s="83" t="str">
        <f>IF(AND($A39&lt;&gt;"",I$6&lt;&gt;""),过程!E24,"")</f>
        <v/>
      </c>
      <c r="J39" s="83" t="str">
        <f>IF(AND($A39&lt;&gt;"",J$6&lt;&gt;""),期末!E24,"")</f>
        <v/>
      </c>
      <c r="K39" s="96" t="str">
        <f t="array" ref="K39">IF(AND(A39&lt;&gt;"",$H$4&lt;&gt;"",OR($H$6:$J$6&lt;&gt;"")),参数计算!AJD26,"")</f>
        <v/>
      </c>
      <c r="L39" s="83" t="str">
        <f>IF(AND($A39&lt;&gt;"",L$6&lt;&gt;""),平时!F24,"")</f>
        <v/>
      </c>
      <c r="M39" s="83" t="str">
        <f>IF(AND($A39&lt;&gt;"",M$6&lt;&gt;""),过程!F24,"")</f>
        <v/>
      </c>
      <c r="N39" s="83" t="str">
        <f>IF(AND($A39&lt;&gt;"",N$6&lt;&gt;""),期末!F24,"")</f>
        <v/>
      </c>
      <c r="O39" s="95" t="str">
        <f t="array" ref="O39">IF(AND(A39&lt;&gt;"",$L$4&lt;&gt;"",OR($L$6:$N$6&lt;&gt;"")),参数计算!AJK26,"")</f>
        <v/>
      </c>
      <c r="P39" s="83" t="str">
        <f>IF(AND($A39&lt;&gt;"",P$6&lt;&gt;""),平时!G24,"")</f>
        <v/>
      </c>
      <c r="Q39" s="83" t="str">
        <f>IF(AND($A39&lt;&gt;"",Q$6&lt;&gt;""),过程!G24,"")</f>
        <v/>
      </c>
      <c r="R39" s="83" t="str">
        <f>IF(AND($A39&lt;&gt;"",R$6&lt;&gt;""),期末!G24,"")</f>
        <v/>
      </c>
      <c r="S39" s="95" t="str">
        <f t="array" ref="S39">IF(AND(A39&lt;&gt;"",$P$4&lt;&gt;"",OR($P$6:$R$6&lt;&gt;"")),参数计算!AJR26,"")</f>
        <v/>
      </c>
      <c r="T39" s="83" t="str">
        <f>IF(AND($A39&lt;&gt;"",T$6&lt;&gt;""),平时!H24,"")</f>
        <v/>
      </c>
      <c r="U39" s="83" t="str">
        <f>IF(AND($A39&lt;&gt;"",U$6&lt;&gt;""),过程!H24,"")</f>
        <v/>
      </c>
      <c r="V39" s="83" t="str">
        <f>IF(AND($A39&lt;&gt;"",V$6&lt;&gt;""),期末!H24,"")</f>
        <v/>
      </c>
      <c r="W39" s="95" t="str">
        <f t="array" ref="W39">IF(AND(A39&lt;&gt;"",$T$4&lt;&gt;"",OR($T$6:$V$6&lt;&gt;"")),参数计算!AJY26,"")</f>
        <v/>
      </c>
    </row>
    <row r="40" ht="24.95" customHeight="1" spans="1:23">
      <c r="A40" s="83" t="str">
        <f>IF($G$1&lt;&gt;"",参数计算!A27,"")</f>
        <v/>
      </c>
      <c r="B40" s="83" t="str">
        <f>IF($G$1&lt;&gt;"",参数计算!B27,"")</f>
        <v/>
      </c>
      <c r="C40" s="83" t="str">
        <f>IF($G$1&lt;&gt;"",参数计算!C27,"")</f>
        <v/>
      </c>
      <c r="D40" s="83" t="str">
        <f>IF(AND($A40&lt;&gt;"",$D$6&lt;&gt;""),平时!D25,"")</f>
        <v/>
      </c>
      <c r="E40" s="83" t="str">
        <f>IF(AND($A40&lt;&gt;"",$E$6&lt;&gt;""),过程!D25,"")</f>
        <v/>
      </c>
      <c r="F40" s="83" t="str">
        <f>IF(AND($A40&lt;&gt;"",$F$6&lt;&gt;""),期末!D25,"")</f>
        <v/>
      </c>
      <c r="G40" s="95" t="str">
        <f t="array" ref="G40">IF(AND(A40&lt;&gt;"",$D$4&lt;&gt;"",OR($D$6:$F$6&lt;&gt;"")),参数计算!AIW27,"")</f>
        <v/>
      </c>
      <c r="H40" s="83" t="str">
        <f>IF(AND($A40&lt;&gt;"",H$6&lt;&gt;""),平时!E25,"")</f>
        <v/>
      </c>
      <c r="I40" s="83" t="str">
        <f>IF(AND($A40&lt;&gt;"",I$6&lt;&gt;""),过程!E25,"")</f>
        <v/>
      </c>
      <c r="J40" s="83" t="str">
        <f>IF(AND($A40&lt;&gt;"",J$6&lt;&gt;""),期末!E25,"")</f>
        <v/>
      </c>
      <c r="K40" s="96" t="str">
        <f t="array" ref="K40">IF(AND(A40&lt;&gt;"",$H$4&lt;&gt;"",OR($H$6:$J$6&lt;&gt;"")),参数计算!AJD27,"")</f>
        <v/>
      </c>
      <c r="L40" s="83" t="str">
        <f>IF(AND($A40&lt;&gt;"",L$6&lt;&gt;""),平时!F25,"")</f>
        <v/>
      </c>
      <c r="M40" s="83" t="str">
        <f>IF(AND($A40&lt;&gt;"",M$6&lt;&gt;""),过程!F25,"")</f>
        <v/>
      </c>
      <c r="N40" s="83" t="str">
        <f>IF(AND($A40&lt;&gt;"",N$6&lt;&gt;""),期末!F25,"")</f>
        <v/>
      </c>
      <c r="O40" s="95" t="str">
        <f t="array" ref="O40">IF(AND(A40&lt;&gt;"",$L$4&lt;&gt;"",OR($L$6:$N$6&lt;&gt;"")),参数计算!AJK27,"")</f>
        <v/>
      </c>
      <c r="P40" s="83" t="str">
        <f>IF(AND($A40&lt;&gt;"",P$6&lt;&gt;""),平时!G25,"")</f>
        <v/>
      </c>
      <c r="Q40" s="83" t="str">
        <f>IF(AND($A40&lt;&gt;"",Q$6&lt;&gt;""),过程!G25,"")</f>
        <v/>
      </c>
      <c r="R40" s="83" t="str">
        <f>IF(AND($A40&lt;&gt;"",R$6&lt;&gt;""),期末!G25,"")</f>
        <v/>
      </c>
      <c r="S40" s="95" t="str">
        <f t="array" ref="S40">IF(AND(A40&lt;&gt;"",$P$4&lt;&gt;"",OR($P$6:$R$6&lt;&gt;"")),参数计算!AJR27,"")</f>
        <v/>
      </c>
      <c r="T40" s="83" t="str">
        <f>IF(AND($A40&lt;&gt;"",T$6&lt;&gt;""),平时!H25,"")</f>
        <v/>
      </c>
      <c r="U40" s="83" t="str">
        <f>IF(AND($A40&lt;&gt;"",U$6&lt;&gt;""),过程!H25,"")</f>
        <v/>
      </c>
      <c r="V40" s="83" t="str">
        <f>IF(AND($A40&lt;&gt;"",V$6&lt;&gt;""),期末!H25,"")</f>
        <v/>
      </c>
      <c r="W40" s="95" t="str">
        <f t="array" ref="W40">IF(AND(A40&lt;&gt;"",$T$4&lt;&gt;"",OR($T$6:$V$6&lt;&gt;"")),参数计算!AJY27,"")</f>
        <v/>
      </c>
    </row>
    <row r="41" ht="24.95" customHeight="1" spans="1:23">
      <c r="A41" s="83" t="str">
        <f>IF($G$1&lt;&gt;"",参数计算!A28,"")</f>
        <v/>
      </c>
      <c r="B41" s="83" t="str">
        <f>IF($G$1&lt;&gt;"",参数计算!B28,"")</f>
        <v/>
      </c>
      <c r="C41" s="83" t="str">
        <f>IF($G$1&lt;&gt;"",参数计算!C28,"")</f>
        <v/>
      </c>
      <c r="D41" s="83" t="str">
        <f>IF(AND($A41&lt;&gt;"",$D$6&lt;&gt;""),平时!D26,"")</f>
        <v/>
      </c>
      <c r="E41" s="83" t="str">
        <f>IF(AND($A41&lt;&gt;"",$E$6&lt;&gt;""),过程!D26,"")</f>
        <v/>
      </c>
      <c r="F41" s="83" t="str">
        <f>IF(AND($A41&lt;&gt;"",$F$6&lt;&gt;""),期末!D26,"")</f>
        <v/>
      </c>
      <c r="G41" s="95" t="str">
        <f t="array" ref="G41">IF(AND(A41&lt;&gt;"",$D$4&lt;&gt;"",OR($D$6:$F$6&lt;&gt;"")),参数计算!AIW28,"")</f>
        <v/>
      </c>
      <c r="H41" s="83" t="str">
        <f>IF(AND($A41&lt;&gt;"",H$6&lt;&gt;""),平时!E26,"")</f>
        <v/>
      </c>
      <c r="I41" s="83" t="str">
        <f>IF(AND($A41&lt;&gt;"",I$6&lt;&gt;""),过程!E26,"")</f>
        <v/>
      </c>
      <c r="J41" s="83" t="str">
        <f>IF(AND($A41&lt;&gt;"",J$6&lt;&gt;""),期末!E26,"")</f>
        <v/>
      </c>
      <c r="K41" s="96" t="str">
        <f t="array" ref="K41">IF(AND(A41&lt;&gt;"",$H$4&lt;&gt;"",OR($H$6:$J$6&lt;&gt;"")),参数计算!AJD28,"")</f>
        <v/>
      </c>
      <c r="L41" s="83" t="str">
        <f>IF(AND($A41&lt;&gt;"",L$6&lt;&gt;""),平时!F26,"")</f>
        <v/>
      </c>
      <c r="M41" s="83" t="str">
        <f>IF(AND($A41&lt;&gt;"",M$6&lt;&gt;""),过程!F26,"")</f>
        <v/>
      </c>
      <c r="N41" s="83" t="str">
        <f>IF(AND($A41&lt;&gt;"",N$6&lt;&gt;""),期末!F26,"")</f>
        <v/>
      </c>
      <c r="O41" s="95" t="str">
        <f t="array" ref="O41">IF(AND(A41&lt;&gt;"",$L$4&lt;&gt;"",OR($L$6:$N$6&lt;&gt;"")),参数计算!AJK28,"")</f>
        <v/>
      </c>
      <c r="P41" s="83" t="str">
        <f>IF(AND($A41&lt;&gt;"",P$6&lt;&gt;""),平时!G26,"")</f>
        <v/>
      </c>
      <c r="Q41" s="83" t="str">
        <f>IF(AND($A41&lt;&gt;"",Q$6&lt;&gt;""),过程!G26,"")</f>
        <v/>
      </c>
      <c r="R41" s="83" t="str">
        <f>IF(AND($A41&lt;&gt;"",R$6&lt;&gt;""),期末!G26,"")</f>
        <v/>
      </c>
      <c r="S41" s="95" t="str">
        <f t="array" ref="S41">IF(AND(A41&lt;&gt;"",$P$4&lt;&gt;"",OR($P$6:$R$6&lt;&gt;"")),参数计算!AJR28,"")</f>
        <v/>
      </c>
      <c r="T41" s="83" t="str">
        <f>IF(AND($A41&lt;&gt;"",T$6&lt;&gt;""),平时!H26,"")</f>
        <v/>
      </c>
      <c r="U41" s="83" t="str">
        <f>IF(AND($A41&lt;&gt;"",U$6&lt;&gt;""),过程!H26,"")</f>
        <v/>
      </c>
      <c r="V41" s="83" t="str">
        <f>IF(AND($A41&lt;&gt;"",V$6&lt;&gt;""),期末!H26,"")</f>
        <v/>
      </c>
      <c r="W41" s="95" t="str">
        <f t="array" ref="W41">IF(AND(A41&lt;&gt;"",$T$4&lt;&gt;"",OR($T$6:$V$6&lt;&gt;"")),参数计算!AJY28,"")</f>
        <v/>
      </c>
    </row>
    <row r="42" ht="24.95" customHeight="1" spans="1:23">
      <c r="A42" s="83" t="str">
        <f>IF($G$1&lt;&gt;"",参数计算!A29,"")</f>
        <v/>
      </c>
      <c r="B42" s="83" t="str">
        <f>IF($G$1&lt;&gt;"",参数计算!B29,"")</f>
        <v/>
      </c>
      <c r="C42" s="83" t="str">
        <f>IF($G$1&lt;&gt;"",参数计算!C29,"")</f>
        <v/>
      </c>
      <c r="D42" s="83" t="str">
        <f>IF(AND($A42&lt;&gt;"",$D$6&lt;&gt;""),平时!D27,"")</f>
        <v/>
      </c>
      <c r="E42" s="83" t="str">
        <f>IF(AND($A42&lt;&gt;"",$E$6&lt;&gt;""),过程!D27,"")</f>
        <v/>
      </c>
      <c r="F42" s="83" t="str">
        <f>IF(AND($A42&lt;&gt;"",$F$6&lt;&gt;""),期末!D27,"")</f>
        <v/>
      </c>
      <c r="G42" s="95" t="str">
        <f t="array" ref="G42">IF(AND(A42&lt;&gt;"",$D$4&lt;&gt;"",OR($D$6:$F$6&lt;&gt;"")),参数计算!AIW29,"")</f>
        <v/>
      </c>
      <c r="H42" s="83" t="str">
        <f>IF(AND($A42&lt;&gt;"",H$6&lt;&gt;""),平时!E27,"")</f>
        <v/>
      </c>
      <c r="I42" s="83" t="str">
        <f>IF(AND($A42&lt;&gt;"",I$6&lt;&gt;""),过程!E27,"")</f>
        <v/>
      </c>
      <c r="J42" s="83" t="str">
        <f>IF(AND($A42&lt;&gt;"",J$6&lt;&gt;""),期末!E27,"")</f>
        <v/>
      </c>
      <c r="K42" s="96" t="str">
        <f t="array" ref="K42">IF(AND(A42&lt;&gt;"",$H$4&lt;&gt;"",OR($H$6:$J$6&lt;&gt;"")),参数计算!AJD29,"")</f>
        <v/>
      </c>
      <c r="L42" s="83" t="str">
        <f>IF(AND($A42&lt;&gt;"",L$6&lt;&gt;""),平时!F27,"")</f>
        <v/>
      </c>
      <c r="M42" s="83" t="str">
        <f>IF(AND($A42&lt;&gt;"",M$6&lt;&gt;""),过程!F27,"")</f>
        <v/>
      </c>
      <c r="N42" s="83" t="str">
        <f>IF(AND($A42&lt;&gt;"",N$6&lt;&gt;""),期末!F27,"")</f>
        <v/>
      </c>
      <c r="O42" s="95" t="str">
        <f t="array" ref="O42">IF(AND(A42&lt;&gt;"",$L$4&lt;&gt;"",OR($L$6:$N$6&lt;&gt;"")),参数计算!AJK29,"")</f>
        <v/>
      </c>
      <c r="P42" s="83" t="str">
        <f>IF(AND($A42&lt;&gt;"",P$6&lt;&gt;""),平时!G27,"")</f>
        <v/>
      </c>
      <c r="Q42" s="83" t="str">
        <f>IF(AND($A42&lt;&gt;"",Q$6&lt;&gt;""),过程!G27,"")</f>
        <v/>
      </c>
      <c r="R42" s="83" t="str">
        <f>IF(AND($A42&lt;&gt;"",R$6&lt;&gt;""),期末!G27,"")</f>
        <v/>
      </c>
      <c r="S42" s="95" t="str">
        <f t="array" ref="S42">IF(AND(A42&lt;&gt;"",$P$4&lt;&gt;"",OR($P$6:$R$6&lt;&gt;"")),参数计算!AJR29,"")</f>
        <v/>
      </c>
      <c r="T42" s="83" t="str">
        <f>IF(AND($A42&lt;&gt;"",T$6&lt;&gt;""),平时!H27,"")</f>
        <v/>
      </c>
      <c r="U42" s="83" t="str">
        <f>IF(AND($A42&lt;&gt;"",U$6&lt;&gt;""),过程!H27,"")</f>
        <v/>
      </c>
      <c r="V42" s="83" t="str">
        <f>IF(AND($A42&lt;&gt;"",V$6&lt;&gt;""),期末!H27,"")</f>
        <v/>
      </c>
      <c r="W42" s="95" t="str">
        <f t="array" ref="W42">IF(AND(A42&lt;&gt;"",$T$4&lt;&gt;"",OR($T$6:$V$6&lt;&gt;"")),参数计算!AJY29,"")</f>
        <v/>
      </c>
    </row>
    <row r="43" ht="24.95" customHeight="1" spans="1:23">
      <c r="A43" s="83" t="str">
        <f>IF($G$1&lt;&gt;"",参数计算!A30,"")</f>
        <v/>
      </c>
      <c r="B43" s="83" t="str">
        <f>IF($G$1&lt;&gt;"",参数计算!B30,"")</f>
        <v/>
      </c>
      <c r="C43" s="83" t="str">
        <f>IF($G$1&lt;&gt;"",参数计算!C30,"")</f>
        <v/>
      </c>
      <c r="D43" s="83" t="str">
        <f>IF(AND($A43&lt;&gt;"",$D$6&lt;&gt;""),平时!D28,"")</f>
        <v/>
      </c>
      <c r="E43" s="83" t="str">
        <f>IF(AND($A43&lt;&gt;"",$E$6&lt;&gt;""),过程!D28,"")</f>
        <v/>
      </c>
      <c r="F43" s="83" t="str">
        <f>IF(AND($A43&lt;&gt;"",$F$6&lt;&gt;""),期末!D28,"")</f>
        <v/>
      </c>
      <c r="G43" s="95" t="str">
        <f t="array" ref="G43">IF(AND(A43&lt;&gt;"",$D$4&lt;&gt;"",OR($D$6:$F$6&lt;&gt;"")),参数计算!AIW30,"")</f>
        <v/>
      </c>
      <c r="H43" s="83" t="str">
        <f>IF(AND($A43&lt;&gt;"",H$6&lt;&gt;""),平时!E28,"")</f>
        <v/>
      </c>
      <c r="I43" s="83" t="str">
        <f>IF(AND($A43&lt;&gt;"",I$6&lt;&gt;""),过程!E28,"")</f>
        <v/>
      </c>
      <c r="J43" s="83" t="str">
        <f>IF(AND($A43&lt;&gt;"",J$6&lt;&gt;""),期末!E28,"")</f>
        <v/>
      </c>
      <c r="K43" s="96" t="str">
        <f t="array" ref="K43">IF(AND(A43&lt;&gt;"",$H$4&lt;&gt;"",OR($H$6:$J$6&lt;&gt;"")),参数计算!AJD30,"")</f>
        <v/>
      </c>
      <c r="L43" s="83" t="str">
        <f>IF(AND($A43&lt;&gt;"",L$6&lt;&gt;""),平时!F28,"")</f>
        <v/>
      </c>
      <c r="M43" s="83" t="str">
        <f>IF(AND($A43&lt;&gt;"",M$6&lt;&gt;""),过程!F28,"")</f>
        <v/>
      </c>
      <c r="N43" s="83" t="str">
        <f>IF(AND($A43&lt;&gt;"",N$6&lt;&gt;""),期末!F28,"")</f>
        <v/>
      </c>
      <c r="O43" s="95" t="str">
        <f t="array" ref="O43">IF(AND(A43&lt;&gt;"",$L$4&lt;&gt;"",OR($L$6:$N$6&lt;&gt;"")),参数计算!AJK30,"")</f>
        <v/>
      </c>
      <c r="P43" s="83" t="str">
        <f>IF(AND($A43&lt;&gt;"",P$6&lt;&gt;""),平时!G28,"")</f>
        <v/>
      </c>
      <c r="Q43" s="83" t="str">
        <f>IF(AND($A43&lt;&gt;"",Q$6&lt;&gt;""),过程!G28,"")</f>
        <v/>
      </c>
      <c r="R43" s="83" t="str">
        <f>IF(AND($A43&lt;&gt;"",R$6&lt;&gt;""),期末!G28,"")</f>
        <v/>
      </c>
      <c r="S43" s="95" t="str">
        <f t="array" ref="S43">IF(AND(A43&lt;&gt;"",$P$4&lt;&gt;"",OR($P$6:$R$6&lt;&gt;"")),参数计算!AJR30,"")</f>
        <v/>
      </c>
      <c r="T43" s="83" t="str">
        <f>IF(AND($A43&lt;&gt;"",T$6&lt;&gt;""),平时!H28,"")</f>
        <v/>
      </c>
      <c r="U43" s="83" t="str">
        <f>IF(AND($A43&lt;&gt;"",U$6&lt;&gt;""),过程!H28,"")</f>
        <v/>
      </c>
      <c r="V43" s="83" t="str">
        <f>IF(AND($A43&lt;&gt;"",V$6&lt;&gt;""),期末!H28,"")</f>
        <v/>
      </c>
      <c r="W43" s="95" t="str">
        <f t="array" ref="W43">IF(AND(A43&lt;&gt;"",$T$4&lt;&gt;"",OR($T$6:$V$6&lt;&gt;"")),参数计算!AJY30,"")</f>
        <v/>
      </c>
    </row>
    <row r="44" ht="24.95" customHeight="1" spans="1:23">
      <c r="A44" s="83" t="str">
        <f>IF($G$1&lt;&gt;"",参数计算!A31,"")</f>
        <v/>
      </c>
      <c r="B44" s="83" t="str">
        <f>IF($G$1&lt;&gt;"",参数计算!B31,"")</f>
        <v/>
      </c>
      <c r="C44" s="83" t="str">
        <f>IF($G$1&lt;&gt;"",参数计算!C31,"")</f>
        <v/>
      </c>
      <c r="D44" s="83" t="str">
        <f>IF(AND($A44&lt;&gt;"",$D$6&lt;&gt;""),平时!D29,"")</f>
        <v/>
      </c>
      <c r="E44" s="83" t="str">
        <f>IF(AND($A44&lt;&gt;"",$E$6&lt;&gt;""),过程!D29,"")</f>
        <v/>
      </c>
      <c r="F44" s="83" t="str">
        <f>IF(AND($A44&lt;&gt;"",$F$6&lt;&gt;""),期末!D29,"")</f>
        <v/>
      </c>
      <c r="G44" s="95" t="str">
        <f t="array" ref="G44">IF(AND(A44&lt;&gt;"",$D$4&lt;&gt;"",OR($D$6:$F$6&lt;&gt;"")),参数计算!AIW31,"")</f>
        <v/>
      </c>
      <c r="H44" s="83" t="str">
        <f>IF(AND($A44&lt;&gt;"",H$6&lt;&gt;""),平时!E29,"")</f>
        <v/>
      </c>
      <c r="I44" s="83" t="str">
        <f>IF(AND($A44&lt;&gt;"",I$6&lt;&gt;""),过程!E29,"")</f>
        <v/>
      </c>
      <c r="J44" s="83" t="str">
        <f>IF(AND($A44&lt;&gt;"",J$6&lt;&gt;""),期末!E29,"")</f>
        <v/>
      </c>
      <c r="K44" s="96" t="str">
        <f t="array" ref="K44">IF(AND(A44&lt;&gt;"",$H$4&lt;&gt;"",OR($H$6:$J$6&lt;&gt;"")),参数计算!AJD31,"")</f>
        <v/>
      </c>
      <c r="L44" s="83" t="str">
        <f>IF(AND($A44&lt;&gt;"",L$6&lt;&gt;""),平时!F29,"")</f>
        <v/>
      </c>
      <c r="M44" s="83" t="str">
        <f>IF(AND($A44&lt;&gt;"",M$6&lt;&gt;""),过程!F29,"")</f>
        <v/>
      </c>
      <c r="N44" s="83" t="str">
        <f>IF(AND($A44&lt;&gt;"",N$6&lt;&gt;""),期末!F29,"")</f>
        <v/>
      </c>
      <c r="O44" s="95" t="str">
        <f t="array" ref="O44">IF(AND(A44&lt;&gt;"",$L$4&lt;&gt;"",OR($L$6:$N$6&lt;&gt;"")),参数计算!AJK31,"")</f>
        <v/>
      </c>
      <c r="P44" s="83" t="str">
        <f>IF(AND($A44&lt;&gt;"",P$6&lt;&gt;""),平时!G29,"")</f>
        <v/>
      </c>
      <c r="Q44" s="83" t="str">
        <f>IF(AND($A44&lt;&gt;"",Q$6&lt;&gt;""),过程!G29,"")</f>
        <v/>
      </c>
      <c r="R44" s="83" t="str">
        <f>IF(AND($A44&lt;&gt;"",R$6&lt;&gt;""),期末!G29,"")</f>
        <v/>
      </c>
      <c r="S44" s="95" t="str">
        <f t="array" ref="S44">IF(AND(A44&lt;&gt;"",$P$4&lt;&gt;"",OR($P$6:$R$6&lt;&gt;"")),参数计算!AJR31,"")</f>
        <v/>
      </c>
      <c r="T44" s="83" t="str">
        <f>IF(AND($A44&lt;&gt;"",T$6&lt;&gt;""),平时!H29,"")</f>
        <v/>
      </c>
      <c r="U44" s="83" t="str">
        <f>IF(AND($A44&lt;&gt;"",U$6&lt;&gt;""),过程!H29,"")</f>
        <v/>
      </c>
      <c r="V44" s="83" t="str">
        <f>IF(AND($A44&lt;&gt;"",V$6&lt;&gt;""),期末!H29,"")</f>
        <v/>
      </c>
      <c r="W44" s="95" t="str">
        <f t="array" ref="W44">IF(AND(A44&lt;&gt;"",$T$4&lt;&gt;"",OR($T$6:$V$6&lt;&gt;"")),参数计算!AJY31,"")</f>
        <v/>
      </c>
    </row>
    <row r="45" ht="24.95" customHeight="1" spans="1:23">
      <c r="A45" s="83" t="str">
        <f>IF($G$1&lt;&gt;"",参数计算!A32,"")</f>
        <v/>
      </c>
      <c r="B45" s="83" t="str">
        <f>IF($G$1&lt;&gt;"",参数计算!B32,"")</f>
        <v/>
      </c>
      <c r="C45" s="83" t="str">
        <f>IF($G$1&lt;&gt;"",参数计算!C32,"")</f>
        <v/>
      </c>
      <c r="D45" s="83" t="str">
        <f>IF(AND($A45&lt;&gt;"",$D$6&lt;&gt;""),平时!D30,"")</f>
        <v/>
      </c>
      <c r="E45" s="83" t="str">
        <f>IF(AND($A45&lt;&gt;"",$E$6&lt;&gt;""),过程!D30,"")</f>
        <v/>
      </c>
      <c r="F45" s="83" t="str">
        <f>IF(AND($A45&lt;&gt;"",$F$6&lt;&gt;""),期末!D30,"")</f>
        <v/>
      </c>
      <c r="G45" s="95" t="str">
        <f t="array" ref="G45">IF(AND(A45&lt;&gt;"",$D$4&lt;&gt;"",OR($D$6:$F$6&lt;&gt;"")),参数计算!AIW32,"")</f>
        <v/>
      </c>
      <c r="H45" s="83" t="str">
        <f>IF(AND($A45&lt;&gt;"",H$6&lt;&gt;""),平时!E30,"")</f>
        <v/>
      </c>
      <c r="I45" s="83" t="str">
        <f>IF(AND($A45&lt;&gt;"",I$6&lt;&gt;""),过程!E30,"")</f>
        <v/>
      </c>
      <c r="J45" s="83" t="str">
        <f>IF(AND($A45&lt;&gt;"",J$6&lt;&gt;""),期末!E30,"")</f>
        <v/>
      </c>
      <c r="K45" s="96" t="str">
        <f t="array" ref="K45">IF(AND(A45&lt;&gt;"",$H$4&lt;&gt;"",OR($H$6:$J$6&lt;&gt;"")),参数计算!AJD32,"")</f>
        <v/>
      </c>
      <c r="L45" s="83" t="str">
        <f>IF(AND($A45&lt;&gt;"",L$6&lt;&gt;""),平时!F30,"")</f>
        <v/>
      </c>
      <c r="M45" s="83" t="str">
        <f>IF(AND($A45&lt;&gt;"",M$6&lt;&gt;""),过程!F30,"")</f>
        <v/>
      </c>
      <c r="N45" s="83" t="str">
        <f>IF(AND($A45&lt;&gt;"",N$6&lt;&gt;""),期末!F30,"")</f>
        <v/>
      </c>
      <c r="O45" s="95" t="str">
        <f t="array" ref="O45">IF(AND(A45&lt;&gt;"",$L$4&lt;&gt;"",OR($L$6:$N$6&lt;&gt;"")),参数计算!AJK32,"")</f>
        <v/>
      </c>
      <c r="P45" s="83" t="str">
        <f>IF(AND($A45&lt;&gt;"",P$6&lt;&gt;""),平时!G30,"")</f>
        <v/>
      </c>
      <c r="Q45" s="83" t="str">
        <f>IF(AND($A45&lt;&gt;"",Q$6&lt;&gt;""),过程!G30,"")</f>
        <v/>
      </c>
      <c r="R45" s="83" t="str">
        <f>IF(AND($A45&lt;&gt;"",R$6&lt;&gt;""),期末!G30,"")</f>
        <v/>
      </c>
      <c r="S45" s="95" t="str">
        <f t="array" ref="S45">IF(AND(A45&lt;&gt;"",$P$4&lt;&gt;"",OR($P$6:$R$6&lt;&gt;"")),参数计算!AJR32,"")</f>
        <v/>
      </c>
      <c r="T45" s="83" t="str">
        <f>IF(AND($A45&lt;&gt;"",T$6&lt;&gt;""),平时!H30,"")</f>
        <v/>
      </c>
      <c r="U45" s="83" t="str">
        <f>IF(AND($A45&lt;&gt;"",U$6&lt;&gt;""),过程!H30,"")</f>
        <v/>
      </c>
      <c r="V45" s="83" t="str">
        <f>IF(AND($A45&lt;&gt;"",V$6&lt;&gt;""),期末!H30,"")</f>
        <v/>
      </c>
      <c r="W45" s="95" t="str">
        <f t="array" ref="W45">IF(AND(A45&lt;&gt;"",$T$4&lt;&gt;"",OR($T$6:$V$6&lt;&gt;"")),参数计算!AJY32,"")</f>
        <v/>
      </c>
    </row>
    <row r="46" ht="24.95" customHeight="1" spans="1:23">
      <c r="A46" s="83" t="str">
        <f>IF($G$1&lt;&gt;"",参数计算!A33,"")</f>
        <v/>
      </c>
      <c r="B46" s="83" t="str">
        <f>IF($G$1&lt;&gt;"",参数计算!B33,"")</f>
        <v/>
      </c>
      <c r="C46" s="83" t="str">
        <f>IF($G$1&lt;&gt;"",参数计算!C33,"")</f>
        <v/>
      </c>
      <c r="D46" s="83" t="str">
        <f>IF(AND($A46&lt;&gt;"",$D$6&lt;&gt;""),平时!D31,"")</f>
        <v/>
      </c>
      <c r="E46" s="83" t="str">
        <f>IF(AND($A46&lt;&gt;"",$E$6&lt;&gt;""),过程!D31,"")</f>
        <v/>
      </c>
      <c r="F46" s="83" t="str">
        <f>IF(AND($A46&lt;&gt;"",$F$6&lt;&gt;""),期末!D31,"")</f>
        <v/>
      </c>
      <c r="G46" s="95" t="str">
        <f t="array" ref="G46">IF(AND(A46&lt;&gt;"",$D$4&lt;&gt;"",OR($D$6:$F$6&lt;&gt;"")),参数计算!AIW33,"")</f>
        <v/>
      </c>
      <c r="H46" s="83" t="str">
        <f>IF(AND($A46&lt;&gt;"",H$6&lt;&gt;""),平时!E31,"")</f>
        <v/>
      </c>
      <c r="I46" s="83" t="str">
        <f>IF(AND($A46&lt;&gt;"",I$6&lt;&gt;""),过程!E31,"")</f>
        <v/>
      </c>
      <c r="J46" s="83" t="str">
        <f>IF(AND($A46&lt;&gt;"",J$6&lt;&gt;""),期末!E31,"")</f>
        <v/>
      </c>
      <c r="K46" s="96" t="str">
        <f t="array" ref="K46">IF(AND(A46&lt;&gt;"",$H$4&lt;&gt;"",OR($H$6:$J$6&lt;&gt;"")),参数计算!AJD33,"")</f>
        <v/>
      </c>
      <c r="L46" s="83" t="str">
        <f>IF(AND($A46&lt;&gt;"",L$6&lt;&gt;""),平时!F31,"")</f>
        <v/>
      </c>
      <c r="M46" s="83" t="str">
        <f>IF(AND($A46&lt;&gt;"",M$6&lt;&gt;""),过程!F31,"")</f>
        <v/>
      </c>
      <c r="N46" s="83" t="str">
        <f>IF(AND($A46&lt;&gt;"",N$6&lt;&gt;""),期末!F31,"")</f>
        <v/>
      </c>
      <c r="O46" s="95" t="str">
        <f t="array" ref="O46">IF(AND(A46&lt;&gt;"",$L$4&lt;&gt;"",OR($L$6:$N$6&lt;&gt;"")),参数计算!AJK33,"")</f>
        <v/>
      </c>
      <c r="P46" s="83" t="str">
        <f>IF(AND($A46&lt;&gt;"",P$6&lt;&gt;""),平时!G31,"")</f>
        <v/>
      </c>
      <c r="Q46" s="83" t="str">
        <f>IF(AND($A46&lt;&gt;"",Q$6&lt;&gt;""),过程!G31,"")</f>
        <v/>
      </c>
      <c r="R46" s="83" t="str">
        <f>IF(AND($A46&lt;&gt;"",R$6&lt;&gt;""),期末!G31,"")</f>
        <v/>
      </c>
      <c r="S46" s="95" t="str">
        <f t="array" ref="S46">IF(AND(A46&lt;&gt;"",$P$4&lt;&gt;"",OR($P$6:$R$6&lt;&gt;"")),参数计算!AJR33,"")</f>
        <v/>
      </c>
      <c r="T46" s="83" t="str">
        <f>IF(AND($A46&lt;&gt;"",T$6&lt;&gt;""),平时!H31,"")</f>
        <v/>
      </c>
      <c r="U46" s="83" t="str">
        <f>IF(AND($A46&lt;&gt;"",U$6&lt;&gt;""),过程!H31,"")</f>
        <v/>
      </c>
      <c r="V46" s="83" t="str">
        <f>IF(AND($A46&lt;&gt;"",V$6&lt;&gt;""),期末!H31,"")</f>
        <v/>
      </c>
      <c r="W46" s="95" t="str">
        <f t="array" ref="W46">IF(AND(A46&lt;&gt;"",$T$4&lt;&gt;"",OR($T$6:$V$6&lt;&gt;"")),参数计算!AJY33,"")</f>
        <v/>
      </c>
    </row>
    <row r="47" ht="24.95" customHeight="1" spans="1:23">
      <c r="A47" s="83" t="str">
        <f>IF($G$1&lt;&gt;"",参数计算!A34,"")</f>
        <v/>
      </c>
      <c r="B47" s="83" t="str">
        <f>IF($G$1&lt;&gt;"",参数计算!B34,"")</f>
        <v/>
      </c>
      <c r="C47" s="83" t="str">
        <f>IF($G$1&lt;&gt;"",参数计算!C34,"")</f>
        <v/>
      </c>
      <c r="D47" s="83" t="str">
        <f>IF(AND($A47&lt;&gt;"",$D$6&lt;&gt;""),平时!D32,"")</f>
        <v/>
      </c>
      <c r="E47" s="83" t="str">
        <f>IF(AND($A47&lt;&gt;"",$E$6&lt;&gt;""),过程!D32,"")</f>
        <v/>
      </c>
      <c r="F47" s="83" t="str">
        <f>IF(AND($A47&lt;&gt;"",$F$6&lt;&gt;""),期末!D32,"")</f>
        <v/>
      </c>
      <c r="G47" s="95" t="str">
        <f t="array" ref="G47">IF(AND(A47&lt;&gt;"",$D$4&lt;&gt;"",OR($D$6:$F$6&lt;&gt;"")),参数计算!AIW34,"")</f>
        <v/>
      </c>
      <c r="H47" s="83" t="str">
        <f>IF(AND($A47&lt;&gt;"",H$6&lt;&gt;""),平时!E32,"")</f>
        <v/>
      </c>
      <c r="I47" s="83" t="str">
        <f>IF(AND($A47&lt;&gt;"",I$6&lt;&gt;""),过程!E32,"")</f>
        <v/>
      </c>
      <c r="J47" s="83" t="str">
        <f>IF(AND($A47&lt;&gt;"",J$6&lt;&gt;""),期末!E32,"")</f>
        <v/>
      </c>
      <c r="K47" s="96" t="str">
        <f t="array" ref="K47">IF(AND(A47&lt;&gt;"",$H$4&lt;&gt;"",OR($H$6:$J$6&lt;&gt;"")),参数计算!AJD34,"")</f>
        <v/>
      </c>
      <c r="L47" s="83" t="str">
        <f>IF(AND($A47&lt;&gt;"",L$6&lt;&gt;""),平时!F32,"")</f>
        <v/>
      </c>
      <c r="M47" s="83" t="str">
        <f>IF(AND($A47&lt;&gt;"",M$6&lt;&gt;""),过程!F32,"")</f>
        <v/>
      </c>
      <c r="N47" s="83" t="str">
        <f>IF(AND($A47&lt;&gt;"",N$6&lt;&gt;""),期末!F32,"")</f>
        <v/>
      </c>
      <c r="O47" s="95" t="str">
        <f t="array" ref="O47">IF(AND(A47&lt;&gt;"",$L$4&lt;&gt;"",OR($L$6:$N$6&lt;&gt;"")),参数计算!AJK34,"")</f>
        <v/>
      </c>
      <c r="P47" s="83" t="str">
        <f>IF(AND($A47&lt;&gt;"",P$6&lt;&gt;""),平时!G32,"")</f>
        <v/>
      </c>
      <c r="Q47" s="83" t="str">
        <f>IF(AND($A47&lt;&gt;"",Q$6&lt;&gt;""),过程!G32,"")</f>
        <v/>
      </c>
      <c r="R47" s="83" t="str">
        <f>IF(AND($A47&lt;&gt;"",R$6&lt;&gt;""),期末!G32,"")</f>
        <v/>
      </c>
      <c r="S47" s="95" t="str">
        <f t="array" ref="S47">IF(AND(A47&lt;&gt;"",$P$4&lt;&gt;"",OR($P$6:$R$6&lt;&gt;"")),参数计算!AJR34,"")</f>
        <v/>
      </c>
      <c r="T47" s="83" t="str">
        <f>IF(AND($A47&lt;&gt;"",T$6&lt;&gt;""),平时!H32,"")</f>
        <v/>
      </c>
      <c r="U47" s="83" t="str">
        <f>IF(AND($A47&lt;&gt;"",U$6&lt;&gt;""),过程!H32,"")</f>
        <v/>
      </c>
      <c r="V47" s="83" t="str">
        <f>IF(AND($A47&lt;&gt;"",V$6&lt;&gt;""),期末!H32,"")</f>
        <v/>
      </c>
      <c r="W47" s="95" t="str">
        <f t="array" ref="W47">IF(AND(A47&lt;&gt;"",$T$4&lt;&gt;"",OR($T$6:$V$6&lt;&gt;"")),参数计算!AJY34,"")</f>
        <v/>
      </c>
    </row>
    <row r="48" ht="24.95" customHeight="1" spans="1:23">
      <c r="A48" s="83" t="str">
        <f>IF($G$1&lt;&gt;"",参数计算!A35,"")</f>
        <v/>
      </c>
      <c r="B48" s="83" t="str">
        <f>IF($G$1&lt;&gt;"",参数计算!B35,"")</f>
        <v/>
      </c>
      <c r="C48" s="83" t="str">
        <f>IF($G$1&lt;&gt;"",参数计算!C35,"")</f>
        <v/>
      </c>
      <c r="D48" s="83" t="str">
        <f>IF(AND($A48&lt;&gt;"",$D$6&lt;&gt;""),平时!D33,"")</f>
        <v/>
      </c>
      <c r="E48" s="83" t="str">
        <f>IF(AND($A48&lt;&gt;"",$E$6&lt;&gt;""),过程!D33,"")</f>
        <v/>
      </c>
      <c r="F48" s="83" t="str">
        <f>IF(AND($A48&lt;&gt;"",$F$6&lt;&gt;""),期末!D33,"")</f>
        <v/>
      </c>
      <c r="G48" s="95" t="str">
        <f t="array" ref="G48">IF(AND(A48&lt;&gt;"",$D$4&lt;&gt;"",OR($D$6:$F$6&lt;&gt;"")),参数计算!AIW35,"")</f>
        <v/>
      </c>
      <c r="H48" s="83" t="str">
        <f>IF(AND($A48&lt;&gt;"",H$6&lt;&gt;""),平时!E33,"")</f>
        <v/>
      </c>
      <c r="I48" s="83" t="str">
        <f>IF(AND($A48&lt;&gt;"",I$6&lt;&gt;""),过程!E33,"")</f>
        <v/>
      </c>
      <c r="J48" s="83" t="str">
        <f>IF(AND($A48&lt;&gt;"",J$6&lt;&gt;""),期末!E33,"")</f>
        <v/>
      </c>
      <c r="K48" s="96" t="str">
        <f t="array" ref="K48">IF(AND(A48&lt;&gt;"",$H$4&lt;&gt;"",OR($H$6:$J$6&lt;&gt;"")),参数计算!AJD35,"")</f>
        <v/>
      </c>
      <c r="L48" s="83" t="str">
        <f>IF(AND($A48&lt;&gt;"",L$6&lt;&gt;""),平时!F33,"")</f>
        <v/>
      </c>
      <c r="M48" s="83" t="str">
        <f>IF(AND($A48&lt;&gt;"",M$6&lt;&gt;""),过程!F33,"")</f>
        <v/>
      </c>
      <c r="N48" s="83" t="str">
        <f>IF(AND($A48&lt;&gt;"",N$6&lt;&gt;""),期末!F33,"")</f>
        <v/>
      </c>
      <c r="O48" s="95" t="str">
        <f t="array" ref="O48">IF(AND(A48&lt;&gt;"",$L$4&lt;&gt;"",OR($L$6:$N$6&lt;&gt;"")),参数计算!AJK35,"")</f>
        <v/>
      </c>
      <c r="P48" s="83" t="str">
        <f>IF(AND($A48&lt;&gt;"",P$6&lt;&gt;""),平时!G33,"")</f>
        <v/>
      </c>
      <c r="Q48" s="83" t="str">
        <f>IF(AND($A48&lt;&gt;"",Q$6&lt;&gt;""),过程!G33,"")</f>
        <v/>
      </c>
      <c r="R48" s="83" t="str">
        <f>IF(AND($A48&lt;&gt;"",R$6&lt;&gt;""),期末!G33,"")</f>
        <v/>
      </c>
      <c r="S48" s="95" t="str">
        <f t="array" ref="S48">IF(AND(A48&lt;&gt;"",$P$4&lt;&gt;"",OR($P$6:$R$6&lt;&gt;"")),参数计算!AJR35,"")</f>
        <v/>
      </c>
      <c r="T48" s="83" t="str">
        <f>IF(AND($A48&lt;&gt;"",T$6&lt;&gt;""),平时!H33,"")</f>
        <v/>
      </c>
      <c r="U48" s="83" t="str">
        <f>IF(AND($A48&lt;&gt;"",U$6&lt;&gt;""),过程!H33,"")</f>
        <v/>
      </c>
      <c r="V48" s="83" t="str">
        <f>IF(AND($A48&lt;&gt;"",V$6&lt;&gt;""),期末!H33,"")</f>
        <v/>
      </c>
      <c r="W48" s="95" t="str">
        <f t="array" ref="W48">IF(AND(A48&lt;&gt;"",$T$4&lt;&gt;"",OR($T$6:$V$6&lt;&gt;"")),参数计算!AJY35,"")</f>
        <v/>
      </c>
    </row>
    <row r="49" ht="24.95" customHeight="1" spans="1:23">
      <c r="A49" s="83" t="str">
        <f>IF($G$1&lt;&gt;"",参数计算!A36,"")</f>
        <v/>
      </c>
      <c r="B49" s="83" t="str">
        <f>IF($G$1&lt;&gt;"",参数计算!B36,"")</f>
        <v/>
      </c>
      <c r="C49" s="83" t="str">
        <f>IF($G$1&lt;&gt;"",参数计算!C36,"")</f>
        <v/>
      </c>
      <c r="D49" s="83" t="str">
        <f>IF(AND($A49&lt;&gt;"",$D$6&lt;&gt;""),平时!D34,"")</f>
        <v/>
      </c>
      <c r="E49" s="83" t="str">
        <f>IF(AND($A49&lt;&gt;"",$E$6&lt;&gt;""),过程!D34,"")</f>
        <v/>
      </c>
      <c r="F49" s="83" t="str">
        <f>IF(AND($A49&lt;&gt;"",$F$6&lt;&gt;""),期末!D34,"")</f>
        <v/>
      </c>
      <c r="G49" s="95" t="str">
        <f t="array" ref="G49">IF(AND(A49&lt;&gt;"",$D$4&lt;&gt;"",OR($D$6:$F$6&lt;&gt;"")),参数计算!AIW36,"")</f>
        <v/>
      </c>
      <c r="H49" s="83" t="str">
        <f>IF(AND($A49&lt;&gt;"",H$6&lt;&gt;""),平时!E34,"")</f>
        <v/>
      </c>
      <c r="I49" s="83" t="str">
        <f>IF(AND($A49&lt;&gt;"",I$6&lt;&gt;""),过程!E34,"")</f>
        <v/>
      </c>
      <c r="J49" s="83" t="str">
        <f>IF(AND($A49&lt;&gt;"",J$6&lt;&gt;""),期末!E34,"")</f>
        <v/>
      </c>
      <c r="K49" s="96" t="str">
        <f t="array" ref="K49">IF(AND(A49&lt;&gt;"",$H$4&lt;&gt;"",OR($H$6:$J$6&lt;&gt;"")),参数计算!AJD36,"")</f>
        <v/>
      </c>
      <c r="L49" s="83" t="str">
        <f>IF(AND($A49&lt;&gt;"",L$6&lt;&gt;""),平时!F34,"")</f>
        <v/>
      </c>
      <c r="M49" s="83" t="str">
        <f>IF(AND($A49&lt;&gt;"",M$6&lt;&gt;""),过程!F34,"")</f>
        <v/>
      </c>
      <c r="N49" s="83" t="str">
        <f>IF(AND($A49&lt;&gt;"",N$6&lt;&gt;""),期末!F34,"")</f>
        <v/>
      </c>
      <c r="O49" s="95" t="str">
        <f t="array" ref="O49">IF(AND(A49&lt;&gt;"",$L$4&lt;&gt;"",OR($L$6:$N$6&lt;&gt;"")),参数计算!AJK36,"")</f>
        <v/>
      </c>
      <c r="P49" s="83" t="str">
        <f>IF(AND($A49&lt;&gt;"",P$6&lt;&gt;""),平时!G34,"")</f>
        <v/>
      </c>
      <c r="Q49" s="83" t="str">
        <f>IF(AND($A49&lt;&gt;"",Q$6&lt;&gt;""),过程!G34,"")</f>
        <v/>
      </c>
      <c r="R49" s="83" t="str">
        <f>IF(AND($A49&lt;&gt;"",R$6&lt;&gt;""),期末!G34,"")</f>
        <v/>
      </c>
      <c r="S49" s="95" t="str">
        <f t="array" ref="S49">IF(AND(A49&lt;&gt;"",$P$4&lt;&gt;"",OR($P$6:$R$6&lt;&gt;"")),参数计算!AJR36,"")</f>
        <v/>
      </c>
      <c r="T49" s="83" t="str">
        <f>IF(AND($A49&lt;&gt;"",T$6&lt;&gt;""),平时!H34,"")</f>
        <v/>
      </c>
      <c r="U49" s="83" t="str">
        <f>IF(AND($A49&lt;&gt;"",U$6&lt;&gt;""),过程!H34,"")</f>
        <v/>
      </c>
      <c r="V49" s="83" t="str">
        <f>IF(AND($A49&lt;&gt;"",V$6&lt;&gt;""),期末!H34,"")</f>
        <v/>
      </c>
      <c r="W49" s="95" t="str">
        <f t="array" ref="W49">IF(AND(A49&lt;&gt;"",$T$4&lt;&gt;"",OR($T$6:$V$6&lt;&gt;"")),参数计算!AJY36,"")</f>
        <v/>
      </c>
    </row>
    <row r="50" ht="24.95" customHeight="1" spans="1:23">
      <c r="A50" s="83" t="str">
        <f>IF($G$1&lt;&gt;"",参数计算!A37,"")</f>
        <v/>
      </c>
      <c r="B50" s="83" t="str">
        <f>IF($G$1&lt;&gt;"",参数计算!B37,"")</f>
        <v/>
      </c>
      <c r="C50" s="83" t="str">
        <f>IF($G$1&lt;&gt;"",参数计算!C37,"")</f>
        <v/>
      </c>
      <c r="D50" s="83" t="str">
        <f>IF(AND($A50&lt;&gt;"",$D$6&lt;&gt;""),平时!D35,"")</f>
        <v/>
      </c>
      <c r="E50" s="83" t="str">
        <f>IF(AND($A50&lt;&gt;"",$E$6&lt;&gt;""),过程!D35,"")</f>
        <v/>
      </c>
      <c r="F50" s="83" t="str">
        <f>IF(AND($A50&lt;&gt;"",$F$6&lt;&gt;""),期末!D35,"")</f>
        <v/>
      </c>
      <c r="G50" s="95" t="str">
        <f t="array" ref="G50">IF(AND(A50&lt;&gt;"",$D$4&lt;&gt;"",OR($D$6:$F$6&lt;&gt;"")),参数计算!AIW37,"")</f>
        <v/>
      </c>
      <c r="H50" s="83" t="str">
        <f>IF(AND($A50&lt;&gt;"",H$6&lt;&gt;""),平时!E35,"")</f>
        <v/>
      </c>
      <c r="I50" s="83" t="str">
        <f>IF(AND($A50&lt;&gt;"",I$6&lt;&gt;""),过程!E35,"")</f>
        <v/>
      </c>
      <c r="J50" s="83" t="str">
        <f>IF(AND($A50&lt;&gt;"",J$6&lt;&gt;""),期末!E35,"")</f>
        <v/>
      </c>
      <c r="K50" s="96" t="str">
        <f t="array" ref="K50">IF(AND(A50&lt;&gt;"",$H$4&lt;&gt;"",OR($H$6:$J$6&lt;&gt;"")),参数计算!AJD37,"")</f>
        <v/>
      </c>
      <c r="L50" s="83" t="str">
        <f>IF(AND($A50&lt;&gt;"",L$6&lt;&gt;""),平时!F35,"")</f>
        <v/>
      </c>
      <c r="M50" s="83" t="str">
        <f>IF(AND($A50&lt;&gt;"",M$6&lt;&gt;""),过程!F35,"")</f>
        <v/>
      </c>
      <c r="N50" s="83" t="str">
        <f>IF(AND($A50&lt;&gt;"",N$6&lt;&gt;""),期末!F35,"")</f>
        <v/>
      </c>
      <c r="O50" s="95" t="str">
        <f t="array" ref="O50">IF(AND(A50&lt;&gt;"",$L$4&lt;&gt;"",OR($L$6:$N$6&lt;&gt;"")),参数计算!AJK37,"")</f>
        <v/>
      </c>
      <c r="P50" s="83" t="str">
        <f>IF(AND($A50&lt;&gt;"",P$6&lt;&gt;""),平时!G35,"")</f>
        <v/>
      </c>
      <c r="Q50" s="83" t="str">
        <f>IF(AND($A50&lt;&gt;"",Q$6&lt;&gt;""),过程!G35,"")</f>
        <v/>
      </c>
      <c r="R50" s="83" t="str">
        <f>IF(AND($A50&lt;&gt;"",R$6&lt;&gt;""),期末!G35,"")</f>
        <v/>
      </c>
      <c r="S50" s="95" t="str">
        <f t="array" ref="S50">IF(AND(A50&lt;&gt;"",$P$4&lt;&gt;"",OR($P$6:$R$6&lt;&gt;"")),参数计算!AJR37,"")</f>
        <v/>
      </c>
      <c r="T50" s="83" t="str">
        <f>IF(AND($A50&lt;&gt;"",T$6&lt;&gt;""),平时!H35,"")</f>
        <v/>
      </c>
      <c r="U50" s="83" t="str">
        <f>IF(AND($A50&lt;&gt;"",U$6&lt;&gt;""),过程!H35,"")</f>
        <v/>
      </c>
      <c r="V50" s="83" t="str">
        <f>IF(AND($A50&lt;&gt;"",V$6&lt;&gt;""),期末!H35,"")</f>
        <v/>
      </c>
      <c r="W50" s="95" t="str">
        <f t="array" ref="W50">IF(AND(A50&lt;&gt;"",$T$4&lt;&gt;"",OR($T$6:$V$6&lt;&gt;"")),参数计算!AJY37,"")</f>
        <v/>
      </c>
    </row>
    <row r="51" ht="24.95" customHeight="1" spans="1:23">
      <c r="A51" s="83" t="str">
        <f>IF($G$1&lt;&gt;"",参数计算!A38,"")</f>
        <v/>
      </c>
      <c r="B51" s="83" t="str">
        <f>IF($G$1&lt;&gt;"",参数计算!B38,"")</f>
        <v/>
      </c>
      <c r="C51" s="83" t="str">
        <f>IF($G$1&lt;&gt;"",参数计算!C38,"")</f>
        <v/>
      </c>
      <c r="D51" s="83" t="str">
        <f>IF(AND($A51&lt;&gt;"",$D$6&lt;&gt;""),平时!D36,"")</f>
        <v/>
      </c>
      <c r="E51" s="83" t="str">
        <f>IF(AND($A51&lt;&gt;"",$E$6&lt;&gt;""),过程!D36,"")</f>
        <v/>
      </c>
      <c r="F51" s="83" t="str">
        <f>IF(AND($A51&lt;&gt;"",$F$6&lt;&gt;""),期末!D36,"")</f>
        <v/>
      </c>
      <c r="G51" s="95" t="str">
        <f t="array" ref="G51">IF(AND(A51&lt;&gt;"",$D$4&lt;&gt;"",OR($D$6:$F$6&lt;&gt;"")),参数计算!AIW38,"")</f>
        <v/>
      </c>
      <c r="H51" s="83" t="str">
        <f>IF(AND($A51&lt;&gt;"",H$6&lt;&gt;""),平时!E36,"")</f>
        <v/>
      </c>
      <c r="I51" s="83" t="str">
        <f>IF(AND($A51&lt;&gt;"",I$6&lt;&gt;""),过程!E36,"")</f>
        <v/>
      </c>
      <c r="J51" s="83" t="str">
        <f>IF(AND($A51&lt;&gt;"",J$6&lt;&gt;""),期末!E36,"")</f>
        <v/>
      </c>
      <c r="K51" s="96" t="str">
        <f t="array" ref="K51">IF(AND(A51&lt;&gt;"",$H$4&lt;&gt;"",OR($H$6:$J$6&lt;&gt;"")),参数计算!AJD38,"")</f>
        <v/>
      </c>
      <c r="L51" s="83" t="str">
        <f>IF(AND($A51&lt;&gt;"",L$6&lt;&gt;""),平时!F36,"")</f>
        <v/>
      </c>
      <c r="M51" s="83" t="str">
        <f>IF(AND($A51&lt;&gt;"",M$6&lt;&gt;""),过程!F36,"")</f>
        <v/>
      </c>
      <c r="N51" s="83" t="str">
        <f>IF(AND($A51&lt;&gt;"",N$6&lt;&gt;""),期末!F36,"")</f>
        <v/>
      </c>
      <c r="O51" s="95" t="str">
        <f t="array" ref="O51">IF(AND(A51&lt;&gt;"",$L$4&lt;&gt;"",OR($L$6:$N$6&lt;&gt;"")),参数计算!AJK38,"")</f>
        <v/>
      </c>
      <c r="P51" s="83" t="str">
        <f>IF(AND($A51&lt;&gt;"",P$6&lt;&gt;""),平时!G36,"")</f>
        <v/>
      </c>
      <c r="Q51" s="83" t="str">
        <f>IF(AND($A51&lt;&gt;"",Q$6&lt;&gt;""),过程!G36,"")</f>
        <v/>
      </c>
      <c r="R51" s="83" t="str">
        <f>IF(AND($A51&lt;&gt;"",R$6&lt;&gt;""),期末!G36,"")</f>
        <v/>
      </c>
      <c r="S51" s="95" t="str">
        <f t="array" ref="S51">IF(AND(A51&lt;&gt;"",$P$4&lt;&gt;"",OR($P$6:$R$6&lt;&gt;"")),参数计算!AJR38,"")</f>
        <v/>
      </c>
      <c r="T51" s="83" t="str">
        <f>IF(AND($A51&lt;&gt;"",T$6&lt;&gt;""),平时!H36,"")</f>
        <v/>
      </c>
      <c r="U51" s="83" t="str">
        <f>IF(AND($A51&lt;&gt;"",U$6&lt;&gt;""),过程!H36,"")</f>
        <v/>
      </c>
      <c r="V51" s="83" t="str">
        <f>IF(AND($A51&lt;&gt;"",V$6&lt;&gt;""),期末!H36,"")</f>
        <v/>
      </c>
      <c r="W51" s="95" t="str">
        <f t="array" ref="W51">IF(AND(A51&lt;&gt;"",$T$4&lt;&gt;"",OR($T$6:$V$6&lt;&gt;"")),参数计算!AJY38,"")</f>
        <v/>
      </c>
    </row>
    <row r="52" ht="24.95" customHeight="1" spans="1:23">
      <c r="A52" s="83" t="str">
        <f>IF($G$1&lt;&gt;"",参数计算!A39,"")</f>
        <v/>
      </c>
      <c r="B52" s="83" t="str">
        <f>IF($G$1&lt;&gt;"",参数计算!B39,"")</f>
        <v/>
      </c>
      <c r="C52" s="83" t="str">
        <f>IF($G$1&lt;&gt;"",参数计算!C39,"")</f>
        <v/>
      </c>
      <c r="D52" s="83" t="str">
        <f>IF(AND($A52&lt;&gt;"",$D$6&lt;&gt;""),平时!D37,"")</f>
        <v/>
      </c>
      <c r="E52" s="83" t="str">
        <f>IF(AND($A52&lt;&gt;"",$E$6&lt;&gt;""),过程!D37,"")</f>
        <v/>
      </c>
      <c r="F52" s="83" t="str">
        <f>IF(AND($A52&lt;&gt;"",$F$6&lt;&gt;""),期末!D37,"")</f>
        <v/>
      </c>
      <c r="G52" s="95" t="str">
        <f t="array" ref="G52">IF(AND(A52&lt;&gt;"",$D$4&lt;&gt;"",OR($D$6:$F$6&lt;&gt;"")),参数计算!AIW39,"")</f>
        <v/>
      </c>
      <c r="H52" s="83" t="str">
        <f>IF(AND($A52&lt;&gt;"",H$6&lt;&gt;""),平时!E37,"")</f>
        <v/>
      </c>
      <c r="I52" s="83" t="str">
        <f>IF(AND($A52&lt;&gt;"",I$6&lt;&gt;""),过程!E37,"")</f>
        <v/>
      </c>
      <c r="J52" s="83" t="str">
        <f>IF(AND($A52&lt;&gt;"",J$6&lt;&gt;""),期末!E37,"")</f>
        <v/>
      </c>
      <c r="K52" s="96" t="str">
        <f t="array" ref="K52">IF(AND(A52&lt;&gt;"",$H$4&lt;&gt;"",OR($H$6:$J$6&lt;&gt;"")),参数计算!AJD39,"")</f>
        <v/>
      </c>
      <c r="L52" s="83" t="str">
        <f>IF(AND($A52&lt;&gt;"",L$6&lt;&gt;""),平时!F37,"")</f>
        <v/>
      </c>
      <c r="M52" s="83" t="str">
        <f>IF(AND($A52&lt;&gt;"",M$6&lt;&gt;""),过程!F37,"")</f>
        <v/>
      </c>
      <c r="N52" s="83" t="str">
        <f>IF(AND($A52&lt;&gt;"",N$6&lt;&gt;""),期末!F37,"")</f>
        <v/>
      </c>
      <c r="O52" s="95" t="str">
        <f t="array" ref="O52">IF(AND(A52&lt;&gt;"",$L$4&lt;&gt;"",OR($L$6:$N$6&lt;&gt;"")),参数计算!AJK39,"")</f>
        <v/>
      </c>
      <c r="P52" s="83" t="str">
        <f>IF(AND($A52&lt;&gt;"",P$6&lt;&gt;""),平时!G37,"")</f>
        <v/>
      </c>
      <c r="Q52" s="83" t="str">
        <f>IF(AND($A52&lt;&gt;"",Q$6&lt;&gt;""),过程!G37,"")</f>
        <v/>
      </c>
      <c r="R52" s="83" t="str">
        <f>IF(AND($A52&lt;&gt;"",R$6&lt;&gt;""),期末!G37,"")</f>
        <v/>
      </c>
      <c r="S52" s="95" t="str">
        <f t="array" ref="S52">IF(AND(A52&lt;&gt;"",$P$4&lt;&gt;"",OR($P$6:$R$6&lt;&gt;"")),参数计算!AJR39,"")</f>
        <v/>
      </c>
      <c r="T52" s="83" t="str">
        <f>IF(AND($A52&lt;&gt;"",T$6&lt;&gt;""),平时!H37,"")</f>
        <v/>
      </c>
      <c r="U52" s="83" t="str">
        <f>IF(AND($A52&lt;&gt;"",U$6&lt;&gt;""),过程!H37,"")</f>
        <v/>
      </c>
      <c r="V52" s="83" t="str">
        <f>IF(AND($A52&lt;&gt;"",V$6&lt;&gt;""),期末!H37,"")</f>
        <v/>
      </c>
      <c r="W52" s="95" t="str">
        <f t="array" ref="W52">IF(AND(A52&lt;&gt;"",$T$4&lt;&gt;"",OR($T$6:$V$6&lt;&gt;"")),参数计算!AJY39,"")</f>
        <v/>
      </c>
    </row>
    <row r="53" ht="24.95" customHeight="1" spans="1:23">
      <c r="A53" s="83" t="str">
        <f>IF($G$1&lt;&gt;"",参数计算!A40,"")</f>
        <v/>
      </c>
      <c r="B53" s="83" t="str">
        <f>IF($G$1&lt;&gt;"",参数计算!B40,"")</f>
        <v/>
      </c>
      <c r="C53" s="83" t="str">
        <f>IF($G$1&lt;&gt;"",参数计算!C40,"")</f>
        <v/>
      </c>
      <c r="D53" s="83" t="str">
        <f>IF(AND($A53&lt;&gt;"",$D$6&lt;&gt;""),平时!D38,"")</f>
        <v/>
      </c>
      <c r="E53" s="83" t="str">
        <f>IF(AND($A53&lt;&gt;"",$E$6&lt;&gt;""),过程!D38,"")</f>
        <v/>
      </c>
      <c r="F53" s="83" t="str">
        <f>IF(AND($A53&lt;&gt;"",$F$6&lt;&gt;""),期末!D38,"")</f>
        <v/>
      </c>
      <c r="G53" s="95" t="str">
        <f t="array" ref="G53">IF(AND(A53&lt;&gt;"",$D$4&lt;&gt;"",OR($D$6:$F$6&lt;&gt;"")),参数计算!AIW40,"")</f>
        <v/>
      </c>
      <c r="H53" s="83" t="str">
        <f>IF(AND($A53&lt;&gt;"",H$6&lt;&gt;""),平时!E38,"")</f>
        <v/>
      </c>
      <c r="I53" s="83" t="str">
        <f>IF(AND($A53&lt;&gt;"",I$6&lt;&gt;""),过程!E38,"")</f>
        <v/>
      </c>
      <c r="J53" s="83" t="str">
        <f>IF(AND($A53&lt;&gt;"",J$6&lt;&gt;""),期末!E38,"")</f>
        <v/>
      </c>
      <c r="K53" s="96" t="str">
        <f t="array" ref="K53">IF(AND(A53&lt;&gt;"",$H$4&lt;&gt;"",OR($H$6:$J$6&lt;&gt;"")),参数计算!AJD40,"")</f>
        <v/>
      </c>
      <c r="L53" s="83" t="str">
        <f>IF(AND($A53&lt;&gt;"",L$6&lt;&gt;""),平时!F38,"")</f>
        <v/>
      </c>
      <c r="M53" s="83" t="str">
        <f>IF(AND($A53&lt;&gt;"",M$6&lt;&gt;""),过程!F38,"")</f>
        <v/>
      </c>
      <c r="N53" s="83" t="str">
        <f>IF(AND($A53&lt;&gt;"",N$6&lt;&gt;""),期末!F38,"")</f>
        <v/>
      </c>
      <c r="O53" s="95" t="str">
        <f t="array" ref="O53">IF(AND(A53&lt;&gt;"",$L$4&lt;&gt;"",OR($L$6:$N$6&lt;&gt;"")),参数计算!AJK40,"")</f>
        <v/>
      </c>
      <c r="P53" s="83" t="str">
        <f>IF(AND($A53&lt;&gt;"",P$6&lt;&gt;""),平时!G38,"")</f>
        <v/>
      </c>
      <c r="Q53" s="83" t="str">
        <f>IF(AND($A53&lt;&gt;"",Q$6&lt;&gt;""),过程!G38,"")</f>
        <v/>
      </c>
      <c r="R53" s="83" t="str">
        <f>IF(AND($A53&lt;&gt;"",R$6&lt;&gt;""),期末!G38,"")</f>
        <v/>
      </c>
      <c r="S53" s="95" t="str">
        <f t="array" ref="S53">IF(AND(A53&lt;&gt;"",$P$4&lt;&gt;"",OR($P$6:$R$6&lt;&gt;"")),参数计算!AJR40,"")</f>
        <v/>
      </c>
      <c r="T53" s="83" t="str">
        <f>IF(AND($A53&lt;&gt;"",T$6&lt;&gt;""),平时!H38,"")</f>
        <v/>
      </c>
      <c r="U53" s="83" t="str">
        <f>IF(AND($A53&lt;&gt;"",U$6&lt;&gt;""),过程!H38,"")</f>
        <v/>
      </c>
      <c r="V53" s="83" t="str">
        <f>IF(AND($A53&lt;&gt;"",V$6&lt;&gt;""),期末!H38,"")</f>
        <v/>
      </c>
      <c r="W53" s="95" t="str">
        <f t="array" ref="W53">IF(AND(A53&lt;&gt;"",$T$4&lt;&gt;"",OR($T$6:$V$6&lt;&gt;"")),参数计算!AJY40,"")</f>
        <v/>
      </c>
    </row>
    <row r="54" ht="24.95" customHeight="1" spans="1:23">
      <c r="A54" s="83" t="str">
        <f>IF($G$1&lt;&gt;"",参数计算!A41,"")</f>
        <v/>
      </c>
      <c r="B54" s="83" t="str">
        <f>IF($G$1&lt;&gt;"",参数计算!B41,"")</f>
        <v/>
      </c>
      <c r="C54" s="83" t="str">
        <f>IF($G$1&lt;&gt;"",参数计算!C41,"")</f>
        <v/>
      </c>
      <c r="D54" s="83" t="str">
        <f>IF(AND($A54&lt;&gt;"",$D$6&lt;&gt;""),平时!D39,"")</f>
        <v/>
      </c>
      <c r="E54" s="83" t="str">
        <f>IF(AND($A54&lt;&gt;"",$E$6&lt;&gt;""),过程!D39,"")</f>
        <v/>
      </c>
      <c r="F54" s="83" t="str">
        <f>IF(AND($A54&lt;&gt;"",$F$6&lt;&gt;""),期末!D39,"")</f>
        <v/>
      </c>
      <c r="G54" s="95" t="str">
        <f t="array" ref="G54">IF(AND(A54&lt;&gt;"",$D$4&lt;&gt;"",OR($D$6:$F$6&lt;&gt;"")),参数计算!AIW41,"")</f>
        <v/>
      </c>
      <c r="H54" s="83" t="str">
        <f>IF(AND($A54&lt;&gt;"",H$6&lt;&gt;""),平时!E39,"")</f>
        <v/>
      </c>
      <c r="I54" s="83" t="str">
        <f>IF(AND($A54&lt;&gt;"",I$6&lt;&gt;""),过程!E39,"")</f>
        <v/>
      </c>
      <c r="J54" s="83" t="str">
        <f>IF(AND($A54&lt;&gt;"",J$6&lt;&gt;""),期末!E39,"")</f>
        <v/>
      </c>
      <c r="K54" s="96" t="str">
        <f t="array" ref="K54">IF(AND(A54&lt;&gt;"",$H$4&lt;&gt;"",OR($H$6:$J$6&lt;&gt;"")),参数计算!AJD41,"")</f>
        <v/>
      </c>
      <c r="L54" s="83" t="str">
        <f>IF(AND($A54&lt;&gt;"",L$6&lt;&gt;""),平时!F39,"")</f>
        <v/>
      </c>
      <c r="M54" s="83" t="str">
        <f>IF(AND($A54&lt;&gt;"",M$6&lt;&gt;""),过程!F39,"")</f>
        <v/>
      </c>
      <c r="N54" s="83" t="str">
        <f>IF(AND($A54&lt;&gt;"",N$6&lt;&gt;""),期末!F39,"")</f>
        <v/>
      </c>
      <c r="O54" s="95" t="str">
        <f t="array" ref="O54">IF(AND(A54&lt;&gt;"",$L$4&lt;&gt;"",OR($L$6:$N$6&lt;&gt;"")),参数计算!AJK41,"")</f>
        <v/>
      </c>
      <c r="P54" s="83" t="str">
        <f>IF(AND($A54&lt;&gt;"",P$6&lt;&gt;""),平时!G39,"")</f>
        <v/>
      </c>
      <c r="Q54" s="83" t="str">
        <f>IF(AND($A54&lt;&gt;"",Q$6&lt;&gt;""),过程!G39,"")</f>
        <v/>
      </c>
      <c r="R54" s="83" t="str">
        <f>IF(AND($A54&lt;&gt;"",R$6&lt;&gt;""),期末!G39,"")</f>
        <v/>
      </c>
      <c r="S54" s="95" t="str">
        <f t="array" ref="S54">IF(AND(A54&lt;&gt;"",$P$4&lt;&gt;"",OR($P$6:$R$6&lt;&gt;"")),参数计算!AJR41,"")</f>
        <v/>
      </c>
      <c r="T54" s="83" t="str">
        <f>IF(AND($A54&lt;&gt;"",T$6&lt;&gt;""),平时!H39,"")</f>
        <v/>
      </c>
      <c r="U54" s="83" t="str">
        <f>IF(AND($A54&lt;&gt;"",U$6&lt;&gt;""),过程!H39,"")</f>
        <v/>
      </c>
      <c r="V54" s="83" t="str">
        <f>IF(AND($A54&lt;&gt;"",V$6&lt;&gt;""),期末!H39,"")</f>
        <v/>
      </c>
      <c r="W54" s="95" t="str">
        <f t="array" ref="W54">IF(AND(A54&lt;&gt;"",$T$4&lt;&gt;"",OR($T$6:$V$6&lt;&gt;"")),参数计算!AJY41,"")</f>
        <v/>
      </c>
    </row>
    <row r="55" ht="24.95" customHeight="1" spans="1:23">
      <c r="A55" s="83" t="str">
        <f>IF($G$1&lt;&gt;"",参数计算!A42,"")</f>
        <v/>
      </c>
      <c r="B55" s="83" t="str">
        <f>IF($G$1&lt;&gt;"",参数计算!B42,"")</f>
        <v/>
      </c>
      <c r="C55" s="83" t="str">
        <f>IF($G$1&lt;&gt;"",参数计算!C42,"")</f>
        <v/>
      </c>
      <c r="D55" s="83" t="str">
        <f>IF(AND($A55&lt;&gt;"",$D$6&lt;&gt;""),平时!D40,"")</f>
        <v/>
      </c>
      <c r="E55" s="83" t="str">
        <f>IF(AND($A55&lt;&gt;"",$E$6&lt;&gt;""),过程!D40,"")</f>
        <v/>
      </c>
      <c r="F55" s="83" t="str">
        <f>IF(AND($A55&lt;&gt;"",$F$6&lt;&gt;""),期末!D40,"")</f>
        <v/>
      </c>
      <c r="G55" s="95" t="str">
        <f t="array" ref="G55">IF(AND(A55&lt;&gt;"",$D$4&lt;&gt;"",OR($D$6:$F$6&lt;&gt;"")),参数计算!AIW42,"")</f>
        <v/>
      </c>
      <c r="H55" s="83" t="str">
        <f>IF(AND($A55&lt;&gt;"",H$6&lt;&gt;""),平时!E40,"")</f>
        <v/>
      </c>
      <c r="I55" s="83" t="str">
        <f>IF(AND($A55&lt;&gt;"",I$6&lt;&gt;""),过程!E40,"")</f>
        <v/>
      </c>
      <c r="J55" s="83" t="str">
        <f>IF(AND($A55&lt;&gt;"",J$6&lt;&gt;""),期末!E40,"")</f>
        <v/>
      </c>
      <c r="K55" s="96" t="str">
        <f t="array" ref="K55">IF(AND(A55&lt;&gt;"",$H$4&lt;&gt;"",OR($H$6:$J$6&lt;&gt;"")),参数计算!AJD42,"")</f>
        <v/>
      </c>
      <c r="L55" s="83" t="str">
        <f>IF(AND($A55&lt;&gt;"",L$6&lt;&gt;""),平时!F40,"")</f>
        <v/>
      </c>
      <c r="M55" s="83" t="str">
        <f>IF(AND($A55&lt;&gt;"",M$6&lt;&gt;""),过程!F40,"")</f>
        <v/>
      </c>
      <c r="N55" s="83" t="str">
        <f>IF(AND($A55&lt;&gt;"",N$6&lt;&gt;""),期末!F40,"")</f>
        <v/>
      </c>
      <c r="O55" s="95" t="str">
        <f t="array" ref="O55">IF(AND(A55&lt;&gt;"",$L$4&lt;&gt;"",OR($L$6:$N$6&lt;&gt;"")),参数计算!AJK42,"")</f>
        <v/>
      </c>
      <c r="P55" s="83" t="str">
        <f>IF(AND($A55&lt;&gt;"",P$6&lt;&gt;""),平时!G40,"")</f>
        <v/>
      </c>
      <c r="Q55" s="83" t="str">
        <f>IF(AND($A55&lt;&gt;"",Q$6&lt;&gt;""),过程!G40,"")</f>
        <v/>
      </c>
      <c r="R55" s="83" t="str">
        <f>IF(AND($A55&lt;&gt;"",R$6&lt;&gt;""),期末!G40,"")</f>
        <v/>
      </c>
      <c r="S55" s="95" t="str">
        <f t="array" ref="S55">IF(AND(A55&lt;&gt;"",$P$4&lt;&gt;"",OR($P$6:$R$6&lt;&gt;"")),参数计算!AJR42,"")</f>
        <v/>
      </c>
      <c r="T55" s="83" t="str">
        <f>IF(AND($A55&lt;&gt;"",T$6&lt;&gt;""),平时!H40,"")</f>
        <v/>
      </c>
      <c r="U55" s="83" t="str">
        <f>IF(AND($A55&lt;&gt;"",U$6&lt;&gt;""),过程!H40,"")</f>
        <v/>
      </c>
      <c r="V55" s="83" t="str">
        <f>IF(AND($A55&lt;&gt;"",V$6&lt;&gt;""),期末!H40,"")</f>
        <v/>
      </c>
      <c r="W55" s="95" t="str">
        <f t="array" ref="W55">IF(AND(A55&lt;&gt;"",$T$4&lt;&gt;"",OR($T$6:$V$6&lt;&gt;"")),参数计算!AJY42,"")</f>
        <v/>
      </c>
    </row>
    <row r="56" ht="24.95" customHeight="1" spans="1:23">
      <c r="A56" s="83" t="str">
        <f>IF($G$1&lt;&gt;"",参数计算!A43,"")</f>
        <v/>
      </c>
      <c r="B56" s="83" t="str">
        <f>IF($G$1&lt;&gt;"",参数计算!B43,"")</f>
        <v/>
      </c>
      <c r="C56" s="83" t="str">
        <f>IF($G$1&lt;&gt;"",参数计算!C43,"")</f>
        <v/>
      </c>
      <c r="D56" s="83" t="str">
        <f>IF(AND($A56&lt;&gt;"",$D$6&lt;&gt;""),平时!D41,"")</f>
        <v/>
      </c>
      <c r="E56" s="83" t="str">
        <f>IF(AND($A56&lt;&gt;"",$E$6&lt;&gt;""),过程!D41,"")</f>
        <v/>
      </c>
      <c r="F56" s="83" t="str">
        <f>IF(AND($A56&lt;&gt;"",$F$6&lt;&gt;""),期末!D41,"")</f>
        <v/>
      </c>
      <c r="G56" s="95" t="str">
        <f t="array" ref="G56">IF(AND(A56&lt;&gt;"",$D$4&lt;&gt;"",OR($D$6:$F$6&lt;&gt;"")),参数计算!AIW43,"")</f>
        <v/>
      </c>
      <c r="H56" s="83" t="str">
        <f>IF(AND($A56&lt;&gt;"",H$6&lt;&gt;""),平时!E41,"")</f>
        <v/>
      </c>
      <c r="I56" s="83" t="str">
        <f>IF(AND($A56&lt;&gt;"",I$6&lt;&gt;""),过程!E41,"")</f>
        <v/>
      </c>
      <c r="J56" s="83" t="str">
        <f>IF(AND($A56&lt;&gt;"",J$6&lt;&gt;""),期末!E41,"")</f>
        <v/>
      </c>
      <c r="K56" s="96" t="str">
        <f t="array" ref="K56">IF(AND(A56&lt;&gt;"",$H$4&lt;&gt;"",OR($H$6:$J$6&lt;&gt;"")),参数计算!AJD43,"")</f>
        <v/>
      </c>
      <c r="L56" s="83" t="str">
        <f>IF(AND($A56&lt;&gt;"",L$6&lt;&gt;""),平时!F41,"")</f>
        <v/>
      </c>
      <c r="M56" s="83" t="str">
        <f>IF(AND($A56&lt;&gt;"",M$6&lt;&gt;""),过程!F41,"")</f>
        <v/>
      </c>
      <c r="N56" s="83" t="str">
        <f>IF(AND($A56&lt;&gt;"",N$6&lt;&gt;""),期末!F41,"")</f>
        <v/>
      </c>
      <c r="O56" s="95" t="str">
        <f t="array" ref="O56">IF(AND(A56&lt;&gt;"",$L$4&lt;&gt;"",OR($L$6:$N$6&lt;&gt;"")),参数计算!AJK43,"")</f>
        <v/>
      </c>
      <c r="P56" s="83" t="str">
        <f>IF(AND($A56&lt;&gt;"",P$6&lt;&gt;""),平时!G41,"")</f>
        <v/>
      </c>
      <c r="Q56" s="83" t="str">
        <f>IF(AND($A56&lt;&gt;"",Q$6&lt;&gt;""),过程!G41,"")</f>
        <v/>
      </c>
      <c r="R56" s="83" t="str">
        <f>IF(AND($A56&lt;&gt;"",R$6&lt;&gt;""),期末!G41,"")</f>
        <v/>
      </c>
      <c r="S56" s="95" t="str">
        <f t="array" ref="S56">IF(AND(A56&lt;&gt;"",$P$4&lt;&gt;"",OR($P$6:$R$6&lt;&gt;"")),参数计算!AJR43,"")</f>
        <v/>
      </c>
      <c r="T56" s="83" t="str">
        <f>IF(AND($A56&lt;&gt;"",T$6&lt;&gt;""),平时!H41,"")</f>
        <v/>
      </c>
      <c r="U56" s="83" t="str">
        <f>IF(AND($A56&lt;&gt;"",U$6&lt;&gt;""),过程!H41,"")</f>
        <v/>
      </c>
      <c r="V56" s="83" t="str">
        <f>IF(AND($A56&lt;&gt;"",V$6&lt;&gt;""),期末!H41,"")</f>
        <v/>
      </c>
      <c r="W56" s="95" t="str">
        <f t="array" ref="W56">IF(AND(A56&lt;&gt;"",$T$4&lt;&gt;"",OR($T$6:$V$6&lt;&gt;"")),参数计算!AJY43,"")</f>
        <v/>
      </c>
    </row>
    <row r="57" ht="24.95" customHeight="1" spans="1:23">
      <c r="A57" s="83" t="str">
        <f>IF($G$1&lt;&gt;"",参数计算!A44,"")</f>
        <v/>
      </c>
      <c r="B57" s="83" t="str">
        <f>IF($G$1&lt;&gt;"",参数计算!B44,"")</f>
        <v/>
      </c>
      <c r="C57" s="83" t="str">
        <f>IF($G$1&lt;&gt;"",参数计算!C44,"")</f>
        <v/>
      </c>
      <c r="D57" s="83" t="str">
        <f>IF(AND($A57&lt;&gt;"",$D$6&lt;&gt;""),平时!D42,"")</f>
        <v/>
      </c>
      <c r="E57" s="83" t="str">
        <f>IF(AND($A57&lt;&gt;"",$E$6&lt;&gt;""),过程!D42,"")</f>
        <v/>
      </c>
      <c r="F57" s="83" t="str">
        <f>IF(AND($A57&lt;&gt;"",$F$6&lt;&gt;""),期末!D42,"")</f>
        <v/>
      </c>
      <c r="G57" s="95" t="str">
        <f t="array" ref="G57">IF(AND(A57&lt;&gt;"",$D$4&lt;&gt;"",OR($D$6:$F$6&lt;&gt;"")),参数计算!AIW44,"")</f>
        <v/>
      </c>
      <c r="H57" s="83" t="str">
        <f>IF(AND($A57&lt;&gt;"",H$6&lt;&gt;""),平时!E42,"")</f>
        <v/>
      </c>
      <c r="I57" s="83" t="str">
        <f>IF(AND($A57&lt;&gt;"",I$6&lt;&gt;""),过程!E42,"")</f>
        <v/>
      </c>
      <c r="J57" s="83" t="str">
        <f>IF(AND($A57&lt;&gt;"",J$6&lt;&gt;""),期末!E42,"")</f>
        <v/>
      </c>
      <c r="K57" s="96" t="str">
        <f t="array" ref="K57">IF(AND(A57&lt;&gt;"",$H$4&lt;&gt;"",OR($H$6:$J$6&lt;&gt;"")),参数计算!AJD44,"")</f>
        <v/>
      </c>
      <c r="L57" s="83" t="str">
        <f>IF(AND($A57&lt;&gt;"",L$6&lt;&gt;""),平时!F42,"")</f>
        <v/>
      </c>
      <c r="M57" s="83" t="str">
        <f>IF(AND($A57&lt;&gt;"",M$6&lt;&gt;""),过程!F42,"")</f>
        <v/>
      </c>
      <c r="N57" s="83" t="str">
        <f>IF(AND($A57&lt;&gt;"",N$6&lt;&gt;""),期末!F42,"")</f>
        <v/>
      </c>
      <c r="O57" s="95" t="str">
        <f t="array" ref="O57">IF(AND(A57&lt;&gt;"",$L$4&lt;&gt;"",OR($L$6:$N$6&lt;&gt;"")),参数计算!AJK44,"")</f>
        <v/>
      </c>
      <c r="P57" s="83" t="str">
        <f>IF(AND($A57&lt;&gt;"",P$6&lt;&gt;""),平时!G42,"")</f>
        <v/>
      </c>
      <c r="Q57" s="83" t="str">
        <f>IF(AND($A57&lt;&gt;"",Q$6&lt;&gt;""),过程!G42,"")</f>
        <v/>
      </c>
      <c r="R57" s="83" t="str">
        <f>IF(AND($A57&lt;&gt;"",R$6&lt;&gt;""),期末!G42,"")</f>
        <v/>
      </c>
      <c r="S57" s="95" t="str">
        <f t="array" ref="S57">IF(AND(A57&lt;&gt;"",$P$4&lt;&gt;"",OR($P$6:$R$6&lt;&gt;"")),参数计算!AJR44,"")</f>
        <v/>
      </c>
      <c r="T57" s="83" t="str">
        <f>IF(AND($A57&lt;&gt;"",T$6&lt;&gt;""),平时!H42,"")</f>
        <v/>
      </c>
      <c r="U57" s="83" t="str">
        <f>IF(AND($A57&lt;&gt;"",U$6&lt;&gt;""),过程!H42,"")</f>
        <v/>
      </c>
      <c r="V57" s="83" t="str">
        <f>IF(AND($A57&lt;&gt;"",V$6&lt;&gt;""),期末!H42,"")</f>
        <v/>
      </c>
      <c r="W57" s="95" t="str">
        <f t="array" ref="W57">IF(AND(A57&lt;&gt;"",$T$4&lt;&gt;"",OR($T$6:$V$6&lt;&gt;"")),参数计算!AJY44,"")</f>
        <v/>
      </c>
    </row>
    <row r="58" ht="24.95" customHeight="1" spans="1:23">
      <c r="A58" s="83" t="str">
        <f>IF($G$1&lt;&gt;"",参数计算!A45,"")</f>
        <v/>
      </c>
      <c r="B58" s="83" t="str">
        <f>IF($G$1&lt;&gt;"",参数计算!B45,"")</f>
        <v/>
      </c>
      <c r="C58" s="83" t="str">
        <f>IF($G$1&lt;&gt;"",参数计算!C45,"")</f>
        <v/>
      </c>
      <c r="D58" s="83" t="str">
        <f>IF(AND($A58&lt;&gt;"",$D$6&lt;&gt;""),平时!D43,"")</f>
        <v/>
      </c>
      <c r="E58" s="83" t="str">
        <f>IF(AND($A58&lt;&gt;"",$E$6&lt;&gt;""),过程!D43,"")</f>
        <v/>
      </c>
      <c r="F58" s="83" t="str">
        <f>IF(AND($A58&lt;&gt;"",$F$6&lt;&gt;""),期末!D43,"")</f>
        <v/>
      </c>
      <c r="G58" s="95" t="str">
        <f t="array" ref="G58">IF(AND(A58&lt;&gt;"",$D$4&lt;&gt;"",OR($D$6:$F$6&lt;&gt;"")),参数计算!AIW45,"")</f>
        <v/>
      </c>
      <c r="H58" s="83" t="str">
        <f>IF(AND($A58&lt;&gt;"",H$6&lt;&gt;""),平时!E43,"")</f>
        <v/>
      </c>
      <c r="I58" s="83" t="str">
        <f>IF(AND($A58&lt;&gt;"",I$6&lt;&gt;""),过程!E43,"")</f>
        <v/>
      </c>
      <c r="J58" s="83" t="str">
        <f>IF(AND($A58&lt;&gt;"",J$6&lt;&gt;""),期末!E43,"")</f>
        <v/>
      </c>
      <c r="K58" s="96" t="str">
        <f t="array" ref="K58">IF(AND(A58&lt;&gt;"",$H$4&lt;&gt;"",OR($H$6:$J$6&lt;&gt;"")),参数计算!AJD45,"")</f>
        <v/>
      </c>
      <c r="L58" s="83" t="str">
        <f>IF(AND($A58&lt;&gt;"",L$6&lt;&gt;""),平时!F43,"")</f>
        <v/>
      </c>
      <c r="M58" s="83" t="str">
        <f>IF(AND($A58&lt;&gt;"",M$6&lt;&gt;""),过程!F43,"")</f>
        <v/>
      </c>
      <c r="N58" s="83" t="str">
        <f>IF(AND($A58&lt;&gt;"",N$6&lt;&gt;""),期末!F43,"")</f>
        <v/>
      </c>
      <c r="O58" s="95" t="str">
        <f t="array" ref="O58">IF(AND(A58&lt;&gt;"",$L$4&lt;&gt;"",OR($L$6:$N$6&lt;&gt;"")),参数计算!AJK45,"")</f>
        <v/>
      </c>
      <c r="P58" s="83" t="str">
        <f>IF(AND($A58&lt;&gt;"",P$6&lt;&gt;""),平时!G43,"")</f>
        <v/>
      </c>
      <c r="Q58" s="83" t="str">
        <f>IF(AND($A58&lt;&gt;"",Q$6&lt;&gt;""),过程!G43,"")</f>
        <v/>
      </c>
      <c r="R58" s="83" t="str">
        <f>IF(AND($A58&lt;&gt;"",R$6&lt;&gt;""),期末!G43,"")</f>
        <v/>
      </c>
      <c r="S58" s="95" t="str">
        <f t="array" ref="S58">IF(AND(A58&lt;&gt;"",$P$4&lt;&gt;"",OR($P$6:$R$6&lt;&gt;"")),参数计算!AJR45,"")</f>
        <v/>
      </c>
      <c r="T58" s="83" t="str">
        <f>IF(AND($A58&lt;&gt;"",T$6&lt;&gt;""),平时!H43,"")</f>
        <v/>
      </c>
      <c r="U58" s="83" t="str">
        <f>IF(AND($A58&lt;&gt;"",U$6&lt;&gt;""),过程!H43,"")</f>
        <v/>
      </c>
      <c r="V58" s="83" t="str">
        <f>IF(AND($A58&lt;&gt;"",V$6&lt;&gt;""),期末!H43,"")</f>
        <v/>
      </c>
      <c r="W58" s="95" t="str">
        <f t="array" ref="W58">IF(AND(A58&lt;&gt;"",$T$4&lt;&gt;"",OR($T$6:$V$6&lt;&gt;"")),参数计算!AJY45,"")</f>
        <v/>
      </c>
    </row>
    <row r="59" ht="24.95" customHeight="1" spans="1:23">
      <c r="A59" s="83" t="str">
        <f>IF($G$1&lt;&gt;"",参数计算!A46,"")</f>
        <v/>
      </c>
      <c r="B59" s="83" t="str">
        <f>IF($G$1&lt;&gt;"",参数计算!B46,"")</f>
        <v/>
      </c>
      <c r="C59" s="83" t="str">
        <f>IF($G$1&lt;&gt;"",参数计算!C46,"")</f>
        <v/>
      </c>
      <c r="D59" s="83" t="str">
        <f>IF(AND($A59&lt;&gt;"",$D$6&lt;&gt;""),平时!D44,"")</f>
        <v/>
      </c>
      <c r="E59" s="83" t="str">
        <f>IF(AND($A59&lt;&gt;"",$E$6&lt;&gt;""),过程!D44,"")</f>
        <v/>
      </c>
      <c r="F59" s="83" t="str">
        <f>IF(AND($A59&lt;&gt;"",$F$6&lt;&gt;""),期末!D44,"")</f>
        <v/>
      </c>
      <c r="G59" s="95" t="str">
        <f t="array" ref="G59">IF(AND(A59&lt;&gt;"",$D$4&lt;&gt;"",OR($D$6:$F$6&lt;&gt;"")),参数计算!AIW46,"")</f>
        <v/>
      </c>
      <c r="H59" s="83" t="str">
        <f>IF(AND($A59&lt;&gt;"",H$6&lt;&gt;""),平时!E44,"")</f>
        <v/>
      </c>
      <c r="I59" s="83" t="str">
        <f>IF(AND($A59&lt;&gt;"",I$6&lt;&gt;""),过程!E44,"")</f>
        <v/>
      </c>
      <c r="J59" s="83" t="str">
        <f>IF(AND($A59&lt;&gt;"",J$6&lt;&gt;""),期末!E44,"")</f>
        <v/>
      </c>
      <c r="K59" s="96" t="str">
        <f t="array" ref="K59">IF(AND(A59&lt;&gt;"",$H$4&lt;&gt;"",OR($H$6:$J$6&lt;&gt;"")),参数计算!AJD46,"")</f>
        <v/>
      </c>
      <c r="L59" s="83" t="str">
        <f>IF(AND($A59&lt;&gt;"",L$6&lt;&gt;""),平时!F44,"")</f>
        <v/>
      </c>
      <c r="M59" s="83" t="str">
        <f>IF(AND($A59&lt;&gt;"",M$6&lt;&gt;""),过程!F44,"")</f>
        <v/>
      </c>
      <c r="N59" s="83" t="str">
        <f>IF(AND($A59&lt;&gt;"",N$6&lt;&gt;""),期末!F44,"")</f>
        <v/>
      </c>
      <c r="O59" s="95" t="str">
        <f t="array" ref="O59">IF(AND(A59&lt;&gt;"",$L$4&lt;&gt;"",OR($L$6:$N$6&lt;&gt;"")),参数计算!AJK46,"")</f>
        <v/>
      </c>
      <c r="P59" s="83" t="str">
        <f>IF(AND($A59&lt;&gt;"",P$6&lt;&gt;""),平时!G44,"")</f>
        <v/>
      </c>
      <c r="Q59" s="83" t="str">
        <f>IF(AND($A59&lt;&gt;"",Q$6&lt;&gt;""),过程!G44,"")</f>
        <v/>
      </c>
      <c r="R59" s="83" t="str">
        <f>IF(AND($A59&lt;&gt;"",R$6&lt;&gt;""),期末!G44,"")</f>
        <v/>
      </c>
      <c r="S59" s="95" t="str">
        <f t="array" ref="S59">IF(AND(A59&lt;&gt;"",$P$4&lt;&gt;"",OR($P$6:$R$6&lt;&gt;"")),参数计算!AJR46,"")</f>
        <v/>
      </c>
      <c r="T59" s="83" t="str">
        <f>IF(AND($A59&lt;&gt;"",T$6&lt;&gt;""),平时!H44,"")</f>
        <v/>
      </c>
      <c r="U59" s="83" t="str">
        <f>IF(AND($A59&lt;&gt;"",U$6&lt;&gt;""),过程!H44,"")</f>
        <v/>
      </c>
      <c r="V59" s="83" t="str">
        <f>IF(AND($A59&lt;&gt;"",V$6&lt;&gt;""),期末!H44,"")</f>
        <v/>
      </c>
      <c r="W59" s="95" t="str">
        <f t="array" ref="W59">IF(AND(A59&lt;&gt;"",$T$4&lt;&gt;"",OR($T$6:$V$6&lt;&gt;"")),参数计算!AJY46,"")</f>
        <v/>
      </c>
    </row>
    <row r="60" ht="24.95" customHeight="1" spans="1:23">
      <c r="A60" s="83" t="str">
        <f>IF($G$1&lt;&gt;"",参数计算!A47,"")</f>
        <v/>
      </c>
      <c r="B60" s="83" t="str">
        <f>IF($G$1&lt;&gt;"",参数计算!B47,"")</f>
        <v/>
      </c>
      <c r="C60" s="83" t="str">
        <f>IF($G$1&lt;&gt;"",参数计算!C47,"")</f>
        <v/>
      </c>
      <c r="D60" s="83" t="str">
        <f>IF(AND($A60&lt;&gt;"",$D$6&lt;&gt;""),平时!D45,"")</f>
        <v/>
      </c>
      <c r="E60" s="83" t="str">
        <f>IF(AND($A60&lt;&gt;"",$E$6&lt;&gt;""),过程!D45,"")</f>
        <v/>
      </c>
      <c r="F60" s="83" t="str">
        <f>IF(AND($A60&lt;&gt;"",$F$6&lt;&gt;""),期末!D45,"")</f>
        <v/>
      </c>
      <c r="G60" s="95" t="str">
        <f t="array" ref="G60">IF(AND(A60&lt;&gt;"",$D$4&lt;&gt;"",OR($D$6:$F$6&lt;&gt;"")),参数计算!AIW47,"")</f>
        <v/>
      </c>
      <c r="H60" s="83" t="str">
        <f>IF(AND($A60&lt;&gt;"",H$6&lt;&gt;""),平时!E45,"")</f>
        <v/>
      </c>
      <c r="I60" s="83" t="str">
        <f>IF(AND($A60&lt;&gt;"",I$6&lt;&gt;""),过程!E45,"")</f>
        <v/>
      </c>
      <c r="J60" s="83" t="str">
        <f>IF(AND($A60&lt;&gt;"",J$6&lt;&gt;""),期末!E45,"")</f>
        <v/>
      </c>
      <c r="K60" s="96" t="str">
        <f t="array" ref="K60">IF(AND(A60&lt;&gt;"",$H$4&lt;&gt;"",OR($H$6:$J$6&lt;&gt;"")),参数计算!AJD47,"")</f>
        <v/>
      </c>
      <c r="L60" s="83" t="str">
        <f>IF(AND($A60&lt;&gt;"",L$6&lt;&gt;""),平时!F45,"")</f>
        <v/>
      </c>
      <c r="M60" s="83" t="str">
        <f>IF(AND($A60&lt;&gt;"",M$6&lt;&gt;""),过程!F45,"")</f>
        <v/>
      </c>
      <c r="N60" s="83" t="str">
        <f>IF(AND($A60&lt;&gt;"",N$6&lt;&gt;""),期末!F45,"")</f>
        <v/>
      </c>
      <c r="O60" s="95" t="str">
        <f t="array" ref="O60">IF(AND(A60&lt;&gt;"",$L$4&lt;&gt;"",OR($L$6:$N$6&lt;&gt;"")),参数计算!AJK47,"")</f>
        <v/>
      </c>
      <c r="P60" s="83" t="str">
        <f>IF(AND($A60&lt;&gt;"",P$6&lt;&gt;""),平时!G45,"")</f>
        <v/>
      </c>
      <c r="Q60" s="83" t="str">
        <f>IF(AND($A60&lt;&gt;"",Q$6&lt;&gt;""),过程!G45,"")</f>
        <v/>
      </c>
      <c r="R60" s="83" t="str">
        <f>IF(AND($A60&lt;&gt;"",R$6&lt;&gt;""),期末!G45,"")</f>
        <v/>
      </c>
      <c r="S60" s="95" t="str">
        <f t="array" ref="S60">IF(AND(A60&lt;&gt;"",$P$4&lt;&gt;"",OR($P$6:$R$6&lt;&gt;"")),参数计算!AJR47,"")</f>
        <v/>
      </c>
      <c r="T60" s="83" t="str">
        <f>IF(AND($A60&lt;&gt;"",T$6&lt;&gt;""),平时!H45,"")</f>
        <v/>
      </c>
      <c r="U60" s="83" t="str">
        <f>IF(AND($A60&lt;&gt;"",U$6&lt;&gt;""),过程!H45,"")</f>
        <v/>
      </c>
      <c r="V60" s="83" t="str">
        <f>IF(AND($A60&lt;&gt;"",V$6&lt;&gt;""),期末!H45,"")</f>
        <v/>
      </c>
      <c r="W60" s="95" t="str">
        <f t="array" ref="W60">IF(AND(A60&lt;&gt;"",$T$4&lt;&gt;"",OR($T$6:$V$6&lt;&gt;"")),参数计算!AJY47,"")</f>
        <v/>
      </c>
    </row>
    <row r="61" ht="24.95" customHeight="1" spans="1:23">
      <c r="A61" s="83" t="str">
        <f>IF($G$1&lt;&gt;"",参数计算!A48,"")</f>
        <v/>
      </c>
      <c r="B61" s="83" t="str">
        <f>IF($G$1&lt;&gt;"",参数计算!B48,"")</f>
        <v/>
      </c>
      <c r="C61" s="83" t="str">
        <f>IF($G$1&lt;&gt;"",参数计算!C48,"")</f>
        <v/>
      </c>
      <c r="D61" s="83" t="str">
        <f>IF(AND($A61&lt;&gt;"",$D$6&lt;&gt;""),平时!D46,"")</f>
        <v/>
      </c>
      <c r="E61" s="83" t="str">
        <f>IF(AND($A61&lt;&gt;"",$E$6&lt;&gt;""),过程!D46,"")</f>
        <v/>
      </c>
      <c r="F61" s="83" t="str">
        <f>IF(AND($A61&lt;&gt;"",$F$6&lt;&gt;""),期末!D46,"")</f>
        <v/>
      </c>
      <c r="G61" s="95" t="str">
        <f t="array" ref="G61">IF(AND(A61&lt;&gt;"",$D$4&lt;&gt;"",OR($D$6:$F$6&lt;&gt;"")),参数计算!AIW48,"")</f>
        <v/>
      </c>
      <c r="H61" s="83" t="str">
        <f>IF(AND($A61&lt;&gt;"",H$6&lt;&gt;""),平时!E46,"")</f>
        <v/>
      </c>
      <c r="I61" s="83" t="str">
        <f>IF(AND($A61&lt;&gt;"",I$6&lt;&gt;""),过程!E46,"")</f>
        <v/>
      </c>
      <c r="J61" s="83" t="str">
        <f>IF(AND($A61&lt;&gt;"",J$6&lt;&gt;""),期末!E46,"")</f>
        <v/>
      </c>
      <c r="K61" s="96" t="str">
        <f t="array" ref="K61">IF(AND(A61&lt;&gt;"",$H$4&lt;&gt;"",OR($H$6:$J$6&lt;&gt;"")),参数计算!AJD48,"")</f>
        <v/>
      </c>
      <c r="L61" s="83" t="str">
        <f>IF(AND($A61&lt;&gt;"",L$6&lt;&gt;""),平时!F46,"")</f>
        <v/>
      </c>
      <c r="M61" s="83" t="str">
        <f>IF(AND($A61&lt;&gt;"",M$6&lt;&gt;""),过程!F46,"")</f>
        <v/>
      </c>
      <c r="N61" s="83" t="str">
        <f>IF(AND($A61&lt;&gt;"",N$6&lt;&gt;""),期末!F46,"")</f>
        <v/>
      </c>
      <c r="O61" s="95" t="str">
        <f t="array" ref="O61">IF(AND(A61&lt;&gt;"",$L$4&lt;&gt;"",OR($L$6:$N$6&lt;&gt;"")),参数计算!AJK48,"")</f>
        <v/>
      </c>
      <c r="P61" s="83" t="str">
        <f>IF(AND($A61&lt;&gt;"",P$6&lt;&gt;""),平时!G46,"")</f>
        <v/>
      </c>
      <c r="Q61" s="83" t="str">
        <f>IF(AND($A61&lt;&gt;"",Q$6&lt;&gt;""),过程!G46,"")</f>
        <v/>
      </c>
      <c r="R61" s="83" t="str">
        <f>IF(AND($A61&lt;&gt;"",R$6&lt;&gt;""),期末!G46,"")</f>
        <v/>
      </c>
      <c r="S61" s="95" t="str">
        <f t="array" ref="S61">IF(AND(A61&lt;&gt;"",$P$4&lt;&gt;"",OR($P$6:$R$6&lt;&gt;"")),参数计算!AJR48,"")</f>
        <v/>
      </c>
      <c r="T61" s="83" t="str">
        <f>IF(AND($A61&lt;&gt;"",T$6&lt;&gt;""),平时!H46,"")</f>
        <v/>
      </c>
      <c r="U61" s="83" t="str">
        <f>IF(AND($A61&lt;&gt;"",U$6&lt;&gt;""),过程!H46,"")</f>
        <v/>
      </c>
      <c r="V61" s="83" t="str">
        <f>IF(AND($A61&lt;&gt;"",V$6&lt;&gt;""),期末!H46,"")</f>
        <v/>
      </c>
      <c r="W61" s="95" t="str">
        <f t="array" ref="W61">IF(AND(A61&lt;&gt;"",$T$4&lt;&gt;"",OR($T$6:$V$6&lt;&gt;"")),参数计算!AJY48,"")</f>
        <v/>
      </c>
    </row>
    <row r="62" ht="24.95" customHeight="1" spans="1:23">
      <c r="A62" s="83" t="str">
        <f>IF($G$1&lt;&gt;"",参数计算!A49,"")</f>
        <v/>
      </c>
      <c r="B62" s="83" t="str">
        <f>IF($G$1&lt;&gt;"",参数计算!B49,"")</f>
        <v/>
      </c>
      <c r="C62" s="83" t="str">
        <f>IF($G$1&lt;&gt;"",参数计算!C49,"")</f>
        <v/>
      </c>
      <c r="D62" s="83" t="str">
        <f>IF(AND($A62&lt;&gt;"",$D$6&lt;&gt;""),平时!D47,"")</f>
        <v/>
      </c>
      <c r="E62" s="83" t="str">
        <f>IF(AND($A62&lt;&gt;"",$E$6&lt;&gt;""),过程!D47,"")</f>
        <v/>
      </c>
      <c r="F62" s="83" t="str">
        <f>IF(AND($A62&lt;&gt;"",$F$6&lt;&gt;""),期末!D47,"")</f>
        <v/>
      </c>
      <c r="G62" s="95" t="str">
        <f t="array" ref="G62">IF(AND(A62&lt;&gt;"",$D$4&lt;&gt;"",OR($D$6:$F$6&lt;&gt;"")),参数计算!AIW49,"")</f>
        <v/>
      </c>
      <c r="H62" s="83" t="str">
        <f>IF(AND($A62&lt;&gt;"",H$6&lt;&gt;""),平时!E47,"")</f>
        <v/>
      </c>
      <c r="I62" s="83" t="str">
        <f>IF(AND($A62&lt;&gt;"",I$6&lt;&gt;""),过程!E47,"")</f>
        <v/>
      </c>
      <c r="J62" s="83" t="str">
        <f>IF(AND($A62&lt;&gt;"",J$6&lt;&gt;""),期末!E47,"")</f>
        <v/>
      </c>
      <c r="K62" s="96" t="str">
        <f t="array" ref="K62">IF(AND(A62&lt;&gt;"",$H$4&lt;&gt;"",OR($H$6:$J$6&lt;&gt;"")),参数计算!AJD49,"")</f>
        <v/>
      </c>
      <c r="L62" s="83" t="str">
        <f>IF(AND($A62&lt;&gt;"",L$6&lt;&gt;""),平时!F47,"")</f>
        <v/>
      </c>
      <c r="M62" s="83" t="str">
        <f>IF(AND($A62&lt;&gt;"",M$6&lt;&gt;""),过程!F47,"")</f>
        <v/>
      </c>
      <c r="N62" s="83" t="str">
        <f>IF(AND($A62&lt;&gt;"",N$6&lt;&gt;""),期末!F47,"")</f>
        <v/>
      </c>
      <c r="O62" s="95" t="str">
        <f t="array" ref="O62">IF(AND(A62&lt;&gt;"",$L$4&lt;&gt;"",OR($L$6:$N$6&lt;&gt;"")),参数计算!AJK49,"")</f>
        <v/>
      </c>
      <c r="P62" s="83" t="str">
        <f>IF(AND($A62&lt;&gt;"",P$6&lt;&gt;""),平时!G47,"")</f>
        <v/>
      </c>
      <c r="Q62" s="83" t="str">
        <f>IF(AND($A62&lt;&gt;"",Q$6&lt;&gt;""),过程!G47,"")</f>
        <v/>
      </c>
      <c r="R62" s="83" t="str">
        <f>IF(AND($A62&lt;&gt;"",R$6&lt;&gt;""),期末!G47,"")</f>
        <v/>
      </c>
      <c r="S62" s="95" t="str">
        <f t="array" ref="S62">IF(AND(A62&lt;&gt;"",$P$4&lt;&gt;"",OR($P$6:$R$6&lt;&gt;"")),参数计算!AJR49,"")</f>
        <v/>
      </c>
      <c r="T62" s="83" t="str">
        <f>IF(AND($A62&lt;&gt;"",T$6&lt;&gt;""),平时!H47,"")</f>
        <v/>
      </c>
      <c r="U62" s="83" t="str">
        <f>IF(AND($A62&lt;&gt;"",U$6&lt;&gt;""),过程!H47,"")</f>
        <v/>
      </c>
      <c r="V62" s="83" t="str">
        <f>IF(AND($A62&lt;&gt;"",V$6&lt;&gt;""),期末!H47,"")</f>
        <v/>
      </c>
      <c r="W62" s="95" t="str">
        <f t="array" ref="W62">IF(AND(A62&lt;&gt;"",$T$4&lt;&gt;"",OR($T$6:$V$6&lt;&gt;"")),参数计算!AJY49,"")</f>
        <v/>
      </c>
    </row>
    <row r="63" ht="24.95" customHeight="1" spans="1:23">
      <c r="A63" s="83" t="str">
        <f>IF($G$1&lt;&gt;"",参数计算!A50,"")</f>
        <v/>
      </c>
      <c r="B63" s="83" t="str">
        <f>IF($G$1&lt;&gt;"",参数计算!B50,"")</f>
        <v/>
      </c>
      <c r="C63" s="83" t="str">
        <f>IF($G$1&lt;&gt;"",参数计算!C50,"")</f>
        <v/>
      </c>
      <c r="D63" s="83" t="str">
        <f>IF(AND($A63&lt;&gt;"",$D$6&lt;&gt;""),平时!D48,"")</f>
        <v/>
      </c>
      <c r="E63" s="83" t="str">
        <f>IF(AND($A63&lt;&gt;"",$E$6&lt;&gt;""),过程!D48,"")</f>
        <v/>
      </c>
      <c r="F63" s="83" t="str">
        <f>IF(AND($A63&lt;&gt;"",$F$6&lt;&gt;""),期末!D48,"")</f>
        <v/>
      </c>
      <c r="G63" s="95" t="str">
        <f t="array" ref="G63">IF(AND(A63&lt;&gt;"",$D$4&lt;&gt;"",OR($D$6:$F$6&lt;&gt;"")),参数计算!AIW50,"")</f>
        <v/>
      </c>
      <c r="H63" s="83" t="str">
        <f>IF(AND($A63&lt;&gt;"",H$6&lt;&gt;""),平时!E48,"")</f>
        <v/>
      </c>
      <c r="I63" s="83" t="str">
        <f>IF(AND($A63&lt;&gt;"",I$6&lt;&gt;""),过程!E48,"")</f>
        <v/>
      </c>
      <c r="J63" s="83" t="str">
        <f>IF(AND($A63&lt;&gt;"",J$6&lt;&gt;""),期末!E48,"")</f>
        <v/>
      </c>
      <c r="K63" s="96" t="str">
        <f t="array" ref="K63">IF(AND(A63&lt;&gt;"",$H$4&lt;&gt;"",OR($H$6:$J$6&lt;&gt;"")),参数计算!AJD50,"")</f>
        <v/>
      </c>
      <c r="L63" s="83" t="str">
        <f>IF(AND($A63&lt;&gt;"",L$6&lt;&gt;""),平时!F48,"")</f>
        <v/>
      </c>
      <c r="M63" s="83" t="str">
        <f>IF(AND($A63&lt;&gt;"",M$6&lt;&gt;""),过程!F48,"")</f>
        <v/>
      </c>
      <c r="N63" s="83" t="str">
        <f>IF(AND($A63&lt;&gt;"",N$6&lt;&gt;""),期末!F48,"")</f>
        <v/>
      </c>
      <c r="O63" s="95" t="str">
        <f t="array" ref="O63">IF(AND(A63&lt;&gt;"",$L$4&lt;&gt;"",OR($L$6:$N$6&lt;&gt;"")),参数计算!AJK50,"")</f>
        <v/>
      </c>
      <c r="P63" s="83" t="str">
        <f>IF(AND($A63&lt;&gt;"",P$6&lt;&gt;""),平时!G48,"")</f>
        <v/>
      </c>
      <c r="Q63" s="83" t="str">
        <f>IF(AND($A63&lt;&gt;"",Q$6&lt;&gt;""),过程!G48,"")</f>
        <v/>
      </c>
      <c r="R63" s="83" t="str">
        <f>IF(AND($A63&lt;&gt;"",R$6&lt;&gt;""),期末!G48,"")</f>
        <v/>
      </c>
      <c r="S63" s="95" t="str">
        <f t="array" ref="S63">IF(AND(A63&lt;&gt;"",$P$4&lt;&gt;"",OR($P$6:$R$6&lt;&gt;"")),参数计算!AJR50,"")</f>
        <v/>
      </c>
      <c r="T63" s="83" t="str">
        <f>IF(AND($A63&lt;&gt;"",T$6&lt;&gt;""),平时!H48,"")</f>
        <v/>
      </c>
      <c r="U63" s="83" t="str">
        <f>IF(AND($A63&lt;&gt;"",U$6&lt;&gt;""),过程!H48,"")</f>
        <v/>
      </c>
      <c r="V63" s="83" t="str">
        <f>IF(AND($A63&lt;&gt;"",V$6&lt;&gt;""),期末!H48,"")</f>
        <v/>
      </c>
      <c r="W63" s="95" t="str">
        <f t="array" ref="W63">IF(AND(A63&lt;&gt;"",$T$4&lt;&gt;"",OR($T$6:$V$6&lt;&gt;"")),参数计算!AJY50,"")</f>
        <v/>
      </c>
    </row>
    <row r="64" ht="24.95" customHeight="1" spans="1:23">
      <c r="A64" s="83" t="str">
        <f>IF($G$1&lt;&gt;"",参数计算!A51,"")</f>
        <v/>
      </c>
      <c r="B64" s="83" t="str">
        <f>IF($G$1&lt;&gt;"",参数计算!B51,"")</f>
        <v/>
      </c>
      <c r="C64" s="83" t="str">
        <f>IF($G$1&lt;&gt;"",参数计算!C51,"")</f>
        <v/>
      </c>
      <c r="D64" s="83" t="str">
        <f>IF(AND($A64&lt;&gt;"",$D$6&lt;&gt;""),平时!D49,"")</f>
        <v/>
      </c>
      <c r="E64" s="83" t="str">
        <f>IF(AND($A64&lt;&gt;"",$E$6&lt;&gt;""),过程!D49,"")</f>
        <v/>
      </c>
      <c r="F64" s="83" t="str">
        <f>IF(AND($A64&lt;&gt;"",$F$6&lt;&gt;""),期末!D49,"")</f>
        <v/>
      </c>
      <c r="G64" s="95" t="str">
        <f t="array" ref="G64">IF(AND(A64&lt;&gt;"",$D$4&lt;&gt;"",OR($D$6:$F$6&lt;&gt;"")),参数计算!AIW51,"")</f>
        <v/>
      </c>
      <c r="H64" s="83" t="str">
        <f>IF(AND($A64&lt;&gt;"",H$6&lt;&gt;""),平时!E49,"")</f>
        <v/>
      </c>
      <c r="I64" s="83" t="str">
        <f>IF(AND($A64&lt;&gt;"",I$6&lt;&gt;""),过程!E49,"")</f>
        <v/>
      </c>
      <c r="J64" s="83" t="str">
        <f>IF(AND($A64&lt;&gt;"",J$6&lt;&gt;""),期末!E49,"")</f>
        <v/>
      </c>
      <c r="K64" s="96" t="str">
        <f t="array" ref="K64">IF(AND(A64&lt;&gt;"",$H$4&lt;&gt;"",OR($H$6:$J$6&lt;&gt;"")),参数计算!AJD51,"")</f>
        <v/>
      </c>
      <c r="L64" s="83" t="str">
        <f>IF(AND($A64&lt;&gt;"",L$6&lt;&gt;""),平时!F49,"")</f>
        <v/>
      </c>
      <c r="M64" s="83" t="str">
        <f>IF(AND($A64&lt;&gt;"",M$6&lt;&gt;""),过程!F49,"")</f>
        <v/>
      </c>
      <c r="N64" s="83" t="str">
        <f>IF(AND($A64&lt;&gt;"",N$6&lt;&gt;""),期末!F49,"")</f>
        <v/>
      </c>
      <c r="O64" s="95" t="str">
        <f t="array" ref="O64">IF(AND(A64&lt;&gt;"",$L$4&lt;&gt;"",OR($L$6:$N$6&lt;&gt;"")),参数计算!AJK51,"")</f>
        <v/>
      </c>
      <c r="P64" s="83" t="str">
        <f>IF(AND($A64&lt;&gt;"",P$6&lt;&gt;""),平时!G49,"")</f>
        <v/>
      </c>
      <c r="Q64" s="83" t="str">
        <f>IF(AND($A64&lt;&gt;"",Q$6&lt;&gt;""),过程!G49,"")</f>
        <v/>
      </c>
      <c r="R64" s="83" t="str">
        <f>IF(AND($A64&lt;&gt;"",R$6&lt;&gt;""),期末!G49,"")</f>
        <v/>
      </c>
      <c r="S64" s="95" t="str">
        <f t="array" ref="S64">IF(AND(A64&lt;&gt;"",$P$4&lt;&gt;"",OR($P$6:$R$6&lt;&gt;"")),参数计算!AJR51,"")</f>
        <v/>
      </c>
      <c r="T64" s="83" t="str">
        <f>IF(AND($A64&lt;&gt;"",T$6&lt;&gt;""),平时!H49,"")</f>
        <v/>
      </c>
      <c r="U64" s="83" t="str">
        <f>IF(AND($A64&lt;&gt;"",U$6&lt;&gt;""),过程!H49,"")</f>
        <v/>
      </c>
      <c r="V64" s="83" t="str">
        <f>IF(AND($A64&lt;&gt;"",V$6&lt;&gt;""),期末!H49,"")</f>
        <v/>
      </c>
      <c r="W64" s="95" t="str">
        <f t="array" ref="W64">IF(AND(A64&lt;&gt;"",$T$4&lt;&gt;"",OR($T$6:$V$6&lt;&gt;"")),参数计算!AJY51,"")</f>
        <v/>
      </c>
    </row>
    <row r="65" ht="24.95" customHeight="1" spans="1:23">
      <c r="A65" s="83" t="str">
        <f>IF($G$1&lt;&gt;"",参数计算!A52,"")</f>
        <v/>
      </c>
      <c r="B65" s="83" t="str">
        <f>IF($G$1&lt;&gt;"",参数计算!B52,"")</f>
        <v/>
      </c>
      <c r="C65" s="83" t="str">
        <f>IF($G$1&lt;&gt;"",参数计算!C52,"")</f>
        <v/>
      </c>
      <c r="D65" s="83" t="str">
        <f>IF(AND($A65&lt;&gt;"",$D$6&lt;&gt;""),平时!D50,"")</f>
        <v/>
      </c>
      <c r="E65" s="83" t="str">
        <f>IF(AND($A65&lt;&gt;"",$E$6&lt;&gt;""),过程!D50,"")</f>
        <v/>
      </c>
      <c r="F65" s="83" t="str">
        <f>IF(AND($A65&lt;&gt;"",$F$6&lt;&gt;""),期末!D50,"")</f>
        <v/>
      </c>
      <c r="G65" s="95" t="str">
        <f t="array" ref="G65">IF(AND(A65&lt;&gt;"",$D$4&lt;&gt;"",OR($D$6:$F$6&lt;&gt;"")),参数计算!AIW52,"")</f>
        <v/>
      </c>
      <c r="H65" s="83" t="str">
        <f>IF(AND($A65&lt;&gt;"",H$6&lt;&gt;""),平时!E50,"")</f>
        <v/>
      </c>
      <c r="I65" s="83" t="str">
        <f>IF(AND($A65&lt;&gt;"",I$6&lt;&gt;""),过程!E50,"")</f>
        <v/>
      </c>
      <c r="J65" s="83" t="str">
        <f>IF(AND($A65&lt;&gt;"",J$6&lt;&gt;""),期末!E50,"")</f>
        <v/>
      </c>
      <c r="K65" s="96" t="str">
        <f t="array" ref="K65">IF(AND(A65&lt;&gt;"",$H$4&lt;&gt;"",OR($H$6:$J$6&lt;&gt;"")),参数计算!AJD52,"")</f>
        <v/>
      </c>
      <c r="L65" s="83" t="str">
        <f>IF(AND($A65&lt;&gt;"",L$6&lt;&gt;""),平时!F50,"")</f>
        <v/>
      </c>
      <c r="M65" s="83" t="str">
        <f>IF(AND($A65&lt;&gt;"",M$6&lt;&gt;""),过程!F50,"")</f>
        <v/>
      </c>
      <c r="N65" s="83" t="str">
        <f>IF(AND($A65&lt;&gt;"",N$6&lt;&gt;""),期末!F50,"")</f>
        <v/>
      </c>
      <c r="O65" s="95" t="str">
        <f t="array" ref="O65">IF(AND(A65&lt;&gt;"",$L$4&lt;&gt;"",OR($L$6:$N$6&lt;&gt;"")),参数计算!AJK52,"")</f>
        <v/>
      </c>
      <c r="P65" s="83" t="str">
        <f>IF(AND($A65&lt;&gt;"",P$6&lt;&gt;""),平时!G50,"")</f>
        <v/>
      </c>
      <c r="Q65" s="83" t="str">
        <f>IF(AND($A65&lt;&gt;"",Q$6&lt;&gt;""),过程!G50,"")</f>
        <v/>
      </c>
      <c r="R65" s="83" t="str">
        <f>IF(AND($A65&lt;&gt;"",R$6&lt;&gt;""),期末!G50,"")</f>
        <v/>
      </c>
      <c r="S65" s="95" t="str">
        <f t="array" ref="S65">IF(AND(A65&lt;&gt;"",$P$4&lt;&gt;"",OR($P$6:$R$6&lt;&gt;"")),参数计算!AJR52,"")</f>
        <v/>
      </c>
      <c r="T65" s="83" t="str">
        <f>IF(AND($A65&lt;&gt;"",T$6&lt;&gt;""),平时!H50,"")</f>
        <v/>
      </c>
      <c r="U65" s="83" t="str">
        <f>IF(AND($A65&lt;&gt;"",U$6&lt;&gt;""),过程!H50,"")</f>
        <v/>
      </c>
      <c r="V65" s="83" t="str">
        <f>IF(AND($A65&lt;&gt;"",V$6&lt;&gt;""),期末!H50,"")</f>
        <v/>
      </c>
      <c r="W65" s="95" t="str">
        <f t="array" ref="W65">IF(AND(A65&lt;&gt;"",$T$4&lt;&gt;"",OR($T$6:$V$6&lt;&gt;"")),参数计算!AJY52,"")</f>
        <v/>
      </c>
    </row>
    <row r="66" ht="24.95" customHeight="1" spans="1:23">
      <c r="A66" s="83" t="str">
        <f>IF($G$1&lt;&gt;"",参数计算!A53,"")</f>
        <v/>
      </c>
      <c r="B66" s="83" t="str">
        <f>IF($G$1&lt;&gt;"",参数计算!B53,"")</f>
        <v/>
      </c>
      <c r="C66" s="83" t="str">
        <f>IF($G$1&lt;&gt;"",参数计算!C53,"")</f>
        <v/>
      </c>
      <c r="D66" s="83" t="str">
        <f>IF(AND($A66&lt;&gt;"",$D$6&lt;&gt;""),平时!D51,"")</f>
        <v/>
      </c>
      <c r="E66" s="83" t="str">
        <f>IF(AND($A66&lt;&gt;"",$E$6&lt;&gt;""),过程!D51,"")</f>
        <v/>
      </c>
      <c r="F66" s="83" t="str">
        <f>IF(AND($A66&lt;&gt;"",$F$6&lt;&gt;""),期末!D51,"")</f>
        <v/>
      </c>
      <c r="G66" s="95" t="str">
        <f t="array" ref="G66">IF(AND(A66&lt;&gt;"",$D$4&lt;&gt;"",OR($D$6:$F$6&lt;&gt;"")),参数计算!AIW53,"")</f>
        <v/>
      </c>
      <c r="H66" s="83" t="str">
        <f>IF(AND($A66&lt;&gt;"",H$6&lt;&gt;""),平时!E51,"")</f>
        <v/>
      </c>
      <c r="I66" s="83" t="str">
        <f>IF(AND($A66&lt;&gt;"",I$6&lt;&gt;""),过程!E51,"")</f>
        <v/>
      </c>
      <c r="J66" s="83" t="str">
        <f>IF(AND($A66&lt;&gt;"",J$6&lt;&gt;""),期末!E51,"")</f>
        <v/>
      </c>
      <c r="K66" s="96" t="str">
        <f t="array" ref="K66">IF(AND(A66&lt;&gt;"",$H$4&lt;&gt;"",OR($H$6:$J$6&lt;&gt;"")),参数计算!AJD53,"")</f>
        <v/>
      </c>
      <c r="L66" s="83" t="str">
        <f>IF(AND($A66&lt;&gt;"",L$6&lt;&gt;""),平时!F51,"")</f>
        <v/>
      </c>
      <c r="M66" s="83" t="str">
        <f>IF(AND($A66&lt;&gt;"",M$6&lt;&gt;""),过程!F51,"")</f>
        <v/>
      </c>
      <c r="N66" s="83" t="str">
        <f>IF(AND($A66&lt;&gt;"",N$6&lt;&gt;""),期末!F51,"")</f>
        <v/>
      </c>
      <c r="O66" s="95" t="str">
        <f t="array" ref="O66">IF(AND(A66&lt;&gt;"",$L$4&lt;&gt;"",OR($L$6:$N$6&lt;&gt;"")),参数计算!AJK53,"")</f>
        <v/>
      </c>
      <c r="P66" s="83" t="str">
        <f>IF(AND($A66&lt;&gt;"",P$6&lt;&gt;""),平时!G51,"")</f>
        <v/>
      </c>
      <c r="Q66" s="83" t="str">
        <f>IF(AND($A66&lt;&gt;"",Q$6&lt;&gt;""),过程!G51,"")</f>
        <v/>
      </c>
      <c r="R66" s="83" t="str">
        <f>IF(AND($A66&lt;&gt;"",R$6&lt;&gt;""),期末!G51,"")</f>
        <v/>
      </c>
      <c r="S66" s="95" t="str">
        <f t="array" ref="S66">IF(AND(A66&lt;&gt;"",$P$4&lt;&gt;"",OR($P$6:$R$6&lt;&gt;"")),参数计算!AJR53,"")</f>
        <v/>
      </c>
      <c r="T66" s="83" t="str">
        <f>IF(AND($A66&lt;&gt;"",T$6&lt;&gt;""),平时!H51,"")</f>
        <v/>
      </c>
      <c r="U66" s="83" t="str">
        <f>IF(AND($A66&lt;&gt;"",U$6&lt;&gt;""),过程!H51,"")</f>
        <v/>
      </c>
      <c r="V66" s="83" t="str">
        <f>IF(AND($A66&lt;&gt;"",V$6&lt;&gt;""),期末!H51,"")</f>
        <v/>
      </c>
      <c r="W66" s="95" t="str">
        <f t="array" ref="W66">IF(AND(A66&lt;&gt;"",$T$4&lt;&gt;"",OR($T$6:$V$6&lt;&gt;"")),参数计算!AJY53,"")</f>
        <v/>
      </c>
    </row>
    <row r="67" ht="24.95" customHeight="1" spans="1:23">
      <c r="A67" s="83" t="str">
        <f>IF($G$1&lt;&gt;"",参数计算!A54,"")</f>
        <v/>
      </c>
      <c r="B67" s="83" t="str">
        <f>IF($G$1&lt;&gt;"",参数计算!B54,"")</f>
        <v/>
      </c>
      <c r="C67" s="83" t="str">
        <f>IF($G$1&lt;&gt;"",参数计算!C54,"")</f>
        <v/>
      </c>
      <c r="D67" s="83" t="str">
        <f>IF(AND($A67&lt;&gt;"",$D$6&lt;&gt;""),平时!D52,"")</f>
        <v/>
      </c>
      <c r="E67" s="83" t="str">
        <f>IF(AND($A67&lt;&gt;"",$E$6&lt;&gt;""),过程!D52,"")</f>
        <v/>
      </c>
      <c r="F67" s="83" t="str">
        <f>IF(AND($A67&lt;&gt;"",$F$6&lt;&gt;""),期末!D52,"")</f>
        <v/>
      </c>
      <c r="G67" s="95" t="str">
        <f t="array" ref="G67">IF(AND(A67&lt;&gt;"",$D$4&lt;&gt;"",OR($D$6:$F$6&lt;&gt;"")),参数计算!AIW54,"")</f>
        <v/>
      </c>
      <c r="H67" s="83" t="str">
        <f>IF(AND($A67&lt;&gt;"",H$6&lt;&gt;""),平时!E52,"")</f>
        <v/>
      </c>
      <c r="I67" s="83" t="str">
        <f>IF(AND($A67&lt;&gt;"",I$6&lt;&gt;""),过程!E52,"")</f>
        <v/>
      </c>
      <c r="J67" s="83" t="str">
        <f>IF(AND($A67&lt;&gt;"",J$6&lt;&gt;""),期末!E52,"")</f>
        <v/>
      </c>
      <c r="K67" s="96" t="str">
        <f t="array" ref="K67">IF(AND(A67&lt;&gt;"",$H$4&lt;&gt;"",OR($H$6:$J$6&lt;&gt;"")),参数计算!AJD54,"")</f>
        <v/>
      </c>
      <c r="L67" s="83" t="str">
        <f>IF(AND($A67&lt;&gt;"",L$6&lt;&gt;""),平时!F52,"")</f>
        <v/>
      </c>
      <c r="M67" s="83" t="str">
        <f>IF(AND($A67&lt;&gt;"",M$6&lt;&gt;""),过程!F52,"")</f>
        <v/>
      </c>
      <c r="N67" s="83" t="str">
        <f>IF(AND($A67&lt;&gt;"",N$6&lt;&gt;""),期末!F52,"")</f>
        <v/>
      </c>
      <c r="O67" s="95" t="str">
        <f t="array" ref="O67">IF(AND(A67&lt;&gt;"",$L$4&lt;&gt;"",OR($L$6:$N$6&lt;&gt;"")),参数计算!AJK54,"")</f>
        <v/>
      </c>
      <c r="P67" s="83" t="str">
        <f>IF(AND($A67&lt;&gt;"",P$6&lt;&gt;""),平时!G52,"")</f>
        <v/>
      </c>
      <c r="Q67" s="83" t="str">
        <f>IF(AND($A67&lt;&gt;"",Q$6&lt;&gt;""),过程!G52,"")</f>
        <v/>
      </c>
      <c r="R67" s="83" t="str">
        <f>IF(AND($A67&lt;&gt;"",R$6&lt;&gt;""),期末!G52,"")</f>
        <v/>
      </c>
      <c r="S67" s="95" t="str">
        <f t="array" ref="S67">IF(AND(A67&lt;&gt;"",$P$4&lt;&gt;"",OR($P$6:$R$6&lt;&gt;"")),参数计算!AJR54,"")</f>
        <v/>
      </c>
      <c r="T67" s="83" t="str">
        <f>IF(AND($A67&lt;&gt;"",T$6&lt;&gt;""),平时!H52,"")</f>
        <v/>
      </c>
      <c r="U67" s="83" t="str">
        <f>IF(AND($A67&lt;&gt;"",U$6&lt;&gt;""),过程!H52,"")</f>
        <v/>
      </c>
      <c r="V67" s="83" t="str">
        <f>IF(AND($A67&lt;&gt;"",V$6&lt;&gt;""),期末!H52,"")</f>
        <v/>
      </c>
      <c r="W67" s="95" t="str">
        <f t="array" ref="W67">IF(AND(A67&lt;&gt;"",$T$4&lt;&gt;"",OR($T$6:$V$6&lt;&gt;"")),参数计算!AJY54,"")</f>
        <v/>
      </c>
    </row>
    <row r="68" ht="24.95" customHeight="1" spans="1:23">
      <c r="A68" s="83" t="str">
        <f>IF($G$1&lt;&gt;"",参数计算!A55,"")</f>
        <v/>
      </c>
      <c r="B68" s="83" t="str">
        <f>IF($G$1&lt;&gt;"",参数计算!B55,"")</f>
        <v/>
      </c>
      <c r="C68" s="83" t="str">
        <f>IF($G$1&lt;&gt;"",参数计算!C55,"")</f>
        <v/>
      </c>
      <c r="D68" s="83" t="str">
        <f>IF(AND($A68&lt;&gt;"",$D$6&lt;&gt;""),平时!D53,"")</f>
        <v/>
      </c>
      <c r="E68" s="83" t="str">
        <f>IF(AND($A68&lt;&gt;"",$E$6&lt;&gt;""),过程!D53,"")</f>
        <v/>
      </c>
      <c r="F68" s="83" t="str">
        <f>IF(AND($A68&lt;&gt;"",$F$6&lt;&gt;""),期末!D53,"")</f>
        <v/>
      </c>
      <c r="G68" s="95" t="str">
        <f t="array" ref="G68">IF(AND(A68&lt;&gt;"",$D$4&lt;&gt;"",OR($D$6:$F$6&lt;&gt;"")),参数计算!AIW55,"")</f>
        <v/>
      </c>
      <c r="H68" s="83" t="str">
        <f>IF(AND($A68&lt;&gt;"",H$6&lt;&gt;""),平时!E53,"")</f>
        <v/>
      </c>
      <c r="I68" s="83" t="str">
        <f>IF(AND($A68&lt;&gt;"",I$6&lt;&gt;""),过程!E53,"")</f>
        <v/>
      </c>
      <c r="J68" s="83" t="str">
        <f>IF(AND($A68&lt;&gt;"",J$6&lt;&gt;""),期末!E53,"")</f>
        <v/>
      </c>
      <c r="K68" s="96" t="str">
        <f t="array" ref="K68">IF(AND(A68&lt;&gt;"",$H$4&lt;&gt;"",OR($H$6:$J$6&lt;&gt;"")),参数计算!AJD55,"")</f>
        <v/>
      </c>
      <c r="L68" s="83" t="str">
        <f>IF(AND($A68&lt;&gt;"",L$6&lt;&gt;""),平时!F53,"")</f>
        <v/>
      </c>
      <c r="M68" s="83" t="str">
        <f>IF(AND($A68&lt;&gt;"",M$6&lt;&gt;""),过程!F53,"")</f>
        <v/>
      </c>
      <c r="N68" s="83" t="str">
        <f>IF(AND($A68&lt;&gt;"",N$6&lt;&gt;""),期末!F53,"")</f>
        <v/>
      </c>
      <c r="O68" s="95" t="str">
        <f t="array" ref="O68">IF(AND(A68&lt;&gt;"",$L$4&lt;&gt;"",OR($L$6:$N$6&lt;&gt;"")),参数计算!AJK55,"")</f>
        <v/>
      </c>
      <c r="P68" s="83" t="str">
        <f>IF(AND($A68&lt;&gt;"",P$6&lt;&gt;""),平时!G53,"")</f>
        <v/>
      </c>
      <c r="Q68" s="83" t="str">
        <f>IF(AND($A68&lt;&gt;"",Q$6&lt;&gt;""),过程!G53,"")</f>
        <v/>
      </c>
      <c r="R68" s="83" t="str">
        <f>IF(AND($A68&lt;&gt;"",R$6&lt;&gt;""),期末!G53,"")</f>
        <v/>
      </c>
      <c r="S68" s="95" t="str">
        <f t="array" ref="S68">IF(AND(A68&lt;&gt;"",$P$4&lt;&gt;"",OR($P$6:$R$6&lt;&gt;"")),参数计算!AJR55,"")</f>
        <v/>
      </c>
      <c r="T68" s="83" t="str">
        <f>IF(AND($A68&lt;&gt;"",T$6&lt;&gt;""),平时!H53,"")</f>
        <v/>
      </c>
      <c r="U68" s="83" t="str">
        <f>IF(AND($A68&lt;&gt;"",U$6&lt;&gt;""),过程!H53,"")</f>
        <v/>
      </c>
      <c r="V68" s="83" t="str">
        <f>IF(AND($A68&lt;&gt;"",V$6&lt;&gt;""),期末!H53,"")</f>
        <v/>
      </c>
      <c r="W68" s="95" t="str">
        <f t="array" ref="W68">IF(AND(A68&lt;&gt;"",$T$4&lt;&gt;"",OR($T$6:$V$6&lt;&gt;"")),参数计算!AJY55,"")</f>
        <v/>
      </c>
    </row>
    <row r="69" ht="24.95" customHeight="1" spans="1:23">
      <c r="A69" s="83" t="str">
        <f>IF($G$1&lt;&gt;"",参数计算!A56,"")</f>
        <v/>
      </c>
      <c r="B69" s="83" t="str">
        <f>IF($G$1&lt;&gt;"",参数计算!B56,"")</f>
        <v/>
      </c>
      <c r="C69" s="83" t="str">
        <f>IF($G$1&lt;&gt;"",参数计算!C56,"")</f>
        <v/>
      </c>
      <c r="D69" s="83" t="str">
        <f>IF(AND($A69&lt;&gt;"",$D$6&lt;&gt;""),平时!D54,"")</f>
        <v/>
      </c>
      <c r="E69" s="83" t="str">
        <f>IF(AND($A69&lt;&gt;"",$E$6&lt;&gt;""),过程!D54,"")</f>
        <v/>
      </c>
      <c r="F69" s="83" t="str">
        <f>IF(AND($A69&lt;&gt;"",$F$6&lt;&gt;""),期末!D54,"")</f>
        <v/>
      </c>
      <c r="G69" s="95" t="str">
        <f t="array" ref="G69">IF(AND(A69&lt;&gt;"",$D$4&lt;&gt;"",OR($D$6:$F$6&lt;&gt;"")),参数计算!AIW56,"")</f>
        <v/>
      </c>
      <c r="H69" s="83" t="str">
        <f>IF(AND($A69&lt;&gt;"",H$6&lt;&gt;""),平时!E54,"")</f>
        <v/>
      </c>
      <c r="I69" s="83" t="str">
        <f>IF(AND($A69&lt;&gt;"",I$6&lt;&gt;""),过程!E54,"")</f>
        <v/>
      </c>
      <c r="J69" s="83" t="str">
        <f>IF(AND($A69&lt;&gt;"",J$6&lt;&gt;""),期末!E54,"")</f>
        <v/>
      </c>
      <c r="K69" s="96" t="str">
        <f t="array" ref="K69">IF(AND(A69&lt;&gt;"",$H$4&lt;&gt;"",OR($H$6:$J$6&lt;&gt;"")),参数计算!AJD56,"")</f>
        <v/>
      </c>
      <c r="L69" s="83" t="str">
        <f>IF(AND($A69&lt;&gt;"",L$6&lt;&gt;""),平时!F54,"")</f>
        <v/>
      </c>
      <c r="M69" s="83" t="str">
        <f>IF(AND($A69&lt;&gt;"",M$6&lt;&gt;""),过程!F54,"")</f>
        <v/>
      </c>
      <c r="N69" s="83" t="str">
        <f>IF(AND($A69&lt;&gt;"",N$6&lt;&gt;""),期末!F54,"")</f>
        <v/>
      </c>
      <c r="O69" s="95" t="str">
        <f t="array" ref="O69">IF(AND(A69&lt;&gt;"",$L$4&lt;&gt;"",OR($L$6:$N$6&lt;&gt;"")),参数计算!AJK56,"")</f>
        <v/>
      </c>
      <c r="P69" s="83" t="str">
        <f>IF(AND($A69&lt;&gt;"",P$6&lt;&gt;""),平时!G54,"")</f>
        <v/>
      </c>
      <c r="Q69" s="83" t="str">
        <f>IF(AND($A69&lt;&gt;"",Q$6&lt;&gt;""),过程!G54,"")</f>
        <v/>
      </c>
      <c r="R69" s="83" t="str">
        <f>IF(AND($A69&lt;&gt;"",R$6&lt;&gt;""),期末!G54,"")</f>
        <v/>
      </c>
      <c r="S69" s="95" t="str">
        <f t="array" ref="S69">IF(AND(A69&lt;&gt;"",$P$4&lt;&gt;"",OR($P$6:$R$6&lt;&gt;"")),参数计算!AJR56,"")</f>
        <v/>
      </c>
      <c r="T69" s="83" t="str">
        <f>IF(AND($A69&lt;&gt;"",T$6&lt;&gt;""),平时!H54,"")</f>
        <v/>
      </c>
      <c r="U69" s="83" t="str">
        <f>IF(AND($A69&lt;&gt;"",U$6&lt;&gt;""),过程!H54,"")</f>
        <v/>
      </c>
      <c r="V69" s="83" t="str">
        <f>IF(AND($A69&lt;&gt;"",V$6&lt;&gt;""),期末!H54,"")</f>
        <v/>
      </c>
      <c r="W69" s="95" t="str">
        <f t="array" ref="W69">IF(AND(A69&lt;&gt;"",$T$4&lt;&gt;"",OR($T$6:$V$6&lt;&gt;"")),参数计算!AJY56,"")</f>
        <v/>
      </c>
    </row>
    <row r="70" ht="24.95" customHeight="1" spans="1:23">
      <c r="A70" s="83" t="str">
        <f>IF($G$1&lt;&gt;"",参数计算!A57,"")</f>
        <v/>
      </c>
      <c r="B70" s="83" t="str">
        <f>IF($G$1&lt;&gt;"",参数计算!B57,"")</f>
        <v/>
      </c>
      <c r="C70" s="83" t="str">
        <f>IF($G$1&lt;&gt;"",参数计算!C57,"")</f>
        <v/>
      </c>
      <c r="D70" s="83" t="str">
        <f>IF(AND($A70&lt;&gt;"",$D$6&lt;&gt;""),平时!D55,"")</f>
        <v/>
      </c>
      <c r="E70" s="83" t="str">
        <f>IF(AND($A70&lt;&gt;"",$E$6&lt;&gt;""),过程!D55,"")</f>
        <v/>
      </c>
      <c r="F70" s="83" t="str">
        <f>IF(AND($A70&lt;&gt;"",$F$6&lt;&gt;""),期末!D55,"")</f>
        <v/>
      </c>
      <c r="G70" s="95" t="str">
        <f t="array" ref="G70">IF(AND(A70&lt;&gt;"",$D$4&lt;&gt;"",OR($D$6:$F$6&lt;&gt;"")),参数计算!AIW57,"")</f>
        <v/>
      </c>
      <c r="H70" s="83" t="str">
        <f>IF(AND($A70&lt;&gt;"",H$6&lt;&gt;""),平时!E55,"")</f>
        <v/>
      </c>
      <c r="I70" s="83" t="str">
        <f>IF(AND($A70&lt;&gt;"",I$6&lt;&gt;""),过程!E55,"")</f>
        <v/>
      </c>
      <c r="J70" s="83" t="str">
        <f>IF(AND($A70&lt;&gt;"",J$6&lt;&gt;""),期末!E55,"")</f>
        <v/>
      </c>
      <c r="K70" s="96" t="str">
        <f t="array" ref="K70">IF(AND(A70&lt;&gt;"",$H$4&lt;&gt;"",OR($H$6:$J$6&lt;&gt;"")),参数计算!AJD57,"")</f>
        <v/>
      </c>
      <c r="L70" s="83" t="str">
        <f>IF(AND($A70&lt;&gt;"",L$6&lt;&gt;""),平时!F55,"")</f>
        <v/>
      </c>
      <c r="M70" s="83" t="str">
        <f>IF(AND($A70&lt;&gt;"",M$6&lt;&gt;""),过程!F55,"")</f>
        <v/>
      </c>
      <c r="N70" s="83" t="str">
        <f>IF(AND($A70&lt;&gt;"",N$6&lt;&gt;""),期末!F55,"")</f>
        <v/>
      </c>
      <c r="O70" s="95" t="str">
        <f t="array" ref="O70">IF(AND(A70&lt;&gt;"",$L$4&lt;&gt;"",OR($L$6:$N$6&lt;&gt;"")),参数计算!AJK57,"")</f>
        <v/>
      </c>
      <c r="P70" s="83" t="str">
        <f>IF(AND($A70&lt;&gt;"",P$6&lt;&gt;""),平时!G55,"")</f>
        <v/>
      </c>
      <c r="Q70" s="83" t="str">
        <f>IF(AND($A70&lt;&gt;"",Q$6&lt;&gt;""),过程!G55,"")</f>
        <v/>
      </c>
      <c r="R70" s="83" t="str">
        <f>IF(AND($A70&lt;&gt;"",R$6&lt;&gt;""),期末!G55,"")</f>
        <v/>
      </c>
      <c r="S70" s="95" t="str">
        <f t="array" ref="S70">IF(AND(A70&lt;&gt;"",$P$4&lt;&gt;"",OR($P$6:$R$6&lt;&gt;"")),参数计算!AJR57,"")</f>
        <v/>
      </c>
      <c r="T70" s="83" t="str">
        <f>IF(AND($A70&lt;&gt;"",T$6&lt;&gt;""),平时!H55,"")</f>
        <v/>
      </c>
      <c r="U70" s="83" t="str">
        <f>IF(AND($A70&lt;&gt;"",U$6&lt;&gt;""),过程!H55,"")</f>
        <v/>
      </c>
      <c r="V70" s="83" t="str">
        <f>IF(AND($A70&lt;&gt;"",V$6&lt;&gt;""),期末!H55,"")</f>
        <v/>
      </c>
      <c r="W70" s="95" t="str">
        <f t="array" ref="W70">IF(AND(A70&lt;&gt;"",$T$4&lt;&gt;"",OR($T$6:$V$6&lt;&gt;"")),参数计算!AJY57,"")</f>
        <v/>
      </c>
    </row>
    <row r="71" ht="24.95" customHeight="1" spans="1:23">
      <c r="A71" s="83" t="str">
        <f>IF($G$1&lt;&gt;"",参数计算!A58,"")</f>
        <v/>
      </c>
      <c r="B71" s="83" t="str">
        <f>IF($G$1&lt;&gt;"",参数计算!B58,"")</f>
        <v/>
      </c>
      <c r="C71" s="83" t="str">
        <f>IF($G$1&lt;&gt;"",参数计算!C58,"")</f>
        <v/>
      </c>
      <c r="D71" s="83" t="str">
        <f>IF(AND($A71&lt;&gt;"",$D$6&lt;&gt;""),平时!D56,"")</f>
        <v/>
      </c>
      <c r="E71" s="83" t="str">
        <f>IF(AND($A71&lt;&gt;"",$E$6&lt;&gt;""),过程!D56,"")</f>
        <v/>
      </c>
      <c r="F71" s="83" t="str">
        <f>IF(AND($A71&lt;&gt;"",$F$6&lt;&gt;""),期末!D56,"")</f>
        <v/>
      </c>
      <c r="G71" s="95" t="str">
        <f t="array" ref="G71">IF(AND(A71&lt;&gt;"",$D$4&lt;&gt;"",OR($D$6:$F$6&lt;&gt;"")),参数计算!AIW58,"")</f>
        <v/>
      </c>
      <c r="H71" s="83" t="str">
        <f>IF(AND($A71&lt;&gt;"",H$6&lt;&gt;""),平时!E56,"")</f>
        <v/>
      </c>
      <c r="I71" s="83" t="str">
        <f>IF(AND($A71&lt;&gt;"",I$6&lt;&gt;""),过程!E56,"")</f>
        <v/>
      </c>
      <c r="J71" s="83" t="str">
        <f>IF(AND($A71&lt;&gt;"",J$6&lt;&gt;""),期末!E56,"")</f>
        <v/>
      </c>
      <c r="K71" s="96" t="str">
        <f t="array" ref="K71">IF(AND(A71&lt;&gt;"",$H$4&lt;&gt;"",OR($H$6:$J$6&lt;&gt;"")),参数计算!AJD58,"")</f>
        <v/>
      </c>
      <c r="L71" s="83" t="str">
        <f>IF(AND($A71&lt;&gt;"",L$6&lt;&gt;""),平时!F56,"")</f>
        <v/>
      </c>
      <c r="M71" s="83" t="str">
        <f>IF(AND($A71&lt;&gt;"",M$6&lt;&gt;""),过程!F56,"")</f>
        <v/>
      </c>
      <c r="N71" s="83" t="str">
        <f>IF(AND($A71&lt;&gt;"",N$6&lt;&gt;""),期末!F56,"")</f>
        <v/>
      </c>
      <c r="O71" s="95" t="str">
        <f t="array" ref="O71">IF(AND(A71&lt;&gt;"",$L$4&lt;&gt;"",OR($L$6:$N$6&lt;&gt;"")),参数计算!AJK58,"")</f>
        <v/>
      </c>
      <c r="P71" s="83" t="str">
        <f>IF(AND($A71&lt;&gt;"",P$6&lt;&gt;""),平时!G56,"")</f>
        <v/>
      </c>
      <c r="Q71" s="83" t="str">
        <f>IF(AND($A71&lt;&gt;"",Q$6&lt;&gt;""),过程!G56,"")</f>
        <v/>
      </c>
      <c r="R71" s="83" t="str">
        <f>IF(AND($A71&lt;&gt;"",R$6&lt;&gt;""),期末!G56,"")</f>
        <v/>
      </c>
      <c r="S71" s="95" t="str">
        <f t="array" ref="S71">IF(AND(A71&lt;&gt;"",$P$4&lt;&gt;"",OR($P$6:$R$6&lt;&gt;"")),参数计算!AJR58,"")</f>
        <v/>
      </c>
      <c r="T71" s="83" t="str">
        <f>IF(AND($A71&lt;&gt;"",T$6&lt;&gt;""),平时!H56,"")</f>
        <v/>
      </c>
      <c r="U71" s="83" t="str">
        <f>IF(AND($A71&lt;&gt;"",U$6&lt;&gt;""),过程!H56,"")</f>
        <v/>
      </c>
      <c r="V71" s="83" t="str">
        <f>IF(AND($A71&lt;&gt;"",V$6&lt;&gt;""),期末!H56,"")</f>
        <v/>
      </c>
      <c r="W71" s="95" t="str">
        <f t="array" ref="W71">IF(AND(A71&lt;&gt;"",$T$4&lt;&gt;"",OR($T$6:$V$6&lt;&gt;"")),参数计算!AJY58,"")</f>
        <v/>
      </c>
    </row>
    <row r="72" ht="24.95" customHeight="1" spans="1:23">
      <c r="A72" s="83" t="str">
        <f>IF($G$1&lt;&gt;"",参数计算!A59,"")</f>
        <v/>
      </c>
      <c r="B72" s="83" t="str">
        <f>IF($G$1&lt;&gt;"",参数计算!B59,"")</f>
        <v/>
      </c>
      <c r="C72" s="83" t="str">
        <f>IF($G$1&lt;&gt;"",参数计算!C59,"")</f>
        <v/>
      </c>
      <c r="D72" s="83" t="str">
        <f>IF(AND($A72&lt;&gt;"",$D$6&lt;&gt;""),平时!D57,"")</f>
        <v/>
      </c>
      <c r="E72" s="83" t="str">
        <f>IF(AND($A72&lt;&gt;"",$E$6&lt;&gt;""),过程!D57,"")</f>
        <v/>
      </c>
      <c r="F72" s="83" t="str">
        <f>IF(AND($A72&lt;&gt;"",$F$6&lt;&gt;""),期末!D57,"")</f>
        <v/>
      </c>
      <c r="G72" s="95" t="str">
        <f t="array" ref="G72">IF(AND(A72&lt;&gt;"",$D$4&lt;&gt;"",OR($D$6:$F$6&lt;&gt;"")),参数计算!AIW59,"")</f>
        <v/>
      </c>
      <c r="H72" s="83" t="str">
        <f>IF(AND($A72&lt;&gt;"",H$6&lt;&gt;""),平时!E57,"")</f>
        <v/>
      </c>
      <c r="I72" s="83" t="str">
        <f>IF(AND($A72&lt;&gt;"",I$6&lt;&gt;""),过程!E57,"")</f>
        <v/>
      </c>
      <c r="J72" s="83" t="str">
        <f>IF(AND($A72&lt;&gt;"",J$6&lt;&gt;""),期末!E57,"")</f>
        <v/>
      </c>
      <c r="K72" s="96" t="str">
        <f t="array" ref="K72">IF(AND(A72&lt;&gt;"",$H$4&lt;&gt;"",OR($H$6:$J$6&lt;&gt;"")),参数计算!AJD59,"")</f>
        <v/>
      </c>
      <c r="L72" s="83" t="str">
        <f>IF(AND($A72&lt;&gt;"",L$6&lt;&gt;""),平时!F57,"")</f>
        <v/>
      </c>
      <c r="M72" s="83" t="str">
        <f>IF(AND($A72&lt;&gt;"",M$6&lt;&gt;""),过程!F57,"")</f>
        <v/>
      </c>
      <c r="N72" s="83" t="str">
        <f>IF(AND($A72&lt;&gt;"",N$6&lt;&gt;""),期末!F57,"")</f>
        <v/>
      </c>
      <c r="O72" s="95" t="str">
        <f t="array" ref="O72">IF(AND(A72&lt;&gt;"",$L$4&lt;&gt;"",OR($L$6:$N$6&lt;&gt;"")),参数计算!AJK59,"")</f>
        <v/>
      </c>
      <c r="P72" s="83" t="str">
        <f>IF(AND($A72&lt;&gt;"",P$6&lt;&gt;""),平时!G57,"")</f>
        <v/>
      </c>
      <c r="Q72" s="83" t="str">
        <f>IF(AND($A72&lt;&gt;"",Q$6&lt;&gt;""),过程!G57,"")</f>
        <v/>
      </c>
      <c r="R72" s="83" t="str">
        <f>IF(AND($A72&lt;&gt;"",R$6&lt;&gt;""),期末!G57,"")</f>
        <v/>
      </c>
      <c r="S72" s="95" t="str">
        <f t="array" ref="S72">IF(AND(A72&lt;&gt;"",$P$4&lt;&gt;"",OR($P$6:$R$6&lt;&gt;"")),参数计算!AJR59,"")</f>
        <v/>
      </c>
      <c r="T72" s="83" t="str">
        <f>IF(AND($A72&lt;&gt;"",T$6&lt;&gt;""),平时!H57,"")</f>
        <v/>
      </c>
      <c r="U72" s="83" t="str">
        <f>IF(AND($A72&lt;&gt;"",U$6&lt;&gt;""),过程!H57,"")</f>
        <v/>
      </c>
      <c r="V72" s="83" t="str">
        <f>IF(AND($A72&lt;&gt;"",V$6&lt;&gt;""),期末!H57,"")</f>
        <v/>
      </c>
      <c r="W72" s="95" t="str">
        <f t="array" ref="W72">IF(AND(A72&lt;&gt;"",$T$4&lt;&gt;"",OR($T$6:$V$6&lt;&gt;"")),参数计算!AJY59,"")</f>
        <v/>
      </c>
    </row>
    <row r="73" ht="24.95" customHeight="1" spans="1:23">
      <c r="A73" s="83" t="str">
        <f>IF($G$1&lt;&gt;"",参数计算!A60,"")</f>
        <v/>
      </c>
      <c r="B73" s="83" t="str">
        <f>IF($G$1&lt;&gt;"",参数计算!B60,"")</f>
        <v/>
      </c>
      <c r="C73" s="83" t="str">
        <f>IF($G$1&lt;&gt;"",参数计算!C60,"")</f>
        <v/>
      </c>
      <c r="D73" s="83" t="str">
        <f>IF(AND($A73&lt;&gt;"",$D$6&lt;&gt;""),平时!D58,"")</f>
        <v/>
      </c>
      <c r="E73" s="83" t="str">
        <f>IF(AND($A73&lt;&gt;"",$E$6&lt;&gt;""),过程!D58,"")</f>
        <v/>
      </c>
      <c r="F73" s="83" t="str">
        <f>IF(AND($A73&lt;&gt;"",$F$6&lt;&gt;""),期末!D58,"")</f>
        <v/>
      </c>
      <c r="G73" s="95" t="str">
        <f t="array" ref="G73">IF(AND(A73&lt;&gt;"",$D$4&lt;&gt;"",OR($D$6:$F$6&lt;&gt;"")),参数计算!AIW60,"")</f>
        <v/>
      </c>
      <c r="H73" s="83" t="str">
        <f>IF(AND($A73&lt;&gt;"",H$6&lt;&gt;""),平时!E58,"")</f>
        <v/>
      </c>
      <c r="I73" s="83" t="str">
        <f>IF(AND($A73&lt;&gt;"",I$6&lt;&gt;""),过程!E58,"")</f>
        <v/>
      </c>
      <c r="J73" s="83" t="str">
        <f>IF(AND($A73&lt;&gt;"",J$6&lt;&gt;""),期末!E58,"")</f>
        <v/>
      </c>
      <c r="K73" s="96" t="str">
        <f t="array" ref="K73">IF(AND(A73&lt;&gt;"",$H$4&lt;&gt;"",OR($H$6:$J$6&lt;&gt;"")),参数计算!AJD60,"")</f>
        <v/>
      </c>
      <c r="L73" s="83" t="str">
        <f>IF(AND($A73&lt;&gt;"",L$6&lt;&gt;""),平时!F58,"")</f>
        <v/>
      </c>
      <c r="M73" s="83" t="str">
        <f>IF(AND($A73&lt;&gt;"",M$6&lt;&gt;""),过程!F58,"")</f>
        <v/>
      </c>
      <c r="N73" s="83" t="str">
        <f>IF(AND($A73&lt;&gt;"",N$6&lt;&gt;""),期末!F58,"")</f>
        <v/>
      </c>
      <c r="O73" s="95" t="str">
        <f t="array" ref="O73">IF(AND(A73&lt;&gt;"",$L$4&lt;&gt;"",OR($L$6:$N$6&lt;&gt;"")),参数计算!AJK60,"")</f>
        <v/>
      </c>
      <c r="P73" s="83" t="str">
        <f>IF(AND($A73&lt;&gt;"",P$6&lt;&gt;""),平时!G58,"")</f>
        <v/>
      </c>
      <c r="Q73" s="83" t="str">
        <f>IF(AND($A73&lt;&gt;"",Q$6&lt;&gt;""),过程!G58,"")</f>
        <v/>
      </c>
      <c r="R73" s="83" t="str">
        <f>IF(AND($A73&lt;&gt;"",R$6&lt;&gt;""),期末!G58,"")</f>
        <v/>
      </c>
      <c r="S73" s="95" t="str">
        <f t="array" ref="S73">IF(AND(A73&lt;&gt;"",$P$4&lt;&gt;"",OR($P$6:$R$6&lt;&gt;"")),参数计算!AJR60,"")</f>
        <v/>
      </c>
      <c r="T73" s="83" t="str">
        <f>IF(AND($A73&lt;&gt;"",T$6&lt;&gt;""),平时!H58,"")</f>
        <v/>
      </c>
      <c r="U73" s="83" t="str">
        <f>IF(AND($A73&lt;&gt;"",U$6&lt;&gt;""),过程!H58,"")</f>
        <v/>
      </c>
      <c r="V73" s="83" t="str">
        <f>IF(AND($A73&lt;&gt;"",V$6&lt;&gt;""),期末!H58,"")</f>
        <v/>
      </c>
      <c r="W73" s="95" t="str">
        <f t="array" ref="W73">IF(AND(A73&lt;&gt;"",$T$4&lt;&gt;"",OR($T$6:$V$6&lt;&gt;"")),参数计算!AJY60,"")</f>
        <v/>
      </c>
    </row>
    <row r="74" ht="24.95" customHeight="1" spans="1:23">
      <c r="A74" s="83" t="str">
        <f>IF($G$1&lt;&gt;"",参数计算!A61,"")</f>
        <v/>
      </c>
      <c r="B74" s="83" t="str">
        <f>IF($G$1&lt;&gt;"",参数计算!B61,"")</f>
        <v/>
      </c>
      <c r="C74" s="83" t="str">
        <f>IF($G$1&lt;&gt;"",参数计算!C61,"")</f>
        <v/>
      </c>
      <c r="D74" s="83" t="str">
        <f>IF(AND($A74&lt;&gt;"",$D$6&lt;&gt;""),平时!D59,"")</f>
        <v/>
      </c>
      <c r="E74" s="83" t="str">
        <f>IF(AND($A74&lt;&gt;"",$E$6&lt;&gt;""),过程!D59,"")</f>
        <v/>
      </c>
      <c r="F74" s="83" t="str">
        <f>IF(AND($A74&lt;&gt;"",$F$6&lt;&gt;""),期末!D59,"")</f>
        <v/>
      </c>
      <c r="G74" s="95" t="str">
        <f t="array" ref="G74">IF(AND(A74&lt;&gt;"",$D$4&lt;&gt;"",OR($D$6:$F$6&lt;&gt;"")),参数计算!AIW61,"")</f>
        <v/>
      </c>
      <c r="H74" s="83" t="str">
        <f>IF(AND($A74&lt;&gt;"",H$6&lt;&gt;""),平时!E59,"")</f>
        <v/>
      </c>
      <c r="I74" s="83" t="str">
        <f>IF(AND($A74&lt;&gt;"",I$6&lt;&gt;""),过程!E59,"")</f>
        <v/>
      </c>
      <c r="J74" s="83" t="str">
        <f>IF(AND($A74&lt;&gt;"",J$6&lt;&gt;""),期末!E59,"")</f>
        <v/>
      </c>
      <c r="K74" s="96" t="str">
        <f t="array" ref="K74">IF(AND(A74&lt;&gt;"",$H$4&lt;&gt;"",OR($H$6:$J$6&lt;&gt;"")),参数计算!AJD61,"")</f>
        <v/>
      </c>
      <c r="L74" s="83" t="str">
        <f>IF(AND($A74&lt;&gt;"",L$6&lt;&gt;""),平时!F59,"")</f>
        <v/>
      </c>
      <c r="M74" s="83" t="str">
        <f>IF(AND($A74&lt;&gt;"",M$6&lt;&gt;""),过程!F59,"")</f>
        <v/>
      </c>
      <c r="N74" s="83" t="str">
        <f>IF(AND($A74&lt;&gt;"",N$6&lt;&gt;""),期末!F59,"")</f>
        <v/>
      </c>
      <c r="O74" s="95" t="str">
        <f t="array" ref="O74">IF(AND(A74&lt;&gt;"",$L$4&lt;&gt;"",OR($L$6:$N$6&lt;&gt;"")),参数计算!AJK61,"")</f>
        <v/>
      </c>
      <c r="P74" s="83" t="str">
        <f>IF(AND($A74&lt;&gt;"",P$6&lt;&gt;""),平时!G59,"")</f>
        <v/>
      </c>
      <c r="Q74" s="83" t="str">
        <f>IF(AND($A74&lt;&gt;"",Q$6&lt;&gt;""),过程!G59,"")</f>
        <v/>
      </c>
      <c r="R74" s="83" t="str">
        <f>IF(AND($A74&lt;&gt;"",R$6&lt;&gt;""),期末!G59,"")</f>
        <v/>
      </c>
      <c r="S74" s="95" t="str">
        <f t="array" ref="S74">IF(AND(A74&lt;&gt;"",$P$4&lt;&gt;"",OR($P$6:$R$6&lt;&gt;"")),参数计算!AJR61,"")</f>
        <v/>
      </c>
      <c r="T74" s="83" t="str">
        <f>IF(AND($A74&lt;&gt;"",T$6&lt;&gt;""),平时!H59,"")</f>
        <v/>
      </c>
      <c r="U74" s="83" t="str">
        <f>IF(AND($A74&lt;&gt;"",U$6&lt;&gt;""),过程!H59,"")</f>
        <v/>
      </c>
      <c r="V74" s="83" t="str">
        <f>IF(AND($A74&lt;&gt;"",V$6&lt;&gt;""),期末!H59,"")</f>
        <v/>
      </c>
      <c r="W74" s="95" t="str">
        <f t="array" ref="W74">IF(AND(A74&lt;&gt;"",$T$4&lt;&gt;"",OR($T$6:$V$6&lt;&gt;"")),参数计算!AJY61,"")</f>
        <v/>
      </c>
    </row>
    <row r="75" ht="24.95" customHeight="1" spans="1:23">
      <c r="A75" s="83" t="str">
        <f>IF($G$1&lt;&gt;"",参数计算!A62,"")</f>
        <v/>
      </c>
      <c r="B75" s="83" t="str">
        <f>IF($G$1&lt;&gt;"",参数计算!B62,"")</f>
        <v/>
      </c>
      <c r="C75" s="83" t="str">
        <f>IF($G$1&lt;&gt;"",参数计算!C62,"")</f>
        <v/>
      </c>
      <c r="D75" s="83" t="str">
        <f>IF(AND($A75&lt;&gt;"",$D$6&lt;&gt;""),平时!D60,"")</f>
        <v/>
      </c>
      <c r="E75" s="83" t="str">
        <f>IF(AND($A75&lt;&gt;"",$E$6&lt;&gt;""),过程!D60,"")</f>
        <v/>
      </c>
      <c r="F75" s="83" t="str">
        <f>IF(AND($A75&lt;&gt;"",$F$6&lt;&gt;""),期末!D60,"")</f>
        <v/>
      </c>
      <c r="G75" s="95" t="str">
        <f t="array" ref="G75">IF(AND(A75&lt;&gt;"",$D$4&lt;&gt;"",OR($D$6:$F$6&lt;&gt;"")),参数计算!AIW62,"")</f>
        <v/>
      </c>
      <c r="H75" s="83" t="str">
        <f>IF(AND($A75&lt;&gt;"",H$6&lt;&gt;""),平时!E60,"")</f>
        <v/>
      </c>
      <c r="I75" s="83" t="str">
        <f>IF(AND($A75&lt;&gt;"",I$6&lt;&gt;""),过程!E60,"")</f>
        <v/>
      </c>
      <c r="J75" s="83" t="str">
        <f>IF(AND($A75&lt;&gt;"",J$6&lt;&gt;""),期末!E60,"")</f>
        <v/>
      </c>
      <c r="K75" s="96" t="str">
        <f t="array" ref="K75">IF(AND(A75&lt;&gt;"",$H$4&lt;&gt;"",OR($H$6:$J$6&lt;&gt;"")),参数计算!AJD62,"")</f>
        <v/>
      </c>
      <c r="L75" s="83" t="str">
        <f>IF(AND($A75&lt;&gt;"",L$6&lt;&gt;""),平时!F60,"")</f>
        <v/>
      </c>
      <c r="M75" s="83" t="str">
        <f>IF(AND($A75&lt;&gt;"",M$6&lt;&gt;""),过程!F60,"")</f>
        <v/>
      </c>
      <c r="N75" s="83" t="str">
        <f>IF(AND($A75&lt;&gt;"",N$6&lt;&gt;""),期末!F60,"")</f>
        <v/>
      </c>
      <c r="O75" s="95" t="str">
        <f t="array" ref="O75">IF(AND(A75&lt;&gt;"",$L$4&lt;&gt;"",OR($L$6:$N$6&lt;&gt;"")),参数计算!AJK62,"")</f>
        <v/>
      </c>
      <c r="P75" s="83" t="str">
        <f>IF(AND($A75&lt;&gt;"",P$6&lt;&gt;""),平时!G60,"")</f>
        <v/>
      </c>
      <c r="Q75" s="83" t="str">
        <f>IF(AND($A75&lt;&gt;"",Q$6&lt;&gt;""),过程!G60,"")</f>
        <v/>
      </c>
      <c r="R75" s="83" t="str">
        <f>IF(AND($A75&lt;&gt;"",R$6&lt;&gt;""),期末!G60,"")</f>
        <v/>
      </c>
      <c r="S75" s="95" t="str">
        <f t="array" ref="S75">IF(AND(A75&lt;&gt;"",$P$4&lt;&gt;"",OR($P$6:$R$6&lt;&gt;"")),参数计算!AJR62,"")</f>
        <v/>
      </c>
      <c r="T75" s="83" t="str">
        <f>IF(AND($A75&lt;&gt;"",T$6&lt;&gt;""),平时!H60,"")</f>
        <v/>
      </c>
      <c r="U75" s="83" t="str">
        <f>IF(AND($A75&lt;&gt;"",U$6&lt;&gt;""),过程!H60,"")</f>
        <v/>
      </c>
      <c r="V75" s="83" t="str">
        <f>IF(AND($A75&lt;&gt;"",V$6&lt;&gt;""),期末!H60,"")</f>
        <v/>
      </c>
      <c r="W75" s="95" t="str">
        <f t="array" ref="W75">IF(AND(A75&lt;&gt;"",$T$4&lt;&gt;"",OR($T$6:$V$6&lt;&gt;"")),参数计算!AJY62,"")</f>
        <v/>
      </c>
    </row>
    <row r="76" ht="24.95" customHeight="1" spans="1:23">
      <c r="A76" s="83" t="str">
        <f>IF($G$1&lt;&gt;"",参数计算!A63,"")</f>
        <v/>
      </c>
      <c r="B76" s="83" t="str">
        <f>IF($G$1&lt;&gt;"",参数计算!B63,"")</f>
        <v/>
      </c>
      <c r="C76" s="83" t="str">
        <f>IF($G$1&lt;&gt;"",参数计算!C63,"")</f>
        <v/>
      </c>
      <c r="D76" s="83" t="str">
        <f>IF(AND($A76&lt;&gt;"",$D$6&lt;&gt;""),平时!D61,"")</f>
        <v/>
      </c>
      <c r="E76" s="83" t="str">
        <f>IF(AND($A76&lt;&gt;"",$E$6&lt;&gt;""),过程!D61,"")</f>
        <v/>
      </c>
      <c r="F76" s="83" t="str">
        <f>IF(AND($A76&lt;&gt;"",$F$6&lt;&gt;""),期末!D61,"")</f>
        <v/>
      </c>
      <c r="G76" s="95" t="str">
        <f t="array" ref="G76">IF(AND(A76&lt;&gt;"",$D$4&lt;&gt;"",OR($D$6:$F$6&lt;&gt;"")),参数计算!AIW63,"")</f>
        <v/>
      </c>
      <c r="H76" s="83" t="str">
        <f>IF(AND($A76&lt;&gt;"",H$6&lt;&gt;""),平时!E61,"")</f>
        <v/>
      </c>
      <c r="I76" s="83" t="str">
        <f>IF(AND($A76&lt;&gt;"",I$6&lt;&gt;""),过程!E61,"")</f>
        <v/>
      </c>
      <c r="J76" s="83" t="str">
        <f>IF(AND($A76&lt;&gt;"",J$6&lt;&gt;""),期末!E61,"")</f>
        <v/>
      </c>
      <c r="K76" s="96" t="str">
        <f t="array" ref="K76">IF(AND(A76&lt;&gt;"",$H$4&lt;&gt;"",OR($H$6:$J$6&lt;&gt;"")),参数计算!AJD63,"")</f>
        <v/>
      </c>
      <c r="L76" s="83" t="str">
        <f>IF(AND($A76&lt;&gt;"",L$6&lt;&gt;""),平时!F61,"")</f>
        <v/>
      </c>
      <c r="M76" s="83" t="str">
        <f>IF(AND($A76&lt;&gt;"",M$6&lt;&gt;""),过程!F61,"")</f>
        <v/>
      </c>
      <c r="N76" s="83" t="str">
        <f>IF(AND($A76&lt;&gt;"",N$6&lt;&gt;""),期末!F61,"")</f>
        <v/>
      </c>
      <c r="O76" s="95" t="str">
        <f t="array" ref="O76">IF(AND(A76&lt;&gt;"",$L$4&lt;&gt;"",OR($L$6:$N$6&lt;&gt;"")),参数计算!AJK63,"")</f>
        <v/>
      </c>
      <c r="P76" s="83" t="str">
        <f>IF(AND($A76&lt;&gt;"",P$6&lt;&gt;""),平时!G61,"")</f>
        <v/>
      </c>
      <c r="Q76" s="83" t="str">
        <f>IF(AND($A76&lt;&gt;"",Q$6&lt;&gt;""),过程!G61,"")</f>
        <v/>
      </c>
      <c r="R76" s="83" t="str">
        <f>IF(AND($A76&lt;&gt;"",R$6&lt;&gt;""),期末!G61,"")</f>
        <v/>
      </c>
      <c r="S76" s="95" t="str">
        <f t="array" ref="S76">IF(AND(A76&lt;&gt;"",$P$4&lt;&gt;"",OR($P$6:$R$6&lt;&gt;"")),参数计算!AJR63,"")</f>
        <v/>
      </c>
      <c r="T76" s="83" t="str">
        <f>IF(AND($A76&lt;&gt;"",T$6&lt;&gt;""),平时!H61,"")</f>
        <v/>
      </c>
      <c r="U76" s="83" t="str">
        <f>IF(AND($A76&lt;&gt;"",U$6&lt;&gt;""),过程!H61,"")</f>
        <v/>
      </c>
      <c r="V76" s="83" t="str">
        <f>IF(AND($A76&lt;&gt;"",V$6&lt;&gt;""),期末!H61,"")</f>
        <v/>
      </c>
      <c r="W76" s="95" t="str">
        <f t="array" ref="W76">IF(AND(A76&lt;&gt;"",$T$4&lt;&gt;"",OR($T$6:$V$6&lt;&gt;"")),参数计算!AJY63,"")</f>
        <v/>
      </c>
    </row>
    <row r="77" ht="24.95" customHeight="1" spans="1:23">
      <c r="A77" s="83" t="str">
        <f>IF($G$1&lt;&gt;"",参数计算!A64,"")</f>
        <v/>
      </c>
      <c r="B77" s="83" t="str">
        <f>IF($G$1&lt;&gt;"",参数计算!B64,"")</f>
        <v/>
      </c>
      <c r="C77" s="83" t="str">
        <f>IF($G$1&lt;&gt;"",参数计算!C64,"")</f>
        <v/>
      </c>
      <c r="D77" s="83" t="str">
        <f>IF(AND($A77&lt;&gt;"",$D$6&lt;&gt;""),平时!D62,"")</f>
        <v/>
      </c>
      <c r="E77" s="83" t="str">
        <f>IF(AND($A77&lt;&gt;"",$E$6&lt;&gt;""),过程!D62,"")</f>
        <v/>
      </c>
      <c r="F77" s="83" t="str">
        <f>IF(AND($A77&lt;&gt;"",$F$6&lt;&gt;""),期末!D62,"")</f>
        <v/>
      </c>
      <c r="G77" s="95" t="str">
        <f t="array" ref="G77">IF(AND(A77&lt;&gt;"",$D$4&lt;&gt;"",OR($D$6:$F$6&lt;&gt;"")),参数计算!AIW64,"")</f>
        <v/>
      </c>
      <c r="H77" s="83" t="str">
        <f>IF(AND($A77&lt;&gt;"",H$6&lt;&gt;""),平时!E62,"")</f>
        <v/>
      </c>
      <c r="I77" s="83" t="str">
        <f>IF(AND($A77&lt;&gt;"",I$6&lt;&gt;""),过程!E62,"")</f>
        <v/>
      </c>
      <c r="J77" s="83" t="str">
        <f>IF(AND($A77&lt;&gt;"",J$6&lt;&gt;""),期末!E62,"")</f>
        <v/>
      </c>
      <c r="K77" s="96" t="str">
        <f t="array" ref="K77">IF(AND(A77&lt;&gt;"",$H$4&lt;&gt;"",OR($H$6:$J$6&lt;&gt;"")),参数计算!AJD64,"")</f>
        <v/>
      </c>
      <c r="L77" s="83" t="str">
        <f>IF(AND($A77&lt;&gt;"",L$6&lt;&gt;""),平时!F62,"")</f>
        <v/>
      </c>
      <c r="M77" s="83" t="str">
        <f>IF(AND($A77&lt;&gt;"",M$6&lt;&gt;""),过程!F62,"")</f>
        <v/>
      </c>
      <c r="N77" s="83" t="str">
        <f>IF(AND($A77&lt;&gt;"",N$6&lt;&gt;""),期末!F62,"")</f>
        <v/>
      </c>
      <c r="O77" s="95" t="str">
        <f t="array" ref="O77">IF(AND(A77&lt;&gt;"",$L$4&lt;&gt;"",OR($L$6:$N$6&lt;&gt;"")),参数计算!AJK64,"")</f>
        <v/>
      </c>
      <c r="P77" s="83" t="str">
        <f>IF(AND($A77&lt;&gt;"",P$6&lt;&gt;""),平时!G62,"")</f>
        <v/>
      </c>
      <c r="Q77" s="83" t="str">
        <f>IF(AND($A77&lt;&gt;"",Q$6&lt;&gt;""),过程!G62,"")</f>
        <v/>
      </c>
      <c r="R77" s="83" t="str">
        <f>IF(AND($A77&lt;&gt;"",R$6&lt;&gt;""),期末!G62,"")</f>
        <v/>
      </c>
      <c r="S77" s="95" t="str">
        <f t="array" ref="S77">IF(AND(A77&lt;&gt;"",$P$4&lt;&gt;"",OR($P$6:$R$6&lt;&gt;"")),参数计算!AJR64,"")</f>
        <v/>
      </c>
      <c r="T77" s="83" t="str">
        <f>IF(AND($A77&lt;&gt;"",T$6&lt;&gt;""),平时!H62,"")</f>
        <v/>
      </c>
      <c r="U77" s="83" t="str">
        <f>IF(AND($A77&lt;&gt;"",U$6&lt;&gt;""),过程!H62,"")</f>
        <v/>
      </c>
      <c r="V77" s="83" t="str">
        <f>IF(AND($A77&lt;&gt;"",V$6&lt;&gt;""),期末!H62,"")</f>
        <v/>
      </c>
      <c r="W77" s="95" t="str">
        <f t="array" ref="W77">IF(AND(A77&lt;&gt;"",$T$4&lt;&gt;"",OR($T$6:$V$6&lt;&gt;"")),参数计算!AJY64,"")</f>
        <v/>
      </c>
    </row>
    <row r="78" ht="24.95" customHeight="1" spans="1:23">
      <c r="A78" s="83" t="str">
        <f>IF($G$1&lt;&gt;"",参数计算!A65,"")</f>
        <v/>
      </c>
      <c r="B78" s="83" t="str">
        <f>IF($G$1&lt;&gt;"",参数计算!B65,"")</f>
        <v/>
      </c>
      <c r="C78" s="83" t="str">
        <f>IF($G$1&lt;&gt;"",参数计算!C65,"")</f>
        <v/>
      </c>
      <c r="D78" s="83" t="str">
        <f>IF(AND($A78&lt;&gt;"",$D$6&lt;&gt;""),平时!D63,"")</f>
        <v/>
      </c>
      <c r="E78" s="83" t="str">
        <f>IF(AND($A78&lt;&gt;"",$E$6&lt;&gt;""),过程!D63,"")</f>
        <v/>
      </c>
      <c r="F78" s="83" t="str">
        <f>IF(AND($A78&lt;&gt;"",$F$6&lt;&gt;""),期末!D63,"")</f>
        <v/>
      </c>
      <c r="G78" s="95" t="str">
        <f t="array" ref="G78">IF(AND(A78&lt;&gt;"",$D$4&lt;&gt;"",OR($D$6:$F$6&lt;&gt;"")),参数计算!AIW65,"")</f>
        <v/>
      </c>
      <c r="H78" s="83" t="str">
        <f>IF(AND($A78&lt;&gt;"",H$6&lt;&gt;""),平时!E63,"")</f>
        <v/>
      </c>
      <c r="I78" s="83" t="str">
        <f>IF(AND($A78&lt;&gt;"",I$6&lt;&gt;""),过程!E63,"")</f>
        <v/>
      </c>
      <c r="J78" s="83" t="str">
        <f>IF(AND($A78&lt;&gt;"",J$6&lt;&gt;""),期末!E63,"")</f>
        <v/>
      </c>
      <c r="K78" s="96" t="str">
        <f t="array" ref="K78">IF(AND(A78&lt;&gt;"",$H$4&lt;&gt;"",OR($H$6:$J$6&lt;&gt;"")),参数计算!AJD65,"")</f>
        <v/>
      </c>
      <c r="L78" s="83" t="str">
        <f>IF(AND($A78&lt;&gt;"",L$6&lt;&gt;""),平时!F63,"")</f>
        <v/>
      </c>
      <c r="M78" s="83" t="str">
        <f>IF(AND($A78&lt;&gt;"",M$6&lt;&gt;""),过程!F63,"")</f>
        <v/>
      </c>
      <c r="N78" s="83" t="str">
        <f>IF(AND($A78&lt;&gt;"",N$6&lt;&gt;""),期末!F63,"")</f>
        <v/>
      </c>
      <c r="O78" s="95" t="str">
        <f t="array" ref="O78">IF(AND(A78&lt;&gt;"",$L$4&lt;&gt;"",OR($L$6:$N$6&lt;&gt;"")),参数计算!AJK65,"")</f>
        <v/>
      </c>
      <c r="P78" s="83" t="str">
        <f>IF(AND($A78&lt;&gt;"",P$6&lt;&gt;""),平时!G63,"")</f>
        <v/>
      </c>
      <c r="Q78" s="83" t="str">
        <f>IF(AND($A78&lt;&gt;"",Q$6&lt;&gt;""),过程!G63,"")</f>
        <v/>
      </c>
      <c r="R78" s="83" t="str">
        <f>IF(AND($A78&lt;&gt;"",R$6&lt;&gt;""),期末!G63,"")</f>
        <v/>
      </c>
      <c r="S78" s="95" t="str">
        <f t="array" ref="S78">IF(AND(A78&lt;&gt;"",$P$4&lt;&gt;"",OR($P$6:$R$6&lt;&gt;"")),参数计算!AJR65,"")</f>
        <v/>
      </c>
      <c r="T78" s="83" t="str">
        <f>IF(AND($A78&lt;&gt;"",T$6&lt;&gt;""),平时!H63,"")</f>
        <v/>
      </c>
      <c r="U78" s="83" t="str">
        <f>IF(AND($A78&lt;&gt;"",U$6&lt;&gt;""),过程!H63,"")</f>
        <v/>
      </c>
      <c r="V78" s="83" t="str">
        <f>IF(AND($A78&lt;&gt;"",V$6&lt;&gt;""),期末!H63,"")</f>
        <v/>
      </c>
      <c r="W78" s="95" t="str">
        <f t="array" ref="W78">IF(AND(A78&lt;&gt;"",$T$4&lt;&gt;"",OR($T$6:$V$6&lt;&gt;"")),参数计算!AJY65,"")</f>
        <v/>
      </c>
    </row>
    <row r="79" ht="24.95" customHeight="1" spans="1:23">
      <c r="A79" s="83" t="str">
        <f>IF($G$1&lt;&gt;"",参数计算!A66,"")</f>
        <v/>
      </c>
      <c r="B79" s="83" t="str">
        <f>IF($G$1&lt;&gt;"",参数计算!B66,"")</f>
        <v/>
      </c>
      <c r="C79" s="83" t="str">
        <f>IF($G$1&lt;&gt;"",参数计算!C66,"")</f>
        <v/>
      </c>
      <c r="D79" s="83" t="str">
        <f>IF(AND($A79&lt;&gt;"",$D$6&lt;&gt;""),平时!D64,"")</f>
        <v/>
      </c>
      <c r="E79" s="83" t="str">
        <f>IF(AND($A79&lt;&gt;"",$E$6&lt;&gt;""),过程!D64,"")</f>
        <v/>
      </c>
      <c r="F79" s="83" t="str">
        <f>IF(AND($A79&lt;&gt;"",$F$6&lt;&gt;""),期末!D64,"")</f>
        <v/>
      </c>
      <c r="G79" s="95" t="str">
        <f t="array" ref="G79">IF(AND(A79&lt;&gt;"",$D$4&lt;&gt;"",OR($D$6:$F$6&lt;&gt;"")),参数计算!AIW66,"")</f>
        <v/>
      </c>
      <c r="H79" s="83" t="str">
        <f>IF(AND($A79&lt;&gt;"",H$6&lt;&gt;""),平时!E64,"")</f>
        <v/>
      </c>
      <c r="I79" s="83" t="str">
        <f>IF(AND($A79&lt;&gt;"",I$6&lt;&gt;""),过程!E64,"")</f>
        <v/>
      </c>
      <c r="J79" s="83" t="str">
        <f>IF(AND($A79&lt;&gt;"",J$6&lt;&gt;""),期末!E64,"")</f>
        <v/>
      </c>
      <c r="K79" s="96" t="str">
        <f t="array" ref="K79">IF(AND(A79&lt;&gt;"",$H$4&lt;&gt;"",OR($H$6:$J$6&lt;&gt;"")),参数计算!AJD66,"")</f>
        <v/>
      </c>
      <c r="L79" s="83" t="str">
        <f>IF(AND($A79&lt;&gt;"",L$6&lt;&gt;""),平时!F64,"")</f>
        <v/>
      </c>
      <c r="M79" s="83" t="str">
        <f>IF(AND($A79&lt;&gt;"",M$6&lt;&gt;""),过程!F64,"")</f>
        <v/>
      </c>
      <c r="N79" s="83" t="str">
        <f>IF(AND($A79&lt;&gt;"",N$6&lt;&gt;""),期末!F64,"")</f>
        <v/>
      </c>
      <c r="O79" s="95" t="str">
        <f t="array" ref="O79">IF(AND(A79&lt;&gt;"",$L$4&lt;&gt;"",OR($L$6:$N$6&lt;&gt;"")),参数计算!AJK66,"")</f>
        <v/>
      </c>
      <c r="P79" s="83" t="str">
        <f>IF(AND($A79&lt;&gt;"",P$6&lt;&gt;""),平时!G64,"")</f>
        <v/>
      </c>
      <c r="Q79" s="83" t="str">
        <f>IF(AND($A79&lt;&gt;"",Q$6&lt;&gt;""),过程!G64,"")</f>
        <v/>
      </c>
      <c r="R79" s="83" t="str">
        <f>IF(AND($A79&lt;&gt;"",R$6&lt;&gt;""),期末!G64,"")</f>
        <v/>
      </c>
      <c r="S79" s="95" t="str">
        <f t="array" ref="S79">IF(AND(A79&lt;&gt;"",$P$4&lt;&gt;"",OR($P$6:$R$6&lt;&gt;"")),参数计算!AJR66,"")</f>
        <v/>
      </c>
      <c r="T79" s="83" t="str">
        <f>IF(AND($A79&lt;&gt;"",T$6&lt;&gt;""),平时!H64,"")</f>
        <v/>
      </c>
      <c r="U79" s="83" t="str">
        <f>IF(AND($A79&lt;&gt;"",U$6&lt;&gt;""),过程!H64,"")</f>
        <v/>
      </c>
      <c r="V79" s="83" t="str">
        <f>IF(AND($A79&lt;&gt;"",V$6&lt;&gt;""),期末!H64,"")</f>
        <v/>
      </c>
      <c r="W79" s="95" t="str">
        <f t="array" ref="W79">IF(AND(A79&lt;&gt;"",$T$4&lt;&gt;"",OR($T$6:$V$6&lt;&gt;"")),参数计算!AJY66,"")</f>
        <v/>
      </c>
    </row>
    <row r="80" ht="24.95" customHeight="1" spans="1:23">
      <c r="A80" s="83" t="str">
        <f>IF($G$1&lt;&gt;"",参数计算!A67,"")</f>
        <v/>
      </c>
      <c r="B80" s="83" t="str">
        <f>IF($G$1&lt;&gt;"",参数计算!B67,"")</f>
        <v/>
      </c>
      <c r="C80" s="83" t="str">
        <f>IF($G$1&lt;&gt;"",参数计算!C67,"")</f>
        <v/>
      </c>
      <c r="D80" s="83" t="str">
        <f>IF(AND($A80&lt;&gt;"",$D$6&lt;&gt;""),平时!D65,"")</f>
        <v/>
      </c>
      <c r="E80" s="83" t="str">
        <f>IF(AND($A80&lt;&gt;"",$E$6&lt;&gt;""),过程!D65,"")</f>
        <v/>
      </c>
      <c r="F80" s="83" t="str">
        <f>IF(AND($A80&lt;&gt;"",$F$6&lt;&gt;""),期末!D65,"")</f>
        <v/>
      </c>
      <c r="G80" s="95" t="str">
        <f t="array" ref="G80">IF(AND(A80&lt;&gt;"",$D$4&lt;&gt;"",OR($D$6:$F$6&lt;&gt;"")),参数计算!AIW67,"")</f>
        <v/>
      </c>
      <c r="H80" s="83" t="str">
        <f>IF(AND($A80&lt;&gt;"",H$6&lt;&gt;""),平时!E65,"")</f>
        <v/>
      </c>
      <c r="I80" s="83" t="str">
        <f>IF(AND($A80&lt;&gt;"",I$6&lt;&gt;""),过程!E65,"")</f>
        <v/>
      </c>
      <c r="J80" s="83" t="str">
        <f>IF(AND($A80&lt;&gt;"",J$6&lt;&gt;""),期末!E65,"")</f>
        <v/>
      </c>
      <c r="K80" s="96" t="str">
        <f t="array" ref="K80">IF(AND(A80&lt;&gt;"",$H$4&lt;&gt;"",OR($H$6:$J$6&lt;&gt;"")),参数计算!AJD67,"")</f>
        <v/>
      </c>
      <c r="L80" s="83" t="str">
        <f>IF(AND($A80&lt;&gt;"",L$6&lt;&gt;""),平时!F65,"")</f>
        <v/>
      </c>
      <c r="M80" s="83" t="str">
        <f>IF(AND($A80&lt;&gt;"",M$6&lt;&gt;""),过程!F65,"")</f>
        <v/>
      </c>
      <c r="N80" s="83" t="str">
        <f>IF(AND($A80&lt;&gt;"",N$6&lt;&gt;""),期末!F65,"")</f>
        <v/>
      </c>
      <c r="O80" s="95" t="str">
        <f t="array" ref="O80">IF(AND(A80&lt;&gt;"",$L$4&lt;&gt;"",OR($L$6:$N$6&lt;&gt;"")),参数计算!AJK67,"")</f>
        <v/>
      </c>
      <c r="P80" s="83" t="str">
        <f>IF(AND($A80&lt;&gt;"",P$6&lt;&gt;""),平时!G65,"")</f>
        <v/>
      </c>
      <c r="Q80" s="83" t="str">
        <f>IF(AND($A80&lt;&gt;"",Q$6&lt;&gt;""),过程!G65,"")</f>
        <v/>
      </c>
      <c r="R80" s="83" t="str">
        <f>IF(AND($A80&lt;&gt;"",R$6&lt;&gt;""),期末!G65,"")</f>
        <v/>
      </c>
      <c r="S80" s="95" t="str">
        <f t="array" ref="S80">IF(AND(A80&lt;&gt;"",$P$4&lt;&gt;"",OR($P$6:$R$6&lt;&gt;"")),参数计算!AJR67,"")</f>
        <v/>
      </c>
      <c r="T80" s="83" t="str">
        <f>IF(AND($A80&lt;&gt;"",T$6&lt;&gt;""),平时!H65,"")</f>
        <v/>
      </c>
      <c r="U80" s="83" t="str">
        <f>IF(AND($A80&lt;&gt;"",U$6&lt;&gt;""),过程!H65,"")</f>
        <v/>
      </c>
      <c r="V80" s="83" t="str">
        <f>IF(AND($A80&lt;&gt;"",V$6&lt;&gt;""),期末!H65,"")</f>
        <v/>
      </c>
      <c r="W80" s="95" t="str">
        <f t="array" ref="W80">IF(AND(A80&lt;&gt;"",$T$4&lt;&gt;"",OR($T$6:$V$6&lt;&gt;"")),参数计算!AJY67,"")</f>
        <v/>
      </c>
    </row>
    <row r="81" ht="24.95" customHeight="1" spans="1:23">
      <c r="A81" s="83" t="str">
        <f>IF($G$1&lt;&gt;"",参数计算!A68,"")</f>
        <v/>
      </c>
      <c r="B81" s="83" t="str">
        <f>IF($G$1&lt;&gt;"",参数计算!B68,"")</f>
        <v/>
      </c>
      <c r="C81" s="83" t="str">
        <f>IF($G$1&lt;&gt;"",参数计算!C68,"")</f>
        <v/>
      </c>
      <c r="D81" s="83" t="str">
        <f>IF(AND($A81&lt;&gt;"",$D$6&lt;&gt;""),平时!D66,"")</f>
        <v/>
      </c>
      <c r="E81" s="83" t="str">
        <f>IF(AND($A81&lt;&gt;"",$E$6&lt;&gt;""),过程!D66,"")</f>
        <v/>
      </c>
      <c r="F81" s="83" t="str">
        <f>IF(AND($A81&lt;&gt;"",$F$6&lt;&gt;""),期末!D66,"")</f>
        <v/>
      </c>
      <c r="G81" s="95" t="str">
        <f t="array" ref="G81">IF(AND(A81&lt;&gt;"",$D$4&lt;&gt;"",OR($D$6:$F$6&lt;&gt;"")),参数计算!AIW68,"")</f>
        <v/>
      </c>
      <c r="H81" s="83" t="str">
        <f>IF(AND($A81&lt;&gt;"",H$6&lt;&gt;""),平时!E66,"")</f>
        <v/>
      </c>
      <c r="I81" s="83" t="str">
        <f>IF(AND($A81&lt;&gt;"",I$6&lt;&gt;""),过程!E66,"")</f>
        <v/>
      </c>
      <c r="J81" s="83" t="str">
        <f>IF(AND($A81&lt;&gt;"",J$6&lt;&gt;""),期末!E66,"")</f>
        <v/>
      </c>
      <c r="K81" s="96" t="str">
        <f t="array" ref="K81">IF(AND(A81&lt;&gt;"",$H$4&lt;&gt;"",OR($H$6:$J$6&lt;&gt;"")),参数计算!AJD68,"")</f>
        <v/>
      </c>
      <c r="L81" s="83" t="str">
        <f>IF(AND($A81&lt;&gt;"",L$6&lt;&gt;""),平时!F66,"")</f>
        <v/>
      </c>
      <c r="M81" s="83" t="str">
        <f>IF(AND($A81&lt;&gt;"",M$6&lt;&gt;""),过程!F66,"")</f>
        <v/>
      </c>
      <c r="N81" s="83" t="str">
        <f>IF(AND($A81&lt;&gt;"",N$6&lt;&gt;""),期末!F66,"")</f>
        <v/>
      </c>
      <c r="O81" s="95" t="str">
        <f t="array" ref="O81">IF(AND(A81&lt;&gt;"",$L$4&lt;&gt;"",OR($L$6:$N$6&lt;&gt;"")),参数计算!AJK68,"")</f>
        <v/>
      </c>
      <c r="P81" s="83" t="str">
        <f>IF(AND($A81&lt;&gt;"",P$6&lt;&gt;""),平时!G66,"")</f>
        <v/>
      </c>
      <c r="Q81" s="83" t="str">
        <f>IF(AND($A81&lt;&gt;"",Q$6&lt;&gt;""),过程!G66,"")</f>
        <v/>
      </c>
      <c r="R81" s="83" t="str">
        <f>IF(AND($A81&lt;&gt;"",R$6&lt;&gt;""),期末!G66,"")</f>
        <v/>
      </c>
      <c r="S81" s="95" t="str">
        <f t="array" ref="S81">IF(AND(A81&lt;&gt;"",$P$4&lt;&gt;"",OR($P$6:$R$6&lt;&gt;"")),参数计算!AJR68,"")</f>
        <v/>
      </c>
      <c r="T81" s="83" t="str">
        <f>IF(AND($A81&lt;&gt;"",T$6&lt;&gt;""),平时!H66,"")</f>
        <v/>
      </c>
      <c r="U81" s="83" t="str">
        <f>IF(AND($A81&lt;&gt;"",U$6&lt;&gt;""),过程!H66,"")</f>
        <v/>
      </c>
      <c r="V81" s="83" t="str">
        <f>IF(AND($A81&lt;&gt;"",V$6&lt;&gt;""),期末!H66,"")</f>
        <v/>
      </c>
      <c r="W81" s="95" t="str">
        <f t="array" ref="W81">IF(AND(A81&lt;&gt;"",$T$4&lt;&gt;"",OR($T$6:$V$6&lt;&gt;"")),参数计算!AJY68,"")</f>
        <v/>
      </c>
    </row>
    <row r="82" ht="24.95" customHeight="1" spans="1:23">
      <c r="A82" s="83" t="str">
        <f>IF($G$1&lt;&gt;"",参数计算!A69,"")</f>
        <v/>
      </c>
      <c r="B82" s="83" t="str">
        <f>IF($G$1&lt;&gt;"",参数计算!B69,"")</f>
        <v/>
      </c>
      <c r="C82" s="83" t="str">
        <f>IF($G$1&lt;&gt;"",参数计算!C69,"")</f>
        <v/>
      </c>
      <c r="D82" s="83" t="str">
        <f>IF(AND($A82&lt;&gt;"",$D$6&lt;&gt;""),平时!D67,"")</f>
        <v/>
      </c>
      <c r="E82" s="83" t="str">
        <f>IF(AND($A82&lt;&gt;"",$E$6&lt;&gt;""),过程!D67,"")</f>
        <v/>
      </c>
      <c r="F82" s="83" t="str">
        <f>IF(AND($A82&lt;&gt;"",$F$6&lt;&gt;""),期末!D67,"")</f>
        <v/>
      </c>
      <c r="G82" s="95" t="str">
        <f t="array" ref="G82">IF(AND(A82&lt;&gt;"",$D$4&lt;&gt;"",OR($D$6:$F$6&lt;&gt;"")),参数计算!AIW69,"")</f>
        <v/>
      </c>
      <c r="H82" s="83" t="str">
        <f>IF(AND($A82&lt;&gt;"",H$6&lt;&gt;""),平时!E67,"")</f>
        <v/>
      </c>
      <c r="I82" s="83" t="str">
        <f>IF(AND($A82&lt;&gt;"",I$6&lt;&gt;""),过程!E67,"")</f>
        <v/>
      </c>
      <c r="J82" s="83" t="str">
        <f>IF(AND($A82&lt;&gt;"",J$6&lt;&gt;""),期末!E67,"")</f>
        <v/>
      </c>
      <c r="K82" s="96" t="str">
        <f t="array" ref="K82">IF(AND(A82&lt;&gt;"",$H$4&lt;&gt;"",OR($H$6:$J$6&lt;&gt;"")),参数计算!AJD69,"")</f>
        <v/>
      </c>
      <c r="L82" s="83" t="str">
        <f>IF(AND($A82&lt;&gt;"",L$6&lt;&gt;""),平时!F67,"")</f>
        <v/>
      </c>
      <c r="M82" s="83" t="str">
        <f>IF(AND($A82&lt;&gt;"",M$6&lt;&gt;""),过程!F67,"")</f>
        <v/>
      </c>
      <c r="N82" s="83" t="str">
        <f>IF(AND($A82&lt;&gt;"",N$6&lt;&gt;""),期末!F67,"")</f>
        <v/>
      </c>
      <c r="O82" s="95" t="str">
        <f t="array" ref="O82">IF(AND(A82&lt;&gt;"",$L$4&lt;&gt;"",OR($L$6:$N$6&lt;&gt;"")),参数计算!AJK69,"")</f>
        <v/>
      </c>
      <c r="P82" s="83" t="str">
        <f>IF(AND($A82&lt;&gt;"",P$6&lt;&gt;""),平时!G67,"")</f>
        <v/>
      </c>
      <c r="Q82" s="83" t="str">
        <f>IF(AND($A82&lt;&gt;"",Q$6&lt;&gt;""),过程!G67,"")</f>
        <v/>
      </c>
      <c r="R82" s="83" t="str">
        <f>IF(AND($A82&lt;&gt;"",R$6&lt;&gt;""),期末!G67,"")</f>
        <v/>
      </c>
      <c r="S82" s="95" t="str">
        <f t="array" ref="S82">IF(AND(A82&lt;&gt;"",$P$4&lt;&gt;"",OR($P$6:$R$6&lt;&gt;"")),参数计算!AJR69,"")</f>
        <v/>
      </c>
      <c r="T82" s="83" t="str">
        <f>IF(AND($A82&lt;&gt;"",T$6&lt;&gt;""),平时!H67,"")</f>
        <v/>
      </c>
      <c r="U82" s="83" t="str">
        <f>IF(AND($A82&lt;&gt;"",U$6&lt;&gt;""),过程!H67,"")</f>
        <v/>
      </c>
      <c r="V82" s="83" t="str">
        <f>IF(AND($A82&lt;&gt;"",V$6&lt;&gt;""),期末!H67,"")</f>
        <v/>
      </c>
      <c r="W82" s="95" t="str">
        <f t="array" ref="W82">IF(AND(A82&lt;&gt;"",$T$4&lt;&gt;"",OR($T$6:$V$6&lt;&gt;"")),参数计算!AJY69,"")</f>
        <v/>
      </c>
    </row>
    <row r="83" ht="24.95" customHeight="1" spans="1:23">
      <c r="A83" s="83" t="str">
        <f>IF($G$1&lt;&gt;"",参数计算!A70,"")</f>
        <v/>
      </c>
      <c r="B83" s="83" t="str">
        <f>IF($G$1&lt;&gt;"",参数计算!B70,"")</f>
        <v/>
      </c>
      <c r="C83" s="83" t="str">
        <f>IF($G$1&lt;&gt;"",参数计算!C70,"")</f>
        <v/>
      </c>
      <c r="D83" s="83" t="str">
        <f>IF(AND($A83&lt;&gt;"",$D$6&lt;&gt;""),平时!D68,"")</f>
        <v/>
      </c>
      <c r="E83" s="83" t="str">
        <f>IF(AND($A83&lt;&gt;"",$E$6&lt;&gt;""),过程!D68,"")</f>
        <v/>
      </c>
      <c r="F83" s="83" t="str">
        <f>IF(AND($A83&lt;&gt;"",$F$6&lt;&gt;""),期末!D68,"")</f>
        <v/>
      </c>
      <c r="G83" s="95" t="str">
        <f t="array" ref="G83">IF(AND(A83&lt;&gt;"",$D$4&lt;&gt;"",OR($D$6:$F$6&lt;&gt;"")),参数计算!AIW70,"")</f>
        <v/>
      </c>
      <c r="H83" s="83" t="str">
        <f>IF(AND($A83&lt;&gt;"",H$6&lt;&gt;""),平时!E68,"")</f>
        <v/>
      </c>
      <c r="I83" s="83" t="str">
        <f>IF(AND($A83&lt;&gt;"",I$6&lt;&gt;""),过程!E68,"")</f>
        <v/>
      </c>
      <c r="J83" s="83" t="str">
        <f>IF(AND($A83&lt;&gt;"",J$6&lt;&gt;""),期末!E68,"")</f>
        <v/>
      </c>
      <c r="K83" s="96" t="str">
        <f t="array" ref="K83">IF(AND(A83&lt;&gt;"",$H$4&lt;&gt;"",OR($H$6:$J$6&lt;&gt;"")),参数计算!AJD70,"")</f>
        <v/>
      </c>
      <c r="L83" s="83" t="str">
        <f>IF(AND($A83&lt;&gt;"",L$6&lt;&gt;""),平时!F68,"")</f>
        <v/>
      </c>
      <c r="M83" s="83" t="str">
        <f>IF(AND($A83&lt;&gt;"",M$6&lt;&gt;""),过程!F68,"")</f>
        <v/>
      </c>
      <c r="N83" s="83" t="str">
        <f>IF(AND($A83&lt;&gt;"",N$6&lt;&gt;""),期末!F68,"")</f>
        <v/>
      </c>
      <c r="O83" s="95" t="str">
        <f t="array" ref="O83">IF(AND(A83&lt;&gt;"",$L$4&lt;&gt;"",OR($L$6:$N$6&lt;&gt;"")),参数计算!AJK70,"")</f>
        <v/>
      </c>
      <c r="P83" s="83" t="str">
        <f>IF(AND($A83&lt;&gt;"",P$6&lt;&gt;""),平时!G68,"")</f>
        <v/>
      </c>
      <c r="Q83" s="83" t="str">
        <f>IF(AND($A83&lt;&gt;"",Q$6&lt;&gt;""),过程!G68,"")</f>
        <v/>
      </c>
      <c r="R83" s="83" t="str">
        <f>IF(AND($A83&lt;&gt;"",R$6&lt;&gt;""),期末!G68,"")</f>
        <v/>
      </c>
      <c r="S83" s="95" t="str">
        <f t="array" ref="S83">IF(AND(A83&lt;&gt;"",$P$4&lt;&gt;"",OR($P$6:$R$6&lt;&gt;"")),参数计算!AJR70,"")</f>
        <v/>
      </c>
      <c r="T83" s="83" t="str">
        <f>IF(AND($A83&lt;&gt;"",T$6&lt;&gt;""),平时!H68,"")</f>
        <v/>
      </c>
      <c r="U83" s="83" t="str">
        <f>IF(AND($A83&lt;&gt;"",U$6&lt;&gt;""),过程!H68,"")</f>
        <v/>
      </c>
      <c r="V83" s="83" t="str">
        <f>IF(AND($A83&lt;&gt;"",V$6&lt;&gt;""),期末!H68,"")</f>
        <v/>
      </c>
      <c r="W83" s="95" t="str">
        <f t="array" ref="W83">IF(AND(A83&lt;&gt;"",$T$4&lt;&gt;"",OR($T$6:$V$6&lt;&gt;"")),参数计算!AJY70,"")</f>
        <v/>
      </c>
    </row>
    <row r="84" ht="24.95" customHeight="1" spans="1:23">
      <c r="A84" s="83" t="str">
        <f>IF($G$1&lt;&gt;"",参数计算!A71,"")</f>
        <v/>
      </c>
      <c r="B84" s="83" t="str">
        <f>IF($G$1&lt;&gt;"",参数计算!B71,"")</f>
        <v/>
      </c>
      <c r="C84" s="83" t="str">
        <f>IF($G$1&lt;&gt;"",参数计算!C71,"")</f>
        <v/>
      </c>
      <c r="D84" s="83" t="str">
        <f>IF(AND($A84&lt;&gt;"",$D$6&lt;&gt;""),平时!D69,"")</f>
        <v/>
      </c>
      <c r="E84" s="83" t="str">
        <f>IF(AND($A84&lt;&gt;"",$E$6&lt;&gt;""),过程!D69,"")</f>
        <v/>
      </c>
      <c r="F84" s="83" t="str">
        <f>IF(AND($A84&lt;&gt;"",$F$6&lt;&gt;""),期末!D69,"")</f>
        <v/>
      </c>
      <c r="G84" s="95" t="str">
        <f t="array" ref="G84">IF(AND(A84&lt;&gt;"",$D$4&lt;&gt;"",OR($D$6:$F$6&lt;&gt;"")),参数计算!AIW71,"")</f>
        <v/>
      </c>
      <c r="H84" s="83" t="str">
        <f>IF(AND($A84&lt;&gt;"",H$6&lt;&gt;""),平时!E69,"")</f>
        <v/>
      </c>
      <c r="I84" s="83" t="str">
        <f>IF(AND($A84&lt;&gt;"",I$6&lt;&gt;""),过程!E69,"")</f>
        <v/>
      </c>
      <c r="J84" s="83" t="str">
        <f>IF(AND($A84&lt;&gt;"",J$6&lt;&gt;""),期末!E69,"")</f>
        <v/>
      </c>
      <c r="K84" s="96" t="str">
        <f t="array" ref="K84">IF(AND(A84&lt;&gt;"",$H$4&lt;&gt;"",OR($H$6:$J$6&lt;&gt;"")),参数计算!AJD71,"")</f>
        <v/>
      </c>
      <c r="L84" s="83" t="str">
        <f>IF(AND($A84&lt;&gt;"",L$6&lt;&gt;""),平时!F69,"")</f>
        <v/>
      </c>
      <c r="M84" s="83" t="str">
        <f>IF(AND($A84&lt;&gt;"",M$6&lt;&gt;""),过程!F69,"")</f>
        <v/>
      </c>
      <c r="N84" s="83" t="str">
        <f>IF(AND($A84&lt;&gt;"",N$6&lt;&gt;""),期末!F69,"")</f>
        <v/>
      </c>
      <c r="O84" s="95" t="str">
        <f t="array" ref="O84">IF(AND(A84&lt;&gt;"",$L$4&lt;&gt;"",OR($L$6:$N$6&lt;&gt;"")),参数计算!AJK71,"")</f>
        <v/>
      </c>
      <c r="P84" s="83" t="str">
        <f>IF(AND($A84&lt;&gt;"",P$6&lt;&gt;""),平时!G69,"")</f>
        <v/>
      </c>
      <c r="Q84" s="83" t="str">
        <f>IF(AND($A84&lt;&gt;"",Q$6&lt;&gt;""),过程!G69,"")</f>
        <v/>
      </c>
      <c r="R84" s="83" t="str">
        <f>IF(AND($A84&lt;&gt;"",R$6&lt;&gt;""),期末!G69,"")</f>
        <v/>
      </c>
      <c r="S84" s="95" t="str">
        <f t="array" ref="S84">IF(AND(A84&lt;&gt;"",$P$4&lt;&gt;"",OR($P$6:$R$6&lt;&gt;"")),参数计算!AJR71,"")</f>
        <v/>
      </c>
      <c r="T84" s="83" t="str">
        <f>IF(AND($A84&lt;&gt;"",T$6&lt;&gt;""),平时!H69,"")</f>
        <v/>
      </c>
      <c r="U84" s="83" t="str">
        <f>IF(AND($A84&lt;&gt;"",U$6&lt;&gt;""),过程!H69,"")</f>
        <v/>
      </c>
      <c r="V84" s="83" t="str">
        <f>IF(AND($A84&lt;&gt;"",V$6&lt;&gt;""),期末!H69,"")</f>
        <v/>
      </c>
      <c r="W84" s="95" t="str">
        <f t="array" ref="W84">IF(AND(A84&lt;&gt;"",$T$4&lt;&gt;"",OR($T$6:$V$6&lt;&gt;"")),参数计算!AJY71,"")</f>
        <v/>
      </c>
    </row>
    <row r="85" ht="24.95" customHeight="1" spans="1:23">
      <c r="A85" s="83" t="str">
        <f>IF($G$1&lt;&gt;"",参数计算!A72,"")</f>
        <v/>
      </c>
      <c r="B85" s="83" t="str">
        <f>IF($G$1&lt;&gt;"",参数计算!B72,"")</f>
        <v/>
      </c>
      <c r="C85" s="83" t="str">
        <f>IF($G$1&lt;&gt;"",参数计算!C72,"")</f>
        <v/>
      </c>
      <c r="D85" s="83" t="str">
        <f>IF(AND($A85&lt;&gt;"",$D$6&lt;&gt;""),平时!D70,"")</f>
        <v/>
      </c>
      <c r="E85" s="83" t="str">
        <f>IF(AND($A85&lt;&gt;"",$E$6&lt;&gt;""),过程!D70,"")</f>
        <v/>
      </c>
      <c r="F85" s="83" t="str">
        <f>IF(AND($A85&lt;&gt;"",$F$6&lt;&gt;""),期末!D70,"")</f>
        <v/>
      </c>
      <c r="G85" s="95" t="str">
        <f t="array" ref="G85">IF(AND(A85&lt;&gt;"",$D$4&lt;&gt;"",OR($D$6:$F$6&lt;&gt;"")),参数计算!AIW72,"")</f>
        <v/>
      </c>
      <c r="H85" s="83" t="str">
        <f>IF(AND($A85&lt;&gt;"",H$6&lt;&gt;""),平时!E70,"")</f>
        <v/>
      </c>
      <c r="I85" s="83" t="str">
        <f>IF(AND($A85&lt;&gt;"",I$6&lt;&gt;""),过程!E70,"")</f>
        <v/>
      </c>
      <c r="J85" s="83" t="str">
        <f>IF(AND($A85&lt;&gt;"",J$6&lt;&gt;""),期末!E70,"")</f>
        <v/>
      </c>
      <c r="K85" s="96" t="str">
        <f t="array" ref="K85">IF(AND(A85&lt;&gt;"",$H$4&lt;&gt;"",OR($H$6:$J$6&lt;&gt;"")),参数计算!AJD72,"")</f>
        <v/>
      </c>
      <c r="L85" s="83" t="str">
        <f>IF(AND($A85&lt;&gt;"",L$6&lt;&gt;""),平时!F70,"")</f>
        <v/>
      </c>
      <c r="M85" s="83" t="str">
        <f>IF(AND($A85&lt;&gt;"",M$6&lt;&gt;""),过程!F70,"")</f>
        <v/>
      </c>
      <c r="N85" s="83" t="str">
        <f>IF(AND($A85&lt;&gt;"",N$6&lt;&gt;""),期末!F70,"")</f>
        <v/>
      </c>
      <c r="O85" s="95" t="str">
        <f t="array" ref="O85">IF(AND(A85&lt;&gt;"",$L$4&lt;&gt;"",OR($L$6:$N$6&lt;&gt;"")),参数计算!AJK72,"")</f>
        <v/>
      </c>
      <c r="P85" s="83" t="str">
        <f>IF(AND($A85&lt;&gt;"",P$6&lt;&gt;""),平时!G70,"")</f>
        <v/>
      </c>
      <c r="Q85" s="83" t="str">
        <f>IF(AND($A85&lt;&gt;"",Q$6&lt;&gt;""),过程!G70,"")</f>
        <v/>
      </c>
      <c r="R85" s="83" t="str">
        <f>IF(AND($A85&lt;&gt;"",R$6&lt;&gt;""),期末!G70,"")</f>
        <v/>
      </c>
      <c r="S85" s="95" t="str">
        <f t="array" ref="S85">IF(AND(A85&lt;&gt;"",$P$4&lt;&gt;"",OR($P$6:$R$6&lt;&gt;"")),参数计算!AJR72,"")</f>
        <v/>
      </c>
      <c r="T85" s="83" t="str">
        <f>IF(AND($A85&lt;&gt;"",T$6&lt;&gt;""),平时!H70,"")</f>
        <v/>
      </c>
      <c r="U85" s="83" t="str">
        <f>IF(AND($A85&lt;&gt;"",U$6&lt;&gt;""),过程!H70,"")</f>
        <v/>
      </c>
      <c r="V85" s="83" t="str">
        <f>IF(AND($A85&lt;&gt;"",V$6&lt;&gt;""),期末!H70,"")</f>
        <v/>
      </c>
      <c r="W85" s="95" t="str">
        <f t="array" ref="W85">IF(AND(A85&lt;&gt;"",$T$4&lt;&gt;"",OR($T$6:$V$6&lt;&gt;"")),参数计算!AJY72,"")</f>
        <v/>
      </c>
    </row>
    <row r="86" ht="24.95" customHeight="1" spans="1:23">
      <c r="A86" s="83" t="str">
        <f>IF($G$1&lt;&gt;"",参数计算!A73,"")</f>
        <v/>
      </c>
      <c r="B86" s="83" t="str">
        <f>IF($G$1&lt;&gt;"",参数计算!B73,"")</f>
        <v/>
      </c>
      <c r="C86" s="83" t="str">
        <f>IF($G$1&lt;&gt;"",参数计算!C73,"")</f>
        <v/>
      </c>
      <c r="D86" s="83" t="str">
        <f>IF(AND($A86&lt;&gt;"",$D$6&lt;&gt;""),平时!D71,"")</f>
        <v/>
      </c>
      <c r="E86" s="83" t="str">
        <f>IF(AND($A86&lt;&gt;"",$E$6&lt;&gt;""),过程!D71,"")</f>
        <v/>
      </c>
      <c r="F86" s="83" t="str">
        <f>IF(AND($A86&lt;&gt;"",$F$6&lt;&gt;""),期末!D71,"")</f>
        <v/>
      </c>
      <c r="G86" s="95" t="str">
        <f t="array" ref="G86">IF(AND(A86&lt;&gt;"",$D$4&lt;&gt;"",OR($D$6:$F$6&lt;&gt;"")),参数计算!AIW73,"")</f>
        <v/>
      </c>
      <c r="H86" s="83" t="str">
        <f>IF(AND($A86&lt;&gt;"",H$6&lt;&gt;""),平时!E71,"")</f>
        <v/>
      </c>
      <c r="I86" s="83" t="str">
        <f>IF(AND($A86&lt;&gt;"",I$6&lt;&gt;""),过程!E71,"")</f>
        <v/>
      </c>
      <c r="J86" s="83" t="str">
        <f>IF(AND($A86&lt;&gt;"",J$6&lt;&gt;""),期末!E71,"")</f>
        <v/>
      </c>
      <c r="K86" s="96" t="str">
        <f t="array" ref="K86">IF(AND(A86&lt;&gt;"",$H$4&lt;&gt;"",OR($H$6:$J$6&lt;&gt;"")),参数计算!AJD73,"")</f>
        <v/>
      </c>
      <c r="L86" s="83" t="str">
        <f>IF(AND($A86&lt;&gt;"",L$6&lt;&gt;""),平时!F71,"")</f>
        <v/>
      </c>
      <c r="M86" s="83" t="str">
        <f>IF(AND($A86&lt;&gt;"",M$6&lt;&gt;""),过程!F71,"")</f>
        <v/>
      </c>
      <c r="N86" s="83" t="str">
        <f>IF(AND($A86&lt;&gt;"",N$6&lt;&gt;""),期末!F71,"")</f>
        <v/>
      </c>
      <c r="O86" s="95" t="str">
        <f t="array" ref="O86">IF(AND(A86&lt;&gt;"",$L$4&lt;&gt;"",OR($L$6:$N$6&lt;&gt;"")),参数计算!AJK73,"")</f>
        <v/>
      </c>
      <c r="P86" s="83" t="str">
        <f>IF(AND($A86&lt;&gt;"",P$6&lt;&gt;""),平时!G71,"")</f>
        <v/>
      </c>
      <c r="Q86" s="83" t="str">
        <f>IF(AND($A86&lt;&gt;"",Q$6&lt;&gt;""),过程!G71,"")</f>
        <v/>
      </c>
      <c r="R86" s="83" t="str">
        <f>IF(AND($A86&lt;&gt;"",R$6&lt;&gt;""),期末!G71,"")</f>
        <v/>
      </c>
      <c r="S86" s="95" t="str">
        <f t="array" ref="S86">IF(AND(A86&lt;&gt;"",$P$4&lt;&gt;"",OR($P$6:$R$6&lt;&gt;"")),参数计算!AJR73,"")</f>
        <v/>
      </c>
      <c r="T86" s="83" t="str">
        <f>IF(AND($A86&lt;&gt;"",T$6&lt;&gt;""),平时!H71,"")</f>
        <v/>
      </c>
      <c r="U86" s="83" t="str">
        <f>IF(AND($A86&lt;&gt;"",U$6&lt;&gt;""),过程!H71,"")</f>
        <v/>
      </c>
      <c r="V86" s="83" t="str">
        <f>IF(AND($A86&lt;&gt;"",V$6&lt;&gt;""),期末!H71,"")</f>
        <v/>
      </c>
      <c r="W86" s="95" t="str">
        <f t="array" ref="W86">IF(AND(A86&lt;&gt;"",$T$4&lt;&gt;"",OR($T$6:$V$6&lt;&gt;"")),参数计算!AJY73,"")</f>
        <v/>
      </c>
    </row>
    <row r="87" ht="24.95" customHeight="1" spans="1:23">
      <c r="A87" s="83" t="str">
        <f>IF($G$1&lt;&gt;"",参数计算!A74,"")</f>
        <v/>
      </c>
      <c r="B87" s="83" t="str">
        <f>IF($G$1&lt;&gt;"",参数计算!B74,"")</f>
        <v/>
      </c>
      <c r="C87" s="83" t="str">
        <f>IF($G$1&lt;&gt;"",参数计算!C74,"")</f>
        <v/>
      </c>
      <c r="D87" s="83" t="str">
        <f>IF(AND($A87&lt;&gt;"",$D$6&lt;&gt;""),平时!D72,"")</f>
        <v/>
      </c>
      <c r="E87" s="83" t="str">
        <f>IF(AND($A87&lt;&gt;"",$E$6&lt;&gt;""),过程!D72,"")</f>
        <v/>
      </c>
      <c r="F87" s="83" t="str">
        <f>IF(AND($A87&lt;&gt;"",$F$6&lt;&gt;""),期末!D72,"")</f>
        <v/>
      </c>
      <c r="G87" s="95" t="str">
        <f t="array" ref="G87">IF(AND(A87&lt;&gt;"",$D$4&lt;&gt;"",OR($D$6:$F$6&lt;&gt;"")),参数计算!AIW74,"")</f>
        <v/>
      </c>
      <c r="H87" s="83" t="str">
        <f>IF(AND($A87&lt;&gt;"",H$6&lt;&gt;""),平时!E72,"")</f>
        <v/>
      </c>
      <c r="I87" s="83" t="str">
        <f>IF(AND($A87&lt;&gt;"",I$6&lt;&gt;""),过程!E72,"")</f>
        <v/>
      </c>
      <c r="J87" s="83" t="str">
        <f>IF(AND($A87&lt;&gt;"",J$6&lt;&gt;""),期末!E72,"")</f>
        <v/>
      </c>
      <c r="K87" s="96" t="str">
        <f t="array" ref="K87">IF(AND(A87&lt;&gt;"",$H$4&lt;&gt;"",OR($H$6:$J$6&lt;&gt;"")),参数计算!AJD74,"")</f>
        <v/>
      </c>
      <c r="L87" s="83" t="str">
        <f>IF(AND($A87&lt;&gt;"",L$6&lt;&gt;""),平时!F72,"")</f>
        <v/>
      </c>
      <c r="M87" s="83" t="str">
        <f>IF(AND($A87&lt;&gt;"",M$6&lt;&gt;""),过程!F72,"")</f>
        <v/>
      </c>
      <c r="N87" s="83" t="str">
        <f>IF(AND($A87&lt;&gt;"",N$6&lt;&gt;""),期末!F72,"")</f>
        <v/>
      </c>
      <c r="O87" s="95" t="str">
        <f t="array" ref="O87">IF(AND(A87&lt;&gt;"",$L$4&lt;&gt;"",OR($L$6:$N$6&lt;&gt;"")),参数计算!AJK74,"")</f>
        <v/>
      </c>
      <c r="P87" s="83" t="str">
        <f>IF(AND($A87&lt;&gt;"",P$6&lt;&gt;""),平时!G72,"")</f>
        <v/>
      </c>
      <c r="Q87" s="83" t="str">
        <f>IF(AND($A87&lt;&gt;"",Q$6&lt;&gt;""),过程!G72,"")</f>
        <v/>
      </c>
      <c r="R87" s="83" t="str">
        <f>IF(AND($A87&lt;&gt;"",R$6&lt;&gt;""),期末!G72,"")</f>
        <v/>
      </c>
      <c r="S87" s="95" t="str">
        <f t="array" ref="S87">IF(AND(A87&lt;&gt;"",$P$4&lt;&gt;"",OR($P$6:$R$6&lt;&gt;"")),参数计算!AJR74,"")</f>
        <v/>
      </c>
      <c r="T87" s="83" t="str">
        <f>IF(AND($A87&lt;&gt;"",T$6&lt;&gt;""),平时!H72,"")</f>
        <v/>
      </c>
      <c r="U87" s="83" t="str">
        <f>IF(AND($A87&lt;&gt;"",U$6&lt;&gt;""),过程!H72,"")</f>
        <v/>
      </c>
      <c r="V87" s="83" t="str">
        <f>IF(AND($A87&lt;&gt;"",V$6&lt;&gt;""),期末!H72,"")</f>
        <v/>
      </c>
      <c r="W87" s="95" t="str">
        <f t="array" ref="W87">IF(AND(A87&lt;&gt;"",$T$4&lt;&gt;"",OR($T$6:$V$6&lt;&gt;"")),参数计算!AJY74,"")</f>
        <v/>
      </c>
    </row>
    <row r="88" ht="24.95" customHeight="1" spans="1:23">
      <c r="A88" s="83" t="str">
        <f>IF($G$1&lt;&gt;"",参数计算!A75,"")</f>
        <v/>
      </c>
      <c r="B88" s="83" t="str">
        <f>IF($G$1&lt;&gt;"",参数计算!B75,"")</f>
        <v/>
      </c>
      <c r="C88" s="83" t="str">
        <f>IF($G$1&lt;&gt;"",参数计算!C75,"")</f>
        <v/>
      </c>
      <c r="D88" s="83" t="str">
        <f>IF(AND($A88&lt;&gt;"",$D$6&lt;&gt;""),平时!D73,"")</f>
        <v/>
      </c>
      <c r="E88" s="83" t="str">
        <f>IF(AND($A88&lt;&gt;"",$E$6&lt;&gt;""),过程!D73,"")</f>
        <v/>
      </c>
      <c r="F88" s="83" t="str">
        <f>IF(AND($A88&lt;&gt;"",$F$6&lt;&gt;""),期末!D73,"")</f>
        <v/>
      </c>
      <c r="G88" s="95" t="str">
        <f t="array" ref="G88">IF(AND(A88&lt;&gt;"",$D$4&lt;&gt;"",OR($D$6:$F$6&lt;&gt;"")),参数计算!AIW75,"")</f>
        <v/>
      </c>
      <c r="H88" s="83" t="str">
        <f>IF(AND($A88&lt;&gt;"",H$6&lt;&gt;""),平时!E73,"")</f>
        <v/>
      </c>
      <c r="I88" s="83" t="str">
        <f>IF(AND($A88&lt;&gt;"",I$6&lt;&gt;""),过程!E73,"")</f>
        <v/>
      </c>
      <c r="J88" s="83" t="str">
        <f>IF(AND($A88&lt;&gt;"",J$6&lt;&gt;""),期末!E73,"")</f>
        <v/>
      </c>
      <c r="K88" s="96" t="str">
        <f t="array" ref="K88">IF(AND(A88&lt;&gt;"",$H$4&lt;&gt;"",OR($H$6:$J$6&lt;&gt;"")),参数计算!AJD75,"")</f>
        <v/>
      </c>
      <c r="L88" s="83" t="str">
        <f>IF(AND($A88&lt;&gt;"",L$6&lt;&gt;""),平时!F73,"")</f>
        <v/>
      </c>
      <c r="M88" s="83" t="str">
        <f>IF(AND($A88&lt;&gt;"",M$6&lt;&gt;""),过程!F73,"")</f>
        <v/>
      </c>
      <c r="N88" s="83" t="str">
        <f>IF(AND($A88&lt;&gt;"",N$6&lt;&gt;""),期末!F73,"")</f>
        <v/>
      </c>
      <c r="O88" s="95" t="str">
        <f t="array" ref="O88">IF(AND(A88&lt;&gt;"",$L$4&lt;&gt;"",OR($L$6:$N$6&lt;&gt;"")),参数计算!AJK75,"")</f>
        <v/>
      </c>
      <c r="P88" s="83" t="str">
        <f>IF(AND($A88&lt;&gt;"",P$6&lt;&gt;""),平时!G73,"")</f>
        <v/>
      </c>
      <c r="Q88" s="83" t="str">
        <f>IF(AND($A88&lt;&gt;"",Q$6&lt;&gt;""),过程!G73,"")</f>
        <v/>
      </c>
      <c r="R88" s="83" t="str">
        <f>IF(AND($A88&lt;&gt;"",R$6&lt;&gt;""),期末!G73,"")</f>
        <v/>
      </c>
      <c r="S88" s="95" t="str">
        <f t="array" ref="S88">IF(AND(A88&lt;&gt;"",$P$4&lt;&gt;"",OR($P$6:$R$6&lt;&gt;"")),参数计算!AJR75,"")</f>
        <v/>
      </c>
      <c r="T88" s="83" t="str">
        <f>IF(AND($A88&lt;&gt;"",T$6&lt;&gt;""),平时!H73,"")</f>
        <v/>
      </c>
      <c r="U88" s="83" t="str">
        <f>IF(AND($A88&lt;&gt;"",U$6&lt;&gt;""),过程!H73,"")</f>
        <v/>
      </c>
      <c r="V88" s="83" t="str">
        <f>IF(AND($A88&lt;&gt;"",V$6&lt;&gt;""),期末!H73,"")</f>
        <v/>
      </c>
      <c r="W88" s="95" t="str">
        <f t="array" ref="W88">IF(AND(A88&lt;&gt;"",$T$4&lt;&gt;"",OR($T$6:$V$6&lt;&gt;"")),参数计算!AJY75,"")</f>
        <v/>
      </c>
    </row>
    <row r="89" ht="24.95" customHeight="1" spans="1:23">
      <c r="A89" s="83" t="str">
        <f>IF($G$1&lt;&gt;"",参数计算!A76,"")</f>
        <v/>
      </c>
      <c r="B89" s="83" t="str">
        <f>IF($G$1&lt;&gt;"",参数计算!B76,"")</f>
        <v/>
      </c>
      <c r="C89" s="83" t="str">
        <f>IF($G$1&lt;&gt;"",参数计算!C76,"")</f>
        <v/>
      </c>
      <c r="D89" s="83" t="str">
        <f>IF(AND($A89&lt;&gt;"",$D$6&lt;&gt;""),平时!D74,"")</f>
        <v/>
      </c>
      <c r="E89" s="83" t="str">
        <f>IF(AND($A89&lt;&gt;"",$E$6&lt;&gt;""),过程!D74,"")</f>
        <v/>
      </c>
      <c r="F89" s="83" t="str">
        <f>IF(AND($A89&lt;&gt;"",$F$6&lt;&gt;""),期末!D74,"")</f>
        <v/>
      </c>
      <c r="G89" s="95" t="str">
        <f t="array" ref="G89">IF(AND(A89&lt;&gt;"",$D$4&lt;&gt;"",OR($D$6:$F$6&lt;&gt;"")),参数计算!AIW76,"")</f>
        <v/>
      </c>
      <c r="H89" s="83" t="str">
        <f>IF(AND($A89&lt;&gt;"",H$6&lt;&gt;""),平时!E74,"")</f>
        <v/>
      </c>
      <c r="I89" s="83" t="str">
        <f>IF(AND($A89&lt;&gt;"",I$6&lt;&gt;""),过程!E74,"")</f>
        <v/>
      </c>
      <c r="J89" s="83" t="str">
        <f>IF(AND($A89&lt;&gt;"",J$6&lt;&gt;""),期末!E74,"")</f>
        <v/>
      </c>
      <c r="K89" s="96" t="str">
        <f t="array" ref="K89">IF(AND(A89&lt;&gt;"",$H$4&lt;&gt;"",OR($H$6:$J$6&lt;&gt;"")),参数计算!AJD76,"")</f>
        <v/>
      </c>
      <c r="L89" s="83" t="str">
        <f>IF(AND($A89&lt;&gt;"",L$6&lt;&gt;""),平时!F74,"")</f>
        <v/>
      </c>
      <c r="M89" s="83" t="str">
        <f>IF(AND($A89&lt;&gt;"",M$6&lt;&gt;""),过程!F74,"")</f>
        <v/>
      </c>
      <c r="N89" s="83" t="str">
        <f>IF(AND($A89&lt;&gt;"",N$6&lt;&gt;""),期末!F74,"")</f>
        <v/>
      </c>
      <c r="O89" s="95" t="str">
        <f t="array" ref="O89">IF(AND(A89&lt;&gt;"",$L$4&lt;&gt;"",OR($L$6:$N$6&lt;&gt;"")),参数计算!AJK76,"")</f>
        <v/>
      </c>
      <c r="P89" s="83" t="str">
        <f>IF(AND($A89&lt;&gt;"",P$6&lt;&gt;""),平时!G74,"")</f>
        <v/>
      </c>
      <c r="Q89" s="83" t="str">
        <f>IF(AND($A89&lt;&gt;"",Q$6&lt;&gt;""),过程!G74,"")</f>
        <v/>
      </c>
      <c r="R89" s="83" t="str">
        <f>IF(AND($A89&lt;&gt;"",R$6&lt;&gt;""),期末!G74,"")</f>
        <v/>
      </c>
      <c r="S89" s="95" t="str">
        <f t="array" ref="S89">IF(AND(A89&lt;&gt;"",$P$4&lt;&gt;"",OR($P$6:$R$6&lt;&gt;"")),参数计算!AJR76,"")</f>
        <v/>
      </c>
      <c r="T89" s="83" t="str">
        <f>IF(AND($A89&lt;&gt;"",T$6&lt;&gt;""),平时!H74,"")</f>
        <v/>
      </c>
      <c r="U89" s="83" t="str">
        <f>IF(AND($A89&lt;&gt;"",U$6&lt;&gt;""),过程!H74,"")</f>
        <v/>
      </c>
      <c r="V89" s="83" t="str">
        <f>IF(AND($A89&lt;&gt;"",V$6&lt;&gt;""),期末!H74,"")</f>
        <v/>
      </c>
      <c r="W89" s="95" t="str">
        <f t="array" ref="W89">IF(AND(A89&lt;&gt;"",$T$4&lt;&gt;"",OR($T$6:$V$6&lt;&gt;"")),参数计算!AJY76,"")</f>
        <v/>
      </c>
    </row>
    <row r="90" ht="24.95" customHeight="1" spans="1:23">
      <c r="A90" s="83" t="str">
        <f>IF($G$1&lt;&gt;"",参数计算!A77,"")</f>
        <v/>
      </c>
      <c r="B90" s="83" t="str">
        <f>IF($G$1&lt;&gt;"",参数计算!B77,"")</f>
        <v/>
      </c>
      <c r="C90" s="83" t="str">
        <f>IF($G$1&lt;&gt;"",参数计算!C77,"")</f>
        <v/>
      </c>
      <c r="D90" s="83" t="str">
        <f>IF(AND($A90&lt;&gt;"",$D$6&lt;&gt;""),平时!D75,"")</f>
        <v/>
      </c>
      <c r="E90" s="83" t="str">
        <f>IF(AND($A90&lt;&gt;"",$E$6&lt;&gt;""),过程!D75,"")</f>
        <v/>
      </c>
      <c r="F90" s="83" t="str">
        <f>IF(AND($A90&lt;&gt;"",$F$6&lt;&gt;""),期末!D75,"")</f>
        <v/>
      </c>
      <c r="G90" s="95" t="str">
        <f t="array" ref="G90">IF(AND(A90&lt;&gt;"",$D$4&lt;&gt;"",OR($D$6:$F$6&lt;&gt;"")),参数计算!AIW77,"")</f>
        <v/>
      </c>
      <c r="H90" s="83" t="str">
        <f>IF(AND($A90&lt;&gt;"",H$6&lt;&gt;""),平时!E75,"")</f>
        <v/>
      </c>
      <c r="I90" s="83" t="str">
        <f>IF(AND($A90&lt;&gt;"",I$6&lt;&gt;""),过程!E75,"")</f>
        <v/>
      </c>
      <c r="J90" s="83" t="str">
        <f>IF(AND($A90&lt;&gt;"",J$6&lt;&gt;""),期末!E75,"")</f>
        <v/>
      </c>
      <c r="K90" s="96" t="str">
        <f t="array" ref="K90">IF(AND(A90&lt;&gt;"",$H$4&lt;&gt;"",OR($H$6:$J$6&lt;&gt;"")),参数计算!AJD77,"")</f>
        <v/>
      </c>
      <c r="L90" s="83" t="str">
        <f>IF(AND($A90&lt;&gt;"",L$6&lt;&gt;""),平时!F75,"")</f>
        <v/>
      </c>
      <c r="M90" s="83" t="str">
        <f>IF(AND($A90&lt;&gt;"",M$6&lt;&gt;""),过程!F75,"")</f>
        <v/>
      </c>
      <c r="N90" s="83" t="str">
        <f>IF(AND($A90&lt;&gt;"",N$6&lt;&gt;""),期末!F75,"")</f>
        <v/>
      </c>
      <c r="O90" s="95" t="str">
        <f t="array" ref="O90">IF(AND(A90&lt;&gt;"",$L$4&lt;&gt;"",OR($L$6:$N$6&lt;&gt;"")),参数计算!AJK77,"")</f>
        <v/>
      </c>
      <c r="P90" s="83" t="str">
        <f>IF(AND($A90&lt;&gt;"",P$6&lt;&gt;""),平时!G75,"")</f>
        <v/>
      </c>
      <c r="Q90" s="83" t="str">
        <f>IF(AND($A90&lt;&gt;"",Q$6&lt;&gt;""),过程!G75,"")</f>
        <v/>
      </c>
      <c r="R90" s="83" t="str">
        <f>IF(AND($A90&lt;&gt;"",R$6&lt;&gt;""),期末!G75,"")</f>
        <v/>
      </c>
      <c r="S90" s="95" t="str">
        <f t="array" ref="S90">IF(AND(A90&lt;&gt;"",$P$4&lt;&gt;"",OR($P$6:$R$6&lt;&gt;"")),参数计算!AJR77,"")</f>
        <v/>
      </c>
      <c r="T90" s="83" t="str">
        <f>IF(AND($A90&lt;&gt;"",T$6&lt;&gt;""),平时!H75,"")</f>
        <v/>
      </c>
      <c r="U90" s="83" t="str">
        <f>IF(AND($A90&lt;&gt;"",U$6&lt;&gt;""),过程!H75,"")</f>
        <v/>
      </c>
      <c r="V90" s="83" t="str">
        <f>IF(AND($A90&lt;&gt;"",V$6&lt;&gt;""),期末!H75,"")</f>
        <v/>
      </c>
      <c r="W90" s="95" t="str">
        <f t="array" ref="W90">IF(AND(A90&lt;&gt;"",$T$4&lt;&gt;"",OR($T$6:$V$6&lt;&gt;"")),参数计算!AJY77,"")</f>
        <v/>
      </c>
    </row>
    <row r="91" ht="24.95" customHeight="1" spans="1:23">
      <c r="A91" s="83" t="str">
        <f>IF($G$1&lt;&gt;"",参数计算!A78,"")</f>
        <v/>
      </c>
      <c r="B91" s="83" t="str">
        <f>IF($G$1&lt;&gt;"",参数计算!B78,"")</f>
        <v/>
      </c>
      <c r="C91" s="83" t="str">
        <f>IF($G$1&lt;&gt;"",参数计算!C78,"")</f>
        <v/>
      </c>
      <c r="D91" s="83" t="str">
        <f>IF(AND($A91&lt;&gt;"",$D$6&lt;&gt;""),平时!D76,"")</f>
        <v/>
      </c>
      <c r="E91" s="83" t="str">
        <f>IF(AND($A91&lt;&gt;"",$E$6&lt;&gt;""),过程!D76,"")</f>
        <v/>
      </c>
      <c r="F91" s="83" t="str">
        <f>IF(AND($A91&lt;&gt;"",$F$6&lt;&gt;""),期末!D76,"")</f>
        <v/>
      </c>
      <c r="G91" s="95" t="str">
        <f t="array" ref="G91">IF(AND(A91&lt;&gt;"",$D$4&lt;&gt;"",OR($D$6:$F$6&lt;&gt;"")),参数计算!AIW78,"")</f>
        <v/>
      </c>
      <c r="H91" s="83" t="str">
        <f>IF(AND($A91&lt;&gt;"",H$6&lt;&gt;""),平时!E76,"")</f>
        <v/>
      </c>
      <c r="I91" s="83" t="str">
        <f>IF(AND($A91&lt;&gt;"",I$6&lt;&gt;""),过程!E76,"")</f>
        <v/>
      </c>
      <c r="J91" s="83" t="str">
        <f>IF(AND($A91&lt;&gt;"",J$6&lt;&gt;""),期末!E76,"")</f>
        <v/>
      </c>
      <c r="K91" s="96" t="str">
        <f t="array" ref="K91">IF(AND(A91&lt;&gt;"",$H$4&lt;&gt;"",OR($H$6:$J$6&lt;&gt;"")),参数计算!AJD78,"")</f>
        <v/>
      </c>
      <c r="L91" s="83" t="str">
        <f>IF(AND($A91&lt;&gt;"",L$6&lt;&gt;""),平时!F76,"")</f>
        <v/>
      </c>
      <c r="M91" s="83" t="str">
        <f>IF(AND($A91&lt;&gt;"",M$6&lt;&gt;""),过程!F76,"")</f>
        <v/>
      </c>
      <c r="N91" s="83" t="str">
        <f>IF(AND($A91&lt;&gt;"",N$6&lt;&gt;""),期末!F76,"")</f>
        <v/>
      </c>
      <c r="O91" s="95" t="str">
        <f t="array" ref="O91">IF(AND(A91&lt;&gt;"",$L$4&lt;&gt;"",OR($L$6:$N$6&lt;&gt;"")),参数计算!AJK78,"")</f>
        <v/>
      </c>
      <c r="P91" s="83" t="str">
        <f>IF(AND($A91&lt;&gt;"",P$6&lt;&gt;""),平时!G76,"")</f>
        <v/>
      </c>
      <c r="Q91" s="83" t="str">
        <f>IF(AND($A91&lt;&gt;"",Q$6&lt;&gt;""),过程!G76,"")</f>
        <v/>
      </c>
      <c r="R91" s="83" t="str">
        <f>IF(AND($A91&lt;&gt;"",R$6&lt;&gt;""),期末!G76,"")</f>
        <v/>
      </c>
      <c r="S91" s="95" t="str">
        <f t="array" ref="S91">IF(AND(A91&lt;&gt;"",$P$4&lt;&gt;"",OR($P$6:$R$6&lt;&gt;"")),参数计算!AJR78,"")</f>
        <v/>
      </c>
      <c r="T91" s="83" t="str">
        <f>IF(AND($A91&lt;&gt;"",T$6&lt;&gt;""),平时!H76,"")</f>
        <v/>
      </c>
      <c r="U91" s="83" t="str">
        <f>IF(AND($A91&lt;&gt;"",U$6&lt;&gt;""),过程!H76,"")</f>
        <v/>
      </c>
      <c r="V91" s="83" t="str">
        <f>IF(AND($A91&lt;&gt;"",V$6&lt;&gt;""),期末!H76,"")</f>
        <v/>
      </c>
      <c r="W91" s="95" t="str">
        <f t="array" ref="W91">IF(AND(A91&lt;&gt;"",$T$4&lt;&gt;"",OR($T$6:$V$6&lt;&gt;"")),参数计算!AJY78,"")</f>
        <v/>
      </c>
    </row>
    <row r="92" ht="24.95" customHeight="1" spans="1:23">
      <c r="A92" s="83" t="str">
        <f>IF($G$1&lt;&gt;"",参数计算!A79,"")</f>
        <v/>
      </c>
      <c r="B92" s="83" t="str">
        <f>IF($G$1&lt;&gt;"",参数计算!B79,"")</f>
        <v/>
      </c>
      <c r="C92" s="83" t="str">
        <f>IF($G$1&lt;&gt;"",参数计算!C79,"")</f>
        <v/>
      </c>
      <c r="D92" s="83" t="str">
        <f>IF(AND($A92&lt;&gt;"",$D$6&lt;&gt;""),平时!D77,"")</f>
        <v/>
      </c>
      <c r="E92" s="83" t="str">
        <f>IF(AND($A92&lt;&gt;"",$E$6&lt;&gt;""),过程!D77,"")</f>
        <v/>
      </c>
      <c r="F92" s="83" t="str">
        <f>IF(AND($A92&lt;&gt;"",$F$6&lt;&gt;""),期末!D77,"")</f>
        <v/>
      </c>
      <c r="G92" s="95" t="str">
        <f t="array" ref="G92">IF(AND(A92&lt;&gt;"",$D$4&lt;&gt;"",OR($D$6:$F$6&lt;&gt;"")),参数计算!AIW79,"")</f>
        <v/>
      </c>
      <c r="H92" s="83" t="str">
        <f>IF(AND($A92&lt;&gt;"",H$6&lt;&gt;""),平时!E77,"")</f>
        <v/>
      </c>
      <c r="I92" s="83" t="str">
        <f>IF(AND($A92&lt;&gt;"",I$6&lt;&gt;""),过程!E77,"")</f>
        <v/>
      </c>
      <c r="J92" s="83" t="str">
        <f>IF(AND($A92&lt;&gt;"",J$6&lt;&gt;""),期末!E77,"")</f>
        <v/>
      </c>
      <c r="K92" s="96" t="str">
        <f t="array" ref="K92">IF(AND(A92&lt;&gt;"",$H$4&lt;&gt;"",OR($H$6:$J$6&lt;&gt;"")),参数计算!AJD79,"")</f>
        <v/>
      </c>
      <c r="L92" s="83" t="str">
        <f>IF(AND($A92&lt;&gt;"",L$6&lt;&gt;""),平时!F77,"")</f>
        <v/>
      </c>
      <c r="M92" s="83" t="str">
        <f>IF(AND($A92&lt;&gt;"",M$6&lt;&gt;""),过程!F77,"")</f>
        <v/>
      </c>
      <c r="N92" s="83" t="str">
        <f>IF(AND($A92&lt;&gt;"",N$6&lt;&gt;""),期末!F77,"")</f>
        <v/>
      </c>
      <c r="O92" s="95" t="str">
        <f t="array" ref="O92">IF(AND(A92&lt;&gt;"",$L$4&lt;&gt;"",OR($L$6:$N$6&lt;&gt;"")),参数计算!AJK79,"")</f>
        <v/>
      </c>
      <c r="P92" s="83" t="str">
        <f>IF(AND($A92&lt;&gt;"",P$6&lt;&gt;""),平时!G77,"")</f>
        <v/>
      </c>
      <c r="Q92" s="83" t="str">
        <f>IF(AND($A92&lt;&gt;"",Q$6&lt;&gt;""),过程!G77,"")</f>
        <v/>
      </c>
      <c r="R92" s="83" t="str">
        <f>IF(AND($A92&lt;&gt;"",R$6&lt;&gt;""),期末!G77,"")</f>
        <v/>
      </c>
      <c r="S92" s="95" t="str">
        <f t="array" ref="S92">IF(AND(A92&lt;&gt;"",$P$4&lt;&gt;"",OR($P$6:$R$6&lt;&gt;"")),参数计算!AJR79,"")</f>
        <v/>
      </c>
      <c r="T92" s="83" t="str">
        <f>IF(AND($A92&lt;&gt;"",T$6&lt;&gt;""),平时!H77,"")</f>
        <v/>
      </c>
      <c r="U92" s="83" t="str">
        <f>IF(AND($A92&lt;&gt;"",U$6&lt;&gt;""),过程!H77,"")</f>
        <v/>
      </c>
      <c r="V92" s="83" t="str">
        <f>IF(AND($A92&lt;&gt;"",V$6&lt;&gt;""),期末!H77,"")</f>
        <v/>
      </c>
      <c r="W92" s="95" t="str">
        <f t="array" ref="W92">IF(AND(A92&lt;&gt;"",$T$4&lt;&gt;"",OR($T$6:$V$6&lt;&gt;"")),参数计算!AJY79,"")</f>
        <v/>
      </c>
    </row>
    <row r="93" ht="24.95" customHeight="1" spans="1:23">
      <c r="A93" s="83" t="str">
        <f>IF($G$1&lt;&gt;"",参数计算!A80,"")</f>
        <v/>
      </c>
      <c r="B93" s="83" t="str">
        <f>IF($G$1&lt;&gt;"",参数计算!B80,"")</f>
        <v/>
      </c>
      <c r="C93" s="83" t="str">
        <f>IF($G$1&lt;&gt;"",参数计算!C80,"")</f>
        <v/>
      </c>
      <c r="D93" s="83" t="str">
        <f>IF(AND($A93&lt;&gt;"",$D$6&lt;&gt;""),平时!D78,"")</f>
        <v/>
      </c>
      <c r="E93" s="83" t="str">
        <f>IF(AND($A93&lt;&gt;"",$E$6&lt;&gt;""),过程!D78,"")</f>
        <v/>
      </c>
      <c r="F93" s="83" t="str">
        <f>IF(AND($A93&lt;&gt;"",$F$6&lt;&gt;""),期末!D78,"")</f>
        <v/>
      </c>
      <c r="G93" s="95" t="str">
        <f t="array" ref="G93">IF(AND(A93&lt;&gt;"",$D$4&lt;&gt;"",OR($D$6:$F$6&lt;&gt;"")),参数计算!AIW80,"")</f>
        <v/>
      </c>
      <c r="H93" s="83" t="str">
        <f>IF(AND($A93&lt;&gt;"",H$6&lt;&gt;""),平时!E78,"")</f>
        <v/>
      </c>
      <c r="I93" s="83" t="str">
        <f>IF(AND($A93&lt;&gt;"",I$6&lt;&gt;""),过程!E78,"")</f>
        <v/>
      </c>
      <c r="J93" s="83" t="str">
        <f>IF(AND($A93&lt;&gt;"",J$6&lt;&gt;""),期末!E78,"")</f>
        <v/>
      </c>
      <c r="K93" s="96" t="str">
        <f t="array" ref="K93">IF(AND(A93&lt;&gt;"",$H$4&lt;&gt;"",OR($H$6:$J$6&lt;&gt;"")),参数计算!AJD80,"")</f>
        <v/>
      </c>
      <c r="L93" s="83" t="str">
        <f>IF(AND($A93&lt;&gt;"",L$6&lt;&gt;""),平时!F78,"")</f>
        <v/>
      </c>
      <c r="M93" s="83" t="str">
        <f>IF(AND($A93&lt;&gt;"",M$6&lt;&gt;""),过程!F78,"")</f>
        <v/>
      </c>
      <c r="N93" s="83" t="str">
        <f>IF(AND($A93&lt;&gt;"",N$6&lt;&gt;""),期末!F78,"")</f>
        <v/>
      </c>
      <c r="O93" s="95" t="str">
        <f t="array" ref="O93">IF(AND(A93&lt;&gt;"",$L$4&lt;&gt;"",OR($L$6:$N$6&lt;&gt;"")),参数计算!AJK80,"")</f>
        <v/>
      </c>
      <c r="P93" s="83" t="str">
        <f>IF(AND($A93&lt;&gt;"",P$6&lt;&gt;""),平时!G78,"")</f>
        <v/>
      </c>
      <c r="Q93" s="83" t="str">
        <f>IF(AND($A93&lt;&gt;"",Q$6&lt;&gt;""),过程!G78,"")</f>
        <v/>
      </c>
      <c r="R93" s="83" t="str">
        <f>IF(AND($A93&lt;&gt;"",R$6&lt;&gt;""),期末!G78,"")</f>
        <v/>
      </c>
      <c r="S93" s="95" t="str">
        <f t="array" ref="S93">IF(AND(A93&lt;&gt;"",$P$4&lt;&gt;"",OR($P$6:$R$6&lt;&gt;"")),参数计算!AJR80,"")</f>
        <v/>
      </c>
      <c r="T93" s="83" t="str">
        <f>IF(AND($A93&lt;&gt;"",T$6&lt;&gt;""),平时!H78,"")</f>
        <v/>
      </c>
      <c r="U93" s="83" t="str">
        <f>IF(AND($A93&lt;&gt;"",U$6&lt;&gt;""),过程!H78,"")</f>
        <v/>
      </c>
      <c r="V93" s="83" t="str">
        <f>IF(AND($A93&lt;&gt;"",V$6&lt;&gt;""),期末!H78,"")</f>
        <v/>
      </c>
      <c r="W93" s="95" t="str">
        <f t="array" ref="W93">IF(AND(A93&lt;&gt;"",$T$4&lt;&gt;"",OR($T$6:$V$6&lt;&gt;"")),参数计算!AJY80,"")</f>
        <v/>
      </c>
    </row>
    <row r="94" ht="24.95" customHeight="1" spans="1:23">
      <c r="A94" s="83" t="str">
        <f>IF($G$1&lt;&gt;"",参数计算!A81,"")</f>
        <v/>
      </c>
      <c r="B94" s="83" t="str">
        <f>IF($G$1&lt;&gt;"",参数计算!B81,"")</f>
        <v/>
      </c>
      <c r="C94" s="83" t="str">
        <f>IF($G$1&lt;&gt;"",参数计算!C81,"")</f>
        <v/>
      </c>
      <c r="D94" s="83" t="str">
        <f>IF(AND($A94&lt;&gt;"",$D$6&lt;&gt;""),平时!D79,"")</f>
        <v/>
      </c>
      <c r="E94" s="83" t="str">
        <f>IF(AND($A94&lt;&gt;"",$E$6&lt;&gt;""),过程!D79,"")</f>
        <v/>
      </c>
      <c r="F94" s="83" t="str">
        <f>IF(AND($A94&lt;&gt;"",$F$6&lt;&gt;""),期末!D79,"")</f>
        <v/>
      </c>
      <c r="G94" s="95" t="str">
        <f t="array" ref="G94">IF(AND(A94&lt;&gt;"",$D$4&lt;&gt;"",OR($D$6:$F$6&lt;&gt;"")),参数计算!AIW81,"")</f>
        <v/>
      </c>
      <c r="H94" s="83" t="str">
        <f>IF(AND($A94&lt;&gt;"",H$6&lt;&gt;""),平时!E79,"")</f>
        <v/>
      </c>
      <c r="I94" s="83" t="str">
        <f>IF(AND($A94&lt;&gt;"",I$6&lt;&gt;""),过程!E79,"")</f>
        <v/>
      </c>
      <c r="J94" s="83" t="str">
        <f>IF(AND($A94&lt;&gt;"",J$6&lt;&gt;""),期末!E79,"")</f>
        <v/>
      </c>
      <c r="K94" s="96" t="str">
        <f t="array" ref="K94">IF(AND(A94&lt;&gt;"",$H$4&lt;&gt;"",OR($H$6:$J$6&lt;&gt;"")),参数计算!AJD81,"")</f>
        <v/>
      </c>
      <c r="L94" s="83" t="str">
        <f>IF(AND($A94&lt;&gt;"",L$6&lt;&gt;""),平时!F79,"")</f>
        <v/>
      </c>
      <c r="M94" s="83" t="str">
        <f>IF(AND($A94&lt;&gt;"",M$6&lt;&gt;""),过程!F79,"")</f>
        <v/>
      </c>
      <c r="N94" s="83" t="str">
        <f>IF(AND($A94&lt;&gt;"",N$6&lt;&gt;""),期末!F79,"")</f>
        <v/>
      </c>
      <c r="O94" s="95" t="str">
        <f t="array" ref="O94">IF(AND(A94&lt;&gt;"",$L$4&lt;&gt;"",OR($L$6:$N$6&lt;&gt;"")),参数计算!AJK81,"")</f>
        <v/>
      </c>
      <c r="P94" s="83" t="str">
        <f>IF(AND($A94&lt;&gt;"",P$6&lt;&gt;""),平时!G79,"")</f>
        <v/>
      </c>
      <c r="Q94" s="83" t="str">
        <f>IF(AND($A94&lt;&gt;"",Q$6&lt;&gt;""),过程!G79,"")</f>
        <v/>
      </c>
      <c r="R94" s="83" t="str">
        <f>IF(AND($A94&lt;&gt;"",R$6&lt;&gt;""),期末!G79,"")</f>
        <v/>
      </c>
      <c r="S94" s="95" t="str">
        <f t="array" ref="S94">IF(AND(A94&lt;&gt;"",$P$4&lt;&gt;"",OR($P$6:$R$6&lt;&gt;"")),参数计算!AJR81,"")</f>
        <v/>
      </c>
      <c r="T94" s="83" t="str">
        <f>IF(AND($A94&lt;&gt;"",T$6&lt;&gt;""),平时!H79,"")</f>
        <v/>
      </c>
      <c r="U94" s="83" t="str">
        <f>IF(AND($A94&lt;&gt;"",U$6&lt;&gt;""),过程!H79,"")</f>
        <v/>
      </c>
      <c r="V94" s="83" t="str">
        <f>IF(AND($A94&lt;&gt;"",V$6&lt;&gt;""),期末!H79,"")</f>
        <v/>
      </c>
      <c r="W94" s="95" t="str">
        <f t="array" ref="W94">IF(AND(A94&lt;&gt;"",$T$4&lt;&gt;"",OR($T$6:$V$6&lt;&gt;"")),参数计算!AJY81,"")</f>
        <v/>
      </c>
    </row>
    <row r="95" ht="24.95" customHeight="1" spans="1:23">
      <c r="A95" s="83" t="str">
        <f>IF($G$1&lt;&gt;"",参数计算!A82,"")</f>
        <v/>
      </c>
      <c r="B95" s="83" t="str">
        <f>IF($G$1&lt;&gt;"",参数计算!B82,"")</f>
        <v/>
      </c>
      <c r="C95" s="83" t="str">
        <f>IF($G$1&lt;&gt;"",参数计算!C82,"")</f>
        <v/>
      </c>
      <c r="D95" s="83" t="str">
        <f>IF(AND($A95&lt;&gt;"",$D$6&lt;&gt;""),平时!D80,"")</f>
        <v/>
      </c>
      <c r="E95" s="83" t="str">
        <f>IF(AND($A95&lt;&gt;"",$E$6&lt;&gt;""),过程!D80,"")</f>
        <v/>
      </c>
      <c r="F95" s="83" t="str">
        <f>IF(AND($A95&lt;&gt;"",$F$6&lt;&gt;""),期末!D80,"")</f>
        <v/>
      </c>
      <c r="G95" s="95" t="str">
        <f t="array" ref="G95">IF(AND(A95&lt;&gt;"",$D$4&lt;&gt;"",OR($D$6:$F$6&lt;&gt;"")),参数计算!AIW82,"")</f>
        <v/>
      </c>
      <c r="H95" s="83" t="str">
        <f>IF(AND($A95&lt;&gt;"",H$6&lt;&gt;""),平时!E80,"")</f>
        <v/>
      </c>
      <c r="I95" s="83" t="str">
        <f>IF(AND($A95&lt;&gt;"",I$6&lt;&gt;""),过程!E80,"")</f>
        <v/>
      </c>
      <c r="J95" s="83" t="str">
        <f>IF(AND($A95&lt;&gt;"",J$6&lt;&gt;""),期末!E80,"")</f>
        <v/>
      </c>
      <c r="K95" s="96" t="str">
        <f t="array" ref="K95">IF(AND(A95&lt;&gt;"",$H$4&lt;&gt;"",OR($H$6:$J$6&lt;&gt;"")),参数计算!AJD82,"")</f>
        <v/>
      </c>
      <c r="L95" s="83" t="str">
        <f>IF(AND($A95&lt;&gt;"",L$6&lt;&gt;""),平时!F80,"")</f>
        <v/>
      </c>
      <c r="M95" s="83" t="str">
        <f>IF(AND($A95&lt;&gt;"",M$6&lt;&gt;""),过程!F80,"")</f>
        <v/>
      </c>
      <c r="N95" s="83" t="str">
        <f>IF(AND($A95&lt;&gt;"",N$6&lt;&gt;""),期末!F80,"")</f>
        <v/>
      </c>
      <c r="O95" s="95" t="str">
        <f t="array" ref="O95">IF(AND(A95&lt;&gt;"",$L$4&lt;&gt;"",OR($L$6:$N$6&lt;&gt;"")),参数计算!AJK82,"")</f>
        <v/>
      </c>
      <c r="P95" s="83" t="str">
        <f>IF(AND($A95&lt;&gt;"",P$6&lt;&gt;""),平时!G80,"")</f>
        <v/>
      </c>
      <c r="Q95" s="83" t="str">
        <f>IF(AND($A95&lt;&gt;"",Q$6&lt;&gt;""),过程!G80,"")</f>
        <v/>
      </c>
      <c r="R95" s="83" t="str">
        <f>IF(AND($A95&lt;&gt;"",R$6&lt;&gt;""),期末!G80,"")</f>
        <v/>
      </c>
      <c r="S95" s="95" t="str">
        <f t="array" ref="S95">IF(AND(A95&lt;&gt;"",$P$4&lt;&gt;"",OR($P$6:$R$6&lt;&gt;"")),参数计算!AJR82,"")</f>
        <v/>
      </c>
      <c r="T95" s="83" t="str">
        <f>IF(AND($A95&lt;&gt;"",T$6&lt;&gt;""),平时!H80,"")</f>
        <v/>
      </c>
      <c r="U95" s="83" t="str">
        <f>IF(AND($A95&lt;&gt;"",U$6&lt;&gt;""),过程!H80,"")</f>
        <v/>
      </c>
      <c r="V95" s="83" t="str">
        <f>IF(AND($A95&lt;&gt;"",V$6&lt;&gt;""),期末!H80,"")</f>
        <v/>
      </c>
      <c r="W95" s="95" t="str">
        <f t="array" ref="W95">IF(AND(A95&lt;&gt;"",$T$4&lt;&gt;"",OR($T$6:$V$6&lt;&gt;"")),参数计算!AJY82,"")</f>
        <v/>
      </c>
    </row>
    <row r="96" ht="24.95" customHeight="1" spans="1:23">
      <c r="A96" s="83" t="str">
        <f>IF($G$1&lt;&gt;"",参数计算!A83,"")</f>
        <v/>
      </c>
      <c r="B96" s="83" t="str">
        <f>IF($G$1&lt;&gt;"",参数计算!B83,"")</f>
        <v/>
      </c>
      <c r="C96" s="83" t="str">
        <f>IF($G$1&lt;&gt;"",参数计算!C83,"")</f>
        <v/>
      </c>
      <c r="D96" s="83" t="str">
        <f>IF(AND($A96&lt;&gt;"",$D$6&lt;&gt;""),平时!D81,"")</f>
        <v/>
      </c>
      <c r="E96" s="83" t="str">
        <f>IF(AND($A96&lt;&gt;"",$E$6&lt;&gt;""),过程!D81,"")</f>
        <v/>
      </c>
      <c r="F96" s="83" t="str">
        <f>IF(AND($A96&lt;&gt;"",$F$6&lt;&gt;""),期末!D81,"")</f>
        <v/>
      </c>
      <c r="G96" s="95" t="str">
        <f t="array" ref="G96">IF(AND(A96&lt;&gt;"",$D$4&lt;&gt;"",OR($D$6:$F$6&lt;&gt;"")),参数计算!AIW83,"")</f>
        <v/>
      </c>
      <c r="H96" s="83" t="str">
        <f>IF(AND($A96&lt;&gt;"",H$6&lt;&gt;""),平时!E81,"")</f>
        <v/>
      </c>
      <c r="I96" s="83" t="str">
        <f>IF(AND($A96&lt;&gt;"",I$6&lt;&gt;""),过程!E81,"")</f>
        <v/>
      </c>
      <c r="J96" s="83" t="str">
        <f>IF(AND($A96&lt;&gt;"",J$6&lt;&gt;""),期末!E81,"")</f>
        <v/>
      </c>
      <c r="K96" s="96" t="str">
        <f t="array" ref="K96">IF(AND(A96&lt;&gt;"",$H$4&lt;&gt;"",OR($H$6:$J$6&lt;&gt;"")),参数计算!AJD83,"")</f>
        <v/>
      </c>
      <c r="L96" s="83" t="str">
        <f>IF(AND($A96&lt;&gt;"",L$6&lt;&gt;""),平时!F81,"")</f>
        <v/>
      </c>
      <c r="M96" s="83" t="str">
        <f>IF(AND($A96&lt;&gt;"",M$6&lt;&gt;""),过程!F81,"")</f>
        <v/>
      </c>
      <c r="N96" s="83" t="str">
        <f>IF(AND($A96&lt;&gt;"",N$6&lt;&gt;""),期末!F81,"")</f>
        <v/>
      </c>
      <c r="O96" s="95" t="str">
        <f t="array" ref="O96">IF(AND(A96&lt;&gt;"",$L$4&lt;&gt;"",OR($L$6:$N$6&lt;&gt;"")),参数计算!AJK83,"")</f>
        <v/>
      </c>
      <c r="P96" s="83" t="str">
        <f>IF(AND($A96&lt;&gt;"",P$6&lt;&gt;""),平时!G81,"")</f>
        <v/>
      </c>
      <c r="Q96" s="83" t="str">
        <f>IF(AND($A96&lt;&gt;"",Q$6&lt;&gt;""),过程!G81,"")</f>
        <v/>
      </c>
      <c r="R96" s="83" t="str">
        <f>IF(AND($A96&lt;&gt;"",R$6&lt;&gt;""),期末!G81,"")</f>
        <v/>
      </c>
      <c r="S96" s="95" t="str">
        <f t="array" ref="S96">IF(AND(A96&lt;&gt;"",$P$4&lt;&gt;"",OR($P$6:$R$6&lt;&gt;"")),参数计算!AJR83,"")</f>
        <v/>
      </c>
      <c r="T96" s="83" t="str">
        <f>IF(AND($A96&lt;&gt;"",T$6&lt;&gt;""),平时!H81,"")</f>
        <v/>
      </c>
      <c r="U96" s="83" t="str">
        <f>IF(AND($A96&lt;&gt;"",U$6&lt;&gt;""),过程!H81,"")</f>
        <v/>
      </c>
      <c r="V96" s="83" t="str">
        <f>IF(AND($A96&lt;&gt;"",V$6&lt;&gt;""),期末!H81,"")</f>
        <v/>
      </c>
      <c r="W96" s="95" t="str">
        <f t="array" ref="W96">IF(AND(A96&lt;&gt;"",$T$4&lt;&gt;"",OR($T$6:$V$6&lt;&gt;"")),参数计算!AJY83,"")</f>
        <v/>
      </c>
    </row>
    <row r="97" ht="24.95" customHeight="1" spans="1:23">
      <c r="A97" s="83" t="str">
        <f>IF($G$1&lt;&gt;"",参数计算!A84,"")</f>
        <v/>
      </c>
      <c r="B97" s="83" t="str">
        <f>IF($G$1&lt;&gt;"",参数计算!B84,"")</f>
        <v/>
      </c>
      <c r="C97" s="83" t="str">
        <f>IF($G$1&lt;&gt;"",参数计算!C84,"")</f>
        <v/>
      </c>
      <c r="D97" s="83" t="str">
        <f>IF(AND($A97&lt;&gt;"",$D$6&lt;&gt;""),平时!D82,"")</f>
        <v/>
      </c>
      <c r="E97" s="83" t="str">
        <f>IF(AND($A97&lt;&gt;"",$E$6&lt;&gt;""),过程!D82,"")</f>
        <v/>
      </c>
      <c r="F97" s="83" t="str">
        <f>IF(AND($A97&lt;&gt;"",$F$6&lt;&gt;""),期末!D82,"")</f>
        <v/>
      </c>
      <c r="G97" s="95" t="str">
        <f t="array" ref="G97">IF(AND(A97&lt;&gt;"",$D$4&lt;&gt;"",OR($D$6:$F$6&lt;&gt;"")),参数计算!AIW84,"")</f>
        <v/>
      </c>
      <c r="H97" s="83" t="str">
        <f>IF(AND($A97&lt;&gt;"",H$6&lt;&gt;""),平时!E82,"")</f>
        <v/>
      </c>
      <c r="I97" s="83" t="str">
        <f>IF(AND($A97&lt;&gt;"",I$6&lt;&gt;""),过程!E82,"")</f>
        <v/>
      </c>
      <c r="J97" s="83" t="str">
        <f>IF(AND($A97&lt;&gt;"",J$6&lt;&gt;""),期末!E82,"")</f>
        <v/>
      </c>
      <c r="K97" s="96" t="str">
        <f t="array" ref="K97">IF(AND(A97&lt;&gt;"",$H$4&lt;&gt;"",OR($H$6:$J$6&lt;&gt;"")),参数计算!AJD84,"")</f>
        <v/>
      </c>
      <c r="L97" s="83" t="str">
        <f>IF(AND($A97&lt;&gt;"",L$6&lt;&gt;""),平时!F82,"")</f>
        <v/>
      </c>
      <c r="M97" s="83" t="str">
        <f>IF(AND($A97&lt;&gt;"",M$6&lt;&gt;""),过程!F82,"")</f>
        <v/>
      </c>
      <c r="N97" s="83" t="str">
        <f>IF(AND($A97&lt;&gt;"",N$6&lt;&gt;""),期末!F82,"")</f>
        <v/>
      </c>
      <c r="O97" s="95" t="str">
        <f t="array" ref="O97">IF(AND(A97&lt;&gt;"",$L$4&lt;&gt;"",OR($L$6:$N$6&lt;&gt;"")),参数计算!AJK84,"")</f>
        <v/>
      </c>
      <c r="P97" s="83" t="str">
        <f>IF(AND($A97&lt;&gt;"",P$6&lt;&gt;""),平时!G82,"")</f>
        <v/>
      </c>
      <c r="Q97" s="83" t="str">
        <f>IF(AND($A97&lt;&gt;"",Q$6&lt;&gt;""),过程!G82,"")</f>
        <v/>
      </c>
      <c r="R97" s="83" t="str">
        <f>IF(AND($A97&lt;&gt;"",R$6&lt;&gt;""),期末!G82,"")</f>
        <v/>
      </c>
      <c r="S97" s="95" t="str">
        <f t="array" ref="S97">IF(AND(A97&lt;&gt;"",$P$4&lt;&gt;"",OR($P$6:$R$6&lt;&gt;"")),参数计算!AJR84,"")</f>
        <v/>
      </c>
      <c r="T97" s="83" t="str">
        <f>IF(AND($A97&lt;&gt;"",T$6&lt;&gt;""),平时!H82,"")</f>
        <v/>
      </c>
      <c r="U97" s="83" t="str">
        <f>IF(AND($A97&lt;&gt;"",U$6&lt;&gt;""),过程!H82,"")</f>
        <v/>
      </c>
      <c r="V97" s="83" t="str">
        <f>IF(AND($A97&lt;&gt;"",V$6&lt;&gt;""),期末!H82,"")</f>
        <v/>
      </c>
      <c r="W97" s="95" t="str">
        <f t="array" ref="W97">IF(AND(A97&lt;&gt;"",$T$4&lt;&gt;"",OR($T$6:$V$6&lt;&gt;"")),参数计算!AJY84,"")</f>
        <v/>
      </c>
    </row>
    <row r="98" ht="24.95" customHeight="1" spans="1:23">
      <c r="A98" s="83" t="str">
        <f>IF($G$1&lt;&gt;"",参数计算!A85,"")</f>
        <v/>
      </c>
      <c r="B98" s="83" t="str">
        <f>IF($G$1&lt;&gt;"",参数计算!B85,"")</f>
        <v/>
      </c>
      <c r="C98" s="83" t="str">
        <f>IF($G$1&lt;&gt;"",参数计算!C85,"")</f>
        <v/>
      </c>
      <c r="D98" s="83" t="str">
        <f>IF(AND($A98&lt;&gt;"",$D$6&lt;&gt;""),平时!D83,"")</f>
        <v/>
      </c>
      <c r="E98" s="83" t="str">
        <f>IF(AND($A98&lt;&gt;"",$E$6&lt;&gt;""),过程!D83,"")</f>
        <v/>
      </c>
      <c r="F98" s="83" t="str">
        <f>IF(AND($A98&lt;&gt;"",$F$6&lt;&gt;""),期末!D83,"")</f>
        <v/>
      </c>
      <c r="G98" s="95" t="str">
        <f t="array" ref="G98">IF(AND(A98&lt;&gt;"",$D$4&lt;&gt;"",OR($D$6:$F$6&lt;&gt;"")),参数计算!AIW85,"")</f>
        <v/>
      </c>
      <c r="H98" s="83" t="str">
        <f>IF(AND($A98&lt;&gt;"",H$6&lt;&gt;""),平时!E83,"")</f>
        <v/>
      </c>
      <c r="I98" s="83" t="str">
        <f>IF(AND($A98&lt;&gt;"",I$6&lt;&gt;""),过程!E83,"")</f>
        <v/>
      </c>
      <c r="J98" s="83" t="str">
        <f>IF(AND($A98&lt;&gt;"",J$6&lt;&gt;""),期末!E83,"")</f>
        <v/>
      </c>
      <c r="K98" s="96" t="str">
        <f t="array" ref="K98">IF(AND(A98&lt;&gt;"",$H$4&lt;&gt;"",OR($H$6:$J$6&lt;&gt;"")),参数计算!AJD85,"")</f>
        <v/>
      </c>
      <c r="L98" s="83" t="str">
        <f>IF(AND($A98&lt;&gt;"",L$6&lt;&gt;""),平时!F83,"")</f>
        <v/>
      </c>
      <c r="M98" s="83" t="str">
        <f>IF(AND($A98&lt;&gt;"",M$6&lt;&gt;""),过程!F83,"")</f>
        <v/>
      </c>
      <c r="N98" s="83" t="str">
        <f>IF(AND($A98&lt;&gt;"",N$6&lt;&gt;""),期末!F83,"")</f>
        <v/>
      </c>
      <c r="O98" s="95" t="str">
        <f t="array" ref="O98">IF(AND(A98&lt;&gt;"",$L$4&lt;&gt;"",OR($L$6:$N$6&lt;&gt;"")),参数计算!AJK85,"")</f>
        <v/>
      </c>
      <c r="P98" s="83" t="str">
        <f>IF(AND($A98&lt;&gt;"",P$6&lt;&gt;""),平时!G83,"")</f>
        <v/>
      </c>
      <c r="Q98" s="83" t="str">
        <f>IF(AND($A98&lt;&gt;"",Q$6&lt;&gt;""),过程!G83,"")</f>
        <v/>
      </c>
      <c r="R98" s="83" t="str">
        <f>IF(AND($A98&lt;&gt;"",R$6&lt;&gt;""),期末!G83,"")</f>
        <v/>
      </c>
      <c r="S98" s="95" t="str">
        <f t="array" ref="S98">IF(AND(A98&lt;&gt;"",$P$4&lt;&gt;"",OR($P$6:$R$6&lt;&gt;"")),参数计算!AJR85,"")</f>
        <v/>
      </c>
      <c r="T98" s="83" t="str">
        <f>IF(AND($A98&lt;&gt;"",T$6&lt;&gt;""),平时!H83,"")</f>
        <v/>
      </c>
      <c r="U98" s="83" t="str">
        <f>IF(AND($A98&lt;&gt;"",U$6&lt;&gt;""),过程!H83,"")</f>
        <v/>
      </c>
      <c r="V98" s="83" t="str">
        <f>IF(AND($A98&lt;&gt;"",V$6&lt;&gt;""),期末!H83,"")</f>
        <v/>
      </c>
      <c r="W98" s="95" t="str">
        <f t="array" ref="W98">IF(AND(A98&lt;&gt;"",$T$4&lt;&gt;"",OR($T$6:$V$6&lt;&gt;"")),参数计算!AJY85,"")</f>
        <v/>
      </c>
    </row>
    <row r="99" ht="24.95" customHeight="1" spans="1:23">
      <c r="A99" s="83" t="str">
        <f>IF($G$1&lt;&gt;"",参数计算!A86,"")</f>
        <v/>
      </c>
      <c r="B99" s="83" t="str">
        <f>IF($G$1&lt;&gt;"",参数计算!B86,"")</f>
        <v/>
      </c>
      <c r="C99" s="83" t="str">
        <f>IF($G$1&lt;&gt;"",参数计算!C86,"")</f>
        <v/>
      </c>
      <c r="D99" s="83" t="str">
        <f>IF(AND($A99&lt;&gt;"",$D$6&lt;&gt;""),平时!D84,"")</f>
        <v/>
      </c>
      <c r="E99" s="83" t="str">
        <f>IF(AND($A99&lt;&gt;"",$E$6&lt;&gt;""),过程!D84,"")</f>
        <v/>
      </c>
      <c r="F99" s="83" t="str">
        <f>IF(AND($A99&lt;&gt;"",$F$6&lt;&gt;""),期末!D84,"")</f>
        <v/>
      </c>
      <c r="G99" s="95" t="str">
        <f t="array" ref="G99">IF(AND(A99&lt;&gt;"",$D$4&lt;&gt;"",OR($D$6:$F$6&lt;&gt;"")),参数计算!AIW86,"")</f>
        <v/>
      </c>
      <c r="H99" s="83" t="str">
        <f>IF(AND($A99&lt;&gt;"",H$6&lt;&gt;""),平时!E84,"")</f>
        <v/>
      </c>
      <c r="I99" s="83" t="str">
        <f>IF(AND($A99&lt;&gt;"",I$6&lt;&gt;""),过程!E84,"")</f>
        <v/>
      </c>
      <c r="J99" s="83" t="str">
        <f>IF(AND($A99&lt;&gt;"",J$6&lt;&gt;""),期末!E84,"")</f>
        <v/>
      </c>
      <c r="K99" s="96" t="str">
        <f t="array" ref="K99">IF(AND(A99&lt;&gt;"",$H$4&lt;&gt;"",OR($H$6:$J$6&lt;&gt;"")),参数计算!AJD86,"")</f>
        <v/>
      </c>
      <c r="L99" s="83" t="str">
        <f>IF(AND($A99&lt;&gt;"",L$6&lt;&gt;""),平时!F84,"")</f>
        <v/>
      </c>
      <c r="M99" s="83" t="str">
        <f>IF(AND($A99&lt;&gt;"",M$6&lt;&gt;""),过程!F84,"")</f>
        <v/>
      </c>
      <c r="N99" s="83" t="str">
        <f>IF(AND($A99&lt;&gt;"",N$6&lt;&gt;""),期末!F84,"")</f>
        <v/>
      </c>
      <c r="O99" s="95" t="str">
        <f t="array" ref="O99">IF(AND(A99&lt;&gt;"",$L$4&lt;&gt;"",OR($L$6:$N$6&lt;&gt;"")),参数计算!AJK86,"")</f>
        <v/>
      </c>
      <c r="P99" s="83" t="str">
        <f>IF(AND($A99&lt;&gt;"",P$6&lt;&gt;""),平时!G84,"")</f>
        <v/>
      </c>
      <c r="Q99" s="83" t="str">
        <f>IF(AND($A99&lt;&gt;"",Q$6&lt;&gt;""),过程!G84,"")</f>
        <v/>
      </c>
      <c r="R99" s="83" t="str">
        <f>IF(AND($A99&lt;&gt;"",R$6&lt;&gt;""),期末!G84,"")</f>
        <v/>
      </c>
      <c r="S99" s="95" t="str">
        <f t="array" ref="S99">IF(AND(A99&lt;&gt;"",$P$4&lt;&gt;"",OR($P$6:$R$6&lt;&gt;"")),参数计算!AJR86,"")</f>
        <v/>
      </c>
      <c r="T99" s="83" t="str">
        <f>IF(AND($A99&lt;&gt;"",T$6&lt;&gt;""),平时!H84,"")</f>
        <v/>
      </c>
      <c r="U99" s="83" t="str">
        <f>IF(AND($A99&lt;&gt;"",U$6&lt;&gt;""),过程!H84,"")</f>
        <v/>
      </c>
      <c r="V99" s="83" t="str">
        <f>IF(AND($A99&lt;&gt;"",V$6&lt;&gt;""),期末!H84,"")</f>
        <v/>
      </c>
      <c r="W99" s="95" t="str">
        <f t="array" ref="W99">IF(AND(A99&lt;&gt;"",$T$4&lt;&gt;"",OR($T$6:$V$6&lt;&gt;"")),参数计算!AJY86,"")</f>
        <v/>
      </c>
    </row>
    <row r="100" ht="24.95" customHeight="1" spans="1:23">
      <c r="A100" s="83" t="str">
        <f>IF($G$1&lt;&gt;"",参数计算!A87,"")</f>
        <v/>
      </c>
      <c r="B100" s="83" t="str">
        <f>IF($G$1&lt;&gt;"",参数计算!B87,"")</f>
        <v/>
      </c>
      <c r="C100" s="83" t="str">
        <f>IF($G$1&lt;&gt;"",参数计算!C87,"")</f>
        <v/>
      </c>
      <c r="D100" s="83" t="str">
        <f>IF(AND($A100&lt;&gt;"",$D$6&lt;&gt;""),平时!D85,"")</f>
        <v/>
      </c>
      <c r="E100" s="83" t="str">
        <f>IF(AND($A100&lt;&gt;"",$E$6&lt;&gt;""),过程!D85,"")</f>
        <v/>
      </c>
      <c r="F100" s="83" t="str">
        <f>IF(AND($A100&lt;&gt;"",$F$6&lt;&gt;""),期末!D85,"")</f>
        <v/>
      </c>
      <c r="G100" s="95" t="str">
        <f t="array" ref="G100">IF(AND(A100&lt;&gt;"",$D$4&lt;&gt;"",OR($D$6:$F$6&lt;&gt;"")),参数计算!AIW87,"")</f>
        <v/>
      </c>
      <c r="H100" s="83" t="str">
        <f>IF(AND($A100&lt;&gt;"",H$6&lt;&gt;""),平时!E85,"")</f>
        <v/>
      </c>
      <c r="I100" s="83" t="str">
        <f>IF(AND($A100&lt;&gt;"",I$6&lt;&gt;""),过程!E85,"")</f>
        <v/>
      </c>
      <c r="J100" s="83" t="str">
        <f>IF(AND($A100&lt;&gt;"",J$6&lt;&gt;""),期末!E85,"")</f>
        <v/>
      </c>
      <c r="K100" s="96" t="str">
        <f t="array" ref="K100">IF(AND(A100&lt;&gt;"",$H$4&lt;&gt;"",OR($H$6:$J$6&lt;&gt;"")),参数计算!AJD87,"")</f>
        <v/>
      </c>
      <c r="L100" s="83" t="str">
        <f>IF(AND($A100&lt;&gt;"",L$6&lt;&gt;""),平时!F85,"")</f>
        <v/>
      </c>
      <c r="M100" s="83" t="str">
        <f>IF(AND($A100&lt;&gt;"",M$6&lt;&gt;""),过程!F85,"")</f>
        <v/>
      </c>
      <c r="N100" s="83" t="str">
        <f>IF(AND($A100&lt;&gt;"",N$6&lt;&gt;""),期末!F85,"")</f>
        <v/>
      </c>
      <c r="O100" s="95" t="str">
        <f t="array" ref="O100">IF(AND(A100&lt;&gt;"",$L$4&lt;&gt;"",OR($L$6:$N$6&lt;&gt;"")),参数计算!AJK87,"")</f>
        <v/>
      </c>
      <c r="P100" s="83" t="str">
        <f>IF(AND($A100&lt;&gt;"",P$6&lt;&gt;""),平时!G85,"")</f>
        <v/>
      </c>
      <c r="Q100" s="83" t="str">
        <f>IF(AND($A100&lt;&gt;"",Q$6&lt;&gt;""),过程!G85,"")</f>
        <v/>
      </c>
      <c r="R100" s="83" t="str">
        <f>IF(AND($A100&lt;&gt;"",R$6&lt;&gt;""),期末!G85,"")</f>
        <v/>
      </c>
      <c r="S100" s="95" t="str">
        <f t="array" ref="S100">IF(AND(A100&lt;&gt;"",$P$4&lt;&gt;"",OR($P$6:$R$6&lt;&gt;"")),参数计算!AJR87,"")</f>
        <v/>
      </c>
      <c r="T100" s="83" t="str">
        <f>IF(AND($A100&lt;&gt;"",T$6&lt;&gt;""),平时!H85,"")</f>
        <v/>
      </c>
      <c r="U100" s="83" t="str">
        <f>IF(AND($A100&lt;&gt;"",U$6&lt;&gt;""),过程!H85,"")</f>
        <v/>
      </c>
      <c r="V100" s="83" t="str">
        <f>IF(AND($A100&lt;&gt;"",V$6&lt;&gt;""),期末!H85,"")</f>
        <v/>
      </c>
      <c r="W100" s="95" t="str">
        <f t="array" ref="W100">IF(AND(A100&lt;&gt;"",$T$4&lt;&gt;"",OR($T$6:$V$6&lt;&gt;"")),参数计算!AJY87,"")</f>
        <v/>
      </c>
    </row>
    <row r="101" ht="24.95" customHeight="1" spans="1:23">
      <c r="A101" s="83" t="str">
        <f>IF($G$1&lt;&gt;"",参数计算!A88,"")</f>
        <v/>
      </c>
      <c r="B101" s="83" t="str">
        <f>IF($G$1&lt;&gt;"",参数计算!B88,"")</f>
        <v/>
      </c>
      <c r="C101" s="83" t="str">
        <f>IF($G$1&lt;&gt;"",参数计算!C88,"")</f>
        <v/>
      </c>
      <c r="D101" s="83" t="str">
        <f>IF(AND($A101&lt;&gt;"",$D$6&lt;&gt;""),平时!D86,"")</f>
        <v/>
      </c>
      <c r="E101" s="83" t="str">
        <f>IF(AND($A101&lt;&gt;"",$E$6&lt;&gt;""),过程!D86,"")</f>
        <v/>
      </c>
      <c r="F101" s="83" t="str">
        <f>IF(AND($A101&lt;&gt;"",$F$6&lt;&gt;""),期末!D86,"")</f>
        <v/>
      </c>
      <c r="G101" s="95" t="str">
        <f t="array" ref="G101">IF(AND(A101&lt;&gt;"",$D$4&lt;&gt;"",OR($D$6:$F$6&lt;&gt;"")),参数计算!AIW88,"")</f>
        <v/>
      </c>
      <c r="H101" s="83" t="str">
        <f>IF(AND($A101&lt;&gt;"",H$6&lt;&gt;""),平时!E86,"")</f>
        <v/>
      </c>
      <c r="I101" s="83" t="str">
        <f>IF(AND($A101&lt;&gt;"",I$6&lt;&gt;""),过程!E86,"")</f>
        <v/>
      </c>
      <c r="J101" s="83" t="str">
        <f>IF(AND($A101&lt;&gt;"",J$6&lt;&gt;""),期末!E86,"")</f>
        <v/>
      </c>
      <c r="K101" s="96" t="str">
        <f t="array" ref="K101">IF(AND(A101&lt;&gt;"",$H$4&lt;&gt;"",OR($H$6:$J$6&lt;&gt;"")),参数计算!AJD88,"")</f>
        <v/>
      </c>
      <c r="L101" s="83" t="str">
        <f>IF(AND($A101&lt;&gt;"",L$6&lt;&gt;""),平时!F86,"")</f>
        <v/>
      </c>
      <c r="M101" s="83" t="str">
        <f>IF(AND($A101&lt;&gt;"",M$6&lt;&gt;""),过程!F86,"")</f>
        <v/>
      </c>
      <c r="N101" s="83" t="str">
        <f>IF(AND($A101&lt;&gt;"",N$6&lt;&gt;""),期末!F86,"")</f>
        <v/>
      </c>
      <c r="O101" s="95" t="str">
        <f t="array" ref="O101">IF(AND(A101&lt;&gt;"",$L$4&lt;&gt;"",OR($L$6:$N$6&lt;&gt;"")),参数计算!AJK88,"")</f>
        <v/>
      </c>
      <c r="P101" s="83" t="str">
        <f>IF(AND($A101&lt;&gt;"",P$6&lt;&gt;""),平时!G86,"")</f>
        <v/>
      </c>
      <c r="Q101" s="83" t="str">
        <f>IF(AND($A101&lt;&gt;"",Q$6&lt;&gt;""),过程!G86,"")</f>
        <v/>
      </c>
      <c r="R101" s="83" t="str">
        <f>IF(AND($A101&lt;&gt;"",R$6&lt;&gt;""),期末!G86,"")</f>
        <v/>
      </c>
      <c r="S101" s="95" t="str">
        <f t="array" ref="S101">IF(AND(A101&lt;&gt;"",$P$4&lt;&gt;"",OR($P$6:$R$6&lt;&gt;"")),参数计算!AJR88,"")</f>
        <v/>
      </c>
      <c r="T101" s="83" t="str">
        <f>IF(AND($A101&lt;&gt;"",T$6&lt;&gt;""),平时!H86,"")</f>
        <v/>
      </c>
      <c r="U101" s="83" t="str">
        <f>IF(AND($A101&lt;&gt;"",U$6&lt;&gt;""),过程!H86,"")</f>
        <v/>
      </c>
      <c r="V101" s="83" t="str">
        <f>IF(AND($A101&lt;&gt;"",V$6&lt;&gt;""),期末!H86,"")</f>
        <v/>
      </c>
      <c r="W101" s="95" t="str">
        <f t="array" ref="W101">IF(AND(A101&lt;&gt;"",$T$4&lt;&gt;"",OR($T$6:$V$6&lt;&gt;"")),参数计算!AJY88,"")</f>
        <v/>
      </c>
    </row>
    <row r="102" ht="24.95" customHeight="1" spans="1:23">
      <c r="A102" s="83" t="str">
        <f>IF($G$1&lt;&gt;"",参数计算!A89,"")</f>
        <v/>
      </c>
      <c r="B102" s="83" t="str">
        <f>IF($G$1&lt;&gt;"",参数计算!B89,"")</f>
        <v/>
      </c>
      <c r="C102" s="83" t="str">
        <f>IF($G$1&lt;&gt;"",参数计算!C89,"")</f>
        <v/>
      </c>
      <c r="D102" s="83" t="str">
        <f>IF(AND($A102&lt;&gt;"",$D$6&lt;&gt;""),平时!D87,"")</f>
        <v/>
      </c>
      <c r="E102" s="83" t="str">
        <f>IF(AND($A102&lt;&gt;"",$E$6&lt;&gt;""),过程!D87,"")</f>
        <v/>
      </c>
      <c r="F102" s="83" t="str">
        <f>IF(AND($A102&lt;&gt;"",$F$6&lt;&gt;""),期末!D87,"")</f>
        <v/>
      </c>
      <c r="G102" s="95" t="str">
        <f t="array" ref="G102">IF(AND(A102&lt;&gt;"",$D$4&lt;&gt;"",OR($D$6:$F$6&lt;&gt;"")),参数计算!AIW89,"")</f>
        <v/>
      </c>
      <c r="H102" s="83" t="str">
        <f>IF(AND($A102&lt;&gt;"",H$6&lt;&gt;""),平时!E87,"")</f>
        <v/>
      </c>
      <c r="I102" s="83" t="str">
        <f>IF(AND($A102&lt;&gt;"",I$6&lt;&gt;""),过程!E87,"")</f>
        <v/>
      </c>
      <c r="J102" s="83" t="str">
        <f>IF(AND($A102&lt;&gt;"",J$6&lt;&gt;""),期末!E87,"")</f>
        <v/>
      </c>
      <c r="K102" s="96" t="str">
        <f t="array" ref="K102">IF(AND(A102&lt;&gt;"",$H$4&lt;&gt;"",OR($H$6:$J$6&lt;&gt;"")),参数计算!AJD89,"")</f>
        <v/>
      </c>
      <c r="L102" s="83" t="str">
        <f>IF(AND($A102&lt;&gt;"",L$6&lt;&gt;""),平时!F87,"")</f>
        <v/>
      </c>
      <c r="M102" s="83" t="str">
        <f>IF(AND($A102&lt;&gt;"",M$6&lt;&gt;""),过程!F87,"")</f>
        <v/>
      </c>
      <c r="N102" s="83" t="str">
        <f>IF(AND($A102&lt;&gt;"",N$6&lt;&gt;""),期末!F87,"")</f>
        <v/>
      </c>
      <c r="O102" s="95" t="str">
        <f t="array" ref="O102">IF(AND(A102&lt;&gt;"",$L$4&lt;&gt;"",OR($L$6:$N$6&lt;&gt;"")),参数计算!AJK89,"")</f>
        <v/>
      </c>
      <c r="P102" s="83" t="str">
        <f>IF(AND($A102&lt;&gt;"",P$6&lt;&gt;""),平时!G87,"")</f>
        <v/>
      </c>
      <c r="Q102" s="83" t="str">
        <f>IF(AND($A102&lt;&gt;"",Q$6&lt;&gt;""),过程!G87,"")</f>
        <v/>
      </c>
      <c r="R102" s="83" t="str">
        <f>IF(AND($A102&lt;&gt;"",R$6&lt;&gt;""),期末!G87,"")</f>
        <v/>
      </c>
      <c r="S102" s="95" t="str">
        <f t="array" ref="S102">IF(AND(A102&lt;&gt;"",$P$4&lt;&gt;"",OR($P$6:$R$6&lt;&gt;"")),参数计算!AJR89,"")</f>
        <v/>
      </c>
      <c r="T102" s="83" t="str">
        <f>IF(AND($A102&lt;&gt;"",T$6&lt;&gt;""),平时!H87,"")</f>
        <v/>
      </c>
      <c r="U102" s="83" t="str">
        <f>IF(AND($A102&lt;&gt;"",U$6&lt;&gt;""),过程!H87,"")</f>
        <v/>
      </c>
      <c r="V102" s="83" t="str">
        <f>IF(AND($A102&lt;&gt;"",V$6&lt;&gt;""),期末!H87,"")</f>
        <v/>
      </c>
      <c r="W102" s="95" t="str">
        <f t="array" ref="W102">IF(AND(A102&lt;&gt;"",$T$4&lt;&gt;"",OR($T$6:$V$6&lt;&gt;"")),参数计算!AJY89,"")</f>
        <v/>
      </c>
    </row>
    <row r="103" ht="24.95" customHeight="1" spans="1:23">
      <c r="A103" s="83" t="str">
        <f>IF($G$1&lt;&gt;"",参数计算!A90,"")</f>
        <v/>
      </c>
      <c r="B103" s="83" t="str">
        <f>IF($G$1&lt;&gt;"",参数计算!B90,"")</f>
        <v/>
      </c>
      <c r="C103" s="83" t="str">
        <f>IF($G$1&lt;&gt;"",参数计算!C90,"")</f>
        <v/>
      </c>
      <c r="D103" s="83" t="str">
        <f>IF(AND($A103&lt;&gt;"",$D$6&lt;&gt;""),平时!D88,"")</f>
        <v/>
      </c>
      <c r="E103" s="83" t="str">
        <f>IF(AND($A103&lt;&gt;"",$E$6&lt;&gt;""),过程!D88,"")</f>
        <v/>
      </c>
      <c r="F103" s="83" t="str">
        <f>IF(AND($A103&lt;&gt;"",$F$6&lt;&gt;""),期末!D88,"")</f>
        <v/>
      </c>
      <c r="G103" s="95" t="str">
        <f t="array" ref="G103">IF(AND(A103&lt;&gt;"",$D$4&lt;&gt;"",OR($D$6:$F$6&lt;&gt;"")),参数计算!AIW90,"")</f>
        <v/>
      </c>
      <c r="H103" s="83" t="str">
        <f>IF(AND($A103&lt;&gt;"",H$6&lt;&gt;""),平时!E88,"")</f>
        <v/>
      </c>
      <c r="I103" s="83" t="str">
        <f>IF(AND($A103&lt;&gt;"",I$6&lt;&gt;""),过程!E88,"")</f>
        <v/>
      </c>
      <c r="J103" s="83" t="str">
        <f>IF(AND($A103&lt;&gt;"",J$6&lt;&gt;""),期末!E88,"")</f>
        <v/>
      </c>
      <c r="K103" s="96" t="str">
        <f t="array" ref="K103">IF(AND(A103&lt;&gt;"",$H$4&lt;&gt;"",OR($H$6:$J$6&lt;&gt;"")),参数计算!AJD90,"")</f>
        <v/>
      </c>
      <c r="L103" s="83" t="str">
        <f>IF(AND($A103&lt;&gt;"",L$6&lt;&gt;""),平时!F88,"")</f>
        <v/>
      </c>
      <c r="M103" s="83" t="str">
        <f>IF(AND($A103&lt;&gt;"",M$6&lt;&gt;""),过程!F88,"")</f>
        <v/>
      </c>
      <c r="N103" s="83" t="str">
        <f>IF(AND($A103&lt;&gt;"",N$6&lt;&gt;""),期末!F88,"")</f>
        <v/>
      </c>
      <c r="O103" s="95" t="str">
        <f t="array" ref="O103">IF(AND(A103&lt;&gt;"",$L$4&lt;&gt;"",OR($L$6:$N$6&lt;&gt;"")),参数计算!AJK90,"")</f>
        <v/>
      </c>
      <c r="P103" s="83" t="str">
        <f>IF(AND($A103&lt;&gt;"",P$6&lt;&gt;""),平时!G88,"")</f>
        <v/>
      </c>
      <c r="Q103" s="83" t="str">
        <f>IF(AND($A103&lt;&gt;"",Q$6&lt;&gt;""),过程!G88,"")</f>
        <v/>
      </c>
      <c r="R103" s="83" t="str">
        <f>IF(AND($A103&lt;&gt;"",R$6&lt;&gt;""),期末!G88,"")</f>
        <v/>
      </c>
      <c r="S103" s="95" t="str">
        <f t="array" ref="S103">IF(AND(A103&lt;&gt;"",$P$4&lt;&gt;"",OR($P$6:$R$6&lt;&gt;"")),参数计算!AJR90,"")</f>
        <v/>
      </c>
      <c r="T103" s="83" t="str">
        <f>IF(AND($A103&lt;&gt;"",T$6&lt;&gt;""),平时!H88,"")</f>
        <v/>
      </c>
      <c r="U103" s="83" t="str">
        <f>IF(AND($A103&lt;&gt;"",U$6&lt;&gt;""),过程!H88,"")</f>
        <v/>
      </c>
      <c r="V103" s="83" t="str">
        <f>IF(AND($A103&lt;&gt;"",V$6&lt;&gt;""),期末!H88,"")</f>
        <v/>
      </c>
      <c r="W103" s="95" t="str">
        <f t="array" ref="W103">IF(AND(A103&lt;&gt;"",$T$4&lt;&gt;"",OR($T$6:$V$6&lt;&gt;"")),参数计算!AJY90,"")</f>
        <v/>
      </c>
    </row>
    <row r="104" ht="24.95" customHeight="1" spans="1:23">
      <c r="A104" s="83" t="str">
        <f>IF($G$1&lt;&gt;"",参数计算!A91,"")</f>
        <v/>
      </c>
      <c r="B104" s="83" t="str">
        <f>IF($G$1&lt;&gt;"",参数计算!B91,"")</f>
        <v/>
      </c>
      <c r="C104" s="83" t="str">
        <f>IF($G$1&lt;&gt;"",参数计算!C91,"")</f>
        <v/>
      </c>
      <c r="D104" s="83" t="str">
        <f>IF(AND($A104&lt;&gt;"",$D$6&lt;&gt;""),平时!D89,"")</f>
        <v/>
      </c>
      <c r="E104" s="83" t="str">
        <f>IF(AND($A104&lt;&gt;"",$E$6&lt;&gt;""),过程!D89,"")</f>
        <v/>
      </c>
      <c r="F104" s="83" t="str">
        <f>IF(AND($A104&lt;&gt;"",$F$6&lt;&gt;""),期末!D89,"")</f>
        <v/>
      </c>
      <c r="G104" s="95" t="str">
        <f t="array" ref="G104">IF(AND(A104&lt;&gt;"",$D$4&lt;&gt;"",OR($D$6:$F$6&lt;&gt;"")),参数计算!AIW91,"")</f>
        <v/>
      </c>
      <c r="H104" s="83" t="str">
        <f>IF(AND($A104&lt;&gt;"",H$6&lt;&gt;""),平时!E89,"")</f>
        <v/>
      </c>
      <c r="I104" s="83" t="str">
        <f>IF(AND($A104&lt;&gt;"",I$6&lt;&gt;""),过程!E89,"")</f>
        <v/>
      </c>
      <c r="J104" s="83" t="str">
        <f>IF(AND($A104&lt;&gt;"",J$6&lt;&gt;""),期末!E89,"")</f>
        <v/>
      </c>
      <c r="K104" s="96" t="str">
        <f t="array" ref="K104">IF(AND(A104&lt;&gt;"",$H$4&lt;&gt;"",OR($H$6:$J$6&lt;&gt;"")),参数计算!AJD91,"")</f>
        <v/>
      </c>
      <c r="L104" s="83" t="str">
        <f>IF(AND($A104&lt;&gt;"",L$6&lt;&gt;""),平时!F89,"")</f>
        <v/>
      </c>
      <c r="M104" s="83" t="str">
        <f>IF(AND($A104&lt;&gt;"",M$6&lt;&gt;""),过程!F89,"")</f>
        <v/>
      </c>
      <c r="N104" s="83" t="str">
        <f>IF(AND($A104&lt;&gt;"",N$6&lt;&gt;""),期末!F89,"")</f>
        <v/>
      </c>
      <c r="O104" s="95" t="str">
        <f t="array" ref="O104">IF(AND(A104&lt;&gt;"",$L$4&lt;&gt;"",OR($L$6:$N$6&lt;&gt;"")),参数计算!AJK91,"")</f>
        <v/>
      </c>
      <c r="P104" s="83" t="str">
        <f>IF(AND($A104&lt;&gt;"",P$6&lt;&gt;""),平时!G89,"")</f>
        <v/>
      </c>
      <c r="Q104" s="83" t="str">
        <f>IF(AND($A104&lt;&gt;"",Q$6&lt;&gt;""),过程!G89,"")</f>
        <v/>
      </c>
      <c r="R104" s="83" t="str">
        <f>IF(AND($A104&lt;&gt;"",R$6&lt;&gt;""),期末!G89,"")</f>
        <v/>
      </c>
      <c r="S104" s="95" t="str">
        <f t="array" ref="S104">IF(AND(A104&lt;&gt;"",$P$4&lt;&gt;"",OR($P$6:$R$6&lt;&gt;"")),参数计算!AJR91,"")</f>
        <v/>
      </c>
      <c r="T104" s="83" t="str">
        <f>IF(AND($A104&lt;&gt;"",T$6&lt;&gt;""),平时!H89,"")</f>
        <v/>
      </c>
      <c r="U104" s="83" t="str">
        <f>IF(AND($A104&lt;&gt;"",U$6&lt;&gt;""),过程!H89,"")</f>
        <v/>
      </c>
      <c r="V104" s="83" t="str">
        <f>IF(AND($A104&lt;&gt;"",V$6&lt;&gt;""),期末!H89,"")</f>
        <v/>
      </c>
      <c r="W104" s="95" t="str">
        <f t="array" ref="W104">IF(AND(A104&lt;&gt;"",$T$4&lt;&gt;"",OR($T$6:$V$6&lt;&gt;"")),参数计算!AJY91,"")</f>
        <v/>
      </c>
    </row>
    <row r="105" ht="24.95" customHeight="1" spans="1:23">
      <c r="A105" s="83" t="str">
        <f>IF($G$1&lt;&gt;"",参数计算!A92,"")</f>
        <v/>
      </c>
      <c r="B105" s="83" t="str">
        <f>IF($G$1&lt;&gt;"",参数计算!B92,"")</f>
        <v/>
      </c>
      <c r="C105" s="83" t="str">
        <f>IF($G$1&lt;&gt;"",参数计算!C92,"")</f>
        <v/>
      </c>
      <c r="D105" s="83" t="str">
        <f>IF(AND($A105&lt;&gt;"",$D$6&lt;&gt;""),平时!D90,"")</f>
        <v/>
      </c>
      <c r="E105" s="83" t="str">
        <f>IF(AND($A105&lt;&gt;"",$E$6&lt;&gt;""),过程!D90,"")</f>
        <v/>
      </c>
      <c r="F105" s="83" t="str">
        <f>IF(AND($A105&lt;&gt;"",$F$6&lt;&gt;""),期末!D90,"")</f>
        <v/>
      </c>
      <c r="G105" s="95" t="str">
        <f t="array" ref="G105">IF(AND(A105&lt;&gt;"",$D$4&lt;&gt;"",OR($D$6:$F$6&lt;&gt;"")),参数计算!AIW92,"")</f>
        <v/>
      </c>
      <c r="H105" s="83" t="str">
        <f>IF(AND($A105&lt;&gt;"",H$6&lt;&gt;""),平时!E90,"")</f>
        <v/>
      </c>
      <c r="I105" s="83" t="str">
        <f>IF(AND($A105&lt;&gt;"",I$6&lt;&gt;""),过程!E90,"")</f>
        <v/>
      </c>
      <c r="J105" s="83" t="str">
        <f>IF(AND($A105&lt;&gt;"",J$6&lt;&gt;""),期末!E90,"")</f>
        <v/>
      </c>
      <c r="K105" s="96" t="str">
        <f t="array" ref="K105">IF(AND(A105&lt;&gt;"",$H$4&lt;&gt;"",OR($H$6:$J$6&lt;&gt;"")),参数计算!AJD92,"")</f>
        <v/>
      </c>
      <c r="L105" s="83" t="str">
        <f>IF(AND($A105&lt;&gt;"",L$6&lt;&gt;""),平时!F90,"")</f>
        <v/>
      </c>
      <c r="M105" s="83" t="str">
        <f>IF(AND($A105&lt;&gt;"",M$6&lt;&gt;""),过程!F90,"")</f>
        <v/>
      </c>
      <c r="N105" s="83" t="str">
        <f>IF(AND($A105&lt;&gt;"",N$6&lt;&gt;""),期末!F90,"")</f>
        <v/>
      </c>
      <c r="O105" s="95" t="str">
        <f t="array" ref="O105">IF(AND(A105&lt;&gt;"",$L$4&lt;&gt;"",OR($L$6:$N$6&lt;&gt;"")),参数计算!AJK92,"")</f>
        <v/>
      </c>
      <c r="P105" s="83" t="str">
        <f>IF(AND($A105&lt;&gt;"",P$6&lt;&gt;""),平时!G90,"")</f>
        <v/>
      </c>
      <c r="Q105" s="83" t="str">
        <f>IF(AND($A105&lt;&gt;"",Q$6&lt;&gt;""),过程!G90,"")</f>
        <v/>
      </c>
      <c r="R105" s="83" t="str">
        <f>IF(AND($A105&lt;&gt;"",R$6&lt;&gt;""),期末!G90,"")</f>
        <v/>
      </c>
      <c r="S105" s="95" t="str">
        <f t="array" ref="S105">IF(AND(A105&lt;&gt;"",$P$4&lt;&gt;"",OR($P$6:$R$6&lt;&gt;"")),参数计算!AJR92,"")</f>
        <v/>
      </c>
      <c r="T105" s="83" t="str">
        <f>IF(AND($A105&lt;&gt;"",T$6&lt;&gt;""),平时!H90,"")</f>
        <v/>
      </c>
      <c r="U105" s="83" t="str">
        <f>IF(AND($A105&lt;&gt;"",U$6&lt;&gt;""),过程!H90,"")</f>
        <v/>
      </c>
      <c r="V105" s="83" t="str">
        <f>IF(AND($A105&lt;&gt;"",V$6&lt;&gt;""),期末!H90,"")</f>
        <v/>
      </c>
      <c r="W105" s="95" t="str">
        <f t="array" ref="W105">IF(AND(A105&lt;&gt;"",$T$4&lt;&gt;"",OR($T$6:$V$6&lt;&gt;"")),参数计算!AJY92,"")</f>
        <v/>
      </c>
    </row>
    <row r="106" ht="24.95" customHeight="1" spans="1:23">
      <c r="A106" s="83" t="str">
        <f>IF($G$1&lt;&gt;"",参数计算!A93,"")</f>
        <v/>
      </c>
      <c r="B106" s="83" t="str">
        <f>IF($G$1&lt;&gt;"",参数计算!B93,"")</f>
        <v/>
      </c>
      <c r="C106" s="83" t="str">
        <f>IF($G$1&lt;&gt;"",参数计算!C93,"")</f>
        <v/>
      </c>
      <c r="D106" s="83" t="str">
        <f>IF(AND($A106&lt;&gt;"",$D$6&lt;&gt;""),平时!D91,"")</f>
        <v/>
      </c>
      <c r="E106" s="83" t="str">
        <f>IF(AND($A106&lt;&gt;"",$E$6&lt;&gt;""),过程!D91,"")</f>
        <v/>
      </c>
      <c r="F106" s="83" t="str">
        <f>IF(AND($A106&lt;&gt;"",$F$6&lt;&gt;""),期末!D91,"")</f>
        <v/>
      </c>
      <c r="G106" s="95" t="str">
        <f t="array" ref="G106">IF(AND(A106&lt;&gt;"",$D$4&lt;&gt;"",OR($D$6:$F$6&lt;&gt;"")),参数计算!AIW93,"")</f>
        <v/>
      </c>
      <c r="H106" s="83" t="str">
        <f>IF(AND($A106&lt;&gt;"",H$6&lt;&gt;""),平时!E91,"")</f>
        <v/>
      </c>
      <c r="I106" s="83" t="str">
        <f>IF(AND($A106&lt;&gt;"",I$6&lt;&gt;""),过程!E91,"")</f>
        <v/>
      </c>
      <c r="J106" s="83" t="str">
        <f>IF(AND($A106&lt;&gt;"",J$6&lt;&gt;""),期末!E91,"")</f>
        <v/>
      </c>
      <c r="K106" s="96" t="str">
        <f t="array" ref="K106">IF(AND(A106&lt;&gt;"",$H$4&lt;&gt;"",OR($H$6:$J$6&lt;&gt;"")),参数计算!AJD93,"")</f>
        <v/>
      </c>
      <c r="L106" s="83" t="str">
        <f>IF(AND($A106&lt;&gt;"",L$6&lt;&gt;""),平时!F91,"")</f>
        <v/>
      </c>
      <c r="M106" s="83" t="str">
        <f>IF(AND($A106&lt;&gt;"",M$6&lt;&gt;""),过程!F91,"")</f>
        <v/>
      </c>
      <c r="N106" s="83" t="str">
        <f>IF(AND($A106&lt;&gt;"",N$6&lt;&gt;""),期末!F91,"")</f>
        <v/>
      </c>
      <c r="O106" s="95" t="str">
        <f t="array" ref="O106">IF(AND(A106&lt;&gt;"",$L$4&lt;&gt;"",OR($L$6:$N$6&lt;&gt;"")),参数计算!AJK93,"")</f>
        <v/>
      </c>
      <c r="P106" s="83" t="str">
        <f>IF(AND($A106&lt;&gt;"",P$6&lt;&gt;""),平时!G91,"")</f>
        <v/>
      </c>
      <c r="Q106" s="83" t="str">
        <f>IF(AND($A106&lt;&gt;"",Q$6&lt;&gt;""),过程!G91,"")</f>
        <v/>
      </c>
      <c r="R106" s="83" t="str">
        <f>IF(AND($A106&lt;&gt;"",R$6&lt;&gt;""),期末!G91,"")</f>
        <v/>
      </c>
      <c r="S106" s="95" t="str">
        <f t="array" ref="S106">IF(AND(A106&lt;&gt;"",$P$4&lt;&gt;"",OR($P$6:$R$6&lt;&gt;"")),参数计算!AJR93,"")</f>
        <v/>
      </c>
      <c r="T106" s="83" t="str">
        <f>IF(AND($A106&lt;&gt;"",T$6&lt;&gt;""),平时!H91,"")</f>
        <v/>
      </c>
      <c r="U106" s="83" t="str">
        <f>IF(AND($A106&lt;&gt;"",U$6&lt;&gt;""),过程!H91,"")</f>
        <v/>
      </c>
      <c r="V106" s="83" t="str">
        <f>IF(AND($A106&lt;&gt;"",V$6&lt;&gt;""),期末!H91,"")</f>
        <v/>
      </c>
      <c r="W106" s="95" t="str">
        <f t="array" ref="W106">IF(AND(A106&lt;&gt;"",$T$4&lt;&gt;"",OR($T$6:$V$6&lt;&gt;"")),参数计算!AJY93,"")</f>
        <v/>
      </c>
    </row>
    <row r="107" ht="24.95" customHeight="1" spans="1:23">
      <c r="A107" s="83" t="str">
        <f>IF($G$1&lt;&gt;"",参数计算!A94,"")</f>
        <v/>
      </c>
      <c r="B107" s="83" t="str">
        <f>IF($G$1&lt;&gt;"",参数计算!B94,"")</f>
        <v/>
      </c>
      <c r="C107" s="83" t="str">
        <f>IF($G$1&lt;&gt;"",参数计算!C94,"")</f>
        <v/>
      </c>
      <c r="D107" s="83" t="str">
        <f>IF(AND($A107&lt;&gt;"",$D$6&lt;&gt;""),平时!D92,"")</f>
        <v/>
      </c>
      <c r="E107" s="83" t="str">
        <f>IF(AND($A107&lt;&gt;"",$E$6&lt;&gt;""),过程!D92,"")</f>
        <v/>
      </c>
      <c r="F107" s="83" t="str">
        <f>IF(AND($A107&lt;&gt;"",$F$6&lt;&gt;""),期末!D92,"")</f>
        <v/>
      </c>
      <c r="G107" s="95" t="str">
        <f t="array" ref="G107">IF(AND(A107&lt;&gt;"",$D$4&lt;&gt;"",OR($D$6:$F$6&lt;&gt;"")),参数计算!AIW94,"")</f>
        <v/>
      </c>
      <c r="H107" s="83" t="str">
        <f>IF(AND($A107&lt;&gt;"",H$6&lt;&gt;""),平时!E92,"")</f>
        <v/>
      </c>
      <c r="I107" s="83" t="str">
        <f>IF(AND($A107&lt;&gt;"",I$6&lt;&gt;""),过程!E92,"")</f>
        <v/>
      </c>
      <c r="J107" s="83" t="str">
        <f>IF(AND($A107&lt;&gt;"",J$6&lt;&gt;""),期末!E92,"")</f>
        <v/>
      </c>
      <c r="K107" s="96" t="str">
        <f t="array" ref="K107">IF(AND(A107&lt;&gt;"",$H$4&lt;&gt;"",OR($H$6:$J$6&lt;&gt;"")),参数计算!AJD94,"")</f>
        <v/>
      </c>
      <c r="L107" s="83" t="str">
        <f>IF(AND($A107&lt;&gt;"",L$6&lt;&gt;""),平时!F92,"")</f>
        <v/>
      </c>
      <c r="M107" s="83" t="str">
        <f>IF(AND($A107&lt;&gt;"",M$6&lt;&gt;""),过程!F92,"")</f>
        <v/>
      </c>
      <c r="N107" s="83" t="str">
        <f>IF(AND($A107&lt;&gt;"",N$6&lt;&gt;""),期末!F92,"")</f>
        <v/>
      </c>
      <c r="O107" s="95" t="str">
        <f t="array" ref="O107">IF(AND(A107&lt;&gt;"",$L$4&lt;&gt;"",OR($L$6:$N$6&lt;&gt;"")),参数计算!AJK94,"")</f>
        <v/>
      </c>
      <c r="P107" s="83" t="str">
        <f>IF(AND($A107&lt;&gt;"",P$6&lt;&gt;""),平时!G92,"")</f>
        <v/>
      </c>
      <c r="Q107" s="83" t="str">
        <f>IF(AND($A107&lt;&gt;"",Q$6&lt;&gt;""),过程!G92,"")</f>
        <v/>
      </c>
      <c r="R107" s="83" t="str">
        <f>IF(AND($A107&lt;&gt;"",R$6&lt;&gt;""),期末!G92,"")</f>
        <v/>
      </c>
      <c r="S107" s="95" t="str">
        <f t="array" ref="S107">IF(AND(A107&lt;&gt;"",$P$4&lt;&gt;"",OR($P$6:$R$6&lt;&gt;"")),参数计算!AJR94,"")</f>
        <v/>
      </c>
      <c r="T107" s="83" t="str">
        <f>IF(AND($A107&lt;&gt;"",T$6&lt;&gt;""),平时!H92,"")</f>
        <v/>
      </c>
      <c r="U107" s="83" t="str">
        <f>IF(AND($A107&lt;&gt;"",U$6&lt;&gt;""),过程!H92,"")</f>
        <v/>
      </c>
      <c r="V107" s="83" t="str">
        <f>IF(AND($A107&lt;&gt;"",V$6&lt;&gt;""),期末!H92,"")</f>
        <v/>
      </c>
      <c r="W107" s="95" t="str">
        <f t="array" ref="W107">IF(AND(A107&lt;&gt;"",$T$4&lt;&gt;"",OR($T$6:$V$6&lt;&gt;"")),参数计算!AJY94,"")</f>
        <v/>
      </c>
    </row>
    <row r="108" ht="24.95" customHeight="1" spans="1:23">
      <c r="A108" s="83" t="str">
        <f>IF($G$1&lt;&gt;"",参数计算!A95,"")</f>
        <v/>
      </c>
      <c r="B108" s="83" t="str">
        <f>IF($G$1&lt;&gt;"",参数计算!B95,"")</f>
        <v/>
      </c>
      <c r="C108" s="83" t="str">
        <f>IF($G$1&lt;&gt;"",参数计算!C95,"")</f>
        <v/>
      </c>
      <c r="D108" s="83" t="str">
        <f>IF(AND($A108&lt;&gt;"",$D$6&lt;&gt;""),平时!D93,"")</f>
        <v/>
      </c>
      <c r="E108" s="83" t="str">
        <f>IF(AND($A108&lt;&gt;"",$E$6&lt;&gt;""),过程!D93,"")</f>
        <v/>
      </c>
      <c r="F108" s="83" t="str">
        <f>IF(AND($A108&lt;&gt;"",$F$6&lt;&gt;""),期末!D93,"")</f>
        <v/>
      </c>
      <c r="G108" s="95" t="str">
        <f t="array" ref="G108">IF(AND(A108&lt;&gt;"",$D$4&lt;&gt;"",OR($D$6:$F$6&lt;&gt;"")),参数计算!AIW95,"")</f>
        <v/>
      </c>
      <c r="H108" s="83" t="str">
        <f>IF(AND($A108&lt;&gt;"",H$6&lt;&gt;""),平时!E93,"")</f>
        <v/>
      </c>
      <c r="I108" s="83" t="str">
        <f>IF(AND($A108&lt;&gt;"",I$6&lt;&gt;""),过程!E93,"")</f>
        <v/>
      </c>
      <c r="J108" s="83" t="str">
        <f>IF(AND($A108&lt;&gt;"",J$6&lt;&gt;""),期末!E93,"")</f>
        <v/>
      </c>
      <c r="K108" s="96" t="str">
        <f t="array" ref="K108">IF(AND(A108&lt;&gt;"",$H$4&lt;&gt;"",OR($H$6:$J$6&lt;&gt;"")),参数计算!AJD95,"")</f>
        <v/>
      </c>
      <c r="L108" s="83" t="str">
        <f>IF(AND($A108&lt;&gt;"",L$6&lt;&gt;""),平时!F93,"")</f>
        <v/>
      </c>
      <c r="M108" s="83" t="str">
        <f>IF(AND($A108&lt;&gt;"",M$6&lt;&gt;""),过程!F93,"")</f>
        <v/>
      </c>
      <c r="N108" s="83" t="str">
        <f>IF(AND($A108&lt;&gt;"",N$6&lt;&gt;""),期末!F93,"")</f>
        <v/>
      </c>
      <c r="O108" s="95" t="str">
        <f t="array" ref="O108">IF(AND(A108&lt;&gt;"",$L$4&lt;&gt;"",OR($L$6:$N$6&lt;&gt;"")),参数计算!AJK95,"")</f>
        <v/>
      </c>
      <c r="P108" s="83" t="str">
        <f>IF(AND($A108&lt;&gt;"",P$6&lt;&gt;""),平时!G93,"")</f>
        <v/>
      </c>
      <c r="Q108" s="83" t="str">
        <f>IF(AND($A108&lt;&gt;"",Q$6&lt;&gt;""),过程!G93,"")</f>
        <v/>
      </c>
      <c r="R108" s="83" t="str">
        <f>IF(AND($A108&lt;&gt;"",R$6&lt;&gt;""),期末!G93,"")</f>
        <v/>
      </c>
      <c r="S108" s="95" t="str">
        <f t="array" ref="S108">IF(AND(A108&lt;&gt;"",$P$4&lt;&gt;"",OR($P$6:$R$6&lt;&gt;"")),参数计算!AJR95,"")</f>
        <v/>
      </c>
      <c r="T108" s="83" t="str">
        <f>IF(AND($A108&lt;&gt;"",T$6&lt;&gt;""),平时!H93,"")</f>
        <v/>
      </c>
      <c r="U108" s="83" t="str">
        <f>IF(AND($A108&lt;&gt;"",U$6&lt;&gt;""),过程!H93,"")</f>
        <v/>
      </c>
      <c r="V108" s="83" t="str">
        <f>IF(AND($A108&lt;&gt;"",V$6&lt;&gt;""),期末!H93,"")</f>
        <v/>
      </c>
      <c r="W108" s="95" t="str">
        <f t="array" ref="W108">IF(AND(A108&lt;&gt;"",$T$4&lt;&gt;"",OR($T$6:$V$6&lt;&gt;"")),参数计算!AJY95,"")</f>
        <v/>
      </c>
    </row>
    <row r="109" ht="24.95" customHeight="1" spans="1:23">
      <c r="A109" s="83" t="str">
        <f>IF($G$1&lt;&gt;"",参数计算!A96,"")</f>
        <v/>
      </c>
      <c r="B109" s="83" t="str">
        <f>IF($G$1&lt;&gt;"",参数计算!B96,"")</f>
        <v/>
      </c>
      <c r="C109" s="83" t="str">
        <f>IF($G$1&lt;&gt;"",参数计算!C96,"")</f>
        <v/>
      </c>
      <c r="D109" s="83" t="str">
        <f>IF(AND($A109&lt;&gt;"",$D$6&lt;&gt;""),平时!D94,"")</f>
        <v/>
      </c>
      <c r="E109" s="83" t="str">
        <f>IF(AND($A109&lt;&gt;"",$E$6&lt;&gt;""),过程!D94,"")</f>
        <v/>
      </c>
      <c r="F109" s="83" t="str">
        <f>IF(AND($A109&lt;&gt;"",$F$6&lt;&gt;""),期末!D94,"")</f>
        <v/>
      </c>
      <c r="G109" s="95" t="str">
        <f t="array" ref="G109">IF(AND(A109&lt;&gt;"",$D$4&lt;&gt;"",OR($D$6:$F$6&lt;&gt;"")),参数计算!AIW96,"")</f>
        <v/>
      </c>
      <c r="H109" s="83" t="str">
        <f>IF(AND($A109&lt;&gt;"",H$6&lt;&gt;""),平时!E94,"")</f>
        <v/>
      </c>
      <c r="I109" s="83" t="str">
        <f>IF(AND($A109&lt;&gt;"",I$6&lt;&gt;""),过程!E94,"")</f>
        <v/>
      </c>
      <c r="J109" s="83" t="str">
        <f>IF(AND($A109&lt;&gt;"",J$6&lt;&gt;""),期末!E94,"")</f>
        <v/>
      </c>
      <c r="K109" s="96" t="str">
        <f t="array" ref="K109">IF(AND(A109&lt;&gt;"",$H$4&lt;&gt;"",OR($H$6:$J$6&lt;&gt;"")),参数计算!AJD96,"")</f>
        <v/>
      </c>
      <c r="L109" s="83" t="str">
        <f>IF(AND($A109&lt;&gt;"",L$6&lt;&gt;""),平时!F94,"")</f>
        <v/>
      </c>
      <c r="M109" s="83" t="str">
        <f>IF(AND($A109&lt;&gt;"",M$6&lt;&gt;""),过程!F94,"")</f>
        <v/>
      </c>
      <c r="N109" s="83" t="str">
        <f>IF(AND($A109&lt;&gt;"",N$6&lt;&gt;""),期末!F94,"")</f>
        <v/>
      </c>
      <c r="O109" s="95" t="str">
        <f t="array" ref="O109">IF(AND(A109&lt;&gt;"",$L$4&lt;&gt;"",OR($L$6:$N$6&lt;&gt;"")),参数计算!AJK96,"")</f>
        <v/>
      </c>
      <c r="P109" s="83" t="str">
        <f>IF(AND($A109&lt;&gt;"",P$6&lt;&gt;""),平时!G94,"")</f>
        <v/>
      </c>
      <c r="Q109" s="83" t="str">
        <f>IF(AND($A109&lt;&gt;"",Q$6&lt;&gt;""),过程!G94,"")</f>
        <v/>
      </c>
      <c r="R109" s="83" t="str">
        <f>IF(AND($A109&lt;&gt;"",R$6&lt;&gt;""),期末!G94,"")</f>
        <v/>
      </c>
      <c r="S109" s="95" t="str">
        <f t="array" ref="S109">IF(AND(A109&lt;&gt;"",$P$4&lt;&gt;"",OR($P$6:$R$6&lt;&gt;"")),参数计算!AJR96,"")</f>
        <v/>
      </c>
      <c r="T109" s="83" t="str">
        <f>IF(AND($A109&lt;&gt;"",T$6&lt;&gt;""),平时!H94,"")</f>
        <v/>
      </c>
      <c r="U109" s="83" t="str">
        <f>IF(AND($A109&lt;&gt;"",U$6&lt;&gt;""),过程!H94,"")</f>
        <v/>
      </c>
      <c r="V109" s="83" t="str">
        <f>IF(AND($A109&lt;&gt;"",V$6&lt;&gt;""),期末!H94,"")</f>
        <v/>
      </c>
      <c r="W109" s="95" t="str">
        <f t="array" ref="W109">IF(AND(A109&lt;&gt;"",$T$4&lt;&gt;"",OR($T$6:$V$6&lt;&gt;"")),参数计算!AJY96,"")</f>
        <v/>
      </c>
    </row>
    <row r="110" ht="24.95" customHeight="1" spans="1:23">
      <c r="A110" s="83" t="str">
        <f>IF($G$1&lt;&gt;"",参数计算!A97,"")</f>
        <v/>
      </c>
      <c r="B110" s="83" t="str">
        <f>IF($G$1&lt;&gt;"",参数计算!B97,"")</f>
        <v/>
      </c>
      <c r="C110" s="83" t="str">
        <f>IF($G$1&lt;&gt;"",参数计算!C97,"")</f>
        <v/>
      </c>
      <c r="D110" s="83" t="str">
        <f>IF(AND($A110&lt;&gt;"",$D$6&lt;&gt;""),平时!D95,"")</f>
        <v/>
      </c>
      <c r="E110" s="83" t="str">
        <f>IF(AND($A110&lt;&gt;"",$E$6&lt;&gt;""),过程!D95,"")</f>
        <v/>
      </c>
      <c r="F110" s="83" t="str">
        <f>IF(AND($A110&lt;&gt;"",$F$6&lt;&gt;""),期末!D95,"")</f>
        <v/>
      </c>
      <c r="G110" s="95" t="str">
        <f t="array" ref="G110">IF(AND(A110&lt;&gt;"",$D$4&lt;&gt;"",OR($D$6:$F$6&lt;&gt;"")),参数计算!AIW97,"")</f>
        <v/>
      </c>
      <c r="H110" s="83" t="str">
        <f>IF(AND($A110&lt;&gt;"",H$6&lt;&gt;""),平时!E95,"")</f>
        <v/>
      </c>
      <c r="I110" s="83" t="str">
        <f>IF(AND($A110&lt;&gt;"",I$6&lt;&gt;""),过程!E95,"")</f>
        <v/>
      </c>
      <c r="J110" s="83" t="str">
        <f>IF(AND($A110&lt;&gt;"",J$6&lt;&gt;""),期末!E95,"")</f>
        <v/>
      </c>
      <c r="K110" s="96" t="str">
        <f t="array" ref="K110">IF(AND(A110&lt;&gt;"",$H$4&lt;&gt;"",OR($H$6:$J$6&lt;&gt;"")),参数计算!AJD97,"")</f>
        <v/>
      </c>
      <c r="L110" s="83" t="str">
        <f>IF(AND($A110&lt;&gt;"",L$6&lt;&gt;""),平时!F95,"")</f>
        <v/>
      </c>
      <c r="M110" s="83" t="str">
        <f>IF(AND($A110&lt;&gt;"",M$6&lt;&gt;""),过程!F95,"")</f>
        <v/>
      </c>
      <c r="N110" s="83" t="str">
        <f>IF(AND($A110&lt;&gt;"",N$6&lt;&gt;""),期末!F95,"")</f>
        <v/>
      </c>
      <c r="O110" s="95" t="str">
        <f t="array" ref="O110">IF(AND(A110&lt;&gt;"",$L$4&lt;&gt;"",OR($L$6:$N$6&lt;&gt;"")),参数计算!AJK97,"")</f>
        <v/>
      </c>
      <c r="P110" s="83" t="str">
        <f>IF(AND($A110&lt;&gt;"",P$6&lt;&gt;""),平时!G95,"")</f>
        <v/>
      </c>
      <c r="Q110" s="83" t="str">
        <f>IF(AND($A110&lt;&gt;"",Q$6&lt;&gt;""),过程!G95,"")</f>
        <v/>
      </c>
      <c r="R110" s="83" t="str">
        <f>IF(AND($A110&lt;&gt;"",R$6&lt;&gt;""),期末!G95,"")</f>
        <v/>
      </c>
      <c r="S110" s="95" t="str">
        <f t="array" ref="S110">IF(AND(A110&lt;&gt;"",$P$4&lt;&gt;"",OR($P$6:$R$6&lt;&gt;"")),参数计算!AJR97,"")</f>
        <v/>
      </c>
      <c r="T110" s="83" t="str">
        <f>IF(AND($A110&lt;&gt;"",T$6&lt;&gt;""),平时!H95,"")</f>
        <v/>
      </c>
      <c r="U110" s="83" t="str">
        <f>IF(AND($A110&lt;&gt;"",U$6&lt;&gt;""),过程!H95,"")</f>
        <v/>
      </c>
      <c r="V110" s="83" t="str">
        <f>IF(AND($A110&lt;&gt;"",V$6&lt;&gt;""),期末!H95,"")</f>
        <v/>
      </c>
      <c r="W110" s="95" t="str">
        <f t="array" ref="W110">IF(AND(A110&lt;&gt;"",$T$4&lt;&gt;"",OR($T$6:$V$6&lt;&gt;"")),参数计算!AJY97,"")</f>
        <v/>
      </c>
    </row>
    <row r="111" ht="24.95" customHeight="1" spans="1:23">
      <c r="A111" s="83" t="str">
        <f>IF($G$1&lt;&gt;"",参数计算!A98,"")</f>
        <v/>
      </c>
      <c r="B111" s="83" t="str">
        <f>IF($G$1&lt;&gt;"",参数计算!B98,"")</f>
        <v/>
      </c>
      <c r="C111" s="83" t="str">
        <f>IF($G$1&lt;&gt;"",参数计算!C98,"")</f>
        <v/>
      </c>
      <c r="D111" s="83" t="str">
        <f>IF(AND($A111&lt;&gt;"",$D$6&lt;&gt;""),平时!D96,"")</f>
        <v/>
      </c>
      <c r="E111" s="83" t="str">
        <f>IF(AND($A111&lt;&gt;"",$E$6&lt;&gt;""),过程!D96,"")</f>
        <v/>
      </c>
      <c r="F111" s="83" t="str">
        <f>IF(AND($A111&lt;&gt;"",$F$6&lt;&gt;""),期末!D96,"")</f>
        <v/>
      </c>
      <c r="G111" s="95" t="str">
        <f t="array" ref="G111">IF(AND(A111&lt;&gt;"",$D$4&lt;&gt;"",OR($D$6:$F$6&lt;&gt;"")),参数计算!AIW98,"")</f>
        <v/>
      </c>
      <c r="H111" s="83" t="str">
        <f>IF(AND($A111&lt;&gt;"",H$6&lt;&gt;""),平时!E96,"")</f>
        <v/>
      </c>
      <c r="I111" s="83" t="str">
        <f>IF(AND($A111&lt;&gt;"",I$6&lt;&gt;""),过程!E96,"")</f>
        <v/>
      </c>
      <c r="J111" s="83" t="str">
        <f>IF(AND($A111&lt;&gt;"",J$6&lt;&gt;""),期末!E96,"")</f>
        <v/>
      </c>
      <c r="K111" s="96" t="str">
        <f t="array" ref="K111">IF(AND(A111&lt;&gt;"",$H$4&lt;&gt;"",OR($H$6:$J$6&lt;&gt;"")),参数计算!AJD98,"")</f>
        <v/>
      </c>
      <c r="L111" s="83" t="str">
        <f>IF(AND($A111&lt;&gt;"",L$6&lt;&gt;""),平时!F96,"")</f>
        <v/>
      </c>
      <c r="M111" s="83" t="str">
        <f>IF(AND($A111&lt;&gt;"",M$6&lt;&gt;""),过程!F96,"")</f>
        <v/>
      </c>
      <c r="N111" s="83" t="str">
        <f>IF(AND($A111&lt;&gt;"",N$6&lt;&gt;""),期末!F96,"")</f>
        <v/>
      </c>
      <c r="O111" s="95" t="str">
        <f t="array" ref="O111">IF(AND(A111&lt;&gt;"",$L$4&lt;&gt;"",OR($L$6:$N$6&lt;&gt;"")),参数计算!AJK98,"")</f>
        <v/>
      </c>
      <c r="P111" s="83" t="str">
        <f>IF(AND($A111&lt;&gt;"",P$6&lt;&gt;""),平时!G96,"")</f>
        <v/>
      </c>
      <c r="Q111" s="83" t="str">
        <f>IF(AND($A111&lt;&gt;"",Q$6&lt;&gt;""),过程!G96,"")</f>
        <v/>
      </c>
      <c r="R111" s="83" t="str">
        <f>IF(AND($A111&lt;&gt;"",R$6&lt;&gt;""),期末!G96,"")</f>
        <v/>
      </c>
      <c r="S111" s="95" t="str">
        <f t="array" ref="S111">IF(AND(A111&lt;&gt;"",$P$4&lt;&gt;"",OR($P$6:$R$6&lt;&gt;"")),参数计算!AJR98,"")</f>
        <v/>
      </c>
      <c r="T111" s="83" t="str">
        <f>IF(AND($A111&lt;&gt;"",T$6&lt;&gt;""),平时!H96,"")</f>
        <v/>
      </c>
      <c r="U111" s="83" t="str">
        <f>IF(AND($A111&lt;&gt;"",U$6&lt;&gt;""),过程!H96,"")</f>
        <v/>
      </c>
      <c r="V111" s="83" t="str">
        <f>IF(AND($A111&lt;&gt;"",V$6&lt;&gt;""),期末!H96,"")</f>
        <v/>
      </c>
      <c r="W111" s="95" t="str">
        <f t="array" ref="W111">IF(AND(A111&lt;&gt;"",$T$4&lt;&gt;"",OR($T$6:$V$6&lt;&gt;"")),参数计算!AJY98,"")</f>
        <v/>
      </c>
    </row>
    <row r="112" ht="24.95" customHeight="1" spans="1:23">
      <c r="A112" s="83" t="str">
        <f>IF($G$1&lt;&gt;"",参数计算!A99,"")</f>
        <v/>
      </c>
      <c r="B112" s="83" t="str">
        <f>IF($G$1&lt;&gt;"",参数计算!B99,"")</f>
        <v/>
      </c>
      <c r="C112" s="83" t="str">
        <f>IF($G$1&lt;&gt;"",参数计算!C99,"")</f>
        <v/>
      </c>
      <c r="D112" s="83" t="str">
        <f>IF(AND($A112&lt;&gt;"",$D$6&lt;&gt;""),平时!D97,"")</f>
        <v/>
      </c>
      <c r="E112" s="83" t="str">
        <f>IF(AND($A112&lt;&gt;"",$E$6&lt;&gt;""),过程!D97,"")</f>
        <v/>
      </c>
      <c r="F112" s="83" t="str">
        <f>IF(AND($A112&lt;&gt;"",$F$6&lt;&gt;""),期末!D97,"")</f>
        <v/>
      </c>
      <c r="G112" s="95" t="str">
        <f t="array" ref="G112">IF(AND(A112&lt;&gt;"",$D$4&lt;&gt;"",OR($D$6:$F$6&lt;&gt;"")),参数计算!AIW99,"")</f>
        <v/>
      </c>
      <c r="H112" s="83" t="str">
        <f>IF(AND($A112&lt;&gt;"",H$6&lt;&gt;""),平时!E97,"")</f>
        <v/>
      </c>
      <c r="I112" s="83" t="str">
        <f>IF(AND($A112&lt;&gt;"",I$6&lt;&gt;""),过程!E97,"")</f>
        <v/>
      </c>
      <c r="J112" s="83" t="str">
        <f>IF(AND($A112&lt;&gt;"",J$6&lt;&gt;""),期末!E97,"")</f>
        <v/>
      </c>
      <c r="K112" s="96" t="str">
        <f t="array" ref="K112">IF(AND(A112&lt;&gt;"",$H$4&lt;&gt;"",OR($H$6:$J$6&lt;&gt;"")),参数计算!AJD99,"")</f>
        <v/>
      </c>
      <c r="L112" s="83" t="str">
        <f>IF(AND($A112&lt;&gt;"",L$6&lt;&gt;""),平时!F97,"")</f>
        <v/>
      </c>
      <c r="M112" s="83" t="str">
        <f>IF(AND($A112&lt;&gt;"",M$6&lt;&gt;""),过程!F97,"")</f>
        <v/>
      </c>
      <c r="N112" s="83" t="str">
        <f>IF(AND($A112&lt;&gt;"",N$6&lt;&gt;""),期末!F97,"")</f>
        <v/>
      </c>
      <c r="O112" s="95" t="str">
        <f t="array" ref="O112">IF(AND(A112&lt;&gt;"",$L$4&lt;&gt;"",OR($L$6:$N$6&lt;&gt;"")),参数计算!AJK99,"")</f>
        <v/>
      </c>
      <c r="P112" s="83" t="str">
        <f>IF(AND($A112&lt;&gt;"",P$6&lt;&gt;""),平时!G97,"")</f>
        <v/>
      </c>
      <c r="Q112" s="83" t="str">
        <f>IF(AND($A112&lt;&gt;"",Q$6&lt;&gt;""),过程!G97,"")</f>
        <v/>
      </c>
      <c r="R112" s="83" t="str">
        <f>IF(AND($A112&lt;&gt;"",R$6&lt;&gt;""),期末!G97,"")</f>
        <v/>
      </c>
      <c r="S112" s="95" t="str">
        <f t="array" ref="S112">IF(AND(A112&lt;&gt;"",$P$4&lt;&gt;"",OR($P$6:$R$6&lt;&gt;"")),参数计算!AJR99,"")</f>
        <v/>
      </c>
      <c r="T112" s="83" t="str">
        <f>IF(AND($A112&lt;&gt;"",T$6&lt;&gt;""),平时!H97,"")</f>
        <v/>
      </c>
      <c r="U112" s="83" t="str">
        <f>IF(AND($A112&lt;&gt;"",U$6&lt;&gt;""),过程!H97,"")</f>
        <v/>
      </c>
      <c r="V112" s="83" t="str">
        <f>IF(AND($A112&lt;&gt;"",V$6&lt;&gt;""),期末!H97,"")</f>
        <v/>
      </c>
      <c r="W112" s="95" t="str">
        <f t="array" ref="W112">IF(AND(A112&lt;&gt;"",$T$4&lt;&gt;"",OR($T$6:$V$6&lt;&gt;"")),参数计算!AJY99,"")</f>
        <v/>
      </c>
    </row>
    <row r="113" ht="24.95" customHeight="1" spans="1:23">
      <c r="A113" s="83" t="str">
        <f>IF($G$1&lt;&gt;"",参数计算!A100,"")</f>
        <v/>
      </c>
      <c r="B113" s="83" t="str">
        <f>IF($G$1&lt;&gt;"",参数计算!B100,"")</f>
        <v/>
      </c>
      <c r="C113" s="83" t="str">
        <f>IF($G$1&lt;&gt;"",参数计算!C100,"")</f>
        <v/>
      </c>
      <c r="D113" s="83" t="str">
        <f>IF(AND($A113&lt;&gt;"",$D$6&lt;&gt;""),平时!D98,"")</f>
        <v/>
      </c>
      <c r="E113" s="83" t="str">
        <f>IF(AND($A113&lt;&gt;"",$E$6&lt;&gt;""),过程!D98,"")</f>
        <v/>
      </c>
      <c r="F113" s="83" t="str">
        <f>IF(AND($A113&lt;&gt;"",$F$6&lt;&gt;""),期末!D98,"")</f>
        <v/>
      </c>
      <c r="G113" s="95" t="str">
        <f t="array" ref="G113">IF(AND(A113&lt;&gt;"",$D$4&lt;&gt;"",OR($D$6:$F$6&lt;&gt;"")),参数计算!AIW100,"")</f>
        <v/>
      </c>
      <c r="H113" s="83" t="str">
        <f>IF(AND($A113&lt;&gt;"",H$6&lt;&gt;""),平时!E98,"")</f>
        <v/>
      </c>
      <c r="I113" s="83" t="str">
        <f>IF(AND($A113&lt;&gt;"",I$6&lt;&gt;""),过程!E98,"")</f>
        <v/>
      </c>
      <c r="J113" s="83" t="str">
        <f>IF(AND($A113&lt;&gt;"",J$6&lt;&gt;""),期末!E98,"")</f>
        <v/>
      </c>
      <c r="K113" s="96" t="str">
        <f t="array" ref="K113">IF(AND(A113&lt;&gt;"",$H$4&lt;&gt;"",OR($H$6:$J$6&lt;&gt;"")),参数计算!AJD100,"")</f>
        <v/>
      </c>
      <c r="L113" s="83" t="str">
        <f>IF(AND($A113&lt;&gt;"",L$6&lt;&gt;""),平时!F98,"")</f>
        <v/>
      </c>
      <c r="M113" s="83" t="str">
        <f>IF(AND($A113&lt;&gt;"",M$6&lt;&gt;""),过程!F98,"")</f>
        <v/>
      </c>
      <c r="N113" s="83" t="str">
        <f>IF(AND($A113&lt;&gt;"",N$6&lt;&gt;""),期末!F98,"")</f>
        <v/>
      </c>
      <c r="O113" s="95" t="str">
        <f t="array" ref="O113">IF(AND(A113&lt;&gt;"",$L$4&lt;&gt;"",OR($L$6:$N$6&lt;&gt;"")),参数计算!AJK100,"")</f>
        <v/>
      </c>
      <c r="P113" s="83" t="str">
        <f>IF(AND($A113&lt;&gt;"",P$6&lt;&gt;""),平时!G98,"")</f>
        <v/>
      </c>
      <c r="Q113" s="83" t="str">
        <f>IF(AND($A113&lt;&gt;"",Q$6&lt;&gt;""),过程!G98,"")</f>
        <v/>
      </c>
      <c r="R113" s="83" t="str">
        <f>IF(AND($A113&lt;&gt;"",R$6&lt;&gt;""),期末!G98,"")</f>
        <v/>
      </c>
      <c r="S113" s="95" t="str">
        <f t="array" ref="S113">IF(AND(A113&lt;&gt;"",$P$4&lt;&gt;"",OR($P$6:$R$6&lt;&gt;"")),参数计算!AJR100,"")</f>
        <v/>
      </c>
      <c r="T113" s="83" t="str">
        <f>IF(AND($A113&lt;&gt;"",T$6&lt;&gt;""),平时!H98,"")</f>
        <v/>
      </c>
      <c r="U113" s="83" t="str">
        <f>IF(AND($A113&lt;&gt;"",U$6&lt;&gt;""),过程!H98,"")</f>
        <v/>
      </c>
      <c r="V113" s="83" t="str">
        <f>IF(AND($A113&lt;&gt;"",V$6&lt;&gt;""),期末!H98,"")</f>
        <v/>
      </c>
      <c r="W113" s="95" t="str">
        <f t="array" ref="W113">IF(AND(A113&lt;&gt;"",$T$4&lt;&gt;"",OR($T$6:$V$6&lt;&gt;"")),参数计算!AJY100,"")</f>
        <v/>
      </c>
    </row>
    <row r="114" ht="24.95" customHeight="1" spans="1:23">
      <c r="A114" s="83" t="str">
        <f>IF($G$1&lt;&gt;"",参数计算!A101,"")</f>
        <v/>
      </c>
      <c r="B114" s="83" t="str">
        <f>IF($G$1&lt;&gt;"",参数计算!B101,"")</f>
        <v/>
      </c>
      <c r="C114" s="83" t="str">
        <f>IF($G$1&lt;&gt;"",参数计算!C101,"")</f>
        <v/>
      </c>
      <c r="D114" s="83" t="str">
        <f>IF(AND($A114&lt;&gt;"",$D$6&lt;&gt;""),平时!D99,"")</f>
        <v/>
      </c>
      <c r="E114" s="83" t="str">
        <f>IF(AND($A114&lt;&gt;"",$E$6&lt;&gt;""),过程!D99,"")</f>
        <v/>
      </c>
      <c r="F114" s="83" t="str">
        <f>IF(AND($A114&lt;&gt;"",$F$6&lt;&gt;""),期末!D99,"")</f>
        <v/>
      </c>
      <c r="G114" s="95" t="str">
        <f t="array" ref="G114">IF(AND(A114&lt;&gt;"",$D$4&lt;&gt;"",OR($D$6:$F$6&lt;&gt;"")),参数计算!AIW101,"")</f>
        <v/>
      </c>
      <c r="H114" s="83" t="str">
        <f>IF(AND($A114&lt;&gt;"",H$6&lt;&gt;""),平时!E99,"")</f>
        <v/>
      </c>
      <c r="I114" s="83" t="str">
        <f>IF(AND($A114&lt;&gt;"",I$6&lt;&gt;""),过程!E99,"")</f>
        <v/>
      </c>
      <c r="J114" s="83" t="str">
        <f>IF(AND($A114&lt;&gt;"",J$6&lt;&gt;""),期末!E99,"")</f>
        <v/>
      </c>
      <c r="K114" s="96" t="str">
        <f t="array" ref="K114">IF(AND(A114&lt;&gt;"",$H$4&lt;&gt;"",OR($H$6:$J$6&lt;&gt;"")),参数计算!AJD101,"")</f>
        <v/>
      </c>
      <c r="L114" s="83" t="str">
        <f>IF(AND($A114&lt;&gt;"",L$6&lt;&gt;""),平时!F99,"")</f>
        <v/>
      </c>
      <c r="M114" s="83" t="str">
        <f>IF(AND($A114&lt;&gt;"",M$6&lt;&gt;""),过程!F99,"")</f>
        <v/>
      </c>
      <c r="N114" s="83" t="str">
        <f>IF(AND($A114&lt;&gt;"",N$6&lt;&gt;""),期末!F99,"")</f>
        <v/>
      </c>
      <c r="O114" s="95" t="str">
        <f t="array" ref="O114">IF(AND(A114&lt;&gt;"",$L$4&lt;&gt;"",OR($L$6:$N$6&lt;&gt;"")),参数计算!AJK101,"")</f>
        <v/>
      </c>
      <c r="P114" s="83" t="str">
        <f>IF(AND($A114&lt;&gt;"",P$6&lt;&gt;""),平时!G99,"")</f>
        <v/>
      </c>
      <c r="Q114" s="83" t="str">
        <f>IF(AND($A114&lt;&gt;"",Q$6&lt;&gt;""),过程!G99,"")</f>
        <v/>
      </c>
      <c r="R114" s="83" t="str">
        <f>IF(AND($A114&lt;&gt;"",R$6&lt;&gt;""),期末!G99,"")</f>
        <v/>
      </c>
      <c r="S114" s="95" t="str">
        <f t="array" ref="S114">IF(AND(A114&lt;&gt;"",$P$4&lt;&gt;"",OR($P$6:$R$6&lt;&gt;"")),参数计算!AJR101,"")</f>
        <v/>
      </c>
      <c r="T114" s="83" t="str">
        <f>IF(AND($A114&lt;&gt;"",T$6&lt;&gt;""),平时!H99,"")</f>
        <v/>
      </c>
      <c r="U114" s="83" t="str">
        <f>IF(AND($A114&lt;&gt;"",U$6&lt;&gt;""),过程!H99,"")</f>
        <v/>
      </c>
      <c r="V114" s="83" t="str">
        <f>IF(AND($A114&lt;&gt;"",V$6&lt;&gt;""),期末!H99,"")</f>
        <v/>
      </c>
      <c r="W114" s="95" t="str">
        <f t="array" ref="W114">IF(AND(A114&lt;&gt;"",$T$4&lt;&gt;"",OR($T$6:$V$6&lt;&gt;"")),参数计算!AJY101,"")</f>
        <v/>
      </c>
    </row>
    <row r="115" ht="24.95" customHeight="1" spans="1:23">
      <c r="A115" s="83" t="str">
        <f>IF($G$1&lt;&gt;"",参数计算!A102,"")</f>
        <v/>
      </c>
      <c r="B115" s="83" t="str">
        <f>IF($G$1&lt;&gt;"",参数计算!B102,"")</f>
        <v/>
      </c>
      <c r="C115" s="83" t="str">
        <f>IF($G$1&lt;&gt;"",参数计算!C102,"")</f>
        <v/>
      </c>
      <c r="D115" s="83" t="str">
        <f>IF(AND($A115&lt;&gt;"",$D$6&lt;&gt;""),平时!D100,"")</f>
        <v/>
      </c>
      <c r="E115" s="83" t="str">
        <f>IF(AND($A115&lt;&gt;"",$E$6&lt;&gt;""),过程!D100,"")</f>
        <v/>
      </c>
      <c r="F115" s="83" t="str">
        <f>IF(AND($A115&lt;&gt;"",$F$6&lt;&gt;""),期末!D100,"")</f>
        <v/>
      </c>
      <c r="G115" s="95" t="str">
        <f t="array" ref="G115">IF(AND(A115&lt;&gt;"",$D$4&lt;&gt;"",OR($D$6:$F$6&lt;&gt;"")),参数计算!AIW102,"")</f>
        <v/>
      </c>
      <c r="H115" s="83" t="str">
        <f>IF(AND($A115&lt;&gt;"",H$6&lt;&gt;""),平时!E100,"")</f>
        <v/>
      </c>
      <c r="I115" s="83" t="str">
        <f>IF(AND($A115&lt;&gt;"",I$6&lt;&gt;""),过程!E100,"")</f>
        <v/>
      </c>
      <c r="J115" s="83" t="str">
        <f>IF(AND($A115&lt;&gt;"",J$6&lt;&gt;""),期末!E100,"")</f>
        <v/>
      </c>
      <c r="K115" s="96" t="str">
        <f t="array" ref="K115">IF(AND(A115&lt;&gt;"",$H$4&lt;&gt;"",OR($H$6:$J$6&lt;&gt;"")),参数计算!AJD102,"")</f>
        <v/>
      </c>
      <c r="L115" s="83" t="str">
        <f>IF(AND($A115&lt;&gt;"",L$6&lt;&gt;""),平时!F100,"")</f>
        <v/>
      </c>
      <c r="M115" s="83" t="str">
        <f>IF(AND($A115&lt;&gt;"",M$6&lt;&gt;""),过程!F100,"")</f>
        <v/>
      </c>
      <c r="N115" s="83" t="str">
        <f>IF(AND($A115&lt;&gt;"",N$6&lt;&gt;""),期末!F100,"")</f>
        <v/>
      </c>
      <c r="O115" s="95" t="str">
        <f t="array" ref="O115">IF(AND(A115&lt;&gt;"",$L$4&lt;&gt;"",OR($L$6:$N$6&lt;&gt;"")),参数计算!AJK102,"")</f>
        <v/>
      </c>
      <c r="P115" s="83" t="str">
        <f>IF(AND($A115&lt;&gt;"",P$6&lt;&gt;""),平时!G100,"")</f>
        <v/>
      </c>
      <c r="Q115" s="83" t="str">
        <f>IF(AND($A115&lt;&gt;"",Q$6&lt;&gt;""),过程!G100,"")</f>
        <v/>
      </c>
      <c r="R115" s="83" t="str">
        <f>IF(AND($A115&lt;&gt;"",R$6&lt;&gt;""),期末!G100,"")</f>
        <v/>
      </c>
      <c r="S115" s="95" t="str">
        <f t="array" ref="S115">IF(AND(A115&lt;&gt;"",$P$4&lt;&gt;"",OR($P$6:$R$6&lt;&gt;"")),参数计算!AJR102,"")</f>
        <v/>
      </c>
      <c r="T115" s="83" t="str">
        <f>IF(AND($A115&lt;&gt;"",T$6&lt;&gt;""),平时!H100,"")</f>
        <v/>
      </c>
      <c r="U115" s="83" t="str">
        <f>IF(AND($A115&lt;&gt;"",U$6&lt;&gt;""),过程!H100,"")</f>
        <v/>
      </c>
      <c r="V115" s="83" t="str">
        <f>IF(AND($A115&lt;&gt;"",V$6&lt;&gt;""),期末!H100,"")</f>
        <v/>
      </c>
      <c r="W115" s="95" t="str">
        <f t="array" ref="W115">IF(AND(A115&lt;&gt;"",$T$4&lt;&gt;"",OR($T$6:$V$6&lt;&gt;"")),参数计算!AJY102,"")</f>
        <v/>
      </c>
    </row>
    <row r="116" ht="24.95" customHeight="1" spans="1:23">
      <c r="A116" s="83" t="str">
        <f>IF($G$1&lt;&gt;"",参数计算!A103,"")</f>
        <v/>
      </c>
      <c r="B116" s="83" t="str">
        <f>IF($G$1&lt;&gt;"",参数计算!B103,"")</f>
        <v/>
      </c>
      <c r="C116" s="83" t="str">
        <f>IF($G$1&lt;&gt;"",参数计算!C103,"")</f>
        <v/>
      </c>
      <c r="D116" s="83" t="str">
        <f>IF(AND($A116&lt;&gt;"",$D$6&lt;&gt;""),平时!D101,"")</f>
        <v/>
      </c>
      <c r="E116" s="83" t="str">
        <f>IF(AND($A116&lt;&gt;"",$E$6&lt;&gt;""),过程!D101,"")</f>
        <v/>
      </c>
      <c r="F116" s="83" t="str">
        <f>IF(AND($A116&lt;&gt;"",$F$6&lt;&gt;""),期末!D101,"")</f>
        <v/>
      </c>
      <c r="G116" s="95" t="str">
        <f t="array" ref="G116">IF(AND(A116&lt;&gt;"",$D$4&lt;&gt;"",OR($D$6:$F$6&lt;&gt;"")),参数计算!AIW103,"")</f>
        <v/>
      </c>
      <c r="H116" s="83" t="str">
        <f>IF(AND($A116&lt;&gt;"",H$6&lt;&gt;""),平时!E101,"")</f>
        <v/>
      </c>
      <c r="I116" s="83" t="str">
        <f>IF(AND($A116&lt;&gt;"",I$6&lt;&gt;""),过程!E101,"")</f>
        <v/>
      </c>
      <c r="J116" s="83" t="str">
        <f>IF(AND($A116&lt;&gt;"",J$6&lt;&gt;""),期末!E101,"")</f>
        <v/>
      </c>
      <c r="K116" s="96" t="str">
        <f t="array" ref="K116">IF(AND(A116&lt;&gt;"",$H$4&lt;&gt;"",OR($H$6:$J$6&lt;&gt;"")),参数计算!AJD103,"")</f>
        <v/>
      </c>
      <c r="L116" s="83" t="str">
        <f>IF(AND($A116&lt;&gt;"",L$6&lt;&gt;""),平时!F101,"")</f>
        <v/>
      </c>
      <c r="M116" s="83" t="str">
        <f>IF(AND($A116&lt;&gt;"",M$6&lt;&gt;""),过程!F101,"")</f>
        <v/>
      </c>
      <c r="N116" s="83" t="str">
        <f>IF(AND($A116&lt;&gt;"",N$6&lt;&gt;""),期末!F101,"")</f>
        <v/>
      </c>
      <c r="O116" s="95" t="str">
        <f t="array" ref="O116">IF(AND(A116&lt;&gt;"",$L$4&lt;&gt;"",OR($L$6:$N$6&lt;&gt;"")),参数计算!AJK103,"")</f>
        <v/>
      </c>
      <c r="P116" s="83" t="str">
        <f>IF(AND($A116&lt;&gt;"",P$6&lt;&gt;""),平时!G101,"")</f>
        <v/>
      </c>
      <c r="Q116" s="83" t="str">
        <f>IF(AND($A116&lt;&gt;"",Q$6&lt;&gt;""),过程!G101,"")</f>
        <v/>
      </c>
      <c r="R116" s="83" t="str">
        <f>IF(AND($A116&lt;&gt;"",R$6&lt;&gt;""),期末!G101,"")</f>
        <v/>
      </c>
      <c r="S116" s="95" t="str">
        <f t="array" ref="S116">IF(AND(A116&lt;&gt;"",$P$4&lt;&gt;"",OR($P$6:$R$6&lt;&gt;"")),参数计算!AJR103,"")</f>
        <v/>
      </c>
      <c r="T116" s="83" t="str">
        <f>IF(AND($A116&lt;&gt;"",T$6&lt;&gt;""),平时!H101,"")</f>
        <v/>
      </c>
      <c r="U116" s="83" t="str">
        <f>IF(AND($A116&lt;&gt;"",U$6&lt;&gt;""),过程!H101,"")</f>
        <v/>
      </c>
      <c r="V116" s="83" t="str">
        <f>IF(AND($A116&lt;&gt;"",V$6&lt;&gt;""),期末!H101,"")</f>
        <v/>
      </c>
      <c r="W116" s="95" t="str">
        <f t="array" ref="W116">IF(AND(A116&lt;&gt;"",$T$4&lt;&gt;"",OR($T$6:$V$6&lt;&gt;"")),参数计算!AJY103,"")</f>
        <v/>
      </c>
    </row>
    <row r="117" ht="24.95" customHeight="1" spans="1:23">
      <c r="A117" s="83" t="str">
        <f>IF($G$1&lt;&gt;"",参数计算!A104,"")</f>
        <v/>
      </c>
      <c r="B117" s="83" t="str">
        <f>IF($G$1&lt;&gt;"",参数计算!B104,"")</f>
        <v/>
      </c>
      <c r="C117" s="83" t="str">
        <f>IF($G$1&lt;&gt;"",参数计算!C104,"")</f>
        <v/>
      </c>
      <c r="D117" s="83" t="str">
        <f>IF(AND($A117&lt;&gt;"",$D$6&lt;&gt;""),平时!D102,"")</f>
        <v/>
      </c>
      <c r="E117" s="83" t="str">
        <f>IF(AND($A117&lt;&gt;"",$E$6&lt;&gt;""),过程!D102,"")</f>
        <v/>
      </c>
      <c r="F117" s="83" t="str">
        <f>IF(AND($A117&lt;&gt;"",$F$6&lt;&gt;""),期末!D102,"")</f>
        <v/>
      </c>
      <c r="G117" s="95" t="str">
        <f t="array" ref="G117">IF(AND(A117&lt;&gt;"",$D$4&lt;&gt;"",OR($D$6:$F$6&lt;&gt;"")),参数计算!AIW104,"")</f>
        <v/>
      </c>
      <c r="H117" s="83" t="str">
        <f>IF(AND($A117&lt;&gt;"",H$6&lt;&gt;""),平时!E102,"")</f>
        <v/>
      </c>
      <c r="I117" s="83" t="str">
        <f>IF(AND($A117&lt;&gt;"",I$6&lt;&gt;""),过程!E102,"")</f>
        <v/>
      </c>
      <c r="J117" s="83" t="str">
        <f>IF(AND($A117&lt;&gt;"",J$6&lt;&gt;""),期末!E102,"")</f>
        <v/>
      </c>
      <c r="K117" s="96" t="str">
        <f t="array" ref="K117">IF(AND(A117&lt;&gt;"",$H$4&lt;&gt;"",OR($H$6:$J$6&lt;&gt;"")),参数计算!AJD104,"")</f>
        <v/>
      </c>
      <c r="L117" s="83" t="str">
        <f>IF(AND($A117&lt;&gt;"",L$6&lt;&gt;""),平时!F102,"")</f>
        <v/>
      </c>
      <c r="M117" s="83" t="str">
        <f>IF(AND($A117&lt;&gt;"",M$6&lt;&gt;""),过程!F102,"")</f>
        <v/>
      </c>
      <c r="N117" s="83" t="str">
        <f>IF(AND($A117&lt;&gt;"",N$6&lt;&gt;""),期末!F102,"")</f>
        <v/>
      </c>
      <c r="O117" s="95" t="str">
        <f t="array" ref="O117">IF(AND(A117&lt;&gt;"",$L$4&lt;&gt;"",OR($L$6:$N$6&lt;&gt;"")),参数计算!AJK104,"")</f>
        <v/>
      </c>
      <c r="P117" s="83" t="str">
        <f>IF(AND($A117&lt;&gt;"",P$6&lt;&gt;""),平时!G102,"")</f>
        <v/>
      </c>
      <c r="Q117" s="83" t="str">
        <f>IF(AND($A117&lt;&gt;"",Q$6&lt;&gt;""),过程!G102,"")</f>
        <v/>
      </c>
      <c r="R117" s="83" t="str">
        <f>IF(AND($A117&lt;&gt;"",R$6&lt;&gt;""),期末!G102,"")</f>
        <v/>
      </c>
      <c r="S117" s="95" t="str">
        <f t="array" ref="S117">IF(AND(A117&lt;&gt;"",$P$4&lt;&gt;"",OR($P$6:$R$6&lt;&gt;"")),参数计算!AJR104,"")</f>
        <v/>
      </c>
      <c r="T117" s="83" t="str">
        <f>IF(AND($A117&lt;&gt;"",T$6&lt;&gt;""),平时!H102,"")</f>
        <v/>
      </c>
      <c r="U117" s="83" t="str">
        <f>IF(AND($A117&lt;&gt;"",U$6&lt;&gt;""),过程!H102,"")</f>
        <v/>
      </c>
      <c r="V117" s="83" t="str">
        <f>IF(AND($A117&lt;&gt;"",V$6&lt;&gt;""),期末!H102,"")</f>
        <v/>
      </c>
      <c r="W117" s="95" t="str">
        <f t="array" ref="W117">IF(AND(A117&lt;&gt;"",$T$4&lt;&gt;"",OR($T$6:$V$6&lt;&gt;"")),参数计算!AJY104,"")</f>
        <v/>
      </c>
    </row>
    <row r="118" ht="24.95" customHeight="1" spans="1:23">
      <c r="A118" s="83" t="str">
        <f>IF($G$1&lt;&gt;"",参数计算!A105,"")</f>
        <v/>
      </c>
      <c r="B118" s="83" t="str">
        <f>IF($G$1&lt;&gt;"",参数计算!B105,"")</f>
        <v/>
      </c>
      <c r="C118" s="83" t="str">
        <f>IF($G$1&lt;&gt;"",参数计算!C105,"")</f>
        <v/>
      </c>
      <c r="D118" s="83" t="str">
        <f>IF(AND($A118&lt;&gt;"",$D$6&lt;&gt;""),平时!D103,"")</f>
        <v/>
      </c>
      <c r="E118" s="83" t="str">
        <f>IF(AND($A118&lt;&gt;"",$E$6&lt;&gt;""),过程!D103,"")</f>
        <v/>
      </c>
      <c r="F118" s="83" t="str">
        <f>IF(AND($A118&lt;&gt;"",$F$6&lt;&gt;""),期末!D103,"")</f>
        <v/>
      </c>
      <c r="G118" s="95" t="str">
        <f t="array" ref="G118">IF(AND(A118&lt;&gt;"",$D$4&lt;&gt;"",OR($D$6:$F$6&lt;&gt;"")),参数计算!AIW105,"")</f>
        <v/>
      </c>
      <c r="H118" s="83" t="str">
        <f>IF(AND($A118&lt;&gt;"",H$6&lt;&gt;""),平时!E103,"")</f>
        <v/>
      </c>
      <c r="I118" s="83" t="str">
        <f>IF(AND($A118&lt;&gt;"",I$6&lt;&gt;""),过程!E103,"")</f>
        <v/>
      </c>
      <c r="J118" s="83" t="str">
        <f>IF(AND($A118&lt;&gt;"",J$6&lt;&gt;""),期末!E103,"")</f>
        <v/>
      </c>
      <c r="K118" s="96" t="str">
        <f t="array" ref="K118">IF(AND(A118&lt;&gt;"",$H$4&lt;&gt;"",OR($H$6:$J$6&lt;&gt;"")),参数计算!AJD105,"")</f>
        <v/>
      </c>
      <c r="L118" s="83" t="str">
        <f>IF(AND($A118&lt;&gt;"",L$6&lt;&gt;""),平时!F103,"")</f>
        <v/>
      </c>
      <c r="M118" s="83" t="str">
        <f>IF(AND($A118&lt;&gt;"",M$6&lt;&gt;""),过程!F103,"")</f>
        <v/>
      </c>
      <c r="N118" s="83" t="str">
        <f>IF(AND($A118&lt;&gt;"",N$6&lt;&gt;""),期末!F103,"")</f>
        <v/>
      </c>
      <c r="O118" s="95" t="str">
        <f t="array" ref="O118">IF(AND(A118&lt;&gt;"",$L$4&lt;&gt;"",OR($L$6:$N$6&lt;&gt;"")),参数计算!AJK105,"")</f>
        <v/>
      </c>
      <c r="P118" s="83" t="str">
        <f>IF(AND($A118&lt;&gt;"",P$6&lt;&gt;""),平时!G103,"")</f>
        <v/>
      </c>
      <c r="Q118" s="83" t="str">
        <f>IF(AND($A118&lt;&gt;"",Q$6&lt;&gt;""),过程!G103,"")</f>
        <v/>
      </c>
      <c r="R118" s="83" t="str">
        <f>IF(AND($A118&lt;&gt;"",R$6&lt;&gt;""),期末!G103,"")</f>
        <v/>
      </c>
      <c r="S118" s="95" t="str">
        <f t="array" ref="S118">IF(AND(A118&lt;&gt;"",$P$4&lt;&gt;"",OR($P$6:$R$6&lt;&gt;"")),参数计算!AJR105,"")</f>
        <v/>
      </c>
      <c r="T118" s="83" t="str">
        <f>IF(AND($A118&lt;&gt;"",T$6&lt;&gt;""),平时!H103,"")</f>
        <v/>
      </c>
      <c r="U118" s="83" t="str">
        <f>IF(AND($A118&lt;&gt;"",U$6&lt;&gt;""),过程!H103,"")</f>
        <v/>
      </c>
      <c r="V118" s="83" t="str">
        <f>IF(AND($A118&lt;&gt;"",V$6&lt;&gt;""),期末!H103,"")</f>
        <v/>
      </c>
      <c r="W118" s="95" t="str">
        <f t="array" ref="W118">IF(AND(A118&lt;&gt;"",$T$4&lt;&gt;"",OR($T$6:$V$6&lt;&gt;"")),参数计算!AJY105,"")</f>
        <v/>
      </c>
    </row>
    <row r="119" ht="24.95" customHeight="1" spans="1:23">
      <c r="A119" s="83" t="str">
        <f>IF($G$1&lt;&gt;"",参数计算!A106,"")</f>
        <v/>
      </c>
      <c r="B119" s="83" t="str">
        <f>IF($G$1&lt;&gt;"",参数计算!B106,"")</f>
        <v/>
      </c>
      <c r="C119" s="83" t="str">
        <f>IF($G$1&lt;&gt;"",参数计算!C106,"")</f>
        <v/>
      </c>
      <c r="D119" s="83" t="str">
        <f>IF(AND($A119&lt;&gt;"",$D$6&lt;&gt;""),平时!D104,"")</f>
        <v/>
      </c>
      <c r="E119" s="83" t="str">
        <f>IF(AND($A119&lt;&gt;"",$E$6&lt;&gt;""),过程!D104,"")</f>
        <v/>
      </c>
      <c r="F119" s="83" t="str">
        <f>IF(AND($A119&lt;&gt;"",$F$6&lt;&gt;""),期末!D104,"")</f>
        <v/>
      </c>
      <c r="G119" s="95" t="str">
        <f t="array" ref="G119">IF(AND(A119&lt;&gt;"",$D$4&lt;&gt;"",OR($D$6:$F$6&lt;&gt;"")),参数计算!AIW106,"")</f>
        <v/>
      </c>
      <c r="H119" s="83" t="str">
        <f>IF(AND($A119&lt;&gt;"",H$6&lt;&gt;""),平时!E104,"")</f>
        <v/>
      </c>
      <c r="I119" s="83" t="str">
        <f>IF(AND($A119&lt;&gt;"",I$6&lt;&gt;""),过程!E104,"")</f>
        <v/>
      </c>
      <c r="J119" s="83" t="str">
        <f>IF(AND($A119&lt;&gt;"",J$6&lt;&gt;""),期末!E104,"")</f>
        <v/>
      </c>
      <c r="K119" s="96" t="str">
        <f t="array" ref="K119">IF(AND(A119&lt;&gt;"",$H$4&lt;&gt;"",OR($H$6:$J$6&lt;&gt;"")),参数计算!AJD106,"")</f>
        <v/>
      </c>
      <c r="L119" s="83" t="str">
        <f>IF(AND($A119&lt;&gt;"",L$6&lt;&gt;""),平时!F104,"")</f>
        <v/>
      </c>
      <c r="M119" s="83" t="str">
        <f>IF(AND($A119&lt;&gt;"",M$6&lt;&gt;""),过程!F104,"")</f>
        <v/>
      </c>
      <c r="N119" s="83" t="str">
        <f>IF(AND($A119&lt;&gt;"",N$6&lt;&gt;""),期末!F104,"")</f>
        <v/>
      </c>
      <c r="O119" s="95" t="str">
        <f t="array" ref="O119">IF(AND(A119&lt;&gt;"",$L$4&lt;&gt;"",OR($L$6:$N$6&lt;&gt;"")),参数计算!AJK106,"")</f>
        <v/>
      </c>
      <c r="P119" s="83" t="str">
        <f>IF(AND($A119&lt;&gt;"",P$6&lt;&gt;""),平时!G104,"")</f>
        <v/>
      </c>
      <c r="Q119" s="83" t="str">
        <f>IF(AND($A119&lt;&gt;"",Q$6&lt;&gt;""),过程!G104,"")</f>
        <v/>
      </c>
      <c r="R119" s="83" t="str">
        <f>IF(AND($A119&lt;&gt;"",R$6&lt;&gt;""),期末!G104,"")</f>
        <v/>
      </c>
      <c r="S119" s="95" t="str">
        <f t="array" ref="S119">IF(AND(A119&lt;&gt;"",$P$4&lt;&gt;"",OR($P$6:$R$6&lt;&gt;"")),参数计算!AJR106,"")</f>
        <v/>
      </c>
      <c r="T119" s="83" t="str">
        <f>IF(AND($A119&lt;&gt;"",T$6&lt;&gt;""),平时!H104,"")</f>
        <v/>
      </c>
      <c r="U119" s="83" t="str">
        <f>IF(AND($A119&lt;&gt;"",U$6&lt;&gt;""),过程!H104,"")</f>
        <v/>
      </c>
      <c r="V119" s="83" t="str">
        <f>IF(AND($A119&lt;&gt;"",V$6&lt;&gt;""),期末!H104,"")</f>
        <v/>
      </c>
      <c r="W119" s="95" t="str">
        <f t="array" ref="W119">IF(AND(A119&lt;&gt;"",$T$4&lt;&gt;"",OR($T$6:$V$6&lt;&gt;"")),参数计算!AJY106,"")</f>
        <v/>
      </c>
    </row>
    <row r="120" ht="24.95" customHeight="1" spans="1:23">
      <c r="A120" s="83" t="str">
        <f>IF($G$1&lt;&gt;"",参数计算!A107,"")</f>
        <v/>
      </c>
      <c r="B120" s="83" t="str">
        <f>IF($G$1&lt;&gt;"",参数计算!B107,"")</f>
        <v/>
      </c>
      <c r="C120" s="83" t="str">
        <f>IF($G$1&lt;&gt;"",参数计算!C107,"")</f>
        <v/>
      </c>
      <c r="D120" s="83" t="str">
        <f>IF(AND($A120&lt;&gt;"",$D$6&lt;&gt;""),平时!D105,"")</f>
        <v/>
      </c>
      <c r="E120" s="83" t="str">
        <f>IF(AND($A120&lt;&gt;"",$E$6&lt;&gt;""),过程!D105,"")</f>
        <v/>
      </c>
      <c r="F120" s="83" t="str">
        <f>IF(AND($A120&lt;&gt;"",$F$6&lt;&gt;""),期末!D105,"")</f>
        <v/>
      </c>
      <c r="G120" s="95" t="str">
        <f t="array" ref="G120">IF(AND(A120&lt;&gt;"",$D$4&lt;&gt;"",OR($D$6:$F$6&lt;&gt;"")),参数计算!AIW107,"")</f>
        <v/>
      </c>
      <c r="H120" s="83" t="str">
        <f>IF(AND($A120&lt;&gt;"",H$6&lt;&gt;""),平时!E105,"")</f>
        <v/>
      </c>
      <c r="I120" s="83" t="str">
        <f>IF(AND($A120&lt;&gt;"",I$6&lt;&gt;""),过程!E105,"")</f>
        <v/>
      </c>
      <c r="J120" s="83" t="str">
        <f>IF(AND($A120&lt;&gt;"",J$6&lt;&gt;""),期末!E105,"")</f>
        <v/>
      </c>
      <c r="K120" s="96" t="str">
        <f t="array" ref="K120">IF(AND(A120&lt;&gt;"",$H$4&lt;&gt;"",OR($H$6:$J$6&lt;&gt;"")),参数计算!AJD107,"")</f>
        <v/>
      </c>
      <c r="L120" s="83" t="str">
        <f>IF(AND($A120&lt;&gt;"",L$6&lt;&gt;""),平时!F105,"")</f>
        <v/>
      </c>
      <c r="M120" s="83" t="str">
        <f>IF(AND($A120&lt;&gt;"",M$6&lt;&gt;""),过程!F105,"")</f>
        <v/>
      </c>
      <c r="N120" s="83" t="str">
        <f>IF(AND($A120&lt;&gt;"",N$6&lt;&gt;""),期末!F105,"")</f>
        <v/>
      </c>
      <c r="O120" s="95" t="str">
        <f t="array" ref="O120">IF(AND(A120&lt;&gt;"",$L$4&lt;&gt;"",OR($L$6:$N$6&lt;&gt;"")),参数计算!AJK107,"")</f>
        <v/>
      </c>
      <c r="P120" s="83" t="str">
        <f>IF(AND($A120&lt;&gt;"",P$6&lt;&gt;""),平时!G105,"")</f>
        <v/>
      </c>
      <c r="Q120" s="83" t="str">
        <f>IF(AND($A120&lt;&gt;"",Q$6&lt;&gt;""),过程!G105,"")</f>
        <v/>
      </c>
      <c r="R120" s="83" t="str">
        <f>IF(AND($A120&lt;&gt;"",R$6&lt;&gt;""),期末!G105,"")</f>
        <v/>
      </c>
      <c r="S120" s="95" t="str">
        <f t="array" ref="S120">IF(AND(A120&lt;&gt;"",$P$4&lt;&gt;"",OR($P$6:$R$6&lt;&gt;"")),参数计算!AJR107,"")</f>
        <v/>
      </c>
      <c r="T120" s="83" t="str">
        <f>IF(AND($A120&lt;&gt;"",T$6&lt;&gt;""),平时!H105,"")</f>
        <v/>
      </c>
      <c r="U120" s="83" t="str">
        <f>IF(AND($A120&lt;&gt;"",U$6&lt;&gt;""),过程!H105,"")</f>
        <v/>
      </c>
      <c r="V120" s="83" t="str">
        <f>IF(AND($A120&lt;&gt;"",V$6&lt;&gt;""),期末!H105,"")</f>
        <v/>
      </c>
      <c r="W120" s="95" t="str">
        <f t="array" ref="W120">IF(AND(A120&lt;&gt;"",$T$4&lt;&gt;"",OR($T$6:$V$6&lt;&gt;"")),参数计算!AJY107,"")</f>
        <v/>
      </c>
    </row>
    <row r="121" ht="24.95" customHeight="1" spans="1:23">
      <c r="A121" s="83" t="str">
        <f>IF($G$1&lt;&gt;"",参数计算!A108,"")</f>
        <v/>
      </c>
      <c r="B121" s="83" t="str">
        <f>IF($G$1&lt;&gt;"",参数计算!B108,"")</f>
        <v/>
      </c>
      <c r="C121" s="83" t="str">
        <f>IF($G$1&lt;&gt;"",参数计算!C108,"")</f>
        <v/>
      </c>
      <c r="D121" s="83" t="str">
        <f>IF(AND($A121&lt;&gt;"",$D$6&lt;&gt;""),平时!D106,"")</f>
        <v/>
      </c>
      <c r="E121" s="83" t="str">
        <f>IF(AND($A121&lt;&gt;"",$E$6&lt;&gt;""),过程!D106,"")</f>
        <v/>
      </c>
      <c r="F121" s="83" t="str">
        <f>IF(AND($A121&lt;&gt;"",$F$6&lt;&gt;""),期末!D106,"")</f>
        <v/>
      </c>
      <c r="G121" s="95" t="str">
        <f t="array" ref="G121">IF(AND(A121&lt;&gt;"",$D$4&lt;&gt;"",OR($D$6:$F$6&lt;&gt;"")),参数计算!AIW108,"")</f>
        <v/>
      </c>
      <c r="H121" s="83" t="str">
        <f>IF(AND($A121&lt;&gt;"",H$6&lt;&gt;""),平时!E106,"")</f>
        <v/>
      </c>
      <c r="I121" s="83" t="str">
        <f>IF(AND($A121&lt;&gt;"",I$6&lt;&gt;""),过程!E106,"")</f>
        <v/>
      </c>
      <c r="J121" s="83" t="str">
        <f>IF(AND($A121&lt;&gt;"",J$6&lt;&gt;""),期末!E106,"")</f>
        <v/>
      </c>
      <c r="K121" s="96" t="str">
        <f t="array" ref="K121">IF(AND(A121&lt;&gt;"",$H$4&lt;&gt;"",OR($H$6:$J$6&lt;&gt;"")),参数计算!AJD108,"")</f>
        <v/>
      </c>
      <c r="L121" s="83" t="str">
        <f>IF(AND($A121&lt;&gt;"",L$6&lt;&gt;""),平时!F106,"")</f>
        <v/>
      </c>
      <c r="M121" s="83" t="str">
        <f>IF(AND($A121&lt;&gt;"",M$6&lt;&gt;""),过程!F106,"")</f>
        <v/>
      </c>
      <c r="N121" s="83" t="str">
        <f>IF(AND($A121&lt;&gt;"",N$6&lt;&gt;""),期末!F106,"")</f>
        <v/>
      </c>
      <c r="O121" s="95" t="str">
        <f t="array" ref="O121">IF(AND(A121&lt;&gt;"",$L$4&lt;&gt;"",OR($L$6:$N$6&lt;&gt;"")),参数计算!AJK108,"")</f>
        <v/>
      </c>
      <c r="P121" s="83" t="str">
        <f>IF(AND($A121&lt;&gt;"",P$6&lt;&gt;""),平时!G106,"")</f>
        <v/>
      </c>
      <c r="Q121" s="83" t="str">
        <f>IF(AND($A121&lt;&gt;"",Q$6&lt;&gt;""),过程!G106,"")</f>
        <v/>
      </c>
      <c r="R121" s="83" t="str">
        <f>IF(AND($A121&lt;&gt;"",R$6&lt;&gt;""),期末!G106,"")</f>
        <v/>
      </c>
      <c r="S121" s="95" t="str">
        <f t="array" ref="S121">IF(AND(A121&lt;&gt;"",$P$4&lt;&gt;"",OR($P$6:$R$6&lt;&gt;"")),参数计算!AJR108,"")</f>
        <v/>
      </c>
      <c r="T121" s="83" t="str">
        <f>IF(AND($A121&lt;&gt;"",T$6&lt;&gt;""),平时!H106,"")</f>
        <v/>
      </c>
      <c r="U121" s="83" t="str">
        <f>IF(AND($A121&lt;&gt;"",U$6&lt;&gt;""),过程!H106,"")</f>
        <v/>
      </c>
      <c r="V121" s="83" t="str">
        <f>IF(AND($A121&lt;&gt;"",V$6&lt;&gt;""),期末!H106,"")</f>
        <v/>
      </c>
      <c r="W121" s="95" t="str">
        <f t="array" ref="W121">IF(AND(A121&lt;&gt;"",$T$4&lt;&gt;"",OR($T$6:$V$6&lt;&gt;"")),参数计算!AJY108,"")</f>
        <v/>
      </c>
    </row>
    <row r="122" ht="24.95" customHeight="1" spans="1:23">
      <c r="A122" s="83" t="str">
        <f>IF($G$1&lt;&gt;"",参数计算!A109,"")</f>
        <v/>
      </c>
      <c r="B122" s="83" t="str">
        <f>IF($G$1&lt;&gt;"",参数计算!B109,"")</f>
        <v/>
      </c>
      <c r="C122" s="83" t="str">
        <f>IF($G$1&lt;&gt;"",参数计算!C109,"")</f>
        <v/>
      </c>
      <c r="D122" s="83" t="str">
        <f>IF(AND($A122&lt;&gt;"",$D$6&lt;&gt;""),平时!D107,"")</f>
        <v/>
      </c>
      <c r="E122" s="83" t="str">
        <f>IF(AND($A122&lt;&gt;"",$E$6&lt;&gt;""),过程!D107,"")</f>
        <v/>
      </c>
      <c r="F122" s="83" t="str">
        <f>IF(AND($A122&lt;&gt;"",$F$6&lt;&gt;""),期末!D107,"")</f>
        <v/>
      </c>
      <c r="G122" s="95" t="str">
        <f t="array" ref="G122">IF(AND(A122&lt;&gt;"",$D$4&lt;&gt;"",OR($D$6:$F$6&lt;&gt;"")),参数计算!AIW109,"")</f>
        <v/>
      </c>
      <c r="H122" s="83" t="str">
        <f>IF(AND($A122&lt;&gt;"",H$6&lt;&gt;""),平时!E107,"")</f>
        <v/>
      </c>
      <c r="I122" s="83" t="str">
        <f>IF(AND($A122&lt;&gt;"",I$6&lt;&gt;""),过程!E107,"")</f>
        <v/>
      </c>
      <c r="J122" s="83" t="str">
        <f>IF(AND($A122&lt;&gt;"",J$6&lt;&gt;""),期末!E107,"")</f>
        <v/>
      </c>
      <c r="K122" s="96" t="str">
        <f t="array" ref="K122">IF(AND(A122&lt;&gt;"",$H$4&lt;&gt;"",OR($H$6:$J$6&lt;&gt;"")),参数计算!AJD109,"")</f>
        <v/>
      </c>
      <c r="L122" s="83" t="str">
        <f>IF(AND($A122&lt;&gt;"",L$6&lt;&gt;""),平时!F107,"")</f>
        <v/>
      </c>
      <c r="M122" s="83" t="str">
        <f>IF(AND($A122&lt;&gt;"",M$6&lt;&gt;""),过程!F107,"")</f>
        <v/>
      </c>
      <c r="N122" s="83" t="str">
        <f>IF(AND($A122&lt;&gt;"",N$6&lt;&gt;""),期末!F107,"")</f>
        <v/>
      </c>
      <c r="O122" s="95" t="str">
        <f t="array" ref="O122">IF(AND(A122&lt;&gt;"",$L$4&lt;&gt;"",OR($L$6:$N$6&lt;&gt;"")),参数计算!AJK109,"")</f>
        <v/>
      </c>
      <c r="P122" s="83" t="str">
        <f>IF(AND($A122&lt;&gt;"",P$6&lt;&gt;""),平时!G107,"")</f>
        <v/>
      </c>
      <c r="Q122" s="83" t="str">
        <f>IF(AND($A122&lt;&gt;"",Q$6&lt;&gt;""),过程!G107,"")</f>
        <v/>
      </c>
      <c r="R122" s="83" t="str">
        <f>IF(AND($A122&lt;&gt;"",R$6&lt;&gt;""),期末!G107,"")</f>
        <v/>
      </c>
      <c r="S122" s="95" t="str">
        <f t="array" ref="S122">IF(AND(A122&lt;&gt;"",$P$4&lt;&gt;"",OR($P$6:$R$6&lt;&gt;"")),参数计算!AJR109,"")</f>
        <v/>
      </c>
      <c r="T122" s="83" t="str">
        <f>IF(AND($A122&lt;&gt;"",T$6&lt;&gt;""),平时!H107,"")</f>
        <v/>
      </c>
      <c r="U122" s="83" t="str">
        <f>IF(AND($A122&lt;&gt;"",U$6&lt;&gt;""),过程!H107,"")</f>
        <v/>
      </c>
      <c r="V122" s="83" t="str">
        <f>IF(AND($A122&lt;&gt;"",V$6&lt;&gt;""),期末!H107,"")</f>
        <v/>
      </c>
      <c r="W122" s="95" t="str">
        <f t="array" ref="W122">IF(AND(A122&lt;&gt;"",$T$4&lt;&gt;"",OR($T$6:$V$6&lt;&gt;"")),参数计算!AJY109,"")</f>
        <v/>
      </c>
    </row>
    <row r="123" ht="24.95" customHeight="1" spans="1:23">
      <c r="A123" s="83" t="str">
        <f>IF($G$1&lt;&gt;"",参数计算!A110,"")</f>
        <v/>
      </c>
      <c r="B123" s="83" t="str">
        <f>IF($G$1&lt;&gt;"",参数计算!B110,"")</f>
        <v/>
      </c>
      <c r="C123" s="83" t="str">
        <f>IF($G$1&lt;&gt;"",参数计算!C110,"")</f>
        <v/>
      </c>
      <c r="D123" s="83" t="str">
        <f>IF(AND($A123&lt;&gt;"",$D$6&lt;&gt;""),平时!D108,"")</f>
        <v/>
      </c>
      <c r="E123" s="83" t="str">
        <f>IF(AND($A123&lt;&gt;"",$E$6&lt;&gt;""),过程!D108,"")</f>
        <v/>
      </c>
      <c r="F123" s="83" t="str">
        <f>IF(AND($A123&lt;&gt;"",$F$6&lt;&gt;""),期末!D108,"")</f>
        <v/>
      </c>
      <c r="G123" s="95" t="str">
        <f t="array" ref="G123">IF(AND(A123&lt;&gt;"",$D$4&lt;&gt;"",OR($D$6:$F$6&lt;&gt;"")),参数计算!AIW110,"")</f>
        <v/>
      </c>
      <c r="H123" s="83" t="str">
        <f>IF(AND($A123&lt;&gt;"",H$6&lt;&gt;""),平时!E108,"")</f>
        <v/>
      </c>
      <c r="I123" s="83" t="str">
        <f>IF(AND($A123&lt;&gt;"",I$6&lt;&gt;""),过程!E108,"")</f>
        <v/>
      </c>
      <c r="J123" s="83" t="str">
        <f>IF(AND($A123&lt;&gt;"",J$6&lt;&gt;""),期末!E108,"")</f>
        <v/>
      </c>
      <c r="K123" s="96" t="str">
        <f t="array" ref="K123">IF(AND(A123&lt;&gt;"",$H$4&lt;&gt;"",OR($H$6:$J$6&lt;&gt;"")),参数计算!AJD110,"")</f>
        <v/>
      </c>
      <c r="L123" s="83" t="str">
        <f>IF(AND($A123&lt;&gt;"",L$6&lt;&gt;""),平时!F108,"")</f>
        <v/>
      </c>
      <c r="M123" s="83" t="str">
        <f>IF(AND($A123&lt;&gt;"",M$6&lt;&gt;""),过程!F108,"")</f>
        <v/>
      </c>
      <c r="N123" s="83" t="str">
        <f>IF(AND($A123&lt;&gt;"",N$6&lt;&gt;""),期末!F108,"")</f>
        <v/>
      </c>
      <c r="O123" s="95" t="str">
        <f t="array" ref="O123">IF(AND(A123&lt;&gt;"",$L$4&lt;&gt;"",OR($L$6:$N$6&lt;&gt;"")),参数计算!AJK110,"")</f>
        <v/>
      </c>
      <c r="P123" s="83" t="str">
        <f>IF(AND($A123&lt;&gt;"",P$6&lt;&gt;""),平时!G108,"")</f>
        <v/>
      </c>
      <c r="Q123" s="83" t="str">
        <f>IF(AND($A123&lt;&gt;"",Q$6&lt;&gt;""),过程!G108,"")</f>
        <v/>
      </c>
      <c r="R123" s="83" t="str">
        <f>IF(AND($A123&lt;&gt;"",R$6&lt;&gt;""),期末!G108,"")</f>
        <v/>
      </c>
      <c r="S123" s="95" t="str">
        <f t="array" ref="S123">IF(AND(A123&lt;&gt;"",$P$4&lt;&gt;"",OR($P$6:$R$6&lt;&gt;"")),参数计算!AJR110,"")</f>
        <v/>
      </c>
      <c r="T123" s="83" t="str">
        <f>IF(AND($A123&lt;&gt;"",T$6&lt;&gt;""),平时!H108,"")</f>
        <v/>
      </c>
      <c r="U123" s="83" t="str">
        <f>IF(AND($A123&lt;&gt;"",U$6&lt;&gt;""),过程!H108,"")</f>
        <v/>
      </c>
      <c r="V123" s="83" t="str">
        <f>IF(AND($A123&lt;&gt;"",V$6&lt;&gt;""),期末!H108,"")</f>
        <v/>
      </c>
      <c r="W123" s="95" t="str">
        <f t="array" ref="W123">IF(AND(A123&lt;&gt;"",$T$4&lt;&gt;"",OR($T$6:$V$6&lt;&gt;"")),参数计算!AJY110,"")</f>
        <v/>
      </c>
    </row>
    <row r="124" ht="24.95" customHeight="1" spans="1:23">
      <c r="A124" s="83" t="str">
        <f>IF($G$1&lt;&gt;"",参数计算!A111,"")</f>
        <v/>
      </c>
      <c r="B124" s="83" t="str">
        <f>IF($G$1&lt;&gt;"",参数计算!B111,"")</f>
        <v/>
      </c>
      <c r="C124" s="83" t="str">
        <f>IF($G$1&lt;&gt;"",参数计算!C111,"")</f>
        <v/>
      </c>
      <c r="D124" s="83" t="str">
        <f>IF(AND($A124&lt;&gt;"",$D$6&lt;&gt;""),平时!D109,"")</f>
        <v/>
      </c>
      <c r="E124" s="83" t="str">
        <f>IF(AND($A124&lt;&gt;"",$E$6&lt;&gt;""),过程!D109,"")</f>
        <v/>
      </c>
      <c r="F124" s="83" t="str">
        <f>IF(AND($A124&lt;&gt;"",$F$6&lt;&gt;""),期末!D109,"")</f>
        <v/>
      </c>
      <c r="G124" s="95" t="str">
        <f t="array" ref="G124">IF(AND(A124&lt;&gt;"",$D$4&lt;&gt;"",OR($D$6:$F$6&lt;&gt;"")),参数计算!AIW111,"")</f>
        <v/>
      </c>
      <c r="H124" s="83" t="str">
        <f>IF(AND($A124&lt;&gt;"",H$6&lt;&gt;""),平时!E109,"")</f>
        <v/>
      </c>
      <c r="I124" s="83" t="str">
        <f>IF(AND($A124&lt;&gt;"",I$6&lt;&gt;""),过程!E109,"")</f>
        <v/>
      </c>
      <c r="J124" s="83" t="str">
        <f>IF(AND($A124&lt;&gt;"",J$6&lt;&gt;""),期末!E109,"")</f>
        <v/>
      </c>
      <c r="K124" s="96" t="str">
        <f t="array" ref="K124">IF(AND(A124&lt;&gt;"",$H$4&lt;&gt;"",OR($H$6:$J$6&lt;&gt;"")),参数计算!AJD111,"")</f>
        <v/>
      </c>
      <c r="L124" s="83" t="str">
        <f>IF(AND($A124&lt;&gt;"",L$6&lt;&gt;""),平时!F109,"")</f>
        <v/>
      </c>
      <c r="M124" s="83" t="str">
        <f>IF(AND($A124&lt;&gt;"",M$6&lt;&gt;""),过程!F109,"")</f>
        <v/>
      </c>
      <c r="N124" s="83" t="str">
        <f>IF(AND($A124&lt;&gt;"",N$6&lt;&gt;""),期末!F109,"")</f>
        <v/>
      </c>
      <c r="O124" s="95" t="str">
        <f t="array" ref="O124">IF(AND(A124&lt;&gt;"",$L$4&lt;&gt;"",OR($L$6:$N$6&lt;&gt;"")),参数计算!AJK111,"")</f>
        <v/>
      </c>
      <c r="P124" s="83" t="str">
        <f>IF(AND($A124&lt;&gt;"",P$6&lt;&gt;""),平时!G109,"")</f>
        <v/>
      </c>
      <c r="Q124" s="83" t="str">
        <f>IF(AND($A124&lt;&gt;"",Q$6&lt;&gt;""),过程!G109,"")</f>
        <v/>
      </c>
      <c r="R124" s="83" t="str">
        <f>IF(AND($A124&lt;&gt;"",R$6&lt;&gt;""),期末!G109,"")</f>
        <v/>
      </c>
      <c r="S124" s="95" t="str">
        <f t="array" ref="S124">IF(AND(A124&lt;&gt;"",$P$4&lt;&gt;"",OR($P$6:$R$6&lt;&gt;"")),参数计算!AJR111,"")</f>
        <v/>
      </c>
      <c r="T124" s="83" t="str">
        <f>IF(AND($A124&lt;&gt;"",T$6&lt;&gt;""),平时!H109,"")</f>
        <v/>
      </c>
      <c r="U124" s="83" t="str">
        <f>IF(AND($A124&lt;&gt;"",U$6&lt;&gt;""),过程!H109,"")</f>
        <v/>
      </c>
      <c r="V124" s="83" t="str">
        <f>IF(AND($A124&lt;&gt;"",V$6&lt;&gt;""),期末!H109,"")</f>
        <v/>
      </c>
      <c r="W124" s="95" t="str">
        <f t="array" ref="W124">IF(AND(A124&lt;&gt;"",$T$4&lt;&gt;"",OR($T$6:$V$6&lt;&gt;"")),参数计算!AJY111,"")</f>
        <v/>
      </c>
    </row>
    <row r="125" ht="24.95" customHeight="1" spans="1:23">
      <c r="A125" s="83" t="str">
        <f>IF($G$1&lt;&gt;"",参数计算!A112,"")</f>
        <v/>
      </c>
      <c r="B125" s="83" t="str">
        <f>IF($G$1&lt;&gt;"",参数计算!B112,"")</f>
        <v/>
      </c>
      <c r="C125" s="83" t="str">
        <f>IF($G$1&lt;&gt;"",参数计算!C112,"")</f>
        <v/>
      </c>
      <c r="D125" s="83" t="str">
        <f>IF(AND($A125&lt;&gt;"",$D$6&lt;&gt;""),平时!D110,"")</f>
        <v/>
      </c>
      <c r="E125" s="83" t="str">
        <f>IF(AND($A125&lt;&gt;"",$E$6&lt;&gt;""),过程!D110,"")</f>
        <v/>
      </c>
      <c r="F125" s="83" t="str">
        <f>IF(AND($A125&lt;&gt;"",$F$6&lt;&gt;""),期末!D110,"")</f>
        <v/>
      </c>
      <c r="G125" s="95" t="str">
        <f t="array" ref="G125">IF(AND(A125&lt;&gt;"",$D$4&lt;&gt;"",OR($D$6:$F$6&lt;&gt;"")),参数计算!AIW112,"")</f>
        <v/>
      </c>
      <c r="H125" s="83" t="str">
        <f>IF(AND($A125&lt;&gt;"",H$6&lt;&gt;""),平时!E110,"")</f>
        <v/>
      </c>
      <c r="I125" s="83" t="str">
        <f>IF(AND($A125&lt;&gt;"",I$6&lt;&gt;""),过程!E110,"")</f>
        <v/>
      </c>
      <c r="J125" s="83" t="str">
        <f>IF(AND($A125&lt;&gt;"",J$6&lt;&gt;""),期末!E110,"")</f>
        <v/>
      </c>
      <c r="K125" s="96" t="str">
        <f t="array" ref="K125">IF(AND(A125&lt;&gt;"",$H$4&lt;&gt;"",OR($H$6:$J$6&lt;&gt;"")),参数计算!AJD112,"")</f>
        <v/>
      </c>
      <c r="L125" s="83" t="str">
        <f>IF(AND($A125&lt;&gt;"",L$6&lt;&gt;""),平时!F110,"")</f>
        <v/>
      </c>
      <c r="M125" s="83" t="str">
        <f>IF(AND($A125&lt;&gt;"",M$6&lt;&gt;""),过程!F110,"")</f>
        <v/>
      </c>
      <c r="N125" s="83" t="str">
        <f>IF(AND($A125&lt;&gt;"",N$6&lt;&gt;""),期末!F110,"")</f>
        <v/>
      </c>
      <c r="O125" s="95" t="str">
        <f t="array" ref="O125">IF(AND(A125&lt;&gt;"",$L$4&lt;&gt;"",OR($L$6:$N$6&lt;&gt;"")),参数计算!AJK112,"")</f>
        <v/>
      </c>
      <c r="P125" s="83" t="str">
        <f>IF(AND($A125&lt;&gt;"",P$6&lt;&gt;""),平时!G110,"")</f>
        <v/>
      </c>
      <c r="Q125" s="83" t="str">
        <f>IF(AND($A125&lt;&gt;"",Q$6&lt;&gt;""),过程!G110,"")</f>
        <v/>
      </c>
      <c r="R125" s="83" t="str">
        <f>IF(AND($A125&lt;&gt;"",R$6&lt;&gt;""),期末!G110,"")</f>
        <v/>
      </c>
      <c r="S125" s="95" t="str">
        <f t="array" ref="S125">IF(AND(A125&lt;&gt;"",$P$4&lt;&gt;"",OR($P$6:$R$6&lt;&gt;"")),参数计算!AJR112,"")</f>
        <v/>
      </c>
      <c r="T125" s="83" t="str">
        <f>IF(AND($A125&lt;&gt;"",T$6&lt;&gt;""),平时!H110,"")</f>
        <v/>
      </c>
      <c r="U125" s="83" t="str">
        <f>IF(AND($A125&lt;&gt;"",U$6&lt;&gt;""),过程!H110,"")</f>
        <v/>
      </c>
      <c r="V125" s="83" t="str">
        <f>IF(AND($A125&lt;&gt;"",V$6&lt;&gt;""),期末!H110,"")</f>
        <v/>
      </c>
      <c r="W125" s="95" t="str">
        <f t="array" ref="W125">IF(AND(A125&lt;&gt;"",$T$4&lt;&gt;"",OR($T$6:$V$6&lt;&gt;"")),参数计算!AJY112,"")</f>
        <v/>
      </c>
    </row>
    <row r="126" ht="24.95" customHeight="1" spans="1:23">
      <c r="A126" s="83" t="str">
        <f>IF($G$1&lt;&gt;"",参数计算!A113,"")</f>
        <v/>
      </c>
      <c r="B126" s="83" t="str">
        <f>IF($G$1&lt;&gt;"",参数计算!B113,"")</f>
        <v/>
      </c>
      <c r="C126" s="83" t="str">
        <f>IF($G$1&lt;&gt;"",参数计算!C113,"")</f>
        <v/>
      </c>
      <c r="D126" s="83" t="str">
        <f>IF(AND($A126&lt;&gt;"",$D$6&lt;&gt;""),平时!D111,"")</f>
        <v/>
      </c>
      <c r="E126" s="83" t="str">
        <f>IF(AND($A126&lt;&gt;"",$E$6&lt;&gt;""),过程!D111,"")</f>
        <v/>
      </c>
      <c r="F126" s="83" t="str">
        <f>IF(AND($A126&lt;&gt;"",$F$6&lt;&gt;""),期末!D111,"")</f>
        <v/>
      </c>
      <c r="G126" s="95" t="str">
        <f t="array" ref="G126">IF(AND(A126&lt;&gt;"",$D$4&lt;&gt;"",OR($D$6:$F$6&lt;&gt;"")),参数计算!AIW113,"")</f>
        <v/>
      </c>
      <c r="H126" s="83" t="str">
        <f>IF(AND($A126&lt;&gt;"",H$6&lt;&gt;""),平时!E111,"")</f>
        <v/>
      </c>
      <c r="I126" s="83" t="str">
        <f>IF(AND($A126&lt;&gt;"",I$6&lt;&gt;""),过程!E111,"")</f>
        <v/>
      </c>
      <c r="J126" s="83" t="str">
        <f>IF(AND($A126&lt;&gt;"",J$6&lt;&gt;""),期末!E111,"")</f>
        <v/>
      </c>
      <c r="K126" s="96" t="str">
        <f t="array" ref="K126">IF(AND(A126&lt;&gt;"",$H$4&lt;&gt;"",OR($H$6:$J$6&lt;&gt;"")),参数计算!AJD113,"")</f>
        <v/>
      </c>
      <c r="L126" s="83" t="str">
        <f>IF(AND($A126&lt;&gt;"",L$6&lt;&gt;""),平时!F111,"")</f>
        <v/>
      </c>
      <c r="M126" s="83" t="str">
        <f>IF(AND($A126&lt;&gt;"",M$6&lt;&gt;""),过程!F111,"")</f>
        <v/>
      </c>
      <c r="N126" s="83" t="str">
        <f>IF(AND($A126&lt;&gt;"",N$6&lt;&gt;""),期末!F111,"")</f>
        <v/>
      </c>
      <c r="O126" s="95" t="str">
        <f t="array" ref="O126">IF(AND(A126&lt;&gt;"",$L$4&lt;&gt;"",OR($L$6:$N$6&lt;&gt;"")),参数计算!AJK113,"")</f>
        <v/>
      </c>
      <c r="P126" s="83" t="str">
        <f>IF(AND($A126&lt;&gt;"",P$6&lt;&gt;""),平时!G111,"")</f>
        <v/>
      </c>
      <c r="Q126" s="83" t="str">
        <f>IF(AND($A126&lt;&gt;"",Q$6&lt;&gt;""),过程!G111,"")</f>
        <v/>
      </c>
      <c r="R126" s="83" t="str">
        <f>IF(AND($A126&lt;&gt;"",R$6&lt;&gt;""),期末!G111,"")</f>
        <v/>
      </c>
      <c r="S126" s="95" t="str">
        <f t="array" ref="S126">IF(AND(A126&lt;&gt;"",$P$4&lt;&gt;"",OR($P$6:$R$6&lt;&gt;"")),参数计算!AJR113,"")</f>
        <v/>
      </c>
      <c r="T126" s="83" t="str">
        <f>IF(AND($A126&lt;&gt;"",T$6&lt;&gt;""),平时!H111,"")</f>
        <v/>
      </c>
      <c r="U126" s="83" t="str">
        <f>IF(AND($A126&lt;&gt;"",U$6&lt;&gt;""),过程!H111,"")</f>
        <v/>
      </c>
      <c r="V126" s="83" t="str">
        <f>IF(AND($A126&lt;&gt;"",V$6&lt;&gt;""),期末!H111,"")</f>
        <v/>
      </c>
      <c r="W126" s="95" t="str">
        <f t="array" ref="W126">IF(AND(A126&lt;&gt;"",$T$4&lt;&gt;"",OR($T$6:$V$6&lt;&gt;"")),参数计算!AJY113,"")</f>
        <v/>
      </c>
    </row>
    <row r="127" ht="24.95" customHeight="1" spans="1:23">
      <c r="A127" s="83" t="str">
        <f>IF($G$1&lt;&gt;"",参数计算!A114,"")</f>
        <v/>
      </c>
      <c r="B127" s="83" t="str">
        <f>IF($G$1&lt;&gt;"",参数计算!B114,"")</f>
        <v/>
      </c>
      <c r="C127" s="83" t="str">
        <f>IF($G$1&lt;&gt;"",参数计算!C114,"")</f>
        <v/>
      </c>
      <c r="D127" s="83" t="str">
        <f>IF(AND($A127&lt;&gt;"",$D$6&lt;&gt;""),平时!D112,"")</f>
        <v/>
      </c>
      <c r="E127" s="83" t="str">
        <f>IF(AND($A127&lt;&gt;"",$E$6&lt;&gt;""),过程!D112,"")</f>
        <v/>
      </c>
      <c r="F127" s="83" t="str">
        <f>IF(AND($A127&lt;&gt;"",$F$6&lt;&gt;""),期末!D112,"")</f>
        <v/>
      </c>
      <c r="G127" s="95" t="str">
        <f t="array" ref="G127">IF(AND(A127&lt;&gt;"",$D$4&lt;&gt;"",OR($D$6:$F$6&lt;&gt;"")),参数计算!AIW114,"")</f>
        <v/>
      </c>
      <c r="H127" s="83" t="str">
        <f>IF(AND($A127&lt;&gt;"",H$6&lt;&gt;""),平时!E112,"")</f>
        <v/>
      </c>
      <c r="I127" s="83" t="str">
        <f>IF(AND($A127&lt;&gt;"",I$6&lt;&gt;""),过程!E112,"")</f>
        <v/>
      </c>
      <c r="J127" s="83" t="str">
        <f>IF(AND($A127&lt;&gt;"",J$6&lt;&gt;""),期末!E112,"")</f>
        <v/>
      </c>
      <c r="K127" s="96" t="str">
        <f t="array" ref="K127">IF(AND(A127&lt;&gt;"",$H$4&lt;&gt;"",OR($H$6:$J$6&lt;&gt;"")),参数计算!AJD114,"")</f>
        <v/>
      </c>
      <c r="L127" s="83" t="str">
        <f>IF(AND($A127&lt;&gt;"",L$6&lt;&gt;""),平时!F112,"")</f>
        <v/>
      </c>
      <c r="M127" s="83" t="str">
        <f>IF(AND($A127&lt;&gt;"",M$6&lt;&gt;""),过程!F112,"")</f>
        <v/>
      </c>
      <c r="N127" s="83" t="str">
        <f>IF(AND($A127&lt;&gt;"",N$6&lt;&gt;""),期末!F112,"")</f>
        <v/>
      </c>
      <c r="O127" s="95" t="str">
        <f t="array" ref="O127">IF(AND(A127&lt;&gt;"",$L$4&lt;&gt;"",OR($L$6:$N$6&lt;&gt;"")),参数计算!AJK114,"")</f>
        <v/>
      </c>
      <c r="P127" s="83" t="str">
        <f>IF(AND($A127&lt;&gt;"",P$6&lt;&gt;""),平时!G112,"")</f>
        <v/>
      </c>
      <c r="Q127" s="83" t="str">
        <f>IF(AND($A127&lt;&gt;"",Q$6&lt;&gt;""),过程!G112,"")</f>
        <v/>
      </c>
      <c r="R127" s="83" t="str">
        <f>IF(AND($A127&lt;&gt;"",R$6&lt;&gt;""),期末!G112,"")</f>
        <v/>
      </c>
      <c r="S127" s="95" t="str">
        <f t="array" ref="S127">IF(AND(A127&lt;&gt;"",$P$4&lt;&gt;"",OR($P$6:$R$6&lt;&gt;"")),参数计算!AJR114,"")</f>
        <v/>
      </c>
      <c r="T127" s="83" t="str">
        <f>IF(AND($A127&lt;&gt;"",T$6&lt;&gt;""),平时!H112,"")</f>
        <v/>
      </c>
      <c r="U127" s="83" t="str">
        <f>IF(AND($A127&lt;&gt;"",U$6&lt;&gt;""),过程!H112,"")</f>
        <v/>
      </c>
      <c r="V127" s="83" t="str">
        <f>IF(AND($A127&lt;&gt;"",V$6&lt;&gt;""),期末!H112,"")</f>
        <v/>
      </c>
      <c r="W127" s="95" t="str">
        <f t="array" ref="W127">IF(AND(A127&lt;&gt;"",$T$4&lt;&gt;"",OR($T$6:$V$6&lt;&gt;"")),参数计算!AJY114,"")</f>
        <v/>
      </c>
    </row>
    <row r="128" ht="24.95" customHeight="1" spans="1:23">
      <c r="A128" s="83" t="str">
        <f>IF($G$1&lt;&gt;"",参数计算!A115,"")</f>
        <v/>
      </c>
      <c r="B128" s="83" t="str">
        <f>IF($G$1&lt;&gt;"",参数计算!B115,"")</f>
        <v/>
      </c>
      <c r="C128" s="83" t="str">
        <f>IF($G$1&lt;&gt;"",参数计算!C115,"")</f>
        <v/>
      </c>
      <c r="D128" s="83" t="str">
        <f>IF(AND($A128&lt;&gt;"",$D$6&lt;&gt;""),平时!D113,"")</f>
        <v/>
      </c>
      <c r="E128" s="83" t="str">
        <f>IF(AND($A128&lt;&gt;"",$E$6&lt;&gt;""),过程!D113,"")</f>
        <v/>
      </c>
      <c r="F128" s="83" t="str">
        <f>IF(AND($A128&lt;&gt;"",$F$6&lt;&gt;""),期末!D113,"")</f>
        <v/>
      </c>
      <c r="G128" s="95" t="str">
        <f t="array" ref="G128">IF(AND(A128&lt;&gt;"",$D$4&lt;&gt;"",OR($D$6:$F$6&lt;&gt;"")),参数计算!AIW115,"")</f>
        <v/>
      </c>
      <c r="H128" s="83" t="str">
        <f>IF(AND($A128&lt;&gt;"",H$6&lt;&gt;""),平时!E113,"")</f>
        <v/>
      </c>
      <c r="I128" s="83" t="str">
        <f>IF(AND($A128&lt;&gt;"",I$6&lt;&gt;""),过程!E113,"")</f>
        <v/>
      </c>
      <c r="J128" s="83" t="str">
        <f>IF(AND($A128&lt;&gt;"",J$6&lt;&gt;""),期末!E113,"")</f>
        <v/>
      </c>
      <c r="K128" s="96" t="str">
        <f t="array" ref="K128">IF(AND(A128&lt;&gt;"",$H$4&lt;&gt;"",OR($H$6:$J$6&lt;&gt;"")),参数计算!AJD115,"")</f>
        <v/>
      </c>
      <c r="L128" s="83" t="str">
        <f>IF(AND($A128&lt;&gt;"",L$6&lt;&gt;""),平时!F113,"")</f>
        <v/>
      </c>
      <c r="M128" s="83" t="str">
        <f>IF(AND($A128&lt;&gt;"",M$6&lt;&gt;""),过程!F113,"")</f>
        <v/>
      </c>
      <c r="N128" s="83" t="str">
        <f>IF(AND($A128&lt;&gt;"",N$6&lt;&gt;""),期末!F113,"")</f>
        <v/>
      </c>
      <c r="O128" s="95" t="str">
        <f t="array" ref="O128">IF(AND(A128&lt;&gt;"",$L$4&lt;&gt;"",OR($L$6:$N$6&lt;&gt;"")),参数计算!AJK115,"")</f>
        <v/>
      </c>
      <c r="P128" s="83" t="str">
        <f>IF(AND($A128&lt;&gt;"",P$6&lt;&gt;""),平时!G113,"")</f>
        <v/>
      </c>
      <c r="Q128" s="83" t="str">
        <f>IF(AND($A128&lt;&gt;"",Q$6&lt;&gt;""),过程!G113,"")</f>
        <v/>
      </c>
      <c r="R128" s="83" t="str">
        <f>IF(AND($A128&lt;&gt;"",R$6&lt;&gt;""),期末!G113,"")</f>
        <v/>
      </c>
      <c r="S128" s="95" t="str">
        <f t="array" ref="S128">IF(AND(A128&lt;&gt;"",$P$4&lt;&gt;"",OR($P$6:$R$6&lt;&gt;"")),参数计算!AJR115,"")</f>
        <v/>
      </c>
      <c r="T128" s="83" t="str">
        <f>IF(AND($A128&lt;&gt;"",T$6&lt;&gt;""),平时!H113,"")</f>
        <v/>
      </c>
      <c r="U128" s="83" t="str">
        <f>IF(AND($A128&lt;&gt;"",U$6&lt;&gt;""),过程!H113,"")</f>
        <v/>
      </c>
      <c r="V128" s="83" t="str">
        <f>IF(AND($A128&lt;&gt;"",V$6&lt;&gt;""),期末!H113,"")</f>
        <v/>
      </c>
      <c r="W128" s="95" t="str">
        <f t="array" ref="W128">IF(AND(A128&lt;&gt;"",$T$4&lt;&gt;"",OR($T$6:$V$6&lt;&gt;"")),参数计算!AJY115,"")</f>
        <v/>
      </c>
    </row>
    <row r="129" ht="24.95" customHeight="1" spans="1:23">
      <c r="A129" s="83" t="str">
        <f>IF($G$1&lt;&gt;"",参数计算!A116,"")</f>
        <v/>
      </c>
      <c r="B129" s="83" t="str">
        <f>IF($G$1&lt;&gt;"",参数计算!B116,"")</f>
        <v/>
      </c>
      <c r="C129" s="83" t="str">
        <f>IF($G$1&lt;&gt;"",参数计算!C116,"")</f>
        <v/>
      </c>
      <c r="D129" s="83" t="str">
        <f>IF(AND($A129&lt;&gt;"",$D$6&lt;&gt;""),平时!D114,"")</f>
        <v/>
      </c>
      <c r="E129" s="83" t="str">
        <f>IF(AND($A129&lt;&gt;"",$E$6&lt;&gt;""),过程!D114,"")</f>
        <v/>
      </c>
      <c r="F129" s="83" t="str">
        <f>IF(AND($A129&lt;&gt;"",$F$6&lt;&gt;""),期末!D114,"")</f>
        <v/>
      </c>
      <c r="G129" s="95" t="str">
        <f t="array" ref="G129">IF(AND(A129&lt;&gt;"",$D$4&lt;&gt;"",OR($D$6:$F$6&lt;&gt;"")),参数计算!AIW116,"")</f>
        <v/>
      </c>
      <c r="H129" s="83" t="str">
        <f>IF(AND($A129&lt;&gt;"",H$6&lt;&gt;""),平时!E114,"")</f>
        <v/>
      </c>
      <c r="I129" s="83" t="str">
        <f>IF(AND($A129&lt;&gt;"",I$6&lt;&gt;""),过程!E114,"")</f>
        <v/>
      </c>
      <c r="J129" s="83" t="str">
        <f>IF(AND($A129&lt;&gt;"",J$6&lt;&gt;""),期末!E114,"")</f>
        <v/>
      </c>
      <c r="K129" s="96" t="str">
        <f t="array" ref="K129">IF(AND(A129&lt;&gt;"",$H$4&lt;&gt;"",OR($H$6:$J$6&lt;&gt;"")),参数计算!AJD116,"")</f>
        <v/>
      </c>
      <c r="L129" s="83" t="str">
        <f>IF(AND($A129&lt;&gt;"",L$6&lt;&gt;""),平时!F114,"")</f>
        <v/>
      </c>
      <c r="M129" s="83" t="str">
        <f>IF(AND($A129&lt;&gt;"",M$6&lt;&gt;""),过程!F114,"")</f>
        <v/>
      </c>
      <c r="N129" s="83" t="str">
        <f>IF(AND($A129&lt;&gt;"",N$6&lt;&gt;""),期末!F114,"")</f>
        <v/>
      </c>
      <c r="O129" s="95" t="str">
        <f t="array" ref="O129">IF(AND(A129&lt;&gt;"",$L$4&lt;&gt;"",OR($L$6:$N$6&lt;&gt;"")),参数计算!AJK116,"")</f>
        <v/>
      </c>
      <c r="P129" s="83" t="str">
        <f>IF(AND($A129&lt;&gt;"",P$6&lt;&gt;""),平时!G114,"")</f>
        <v/>
      </c>
      <c r="Q129" s="83" t="str">
        <f>IF(AND($A129&lt;&gt;"",Q$6&lt;&gt;""),过程!G114,"")</f>
        <v/>
      </c>
      <c r="R129" s="83" t="str">
        <f>IF(AND($A129&lt;&gt;"",R$6&lt;&gt;""),期末!G114,"")</f>
        <v/>
      </c>
      <c r="S129" s="95" t="str">
        <f t="array" ref="S129">IF(AND(A129&lt;&gt;"",$P$4&lt;&gt;"",OR($P$6:$R$6&lt;&gt;"")),参数计算!AJR116,"")</f>
        <v/>
      </c>
      <c r="T129" s="83" t="str">
        <f>IF(AND($A129&lt;&gt;"",T$6&lt;&gt;""),平时!H114,"")</f>
        <v/>
      </c>
      <c r="U129" s="83" t="str">
        <f>IF(AND($A129&lt;&gt;"",U$6&lt;&gt;""),过程!H114,"")</f>
        <v/>
      </c>
      <c r="V129" s="83" t="str">
        <f>IF(AND($A129&lt;&gt;"",V$6&lt;&gt;""),期末!H114,"")</f>
        <v/>
      </c>
      <c r="W129" s="95" t="str">
        <f t="array" ref="W129">IF(AND(A129&lt;&gt;"",$T$4&lt;&gt;"",OR($T$6:$V$6&lt;&gt;"")),参数计算!AJY116,"")</f>
        <v/>
      </c>
    </row>
    <row r="130" ht="24.95" customHeight="1" spans="1:23">
      <c r="A130" s="83" t="str">
        <f>IF($G$1&lt;&gt;"",参数计算!A117,"")</f>
        <v/>
      </c>
      <c r="B130" s="83" t="str">
        <f>IF($G$1&lt;&gt;"",参数计算!B117,"")</f>
        <v/>
      </c>
      <c r="C130" s="83" t="str">
        <f>IF($G$1&lt;&gt;"",参数计算!C117,"")</f>
        <v/>
      </c>
      <c r="D130" s="83" t="str">
        <f>IF(AND($A130&lt;&gt;"",$D$6&lt;&gt;""),平时!D115,"")</f>
        <v/>
      </c>
      <c r="E130" s="83" t="str">
        <f>IF(AND($A130&lt;&gt;"",$E$6&lt;&gt;""),过程!D115,"")</f>
        <v/>
      </c>
      <c r="F130" s="83" t="str">
        <f>IF(AND($A130&lt;&gt;"",$F$6&lt;&gt;""),期末!D115,"")</f>
        <v/>
      </c>
      <c r="G130" s="95" t="str">
        <f t="array" ref="G130">IF(AND(A130&lt;&gt;"",$D$4&lt;&gt;"",OR($D$6:$F$6&lt;&gt;"")),参数计算!AIW117,"")</f>
        <v/>
      </c>
      <c r="H130" s="83" t="str">
        <f>IF(AND($A130&lt;&gt;"",H$6&lt;&gt;""),平时!E115,"")</f>
        <v/>
      </c>
      <c r="I130" s="83" t="str">
        <f>IF(AND($A130&lt;&gt;"",I$6&lt;&gt;""),过程!E115,"")</f>
        <v/>
      </c>
      <c r="J130" s="83" t="str">
        <f>IF(AND($A130&lt;&gt;"",J$6&lt;&gt;""),期末!E115,"")</f>
        <v/>
      </c>
      <c r="K130" s="96" t="str">
        <f t="array" ref="K130">IF(AND(A130&lt;&gt;"",$H$4&lt;&gt;"",OR($H$6:$J$6&lt;&gt;"")),参数计算!AJD117,"")</f>
        <v/>
      </c>
      <c r="L130" s="83" t="str">
        <f>IF(AND($A130&lt;&gt;"",L$6&lt;&gt;""),平时!F115,"")</f>
        <v/>
      </c>
      <c r="M130" s="83" t="str">
        <f>IF(AND($A130&lt;&gt;"",M$6&lt;&gt;""),过程!F115,"")</f>
        <v/>
      </c>
      <c r="N130" s="83" t="str">
        <f>IF(AND($A130&lt;&gt;"",N$6&lt;&gt;""),期末!F115,"")</f>
        <v/>
      </c>
      <c r="O130" s="95" t="str">
        <f t="array" ref="O130">IF(AND(A130&lt;&gt;"",$L$4&lt;&gt;"",OR($L$6:$N$6&lt;&gt;"")),参数计算!AJK117,"")</f>
        <v/>
      </c>
      <c r="P130" s="83" t="str">
        <f>IF(AND($A130&lt;&gt;"",P$6&lt;&gt;""),平时!G115,"")</f>
        <v/>
      </c>
      <c r="Q130" s="83" t="str">
        <f>IF(AND($A130&lt;&gt;"",Q$6&lt;&gt;""),过程!G115,"")</f>
        <v/>
      </c>
      <c r="R130" s="83" t="str">
        <f>IF(AND($A130&lt;&gt;"",R$6&lt;&gt;""),期末!G115,"")</f>
        <v/>
      </c>
      <c r="S130" s="95" t="str">
        <f t="array" ref="S130">IF(AND(A130&lt;&gt;"",$P$4&lt;&gt;"",OR($P$6:$R$6&lt;&gt;"")),参数计算!AJR117,"")</f>
        <v/>
      </c>
      <c r="T130" s="83" t="str">
        <f>IF(AND($A130&lt;&gt;"",T$6&lt;&gt;""),平时!H115,"")</f>
        <v/>
      </c>
      <c r="U130" s="83" t="str">
        <f>IF(AND($A130&lt;&gt;"",U$6&lt;&gt;""),过程!H115,"")</f>
        <v/>
      </c>
      <c r="V130" s="83" t="str">
        <f>IF(AND($A130&lt;&gt;"",V$6&lt;&gt;""),期末!H115,"")</f>
        <v/>
      </c>
      <c r="W130" s="95" t="str">
        <f t="array" ref="W130">IF(AND(A130&lt;&gt;"",$T$4&lt;&gt;"",OR($T$6:$V$6&lt;&gt;"")),参数计算!AJY117,"")</f>
        <v/>
      </c>
    </row>
    <row r="131" ht="24.95" customHeight="1" spans="1:23">
      <c r="A131" s="83" t="str">
        <f>IF($G$1&lt;&gt;"",参数计算!A118,"")</f>
        <v/>
      </c>
      <c r="B131" s="83" t="str">
        <f>IF($G$1&lt;&gt;"",参数计算!B118,"")</f>
        <v/>
      </c>
      <c r="C131" s="83" t="str">
        <f>IF($G$1&lt;&gt;"",参数计算!C118,"")</f>
        <v/>
      </c>
      <c r="D131" s="83" t="str">
        <f>IF(AND($A131&lt;&gt;"",$D$6&lt;&gt;""),平时!D116,"")</f>
        <v/>
      </c>
      <c r="E131" s="83" t="str">
        <f>IF(AND($A131&lt;&gt;"",$E$6&lt;&gt;""),过程!D116,"")</f>
        <v/>
      </c>
      <c r="F131" s="83" t="str">
        <f>IF(AND($A131&lt;&gt;"",$F$6&lt;&gt;""),期末!D116,"")</f>
        <v/>
      </c>
      <c r="G131" s="95" t="str">
        <f t="array" ref="G131">IF(AND(A131&lt;&gt;"",$D$4&lt;&gt;"",OR($D$6:$F$6&lt;&gt;"")),参数计算!AIW118,"")</f>
        <v/>
      </c>
      <c r="H131" s="83" t="str">
        <f>IF(AND($A131&lt;&gt;"",H$6&lt;&gt;""),平时!E116,"")</f>
        <v/>
      </c>
      <c r="I131" s="83" t="str">
        <f>IF(AND($A131&lt;&gt;"",I$6&lt;&gt;""),过程!E116,"")</f>
        <v/>
      </c>
      <c r="J131" s="83" t="str">
        <f>IF(AND($A131&lt;&gt;"",J$6&lt;&gt;""),期末!E116,"")</f>
        <v/>
      </c>
      <c r="K131" s="96" t="str">
        <f t="array" ref="K131">IF(AND(A131&lt;&gt;"",$H$4&lt;&gt;"",OR($H$6:$J$6&lt;&gt;"")),参数计算!AJD118,"")</f>
        <v/>
      </c>
      <c r="L131" s="83" t="str">
        <f>IF(AND($A131&lt;&gt;"",L$6&lt;&gt;""),平时!F116,"")</f>
        <v/>
      </c>
      <c r="M131" s="83" t="str">
        <f>IF(AND($A131&lt;&gt;"",M$6&lt;&gt;""),过程!F116,"")</f>
        <v/>
      </c>
      <c r="N131" s="83" t="str">
        <f>IF(AND($A131&lt;&gt;"",N$6&lt;&gt;""),期末!F116,"")</f>
        <v/>
      </c>
      <c r="O131" s="95" t="str">
        <f t="array" ref="O131">IF(AND(A131&lt;&gt;"",$L$4&lt;&gt;"",OR($L$6:$N$6&lt;&gt;"")),参数计算!AJK118,"")</f>
        <v/>
      </c>
      <c r="P131" s="83" t="str">
        <f>IF(AND($A131&lt;&gt;"",P$6&lt;&gt;""),平时!G116,"")</f>
        <v/>
      </c>
      <c r="Q131" s="83" t="str">
        <f>IF(AND($A131&lt;&gt;"",Q$6&lt;&gt;""),过程!G116,"")</f>
        <v/>
      </c>
      <c r="R131" s="83" t="str">
        <f>IF(AND($A131&lt;&gt;"",R$6&lt;&gt;""),期末!G116,"")</f>
        <v/>
      </c>
      <c r="S131" s="95" t="str">
        <f t="array" ref="S131">IF(AND(A131&lt;&gt;"",$P$4&lt;&gt;"",OR($P$6:$R$6&lt;&gt;"")),参数计算!AJR118,"")</f>
        <v/>
      </c>
      <c r="T131" s="83" t="str">
        <f>IF(AND($A131&lt;&gt;"",T$6&lt;&gt;""),平时!H116,"")</f>
        <v/>
      </c>
      <c r="U131" s="83" t="str">
        <f>IF(AND($A131&lt;&gt;"",U$6&lt;&gt;""),过程!H116,"")</f>
        <v/>
      </c>
      <c r="V131" s="83" t="str">
        <f>IF(AND($A131&lt;&gt;"",V$6&lt;&gt;""),期末!H116,"")</f>
        <v/>
      </c>
      <c r="W131" s="95" t="str">
        <f t="array" ref="W131">IF(AND(A131&lt;&gt;"",$T$4&lt;&gt;"",OR($T$6:$V$6&lt;&gt;"")),参数计算!AJY118,"")</f>
        <v/>
      </c>
    </row>
    <row r="132" ht="24.95" customHeight="1" spans="1:23">
      <c r="A132" s="83" t="str">
        <f>IF($G$1&lt;&gt;"",参数计算!A119,"")</f>
        <v/>
      </c>
      <c r="B132" s="83" t="str">
        <f>IF($G$1&lt;&gt;"",参数计算!B119,"")</f>
        <v/>
      </c>
      <c r="C132" s="83" t="str">
        <f>IF($G$1&lt;&gt;"",参数计算!C119,"")</f>
        <v/>
      </c>
      <c r="D132" s="83" t="str">
        <f>IF(AND($A132&lt;&gt;"",$D$6&lt;&gt;""),平时!D117,"")</f>
        <v/>
      </c>
      <c r="E132" s="83" t="str">
        <f>IF(AND($A132&lt;&gt;"",$E$6&lt;&gt;""),过程!D117,"")</f>
        <v/>
      </c>
      <c r="F132" s="83" t="str">
        <f>IF(AND($A132&lt;&gt;"",$F$6&lt;&gt;""),期末!D117,"")</f>
        <v/>
      </c>
      <c r="G132" s="95" t="str">
        <f t="array" ref="G132">IF(AND(A132&lt;&gt;"",$D$4&lt;&gt;"",OR($D$6:$F$6&lt;&gt;"")),参数计算!AIW119,"")</f>
        <v/>
      </c>
      <c r="H132" s="83" t="str">
        <f>IF(AND($A132&lt;&gt;"",H$6&lt;&gt;""),平时!E117,"")</f>
        <v/>
      </c>
      <c r="I132" s="83" t="str">
        <f>IF(AND($A132&lt;&gt;"",I$6&lt;&gt;""),过程!E117,"")</f>
        <v/>
      </c>
      <c r="J132" s="83" t="str">
        <f>IF(AND($A132&lt;&gt;"",J$6&lt;&gt;""),期末!E117,"")</f>
        <v/>
      </c>
      <c r="K132" s="96" t="str">
        <f t="array" ref="K132">IF(AND(A132&lt;&gt;"",$H$4&lt;&gt;"",OR($H$6:$J$6&lt;&gt;"")),参数计算!AJD119,"")</f>
        <v/>
      </c>
      <c r="L132" s="83" t="str">
        <f>IF(AND($A132&lt;&gt;"",L$6&lt;&gt;""),平时!F117,"")</f>
        <v/>
      </c>
      <c r="M132" s="83" t="str">
        <f>IF(AND($A132&lt;&gt;"",M$6&lt;&gt;""),过程!F117,"")</f>
        <v/>
      </c>
      <c r="N132" s="83" t="str">
        <f>IF(AND($A132&lt;&gt;"",N$6&lt;&gt;""),期末!F117,"")</f>
        <v/>
      </c>
      <c r="O132" s="95" t="str">
        <f t="array" ref="O132">IF(AND(A132&lt;&gt;"",$L$4&lt;&gt;"",OR($L$6:$N$6&lt;&gt;"")),参数计算!AJK119,"")</f>
        <v/>
      </c>
      <c r="P132" s="83" t="str">
        <f>IF(AND($A132&lt;&gt;"",P$6&lt;&gt;""),平时!G117,"")</f>
        <v/>
      </c>
      <c r="Q132" s="83" t="str">
        <f>IF(AND($A132&lt;&gt;"",Q$6&lt;&gt;""),过程!G117,"")</f>
        <v/>
      </c>
      <c r="R132" s="83" t="str">
        <f>IF(AND($A132&lt;&gt;"",R$6&lt;&gt;""),期末!G117,"")</f>
        <v/>
      </c>
      <c r="S132" s="95" t="str">
        <f t="array" ref="S132">IF(AND(A132&lt;&gt;"",$P$4&lt;&gt;"",OR($P$6:$R$6&lt;&gt;"")),参数计算!AJR119,"")</f>
        <v/>
      </c>
      <c r="T132" s="83" t="str">
        <f>IF(AND($A132&lt;&gt;"",T$6&lt;&gt;""),平时!H117,"")</f>
        <v/>
      </c>
      <c r="U132" s="83" t="str">
        <f>IF(AND($A132&lt;&gt;"",U$6&lt;&gt;""),过程!H117,"")</f>
        <v/>
      </c>
      <c r="V132" s="83" t="str">
        <f>IF(AND($A132&lt;&gt;"",V$6&lt;&gt;""),期末!H117,"")</f>
        <v/>
      </c>
      <c r="W132" s="95" t="str">
        <f t="array" ref="W132">IF(AND(A132&lt;&gt;"",$T$4&lt;&gt;"",OR($T$6:$V$6&lt;&gt;"")),参数计算!AJY119,"")</f>
        <v/>
      </c>
    </row>
    <row r="133" ht="24.95" customHeight="1" spans="1:23">
      <c r="A133" s="83" t="str">
        <f>IF($G$1&lt;&gt;"",参数计算!A120,"")</f>
        <v/>
      </c>
      <c r="B133" s="83" t="str">
        <f>IF($G$1&lt;&gt;"",参数计算!B120,"")</f>
        <v/>
      </c>
      <c r="C133" s="83" t="str">
        <f>IF($G$1&lt;&gt;"",参数计算!C120,"")</f>
        <v/>
      </c>
      <c r="D133" s="83" t="str">
        <f>IF(AND($A133&lt;&gt;"",$D$6&lt;&gt;""),平时!D118,"")</f>
        <v/>
      </c>
      <c r="E133" s="83" t="str">
        <f>IF(AND($A133&lt;&gt;"",$E$6&lt;&gt;""),过程!D118,"")</f>
        <v/>
      </c>
      <c r="F133" s="83" t="str">
        <f>IF(AND($A133&lt;&gt;"",$F$6&lt;&gt;""),期末!D118,"")</f>
        <v/>
      </c>
      <c r="G133" s="95" t="str">
        <f t="array" ref="G133">IF(AND(A133&lt;&gt;"",$D$4&lt;&gt;"",OR($D$6:$F$6&lt;&gt;"")),参数计算!AIW120,"")</f>
        <v/>
      </c>
      <c r="H133" s="83" t="str">
        <f>IF(AND($A133&lt;&gt;"",H$6&lt;&gt;""),平时!E118,"")</f>
        <v/>
      </c>
      <c r="I133" s="83" t="str">
        <f>IF(AND($A133&lt;&gt;"",I$6&lt;&gt;""),过程!E118,"")</f>
        <v/>
      </c>
      <c r="J133" s="83" t="str">
        <f>IF(AND($A133&lt;&gt;"",J$6&lt;&gt;""),期末!E118,"")</f>
        <v/>
      </c>
      <c r="K133" s="96" t="str">
        <f t="array" ref="K133">IF(AND(A133&lt;&gt;"",$H$4&lt;&gt;"",OR($H$6:$J$6&lt;&gt;"")),参数计算!AJD120,"")</f>
        <v/>
      </c>
      <c r="L133" s="83" t="str">
        <f>IF(AND($A133&lt;&gt;"",L$6&lt;&gt;""),平时!F118,"")</f>
        <v/>
      </c>
      <c r="M133" s="83" t="str">
        <f>IF(AND($A133&lt;&gt;"",M$6&lt;&gt;""),过程!F118,"")</f>
        <v/>
      </c>
      <c r="N133" s="83" t="str">
        <f>IF(AND($A133&lt;&gt;"",N$6&lt;&gt;""),期末!F118,"")</f>
        <v/>
      </c>
      <c r="O133" s="95" t="str">
        <f t="array" ref="O133">IF(AND(A133&lt;&gt;"",$L$4&lt;&gt;"",OR($L$6:$N$6&lt;&gt;"")),参数计算!AJK120,"")</f>
        <v/>
      </c>
      <c r="P133" s="83" t="str">
        <f>IF(AND($A133&lt;&gt;"",P$6&lt;&gt;""),平时!G118,"")</f>
        <v/>
      </c>
      <c r="Q133" s="83" t="str">
        <f>IF(AND($A133&lt;&gt;"",Q$6&lt;&gt;""),过程!G118,"")</f>
        <v/>
      </c>
      <c r="R133" s="83" t="str">
        <f>IF(AND($A133&lt;&gt;"",R$6&lt;&gt;""),期末!G118,"")</f>
        <v/>
      </c>
      <c r="S133" s="95" t="str">
        <f t="array" ref="S133">IF(AND(A133&lt;&gt;"",$P$4&lt;&gt;"",OR($P$6:$R$6&lt;&gt;"")),参数计算!AJR120,"")</f>
        <v/>
      </c>
      <c r="T133" s="83" t="str">
        <f>IF(AND($A133&lt;&gt;"",T$6&lt;&gt;""),平时!H118,"")</f>
        <v/>
      </c>
      <c r="U133" s="83" t="str">
        <f>IF(AND($A133&lt;&gt;"",U$6&lt;&gt;""),过程!H118,"")</f>
        <v/>
      </c>
      <c r="V133" s="83" t="str">
        <f>IF(AND($A133&lt;&gt;"",V$6&lt;&gt;""),期末!H118,"")</f>
        <v/>
      </c>
      <c r="W133" s="95" t="str">
        <f t="array" ref="W133">IF(AND(A133&lt;&gt;"",$T$4&lt;&gt;"",OR($T$6:$V$6&lt;&gt;"")),参数计算!AJY120,"")</f>
        <v/>
      </c>
    </row>
    <row r="134" ht="24.95" customHeight="1" spans="1:23">
      <c r="A134" s="83" t="str">
        <f>IF($G$1&lt;&gt;"",参数计算!A121,"")</f>
        <v/>
      </c>
      <c r="B134" s="83" t="str">
        <f>IF($G$1&lt;&gt;"",参数计算!B121,"")</f>
        <v/>
      </c>
      <c r="C134" s="83" t="str">
        <f>IF($G$1&lt;&gt;"",参数计算!C121,"")</f>
        <v/>
      </c>
      <c r="D134" s="83" t="str">
        <f>IF(AND($A134&lt;&gt;"",$D$6&lt;&gt;""),平时!D119,"")</f>
        <v/>
      </c>
      <c r="E134" s="83" t="str">
        <f>IF(AND($A134&lt;&gt;"",$E$6&lt;&gt;""),过程!D119,"")</f>
        <v/>
      </c>
      <c r="F134" s="83" t="str">
        <f>IF(AND($A134&lt;&gt;"",$F$6&lt;&gt;""),期末!D119,"")</f>
        <v/>
      </c>
      <c r="G134" s="95" t="str">
        <f t="array" ref="G134">IF(AND(A134&lt;&gt;"",$D$4&lt;&gt;"",OR($D$6:$F$6&lt;&gt;"")),参数计算!AIW121,"")</f>
        <v/>
      </c>
      <c r="H134" s="83" t="str">
        <f>IF(AND($A134&lt;&gt;"",H$6&lt;&gt;""),平时!E119,"")</f>
        <v/>
      </c>
      <c r="I134" s="83" t="str">
        <f>IF(AND($A134&lt;&gt;"",I$6&lt;&gt;""),过程!E119,"")</f>
        <v/>
      </c>
      <c r="J134" s="83" t="str">
        <f>IF(AND($A134&lt;&gt;"",J$6&lt;&gt;""),期末!E119,"")</f>
        <v/>
      </c>
      <c r="K134" s="96" t="str">
        <f t="array" ref="K134">IF(AND(A134&lt;&gt;"",$H$4&lt;&gt;"",OR($H$6:$J$6&lt;&gt;"")),参数计算!AJD121,"")</f>
        <v/>
      </c>
      <c r="L134" s="83" t="str">
        <f>IF(AND($A134&lt;&gt;"",L$6&lt;&gt;""),平时!F119,"")</f>
        <v/>
      </c>
      <c r="M134" s="83" t="str">
        <f>IF(AND($A134&lt;&gt;"",M$6&lt;&gt;""),过程!F119,"")</f>
        <v/>
      </c>
      <c r="N134" s="83" t="str">
        <f>IF(AND($A134&lt;&gt;"",N$6&lt;&gt;""),期末!F119,"")</f>
        <v/>
      </c>
      <c r="O134" s="95" t="str">
        <f t="array" ref="O134">IF(AND(A134&lt;&gt;"",$L$4&lt;&gt;"",OR($L$6:$N$6&lt;&gt;"")),参数计算!AJK121,"")</f>
        <v/>
      </c>
      <c r="P134" s="83" t="str">
        <f>IF(AND($A134&lt;&gt;"",P$6&lt;&gt;""),平时!G119,"")</f>
        <v/>
      </c>
      <c r="Q134" s="83" t="str">
        <f>IF(AND($A134&lt;&gt;"",Q$6&lt;&gt;""),过程!G119,"")</f>
        <v/>
      </c>
      <c r="R134" s="83" t="str">
        <f>IF(AND($A134&lt;&gt;"",R$6&lt;&gt;""),期末!G119,"")</f>
        <v/>
      </c>
      <c r="S134" s="95" t="str">
        <f t="array" ref="S134">IF(AND(A134&lt;&gt;"",$P$4&lt;&gt;"",OR($P$6:$R$6&lt;&gt;"")),参数计算!AJR121,"")</f>
        <v/>
      </c>
      <c r="T134" s="83" t="str">
        <f>IF(AND($A134&lt;&gt;"",T$6&lt;&gt;""),平时!H119,"")</f>
        <v/>
      </c>
      <c r="U134" s="83" t="str">
        <f>IF(AND($A134&lt;&gt;"",U$6&lt;&gt;""),过程!H119,"")</f>
        <v/>
      </c>
      <c r="V134" s="83" t="str">
        <f>IF(AND($A134&lt;&gt;"",V$6&lt;&gt;""),期末!H119,"")</f>
        <v/>
      </c>
      <c r="W134" s="95" t="str">
        <f t="array" ref="W134">IF(AND(A134&lt;&gt;"",$T$4&lt;&gt;"",OR($T$6:$V$6&lt;&gt;"")),参数计算!AJY121,"")</f>
        <v/>
      </c>
    </row>
    <row r="135" ht="24.95" customHeight="1" spans="1:23">
      <c r="A135" s="83" t="str">
        <f>IF($G$1&lt;&gt;"",参数计算!A122,"")</f>
        <v/>
      </c>
      <c r="B135" s="83" t="str">
        <f>IF($G$1&lt;&gt;"",参数计算!B122,"")</f>
        <v/>
      </c>
      <c r="C135" s="83" t="str">
        <f>IF($G$1&lt;&gt;"",参数计算!C122,"")</f>
        <v/>
      </c>
      <c r="D135" s="83" t="str">
        <f>IF(AND($A135&lt;&gt;"",$D$6&lt;&gt;""),平时!D120,"")</f>
        <v/>
      </c>
      <c r="E135" s="83" t="str">
        <f>IF(AND($A135&lt;&gt;"",$E$6&lt;&gt;""),过程!D120,"")</f>
        <v/>
      </c>
      <c r="F135" s="83" t="str">
        <f>IF(AND($A135&lt;&gt;"",$F$6&lt;&gt;""),期末!D120,"")</f>
        <v/>
      </c>
      <c r="G135" s="95" t="str">
        <f t="array" ref="G135">IF(AND(A135&lt;&gt;"",$D$4&lt;&gt;"",OR($D$6:$F$6&lt;&gt;"")),参数计算!AIW122,"")</f>
        <v/>
      </c>
      <c r="H135" s="83" t="str">
        <f>IF(AND($A135&lt;&gt;"",H$6&lt;&gt;""),平时!E120,"")</f>
        <v/>
      </c>
      <c r="I135" s="83" t="str">
        <f>IF(AND($A135&lt;&gt;"",I$6&lt;&gt;""),过程!E120,"")</f>
        <v/>
      </c>
      <c r="J135" s="83" t="str">
        <f>IF(AND($A135&lt;&gt;"",J$6&lt;&gt;""),期末!E120,"")</f>
        <v/>
      </c>
      <c r="K135" s="96" t="str">
        <f t="array" ref="K135">IF(AND(A135&lt;&gt;"",$H$4&lt;&gt;"",OR($H$6:$J$6&lt;&gt;"")),参数计算!AJD122,"")</f>
        <v/>
      </c>
      <c r="L135" s="83" t="str">
        <f>IF(AND($A135&lt;&gt;"",L$6&lt;&gt;""),平时!F120,"")</f>
        <v/>
      </c>
      <c r="M135" s="83" t="str">
        <f>IF(AND($A135&lt;&gt;"",M$6&lt;&gt;""),过程!F120,"")</f>
        <v/>
      </c>
      <c r="N135" s="83" t="str">
        <f>IF(AND($A135&lt;&gt;"",N$6&lt;&gt;""),期末!F120,"")</f>
        <v/>
      </c>
      <c r="O135" s="95" t="str">
        <f t="array" ref="O135">IF(AND(A135&lt;&gt;"",$L$4&lt;&gt;"",OR($L$6:$N$6&lt;&gt;"")),参数计算!AJK122,"")</f>
        <v/>
      </c>
      <c r="P135" s="83" t="str">
        <f>IF(AND($A135&lt;&gt;"",P$6&lt;&gt;""),平时!G120,"")</f>
        <v/>
      </c>
      <c r="Q135" s="83" t="str">
        <f>IF(AND($A135&lt;&gt;"",Q$6&lt;&gt;""),过程!G120,"")</f>
        <v/>
      </c>
      <c r="R135" s="83" t="str">
        <f>IF(AND($A135&lt;&gt;"",R$6&lt;&gt;""),期末!G120,"")</f>
        <v/>
      </c>
      <c r="S135" s="95" t="str">
        <f t="array" ref="S135">IF(AND(A135&lt;&gt;"",$P$4&lt;&gt;"",OR($P$6:$R$6&lt;&gt;"")),参数计算!AJR122,"")</f>
        <v/>
      </c>
      <c r="T135" s="83" t="str">
        <f>IF(AND($A135&lt;&gt;"",T$6&lt;&gt;""),平时!H120,"")</f>
        <v/>
      </c>
      <c r="U135" s="83" t="str">
        <f>IF(AND($A135&lt;&gt;"",U$6&lt;&gt;""),过程!H120,"")</f>
        <v/>
      </c>
      <c r="V135" s="83" t="str">
        <f>IF(AND($A135&lt;&gt;"",V$6&lt;&gt;""),期末!H120,"")</f>
        <v/>
      </c>
      <c r="W135" s="95" t="str">
        <f t="array" ref="W135">IF(AND(A135&lt;&gt;"",$T$4&lt;&gt;"",OR($T$6:$V$6&lt;&gt;"")),参数计算!AJY122,"")</f>
        <v/>
      </c>
    </row>
    <row r="136" ht="24.95" customHeight="1" spans="1:23">
      <c r="A136" s="83" t="str">
        <f>IF($G$1&lt;&gt;"",参数计算!A123,"")</f>
        <v/>
      </c>
      <c r="B136" s="83" t="str">
        <f>IF($G$1&lt;&gt;"",参数计算!B123,"")</f>
        <v/>
      </c>
      <c r="C136" s="83" t="str">
        <f>IF($G$1&lt;&gt;"",参数计算!C123,"")</f>
        <v/>
      </c>
      <c r="D136" s="83" t="str">
        <f>IF(AND($A136&lt;&gt;"",$D$6&lt;&gt;""),平时!D121,"")</f>
        <v/>
      </c>
      <c r="E136" s="83" t="str">
        <f>IF(AND($A136&lt;&gt;"",$E$6&lt;&gt;""),过程!D121,"")</f>
        <v/>
      </c>
      <c r="F136" s="83" t="str">
        <f>IF(AND($A136&lt;&gt;"",$F$6&lt;&gt;""),期末!D121,"")</f>
        <v/>
      </c>
      <c r="G136" s="95" t="str">
        <f t="array" ref="G136">IF(AND(A136&lt;&gt;"",$D$4&lt;&gt;"",OR($D$6:$F$6&lt;&gt;"")),参数计算!AIW123,"")</f>
        <v/>
      </c>
      <c r="H136" s="83" t="str">
        <f>IF(AND($A136&lt;&gt;"",H$6&lt;&gt;""),平时!E121,"")</f>
        <v/>
      </c>
      <c r="I136" s="83" t="str">
        <f>IF(AND($A136&lt;&gt;"",I$6&lt;&gt;""),过程!E121,"")</f>
        <v/>
      </c>
      <c r="J136" s="83" t="str">
        <f>IF(AND($A136&lt;&gt;"",J$6&lt;&gt;""),期末!E121,"")</f>
        <v/>
      </c>
      <c r="K136" s="96" t="str">
        <f t="array" ref="K136">IF(AND(A136&lt;&gt;"",$H$4&lt;&gt;"",OR($H$6:$J$6&lt;&gt;"")),参数计算!AJD123,"")</f>
        <v/>
      </c>
      <c r="L136" s="83" t="str">
        <f>IF(AND($A136&lt;&gt;"",L$6&lt;&gt;""),平时!F121,"")</f>
        <v/>
      </c>
      <c r="M136" s="83" t="str">
        <f>IF(AND($A136&lt;&gt;"",M$6&lt;&gt;""),过程!F121,"")</f>
        <v/>
      </c>
      <c r="N136" s="83" t="str">
        <f>IF(AND($A136&lt;&gt;"",N$6&lt;&gt;""),期末!F121,"")</f>
        <v/>
      </c>
      <c r="O136" s="95" t="str">
        <f t="array" ref="O136">IF(AND(A136&lt;&gt;"",$L$4&lt;&gt;"",OR($L$6:$N$6&lt;&gt;"")),参数计算!AJK123,"")</f>
        <v/>
      </c>
      <c r="P136" s="83" t="str">
        <f>IF(AND($A136&lt;&gt;"",P$6&lt;&gt;""),平时!G121,"")</f>
        <v/>
      </c>
      <c r="Q136" s="83" t="str">
        <f>IF(AND($A136&lt;&gt;"",Q$6&lt;&gt;""),过程!G121,"")</f>
        <v/>
      </c>
      <c r="R136" s="83" t="str">
        <f>IF(AND($A136&lt;&gt;"",R$6&lt;&gt;""),期末!G121,"")</f>
        <v/>
      </c>
      <c r="S136" s="95" t="str">
        <f t="array" ref="S136">IF(AND(A136&lt;&gt;"",$P$4&lt;&gt;"",OR($P$6:$R$6&lt;&gt;"")),参数计算!AJR123,"")</f>
        <v/>
      </c>
      <c r="T136" s="83" t="str">
        <f>IF(AND($A136&lt;&gt;"",T$6&lt;&gt;""),平时!H121,"")</f>
        <v/>
      </c>
      <c r="U136" s="83" t="str">
        <f>IF(AND($A136&lt;&gt;"",U$6&lt;&gt;""),过程!H121,"")</f>
        <v/>
      </c>
      <c r="V136" s="83" t="str">
        <f>IF(AND($A136&lt;&gt;"",V$6&lt;&gt;""),期末!H121,"")</f>
        <v/>
      </c>
      <c r="W136" s="95" t="str">
        <f t="array" ref="W136">IF(AND(A136&lt;&gt;"",$T$4&lt;&gt;"",OR($T$6:$V$6&lt;&gt;"")),参数计算!AJY123,"")</f>
        <v/>
      </c>
    </row>
    <row r="137" ht="24.95" customHeight="1" spans="1:23">
      <c r="A137" s="83" t="str">
        <f>IF($G$1&lt;&gt;"",参数计算!A124,"")</f>
        <v/>
      </c>
      <c r="B137" s="83" t="str">
        <f>IF($G$1&lt;&gt;"",参数计算!B124,"")</f>
        <v/>
      </c>
      <c r="C137" s="83" t="str">
        <f>IF($G$1&lt;&gt;"",参数计算!C124,"")</f>
        <v/>
      </c>
      <c r="D137" s="83" t="str">
        <f>IF(AND($A137&lt;&gt;"",$D$6&lt;&gt;""),平时!D122,"")</f>
        <v/>
      </c>
      <c r="E137" s="83" t="str">
        <f>IF(AND($A137&lt;&gt;"",$E$6&lt;&gt;""),过程!D122,"")</f>
        <v/>
      </c>
      <c r="F137" s="83" t="str">
        <f>IF(AND($A137&lt;&gt;"",$F$6&lt;&gt;""),期末!D122,"")</f>
        <v/>
      </c>
      <c r="G137" s="95" t="str">
        <f t="array" ref="G137">IF(AND(A137&lt;&gt;"",$D$4&lt;&gt;"",OR($D$6:$F$6&lt;&gt;"")),参数计算!AIW124,"")</f>
        <v/>
      </c>
      <c r="H137" s="83" t="str">
        <f>IF(AND($A137&lt;&gt;"",H$6&lt;&gt;""),平时!E122,"")</f>
        <v/>
      </c>
      <c r="I137" s="83" t="str">
        <f>IF(AND($A137&lt;&gt;"",I$6&lt;&gt;""),过程!E122,"")</f>
        <v/>
      </c>
      <c r="J137" s="83" t="str">
        <f>IF(AND($A137&lt;&gt;"",J$6&lt;&gt;""),期末!E122,"")</f>
        <v/>
      </c>
      <c r="K137" s="96" t="str">
        <f t="array" ref="K137">IF(AND(A137&lt;&gt;"",$H$4&lt;&gt;"",OR($H$6:$J$6&lt;&gt;"")),参数计算!AJD124,"")</f>
        <v/>
      </c>
      <c r="L137" s="83" t="str">
        <f>IF(AND($A137&lt;&gt;"",L$6&lt;&gt;""),平时!F122,"")</f>
        <v/>
      </c>
      <c r="M137" s="83" t="str">
        <f>IF(AND($A137&lt;&gt;"",M$6&lt;&gt;""),过程!F122,"")</f>
        <v/>
      </c>
      <c r="N137" s="83" t="str">
        <f>IF(AND($A137&lt;&gt;"",N$6&lt;&gt;""),期末!F122,"")</f>
        <v/>
      </c>
      <c r="O137" s="95" t="str">
        <f t="array" ref="O137">IF(AND(A137&lt;&gt;"",$L$4&lt;&gt;"",OR($L$6:$N$6&lt;&gt;"")),参数计算!AJK124,"")</f>
        <v/>
      </c>
      <c r="P137" s="83" t="str">
        <f>IF(AND($A137&lt;&gt;"",P$6&lt;&gt;""),平时!G122,"")</f>
        <v/>
      </c>
      <c r="Q137" s="83" t="str">
        <f>IF(AND($A137&lt;&gt;"",Q$6&lt;&gt;""),过程!G122,"")</f>
        <v/>
      </c>
      <c r="R137" s="83" t="str">
        <f>IF(AND($A137&lt;&gt;"",R$6&lt;&gt;""),期末!G122,"")</f>
        <v/>
      </c>
      <c r="S137" s="95" t="str">
        <f t="array" ref="S137">IF(AND(A137&lt;&gt;"",$P$4&lt;&gt;"",OR($P$6:$R$6&lt;&gt;"")),参数计算!AJR124,"")</f>
        <v/>
      </c>
      <c r="T137" s="83" t="str">
        <f>IF(AND($A137&lt;&gt;"",T$6&lt;&gt;""),平时!H122,"")</f>
        <v/>
      </c>
      <c r="U137" s="83" t="str">
        <f>IF(AND($A137&lt;&gt;"",U$6&lt;&gt;""),过程!H122,"")</f>
        <v/>
      </c>
      <c r="V137" s="83" t="str">
        <f>IF(AND($A137&lt;&gt;"",V$6&lt;&gt;""),期末!H122,"")</f>
        <v/>
      </c>
      <c r="W137" s="95" t="str">
        <f t="array" ref="W137">IF(AND(A137&lt;&gt;"",$T$4&lt;&gt;"",OR($T$6:$V$6&lt;&gt;"")),参数计算!AJY124,"")</f>
        <v/>
      </c>
    </row>
    <row r="138" ht="24.95" customHeight="1" spans="1:23">
      <c r="A138" s="83" t="str">
        <f>IF($G$1&lt;&gt;"",参数计算!A125,"")</f>
        <v/>
      </c>
      <c r="B138" s="83" t="str">
        <f>IF($G$1&lt;&gt;"",参数计算!B125,"")</f>
        <v/>
      </c>
      <c r="C138" s="83" t="str">
        <f>IF($G$1&lt;&gt;"",参数计算!C125,"")</f>
        <v/>
      </c>
      <c r="D138" s="83" t="str">
        <f>IF(AND($A138&lt;&gt;"",$D$6&lt;&gt;""),平时!D123,"")</f>
        <v/>
      </c>
      <c r="E138" s="83" t="str">
        <f>IF(AND($A138&lt;&gt;"",$E$6&lt;&gt;""),过程!D123,"")</f>
        <v/>
      </c>
      <c r="F138" s="83" t="str">
        <f>IF(AND($A138&lt;&gt;"",$F$6&lt;&gt;""),期末!D123,"")</f>
        <v/>
      </c>
      <c r="G138" s="95" t="str">
        <f t="array" ref="G138">IF(AND(A138&lt;&gt;"",$D$4&lt;&gt;"",OR($D$6:$F$6&lt;&gt;"")),参数计算!AIW125,"")</f>
        <v/>
      </c>
      <c r="H138" s="83" t="str">
        <f>IF(AND($A138&lt;&gt;"",H$6&lt;&gt;""),平时!E123,"")</f>
        <v/>
      </c>
      <c r="I138" s="83" t="str">
        <f>IF(AND($A138&lt;&gt;"",I$6&lt;&gt;""),过程!E123,"")</f>
        <v/>
      </c>
      <c r="J138" s="83" t="str">
        <f>IF(AND($A138&lt;&gt;"",J$6&lt;&gt;""),期末!E123,"")</f>
        <v/>
      </c>
      <c r="K138" s="96" t="str">
        <f t="array" ref="K138">IF(AND(A138&lt;&gt;"",$H$4&lt;&gt;"",OR($H$6:$J$6&lt;&gt;"")),参数计算!AJD125,"")</f>
        <v/>
      </c>
      <c r="L138" s="83" t="str">
        <f>IF(AND($A138&lt;&gt;"",L$6&lt;&gt;""),平时!F123,"")</f>
        <v/>
      </c>
      <c r="M138" s="83" t="str">
        <f>IF(AND($A138&lt;&gt;"",M$6&lt;&gt;""),过程!F123,"")</f>
        <v/>
      </c>
      <c r="N138" s="83" t="str">
        <f>IF(AND($A138&lt;&gt;"",N$6&lt;&gt;""),期末!F123,"")</f>
        <v/>
      </c>
      <c r="O138" s="95" t="str">
        <f t="array" ref="O138">IF(AND(A138&lt;&gt;"",$L$4&lt;&gt;"",OR($L$6:$N$6&lt;&gt;"")),参数计算!AJK125,"")</f>
        <v/>
      </c>
      <c r="P138" s="83" t="str">
        <f>IF(AND($A138&lt;&gt;"",P$6&lt;&gt;""),平时!G123,"")</f>
        <v/>
      </c>
      <c r="Q138" s="83" t="str">
        <f>IF(AND($A138&lt;&gt;"",Q$6&lt;&gt;""),过程!G123,"")</f>
        <v/>
      </c>
      <c r="R138" s="83" t="str">
        <f>IF(AND($A138&lt;&gt;"",R$6&lt;&gt;""),期末!G123,"")</f>
        <v/>
      </c>
      <c r="S138" s="95" t="str">
        <f t="array" ref="S138">IF(AND(A138&lt;&gt;"",$P$4&lt;&gt;"",OR($P$6:$R$6&lt;&gt;"")),参数计算!AJR125,"")</f>
        <v/>
      </c>
      <c r="T138" s="83" t="str">
        <f>IF(AND($A138&lt;&gt;"",T$6&lt;&gt;""),平时!H123,"")</f>
        <v/>
      </c>
      <c r="U138" s="83" t="str">
        <f>IF(AND($A138&lt;&gt;"",U$6&lt;&gt;""),过程!H123,"")</f>
        <v/>
      </c>
      <c r="V138" s="83" t="str">
        <f>IF(AND($A138&lt;&gt;"",V$6&lt;&gt;""),期末!H123,"")</f>
        <v/>
      </c>
      <c r="W138" s="95" t="str">
        <f t="array" ref="W138">IF(AND(A138&lt;&gt;"",$T$4&lt;&gt;"",OR($T$6:$V$6&lt;&gt;"")),参数计算!AJY125,"")</f>
        <v/>
      </c>
    </row>
    <row r="139" ht="24.95" customHeight="1" spans="1:23">
      <c r="A139" s="83" t="str">
        <f>IF($G$1&lt;&gt;"",参数计算!A126,"")</f>
        <v/>
      </c>
      <c r="B139" s="83" t="str">
        <f>IF($G$1&lt;&gt;"",参数计算!B126,"")</f>
        <v/>
      </c>
      <c r="C139" s="83" t="str">
        <f>IF($G$1&lt;&gt;"",参数计算!C126,"")</f>
        <v/>
      </c>
      <c r="D139" s="83" t="str">
        <f>IF(AND($A139&lt;&gt;"",$D$6&lt;&gt;""),平时!D124,"")</f>
        <v/>
      </c>
      <c r="E139" s="83" t="str">
        <f>IF(AND($A139&lt;&gt;"",$E$6&lt;&gt;""),过程!D124,"")</f>
        <v/>
      </c>
      <c r="F139" s="83" t="str">
        <f>IF(AND($A139&lt;&gt;"",$F$6&lt;&gt;""),期末!D124,"")</f>
        <v/>
      </c>
      <c r="G139" s="95" t="str">
        <f t="array" ref="G139">IF(AND(A139&lt;&gt;"",$D$4&lt;&gt;"",OR($D$6:$F$6&lt;&gt;"")),参数计算!AIW126,"")</f>
        <v/>
      </c>
      <c r="H139" s="83" t="str">
        <f>IF(AND($A139&lt;&gt;"",H$6&lt;&gt;""),平时!E124,"")</f>
        <v/>
      </c>
      <c r="I139" s="83" t="str">
        <f>IF(AND($A139&lt;&gt;"",I$6&lt;&gt;""),过程!E124,"")</f>
        <v/>
      </c>
      <c r="J139" s="83" t="str">
        <f>IF(AND($A139&lt;&gt;"",J$6&lt;&gt;""),期末!E124,"")</f>
        <v/>
      </c>
      <c r="K139" s="96" t="str">
        <f t="array" ref="K139">IF(AND(A139&lt;&gt;"",$H$4&lt;&gt;"",OR($H$6:$J$6&lt;&gt;"")),参数计算!AJD126,"")</f>
        <v/>
      </c>
      <c r="L139" s="83" t="str">
        <f>IF(AND($A139&lt;&gt;"",L$6&lt;&gt;""),平时!F124,"")</f>
        <v/>
      </c>
      <c r="M139" s="83" t="str">
        <f>IF(AND($A139&lt;&gt;"",M$6&lt;&gt;""),过程!F124,"")</f>
        <v/>
      </c>
      <c r="N139" s="83" t="str">
        <f>IF(AND($A139&lt;&gt;"",N$6&lt;&gt;""),期末!F124,"")</f>
        <v/>
      </c>
      <c r="O139" s="95" t="str">
        <f t="array" ref="O139">IF(AND(A139&lt;&gt;"",$L$4&lt;&gt;"",OR($L$6:$N$6&lt;&gt;"")),参数计算!AJK126,"")</f>
        <v/>
      </c>
      <c r="P139" s="83" t="str">
        <f>IF(AND($A139&lt;&gt;"",P$6&lt;&gt;""),平时!G124,"")</f>
        <v/>
      </c>
      <c r="Q139" s="83" t="str">
        <f>IF(AND($A139&lt;&gt;"",Q$6&lt;&gt;""),过程!G124,"")</f>
        <v/>
      </c>
      <c r="R139" s="83" t="str">
        <f>IF(AND($A139&lt;&gt;"",R$6&lt;&gt;""),期末!G124,"")</f>
        <v/>
      </c>
      <c r="S139" s="95" t="str">
        <f t="array" ref="S139">IF(AND(A139&lt;&gt;"",$P$4&lt;&gt;"",OR($P$6:$R$6&lt;&gt;"")),参数计算!AJR126,"")</f>
        <v/>
      </c>
      <c r="T139" s="83" t="str">
        <f>IF(AND($A139&lt;&gt;"",T$6&lt;&gt;""),平时!H124,"")</f>
        <v/>
      </c>
      <c r="U139" s="83" t="str">
        <f>IF(AND($A139&lt;&gt;"",U$6&lt;&gt;""),过程!H124,"")</f>
        <v/>
      </c>
      <c r="V139" s="83" t="str">
        <f>IF(AND($A139&lt;&gt;"",V$6&lt;&gt;""),期末!H124,"")</f>
        <v/>
      </c>
      <c r="W139" s="95" t="str">
        <f t="array" ref="W139">IF(AND(A139&lt;&gt;"",$T$4&lt;&gt;"",OR($T$6:$V$6&lt;&gt;"")),参数计算!AJY126,"")</f>
        <v/>
      </c>
    </row>
    <row r="140" ht="24.95" customHeight="1" spans="1:23">
      <c r="A140" s="83" t="str">
        <f>IF($G$1&lt;&gt;"",参数计算!A127,"")</f>
        <v/>
      </c>
      <c r="B140" s="83" t="str">
        <f>IF($G$1&lt;&gt;"",参数计算!B127,"")</f>
        <v/>
      </c>
      <c r="C140" s="83" t="str">
        <f>IF($G$1&lt;&gt;"",参数计算!C127,"")</f>
        <v/>
      </c>
      <c r="D140" s="83" t="str">
        <f>IF(AND($A140&lt;&gt;"",$D$6&lt;&gt;""),平时!D125,"")</f>
        <v/>
      </c>
      <c r="E140" s="83" t="str">
        <f>IF(AND($A140&lt;&gt;"",$E$6&lt;&gt;""),过程!D125,"")</f>
        <v/>
      </c>
      <c r="F140" s="83" t="str">
        <f>IF(AND($A140&lt;&gt;"",$F$6&lt;&gt;""),期末!D125,"")</f>
        <v/>
      </c>
      <c r="G140" s="95" t="str">
        <f t="array" ref="G140">IF(AND(A140&lt;&gt;"",$D$4&lt;&gt;"",OR($D$6:$F$6&lt;&gt;"")),参数计算!AIW127,"")</f>
        <v/>
      </c>
      <c r="H140" s="83" t="str">
        <f>IF(AND($A140&lt;&gt;"",H$6&lt;&gt;""),平时!E125,"")</f>
        <v/>
      </c>
      <c r="I140" s="83" t="str">
        <f>IF(AND($A140&lt;&gt;"",I$6&lt;&gt;""),过程!E125,"")</f>
        <v/>
      </c>
      <c r="J140" s="83" t="str">
        <f>IF(AND($A140&lt;&gt;"",J$6&lt;&gt;""),期末!E125,"")</f>
        <v/>
      </c>
      <c r="K140" s="96" t="str">
        <f t="array" ref="K140">IF(AND(A140&lt;&gt;"",$H$4&lt;&gt;"",OR($H$6:$J$6&lt;&gt;"")),参数计算!AJD127,"")</f>
        <v/>
      </c>
      <c r="L140" s="83" t="str">
        <f>IF(AND($A140&lt;&gt;"",L$6&lt;&gt;""),平时!F125,"")</f>
        <v/>
      </c>
      <c r="M140" s="83" t="str">
        <f>IF(AND($A140&lt;&gt;"",M$6&lt;&gt;""),过程!F125,"")</f>
        <v/>
      </c>
      <c r="N140" s="83" t="str">
        <f>IF(AND($A140&lt;&gt;"",N$6&lt;&gt;""),期末!F125,"")</f>
        <v/>
      </c>
      <c r="O140" s="95" t="str">
        <f t="array" ref="O140">IF(AND(A140&lt;&gt;"",$L$4&lt;&gt;"",OR($L$6:$N$6&lt;&gt;"")),参数计算!AJK127,"")</f>
        <v/>
      </c>
      <c r="P140" s="83" t="str">
        <f>IF(AND($A140&lt;&gt;"",P$6&lt;&gt;""),平时!G125,"")</f>
        <v/>
      </c>
      <c r="Q140" s="83" t="str">
        <f>IF(AND($A140&lt;&gt;"",Q$6&lt;&gt;""),过程!G125,"")</f>
        <v/>
      </c>
      <c r="R140" s="83" t="str">
        <f>IF(AND($A140&lt;&gt;"",R$6&lt;&gt;""),期末!G125,"")</f>
        <v/>
      </c>
      <c r="S140" s="95" t="str">
        <f t="array" ref="S140">IF(AND(A140&lt;&gt;"",$P$4&lt;&gt;"",OR($P$6:$R$6&lt;&gt;"")),参数计算!AJR127,"")</f>
        <v/>
      </c>
      <c r="T140" s="83" t="str">
        <f>IF(AND($A140&lt;&gt;"",T$6&lt;&gt;""),平时!H125,"")</f>
        <v/>
      </c>
      <c r="U140" s="83" t="str">
        <f>IF(AND($A140&lt;&gt;"",U$6&lt;&gt;""),过程!H125,"")</f>
        <v/>
      </c>
      <c r="V140" s="83" t="str">
        <f>IF(AND($A140&lt;&gt;"",V$6&lt;&gt;""),期末!H125,"")</f>
        <v/>
      </c>
      <c r="W140" s="95" t="str">
        <f t="array" ref="W140">IF(AND(A140&lt;&gt;"",$T$4&lt;&gt;"",OR($T$6:$V$6&lt;&gt;"")),参数计算!AJY127,"")</f>
        <v/>
      </c>
    </row>
    <row r="141" ht="24.95" customHeight="1" spans="1:23">
      <c r="A141" s="83" t="str">
        <f>IF($G$1&lt;&gt;"",参数计算!A128,"")</f>
        <v/>
      </c>
      <c r="B141" s="83" t="str">
        <f>IF($G$1&lt;&gt;"",参数计算!B128,"")</f>
        <v/>
      </c>
      <c r="C141" s="83" t="str">
        <f>IF($G$1&lt;&gt;"",参数计算!C128,"")</f>
        <v/>
      </c>
      <c r="D141" s="83" t="str">
        <f>IF(AND($A141&lt;&gt;"",$D$6&lt;&gt;""),平时!D126,"")</f>
        <v/>
      </c>
      <c r="E141" s="83" t="str">
        <f>IF(AND($A141&lt;&gt;"",$E$6&lt;&gt;""),过程!D126,"")</f>
        <v/>
      </c>
      <c r="F141" s="83" t="str">
        <f>IF(AND($A141&lt;&gt;"",$F$6&lt;&gt;""),期末!D126,"")</f>
        <v/>
      </c>
      <c r="G141" s="95" t="str">
        <f t="array" ref="G141">IF(AND(A141&lt;&gt;"",$D$4&lt;&gt;"",OR($D$6:$F$6&lt;&gt;"")),参数计算!AIW128,"")</f>
        <v/>
      </c>
      <c r="H141" s="83" t="str">
        <f>IF(AND($A141&lt;&gt;"",H$6&lt;&gt;""),平时!E126,"")</f>
        <v/>
      </c>
      <c r="I141" s="83" t="str">
        <f>IF(AND($A141&lt;&gt;"",I$6&lt;&gt;""),过程!E126,"")</f>
        <v/>
      </c>
      <c r="J141" s="83" t="str">
        <f>IF(AND($A141&lt;&gt;"",J$6&lt;&gt;""),期末!E126,"")</f>
        <v/>
      </c>
      <c r="K141" s="96" t="str">
        <f t="array" ref="K141">IF(AND(A141&lt;&gt;"",$H$4&lt;&gt;"",OR($H$6:$J$6&lt;&gt;"")),参数计算!AJD128,"")</f>
        <v/>
      </c>
      <c r="L141" s="83" t="str">
        <f>IF(AND($A141&lt;&gt;"",L$6&lt;&gt;""),平时!F126,"")</f>
        <v/>
      </c>
      <c r="M141" s="83" t="str">
        <f>IF(AND($A141&lt;&gt;"",M$6&lt;&gt;""),过程!F126,"")</f>
        <v/>
      </c>
      <c r="N141" s="83" t="str">
        <f>IF(AND($A141&lt;&gt;"",N$6&lt;&gt;""),期末!F126,"")</f>
        <v/>
      </c>
      <c r="O141" s="95" t="str">
        <f t="array" ref="O141">IF(AND(A141&lt;&gt;"",$L$4&lt;&gt;"",OR($L$6:$N$6&lt;&gt;"")),参数计算!AJK128,"")</f>
        <v/>
      </c>
      <c r="P141" s="83" t="str">
        <f>IF(AND($A141&lt;&gt;"",P$6&lt;&gt;""),平时!G126,"")</f>
        <v/>
      </c>
      <c r="Q141" s="83" t="str">
        <f>IF(AND($A141&lt;&gt;"",Q$6&lt;&gt;""),过程!G126,"")</f>
        <v/>
      </c>
      <c r="R141" s="83" t="str">
        <f>IF(AND($A141&lt;&gt;"",R$6&lt;&gt;""),期末!G126,"")</f>
        <v/>
      </c>
      <c r="S141" s="95" t="str">
        <f t="array" ref="S141">IF(AND(A141&lt;&gt;"",$P$4&lt;&gt;"",OR($P$6:$R$6&lt;&gt;"")),参数计算!AJR128,"")</f>
        <v/>
      </c>
      <c r="T141" s="83" t="str">
        <f>IF(AND($A141&lt;&gt;"",T$6&lt;&gt;""),平时!H126,"")</f>
        <v/>
      </c>
      <c r="U141" s="83" t="str">
        <f>IF(AND($A141&lt;&gt;"",U$6&lt;&gt;""),过程!H126,"")</f>
        <v/>
      </c>
      <c r="V141" s="83" t="str">
        <f>IF(AND($A141&lt;&gt;"",V$6&lt;&gt;""),期末!H126,"")</f>
        <v/>
      </c>
      <c r="W141" s="95" t="str">
        <f t="array" ref="W141">IF(AND(A141&lt;&gt;"",$T$4&lt;&gt;"",OR($T$6:$V$6&lt;&gt;"")),参数计算!AJY128,"")</f>
        <v/>
      </c>
    </row>
    <row r="142" ht="24.95" customHeight="1" spans="1:23">
      <c r="A142" s="83" t="str">
        <f>IF($G$1&lt;&gt;"",参数计算!A129,"")</f>
        <v/>
      </c>
      <c r="B142" s="83" t="str">
        <f>IF($G$1&lt;&gt;"",参数计算!B129,"")</f>
        <v/>
      </c>
      <c r="C142" s="83" t="str">
        <f>IF($G$1&lt;&gt;"",参数计算!C129,"")</f>
        <v/>
      </c>
      <c r="D142" s="83" t="str">
        <f>IF(AND($A142&lt;&gt;"",$D$6&lt;&gt;""),平时!D127,"")</f>
        <v/>
      </c>
      <c r="E142" s="83" t="str">
        <f>IF(AND($A142&lt;&gt;"",$E$6&lt;&gt;""),过程!D127,"")</f>
        <v/>
      </c>
      <c r="F142" s="83" t="str">
        <f>IF(AND($A142&lt;&gt;"",$F$6&lt;&gt;""),期末!D127,"")</f>
        <v/>
      </c>
      <c r="G142" s="95" t="str">
        <f t="array" ref="G142">IF(AND(A142&lt;&gt;"",$D$4&lt;&gt;"",OR($D$6:$F$6&lt;&gt;"")),参数计算!AIW129,"")</f>
        <v/>
      </c>
      <c r="H142" s="83" t="str">
        <f>IF(AND($A142&lt;&gt;"",H$6&lt;&gt;""),平时!E127,"")</f>
        <v/>
      </c>
      <c r="I142" s="83" t="str">
        <f>IF(AND($A142&lt;&gt;"",I$6&lt;&gt;""),过程!E127,"")</f>
        <v/>
      </c>
      <c r="J142" s="83" t="str">
        <f>IF(AND($A142&lt;&gt;"",J$6&lt;&gt;""),期末!E127,"")</f>
        <v/>
      </c>
      <c r="K142" s="96" t="str">
        <f t="array" ref="K142">IF(AND(A142&lt;&gt;"",$H$4&lt;&gt;"",OR($H$6:$J$6&lt;&gt;"")),参数计算!AJD129,"")</f>
        <v/>
      </c>
      <c r="L142" s="83" t="str">
        <f>IF(AND($A142&lt;&gt;"",L$6&lt;&gt;""),平时!F127,"")</f>
        <v/>
      </c>
      <c r="M142" s="83" t="str">
        <f>IF(AND($A142&lt;&gt;"",M$6&lt;&gt;""),过程!F127,"")</f>
        <v/>
      </c>
      <c r="N142" s="83" t="str">
        <f>IF(AND($A142&lt;&gt;"",N$6&lt;&gt;""),期末!F127,"")</f>
        <v/>
      </c>
      <c r="O142" s="95" t="str">
        <f t="array" ref="O142">IF(AND(A142&lt;&gt;"",$L$4&lt;&gt;"",OR($L$6:$N$6&lt;&gt;"")),参数计算!AJK129,"")</f>
        <v/>
      </c>
      <c r="P142" s="83" t="str">
        <f>IF(AND($A142&lt;&gt;"",P$6&lt;&gt;""),平时!G127,"")</f>
        <v/>
      </c>
      <c r="Q142" s="83" t="str">
        <f>IF(AND($A142&lt;&gt;"",Q$6&lt;&gt;""),过程!G127,"")</f>
        <v/>
      </c>
      <c r="R142" s="83" t="str">
        <f>IF(AND($A142&lt;&gt;"",R$6&lt;&gt;""),期末!G127,"")</f>
        <v/>
      </c>
      <c r="S142" s="95" t="str">
        <f t="array" ref="S142">IF(AND(A142&lt;&gt;"",$P$4&lt;&gt;"",OR($P$6:$R$6&lt;&gt;"")),参数计算!AJR129,"")</f>
        <v/>
      </c>
      <c r="T142" s="83" t="str">
        <f>IF(AND($A142&lt;&gt;"",T$6&lt;&gt;""),平时!H127,"")</f>
        <v/>
      </c>
      <c r="U142" s="83" t="str">
        <f>IF(AND($A142&lt;&gt;"",U$6&lt;&gt;""),过程!H127,"")</f>
        <v/>
      </c>
      <c r="V142" s="83" t="str">
        <f>IF(AND($A142&lt;&gt;"",V$6&lt;&gt;""),期末!H127,"")</f>
        <v/>
      </c>
      <c r="W142" s="95" t="str">
        <f t="array" ref="W142">IF(AND(A142&lt;&gt;"",$T$4&lt;&gt;"",OR($T$6:$V$6&lt;&gt;"")),参数计算!AJY129,"")</f>
        <v/>
      </c>
    </row>
    <row r="143" ht="24.95" customHeight="1" spans="1:23">
      <c r="A143" s="83" t="str">
        <f>IF($G$1&lt;&gt;"",参数计算!A130,"")</f>
        <v/>
      </c>
      <c r="B143" s="83" t="str">
        <f>IF($G$1&lt;&gt;"",参数计算!B130,"")</f>
        <v/>
      </c>
      <c r="C143" s="83" t="str">
        <f>IF($G$1&lt;&gt;"",参数计算!C130,"")</f>
        <v/>
      </c>
      <c r="D143" s="83" t="str">
        <f>IF(AND($A143&lt;&gt;"",$D$6&lt;&gt;""),平时!D128,"")</f>
        <v/>
      </c>
      <c r="E143" s="83" t="str">
        <f>IF(AND($A143&lt;&gt;"",$E$6&lt;&gt;""),过程!D128,"")</f>
        <v/>
      </c>
      <c r="F143" s="83" t="str">
        <f>IF(AND($A143&lt;&gt;"",$F$6&lt;&gt;""),期末!D128,"")</f>
        <v/>
      </c>
      <c r="G143" s="95" t="str">
        <f t="array" ref="G143">IF(AND(A143&lt;&gt;"",$D$4&lt;&gt;"",OR($D$6:$F$6&lt;&gt;"")),参数计算!AIW130,"")</f>
        <v/>
      </c>
      <c r="H143" s="83" t="str">
        <f>IF(AND($A143&lt;&gt;"",H$6&lt;&gt;""),平时!E128,"")</f>
        <v/>
      </c>
      <c r="I143" s="83" t="str">
        <f>IF(AND($A143&lt;&gt;"",I$6&lt;&gt;""),过程!E128,"")</f>
        <v/>
      </c>
      <c r="J143" s="83" t="str">
        <f>IF(AND($A143&lt;&gt;"",J$6&lt;&gt;""),期末!E128,"")</f>
        <v/>
      </c>
      <c r="K143" s="96" t="str">
        <f t="array" ref="K143">IF(AND(A143&lt;&gt;"",$H$4&lt;&gt;"",OR($H$6:$J$6&lt;&gt;"")),参数计算!AJD130,"")</f>
        <v/>
      </c>
      <c r="L143" s="83" t="str">
        <f>IF(AND($A143&lt;&gt;"",L$6&lt;&gt;""),平时!F128,"")</f>
        <v/>
      </c>
      <c r="M143" s="83" t="str">
        <f>IF(AND($A143&lt;&gt;"",M$6&lt;&gt;""),过程!F128,"")</f>
        <v/>
      </c>
      <c r="N143" s="83" t="str">
        <f>IF(AND($A143&lt;&gt;"",N$6&lt;&gt;""),期末!F128,"")</f>
        <v/>
      </c>
      <c r="O143" s="95" t="str">
        <f t="array" ref="O143">IF(AND(A143&lt;&gt;"",$L$4&lt;&gt;"",OR($L$6:$N$6&lt;&gt;"")),参数计算!AJK130,"")</f>
        <v/>
      </c>
      <c r="P143" s="83" t="str">
        <f>IF(AND($A143&lt;&gt;"",P$6&lt;&gt;""),平时!G128,"")</f>
        <v/>
      </c>
      <c r="Q143" s="83" t="str">
        <f>IF(AND($A143&lt;&gt;"",Q$6&lt;&gt;""),过程!G128,"")</f>
        <v/>
      </c>
      <c r="R143" s="83" t="str">
        <f>IF(AND($A143&lt;&gt;"",R$6&lt;&gt;""),期末!G128,"")</f>
        <v/>
      </c>
      <c r="S143" s="95" t="str">
        <f t="array" ref="S143">IF(AND(A143&lt;&gt;"",$P$4&lt;&gt;"",OR($P$6:$R$6&lt;&gt;"")),参数计算!AJR130,"")</f>
        <v/>
      </c>
      <c r="T143" s="83" t="str">
        <f>IF(AND($A143&lt;&gt;"",T$6&lt;&gt;""),平时!H128,"")</f>
        <v/>
      </c>
      <c r="U143" s="83" t="str">
        <f>IF(AND($A143&lt;&gt;"",U$6&lt;&gt;""),过程!H128,"")</f>
        <v/>
      </c>
      <c r="V143" s="83" t="str">
        <f>IF(AND($A143&lt;&gt;"",V$6&lt;&gt;""),期末!H128,"")</f>
        <v/>
      </c>
      <c r="W143" s="95" t="str">
        <f t="array" ref="W143">IF(AND(A143&lt;&gt;"",$T$4&lt;&gt;"",OR($T$6:$V$6&lt;&gt;"")),参数计算!AJY130,"")</f>
        <v/>
      </c>
    </row>
    <row r="144" ht="24.95" customHeight="1" spans="1:23">
      <c r="A144" s="83" t="str">
        <f>IF($G$1&lt;&gt;"",参数计算!A131,"")</f>
        <v/>
      </c>
      <c r="B144" s="83" t="str">
        <f>IF($G$1&lt;&gt;"",参数计算!B131,"")</f>
        <v/>
      </c>
      <c r="C144" s="83" t="str">
        <f>IF($G$1&lt;&gt;"",参数计算!C131,"")</f>
        <v/>
      </c>
      <c r="D144" s="83" t="str">
        <f>IF(AND($A144&lt;&gt;"",$D$6&lt;&gt;""),平时!D129,"")</f>
        <v/>
      </c>
      <c r="E144" s="83" t="str">
        <f>IF(AND($A144&lt;&gt;"",$E$6&lt;&gt;""),过程!D129,"")</f>
        <v/>
      </c>
      <c r="F144" s="83" t="str">
        <f>IF(AND($A144&lt;&gt;"",$F$6&lt;&gt;""),期末!D129,"")</f>
        <v/>
      </c>
      <c r="G144" s="95" t="str">
        <f t="array" ref="G144">IF(AND(A144&lt;&gt;"",$D$4&lt;&gt;"",OR($D$6:$F$6&lt;&gt;"")),参数计算!AIW131,"")</f>
        <v/>
      </c>
      <c r="H144" s="83" t="str">
        <f>IF(AND($A144&lt;&gt;"",H$6&lt;&gt;""),平时!E129,"")</f>
        <v/>
      </c>
      <c r="I144" s="83" t="str">
        <f>IF(AND($A144&lt;&gt;"",I$6&lt;&gt;""),过程!E129,"")</f>
        <v/>
      </c>
      <c r="J144" s="83" t="str">
        <f>IF(AND($A144&lt;&gt;"",J$6&lt;&gt;""),期末!E129,"")</f>
        <v/>
      </c>
      <c r="K144" s="96" t="str">
        <f t="array" ref="K144">IF(AND(A144&lt;&gt;"",$H$4&lt;&gt;"",OR($H$6:$J$6&lt;&gt;"")),参数计算!AJD131,"")</f>
        <v/>
      </c>
      <c r="L144" s="83" t="str">
        <f>IF(AND($A144&lt;&gt;"",L$6&lt;&gt;""),平时!F129,"")</f>
        <v/>
      </c>
      <c r="M144" s="83" t="str">
        <f>IF(AND($A144&lt;&gt;"",M$6&lt;&gt;""),过程!F129,"")</f>
        <v/>
      </c>
      <c r="N144" s="83" t="str">
        <f>IF(AND($A144&lt;&gt;"",N$6&lt;&gt;""),期末!F129,"")</f>
        <v/>
      </c>
      <c r="O144" s="95" t="str">
        <f t="array" ref="O144">IF(AND(A144&lt;&gt;"",$L$4&lt;&gt;"",OR($L$6:$N$6&lt;&gt;"")),参数计算!AJK131,"")</f>
        <v/>
      </c>
      <c r="P144" s="83" t="str">
        <f>IF(AND($A144&lt;&gt;"",P$6&lt;&gt;""),平时!G129,"")</f>
        <v/>
      </c>
      <c r="Q144" s="83" t="str">
        <f>IF(AND($A144&lt;&gt;"",Q$6&lt;&gt;""),过程!G129,"")</f>
        <v/>
      </c>
      <c r="R144" s="83" t="str">
        <f>IF(AND($A144&lt;&gt;"",R$6&lt;&gt;""),期末!G129,"")</f>
        <v/>
      </c>
      <c r="S144" s="95" t="str">
        <f t="array" ref="S144">IF(AND(A144&lt;&gt;"",$P$4&lt;&gt;"",OR($P$6:$R$6&lt;&gt;"")),参数计算!AJR131,"")</f>
        <v/>
      </c>
      <c r="T144" s="83" t="str">
        <f>IF(AND($A144&lt;&gt;"",T$6&lt;&gt;""),平时!H129,"")</f>
        <v/>
      </c>
      <c r="U144" s="83" t="str">
        <f>IF(AND($A144&lt;&gt;"",U$6&lt;&gt;""),过程!H129,"")</f>
        <v/>
      </c>
      <c r="V144" s="83" t="str">
        <f>IF(AND($A144&lt;&gt;"",V$6&lt;&gt;""),期末!H129,"")</f>
        <v/>
      </c>
      <c r="W144" s="95" t="str">
        <f t="array" ref="W144">IF(AND(A144&lt;&gt;"",$T$4&lt;&gt;"",OR($T$6:$V$6&lt;&gt;"")),参数计算!AJY131,"")</f>
        <v/>
      </c>
    </row>
    <row r="145" ht="24.95" customHeight="1" spans="1:23">
      <c r="A145" s="83" t="str">
        <f>IF($G$1&lt;&gt;"",参数计算!A132,"")</f>
        <v/>
      </c>
      <c r="B145" s="83" t="str">
        <f>IF($G$1&lt;&gt;"",参数计算!B132,"")</f>
        <v/>
      </c>
      <c r="C145" s="83" t="str">
        <f>IF($G$1&lt;&gt;"",参数计算!C132,"")</f>
        <v/>
      </c>
      <c r="D145" s="83" t="str">
        <f>IF(AND($A145&lt;&gt;"",$D$6&lt;&gt;""),平时!D130,"")</f>
        <v/>
      </c>
      <c r="E145" s="83" t="str">
        <f>IF(AND($A145&lt;&gt;"",$E$6&lt;&gt;""),过程!D130,"")</f>
        <v/>
      </c>
      <c r="F145" s="83" t="str">
        <f>IF(AND($A145&lt;&gt;"",$F$6&lt;&gt;""),期末!D130,"")</f>
        <v/>
      </c>
      <c r="G145" s="95" t="str">
        <f t="array" ref="G145">IF(AND(A145&lt;&gt;"",$D$4&lt;&gt;"",OR($D$6:$F$6&lt;&gt;"")),参数计算!AIW132,"")</f>
        <v/>
      </c>
      <c r="H145" s="83" t="str">
        <f>IF(AND($A145&lt;&gt;"",H$6&lt;&gt;""),平时!E130,"")</f>
        <v/>
      </c>
      <c r="I145" s="83" t="str">
        <f>IF(AND($A145&lt;&gt;"",I$6&lt;&gt;""),过程!E130,"")</f>
        <v/>
      </c>
      <c r="J145" s="83" t="str">
        <f>IF(AND($A145&lt;&gt;"",J$6&lt;&gt;""),期末!E130,"")</f>
        <v/>
      </c>
      <c r="K145" s="96" t="str">
        <f t="array" ref="K145">IF(AND(A145&lt;&gt;"",$H$4&lt;&gt;"",OR($H$6:$J$6&lt;&gt;"")),参数计算!AJD132,"")</f>
        <v/>
      </c>
      <c r="L145" s="83" t="str">
        <f>IF(AND($A145&lt;&gt;"",L$6&lt;&gt;""),平时!F130,"")</f>
        <v/>
      </c>
      <c r="M145" s="83" t="str">
        <f>IF(AND($A145&lt;&gt;"",M$6&lt;&gt;""),过程!F130,"")</f>
        <v/>
      </c>
      <c r="N145" s="83" t="str">
        <f>IF(AND($A145&lt;&gt;"",N$6&lt;&gt;""),期末!F130,"")</f>
        <v/>
      </c>
      <c r="O145" s="95" t="str">
        <f t="array" ref="O145">IF(AND(A145&lt;&gt;"",$L$4&lt;&gt;"",OR($L$6:$N$6&lt;&gt;"")),参数计算!AJK132,"")</f>
        <v/>
      </c>
      <c r="P145" s="83" t="str">
        <f>IF(AND($A145&lt;&gt;"",P$6&lt;&gt;""),平时!G130,"")</f>
        <v/>
      </c>
      <c r="Q145" s="83" t="str">
        <f>IF(AND($A145&lt;&gt;"",Q$6&lt;&gt;""),过程!G130,"")</f>
        <v/>
      </c>
      <c r="R145" s="83" t="str">
        <f>IF(AND($A145&lt;&gt;"",R$6&lt;&gt;""),期末!G130,"")</f>
        <v/>
      </c>
      <c r="S145" s="95" t="str">
        <f t="array" ref="S145">IF(AND(A145&lt;&gt;"",$P$4&lt;&gt;"",OR($P$6:$R$6&lt;&gt;"")),参数计算!AJR132,"")</f>
        <v/>
      </c>
      <c r="T145" s="83" t="str">
        <f>IF(AND($A145&lt;&gt;"",T$6&lt;&gt;""),平时!H130,"")</f>
        <v/>
      </c>
      <c r="U145" s="83" t="str">
        <f>IF(AND($A145&lt;&gt;"",U$6&lt;&gt;""),过程!H130,"")</f>
        <v/>
      </c>
      <c r="V145" s="83" t="str">
        <f>IF(AND($A145&lt;&gt;"",V$6&lt;&gt;""),期末!H130,"")</f>
        <v/>
      </c>
      <c r="W145" s="95" t="str">
        <f t="array" ref="W145">IF(AND(A145&lt;&gt;"",$T$4&lt;&gt;"",OR($T$6:$V$6&lt;&gt;"")),参数计算!AJY132,"")</f>
        <v/>
      </c>
    </row>
    <row r="146" ht="24.95" customHeight="1" spans="1:23">
      <c r="A146" s="83" t="str">
        <f>IF($G$1&lt;&gt;"",参数计算!A133,"")</f>
        <v/>
      </c>
      <c r="B146" s="83" t="str">
        <f>IF($G$1&lt;&gt;"",参数计算!B133,"")</f>
        <v/>
      </c>
      <c r="C146" s="83" t="str">
        <f>IF($G$1&lt;&gt;"",参数计算!C133,"")</f>
        <v/>
      </c>
      <c r="D146" s="83" t="str">
        <f>IF(AND($A146&lt;&gt;"",$D$6&lt;&gt;""),平时!D131,"")</f>
        <v/>
      </c>
      <c r="E146" s="83" t="str">
        <f>IF(AND($A146&lt;&gt;"",$E$6&lt;&gt;""),过程!D131,"")</f>
        <v/>
      </c>
      <c r="F146" s="83" t="str">
        <f>IF(AND($A146&lt;&gt;"",$F$6&lt;&gt;""),期末!D131,"")</f>
        <v/>
      </c>
      <c r="G146" s="95" t="str">
        <f t="array" ref="G146">IF(AND(A146&lt;&gt;"",$D$4&lt;&gt;"",OR($D$6:$F$6&lt;&gt;"")),参数计算!AIW133,"")</f>
        <v/>
      </c>
      <c r="H146" s="83" t="str">
        <f>IF(AND($A146&lt;&gt;"",H$6&lt;&gt;""),平时!E131,"")</f>
        <v/>
      </c>
      <c r="I146" s="83" t="str">
        <f>IF(AND($A146&lt;&gt;"",I$6&lt;&gt;""),过程!E131,"")</f>
        <v/>
      </c>
      <c r="J146" s="83" t="str">
        <f>IF(AND($A146&lt;&gt;"",J$6&lt;&gt;""),期末!E131,"")</f>
        <v/>
      </c>
      <c r="K146" s="96" t="str">
        <f t="array" ref="K146">IF(AND(A146&lt;&gt;"",$H$4&lt;&gt;"",OR($H$6:$J$6&lt;&gt;"")),参数计算!AJD133,"")</f>
        <v/>
      </c>
      <c r="L146" s="83" t="str">
        <f>IF(AND($A146&lt;&gt;"",L$6&lt;&gt;""),平时!F131,"")</f>
        <v/>
      </c>
      <c r="M146" s="83" t="str">
        <f>IF(AND($A146&lt;&gt;"",M$6&lt;&gt;""),过程!F131,"")</f>
        <v/>
      </c>
      <c r="N146" s="83" t="str">
        <f>IF(AND($A146&lt;&gt;"",N$6&lt;&gt;""),期末!F131,"")</f>
        <v/>
      </c>
      <c r="O146" s="95" t="str">
        <f t="array" ref="O146">IF(AND(A146&lt;&gt;"",$L$4&lt;&gt;"",OR($L$6:$N$6&lt;&gt;"")),参数计算!AJK133,"")</f>
        <v/>
      </c>
      <c r="P146" s="83" t="str">
        <f>IF(AND($A146&lt;&gt;"",P$6&lt;&gt;""),平时!G131,"")</f>
        <v/>
      </c>
      <c r="Q146" s="83" t="str">
        <f>IF(AND($A146&lt;&gt;"",Q$6&lt;&gt;""),过程!G131,"")</f>
        <v/>
      </c>
      <c r="R146" s="83" t="str">
        <f>IF(AND($A146&lt;&gt;"",R$6&lt;&gt;""),期末!G131,"")</f>
        <v/>
      </c>
      <c r="S146" s="95" t="str">
        <f t="array" ref="S146">IF(AND(A146&lt;&gt;"",$P$4&lt;&gt;"",OR($P$6:$R$6&lt;&gt;"")),参数计算!AJR133,"")</f>
        <v/>
      </c>
      <c r="T146" s="83" t="str">
        <f>IF(AND($A146&lt;&gt;"",T$6&lt;&gt;""),平时!H131,"")</f>
        <v/>
      </c>
      <c r="U146" s="83" t="str">
        <f>IF(AND($A146&lt;&gt;"",U$6&lt;&gt;""),过程!H131,"")</f>
        <v/>
      </c>
      <c r="V146" s="83" t="str">
        <f>IF(AND($A146&lt;&gt;"",V$6&lt;&gt;""),期末!H131,"")</f>
        <v/>
      </c>
      <c r="W146" s="95" t="str">
        <f t="array" ref="W146">IF(AND(A146&lt;&gt;"",$T$4&lt;&gt;"",OR($T$6:$V$6&lt;&gt;"")),参数计算!AJY133,"")</f>
        <v/>
      </c>
    </row>
    <row r="147" ht="24.95" customHeight="1" spans="1:23">
      <c r="A147" s="83" t="str">
        <f>IF($G$1&lt;&gt;"",参数计算!A134,"")</f>
        <v/>
      </c>
      <c r="B147" s="83" t="str">
        <f>IF($G$1&lt;&gt;"",参数计算!B134,"")</f>
        <v/>
      </c>
      <c r="C147" s="83" t="str">
        <f>IF($G$1&lt;&gt;"",参数计算!C134,"")</f>
        <v/>
      </c>
      <c r="D147" s="83" t="str">
        <f>IF(AND($A147&lt;&gt;"",$D$6&lt;&gt;""),平时!D132,"")</f>
        <v/>
      </c>
      <c r="E147" s="83" t="str">
        <f>IF(AND($A147&lt;&gt;"",$E$6&lt;&gt;""),过程!D132,"")</f>
        <v/>
      </c>
      <c r="F147" s="83" t="str">
        <f>IF(AND($A147&lt;&gt;"",$F$6&lt;&gt;""),期末!D132,"")</f>
        <v/>
      </c>
      <c r="G147" s="95" t="str">
        <f t="array" ref="G147">IF(AND(A147&lt;&gt;"",$D$4&lt;&gt;"",OR($D$6:$F$6&lt;&gt;"")),参数计算!AIW134,"")</f>
        <v/>
      </c>
      <c r="H147" s="83" t="str">
        <f>IF(AND($A147&lt;&gt;"",H$6&lt;&gt;""),平时!E132,"")</f>
        <v/>
      </c>
      <c r="I147" s="83" t="str">
        <f>IF(AND($A147&lt;&gt;"",I$6&lt;&gt;""),过程!E132,"")</f>
        <v/>
      </c>
      <c r="J147" s="83" t="str">
        <f>IF(AND($A147&lt;&gt;"",J$6&lt;&gt;""),期末!E132,"")</f>
        <v/>
      </c>
      <c r="K147" s="96" t="str">
        <f t="array" ref="K147">IF(AND(A147&lt;&gt;"",$H$4&lt;&gt;"",OR($H$6:$J$6&lt;&gt;"")),参数计算!AJD134,"")</f>
        <v/>
      </c>
      <c r="L147" s="83" t="str">
        <f>IF(AND($A147&lt;&gt;"",L$6&lt;&gt;""),平时!F132,"")</f>
        <v/>
      </c>
      <c r="M147" s="83" t="str">
        <f>IF(AND($A147&lt;&gt;"",M$6&lt;&gt;""),过程!F132,"")</f>
        <v/>
      </c>
      <c r="N147" s="83" t="str">
        <f>IF(AND($A147&lt;&gt;"",N$6&lt;&gt;""),期末!F132,"")</f>
        <v/>
      </c>
      <c r="O147" s="95" t="str">
        <f t="array" ref="O147">IF(AND(A147&lt;&gt;"",$L$4&lt;&gt;"",OR($L$6:$N$6&lt;&gt;"")),参数计算!AJK134,"")</f>
        <v/>
      </c>
      <c r="P147" s="83" t="str">
        <f>IF(AND($A147&lt;&gt;"",P$6&lt;&gt;""),平时!G132,"")</f>
        <v/>
      </c>
      <c r="Q147" s="83" t="str">
        <f>IF(AND($A147&lt;&gt;"",Q$6&lt;&gt;""),过程!G132,"")</f>
        <v/>
      </c>
      <c r="R147" s="83" t="str">
        <f>IF(AND($A147&lt;&gt;"",R$6&lt;&gt;""),期末!G132,"")</f>
        <v/>
      </c>
      <c r="S147" s="95" t="str">
        <f t="array" ref="S147">IF(AND(A147&lt;&gt;"",$P$4&lt;&gt;"",OR($P$6:$R$6&lt;&gt;"")),参数计算!AJR134,"")</f>
        <v/>
      </c>
      <c r="T147" s="83" t="str">
        <f>IF(AND($A147&lt;&gt;"",T$6&lt;&gt;""),平时!H132,"")</f>
        <v/>
      </c>
      <c r="U147" s="83" t="str">
        <f>IF(AND($A147&lt;&gt;"",U$6&lt;&gt;""),过程!H132,"")</f>
        <v/>
      </c>
      <c r="V147" s="83" t="str">
        <f>IF(AND($A147&lt;&gt;"",V$6&lt;&gt;""),期末!H132,"")</f>
        <v/>
      </c>
      <c r="W147" s="95" t="str">
        <f t="array" ref="W147">IF(AND(A147&lt;&gt;"",$T$4&lt;&gt;"",OR($T$6:$V$6&lt;&gt;"")),参数计算!AJY134,"")</f>
        <v/>
      </c>
    </row>
    <row r="148" ht="24.95" customHeight="1" spans="1:23">
      <c r="A148" s="83" t="str">
        <f>IF($G$1&lt;&gt;"",参数计算!A135,"")</f>
        <v/>
      </c>
      <c r="B148" s="83" t="str">
        <f>IF($G$1&lt;&gt;"",参数计算!B135,"")</f>
        <v/>
      </c>
      <c r="C148" s="83" t="str">
        <f>IF($G$1&lt;&gt;"",参数计算!C135,"")</f>
        <v/>
      </c>
      <c r="D148" s="83" t="str">
        <f>IF(AND($A148&lt;&gt;"",$D$6&lt;&gt;""),平时!D133,"")</f>
        <v/>
      </c>
      <c r="E148" s="83" t="str">
        <f>IF(AND($A148&lt;&gt;"",$E$6&lt;&gt;""),过程!D133,"")</f>
        <v/>
      </c>
      <c r="F148" s="83" t="str">
        <f>IF(AND($A148&lt;&gt;"",$F$6&lt;&gt;""),期末!D133,"")</f>
        <v/>
      </c>
      <c r="G148" s="95" t="str">
        <f t="array" ref="G148">IF(AND(A148&lt;&gt;"",$D$4&lt;&gt;"",OR($D$6:$F$6&lt;&gt;"")),参数计算!AIW135,"")</f>
        <v/>
      </c>
      <c r="H148" s="83" t="str">
        <f>IF(AND($A148&lt;&gt;"",H$6&lt;&gt;""),平时!E133,"")</f>
        <v/>
      </c>
      <c r="I148" s="83" t="str">
        <f>IF(AND($A148&lt;&gt;"",I$6&lt;&gt;""),过程!E133,"")</f>
        <v/>
      </c>
      <c r="J148" s="83" t="str">
        <f>IF(AND($A148&lt;&gt;"",J$6&lt;&gt;""),期末!E133,"")</f>
        <v/>
      </c>
      <c r="K148" s="96" t="str">
        <f t="array" ref="K148">IF(AND(A148&lt;&gt;"",$H$4&lt;&gt;"",OR($H$6:$J$6&lt;&gt;"")),参数计算!AJD135,"")</f>
        <v/>
      </c>
      <c r="L148" s="83" t="str">
        <f>IF(AND($A148&lt;&gt;"",L$6&lt;&gt;""),平时!F133,"")</f>
        <v/>
      </c>
      <c r="M148" s="83" t="str">
        <f>IF(AND($A148&lt;&gt;"",M$6&lt;&gt;""),过程!F133,"")</f>
        <v/>
      </c>
      <c r="N148" s="83" t="str">
        <f>IF(AND($A148&lt;&gt;"",N$6&lt;&gt;""),期末!F133,"")</f>
        <v/>
      </c>
      <c r="O148" s="95" t="str">
        <f t="array" ref="O148">IF(AND(A148&lt;&gt;"",$L$4&lt;&gt;"",OR($L$6:$N$6&lt;&gt;"")),参数计算!AJK135,"")</f>
        <v/>
      </c>
      <c r="P148" s="83" t="str">
        <f>IF(AND($A148&lt;&gt;"",P$6&lt;&gt;""),平时!G133,"")</f>
        <v/>
      </c>
      <c r="Q148" s="83" t="str">
        <f>IF(AND($A148&lt;&gt;"",Q$6&lt;&gt;""),过程!G133,"")</f>
        <v/>
      </c>
      <c r="R148" s="83" t="str">
        <f>IF(AND($A148&lt;&gt;"",R$6&lt;&gt;""),期末!G133,"")</f>
        <v/>
      </c>
      <c r="S148" s="95" t="str">
        <f t="array" ref="S148">IF(AND(A148&lt;&gt;"",$P$4&lt;&gt;"",OR($P$6:$R$6&lt;&gt;"")),参数计算!AJR135,"")</f>
        <v/>
      </c>
      <c r="T148" s="83" t="str">
        <f>IF(AND($A148&lt;&gt;"",T$6&lt;&gt;""),平时!H133,"")</f>
        <v/>
      </c>
      <c r="U148" s="83" t="str">
        <f>IF(AND($A148&lt;&gt;"",U$6&lt;&gt;""),过程!H133,"")</f>
        <v/>
      </c>
      <c r="V148" s="83" t="str">
        <f>IF(AND($A148&lt;&gt;"",V$6&lt;&gt;""),期末!H133,"")</f>
        <v/>
      </c>
      <c r="W148" s="95" t="str">
        <f t="array" ref="W148">IF(AND(A148&lt;&gt;"",$T$4&lt;&gt;"",OR($T$6:$V$6&lt;&gt;"")),参数计算!AJY135,"")</f>
        <v/>
      </c>
    </row>
    <row r="149" ht="24.95" customHeight="1" spans="1:23">
      <c r="A149" s="83" t="str">
        <f>IF($G$1&lt;&gt;"",参数计算!A136,"")</f>
        <v/>
      </c>
      <c r="B149" s="83" t="str">
        <f>IF($G$1&lt;&gt;"",参数计算!B136,"")</f>
        <v/>
      </c>
      <c r="C149" s="83" t="str">
        <f>IF($G$1&lt;&gt;"",参数计算!C136,"")</f>
        <v/>
      </c>
      <c r="D149" s="83" t="str">
        <f>IF(AND($A149&lt;&gt;"",$D$6&lt;&gt;""),平时!D134,"")</f>
        <v/>
      </c>
      <c r="E149" s="83" t="str">
        <f>IF(AND($A149&lt;&gt;"",$E$6&lt;&gt;""),过程!D134,"")</f>
        <v/>
      </c>
      <c r="F149" s="83" t="str">
        <f>IF(AND($A149&lt;&gt;"",$F$6&lt;&gt;""),期末!D134,"")</f>
        <v/>
      </c>
      <c r="G149" s="95" t="str">
        <f t="array" ref="G149">IF(AND(A149&lt;&gt;"",$D$4&lt;&gt;"",OR($D$6:$F$6&lt;&gt;"")),参数计算!AIW136,"")</f>
        <v/>
      </c>
      <c r="H149" s="83" t="str">
        <f>IF(AND($A149&lt;&gt;"",H$6&lt;&gt;""),平时!E134,"")</f>
        <v/>
      </c>
      <c r="I149" s="83" t="str">
        <f>IF(AND($A149&lt;&gt;"",I$6&lt;&gt;""),过程!E134,"")</f>
        <v/>
      </c>
      <c r="J149" s="83" t="str">
        <f>IF(AND($A149&lt;&gt;"",J$6&lt;&gt;""),期末!E134,"")</f>
        <v/>
      </c>
      <c r="K149" s="96" t="str">
        <f t="array" ref="K149">IF(AND(A149&lt;&gt;"",$H$4&lt;&gt;"",OR($H$6:$J$6&lt;&gt;"")),参数计算!AJD136,"")</f>
        <v/>
      </c>
      <c r="L149" s="83" t="str">
        <f>IF(AND($A149&lt;&gt;"",L$6&lt;&gt;""),平时!F134,"")</f>
        <v/>
      </c>
      <c r="M149" s="83" t="str">
        <f>IF(AND($A149&lt;&gt;"",M$6&lt;&gt;""),过程!F134,"")</f>
        <v/>
      </c>
      <c r="N149" s="83" t="str">
        <f>IF(AND($A149&lt;&gt;"",N$6&lt;&gt;""),期末!F134,"")</f>
        <v/>
      </c>
      <c r="O149" s="95" t="str">
        <f t="array" ref="O149">IF(AND(A149&lt;&gt;"",$L$4&lt;&gt;"",OR($L$6:$N$6&lt;&gt;"")),参数计算!AJK136,"")</f>
        <v/>
      </c>
      <c r="P149" s="83" t="str">
        <f>IF(AND($A149&lt;&gt;"",P$6&lt;&gt;""),平时!G134,"")</f>
        <v/>
      </c>
      <c r="Q149" s="83" t="str">
        <f>IF(AND($A149&lt;&gt;"",Q$6&lt;&gt;""),过程!G134,"")</f>
        <v/>
      </c>
      <c r="R149" s="83" t="str">
        <f>IF(AND($A149&lt;&gt;"",R$6&lt;&gt;""),期末!G134,"")</f>
        <v/>
      </c>
      <c r="S149" s="95" t="str">
        <f t="array" ref="S149">IF(AND(A149&lt;&gt;"",$P$4&lt;&gt;"",OR($P$6:$R$6&lt;&gt;"")),参数计算!AJR136,"")</f>
        <v/>
      </c>
      <c r="T149" s="83" t="str">
        <f>IF(AND($A149&lt;&gt;"",T$6&lt;&gt;""),平时!H134,"")</f>
        <v/>
      </c>
      <c r="U149" s="83" t="str">
        <f>IF(AND($A149&lt;&gt;"",U$6&lt;&gt;""),过程!H134,"")</f>
        <v/>
      </c>
      <c r="V149" s="83" t="str">
        <f>IF(AND($A149&lt;&gt;"",V$6&lt;&gt;""),期末!H134,"")</f>
        <v/>
      </c>
      <c r="W149" s="95" t="str">
        <f t="array" ref="W149">IF(AND(A149&lt;&gt;"",$T$4&lt;&gt;"",OR($T$6:$V$6&lt;&gt;"")),参数计算!AJY136,"")</f>
        <v/>
      </c>
    </row>
    <row r="150" ht="24.95" customHeight="1" spans="1:23">
      <c r="A150" s="83" t="str">
        <f>IF($G$1&lt;&gt;"",参数计算!A137,"")</f>
        <v/>
      </c>
      <c r="B150" s="83" t="str">
        <f>IF($G$1&lt;&gt;"",参数计算!B137,"")</f>
        <v/>
      </c>
      <c r="C150" s="83" t="str">
        <f>IF($G$1&lt;&gt;"",参数计算!C137,"")</f>
        <v/>
      </c>
      <c r="D150" s="83" t="str">
        <f>IF(AND($A150&lt;&gt;"",$D$6&lt;&gt;""),平时!D135,"")</f>
        <v/>
      </c>
      <c r="E150" s="83" t="str">
        <f>IF(AND($A150&lt;&gt;"",$E$6&lt;&gt;""),过程!D135,"")</f>
        <v/>
      </c>
      <c r="F150" s="83" t="str">
        <f>IF(AND($A150&lt;&gt;"",$F$6&lt;&gt;""),期末!D135,"")</f>
        <v/>
      </c>
      <c r="G150" s="95" t="str">
        <f t="array" ref="G150">IF(AND(A150&lt;&gt;"",$D$4&lt;&gt;"",OR($D$6:$F$6&lt;&gt;"")),参数计算!AIW137,"")</f>
        <v/>
      </c>
      <c r="H150" s="83" t="str">
        <f>IF(AND($A150&lt;&gt;"",H$6&lt;&gt;""),平时!E135,"")</f>
        <v/>
      </c>
      <c r="I150" s="83" t="str">
        <f>IF(AND($A150&lt;&gt;"",I$6&lt;&gt;""),过程!E135,"")</f>
        <v/>
      </c>
      <c r="J150" s="83" t="str">
        <f>IF(AND($A150&lt;&gt;"",J$6&lt;&gt;""),期末!E135,"")</f>
        <v/>
      </c>
      <c r="K150" s="96" t="str">
        <f t="array" ref="K150">IF(AND(A150&lt;&gt;"",$H$4&lt;&gt;"",OR($H$6:$J$6&lt;&gt;"")),参数计算!AJD137,"")</f>
        <v/>
      </c>
      <c r="L150" s="83" t="str">
        <f>IF(AND($A150&lt;&gt;"",L$6&lt;&gt;""),平时!F135,"")</f>
        <v/>
      </c>
      <c r="M150" s="83" t="str">
        <f>IF(AND($A150&lt;&gt;"",M$6&lt;&gt;""),过程!F135,"")</f>
        <v/>
      </c>
      <c r="N150" s="83" t="str">
        <f>IF(AND($A150&lt;&gt;"",N$6&lt;&gt;""),期末!F135,"")</f>
        <v/>
      </c>
      <c r="O150" s="95" t="str">
        <f t="array" ref="O150">IF(AND(A150&lt;&gt;"",$L$4&lt;&gt;"",OR($L$6:$N$6&lt;&gt;"")),参数计算!AJK137,"")</f>
        <v/>
      </c>
      <c r="P150" s="83" t="str">
        <f>IF(AND($A150&lt;&gt;"",P$6&lt;&gt;""),平时!G135,"")</f>
        <v/>
      </c>
      <c r="Q150" s="83" t="str">
        <f>IF(AND($A150&lt;&gt;"",Q$6&lt;&gt;""),过程!G135,"")</f>
        <v/>
      </c>
      <c r="R150" s="83" t="str">
        <f>IF(AND($A150&lt;&gt;"",R$6&lt;&gt;""),期末!G135,"")</f>
        <v/>
      </c>
      <c r="S150" s="95" t="str">
        <f t="array" ref="S150">IF(AND(A150&lt;&gt;"",$P$4&lt;&gt;"",OR($P$6:$R$6&lt;&gt;"")),参数计算!AJR137,"")</f>
        <v/>
      </c>
      <c r="T150" s="83" t="str">
        <f>IF(AND($A150&lt;&gt;"",T$6&lt;&gt;""),平时!H135,"")</f>
        <v/>
      </c>
      <c r="U150" s="83" t="str">
        <f>IF(AND($A150&lt;&gt;"",U$6&lt;&gt;""),过程!H135,"")</f>
        <v/>
      </c>
      <c r="V150" s="83" t="str">
        <f>IF(AND($A150&lt;&gt;"",V$6&lt;&gt;""),期末!H135,"")</f>
        <v/>
      </c>
      <c r="W150" s="95" t="str">
        <f t="array" ref="W150">IF(AND(A150&lt;&gt;"",$T$4&lt;&gt;"",OR($T$6:$V$6&lt;&gt;"")),参数计算!AJY137,"")</f>
        <v/>
      </c>
    </row>
    <row r="151" ht="24.95" customHeight="1" spans="1:23">
      <c r="A151" s="83" t="str">
        <f>IF($G$1&lt;&gt;"",参数计算!A138,"")</f>
        <v/>
      </c>
      <c r="B151" s="83" t="str">
        <f>IF($G$1&lt;&gt;"",参数计算!B138,"")</f>
        <v/>
      </c>
      <c r="C151" s="83" t="str">
        <f>IF($G$1&lt;&gt;"",参数计算!C138,"")</f>
        <v/>
      </c>
      <c r="D151" s="83" t="str">
        <f>IF(AND($A151&lt;&gt;"",$D$6&lt;&gt;""),平时!D136,"")</f>
        <v/>
      </c>
      <c r="E151" s="83" t="str">
        <f>IF(AND($A151&lt;&gt;"",$E$6&lt;&gt;""),过程!D136,"")</f>
        <v/>
      </c>
      <c r="F151" s="83" t="str">
        <f>IF(AND($A151&lt;&gt;"",$F$6&lt;&gt;""),期末!D136,"")</f>
        <v/>
      </c>
      <c r="G151" s="95" t="str">
        <f t="array" ref="G151">IF(AND(A151&lt;&gt;"",$D$4&lt;&gt;"",OR($D$6:$F$6&lt;&gt;"")),参数计算!AIW138,"")</f>
        <v/>
      </c>
      <c r="H151" s="83" t="str">
        <f>IF(AND($A151&lt;&gt;"",H$6&lt;&gt;""),平时!E136,"")</f>
        <v/>
      </c>
      <c r="I151" s="83" t="str">
        <f>IF(AND($A151&lt;&gt;"",I$6&lt;&gt;""),过程!E136,"")</f>
        <v/>
      </c>
      <c r="J151" s="83" t="str">
        <f>IF(AND($A151&lt;&gt;"",J$6&lt;&gt;""),期末!E136,"")</f>
        <v/>
      </c>
      <c r="K151" s="96" t="str">
        <f t="array" ref="K151">IF(AND(A151&lt;&gt;"",$H$4&lt;&gt;"",OR($H$6:$J$6&lt;&gt;"")),参数计算!AJD138,"")</f>
        <v/>
      </c>
      <c r="L151" s="83" t="str">
        <f>IF(AND($A151&lt;&gt;"",L$6&lt;&gt;""),平时!F136,"")</f>
        <v/>
      </c>
      <c r="M151" s="83" t="str">
        <f>IF(AND($A151&lt;&gt;"",M$6&lt;&gt;""),过程!F136,"")</f>
        <v/>
      </c>
      <c r="N151" s="83" t="str">
        <f>IF(AND($A151&lt;&gt;"",N$6&lt;&gt;""),期末!F136,"")</f>
        <v/>
      </c>
      <c r="O151" s="95" t="str">
        <f t="array" ref="O151">IF(AND(A151&lt;&gt;"",$L$4&lt;&gt;"",OR($L$6:$N$6&lt;&gt;"")),参数计算!AJK138,"")</f>
        <v/>
      </c>
      <c r="P151" s="83" t="str">
        <f>IF(AND($A151&lt;&gt;"",P$6&lt;&gt;""),平时!G136,"")</f>
        <v/>
      </c>
      <c r="Q151" s="83" t="str">
        <f>IF(AND($A151&lt;&gt;"",Q$6&lt;&gt;""),过程!G136,"")</f>
        <v/>
      </c>
      <c r="R151" s="83" t="str">
        <f>IF(AND($A151&lt;&gt;"",R$6&lt;&gt;""),期末!G136,"")</f>
        <v/>
      </c>
      <c r="S151" s="95" t="str">
        <f t="array" ref="S151">IF(AND(A151&lt;&gt;"",$P$4&lt;&gt;"",OR($P$6:$R$6&lt;&gt;"")),参数计算!AJR138,"")</f>
        <v/>
      </c>
      <c r="T151" s="83" t="str">
        <f>IF(AND($A151&lt;&gt;"",T$6&lt;&gt;""),平时!H136,"")</f>
        <v/>
      </c>
      <c r="U151" s="83" t="str">
        <f>IF(AND($A151&lt;&gt;"",U$6&lt;&gt;""),过程!H136,"")</f>
        <v/>
      </c>
      <c r="V151" s="83" t="str">
        <f>IF(AND($A151&lt;&gt;"",V$6&lt;&gt;""),期末!H136,"")</f>
        <v/>
      </c>
      <c r="W151" s="95" t="str">
        <f t="array" ref="W151">IF(AND(A151&lt;&gt;"",$T$4&lt;&gt;"",OR($T$6:$V$6&lt;&gt;"")),参数计算!AJY138,"")</f>
        <v/>
      </c>
    </row>
    <row r="152" ht="24.95" customHeight="1" spans="1:23">
      <c r="A152" s="83" t="str">
        <f>IF($G$1&lt;&gt;"",参数计算!A139,"")</f>
        <v/>
      </c>
      <c r="B152" s="83" t="str">
        <f>IF($G$1&lt;&gt;"",参数计算!B139,"")</f>
        <v/>
      </c>
      <c r="C152" s="83" t="str">
        <f>IF($G$1&lt;&gt;"",参数计算!C139,"")</f>
        <v/>
      </c>
      <c r="D152" s="83" t="str">
        <f>IF(AND($A152&lt;&gt;"",$D$6&lt;&gt;""),平时!D137,"")</f>
        <v/>
      </c>
      <c r="E152" s="83" t="str">
        <f>IF(AND($A152&lt;&gt;"",$E$6&lt;&gt;""),过程!D137,"")</f>
        <v/>
      </c>
      <c r="F152" s="83" t="str">
        <f>IF(AND($A152&lt;&gt;"",$F$6&lt;&gt;""),期末!D137,"")</f>
        <v/>
      </c>
      <c r="G152" s="95" t="str">
        <f t="array" ref="G152">IF(AND(A152&lt;&gt;"",$D$4&lt;&gt;"",OR($D$6:$F$6&lt;&gt;"")),参数计算!AIW139,"")</f>
        <v/>
      </c>
      <c r="H152" s="83" t="str">
        <f>IF(AND($A152&lt;&gt;"",H$6&lt;&gt;""),平时!E137,"")</f>
        <v/>
      </c>
      <c r="I152" s="83" t="str">
        <f>IF(AND($A152&lt;&gt;"",I$6&lt;&gt;""),过程!E137,"")</f>
        <v/>
      </c>
      <c r="J152" s="83" t="str">
        <f>IF(AND($A152&lt;&gt;"",J$6&lt;&gt;""),期末!E137,"")</f>
        <v/>
      </c>
      <c r="K152" s="96" t="str">
        <f t="array" ref="K152">IF(AND(A152&lt;&gt;"",$H$4&lt;&gt;"",OR($H$6:$J$6&lt;&gt;"")),参数计算!AJD139,"")</f>
        <v/>
      </c>
      <c r="L152" s="83" t="str">
        <f>IF(AND($A152&lt;&gt;"",L$6&lt;&gt;""),平时!F137,"")</f>
        <v/>
      </c>
      <c r="M152" s="83" t="str">
        <f>IF(AND($A152&lt;&gt;"",M$6&lt;&gt;""),过程!F137,"")</f>
        <v/>
      </c>
      <c r="N152" s="83" t="str">
        <f>IF(AND($A152&lt;&gt;"",N$6&lt;&gt;""),期末!F137,"")</f>
        <v/>
      </c>
      <c r="O152" s="95" t="str">
        <f t="array" ref="O152">IF(AND(A152&lt;&gt;"",$L$4&lt;&gt;"",OR($L$6:$N$6&lt;&gt;"")),参数计算!AJK139,"")</f>
        <v/>
      </c>
      <c r="P152" s="83" t="str">
        <f>IF(AND($A152&lt;&gt;"",P$6&lt;&gt;""),平时!G137,"")</f>
        <v/>
      </c>
      <c r="Q152" s="83" t="str">
        <f>IF(AND($A152&lt;&gt;"",Q$6&lt;&gt;""),过程!G137,"")</f>
        <v/>
      </c>
      <c r="R152" s="83" t="str">
        <f>IF(AND($A152&lt;&gt;"",R$6&lt;&gt;""),期末!G137,"")</f>
        <v/>
      </c>
      <c r="S152" s="95" t="str">
        <f t="array" ref="S152">IF(AND(A152&lt;&gt;"",$P$4&lt;&gt;"",OR($P$6:$R$6&lt;&gt;"")),参数计算!AJR139,"")</f>
        <v/>
      </c>
      <c r="T152" s="83" t="str">
        <f>IF(AND($A152&lt;&gt;"",T$6&lt;&gt;""),平时!H137,"")</f>
        <v/>
      </c>
      <c r="U152" s="83" t="str">
        <f>IF(AND($A152&lt;&gt;"",U$6&lt;&gt;""),过程!H137,"")</f>
        <v/>
      </c>
      <c r="V152" s="83" t="str">
        <f>IF(AND($A152&lt;&gt;"",V$6&lt;&gt;""),期末!H137,"")</f>
        <v/>
      </c>
      <c r="W152" s="95" t="str">
        <f t="array" ref="W152">IF(AND(A152&lt;&gt;"",$T$4&lt;&gt;"",OR($T$6:$V$6&lt;&gt;"")),参数计算!AJY139,"")</f>
        <v/>
      </c>
    </row>
    <row r="153" ht="24.95" customHeight="1" spans="1:23">
      <c r="A153" s="83" t="str">
        <f>IF($G$1&lt;&gt;"",参数计算!A140,"")</f>
        <v/>
      </c>
      <c r="B153" s="83" t="str">
        <f>IF($G$1&lt;&gt;"",参数计算!B140,"")</f>
        <v/>
      </c>
      <c r="C153" s="83" t="str">
        <f>IF($G$1&lt;&gt;"",参数计算!C140,"")</f>
        <v/>
      </c>
      <c r="D153" s="83" t="str">
        <f>IF(AND($A153&lt;&gt;"",$D$6&lt;&gt;""),平时!D138,"")</f>
        <v/>
      </c>
      <c r="E153" s="83" t="str">
        <f>IF(AND($A153&lt;&gt;"",$E$6&lt;&gt;""),过程!D138,"")</f>
        <v/>
      </c>
      <c r="F153" s="83" t="str">
        <f>IF(AND($A153&lt;&gt;"",$F$6&lt;&gt;""),期末!D138,"")</f>
        <v/>
      </c>
      <c r="G153" s="95" t="str">
        <f t="array" ref="G153">IF(AND(A153&lt;&gt;"",$D$4&lt;&gt;"",OR($D$6:$F$6&lt;&gt;"")),参数计算!AIW140,"")</f>
        <v/>
      </c>
      <c r="H153" s="83" t="str">
        <f>IF(AND($A153&lt;&gt;"",H$6&lt;&gt;""),平时!E138,"")</f>
        <v/>
      </c>
      <c r="I153" s="83" t="str">
        <f>IF(AND($A153&lt;&gt;"",I$6&lt;&gt;""),过程!E138,"")</f>
        <v/>
      </c>
      <c r="J153" s="83" t="str">
        <f>IF(AND($A153&lt;&gt;"",J$6&lt;&gt;""),期末!E138,"")</f>
        <v/>
      </c>
      <c r="K153" s="96" t="str">
        <f t="array" ref="K153">IF(AND(A153&lt;&gt;"",$H$4&lt;&gt;"",OR($H$6:$J$6&lt;&gt;"")),参数计算!AJD140,"")</f>
        <v/>
      </c>
      <c r="L153" s="83" t="str">
        <f>IF(AND($A153&lt;&gt;"",L$6&lt;&gt;""),平时!F138,"")</f>
        <v/>
      </c>
      <c r="M153" s="83" t="str">
        <f>IF(AND($A153&lt;&gt;"",M$6&lt;&gt;""),过程!F138,"")</f>
        <v/>
      </c>
      <c r="N153" s="83" t="str">
        <f>IF(AND($A153&lt;&gt;"",N$6&lt;&gt;""),期末!F138,"")</f>
        <v/>
      </c>
      <c r="O153" s="95" t="str">
        <f t="array" ref="O153">IF(AND(A153&lt;&gt;"",$L$4&lt;&gt;"",OR($L$6:$N$6&lt;&gt;"")),参数计算!AJK140,"")</f>
        <v/>
      </c>
      <c r="P153" s="83" t="str">
        <f>IF(AND($A153&lt;&gt;"",P$6&lt;&gt;""),平时!G138,"")</f>
        <v/>
      </c>
      <c r="Q153" s="83" t="str">
        <f>IF(AND($A153&lt;&gt;"",Q$6&lt;&gt;""),过程!G138,"")</f>
        <v/>
      </c>
      <c r="R153" s="83" t="str">
        <f>IF(AND($A153&lt;&gt;"",R$6&lt;&gt;""),期末!G138,"")</f>
        <v/>
      </c>
      <c r="S153" s="95" t="str">
        <f t="array" ref="S153">IF(AND(A153&lt;&gt;"",$P$4&lt;&gt;"",OR($P$6:$R$6&lt;&gt;"")),参数计算!AJR140,"")</f>
        <v/>
      </c>
      <c r="T153" s="83" t="str">
        <f>IF(AND($A153&lt;&gt;"",T$6&lt;&gt;""),平时!H138,"")</f>
        <v/>
      </c>
      <c r="U153" s="83" t="str">
        <f>IF(AND($A153&lt;&gt;"",U$6&lt;&gt;""),过程!H138,"")</f>
        <v/>
      </c>
      <c r="V153" s="83" t="str">
        <f>IF(AND($A153&lt;&gt;"",V$6&lt;&gt;""),期末!H138,"")</f>
        <v/>
      </c>
      <c r="W153" s="95" t="str">
        <f t="array" ref="W153">IF(AND(A153&lt;&gt;"",$T$4&lt;&gt;"",OR($T$6:$V$6&lt;&gt;"")),参数计算!AJY140,"")</f>
        <v/>
      </c>
    </row>
    <row r="154" ht="24.95" customHeight="1" spans="1:23">
      <c r="A154" s="83" t="str">
        <f>IF($G$1&lt;&gt;"",参数计算!A141,"")</f>
        <v/>
      </c>
      <c r="B154" s="83" t="str">
        <f>IF($G$1&lt;&gt;"",参数计算!B141,"")</f>
        <v/>
      </c>
      <c r="C154" s="83" t="str">
        <f>IF($G$1&lt;&gt;"",参数计算!C141,"")</f>
        <v/>
      </c>
      <c r="D154" s="83" t="str">
        <f>IF(AND($A154&lt;&gt;"",$D$6&lt;&gt;""),平时!D139,"")</f>
        <v/>
      </c>
      <c r="E154" s="83" t="str">
        <f>IF(AND($A154&lt;&gt;"",$E$6&lt;&gt;""),过程!D139,"")</f>
        <v/>
      </c>
      <c r="F154" s="83" t="str">
        <f>IF(AND($A154&lt;&gt;"",$F$6&lt;&gt;""),期末!D139,"")</f>
        <v/>
      </c>
      <c r="G154" s="95" t="str">
        <f t="array" ref="G154">IF(AND(A154&lt;&gt;"",$D$4&lt;&gt;"",OR($D$6:$F$6&lt;&gt;"")),参数计算!AIW141,"")</f>
        <v/>
      </c>
      <c r="H154" s="83" t="str">
        <f>IF(AND($A154&lt;&gt;"",H$6&lt;&gt;""),平时!E139,"")</f>
        <v/>
      </c>
      <c r="I154" s="83" t="str">
        <f>IF(AND($A154&lt;&gt;"",I$6&lt;&gt;""),过程!E139,"")</f>
        <v/>
      </c>
      <c r="J154" s="83" t="str">
        <f>IF(AND($A154&lt;&gt;"",J$6&lt;&gt;""),期末!E139,"")</f>
        <v/>
      </c>
      <c r="K154" s="96" t="str">
        <f t="array" ref="K154">IF(AND(A154&lt;&gt;"",$H$4&lt;&gt;"",OR($H$6:$J$6&lt;&gt;"")),参数计算!AJD141,"")</f>
        <v/>
      </c>
      <c r="L154" s="83" t="str">
        <f>IF(AND($A154&lt;&gt;"",L$6&lt;&gt;""),平时!F139,"")</f>
        <v/>
      </c>
      <c r="M154" s="83" t="str">
        <f>IF(AND($A154&lt;&gt;"",M$6&lt;&gt;""),过程!F139,"")</f>
        <v/>
      </c>
      <c r="N154" s="83" t="str">
        <f>IF(AND($A154&lt;&gt;"",N$6&lt;&gt;""),期末!F139,"")</f>
        <v/>
      </c>
      <c r="O154" s="95" t="str">
        <f t="array" ref="O154">IF(AND(A154&lt;&gt;"",$L$4&lt;&gt;"",OR($L$6:$N$6&lt;&gt;"")),参数计算!AJK141,"")</f>
        <v/>
      </c>
      <c r="P154" s="83" t="str">
        <f>IF(AND($A154&lt;&gt;"",P$6&lt;&gt;""),平时!G139,"")</f>
        <v/>
      </c>
      <c r="Q154" s="83" t="str">
        <f>IF(AND($A154&lt;&gt;"",Q$6&lt;&gt;""),过程!G139,"")</f>
        <v/>
      </c>
      <c r="R154" s="83" t="str">
        <f>IF(AND($A154&lt;&gt;"",R$6&lt;&gt;""),期末!G139,"")</f>
        <v/>
      </c>
      <c r="S154" s="95" t="str">
        <f t="array" ref="S154">IF(AND(A154&lt;&gt;"",$P$4&lt;&gt;"",OR($P$6:$R$6&lt;&gt;"")),参数计算!AJR141,"")</f>
        <v/>
      </c>
      <c r="T154" s="83" t="str">
        <f>IF(AND($A154&lt;&gt;"",T$6&lt;&gt;""),平时!H139,"")</f>
        <v/>
      </c>
      <c r="U154" s="83" t="str">
        <f>IF(AND($A154&lt;&gt;"",U$6&lt;&gt;""),过程!H139,"")</f>
        <v/>
      </c>
      <c r="V154" s="83" t="str">
        <f>IF(AND($A154&lt;&gt;"",V$6&lt;&gt;""),期末!H139,"")</f>
        <v/>
      </c>
      <c r="W154" s="95" t="str">
        <f t="array" ref="W154">IF(AND(A154&lt;&gt;"",$T$4&lt;&gt;"",OR($T$6:$V$6&lt;&gt;"")),参数计算!AJY141,"")</f>
        <v/>
      </c>
    </row>
    <row r="155" ht="24.95" customHeight="1" spans="1:23">
      <c r="A155" s="83" t="str">
        <f>IF($G$1&lt;&gt;"",参数计算!A142,"")</f>
        <v/>
      </c>
      <c r="B155" s="83" t="str">
        <f>IF($G$1&lt;&gt;"",参数计算!B142,"")</f>
        <v/>
      </c>
      <c r="C155" s="83" t="str">
        <f>IF($G$1&lt;&gt;"",参数计算!C142,"")</f>
        <v/>
      </c>
      <c r="D155" s="83" t="str">
        <f>IF(AND($A155&lt;&gt;"",$D$6&lt;&gt;""),平时!D140,"")</f>
        <v/>
      </c>
      <c r="E155" s="83" t="str">
        <f>IF(AND($A155&lt;&gt;"",$E$6&lt;&gt;""),过程!D140,"")</f>
        <v/>
      </c>
      <c r="F155" s="83" t="str">
        <f>IF(AND($A155&lt;&gt;"",$F$6&lt;&gt;""),期末!D140,"")</f>
        <v/>
      </c>
      <c r="G155" s="95" t="str">
        <f t="array" ref="G155">IF(AND(A155&lt;&gt;"",$D$4&lt;&gt;"",OR($D$6:$F$6&lt;&gt;"")),参数计算!AIW142,"")</f>
        <v/>
      </c>
      <c r="H155" s="83" t="str">
        <f>IF(AND($A155&lt;&gt;"",H$6&lt;&gt;""),平时!E140,"")</f>
        <v/>
      </c>
      <c r="I155" s="83" t="str">
        <f>IF(AND($A155&lt;&gt;"",I$6&lt;&gt;""),过程!E140,"")</f>
        <v/>
      </c>
      <c r="J155" s="83" t="str">
        <f>IF(AND($A155&lt;&gt;"",J$6&lt;&gt;""),期末!E140,"")</f>
        <v/>
      </c>
      <c r="K155" s="96" t="str">
        <f t="array" ref="K155">IF(AND(A155&lt;&gt;"",$H$4&lt;&gt;"",OR($H$6:$J$6&lt;&gt;"")),参数计算!AJD142,"")</f>
        <v/>
      </c>
      <c r="L155" s="83" t="str">
        <f>IF(AND($A155&lt;&gt;"",L$6&lt;&gt;""),平时!F140,"")</f>
        <v/>
      </c>
      <c r="M155" s="83" t="str">
        <f>IF(AND($A155&lt;&gt;"",M$6&lt;&gt;""),过程!F140,"")</f>
        <v/>
      </c>
      <c r="N155" s="83" t="str">
        <f>IF(AND($A155&lt;&gt;"",N$6&lt;&gt;""),期末!F140,"")</f>
        <v/>
      </c>
      <c r="O155" s="95" t="str">
        <f t="array" ref="O155">IF(AND(A155&lt;&gt;"",$L$4&lt;&gt;"",OR($L$6:$N$6&lt;&gt;"")),参数计算!AJK142,"")</f>
        <v/>
      </c>
      <c r="P155" s="83" t="str">
        <f>IF(AND($A155&lt;&gt;"",P$6&lt;&gt;""),平时!G140,"")</f>
        <v/>
      </c>
      <c r="Q155" s="83" t="str">
        <f>IF(AND($A155&lt;&gt;"",Q$6&lt;&gt;""),过程!G140,"")</f>
        <v/>
      </c>
      <c r="R155" s="83" t="str">
        <f>IF(AND($A155&lt;&gt;"",R$6&lt;&gt;""),期末!G140,"")</f>
        <v/>
      </c>
      <c r="S155" s="95" t="str">
        <f t="array" ref="S155">IF(AND(A155&lt;&gt;"",$P$4&lt;&gt;"",OR($P$6:$R$6&lt;&gt;"")),参数计算!AJR142,"")</f>
        <v/>
      </c>
      <c r="T155" s="83" t="str">
        <f>IF(AND($A155&lt;&gt;"",T$6&lt;&gt;""),平时!H140,"")</f>
        <v/>
      </c>
      <c r="U155" s="83" t="str">
        <f>IF(AND($A155&lt;&gt;"",U$6&lt;&gt;""),过程!H140,"")</f>
        <v/>
      </c>
      <c r="V155" s="83" t="str">
        <f>IF(AND($A155&lt;&gt;"",V$6&lt;&gt;""),期末!H140,"")</f>
        <v/>
      </c>
      <c r="W155" s="95" t="str">
        <f t="array" ref="W155">IF(AND(A155&lt;&gt;"",$T$4&lt;&gt;"",OR($T$6:$V$6&lt;&gt;"")),参数计算!AJY142,"")</f>
        <v/>
      </c>
    </row>
    <row r="156" ht="24.95" customHeight="1" spans="1:23">
      <c r="A156" s="83" t="str">
        <f>IF($G$1&lt;&gt;"",参数计算!A143,"")</f>
        <v/>
      </c>
      <c r="B156" s="83" t="str">
        <f>IF($G$1&lt;&gt;"",参数计算!B143,"")</f>
        <v/>
      </c>
      <c r="C156" s="83" t="str">
        <f>IF($G$1&lt;&gt;"",参数计算!C143,"")</f>
        <v/>
      </c>
      <c r="D156" s="83" t="str">
        <f>IF(AND($A156&lt;&gt;"",$D$6&lt;&gt;""),平时!D141,"")</f>
        <v/>
      </c>
      <c r="E156" s="83" t="str">
        <f>IF(AND($A156&lt;&gt;"",$E$6&lt;&gt;""),过程!D141,"")</f>
        <v/>
      </c>
      <c r="F156" s="83" t="str">
        <f>IF(AND($A156&lt;&gt;"",$F$6&lt;&gt;""),期末!D141,"")</f>
        <v/>
      </c>
      <c r="G156" s="95" t="str">
        <f t="array" ref="G156">IF(AND(A156&lt;&gt;"",$D$4&lt;&gt;"",OR($D$6:$F$6&lt;&gt;"")),参数计算!AIW143,"")</f>
        <v/>
      </c>
      <c r="H156" s="83" t="str">
        <f>IF(AND($A156&lt;&gt;"",H$6&lt;&gt;""),平时!E141,"")</f>
        <v/>
      </c>
      <c r="I156" s="83" t="str">
        <f>IF(AND($A156&lt;&gt;"",I$6&lt;&gt;""),过程!E141,"")</f>
        <v/>
      </c>
      <c r="J156" s="83" t="str">
        <f>IF(AND($A156&lt;&gt;"",J$6&lt;&gt;""),期末!E141,"")</f>
        <v/>
      </c>
      <c r="K156" s="96" t="str">
        <f t="array" ref="K156">IF(AND(A156&lt;&gt;"",$H$4&lt;&gt;"",OR($H$6:$J$6&lt;&gt;"")),参数计算!AJD143,"")</f>
        <v/>
      </c>
      <c r="L156" s="83" t="str">
        <f>IF(AND($A156&lt;&gt;"",L$6&lt;&gt;""),平时!F141,"")</f>
        <v/>
      </c>
      <c r="M156" s="83" t="str">
        <f>IF(AND($A156&lt;&gt;"",M$6&lt;&gt;""),过程!F141,"")</f>
        <v/>
      </c>
      <c r="N156" s="83" t="str">
        <f>IF(AND($A156&lt;&gt;"",N$6&lt;&gt;""),期末!F141,"")</f>
        <v/>
      </c>
      <c r="O156" s="95" t="str">
        <f t="array" ref="O156">IF(AND(A156&lt;&gt;"",$L$4&lt;&gt;"",OR($L$6:$N$6&lt;&gt;"")),参数计算!AJK143,"")</f>
        <v/>
      </c>
      <c r="P156" s="83" t="str">
        <f>IF(AND($A156&lt;&gt;"",P$6&lt;&gt;""),平时!G141,"")</f>
        <v/>
      </c>
      <c r="Q156" s="83" t="str">
        <f>IF(AND($A156&lt;&gt;"",Q$6&lt;&gt;""),过程!G141,"")</f>
        <v/>
      </c>
      <c r="R156" s="83" t="str">
        <f>IF(AND($A156&lt;&gt;"",R$6&lt;&gt;""),期末!G141,"")</f>
        <v/>
      </c>
      <c r="S156" s="95" t="str">
        <f t="array" ref="S156">IF(AND(A156&lt;&gt;"",$P$4&lt;&gt;"",OR($P$6:$R$6&lt;&gt;"")),参数计算!AJR143,"")</f>
        <v/>
      </c>
      <c r="T156" s="83" t="str">
        <f>IF(AND($A156&lt;&gt;"",T$6&lt;&gt;""),平时!H141,"")</f>
        <v/>
      </c>
      <c r="U156" s="83" t="str">
        <f>IF(AND($A156&lt;&gt;"",U$6&lt;&gt;""),过程!H141,"")</f>
        <v/>
      </c>
      <c r="V156" s="83" t="str">
        <f>IF(AND($A156&lt;&gt;"",V$6&lt;&gt;""),期末!H141,"")</f>
        <v/>
      </c>
      <c r="W156" s="95" t="str">
        <f t="array" ref="W156">IF(AND(A156&lt;&gt;"",$T$4&lt;&gt;"",OR($T$6:$V$6&lt;&gt;"")),参数计算!AJY143,"")</f>
        <v/>
      </c>
    </row>
    <row r="157" ht="24.95" customHeight="1" spans="1:23">
      <c r="A157" s="83" t="str">
        <f>IF($G$1&lt;&gt;"",参数计算!A144,"")</f>
        <v/>
      </c>
      <c r="B157" s="83" t="str">
        <f>IF($G$1&lt;&gt;"",参数计算!B144,"")</f>
        <v/>
      </c>
      <c r="C157" s="83" t="str">
        <f>IF($G$1&lt;&gt;"",参数计算!C144,"")</f>
        <v/>
      </c>
      <c r="D157" s="83" t="str">
        <f>IF(AND($A157&lt;&gt;"",$D$6&lt;&gt;""),平时!D142,"")</f>
        <v/>
      </c>
      <c r="E157" s="83" t="str">
        <f>IF(AND($A157&lt;&gt;"",$E$6&lt;&gt;""),过程!D142,"")</f>
        <v/>
      </c>
      <c r="F157" s="83" t="str">
        <f>IF(AND($A157&lt;&gt;"",$F$6&lt;&gt;""),期末!D142,"")</f>
        <v/>
      </c>
      <c r="G157" s="95" t="str">
        <f t="array" ref="G157">IF(AND(A157&lt;&gt;"",$D$4&lt;&gt;"",OR($D$6:$F$6&lt;&gt;"")),参数计算!AIW144,"")</f>
        <v/>
      </c>
      <c r="H157" s="83" t="str">
        <f>IF(AND($A157&lt;&gt;"",H$6&lt;&gt;""),平时!E142,"")</f>
        <v/>
      </c>
      <c r="I157" s="83" t="str">
        <f>IF(AND($A157&lt;&gt;"",I$6&lt;&gt;""),过程!E142,"")</f>
        <v/>
      </c>
      <c r="J157" s="83" t="str">
        <f>IF(AND($A157&lt;&gt;"",J$6&lt;&gt;""),期末!E142,"")</f>
        <v/>
      </c>
      <c r="K157" s="96" t="str">
        <f t="array" ref="K157">IF(AND(A157&lt;&gt;"",$H$4&lt;&gt;"",OR($H$6:$J$6&lt;&gt;"")),参数计算!AJD144,"")</f>
        <v/>
      </c>
      <c r="L157" s="83" t="str">
        <f>IF(AND($A157&lt;&gt;"",L$6&lt;&gt;""),平时!F142,"")</f>
        <v/>
      </c>
      <c r="M157" s="83" t="str">
        <f>IF(AND($A157&lt;&gt;"",M$6&lt;&gt;""),过程!F142,"")</f>
        <v/>
      </c>
      <c r="N157" s="83" t="str">
        <f>IF(AND($A157&lt;&gt;"",N$6&lt;&gt;""),期末!F142,"")</f>
        <v/>
      </c>
      <c r="O157" s="95" t="str">
        <f t="array" ref="O157">IF(AND(A157&lt;&gt;"",$L$4&lt;&gt;"",OR($L$6:$N$6&lt;&gt;"")),参数计算!AJK144,"")</f>
        <v/>
      </c>
      <c r="P157" s="83" t="str">
        <f>IF(AND($A157&lt;&gt;"",P$6&lt;&gt;""),平时!G142,"")</f>
        <v/>
      </c>
      <c r="Q157" s="83" t="str">
        <f>IF(AND($A157&lt;&gt;"",Q$6&lt;&gt;""),过程!G142,"")</f>
        <v/>
      </c>
      <c r="R157" s="83" t="str">
        <f>IF(AND($A157&lt;&gt;"",R$6&lt;&gt;""),期末!G142,"")</f>
        <v/>
      </c>
      <c r="S157" s="95" t="str">
        <f t="array" ref="S157">IF(AND(A157&lt;&gt;"",$P$4&lt;&gt;"",OR($P$6:$R$6&lt;&gt;"")),参数计算!AJR144,"")</f>
        <v/>
      </c>
      <c r="T157" s="83" t="str">
        <f>IF(AND($A157&lt;&gt;"",T$6&lt;&gt;""),平时!H142,"")</f>
        <v/>
      </c>
      <c r="U157" s="83" t="str">
        <f>IF(AND($A157&lt;&gt;"",U$6&lt;&gt;""),过程!H142,"")</f>
        <v/>
      </c>
      <c r="V157" s="83" t="str">
        <f>IF(AND($A157&lt;&gt;"",V$6&lt;&gt;""),期末!H142,"")</f>
        <v/>
      </c>
      <c r="W157" s="95" t="str">
        <f t="array" ref="W157">IF(AND(A157&lt;&gt;"",$T$4&lt;&gt;"",OR($T$6:$V$6&lt;&gt;"")),参数计算!AJY144,"")</f>
        <v/>
      </c>
    </row>
    <row r="158" ht="24.95" customHeight="1" spans="1:23">
      <c r="A158" s="83" t="str">
        <f>IF($G$1&lt;&gt;"",参数计算!A145,"")</f>
        <v/>
      </c>
      <c r="B158" s="83" t="str">
        <f>IF($G$1&lt;&gt;"",参数计算!B145,"")</f>
        <v/>
      </c>
      <c r="C158" s="83" t="str">
        <f>IF($G$1&lt;&gt;"",参数计算!C145,"")</f>
        <v/>
      </c>
      <c r="D158" s="83" t="str">
        <f>IF(AND($A158&lt;&gt;"",$D$6&lt;&gt;""),平时!D143,"")</f>
        <v/>
      </c>
      <c r="E158" s="83" t="str">
        <f>IF(AND($A158&lt;&gt;"",$E$6&lt;&gt;""),过程!D143,"")</f>
        <v/>
      </c>
      <c r="F158" s="83" t="str">
        <f>IF(AND($A158&lt;&gt;"",$F$6&lt;&gt;""),期末!D143,"")</f>
        <v/>
      </c>
      <c r="G158" s="95" t="str">
        <f t="array" ref="G158">IF(AND(A158&lt;&gt;"",$D$4&lt;&gt;"",OR($D$6:$F$6&lt;&gt;"")),参数计算!AIW145,"")</f>
        <v/>
      </c>
      <c r="H158" s="83" t="str">
        <f>IF(AND($A158&lt;&gt;"",H$6&lt;&gt;""),平时!E143,"")</f>
        <v/>
      </c>
      <c r="I158" s="83" t="str">
        <f>IF(AND($A158&lt;&gt;"",I$6&lt;&gt;""),过程!E143,"")</f>
        <v/>
      </c>
      <c r="J158" s="83" t="str">
        <f>IF(AND($A158&lt;&gt;"",J$6&lt;&gt;""),期末!E143,"")</f>
        <v/>
      </c>
      <c r="K158" s="96" t="str">
        <f t="array" ref="K158">IF(AND(A158&lt;&gt;"",$H$4&lt;&gt;"",OR($H$6:$J$6&lt;&gt;"")),参数计算!AJD145,"")</f>
        <v/>
      </c>
      <c r="L158" s="83" t="str">
        <f>IF(AND($A158&lt;&gt;"",L$6&lt;&gt;""),平时!F143,"")</f>
        <v/>
      </c>
      <c r="M158" s="83" t="str">
        <f>IF(AND($A158&lt;&gt;"",M$6&lt;&gt;""),过程!F143,"")</f>
        <v/>
      </c>
      <c r="N158" s="83" t="str">
        <f>IF(AND($A158&lt;&gt;"",N$6&lt;&gt;""),期末!F143,"")</f>
        <v/>
      </c>
      <c r="O158" s="95" t="str">
        <f t="array" ref="O158">IF(AND(A158&lt;&gt;"",$L$4&lt;&gt;"",OR($L$6:$N$6&lt;&gt;"")),参数计算!AJK145,"")</f>
        <v/>
      </c>
      <c r="P158" s="83" t="str">
        <f>IF(AND($A158&lt;&gt;"",P$6&lt;&gt;""),平时!G143,"")</f>
        <v/>
      </c>
      <c r="Q158" s="83" t="str">
        <f>IF(AND($A158&lt;&gt;"",Q$6&lt;&gt;""),过程!G143,"")</f>
        <v/>
      </c>
      <c r="R158" s="83" t="str">
        <f>IF(AND($A158&lt;&gt;"",R$6&lt;&gt;""),期末!G143,"")</f>
        <v/>
      </c>
      <c r="S158" s="95" t="str">
        <f t="array" ref="S158">IF(AND(A158&lt;&gt;"",$P$4&lt;&gt;"",OR($P$6:$R$6&lt;&gt;"")),参数计算!AJR145,"")</f>
        <v/>
      </c>
      <c r="T158" s="83" t="str">
        <f>IF(AND($A158&lt;&gt;"",T$6&lt;&gt;""),平时!H143,"")</f>
        <v/>
      </c>
      <c r="U158" s="83" t="str">
        <f>IF(AND($A158&lt;&gt;"",U$6&lt;&gt;""),过程!H143,"")</f>
        <v/>
      </c>
      <c r="V158" s="83" t="str">
        <f>IF(AND($A158&lt;&gt;"",V$6&lt;&gt;""),期末!H143,"")</f>
        <v/>
      </c>
      <c r="W158" s="95" t="str">
        <f t="array" ref="W158">IF(AND(A158&lt;&gt;"",$T$4&lt;&gt;"",OR($T$6:$V$6&lt;&gt;"")),参数计算!AJY145,"")</f>
        <v/>
      </c>
    </row>
    <row r="159" ht="24.95" customHeight="1" spans="1:23">
      <c r="A159" s="83" t="str">
        <f>IF($G$1&lt;&gt;"",参数计算!A146,"")</f>
        <v/>
      </c>
      <c r="B159" s="83" t="str">
        <f>IF($G$1&lt;&gt;"",参数计算!B146,"")</f>
        <v/>
      </c>
      <c r="C159" s="83" t="str">
        <f>IF($G$1&lt;&gt;"",参数计算!C146,"")</f>
        <v/>
      </c>
      <c r="D159" s="83" t="str">
        <f>IF(AND($A159&lt;&gt;"",$D$6&lt;&gt;""),平时!D144,"")</f>
        <v/>
      </c>
      <c r="E159" s="83" t="str">
        <f>IF(AND($A159&lt;&gt;"",$E$6&lt;&gt;""),过程!D144,"")</f>
        <v/>
      </c>
      <c r="F159" s="83" t="str">
        <f>IF(AND($A159&lt;&gt;"",$F$6&lt;&gt;""),期末!D144,"")</f>
        <v/>
      </c>
      <c r="G159" s="95" t="str">
        <f t="array" ref="G159">IF(AND(A159&lt;&gt;"",$D$4&lt;&gt;"",OR($D$6:$F$6&lt;&gt;"")),参数计算!AIW146,"")</f>
        <v/>
      </c>
      <c r="H159" s="83" t="str">
        <f>IF(AND($A159&lt;&gt;"",H$6&lt;&gt;""),平时!E144,"")</f>
        <v/>
      </c>
      <c r="I159" s="83" t="str">
        <f>IF(AND($A159&lt;&gt;"",I$6&lt;&gt;""),过程!E144,"")</f>
        <v/>
      </c>
      <c r="J159" s="83" t="str">
        <f>IF(AND($A159&lt;&gt;"",J$6&lt;&gt;""),期末!E144,"")</f>
        <v/>
      </c>
      <c r="K159" s="96" t="str">
        <f t="array" ref="K159">IF(AND(A159&lt;&gt;"",$H$4&lt;&gt;"",OR($H$6:$J$6&lt;&gt;"")),参数计算!AJD146,"")</f>
        <v/>
      </c>
      <c r="L159" s="83" t="str">
        <f>IF(AND($A159&lt;&gt;"",L$6&lt;&gt;""),平时!F144,"")</f>
        <v/>
      </c>
      <c r="M159" s="83" t="str">
        <f>IF(AND($A159&lt;&gt;"",M$6&lt;&gt;""),过程!F144,"")</f>
        <v/>
      </c>
      <c r="N159" s="83" t="str">
        <f>IF(AND($A159&lt;&gt;"",N$6&lt;&gt;""),期末!F144,"")</f>
        <v/>
      </c>
      <c r="O159" s="95" t="str">
        <f t="array" ref="O159">IF(AND(A159&lt;&gt;"",$L$4&lt;&gt;"",OR($L$6:$N$6&lt;&gt;"")),参数计算!AJK146,"")</f>
        <v/>
      </c>
      <c r="P159" s="83" t="str">
        <f>IF(AND($A159&lt;&gt;"",P$6&lt;&gt;""),平时!G144,"")</f>
        <v/>
      </c>
      <c r="Q159" s="83" t="str">
        <f>IF(AND($A159&lt;&gt;"",Q$6&lt;&gt;""),过程!G144,"")</f>
        <v/>
      </c>
      <c r="R159" s="83" t="str">
        <f>IF(AND($A159&lt;&gt;"",R$6&lt;&gt;""),期末!G144,"")</f>
        <v/>
      </c>
      <c r="S159" s="95" t="str">
        <f t="array" ref="S159">IF(AND(A159&lt;&gt;"",$P$4&lt;&gt;"",OR($P$6:$R$6&lt;&gt;"")),参数计算!AJR146,"")</f>
        <v/>
      </c>
      <c r="T159" s="83" t="str">
        <f>IF(AND($A159&lt;&gt;"",T$6&lt;&gt;""),平时!H144,"")</f>
        <v/>
      </c>
      <c r="U159" s="83" t="str">
        <f>IF(AND($A159&lt;&gt;"",U$6&lt;&gt;""),过程!H144,"")</f>
        <v/>
      </c>
      <c r="V159" s="83" t="str">
        <f>IF(AND($A159&lt;&gt;"",V$6&lt;&gt;""),期末!H144,"")</f>
        <v/>
      </c>
      <c r="W159" s="95" t="str">
        <f t="array" ref="W159">IF(AND(A159&lt;&gt;"",$T$4&lt;&gt;"",OR($T$6:$V$6&lt;&gt;"")),参数计算!AJY146,"")</f>
        <v/>
      </c>
    </row>
    <row r="160" ht="24.95" customHeight="1" spans="1:23">
      <c r="A160" s="83" t="str">
        <f>IF($G$1&lt;&gt;"",参数计算!A147,"")</f>
        <v/>
      </c>
      <c r="B160" s="83" t="str">
        <f>IF($G$1&lt;&gt;"",参数计算!B147,"")</f>
        <v/>
      </c>
      <c r="C160" s="83" t="str">
        <f>IF($G$1&lt;&gt;"",参数计算!C147,"")</f>
        <v/>
      </c>
      <c r="D160" s="83" t="str">
        <f>IF(AND($A160&lt;&gt;"",$D$6&lt;&gt;""),平时!D145,"")</f>
        <v/>
      </c>
      <c r="E160" s="83" t="str">
        <f>IF(AND($A160&lt;&gt;"",$E$6&lt;&gt;""),过程!D145,"")</f>
        <v/>
      </c>
      <c r="F160" s="83" t="str">
        <f>IF(AND($A160&lt;&gt;"",$F$6&lt;&gt;""),期末!D145,"")</f>
        <v/>
      </c>
      <c r="G160" s="95" t="str">
        <f t="array" ref="G160">IF(AND(A160&lt;&gt;"",$D$4&lt;&gt;"",OR($D$6:$F$6&lt;&gt;"")),参数计算!AIW147,"")</f>
        <v/>
      </c>
      <c r="H160" s="83" t="str">
        <f>IF(AND($A160&lt;&gt;"",H$6&lt;&gt;""),平时!E145,"")</f>
        <v/>
      </c>
      <c r="I160" s="83" t="str">
        <f>IF(AND($A160&lt;&gt;"",I$6&lt;&gt;""),过程!E145,"")</f>
        <v/>
      </c>
      <c r="J160" s="83" t="str">
        <f>IF(AND($A160&lt;&gt;"",J$6&lt;&gt;""),期末!E145,"")</f>
        <v/>
      </c>
      <c r="K160" s="96" t="str">
        <f t="array" ref="K160">IF(AND(A160&lt;&gt;"",$H$4&lt;&gt;"",OR($H$6:$J$6&lt;&gt;"")),参数计算!AJD147,"")</f>
        <v/>
      </c>
      <c r="L160" s="83" t="str">
        <f>IF(AND($A160&lt;&gt;"",L$6&lt;&gt;""),平时!F145,"")</f>
        <v/>
      </c>
      <c r="M160" s="83" t="str">
        <f>IF(AND($A160&lt;&gt;"",M$6&lt;&gt;""),过程!F145,"")</f>
        <v/>
      </c>
      <c r="N160" s="83" t="str">
        <f>IF(AND($A160&lt;&gt;"",N$6&lt;&gt;""),期末!F145,"")</f>
        <v/>
      </c>
      <c r="O160" s="95" t="str">
        <f t="array" ref="O160">IF(AND(A160&lt;&gt;"",$L$4&lt;&gt;"",OR($L$6:$N$6&lt;&gt;"")),参数计算!AJK147,"")</f>
        <v/>
      </c>
      <c r="P160" s="83" t="str">
        <f>IF(AND($A160&lt;&gt;"",P$6&lt;&gt;""),平时!G145,"")</f>
        <v/>
      </c>
      <c r="Q160" s="83" t="str">
        <f>IF(AND($A160&lt;&gt;"",Q$6&lt;&gt;""),过程!G145,"")</f>
        <v/>
      </c>
      <c r="R160" s="83" t="str">
        <f>IF(AND($A160&lt;&gt;"",R$6&lt;&gt;""),期末!G145,"")</f>
        <v/>
      </c>
      <c r="S160" s="95" t="str">
        <f t="array" ref="S160">IF(AND(A160&lt;&gt;"",$P$4&lt;&gt;"",OR($P$6:$R$6&lt;&gt;"")),参数计算!AJR147,"")</f>
        <v/>
      </c>
      <c r="T160" s="83" t="str">
        <f>IF(AND($A160&lt;&gt;"",T$6&lt;&gt;""),平时!H145,"")</f>
        <v/>
      </c>
      <c r="U160" s="83" t="str">
        <f>IF(AND($A160&lt;&gt;"",U$6&lt;&gt;""),过程!H145,"")</f>
        <v/>
      </c>
      <c r="V160" s="83" t="str">
        <f>IF(AND($A160&lt;&gt;"",V$6&lt;&gt;""),期末!H145,"")</f>
        <v/>
      </c>
      <c r="W160" s="95" t="str">
        <f t="array" ref="W160">IF(AND(A160&lt;&gt;"",$T$4&lt;&gt;"",OR($T$6:$V$6&lt;&gt;"")),参数计算!AJY147,"")</f>
        <v/>
      </c>
    </row>
    <row r="161" ht="24.95" customHeight="1" spans="1:23">
      <c r="A161" s="83" t="str">
        <f>IF($G$1&lt;&gt;"",参数计算!A148,"")</f>
        <v/>
      </c>
      <c r="B161" s="83" t="str">
        <f>IF($G$1&lt;&gt;"",参数计算!B148,"")</f>
        <v/>
      </c>
      <c r="C161" s="83" t="str">
        <f>IF($G$1&lt;&gt;"",参数计算!C148,"")</f>
        <v/>
      </c>
      <c r="D161" s="83" t="str">
        <f>IF(AND($A161&lt;&gt;"",$D$6&lt;&gt;""),平时!D146,"")</f>
        <v/>
      </c>
      <c r="E161" s="83" t="str">
        <f>IF(AND($A161&lt;&gt;"",$E$6&lt;&gt;""),过程!D146,"")</f>
        <v/>
      </c>
      <c r="F161" s="83" t="str">
        <f>IF(AND($A161&lt;&gt;"",$F$6&lt;&gt;""),期末!D146,"")</f>
        <v/>
      </c>
      <c r="G161" s="95" t="str">
        <f t="array" ref="G161">IF(AND(A161&lt;&gt;"",$D$4&lt;&gt;"",OR($D$6:$F$6&lt;&gt;"")),参数计算!AIW148,"")</f>
        <v/>
      </c>
      <c r="H161" s="83" t="str">
        <f>IF(AND($A161&lt;&gt;"",H$6&lt;&gt;""),平时!E146,"")</f>
        <v/>
      </c>
      <c r="I161" s="83" t="str">
        <f>IF(AND($A161&lt;&gt;"",I$6&lt;&gt;""),过程!E146,"")</f>
        <v/>
      </c>
      <c r="J161" s="83" t="str">
        <f>IF(AND($A161&lt;&gt;"",J$6&lt;&gt;""),期末!E146,"")</f>
        <v/>
      </c>
      <c r="K161" s="96" t="str">
        <f t="array" ref="K161">IF(AND(A161&lt;&gt;"",$H$4&lt;&gt;"",OR($H$6:$J$6&lt;&gt;"")),参数计算!AJD148,"")</f>
        <v/>
      </c>
      <c r="L161" s="83" t="str">
        <f>IF(AND($A161&lt;&gt;"",L$6&lt;&gt;""),平时!F146,"")</f>
        <v/>
      </c>
      <c r="M161" s="83" t="str">
        <f>IF(AND($A161&lt;&gt;"",M$6&lt;&gt;""),过程!F146,"")</f>
        <v/>
      </c>
      <c r="N161" s="83" t="str">
        <f>IF(AND($A161&lt;&gt;"",N$6&lt;&gt;""),期末!F146,"")</f>
        <v/>
      </c>
      <c r="O161" s="95" t="str">
        <f t="array" ref="O161">IF(AND(A161&lt;&gt;"",$L$4&lt;&gt;"",OR($L$6:$N$6&lt;&gt;"")),参数计算!AJK148,"")</f>
        <v/>
      </c>
      <c r="P161" s="83" t="str">
        <f>IF(AND($A161&lt;&gt;"",P$6&lt;&gt;""),平时!G146,"")</f>
        <v/>
      </c>
      <c r="Q161" s="83" t="str">
        <f>IF(AND($A161&lt;&gt;"",Q$6&lt;&gt;""),过程!G146,"")</f>
        <v/>
      </c>
      <c r="R161" s="83" t="str">
        <f>IF(AND($A161&lt;&gt;"",R$6&lt;&gt;""),期末!G146,"")</f>
        <v/>
      </c>
      <c r="S161" s="95" t="str">
        <f t="array" ref="S161">IF(AND(A161&lt;&gt;"",$P$4&lt;&gt;"",OR($P$6:$R$6&lt;&gt;"")),参数计算!AJR148,"")</f>
        <v/>
      </c>
      <c r="T161" s="83" t="str">
        <f>IF(AND($A161&lt;&gt;"",T$6&lt;&gt;""),平时!H146,"")</f>
        <v/>
      </c>
      <c r="U161" s="83" t="str">
        <f>IF(AND($A161&lt;&gt;"",U$6&lt;&gt;""),过程!H146,"")</f>
        <v/>
      </c>
      <c r="V161" s="83" t="str">
        <f>IF(AND($A161&lt;&gt;"",V$6&lt;&gt;""),期末!H146,"")</f>
        <v/>
      </c>
      <c r="W161" s="95" t="str">
        <f t="array" ref="W161">IF(AND(A161&lt;&gt;"",$T$4&lt;&gt;"",OR($T$6:$V$6&lt;&gt;"")),参数计算!AJY148,"")</f>
        <v/>
      </c>
    </row>
    <row r="162" ht="24.95" customHeight="1" spans="1:23">
      <c r="A162" s="83" t="str">
        <f>IF($G$1&lt;&gt;"",参数计算!A149,"")</f>
        <v/>
      </c>
      <c r="B162" s="83" t="str">
        <f>IF($G$1&lt;&gt;"",参数计算!B149,"")</f>
        <v/>
      </c>
      <c r="C162" s="83" t="str">
        <f>IF($G$1&lt;&gt;"",参数计算!C149,"")</f>
        <v/>
      </c>
      <c r="D162" s="83" t="str">
        <f>IF(AND($A162&lt;&gt;"",$D$6&lt;&gt;""),平时!D147,"")</f>
        <v/>
      </c>
      <c r="E162" s="83" t="str">
        <f>IF(AND($A162&lt;&gt;"",$E$6&lt;&gt;""),过程!D147,"")</f>
        <v/>
      </c>
      <c r="F162" s="83" t="str">
        <f>IF(AND($A162&lt;&gt;"",$F$6&lt;&gt;""),期末!D147,"")</f>
        <v/>
      </c>
      <c r="G162" s="95" t="str">
        <f t="array" ref="G162">IF(AND(A162&lt;&gt;"",$D$4&lt;&gt;"",OR($D$6:$F$6&lt;&gt;"")),参数计算!AIW149,"")</f>
        <v/>
      </c>
      <c r="H162" s="83" t="str">
        <f>IF(AND($A162&lt;&gt;"",H$6&lt;&gt;""),平时!E147,"")</f>
        <v/>
      </c>
      <c r="I162" s="83" t="str">
        <f>IF(AND($A162&lt;&gt;"",I$6&lt;&gt;""),过程!E147,"")</f>
        <v/>
      </c>
      <c r="J162" s="83" t="str">
        <f>IF(AND($A162&lt;&gt;"",J$6&lt;&gt;""),期末!E147,"")</f>
        <v/>
      </c>
      <c r="K162" s="96" t="str">
        <f t="array" ref="K162">IF(AND(A162&lt;&gt;"",$H$4&lt;&gt;"",OR($H$6:$J$6&lt;&gt;"")),参数计算!AJD149,"")</f>
        <v/>
      </c>
      <c r="L162" s="83" t="str">
        <f>IF(AND($A162&lt;&gt;"",L$6&lt;&gt;""),平时!F147,"")</f>
        <v/>
      </c>
      <c r="M162" s="83" t="str">
        <f>IF(AND($A162&lt;&gt;"",M$6&lt;&gt;""),过程!F147,"")</f>
        <v/>
      </c>
      <c r="N162" s="83" t="str">
        <f>IF(AND($A162&lt;&gt;"",N$6&lt;&gt;""),期末!F147,"")</f>
        <v/>
      </c>
      <c r="O162" s="95" t="str">
        <f t="array" ref="O162">IF(AND(A162&lt;&gt;"",$L$4&lt;&gt;"",OR($L$6:$N$6&lt;&gt;"")),参数计算!AJK149,"")</f>
        <v/>
      </c>
      <c r="P162" s="83" t="str">
        <f>IF(AND($A162&lt;&gt;"",P$6&lt;&gt;""),平时!G147,"")</f>
        <v/>
      </c>
      <c r="Q162" s="83" t="str">
        <f>IF(AND($A162&lt;&gt;"",Q$6&lt;&gt;""),过程!G147,"")</f>
        <v/>
      </c>
      <c r="R162" s="83" t="str">
        <f>IF(AND($A162&lt;&gt;"",R$6&lt;&gt;""),期末!G147,"")</f>
        <v/>
      </c>
      <c r="S162" s="95" t="str">
        <f t="array" ref="S162">IF(AND(A162&lt;&gt;"",$P$4&lt;&gt;"",OR($P$6:$R$6&lt;&gt;"")),参数计算!AJR149,"")</f>
        <v/>
      </c>
      <c r="T162" s="83" t="str">
        <f>IF(AND($A162&lt;&gt;"",T$6&lt;&gt;""),平时!H147,"")</f>
        <v/>
      </c>
      <c r="U162" s="83" t="str">
        <f>IF(AND($A162&lt;&gt;"",U$6&lt;&gt;""),过程!H147,"")</f>
        <v/>
      </c>
      <c r="V162" s="83" t="str">
        <f>IF(AND($A162&lt;&gt;"",V$6&lt;&gt;""),期末!H147,"")</f>
        <v/>
      </c>
      <c r="W162" s="95" t="str">
        <f t="array" ref="W162">IF(AND(A162&lt;&gt;"",$T$4&lt;&gt;"",OR($T$6:$V$6&lt;&gt;"")),参数计算!AJY149,"")</f>
        <v/>
      </c>
    </row>
    <row r="163" ht="24.95" customHeight="1" spans="1:23">
      <c r="A163" s="83" t="str">
        <f>IF($G$1&lt;&gt;"",参数计算!A150,"")</f>
        <v/>
      </c>
      <c r="B163" s="83" t="str">
        <f>IF($G$1&lt;&gt;"",参数计算!B150,"")</f>
        <v/>
      </c>
      <c r="C163" s="83" t="str">
        <f>IF($G$1&lt;&gt;"",参数计算!C150,"")</f>
        <v/>
      </c>
      <c r="D163" s="83" t="str">
        <f>IF(AND($A163&lt;&gt;"",$D$6&lt;&gt;""),平时!D148,"")</f>
        <v/>
      </c>
      <c r="E163" s="83" t="str">
        <f>IF(AND($A163&lt;&gt;"",$E$6&lt;&gt;""),过程!D148,"")</f>
        <v/>
      </c>
      <c r="F163" s="83" t="str">
        <f>IF(AND($A163&lt;&gt;"",$F$6&lt;&gt;""),期末!D148,"")</f>
        <v/>
      </c>
      <c r="G163" s="95" t="str">
        <f t="array" ref="G163">IF(AND(A163&lt;&gt;"",$D$4&lt;&gt;"",OR($D$6:$F$6&lt;&gt;"")),参数计算!AIW150,"")</f>
        <v/>
      </c>
      <c r="H163" s="83" t="str">
        <f>IF(AND($A163&lt;&gt;"",H$6&lt;&gt;""),平时!E148,"")</f>
        <v/>
      </c>
      <c r="I163" s="83" t="str">
        <f>IF(AND($A163&lt;&gt;"",I$6&lt;&gt;""),过程!E148,"")</f>
        <v/>
      </c>
      <c r="J163" s="83" t="str">
        <f>IF(AND($A163&lt;&gt;"",J$6&lt;&gt;""),期末!E148,"")</f>
        <v/>
      </c>
      <c r="K163" s="96" t="str">
        <f t="array" ref="K163">IF(AND(A163&lt;&gt;"",$H$4&lt;&gt;"",OR($H$6:$J$6&lt;&gt;"")),参数计算!AJD150,"")</f>
        <v/>
      </c>
      <c r="L163" s="83" t="str">
        <f>IF(AND($A163&lt;&gt;"",L$6&lt;&gt;""),平时!F148,"")</f>
        <v/>
      </c>
      <c r="M163" s="83" t="str">
        <f>IF(AND($A163&lt;&gt;"",M$6&lt;&gt;""),过程!F148,"")</f>
        <v/>
      </c>
      <c r="N163" s="83" t="str">
        <f>IF(AND($A163&lt;&gt;"",N$6&lt;&gt;""),期末!F148,"")</f>
        <v/>
      </c>
      <c r="O163" s="95" t="str">
        <f t="array" ref="O163">IF(AND(A163&lt;&gt;"",$L$4&lt;&gt;"",OR($L$6:$N$6&lt;&gt;"")),参数计算!AJK150,"")</f>
        <v/>
      </c>
      <c r="P163" s="83" t="str">
        <f>IF(AND($A163&lt;&gt;"",P$6&lt;&gt;""),平时!G148,"")</f>
        <v/>
      </c>
      <c r="Q163" s="83" t="str">
        <f>IF(AND($A163&lt;&gt;"",Q$6&lt;&gt;""),过程!G148,"")</f>
        <v/>
      </c>
      <c r="R163" s="83" t="str">
        <f>IF(AND($A163&lt;&gt;"",R$6&lt;&gt;""),期末!G148,"")</f>
        <v/>
      </c>
      <c r="S163" s="95" t="str">
        <f t="array" ref="S163">IF(AND(A163&lt;&gt;"",$P$4&lt;&gt;"",OR($P$6:$R$6&lt;&gt;"")),参数计算!AJR150,"")</f>
        <v/>
      </c>
      <c r="T163" s="83" t="str">
        <f>IF(AND($A163&lt;&gt;"",T$6&lt;&gt;""),平时!H148,"")</f>
        <v/>
      </c>
      <c r="U163" s="83" t="str">
        <f>IF(AND($A163&lt;&gt;"",U$6&lt;&gt;""),过程!H148,"")</f>
        <v/>
      </c>
      <c r="V163" s="83" t="str">
        <f>IF(AND($A163&lt;&gt;"",V$6&lt;&gt;""),期末!H148,"")</f>
        <v/>
      </c>
      <c r="W163" s="95" t="str">
        <f t="array" ref="W163">IF(AND(A163&lt;&gt;"",$T$4&lt;&gt;"",OR($T$6:$V$6&lt;&gt;"")),参数计算!AJY150,"")</f>
        <v/>
      </c>
    </row>
    <row r="164" ht="24.95" customHeight="1" spans="1:23">
      <c r="A164" s="83" t="str">
        <f>IF($G$1&lt;&gt;"",参数计算!A151,"")</f>
        <v/>
      </c>
      <c r="B164" s="83" t="str">
        <f>IF($G$1&lt;&gt;"",参数计算!B151,"")</f>
        <v/>
      </c>
      <c r="C164" s="83" t="str">
        <f>IF($G$1&lt;&gt;"",参数计算!C151,"")</f>
        <v/>
      </c>
      <c r="D164" s="83" t="str">
        <f>IF(AND($A164&lt;&gt;"",$D$6&lt;&gt;""),平时!D149,"")</f>
        <v/>
      </c>
      <c r="E164" s="83" t="str">
        <f>IF(AND($A164&lt;&gt;"",$E$6&lt;&gt;""),过程!D149,"")</f>
        <v/>
      </c>
      <c r="F164" s="83" t="str">
        <f>IF(AND($A164&lt;&gt;"",$F$6&lt;&gt;""),期末!D149,"")</f>
        <v/>
      </c>
      <c r="G164" s="95" t="str">
        <f t="array" ref="G164">IF(AND(A164&lt;&gt;"",$D$4&lt;&gt;"",OR($D$6:$F$6&lt;&gt;"")),参数计算!AIW151,"")</f>
        <v/>
      </c>
      <c r="H164" s="83" t="str">
        <f>IF(AND($A164&lt;&gt;"",H$6&lt;&gt;""),平时!E149,"")</f>
        <v/>
      </c>
      <c r="I164" s="83" t="str">
        <f>IF(AND($A164&lt;&gt;"",I$6&lt;&gt;""),过程!E149,"")</f>
        <v/>
      </c>
      <c r="J164" s="83" t="str">
        <f>IF(AND($A164&lt;&gt;"",J$6&lt;&gt;""),期末!E149,"")</f>
        <v/>
      </c>
      <c r="K164" s="96" t="str">
        <f t="array" ref="K164">IF(AND(A164&lt;&gt;"",$H$4&lt;&gt;"",OR($H$6:$J$6&lt;&gt;"")),参数计算!AJD151,"")</f>
        <v/>
      </c>
      <c r="L164" s="83" t="str">
        <f>IF(AND($A164&lt;&gt;"",L$6&lt;&gt;""),平时!F149,"")</f>
        <v/>
      </c>
      <c r="M164" s="83" t="str">
        <f>IF(AND($A164&lt;&gt;"",M$6&lt;&gt;""),过程!F149,"")</f>
        <v/>
      </c>
      <c r="N164" s="83" t="str">
        <f>IF(AND($A164&lt;&gt;"",N$6&lt;&gt;""),期末!F149,"")</f>
        <v/>
      </c>
      <c r="O164" s="95" t="str">
        <f t="array" ref="O164">IF(AND(A164&lt;&gt;"",$L$4&lt;&gt;"",OR($L$6:$N$6&lt;&gt;"")),参数计算!AJK151,"")</f>
        <v/>
      </c>
      <c r="P164" s="83" t="str">
        <f>IF(AND($A164&lt;&gt;"",P$6&lt;&gt;""),平时!G149,"")</f>
        <v/>
      </c>
      <c r="Q164" s="83" t="str">
        <f>IF(AND($A164&lt;&gt;"",Q$6&lt;&gt;""),过程!G149,"")</f>
        <v/>
      </c>
      <c r="R164" s="83" t="str">
        <f>IF(AND($A164&lt;&gt;"",R$6&lt;&gt;""),期末!G149,"")</f>
        <v/>
      </c>
      <c r="S164" s="95" t="str">
        <f t="array" ref="S164">IF(AND(A164&lt;&gt;"",$P$4&lt;&gt;"",OR($P$6:$R$6&lt;&gt;"")),参数计算!AJR151,"")</f>
        <v/>
      </c>
      <c r="T164" s="83" t="str">
        <f>IF(AND($A164&lt;&gt;"",T$6&lt;&gt;""),平时!H149,"")</f>
        <v/>
      </c>
      <c r="U164" s="83" t="str">
        <f>IF(AND($A164&lt;&gt;"",U$6&lt;&gt;""),过程!H149,"")</f>
        <v/>
      </c>
      <c r="V164" s="83" t="str">
        <f>IF(AND($A164&lt;&gt;"",V$6&lt;&gt;""),期末!H149,"")</f>
        <v/>
      </c>
      <c r="W164" s="95" t="str">
        <f t="array" ref="W164">IF(AND(A164&lt;&gt;"",$T$4&lt;&gt;"",OR($T$6:$V$6&lt;&gt;"")),参数计算!AJY151,"")</f>
        <v/>
      </c>
    </row>
    <row r="165" ht="24.95" customHeight="1" spans="1:23">
      <c r="A165" s="83" t="str">
        <f>IF($G$1&lt;&gt;"",参数计算!A152,"")</f>
        <v/>
      </c>
      <c r="B165" s="83" t="str">
        <f>IF($G$1&lt;&gt;"",参数计算!B152,"")</f>
        <v/>
      </c>
      <c r="C165" s="83" t="str">
        <f>IF($G$1&lt;&gt;"",参数计算!C152,"")</f>
        <v/>
      </c>
      <c r="D165" s="83" t="str">
        <f>IF(AND($A165&lt;&gt;"",$D$6&lt;&gt;""),平时!D150,"")</f>
        <v/>
      </c>
      <c r="E165" s="83" t="str">
        <f>IF(AND($A165&lt;&gt;"",$E$6&lt;&gt;""),过程!D150,"")</f>
        <v/>
      </c>
      <c r="F165" s="83" t="str">
        <f>IF(AND($A165&lt;&gt;"",$F$6&lt;&gt;""),期末!D150,"")</f>
        <v/>
      </c>
      <c r="G165" s="95" t="str">
        <f t="array" ref="G165">IF(AND(A165&lt;&gt;"",$D$4&lt;&gt;"",OR($D$6:$F$6&lt;&gt;"")),参数计算!AIW152,"")</f>
        <v/>
      </c>
      <c r="H165" s="83" t="str">
        <f>IF(AND($A165&lt;&gt;"",H$6&lt;&gt;""),平时!E150,"")</f>
        <v/>
      </c>
      <c r="I165" s="83" t="str">
        <f>IF(AND($A165&lt;&gt;"",I$6&lt;&gt;""),过程!E150,"")</f>
        <v/>
      </c>
      <c r="J165" s="83" t="str">
        <f>IF(AND($A165&lt;&gt;"",J$6&lt;&gt;""),期末!E150,"")</f>
        <v/>
      </c>
      <c r="K165" s="96" t="str">
        <f t="array" ref="K165">IF(AND(A165&lt;&gt;"",$H$4&lt;&gt;"",OR($H$6:$J$6&lt;&gt;"")),参数计算!AJD152,"")</f>
        <v/>
      </c>
      <c r="L165" s="83" t="str">
        <f>IF(AND($A165&lt;&gt;"",L$6&lt;&gt;""),平时!F150,"")</f>
        <v/>
      </c>
      <c r="M165" s="83" t="str">
        <f>IF(AND($A165&lt;&gt;"",M$6&lt;&gt;""),过程!F150,"")</f>
        <v/>
      </c>
      <c r="N165" s="83" t="str">
        <f>IF(AND($A165&lt;&gt;"",N$6&lt;&gt;""),期末!F150,"")</f>
        <v/>
      </c>
      <c r="O165" s="95" t="str">
        <f t="array" ref="O165">IF(AND(A165&lt;&gt;"",$L$4&lt;&gt;"",OR($L$6:$N$6&lt;&gt;"")),参数计算!AJK152,"")</f>
        <v/>
      </c>
      <c r="P165" s="83" t="str">
        <f>IF(AND($A165&lt;&gt;"",P$6&lt;&gt;""),平时!G150,"")</f>
        <v/>
      </c>
      <c r="Q165" s="83" t="str">
        <f>IF(AND($A165&lt;&gt;"",Q$6&lt;&gt;""),过程!G150,"")</f>
        <v/>
      </c>
      <c r="R165" s="83" t="str">
        <f>IF(AND($A165&lt;&gt;"",R$6&lt;&gt;""),期末!G150,"")</f>
        <v/>
      </c>
      <c r="S165" s="95" t="str">
        <f t="array" ref="S165">IF(AND(A165&lt;&gt;"",$P$4&lt;&gt;"",OR($P$6:$R$6&lt;&gt;"")),参数计算!AJR152,"")</f>
        <v/>
      </c>
      <c r="T165" s="83" t="str">
        <f>IF(AND($A165&lt;&gt;"",T$6&lt;&gt;""),平时!H150,"")</f>
        <v/>
      </c>
      <c r="U165" s="83" t="str">
        <f>IF(AND($A165&lt;&gt;"",U$6&lt;&gt;""),过程!H150,"")</f>
        <v/>
      </c>
      <c r="V165" s="83" t="str">
        <f>IF(AND($A165&lt;&gt;"",V$6&lt;&gt;""),期末!H150,"")</f>
        <v/>
      </c>
      <c r="W165" s="95" t="str">
        <f t="array" ref="W165">IF(AND(A165&lt;&gt;"",$T$4&lt;&gt;"",OR($T$6:$V$6&lt;&gt;"")),参数计算!AJY152,"")</f>
        <v/>
      </c>
    </row>
    <row r="166" ht="24.95" customHeight="1" spans="1:23">
      <c r="A166" s="83" t="str">
        <f>IF($G$1&lt;&gt;"",参数计算!A153,"")</f>
        <v/>
      </c>
      <c r="B166" s="83" t="str">
        <f>IF($G$1&lt;&gt;"",参数计算!B153,"")</f>
        <v/>
      </c>
      <c r="C166" s="83" t="str">
        <f>IF($G$1&lt;&gt;"",参数计算!C153,"")</f>
        <v/>
      </c>
      <c r="D166" s="83" t="str">
        <f>IF(AND($A166&lt;&gt;"",$D$6&lt;&gt;""),平时!D151,"")</f>
        <v/>
      </c>
      <c r="E166" s="83" t="str">
        <f>IF(AND($A166&lt;&gt;"",$E$6&lt;&gt;""),过程!D151,"")</f>
        <v/>
      </c>
      <c r="F166" s="83" t="str">
        <f>IF(AND($A166&lt;&gt;"",$F$6&lt;&gt;""),期末!D151,"")</f>
        <v/>
      </c>
      <c r="G166" s="95" t="str">
        <f t="array" ref="G166">IF(AND(A166&lt;&gt;"",$D$4&lt;&gt;"",OR($D$6:$F$6&lt;&gt;"")),参数计算!AIW153,"")</f>
        <v/>
      </c>
      <c r="H166" s="83" t="str">
        <f>IF(AND($A166&lt;&gt;"",H$6&lt;&gt;""),平时!E151,"")</f>
        <v/>
      </c>
      <c r="I166" s="83" t="str">
        <f>IF(AND($A166&lt;&gt;"",I$6&lt;&gt;""),过程!E151,"")</f>
        <v/>
      </c>
      <c r="J166" s="83" t="str">
        <f>IF(AND($A166&lt;&gt;"",J$6&lt;&gt;""),期末!E151,"")</f>
        <v/>
      </c>
      <c r="K166" s="96" t="str">
        <f t="array" ref="K166">IF(AND(A166&lt;&gt;"",$H$4&lt;&gt;"",OR($H$6:$J$6&lt;&gt;"")),参数计算!AJD153,"")</f>
        <v/>
      </c>
      <c r="L166" s="83" t="str">
        <f>IF(AND($A166&lt;&gt;"",L$6&lt;&gt;""),平时!F151,"")</f>
        <v/>
      </c>
      <c r="M166" s="83" t="str">
        <f>IF(AND($A166&lt;&gt;"",M$6&lt;&gt;""),过程!F151,"")</f>
        <v/>
      </c>
      <c r="N166" s="83" t="str">
        <f>IF(AND($A166&lt;&gt;"",N$6&lt;&gt;""),期末!F151,"")</f>
        <v/>
      </c>
      <c r="O166" s="95" t="str">
        <f t="array" ref="O166">IF(AND(A166&lt;&gt;"",$L$4&lt;&gt;"",OR($L$6:$N$6&lt;&gt;"")),参数计算!AJK153,"")</f>
        <v/>
      </c>
      <c r="P166" s="83" t="str">
        <f>IF(AND($A166&lt;&gt;"",P$6&lt;&gt;""),平时!G151,"")</f>
        <v/>
      </c>
      <c r="Q166" s="83" t="str">
        <f>IF(AND($A166&lt;&gt;"",Q$6&lt;&gt;""),过程!G151,"")</f>
        <v/>
      </c>
      <c r="R166" s="83" t="str">
        <f>IF(AND($A166&lt;&gt;"",R$6&lt;&gt;""),期末!G151,"")</f>
        <v/>
      </c>
      <c r="S166" s="95" t="str">
        <f t="array" ref="S166">IF(AND(A166&lt;&gt;"",$P$4&lt;&gt;"",OR($P$6:$R$6&lt;&gt;"")),参数计算!AJR153,"")</f>
        <v/>
      </c>
      <c r="T166" s="83" t="str">
        <f>IF(AND($A166&lt;&gt;"",T$6&lt;&gt;""),平时!H151,"")</f>
        <v/>
      </c>
      <c r="U166" s="83" t="str">
        <f>IF(AND($A166&lt;&gt;"",U$6&lt;&gt;""),过程!H151,"")</f>
        <v/>
      </c>
      <c r="V166" s="83" t="str">
        <f>IF(AND($A166&lt;&gt;"",V$6&lt;&gt;""),期末!H151,"")</f>
        <v/>
      </c>
      <c r="W166" s="95" t="str">
        <f t="array" ref="W166">IF(AND(A166&lt;&gt;"",$T$4&lt;&gt;"",OR($T$6:$V$6&lt;&gt;"")),参数计算!AJY153,"")</f>
        <v/>
      </c>
    </row>
    <row r="167" ht="24.95" customHeight="1" spans="1:23">
      <c r="A167" s="83" t="str">
        <f>IF($G$1&lt;&gt;"",参数计算!A154,"")</f>
        <v/>
      </c>
      <c r="B167" s="83" t="str">
        <f>IF($G$1&lt;&gt;"",参数计算!B154,"")</f>
        <v/>
      </c>
      <c r="C167" s="83" t="str">
        <f>IF($G$1&lt;&gt;"",参数计算!C154,"")</f>
        <v/>
      </c>
      <c r="D167" s="83" t="str">
        <f>IF(AND($A167&lt;&gt;"",$D$6&lt;&gt;""),平时!D152,"")</f>
        <v/>
      </c>
      <c r="E167" s="83" t="str">
        <f>IF(AND($A167&lt;&gt;"",$E$6&lt;&gt;""),过程!D152,"")</f>
        <v/>
      </c>
      <c r="F167" s="83" t="str">
        <f>IF(AND($A167&lt;&gt;"",$F$6&lt;&gt;""),期末!D152,"")</f>
        <v/>
      </c>
      <c r="G167" s="95" t="str">
        <f t="array" ref="G167">IF(AND(A167&lt;&gt;"",$D$4&lt;&gt;"",OR($D$6:$F$6&lt;&gt;"")),参数计算!AIW154,"")</f>
        <v/>
      </c>
      <c r="H167" s="83" t="str">
        <f>IF(AND($A167&lt;&gt;"",H$6&lt;&gt;""),平时!E152,"")</f>
        <v/>
      </c>
      <c r="I167" s="83" t="str">
        <f>IF(AND($A167&lt;&gt;"",I$6&lt;&gt;""),过程!E152,"")</f>
        <v/>
      </c>
      <c r="J167" s="83" t="str">
        <f>IF(AND($A167&lt;&gt;"",J$6&lt;&gt;""),期末!E152,"")</f>
        <v/>
      </c>
      <c r="K167" s="96" t="str">
        <f t="array" ref="K167">IF(AND(A167&lt;&gt;"",$H$4&lt;&gt;"",OR($H$6:$J$6&lt;&gt;"")),参数计算!AJD154,"")</f>
        <v/>
      </c>
      <c r="L167" s="83" t="str">
        <f>IF(AND($A167&lt;&gt;"",L$6&lt;&gt;""),平时!F152,"")</f>
        <v/>
      </c>
      <c r="M167" s="83" t="str">
        <f>IF(AND($A167&lt;&gt;"",M$6&lt;&gt;""),过程!F152,"")</f>
        <v/>
      </c>
      <c r="N167" s="83" t="str">
        <f>IF(AND($A167&lt;&gt;"",N$6&lt;&gt;""),期末!F152,"")</f>
        <v/>
      </c>
      <c r="O167" s="95" t="str">
        <f t="array" ref="O167">IF(AND(A167&lt;&gt;"",$L$4&lt;&gt;"",OR($L$6:$N$6&lt;&gt;"")),参数计算!AJK154,"")</f>
        <v/>
      </c>
      <c r="P167" s="83" t="str">
        <f>IF(AND($A167&lt;&gt;"",P$6&lt;&gt;""),平时!G152,"")</f>
        <v/>
      </c>
      <c r="Q167" s="83" t="str">
        <f>IF(AND($A167&lt;&gt;"",Q$6&lt;&gt;""),过程!G152,"")</f>
        <v/>
      </c>
      <c r="R167" s="83" t="str">
        <f>IF(AND($A167&lt;&gt;"",R$6&lt;&gt;""),期末!G152,"")</f>
        <v/>
      </c>
      <c r="S167" s="95" t="str">
        <f t="array" ref="S167">IF(AND(A167&lt;&gt;"",$P$4&lt;&gt;"",OR($P$6:$R$6&lt;&gt;"")),参数计算!AJR154,"")</f>
        <v/>
      </c>
      <c r="T167" s="83" t="str">
        <f>IF(AND($A167&lt;&gt;"",T$6&lt;&gt;""),平时!H152,"")</f>
        <v/>
      </c>
      <c r="U167" s="83" t="str">
        <f>IF(AND($A167&lt;&gt;"",U$6&lt;&gt;""),过程!H152,"")</f>
        <v/>
      </c>
      <c r="V167" s="83" t="str">
        <f>IF(AND($A167&lt;&gt;"",V$6&lt;&gt;""),期末!H152,"")</f>
        <v/>
      </c>
      <c r="W167" s="95" t="str">
        <f t="array" ref="W167">IF(AND(A167&lt;&gt;"",$T$4&lt;&gt;"",OR($T$6:$V$6&lt;&gt;"")),参数计算!AJY154,"")</f>
        <v/>
      </c>
    </row>
    <row r="168" ht="24.95" customHeight="1" spans="1:23">
      <c r="A168" s="83" t="str">
        <f>IF($G$1&lt;&gt;"",参数计算!A155,"")</f>
        <v/>
      </c>
      <c r="B168" s="83" t="str">
        <f>IF($G$1&lt;&gt;"",参数计算!B155,"")</f>
        <v/>
      </c>
      <c r="C168" s="83" t="str">
        <f>IF($G$1&lt;&gt;"",参数计算!C155,"")</f>
        <v/>
      </c>
      <c r="D168" s="83" t="str">
        <f>IF(AND($A168&lt;&gt;"",$D$6&lt;&gt;""),平时!D153,"")</f>
        <v/>
      </c>
      <c r="E168" s="83" t="str">
        <f>IF(AND($A168&lt;&gt;"",$E$6&lt;&gt;""),过程!D153,"")</f>
        <v/>
      </c>
      <c r="F168" s="83" t="str">
        <f>IF(AND($A168&lt;&gt;"",$F$6&lt;&gt;""),期末!D153,"")</f>
        <v/>
      </c>
      <c r="G168" s="95" t="str">
        <f t="array" ref="G168">IF(AND(A168&lt;&gt;"",$D$4&lt;&gt;"",OR($D$6:$F$6&lt;&gt;"")),参数计算!AIW155,"")</f>
        <v/>
      </c>
      <c r="H168" s="83" t="str">
        <f>IF(AND($A168&lt;&gt;"",H$6&lt;&gt;""),平时!E153,"")</f>
        <v/>
      </c>
      <c r="I168" s="83" t="str">
        <f>IF(AND($A168&lt;&gt;"",I$6&lt;&gt;""),过程!E153,"")</f>
        <v/>
      </c>
      <c r="J168" s="83" t="str">
        <f>IF(AND($A168&lt;&gt;"",J$6&lt;&gt;""),期末!E153,"")</f>
        <v/>
      </c>
      <c r="K168" s="96" t="str">
        <f t="array" ref="K168">IF(AND(A168&lt;&gt;"",$H$4&lt;&gt;"",OR($H$6:$J$6&lt;&gt;"")),参数计算!AJD155,"")</f>
        <v/>
      </c>
      <c r="L168" s="83" t="str">
        <f>IF(AND($A168&lt;&gt;"",L$6&lt;&gt;""),平时!F153,"")</f>
        <v/>
      </c>
      <c r="M168" s="83" t="str">
        <f>IF(AND($A168&lt;&gt;"",M$6&lt;&gt;""),过程!F153,"")</f>
        <v/>
      </c>
      <c r="N168" s="83" t="str">
        <f>IF(AND($A168&lt;&gt;"",N$6&lt;&gt;""),期末!F153,"")</f>
        <v/>
      </c>
      <c r="O168" s="95" t="str">
        <f t="array" ref="O168">IF(AND(A168&lt;&gt;"",$L$4&lt;&gt;"",OR($L$6:$N$6&lt;&gt;"")),参数计算!AJK155,"")</f>
        <v/>
      </c>
      <c r="P168" s="83" t="str">
        <f>IF(AND($A168&lt;&gt;"",P$6&lt;&gt;""),平时!G153,"")</f>
        <v/>
      </c>
      <c r="Q168" s="83" t="str">
        <f>IF(AND($A168&lt;&gt;"",Q$6&lt;&gt;""),过程!G153,"")</f>
        <v/>
      </c>
      <c r="R168" s="83" t="str">
        <f>IF(AND($A168&lt;&gt;"",R$6&lt;&gt;""),期末!G153,"")</f>
        <v/>
      </c>
      <c r="S168" s="95" t="str">
        <f t="array" ref="S168">IF(AND(A168&lt;&gt;"",$P$4&lt;&gt;"",OR($P$6:$R$6&lt;&gt;"")),参数计算!AJR155,"")</f>
        <v/>
      </c>
      <c r="T168" s="83" t="str">
        <f>IF(AND($A168&lt;&gt;"",T$6&lt;&gt;""),平时!H153,"")</f>
        <v/>
      </c>
      <c r="U168" s="83" t="str">
        <f>IF(AND($A168&lt;&gt;"",U$6&lt;&gt;""),过程!H153,"")</f>
        <v/>
      </c>
      <c r="V168" s="83" t="str">
        <f>IF(AND($A168&lt;&gt;"",V$6&lt;&gt;""),期末!H153,"")</f>
        <v/>
      </c>
      <c r="W168" s="95" t="str">
        <f t="array" ref="W168">IF(AND(A168&lt;&gt;"",$T$4&lt;&gt;"",OR($T$6:$V$6&lt;&gt;"")),参数计算!AJY155,"")</f>
        <v/>
      </c>
    </row>
    <row r="169" ht="24.95" customHeight="1" spans="1:23">
      <c r="A169" s="83" t="str">
        <f>IF($G$1&lt;&gt;"",参数计算!A156,"")</f>
        <v/>
      </c>
      <c r="B169" s="83" t="str">
        <f>IF($G$1&lt;&gt;"",参数计算!B156,"")</f>
        <v/>
      </c>
      <c r="C169" s="83" t="str">
        <f>IF($G$1&lt;&gt;"",参数计算!C156,"")</f>
        <v/>
      </c>
      <c r="D169" s="83" t="str">
        <f>IF(AND($A169&lt;&gt;"",$D$6&lt;&gt;""),平时!D154,"")</f>
        <v/>
      </c>
      <c r="E169" s="83" t="str">
        <f>IF(AND($A169&lt;&gt;"",$E$6&lt;&gt;""),过程!D154,"")</f>
        <v/>
      </c>
      <c r="F169" s="83" t="str">
        <f>IF(AND($A169&lt;&gt;"",$F$6&lt;&gt;""),期末!D154,"")</f>
        <v/>
      </c>
      <c r="G169" s="95" t="str">
        <f t="array" ref="G169">IF(AND(A169&lt;&gt;"",$D$4&lt;&gt;"",OR($D$6:$F$6&lt;&gt;"")),参数计算!AIW156,"")</f>
        <v/>
      </c>
      <c r="H169" s="83" t="str">
        <f>IF(AND($A169&lt;&gt;"",H$6&lt;&gt;""),平时!E154,"")</f>
        <v/>
      </c>
      <c r="I169" s="83" t="str">
        <f>IF(AND($A169&lt;&gt;"",I$6&lt;&gt;""),过程!E154,"")</f>
        <v/>
      </c>
      <c r="J169" s="83" t="str">
        <f>IF(AND($A169&lt;&gt;"",J$6&lt;&gt;""),期末!E154,"")</f>
        <v/>
      </c>
      <c r="K169" s="96" t="str">
        <f t="array" ref="K169">IF(AND(A169&lt;&gt;"",$H$4&lt;&gt;"",OR($H$6:$J$6&lt;&gt;"")),参数计算!AJD156,"")</f>
        <v/>
      </c>
      <c r="L169" s="83" t="str">
        <f>IF(AND($A169&lt;&gt;"",L$6&lt;&gt;""),平时!F154,"")</f>
        <v/>
      </c>
      <c r="M169" s="83" t="str">
        <f>IF(AND($A169&lt;&gt;"",M$6&lt;&gt;""),过程!F154,"")</f>
        <v/>
      </c>
      <c r="N169" s="83" t="str">
        <f>IF(AND($A169&lt;&gt;"",N$6&lt;&gt;""),期末!F154,"")</f>
        <v/>
      </c>
      <c r="O169" s="95" t="str">
        <f t="array" ref="O169">IF(AND(A169&lt;&gt;"",$L$4&lt;&gt;"",OR($L$6:$N$6&lt;&gt;"")),参数计算!AJK156,"")</f>
        <v/>
      </c>
      <c r="P169" s="83" t="str">
        <f>IF(AND($A169&lt;&gt;"",P$6&lt;&gt;""),平时!G154,"")</f>
        <v/>
      </c>
      <c r="Q169" s="83" t="str">
        <f>IF(AND($A169&lt;&gt;"",Q$6&lt;&gt;""),过程!G154,"")</f>
        <v/>
      </c>
      <c r="R169" s="83" t="str">
        <f>IF(AND($A169&lt;&gt;"",R$6&lt;&gt;""),期末!G154,"")</f>
        <v/>
      </c>
      <c r="S169" s="95" t="str">
        <f t="array" ref="S169">IF(AND(A169&lt;&gt;"",$P$4&lt;&gt;"",OR($P$6:$R$6&lt;&gt;"")),参数计算!AJR156,"")</f>
        <v/>
      </c>
      <c r="T169" s="83" t="str">
        <f>IF(AND($A169&lt;&gt;"",T$6&lt;&gt;""),平时!H154,"")</f>
        <v/>
      </c>
      <c r="U169" s="83" t="str">
        <f>IF(AND($A169&lt;&gt;"",U$6&lt;&gt;""),过程!H154,"")</f>
        <v/>
      </c>
      <c r="V169" s="83" t="str">
        <f>IF(AND($A169&lt;&gt;"",V$6&lt;&gt;""),期末!H154,"")</f>
        <v/>
      </c>
      <c r="W169" s="95" t="str">
        <f t="array" ref="W169">IF(AND(A169&lt;&gt;"",$T$4&lt;&gt;"",OR($T$6:$V$6&lt;&gt;"")),参数计算!AJY156,"")</f>
        <v/>
      </c>
    </row>
    <row r="170" ht="24.95" customHeight="1" spans="1:23">
      <c r="A170" s="83" t="str">
        <f>IF($G$1&lt;&gt;"",参数计算!A157,"")</f>
        <v/>
      </c>
      <c r="B170" s="83" t="str">
        <f>IF($G$1&lt;&gt;"",参数计算!B157,"")</f>
        <v/>
      </c>
      <c r="C170" s="83" t="str">
        <f>IF($G$1&lt;&gt;"",参数计算!C157,"")</f>
        <v/>
      </c>
      <c r="D170" s="83" t="str">
        <f>IF(AND($A170&lt;&gt;"",$D$6&lt;&gt;""),平时!D155,"")</f>
        <v/>
      </c>
      <c r="E170" s="83" t="str">
        <f>IF(AND($A170&lt;&gt;"",$E$6&lt;&gt;""),过程!D155,"")</f>
        <v/>
      </c>
      <c r="F170" s="83" t="str">
        <f>IF(AND($A170&lt;&gt;"",$F$6&lt;&gt;""),期末!D155,"")</f>
        <v/>
      </c>
      <c r="G170" s="95" t="str">
        <f t="array" ref="G170">IF(AND(A170&lt;&gt;"",$D$4&lt;&gt;"",OR($D$6:$F$6&lt;&gt;"")),参数计算!AIW157,"")</f>
        <v/>
      </c>
      <c r="H170" s="83" t="str">
        <f>IF(AND($A170&lt;&gt;"",H$6&lt;&gt;""),平时!E155,"")</f>
        <v/>
      </c>
      <c r="I170" s="83" t="str">
        <f>IF(AND($A170&lt;&gt;"",I$6&lt;&gt;""),过程!E155,"")</f>
        <v/>
      </c>
      <c r="J170" s="83" t="str">
        <f>IF(AND($A170&lt;&gt;"",J$6&lt;&gt;""),期末!E155,"")</f>
        <v/>
      </c>
      <c r="K170" s="96" t="str">
        <f t="array" ref="K170">IF(AND(A170&lt;&gt;"",$H$4&lt;&gt;"",OR($H$6:$J$6&lt;&gt;"")),参数计算!AJD157,"")</f>
        <v/>
      </c>
      <c r="L170" s="83" t="str">
        <f>IF(AND($A170&lt;&gt;"",L$6&lt;&gt;""),平时!F155,"")</f>
        <v/>
      </c>
      <c r="M170" s="83" t="str">
        <f>IF(AND($A170&lt;&gt;"",M$6&lt;&gt;""),过程!F155,"")</f>
        <v/>
      </c>
      <c r="N170" s="83" t="str">
        <f>IF(AND($A170&lt;&gt;"",N$6&lt;&gt;""),期末!F155,"")</f>
        <v/>
      </c>
      <c r="O170" s="95" t="str">
        <f t="array" ref="O170">IF(AND(A170&lt;&gt;"",$L$4&lt;&gt;"",OR($L$6:$N$6&lt;&gt;"")),参数计算!AJK157,"")</f>
        <v/>
      </c>
      <c r="P170" s="83" t="str">
        <f>IF(AND($A170&lt;&gt;"",P$6&lt;&gt;""),平时!G155,"")</f>
        <v/>
      </c>
      <c r="Q170" s="83" t="str">
        <f>IF(AND($A170&lt;&gt;"",Q$6&lt;&gt;""),过程!G155,"")</f>
        <v/>
      </c>
      <c r="R170" s="83" t="str">
        <f>IF(AND($A170&lt;&gt;"",R$6&lt;&gt;""),期末!G155,"")</f>
        <v/>
      </c>
      <c r="S170" s="95" t="str">
        <f t="array" ref="S170">IF(AND(A170&lt;&gt;"",$P$4&lt;&gt;"",OR($P$6:$R$6&lt;&gt;"")),参数计算!AJR157,"")</f>
        <v/>
      </c>
      <c r="T170" s="83" t="str">
        <f>IF(AND($A170&lt;&gt;"",T$6&lt;&gt;""),平时!H155,"")</f>
        <v/>
      </c>
      <c r="U170" s="83" t="str">
        <f>IF(AND($A170&lt;&gt;"",U$6&lt;&gt;""),过程!H155,"")</f>
        <v/>
      </c>
      <c r="V170" s="83" t="str">
        <f>IF(AND($A170&lt;&gt;"",V$6&lt;&gt;""),期末!H155,"")</f>
        <v/>
      </c>
      <c r="W170" s="95" t="str">
        <f t="array" ref="W170">IF(AND(A170&lt;&gt;"",$T$4&lt;&gt;"",OR($T$6:$V$6&lt;&gt;"")),参数计算!AJY157,"")</f>
        <v/>
      </c>
    </row>
  </sheetData>
  <sheetProtection sheet="1" objects="1" scenarios="1"/>
  <mergeCells count="46">
    <mergeCell ref="A1:E1"/>
    <mergeCell ref="G1:K1"/>
    <mergeCell ref="A3:E3"/>
    <mergeCell ref="F3:H3"/>
    <mergeCell ref="I3:M3"/>
    <mergeCell ref="D4:G4"/>
    <mergeCell ref="H4:K4"/>
    <mergeCell ref="L4:O4"/>
    <mergeCell ref="P4:S4"/>
    <mergeCell ref="T4:W4"/>
    <mergeCell ref="D10:F10"/>
    <mergeCell ref="H10:J10"/>
    <mergeCell ref="L10:N10"/>
    <mergeCell ref="P10:R10"/>
    <mergeCell ref="T10:V10"/>
    <mergeCell ref="D13:F13"/>
    <mergeCell ref="H13:J13"/>
    <mergeCell ref="L13:N13"/>
    <mergeCell ref="P13:R13"/>
    <mergeCell ref="T13:V13"/>
    <mergeCell ref="D16:F16"/>
    <mergeCell ref="H16:J16"/>
    <mergeCell ref="L16:N16"/>
    <mergeCell ref="P16:R16"/>
    <mergeCell ref="T16:V16"/>
    <mergeCell ref="D19:F19"/>
    <mergeCell ref="H19:J19"/>
    <mergeCell ref="L19:N19"/>
    <mergeCell ref="P19:R19"/>
    <mergeCell ref="T19:V19"/>
    <mergeCell ref="A4:A7"/>
    <mergeCell ref="A8:A10"/>
    <mergeCell ref="A11:A13"/>
    <mergeCell ref="A14:A16"/>
    <mergeCell ref="A17:A19"/>
    <mergeCell ref="B4:B7"/>
    <mergeCell ref="B8:B10"/>
    <mergeCell ref="B11:B13"/>
    <mergeCell ref="B14:B16"/>
    <mergeCell ref="B17:B19"/>
    <mergeCell ref="C4:C7"/>
    <mergeCell ref="G5:G7"/>
    <mergeCell ref="K5:K7"/>
    <mergeCell ref="O5:O7"/>
    <mergeCell ref="S5:S7"/>
    <mergeCell ref="W5:W7"/>
  </mergeCells>
  <conditionalFormatting sqref="A3:M3">
    <cfRule type="expression" dxfId="2" priority="8">
      <formula>$G$1&lt;&gt;""</formula>
    </cfRule>
  </conditionalFormatting>
  <conditionalFormatting sqref="A4:C7">
    <cfRule type="expression" dxfId="2" priority="7">
      <formula>$A$3&lt;&gt;""</formula>
    </cfRule>
  </conditionalFormatting>
  <conditionalFormatting sqref="D4:G7">
    <cfRule type="expression" dxfId="2" priority="9">
      <formula>$D$4&lt;&gt;""</formula>
    </cfRule>
  </conditionalFormatting>
  <conditionalFormatting sqref="H4:K7">
    <cfRule type="expression" dxfId="2" priority="95">
      <formula>$H$4&lt;&gt;""</formula>
    </cfRule>
  </conditionalFormatting>
  <conditionalFormatting sqref="L4:O7">
    <cfRule type="expression" dxfId="2" priority="87">
      <formula>$L$4&lt;&gt;""</formula>
    </cfRule>
  </conditionalFormatting>
  <conditionalFormatting sqref="P4:S7">
    <cfRule type="expression" dxfId="2" priority="86">
      <formula>$P$4&lt;&gt;""</formula>
    </cfRule>
  </conditionalFormatting>
  <conditionalFormatting sqref="T4:W7">
    <cfRule type="expression" dxfId="2" priority="90">
      <formula>$T$4&lt;&gt;""</formula>
    </cfRule>
  </conditionalFormatting>
  <conditionalFormatting sqref="A8:C10">
    <cfRule type="expression" dxfId="2" priority="10">
      <formula>$A$8&lt;&gt;""</formula>
    </cfRule>
  </conditionalFormatting>
  <conditionalFormatting sqref="D8:F10">
    <cfRule type="expression" dxfId="2" priority="67">
      <formula>AND($A$8&lt;&gt;"",$D$4&lt;&gt;"")</formula>
    </cfRule>
  </conditionalFormatting>
  <conditionalFormatting sqref="H8:J10">
    <cfRule type="expression" dxfId="2" priority="63">
      <formula>AND($A$8&lt;&gt;"",$H$4&lt;&gt;"")</formula>
    </cfRule>
  </conditionalFormatting>
  <conditionalFormatting sqref="L8:N10">
    <cfRule type="expression" dxfId="2" priority="47">
      <formula>AND($A$8&lt;&gt;"",$L$4&lt;&gt;"")</formula>
    </cfRule>
  </conditionalFormatting>
  <conditionalFormatting sqref="P8:R10">
    <cfRule type="expression" dxfId="2" priority="46">
      <formula>AND($A$8&lt;&gt;"",$P$4&lt;&gt;"")</formula>
    </cfRule>
  </conditionalFormatting>
  <conditionalFormatting sqref="T8:V10">
    <cfRule type="expression" dxfId="2" priority="44">
      <formula>AND($A$8&lt;&gt;"",$T$4&lt;&gt;"")</formula>
    </cfRule>
  </conditionalFormatting>
  <conditionalFormatting sqref="A12:A13 B11:C13">
    <cfRule type="expression" dxfId="2" priority="133">
      <formula>$B$11&lt;&gt;""</formula>
    </cfRule>
  </conditionalFormatting>
  <conditionalFormatting sqref="D11:F13">
    <cfRule type="expression" dxfId="2" priority="66">
      <formula>AND($A$11&lt;&gt;"",$D$4&lt;&gt;"")</formula>
    </cfRule>
  </conditionalFormatting>
  <conditionalFormatting sqref="H11:J13">
    <cfRule type="expression" dxfId="2" priority="62">
      <formula>AND($A$11&lt;&gt;"",$H$4&lt;&gt;"")</formula>
    </cfRule>
  </conditionalFormatting>
  <conditionalFormatting sqref="L11:N13">
    <cfRule type="expression" dxfId="2" priority="48">
      <formula>AND($A$11&lt;&gt;"",$L$4&lt;&gt;"")</formula>
    </cfRule>
  </conditionalFormatting>
  <conditionalFormatting sqref="P11:R13">
    <cfRule type="expression" dxfId="2" priority="45">
      <formula>AND($A$11&lt;&gt;"",$P$4&lt;&gt;"")</formula>
    </cfRule>
  </conditionalFormatting>
  <conditionalFormatting sqref="T11:V13">
    <cfRule type="expression" dxfId="2" priority="43">
      <formula>AND($A$11&lt;&gt;"",$T$4&lt;&gt;"")</formula>
    </cfRule>
  </conditionalFormatting>
  <conditionalFormatting sqref="A15:A16 B14:C16">
    <cfRule type="expression" dxfId="2" priority="147">
      <formula>$B$14&lt;&gt;""</formula>
    </cfRule>
  </conditionalFormatting>
  <conditionalFormatting sqref="D14:F16">
    <cfRule type="expression" dxfId="2" priority="68">
      <formula>AND($A$14&lt;&gt;"",$D$4&lt;&gt;"")</formula>
    </cfRule>
  </conditionalFormatting>
  <conditionalFormatting sqref="H14:J16">
    <cfRule type="expression" dxfId="2" priority="64">
      <formula>AND($A$14&lt;&gt;"",$H$4&lt;&gt;"")</formula>
    </cfRule>
  </conditionalFormatting>
  <conditionalFormatting sqref="L14:N16">
    <cfRule type="expression" dxfId="2" priority="61">
      <formula>AND($A$14&lt;&gt;"",$L$4&lt;&gt;"")</formula>
    </cfRule>
  </conditionalFormatting>
  <conditionalFormatting sqref="P14:R16">
    <cfRule type="expression" dxfId="2" priority="58">
      <formula>AND($A$14&lt;&gt;"",$P$4&lt;&gt;"")</formula>
    </cfRule>
  </conditionalFormatting>
  <conditionalFormatting sqref="T14:V16">
    <cfRule type="expression" dxfId="2" priority="55">
      <formula>AND($A$14&lt;&gt;"",$T$4&lt;&gt;"")</formula>
    </cfRule>
  </conditionalFormatting>
  <conditionalFormatting sqref="A18:A19 B17:C19">
    <cfRule type="expression" dxfId="2" priority="6">
      <formula>$B$17&lt;&gt;""</formula>
    </cfRule>
  </conditionalFormatting>
  <conditionalFormatting sqref="D17:F19">
    <cfRule type="expression" dxfId="2" priority="5">
      <formula>AND($A$17&lt;&gt;"",$D$4&lt;&gt;"")</formula>
    </cfRule>
  </conditionalFormatting>
  <conditionalFormatting sqref="H17:J19">
    <cfRule type="expression" dxfId="2" priority="4">
      <formula>AND($A$17&lt;&gt;"",$H$4&lt;&gt;"")</formula>
    </cfRule>
  </conditionalFormatting>
  <conditionalFormatting sqref="L17:N19">
    <cfRule type="expression" dxfId="2" priority="3">
      <formula>AND($A$17&lt;&gt;"",$L$4&lt;&gt;"")</formula>
    </cfRule>
  </conditionalFormatting>
  <conditionalFormatting sqref="P17:R19">
    <cfRule type="expression" dxfId="2" priority="2">
      <formula>AND($A$17&lt;&gt;"",$P$4&lt;&gt;"")</formula>
    </cfRule>
  </conditionalFormatting>
  <conditionalFormatting sqref="T17:V19">
    <cfRule type="expression" dxfId="2" priority="1">
      <formula>AND($A$17&lt;&gt;"",$T$4&lt;&gt;"")</formula>
    </cfRule>
  </conditionalFormatting>
  <conditionalFormatting sqref="A21:C170">
    <cfRule type="expression" dxfId="2" priority="98">
      <formula>$A21&lt;&gt;""</formula>
    </cfRule>
  </conditionalFormatting>
  <conditionalFormatting sqref="D21:G170">
    <cfRule type="expression" dxfId="2" priority="101">
      <formula>AND($A21&lt;&gt;"",$D$4&lt;&gt;"")</formula>
    </cfRule>
  </conditionalFormatting>
  <conditionalFormatting sqref="H21:K170">
    <cfRule type="expression" dxfId="2" priority="102">
      <formula>AND($A21&lt;&gt;"",$H$4&lt;&gt;"")</formula>
    </cfRule>
  </conditionalFormatting>
  <conditionalFormatting sqref="L21:O170">
    <cfRule type="expression" dxfId="2" priority="103">
      <formula>AND($A21&lt;&gt;"",$L$4&lt;&gt;"")</formula>
    </cfRule>
  </conditionalFormatting>
  <conditionalFormatting sqref="P21:S170">
    <cfRule type="expression" dxfId="2" priority="104">
      <formula>AND($A21&lt;&gt;"",$P$4&lt;&gt;"")</formula>
    </cfRule>
  </conditionalFormatting>
  <conditionalFormatting sqref="T21:W170">
    <cfRule type="expression" dxfId="2" priority="105">
      <formula>AND($A21&lt;&gt;"",$T$4&lt;&gt;"")</formula>
    </cfRule>
  </conditionalFormatting>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W29"/>
  <sheetViews>
    <sheetView showGridLines="0" workbookViewId="0">
      <selection activeCell="G1" sqref="G1:K1"/>
    </sheetView>
  </sheetViews>
  <sheetFormatPr defaultColWidth="9" defaultRowHeight="24.95" customHeight="1"/>
  <cols>
    <col min="1" max="1" width="14.25" style="83" customWidth="1"/>
    <col min="2" max="25" width="7.5" style="83" customWidth="1"/>
    <col min="26" max="16384" width="9" style="83"/>
  </cols>
  <sheetData>
    <row r="1" customHeight="1" spans="1:23">
      <c r="A1" s="84" t="str">
        <f>IF(AND(G1&lt;&gt;"",初始录入!A2&lt;&gt;"",初始录入!D2&lt;&gt;"",初始录入!F2&lt;&gt;""),CONCATENATE(初始录入!A2,初始录入!C2,初始录入!D2,初始录入!E2,初始录入!F2,初始录入!G2),"")</f>
        <v/>
      </c>
      <c r="B1" s="84"/>
      <c r="C1" s="84"/>
      <c r="D1" s="84"/>
      <c r="E1" s="84"/>
      <c r="G1" s="85" t="s">
        <v>54</v>
      </c>
      <c r="H1" s="85"/>
      <c r="I1" s="85"/>
      <c r="J1" s="85"/>
      <c r="K1" s="85"/>
    </row>
    <row r="2" ht="9.75" customHeight="1" spans="1:23">
      <c r="A2" s="84"/>
      <c r="B2" s="84"/>
      <c r="C2" s="84"/>
      <c r="D2" s="84"/>
      <c r="E2" s="84"/>
      <c r="G2" s="85"/>
      <c r="H2" s="85"/>
      <c r="I2" s="85"/>
      <c r="J2" s="85"/>
      <c r="K2" s="85"/>
    </row>
    <row r="3" ht="24.75" customHeight="1" spans="1:23">
      <c r="A3" s="86" t="str">
        <f>IF(A1&lt;&gt;"",CONCATENATE(初始录入!C4,初始录入!D4),"")</f>
        <v/>
      </c>
      <c r="B3" s="86"/>
      <c r="C3" s="86"/>
      <c r="D3" s="86"/>
      <c r="E3" s="87" t="str">
        <f>IF(A1&lt;&gt;"",初始录入!D5,"")</f>
        <v/>
      </c>
      <c r="F3" s="87"/>
      <c r="G3" s="87"/>
      <c r="H3" s="87"/>
      <c r="I3" s="87" t="str">
        <f>IF(A1&lt;&gt;"",CONCATENATE(初始录入!D10),"")</f>
        <v/>
      </c>
      <c r="J3" s="87"/>
      <c r="K3" s="87"/>
      <c r="L3" s="87"/>
    </row>
    <row r="4" ht="9.75" customHeight="1"/>
    <row r="5" ht="20.1" customHeight="1" spans="1:23">
      <c r="A5" s="82" t="str">
        <f>初始录入!K2</f>
        <v/>
      </c>
      <c r="C5" s="82" t="str">
        <f>IF(A5&lt;&gt;"",参数计算!$N$16,"")</f>
        <v/>
      </c>
      <c r="H5" s="82" t="str">
        <f>IF(A5&lt;&gt;"",参数计算!$O$16,"")</f>
        <v/>
      </c>
      <c r="M5" s="82" t="str">
        <f>IF(A5&lt;&gt;"",参数计算!$P$16,"")</f>
        <v/>
      </c>
      <c r="R5" s="82" t="str">
        <f>IF(A5&lt;&gt;"",参数计算!$Q$16,"")</f>
        <v/>
      </c>
      <c r="W5" s="82" t="str">
        <f>IF(A5&lt;&gt;"",参数计算!$R$16,"")</f>
        <v/>
      </c>
    </row>
    <row r="12" ht="6.75" customHeight="1"/>
    <row r="13" s="82" customFormat="1" ht="20.1" customHeight="1" spans="1:23">
      <c r="A13" s="82" t="str">
        <f>初始录入!K3</f>
        <v/>
      </c>
      <c r="C13" s="82" t="str">
        <f>IF(A13&lt;&gt;"",参数计算!$N$16,"")</f>
        <v/>
      </c>
      <c r="H13" s="82" t="str">
        <f>IF(A13&lt;&gt;"",参数计算!$O$16,"")</f>
        <v/>
      </c>
      <c r="M13" s="82" t="str">
        <f>IF(A13&lt;&gt;"",参数计算!$P$16,"")</f>
        <v/>
      </c>
      <c r="R13" s="82" t="str">
        <f>IF(A13&lt;&gt;"",参数计算!$Q$16,"")</f>
        <v/>
      </c>
      <c r="W13" s="82" t="str">
        <f>IF(A13&lt;&gt;"",参数计算!$R$16,"")</f>
        <v/>
      </c>
    </row>
    <row r="20" ht="8.25" customHeight="1"/>
    <row r="21" s="82" customFormat="1" ht="20.1" customHeight="1" spans="1:23">
      <c r="A21" s="82" t="str">
        <f>初始录入!K4</f>
        <v/>
      </c>
      <c r="C21" s="82" t="str">
        <f>IF(A21&lt;&gt;"",参数计算!$N$16,"")</f>
        <v/>
      </c>
      <c r="H21" s="82" t="str">
        <f>IF(A21&lt;&gt;"",参数计算!$O$16,"")</f>
        <v/>
      </c>
      <c r="M21" s="82" t="str">
        <f>IF(A21&lt;&gt;"",参数计算!$P$16,"")</f>
        <v/>
      </c>
      <c r="R21" s="82" t="str">
        <f>IF(A21&lt;&gt;"",参数计算!$Q$16,"")</f>
        <v/>
      </c>
      <c r="W21" s="82" t="str">
        <f>IF(A21&lt;&gt;"",参数计算!$R$16,"")</f>
        <v/>
      </c>
    </row>
    <row r="28" ht="8.25" customHeight="1"/>
    <row r="29" s="82" customFormat="1" ht="20.1" customHeight="1" spans="1:23">
      <c r="A29" s="82" t="str">
        <f>初始录入!K5</f>
        <v/>
      </c>
      <c r="C29" s="82" t="str">
        <f>IF(A29&lt;&gt;"",参数计算!$N$16,"")</f>
        <v/>
      </c>
      <c r="H29" s="82" t="str">
        <f>IF(A29&lt;&gt;"",参数计算!$O$16,"")</f>
        <v/>
      </c>
      <c r="M29" s="82" t="str">
        <f>IF(A29&lt;&gt;"",参数计算!$P$16,"")</f>
        <v/>
      </c>
      <c r="R29" s="82" t="str">
        <f>IF(A29&lt;&gt;"",参数计算!$Q$16,"")</f>
        <v/>
      </c>
      <c r="W29" s="82" t="str">
        <f>IF(A29&lt;&gt;"",参数计算!$R$16,"")</f>
        <v/>
      </c>
    </row>
  </sheetData>
  <mergeCells count="5">
    <mergeCell ref="A1:E1"/>
    <mergeCell ref="G1:K1"/>
    <mergeCell ref="A3:D3"/>
    <mergeCell ref="E3:H3"/>
    <mergeCell ref="I3:L3"/>
  </mergeCells>
  <conditionalFormatting sqref="A3:L3">
    <cfRule type="expression" dxfId="2" priority="2">
      <formula>$A$3&lt;&gt;""</formula>
    </cfRule>
  </conditionalFormatting>
  <conditionalFormatting sqref="A5:W5">
    <cfRule type="notContainsBlanks" dxfId="11" priority="9">
      <formula>LEN(TRIM(A5))&gt;0</formula>
    </cfRule>
  </conditionalFormatting>
  <conditionalFormatting sqref="A13:W13">
    <cfRule type="notContainsBlanks" dxfId="11" priority="10">
      <formula>LEN(TRIM(A13))&gt;0</formula>
    </cfRule>
  </conditionalFormatting>
  <conditionalFormatting sqref="A21:W21">
    <cfRule type="notContainsBlanks" dxfId="11" priority="11">
      <formula>LEN(TRIM(A21))&gt;0</formula>
    </cfRule>
  </conditionalFormatting>
  <conditionalFormatting sqref="A29:W29">
    <cfRule type="notContainsBlanks" dxfId="11" priority="1">
      <formula>LEN(TRIM(A29))&gt;0</formula>
    </cfRule>
  </conditionalFormatting>
  <pageMargins left="0.7" right="0.7" top="0.75" bottom="0.75" header="0.3" footer="0.3"/>
  <pageSetup paperSize="9" orientation="portrait"/>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pageSetUpPr fitToPage="1"/>
  </sheetPr>
  <dimension ref="A1:T155"/>
  <sheetViews>
    <sheetView showGridLines="0" topLeftCell="C1" workbookViewId="0">
      <selection activeCell="A1" sqref="A1:D1"/>
    </sheetView>
  </sheetViews>
  <sheetFormatPr defaultColWidth="9" defaultRowHeight="12"/>
  <cols>
    <col min="1" max="1" width="4.125" style="69" customWidth="1"/>
    <col min="2" max="2" width="9.5" style="69" customWidth="1"/>
    <col min="3" max="3" width="8.625" style="68" customWidth="1"/>
    <col min="4" max="4" width="17.5" style="69" customWidth="1"/>
    <col min="5" max="5" width="19.625" style="69" customWidth="1"/>
    <col min="6" max="20" width="4.625" style="69" customWidth="1"/>
    <col min="21" max="16384" width="9" style="69"/>
  </cols>
  <sheetData>
    <row r="1" ht="20.25" spans="1:20">
      <c r="A1" s="70" t="str">
        <f>IF(AND(初始录入!A2&lt;&gt;"",初始录入!D2&lt;&gt;"",初始录入!F2&lt;&gt;""),CONCATENATE(初始录入!A2,初始录入!C2,初始录入!D2,初始录入!E2,初始录入!F2,初始录入!G2,初始录入!H2),"")</f>
        <v/>
      </c>
      <c r="B1" s="70"/>
      <c r="C1" s="70"/>
      <c r="D1" s="70"/>
    </row>
    <row r="2" ht="21" customHeight="1" spans="1:20">
      <c r="C2" s="69"/>
    </row>
    <row r="3" ht="18" customHeight="1" spans="1:20">
      <c r="A3" s="71" t="str">
        <f>IF(A1&lt;&gt;"",CONCATENATE(初始录入!C4,初始录入!D4),"")</f>
        <v/>
      </c>
      <c r="B3" s="72"/>
      <c r="C3" s="72"/>
      <c r="D3" s="72"/>
      <c r="E3" s="73" t="str">
        <f>IF(A1&lt;&gt;"",CONCATENATE(初始录入!C5,初始录入!D5),"")</f>
        <v/>
      </c>
      <c r="F3" s="73"/>
    </row>
    <row r="4" ht="18" customHeight="1" spans="1:20">
      <c r="A4" s="74" t="str">
        <f>IF(A1&lt;&gt;"",CONCATENATE(初始录入!C6,初始录入!D6),"")</f>
        <v/>
      </c>
      <c r="B4" s="74"/>
      <c r="C4" s="74"/>
      <c r="D4" s="74" t="str">
        <f>IF(A1&lt;&gt;"",CONCATENATE(初始录入!C7,初始录入!D7),"")</f>
        <v/>
      </c>
      <c r="E4" s="75" t="str">
        <f>IF(A1&lt;&gt;"",CONCATENATE(初始录入!C9,初始录入!D9),"")</f>
        <v/>
      </c>
      <c r="F4" s="76" t="s">
        <v>247</v>
      </c>
      <c r="G4" s="76"/>
      <c r="H4" s="76"/>
      <c r="I4" s="76"/>
      <c r="J4" s="76"/>
      <c r="K4" s="76"/>
      <c r="L4" s="76"/>
      <c r="M4" s="76"/>
      <c r="N4" s="76"/>
      <c r="O4" s="76"/>
      <c r="P4" s="76"/>
      <c r="Q4" s="76"/>
      <c r="R4" s="76" t="s">
        <v>248</v>
      </c>
      <c r="S4" s="76"/>
      <c r="T4" s="76"/>
    </row>
    <row r="5" s="68" customFormat="1" ht="26.25" customHeight="1" spans="1:20">
      <c r="A5" s="77" t="str">
        <f>IF($A1&lt;&gt;"",参数计算!A7,"")</f>
        <v/>
      </c>
      <c r="B5" s="77" t="str">
        <f>IF($A1&lt;&gt;"",参数计算!B7,"")</f>
        <v/>
      </c>
      <c r="C5" s="77" t="str">
        <f>IF($A1&lt;&gt;"",参数计算!C7,"")</f>
        <v/>
      </c>
      <c r="D5" s="77" t="str">
        <f>IF($A1&lt;&gt;"",参数计算!D7,"")</f>
        <v/>
      </c>
      <c r="E5" s="78" t="str">
        <f>IF($A1&lt;&gt;"",参数计算!E7,"")</f>
        <v/>
      </c>
      <c r="F5" s="79" t="str">
        <f>IF($A$1&lt;&gt;"",参数计算!EI5,"")</f>
        <v/>
      </c>
      <c r="G5" s="79" t="str">
        <f>IF($A$1&lt;&gt;"",参数计算!EJ5,"")</f>
        <v/>
      </c>
      <c r="H5" s="79" t="str">
        <f>IF($A$1&lt;&gt;"",参数计算!EK5,"")</f>
        <v/>
      </c>
      <c r="I5" s="79" t="str">
        <f>IF($A$1&lt;&gt;"",参数计算!EL5,"")</f>
        <v/>
      </c>
      <c r="J5" s="79" t="str">
        <f>IF($A$1&lt;&gt;"",参数计算!EM5,"")</f>
        <v/>
      </c>
      <c r="K5" s="79" t="str">
        <f>IF($A$1&lt;&gt;"",参数计算!EN5,"")</f>
        <v/>
      </c>
      <c r="L5" s="79" t="str">
        <f>IF($A$1&lt;&gt;"",参数计算!EO5,"")</f>
        <v/>
      </c>
      <c r="M5" s="79" t="str">
        <f>IF($A$1&lt;&gt;"",参数计算!EP5,"")</f>
        <v/>
      </c>
      <c r="N5" s="79" t="str">
        <f>IF($A$1&lt;&gt;"",参数计算!EQ5,"")</f>
        <v/>
      </c>
      <c r="O5" s="79" t="str">
        <f>IF($A$1&lt;&gt;"",参数计算!ER5,"")</f>
        <v/>
      </c>
      <c r="P5" s="79" t="str">
        <f>IF($A$1&lt;&gt;"",参数计算!ES5,"")</f>
        <v/>
      </c>
      <c r="Q5" s="79" t="str">
        <f>IF($A$1&lt;&gt;"","汇总成绩","")</f>
        <v/>
      </c>
      <c r="R5" s="79" t="str">
        <f>IF($A$1&lt;&gt;"",成绩录入!AB8,"")</f>
        <v/>
      </c>
      <c r="S5" s="79" t="str">
        <f>IF($A$1&lt;&gt;"",成绩录入!AC8,"")</f>
        <v/>
      </c>
      <c r="T5" s="79" t="str">
        <f>IF($A$1&lt;&gt;"","汇总成绩","")</f>
        <v/>
      </c>
    </row>
    <row r="6" ht="18" customHeight="1" spans="1:20">
      <c r="A6" s="80" t="str">
        <f>IF($A$1&lt;&gt;"",参数计算!A8,"")</f>
        <v/>
      </c>
      <c r="B6" s="80" t="str">
        <f>IF($A$1&lt;&gt;"",参数计算!B8,"")</f>
        <v/>
      </c>
      <c r="C6" s="80" t="str">
        <f>IF($A$1&lt;&gt;"",参数计算!C8,"")</f>
        <v/>
      </c>
      <c r="D6" s="80" t="str">
        <f>IF($A$1&lt;&gt;"",参数计算!D8,"")</f>
        <v/>
      </c>
      <c r="E6" s="80" t="str">
        <f>IF($A$1&lt;&gt;"",参数计算!E8,"")</f>
        <v/>
      </c>
      <c r="F6" s="76" t="str">
        <f>IF(AND($A6&lt;&gt;"",F$5&lt;&gt;""),参数计算!EI8,"")</f>
        <v/>
      </c>
      <c r="G6" s="76" t="str">
        <f>IF(AND($A6&lt;&gt;"",G$5&lt;&gt;""),参数计算!EJ8,"")</f>
        <v/>
      </c>
      <c r="H6" s="76" t="str">
        <f>IF(AND($A6&lt;&gt;"",H$5&lt;&gt;""),参数计算!EK8,"")</f>
        <v/>
      </c>
      <c r="I6" s="76" t="str">
        <f>IF(AND($A6&lt;&gt;"",I$5&lt;&gt;""),参数计算!EL8,"")</f>
        <v/>
      </c>
      <c r="J6" s="76" t="str">
        <f>IF(AND($A6&lt;&gt;"",J$5&lt;&gt;""),参数计算!EM8,"")</f>
        <v/>
      </c>
      <c r="K6" s="76" t="str">
        <f>IF(AND($A6&lt;&gt;"",K$5&lt;&gt;""),参数计算!EO8,"")</f>
        <v/>
      </c>
      <c r="L6" s="76" t="str">
        <f>IF(AND($A6&lt;&gt;"",L$5&lt;&gt;""),参数计算!EO8,"")</f>
        <v/>
      </c>
      <c r="M6" s="76" t="str">
        <f>IF(AND($A6&lt;&gt;"",M$5&lt;&gt;""),参数计算!EP8,"")</f>
        <v/>
      </c>
      <c r="N6" s="76" t="str">
        <f>IF(AND($A6&lt;&gt;"",N$5&lt;&gt;""),参数计算!EQ8,"")</f>
        <v/>
      </c>
      <c r="O6" s="76" t="str">
        <f>IF(AND($A6&lt;&gt;"",O$5&lt;&gt;""),参数计算!ER8,"")</f>
        <v/>
      </c>
      <c r="P6" s="76" t="str">
        <f>IF(AND($A6&lt;&gt;"",P$5&lt;&gt;""),参数计算!ES8,"")</f>
        <v/>
      </c>
      <c r="Q6" s="76" t="str">
        <f>IF(A6&lt;&gt;"",总评!D6,"")</f>
        <v/>
      </c>
      <c r="R6" s="76" t="str">
        <f>IF(AND($A6&lt;&gt;"",R$5&lt;&gt;""),成绩录入!AB11,"")</f>
        <v/>
      </c>
      <c r="S6" s="76" t="str">
        <f>IF(AND($A6&lt;&gt;"",S$5&lt;&gt;""),成绩录入!AC11,"")</f>
        <v/>
      </c>
      <c r="T6" s="76" t="str">
        <f>IF(A6&lt;&gt;"",总评!F6,"")</f>
        <v/>
      </c>
    </row>
    <row r="7" ht="18" customHeight="1" spans="1:20">
      <c r="A7" s="80" t="str">
        <f>IF($A$1&lt;&gt;"",参数计算!A9,"")</f>
        <v/>
      </c>
      <c r="B7" s="80" t="str">
        <f>IF($A$1&lt;&gt;"",参数计算!B9,"")</f>
        <v/>
      </c>
      <c r="C7" s="80" t="str">
        <f>IF($A$1&lt;&gt;"",参数计算!C9,"")</f>
        <v/>
      </c>
      <c r="D7" s="80" t="str">
        <f>IF($A$1&lt;&gt;"",参数计算!D9,"")</f>
        <v/>
      </c>
      <c r="E7" s="80" t="str">
        <f>IF($A$1&lt;&gt;"",参数计算!E9,"")</f>
        <v/>
      </c>
      <c r="F7" s="76" t="str">
        <f>IF(AND($A7&lt;&gt;"",F$5&lt;&gt;""),参数计算!EI9,"")</f>
        <v/>
      </c>
      <c r="G7" s="76" t="str">
        <f>IF(AND($A7&lt;&gt;"",G$5&lt;&gt;""),参数计算!EJ9,"")</f>
        <v/>
      </c>
      <c r="H7" s="76" t="str">
        <f>IF(AND($A7&lt;&gt;"",H$5&lt;&gt;""),参数计算!EK9,"")</f>
        <v/>
      </c>
      <c r="I7" s="76" t="str">
        <f>IF(AND($A7&lt;&gt;"",I$5&lt;&gt;""),参数计算!EL9,"")</f>
        <v/>
      </c>
      <c r="J7" s="76" t="str">
        <f>IF(AND($A7&lt;&gt;"",J$5&lt;&gt;""),参数计算!EM9,"")</f>
        <v/>
      </c>
      <c r="K7" s="76" t="str">
        <f>IF(AND($A7&lt;&gt;"",K$5&lt;&gt;""),参数计算!EO9,"")</f>
        <v/>
      </c>
      <c r="L7" s="76" t="str">
        <f>IF(AND($A7&lt;&gt;"",L$5&lt;&gt;""),参数计算!EO9,"")</f>
        <v/>
      </c>
      <c r="M7" s="76" t="str">
        <f>IF(AND($A7&lt;&gt;"",M$5&lt;&gt;""),参数计算!EP9,"")</f>
        <v/>
      </c>
      <c r="N7" s="76" t="str">
        <f>IF(AND($A7&lt;&gt;"",N$5&lt;&gt;""),参数计算!EQ9,"")</f>
        <v/>
      </c>
      <c r="O7" s="76" t="str">
        <f>IF(AND($A7&lt;&gt;"",O$5&lt;&gt;""),参数计算!ER9,"")</f>
        <v/>
      </c>
      <c r="P7" s="76" t="str">
        <f>IF(AND($A7&lt;&gt;"",P$5&lt;&gt;""),参数计算!ES9,"")</f>
        <v/>
      </c>
      <c r="Q7" s="76" t="str">
        <f>IF(A7&lt;&gt;"",总评!D7,"")</f>
        <v/>
      </c>
      <c r="R7" s="76" t="str">
        <f>IF(AND($A7&lt;&gt;"",R$5&lt;&gt;""),成绩录入!AB12,"")</f>
        <v/>
      </c>
      <c r="S7" s="76" t="str">
        <f>IF(AND($A7&lt;&gt;"",S$5&lt;&gt;""),成绩录入!AC12,"")</f>
        <v/>
      </c>
      <c r="T7" s="76" t="str">
        <f>IF(A7&lt;&gt;"",总评!F7,"")</f>
        <v/>
      </c>
    </row>
    <row r="8" ht="18" customHeight="1" spans="1:20">
      <c r="A8" s="80" t="str">
        <f>IF($A$1&lt;&gt;"",参数计算!A10,"")</f>
        <v/>
      </c>
      <c r="B8" s="80" t="str">
        <f>IF($A$1&lt;&gt;"",参数计算!B10,"")</f>
        <v/>
      </c>
      <c r="C8" s="80" t="str">
        <f>IF($A$1&lt;&gt;"",参数计算!C10,"")</f>
        <v/>
      </c>
      <c r="D8" s="80" t="str">
        <f>IF($A$1&lt;&gt;"",参数计算!D10,"")</f>
        <v/>
      </c>
      <c r="E8" s="80" t="str">
        <f>IF($A$1&lt;&gt;"",参数计算!E10,"")</f>
        <v/>
      </c>
      <c r="F8" s="76" t="str">
        <f>IF(AND($A8&lt;&gt;"",F$5&lt;&gt;""),参数计算!EI10,"")</f>
        <v/>
      </c>
      <c r="G8" s="76" t="str">
        <f>IF(AND($A8&lt;&gt;"",G$5&lt;&gt;""),参数计算!EJ10,"")</f>
        <v/>
      </c>
      <c r="H8" s="76" t="str">
        <f>IF(AND($A8&lt;&gt;"",H$5&lt;&gt;""),参数计算!EK10,"")</f>
        <v/>
      </c>
      <c r="I8" s="76" t="str">
        <f>IF(AND($A8&lt;&gt;"",I$5&lt;&gt;""),参数计算!EL10,"")</f>
        <v/>
      </c>
      <c r="J8" s="76" t="str">
        <f>IF(AND($A8&lt;&gt;"",J$5&lt;&gt;""),参数计算!EM10,"")</f>
        <v/>
      </c>
      <c r="K8" s="76" t="str">
        <f>IF(AND($A8&lt;&gt;"",K$5&lt;&gt;""),参数计算!EO10,"")</f>
        <v/>
      </c>
      <c r="L8" s="76" t="str">
        <f>IF(AND($A8&lt;&gt;"",L$5&lt;&gt;""),参数计算!EO10,"")</f>
        <v/>
      </c>
      <c r="M8" s="76" t="str">
        <f>IF(AND($A8&lt;&gt;"",M$5&lt;&gt;""),参数计算!EP10,"")</f>
        <v/>
      </c>
      <c r="N8" s="76" t="str">
        <f>IF(AND($A8&lt;&gt;"",N$5&lt;&gt;""),参数计算!EQ10,"")</f>
        <v/>
      </c>
      <c r="O8" s="76" t="str">
        <f>IF(AND($A8&lt;&gt;"",O$5&lt;&gt;""),参数计算!ER10,"")</f>
        <v/>
      </c>
      <c r="P8" s="76" t="str">
        <f>IF(AND($A8&lt;&gt;"",P$5&lt;&gt;""),参数计算!ES10,"")</f>
        <v/>
      </c>
      <c r="Q8" s="76" t="str">
        <f>IF(A8&lt;&gt;"",总评!D8,"")</f>
        <v/>
      </c>
      <c r="R8" s="76" t="str">
        <f>IF(AND($A8&lt;&gt;"",R$5&lt;&gt;""),成绩录入!AB13,"")</f>
        <v/>
      </c>
      <c r="S8" s="76" t="str">
        <f>IF(AND($A8&lt;&gt;"",S$5&lt;&gt;""),成绩录入!AC13,"")</f>
        <v/>
      </c>
      <c r="T8" s="76" t="str">
        <f>IF(A8&lt;&gt;"",总评!F8,"")</f>
        <v/>
      </c>
    </row>
    <row r="9" ht="18" customHeight="1" spans="1:20">
      <c r="A9" s="80" t="str">
        <f>IF($A$1&lt;&gt;"",参数计算!A11,"")</f>
        <v/>
      </c>
      <c r="B9" s="80" t="str">
        <f>IF($A$1&lt;&gt;"",参数计算!B11,"")</f>
        <v/>
      </c>
      <c r="C9" s="80" t="str">
        <f>IF($A$1&lt;&gt;"",参数计算!C11,"")</f>
        <v/>
      </c>
      <c r="D9" s="80" t="str">
        <f>IF($A$1&lt;&gt;"",参数计算!D11,"")</f>
        <v/>
      </c>
      <c r="E9" s="80" t="str">
        <f>IF($A$1&lt;&gt;"",参数计算!E11,"")</f>
        <v/>
      </c>
      <c r="F9" s="76" t="str">
        <f>IF(AND($A9&lt;&gt;"",F$5&lt;&gt;""),参数计算!EI11,"")</f>
        <v/>
      </c>
      <c r="G9" s="76" t="str">
        <f>IF(AND($A9&lt;&gt;"",G$5&lt;&gt;""),参数计算!EJ11,"")</f>
        <v/>
      </c>
      <c r="H9" s="76" t="str">
        <f>IF(AND($A9&lt;&gt;"",H$5&lt;&gt;""),参数计算!EK11,"")</f>
        <v/>
      </c>
      <c r="I9" s="76" t="str">
        <f>IF(AND($A9&lt;&gt;"",I$5&lt;&gt;""),参数计算!EL11,"")</f>
        <v/>
      </c>
      <c r="J9" s="76" t="str">
        <f>IF(AND($A9&lt;&gt;"",J$5&lt;&gt;""),参数计算!EM11,"")</f>
        <v/>
      </c>
      <c r="K9" s="76" t="str">
        <f>IF(AND($A9&lt;&gt;"",K$5&lt;&gt;""),参数计算!EO11,"")</f>
        <v/>
      </c>
      <c r="L9" s="76" t="str">
        <f>IF(AND($A9&lt;&gt;"",L$5&lt;&gt;""),参数计算!EO11,"")</f>
        <v/>
      </c>
      <c r="M9" s="76" t="str">
        <f>IF(AND($A9&lt;&gt;"",M$5&lt;&gt;""),参数计算!EP11,"")</f>
        <v/>
      </c>
      <c r="N9" s="76" t="str">
        <f>IF(AND($A9&lt;&gt;"",N$5&lt;&gt;""),参数计算!EQ11,"")</f>
        <v/>
      </c>
      <c r="O9" s="76" t="str">
        <f>IF(AND($A9&lt;&gt;"",O$5&lt;&gt;""),参数计算!ER11,"")</f>
        <v/>
      </c>
      <c r="P9" s="76" t="str">
        <f>IF(AND($A9&lt;&gt;"",P$5&lt;&gt;""),参数计算!ES11,"")</f>
        <v/>
      </c>
      <c r="Q9" s="76" t="str">
        <f>IF(A9&lt;&gt;"",总评!D9,"")</f>
        <v/>
      </c>
      <c r="R9" s="76" t="str">
        <f>IF(AND($A9&lt;&gt;"",R$5&lt;&gt;""),成绩录入!AB14,"")</f>
        <v/>
      </c>
      <c r="S9" s="76" t="str">
        <f>IF(AND($A9&lt;&gt;"",S$5&lt;&gt;""),成绩录入!AC14,"")</f>
        <v/>
      </c>
      <c r="T9" s="76" t="str">
        <f>IF(A9&lt;&gt;"",总评!F9,"")</f>
        <v/>
      </c>
    </row>
    <row r="10" ht="18" customHeight="1" spans="1:20">
      <c r="A10" s="80" t="str">
        <f>IF($A$1&lt;&gt;"",参数计算!A12,"")</f>
        <v/>
      </c>
      <c r="B10" s="80" t="str">
        <f>IF($A$1&lt;&gt;"",参数计算!B12,"")</f>
        <v/>
      </c>
      <c r="C10" s="80" t="str">
        <f>IF($A$1&lt;&gt;"",参数计算!C12,"")</f>
        <v/>
      </c>
      <c r="D10" s="80" t="str">
        <f>IF($A$1&lt;&gt;"",参数计算!D12,"")</f>
        <v/>
      </c>
      <c r="E10" s="80" t="str">
        <f>IF($A$1&lt;&gt;"",参数计算!E12,"")</f>
        <v/>
      </c>
      <c r="F10" s="76" t="str">
        <f>IF(AND($A10&lt;&gt;"",F$5&lt;&gt;""),参数计算!EI12,"")</f>
        <v/>
      </c>
      <c r="G10" s="76" t="str">
        <f>IF(AND($A10&lt;&gt;"",G$5&lt;&gt;""),参数计算!EJ12,"")</f>
        <v/>
      </c>
      <c r="H10" s="76" t="str">
        <f>IF(AND($A10&lt;&gt;"",H$5&lt;&gt;""),参数计算!EK12,"")</f>
        <v/>
      </c>
      <c r="I10" s="76" t="str">
        <f>IF(AND($A10&lt;&gt;"",I$5&lt;&gt;""),参数计算!EL12,"")</f>
        <v/>
      </c>
      <c r="J10" s="76" t="str">
        <f>IF(AND($A10&lt;&gt;"",J$5&lt;&gt;""),参数计算!EM12,"")</f>
        <v/>
      </c>
      <c r="K10" s="76" t="str">
        <f>IF(AND($A10&lt;&gt;"",K$5&lt;&gt;""),参数计算!EO12,"")</f>
        <v/>
      </c>
      <c r="L10" s="76" t="str">
        <f>IF(AND($A10&lt;&gt;"",L$5&lt;&gt;""),参数计算!EO12,"")</f>
        <v/>
      </c>
      <c r="M10" s="76" t="str">
        <f>IF(AND($A10&lt;&gt;"",M$5&lt;&gt;""),参数计算!EP12,"")</f>
        <v/>
      </c>
      <c r="N10" s="76" t="str">
        <f>IF(AND($A10&lt;&gt;"",N$5&lt;&gt;""),参数计算!EQ12,"")</f>
        <v/>
      </c>
      <c r="O10" s="76" t="str">
        <f>IF(AND($A10&lt;&gt;"",O$5&lt;&gt;""),参数计算!ER12,"")</f>
        <v/>
      </c>
      <c r="P10" s="76" t="str">
        <f>IF(AND($A10&lt;&gt;"",P$5&lt;&gt;""),参数计算!ES12,"")</f>
        <v/>
      </c>
      <c r="Q10" s="76" t="str">
        <f>IF(A10&lt;&gt;"",总评!D10,"")</f>
        <v/>
      </c>
      <c r="R10" s="76" t="str">
        <f>IF(AND($A10&lt;&gt;"",R$5&lt;&gt;""),成绩录入!AB15,"")</f>
        <v/>
      </c>
      <c r="S10" s="76" t="str">
        <f>IF(AND($A10&lt;&gt;"",S$5&lt;&gt;""),成绩录入!AC15,"")</f>
        <v/>
      </c>
      <c r="T10" s="76" t="str">
        <f>IF(A10&lt;&gt;"",总评!F10,"")</f>
        <v/>
      </c>
    </row>
    <row r="11" ht="18" customHeight="1" spans="1:20">
      <c r="A11" s="80" t="str">
        <f>IF($A$1&lt;&gt;"",参数计算!A13,"")</f>
        <v/>
      </c>
      <c r="B11" s="80" t="str">
        <f>IF($A$1&lt;&gt;"",参数计算!B13,"")</f>
        <v/>
      </c>
      <c r="C11" s="80" t="str">
        <f>IF($A$1&lt;&gt;"",参数计算!C13,"")</f>
        <v/>
      </c>
      <c r="D11" s="80" t="str">
        <f>IF($A$1&lt;&gt;"",参数计算!D13,"")</f>
        <v/>
      </c>
      <c r="E11" s="80" t="str">
        <f>IF($A$1&lt;&gt;"",参数计算!E13,"")</f>
        <v/>
      </c>
      <c r="F11" s="76" t="str">
        <f>IF(AND($A11&lt;&gt;"",F$5&lt;&gt;""),参数计算!EI13,"")</f>
        <v/>
      </c>
      <c r="G11" s="76" t="str">
        <f>IF(AND($A11&lt;&gt;"",G$5&lt;&gt;""),参数计算!EJ13,"")</f>
        <v/>
      </c>
      <c r="H11" s="76" t="str">
        <f>IF(AND($A11&lt;&gt;"",H$5&lt;&gt;""),参数计算!EK13,"")</f>
        <v/>
      </c>
      <c r="I11" s="76" t="str">
        <f>IF(AND($A11&lt;&gt;"",I$5&lt;&gt;""),参数计算!EL13,"")</f>
        <v/>
      </c>
      <c r="J11" s="76" t="str">
        <f>IF(AND($A11&lt;&gt;"",J$5&lt;&gt;""),参数计算!EM13,"")</f>
        <v/>
      </c>
      <c r="K11" s="76" t="str">
        <f>IF(AND($A11&lt;&gt;"",K$5&lt;&gt;""),参数计算!EO13,"")</f>
        <v/>
      </c>
      <c r="L11" s="76" t="str">
        <f>IF(AND($A11&lt;&gt;"",L$5&lt;&gt;""),参数计算!EO13,"")</f>
        <v/>
      </c>
      <c r="M11" s="76" t="str">
        <f>IF(AND($A11&lt;&gt;"",M$5&lt;&gt;""),参数计算!EP13,"")</f>
        <v/>
      </c>
      <c r="N11" s="76" t="str">
        <f>IF(AND($A11&lt;&gt;"",N$5&lt;&gt;""),参数计算!EQ13,"")</f>
        <v/>
      </c>
      <c r="O11" s="76" t="str">
        <f>IF(AND($A11&lt;&gt;"",O$5&lt;&gt;""),参数计算!ER13,"")</f>
        <v/>
      </c>
      <c r="P11" s="76" t="str">
        <f>IF(AND($A11&lt;&gt;"",P$5&lt;&gt;""),参数计算!ES13,"")</f>
        <v/>
      </c>
      <c r="Q11" s="76" t="str">
        <f>IF(A11&lt;&gt;"",总评!D11,"")</f>
        <v/>
      </c>
      <c r="R11" s="76" t="str">
        <f>IF(AND($A11&lt;&gt;"",R$5&lt;&gt;""),成绩录入!AB16,"")</f>
        <v/>
      </c>
      <c r="S11" s="76" t="str">
        <f>IF(AND($A11&lt;&gt;"",S$5&lt;&gt;""),成绩录入!AC16,"")</f>
        <v/>
      </c>
      <c r="T11" s="76" t="str">
        <f>IF(A11&lt;&gt;"",总评!F11,"")</f>
        <v/>
      </c>
    </row>
    <row r="12" ht="18" customHeight="1" spans="1:20">
      <c r="A12" s="80" t="str">
        <f>IF($A$1&lt;&gt;"",参数计算!A14,"")</f>
        <v/>
      </c>
      <c r="B12" s="80" t="str">
        <f>IF($A$1&lt;&gt;"",参数计算!B14,"")</f>
        <v/>
      </c>
      <c r="C12" s="80" t="str">
        <f>IF($A$1&lt;&gt;"",参数计算!C14,"")</f>
        <v/>
      </c>
      <c r="D12" s="80" t="str">
        <f>IF($A$1&lt;&gt;"",参数计算!D14,"")</f>
        <v/>
      </c>
      <c r="E12" s="80" t="str">
        <f>IF($A$1&lt;&gt;"",参数计算!E14,"")</f>
        <v/>
      </c>
      <c r="F12" s="76" t="str">
        <f>IF(AND($A12&lt;&gt;"",F$5&lt;&gt;""),参数计算!EI14,"")</f>
        <v/>
      </c>
      <c r="G12" s="76" t="str">
        <f>IF(AND($A12&lt;&gt;"",G$5&lt;&gt;""),参数计算!EJ14,"")</f>
        <v/>
      </c>
      <c r="H12" s="76" t="str">
        <f>IF(AND($A12&lt;&gt;"",H$5&lt;&gt;""),参数计算!EK14,"")</f>
        <v/>
      </c>
      <c r="I12" s="76" t="str">
        <f>IF(AND($A12&lt;&gt;"",I$5&lt;&gt;""),参数计算!EL14,"")</f>
        <v/>
      </c>
      <c r="J12" s="76" t="str">
        <f>IF(AND($A12&lt;&gt;"",J$5&lt;&gt;""),参数计算!EM14,"")</f>
        <v/>
      </c>
      <c r="K12" s="76" t="str">
        <f>IF(AND($A12&lt;&gt;"",K$5&lt;&gt;""),参数计算!EO14,"")</f>
        <v/>
      </c>
      <c r="L12" s="76" t="str">
        <f>IF(AND($A12&lt;&gt;"",L$5&lt;&gt;""),参数计算!EO14,"")</f>
        <v/>
      </c>
      <c r="M12" s="76" t="str">
        <f>IF(AND($A12&lt;&gt;"",M$5&lt;&gt;""),参数计算!EP14,"")</f>
        <v/>
      </c>
      <c r="N12" s="76" t="str">
        <f>IF(AND($A12&lt;&gt;"",N$5&lt;&gt;""),参数计算!EQ14,"")</f>
        <v/>
      </c>
      <c r="O12" s="76" t="str">
        <f>IF(AND($A12&lt;&gt;"",O$5&lt;&gt;""),参数计算!ER14,"")</f>
        <v/>
      </c>
      <c r="P12" s="76" t="str">
        <f>IF(AND($A12&lt;&gt;"",P$5&lt;&gt;""),参数计算!ES14,"")</f>
        <v/>
      </c>
      <c r="Q12" s="76" t="str">
        <f>IF(A12&lt;&gt;"",总评!D12,"")</f>
        <v/>
      </c>
      <c r="R12" s="76" t="str">
        <f>IF(AND($A12&lt;&gt;"",R$5&lt;&gt;""),成绩录入!AB17,"")</f>
        <v/>
      </c>
      <c r="S12" s="76" t="str">
        <f>IF(AND($A12&lt;&gt;"",S$5&lt;&gt;""),成绩录入!AC17,"")</f>
        <v/>
      </c>
      <c r="T12" s="76" t="str">
        <f>IF(A12&lt;&gt;"",总评!F12,"")</f>
        <v/>
      </c>
    </row>
    <row r="13" ht="18" customHeight="1" spans="1:20">
      <c r="A13" s="80" t="str">
        <f>IF($A$1&lt;&gt;"",参数计算!A15,"")</f>
        <v/>
      </c>
      <c r="B13" s="80" t="str">
        <f>IF($A$1&lt;&gt;"",参数计算!B15,"")</f>
        <v/>
      </c>
      <c r="C13" s="80" t="str">
        <f>IF($A$1&lt;&gt;"",参数计算!C15,"")</f>
        <v/>
      </c>
      <c r="D13" s="80" t="str">
        <f>IF($A$1&lt;&gt;"",参数计算!D15,"")</f>
        <v/>
      </c>
      <c r="E13" s="80" t="str">
        <f>IF($A$1&lt;&gt;"",参数计算!E15,"")</f>
        <v/>
      </c>
      <c r="F13" s="76" t="str">
        <f>IF(AND($A13&lt;&gt;"",F$5&lt;&gt;""),参数计算!EI15,"")</f>
        <v/>
      </c>
      <c r="G13" s="76" t="str">
        <f>IF(AND($A13&lt;&gt;"",G$5&lt;&gt;""),参数计算!EJ15,"")</f>
        <v/>
      </c>
      <c r="H13" s="76" t="str">
        <f>IF(AND($A13&lt;&gt;"",H$5&lt;&gt;""),参数计算!EK15,"")</f>
        <v/>
      </c>
      <c r="I13" s="76" t="str">
        <f>IF(AND($A13&lt;&gt;"",I$5&lt;&gt;""),参数计算!EL15,"")</f>
        <v/>
      </c>
      <c r="J13" s="76" t="str">
        <f>IF(AND($A13&lt;&gt;"",J$5&lt;&gt;""),参数计算!EM15,"")</f>
        <v/>
      </c>
      <c r="K13" s="76" t="str">
        <f>IF(AND($A13&lt;&gt;"",K$5&lt;&gt;""),参数计算!EO15,"")</f>
        <v/>
      </c>
      <c r="L13" s="76" t="str">
        <f>IF(AND($A13&lt;&gt;"",L$5&lt;&gt;""),参数计算!EO15,"")</f>
        <v/>
      </c>
      <c r="M13" s="76" t="str">
        <f>IF(AND($A13&lt;&gt;"",M$5&lt;&gt;""),参数计算!EP15,"")</f>
        <v/>
      </c>
      <c r="N13" s="76" t="str">
        <f>IF(AND($A13&lt;&gt;"",N$5&lt;&gt;""),参数计算!EQ15,"")</f>
        <v/>
      </c>
      <c r="O13" s="76" t="str">
        <f>IF(AND($A13&lt;&gt;"",O$5&lt;&gt;""),参数计算!ER15,"")</f>
        <v/>
      </c>
      <c r="P13" s="76" t="str">
        <f>IF(AND($A13&lt;&gt;"",P$5&lt;&gt;""),参数计算!ES15,"")</f>
        <v/>
      </c>
      <c r="Q13" s="76" t="str">
        <f>IF(A13&lt;&gt;"",总评!D13,"")</f>
        <v/>
      </c>
      <c r="R13" s="76" t="str">
        <f>IF(AND($A13&lt;&gt;"",R$5&lt;&gt;""),成绩录入!AB18,"")</f>
        <v/>
      </c>
      <c r="S13" s="76" t="str">
        <f>IF(AND($A13&lt;&gt;"",S$5&lt;&gt;""),成绩录入!AC18,"")</f>
        <v/>
      </c>
      <c r="T13" s="76" t="str">
        <f>IF(A13&lt;&gt;"",总评!F13,"")</f>
        <v/>
      </c>
    </row>
    <row r="14" ht="18" customHeight="1" spans="1:20">
      <c r="A14" s="80" t="str">
        <f>IF($A$1&lt;&gt;"",参数计算!A16,"")</f>
        <v/>
      </c>
      <c r="B14" s="80" t="str">
        <f>IF($A$1&lt;&gt;"",参数计算!B16,"")</f>
        <v/>
      </c>
      <c r="C14" s="80" t="str">
        <f>IF($A$1&lt;&gt;"",参数计算!C16,"")</f>
        <v/>
      </c>
      <c r="D14" s="80" t="str">
        <f>IF($A$1&lt;&gt;"",参数计算!D16,"")</f>
        <v/>
      </c>
      <c r="E14" s="80" t="str">
        <f>IF($A$1&lt;&gt;"",参数计算!E16,"")</f>
        <v/>
      </c>
      <c r="F14" s="76" t="str">
        <f>IF(AND($A14&lt;&gt;"",F$5&lt;&gt;""),参数计算!EI16,"")</f>
        <v/>
      </c>
      <c r="G14" s="76" t="str">
        <f>IF(AND($A14&lt;&gt;"",G$5&lt;&gt;""),参数计算!EJ16,"")</f>
        <v/>
      </c>
      <c r="H14" s="76" t="str">
        <f>IF(AND($A14&lt;&gt;"",H$5&lt;&gt;""),参数计算!EK16,"")</f>
        <v/>
      </c>
      <c r="I14" s="76" t="str">
        <f>IF(AND($A14&lt;&gt;"",I$5&lt;&gt;""),参数计算!EL16,"")</f>
        <v/>
      </c>
      <c r="J14" s="76" t="str">
        <f>IF(AND($A14&lt;&gt;"",J$5&lt;&gt;""),参数计算!EM16,"")</f>
        <v/>
      </c>
      <c r="K14" s="76" t="str">
        <f>IF(AND($A14&lt;&gt;"",K$5&lt;&gt;""),参数计算!EO16,"")</f>
        <v/>
      </c>
      <c r="L14" s="76" t="str">
        <f>IF(AND($A14&lt;&gt;"",L$5&lt;&gt;""),参数计算!EO16,"")</f>
        <v/>
      </c>
      <c r="M14" s="76" t="str">
        <f>IF(AND($A14&lt;&gt;"",M$5&lt;&gt;""),参数计算!EP16,"")</f>
        <v/>
      </c>
      <c r="N14" s="76" t="str">
        <f>IF(AND($A14&lt;&gt;"",N$5&lt;&gt;""),参数计算!EQ16,"")</f>
        <v/>
      </c>
      <c r="O14" s="76" t="str">
        <f>IF(AND($A14&lt;&gt;"",O$5&lt;&gt;""),参数计算!ER16,"")</f>
        <v/>
      </c>
      <c r="P14" s="76" t="str">
        <f>IF(AND($A14&lt;&gt;"",P$5&lt;&gt;""),参数计算!ES16,"")</f>
        <v/>
      </c>
      <c r="Q14" s="76" t="str">
        <f>IF(A14&lt;&gt;"",总评!D14,"")</f>
        <v/>
      </c>
      <c r="R14" s="76" t="str">
        <f>IF(AND($A14&lt;&gt;"",R$5&lt;&gt;""),成绩录入!AB19,"")</f>
        <v/>
      </c>
      <c r="S14" s="76" t="str">
        <f>IF(AND($A14&lt;&gt;"",S$5&lt;&gt;""),成绩录入!AC19,"")</f>
        <v/>
      </c>
      <c r="T14" s="76" t="str">
        <f>IF(A14&lt;&gt;"",总评!F14,"")</f>
        <v/>
      </c>
    </row>
    <row r="15" ht="18" customHeight="1" spans="1:20">
      <c r="A15" s="80" t="str">
        <f>IF($A$1&lt;&gt;"",参数计算!A17,"")</f>
        <v/>
      </c>
      <c r="B15" s="80" t="str">
        <f>IF($A$1&lt;&gt;"",参数计算!B17,"")</f>
        <v/>
      </c>
      <c r="C15" s="80" t="str">
        <f>IF($A$1&lt;&gt;"",参数计算!C17,"")</f>
        <v/>
      </c>
      <c r="D15" s="80" t="str">
        <f>IF($A$1&lt;&gt;"",参数计算!D17,"")</f>
        <v/>
      </c>
      <c r="E15" s="80" t="str">
        <f>IF($A$1&lt;&gt;"",参数计算!E17,"")</f>
        <v/>
      </c>
      <c r="F15" s="76" t="str">
        <f>IF(AND($A15&lt;&gt;"",F$5&lt;&gt;""),参数计算!EI17,"")</f>
        <v/>
      </c>
      <c r="G15" s="76" t="str">
        <f>IF(AND($A15&lt;&gt;"",G$5&lt;&gt;""),参数计算!EJ17,"")</f>
        <v/>
      </c>
      <c r="H15" s="76" t="str">
        <f>IF(AND($A15&lt;&gt;"",H$5&lt;&gt;""),参数计算!EK17,"")</f>
        <v/>
      </c>
      <c r="I15" s="76" t="str">
        <f>IF(AND($A15&lt;&gt;"",I$5&lt;&gt;""),参数计算!EL17,"")</f>
        <v/>
      </c>
      <c r="J15" s="76" t="str">
        <f>IF(AND($A15&lt;&gt;"",J$5&lt;&gt;""),参数计算!EM17,"")</f>
        <v/>
      </c>
      <c r="K15" s="76" t="str">
        <f>IF(AND($A15&lt;&gt;"",K$5&lt;&gt;""),参数计算!EO17,"")</f>
        <v/>
      </c>
      <c r="L15" s="76" t="str">
        <f>IF(AND($A15&lt;&gt;"",L$5&lt;&gt;""),参数计算!EO17,"")</f>
        <v/>
      </c>
      <c r="M15" s="76" t="str">
        <f>IF(AND($A15&lt;&gt;"",M$5&lt;&gt;""),参数计算!EP17,"")</f>
        <v/>
      </c>
      <c r="N15" s="76" t="str">
        <f>IF(AND($A15&lt;&gt;"",N$5&lt;&gt;""),参数计算!EQ17,"")</f>
        <v/>
      </c>
      <c r="O15" s="76" t="str">
        <f>IF(AND($A15&lt;&gt;"",O$5&lt;&gt;""),参数计算!ER17,"")</f>
        <v/>
      </c>
      <c r="P15" s="76" t="str">
        <f>IF(AND($A15&lt;&gt;"",P$5&lt;&gt;""),参数计算!ES17,"")</f>
        <v/>
      </c>
      <c r="Q15" s="76" t="str">
        <f>IF(A15&lt;&gt;"",总评!D15,"")</f>
        <v/>
      </c>
      <c r="R15" s="76" t="str">
        <f>IF(AND($A15&lt;&gt;"",R$5&lt;&gt;""),成绩录入!AB20,"")</f>
        <v/>
      </c>
      <c r="S15" s="76" t="str">
        <f>IF(AND($A15&lt;&gt;"",S$5&lt;&gt;""),成绩录入!AC20,"")</f>
        <v/>
      </c>
      <c r="T15" s="76" t="str">
        <f>IF(A15&lt;&gt;"",总评!F15,"")</f>
        <v/>
      </c>
    </row>
    <row r="16" ht="18" customHeight="1" spans="1:20">
      <c r="A16" s="80" t="str">
        <f>IF($A$1&lt;&gt;"",参数计算!A18,"")</f>
        <v/>
      </c>
      <c r="B16" s="80" t="str">
        <f>IF($A$1&lt;&gt;"",参数计算!B18,"")</f>
        <v/>
      </c>
      <c r="C16" s="80" t="str">
        <f>IF($A$1&lt;&gt;"",参数计算!C18,"")</f>
        <v/>
      </c>
      <c r="D16" s="80" t="str">
        <f>IF($A$1&lt;&gt;"",参数计算!D18,"")</f>
        <v/>
      </c>
      <c r="E16" s="80" t="str">
        <f>IF($A$1&lt;&gt;"",参数计算!E18,"")</f>
        <v/>
      </c>
      <c r="F16" s="76" t="str">
        <f>IF(AND($A16&lt;&gt;"",F$5&lt;&gt;""),参数计算!EI18,"")</f>
        <v/>
      </c>
      <c r="G16" s="76" t="str">
        <f>IF(AND($A16&lt;&gt;"",G$5&lt;&gt;""),参数计算!EJ18,"")</f>
        <v/>
      </c>
      <c r="H16" s="76" t="str">
        <f>IF(AND($A16&lt;&gt;"",H$5&lt;&gt;""),参数计算!EK18,"")</f>
        <v/>
      </c>
      <c r="I16" s="76" t="str">
        <f>IF(AND($A16&lt;&gt;"",I$5&lt;&gt;""),参数计算!EL18,"")</f>
        <v/>
      </c>
      <c r="J16" s="76" t="str">
        <f>IF(AND($A16&lt;&gt;"",J$5&lt;&gt;""),参数计算!EM18,"")</f>
        <v/>
      </c>
      <c r="K16" s="76" t="str">
        <f>IF(AND($A16&lt;&gt;"",K$5&lt;&gt;""),参数计算!EO18,"")</f>
        <v/>
      </c>
      <c r="L16" s="76" t="str">
        <f>IF(AND($A16&lt;&gt;"",L$5&lt;&gt;""),参数计算!EO18,"")</f>
        <v/>
      </c>
      <c r="M16" s="76" t="str">
        <f>IF(AND($A16&lt;&gt;"",M$5&lt;&gt;""),参数计算!EP18,"")</f>
        <v/>
      </c>
      <c r="N16" s="76" t="str">
        <f>IF(AND($A16&lt;&gt;"",N$5&lt;&gt;""),参数计算!EQ18,"")</f>
        <v/>
      </c>
      <c r="O16" s="76" t="str">
        <f>IF(AND($A16&lt;&gt;"",O$5&lt;&gt;""),参数计算!ER18,"")</f>
        <v/>
      </c>
      <c r="P16" s="76" t="str">
        <f>IF(AND($A16&lt;&gt;"",P$5&lt;&gt;""),参数计算!ES18,"")</f>
        <v/>
      </c>
      <c r="Q16" s="76" t="str">
        <f>IF(A16&lt;&gt;"",总评!D16,"")</f>
        <v/>
      </c>
      <c r="R16" s="76" t="str">
        <f>IF(AND($A16&lt;&gt;"",R$5&lt;&gt;""),成绩录入!AB21,"")</f>
        <v/>
      </c>
      <c r="S16" s="76" t="str">
        <f>IF(AND($A16&lt;&gt;"",S$5&lt;&gt;""),成绩录入!AC21,"")</f>
        <v/>
      </c>
      <c r="T16" s="76" t="str">
        <f>IF(A16&lt;&gt;"",总评!F16,"")</f>
        <v/>
      </c>
    </row>
    <row r="17" ht="18" customHeight="1" spans="1:20">
      <c r="A17" s="80" t="str">
        <f>IF($A$1&lt;&gt;"",参数计算!A19,"")</f>
        <v/>
      </c>
      <c r="B17" s="80" t="str">
        <f>IF($A$1&lt;&gt;"",参数计算!B19,"")</f>
        <v/>
      </c>
      <c r="C17" s="80" t="str">
        <f>IF($A$1&lt;&gt;"",参数计算!C19,"")</f>
        <v/>
      </c>
      <c r="D17" s="80" t="str">
        <f>IF($A$1&lt;&gt;"",参数计算!D19,"")</f>
        <v/>
      </c>
      <c r="E17" s="80" t="str">
        <f>IF($A$1&lt;&gt;"",参数计算!E19,"")</f>
        <v/>
      </c>
      <c r="F17" s="76" t="str">
        <f>IF(AND($A17&lt;&gt;"",F$5&lt;&gt;""),参数计算!EI19,"")</f>
        <v/>
      </c>
      <c r="G17" s="76" t="str">
        <f>IF(AND($A17&lt;&gt;"",G$5&lt;&gt;""),参数计算!EJ19,"")</f>
        <v/>
      </c>
      <c r="H17" s="76" t="str">
        <f>IF(AND($A17&lt;&gt;"",H$5&lt;&gt;""),参数计算!EK19,"")</f>
        <v/>
      </c>
      <c r="I17" s="76" t="str">
        <f>IF(AND($A17&lt;&gt;"",I$5&lt;&gt;""),参数计算!EL19,"")</f>
        <v/>
      </c>
      <c r="J17" s="76" t="str">
        <f>IF(AND($A17&lt;&gt;"",J$5&lt;&gt;""),参数计算!EM19,"")</f>
        <v/>
      </c>
      <c r="K17" s="76" t="str">
        <f>IF(AND($A17&lt;&gt;"",K$5&lt;&gt;""),参数计算!EO19,"")</f>
        <v/>
      </c>
      <c r="L17" s="76" t="str">
        <f>IF(AND($A17&lt;&gt;"",L$5&lt;&gt;""),参数计算!EO19,"")</f>
        <v/>
      </c>
      <c r="M17" s="76" t="str">
        <f>IF(AND($A17&lt;&gt;"",M$5&lt;&gt;""),参数计算!EP19,"")</f>
        <v/>
      </c>
      <c r="N17" s="76" t="str">
        <f>IF(AND($A17&lt;&gt;"",N$5&lt;&gt;""),参数计算!EQ19,"")</f>
        <v/>
      </c>
      <c r="O17" s="76" t="str">
        <f>IF(AND($A17&lt;&gt;"",O$5&lt;&gt;""),参数计算!ER19,"")</f>
        <v/>
      </c>
      <c r="P17" s="76" t="str">
        <f>IF(AND($A17&lt;&gt;"",P$5&lt;&gt;""),参数计算!ES19,"")</f>
        <v/>
      </c>
      <c r="Q17" s="76" t="str">
        <f>IF(A17&lt;&gt;"",总评!D17,"")</f>
        <v/>
      </c>
      <c r="R17" s="76" t="str">
        <f>IF(AND($A17&lt;&gt;"",R$5&lt;&gt;""),成绩录入!AB22,"")</f>
        <v/>
      </c>
      <c r="S17" s="76" t="str">
        <f>IF(AND($A17&lt;&gt;"",S$5&lt;&gt;""),成绩录入!AC22,"")</f>
        <v/>
      </c>
      <c r="T17" s="76" t="str">
        <f>IF(A17&lt;&gt;"",总评!F17,"")</f>
        <v/>
      </c>
    </row>
    <row r="18" ht="18" customHeight="1" spans="1:20">
      <c r="A18" s="80" t="str">
        <f>IF($A$1&lt;&gt;"",参数计算!A20,"")</f>
        <v/>
      </c>
      <c r="B18" s="80" t="str">
        <f>IF($A$1&lt;&gt;"",参数计算!B20,"")</f>
        <v/>
      </c>
      <c r="C18" s="80" t="str">
        <f>IF($A$1&lt;&gt;"",参数计算!C20,"")</f>
        <v/>
      </c>
      <c r="D18" s="80" t="str">
        <f>IF($A$1&lt;&gt;"",参数计算!D20,"")</f>
        <v/>
      </c>
      <c r="E18" s="80" t="str">
        <f>IF($A$1&lt;&gt;"",参数计算!E20,"")</f>
        <v/>
      </c>
      <c r="F18" s="76" t="str">
        <f>IF(AND($A18&lt;&gt;"",F$5&lt;&gt;""),参数计算!EI20,"")</f>
        <v/>
      </c>
      <c r="G18" s="76" t="str">
        <f>IF(AND($A18&lt;&gt;"",G$5&lt;&gt;""),参数计算!EJ20,"")</f>
        <v/>
      </c>
      <c r="H18" s="76" t="str">
        <f>IF(AND($A18&lt;&gt;"",H$5&lt;&gt;""),参数计算!EK20,"")</f>
        <v/>
      </c>
      <c r="I18" s="76" t="str">
        <f>IF(AND($A18&lt;&gt;"",I$5&lt;&gt;""),参数计算!EL20,"")</f>
        <v/>
      </c>
      <c r="J18" s="76" t="str">
        <f>IF(AND($A18&lt;&gt;"",J$5&lt;&gt;""),参数计算!EM20,"")</f>
        <v/>
      </c>
      <c r="K18" s="76" t="str">
        <f>IF(AND($A18&lt;&gt;"",K$5&lt;&gt;""),参数计算!EO20,"")</f>
        <v/>
      </c>
      <c r="L18" s="76" t="str">
        <f>IF(AND($A18&lt;&gt;"",L$5&lt;&gt;""),参数计算!EO20,"")</f>
        <v/>
      </c>
      <c r="M18" s="76" t="str">
        <f>IF(AND($A18&lt;&gt;"",M$5&lt;&gt;""),参数计算!EP20,"")</f>
        <v/>
      </c>
      <c r="N18" s="76" t="str">
        <f>IF(AND($A18&lt;&gt;"",N$5&lt;&gt;""),参数计算!EQ20,"")</f>
        <v/>
      </c>
      <c r="O18" s="76" t="str">
        <f>IF(AND($A18&lt;&gt;"",O$5&lt;&gt;""),参数计算!ER20,"")</f>
        <v/>
      </c>
      <c r="P18" s="76" t="str">
        <f>IF(AND($A18&lt;&gt;"",P$5&lt;&gt;""),参数计算!ES20,"")</f>
        <v/>
      </c>
      <c r="Q18" s="76" t="str">
        <f>IF(A18&lt;&gt;"",总评!D18,"")</f>
        <v/>
      </c>
      <c r="R18" s="76" t="str">
        <f>IF(AND($A18&lt;&gt;"",R$5&lt;&gt;""),成绩录入!AB23,"")</f>
        <v/>
      </c>
      <c r="S18" s="76" t="str">
        <f>IF(AND($A18&lt;&gt;"",S$5&lt;&gt;""),成绩录入!AC23,"")</f>
        <v/>
      </c>
      <c r="T18" s="76" t="str">
        <f>IF(A18&lt;&gt;"",总评!F18,"")</f>
        <v/>
      </c>
    </row>
    <row r="19" ht="18" customHeight="1" spans="1:20">
      <c r="A19" s="80" t="str">
        <f>IF($A$1&lt;&gt;"",参数计算!A21,"")</f>
        <v/>
      </c>
      <c r="B19" s="80" t="str">
        <f>IF($A$1&lt;&gt;"",参数计算!B21,"")</f>
        <v/>
      </c>
      <c r="C19" s="80" t="str">
        <f>IF($A$1&lt;&gt;"",参数计算!C21,"")</f>
        <v/>
      </c>
      <c r="D19" s="80" t="str">
        <f>IF($A$1&lt;&gt;"",参数计算!D21,"")</f>
        <v/>
      </c>
      <c r="E19" s="80" t="str">
        <f>IF($A$1&lt;&gt;"",参数计算!E21,"")</f>
        <v/>
      </c>
      <c r="F19" s="76" t="str">
        <f>IF(AND($A19&lt;&gt;"",F$5&lt;&gt;""),参数计算!EI21,"")</f>
        <v/>
      </c>
      <c r="G19" s="76" t="str">
        <f>IF(AND($A19&lt;&gt;"",G$5&lt;&gt;""),参数计算!EJ21,"")</f>
        <v/>
      </c>
      <c r="H19" s="76" t="str">
        <f>IF(AND($A19&lt;&gt;"",H$5&lt;&gt;""),参数计算!EK21,"")</f>
        <v/>
      </c>
      <c r="I19" s="76" t="str">
        <f>IF(AND($A19&lt;&gt;"",I$5&lt;&gt;""),参数计算!EL21,"")</f>
        <v/>
      </c>
      <c r="J19" s="76" t="str">
        <f>IF(AND($A19&lt;&gt;"",J$5&lt;&gt;""),参数计算!EM21,"")</f>
        <v/>
      </c>
      <c r="K19" s="76" t="str">
        <f>IF(AND($A19&lt;&gt;"",K$5&lt;&gt;""),参数计算!EO21,"")</f>
        <v/>
      </c>
      <c r="L19" s="76" t="str">
        <f>IF(AND($A19&lt;&gt;"",L$5&lt;&gt;""),参数计算!EO21,"")</f>
        <v/>
      </c>
      <c r="M19" s="76" t="str">
        <f>IF(AND($A19&lt;&gt;"",M$5&lt;&gt;""),参数计算!EP21,"")</f>
        <v/>
      </c>
      <c r="N19" s="76" t="str">
        <f>IF(AND($A19&lt;&gt;"",N$5&lt;&gt;""),参数计算!EQ21,"")</f>
        <v/>
      </c>
      <c r="O19" s="76" t="str">
        <f>IF(AND($A19&lt;&gt;"",O$5&lt;&gt;""),参数计算!ER21,"")</f>
        <v/>
      </c>
      <c r="P19" s="76" t="str">
        <f>IF(AND($A19&lt;&gt;"",P$5&lt;&gt;""),参数计算!ES21,"")</f>
        <v/>
      </c>
      <c r="Q19" s="76" t="str">
        <f>IF(A19&lt;&gt;"",总评!D19,"")</f>
        <v/>
      </c>
      <c r="R19" s="76" t="str">
        <f>IF(AND($A19&lt;&gt;"",R$5&lt;&gt;""),成绩录入!AB24,"")</f>
        <v/>
      </c>
      <c r="S19" s="76" t="str">
        <f>IF(AND($A19&lt;&gt;"",S$5&lt;&gt;""),成绩录入!AC24,"")</f>
        <v/>
      </c>
      <c r="T19" s="76" t="str">
        <f>IF(A19&lt;&gt;"",总评!F19,"")</f>
        <v/>
      </c>
    </row>
    <row r="20" ht="18" customHeight="1" spans="1:20">
      <c r="A20" s="80" t="str">
        <f>IF($A$1&lt;&gt;"",参数计算!A22,"")</f>
        <v/>
      </c>
      <c r="B20" s="80" t="str">
        <f>IF($A$1&lt;&gt;"",参数计算!B22,"")</f>
        <v/>
      </c>
      <c r="C20" s="80" t="str">
        <f>IF($A$1&lt;&gt;"",参数计算!C22,"")</f>
        <v/>
      </c>
      <c r="D20" s="80" t="str">
        <f>IF($A$1&lt;&gt;"",参数计算!D22,"")</f>
        <v/>
      </c>
      <c r="E20" s="80" t="str">
        <f>IF($A$1&lt;&gt;"",参数计算!E22,"")</f>
        <v/>
      </c>
      <c r="F20" s="76" t="str">
        <f>IF(AND($A20&lt;&gt;"",F$5&lt;&gt;""),参数计算!EI22,"")</f>
        <v/>
      </c>
      <c r="G20" s="76" t="str">
        <f>IF(AND($A20&lt;&gt;"",G$5&lt;&gt;""),参数计算!EJ22,"")</f>
        <v/>
      </c>
      <c r="H20" s="76" t="str">
        <f>IF(AND($A20&lt;&gt;"",H$5&lt;&gt;""),参数计算!EK22,"")</f>
        <v/>
      </c>
      <c r="I20" s="76" t="str">
        <f>IF(AND($A20&lt;&gt;"",I$5&lt;&gt;""),参数计算!EL22,"")</f>
        <v/>
      </c>
      <c r="J20" s="76" t="str">
        <f>IF(AND($A20&lt;&gt;"",J$5&lt;&gt;""),参数计算!EM22,"")</f>
        <v/>
      </c>
      <c r="K20" s="76" t="str">
        <f>IF(AND($A20&lt;&gt;"",K$5&lt;&gt;""),参数计算!EO22,"")</f>
        <v/>
      </c>
      <c r="L20" s="76" t="str">
        <f>IF(AND($A20&lt;&gt;"",L$5&lt;&gt;""),参数计算!EO22,"")</f>
        <v/>
      </c>
      <c r="M20" s="76" t="str">
        <f>IF(AND($A20&lt;&gt;"",M$5&lt;&gt;""),参数计算!EP22,"")</f>
        <v/>
      </c>
      <c r="N20" s="76" t="str">
        <f>IF(AND($A20&lt;&gt;"",N$5&lt;&gt;""),参数计算!EQ22,"")</f>
        <v/>
      </c>
      <c r="O20" s="76" t="str">
        <f>IF(AND($A20&lt;&gt;"",O$5&lt;&gt;""),参数计算!ER22,"")</f>
        <v/>
      </c>
      <c r="P20" s="76" t="str">
        <f>IF(AND($A20&lt;&gt;"",P$5&lt;&gt;""),参数计算!ES22,"")</f>
        <v/>
      </c>
      <c r="Q20" s="76" t="str">
        <f>IF(A20&lt;&gt;"",总评!D20,"")</f>
        <v/>
      </c>
      <c r="R20" s="76" t="str">
        <f>IF(AND($A20&lt;&gt;"",R$5&lt;&gt;""),成绩录入!AB25,"")</f>
        <v/>
      </c>
      <c r="S20" s="76" t="str">
        <f>IF(AND($A20&lt;&gt;"",S$5&lt;&gt;""),成绩录入!AC25,"")</f>
        <v/>
      </c>
      <c r="T20" s="76" t="str">
        <f>IF(A20&lt;&gt;"",总评!F20,"")</f>
        <v/>
      </c>
    </row>
    <row r="21" ht="18" customHeight="1" spans="1:20">
      <c r="A21" s="80" t="str">
        <f>IF($A$1&lt;&gt;"",参数计算!A23,"")</f>
        <v/>
      </c>
      <c r="B21" s="80" t="str">
        <f>IF($A$1&lt;&gt;"",参数计算!B23,"")</f>
        <v/>
      </c>
      <c r="C21" s="80" t="str">
        <f>IF($A$1&lt;&gt;"",参数计算!C23,"")</f>
        <v/>
      </c>
      <c r="D21" s="80" t="str">
        <f>IF($A$1&lt;&gt;"",参数计算!D23,"")</f>
        <v/>
      </c>
      <c r="E21" s="80" t="str">
        <f>IF($A$1&lt;&gt;"",参数计算!E23,"")</f>
        <v/>
      </c>
      <c r="F21" s="76" t="str">
        <f>IF(AND($A21&lt;&gt;"",F$5&lt;&gt;""),参数计算!EI23,"")</f>
        <v/>
      </c>
      <c r="G21" s="76" t="str">
        <f>IF(AND($A21&lt;&gt;"",G$5&lt;&gt;""),参数计算!EJ23,"")</f>
        <v/>
      </c>
      <c r="H21" s="76" t="str">
        <f>IF(AND($A21&lt;&gt;"",H$5&lt;&gt;""),参数计算!EK23,"")</f>
        <v/>
      </c>
      <c r="I21" s="76" t="str">
        <f>IF(AND($A21&lt;&gt;"",I$5&lt;&gt;""),参数计算!EL23,"")</f>
        <v/>
      </c>
      <c r="J21" s="76" t="str">
        <f>IF(AND($A21&lt;&gt;"",J$5&lt;&gt;""),参数计算!EM23,"")</f>
        <v/>
      </c>
      <c r="K21" s="76" t="str">
        <f>IF(AND($A21&lt;&gt;"",K$5&lt;&gt;""),参数计算!EO23,"")</f>
        <v/>
      </c>
      <c r="L21" s="76" t="str">
        <f>IF(AND($A21&lt;&gt;"",L$5&lt;&gt;""),参数计算!EO23,"")</f>
        <v/>
      </c>
      <c r="M21" s="76" t="str">
        <f>IF(AND($A21&lt;&gt;"",M$5&lt;&gt;""),参数计算!EP23,"")</f>
        <v/>
      </c>
      <c r="N21" s="76" t="str">
        <f>IF(AND($A21&lt;&gt;"",N$5&lt;&gt;""),参数计算!EQ23,"")</f>
        <v/>
      </c>
      <c r="O21" s="76" t="str">
        <f>IF(AND($A21&lt;&gt;"",O$5&lt;&gt;""),参数计算!ER23,"")</f>
        <v/>
      </c>
      <c r="P21" s="76" t="str">
        <f>IF(AND($A21&lt;&gt;"",P$5&lt;&gt;""),参数计算!ES23,"")</f>
        <v/>
      </c>
      <c r="Q21" s="76" t="str">
        <f>IF(A21&lt;&gt;"",总评!D21,"")</f>
        <v/>
      </c>
      <c r="R21" s="76" t="str">
        <f>IF(AND($A21&lt;&gt;"",R$5&lt;&gt;""),成绩录入!AB26,"")</f>
        <v/>
      </c>
      <c r="S21" s="76" t="str">
        <f>IF(AND($A21&lt;&gt;"",S$5&lt;&gt;""),成绩录入!AC26,"")</f>
        <v/>
      </c>
      <c r="T21" s="76" t="str">
        <f>IF(A21&lt;&gt;"",总评!F21,"")</f>
        <v/>
      </c>
    </row>
    <row r="22" ht="18" customHeight="1" spans="1:20">
      <c r="A22" s="80" t="str">
        <f>IF($A$1&lt;&gt;"",参数计算!A24,"")</f>
        <v/>
      </c>
      <c r="B22" s="80" t="str">
        <f>IF($A$1&lt;&gt;"",参数计算!B24,"")</f>
        <v/>
      </c>
      <c r="C22" s="80" t="str">
        <f>IF($A$1&lt;&gt;"",参数计算!C24,"")</f>
        <v/>
      </c>
      <c r="D22" s="80" t="str">
        <f>IF($A$1&lt;&gt;"",参数计算!D24,"")</f>
        <v/>
      </c>
      <c r="E22" s="80" t="str">
        <f>IF($A$1&lt;&gt;"",参数计算!E24,"")</f>
        <v/>
      </c>
      <c r="F22" s="76" t="str">
        <f>IF(AND($A22&lt;&gt;"",F$5&lt;&gt;""),参数计算!EI24,"")</f>
        <v/>
      </c>
      <c r="G22" s="76" t="str">
        <f>IF(AND($A22&lt;&gt;"",G$5&lt;&gt;""),参数计算!EJ24,"")</f>
        <v/>
      </c>
      <c r="H22" s="76" t="str">
        <f>IF(AND($A22&lt;&gt;"",H$5&lt;&gt;""),参数计算!EK24,"")</f>
        <v/>
      </c>
      <c r="I22" s="76" t="str">
        <f>IF(AND($A22&lt;&gt;"",I$5&lt;&gt;""),参数计算!EL24,"")</f>
        <v/>
      </c>
      <c r="J22" s="76" t="str">
        <f>IF(AND($A22&lt;&gt;"",J$5&lt;&gt;""),参数计算!EM24,"")</f>
        <v/>
      </c>
      <c r="K22" s="76" t="str">
        <f>IF(AND($A22&lt;&gt;"",K$5&lt;&gt;""),参数计算!EO24,"")</f>
        <v/>
      </c>
      <c r="L22" s="76" t="str">
        <f>IF(AND($A22&lt;&gt;"",L$5&lt;&gt;""),参数计算!EO24,"")</f>
        <v/>
      </c>
      <c r="M22" s="76" t="str">
        <f>IF(AND($A22&lt;&gt;"",M$5&lt;&gt;""),参数计算!EP24,"")</f>
        <v/>
      </c>
      <c r="N22" s="76" t="str">
        <f>IF(AND($A22&lt;&gt;"",N$5&lt;&gt;""),参数计算!EQ24,"")</f>
        <v/>
      </c>
      <c r="O22" s="76" t="str">
        <f>IF(AND($A22&lt;&gt;"",O$5&lt;&gt;""),参数计算!ER24,"")</f>
        <v/>
      </c>
      <c r="P22" s="76" t="str">
        <f>IF(AND($A22&lt;&gt;"",P$5&lt;&gt;""),参数计算!ES24,"")</f>
        <v/>
      </c>
      <c r="Q22" s="76" t="str">
        <f>IF(A22&lt;&gt;"",总评!D22,"")</f>
        <v/>
      </c>
      <c r="R22" s="76" t="str">
        <f>IF(AND($A22&lt;&gt;"",R$5&lt;&gt;""),成绩录入!AB27,"")</f>
        <v/>
      </c>
      <c r="S22" s="76" t="str">
        <f>IF(AND($A22&lt;&gt;"",S$5&lt;&gt;""),成绩录入!AC27,"")</f>
        <v/>
      </c>
      <c r="T22" s="76" t="str">
        <f>IF(A22&lt;&gt;"",总评!F22,"")</f>
        <v/>
      </c>
    </row>
    <row r="23" ht="18" customHeight="1" spans="1:20">
      <c r="A23" s="80" t="str">
        <f>IF($A$1&lt;&gt;"",参数计算!A25,"")</f>
        <v/>
      </c>
      <c r="B23" s="80" t="str">
        <f>IF($A$1&lt;&gt;"",参数计算!B25,"")</f>
        <v/>
      </c>
      <c r="C23" s="80" t="str">
        <f>IF($A$1&lt;&gt;"",参数计算!C25,"")</f>
        <v/>
      </c>
      <c r="D23" s="80" t="str">
        <f>IF($A$1&lt;&gt;"",参数计算!D25,"")</f>
        <v/>
      </c>
      <c r="E23" s="80" t="str">
        <f>IF($A$1&lt;&gt;"",参数计算!E25,"")</f>
        <v/>
      </c>
      <c r="F23" s="76" t="str">
        <f>IF(AND($A23&lt;&gt;"",F$5&lt;&gt;""),参数计算!EI25,"")</f>
        <v/>
      </c>
      <c r="G23" s="76" t="str">
        <f>IF(AND($A23&lt;&gt;"",G$5&lt;&gt;""),参数计算!EJ25,"")</f>
        <v/>
      </c>
      <c r="H23" s="76" t="str">
        <f>IF(AND($A23&lt;&gt;"",H$5&lt;&gt;""),参数计算!EK25,"")</f>
        <v/>
      </c>
      <c r="I23" s="76" t="str">
        <f>IF(AND($A23&lt;&gt;"",I$5&lt;&gt;""),参数计算!EL25,"")</f>
        <v/>
      </c>
      <c r="J23" s="76" t="str">
        <f>IF(AND($A23&lt;&gt;"",J$5&lt;&gt;""),参数计算!EM25,"")</f>
        <v/>
      </c>
      <c r="K23" s="76" t="str">
        <f>IF(AND($A23&lt;&gt;"",K$5&lt;&gt;""),参数计算!EO25,"")</f>
        <v/>
      </c>
      <c r="L23" s="76" t="str">
        <f>IF(AND($A23&lt;&gt;"",L$5&lt;&gt;""),参数计算!EO25,"")</f>
        <v/>
      </c>
      <c r="M23" s="76" t="str">
        <f>IF(AND($A23&lt;&gt;"",M$5&lt;&gt;""),参数计算!EP25,"")</f>
        <v/>
      </c>
      <c r="N23" s="76" t="str">
        <f>IF(AND($A23&lt;&gt;"",N$5&lt;&gt;""),参数计算!EQ25,"")</f>
        <v/>
      </c>
      <c r="O23" s="76" t="str">
        <f>IF(AND($A23&lt;&gt;"",O$5&lt;&gt;""),参数计算!ER25,"")</f>
        <v/>
      </c>
      <c r="P23" s="76" t="str">
        <f>IF(AND($A23&lt;&gt;"",P$5&lt;&gt;""),参数计算!ES25,"")</f>
        <v/>
      </c>
      <c r="Q23" s="76" t="str">
        <f>IF(A23&lt;&gt;"",总评!D23,"")</f>
        <v/>
      </c>
      <c r="R23" s="76" t="str">
        <f>IF(AND($A23&lt;&gt;"",R$5&lt;&gt;""),成绩录入!AB28,"")</f>
        <v/>
      </c>
      <c r="S23" s="76" t="str">
        <f>IF(AND($A23&lt;&gt;"",S$5&lt;&gt;""),成绩录入!AC28,"")</f>
        <v/>
      </c>
      <c r="T23" s="76" t="str">
        <f>IF(A23&lt;&gt;"",总评!F23,"")</f>
        <v/>
      </c>
    </row>
    <row r="24" ht="18" customHeight="1" spans="1:20">
      <c r="A24" s="80" t="str">
        <f>IF($A$1&lt;&gt;"",参数计算!A26,"")</f>
        <v/>
      </c>
      <c r="B24" s="80" t="str">
        <f>IF($A$1&lt;&gt;"",参数计算!B26,"")</f>
        <v/>
      </c>
      <c r="C24" s="80" t="str">
        <f>IF($A$1&lt;&gt;"",参数计算!C26,"")</f>
        <v/>
      </c>
      <c r="D24" s="80" t="str">
        <f>IF($A$1&lt;&gt;"",参数计算!D26,"")</f>
        <v/>
      </c>
      <c r="E24" s="80" t="str">
        <f>IF($A$1&lt;&gt;"",参数计算!E26,"")</f>
        <v/>
      </c>
      <c r="F24" s="76" t="str">
        <f>IF(AND($A24&lt;&gt;"",F$5&lt;&gt;""),参数计算!EI26,"")</f>
        <v/>
      </c>
      <c r="G24" s="76" t="str">
        <f>IF(AND($A24&lt;&gt;"",G$5&lt;&gt;""),参数计算!EJ26,"")</f>
        <v/>
      </c>
      <c r="H24" s="76" t="str">
        <f>IF(AND($A24&lt;&gt;"",H$5&lt;&gt;""),参数计算!EK26,"")</f>
        <v/>
      </c>
      <c r="I24" s="76" t="str">
        <f>IF(AND($A24&lt;&gt;"",I$5&lt;&gt;""),参数计算!EL26,"")</f>
        <v/>
      </c>
      <c r="J24" s="76" t="str">
        <f>IF(AND($A24&lt;&gt;"",J$5&lt;&gt;""),参数计算!EM26,"")</f>
        <v/>
      </c>
      <c r="K24" s="76" t="str">
        <f>IF(AND($A24&lt;&gt;"",K$5&lt;&gt;""),参数计算!EO26,"")</f>
        <v/>
      </c>
      <c r="L24" s="76" t="str">
        <f>IF(AND($A24&lt;&gt;"",L$5&lt;&gt;""),参数计算!EO26,"")</f>
        <v/>
      </c>
      <c r="M24" s="76" t="str">
        <f>IF(AND($A24&lt;&gt;"",M$5&lt;&gt;""),参数计算!EP26,"")</f>
        <v/>
      </c>
      <c r="N24" s="76" t="str">
        <f>IF(AND($A24&lt;&gt;"",N$5&lt;&gt;""),参数计算!EQ26,"")</f>
        <v/>
      </c>
      <c r="O24" s="76" t="str">
        <f>IF(AND($A24&lt;&gt;"",O$5&lt;&gt;""),参数计算!ER26,"")</f>
        <v/>
      </c>
      <c r="P24" s="76" t="str">
        <f>IF(AND($A24&lt;&gt;"",P$5&lt;&gt;""),参数计算!ES26,"")</f>
        <v/>
      </c>
      <c r="Q24" s="76" t="str">
        <f>IF(A24&lt;&gt;"",总评!D24,"")</f>
        <v/>
      </c>
      <c r="R24" s="76" t="str">
        <f>IF(AND($A24&lt;&gt;"",R$5&lt;&gt;""),成绩录入!AB29,"")</f>
        <v/>
      </c>
      <c r="S24" s="76" t="str">
        <f>IF(AND($A24&lt;&gt;"",S$5&lt;&gt;""),成绩录入!AC29,"")</f>
        <v/>
      </c>
      <c r="T24" s="76" t="str">
        <f>IF(A24&lt;&gt;"",总评!F24,"")</f>
        <v/>
      </c>
    </row>
    <row r="25" ht="18" customHeight="1" spans="1:20">
      <c r="A25" s="80" t="str">
        <f>IF($A$1&lt;&gt;"",参数计算!A27,"")</f>
        <v/>
      </c>
      <c r="B25" s="80" t="str">
        <f>IF($A$1&lt;&gt;"",参数计算!B27,"")</f>
        <v/>
      </c>
      <c r="C25" s="80" t="str">
        <f>IF($A$1&lt;&gt;"",参数计算!C27,"")</f>
        <v/>
      </c>
      <c r="D25" s="80" t="str">
        <f>IF($A$1&lt;&gt;"",参数计算!D27,"")</f>
        <v/>
      </c>
      <c r="E25" s="80" t="str">
        <f>IF($A$1&lt;&gt;"",参数计算!E27,"")</f>
        <v/>
      </c>
      <c r="F25" s="76" t="str">
        <f>IF(AND($A25&lt;&gt;"",F$5&lt;&gt;""),参数计算!EI27,"")</f>
        <v/>
      </c>
      <c r="G25" s="76" t="str">
        <f>IF(AND($A25&lt;&gt;"",G$5&lt;&gt;""),参数计算!EJ27,"")</f>
        <v/>
      </c>
      <c r="H25" s="76" t="str">
        <f>IF(AND($A25&lt;&gt;"",H$5&lt;&gt;""),参数计算!EK27,"")</f>
        <v/>
      </c>
      <c r="I25" s="76" t="str">
        <f>IF(AND($A25&lt;&gt;"",I$5&lt;&gt;""),参数计算!EL27,"")</f>
        <v/>
      </c>
      <c r="J25" s="76" t="str">
        <f>IF(AND($A25&lt;&gt;"",J$5&lt;&gt;""),参数计算!EM27,"")</f>
        <v/>
      </c>
      <c r="K25" s="76" t="str">
        <f>IF(AND($A25&lt;&gt;"",K$5&lt;&gt;""),参数计算!EO27,"")</f>
        <v/>
      </c>
      <c r="L25" s="76" t="str">
        <f>IF(AND($A25&lt;&gt;"",L$5&lt;&gt;""),参数计算!EO27,"")</f>
        <v/>
      </c>
      <c r="M25" s="76" t="str">
        <f>IF(AND($A25&lt;&gt;"",M$5&lt;&gt;""),参数计算!EP27,"")</f>
        <v/>
      </c>
      <c r="N25" s="76" t="str">
        <f>IF(AND($A25&lt;&gt;"",N$5&lt;&gt;""),参数计算!EQ27,"")</f>
        <v/>
      </c>
      <c r="O25" s="76" t="str">
        <f>IF(AND($A25&lt;&gt;"",O$5&lt;&gt;""),参数计算!ER27,"")</f>
        <v/>
      </c>
      <c r="P25" s="76" t="str">
        <f>IF(AND($A25&lt;&gt;"",P$5&lt;&gt;""),参数计算!ES27,"")</f>
        <v/>
      </c>
      <c r="Q25" s="76" t="str">
        <f>IF(A25&lt;&gt;"",总评!D25,"")</f>
        <v/>
      </c>
      <c r="R25" s="76" t="str">
        <f>IF(AND($A25&lt;&gt;"",R$5&lt;&gt;""),成绩录入!AB30,"")</f>
        <v/>
      </c>
      <c r="S25" s="76" t="str">
        <f>IF(AND($A25&lt;&gt;"",S$5&lt;&gt;""),成绩录入!AC30,"")</f>
        <v/>
      </c>
      <c r="T25" s="76" t="str">
        <f>IF(A25&lt;&gt;"",总评!F25,"")</f>
        <v/>
      </c>
    </row>
    <row r="26" ht="18" customHeight="1" spans="1:20">
      <c r="A26" s="80" t="str">
        <f>IF($A$1&lt;&gt;"",参数计算!A28,"")</f>
        <v/>
      </c>
      <c r="B26" s="80" t="str">
        <f>IF($A$1&lt;&gt;"",参数计算!B28,"")</f>
        <v/>
      </c>
      <c r="C26" s="80" t="str">
        <f>IF($A$1&lt;&gt;"",参数计算!C28,"")</f>
        <v/>
      </c>
      <c r="D26" s="80" t="str">
        <f>IF($A$1&lt;&gt;"",参数计算!D28,"")</f>
        <v/>
      </c>
      <c r="E26" s="80" t="str">
        <f>IF($A$1&lt;&gt;"",参数计算!E28,"")</f>
        <v/>
      </c>
      <c r="F26" s="76" t="str">
        <f>IF(AND($A26&lt;&gt;"",F$5&lt;&gt;""),参数计算!EI28,"")</f>
        <v/>
      </c>
      <c r="G26" s="76" t="str">
        <f>IF(AND($A26&lt;&gt;"",G$5&lt;&gt;""),参数计算!EJ28,"")</f>
        <v/>
      </c>
      <c r="H26" s="76" t="str">
        <f>IF(AND($A26&lt;&gt;"",H$5&lt;&gt;""),参数计算!EK28,"")</f>
        <v/>
      </c>
      <c r="I26" s="76" t="str">
        <f>IF(AND($A26&lt;&gt;"",I$5&lt;&gt;""),参数计算!EL28,"")</f>
        <v/>
      </c>
      <c r="J26" s="76" t="str">
        <f>IF(AND($A26&lt;&gt;"",J$5&lt;&gt;""),参数计算!EM28,"")</f>
        <v/>
      </c>
      <c r="K26" s="76" t="str">
        <f>IF(AND($A26&lt;&gt;"",K$5&lt;&gt;""),参数计算!EO28,"")</f>
        <v/>
      </c>
      <c r="L26" s="76" t="str">
        <f>IF(AND($A26&lt;&gt;"",L$5&lt;&gt;""),参数计算!EO28,"")</f>
        <v/>
      </c>
      <c r="M26" s="76" t="str">
        <f>IF(AND($A26&lt;&gt;"",M$5&lt;&gt;""),参数计算!EP28,"")</f>
        <v/>
      </c>
      <c r="N26" s="76" t="str">
        <f>IF(AND($A26&lt;&gt;"",N$5&lt;&gt;""),参数计算!EQ28,"")</f>
        <v/>
      </c>
      <c r="O26" s="76" t="str">
        <f>IF(AND($A26&lt;&gt;"",O$5&lt;&gt;""),参数计算!ER28,"")</f>
        <v/>
      </c>
      <c r="P26" s="76" t="str">
        <f>IF(AND($A26&lt;&gt;"",P$5&lt;&gt;""),参数计算!ES28,"")</f>
        <v/>
      </c>
      <c r="Q26" s="76" t="str">
        <f>IF(A26&lt;&gt;"",总评!D26,"")</f>
        <v/>
      </c>
      <c r="R26" s="76" t="str">
        <f>IF(AND($A26&lt;&gt;"",R$5&lt;&gt;""),成绩录入!AB31,"")</f>
        <v/>
      </c>
      <c r="S26" s="76" t="str">
        <f>IF(AND($A26&lt;&gt;"",S$5&lt;&gt;""),成绩录入!AC31,"")</f>
        <v/>
      </c>
      <c r="T26" s="76" t="str">
        <f>IF(A26&lt;&gt;"",总评!F26,"")</f>
        <v/>
      </c>
    </row>
    <row r="27" ht="18" customHeight="1" spans="1:20">
      <c r="A27" s="80" t="str">
        <f>IF($A$1&lt;&gt;"",参数计算!A29,"")</f>
        <v/>
      </c>
      <c r="B27" s="80" t="str">
        <f>IF($A$1&lt;&gt;"",参数计算!B29,"")</f>
        <v/>
      </c>
      <c r="C27" s="80" t="str">
        <f>IF($A$1&lt;&gt;"",参数计算!C29,"")</f>
        <v/>
      </c>
      <c r="D27" s="80" t="str">
        <f>IF($A$1&lt;&gt;"",参数计算!D29,"")</f>
        <v/>
      </c>
      <c r="E27" s="80" t="str">
        <f>IF($A$1&lt;&gt;"",参数计算!E29,"")</f>
        <v/>
      </c>
      <c r="F27" s="76" t="str">
        <f>IF(AND($A27&lt;&gt;"",F$5&lt;&gt;""),参数计算!EI29,"")</f>
        <v/>
      </c>
      <c r="G27" s="76" t="str">
        <f>IF(AND($A27&lt;&gt;"",G$5&lt;&gt;""),参数计算!EJ29,"")</f>
        <v/>
      </c>
      <c r="H27" s="76" t="str">
        <f>IF(AND($A27&lt;&gt;"",H$5&lt;&gt;""),参数计算!EK29,"")</f>
        <v/>
      </c>
      <c r="I27" s="76" t="str">
        <f>IF(AND($A27&lt;&gt;"",I$5&lt;&gt;""),参数计算!EL29,"")</f>
        <v/>
      </c>
      <c r="J27" s="76" t="str">
        <f>IF(AND($A27&lt;&gt;"",J$5&lt;&gt;""),参数计算!EM29,"")</f>
        <v/>
      </c>
      <c r="K27" s="76" t="str">
        <f>IF(AND($A27&lt;&gt;"",K$5&lt;&gt;""),参数计算!EO29,"")</f>
        <v/>
      </c>
      <c r="L27" s="76" t="str">
        <f>IF(AND($A27&lt;&gt;"",L$5&lt;&gt;""),参数计算!EO29,"")</f>
        <v/>
      </c>
      <c r="M27" s="76" t="str">
        <f>IF(AND($A27&lt;&gt;"",M$5&lt;&gt;""),参数计算!EP29,"")</f>
        <v/>
      </c>
      <c r="N27" s="76" t="str">
        <f>IF(AND($A27&lt;&gt;"",N$5&lt;&gt;""),参数计算!EQ29,"")</f>
        <v/>
      </c>
      <c r="O27" s="76" t="str">
        <f>IF(AND($A27&lt;&gt;"",O$5&lt;&gt;""),参数计算!ER29,"")</f>
        <v/>
      </c>
      <c r="P27" s="76" t="str">
        <f>IF(AND($A27&lt;&gt;"",P$5&lt;&gt;""),参数计算!ES29,"")</f>
        <v/>
      </c>
      <c r="Q27" s="76" t="str">
        <f>IF(A27&lt;&gt;"",总评!D27,"")</f>
        <v/>
      </c>
      <c r="R27" s="76" t="str">
        <f>IF(AND($A27&lt;&gt;"",R$5&lt;&gt;""),成绩录入!AB32,"")</f>
        <v/>
      </c>
      <c r="S27" s="76" t="str">
        <f>IF(AND($A27&lt;&gt;"",S$5&lt;&gt;""),成绩录入!AC32,"")</f>
        <v/>
      </c>
      <c r="T27" s="76" t="str">
        <f>IF(A27&lt;&gt;"",总评!F27,"")</f>
        <v/>
      </c>
    </row>
    <row r="28" ht="18" customHeight="1" spans="1:20">
      <c r="A28" s="80" t="str">
        <f>IF($A$1&lt;&gt;"",参数计算!A30,"")</f>
        <v/>
      </c>
      <c r="B28" s="80" t="str">
        <f>IF($A$1&lt;&gt;"",参数计算!B30,"")</f>
        <v/>
      </c>
      <c r="C28" s="80" t="str">
        <f>IF($A$1&lt;&gt;"",参数计算!C30,"")</f>
        <v/>
      </c>
      <c r="D28" s="80" t="str">
        <f>IF($A$1&lt;&gt;"",参数计算!D30,"")</f>
        <v/>
      </c>
      <c r="E28" s="80" t="str">
        <f>IF($A$1&lt;&gt;"",参数计算!E30,"")</f>
        <v/>
      </c>
      <c r="F28" s="76" t="str">
        <f>IF(AND($A28&lt;&gt;"",F$5&lt;&gt;""),参数计算!EI30,"")</f>
        <v/>
      </c>
      <c r="G28" s="76" t="str">
        <f>IF(AND($A28&lt;&gt;"",G$5&lt;&gt;""),参数计算!EJ30,"")</f>
        <v/>
      </c>
      <c r="H28" s="76" t="str">
        <f>IF(AND($A28&lt;&gt;"",H$5&lt;&gt;""),参数计算!EK30,"")</f>
        <v/>
      </c>
      <c r="I28" s="76" t="str">
        <f>IF(AND($A28&lt;&gt;"",I$5&lt;&gt;""),参数计算!EL30,"")</f>
        <v/>
      </c>
      <c r="J28" s="76" t="str">
        <f>IF(AND($A28&lt;&gt;"",J$5&lt;&gt;""),参数计算!EM30,"")</f>
        <v/>
      </c>
      <c r="K28" s="76" t="str">
        <f>IF(AND($A28&lt;&gt;"",K$5&lt;&gt;""),参数计算!EO30,"")</f>
        <v/>
      </c>
      <c r="L28" s="76" t="str">
        <f>IF(AND($A28&lt;&gt;"",L$5&lt;&gt;""),参数计算!EO30,"")</f>
        <v/>
      </c>
      <c r="M28" s="76" t="str">
        <f>IF(AND($A28&lt;&gt;"",M$5&lt;&gt;""),参数计算!EP30,"")</f>
        <v/>
      </c>
      <c r="N28" s="76" t="str">
        <f>IF(AND($A28&lt;&gt;"",N$5&lt;&gt;""),参数计算!EQ30,"")</f>
        <v/>
      </c>
      <c r="O28" s="76" t="str">
        <f>IF(AND($A28&lt;&gt;"",O$5&lt;&gt;""),参数计算!ER30,"")</f>
        <v/>
      </c>
      <c r="P28" s="76" t="str">
        <f>IF(AND($A28&lt;&gt;"",P$5&lt;&gt;""),参数计算!ES30,"")</f>
        <v/>
      </c>
      <c r="Q28" s="76" t="str">
        <f>IF(A28&lt;&gt;"",总评!D28,"")</f>
        <v/>
      </c>
      <c r="R28" s="76" t="str">
        <f>IF(AND($A28&lt;&gt;"",R$5&lt;&gt;""),成绩录入!AB33,"")</f>
        <v/>
      </c>
      <c r="S28" s="76" t="str">
        <f>IF(AND($A28&lt;&gt;"",S$5&lt;&gt;""),成绩录入!AC33,"")</f>
        <v/>
      </c>
      <c r="T28" s="76" t="str">
        <f>IF(A28&lt;&gt;"",总评!F28,"")</f>
        <v/>
      </c>
    </row>
    <row r="29" ht="18" customHeight="1" spans="1:20">
      <c r="A29" s="80" t="str">
        <f>IF($A$1&lt;&gt;"",参数计算!A31,"")</f>
        <v/>
      </c>
      <c r="B29" s="80" t="str">
        <f>IF($A$1&lt;&gt;"",参数计算!B31,"")</f>
        <v/>
      </c>
      <c r="C29" s="80" t="str">
        <f>IF($A$1&lt;&gt;"",参数计算!C31,"")</f>
        <v/>
      </c>
      <c r="D29" s="80" t="str">
        <f>IF($A$1&lt;&gt;"",参数计算!D31,"")</f>
        <v/>
      </c>
      <c r="E29" s="80" t="str">
        <f>IF($A$1&lt;&gt;"",参数计算!E31,"")</f>
        <v/>
      </c>
      <c r="F29" s="76" t="str">
        <f>IF(AND($A29&lt;&gt;"",F$5&lt;&gt;""),参数计算!EI31,"")</f>
        <v/>
      </c>
      <c r="G29" s="76" t="str">
        <f>IF(AND($A29&lt;&gt;"",G$5&lt;&gt;""),参数计算!EJ31,"")</f>
        <v/>
      </c>
      <c r="H29" s="76" t="str">
        <f>IF(AND($A29&lt;&gt;"",H$5&lt;&gt;""),参数计算!EK31,"")</f>
        <v/>
      </c>
      <c r="I29" s="76" t="str">
        <f>IF(AND($A29&lt;&gt;"",I$5&lt;&gt;""),参数计算!EL31,"")</f>
        <v/>
      </c>
      <c r="J29" s="76" t="str">
        <f>IF(AND($A29&lt;&gt;"",J$5&lt;&gt;""),参数计算!EM31,"")</f>
        <v/>
      </c>
      <c r="K29" s="76" t="str">
        <f>IF(AND($A29&lt;&gt;"",K$5&lt;&gt;""),参数计算!EO31,"")</f>
        <v/>
      </c>
      <c r="L29" s="76" t="str">
        <f>IF(AND($A29&lt;&gt;"",L$5&lt;&gt;""),参数计算!EO31,"")</f>
        <v/>
      </c>
      <c r="M29" s="76" t="str">
        <f>IF(AND($A29&lt;&gt;"",M$5&lt;&gt;""),参数计算!EP31,"")</f>
        <v/>
      </c>
      <c r="N29" s="76" t="str">
        <f>IF(AND($A29&lt;&gt;"",N$5&lt;&gt;""),参数计算!EQ31,"")</f>
        <v/>
      </c>
      <c r="O29" s="76" t="str">
        <f>IF(AND($A29&lt;&gt;"",O$5&lt;&gt;""),参数计算!ER31,"")</f>
        <v/>
      </c>
      <c r="P29" s="76" t="str">
        <f>IF(AND($A29&lt;&gt;"",P$5&lt;&gt;""),参数计算!ES31,"")</f>
        <v/>
      </c>
      <c r="Q29" s="76" t="str">
        <f>IF(A29&lt;&gt;"",总评!D29,"")</f>
        <v/>
      </c>
      <c r="R29" s="76" t="str">
        <f>IF(AND($A29&lt;&gt;"",R$5&lt;&gt;""),成绩录入!AB34,"")</f>
        <v/>
      </c>
      <c r="S29" s="76" t="str">
        <f>IF(AND($A29&lt;&gt;"",S$5&lt;&gt;""),成绩录入!AC34,"")</f>
        <v/>
      </c>
      <c r="T29" s="76" t="str">
        <f>IF(A29&lt;&gt;"",总评!F29,"")</f>
        <v/>
      </c>
    </row>
    <row r="30" ht="18" customHeight="1" spans="1:20">
      <c r="A30" s="80" t="str">
        <f>IF($A$1&lt;&gt;"",参数计算!A32,"")</f>
        <v/>
      </c>
      <c r="B30" s="80" t="str">
        <f>IF($A$1&lt;&gt;"",参数计算!B32,"")</f>
        <v/>
      </c>
      <c r="C30" s="80" t="str">
        <f>IF($A$1&lt;&gt;"",参数计算!C32,"")</f>
        <v/>
      </c>
      <c r="D30" s="80" t="str">
        <f>IF($A$1&lt;&gt;"",参数计算!D32,"")</f>
        <v/>
      </c>
      <c r="E30" s="80" t="str">
        <f>IF($A$1&lt;&gt;"",参数计算!E32,"")</f>
        <v/>
      </c>
      <c r="F30" s="76" t="str">
        <f>IF(AND($A30&lt;&gt;"",F$5&lt;&gt;""),参数计算!EI32,"")</f>
        <v/>
      </c>
      <c r="G30" s="76" t="str">
        <f>IF(AND($A30&lt;&gt;"",G$5&lt;&gt;""),参数计算!EJ32,"")</f>
        <v/>
      </c>
      <c r="H30" s="76" t="str">
        <f>IF(AND($A30&lt;&gt;"",H$5&lt;&gt;""),参数计算!EK32,"")</f>
        <v/>
      </c>
      <c r="I30" s="76" t="str">
        <f>IF(AND($A30&lt;&gt;"",I$5&lt;&gt;""),参数计算!EL32,"")</f>
        <v/>
      </c>
      <c r="J30" s="76" t="str">
        <f>IF(AND($A30&lt;&gt;"",J$5&lt;&gt;""),参数计算!EM32,"")</f>
        <v/>
      </c>
      <c r="K30" s="76" t="str">
        <f>IF(AND($A30&lt;&gt;"",K$5&lt;&gt;""),参数计算!EO32,"")</f>
        <v/>
      </c>
      <c r="L30" s="76" t="str">
        <f>IF(AND($A30&lt;&gt;"",L$5&lt;&gt;""),参数计算!EO32,"")</f>
        <v/>
      </c>
      <c r="M30" s="76" t="str">
        <f>IF(AND($A30&lt;&gt;"",M$5&lt;&gt;""),参数计算!EP32,"")</f>
        <v/>
      </c>
      <c r="N30" s="76" t="str">
        <f>IF(AND($A30&lt;&gt;"",N$5&lt;&gt;""),参数计算!EQ32,"")</f>
        <v/>
      </c>
      <c r="O30" s="76" t="str">
        <f>IF(AND($A30&lt;&gt;"",O$5&lt;&gt;""),参数计算!ER32,"")</f>
        <v/>
      </c>
      <c r="P30" s="76" t="str">
        <f>IF(AND($A30&lt;&gt;"",P$5&lt;&gt;""),参数计算!ES32,"")</f>
        <v/>
      </c>
      <c r="Q30" s="76" t="str">
        <f>IF(A30&lt;&gt;"",总评!D30,"")</f>
        <v/>
      </c>
      <c r="R30" s="76" t="str">
        <f>IF(AND($A30&lt;&gt;"",R$5&lt;&gt;""),成绩录入!AB35,"")</f>
        <v/>
      </c>
      <c r="S30" s="76" t="str">
        <f>IF(AND($A30&lt;&gt;"",S$5&lt;&gt;""),成绩录入!AC35,"")</f>
        <v/>
      </c>
      <c r="T30" s="76" t="str">
        <f>IF(A30&lt;&gt;"",总评!F30,"")</f>
        <v/>
      </c>
    </row>
    <row r="31" ht="18" customHeight="1" spans="1:20">
      <c r="A31" s="80" t="str">
        <f>IF($A$1&lt;&gt;"",参数计算!A33,"")</f>
        <v/>
      </c>
      <c r="B31" s="80" t="str">
        <f>IF($A$1&lt;&gt;"",参数计算!B33,"")</f>
        <v/>
      </c>
      <c r="C31" s="80" t="str">
        <f>IF($A$1&lt;&gt;"",参数计算!C33,"")</f>
        <v/>
      </c>
      <c r="D31" s="80" t="str">
        <f>IF($A$1&lt;&gt;"",参数计算!D33,"")</f>
        <v/>
      </c>
      <c r="E31" s="80" t="str">
        <f>IF($A$1&lt;&gt;"",参数计算!E33,"")</f>
        <v/>
      </c>
      <c r="F31" s="76" t="str">
        <f>IF(AND($A31&lt;&gt;"",F$5&lt;&gt;""),参数计算!EI33,"")</f>
        <v/>
      </c>
      <c r="G31" s="76" t="str">
        <f>IF(AND($A31&lt;&gt;"",G$5&lt;&gt;""),参数计算!EJ33,"")</f>
        <v/>
      </c>
      <c r="H31" s="76" t="str">
        <f>IF(AND($A31&lt;&gt;"",H$5&lt;&gt;""),参数计算!EK33,"")</f>
        <v/>
      </c>
      <c r="I31" s="76" t="str">
        <f>IF(AND($A31&lt;&gt;"",I$5&lt;&gt;""),参数计算!EL33,"")</f>
        <v/>
      </c>
      <c r="J31" s="76" t="str">
        <f>IF(AND($A31&lt;&gt;"",J$5&lt;&gt;""),参数计算!EM33,"")</f>
        <v/>
      </c>
      <c r="K31" s="76" t="str">
        <f>IF(AND($A31&lt;&gt;"",K$5&lt;&gt;""),参数计算!EO33,"")</f>
        <v/>
      </c>
      <c r="L31" s="76" t="str">
        <f>IF(AND($A31&lt;&gt;"",L$5&lt;&gt;""),参数计算!EO33,"")</f>
        <v/>
      </c>
      <c r="M31" s="76" t="str">
        <f>IF(AND($A31&lt;&gt;"",M$5&lt;&gt;""),参数计算!EP33,"")</f>
        <v/>
      </c>
      <c r="N31" s="76" t="str">
        <f>IF(AND($A31&lt;&gt;"",N$5&lt;&gt;""),参数计算!EQ33,"")</f>
        <v/>
      </c>
      <c r="O31" s="76" t="str">
        <f>IF(AND($A31&lt;&gt;"",O$5&lt;&gt;""),参数计算!ER33,"")</f>
        <v/>
      </c>
      <c r="P31" s="76" t="str">
        <f>IF(AND($A31&lt;&gt;"",P$5&lt;&gt;""),参数计算!ES33,"")</f>
        <v/>
      </c>
      <c r="Q31" s="76" t="str">
        <f>IF(A31&lt;&gt;"",总评!D31,"")</f>
        <v/>
      </c>
      <c r="R31" s="76" t="str">
        <f>IF(AND($A31&lt;&gt;"",R$5&lt;&gt;""),成绩录入!AB36,"")</f>
        <v/>
      </c>
      <c r="S31" s="76" t="str">
        <f>IF(AND($A31&lt;&gt;"",S$5&lt;&gt;""),成绩录入!AC36,"")</f>
        <v/>
      </c>
      <c r="T31" s="76" t="str">
        <f>IF(A31&lt;&gt;"",总评!F31,"")</f>
        <v/>
      </c>
    </row>
    <row r="32" ht="18" customHeight="1" spans="1:20">
      <c r="A32" s="80" t="str">
        <f>IF($A$1&lt;&gt;"",参数计算!A34,"")</f>
        <v/>
      </c>
      <c r="B32" s="80" t="str">
        <f>IF($A$1&lt;&gt;"",参数计算!B34,"")</f>
        <v/>
      </c>
      <c r="C32" s="80" t="str">
        <f>IF($A$1&lt;&gt;"",参数计算!C34,"")</f>
        <v/>
      </c>
      <c r="D32" s="80" t="str">
        <f>IF($A$1&lt;&gt;"",参数计算!D34,"")</f>
        <v/>
      </c>
      <c r="E32" s="80" t="str">
        <f>IF($A$1&lt;&gt;"",参数计算!E34,"")</f>
        <v/>
      </c>
      <c r="F32" s="76" t="str">
        <f>IF(AND($A32&lt;&gt;"",F$5&lt;&gt;""),参数计算!EI34,"")</f>
        <v/>
      </c>
      <c r="G32" s="76" t="str">
        <f>IF(AND($A32&lt;&gt;"",G$5&lt;&gt;""),参数计算!EJ34,"")</f>
        <v/>
      </c>
      <c r="H32" s="76" t="str">
        <f>IF(AND($A32&lt;&gt;"",H$5&lt;&gt;""),参数计算!EK34,"")</f>
        <v/>
      </c>
      <c r="I32" s="76" t="str">
        <f>IF(AND($A32&lt;&gt;"",I$5&lt;&gt;""),参数计算!EL34,"")</f>
        <v/>
      </c>
      <c r="J32" s="76" t="str">
        <f>IF(AND($A32&lt;&gt;"",J$5&lt;&gt;""),参数计算!EM34,"")</f>
        <v/>
      </c>
      <c r="K32" s="76" t="str">
        <f>IF(AND($A32&lt;&gt;"",K$5&lt;&gt;""),参数计算!EO34,"")</f>
        <v/>
      </c>
      <c r="L32" s="76" t="str">
        <f>IF(AND($A32&lt;&gt;"",L$5&lt;&gt;""),参数计算!EO34,"")</f>
        <v/>
      </c>
      <c r="M32" s="76" t="str">
        <f>IF(AND($A32&lt;&gt;"",M$5&lt;&gt;""),参数计算!EP34,"")</f>
        <v/>
      </c>
      <c r="N32" s="76" t="str">
        <f>IF(AND($A32&lt;&gt;"",N$5&lt;&gt;""),参数计算!EQ34,"")</f>
        <v/>
      </c>
      <c r="O32" s="76" t="str">
        <f>IF(AND($A32&lt;&gt;"",O$5&lt;&gt;""),参数计算!ER34,"")</f>
        <v/>
      </c>
      <c r="P32" s="76" t="str">
        <f>IF(AND($A32&lt;&gt;"",P$5&lt;&gt;""),参数计算!ES34,"")</f>
        <v/>
      </c>
      <c r="Q32" s="76" t="str">
        <f>IF(A32&lt;&gt;"",总评!D32,"")</f>
        <v/>
      </c>
      <c r="R32" s="76" t="str">
        <f>IF(AND($A32&lt;&gt;"",R$5&lt;&gt;""),成绩录入!AB37,"")</f>
        <v/>
      </c>
      <c r="S32" s="76" t="str">
        <f>IF(AND($A32&lt;&gt;"",S$5&lt;&gt;""),成绩录入!AC37,"")</f>
        <v/>
      </c>
      <c r="T32" s="76" t="str">
        <f>IF(A32&lt;&gt;"",总评!F32,"")</f>
        <v/>
      </c>
    </row>
    <row r="33" ht="18" customHeight="1" spans="1:20">
      <c r="A33" s="80" t="str">
        <f>IF($A$1&lt;&gt;"",参数计算!A35,"")</f>
        <v/>
      </c>
      <c r="B33" s="80" t="str">
        <f>IF($A$1&lt;&gt;"",参数计算!B35,"")</f>
        <v/>
      </c>
      <c r="C33" s="80" t="str">
        <f>IF($A$1&lt;&gt;"",参数计算!C35,"")</f>
        <v/>
      </c>
      <c r="D33" s="80" t="str">
        <f>IF($A$1&lt;&gt;"",参数计算!D35,"")</f>
        <v/>
      </c>
      <c r="E33" s="80" t="str">
        <f>IF($A$1&lt;&gt;"",参数计算!E35,"")</f>
        <v/>
      </c>
      <c r="F33" s="76" t="str">
        <f>IF(AND($A33&lt;&gt;"",F$5&lt;&gt;""),参数计算!EI35,"")</f>
        <v/>
      </c>
      <c r="G33" s="76" t="str">
        <f>IF(AND($A33&lt;&gt;"",G$5&lt;&gt;""),参数计算!EJ35,"")</f>
        <v/>
      </c>
      <c r="H33" s="76" t="str">
        <f>IF(AND($A33&lt;&gt;"",H$5&lt;&gt;""),参数计算!EK35,"")</f>
        <v/>
      </c>
      <c r="I33" s="76" t="str">
        <f>IF(AND($A33&lt;&gt;"",I$5&lt;&gt;""),参数计算!EL35,"")</f>
        <v/>
      </c>
      <c r="J33" s="76" t="str">
        <f>IF(AND($A33&lt;&gt;"",J$5&lt;&gt;""),参数计算!EM35,"")</f>
        <v/>
      </c>
      <c r="K33" s="76" t="str">
        <f>IF(AND($A33&lt;&gt;"",K$5&lt;&gt;""),参数计算!EO35,"")</f>
        <v/>
      </c>
      <c r="L33" s="76" t="str">
        <f>IF(AND($A33&lt;&gt;"",L$5&lt;&gt;""),参数计算!EO35,"")</f>
        <v/>
      </c>
      <c r="M33" s="76" t="str">
        <f>IF(AND($A33&lt;&gt;"",M$5&lt;&gt;""),参数计算!EP35,"")</f>
        <v/>
      </c>
      <c r="N33" s="76" t="str">
        <f>IF(AND($A33&lt;&gt;"",N$5&lt;&gt;""),参数计算!EQ35,"")</f>
        <v/>
      </c>
      <c r="O33" s="76" t="str">
        <f>IF(AND($A33&lt;&gt;"",O$5&lt;&gt;""),参数计算!ER35,"")</f>
        <v/>
      </c>
      <c r="P33" s="76" t="str">
        <f>IF(AND($A33&lt;&gt;"",P$5&lt;&gt;""),参数计算!ES35,"")</f>
        <v/>
      </c>
      <c r="Q33" s="76" t="str">
        <f>IF(A33&lt;&gt;"",总评!D33,"")</f>
        <v/>
      </c>
      <c r="R33" s="76" t="str">
        <f>IF(AND($A33&lt;&gt;"",R$5&lt;&gt;""),成绩录入!AB38,"")</f>
        <v/>
      </c>
      <c r="S33" s="76" t="str">
        <f>IF(AND($A33&lt;&gt;"",S$5&lt;&gt;""),成绩录入!AC38,"")</f>
        <v/>
      </c>
      <c r="T33" s="76" t="str">
        <f>IF(A33&lt;&gt;"",总评!F33,"")</f>
        <v/>
      </c>
    </row>
    <row r="34" ht="18" customHeight="1" spans="1:20">
      <c r="A34" s="80" t="str">
        <f>IF($A$1&lt;&gt;"",参数计算!A36,"")</f>
        <v/>
      </c>
      <c r="B34" s="80" t="str">
        <f>IF($A$1&lt;&gt;"",参数计算!B36,"")</f>
        <v/>
      </c>
      <c r="C34" s="80" t="str">
        <f>IF($A$1&lt;&gt;"",参数计算!C36,"")</f>
        <v/>
      </c>
      <c r="D34" s="80" t="str">
        <f>IF($A$1&lt;&gt;"",参数计算!D36,"")</f>
        <v/>
      </c>
      <c r="E34" s="80" t="str">
        <f>IF($A$1&lt;&gt;"",参数计算!E36,"")</f>
        <v/>
      </c>
      <c r="F34" s="76" t="str">
        <f>IF(AND($A34&lt;&gt;"",F$5&lt;&gt;""),参数计算!EI36,"")</f>
        <v/>
      </c>
      <c r="G34" s="76" t="str">
        <f>IF(AND($A34&lt;&gt;"",G$5&lt;&gt;""),参数计算!EJ36,"")</f>
        <v/>
      </c>
      <c r="H34" s="76" t="str">
        <f>IF(AND($A34&lt;&gt;"",H$5&lt;&gt;""),参数计算!EK36,"")</f>
        <v/>
      </c>
      <c r="I34" s="76" t="str">
        <f>IF(AND($A34&lt;&gt;"",I$5&lt;&gt;""),参数计算!EL36,"")</f>
        <v/>
      </c>
      <c r="J34" s="76" t="str">
        <f>IF(AND($A34&lt;&gt;"",J$5&lt;&gt;""),参数计算!EM36,"")</f>
        <v/>
      </c>
      <c r="K34" s="76" t="str">
        <f>IF(AND($A34&lt;&gt;"",K$5&lt;&gt;""),参数计算!EO36,"")</f>
        <v/>
      </c>
      <c r="L34" s="76" t="str">
        <f>IF(AND($A34&lt;&gt;"",L$5&lt;&gt;""),参数计算!EO36,"")</f>
        <v/>
      </c>
      <c r="M34" s="76" t="str">
        <f>IF(AND($A34&lt;&gt;"",M$5&lt;&gt;""),参数计算!EP36,"")</f>
        <v/>
      </c>
      <c r="N34" s="76" t="str">
        <f>IF(AND($A34&lt;&gt;"",N$5&lt;&gt;""),参数计算!EQ36,"")</f>
        <v/>
      </c>
      <c r="O34" s="76" t="str">
        <f>IF(AND($A34&lt;&gt;"",O$5&lt;&gt;""),参数计算!ER36,"")</f>
        <v/>
      </c>
      <c r="P34" s="76" t="str">
        <f>IF(AND($A34&lt;&gt;"",P$5&lt;&gt;""),参数计算!ES36,"")</f>
        <v/>
      </c>
      <c r="Q34" s="76" t="str">
        <f>IF(A34&lt;&gt;"",总评!D34,"")</f>
        <v/>
      </c>
      <c r="R34" s="76" t="str">
        <f>IF(AND($A34&lt;&gt;"",R$5&lt;&gt;""),成绩录入!AB39,"")</f>
        <v/>
      </c>
      <c r="S34" s="76" t="str">
        <f>IF(AND($A34&lt;&gt;"",S$5&lt;&gt;""),成绩录入!AC39,"")</f>
        <v/>
      </c>
      <c r="T34" s="76" t="str">
        <f>IF(A34&lt;&gt;"",总评!F34,"")</f>
        <v/>
      </c>
    </row>
    <row r="35" ht="18" customHeight="1" spans="1:20">
      <c r="A35" s="80" t="str">
        <f>IF($A$1&lt;&gt;"",参数计算!A37,"")</f>
        <v/>
      </c>
      <c r="B35" s="80" t="str">
        <f>IF($A$1&lt;&gt;"",参数计算!B37,"")</f>
        <v/>
      </c>
      <c r="C35" s="80" t="str">
        <f>IF($A$1&lt;&gt;"",参数计算!C37,"")</f>
        <v/>
      </c>
      <c r="D35" s="80" t="str">
        <f>IF($A$1&lt;&gt;"",参数计算!D37,"")</f>
        <v/>
      </c>
      <c r="E35" s="80" t="str">
        <f>IF($A$1&lt;&gt;"",参数计算!E37,"")</f>
        <v/>
      </c>
      <c r="F35" s="76" t="str">
        <f>IF(AND($A35&lt;&gt;"",F$5&lt;&gt;""),参数计算!EI37,"")</f>
        <v/>
      </c>
      <c r="G35" s="76" t="str">
        <f>IF(AND($A35&lt;&gt;"",G$5&lt;&gt;""),参数计算!EJ37,"")</f>
        <v/>
      </c>
      <c r="H35" s="76" t="str">
        <f>IF(AND($A35&lt;&gt;"",H$5&lt;&gt;""),参数计算!EK37,"")</f>
        <v/>
      </c>
      <c r="I35" s="76" t="str">
        <f>IF(AND($A35&lt;&gt;"",I$5&lt;&gt;""),参数计算!EL37,"")</f>
        <v/>
      </c>
      <c r="J35" s="76" t="str">
        <f>IF(AND($A35&lt;&gt;"",J$5&lt;&gt;""),参数计算!EM37,"")</f>
        <v/>
      </c>
      <c r="K35" s="76" t="str">
        <f>IF(AND($A35&lt;&gt;"",K$5&lt;&gt;""),参数计算!EO37,"")</f>
        <v/>
      </c>
      <c r="L35" s="76" t="str">
        <f>IF(AND($A35&lt;&gt;"",L$5&lt;&gt;""),参数计算!EO37,"")</f>
        <v/>
      </c>
      <c r="M35" s="76" t="str">
        <f>IF(AND($A35&lt;&gt;"",M$5&lt;&gt;""),参数计算!EP37,"")</f>
        <v/>
      </c>
      <c r="N35" s="76" t="str">
        <f>IF(AND($A35&lt;&gt;"",N$5&lt;&gt;""),参数计算!EQ37,"")</f>
        <v/>
      </c>
      <c r="O35" s="76" t="str">
        <f>IF(AND($A35&lt;&gt;"",O$5&lt;&gt;""),参数计算!ER37,"")</f>
        <v/>
      </c>
      <c r="P35" s="76" t="str">
        <f>IF(AND($A35&lt;&gt;"",P$5&lt;&gt;""),参数计算!ES37,"")</f>
        <v/>
      </c>
      <c r="Q35" s="76" t="str">
        <f>IF(A35&lt;&gt;"",总评!D35,"")</f>
        <v/>
      </c>
      <c r="R35" s="76" t="str">
        <f>IF(AND($A35&lt;&gt;"",R$5&lt;&gt;""),成绩录入!AB40,"")</f>
        <v/>
      </c>
      <c r="S35" s="76" t="str">
        <f>IF(AND($A35&lt;&gt;"",S$5&lt;&gt;""),成绩录入!AC40,"")</f>
        <v/>
      </c>
      <c r="T35" s="76" t="str">
        <f>IF(A35&lt;&gt;"",总评!F35,"")</f>
        <v/>
      </c>
    </row>
    <row r="36" ht="18" customHeight="1" spans="1:20">
      <c r="A36" s="80" t="str">
        <f>IF($A$1&lt;&gt;"",参数计算!A38,"")</f>
        <v/>
      </c>
      <c r="B36" s="80" t="str">
        <f>IF($A$1&lt;&gt;"",参数计算!B38,"")</f>
        <v/>
      </c>
      <c r="C36" s="80" t="str">
        <f>IF($A$1&lt;&gt;"",参数计算!C38,"")</f>
        <v/>
      </c>
      <c r="D36" s="80" t="str">
        <f>IF($A$1&lt;&gt;"",参数计算!D38,"")</f>
        <v/>
      </c>
      <c r="E36" s="80" t="str">
        <f>IF($A$1&lt;&gt;"",参数计算!E38,"")</f>
        <v/>
      </c>
      <c r="F36" s="76" t="str">
        <f>IF(AND($A36&lt;&gt;"",F$5&lt;&gt;""),参数计算!EI38,"")</f>
        <v/>
      </c>
      <c r="G36" s="76" t="str">
        <f>IF(AND($A36&lt;&gt;"",G$5&lt;&gt;""),参数计算!EJ38,"")</f>
        <v/>
      </c>
      <c r="H36" s="76" t="str">
        <f>IF(AND($A36&lt;&gt;"",H$5&lt;&gt;""),参数计算!EK38,"")</f>
        <v/>
      </c>
      <c r="I36" s="76" t="str">
        <f>IF(AND($A36&lt;&gt;"",I$5&lt;&gt;""),参数计算!EL38,"")</f>
        <v/>
      </c>
      <c r="J36" s="76" t="str">
        <f>IF(AND($A36&lt;&gt;"",J$5&lt;&gt;""),参数计算!EM38,"")</f>
        <v/>
      </c>
      <c r="K36" s="76" t="str">
        <f>IF(AND($A36&lt;&gt;"",K$5&lt;&gt;""),参数计算!EO38,"")</f>
        <v/>
      </c>
      <c r="L36" s="76" t="str">
        <f>IF(AND($A36&lt;&gt;"",L$5&lt;&gt;""),参数计算!EO38,"")</f>
        <v/>
      </c>
      <c r="M36" s="76" t="str">
        <f>IF(AND($A36&lt;&gt;"",M$5&lt;&gt;""),参数计算!EP38,"")</f>
        <v/>
      </c>
      <c r="N36" s="76" t="str">
        <f>IF(AND($A36&lt;&gt;"",N$5&lt;&gt;""),参数计算!EQ38,"")</f>
        <v/>
      </c>
      <c r="O36" s="76" t="str">
        <f>IF(AND($A36&lt;&gt;"",O$5&lt;&gt;""),参数计算!ER38,"")</f>
        <v/>
      </c>
      <c r="P36" s="76" t="str">
        <f>IF(AND($A36&lt;&gt;"",P$5&lt;&gt;""),参数计算!ES38,"")</f>
        <v/>
      </c>
      <c r="Q36" s="76" t="str">
        <f>IF(A36&lt;&gt;"",总评!D36,"")</f>
        <v/>
      </c>
      <c r="R36" s="76" t="str">
        <f>IF(AND($A36&lt;&gt;"",R$5&lt;&gt;""),成绩录入!AB41,"")</f>
        <v/>
      </c>
      <c r="S36" s="76" t="str">
        <f>IF(AND($A36&lt;&gt;"",S$5&lt;&gt;""),成绩录入!AC41,"")</f>
        <v/>
      </c>
      <c r="T36" s="76" t="str">
        <f>IF(A36&lt;&gt;"",总评!F36,"")</f>
        <v/>
      </c>
    </row>
    <row r="37" ht="18" customHeight="1" spans="1:20">
      <c r="A37" s="80" t="str">
        <f>IF($A$1&lt;&gt;"",参数计算!A39,"")</f>
        <v/>
      </c>
      <c r="B37" s="80" t="str">
        <f>IF($A$1&lt;&gt;"",参数计算!B39,"")</f>
        <v/>
      </c>
      <c r="C37" s="80" t="str">
        <f>IF($A$1&lt;&gt;"",参数计算!C39,"")</f>
        <v/>
      </c>
      <c r="D37" s="80" t="str">
        <f>IF($A$1&lt;&gt;"",参数计算!D39,"")</f>
        <v/>
      </c>
      <c r="E37" s="80" t="str">
        <f>IF($A$1&lt;&gt;"",参数计算!E39,"")</f>
        <v/>
      </c>
      <c r="F37" s="76" t="str">
        <f>IF(AND($A37&lt;&gt;"",F$5&lt;&gt;""),参数计算!EI39,"")</f>
        <v/>
      </c>
      <c r="G37" s="76" t="str">
        <f>IF(AND($A37&lt;&gt;"",G$5&lt;&gt;""),参数计算!EJ39,"")</f>
        <v/>
      </c>
      <c r="H37" s="76" t="str">
        <f>IF(AND($A37&lt;&gt;"",H$5&lt;&gt;""),参数计算!EK39,"")</f>
        <v/>
      </c>
      <c r="I37" s="76" t="str">
        <f>IF(AND($A37&lt;&gt;"",I$5&lt;&gt;""),参数计算!EL39,"")</f>
        <v/>
      </c>
      <c r="J37" s="76" t="str">
        <f>IF(AND($A37&lt;&gt;"",J$5&lt;&gt;""),参数计算!EM39,"")</f>
        <v/>
      </c>
      <c r="K37" s="76" t="str">
        <f>IF(AND($A37&lt;&gt;"",K$5&lt;&gt;""),参数计算!EO39,"")</f>
        <v/>
      </c>
      <c r="L37" s="76" t="str">
        <f>IF(AND($A37&lt;&gt;"",L$5&lt;&gt;""),参数计算!EO39,"")</f>
        <v/>
      </c>
      <c r="M37" s="76" t="str">
        <f>IF(AND($A37&lt;&gt;"",M$5&lt;&gt;""),参数计算!EP39,"")</f>
        <v/>
      </c>
      <c r="N37" s="76" t="str">
        <f>IF(AND($A37&lt;&gt;"",N$5&lt;&gt;""),参数计算!EQ39,"")</f>
        <v/>
      </c>
      <c r="O37" s="76" t="str">
        <f>IF(AND($A37&lt;&gt;"",O$5&lt;&gt;""),参数计算!ER39,"")</f>
        <v/>
      </c>
      <c r="P37" s="76" t="str">
        <f>IF(AND($A37&lt;&gt;"",P$5&lt;&gt;""),参数计算!ES39,"")</f>
        <v/>
      </c>
      <c r="Q37" s="76" t="str">
        <f>IF(A37&lt;&gt;"",总评!D37,"")</f>
        <v/>
      </c>
      <c r="R37" s="76" t="str">
        <f>IF(AND($A37&lt;&gt;"",R$5&lt;&gt;""),成绩录入!AB42,"")</f>
        <v/>
      </c>
      <c r="S37" s="76" t="str">
        <f>IF(AND($A37&lt;&gt;"",S$5&lt;&gt;""),成绩录入!AC42,"")</f>
        <v/>
      </c>
      <c r="T37" s="76" t="str">
        <f>IF(A37&lt;&gt;"",总评!F37,"")</f>
        <v/>
      </c>
    </row>
    <row r="38" ht="18" customHeight="1" spans="1:20">
      <c r="A38" s="80" t="str">
        <f>IF($A$1&lt;&gt;"",参数计算!A40,"")</f>
        <v/>
      </c>
      <c r="B38" s="80" t="str">
        <f>IF($A$1&lt;&gt;"",参数计算!B40,"")</f>
        <v/>
      </c>
      <c r="C38" s="80" t="str">
        <f>IF($A$1&lt;&gt;"",参数计算!C40,"")</f>
        <v/>
      </c>
      <c r="D38" s="80" t="str">
        <f>IF($A$1&lt;&gt;"",参数计算!D40,"")</f>
        <v/>
      </c>
      <c r="E38" s="80" t="str">
        <f>IF($A$1&lt;&gt;"",参数计算!E40,"")</f>
        <v/>
      </c>
      <c r="F38" s="76" t="str">
        <f>IF(AND($A38&lt;&gt;"",F$5&lt;&gt;""),参数计算!EI40,"")</f>
        <v/>
      </c>
      <c r="G38" s="76" t="str">
        <f>IF(AND($A38&lt;&gt;"",G$5&lt;&gt;""),参数计算!EJ40,"")</f>
        <v/>
      </c>
      <c r="H38" s="76" t="str">
        <f>IF(AND($A38&lt;&gt;"",H$5&lt;&gt;""),参数计算!EK40,"")</f>
        <v/>
      </c>
      <c r="I38" s="76" t="str">
        <f>IF(AND($A38&lt;&gt;"",I$5&lt;&gt;""),参数计算!EL40,"")</f>
        <v/>
      </c>
      <c r="J38" s="76" t="str">
        <f>IF(AND($A38&lt;&gt;"",J$5&lt;&gt;""),参数计算!EM40,"")</f>
        <v/>
      </c>
      <c r="K38" s="76" t="str">
        <f>IF(AND($A38&lt;&gt;"",K$5&lt;&gt;""),参数计算!EO40,"")</f>
        <v/>
      </c>
      <c r="L38" s="76" t="str">
        <f>IF(AND($A38&lt;&gt;"",L$5&lt;&gt;""),参数计算!EO40,"")</f>
        <v/>
      </c>
      <c r="M38" s="76" t="str">
        <f>IF(AND($A38&lt;&gt;"",M$5&lt;&gt;""),参数计算!EP40,"")</f>
        <v/>
      </c>
      <c r="N38" s="76" t="str">
        <f>IF(AND($A38&lt;&gt;"",N$5&lt;&gt;""),参数计算!EQ40,"")</f>
        <v/>
      </c>
      <c r="O38" s="76" t="str">
        <f>IF(AND($A38&lt;&gt;"",O$5&lt;&gt;""),参数计算!ER40,"")</f>
        <v/>
      </c>
      <c r="P38" s="76" t="str">
        <f>IF(AND($A38&lt;&gt;"",P$5&lt;&gt;""),参数计算!ES40,"")</f>
        <v/>
      </c>
      <c r="Q38" s="76" t="str">
        <f>IF(A38&lt;&gt;"",总评!D38,"")</f>
        <v/>
      </c>
      <c r="R38" s="76" t="str">
        <f>IF(AND($A38&lt;&gt;"",R$5&lt;&gt;""),成绩录入!AB43,"")</f>
        <v/>
      </c>
      <c r="S38" s="76" t="str">
        <f>IF(AND($A38&lt;&gt;"",S$5&lt;&gt;""),成绩录入!AC43,"")</f>
        <v/>
      </c>
      <c r="T38" s="76" t="str">
        <f>IF(A38&lt;&gt;"",总评!F38,"")</f>
        <v/>
      </c>
    </row>
    <row r="39" ht="18" customHeight="1" spans="1:20">
      <c r="A39" s="80" t="str">
        <f>IF($A$1&lt;&gt;"",参数计算!A41,"")</f>
        <v/>
      </c>
      <c r="B39" s="80" t="str">
        <f>IF($A$1&lt;&gt;"",参数计算!B41,"")</f>
        <v/>
      </c>
      <c r="C39" s="80" t="str">
        <f>IF($A$1&lt;&gt;"",参数计算!C41,"")</f>
        <v/>
      </c>
      <c r="D39" s="80" t="str">
        <f>IF($A$1&lt;&gt;"",参数计算!D41,"")</f>
        <v/>
      </c>
      <c r="E39" s="80" t="str">
        <f>IF($A$1&lt;&gt;"",参数计算!E41,"")</f>
        <v/>
      </c>
      <c r="F39" s="76" t="str">
        <f>IF(AND($A39&lt;&gt;"",F$5&lt;&gt;""),参数计算!EI41,"")</f>
        <v/>
      </c>
      <c r="G39" s="76" t="str">
        <f>IF(AND($A39&lt;&gt;"",G$5&lt;&gt;""),参数计算!EJ41,"")</f>
        <v/>
      </c>
      <c r="H39" s="76" t="str">
        <f>IF(AND($A39&lt;&gt;"",H$5&lt;&gt;""),参数计算!EK41,"")</f>
        <v/>
      </c>
      <c r="I39" s="76" t="str">
        <f>IF(AND($A39&lt;&gt;"",I$5&lt;&gt;""),参数计算!EL41,"")</f>
        <v/>
      </c>
      <c r="J39" s="76" t="str">
        <f>IF(AND($A39&lt;&gt;"",J$5&lt;&gt;""),参数计算!EM41,"")</f>
        <v/>
      </c>
      <c r="K39" s="76" t="str">
        <f>IF(AND($A39&lt;&gt;"",K$5&lt;&gt;""),参数计算!EO41,"")</f>
        <v/>
      </c>
      <c r="L39" s="76" t="str">
        <f>IF(AND($A39&lt;&gt;"",L$5&lt;&gt;""),参数计算!EO41,"")</f>
        <v/>
      </c>
      <c r="M39" s="76" t="str">
        <f>IF(AND($A39&lt;&gt;"",M$5&lt;&gt;""),参数计算!EP41,"")</f>
        <v/>
      </c>
      <c r="N39" s="76" t="str">
        <f>IF(AND($A39&lt;&gt;"",N$5&lt;&gt;""),参数计算!EQ41,"")</f>
        <v/>
      </c>
      <c r="O39" s="76" t="str">
        <f>IF(AND($A39&lt;&gt;"",O$5&lt;&gt;""),参数计算!ER41,"")</f>
        <v/>
      </c>
      <c r="P39" s="76" t="str">
        <f>IF(AND($A39&lt;&gt;"",P$5&lt;&gt;""),参数计算!ES41,"")</f>
        <v/>
      </c>
      <c r="Q39" s="76" t="str">
        <f>IF(A39&lt;&gt;"",总评!D39,"")</f>
        <v/>
      </c>
      <c r="R39" s="76" t="str">
        <f>IF(AND($A39&lt;&gt;"",R$5&lt;&gt;""),成绩录入!AB44,"")</f>
        <v/>
      </c>
      <c r="S39" s="76" t="str">
        <f>IF(AND($A39&lt;&gt;"",S$5&lt;&gt;""),成绩录入!AC44,"")</f>
        <v/>
      </c>
      <c r="T39" s="76" t="str">
        <f>IF(A39&lt;&gt;"",总评!F39,"")</f>
        <v/>
      </c>
    </row>
    <row r="40" ht="18" customHeight="1" spans="1:20">
      <c r="A40" s="80" t="str">
        <f>IF($A$1&lt;&gt;"",参数计算!A42,"")</f>
        <v/>
      </c>
      <c r="B40" s="80" t="str">
        <f>IF($A$1&lt;&gt;"",参数计算!B42,"")</f>
        <v/>
      </c>
      <c r="C40" s="80" t="str">
        <f>IF($A$1&lt;&gt;"",参数计算!C42,"")</f>
        <v/>
      </c>
      <c r="D40" s="80" t="str">
        <f>IF($A$1&lt;&gt;"",参数计算!D42,"")</f>
        <v/>
      </c>
      <c r="E40" s="80" t="str">
        <f>IF($A$1&lt;&gt;"",参数计算!E42,"")</f>
        <v/>
      </c>
      <c r="F40" s="76" t="str">
        <f>IF(AND($A40&lt;&gt;"",F$5&lt;&gt;""),参数计算!EI42,"")</f>
        <v/>
      </c>
      <c r="G40" s="76" t="str">
        <f>IF(AND($A40&lt;&gt;"",G$5&lt;&gt;""),参数计算!EJ42,"")</f>
        <v/>
      </c>
      <c r="H40" s="76" t="str">
        <f>IF(AND($A40&lt;&gt;"",H$5&lt;&gt;""),参数计算!EK42,"")</f>
        <v/>
      </c>
      <c r="I40" s="76" t="str">
        <f>IF(AND($A40&lt;&gt;"",I$5&lt;&gt;""),参数计算!EL42,"")</f>
        <v/>
      </c>
      <c r="J40" s="76" t="str">
        <f>IF(AND($A40&lt;&gt;"",J$5&lt;&gt;""),参数计算!EM42,"")</f>
        <v/>
      </c>
      <c r="K40" s="76" t="str">
        <f>IF(AND($A40&lt;&gt;"",K$5&lt;&gt;""),参数计算!EO42,"")</f>
        <v/>
      </c>
      <c r="L40" s="76" t="str">
        <f>IF(AND($A40&lt;&gt;"",L$5&lt;&gt;""),参数计算!EO42,"")</f>
        <v/>
      </c>
      <c r="M40" s="76" t="str">
        <f>IF(AND($A40&lt;&gt;"",M$5&lt;&gt;""),参数计算!EP42,"")</f>
        <v/>
      </c>
      <c r="N40" s="76" t="str">
        <f>IF(AND($A40&lt;&gt;"",N$5&lt;&gt;""),参数计算!EQ42,"")</f>
        <v/>
      </c>
      <c r="O40" s="76" t="str">
        <f>IF(AND($A40&lt;&gt;"",O$5&lt;&gt;""),参数计算!ER42,"")</f>
        <v/>
      </c>
      <c r="P40" s="76" t="str">
        <f>IF(AND($A40&lt;&gt;"",P$5&lt;&gt;""),参数计算!ES42,"")</f>
        <v/>
      </c>
      <c r="Q40" s="76" t="str">
        <f>IF(A40&lt;&gt;"",总评!D40,"")</f>
        <v/>
      </c>
      <c r="R40" s="76" t="str">
        <f>IF(AND($A40&lt;&gt;"",R$5&lt;&gt;""),成绩录入!AB45,"")</f>
        <v/>
      </c>
      <c r="S40" s="76" t="str">
        <f>IF(AND($A40&lt;&gt;"",S$5&lt;&gt;""),成绩录入!AC45,"")</f>
        <v/>
      </c>
      <c r="T40" s="76" t="str">
        <f>IF(A40&lt;&gt;"",总评!F40,"")</f>
        <v/>
      </c>
    </row>
    <row r="41" ht="18" customHeight="1" spans="1:20">
      <c r="A41" s="80" t="str">
        <f>IF($A$1&lt;&gt;"",参数计算!A43,"")</f>
        <v/>
      </c>
      <c r="B41" s="80" t="str">
        <f>IF($A$1&lt;&gt;"",参数计算!B43,"")</f>
        <v/>
      </c>
      <c r="C41" s="80" t="str">
        <f>IF($A$1&lt;&gt;"",参数计算!C43,"")</f>
        <v/>
      </c>
      <c r="D41" s="80" t="str">
        <f>IF($A$1&lt;&gt;"",参数计算!D43,"")</f>
        <v/>
      </c>
      <c r="E41" s="80" t="str">
        <f>IF($A$1&lt;&gt;"",参数计算!E43,"")</f>
        <v/>
      </c>
      <c r="F41" s="76" t="str">
        <f>IF(AND($A41&lt;&gt;"",F$5&lt;&gt;""),参数计算!EI43,"")</f>
        <v/>
      </c>
      <c r="G41" s="76" t="str">
        <f>IF(AND($A41&lt;&gt;"",G$5&lt;&gt;""),参数计算!EJ43,"")</f>
        <v/>
      </c>
      <c r="H41" s="76" t="str">
        <f>IF(AND($A41&lt;&gt;"",H$5&lt;&gt;""),参数计算!EK43,"")</f>
        <v/>
      </c>
      <c r="I41" s="76" t="str">
        <f>IF(AND($A41&lt;&gt;"",I$5&lt;&gt;""),参数计算!EL43,"")</f>
        <v/>
      </c>
      <c r="J41" s="76" t="str">
        <f>IF(AND($A41&lt;&gt;"",J$5&lt;&gt;""),参数计算!EM43,"")</f>
        <v/>
      </c>
      <c r="K41" s="76" t="str">
        <f>IF(AND($A41&lt;&gt;"",K$5&lt;&gt;""),参数计算!EO43,"")</f>
        <v/>
      </c>
      <c r="L41" s="76" t="str">
        <f>IF(AND($A41&lt;&gt;"",L$5&lt;&gt;""),参数计算!EO43,"")</f>
        <v/>
      </c>
      <c r="M41" s="76" t="str">
        <f>IF(AND($A41&lt;&gt;"",M$5&lt;&gt;""),参数计算!EP43,"")</f>
        <v/>
      </c>
      <c r="N41" s="76" t="str">
        <f>IF(AND($A41&lt;&gt;"",N$5&lt;&gt;""),参数计算!EQ43,"")</f>
        <v/>
      </c>
      <c r="O41" s="76" t="str">
        <f>IF(AND($A41&lt;&gt;"",O$5&lt;&gt;""),参数计算!ER43,"")</f>
        <v/>
      </c>
      <c r="P41" s="76" t="str">
        <f>IF(AND($A41&lt;&gt;"",P$5&lt;&gt;""),参数计算!ES43,"")</f>
        <v/>
      </c>
      <c r="Q41" s="76" t="str">
        <f>IF(A41&lt;&gt;"",总评!D41,"")</f>
        <v/>
      </c>
      <c r="R41" s="76" t="str">
        <f>IF(AND($A41&lt;&gt;"",R$5&lt;&gt;""),成绩录入!AB46,"")</f>
        <v/>
      </c>
      <c r="S41" s="76" t="str">
        <f>IF(AND($A41&lt;&gt;"",S$5&lt;&gt;""),成绩录入!AC46,"")</f>
        <v/>
      </c>
      <c r="T41" s="76" t="str">
        <f>IF(A41&lt;&gt;"",总评!F41,"")</f>
        <v/>
      </c>
    </row>
    <row r="42" ht="18" customHeight="1" spans="1:20">
      <c r="A42" s="80" t="str">
        <f>IF($A$1&lt;&gt;"",参数计算!A44,"")</f>
        <v/>
      </c>
      <c r="B42" s="80" t="str">
        <f>IF($A$1&lt;&gt;"",参数计算!B44,"")</f>
        <v/>
      </c>
      <c r="C42" s="80" t="str">
        <f>IF($A$1&lt;&gt;"",参数计算!C44,"")</f>
        <v/>
      </c>
      <c r="D42" s="80" t="str">
        <f>IF($A$1&lt;&gt;"",参数计算!D44,"")</f>
        <v/>
      </c>
      <c r="E42" s="80" t="str">
        <f>IF($A$1&lt;&gt;"",参数计算!E44,"")</f>
        <v/>
      </c>
      <c r="F42" s="76" t="str">
        <f>IF(AND($A42&lt;&gt;"",F$5&lt;&gt;""),参数计算!EI44,"")</f>
        <v/>
      </c>
      <c r="G42" s="76" t="str">
        <f>IF(AND($A42&lt;&gt;"",G$5&lt;&gt;""),参数计算!EJ44,"")</f>
        <v/>
      </c>
      <c r="H42" s="76" t="str">
        <f>IF(AND($A42&lt;&gt;"",H$5&lt;&gt;""),参数计算!EK44,"")</f>
        <v/>
      </c>
      <c r="I42" s="76" t="str">
        <f>IF(AND($A42&lt;&gt;"",I$5&lt;&gt;""),参数计算!EL44,"")</f>
        <v/>
      </c>
      <c r="J42" s="76" t="str">
        <f>IF(AND($A42&lt;&gt;"",J$5&lt;&gt;""),参数计算!EM44,"")</f>
        <v/>
      </c>
      <c r="K42" s="76" t="str">
        <f>IF(AND($A42&lt;&gt;"",K$5&lt;&gt;""),参数计算!EO44,"")</f>
        <v/>
      </c>
      <c r="L42" s="76" t="str">
        <f>IF(AND($A42&lt;&gt;"",L$5&lt;&gt;""),参数计算!EO44,"")</f>
        <v/>
      </c>
      <c r="M42" s="76" t="str">
        <f>IF(AND($A42&lt;&gt;"",M$5&lt;&gt;""),参数计算!EP44,"")</f>
        <v/>
      </c>
      <c r="N42" s="76" t="str">
        <f>IF(AND($A42&lt;&gt;"",N$5&lt;&gt;""),参数计算!EQ44,"")</f>
        <v/>
      </c>
      <c r="O42" s="76" t="str">
        <f>IF(AND($A42&lt;&gt;"",O$5&lt;&gt;""),参数计算!ER44,"")</f>
        <v/>
      </c>
      <c r="P42" s="76" t="str">
        <f>IF(AND($A42&lt;&gt;"",P$5&lt;&gt;""),参数计算!ES44,"")</f>
        <v/>
      </c>
      <c r="Q42" s="76" t="str">
        <f>IF(A42&lt;&gt;"",总评!D42,"")</f>
        <v/>
      </c>
      <c r="R42" s="76" t="str">
        <f>IF(AND($A42&lt;&gt;"",R$5&lt;&gt;""),成绩录入!AB47,"")</f>
        <v/>
      </c>
      <c r="S42" s="76" t="str">
        <f>IF(AND($A42&lt;&gt;"",S$5&lt;&gt;""),成绩录入!AC47,"")</f>
        <v/>
      </c>
      <c r="T42" s="76" t="str">
        <f>IF(A42&lt;&gt;"",总评!F42,"")</f>
        <v/>
      </c>
    </row>
    <row r="43" ht="18" customHeight="1" spans="1:20">
      <c r="A43" s="80" t="str">
        <f>IF($A$1&lt;&gt;"",参数计算!A45,"")</f>
        <v/>
      </c>
      <c r="B43" s="80" t="str">
        <f>IF($A$1&lt;&gt;"",参数计算!B45,"")</f>
        <v/>
      </c>
      <c r="C43" s="80" t="str">
        <f>IF($A$1&lt;&gt;"",参数计算!C45,"")</f>
        <v/>
      </c>
      <c r="D43" s="80" t="str">
        <f>IF($A$1&lt;&gt;"",参数计算!D45,"")</f>
        <v/>
      </c>
      <c r="E43" s="80" t="str">
        <f>IF($A$1&lt;&gt;"",参数计算!E45,"")</f>
        <v/>
      </c>
      <c r="F43" s="76" t="str">
        <f>IF(AND($A43&lt;&gt;"",F$5&lt;&gt;""),参数计算!EI45,"")</f>
        <v/>
      </c>
      <c r="G43" s="76" t="str">
        <f>IF(AND($A43&lt;&gt;"",G$5&lt;&gt;""),参数计算!EJ45,"")</f>
        <v/>
      </c>
      <c r="H43" s="76" t="str">
        <f>IF(AND($A43&lt;&gt;"",H$5&lt;&gt;""),参数计算!EK45,"")</f>
        <v/>
      </c>
      <c r="I43" s="76" t="str">
        <f>IF(AND($A43&lt;&gt;"",I$5&lt;&gt;""),参数计算!EL45,"")</f>
        <v/>
      </c>
      <c r="J43" s="76" t="str">
        <f>IF(AND($A43&lt;&gt;"",J$5&lt;&gt;""),参数计算!EM45,"")</f>
        <v/>
      </c>
      <c r="K43" s="76" t="str">
        <f>IF(AND($A43&lt;&gt;"",K$5&lt;&gt;""),参数计算!EO45,"")</f>
        <v/>
      </c>
      <c r="L43" s="76" t="str">
        <f>IF(AND($A43&lt;&gt;"",L$5&lt;&gt;""),参数计算!EO45,"")</f>
        <v/>
      </c>
      <c r="M43" s="76" t="str">
        <f>IF(AND($A43&lt;&gt;"",M$5&lt;&gt;""),参数计算!EP45,"")</f>
        <v/>
      </c>
      <c r="N43" s="76" t="str">
        <f>IF(AND($A43&lt;&gt;"",N$5&lt;&gt;""),参数计算!EQ45,"")</f>
        <v/>
      </c>
      <c r="O43" s="76" t="str">
        <f>IF(AND($A43&lt;&gt;"",O$5&lt;&gt;""),参数计算!ER45,"")</f>
        <v/>
      </c>
      <c r="P43" s="76" t="str">
        <f>IF(AND($A43&lt;&gt;"",P$5&lt;&gt;""),参数计算!ES45,"")</f>
        <v/>
      </c>
      <c r="Q43" s="76" t="str">
        <f>IF(A43&lt;&gt;"",总评!D43,"")</f>
        <v/>
      </c>
      <c r="R43" s="76" t="str">
        <f>IF(AND($A43&lt;&gt;"",R$5&lt;&gt;""),成绩录入!AB48,"")</f>
        <v/>
      </c>
      <c r="S43" s="76" t="str">
        <f>IF(AND($A43&lt;&gt;"",S$5&lt;&gt;""),成绩录入!AC48,"")</f>
        <v/>
      </c>
      <c r="T43" s="76" t="str">
        <f>IF(A43&lt;&gt;"",总评!F43,"")</f>
        <v/>
      </c>
    </row>
    <row r="44" ht="18" customHeight="1" spans="1:20">
      <c r="A44" s="80" t="str">
        <f>IF($A$1&lt;&gt;"",参数计算!A46,"")</f>
        <v/>
      </c>
      <c r="B44" s="80" t="str">
        <f>IF($A$1&lt;&gt;"",参数计算!B46,"")</f>
        <v/>
      </c>
      <c r="C44" s="80" t="str">
        <f>IF($A$1&lt;&gt;"",参数计算!C46,"")</f>
        <v/>
      </c>
      <c r="D44" s="80" t="str">
        <f>IF($A$1&lt;&gt;"",参数计算!D46,"")</f>
        <v/>
      </c>
      <c r="E44" s="80" t="str">
        <f>IF($A$1&lt;&gt;"",参数计算!E46,"")</f>
        <v/>
      </c>
      <c r="F44" s="76" t="str">
        <f>IF(AND($A44&lt;&gt;"",F$5&lt;&gt;""),参数计算!EI46,"")</f>
        <v/>
      </c>
      <c r="G44" s="76" t="str">
        <f>IF(AND($A44&lt;&gt;"",G$5&lt;&gt;""),参数计算!EJ46,"")</f>
        <v/>
      </c>
      <c r="H44" s="76" t="str">
        <f>IF(AND($A44&lt;&gt;"",H$5&lt;&gt;""),参数计算!EK46,"")</f>
        <v/>
      </c>
      <c r="I44" s="76" t="str">
        <f>IF(AND($A44&lt;&gt;"",I$5&lt;&gt;""),参数计算!EL46,"")</f>
        <v/>
      </c>
      <c r="J44" s="76" t="str">
        <f>IF(AND($A44&lt;&gt;"",J$5&lt;&gt;""),参数计算!EM46,"")</f>
        <v/>
      </c>
      <c r="K44" s="76" t="str">
        <f>IF(AND($A44&lt;&gt;"",K$5&lt;&gt;""),参数计算!EO46,"")</f>
        <v/>
      </c>
      <c r="L44" s="76" t="str">
        <f>IF(AND($A44&lt;&gt;"",L$5&lt;&gt;""),参数计算!EO46,"")</f>
        <v/>
      </c>
      <c r="M44" s="76" t="str">
        <f>IF(AND($A44&lt;&gt;"",M$5&lt;&gt;""),参数计算!EP46,"")</f>
        <v/>
      </c>
      <c r="N44" s="76" t="str">
        <f>IF(AND($A44&lt;&gt;"",N$5&lt;&gt;""),参数计算!EQ46,"")</f>
        <v/>
      </c>
      <c r="O44" s="76" t="str">
        <f>IF(AND($A44&lt;&gt;"",O$5&lt;&gt;""),参数计算!ER46,"")</f>
        <v/>
      </c>
      <c r="P44" s="76" t="str">
        <f>IF(AND($A44&lt;&gt;"",P$5&lt;&gt;""),参数计算!ES46,"")</f>
        <v/>
      </c>
      <c r="Q44" s="76" t="str">
        <f>IF(A44&lt;&gt;"",总评!D44,"")</f>
        <v/>
      </c>
      <c r="R44" s="76" t="str">
        <f>IF(AND($A44&lt;&gt;"",R$5&lt;&gt;""),成绩录入!AB49,"")</f>
        <v/>
      </c>
      <c r="S44" s="76" t="str">
        <f>IF(AND($A44&lt;&gt;"",S$5&lt;&gt;""),成绩录入!AC49,"")</f>
        <v/>
      </c>
      <c r="T44" s="76" t="str">
        <f>IF(A44&lt;&gt;"",总评!F44,"")</f>
        <v/>
      </c>
    </row>
    <row r="45" ht="18" customHeight="1" spans="1:20">
      <c r="A45" s="80" t="str">
        <f>IF($A$1&lt;&gt;"",参数计算!A47,"")</f>
        <v/>
      </c>
      <c r="B45" s="80" t="str">
        <f>IF($A$1&lt;&gt;"",参数计算!B47,"")</f>
        <v/>
      </c>
      <c r="C45" s="80" t="str">
        <f>IF($A$1&lt;&gt;"",参数计算!C47,"")</f>
        <v/>
      </c>
      <c r="D45" s="80" t="str">
        <f>IF($A$1&lt;&gt;"",参数计算!D47,"")</f>
        <v/>
      </c>
      <c r="E45" s="80" t="str">
        <f>IF($A$1&lt;&gt;"",参数计算!E47,"")</f>
        <v/>
      </c>
      <c r="F45" s="76" t="str">
        <f>IF(AND($A45&lt;&gt;"",F$5&lt;&gt;""),参数计算!EI47,"")</f>
        <v/>
      </c>
      <c r="G45" s="76" t="str">
        <f>IF(AND($A45&lt;&gt;"",G$5&lt;&gt;""),参数计算!EJ47,"")</f>
        <v/>
      </c>
      <c r="H45" s="76" t="str">
        <f>IF(AND($A45&lt;&gt;"",H$5&lt;&gt;""),参数计算!EK47,"")</f>
        <v/>
      </c>
      <c r="I45" s="76" t="str">
        <f>IF(AND($A45&lt;&gt;"",I$5&lt;&gt;""),参数计算!EL47,"")</f>
        <v/>
      </c>
      <c r="J45" s="76" t="str">
        <f>IF(AND($A45&lt;&gt;"",J$5&lt;&gt;""),参数计算!EM47,"")</f>
        <v/>
      </c>
      <c r="K45" s="76" t="str">
        <f>IF(AND($A45&lt;&gt;"",K$5&lt;&gt;""),参数计算!EO47,"")</f>
        <v/>
      </c>
      <c r="L45" s="76" t="str">
        <f>IF(AND($A45&lt;&gt;"",L$5&lt;&gt;""),参数计算!EO47,"")</f>
        <v/>
      </c>
      <c r="M45" s="76" t="str">
        <f>IF(AND($A45&lt;&gt;"",M$5&lt;&gt;""),参数计算!EP47,"")</f>
        <v/>
      </c>
      <c r="N45" s="76" t="str">
        <f>IF(AND($A45&lt;&gt;"",N$5&lt;&gt;""),参数计算!EQ47,"")</f>
        <v/>
      </c>
      <c r="O45" s="76" t="str">
        <f>IF(AND($A45&lt;&gt;"",O$5&lt;&gt;""),参数计算!ER47,"")</f>
        <v/>
      </c>
      <c r="P45" s="76" t="str">
        <f>IF(AND($A45&lt;&gt;"",P$5&lt;&gt;""),参数计算!ES47,"")</f>
        <v/>
      </c>
      <c r="Q45" s="76" t="str">
        <f>IF(A45&lt;&gt;"",总评!D45,"")</f>
        <v/>
      </c>
      <c r="R45" s="76" t="str">
        <f>IF(AND($A45&lt;&gt;"",R$5&lt;&gt;""),成绩录入!AB50,"")</f>
        <v/>
      </c>
      <c r="S45" s="76" t="str">
        <f>IF(AND($A45&lt;&gt;"",S$5&lt;&gt;""),成绩录入!AC50,"")</f>
        <v/>
      </c>
      <c r="T45" s="76" t="str">
        <f>IF(A45&lt;&gt;"",总评!F45,"")</f>
        <v/>
      </c>
    </row>
    <row r="46" ht="18" customHeight="1" spans="1:20">
      <c r="A46" s="80" t="str">
        <f>IF($A$1&lt;&gt;"",参数计算!A48,"")</f>
        <v/>
      </c>
      <c r="B46" s="80" t="str">
        <f>IF($A$1&lt;&gt;"",参数计算!B48,"")</f>
        <v/>
      </c>
      <c r="C46" s="80" t="str">
        <f>IF($A$1&lt;&gt;"",参数计算!C48,"")</f>
        <v/>
      </c>
      <c r="D46" s="80" t="str">
        <f>IF($A$1&lt;&gt;"",参数计算!D48,"")</f>
        <v/>
      </c>
      <c r="E46" s="80" t="str">
        <f>IF($A$1&lt;&gt;"",参数计算!E48,"")</f>
        <v/>
      </c>
      <c r="F46" s="76" t="str">
        <f>IF(AND($A46&lt;&gt;"",F$5&lt;&gt;""),参数计算!EI48,"")</f>
        <v/>
      </c>
      <c r="G46" s="76" t="str">
        <f>IF(AND($A46&lt;&gt;"",G$5&lt;&gt;""),参数计算!EJ48,"")</f>
        <v/>
      </c>
      <c r="H46" s="76" t="str">
        <f>IF(AND($A46&lt;&gt;"",H$5&lt;&gt;""),参数计算!EK48,"")</f>
        <v/>
      </c>
      <c r="I46" s="76" t="str">
        <f>IF(AND($A46&lt;&gt;"",I$5&lt;&gt;""),参数计算!EL48,"")</f>
        <v/>
      </c>
      <c r="J46" s="76" t="str">
        <f>IF(AND($A46&lt;&gt;"",J$5&lt;&gt;""),参数计算!EM48,"")</f>
        <v/>
      </c>
      <c r="K46" s="76" t="str">
        <f>IF(AND($A46&lt;&gt;"",K$5&lt;&gt;""),参数计算!EO48,"")</f>
        <v/>
      </c>
      <c r="L46" s="76" t="str">
        <f>IF(AND($A46&lt;&gt;"",L$5&lt;&gt;""),参数计算!EO48,"")</f>
        <v/>
      </c>
      <c r="M46" s="76" t="str">
        <f>IF(AND($A46&lt;&gt;"",M$5&lt;&gt;""),参数计算!EP48,"")</f>
        <v/>
      </c>
      <c r="N46" s="76" t="str">
        <f>IF(AND($A46&lt;&gt;"",N$5&lt;&gt;""),参数计算!EQ48,"")</f>
        <v/>
      </c>
      <c r="O46" s="76" t="str">
        <f>IF(AND($A46&lt;&gt;"",O$5&lt;&gt;""),参数计算!ER48,"")</f>
        <v/>
      </c>
      <c r="P46" s="76" t="str">
        <f>IF(AND($A46&lt;&gt;"",P$5&lt;&gt;""),参数计算!ES48,"")</f>
        <v/>
      </c>
      <c r="Q46" s="76" t="str">
        <f>IF(A46&lt;&gt;"",总评!D46,"")</f>
        <v/>
      </c>
      <c r="R46" s="76" t="str">
        <f>IF(AND($A46&lt;&gt;"",R$5&lt;&gt;""),成绩录入!AB51,"")</f>
        <v/>
      </c>
      <c r="S46" s="76" t="str">
        <f>IF(AND($A46&lt;&gt;"",S$5&lt;&gt;""),成绩录入!AC51,"")</f>
        <v/>
      </c>
      <c r="T46" s="76" t="str">
        <f>IF(A46&lt;&gt;"",总评!F46,"")</f>
        <v/>
      </c>
    </row>
    <row r="47" ht="18" customHeight="1" spans="1:20">
      <c r="A47" s="80" t="str">
        <f>IF($A$1&lt;&gt;"",参数计算!A49,"")</f>
        <v/>
      </c>
      <c r="B47" s="80" t="str">
        <f>IF($A$1&lt;&gt;"",参数计算!B49,"")</f>
        <v/>
      </c>
      <c r="C47" s="80" t="str">
        <f>IF($A$1&lt;&gt;"",参数计算!C49,"")</f>
        <v/>
      </c>
      <c r="D47" s="80" t="str">
        <f>IF($A$1&lt;&gt;"",参数计算!D49,"")</f>
        <v/>
      </c>
      <c r="E47" s="80" t="str">
        <f>IF($A$1&lt;&gt;"",参数计算!E49,"")</f>
        <v/>
      </c>
      <c r="F47" s="76" t="str">
        <f>IF(AND($A47&lt;&gt;"",F$5&lt;&gt;""),参数计算!EI49,"")</f>
        <v/>
      </c>
      <c r="G47" s="76" t="str">
        <f>IF(AND($A47&lt;&gt;"",G$5&lt;&gt;""),参数计算!EJ49,"")</f>
        <v/>
      </c>
      <c r="H47" s="76" t="str">
        <f>IF(AND($A47&lt;&gt;"",H$5&lt;&gt;""),参数计算!EK49,"")</f>
        <v/>
      </c>
      <c r="I47" s="76" t="str">
        <f>IF(AND($A47&lt;&gt;"",I$5&lt;&gt;""),参数计算!EL49,"")</f>
        <v/>
      </c>
      <c r="J47" s="76" t="str">
        <f>IF(AND($A47&lt;&gt;"",J$5&lt;&gt;""),参数计算!EM49,"")</f>
        <v/>
      </c>
      <c r="K47" s="76" t="str">
        <f>IF(AND($A47&lt;&gt;"",K$5&lt;&gt;""),参数计算!EO49,"")</f>
        <v/>
      </c>
      <c r="L47" s="76" t="str">
        <f>IF(AND($A47&lt;&gt;"",L$5&lt;&gt;""),参数计算!EO49,"")</f>
        <v/>
      </c>
      <c r="M47" s="76" t="str">
        <f>IF(AND($A47&lt;&gt;"",M$5&lt;&gt;""),参数计算!EP49,"")</f>
        <v/>
      </c>
      <c r="N47" s="76" t="str">
        <f>IF(AND($A47&lt;&gt;"",N$5&lt;&gt;""),参数计算!EQ49,"")</f>
        <v/>
      </c>
      <c r="O47" s="76" t="str">
        <f>IF(AND($A47&lt;&gt;"",O$5&lt;&gt;""),参数计算!ER49,"")</f>
        <v/>
      </c>
      <c r="P47" s="76" t="str">
        <f>IF(AND($A47&lt;&gt;"",P$5&lt;&gt;""),参数计算!ES49,"")</f>
        <v/>
      </c>
      <c r="Q47" s="76" t="str">
        <f>IF(A47&lt;&gt;"",总评!D47,"")</f>
        <v/>
      </c>
      <c r="R47" s="76" t="str">
        <f>IF(AND($A47&lt;&gt;"",R$5&lt;&gt;""),成绩录入!AB52,"")</f>
        <v/>
      </c>
      <c r="S47" s="76" t="str">
        <f>IF(AND($A47&lt;&gt;"",S$5&lt;&gt;""),成绩录入!AC52,"")</f>
        <v/>
      </c>
      <c r="T47" s="76" t="str">
        <f>IF(A47&lt;&gt;"",总评!F47,"")</f>
        <v/>
      </c>
    </row>
    <row r="48" ht="18" customHeight="1" spans="1:20">
      <c r="A48" s="80" t="str">
        <f>IF($A$1&lt;&gt;"",参数计算!A50,"")</f>
        <v/>
      </c>
      <c r="B48" s="80" t="str">
        <f>IF($A$1&lt;&gt;"",参数计算!B50,"")</f>
        <v/>
      </c>
      <c r="C48" s="80" t="str">
        <f>IF($A$1&lt;&gt;"",参数计算!C50,"")</f>
        <v/>
      </c>
      <c r="D48" s="80" t="str">
        <f>IF($A$1&lt;&gt;"",参数计算!D50,"")</f>
        <v/>
      </c>
      <c r="E48" s="80" t="str">
        <f>IF($A$1&lt;&gt;"",参数计算!E50,"")</f>
        <v/>
      </c>
      <c r="F48" s="76" t="str">
        <f>IF(AND($A48&lt;&gt;"",F$5&lt;&gt;""),参数计算!EI50,"")</f>
        <v/>
      </c>
      <c r="G48" s="76" t="str">
        <f>IF(AND($A48&lt;&gt;"",G$5&lt;&gt;""),参数计算!EJ50,"")</f>
        <v/>
      </c>
      <c r="H48" s="76" t="str">
        <f>IF(AND($A48&lt;&gt;"",H$5&lt;&gt;""),参数计算!EK50,"")</f>
        <v/>
      </c>
      <c r="I48" s="76" t="str">
        <f>IF(AND($A48&lt;&gt;"",I$5&lt;&gt;""),参数计算!EL50,"")</f>
        <v/>
      </c>
      <c r="J48" s="76" t="str">
        <f>IF(AND($A48&lt;&gt;"",J$5&lt;&gt;""),参数计算!EM50,"")</f>
        <v/>
      </c>
      <c r="K48" s="76" t="str">
        <f>IF(AND($A48&lt;&gt;"",K$5&lt;&gt;""),参数计算!EO50,"")</f>
        <v/>
      </c>
      <c r="L48" s="76" t="str">
        <f>IF(AND($A48&lt;&gt;"",L$5&lt;&gt;""),参数计算!EO50,"")</f>
        <v/>
      </c>
      <c r="M48" s="76" t="str">
        <f>IF(AND($A48&lt;&gt;"",M$5&lt;&gt;""),参数计算!EP50,"")</f>
        <v/>
      </c>
      <c r="N48" s="76" t="str">
        <f>IF(AND($A48&lt;&gt;"",N$5&lt;&gt;""),参数计算!EQ50,"")</f>
        <v/>
      </c>
      <c r="O48" s="76" t="str">
        <f>IF(AND($A48&lt;&gt;"",O$5&lt;&gt;""),参数计算!ER50,"")</f>
        <v/>
      </c>
      <c r="P48" s="76" t="str">
        <f>IF(AND($A48&lt;&gt;"",P$5&lt;&gt;""),参数计算!ES50,"")</f>
        <v/>
      </c>
      <c r="Q48" s="76" t="str">
        <f>IF(A48&lt;&gt;"",总评!D48,"")</f>
        <v/>
      </c>
      <c r="R48" s="76" t="str">
        <f>IF(AND($A48&lt;&gt;"",R$5&lt;&gt;""),成绩录入!AB53,"")</f>
        <v/>
      </c>
      <c r="S48" s="76" t="str">
        <f>IF(AND($A48&lt;&gt;"",S$5&lt;&gt;""),成绩录入!AC53,"")</f>
        <v/>
      </c>
      <c r="T48" s="76" t="str">
        <f>IF(A48&lt;&gt;"",总评!F48,"")</f>
        <v/>
      </c>
    </row>
    <row r="49" ht="18" customHeight="1" spans="1:20">
      <c r="A49" s="80" t="str">
        <f>IF($A$1&lt;&gt;"",参数计算!A51,"")</f>
        <v/>
      </c>
      <c r="B49" s="80" t="str">
        <f>IF($A$1&lt;&gt;"",参数计算!B51,"")</f>
        <v/>
      </c>
      <c r="C49" s="80" t="str">
        <f>IF($A$1&lt;&gt;"",参数计算!C51,"")</f>
        <v/>
      </c>
      <c r="D49" s="80" t="str">
        <f>IF($A$1&lt;&gt;"",参数计算!D51,"")</f>
        <v/>
      </c>
      <c r="E49" s="80" t="str">
        <f>IF($A$1&lt;&gt;"",参数计算!E51,"")</f>
        <v/>
      </c>
      <c r="F49" s="76" t="str">
        <f>IF(AND($A49&lt;&gt;"",F$5&lt;&gt;""),参数计算!EI51,"")</f>
        <v/>
      </c>
      <c r="G49" s="76" t="str">
        <f>IF(AND($A49&lt;&gt;"",G$5&lt;&gt;""),参数计算!EJ51,"")</f>
        <v/>
      </c>
      <c r="H49" s="76" t="str">
        <f>IF(AND($A49&lt;&gt;"",H$5&lt;&gt;""),参数计算!EK51,"")</f>
        <v/>
      </c>
      <c r="I49" s="76" t="str">
        <f>IF(AND($A49&lt;&gt;"",I$5&lt;&gt;""),参数计算!EL51,"")</f>
        <v/>
      </c>
      <c r="J49" s="76" t="str">
        <f>IF(AND($A49&lt;&gt;"",J$5&lt;&gt;""),参数计算!EM51,"")</f>
        <v/>
      </c>
      <c r="K49" s="76" t="str">
        <f>IF(AND($A49&lt;&gt;"",K$5&lt;&gt;""),参数计算!EO51,"")</f>
        <v/>
      </c>
      <c r="L49" s="76" t="str">
        <f>IF(AND($A49&lt;&gt;"",L$5&lt;&gt;""),参数计算!EO51,"")</f>
        <v/>
      </c>
      <c r="M49" s="76" t="str">
        <f>IF(AND($A49&lt;&gt;"",M$5&lt;&gt;""),参数计算!EP51,"")</f>
        <v/>
      </c>
      <c r="N49" s="76" t="str">
        <f>IF(AND($A49&lt;&gt;"",N$5&lt;&gt;""),参数计算!EQ51,"")</f>
        <v/>
      </c>
      <c r="O49" s="76" t="str">
        <f>IF(AND($A49&lt;&gt;"",O$5&lt;&gt;""),参数计算!ER51,"")</f>
        <v/>
      </c>
      <c r="P49" s="76" t="str">
        <f>IF(AND($A49&lt;&gt;"",P$5&lt;&gt;""),参数计算!ES51,"")</f>
        <v/>
      </c>
      <c r="Q49" s="76" t="str">
        <f>IF(A49&lt;&gt;"",总评!D49,"")</f>
        <v/>
      </c>
      <c r="R49" s="76" t="str">
        <f>IF(AND($A49&lt;&gt;"",R$5&lt;&gt;""),成绩录入!AB54,"")</f>
        <v/>
      </c>
      <c r="S49" s="76" t="str">
        <f>IF(AND($A49&lt;&gt;"",S$5&lt;&gt;""),成绩录入!AC54,"")</f>
        <v/>
      </c>
      <c r="T49" s="76" t="str">
        <f>IF(A49&lt;&gt;"",总评!F49,"")</f>
        <v/>
      </c>
    </row>
    <row r="50" ht="18" customHeight="1" spans="1:20">
      <c r="A50" s="80" t="str">
        <f>IF($A$1&lt;&gt;"",参数计算!A52,"")</f>
        <v/>
      </c>
      <c r="B50" s="80" t="str">
        <f>IF($A$1&lt;&gt;"",参数计算!B52,"")</f>
        <v/>
      </c>
      <c r="C50" s="80" t="str">
        <f>IF($A$1&lt;&gt;"",参数计算!C52,"")</f>
        <v/>
      </c>
      <c r="D50" s="80" t="str">
        <f>IF($A$1&lt;&gt;"",参数计算!D52,"")</f>
        <v/>
      </c>
      <c r="E50" s="80" t="str">
        <f>IF($A$1&lt;&gt;"",参数计算!E52,"")</f>
        <v/>
      </c>
      <c r="F50" s="76" t="str">
        <f>IF(AND($A50&lt;&gt;"",F$5&lt;&gt;""),参数计算!EI52,"")</f>
        <v/>
      </c>
      <c r="G50" s="76" t="str">
        <f>IF(AND($A50&lt;&gt;"",G$5&lt;&gt;""),参数计算!EJ52,"")</f>
        <v/>
      </c>
      <c r="H50" s="76" t="str">
        <f>IF(AND($A50&lt;&gt;"",H$5&lt;&gt;""),参数计算!EK52,"")</f>
        <v/>
      </c>
      <c r="I50" s="76" t="str">
        <f>IF(AND($A50&lt;&gt;"",I$5&lt;&gt;""),参数计算!EL52,"")</f>
        <v/>
      </c>
      <c r="J50" s="76" t="str">
        <f>IF(AND($A50&lt;&gt;"",J$5&lt;&gt;""),参数计算!EM52,"")</f>
        <v/>
      </c>
      <c r="K50" s="76" t="str">
        <f>IF(AND($A50&lt;&gt;"",K$5&lt;&gt;""),参数计算!EO52,"")</f>
        <v/>
      </c>
      <c r="L50" s="76" t="str">
        <f>IF(AND($A50&lt;&gt;"",L$5&lt;&gt;""),参数计算!EO52,"")</f>
        <v/>
      </c>
      <c r="M50" s="76" t="str">
        <f>IF(AND($A50&lt;&gt;"",M$5&lt;&gt;""),参数计算!EP52,"")</f>
        <v/>
      </c>
      <c r="N50" s="76" t="str">
        <f>IF(AND($A50&lt;&gt;"",N$5&lt;&gt;""),参数计算!EQ52,"")</f>
        <v/>
      </c>
      <c r="O50" s="76" t="str">
        <f>IF(AND($A50&lt;&gt;"",O$5&lt;&gt;""),参数计算!ER52,"")</f>
        <v/>
      </c>
      <c r="P50" s="76" t="str">
        <f>IF(AND($A50&lt;&gt;"",P$5&lt;&gt;""),参数计算!ES52,"")</f>
        <v/>
      </c>
      <c r="Q50" s="76" t="str">
        <f>IF(A50&lt;&gt;"",总评!D50,"")</f>
        <v/>
      </c>
      <c r="R50" s="76" t="str">
        <f>IF(AND($A50&lt;&gt;"",R$5&lt;&gt;""),成绩录入!AB55,"")</f>
        <v/>
      </c>
      <c r="S50" s="76" t="str">
        <f>IF(AND($A50&lt;&gt;"",S$5&lt;&gt;""),成绩录入!AC55,"")</f>
        <v/>
      </c>
      <c r="T50" s="76" t="str">
        <f>IF(A50&lt;&gt;"",总评!F50,"")</f>
        <v/>
      </c>
    </row>
    <row r="51" ht="18" customHeight="1" spans="1:20">
      <c r="A51" s="80" t="str">
        <f>IF($A$1&lt;&gt;"",参数计算!A53,"")</f>
        <v/>
      </c>
      <c r="B51" s="80" t="str">
        <f>IF($A$1&lt;&gt;"",参数计算!B53,"")</f>
        <v/>
      </c>
      <c r="C51" s="80" t="str">
        <f>IF($A$1&lt;&gt;"",参数计算!C53,"")</f>
        <v/>
      </c>
      <c r="D51" s="80" t="str">
        <f>IF($A$1&lt;&gt;"",参数计算!D53,"")</f>
        <v/>
      </c>
      <c r="E51" s="80" t="str">
        <f>IF($A$1&lt;&gt;"",参数计算!E53,"")</f>
        <v/>
      </c>
      <c r="F51" s="76" t="str">
        <f>IF(AND($A51&lt;&gt;"",F$5&lt;&gt;""),参数计算!EI53,"")</f>
        <v/>
      </c>
      <c r="G51" s="76" t="str">
        <f>IF(AND($A51&lt;&gt;"",G$5&lt;&gt;""),参数计算!EJ53,"")</f>
        <v/>
      </c>
      <c r="H51" s="76" t="str">
        <f>IF(AND($A51&lt;&gt;"",H$5&lt;&gt;""),参数计算!EK53,"")</f>
        <v/>
      </c>
      <c r="I51" s="76" t="str">
        <f>IF(AND($A51&lt;&gt;"",I$5&lt;&gt;""),参数计算!EL53,"")</f>
        <v/>
      </c>
      <c r="J51" s="76" t="str">
        <f>IF(AND($A51&lt;&gt;"",J$5&lt;&gt;""),参数计算!EM53,"")</f>
        <v/>
      </c>
      <c r="K51" s="76" t="str">
        <f>IF(AND($A51&lt;&gt;"",K$5&lt;&gt;""),参数计算!EO53,"")</f>
        <v/>
      </c>
      <c r="L51" s="76" t="str">
        <f>IF(AND($A51&lt;&gt;"",L$5&lt;&gt;""),参数计算!EO53,"")</f>
        <v/>
      </c>
      <c r="M51" s="76" t="str">
        <f>IF(AND($A51&lt;&gt;"",M$5&lt;&gt;""),参数计算!EP53,"")</f>
        <v/>
      </c>
      <c r="N51" s="76" t="str">
        <f>IF(AND($A51&lt;&gt;"",N$5&lt;&gt;""),参数计算!EQ53,"")</f>
        <v/>
      </c>
      <c r="O51" s="76" t="str">
        <f>IF(AND($A51&lt;&gt;"",O$5&lt;&gt;""),参数计算!ER53,"")</f>
        <v/>
      </c>
      <c r="P51" s="76" t="str">
        <f>IF(AND($A51&lt;&gt;"",P$5&lt;&gt;""),参数计算!ES53,"")</f>
        <v/>
      </c>
      <c r="Q51" s="76" t="str">
        <f>IF(A51&lt;&gt;"",总评!D51,"")</f>
        <v/>
      </c>
      <c r="R51" s="76" t="str">
        <f>IF(AND($A51&lt;&gt;"",R$5&lt;&gt;""),成绩录入!AB56,"")</f>
        <v/>
      </c>
      <c r="S51" s="76" t="str">
        <f>IF(AND($A51&lt;&gt;"",S$5&lt;&gt;""),成绩录入!AC56,"")</f>
        <v/>
      </c>
      <c r="T51" s="76" t="str">
        <f>IF(A51&lt;&gt;"",总评!F51,"")</f>
        <v/>
      </c>
    </row>
    <row r="52" ht="18" customHeight="1" spans="1:20">
      <c r="A52" s="80" t="str">
        <f>IF($A$1&lt;&gt;"",参数计算!A54,"")</f>
        <v/>
      </c>
      <c r="B52" s="80" t="str">
        <f>IF($A$1&lt;&gt;"",参数计算!B54,"")</f>
        <v/>
      </c>
      <c r="C52" s="80" t="str">
        <f>IF($A$1&lt;&gt;"",参数计算!C54,"")</f>
        <v/>
      </c>
      <c r="D52" s="80" t="str">
        <f>IF($A$1&lt;&gt;"",参数计算!D54,"")</f>
        <v/>
      </c>
      <c r="E52" s="80" t="str">
        <f>IF($A$1&lt;&gt;"",参数计算!E54,"")</f>
        <v/>
      </c>
      <c r="F52" s="76" t="str">
        <f>IF(AND($A52&lt;&gt;"",F$5&lt;&gt;""),参数计算!EI54,"")</f>
        <v/>
      </c>
      <c r="G52" s="76" t="str">
        <f>IF(AND($A52&lt;&gt;"",G$5&lt;&gt;""),参数计算!EJ54,"")</f>
        <v/>
      </c>
      <c r="H52" s="76" t="str">
        <f>IF(AND($A52&lt;&gt;"",H$5&lt;&gt;""),参数计算!EK54,"")</f>
        <v/>
      </c>
      <c r="I52" s="76" t="str">
        <f>IF(AND($A52&lt;&gt;"",I$5&lt;&gt;""),参数计算!EL54,"")</f>
        <v/>
      </c>
      <c r="J52" s="76" t="str">
        <f>IF(AND($A52&lt;&gt;"",J$5&lt;&gt;""),参数计算!EM54,"")</f>
        <v/>
      </c>
      <c r="K52" s="76" t="str">
        <f>IF(AND($A52&lt;&gt;"",K$5&lt;&gt;""),参数计算!EO54,"")</f>
        <v/>
      </c>
      <c r="L52" s="76" t="str">
        <f>IF(AND($A52&lt;&gt;"",L$5&lt;&gt;""),参数计算!EO54,"")</f>
        <v/>
      </c>
      <c r="M52" s="76" t="str">
        <f>IF(AND($A52&lt;&gt;"",M$5&lt;&gt;""),参数计算!EP54,"")</f>
        <v/>
      </c>
      <c r="N52" s="76" t="str">
        <f>IF(AND($A52&lt;&gt;"",N$5&lt;&gt;""),参数计算!EQ54,"")</f>
        <v/>
      </c>
      <c r="O52" s="76" t="str">
        <f>IF(AND($A52&lt;&gt;"",O$5&lt;&gt;""),参数计算!ER54,"")</f>
        <v/>
      </c>
      <c r="P52" s="76" t="str">
        <f>IF(AND($A52&lt;&gt;"",P$5&lt;&gt;""),参数计算!ES54,"")</f>
        <v/>
      </c>
      <c r="Q52" s="76" t="str">
        <f>IF(A52&lt;&gt;"",总评!D52,"")</f>
        <v/>
      </c>
      <c r="R52" s="76" t="str">
        <f>IF(AND($A52&lt;&gt;"",R$5&lt;&gt;""),成绩录入!AB57,"")</f>
        <v/>
      </c>
      <c r="S52" s="76" t="str">
        <f>IF(AND($A52&lt;&gt;"",S$5&lt;&gt;""),成绩录入!AC57,"")</f>
        <v/>
      </c>
      <c r="T52" s="76" t="str">
        <f>IF(A52&lt;&gt;"",总评!F52,"")</f>
        <v/>
      </c>
    </row>
    <row r="53" ht="18" customHeight="1" spans="1:20">
      <c r="A53" s="80" t="str">
        <f>IF($A$1&lt;&gt;"",参数计算!A55,"")</f>
        <v/>
      </c>
      <c r="B53" s="80" t="str">
        <f>IF($A$1&lt;&gt;"",参数计算!B55,"")</f>
        <v/>
      </c>
      <c r="C53" s="80" t="str">
        <f>IF($A$1&lt;&gt;"",参数计算!C55,"")</f>
        <v/>
      </c>
      <c r="D53" s="80" t="str">
        <f>IF($A$1&lt;&gt;"",参数计算!D55,"")</f>
        <v/>
      </c>
      <c r="E53" s="80" t="str">
        <f>IF($A$1&lt;&gt;"",参数计算!E55,"")</f>
        <v/>
      </c>
      <c r="F53" s="76" t="str">
        <f>IF(AND($A53&lt;&gt;"",F$5&lt;&gt;""),参数计算!EI55,"")</f>
        <v/>
      </c>
      <c r="G53" s="76" t="str">
        <f>IF(AND($A53&lt;&gt;"",G$5&lt;&gt;""),参数计算!EJ55,"")</f>
        <v/>
      </c>
      <c r="H53" s="76" t="str">
        <f>IF(AND($A53&lt;&gt;"",H$5&lt;&gt;""),参数计算!EK55,"")</f>
        <v/>
      </c>
      <c r="I53" s="76" t="str">
        <f>IF(AND($A53&lt;&gt;"",I$5&lt;&gt;""),参数计算!EL55,"")</f>
        <v/>
      </c>
      <c r="J53" s="76" t="str">
        <f>IF(AND($A53&lt;&gt;"",J$5&lt;&gt;""),参数计算!EM55,"")</f>
        <v/>
      </c>
      <c r="K53" s="76" t="str">
        <f>IF(AND($A53&lt;&gt;"",K$5&lt;&gt;""),参数计算!EO55,"")</f>
        <v/>
      </c>
      <c r="L53" s="76" t="str">
        <f>IF(AND($A53&lt;&gt;"",L$5&lt;&gt;""),参数计算!EO55,"")</f>
        <v/>
      </c>
      <c r="M53" s="76" t="str">
        <f>IF(AND($A53&lt;&gt;"",M$5&lt;&gt;""),参数计算!EP55,"")</f>
        <v/>
      </c>
      <c r="N53" s="76" t="str">
        <f>IF(AND($A53&lt;&gt;"",N$5&lt;&gt;""),参数计算!EQ55,"")</f>
        <v/>
      </c>
      <c r="O53" s="76" t="str">
        <f>IF(AND($A53&lt;&gt;"",O$5&lt;&gt;""),参数计算!ER55,"")</f>
        <v/>
      </c>
      <c r="P53" s="76" t="str">
        <f>IF(AND($A53&lt;&gt;"",P$5&lt;&gt;""),参数计算!ES55,"")</f>
        <v/>
      </c>
      <c r="Q53" s="76" t="str">
        <f>IF(A53&lt;&gt;"",总评!D53,"")</f>
        <v/>
      </c>
      <c r="R53" s="76" t="str">
        <f>IF(AND($A53&lt;&gt;"",R$5&lt;&gt;""),成绩录入!AB58,"")</f>
        <v/>
      </c>
      <c r="S53" s="76" t="str">
        <f>IF(AND($A53&lt;&gt;"",S$5&lt;&gt;""),成绩录入!AC58,"")</f>
        <v/>
      </c>
      <c r="T53" s="76" t="str">
        <f>IF(A53&lt;&gt;"",总评!F53,"")</f>
        <v/>
      </c>
    </row>
    <row r="54" ht="18" customHeight="1" spans="1:20">
      <c r="A54" s="80" t="str">
        <f>IF($A$1&lt;&gt;"",参数计算!A56,"")</f>
        <v/>
      </c>
      <c r="B54" s="80" t="str">
        <f>IF($A$1&lt;&gt;"",参数计算!B56,"")</f>
        <v/>
      </c>
      <c r="C54" s="80" t="str">
        <f>IF($A$1&lt;&gt;"",参数计算!C56,"")</f>
        <v/>
      </c>
      <c r="D54" s="80" t="str">
        <f>IF($A$1&lt;&gt;"",参数计算!D56,"")</f>
        <v/>
      </c>
      <c r="E54" s="80" t="str">
        <f>IF($A$1&lt;&gt;"",参数计算!E56,"")</f>
        <v/>
      </c>
      <c r="F54" s="76" t="str">
        <f>IF(AND($A54&lt;&gt;"",F$5&lt;&gt;""),参数计算!EI56,"")</f>
        <v/>
      </c>
      <c r="G54" s="76" t="str">
        <f>IF(AND($A54&lt;&gt;"",G$5&lt;&gt;""),参数计算!EJ56,"")</f>
        <v/>
      </c>
      <c r="H54" s="76" t="str">
        <f>IF(AND($A54&lt;&gt;"",H$5&lt;&gt;""),参数计算!EK56,"")</f>
        <v/>
      </c>
      <c r="I54" s="76" t="str">
        <f>IF(AND($A54&lt;&gt;"",I$5&lt;&gt;""),参数计算!EL56,"")</f>
        <v/>
      </c>
      <c r="J54" s="76" t="str">
        <f>IF(AND($A54&lt;&gt;"",J$5&lt;&gt;""),参数计算!EM56,"")</f>
        <v/>
      </c>
      <c r="K54" s="76" t="str">
        <f>IF(AND($A54&lt;&gt;"",K$5&lt;&gt;""),参数计算!EO56,"")</f>
        <v/>
      </c>
      <c r="L54" s="76" t="str">
        <f>IF(AND($A54&lt;&gt;"",L$5&lt;&gt;""),参数计算!EO56,"")</f>
        <v/>
      </c>
      <c r="M54" s="76" t="str">
        <f>IF(AND($A54&lt;&gt;"",M$5&lt;&gt;""),参数计算!EP56,"")</f>
        <v/>
      </c>
      <c r="N54" s="76" t="str">
        <f>IF(AND($A54&lt;&gt;"",N$5&lt;&gt;""),参数计算!EQ56,"")</f>
        <v/>
      </c>
      <c r="O54" s="76" t="str">
        <f>IF(AND($A54&lt;&gt;"",O$5&lt;&gt;""),参数计算!ER56,"")</f>
        <v/>
      </c>
      <c r="P54" s="76" t="str">
        <f>IF(AND($A54&lt;&gt;"",P$5&lt;&gt;""),参数计算!ES56,"")</f>
        <v/>
      </c>
      <c r="Q54" s="76" t="str">
        <f>IF(A54&lt;&gt;"",总评!D54,"")</f>
        <v/>
      </c>
      <c r="R54" s="76" t="str">
        <f>IF(AND($A54&lt;&gt;"",R$5&lt;&gt;""),成绩录入!AB59,"")</f>
        <v/>
      </c>
      <c r="S54" s="76" t="str">
        <f>IF(AND($A54&lt;&gt;"",S$5&lt;&gt;""),成绩录入!AC59,"")</f>
        <v/>
      </c>
      <c r="T54" s="76" t="str">
        <f>IF(A54&lt;&gt;"",总评!F54,"")</f>
        <v/>
      </c>
    </row>
    <row r="55" ht="18" customHeight="1" spans="1:20">
      <c r="A55" s="80" t="str">
        <f>IF($A$1&lt;&gt;"",参数计算!A57,"")</f>
        <v/>
      </c>
      <c r="B55" s="80" t="str">
        <f>IF($A$1&lt;&gt;"",参数计算!B57,"")</f>
        <v/>
      </c>
      <c r="C55" s="80" t="str">
        <f>IF($A$1&lt;&gt;"",参数计算!C57,"")</f>
        <v/>
      </c>
      <c r="D55" s="80" t="str">
        <f>IF($A$1&lt;&gt;"",参数计算!D57,"")</f>
        <v/>
      </c>
      <c r="E55" s="80" t="str">
        <f>IF($A$1&lt;&gt;"",参数计算!E57,"")</f>
        <v/>
      </c>
      <c r="F55" s="76" t="str">
        <f>IF(AND($A55&lt;&gt;"",F$5&lt;&gt;""),参数计算!EI57,"")</f>
        <v/>
      </c>
      <c r="G55" s="76" t="str">
        <f>IF(AND($A55&lt;&gt;"",G$5&lt;&gt;""),参数计算!EJ57,"")</f>
        <v/>
      </c>
      <c r="H55" s="76" t="str">
        <f>IF(AND($A55&lt;&gt;"",H$5&lt;&gt;""),参数计算!EK57,"")</f>
        <v/>
      </c>
      <c r="I55" s="76" t="str">
        <f>IF(AND($A55&lt;&gt;"",I$5&lt;&gt;""),参数计算!EL57,"")</f>
        <v/>
      </c>
      <c r="J55" s="76" t="str">
        <f>IF(AND($A55&lt;&gt;"",J$5&lt;&gt;""),参数计算!EM57,"")</f>
        <v/>
      </c>
      <c r="K55" s="76" t="str">
        <f>IF(AND($A55&lt;&gt;"",K$5&lt;&gt;""),参数计算!EO57,"")</f>
        <v/>
      </c>
      <c r="L55" s="76" t="str">
        <f>IF(AND($A55&lt;&gt;"",L$5&lt;&gt;""),参数计算!EO57,"")</f>
        <v/>
      </c>
      <c r="M55" s="76" t="str">
        <f>IF(AND($A55&lt;&gt;"",M$5&lt;&gt;""),参数计算!EP57,"")</f>
        <v/>
      </c>
      <c r="N55" s="76" t="str">
        <f>IF(AND($A55&lt;&gt;"",N$5&lt;&gt;""),参数计算!EQ57,"")</f>
        <v/>
      </c>
      <c r="O55" s="76" t="str">
        <f>IF(AND($A55&lt;&gt;"",O$5&lt;&gt;""),参数计算!ER57,"")</f>
        <v/>
      </c>
      <c r="P55" s="76" t="str">
        <f>IF(AND($A55&lt;&gt;"",P$5&lt;&gt;""),参数计算!ES57,"")</f>
        <v/>
      </c>
      <c r="Q55" s="76" t="str">
        <f>IF(A55&lt;&gt;"",总评!D55,"")</f>
        <v/>
      </c>
      <c r="R55" s="76" t="str">
        <f>IF(AND($A55&lt;&gt;"",R$5&lt;&gt;""),成绩录入!AB60,"")</f>
        <v/>
      </c>
      <c r="S55" s="76" t="str">
        <f>IF(AND($A55&lt;&gt;"",S$5&lt;&gt;""),成绩录入!AC60,"")</f>
        <v/>
      </c>
      <c r="T55" s="76" t="str">
        <f>IF(A55&lt;&gt;"",总评!F55,"")</f>
        <v/>
      </c>
    </row>
    <row r="56" ht="18" customHeight="1" spans="1:20">
      <c r="A56" s="80" t="str">
        <f>IF($A$1&lt;&gt;"",参数计算!A58,"")</f>
        <v/>
      </c>
      <c r="B56" s="80" t="str">
        <f>IF($A$1&lt;&gt;"",参数计算!B58,"")</f>
        <v/>
      </c>
      <c r="C56" s="80" t="str">
        <f>IF($A$1&lt;&gt;"",参数计算!C58,"")</f>
        <v/>
      </c>
      <c r="D56" s="80" t="str">
        <f>IF($A$1&lt;&gt;"",参数计算!D58,"")</f>
        <v/>
      </c>
      <c r="E56" s="80" t="str">
        <f>IF($A$1&lt;&gt;"",参数计算!E58,"")</f>
        <v/>
      </c>
      <c r="F56" s="76" t="str">
        <f>IF(AND($A56&lt;&gt;"",F$5&lt;&gt;""),参数计算!EI58,"")</f>
        <v/>
      </c>
      <c r="G56" s="76" t="str">
        <f>IF(AND($A56&lt;&gt;"",G$5&lt;&gt;""),参数计算!EJ58,"")</f>
        <v/>
      </c>
      <c r="H56" s="76" t="str">
        <f>IF(AND($A56&lt;&gt;"",H$5&lt;&gt;""),参数计算!EK58,"")</f>
        <v/>
      </c>
      <c r="I56" s="76" t="str">
        <f>IF(AND($A56&lt;&gt;"",I$5&lt;&gt;""),参数计算!EL58,"")</f>
        <v/>
      </c>
      <c r="J56" s="76" t="str">
        <f>IF(AND($A56&lt;&gt;"",J$5&lt;&gt;""),参数计算!EM58,"")</f>
        <v/>
      </c>
      <c r="K56" s="76" t="str">
        <f>IF(AND($A56&lt;&gt;"",K$5&lt;&gt;""),参数计算!EO58,"")</f>
        <v/>
      </c>
      <c r="L56" s="76" t="str">
        <f>IF(AND($A56&lt;&gt;"",L$5&lt;&gt;""),参数计算!EO58,"")</f>
        <v/>
      </c>
      <c r="M56" s="76" t="str">
        <f>IF(AND($A56&lt;&gt;"",M$5&lt;&gt;""),参数计算!EP58,"")</f>
        <v/>
      </c>
      <c r="N56" s="76" t="str">
        <f>IF(AND($A56&lt;&gt;"",N$5&lt;&gt;""),参数计算!EQ58,"")</f>
        <v/>
      </c>
      <c r="O56" s="76" t="str">
        <f>IF(AND($A56&lt;&gt;"",O$5&lt;&gt;""),参数计算!ER58,"")</f>
        <v/>
      </c>
      <c r="P56" s="76" t="str">
        <f>IF(AND($A56&lt;&gt;"",P$5&lt;&gt;""),参数计算!ES58,"")</f>
        <v/>
      </c>
      <c r="Q56" s="76" t="str">
        <f>IF(A56&lt;&gt;"",总评!D56,"")</f>
        <v/>
      </c>
      <c r="R56" s="76" t="str">
        <f>IF(AND($A56&lt;&gt;"",R$5&lt;&gt;""),成绩录入!AB61,"")</f>
        <v/>
      </c>
      <c r="S56" s="76" t="str">
        <f>IF(AND($A56&lt;&gt;"",S$5&lt;&gt;""),成绩录入!AC61,"")</f>
        <v/>
      </c>
      <c r="T56" s="76" t="str">
        <f>IF(A56&lt;&gt;"",总评!F56,"")</f>
        <v/>
      </c>
    </row>
    <row r="57" ht="18" customHeight="1" spans="1:20">
      <c r="A57" s="80" t="str">
        <f>IF($A$1&lt;&gt;"",参数计算!A59,"")</f>
        <v/>
      </c>
      <c r="B57" s="80" t="str">
        <f>IF($A$1&lt;&gt;"",参数计算!B59,"")</f>
        <v/>
      </c>
      <c r="C57" s="80" t="str">
        <f>IF($A$1&lt;&gt;"",参数计算!C59,"")</f>
        <v/>
      </c>
      <c r="D57" s="80" t="str">
        <f>IF($A$1&lt;&gt;"",参数计算!D59,"")</f>
        <v/>
      </c>
      <c r="E57" s="80" t="str">
        <f>IF($A$1&lt;&gt;"",参数计算!E59,"")</f>
        <v/>
      </c>
      <c r="F57" s="76" t="str">
        <f>IF(AND($A57&lt;&gt;"",F$5&lt;&gt;""),参数计算!EI59,"")</f>
        <v/>
      </c>
      <c r="G57" s="76" t="str">
        <f>IF(AND($A57&lt;&gt;"",G$5&lt;&gt;""),参数计算!EJ59,"")</f>
        <v/>
      </c>
      <c r="H57" s="76" t="str">
        <f>IF(AND($A57&lt;&gt;"",H$5&lt;&gt;""),参数计算!EK59,"")</f>
        <v/>
      </c>
      <c r="I57" s="76" t="str">
        <f>IF(AND($A57&lt;&gt;"",I$5&lt;&gt;""),参数计算!EL59,"")</f>
        <v/>
      </c>
      <c r="J57" s="76" t="str">
        <f>IF(AND($A57&lt;&gt;"",J$5&lt;&gt;""),参数计算!EM59,"")</f>
        <v/>
      </c>
      <c r="K57" s="76" t="str">
        <f>IF(AND($A57&lt;&gt;"",K$5&lt;&gt;""),参数计算!EO59,"")</f>
        <v/>
      </c>
      <c r="L57" s="76" t="str">
        <f>IF(AND($A57&lt;&gt;"",L$5&lt;&gt;""),参数计算!EO59,"")</f>
        <v/>
      </c>
      <c r="M57" s="76" t="str">
        <f>IF(AND($A57&lt;&gt;"",M$5&lt;&gt;""),参数计算!EP59,"")</f>
        <v/>
      </c>
      <c r="N57" s="76" t="str">
        <f>IF(AND($A57&lt;&gt;"",N$5&lt;&gt;""),参数计算!EQ59,"")</f>
        <v/>
      </c>
      <c r="O57" s="76" t="str">
        <f>IF(AND($A57&lt;&gt;"",O$5&lt;&gt;""),参数计算!ER59,"")</f>
        <v/>
      </c>
      <c r="P57" s="76" t="str">
        <f>IF(AND($A57&lt;&gt;"",P$5&lt;&gt;""),参数计算!ES59,"")</f>
        <v/>
      </c>
      <c r="Q57" s="76" t="str">
        <f>IF(A57&lt;&gt;"",总评!D57,"")</f>
        <v/>
      </c>
      <c r="R57" s="76" t="str">
        <f>IF(AND($A57&lt;&gt;"",R$5&lt;&gt;""),成绩录入!AB62,"")</f>
        <v/>
      </c>
      <c r="S57" s="76" t="str">
        <f>IF(AND($A57&lt;&gt;"",S$5&lt;&gt;""),成绩录入!AC62,"")</f>
        <v/>
      </c>
      <c r="T57" s="76" t="str">
        <f>IF(A57&lt;&gt;"",总评!F57,"")</f>
        <v/>
      </c>
    </row>
    <row r="58" ht="18" customHeight="1" spans="1:20">
      <c r="A58" s="80" t="str">
        <f>IF($A$1&lt;&gt;"",参数计算!A60,"")</f>
        <v/>
      </c>
      <c r="B58" s="80" t="str">
        <f>IF($A$1&lt;&gt;"",参数计算!B60,"")</f>
        <v/>
      </c>
      <c r="C58" s="80" t="str">
        <f>IF($A$1&lt;&gt;"",参数计算!C60,"")</f>
        <v/>
      </c>
      <c r="D58" s="80" t="str">
        <f>IF($A$1&lt;&gt;"",参数计算!D60,"")</f>
        <v/>
      </c>
      <c r="E58" s="80" t="str">
        <f>IF($A$1&lt;&gt;"",参数计算!E60,"")</f>
        <v/>
      </c>
      <c r="F58" s="76" t="str">
        <f>IF(AND($A58&lt;&gt;"",F$5&lt;&gt;""),参数计算!EI60,"")</f>
        <v/>
      </c>
      <c r="G58" s="76" t="str">
        <f>IF(AND($A58&lt;&gt;"",G$5&lt;&gt;""),参数计算!EJ60,"")</f>
        <v/>
      </c>
      <c r="H58" s="76" t="str">
        <f>IF(AND($A58&lt;&gt;"",H$5&lt;&gt;""),参数计算!EK60,"")</f>
        <v/>
      </c>
      <c r="I58" s="76" t="str">
        <f>IF(AND($A58&lt;&gt;"",I$5&lt;&gt;""),参数计算!EL60,"")</f>
        <v/>
      </c>
      <c r="J58" s="76" t="str">
        <f>IF(AND($A58&lt;&gt;"",J$5&lt;&gt;""),参数计算!EM60,"")</f>
        <v/>
      </c>
      <c r="K58" s="76" t="str">
        <f>IF(AND($A58&lt;&gt;"",K$5&lt;&gt;""),参数计算!EO60,"")</f>
        <v/>
      </c>
      <c r="L58" s="76" t="str">
        <f>IF(AND($A58&lt;&gt;"",L$5&lt;&gt;""),参数计算!EO60,"")</f>
        <v/>
      </c>
      <c r="M58" s="76" t="str">
        <f>IF(AND($A58&lt;&gt;"",M$5&lt;&gt;""),参数计算!EP60,"")</f>
        <v/>
      </c>
      <c r="N58" s="76" t="str">
        <f>IF(AND($A58&lt;&gt;"",N$5&lt;&gt;""),参数计算!EQ60,"")</f>
        <v/>
      </c>
      <c r="O58" s="76" t="str">
        <f>IF(AND($A58&lt;&gt;"",O$5&lt;&gt;""),参数计算!ER60,"")</f>
        <v/>
      </c>
      <c r="P58" s="76" t="str">
        <f>IF(AND($A58&lt;&gt;"",P$5&lt;&gt;""),参数计算!ES60,"")</f>
        <v/>
      </c>
      <c r="Q58" s="76" t="str">
        <f>IF(A58&lt;&gt;"",总评!D58,"")</f>
        <v/>
      </c>
      <c r="R58" s="76" t="str">
        <f>IF(AND($A58&lt;&gt;"",R$5&lt;&gt;""),成绩录入!AB63,"")</f>
        <v/>
      </c>
      <c r="S58" s="76" t="str">
        <f>IF(AND($A58&lt;&gt;"",S$5&lt;&gt;""),成绩录入!AC63,"")</f>
        <v/>
      </c>
      <c r="T58" s="76" t="str">
        <f>IF(A58&lt;&gt;"",总评!F58,"")</f>
        <v/>
      </c>
    </row>
    <row r="59" ht="18" customHeight="1" spans="1:20">
      <c r="A59" s="80" t="str">
        <f>IF($A$1&lt;&gt;"",参数计算!A61,"")</f>
        <v/>
      </c>
      <c r="B59" s="80" t="str">
        <f>IF($A$1&lt;&gt;"",参数计算!B61,"")</f>
        <v/>
      </c>
      <c r="C59" s="80" t="str">
        <f>IF($A$1&lt;&gt;"",参数计算!C61,"")</f>
        <v/>
      </c>
      <c r="D59" s="80" t="str">
        <f>IF($A$1&lt;&gt;"",参数计算!D61,"")</f>
        <v/>
      </c>
      <c r="E59" s="80" t="str">
        <f>IF($A$1&lt;&gt;"",参数计算!E61,"")</f>
        <v/>
      </c>
      <c r="F59" s="76" t="str">
        <f>IF(AND($A59&lt;&gt;"",F$5&lt;&gt;""),参数计算!EI61,"")</f>
        <v/>
      </c>
      <c r="G59" s="76" t="str">
        <f>IF(AND($A59&lt;&gt;"",G$5&lt;&gt;""),参数计算!EJ61,"")</f>
        <v/>
      </c>
      <c r="H59" s="76" t="str">
        <f>IF(AND($A59&lt;&gt;"",H$5&lt;&gt;""),参数计算!EK61,"")</f>
        <v/>
      </c>
      <c r="I59" s="76" t="str">
        <f>IF(AND($A59&lt;&gt;"",I$5&lt;&gt;""),参数计算!EL61,"")</f>
        <v/>
      </c>
      <c r="J59" s="76" t="str">
        <f>IF(AND($A59&lt;&gt;"",J$5&lt;&gt;""),参数计算!EM61,"")</f>
        <v/>
      </c>
      <c r="K59" s="76" t="str">
        <f>IF(AND($A59&lt;&gt;"",K$5&lt;&gt;""),参数计算!EO61,"")</f>
        <v/>
      </c>
      <c r="L59" s="76" t="str">
        <f>IF(AND($A59&lt;&gt;"",L$5&lt;&gt;""),参数计算!EO61,"")</f>
        <v/>
      </c>
      <c r="M59" s="76" t="str">
        <f>IF(AND($A59&lt;&gt;"",M$5&lt;&gt;""),参数计算!EP61,"")</f>
        <v/>
      </c>
      <c r="N59" s="76" t="str">
        <f>IF(AND($A59&lt;&gt;"",N$5&lt;&gt;""),参数计算!EQ61,"")</f>
        <v/>
      </c>
      <c r="O59" s="76" t="str">
        <f>IF(AND($A59&lt;&gt;"",O$5&lt;&gt;""),参数计算!ER61,"")</f>
        <v/>
      </c>
      <c r="P59" s="76" t="str">
        <f>IF(AND($A59&lt;&gt;"",P$5&lt;&gt;""),参数计算!ES61,"")</f>
        <v/>
      </c>
      <c r="Q59" s="76" t="str">
        <f>IF(A59&lt;&gt;"",总评!D59,"")</f>
        <v/>
      </c>
      <c r="R59" s="76" t="str">
        <f>IF(AND($A59&lt;&gt;"",R$5&lt;&gt;""),成绩录入!AB64,"")</f>
        <v/>
      </c>
      <c r="S59" s="76" t="str">
        <f>IF(AND($A59&lt;&gt;"",S$5&lt;&gt;""),成绩录入!AC64,"")</f>
        <v/>
      </c>
      <c r="T59" s="76" t="str">
        <f>IF(A59&lt;&gt;"",总评!F59,"")</f>
        <v/>
      </c>
    </row>
    <row r="60" ht="18" customHeight="1" spans="1:20">
      <c r="A60" s="80" t="str">
        <f>IF($A$1&lt;&gt;"",参数计算!A62,"")</f>
        <v/>
      </c>
      <c r="B60" s="80" t="str">
        <f>IF($A$1&lt;&gt;"",参数计算!B62,"")</f>
        <v/>
      </c>
      <c r="C60" s="80" t="str">
        <f>IF($A$1&lt;&gt;"",参数计算!C62,"")</f>
        <v/>
      </c>
      <c r="D60" s="80" t="str">
        <f>IF($A$1&lt;&gt;"",参数计算!D62,"")</f>
        <v/>
      </c>
      <c r="E60" s="80" t="str">
        <f>IF($A$1&lt;&gt;"",参数计算!E62,"")</f>
        <v/>
      </c>
      <c r="F60" s="76" t="str">
        <f>IF(AND($A60&lt;&gt;"",F$5&lt;&gt;""),参数计算!EI62,"")</f>
        <v/>
      </c>
      <c r="G60" s="76" t="str">
        <f>IF(AND($A60&lt;&gt;"",G$5&lt;&gt;""),参数计算!EJ62,"")</f>
        <v/>
      </c>
      <c r="H60" s="76" t="str">
        <f>IF(AND($A60&lt;&gt;"",H$5&lt;&gt;""),参数计算!EK62,"")</f>
        <v/>
      </c>
      <c r="I60" s="76" t="str">
        <f>IF(AND($A60&lt;&gt;"",I$5&lt;&gt;""),参数计算!EL62,"")</f>
        <v/>
      </c>
      <c r="J60" s="76" t="str">
        <f>IF(AND($A60&lt;&gt;"",J$5&lt;&gt;""),参数计算!EM62,"")</f>
        <v/>
      </c>
      <c r="K60" s="76" t="str">
        <f>IF(AND($A60&lt;&gt;"",K$5&lt;&gt;""),参数计算!EO62,"")</f>
        <v/>
      </c>
      <c r="L60" s="76" t="str">
        <f>IF(AND($A60&lt;&gt;"",L$5&lt;&gt;""),参数计算!EO62,"")</f>
        <v/>
      </c>
      <c r="M60" s="76" t="str">
        <f>IF(AND($A60&lt;&gt;"",M$5&lt;&gt;""),参数计算!EP62,"")</f>
        <v/>
      </c>
      <c r="N60" s="76" t="str">
        <f>IF(AND($A60&lt;&gt;"",N$5&lt;&gt;""),参数计算!EQ62,"")</f>
        <v/>
      </c>
      <c r="O60" s="76" t="str">
        <f>IF(AND($A60&lt;&gt;"",O$5&lt;&gt;""),参数计算!ER62,"")</f>
        <v/>
      </c>
      <c r="P60" s="76" t="str">
        <f>IF(AND($A60&lt;&gt;"",P$5&lt;&gt;""),参数计算!ES62,"")</f>
        <v/>
      </c>
      <c r="Q60" s="76" t="str">
        <f>IF(A60&lt;&gt;"",总评!D60,"")</f>
        <v/>
      </c>
      <c r="R60" s="76" t="str">
        <f>IF(AND($A60&lt;&gt;"",R$5&lt;&gt;""),成绩录入!AB65,"")</f>
        <v/>
      </c>
      <c r="S60" s="76" t="str">
        <f>IF(AND($A60&lt;&gt;"",S$5&lt;&gt;""),成绩录入!AC65,"")</f>
        <v/>
      </c>
      <c r="T60" s="76" t="str">
        <f>IF(A60&lt;&gt;"",总评!F60,"")</f>
        <v/>
      </c>
    </row>
    <row r="61" ht="18" customHeight="1" spans="1:20">
      <c r="A61" s="80" t="str">
        <f>IF($A$1&lt;&gt;"",参数计算!A63,"")</f>
        <v/>
      </c>
      <c r="B61" s="80" t="str">
        <f>IF($A$1&lt;&gt;"",参数计算!B63,"")</f>
        <v/>
      </c>
      <c r="C61" s="80" t="str">
        <f>IF($A$1&lt;&gt;"",参数计算!C63,"")</f>
        <v/>
      </c>
      <c r="D61" s="80" t="str">
        <f>IF($A$1&lt;&gt;"",参数计算!D63,"")</f>
        <v/>
      </c>
      <c r="E61" s="80" t="str">
        <f>IF($A$1&lt;&gt;"",参数计算!E63,"")</f>
        <v/>
      </c>
      <c r="F61" s="76" t="str">
        <f>IF(AND($A61&lt;&gt;"",F$5&lt;&gt;""),参数计算!EI63,"")</f>
        <v/>
      </c>
      <c r="G61" s="76" t="str">
        <f>IF(AND($A61&lt;&gt;"",G$5&lt;&gt;""),参数计算!EJ63,"")</f>
        <v/>
      </c>
      <c r="H61" s="76" t="str">
        <f>IF(AND($A61&lt;&gt;"",H$5&lt;&gt;""),参数计算!EK63,"")</f>
        <v/>
      </c>
      <c r="I61" s="76" t="str">
        <f>IF(AND($A61&lt;&gt;"",I$5&lt;&gt;""),参数计算!EL63,"")</f>
        <v/>
      </c>
      <c r="J61" s="76" t="str">
        <f>IF(AND($A61&lt;&gt;"",J$5&lt;&gt;""),参数计算!EM63,"")</f>
        <v/>
      </c>
      <c r="K61" s="76" t="str">
        <f>IF(AND($A61&lt;&gt;"",K$5&lt;&gt;""),参数计算!EO63,"")</f>
        <v/>
      </c>
      <c r="L61" s="76" t="str">
        <f>IF(AND($A61&lt;&gt;"",L$5&lt;&gt;""),参数计算!EO63,"")</f>
        <v/>
      </c>
      <c r="M61" s="76" t="str">
        <f>IF(AND($A61&lt;&gt;"",M$5&lt;&gt;""),参数计算!EP63,"")</f>
        <v/>
      </c>
      <c r="N61" s="76" t="str">
        <f>IF(AND($A61&lt;&gt;"",N$5&lt;&gt;""),参数计算!EQ63,"")</f>
        <v/>
      </c>
      <c r="O61" s="76" t="str">
        <f>IF(AND($A61&lt;&gt;"",O$5&lt;&gt;""),参数计算!ER63,"")</f>
        <v/>
      </c>
      <c r="P61" s="76" t="str">
        <f>IF(AND($A61&lt;&gt;"",P$5&lt;&gt;""),参数计算!ES63,"")</f>
        <v/>
      </c>
      <c r="Q61" s="76" t="str">
        <f>IF(A61&lt;&gt;"",总评!D61,"")</f>
        <v/>
      </c>
      <c r="R61" s="76" t="str">
        <f>IF(AND($A61&lt;&gt;"",R$5&lt;&gt;""),成绩录入!AB66,"")</f>
        <v/>
      </c>
      <c r="S61" s="76" t="str">
        <f>IF(AND($A61&lt;&gt;"",S$5&lt;&gt;""),成绩录入!AC66,"")</f>
        <v/>
      </c>
      <c r="T61" s="76" t="str">
        <f>IF(A61&lt;&gt;"",总评!F61,"")</f>
        <v/>
      </c>
    </row>
    <row r="62" ht="18" customHeight="1" spans="1:20">
      <c r="A62" s="80" t="str">
        <f>IF($A$1&lt;&gt;"",参数计算!A64,"")</f>
        <v/>
      </c>
      <c r="B62" s="80" t="str">
        <f>IF($A$1&lt;&gt;"",参数计算!B64,"")</f>
        <v/>
      </c>
      <c r="C62" s="80" t="str">
        <f>IF($A$1&lt;&gt;"",参数计算!C64,"")</f>
        <v/>
      </c>
      <c r="D62" s="80" t="str">
        <f>IF($A$1&lt;&gt;"",参数计算!D64,"")</f>
        <v/>
      </c>
      <c r="E62" s="80" t="str">
        <f>IF($A$1&lt;&gt;"",参数计算!E64,"")</f>
        <v/>
      </c>
      <c r="F62" s="76" t="str">
        <f>IF(AND($A62&lt;&gt;"",F$5&lt;&gt;""),参数计算!EI64,"")</f>
        <v/>
      </c>
      <c r="G62" s="76" t="str">
        <f>IF(AND($A62&lt;&gt;"",G$5&lt;&gt;""),参数计算!EJ64,"")</f>
        <v/>
      </c>
      <c r="H62" s="76" t="str">
        <f>IF(AND($A62&lt;&gt;"",H$5&lt;&gt;""),参数计算!EK64,"")</f>
        <v/>
      </c>
      <c r="I62" s="76" t="str">
        <f>IF(AND($A62&lt;&gt;"",I$5&lt;&gt;""),参数计算!EL64,"")</f>
        <v/>
      </c>
      <c r="J62" s="76" t="str">
        <f>IF(AND($A62&lt;&gt;"",J$5&lt;&gt;""),参数计算!EM64,"")</f>
        <v/>
      </c>
      <c r="K62" s="76" t="str">
        <f>IF(AND($A62&lt;&gt;"",K$5&lt;&gt;""),参数计算!EO64,"")</f>
        <v/>
      </c>
      <c r="L62" s="76" t="str">
        <f>IF(AND($A62&lt;&gt;"",L$5&lt;&gt;""),参数计算!EO64,"")</f>
        <v/>
      </c>
      <c r="M62" s="76" t="str">
        <f>IF(AND($A62&lt;&gt;"",M$5&lt;&gt;""),参数计算!EP64,"")</f>
        <v/>
      </c>
      <c r="N62" s="76" t="str">
        <f>IF(AND($A62&lt;&gt;"",N$5&lt;&gt;""),参数计算!EQ64,"")</f>
        <v/>
      </c>
      <c r="O62" s="76" t="str">
        <f>IF(AND($A62&lt;&gt;"",O$5&lt;&gt;""),参数计算!ER64,"")</f>
        <v/>
      </c>
      <c r="P62" s="76" t="str">
        <f>IF(AND($A62&lt;&gt;"",P$5&lt;&gt;""),参数计算!ES64,"")</f>
        <v/>
      </c>
      <c r="Q62" s="76" t="str">
        <f>IF(A62&lt;&gt;"",总评!D62,"")</f>
        <v/>
      </c>
      <c r="R62" s="76" t="str">
        <f>IF(AND($A62&lt;&gt;"",R$5&lt;&gt;""),成绩录入!AB67,"")</f>
        <v/>
      </c>
      <c r="S62" s="76" t="str">
        <f>IF(AND($A62&lt;&gt;"",S$5&lt;&gt;""),成绩录入!AC67,"")</f>
        <v/>
      </c>
      <c r="T62" s="76" t="str">
        <f>IF(A62&lt;&gt;"",总评!F62,"")</f>
        <v/>
      </c>
    </row>
    <row r="63" ht="18" customHeight="1" spans="1:20">
      <c r="A63" s="80" t="str">
        <f>IF($A$1&lt;&gt;"",参数计算!A65,"")</f>
        <v/>
      </c>
      <c r="B63" s="80" t="str">
        <f>IF($A$1&lt;&gt;"",参数计算!B65,"")</f>
        <v/>
      </c>
      <c r="C63" s="80" t="str">
        <f>IF($A$1&lt;&gt;"",参数计算!C65,"")</f>
        <v/>
      </c>
      <c r="D63" s="80" t="str">
        <f>IF($A$1&lt;&gt;"",参数计算!D65,"")</f>
        <v/>
      </c>
      <c r="E63" s="80" t="str">
        <f>IF($A$1&lt;&gt;"",参数计算!E65,"")</f>
        <v/>
      </c>
      <c r="F63" s="76" t="str">
        <f>IF(AND($A63&lt;&gt;"",F$5&lt;&gt;""),参数计算!EI65,"")</f>
        <v/>
      </c>
      <c r="G63" s="76" t="str">
        <f>IF(AND($A63&lt;&gt;"",G$5&lt;&gt;""),参数计算!EJ65,"")</f>
        <v/>
      </c>
      <c r="H63" s="76" t="str">
        <f>IF(AND($A63&lt;&gt;"",H$5&lt;&gt;""),参数计算!EK65,"")</f>
        <v/>
      </c>
      <c r="I63" s="76" t="str">
        <f>IF(AND($A63&lt;&gt;"",I$5&lt;&gt;""),参数计算!EL65,"")</f>
        <v/>
      </c>
      <c r="J63" s="76" t="str">
        <f>IF(AND($A63&lt;&gt;"",J$5&lt;&gt;""),参数计算!EM65,"")</f>
        <v/>
      </c>
      <c r="K63" s="76" t="str">
        <f>IF(AND($A63&lt;&gt;"",K$5&lt;&gt;""),参数计算!EO65,"")</f>
        <v/>
      </c>
      <c r="L63" s="76" t="str">
        <f>IF(AND($A63&lt;&gt;"",L$5&lt;&gt;""),参数计算!EO65,"")</f>
        <v/>
      </c>
      <c r="M63" s="76" t="str">
        <f>IF(AND($A63&lt;&gt;"",M$5&lt;&gt;""),参数计算!EP65,"")</f>
        <v/>
      </c>
      <c r="N63" s="76" t="str">
        <f>IF(AND($A63&lt;&gt;"",N$5&lt;&gt;""),参数计算!EQ65,"")</f>
        <v/>
      </c>
      <c r="O63" s="76" t="str">
        <f>IF(AND($A63&lt;&gt;"",O$5&lt;&gt;""),参数计算!ER65,"")</f>
        <v/>
      </c>
      <c r="P63" s="76" t="str">
        <f>IF(AND($A63&lt;&gt;"",P$5&lt;&gt;""),参数计算!ES65,"")</f>
        <v/>
      </c>
      <c r="Q63" s="76" t="str">
        <f>IF(A63&lt;&gt;"",总评!D63,"")</f>
        <v/>
      </c>
      <c r="R63" s="76" t="str">
        <f>IF(AND($A63&lt;&gt;"",R$5&lt;&gt;""),成绩录入!AB68,"")</f>
        <v/>
      </c>
      <c r="S63" s="76" t="str">
        <f>IF(AND($A63&lt;&gt;"",S$5&lt;&gt;""),成绩录入!AC68,"")</f>
        <v/>
      </c>
      <c r="T63" s="76" t="str">
        <f>IF(A63&lt;&gt;"",总评!F63,"")</f>
        <v/>
      </c>
    </row>
    <row r="64" ht="18" customHeight="1" spans="1:20">
      <c r="A64" s="80" t="str">
        <f>IF($A$1&lt;&gt;"",参数计算!A66,"")</f>
        <v/>
      </c>
      <c r="B64" s="80" t="str">
        <f>IF($A$1&lt;&gt;"",参数计算!B66,"")</f>
        <v/>
      </c>
      <c r="C64" s="80" t="str">
        <f>IF($A$1&lt;&gt;"",参数计算!C66,"")</f>
        <v/>
      </c>
      <c r="D64" s="80" t="str">
        <f>IF($A$1&lt;&gt;"",参数计算!D66,"")</f>
        <v/>
      </c>
      <c r="E64" s="80" t="str">
        <f>IF($A$1&lt;&gt;"",参数计算!E66,"")</f>
        <v/>
      </c>
      <c r="F64" s="76" t="str">
        <f>IF(AND($A64&lt;&gt;"",F$5&lt;&gt;""),参数计算!EI66,"")</f>
        <v/>
      </c>
      <c r="G64" s="76" t="str">
        <f>IF(AND($A64&lt;&gt;"",G$5&lt;&gt;""),参数计算!EJ66,"")</f>
        <v/>
      </c>
      <c r="H64" s="76" t="str">
        <f>IF(AND($A64&lt;&gt;"",H$5&lt;&gt;""),参数计算!EK66,"")</f>
        <v/>
      </c>
      <c r="I64" s="76" t="str">
        <f>IF(AND($A64&lt;&gt;"",I$5&lt;&gt;""),参数计算!EL66,"")</f>
        <v/>
      </c>
      <c r="J64" s="76" t="str">
        <f>IF(AND($A64&lt;&gt;"",J$5&lt;&gt;""),参数计算!EM66,"")</f>
        <v/>
      </c>
      <c r="K64" s="76" t="str">
        <f>IF(AND($A64&lt;&gt;"",K$5&lt;&gt;""),参数计算!EO66,"")</f>
        <v/>
      </c>
      <c r="L64" s="76" t="str">
        <f>IF(AND($A64&lt;&gt;"",L$5&lt;&gt;""),参数计算!EO66,"")</f>
        <v/>
      </c>
      <c r="M64" s="76" t="str">
        <f>IF(AND($A64&lt;&gt;"",M$5&lt;&gt;""),参数计算!EP66,"")</f>
        <v/>
      </c>
      <c r="N64" s="76" t="str">
        <f>IF(AND($A64&lt;&gt;"",N$5&lt;&gt;""),参数计算!EQ66,"")</f>
        <v/>
      </c>
      <c r="O64" s="76" t="str">
        <f>IF(AND($A64&lt;&gt;"",O$5&lt;&gt;""),参数计算!ER66,"")</f>
        <v/>
      </c>
      <c r="P64" s="76" t="str">
        <f>IF(AND($A64&lt;&gt;"",P$5&lt;&gt;""),参数计算!ES66,"")</f>
        <v/>
      </c>
      <c r="Q64" s="76" t="str">
        <f>IF(A64&lt;&gt;"",总评!D64,"")</f>
        <v/>
      </c>
      <c r="R64" s="76" t="str">
        <f>IF(AND($A64&lt;&gt;"",R$5&lt;&gt;""),成绩录入!AB69,"")</f>
        <v/>
      </c>
      <c r="S64" s="76" t="str">
        <f>IF(AND($A64&lt;&gt;"",S$5&lt;&gt;""),成绩录入!AC69,"")</f>
        <v/>
      </c>
      <c r="T64" s="76" t="str">
        <f>IF(A64&lt;&gt;"",总评!F64,"")</f>
        <v/>
      </c>
    </row>
    <row r="65" ht="18" customHeight="1" spans="1:20">
      <c r="A65" s="80" t="str">
        <f>IF($A$1&lt;&gt;"",参数计算!A67,"")</f>
        <v/>
      </c>
      <c r="B65" s="80" t="str">
        <f>IF($A$1&lt;&gt;"",参数计算!B67,"")</f>
        <v/>
      </c>
      <c r="C65" s="80" t="str">
        <f>IF($A$1&lt;&gt;"",参数计算!C67,"")</f>
        <v/>
      </c>
      <c r="D65" s="80" t="str">
        <f>IF($A$1&lt;&gt;"",参数计算!D67,"")</f>
        <v/>
      </c>
      <c r="E65" s="80" t="str">
        <f>IF($A$1&lt;&gt;"",参数计算!E67,"")</f>
        <v/>
      </c>
      <c r="F65" s="76" t="str">
        <f>IF(AND($A65&lt;&gt;"",F$5&lt;&gt;""),参数计算!EI67,"")</f>
        <v/>
      </c>
      <c r="G65" s="76" t="str">
        <f>IF(AND($A65&lt;&gt;"",G$5&lt;&gt;""),参数计算!EJ67,"")</f>
        <v/>
      </c>
      <c r="H65" s="76" t="str">
        <f>IF(AND($A65&lt;&gt;"",H$5&lt;&gt;""),参数计算!EK67,"")</f>
        <v/>
      </c>
      <c r="I65" s="76" t="str">
        <f>IF(AND($A65&lt;&gt;"",I$5&lt;&gt;""),参数计算!EL67,"")</f>
        <v/>
      </c>
      <c r="J65" s="76" t="str">
        <f>IF(AND($A65&lt;&gt;"",J$5&lt;&gt;""),参数计算!EM67,"")</f>
        <v/>
      </c>
      <c r="K65" s="76" t="str">
        <f>IF(AND($A65&lt;&gt;"",K$5&lt;&gt;""),参数计算!EO67,"")</f>
        <v/>
      </c>
      <c r="L65" s="76" t="str">
        <f>IF(AND($A65&lt;&gt;"",L$5&lt;&gt;""),参数计算!EO67,"")</f>
        <v/>
      </c>
      <c r="M65" s="76" t="str">
        <f>IF(AND($A65&lt;&gt;"",M$5&lt;&gt;""),参数计算!EP67,"")</f>
        <v/>
      </c>
      <c r="N65" s="76" t="str">
        <f>IF(AND($A65&lt;&gt;"",N$5&lt;&gt;""),参数计算!EQ67,"")</f>
        <v/>
      </c>
      <c r="O65" s="76" t="str">
        <f>IF(AND($A65&lt;&gt;"",O$5&lt;&gt;""),参数计算!ER67,"")</f>
        <v/>
      </c>
      <c r="P65" s="76" t="str">
        <f>IF(AND($A65&lt;&gt;"",P$5&lt;&gt;""),参数计算!ES67,"")</f>
        <v/>
      </c>
      <c r="Q65" s="76" t="str">
        <f>IF(A65&lt;&gt;"",总评!D65,"")</f>
        <v/>
      </c>
      <c r="R65" s="76" t="str">
        <f>IF(AND($A65&lt;&gt;"",R$5&lt;&gt;""),成绩录入!AB70,"")</f>
        <v/>
      </c>
      <c r="S65" s="76" t="str">
        <f>IF(AND($A65&lt;&gt;"",S$5&lt;&gt;""),成绩录入!AC70,"")</f>
        <v/>
      </c>
      <c r="T65" s="76" t="str">
        <f>IF(A65&lt;&gt;"",总评!F65,"")</f>
        <v/>
      </c>
    </row>
    <row r="66" ht="18" customHeight="1" spans="1:20">
      <c r="A66" s="80" t="str">
        <f>IF($A$1&lt;&gt;"",参数计算!A68,"")</f>
        <v/>
      </c>
      <c r="B66" s="80" t="str">
        <f>IF($A$1&lt;&gt;"",参数计算!B68,"")</f>
        <v/>
      </c>
      <c r="C66" s="80" t="str">
        <f>IF($A$1&lt;&gt;"",参数计算!C68,"")</f>
        <v/>
      </c>
      <c r="D66" s="80" t="str">
        <f>IF($A$1&lt;&gt;"",参数计算!D68,"")</f>
        <v/>
      </c>
      <c r="E66" s="80" t="str">
        <f>IF($A$1&lt;&gt;"",参数计算!E68,"")</f>
        <v/>
      </c>
      <c r="F66" s="76" t="str">
        <f>IF(AND($A66&lt;&gt;"",F$5&lt;&gt;""),参数计算!EI68,"")</f>
        <v/>
      </c>
      <c r="G66" s="76" t="str">
        <f>IF(AND($A66&lt;&gt;"",G$5&lt;&gt;""),参数计算!EJ68,"")</f>
        <v/>
      </c>
      <c r="H66" s="76" t="str">
        <f>IF(AND($A66&lt;&gt;"",H$5&lt;&gt;""),参数计算!EK68,"")</f>
        <v/>
      </c>
      <c r="I66" s="76" t="str">
        <f>IF(AND($A66&lt;&gt;"",I$5&lt;&gt;""),参数计算!EL68,"")</f>
        <v/>
      </c>
      <c r="J66" s="76" t="str">
        <f>IF(AND($A66&lt;&gt;"",J$5&lt;&gt;""),参数计算!EM68,"")</f>
        <v/>
      </c>
      <c r="K66" s="76" t="str">
        <f>IF(AND($A66&lt;&gt;"",K$5&lt;&gt;""),参数计算!EO68,"")</f>
        <v/>
      </c>
      <c r="L66" s="76" t="str">
        <f>IF(AND($A66&lt;&gt;"",L$5&lt;&gt;""),参数计算!EO68,"")</f>
        <v/>
      </c>
      <c r="M66" s="76" t="str">
        <f>IF(AND($A66&lt;&gt;"",M$5&lt;&gt;""),参数计算!EP68,"")</f>
        <v/>
      </c>
      <c r="N66" s="76" t="str">
        <f>IF(AND($A66&lt;&gt;"",N$5&lt;&gt;""),参数计算!EQ68,"")</f>
        <v/>
      </c>
      <c r="O66" s="76" t="str">
        <f>IF(AND($A66&lt;&gt;"",O$5&lt;&gt;""),参数计算!ER68,"")</f>
        <v/>
      </c>
      <c r="P66" s="76" t="str">
        <f>IF(AND($A66&lt;&gt;"",P$5&lt;&gt;""),参数计算!ES68,"")</f>
        <v/>
      </c>
      <c r="Q66" s="76" t="str">
        <f>IF(A66&lt;&gt;"",总评!D66,"")</f>
        <v/>
      </c>
      <c r="R66" s="76" t="str">
        <f>IF(AND($A66&lt;&gt;"",R$5&lt;&gt;""),成绩录入!AB71,"")</f>
        <v/>
      </c>
      <c r="S66" s="76" t="str">
        <f>IF(AND($A66&lt;&gt;"",S$5&lt;&gt;""),成绩录入!AC71,"")</f>
        <v/>
      </c>
      <c r="T66" s="76" t="str">
        <f>IF(A66&lt;&gt;"",总评!F66,"")</f>
        <v/>
      </c>
    </row>
    <row r="67" ht="18" customHeight="1" spans="1:20">
      <c r="A67" s="80" t="str">
        <f>IF($A$1&lt;&gt;"",参数计算!A69,"")</f>
        <v/>
      </c>
      <c r="B67" s="80" t="str">
        <f>IF($A$1&lt;&gt;"",参数计算!B69,"")</f>
        <v/>
      </c>
      <c r="C67" s="80" t="str">
        <f>IF($A$1&lt;&gt;"",参数计算!C69,"")</f>
        <v/>
      </c>
      <c r="D67" s="80" t="str">
        <f>IF($A$1&lt;&gt;"",参数计算!D69,"")</f>
        <v/>
      </c>
      <c r="E67" s="80" t="str">
        <f>IF($A$1&lt;&gt;"",参数计算!E69,"")</f>
        <v/>
      </c>
      <c r="F67" s="76" t="str">
        <f>IF(AND($A67&lt;&gt;"",F$5&lt;&gt;""),参数计算!EI69,"")</f>
        <v/>
      </c>
      <c r="G67" s="76" t="str">
        <f>IF(AND($A67&lt;&gt;"",G$5&lt;&gt;""),参数计算!EJ69,"")</f>
        <v/>
      </c>
      <c r="H67" s="76" t="str">
        <f>IF(AND($A67&lt;&gt;"",H$5&lt;&gt;""),参数计算!EK69,"")</f>
        <v/>
      </c>
      <c r="I67" s="76" t="str">
        <f>IF(AND($A67&lt;&gt;"",I$5&lt;&gt;""),参数计算!EL69,"")</f>
        <v/>
      </c>
      <c r="J67" s="76" t="str">
        <f>IF(AND($A67&lt;&gt;"",J$5&lt;&gt;""),参数计算!EM69,"")</f>
        <v/>
      </c>
      <c r="K67" s="76" t="str">
        <f>IF(AND($A67&lt;&gt;"",K$5&lt;&gt;""),参数计算!EO69,"")</f>
        <v/>
      </c>
      <c r="L67" s="76" t="str">
        <f>IF(AND($A67&lt;&gt;"",L$5&lt;&gt;""),参数计算!EO69,"")</f>
        <v/>
      </c>
      <c r="M67" s="76" t="str">
        <f>IF(AND($A67&lt;&gt;"",M$5&lt;&gt;""),参数计算!EP69,"")</f>
        <v/>
      </c>
      <c r="N67" s="76" t="str">
        <f>IF(AND($A67&lt;&gt;"",N$5&lt;&gt;""),参数计算!EQ69,"")</f>
        <v/>
      </c>
      <c r="O67" s="76" t="str">
        <f>IF(AND($A67&lt;&gt;"",O$5&lt;&gt;""),参数计算!ER69,"")</f>
        <v/>
      </c>
      <c r="P67" s="76" t="str">
        <f>IF(AND($A67&lt;&gt;"",P$5&lt;&gt;""),参数计算!ES69,"")</f>
        <v/>
      </c>
      <c r="Q67" s="76" t="str">
        <f>IF(A67&lt;&gt;"",总评!D67,"")</f>
        <v/>
      </c>
      <c r="R67" s="76" t="str">
        <f>IF(AND($A67&lt;&gt;"",R$5&lt;&gt;""),成绩录入!AB72,"")</f>
        <v/>
      </c>
      <c r="S67" s="76" t="str">
        <f>IF(AND($A67&lt;&gt;"",S$5&lt;&gt;""),成绩录入!AC72,"")</f>
        <v/>
      </c>
      <c r="T67" s="76" t="str">
        <f>IF(A67&lt;&gt;"",总评!F67,"")</f>
        <v/>
      </c>
    </row>
    <row r="68" ht="18" customHeight="1" spans="1:20">
      <c r="A68" s="80" t="str">
        <f>IF($A$1&lt;&gt;"",参数计算!A70,"")</f>
        <v/>
      </c>
      <c r="B68" s="80" t="str">
        <f>IF($A$1&lt;&gt;"",参数计算!B70,"")</f>
        <v/>
      </c>
      <c r="C68" s="80" t="str">
        <f>IF($A$1&lt;&gt;"",参数计算!C70,"")</f>
        <v/>
      </c>
      <c r="D68" s="80" t="str">
        <f>IF($A$1&lt;&gt;"",参数计算!D70,"")</f>
        <v/>
      </c>
      <c r="E68" s="80" t="str">
        <f>IF($A$1&lt;&gt;"",参数计算!E70,"")</f>
        <v/>
      </c>
      <c r="F68" s="76" t="str">
        <f>IF(AND($A68&lt;&gt;"",F$5&lt;&gt;""),参数计算!EI70,"")</f>
        <v/>
      </c>
      <c r="G68" s="76" t="str">
        <f>IF(AND($A68&lt;&gt;"",G$5&lt;&gt;""),参数计算!EJ70,"")</f>
        <v/>
      </c>
      <c r="H68" s="76" t="str">
        <f>IF(AND($A68&lt;&gt;"",H$5&lt;&gt;""),参数计算!EK70,"")</f>
        <v/>
      </c>
      <c r="I68" s="76" t="str">
        <f>IF(AND($A68&lt;&gt;"",I$5&lt;&gt;""),参数计算!EL70,"")</f>
        <v/>
      </c>
      <c r="J68" s="76" t="str">
        <f>IF(AND($A68&lt;&gt;"",J$5&lt;&gt;""),参数计算!EM70,"")</f>
        <v/>
      </c>
      <c r="K68" s="76" t="str">
        <f>IF(AND($A68&lt;&gt;"",K$5&lt;&gt;""),参数计算!EO70,"")</f>
        <v/>
      </c>
      <c r="L68" s="76" t="str">
        <f>IF(AND($A68&lt;&gt;"",L$5&lt;&gt;""),参数计算!EO70,"")</f>
        <v/>
      </c>
      <c r="M68" s="76" t="str">
        <f>IF(AND($A68&lt;&gt;"",M$5&lt;&gt;""),参数计算!EP70,"")</f>
        <v/>
      </c>
      <c r="N68" s="76" t="str">
        <f>IF(AND($A68&lt;&gt;"",N$5&lt;&gt;""),参数计算!EQ70,"")</f>
        <v/>
      </c>
      <c r="O68" s="76" t="str">
        <f>IF(AND($A68&lt;&gt;"",O$5&lt;&gt;""),参数计算!ER70,"")</f>
        <v/>
      </c>
      <c r="P68" s="76" t="str">
        <f>IF(AND($A68&lt;&gt;"",P$5&lt;&gt;""),参数计算!ES70,"")</f>
        <v/>
      </c>
      <c r="Q68" s="76" t="str">
        <f>IF(A68&lt;&gt;"",总评!D68,"")</f>
        <v/>
      </c>
      <c r="R68" s="76" t="str">
        <f>IF(AND($A68&lt;&gt;"",R$5&lt;&gt;""),成绩录入!AB73,"")</f>
        <v/>
      </c>
      <c r="S68" s="76" t="str">
        <f>IF(AND($A68&lt;&gt;"",S$5&lt;&gt;""),成绩录入!AC73,"")</f>
        <v/>
      </c>
      <c r="T68" s="76" t="str">
        <f>IF(A68&lt;&gt;"",总评!F68,"")</f>
        <v/>
      </c>
    </row>
    <row r="69" ht="18" customHeight="1" spans="1:20">
      <c r="A69" s="80" t="str">
        <f>IF($A$1&lt;&gt;"",参数计算!A71,"")</f>
        <v/>
      </c>
      <c r="B69" s="80" t="str">
        <f>IF($A$1&lt;&gt;"",参数计算!B71,"")</f>
        <v/>
      </c>
      <c r="C69" s="80" t="str">
        <f>IF($A$1&lt;&gt;"",参数计算!C71,"")</f>
        <v/>
      </c>
      <c r="D69" s="80" t="str">
        <f>IF($A$1&lt;&gt;"",参数计算!D71,"")</f>
        <v/>
      </c>
      <c r="E69" s="80" t="str">
        <f>IF($A$1&lt;&gt;"",参数计算!E71,"")</f>
        <v/>
      </c>
      <c r="F69" s="76" t="str">
        <f>IF(AND($A69&lt;&gt;"",F$5&lt;&gt;""),参数计算!EI71,"")</f>
        <v/>
      </c>
      <c r="G69" s="76" t="str">
        <f>IF(AND($A69&lt;&gt;"",G$5&lt;&gt;""),参数计算!EJ71,"")</f>
        <v/>
      </c>
      <c r="H69" s="76" t="str">
        <f>IF(AND($A69&lt;&gt;"",H$5&lt;&gt;""),参数计算!EK71,"")</f>
        <v/>
      </c>
      <c r="I69" s="76" t="str">
        <f>IF(AND($A69&lt;&gt;"",I$5&lt;&gt;""),参数计算!EL71,"")</f>
        <v/>
      </c>
      <c r="J69" s="76" t="str">
        <f>IF(AND($A69&lt;&gt;"",J$5&lt;&gt;""),参数计算!EM71,"")</f>
        <v/>
      </c>
      <c r="K69" s="76" t="str">
        <f>IF(AND($A69&lt;&gt;"",K$5&lt;&gt;""),参数计算!EO71,"")</f>
        <v/>
      </c>
      <c r="L69" s="76" t="str">
        <f>IF(AND($A69&lt;&gt;"",L$5&lt;&gt;""),参数计算!EO71,"")</f>
        <v/>
      </c>
      <c r="M69" s="76" t="str">
        <f>IF(AND($A69&lt;&gt;"",M$5&lt;&gt;""),参数计算!EP71,"")</f>
        <v/>
      </c>
      <c r="N69" s="76" t="str">
        <f>IF(AND($A69&lt;&gt;"",N$5&lt;&gt;""),参数计算!EQ71,"")</f>
        <v/>
      </c>
      <c r="O69" s="76" t="str">
        <f>IF(AND($A69&lt;&gt;"",O$5&lt;&gt;""),参数计算!ER71,"")</f>
        <v/>
      </c>
      <c r="P69" s="76" t="str">
        <f>IF(AND($A69&lt;&gt;"",P$5&lt;&gt;""),参数计算!ES71,"")</f>
        <v/>
      </c>
      <c r="Q69" s="76" t="str">
        <f>IF(A69&lt;&gt;"",总评!D69,"")</f>
        <v/>
      </c>
      <c r="R69" s="76" t="str">
        <f>IF(AND($A69&lt;&gt;"",R$5&lt;&gt;""),成绩录入!AB74,"")</f>
        <v/>
      </c>
      <c r="S69" s="76" t="str">
        <f>IF(AND($A69&lt;&gt;"",S$5&lt;&gt;""),成绩录入!AC74,"")</f>
        <v/>
      </c>
      <c r="T69" s="76" t="str">
        <f>IF(A69&lt;&gt;"",总评!F69,"")</f>
        <v/>
      </c>
    </row>
    <row r="70" ht="18" customHeight="1" spans="1:20">
      <c r="A70" s="80" t="str">
        <f>IF($A$1&lt;&gt;"",参数计算!A72,"")</f>
        <v/>
      </c>
      <c r="B70" s="80" t="str">
        <f>IF($A$1&lt;&gt;"",参数计算!B72,"")</f>
        <v/>
      </c>
      <c r="C70" s="80" t="str">
        <f>IF($A$1&lt;&gt;"",参数计算!C72,"")</f>
        <v/>
      </c>
      <c r="D70" s="80" t="str">
        <f>IF($A$1&lt;&gt;"",参数计算!D72,"")</f>
        <v/>
      </c>
      <c r="E70" s="80" t="str">
        <f>IF($A$1&lt;&gt;"",参数计算!E72,"")</f>
        <v/>
      </c>
      <c r="F70" s="76" t="str">
        <f>IF(AND($A70&lt;&gt;"",F$5&lt;&gt;""),参数计算!EI72,"")</f>
        <v/>
      </c>
      <c r="G70" s="76" t="str">
        <f>IF(AND($A70&lt;&gt;"",G$5&lt;&gt;""),参数计算!EJ72,"")</f>
        <v/>
      </c>
      <c r="H70" s="76" t="str">
        <f>IF(AND($A70&lt;&gt;"",H$5&lt;&gt;""),参数计算!EK72,"")</f>
        <v/>
      </c>
      <c r="I70" s="76" t="str">
        <f>IF(AND($A70&lt;&gt;"",I$5&lt;&gt;""),参数计算!EL72,"")</f>
        <v/>
      </c>
      <c r="J70" s="76" t="str">
        <f>IF(AND($A70&lt;&gt;"",J$5&lt;&gt;""),参数计算!EM72,"")</f>
        <v/>
      </c>
      <c r="K70" s="76" t="str">
        <f>IF(AND($A70&lt;&gt;"",K$5&lt;&gt;""),参数计算!EO72,"")</f>
        <v/>
      </c>
      <c r="L70" s="76" t="str">
        <f>IF(AND($A70&lt;&gt;"",L$5&lt;&gt;""),参数计算!EO72,"")</f>
        <v/>
      </c>
      <c r="M70" s="76" t="str">
        <f>IF(AND($A70&lt;&gt;"",M$5&lt;&gt;""),参数计算!EP72,"")</f>
        <v/>
      </c>
      <c r="N70" s="76" t="str">
        <f>IF(AND($A70&lt;&gt;"",N$5&lt;&gt;""),参数计算!EQ72,"")</f>
        <v/>
      </c>
      <c r="O70" s="76" t="str">
        <f>IF(AND($A70&lt;&gt;"",O$5&lt;&gt;""),参数计算!ER72,"")</f>
        <v/>
      </c>
      <c r="P70" s="76" t="str">
        <f>IF(AND($A70&lt;&gt;"",P$5&lt;&gt;""),参数计算!ES72,"")</f>
        <v/>
      </c>
      <c r="Q70" s="76" t="str">
        <f>IF(A70&lt;&gt;"",总评!D70,"")</f>
        <v/>
      </c>
      <c r="R70" s="76" t="str">
        <f>IF(AND($A70&lt;&gt;"",R$5&lt;&gt;""),成绩录入!AB75,"")</f>
        <v/>
      </c>
      <c r="S70" s="76" t="str">
        <f>IF(AND($A70&lt;&gt;"",S$5&lt;&gt;""),成绩录入!AC75,"")</f>
        <v/>
      </c>
      <c r="T70" s="76" t="str">
        <f>IF(A70&lt;&gt;"",总评!F70,"")</f>
        <v/>
      </c>
    </row>
    <row r="71" ht="18" customHeight="1" spans="1:20">
      <c r="A71" s="80" t="str">
        <f>IF($A$1&lt;&gt;"",参数计算!A73,"")</f>
        <v/>
      </c>
      <c r="B71" s="80" t="str">
        <f>IF($A$1&lt;&gt;"",参数计算!B73,"")</f>
        <v/>
      </c>
      <c r="C71" s="80" t="str">
        <f>IF($A$1&lt;&gt;"",参数计算!C73,"")</f>
        <v/>
      </c>
      <c r="D71" s="80" t="str">
        <f>IF($A$1&lt;&gt;"",参数计算!D73,"")</f>
        <v/>
      </c>
      <c r="E71" s="80" t="str">
        <f>IF($A$1&lt;&gt;"",参数计算!E73,"")</f>
        <v/>
      </c>
      <c r="F71" s="76" t="str">
        <f>IF(AND($A71&lt;&gt;"",F$5&lt;&gt;""),参数计算!EI73,"")</f>
        <v/>
      </c>
      <c r="G71" s="76" t="str">
        <f>IF(AND($A71&lt;&gt;"",G$5&lt;&gt;""),参数计算!EJ73,"")</f>
        <v/>
      </c>
      <c r="H71" s="76" t="str">
        <f>IF(AND($A71&lt;&gt;"",H$5&lt;&gt;""),参数计算!EK73,"")</f>
        <v/>
      </c>
      <c r="I71" s="76" t="str">
        <f>IF(AND($A71&lt;&gt;"",I$5&lt;&gt;""),参数计算!EL73,"")</f>
        <v/>
      </c>
      <c r="J71" s="76" t="str">
        <f>IF(AND($A71&lt;&gt;"",J$5&lt;&gt;""),参数计算!EM73,"")</f>
        <v/>
      </c>
      <c r="K71" s="76" t="str">
        <f>IF(AND($A71&lt;&gt;"",K$5&lt;&gt;""),参数计算!EO73,"")</f>
        <v/>
      </c>
      <c r="L71" s="76" t="str">
        <f>IF(AND($A71&lt;&gt;"",L$5&lt;&gt;""),参数计算!EO73,"")</f>
        <v/>
      </c>
      <c r="M71" s="76" t="str">
        <f>IF(AND($A71&lt;&gt;"",M$5&lt;&gt;""),参数计算!EP73,"")</f>
        <v/>
      </c>
      <c r="N71" s="76" t="str">
        <f>IF(AND($A71&lt;&gt;"",N$5&lt;&gt;""),参数计算!EQ73,"")</f>
        <v/>
      </c>
      <c r="O71" s="76" t="str">
        <f>IF(AND($A71&lt;&gt;"",O$5&lt;&gt;""),参数计算!ER73,"")</f>
        <v/>
      </c>
      <c r="P71" s="76" t="str">
        <f>IF(AND($A71&lt;&gt;"",P$5&lt;&gt;""),参数计算!ES73,"")</f>
        <v/>
      </c>
      <c r="Q71" s="76" t="str">
        <f>IF(A71&lt;&gt;"",总评!D71,"")</f>
        <v/>
      </c>
      <c r="R71" s="76" t="str">
        <f>IF(AND($A71&lt;&gt;"",R$5&lt;&gt;""),成绩录入!AB76,"")</f>
        <v/>
      </c>
      <c r="S71" s="76" t="str">
        <f>IF(AND($A71&lt;&gt;"",S$5&lt;&gt;""),成绩录入!AC76,"")</f>
        <v/>
      </c>
      <c r="T71" s="76" t="str">
        <f>IF(A71&lt;&gt;"",总评!F71,"")</f>
        <v/>
      </c>
    </row>
    <row r="72" ht="18" customHeight="1" spans="1:20">
      <c r="A72" s="80" t="str">
        <f>IF($A$1&lt;&gt;"",参数计算!A74,"")</f>
        <v/>
      </c>
      <c r="B72" s="80" t="str">
        <f>IF($A$1&lt;&gt;"",参数计算!B74,"")</f>
        <v/>
      </c>
      <c r="C72" s="80" t="str">
        <f>IF($A$1&lt;&gt;"",参数计算!C74,"")</f>
        <v/>
      </c>
      <c r="D72" s="80" t="str">
        <f>IF($A$1&lt;&gt;"",参数计算!D74,"")</f>
        <v/>
      </c>
      <c r="E72" s="80" t="str">
        <f>IF($A$1&lt;&gt;"",参数计算!E74,"")</f>
        <v/>
      </c>
      <c r="F72" s="76" t="str">
        <f>IF(AND($A72&lt;&gt;"",F$5&lt;&gt;""),参数计算!EI74,"")</f>
        <v/>
      </c>
      <c r="G72" s="76" t="str">
        <f>IF(AND($A72&lt;&gt;"",G$5&lt;&gt;""),参数计算!EJ74,"")</f>
        <v/>
      </c>
      <c r="H72" s="76" t="str">
        <f>IF(AND($A72&lt;&gt;"",H$5&lt;&gt;""),参数计算!EK74,"")</f>
        <v/>
      </c>
      <c r="I72" s="76" t="str">
        <f>IF(AND($A72&lt;&gt;"",I$5&lt;&gt;""),参数计算!EL74,"")</f>
        <v/>
      </c>
      <c r="J72" s="76" t="str">
        <f>IF(AND($A72&lt;&gt;"",J$5&lt;&gt;""),参数计算!EM74,"")</f>
        <v/>
      </c>
      <c r="K72" s="76" t="str">
        <f>IF(AND($A72&lt;&gt;"",K$5&lt;&gt;""),参数计算!EO74,"")</f>
        <v/>
      </c>
      <c r="L72" s="76" t="str">
        <f>IF(AND($A72&lt;&gt;"",L$5&lt;&gt;""),参数计算!EO74,"")</f>
        <v/>
      </c>
      <c r="M72" s="76" t="str">
        <f>IF(AND($A72&lt;&gt;"",M$5&lt;&gt;""),参数计算!EP74,"")</f>
        <v/>
      </c>
      <c r="N72" s="76" t="str">
        <f>IF(AND($A72&lt;&gt;"",N$5&lt;&gt;""),参数计算!EQ74,"")</f>
        <v/>
      </c>
      <c r="O72" s="76" t="str">
        <f>IF(AND($A72&lt;&gt;"",O$5&lt;&gt;""),参数计算!ER74,"")</f>
        <v/>
      </c>
      <c r="P72" s="76" t="str">
        <f>IF(AND($A72&lt;&gt;"",P$5&lt;&gt;""),参数计算!ES74,"")</f>
        <v/>
      </c>
      <c r="Q72" s="76" t="str">
        <f>IF(A72&lt;&gt;"",总评!D72,"")</f>
        <v/>
      </c>
      <c r="R72" s="76" t="str">
        <f>IF(AND($A72&lt;&gt;"",R$5&lt;&gt;""),成绩录入!AB77,"")</f>
        <v/>
      </c>
      <c r="S72" s="76" t="str">
        <f>IF(AND($A72&lt;&gt;"",S$5&lt;&gt;""),成绩录入!AC77,"")</f>
        <v/>
      </c>
      <c r="T72" s="76" t="str">
        <f>IF(A72&lt;&gt;"",总评!F72,"")</f>
        <v/>
      </c>
    </row>
    <row r="73" ht="18" customHeight="1" spans="1:20">
      <c r="A73" s="80" t="str">
        <f>IF($A$1&lt;&gt;"",参数计算!A75,"")</f>
        <v/>
      </c>
      <c r="B73" s="80" t="str">
        <f>IF($A$1&lt;&gt;"",参数计算!B75,"")</f>
        <v/>
      </c>
      <c r="C73" s="80" t="str">
        <f>IF($A$1&lt;&gt;"",参数计算!C75,"")</f>
        <v/>
      </c>
      <c r="D73" s="80" t="str">
        <f>IF($A$1&lt;&gt;"",参数计算!D75,"")</f>
        <v/>
      </c>
      <c r="E73" s="80" t="str">
        <f>IF($A$1&lt;&gt;"",参数计算!E75,"")</f>
        <v/>
      </c>
      <c r="F73" s="76" t="str">
        <f>IF(AND($A73&lt;&gt;"",F$5&lt;&gt;""),参数计算!EI75,"")</f>
        <v/>
      </c>
      <c r="G73" s="76" t="str">
        <f>IF(AND($A73&lt;&gt;"",G$5&lt;&gt;""),参数计算!EJ75,"")</f>
        <v/>
      </c>
      <c r="H73" s="76" t="str">
        <f>IF(AND($A73&lt;&gt;"",H$5&lt;&gt;""),参数计算!EK75,"")</f>
        <v/>
      </c>
      <c r="I73" s="76" t="str">
        <f>IF(AND($A73&lt;&gt;"",I$5&lt;&gt;""),参数计算!EL75,"")</f>
        <v/>
      </c>
      <c r="J73" s="76" t="str">
        <f>IF(AND($A73&lt;&gt;"",J$5&lt;&gt;""),参数计算!EM75,"")</f>
        <v/>
      </c>
      <c r="K73" s="76" t="str">
        <f>IF(AND($A73&lt;&gt;"",K$5&lt;&gt;""),参数计算!EO75,"")</f>
        <v/>
      </c>
      <c r="L73" s="76" t="str">
        <f>IF(AND($A73&lt;&gt;"",L$5&lt;&gt;""),参数计算!EO75,"")</f>
        <v/>
      </c>
      <c r="M73" s="76" t="str">
        <f>IF(AND($A73&lt;&gt;"",M$5&lt;&gt;""),参数计算!EP75,"")</f>
        <v/>
      </c>
      <c r="N73" s="76" t="str">
        <f>IF(AND($A73&lt;&gt;"",N$5&lt;&gt;""),参数计算!EQ75,"")</f>
        <v/>
      </c>
      <c r="O73" s="76" t="str">
        <f>IF(AND($A73&lt;&gt;"",O$5&lt;&gt;""),参数计算!ER75,"")</f>
        <v/>
      </c>
      <c r="P73" s="76" t="str">
        <f>IF(AND($A73&lt;&gt;"",P$5&lt;&gt;""),参数计算!ES75,"")</f>
        <v/>
      </c>
      <c r="Q73" s="76" t="str">
        <f>IF(A73&lt;&gt;"",总评!D73,"")</f>
        <v/>
      </c>
      <c r="R73" s="76" t="str">
        <f>IF(AND($A73&lt;&gt;"",R$5&lt;&gt;""),成绩录入!AB78,"")</f>
        <v/>
      </c>
      <c r="S73" s="76" t="str">
        <f>IF(AND($A73&lt;&gt;"",S$5&lt;&gt;""),成绩录入!AC78,"")</f>
        <v/>
      </c>
      <c r="T73" s="76" t="str">
        <f>IF(A73&lt;&gt;"",总评!F73,"")</f>
        <v/>
      </c>
    </row>
    <row r="74" ht="18" customHeight="1" spans="1:20">
      <c r="A74" s="80" t="str">
        <f>IF($A$1&lt;&gt;"",参数计算!A76,"")</f>
        <v/>
      </c>
      <c r="B74" s="80" t="str">
        <f>IF($A$1&lt;&gt;"",参数计算!B76,"")</f>
        <v/>
      </c>
      <c r="C74" s="80" t="str">
        <f>IF($A$1&lt;&gt;"",参数计算!C76,"")</f>
        <v/>
      </c>
      <c r="D74" s="80" t="str">
        <f>IF($A$1&lt;&gt;"",参数计算!D76,"")</f>
        <v/>
      </c>
      <c r="E74" s="80" t="str">
        <f>IF($A$1&lt;&gt;"",参数计算!E76,"")</f>
        <v/>
      </c>
      <c r="F74" s="76" t="str">
        <f>IF(AND($A74&lt;&gt;"",F$5&lt;&gt;""),参数计算!EI76,"")</f>
        <v/>
      </c>
      <c r="G74" s="76" t="str">
        <f>IF(AND($A74&lt;&gt;"",G$5&lt;&gt;""),参数计算!EJ76,"")</f>
        <v/>
      </c>
      <c r="H74" s="76" t="str">
        <f>IF(AND($A74&lt;&gt;"",H$5&lt;&gt;""),参数计算!EK76,"")</f>
        <v/>
      </c>
      <c r="I74" s="76" t="str">
        <f>IF(AND($A74&lt;&gt;"",I$5&lt;&gt;""),参数计算!EL76,"")</f>
        <v/>
      </c>
      <c r="J74" s="76" t="str">
        <f>IF(AND($A74&lt;&gt;"",J$5&lt;&gt;""),参数计算!EM76,"")</f>
        <v/>
      </c>
      <c r="K74" s="76" t="str">
        <f>IF(AND($A74&lt;&gt;"",K$5&lt;&gt;""),参数计算!EO76,"")</f>
        <v/>
      </c>
      <c r="L74" s="76" t="str">
        <f>IF(AND($A74&lt;&gt;"",L$5&lt;&gt;""),参数计算!EO76,"")</f>
        <v/>
      </c>
      <c r="M74" s="76" t="str">
        <f>IF(AND($A74&lt;&gt;"",M$5&lt;&gt;""),参数计算!EP76,"")</f>
        <v/>
      </c>
      <c r="N74" s="76" t="str">
        <f>IF(AND($A74&lt;&gt;"",N$5&lt;&gt;""),参数计算!EQ76,"")</f>
        <v/>
      </c>
      <c r="O74" s="76" t="str">
        <f>IF(AND($A74&lt;&gt;"",O$5&lt;&gt;""),参数计算!ER76,"")</f>
        <v/>
      </c>
      <c r="P74" s="76" t="str">
        <f>IF(AND($A74&lt;&gt;"",P$5&lt;&gt;""),参数计算!ES76,"")</f>
        <v/>
      </c>
      <c r="Q74" s="76" t="str">
        <f>IF(A74&lt;&gt;"",总评!D74,"")</f>
        <v/>
      </c>
      <c r="R74" s="76" t="str">
        <f>IF(AND($A74&lt;&gt;"",R$5&lt;&gt;""),成绩录入!AB79,"")</f>
        <v/>
      </c>
      <c r="S74" s="76" t="str">
        <f>IF(AND($A74&lt;&gt;"",S$5&lt;&gt;""),成绩录入!AC79,"")</f>
        <v/>
      </c>
      <c r="T74" s="76" t="str">
        <f>IF(A74&lt;&gt;"",总评!F74,"")</f>
        <v/>
      </c>
    </row>
    <row r="75" ht="18" customHeight="1" spans="1:20">
      <c r="A75" s="80" t="str">
        <f>IF($A$1&lt;&gt;"",参数计算!A77,"")</f>
        <v/>
      </c>
      <c r="B75" s="80" t="str">
        <f>IF($A$1&lt;&gt;"",参数计算!B77,"")</f>
        <v/>
      </c>
      <c r="C75" s="80" t="str">
        <f>IF($A$1&lt;&gt;"",参数计算!C77,"")</f>
        <v/>
      </c>
      <c r="D75" s="80" t="str">
        <f>IF($A$1&lt;&gt;"",参数计算!D77,"")</f>
        <v/>
      </c>
      <c r="E75" s="80" t="str">
        <f>IF($A$1&lt;&gt;"",参数计算!E77,"")</f>
        <v/>
      </c>
      <c r="F75" s="76" t="str">
        <f>IF(AND($A75&lt;&gt;"",F$5&lt;&gt;""),参数计算!EI77,"")</f>
        <v/>
      </c>
      <c r="G75" s="76" t="str">
        <f>IF(AND($A75&lt;&gt;"",G$5&lt;&gt;""),参数计算!EJ77,"")</f>
        <v/>
      </c>
      <c r="H75" s="76" t="str">
        <f>IF(AND($A75&lt;&gt;"",H$5&lt;&gt;""),参数计算!EK77,"")</f>
        <v/>
      </c>
      <c r="I75" s="76" t="str">
        <f>IF(AND($A75&lt;&gt;"",I$5&lt;&gt;""),参数计算!EL77,"")</f>
        <v/>
      </c>
      <c r="J75" s="76" t="str">
        <f>IF(AND($A75&lt;&gt;"",J$5&lt;&gt;""),参数计算!EM77,"")</f>
        <v/>
      </c>
      <c r="K75" s="76" t="str">
        <f>IF(AND($A75&lt;&gt;"",K$5&lt;&gt;""),参数计算!EO77,"")</f>
        <v/>
      </c>
      <c r="L75" s="76" t="str">
        <f>IF(AND($A75&lt;&gt;"",L$5&lt;&gt;""),参数计算!EO77,"")</f>
        <v/>
      </c>
      <c r="M75" s="76" t="str">
        <f>IF(AND($A75&lt;&gt;"",M$5&lt;&gt;""),参数计算!EP77,"")</f>
        <v/>
      </c>
      <c r="N75" s="76" t="str">
        <f>IF(AND($A75&lt;&gt;"",N$5&lt;&gt;""),参数计算!EQ77,"")</f>
        <v/>
      </c>
      <c r="O75" s="76" t="str">
        <f>IF(AND($A75&lt;&gt;"",O$5&lt;&gt;""),参数计算!ER77,"")</f>
        <v/>
      </c>
      <c r="P75" s="76" t="str">
        <f>IF(AND($A75&lt;&gt;"",P$5&lt;&gt;""),参数计算!ES77,"")</f>
        <v/>
      </c>
      <c r="Q75" s="76" t="str">
        <f>IF(A75&lt;&gt;"",总评!D75,"")</f>
        <v/>
      </c>
      <c r="R75" s="76" t="str">
        <f>IF(AND($A75&lt;&gt;"",R$5&lt;&gt;""),成绩录入!AB80,"")</f>
        <v/>
      </c>
      <c r="S75" s="76" t="str">
        <f>IF(AND($A75&lt;&gt;"",S$5&lt;&gt;""),成绩录入!AC80,"")</f>
        <v/>
      </c>
      <c r="T75" s="76" t="str">
        <f>IF(A75&lt;&gt;"",总评!F75,"")</f>
        <v/>
      </c>
    </row>
    <row r="76" ht="18" customHeight="1" spans="1:20">
      <c r="A76" s="80" t="str">
        <f>IF($A$1&lt;&gt;"",参数计算!A78,"")</f>
        <v/>
      </c>
      <c r="B76" s="80" t="str">
        <f>IF($A$1&lt;&gt;"",参数计算!B78,"")</f>
        <v/>
      </c>
      <c r="C76" s="80" t="str">
        <f>IF($A$1&lt;&gt;"",参数计算!C78,"")</f>
        <v/>
      </c>
      <c r="D76" s="80" t="str">
        <f>IF($A$1&lt;&gt;"",参数计算!D78,"")</f>
        <v/>
      </c>
      <c r="E76" s="80" t="str">
        <f>IF($A$1&lt;&gt;"",参数计算!E78,"")</f>
        <v/>
      </c>
      <c r="F76" s="81" t="str">
        <f>IF(AND($A76&lt;&gt;"",F$5&lt;&gt;""),参数计算!EI78,"")</f>
        <v/>
      </c>
      <c r="G76" s="81" t="str">
        <f>IF(AND($A76&lt;&gt;"",G$5&lt;&gt;""),参数计算!EJ78,"")</f>
        <v/>
      </c>
      <c r="H76" s="81" t="str">
        <f>IF(AND($A76&lt;&gt;"",H$5&lt;&gt;""),参数计算!EK78,"")</f>
        <v/>
      </c>
      <c r="I76" s="81" t="str">
        <f>IF(AND($A76&lt;&gt;"",I$5&lt;&gt;""),参数计算!EL78,"")</f>
        <v/>
      </c>
      <c r="J76" s="81" t="str">
        <f>IF(AND($A76&lt;&gt;"",J$5&lt;&gt;""),参数计算!EM78,"")</f>
        <v/>
      </c>
      <c r="K76" s="81" t="str">
        <f>IF(AND($A76&lt;&gt;"",K$5&lt;&gt;""),参数计算!EO78,"")</f>
        <v/>
      </c>
      <c r="L76" s="81" t="str">
        <f>IF(AND($A76&lt;&gt;"",L$5&lt;&gt;""),参数计算!EO78,"")</f>
        <v/>
      </c>
      <c r="M76" s="81" t="str">
        <f>IF(AND($A76&lt;&gt;"",M$5&lt;&gt;""),参数计算!EP78,"")</f>
        <v/>
      </c>
      <c r="N76" s="69" t="str">
        <f>IF(AND($A76&lt;&gt;"",N$5&lt;&gt;""),参数计算!EQ78,"")</f>
        <v/>
      </c>
      <c r="O76" s="69" t="str">
        <f>IF(AND($A76&lt;&gt;"",O$5&lt;&gt;""),参数计算!ER78,"")</f>
        <v/>
      </c>
      <c r="P76" s="69" t="str">
        <f>IF(AND($A76&lt;&gt;"",P$5&lt;&gt;""),参数计算!ES78,"")</f>
        <v/>
      </c>
      <c r="Q76" s="69" t="str">
        <f>IF(A76&lt;&gt;"",总评!D76,"")</f>
        <v/>
      </c>
      <c r="R76" s="69" t="str">
        <f>IF(AND($A76&lt;&gt;"",R$5&lt;&gt;""),成绩录入!AB81,"")</f>
        <v/>
      </c>
      <c r="S76" s="69" t="str">
        <f>IF(AND($A76&lt;&gt;"",S$5&lt;&gt;""),成绩录入!AC81,"")</f>
        <v/>
      </c>
      <c r="T76" s="69" t="str">
        <f>IF(A76&lt;&gt;"",总评!F76,"")</f>
        <v/>
      </c>
    </row>
    <row r="77" ht="18" customHeight="1" spans="1:20">
      <c r="A77" s="80" t="str">
        <f>IF($A$1&lt;&gt;"",参数计算!A79,"")</f>
        <v/>
      </c>
      <c r="B77" s="80" t="str">
        <f>IF($A$1&lt;&gt;"",参数计算!B79,"")</f>
        <v/>
      </c>
      <c r="C77" s="80" t="str">
        <f>IF($A$1&lt;&gt;"",参数计算!C79,"")</f>
        <v/>
      </c>
      <c r="D77" s="80" t="str">
        <f>IF($A$1&lt;&gt;"",参数计算!D79,"")</f>
        <v/>
      </c>
      <c r="E77" s="80" t="str">
        <f>IF($A$1&lt;&gt;"",参数计算!E79,"")</f>
        <v/>
      </c>
      <c r="F77" s="81" t="str">
        <f>IF(AND($A77&lt;&gt;"",F$5&lt;&gt;""),参数计算!EI79,"")</f>
        <v/>
      </c>
      <c r="G77" s="81" t="str">
        <f>IF(AND($A77&lt;&gt;"",G$5&lt;&gt;""),参数计算!EJ79,"")</f>
        <v/>
      </c>
      <c r="H77" s="81" t="str">
        <f>IF(AND($A77&lt;&gt;"",H$5&lt;&gt;""),参数计算!EK79,"")</f>
        <v/>
      </c>
      <c r="I77" s="81" t="str">
        <f>IF(AND($A77&lt;&gt;"",I$5&lt;&gt;""),参数计算!EL79,"")</f>
        <v/>
      </c>
      <c r="J77" s="81" t="str">
        <f>IF(AND($A77&lt;&gt;"",J$5&lt;&gt;""),参数计算!EM79,"")</f>
        <v/>
      </c>
      <c r="K77" s="81" t="str">
        <f>IF(AND($A77&lt;&gt;"",K$5&lt;&gt;""),参数计算!EO79,"")</f>
        <v/>
      </c>
      <c r="L77" s="81" t="str">
        <f>IF(AND($A77&lt;&gt;"",L$5&lt;&gt;""),参数计算!EO79,"")</f>
        <v/>
      </c>
      <c r="M77" s="81" t="str">
        <f>IF(AND($A77&lt;&gt;"",M$5&lt;&gt;""),参数计算!EP79,"")</f>
        <v/>
      </c>
      <c r="N77" s="69" t="str">
        <f>IF(AND($A77&lt;&gt;"",N$5&lt;&gt;""),参数计算!EQ79,"")</f>
        <v/>
      </c>
      <c r="O77" s="69" t="str">
        <f>IF(AND($A77&lt;&gt;"",O$5&lt;&gt;""),参数计算!ER79,"")</f>
        <v/>
      </c>
      <c r="P77" s="69" t="str">
        <f>IF(AND($A77&lt;&gt;"",P$5&lt;&gt;""),参数计算!ES79,"")</f>
        <v/>
      </c>
      <c r="Q77" s="69" t="str">
        <f>IF(A77&lt;&gt;"",总评!D77,"")</f>
        <v/>
      </c>
      <c r="R77" s="69" t="str">
        <f>IF(AND($A77&lt;&gt;"",R$5&lt;&gt;""),成绩录入!AB82,"")</f>
        <v/>
      </c>
      <c r="S77" s="69" t="str">
        <f>IF(AND($A77&lt;&gt;"",S$5&lt;&gt;""),成绩录入!AC82,"")</f>
        <v/>
      </c>
      <c r="T77" s="69" t="str">
        <f>IF(A77&lt;&gt;"",总评!F77,"")</f>
        <v/>
      </c>
    </row>
    <row r="78" ht="18" customHeight="1" spans="1:20">
      <c r="A78" s="80" t="str">
        <f>IF($A$1&lt;&gt;"",参数计算!A80,"")</f>
        <v/>
      </c>
      <c r="B78" s="80" t="str">
        <f>IF($A$1&lt;&gt;"",参数计算!B80,"")</f>
        <v/>
      </c>
      <c r="C78" s="80" t="str">
        <f>IF($A$1&lt;&gt;"",参数计算!C80,"")</f>
        <v/>
      </c>
      <c r="D78" s="80" t="str">
        <f>IF($A$1&lt;&gt;"",参数计算!D80,"")</f>
        <v/>
      </c>
      <c r="E78" s="80" t="str">
        <f>IF($A$1&lt;&gt;"",参数计算!E80,"")</f>
        <v/>
      </c>
      <c r="F78" s="81" t="str">
        <f>IF(AND($A78&lt;&gt;"",F$5&lt;&gt;""),参数计算!EI80,"")</f>
        <v/>
      </c>
      <c r="G78" s="81" t="str">
        <f>IF(AND($A78&lt;&gt;"",G$5&lt;&gt;""),参数计算!EJ80,"")</f>
        <v/>
      </c>
      <c r="H78" s="81" t="str">
        <f>IF(AND($A78&lt;&gt;"",H$5&lt;&gt;""),参数计算!EK80,"")</f>
        <v/>
      </c>
      <c r="I78" s="81" t="str">
        <f>IF(AND($A78&lt;&gt;"",I$5&lt;&gt;""),参数计算!EL80,"")</f>
        <v/>
      </c>
      <c r="J78" s="81" t="str">
        <f>IF(AND($A78&lt;&gt;"",J$5&lt;&gt;""),参数计算!EM80,"")</f>
        <v/>
      </c>
      <c r="K78" s="81" t="str">
        <f>IF(AND($A78&lt;&gt;"",K$5&lt;&gt;""),参数计算!EO80,"")</f>
        <v/>
      </c>
      <c r="L78" s="81" t="str">
        <f>IF(AND($A78&lt;&gt;"",L$5&lt;&gt;""),参数计算!EO80,"")</f>
        <v/>
      </c>
      <c r="M78" s="81" t="str">
        <f>IF(AND($A78&lt;&gt;"",M$5&lt;&gt;""),参数计算!EP80,"")</f>
        <v/>
      </c>
      <c r="N78" s="69" t="str">
        <f>IF(AND($A78&lt;&gt;"",N$5&lt;&gt;""),参数计算!EQ80,"")</f>
        <v/>
      </c>
      <c r="O78" s="69" t="str">
        <f>IF(AND($A78&lt;&gt;"",O$5&lt;&gt;""),参数计算!ER80,"")</f>
        <v/>
      </c>
      <c r="P78" s="69" t="str">
        <f>IF(AND($A78&lt;&gt;"",P$5&lt;&gt;""),参数计算!ES80,"")</f>
        <v/>
      </c>
      <c r="Q78" s="69" t="str">
        <f>IF(A78&lt;&gt;"",总评!D78,"")</f>
        <v/>
      </c>
      <c r="R78" s="69" t="str">
        <f>IF(AND($A78&lt;&gt;"",R$5&lt;&gt;""),成绩录入!AB83,"")</f>
        <v/>
      </c>
      <c r="S78" s="69" t="str">
        <f>IF(AND($A78&lt;&gt;"",S$5&lt;&gt;""),成绩录入!AC83,"")</f>
        <v/>
      </c>
      <c r="T78" s="69" t="str">
        <f>IF(A78&lt;&gt;"",总评!F78,"")</f>
        <v/>
      </c>
    </row>
    <row r="79" ht="18" customHeight="1" spans="1:20">
      <c r="A79" s="80" t="str">
        <f>IF($A$1&lt;&gt;"",参数计算!A81,"")</f>
        <v/>
      </c>
      <c r="B79" s="80" t="str">
        <f>IF($A$1&lt;&gt;"",参数计算!B81,"")</f>
        <v/>
      </c>
      <c r="C79" s="80" t="str">
        <f>IF($A$1&lt;&gt;"",参数计算!C81,"")</f>
        <v/>
      </c>
      <c r="D79" s="80" t="str">
        <f>IF($A$1&lt;&gt;"",参数计算!D81,"")</f>
        <v/>
      </c>
      <c r="E79" s="80" t="str">
        <f>IF($A$1&lt;&gt;"",参数计算!E81,"")</f>
        <v/>
      </c>
      <c r="F79" s="81" t="str">
        <f>IF(AND($A79&lt;&gt;"",F$5&lt;&gt;""),参数计算!EI81,"")</f>
        <v/>
      </c>
      <c r="G79" s="81" t="str">
        <f>IF(AND($A79&lt;&gt;"",G$5&lt;&gt;""),参数计算!EJ81,"")</f>
        <v/>
      </c>
      <c r="H79" s="81" t="str">
        <f>IF(AND($A79&lt;&gt;"",H$5&lt;&gt;""),参数计算!EK81,"")</f>
        <v/>
      </c>
      <c r="I79" s="81" t="str">
        <f>IF(AND($A79&lt;&gt;"",I$5&lt;&gt;""),参数计算!EL81,"")</f>
        <v/>
      </c>
      <c r="J79" s="81" t="str">
        <f>IF(AND($A79&lt;&gt;"",J$5&lt;&gt;""),参数计算!EM81,"")</f>
        <v/>
      </c>
      <c r="K79" s="81" t="str">
        <f>IF(AND($A79&lt;&gt;"",K$5&lt;&gt;""),参数计算!EO81,"")</f>
        <v/>
      </c>
      <c r="L79" s="81" t="str">
        <f>IF(AND($A79&lt;&gt;"",L$5&lt;&gt;""),参数计算!EO81,"")</f>
        <v/>
      </c>
      <c r="M79" s="81" t="str">
        <f>IF(AND($A79&lt;&gt;"",M$5&lt;&gt;""),参数计算!EP81,"")</f>
        <v/>
      </c>
      <c r="N79" s="69" t="str">
        <f>IF(AND($A79&lt;&gt;"",N$5&lt;&gt;""),参数计算!EQ81,"")</f>
        <v/>
      </c>
      <c r="O79" s="69" t="str">
        <f>IF(AND($A79&lt;&gt;"",O$5&lt;&gt;""),参数计算!ER81,"")</f>
        <v/>
      </c>
      <c r="P79" s="69" t="str">
        <f>IF(AND($A79&lt;&gt;"",P$5&lt;&gt;""),参数计算!ES81,"")</f>
        <v/>
      </c>
      <c r="Q79" s="69" t="str">
        <f>IF(A79&lt;&gt;"",总评!D79,"")</f>
        <v/>
      </c>
      <c r="R79" s="69" t="str">
        <f>IF(AND($A79&lt;&gt;"",R$5&lt;&gt;""),成绩录入!AB84,"")</f>
        <v/>
      </c>
      <c r="S79" s="69" t="str">
        <f>IF(AND($A79&lt;&gt;"",S$5&lt;&gt;""),成绩录入!AC84,"")</f>
        <v/>
      </c>
      <c r="T79" s="69" t="str">
        <f>IF(A79&lt;&gt;"",总评!F79,"")</f>
        <v/>
      </c>
    </row>
    <row r="80" ht="18" customHeight="1" spans="1:20">
      <c r="A80" s="80" t="str">
        <f>IF($A$1&lt;&gt;"",参数计算!A82,"")</f>
        <v/>
      </c>
      <c r="B80" s="80" t="str">
        <f>IF($A$1&lt;&gt;"",参数计算!B82,"")</f>
        <v/>
      </c>
      <c r="C80" s="80" t="str">
        <f>IF($A$1&lt;&gt;"",参数计算!C82,"")</f>
        <v/>
      </c>
      <c r="D80" s="80" t="str">
        <f>IF($A$1&lt;&gt;"",参数计算!D82,"")</f>
        <v/>
      </c>
      <c r="E80" s="80" t="str">
        <f>IF($A$1&lt;&gt;"",参数计算!E82,"")</f>
        <v/>
      </c>
      <c r="F80" s="81" t="str">
        <f>IF(AND($A80&lt;&gt;"",F$5&lt;&gt;""),参数计算!EI82,"")</f>
        <v/>
      </c>
      <c r="G80" s="81" t="str">
        <f>IF(AND($A80&lt;&gt;"",G$5&lt;&gt;""),参数计算!EJ82,"")</f>
        <v/>
      </c>
      <c r="H80" s="81" t="str">
        <f>IF(AND($A80&lt;&gt;"",H$5&lt;&gt;""),参数计算!EK82,"")</f>
        <v/>
      </c>
      <c r="I80" s="81" t="str">
        <f>IF(AND($A80&lt;&gt;"",I$5&lt;&gt;""),参数计算!EL82,"")</f>
        <v/>
      </c>
      <c r="J80" s="81" t="str">
        <f>IF(AND($A80&lt;&gt;"",J$5&lt;&gt;""),参数计算!EM82,"")</f>
        <v/>
      </c>
      <c r="K80" s="81" t="str">
        <f>IF(AND($A80&lt;&gt;"",K$5&lt;&gt;""),参数计算!EO82,"")</f>
        <v/>
      </c>
      <c r="L80" s="81" t="str">
        <f>IF(AND($A80&lt;&gt;"",L$5&lt;&gt;""),参数计算!EO82,"")</f>
        <v/>
      </c>
      <c r="M80" s="81" t="str">
        <f>IF(AND($A80&lt;&gt;"",M$5&lt;&gt;""),参数计算!EP82,"")</f>
        <v/>
      </c>
      <c r="N80" s="69" t="str">
        <f>IF(AND($A80&lt;&gt;"",N$5&lt;&gt;""),参数计算!EQ82,"")</f>
        <v/>
      </c>
      <c r="O80" s="69" t="str">
        <f>IF(AND($A80&lt;&gt;"",O$5&lt;&gt;""),参数计算!ER82,"")</f>
        <v/>
      </c>
      <c r="P80" s="69" t="str">
        <f>IF(AND($A80&lt;&gt;"",P$5&lt;&gt;""),参数计算!ES82,"")</f>
        <v/>
      </c>
      <c r="Q80" s="69" t="str">
        <f>IF(A80&lt;&gt;"",总评!D80,"")</f>
        <v/>
      </c>
      <c r="R80" s="69" t="str">
        <f>IF(AND($A80&lt;&gt;"",R$5&lt;&gt;""),成绩录入!AB85,"")</f>
        <v/>
      </c>
      <c r="S80" s="69" t="str">
        <f>IF(AND($A80&lt;&gt;"",S$5&lt;&gt;""),成绩录入!AC85,"")</f>
        <v/>
      </c>
      <c r="T80" s="69" t="str">
        <f>IF(A80&lt;&gt;"",总评!F80,"")</f>
        <v/>
      </c>
    </row>
    <row r="81" ht="18" customHeight="1" spans="1:20">
      <c r="A81" s="80" t="str">
        <f>IF($A$1&lt;&gt;"",参数计算!A83,"")</f>
        <v/>
      </c>
      <c r="B81" s="80" t="str">
        <f>IF($A$1&lt;&gt;"",参数计算!B83,"")</f>
        <v/>
      </c>
      <c r="C81" s="80" t="str">
        <f>IF($A$1&lt;&gt;"",参数计算!C83,"")</f>
        <v/>
      </c>
      <c r="D81" s="80" t="str">
        <f>IF($A$1&lt;&gt;"",参数计算!D83,"")</f>
        <v/>
      </c>
      <c r="E81" s="80" t="str">
        <f>IF($A$1&lt;&gt;"",参数计算!E83,"")</f>
        <v/>
      </c>
      <c r="F81" s="69" t="str">
        <f>IF(AND($A81&lt;&gt;"",F$5&lt;&gt;""),参数计算!EI83,"")</f>
        <v/>
      </c>
      <c r="G81" s="69" t="str">
        <f>IF(AND($A81&lt;&gt;"",G$5&lt;&gt;""),参数计算!EJ83,"")</f>
        <v/>
      </c>
      <c r="H81" s="69" t="str">
        <f>IF(AND($A81&lt;&gt;"",H$5&lt;&gt;""),参数计算!EK83,"")</f>
        <v/>
      </c>
      <c r="I81" s="69" t="str">
        <f>IF(AND($A81&lt;&gt;"",I$5&lt;&gt;""),参数计算!EL83,"")</f>
        <v/>
      </c>
      <c r="J81" s="69" t="str">
        <f>IF(AND($A81&lt;&gt;"",J$5&lt;&gt;""),参数计算!EM83,"")</f>
        <v/>
      </c>
      <c r="K81" s="69" t="str">
        <f>IF(AND($A81&lt;&gt;"",K$5&lt;&gt;""),参数计算!EO83,"")</f>
        <v/>
      </c>
      <c r="L81" s="69" t="str">
        <f>IF(AND($A81&lt;&gt;"",L$5&lt;&gt;""),参数计算!EO83,"")</f>
        <v/>
      </c>
      <c r="M81" s="69" t="str">
        <f>IF(AND($A81&lt;&gt;"",M$5&lt;&gt;""),参数计算!EP83,"")</f>
        <v/>
      </c>
      <c r="N81" s="69" t="str">
        <f>IF(AND($A81&lt;&gt;"",N$5&lt;&gt;""),参数计算!EQ83,"")</f>
        <v/>
      </c>
      <c r="O81" s="69" t="str">
        <f>IF(AND($A81&lt;&gt;"",O$5&lt;&gt;""),参数计算!ER83,"")</f>
        <v/>
      </c>
      <c r="P81" s="69" t="str">
        <f>IF(AND($A81&lt;&gt;"",P$5&lt;&gt;""),参数计算!ES83,"")</f>
        <v/>
      </c>
      <c r="Q81" s="69" t="str">
        <f>IF(A81&lt;&gt;"",总评!D81,"")</f>
        <v/>
      </c>
      <c r="R81" s="69" t="str">
        <f>IF(AND($A81&lt;&gt;"",R$5&lt;&gt;""),成绩录入!AB86,"")</f>
        <v/>
      </c>
      <c r="S81" s="69" t="str">
        <f>IF(AND($A81&lt;&gt;"",S$5&lt;&gt;""),成绩录入!AC86,"")</f>
        <v/>
      </c>
      <c r="T81" s="69" t="str">
        <f>IF(A81&lt;&gt;"",总评!F81,"")</f>
        <v/>
      </c>
    </row>
    <row r="82" ht="18" customHeight="1" spans="1:20">
      <c r="A82" s="80" t="str">
        <f>IF($A$1&lt;&gt;"",参数计算!A84,"")</f>
        <v/>
      </c>
      <c r="B82" s="80" t="str">
        <f>IF($A$1&lt;&gt;"",参数计算!B84,"")</f>
        <v/>
      </c>
      <c r="C82" s="80" t="str">
        <f>IF($A$1&lt;&gt;"",参数计算!C84,"")</f>
        <v/>
      </c>
      <c r="D82" s="80" t="str">
        <f>IF($A$1&lt;&gt;"",参数计算!D84,"")</f>
        <v/>
      </c>
      <c r="E82" s="80" t="str">
        <f>IF($A$1&lt;&gt;"",参数计算!E84,"")</f>
        <v/>
      </c>
      <c r="F82" s="69" t="str">
        <f>IF(AND($A82&lt;&gt;"",F$5&lt;&gt;""),参数计算!EI84,"")</f>
        <v/>
      </c>
      <c r="G82" s="69" t="str">
        <f>IF(AND($A82&lt;&gt;"",G$5&lt;&gt;""),参数计算!EJ84,"")</f>
        <v/>
      </c>
      <c r="H82" s="69" t="str">
        <f>IF(AND($A82&lt;&gt;"",H$5&lt;&gt;""),参数计算!EK84,"")</f>
        <v/>
      </c>
      <c r="I82" s="69" t="str">
        <f>IF(AND($A82&lt;&gt;"",I$5&lt;&gt;""),参数计算!EL84,"")</f>
        <v/>
      </c>
      <c r="J82" s="69" t="str">
        <f>IF(AND($A82&lt;&gt;"",J$5&lt;&gt;""),参数计算!EM84,"")</f>
        <v/>
      </c>
      <c r="K82" s="69" t="str">
        <f>IF(AND($A82&lt;&gt;"",K$5&lt;&gt;""),参数计算!EO84,"")</f>
        <v/>
      </c>
      <c r="L82" s="69" t="str">
        <f>IF(AND($A82&lt;&gt;"",L$5&lt;&gt;""),参数计算!EO84,"")</f>
        <v/>
      </c>
      <c r="M82" s="69" t="str">
        <f>IF(AND($A82&lt;&gt;"",M$5&lt;&gt;""),参数计算!EP84,"")</f>
        <v/>
      </c>
      <c r="N82" s="69" t="str">
        <f>IF(AND($A82&lt;&gt;"",N$5&lt;&gt;""),参数计算!EQ84,"")</f>
        <v/>
      </c>
      <c r="O82" s="69" t="str">
        <f>IF(AND($A82&lt;&gt;"",O$5&lt;&gt;""),参数计算!ER84,"")</f>
        <v/>
      </c>
      <c r="P82" s="69" t="str">
        <f>IF(AND($A82&lt;&gt;"",P$5&lt;&gt;""),参数计算!ES84,"")</f>
        <v/>
      </c>
      <c r="Q82" s="69" t="str">
        <f>IF(A82&lt;&gt;"",总评!D82,"")</f>
        <v/>
      </c>
      <c r="R82" s="69" t="str">
        <f>IF(AND($A82&lt;&gt;"",R$5&lt;&gt;""),成绩录入!AB87,"")</f>
        <v/>
      </c>
      <c r="S82" s="69" t="str">
        <f>IF(AND($A82&lt;&gt;"",S$5&lt;&gt;""),成绩录入!AC87,"")</f>
        <v/>
      </c>
      <c r="T82" s="69" t="str">
        <f>IF(A82&lt;&gt;"",总评!F82,"")</f>
        <v/>
      </c>
    </row>
    <row r="83" ht="18" customHeight="1" spans="1:20">
      <c r="A83" s="80" t="str">
        <f>IF($A$1&lt;&gt;"",参数计算!A85,"")</f>
        <v/>
      </c>
      <c r="B83" s="80" t="str">
        <f>IF($A$1&lt;&gt;"",参数计算!B85,"")</f>
        <v/>
      </c>
      <c r="C83" s="80" t="str">
        <f>IF($A$1&lt;&gt;"",参数计算!C85,"")</f>
        <v/>
      </c>
      <c r="D83" s="80" t="str">
        <f>IF($A$1&lt;&gt;"",参数计算!D85,"")</f>
        <v/>
      </c>
      <c r="E83" s="80" t="str">
        <f>IF($A$1&lt;&gt;"",参数计算!E85,"")</f>
        <v/>
      </c>
      <c r="F83" s="69" t="str">
        <f>IF(AND($A83&lt;&gt;"",F$5&lt;&gt;""),参数计算!EI85,"")</f>
        <v/>
      </c>
      <c r="G83" s="69" t="str">
        <f>IF(AND($A83&lt;&gt;"",G$5&lt;&gt;""),参数计算!EJ85,"")</f>
        <v/>
      </c>
      <c r="H83" s="69" t="str">
        <f>IF(AND($A83&lt;&gt;"",H$5&lt;&gt;""),参数计算!EK85,"")</f>
        <v/>
      </c>
      <c r="I83" s="69" t="str">
        <f>IF(AND($A83&lt;&gt;"",I$5&lt;&gt;""),参数计算!EL85,"")</f>
        <v/>
      </c>
      <c r="J83" s="69" t="str">
        <f>IF(AND($A83&lt;&gt;"",J$5&lt;&gt;""),参数计算!EM85,"")</f>
        <v/>
      </c>
      <c r="K83" s="69" t="str">
        <f>IF(AND($A83&lt;&gt;"",K$5&lt;&gt;""),参数计算!EO85,"")</f>
        <v/>
      </c>
      <c r="L83" s="69" t="str">
        <f>IF(AND($A83&lt;&gt;"",L$5&lt;&gt;""),参数计算!EO85,"")</f>
        <v/>
      </c>
      <c r="M83" s="69" t="str">
        <f>IF(AND($A83&lt;&gt;"",M$5&lt;&gt;""),参数计算!EP85,"")</f>
        <v/>
      </c>
      <c r="N83" s="69" t="str">
        <f>IF(AND($A83&lt;&gt;"",N$5&lt;&gt;""),参数计算!EQ85,"")</f>
        <v/>
      </c>
      <c r="O83" s="69" t="str">
        <f>IF(AND($A83&lt;&gt;"",O$5&lt;&gt;""),参数计算!ER85,"")</f>
        <v/>
      </c>
      <c r="P83" s="69" t="str">
        <f>IF(AND($A83&lt;&gt;"",P$5&lt;&gt;""),参数计算!ES85,"")</f>
        <v/>
      </c>
      <c r="Q83" s="69" t="str">
        <f>IF(A83&lt;&gt;"",总评!D83,"")</f>
        <v/>
      </c>
      <c r="R83" s="69" t="str">
        <f>IF(AND($A83&lt;&gt;"",R$5&lt;&gt;""),成绩录入!AB88,"")</f>
        <v/>
      </c>
      <c r="S83" s="69" t="str">
        <f>IF(AND($A83&lt;&gt;"",S$5&lt;&gt;""),成绩录入!AC88,"")</f>
        <v/>
      </c>
      <c r="T83" s="69" t="str">
        <f>IF(A83&lt;&gt;"",总评!F83,"")</f>
        <v/>
      </c>
    </row>
    <row r="84" ht="18" customHeight="1" spans="1:20">
      <c r="A84" s="80" t="str">
        <f>IF($A$1&lt;&gt;"",参数计算!A86,"")</f>
        <v/>
      </c>
      <c r="B84" s="80" t="str">
        <f>IF($A$1&lt;&gt;"",参数计算!B86,"")</f>
        <v/>
      </c>
      <c r="C84" s="80" t="str">
        <f>IF($A$1&lt;&gt;"",参数计算!C86,"")</f>
        <v/>
      </c>
      <c r="D84" s="80" t="str">
        <f>IF($A$1&lt;&gt;"",参数计算!D86,"")</f>
        <v/>
      </c>
      <c r="E84" s="80" t="str">
        <f>IF($A$1&lt;&gt;"",参数计算!E86,"")</f>
        <v/>
      </c>
      <c r="F84" s="69" t="str">
        <f>IF(AND($A84&lt;&gt;"",F$5&lt;&gt;""),参数计算!EI86,"")</f>
        <v/>
      </c>
      <c r="G84" s="69" t="str">
        <f>IF(AND($A84&lt;&gt;"",G$5&lt;&gt;""),参数计算!EJ86,"")</f>
        <v/>
      </c>
      <c r="H84" s="69" t="str">
        <f>IF(AND($A84&lt;&gt;"",H$5&lt;&gt;""),参数计算!EK86,"")</f>
        <v/>
      </c>
      <c r="I84" s="69" t="str">
        <f>IF(AND($A84&lt;&gt;"",I$5&lt;&gt;""),参数计算!EL86,"")</f>
        <v/>
      </c>
      <c r="J84" s="69" t="str">
        <f>IF(AND($A84&lt;&gt;"",J$5&lt;&gt;""),参数计算!EM86,"")</f>
        <v/>
      </c>
      <c r="K84" s="69" t="str">
        <f>IF(AND($A84&lt;&gt;"",K$5&lt;&gt;""),参数计算!EO86,"")</f>
        <v/>
      </c>
      <c r="L84" s="69" t="str">
        <f>IF(AND($A84&lt;&gt;"",L$5&lt;&gt;""),参数计算!EO86,"")</f>
        <v/>
      </c>
      <c r="M84" s="69" t="str">
        <f>IF(AND($A84&lt;&gt;"",M$5&lt;&gt;""),参数计算!EP86,"")</f>
        <v/>
      </c>
      <c r="N84" s="69" t="str">
        <f>IF(AND($A84&lt;&gt;"",N$5&lt;&gt;""),参数计算!EQ86,"")</f>
        <v/>
      </c>
      <c r="O84" s="69" t="str">
        <f>IF(AND($A84&lt;&gt;"",O$5&lt;&gt;""),参数计算!ER86,"")</f>
        <v/>
      </c>
      <c r="P84" s="69" t="str">
        <f>IF(AND($A84&lt;&gt;"",P$5&lt;&gt;""),参数计算!ES86,"")</f>
        <v/>
      </c>
      <c r="Q84" s="69" t="str">
        <f>IF(A84&lt;&gt;"",总评!D84,"")</f>
        <v/>
      </c>
      <c r="R84" s="69" t="str">
        <f>IF(AND($A84&lt;&gt;"",R$5&lt;&gt;""),成绩录入!AB89,"")</f>
        <v/>
      </c>
      <c r="S84" s="69" t="str">
        <f>IF(AND($A84&lt;&gt;"",S$5&lt;&gt;""),成绩录入!AC89,"")</f>
        <v/>
      </c>
      <c r="T84" s="69" t="str">
        <f>IF(A84&lt;&gt;"",总评!F84,"")</f>
        <v/>
      </c>
    </row>
    <row r="85" ht="18" customHeight="1" spans="1:20">
      <c r="A85" s="80" t="str">
        <f>IF($A$1&lt;&gt;"",参数计算!A87,"")</f>
        <v/>
      </c>
      <c r="B85" s="80" t="str">
        <f>IF($A$1&lt;&gt;"",参数计算!B87,"")</f>
        <v/>
      </c>
      <c r="C85" s="80" t="str">
        <f>IF($A$1&lt;&gt;"",参数计算!C87,"")</f>
        <v/>
      </c>
      <c r="D85" s="80" t="str">
        <f>IF($A$1&lt;&gt;"",参数计算!D87,"")</f>
        <v/>
      </c>
      <c r="E85" s="80" t="str">
        <f>IF($A$1&lt;&gt;"",参数计算!E87,"")</f>
        <v/>
      </c>
      <c r="F85" s="69" t="str">
        <f>IF(AND($A85&lt;&gt;"",F$5&lt;&gt;""),参数计算!EI87,"")</f>
        <v/>
      </c>
      <c r="G85" s="69" t="str">
        <f>IF(AND($A85&lt;&gt;"",G$5&lt;&gt;""),参数计算!EJ87,"")</f>
        <v/>
      </c>
      <c r="H85" s="69" t="str">
        <f>IF(AND($A85&lt;&gt;"",H$5&lt;&gt;""),参数计算!EK87,"")</f>
        <v/>
      </c>
      <c r="I85" s="69" t="str">
        <f>IF(AND($A85&lt;&gt;"",I$5&lt;&gt;""),参数计算!EL87,"")</f>
        <v/>
      </c>
      <c r="J85" s="69" t="str">
        <f>IF(AND($A85&lt;&gt;"",J$5&lt;&gt;""),参数计算!EM87,"")</f>
        <v/>
      </c>
      <c r="K85" s="69" t="str">
        <f>IF(AND($A85&lt;&gt;"",K$5&lt;&gt;""),参数计算!EO87,"")</f>
        <v/>
      </c>
      <c r="L85" s="69" t="str">
        <f>IF(AND($A85&lt;&gt;"",L$5&lt;&gt;""),参数计算!EO87,"")</f>
        <v/>
      </c>
      <c r="M85" s="69" t="str">
        <f>IF(AND($A85&lt;&gt;"",M$5&lt;&gt;""),参数计算!EP87,"")</f>
        <v/>
      </c>
      <c r="N85" s="69" t="str">
        <f>IF(AND($A85&lt;&gt;"",N$5&lt;&gt;""),参数计算!EQ87,"")</f>
        <v/>
      </c>
      <c r="O85" s="69" t="str">
        <f>IF(AND($A85&lt;&gt;"",O$5&lt;&gt;""),参数计算!ER87,"")</f>
        <v/>
      </c>
      <c r="P85" s="69" t="str">
        <f>IF(AND($A85&lt;&gt;"",P$5&lt;&gt;""),参数计算!ES87,"")</f>
        <v/>
      </c>
      <c r="Q85" s="69" t="str">
        <f>IF(A85&lt;&gt;"",总评!D85,"")</f>
        <v/>
      </c>
      <c r="R85" s="69" t="str">
        <f>IF(AND($A85&lt;&gt;"",R$5&lt;&gt;""),成绩录入!AB90,"")</f>
        <v/>
      </c>
      <c r="S85" s="69" t="str">
        <f>IF(AND($A85&lt;&gt;"",S$5&lt;&gt;""),成绩录入!AC90,"")</f>
        <v/>
      </c>
      <c r="T85" s="69" t="str">
        <f>IF(A85&lt;&gt;"",总评!F85,"")</f>
        <v/>
      </c>
    </row>
    <row r="86" ht="18" customHeight="1" spans="1:20">
      <c r="A86" s="80" t="str">
        <f>IF($A$1&lt;&gt;"",参数计算!A88,"")</f>
        <v/>
      </c>
      <c r="B86" s="80" t="str">
        <f>IF($A$1&lt;&gt;"",参数计算!B88,"")</f>
        <v/>
      </c>
      <c r="C86" s="80" t="str">
        <f>IF($A$1&lt;&gt;"",参数计算!C88,"")</f>
        <v/>
      </c>
      <c r="D86" s="80" t="str">
        <f>IF($A$1&lt;&gt;"",参数计算!D88,"")</f>
        <v/>
      </c>
      <c r="E86" s="80" t="str">
        <f>IF($A$1&lt;&gt;"",参数计算!E88,"")</f>
        <v/>
      </c>
      <c r="F86" s="69" t="str">
        <f>IF(AND($A86&lt;&gt;"",F$5&lt;&gt;""),参数计算!EI88,"")</f>
        <v/>
      </c>
      <c r="G86" s="69" t="str">
        <f>IF(AND($A86&lt;&gt;"",G$5&lt;&gt;""),参数计算!EJ88,"")</f>
        <v/>
      </c>
      <c r="H86" s="69" t="str">
        <f>IF(AND($A86&lt;&gt;"",H$5&lt;&gt;""),参数计算!EK88,"")</f>
        <v/>
      </c>
      <c r="I86" s="69" t="str">
        <f>IF(AND($A86&lt;&gt;"",I$5&lt;&gt;""),参数计算!EL88,"")</f>
        <v/>
      </c>
      <c r="J86" s="69" t="str">
        <f>IF(AND($A86&lt;&gt;"",J$5&lt;&gt;""),参数计算!EM88,"")</f>
        <v/>
      </c>
      <c r="K86" s="69" t="str">
        <f>IF(AND($A86&lt;&gt;"",K$5&lt;&gt;""),参数计算!EO88,"")</f>
        <v/>
      </c>
      <c r="L86" s="69" t="str">
        <f>IF(AND($A86&lt;&gt;"",L$5&lt;&gt;""),参数计算!EO88,"")</f>
        <v/>
      </c>
      <c r="M86" s="69" t="str">
        <f>IF(AND($A86&lt;&gt;"",M$5&lt;&gt;""),参数计算!EP88,"")</f>
        <v/>
      </c>
      <c r="N86" s="69" t="str">
        <f>IF(AND($A86&lt;&gt;"",N$5&lt;&gt;""),参数计算!EQ88,"")</f>
        <v/>
      </c>
      <c r="O86" s="69" t="str">
        <f>IF(AND($A86&lt;&gt;"",O$5&lt;&gt;""),参数计算!ER88,"")</f>
        <v/>
      </c>
      <c r="P86" s="69" t="str">
        <f>IF(AND($A86&lt;&gt;"",P$5&lt;&gt;""),参数计算!ES88,"")</f>
        <v/>
      </c>
      <c r="Q86" s="69" t="str">
        <f>IF(A86&lt;&gt;"",总评!D86,"")</f>
        <v/>
      </c>
      <c r="R86" s="69" t="str">
        <f>IF(AND($A86&lt;&gt;"",R$5&lt;&gt;""),成绩录入!AB91,"")</f>
        <v/>
      </c>
      <c r="S86" s="69" t="str">
        <f>IF(AND($A86&lt;&gt;"",S$5&lt;&gt;""),成绩录入!AC91,"")</f>
        <v/>
      </c>
      <c r="T86" s="69" t="str">
        <f>IF(A86&lt;&gt;"",总评!F86,"")</f>
        <v/>
      </c>
    </row>
    <row r="87" ht="18" customHeight="1" spans="1:20">
      <c r="A87" s="80" t="str">
        <f>IF($A$1&lt;&gt;"",参数计算!A89,"")</f>
        <v/>
      </c>
      <c r="B87" s="80" t="str">
        <f>IF($A$1&lt;&gt;"",参数计算!B89,"")</f>
        <v/>
      </c>
      <c r="C87" s="80" t="str">
        <f>IF($A$1&lt;&gt;"",参数计算!C89,"")</f>
        <v/>
      </c>
      <c r="D87" s="80" t="str">
        <f>IF($A$1&lt;&gt;"",参数计算!D89,"")</f>
        <v/>
      </c>
      <c r="E87" s="80" t="str">
        <f>IF($A$1&lt;&gt;"",参数计算!E89,"")</f>
        <v/>
      </c>
      <c r="F87" s="69" t="str">
        <f>IF(AND($A87&lt;&gt;"",F$5&lt;&gt;""),参数计算!EI89,"")</f>
        <v/>
      </c>
      <c r="G87" s="69" t="str">
        <f>IF(AND($A87&lt;&gt;"",G$5&lt;&gt;""),参数计算!EJ89,"")</f>
        <v/>
      </c>
      <c r="H87" s="69" t="str">
        <f>IF(AND($A87&lt;&gt;"",H$5&lt;&gt;""),参数计算!EK89,"")</f>
        <v/>
      </c>
      <c r="I87" s="69" t="str">
        <f>IF(AND($A87&lt;&gt;"",I$5&lt;&gt;""),参数计算!EL89,"")</f>
        <v/>
      </c>
      <c r="J87" s="69" t="str">
        <f>IF(AND($A87&lt;&gt;"",J$5&lt;&gt;""),参数计算!EM89,"")</f>
        <v/>
      </c>
      <c r="K87" s="69" t="str">
        <f>IF(AND($A87&lt;&gt;"",K$5&lt;&gt;""),参数计算!EO89,"")</f>
        <v/>
      </c>
      <c r="L87" s="69" t="str">
        <f>IF(AND($A87&lt;&gt;"",L$5&lt;&gt;""),参数计算!EO89,"")</f>
        <v/>
      </c>
      <c r="M87" s="69" t="str">
        <f>IF(AND($A87&lt;&gt;"",M$5&lt;&gt;""),参数计算!EP89,"")</f>
        <v/>
      </c>
      <c r="N87" s="69" t="str">
        <f>IF(AND($A87&lt;&gt;"",N$5&lt;&gt;""),参数计算!EQ89,"")</f>
        <v/>
      </c>
      <c r="O87" s="69" t="str">
        <f>IF(AND($A87&lt;&gt;"",O$5&lt;&gt;""),参数计算!ER89,"")</f>
        <v/>
      </c>
      <c r="P87" s="69" t="str">
        <f>IF(AND($A87&lt;&gt;"",P$5&lt;&gt;""),参数计算!ES89,"")</f>
        <v/>
      </c>
      <c r="Q87" s="69" t="str">
        <f>IF(A87&lt;&gt;"",总评!D87,"")</f>
        <v/>
      </c>
      <c r="R87" s="69" t="str">
        <f>IF(AND($A87&lt;&gt;"",R$5&lt;&gt;""),成绩录入!AB92,"")</f>
        <v/>
      </c>
      <c r="S87" s="69" t="str">
        <f>IF(AND($A87&lt;&gt;"",S$5&lt;&gt;""),成绩录入!AC92,"")</f>
        <v/>
      </c>
      <c r="T87" s="69" t="str">
        <f>IF(A87&lt;&gt;"",总评!F87,"")</f>
        <v/>
      </c>
    </row>
    <row r="88" ht="18" customHeight="1" spans="1:20">
      <c r="A88" s="80" t="str">
        <f>IF($A$1&lt;&gt;"",参数计算!A90,"")</f>
        <v/>
      </c>
      <c r="B88" s="80" t="str">
        <f>IF($A$1&lt;&gt;"",参数计算!B90,"")</f>
        <v/>
      </c>
      <c r="C88" s="80" t="str">
        <f>IF($A$1&lt;&gt;"",参数计算!C90,"")</f>
        <v/>
      </c>
      <c r="D88" s="80" t="str">
        <f>IF($A$1&lt;&gt;"",参数计算!D90,"")</f>
        <v/>
      </c>
      <c r="E88" s="80" t="str">
        <f>IF($A$1&lt;&gt;"",参数计算!E90,"")</f>
        <v/>
      </c>
      <c r="F88" s="69" t="str">
        <f>IF(AND($A88&lt;&gt;"",F$5&lt;&gt;""),参数计算!EI90,"")</f>
        <v/>
      </c>
      <c r="G88" s="69" t="str">
        <f>IF(AND($A88&lt;&gt;"",G$5&lt;&gt;""),参数计算!EJ90,"")</f>
        <v/>
      </c>
      <c r="H88" s="69" t="str">
        <f>IF(AND($A88&lt;&gt;"",H$5&lt;&gt;""),参数计算!EK90,"")</f>
        <v/>
      </c>
      <c r="I88" s="69" t="str">
        <f>IF(AND($A88&lt;&gt;"",I$5&lt;&gt;""),参数计算!EL90,"")</f>
        <v/>
      </c>
      <c r="J88" s="69" t="str">
        <f>IF(AND($A88&lt;&gt;"",J$5&lt;&gt;""),参数计算!EM90,"")</f>
        <v/>
      </c>
      <c r="K88" s="69" t="str">
        <f>IF(AND($A88&lt;&gt;"",K$5&lt;&gt;""),参数计算!EO90,"")</f>
        <v/>
      </c>
      <c r="L88" s="69" t="str">
        <f>IF(AND($A88&lt;&gt;"",L$5&lt;&gt;""),参数计算!EO90,"")</f>
        <v/>
      </c>
      <c r="M88" s="69" t="str">
        <f>IF(AND($A88&lt;&gt;"",M$5&lt;&gt;""),参数计算!EP90,"")</f>
        <v/>
      </c>
      <c r="N88" s="69" t="str">
        <f>IF(AND($A88&lt;&gt;"",N$5&lt;&gt;""),参数计算!EQ90,"")</f>
        <v/>
      </c>
      <c r="O88" s="69" t="str">
        <f>IF(AND($A88&lt;&gt;"",O$5&lt;&gt;""),参数计算!ER90,"")</f>
        <v/>
      </c>
      <c r="P88" s="69" t="str">
        <f>IF(AND($A88&lt;&gt;"",P$5&lt;&gt;""),参数计算!ES90,"")</f>
        <v/>
      </c>
      <c r="Q88" s="69" t="str">
        <f>IF(A88&lt;&gt;"",总评!D88,"")</f>
        <v/>
      </c>
      <c r="R88" s="69" t="str">
        <f>IF(AND($A88&lt;&gt;"",R$5&lt;&gt;""),成绩录入!AB93,"")</f>
        <v/>
      </c>
      <c r="S88" s="69" t="str">
        <f>IF(AND($A88&lt;&gt;"",S$5&lt;&gt;""),成绩录入!AC93,"")</f>
        <v/>
      </c>
      <c r="T88" s="69" t="str">
        <f>IF(A88&lt;&gt;"",总评!F88,"")</f>
        <v/>
      </c>
    </row>
    <row r="89" ht="18" customHeight="1" spans="1:20">
      <c r="A89" s="80" t="str">
        <f>IF($A$1&lt;&gt;"",参数计算!A91,"")</f>
        <v/>
      </c>
      <c r="B89" s="80" t="str">
        <f>IF($A$1&lt;&gt;"",参数计算!B91,"")</f>
        <v/>
      </c>
      <c r="C89" s="80" t="str">
        <f>IF($A$1&lt;&gt;"",参数计算!C91,"")</f>
        <v/>
      </c>
      <c r="D89" s="80" t="str">
        <f>IF($A$1&lt;&gt;"",参数计算!D91,"")</f>
        <v/>
      </c>
      <c r="E89" s="80" t="str">
        <f>IF($A$1&lt;&gt;"",参数计算!E91,"")</f>
        <v/>
      </c>
      <c r="F89" s="69" t="str">
        <f>IF(AND($A89&lt;&gt;"",F$5&lt;&gt;""),参数计算!EI91,"")</f>
        <v/>
      </c>
      <c r="G89" s="69" t="str">
        <f>IF(AND($A89&lt;&gt;"",G$5&lt;&gt;""),参数计算!EJ91,"")</f>
        <v/>
      </c>
      <c r="H89" s="69" t="str">
        <f>IF(AND($A89&lt;&gt;"",H$5&lt;&gt;""),参数计算!EK91,"")</f>
        <v/>
      </c>
      <c r="I89" s="69" t="str">
        <f>IF(AND($A89&lt;&gt;"",I$5&lt;&gt;""),参数计算!EL91,"")</f>
        <v/>
      </c>
      <c r="J89" s="69" t="str">
        <f>IF(AND($A89&lt;&gt;"",J$5&lt;&gt;""),参数计算!EM91,"")</f>
        <v/>
      </c>
      <c r="K89" s="69" t="str">
        <f>IF(AND($A89&lt;&gt;"",K$5&lt;&gt;""),参数计算!EO91,"")</f>
        <v/>
      </c>
      <c r="L89" s="69" t="str">
        <f>IF(AND($A89&lt;&gt;"",L$5&lt;&gt;""),参数计算!EO91,"")</f>
        <v/>
      </c>
      <c r="M89" s="69" t="str">
        <f>IF(AND($A89&lt;&gt;"",M$5&lt;&gt;""),参数计算!EP91,"")</f>
        <v/>
      </c>
      <c r="N89" s="69" t="str">
        <f>IF(AND($A89&lt;&gt;"",N$5&lt;&gt;""),参数计算!EQ91,"")</f>
        <v/>
      </c>
      <c r="O89" s="69" t="str">
        <f>IF(AND($A89&lt;&gt;"",O$5&lt;&gt;""),参数计算!ER91,"")</f>
        <v/>
      </c>
      <c r="P89" s="69" t="str">
        <f>IF(AND($A89&lt;&gt;"",P$5&lt;&gt;""),参数计算!ES91,"")</f>
        <v/>
      </c>
      <c r="Q89" s="69" t="str">
        <f>IF(A89&lt;&gt;"",总评!D89,"")</f>
        <v/>
      </c>
      <c r="R89" s="69" t="str">
        <f>IF(AND($A89&lt;&gt;"",R$5&lt;&gt;""),成绩录入!AB94,"")</f>
        <v/>
      </c>
      <c r="S89" s="69" t="str">
        <f>IF(AND($A89&lt;&gt;"",S$5&lt;&gt;""),成绩录入!AC94,"")</f>
        <v/>
      </c>
      <c r="T89" s="69" t="str">
        <f>IF(A89&lt;&gt;"",总评!F89,"")</f>
        <v/>
      </c>
    </row>
    <row r="90" ht="18" customHeight="1" spans="1:20">
      <c r="A90" s="80" t="str">
        <f>IF($A$1&lt;&gt;"",参数计算!A92,"")</f>
        <v/>
      </c>
      <c r="B90" s="80" t="str">
        <f>IF($A$1&lt;&gt;"",参数计算!B92,"")</f>
        <v/>
      </c>
      <c r="C90" s="80" t="str">
        <f>IF($A$1&lt;&gt;"",参数计算!C92,"")</f>
        <v/>
      </c>
      <c r="D90" s="80" t="str">
        <f>IF($A$1&lt;&gt;"",参数计算!D92,"")</f>
        <v/>
      </c>
      <c r="E90" s="80" t="str">
        <f>IF($A$1&lt;&gt;"",参数计算!E92,"")</f>
        <v/>
      </c>
      <c r="F90" s="69" t="str">
        <f>IF(AND($A90&lt;&gt;"",F$5&lt;&gt;""),参数计算!EI92,"")</f>
        <v/>
      </c>
      <c r="G90" s="69" t="str">
        <f>IF(AND($A90&lt;&gt;"",G$5&lt;&gt;""),参数计算!EJ92,"")</f>
        <v/>
      </c>
      <c r="H90" s="69" t="str">
        <f>IF(AND($A90&lt;&gt;"",H$5&lt;&gt;""),参数计算!EK92,"")</f>
        <v/>
      </c>
      <c r="I90" s="69" t="str">
        <f>IF(AND($A90&lt;&gt;"",I$5&lt;&gt;""),参数计算!EL92,"")</f>
        <v/>
      </c>
      <c r="J90" s="69" t="str">
        <f>IF(AND($A90&lt;&gt;"",J$5&lt;&gt;""),参数计算!EM92,"")</f>
        <v/>
      </c>
      <c r="K90" s="69" t="str">
        <f>IF(AND($A90&lt;&gt;"",K$5&lt;&gt;""),参数计算!EO92,"")</f>
        <v/>
      </c>
      <c r="L90" s="69" t="str">
        <f>IF(AND($A90&lt;&gt;"",L$5&lt;&gt;""),参数计算!EO92,"")</f>
        <v/>
      </c>
      <c r="M90" s="69" t="str">
        <f>IF(AND($A90&lt;&gt;"",M$5&lt;&gt;""),参数计算!EP92,"")</f>
        <v/>
      </c>
      <c r="N90" s="69" t="str">
        <f>IF(AND($A90&lt;&gt;"",N$5&lt;&gt;""),参数计算!EQ92,"")</f>
        <v/>
      </c>
      <c r="O90" s="69" t="str">
        <f>IF(AND($A90&lt;&gt;"",O$5&lt;&gt;""),参数计算!ER92,"")</f>
        <v/>
      </c>
      <c r="P90" s="69" t="str">
        <f>IF(AND($A90&lt;&gt;"",P$5&lt;&gt;""),参数计算!ES92,"")</f>
        <v/>
      </c>
      <c r="Q90" s="69" t="str">
        <f>IF(A90&lt;&gt;"",总评!D90,"")</f>
        <v/>
      </c>
      <c r="R90" s="69" t="str">
        <f>IF(AND($A90&lt;&gt;"",R$5&lt;&gt;""),成绩录入!AB95,"")</f>
        <v/>
      </c>
      <c r="S90" s="69" t="str">
        <f>IF(AND($A90&lt;&gt;"",S$5&lt;&gt;""),成绩录入!AC95,"")</f>
        <v/>
      </c>
      <c r="T90" s="69" t="str">
        <f>IF(A90&lt;&gt;"",总评!F90,"")</f>
        <v/>
      </c>
    </row>
    <row r="91" ht="18" customHeight="1" spans="1:20">
      <c r="A91" s="80" t="str">
        <f>IF($A$1&lt;&gt;"",参数计算!A93,"")</f>
        <v/>
      </c>
      <c r="B91" s="80" t="str">
        <f>IF($A$1&lt;&gt;"",参数计算!B93,"")</f>
        <v/>
      </c>
      <c r="C91" s="80" t="str">
        <f>IF($A$1&lt;&gt;"",参数计算!C93,"")</f>
        <v/>
      </c>
      <c r="D91" s="80" t="str">
        <f>IF($A$1&lt;&gt;"",参数计算!D93,"")</f>
        <v/>
      </c>
      <c r="E91" s="80" t="str">
        <f>IF($A$1&lt;&gt;"",参数计算!E93,"")</f>
        <v/>
      </c>
      <c r="F91" s="69" t="str">
        <f>IF(AND($A91&lt;&gt;"",F$5&lt;&gt;""),参数计算!EI93,"")</f>
        <v/>
      </c>
      <c r="G91" s="69" t="str">
        <f>IF(AND($A91&lt;&gt;"",G$5&lt;&gt;""),参数计算!EJ93,"")</f>
        <v/>
      </c>
      <c r="H91" s="69" t="str">
        <f>IF(AND($A91&lt;&gt;"",H$5&lt;&gt;""),参数计算!EK93,"")</f>
        <v/>
      </c>
      <c r="I91" s="69" t="str">
        <f>IF(AND($A91&lt;&gt;"",I$5&lt;&gt;""),参数计算!EL93,"")</f>
        <v/>
      </c>
      <c r="J91" s="69" t="str">
        <f>IF(AND($A91&lt;&gt;"",J$5&lt;&gt;""),参数计算!EM93,"")</f>
        <v/>
      </c>
      <c r="K91" s="69" t="str">
        <f>IF(AND($A91&lt;&gt;"",K$5&lt;&gt;""),参数计算!EO93,"")</f>
        <v/>
      </c>
      <c r="L91" s="69" t="str">
        <f>IF(AND($A91&lt;&gt;"",L$5&lt;&gt;""),参数计算!EO93,"")</f>
        <v/>
      </c>
      <c r="M91" s="69" t="str">
        <f>IF(AND($A91&lt;&gt;"",M$5&lt;&gt;""),参数计算!EP93,"")</f>
        <v/>
      </c>
      <c r="N91" s="69" t="str">
        <f>IF(AND($A91&lt;&gt;"",N$5&lt;&gt;""),参数计算!EQ93,"")</f>
        <v/>
      </c>
      <c r="O91" s="69" t="str">
        <f>IF(AND($A91&lt;&gt;"",O$5&lt;&gt;""),参数计算!ER93,"")</f>
        <v/>
      </c>
      <c r="P91" s="69" t="str">
        <f>IF(AND($A91&lt;&gt;"",P$5&lt;&gt;""),参数计算!ES93,"")</f>
        <v/>
      </c>
      <c r="Q91" s="69" t="str">
        <f>IF(A91&lt;&gt;"",总评!D91,"")</f>
        <v/>
      </c>
      <c r="R91" s="69" t="str">
        <f>IF(AND($A91&lt;&gt;"",R$5&lt;&gt;""),成绩录入!AB96,"")</f>
        <v/>
      </c>
      <c r="S91" s="69" t="str">
        <f>IF(AND($A91&lt;&gt;"",S$5&lt;&gt;""),成绩录入!AC96,"")</f>
        <v/>
      </c>
      <c r="T91" s="69" t="str">
        <f>IF(A91&lt;&gt;"",总评!F91,"")</f>
        <v/>
      </c>
    </row>
    <row r="92" ht="18" customHeight="1" spans="1:20">
      <c r="A92" s="80" t="str">
        <f>IF($A$1&lt;&gt;"",参数计算!A94,"")</f>
        <v/>
      </c>
      <c r="B92" s="80" t="str">
        <f>IF($A$1&lt;&gt;"",参数计算!B94,"")</f>
        <v/>
      </c>
      <c r="C92" s="80" t="str">
        <f>IF($A$1&lt;&gt;"",参数计算!C94,"")</f>
        <v/>
      </c>
      <c r="D92" s="80" t="str">
        <f>IF($A$1&lt;&gt;"",参数计算!D94,"")</f>
        <v/>
      </c>
      <c r="E92" s="80" t="str">
        <f>IF($A$1&lt;&gt;"",参数计算!E94,"")</f>
        <v/>
      </c>
      <c r="F92" s="69" t="str">
        <f>IF(AND($A92&lt;&gt;"",F$5&lt;&gt;""),参数计算!EI94,"")</f>
        <v/>
      </c>
      <c r="G92" s="69" t="str">
        <f>IF(AND($A92&lt;&gt;"",G$5&lt;&gt;""),参数计算!EJ94,"")</f>
        <v/>
      </c>
      <c r="H92" s="69" t="str">
        <f>IF(AND($A92&lt;&gt;"",H$5&lt;&gt;""),参数计算!EK94,"")</f>
        <v/>
      </c>
      <c r="I92" s="69" t="str">
        <f>IF(AND($A92&lt;&gt;"",I$5&lt;&gt;""),参数计算!EL94,"")</f>
        <v/>
      </c>
      <c r="J92" s="69" t="str">
        <f>IF(AND($A92&lt;&gt;"",J$5&lt;&gt;""),参数计算!EM94,"")</f>
        <v/>
      </c>
      <c r="K92" s="69" t="str">
        <f>IF(AND($A92&lt;&gt;"",K$5&lt;&gt;""),参数计算!EO94,"")</f>
        <v/>
      </c>
      <c r="L92" s="69" t="str">
        <f>IF(AND($A92&lt;&gt;"",L$5&lt;&gt;""),参数计算!EO94,"")</f>
        <v/>
      </c>
      <c r="M92" s="69" t="str">
        <f>IF(AND($A92&lt;&gt;"",M$5&lt;&gt;""),参数计算!EP94,"")</f>
        <v/>
      </c>
      <c r="N92" s="69" t="str">
        <f>IF(AND($A92&lt;&gt;"",N$5&lt;&gt;""),参数计算!EQ94,"")</f>
        <v/>
      </c>
      <c r="O92" s="69" t="str">
        <f>IF(AND($A92&lt;&gt;"",O$5&lt;&gt;""),参数计算!ER94,"")</f>
        <v/>
      </c>
      <c r="P92" s="69" t="str">
        <f>IF(AND($A92&lt;&gt;"",P$5&lt;&gt;""),参数计算!ES94,"")</f>
        <v/>
      </c>
      <c r="Q92" s="69" t="str">
        <f>IF(A92&lt;&gt;"",总评!D92,"")</f>
        <v/>
      </c>
      <c r="R92" s="69" t="str">
        <f>IF(AND($A92&lt;&gt;"",R$5&lt;&gt;""),成绩录入!AB97,"")</f>
        <v/>
      </c>
      <c r="S92" s="69" t="str">
        <f>IF(AND($A92&lt;&gt;"",S$5&lt;&gt;""),成绩录入!AC97,"")</f>
        <v/>
      </c>
      <c r="T92" s="69" t="str">
        <f>IF(A92&lt;&gt;"",总评!F92,"")</f>
        <v/>
      </c>
    </row>
    <row r="93" ht="18" customHeight="1" spans="1:20">
      <c r="A93" s="80" t="str">
        <f>IF($A$1&lt;&gt;"",参数计算!A95,"")</f>
        <v/>
      </c>
      <c r="B93" s="80" t="str">
        <f>IF($A$1&lt;&gt;"",参数计算!B95,"")</f>
        <v/>
      </c>
      <c r="C93" s="80" t="str">
        <f>IF($A$1&lt;&gt;"",参数计算!C95,"")</f>
        <v/>
      </c>
      <c r="D93" s="80" t="str">
        <f>IF($A$1&lt;&gt;"",参数计算!D95,"")</f>
        <v/>
      </c>
      <c r="E93" s="80" t="str">
        <f>IF($A$1&lt;&gt;"",参数计算!E95,"")</f>
        <v/>
      </c>
      <c r="F93" s="69" t="str">
        <f>IF(AND($A93&lt;&gt;"",F$5&lt;&gt;""),参数计算!EI95,"")</f>
        <v/>
      </c>
      <c r="G93" s="69" t="str">
        <f>IF(AND($A93&lt;&gt;"",G$5&lt;&gt;""),参数计算!EJ95,"")</f>
        <v/>
      </c>
      <c r="H93" s="69" t="str">
        <f>IF(AND($A93&lt;&gt;"",H$5&lt;&gt;""),参数计算!EK95,"")</f>
        <v/>
      </c>
      <c r="I93" s="69" t="str">
        <f>IF(AND($A93&lt;&gt;"",I$5&lt;&gt;""),参数计算!EL95,"")</f>
        <v/>
      </c>
      <c r="J93" s="69" t="str">
        <f>IF(AND($A93&lt;&gt;"",J$5&lt;&gt;""),参数计算!EM95,"")</f>
        <v/>
      </c>
      <c r="K93" s="69" t="str">
        <f>IF(AND($A93&lt;&gt;"",K$5&lt;&gt;""),参数计算!EO95,"")</f>
        <v/>
      </c>
      <c r="L93" s="69" t="str">
        <f>IF(AND($A93&lt;&gt;"",L$5&lt;&gt;""),参数计算!EO95,"")</f>
        <v/>
      </c>
      <c r="M93" s="69" t="str">
        <f>IF(AND($A93&lt;&gt;"",M$5&lt;&gt;""),参数计算!EP95,"")</f>
        <v/>
      </c>
      <c r="N93" s="69" t="str">
        <f>IF(AND($A93&lt;&gt;"",N$5&lt;&gt;""),参数计算!EQ95,"")</f>
        <v/>
      </c>
      <c r="O93" s="69" t="str">
        <f>IF(AND($A93&lt;&gt;"",O$5&lt;&gt;""),参数计算!ER95,"")</f>
        <v/>
      </c>
      <c r="P93" s="69" t="str">
        <f>IF(AND($A93&lt;&gt;"",P$5&lt;&gt;""),参数计算!ES95,"")</f>
        <v/>
      </c>
      <c r="Q93" s="69" t="str">
        <f>IF(A93&lt;&gt;"",总评!D93,"")</f>
        <v/>
      </c>
      <c r="R93" s="69" t="str">
        <f>IF(AND($A93&lt;&gt;"",R$5&lt;&gt;""),成绩录入!AB98,"")</f>
        <v/>
      </c>
      <c r="S93" s="69" t="str">
        <f>IF(AND($A93&lt;&gt;"",S$5&lt;&gt;""),成绩录入!AC98,"")</f>
        <v/>
      </c>
      <c r="T93" s="69" t="str">
        <f>IF(A93&lt;&gt;"",总评!F93,"")</f>
        <v/>
      </c>
    </row>
    <row r="94" ht="18" customHeight="1" spans="1:20">
      <c r="A94" s="80" t="str">
        <f>IF($A$1&lt;&gt;"",参数计算!A96,"")</f>
        <v/>
      </c>
      <c r="B94" s="80" t="str">
        <f>IF($A$1&lt;&gt;"",参数计算!B96,"")</f>
        <v/>
      </c>
      <c r="C94" s="80" t="str">
        <f>IF($A$1&lt;&gt;"",参数计算!C96,"")</f>
        <v/>
      </c>
      <c r="D94" s="80" t="str">
        <f>IF($A$1&lt;&gt;"",参数计算!D96,"")</f>
        <v/>
      </c>
      <c r="E94" s="80" t="str">
        <f>IF($A$1&lt;&gt;"",参数计算!E96,"")</f>
        <v/>
      </c>
      <c r="F94" s="69" t="str">
        <f>IF(AND($A94&lt;&gt;"",F$5&lt;&gt;""),参数计算!EI96,"")</f>
        <v/>
      </c>
      <c r="G94" s="69" t="str">
        <f>IF(AND($A94&lt;&gt;"",G$5&lt;&gt;""),参数计算!EJ96,"")</f>
        <v/>
      </c>
      <c r="H94" s="69" t="str">
        <f>IF(AND($A94&lt;&gt;"",H$5&lt;&gt;""),参数计算!EK96,"")</f>
        <v/>
      </c>
      <c r="I94" s="69" t="str">
        <f>IF(AND($A94&lt;&gt;"",I$5&lt;&gt;""),参数计算!EL96,"")</f>
        <v/>
      </c>
      <c r="J94" s="69" t="str">
        <f>IF(AND($A94&lt;&gt;"",J$5&lt;&gt;""),参数计算!EM96,"")</f>
        <v/>
      </c>
      <c r="K94" s="69" t="str">
        <f>IF(AND($A94&lt;&gt;"",K$5&lt;&gt;""),参数计算!EO96,"")</f>
        <v/>
      </c>
      <c r="L94" s="69" t="str">
        <f>IF(AND($A94&lt;&gt;"",L$5&lt;&gt;""),参数计算!EO96,"")</f>
        <v/>
      </c>
      <c r="M94" s="69" t="str">
        <f>IF(AND($A94&lt;&gt;"",M$5&lt;&gt;""),参数计算!EP96,"")</f>
        <v/>
      </c>
      <c r="N94" s="69" t="str">
        <f>IF(AND($A94&lt;&gt;"",N$5&lt;&gt;""),参数计算!EQ96,"")</f>
        <v/>
      </c>
      <c r="O94" s="69" t="str">
        <f>IF(AND($A94&lt;&gt;"",O$5&lt;&gt;""),参数计算!ER96,"")</f>
        <v/>
      </c>
      <c r="P94" s="69" t="str">
        <f>IF(AND($A94&lt;&gt;"",P$5&lt;&gt;""),参数计算!ES96,"")</f>
        <v/>
      </c>
      <c r="Q94" s="69" t="str">
        <f>IF(A94&lt;&gt;"",总评!D94,"")</f>
        <v/>
      </c>
      <c r="R94" s="69" t="str">
        <f>IF(AND($A94&lt;&gt;"",R$5&lt;&gt;""),成绩录入!AB99,"")</f>
        <v/>
      </c>
      <c r="S94" s="69" t="str">
        <f>IF(AND($A94&lt;&gt;"",S$5&lt;&gt;""),成绩录入!AC99,"")</f>
        <v/>
      </c>
      <c r="T94" s="69" t="str">
        <f>IF(A94&lt;&gt;"",总评!F94,"")</f>
        <v/>
      </c>
    </row>
    <row r="95" ht="18" customHeight="1" spans="1:20">
      <c r="A95" s="80" t="str">
        <f>IF($A$1&lt;&gt;"",参数计算!A97,"")</f>
        <v/>
      </c>
      <c r="B95" s="80" t="str">
        <f>IF($A$1&lt;&gt;"",参数计算!B97,"")</f>
        <v/>
      </c>
      <c r="C95" s="80" t="str">
        <f>IF($A$1&lt;&gt;"",参数计算!C97,"")</f>
        <v/>
      </c>
      <c r="D95" s="80" t="str">
        <f>IF($A$1&lt;&gt;"",参数计算!D97,"")</f>
        <v/>
      </c>
      <c r="E95" s="80" t="str">
        <f>IF($A$1&lt;&gt;"",参数计算!E97,"")</f>
        <v/>
      </c>
      <c r="F95" s="69" t="str">
        <f>IF(AND($A95&lt;&gt;"",F$5&lt;&gt;""),参数计算!EI97,"")</f>
        <v/>
      </c>
      <c r="G95" s="69" t="str">
        <f>IF(AND($A95&lt;&gt;"",G$5&lt;&gt;""),参数计算!EJ97,"")</f>
        <v/>
      </c>
      <c r="H95" s="69" t="str">
        <f>IF(AND($A95&lt;&gt;"",H$5&lt;&gt;""),参数计算!EK97,"")</f>
        <v/>
      </c>
      <c r="I95" s="69" t="str">
        <f>IF(AND($A95&lt;&gt;"",I$5&lt;&gt;""),参数计算!EL97,"")</f>
        <v/>
      </c>
      <c r="J95" s="69" t="str">
        <f>IF(AND($A95&lt;&gt;"",J$5&lt;&gt;""),参数计算!EM97,"")</f>
        <v/>
      </c>
      <c r="K95" s="69" t="str">
        <f>IF(AND($A95&lt;&gt;"",K$5&lt;&gt;""),参数计算!EO97,"")</f>
        <v/>
      </c>
      <c r="L95" s="69" t="str">
        <f>IF(AND($A95&lt;&gt;"",L$5&lt;&gt;""),参数计算!EO97,"")</f>
        <v/>
      </c>
      <c r="M95" s="69" t="str">
        <f>IF(AND($A95&lt;&gt;"",M$5&lt;&gt;""),参数计算!EP97,"")</f>
        <v/>
      </c>
      <c r="N95" s="69" t="str">
        <f>IF(AND($A95&lt;&gt;"",N$5&lt;&gt;""),参数计算!EQ97,"")</f>
        <v/>
      </c>
      <c r="O95" s="69" t="str">
        <f>IF(AND($A95&lt;&gt;"",O$5&lt;&gt;""),参数计算!ER97,"")</f>
        <v/>
      </c>
      <c r="P95" s="69" t="str">
        <f>IF(AND($A95&lt;&gt;"",P$5&lt;&gt;""),参数计算!ES97,"")</f>
        <v/>
      </c>
      <c r="Q95" s="69" t="str">
        <f>IF(A95&lt;&gt;"",总评!D95,"")</f>
        <v/>
      </c>
      <c r="R95" s="69" t="str">
        <f>IF(AND($A95&lt;&gt;"",R$5&lt;&gt;""),成绩录入!AB100,"")</f>
        <v/>
      </c>
      <c r="S95" s="69" t="str">
        <f>IF(AND($A95&lt;&gt;"",S$5&lt;&gt;""),成绩录入!AC100,"")</f>
        <v/>
      </c>
      <c r="T95" s="69" t="str">
        <f>IF(A95&lt;&gt;"",总评!F95,"")</f>
        <v/>
      </c>
    </row>
    <row r="96" ht="18" customHeight="1" spans="1:20">
      <c r="A96" s="80" t="str">
        <f>IF($A$1&lt;&gt;"",参数计算!A98,"")</f>
        <v/>
      </c>
      <c r="B96" s="80" t="str">
        <f>IF($A$1&lt;&gt;"",参数计算!B98,"")</f>
        <v/>
      </c>
      <c r="C96" s="80" t="str">
        <f>IF($A$1&lt;&gt;"",参数计算!C98,"")</f>
        <v/>
      </c>
      <c r="D96" s="80" t="str">
        <f>IF($A$1&lt;&gt;"",参数计算!D98,"")</f>
        <v/>
      </c>
      <c r="E96" s="80" t="str">
        <f>IF($A$1&lt;&gt;"",参数计算!E98,"")</f>
        <v/>
      </c>
      <c r="F96" s="69" t="str">
        <f>IF(AND($A96&lt;&gt;"",F$5&lt;&gt;""),参数计算!EI98,"")</f>
        <v/>
      </c>
      <c r="G96" s="69" t="str">
        <f>IF(AND($A96&lt;&gt;"",G$5&lt;&gt;""),参数计算!EJ98,"")</f>
        <v/>
      </c>
      <c r="H96" s="69" t="str">
        <f>IF(AND($A96&lt;&gt;"",H$5&lt;&gt;""),参数计算!EK98,"")</f>
        <v/>
      </c>
      <c r="I96" s="69" t="str">
        <f>IF(AND($A96&lt;&gt;"",I$5&lt;&gt;""),参数计算!EL98,"")</f>
        <v/>
      </c>
      <c r="J96" s="69" t="str">
        <f>IF(AND($A96&lt;&gt;"",J$5&lt;&gt;""),参数计算!EM98,"")</f>
        <v/>
      </c>
      <c r="K96" s="69" t="str">
        <f>IF(AND($A96&lt;&gt;"",K$5&lt;&gt;""),参数计算!EO98,"")</f>
        <v/>
      </c>
      <c r="L96" s="69" t="str">
        <f>IF(AND($A96&lt;&gt;"",L$5&lt;&gt;""),参数计算!EO98,"")</f>
        <v/>
      </c>
      <c r="M96" s="69" t="str">
        <f>IF(AND($A96&lt;&gt;"",M$5&lt;&gt;""),参数计算!EP98,"")</f>
        <v/>
      </c>
      <c r="N96" s="69" t="str">
        <f>IF(AND($A96&lt;&gt;"",N$5&lt;&gt;""),参数计算!EQ98,"")</f>
        <v/>
      </c>
      <c r="O96" s="69" t="str">
        <f>IF(AND($A96&lt;&gt;"",O$5&lt;&gt;""),参数计算!ER98,"")</f>
        <v/>
      </c>
      <c r="P96" s="69" t="str">
        <f>IF(AND($A96&lt;&gt;"",P$5&lt;&gt;""),参数计算!ES98,"")</f>
        <v/>
      </c>
      <c r="Q96" s="69" t="str">
        <f>IF(A96&lt;&gt;"",总评!D96,"")</f>
        <v/>
      </c>
      <c r="R96" s="69" t="str">
        <f>IF(AND($A96&lt;&gt;"",R$5&lt;&gt;""),成绩录入!AB101,"")</f>
        <v/>
      </c>
      <c r="S96" s="69" t="str">
        <f>IF(AND($A96&lt;&gt;"",S$5&lt;&gt;""),成绩录入!AC101,"")</f>
        <v/>
      </c>
      <c r="T96" s="69" t="str">
        <f>IF(A96&lt;&gt;"",总评!F96,"")</f>
        <v/>
      </c>
    </row>
    <row r="97" ht="18" customHeight="1" spans="1:20">
      <c r="A97" s="80" t="str">
        <f>IF($A$1&lt;&gt;"",参数计算!A99,"")</f>
        <v/>
      </c>
      <c r="B97" s="80" t="str">
        <f>IF($A$1&lt;&gt;"",参数计算!B99,"")</f>
        <v/>
      </c>
      <c r="C97" s="80" t="str">
        <f>IF($A$1&lt;&gt;"",参数计算!C99,"")</f>
        <v/>
      </c>
      <c r="D97" s="80" t="str">
        <f>IF($A$1&lt;&gt;"",参数计算!D99,"")</f>
        <v/>
      </c>
      <c r="E97" s="80" t="str">
        <f>IF($A$1&lt;&gt;"",参数计算!E99,"")</f>
        <v/>
      </c>
      <c r="F97" s="69" t="str">
        <f>IF(AND($A97&lt;&gt;"",F$5&lt;&gt;""),参数计算!EI99,"")</f>
        <v/>
      </c>
      <c r="G97" s="69" t="str">
        <f>IF(AND($A97&lt;&gt;"",G$5&lt;&gt;""),参数计算!EJ99,"")</f>
        <v/>
      </c>
      <c r="H97" s="69" t="str">
        <f>IF(AND($A97&lt;&gt;"",H$5&lt;&gt;""),参数计算!EK99,"")</f>
        <v/>
      </c>
      <c r="I97" s="69" t="str">
        <f>IF(AND($A97&lt;&gt;"",I$5&lt;&gt;""),参数计算!EL99,"")</f>
        <v/>
      </c>
      <c r="J97" s="69" t="str">
        <f>IF(AND($A97&lt;&gt;"",J$5&lt;&gt;""),参数计算!EM99,"")</f>
        <v/>
      </c>
      <c r="K97" s="69" t="str">
        <f>IF(AND($A97&lt;&gt;"",K$5&lt;&gt;""),参数计算!EO99,"")</f>
        <v/>
      </c>
      <c r="L97" s="69" t="str">
        <f>IF(AND($A97&lt;&gt;"",L$5&lt;&gt;""),参数计算!EO99,"")</f>
        <v/>
      </c>
      <c r="M97" s="69" t="str">
        <f>IF(AND($A97&lt;&gt;"",M$5&lt;&gt;""),参数计算!EP99,"")</f>
        <v/>
      </c>
      <c r="N97" s="69" t="str">
        <f>IF(AND($A97&lt;&gt;"",N$5&lt;&gt;""),参数计算!EQ99,"")</f>
        <v/>
      </c>
      <c r="O97" s="69" t="str">
        <f>IF(AND($A97&lt;&gt;"",O$5&lt;&gt;""),参数计算!ER99,"")</f>
        <v/>
      </c>
      <c r="P97" s="69" t="str">
        <f>IF(AND($A97&lt;&gt;"",P$5&lt;&gt;""),参数计算!ES99,"")</f>
        <v/>
      </c>
      <c r="Q97" s="69" t="str">
        <f>IF(A97&lt;&gt;"",总评!D97,"")</f>
        <v/>
      </c>
      <c r="R97" s="69" t="str">
        <f>IF(AND($A97&lt;&gt;"",R$5&lt;&gt;""),成绩录入!AB102,"")</f>
        <v/>
      </c>
      <c r="S97" s="69" t="str">
        <f>IF(AND($A97&lt;&gt;"",S$5&lt;&gt;""),成绩录入!AC102,"")</f>
        <v/>
      </c>
      <c r="T97" s="69" t="str">
        <f>IF(A97&lt;&gt;"",总评!F97,"")</f>
        <v/>
      </c>
    </row>
    <row r="98" ht="18" customHeight="1" spans="1:20">
      <c r="A98" s="80" t="str">
        <f>IF($A$1&lt;&gt;"",参数计算!A100,"")</f>
        <v/>
      </c>
      <c r="B98" s="80" t="str">
        <f>IF($A$1&lt;&gt;"",参数计算!B100,"")</f>
        <v/>
      </c>
      <c r="C98" s="80" t="str">
        <f>IF($A$1&lt;&gt;"",参数计算!C100,"")</f>
        <v/>
      </c>
      <c r="D98" s="80" t="str">
        <f>IF($A$1&lt;&gt;"",参数计算!D100,"")</f>
        <v/>
      </c>
      <c r="E98" s="80" t="str">
        <f>IF($A$1&lt;&gt;"",参数计算!E100,"")</f>
        <v/>
      </c>
      <c r="F98" s="69" t="str">
        <f>IF(AND($A98&lt;&gt;"",F$5&lt;&gt;""),参数计算!EI100,"")</f>
        <v/>
      </c>
      <c r="G98" s="69" t="str">
        <f>IF(AND($A98&lt;&gt;"",G$5&lt;&gt;""),参数计算!EJ100,"")</f>
        <v/>
      </c>
      <c r="H98" s="69" t="str">
        <f>IF(AND($A98&lt;&gt;"",H$5&lt;&gt;""),参数计算!EK100,"")</f>
        <v/>
      </c>
      <c r="I98" s="69" t="str">
        <f>IF(AND($A98&lt;&gt;"",I$5&lt;&gt;""),参数计算!EL100,"")</f>
        <v/>
      </c>
      <c r="J98" s="69" t="str">
        <f>IF(AND($A98&lt;&gt;"",J$5&lt;&gt;""),参数计算!EM100,"")</f>
        <v/>
      </c>
      <c r="K98" s="69" t="str">
        <f>IF(AND($A98&lt;&gt;"",K$5&lt;&gt;""),参数计算!EO100,"")</f>
        <v/>
      </c>
      <c r="L98" s="69" t="str">
        <f>IF(AND($A98&lt;&gt;"",L$5&lt;&gt;""),参数计算!EO100,"")</f>
        <v/>
      </c>
      <c r="M98" s="69" t="str">
        <f>IF(AND($A98&lt;&gt;"",M$5&lt;&gt;""),参数计算!EP100,"")</f>
        <v/>
      </c>
      <c r="N98" s="69" t="str">
        <f>IF(AND($A98&lt;&gt;"",N$5&lt;&gt;""),参数计算!EQ100,"")</f>
        <v/>
      </c>
      <c r="O98" s="69" t="str">
        <f>IF(AND($A98&lt;&gt;"",O$5&lt;&gt;""),参数计算!ER100,"")</f>
        <v/>
      </c>
      <c r="P98" s="69" t="str">
        <f>IF(AND($A98&lt;&gt;"",P$5&lt;&gt;""),参数计算!ES100,"")</f>
        <v/>
      </c>
      <c r="Q98" s="69" t="str">
        <f>IF(A98&lt;&gt;"",总评!D98,"")</f>
        <v/>
      </c>
      <c r="R98" s="69" t="str">
        <f>IF(AND($A98&lt;&gt;"",R$5&lt;&gt;""),成绩录入!AB103,"")</f>
        <v/>
      </c>
      <c r="S98" s="69" t="str">
        <f>IF(AND($A98&lt;&gt;"",S$5&lt;&gt;""),成绩录入!AC103,"")</f>
        <v/>
      </c>
      <c r="T98" s="69" t="str">
        <f>IF(A98&lt;&gt;"",总评!F98,"")</f>
        <v/>
      </c>
    </row>
    <row r="99" ht="18" customHeight="1" spans="1:20">
      <c r="A99" s="80" t="str">
        <f>IF($A$1&lt;&gt;"",参数计算!A101,"")</f>
        <v/>
      </c>
      <c r="B99" s="80" t="str">
        <f>IF($A$1&lt;&gt;"",参数计算!B101,"")</f>
        <v/>
      </c>
      <c r="C99" s="80" t="str">
        <f>IF($A$1&lt;&gt;"",参数计算!C101,"")</f>
        <v/>
      </c>
      <c r="D99" s="80" t="str">
        <f>IF($A$1&lt;&gt;"",参数计算!D101,"")</f>
        <v/>
      </c>
      <c r="E99" s="80" t="str">
        <f>IF($A$1&lt;&gt;"",参数计算!E101,"")</f>
        <v/>
      </c>
      <c r="F99" s="69" t="str">
        <f>IF(AND($A99&lt;&gt;"",F$5&lt;&gt;""),参数计算!EI101,"")</f>
        <v/>
      </c>
      <c r="G99" s="69" t="str">
        <f>IF(AND($A99&lt;&gt;"",G$5&lt;&gt;""),参数计算!EJ101,"")</f>
        <v/>
      </c>
      <c r="H99" s="69" t="str">
        <f>IF(AND($A99&lt;&gt;"",H$5&lt;&gt;""),参数计算!EK101,"")</f>
        <v/>
      </c>
      <c r="I99" s="69" t="str">
        <f>IF(AND($A99&lt;&gt;"",I$5&lt;&gt;""),参数计算!EL101,"")</f>
        <v/>
      </c>
      <c r="J99" s="69" t="str">
        <f>IF(AND($A99&lt;&gt;"",J$5&lt;&gt;""),参数计算!EM101,"")</f>
        <v/>
      </c>
      <c r="K99" s="69" t="str">
        <f>IF(AND($A99&lt;&gt;"",K$5&lt;&gt;""),参数计算!EO101,"")</f>
        <v/>
      </c>
      <c r="L99" s="69" t="str">
        <f>IF(AND($A99&lt;&gt;"",L$5&lt;&gt;""),参数计算!EO101,"")</f>
        <v/>
      </c>
      <c r="M99" s="69" t="str">
        <f>IF(AND($A99&lt;&gt;"",M$5&lt;&gt;""),参数计算!EP101,"")</f>
        <v/>
      </c>
      <c r="N99" s="69" t="str">
        <f>IF(AND($A99&lt;&gt;"",N$5&lt;&gt;""),参数计算!EQ101,"")</f>
        <v/>
      </c>
      <c r="O99" s="69" t="str">
        <f>IF(AND($A99&lt;&gt;"",O$5&lt;&gt;""),参数计算!ER101,"")</f>
        <v/>
      </c>
      <c r="P99" s="69" t="str">
        <f>IF(AND($A99&lt;&gt;"",P$5&lt;&gt;""),参数计算!ES101,"")</f>
        <v/>
      </c>
      <c r="Q99" s="69" t="str">
        <f>IF(A99&lt;&gt;"",总评!D99,"")</f>
        <v/>
      </c>
      <c r="R99" s="69" t="str">
        <f>IF(AND($A99&lt;&gt;"",R$5&lt;&gt;""),成绩录入!AB104,"")</f>
        <v/>
      </c>
      <c r="S99" s="69" t="str">
        <f>IF(AND($A99&lt;&gt;"",S$5&lt;&gt;""),成绩录入!AC104,"")</f>
        <v/>
      </c>
      <c r="T99" s="69" t="str">
        <f>IF(A99&lt;&gt;"",总评!F99,"")</f>
        <v/>
      </c>
    </row>
    <row r="100" ht="18" customHeight="1" spans="1:20">
      <c r="A100" s="80" t="str">
        <f>IF($A$1&lt;&gt;"",参数计算!A102,"")</f>
        <v/>
      </c>
      <c r="B100" s="80" t="str">
        <f>IF($A$1&lt;&gt;"",参数计算!B102,"")</f>
        <v/>
      </c>
      <c r="C100" s="80" t="str">
        <f>IF($A$1&lt;&gt;"",参数计算!C102,"")</f>
        <v/>
      </c>
      <c r="D100" s="80" t="str">
        <f>IF($A$1&lt;&gt;"",参数计算!D102,"")</f>
        <v/>
      </c>
      <c r="E100" s="80" t="str">
        <f>IF($A$1&lt;&gt;"",参数计算!E102,"")</f>
        <v/>
      </c>
      <c r="F100" s="69" t="str">
        <f>IF(AND($A100&lt;&gt;"",F$5&lt;&gt;""),参数计算!EI102,"")</f>
        <v/>
      </c>
      <c r="G100" s="69" t="str">
        <f>IF(AND($A100&lt;&gt;"",G$5&lt;&gt;""),参数计算!EJ102,"")</f>
        <v/>
      </c>
      <c r="H100" s="69" t="str">
        <f>IF(AND($A100&lt;&gt;"",H$5&lt;&gt;""),参数计算!EK102,"")</f>
        <v/>
      </c>
      <c r="I100" s="69" t="str">
        <f>IF(AND($A100&lt;&gt;"",I$5&lt;&gt;""),参数计算!EL102,"")</f>
        <v/>
      </c>
      <c r="J100" s="69" t="str">
        <f>IF(AND($A100&lt;&gt;"",J$5&lt;&gt;""),参数计算!EM102,"")</f>
        <v/>
      </c>
      <c r="K100" s="69" t="str">
        <f>IF(AND($A100&lt;&gt;"",K$5&lt;&gt;""),参数计算!EO102,"")</f>
        <v/>
      </c>
      <c r="L100" s="69" t="str">
        <f>IF(AND($A100&lt;&gt;"",L$5&lt;&gt;""),参数计算!EO102,"")</f>
        <v/>
      </c>
      <c r="M100" s="69" t="str">
        <f>IF(AND($A100&lt;&gt;"",M$5&lt;&gt;""),参数计算!EP102,"")</f>
        <v/>
      </c>
      <c r="N100" s="69" t="str">
        <f>IF(AND($A100&lt;&gt;"",N$5&lt;&gt;""),参数计算!EQ102,"")</f>
        <v/>
      </c>
      <c r="O100" s="69" t="str">
        <f>IF(AND($A100&lt;&gt;"",O$5&lt;&gt;""),参数计算!ER102,"")</f>
        <v/>
      </c>
      <c r="P100" s="69" t="str">
        <f>IF(AND($A100&lt;&gt;"",P$5&lt;&gt;""),参数计算!ES102,"")</f>
        <v/>
      </c>
      <c r="Q100" s="69" t="str">
        <f>IF(A100&lt;&gt;"",总评!D100,"")</f>
        <v/>
      </c>
      <c r="R100" s="69" t="str">
        <f>IF(AND($A100&lt;&gt;"",R$5&lt;&gt;""),成绩录入!AB105,"")</f>
        <v/>
      </c>
      <c r="S100" s="69" t="str">
        <f>IF(AND($A100&lt;&gt;"",S$5&lt;&gt;""),成绩录入!AC105,"")</f>
        <v/>
      </c>
      <c r="T100" s="69" t="str">
        <f>IF(A100&lt;&gt;"",总评!F100,"")</f>
        <v/>
      </c>
    </row>
    <row r="101" ht="18" customHeight="1" spans="1:20">
      <c r="A101" s="80" t="str">
        <f>IF($A$1&lt;&gt;"",参数计算!A103,"")</f>
        <v/>
      </c>
      <c r="B101" s="80" t="str">
        <f>IF($A$1&lt;&gt;"",参数计算!B103,"")</f>
        <v/>
      </c>
      <c r="C101" s="80" t="str">
        <f>IF($A$1&lt;&gt;"",参数计算!C103,"")</f>
        <v/>
      </c>
      <c r="D101" s="80" t="str">
        <f>IF($A$1&lt;&gt;"",参数计算!D103,"")</f>
        <v/>
      </c>
      <c r="E101" s="80" t="str">
        <f>IF($A$1&lt;&gt;"",参数计算!E103,"")</f>
        <v/>
      </c>
      <c r="F101" s="69" t="str">
        <f>IF(AND($A101&lt;&gt;"",F$5&lt;&gt;""),参数计算!EI103,"")</f>
        <v/>
      </c>
      <c r="G101" s="69" t="str">
        <f>IF(AND($A101&lt;&gt;"",G$5&lt;&gt;""),参数计算!EJ103,"")</f>
        <v/>
      </c>
      <c r="H101" s="69" t="str">
        <f>IF(AND($A101&lt;&gt;"",H$5&lt;&gt;""),参数计算!EK103,"")</f>
        <v/>
      </c>
      <c r="I101" s="69" t="str">
        <f>IF(AND($A101&lt;&gt;"",I$5&lt;&gt;""),参数计算!EL103,"")</f>
        <v/>
      </c>
      <c r="J101" s="69" t="str">
        <f>IF(AND($A101&lt;&gt;"",J$5&lt;&gt;""),参数计算!EM103,"")</f>
        <v/>
      </c>
      <c r="K101" s="69" t="str">
        <f>IF(AND($A101&lt;&gt;"",K$5&lt;&gt;""),参数计算!EO103,"")</f>
        <v/>
      </c>
      <c r="L101" s="69" t="str">
        <f>IF(AND($A101&lt;&gt;"",L$5&lt;&gt;""),参数计算!EO103,"")</f>
        <v/>
      </c>
      <c r="M101" s="69" t="str">
        <f>IF(AND($A101&lt;&gt;"",M$5&lt;&gt;""),参数计算!EP103,"")</f>
        <v/>
      </c>
      <c r="N101" s="69" t="str">
        <f>IF(AND($A101&lt;&gt;"",N$5&lt;&gt;""),参数计算!EQ103,"")</f>
        <v/>
      </c>
      <c r="O101" s="69" t="str">
        <f>IF(AND($A101&lt;&gt;"",O$5&lt;&gt;""),参数计算!ER103,"")</f>
        <v/>
      </c>
      <c r="P101" s="69" t="str">
        <f>IF(AND($A101&lt;&gt;"",P$5&lt;&gt;""),参数计算!ES103,"")</f>
        <v/>
      </c>
      <c r="Q101" s="69" t="str">
        <f>IF(A101&lt;&gt;"",总评!D101,"")</f>
        <v/>
      </c>
      <c r="R101" s="69" t="str">
        <f>IF(AND($A101&lt;&gt;"",R$5&lt;&gt;""),成绩录入!AB106,"")</f>
        <v/>
      </c>
      <c r="S101" s="69" t="str">
        <f>IF(AND($A101&lt;&gt;"",S$5&lt;&gt;""),成绩录入!AC106,"")</f>
        <v/>
      </c>
      <c r="T101" s="69" t="str">
        <f>IF(A101&lt;&gt;"",总评!F101,"")</f>
        <v/>
      </c>
    </row>
    <row r="102" ht="18" customHeight="1" spans="1:20">
      <c r="A102" s="80" t="str">
        <f>IF($A$1&lt;&gt;"",参数计算!A104,"")</f>
        <v/>
      </c>
      <c r="B102" s="80" t="str">
        <f>IF($A$1&lt;&gt;"",参数计算!B104,"")</f>
        <v/>
      </c>
      <c r="C102" s="80" t="str">
        <f>IF($A$1&lt;&gt;"",参数计算!C104,"")</f>
        <v/>
      </c>
      <c r="D102" s="80" t="str">
        <f>IF($A$1&lt;&gt;"",参数计算!D104,"")</f>
        <v/>
      </c>
      <c r="E102" s="80" t="str">
        <f>IF($A$1&lt;&gt;"",参数计算!E104,"")</f>
        <v/>
      </c>
      <c r="F102" s="69" t="str">
        <f>IF(AND($A102&lt;&gt;"",F$5&lt;&gt;""),参数计算!EI104,"")</f>
        <v/>
      </c>
      <c r="G102" s="69" t="str">
        <f>IF(AND($A102&lt;&gt;"",G$5&lt;&gt;""),参数计算!EJ104,"")</f>
        <v/>
      </c>
      <c r="H102" s="69" t="str">
        <f>IF(AND($A102&lt;&gt;"",H$5&lt;&gt;""),参数计算!EK104,"")</f>
        <v/>
      </c>
      <c r="I102" s="69" t="str">
        <f>IF(AND($A102&lt;&gt;"",I$5&lt;&gt;""),参数计算!EL104,"")</f>
        <v/>
      </c>
      <c r="J102" s="69" t="str">
        <f>IF(AND($A102&lt;&gt;"",J$5&lt;&gt;""),参数计算!EM104,"")</f>
        <v/>
      </c>
      <c r="K102" s="69" t="str">
        <f>IF(AND($A102&lt;&gt;"",K$5&lt;&gt;""),参数计算!EO104,"")</f>
        <v/>
      </c>
      <c r="L102" s="69" t="str">
        <f>IF(AND($A102&lt;&gt;"",L$5&lt;&gt;""),参数计算!EO104,"")</f>
        <v/>
      </c>
      <c r="M102" s="69" t="str">
        <f>IF(AND($A102&lt;&gt;"",M$5&lt;&gt;""),参数计算!EP104,"")</f>
        <v/>
      </c>
      <c r="N102" s="69" t="str">
        <f>IF(AND($A102&lt;&gt;"",N$5&lt;&gt;""),参数计算!EQ104,"")</f>
        <v/>
      </c>
      <c r="O102" s="69" t="str">
        <f>IF(AND($A102&lt;&gt;"",O$5&lt;&gt;""),参数计算!ER104,"")</f>
        <v/>
      </c>
      <c r="P102" s="69" t="str">
        <f>IF(AND($A102&lt;&gt;"",P$5&lt;&gt;""),参数计算!ES104,"")</f>
        <v/>
      </c>
      <c r="Q102" s="69" t="str">
        <f>IF(A102&lt;&gt;"",总评!D102,"")</f>
        <v/>
      </c>
      <c r="R102" s="69" t="str">
        <f>IF(AND($A102&lt;&gt;"",R$5&lt;&gt;""),成绩录入!AB107,"")</f>
        <v/>
      </c>
      <c r="S102" s="69" t="str">
        <f>IF(AND($A102&lt;&gt;"",S$5&lt;&gt;""),成绩录入!AC107,"")</f>
        <v/>
      </c>
      <c r="T102" s="69" t="str">
        <f>IF(A102&lt;&gt;"",总评!F102,"")</f>
        <v/>
      </c>
    </row>
    <row r="103" ht="18" customHeight="1" spans="1:20">
      <c r="A103" s="80" t="str">
        <f>IF($A$1&lt;&gt;"",参数计算!A105,"")</f>
        <v/>
      </c>
      <c r="B103" s="80" t="str">
        <f>IF($A$1&lt;&gt;"",参数计算!B105,"")</f>
        <v/>
      </c>
      <c r="C103" s="80" t="str">
        <f>IF($A$1&lt;&gt;"",参数计算!C105,"")</f>
        <v/>
      </c>
      <c r="D103" s="80" t="str">
        <f>IF($A$1&lt;&gt;"",参数计算!D105,"")</f>
        <v/>
      </c>
      <c r="E103" s="80" t="str">
        <f>IF($A$1&lt;&gt;"",参数计算!E105,"")</f>
        <v/>
      </c>
      <c r="F103" s="69" t="str">
        <f>IF(AND($A103&lt;&gt;"",F$5&lt;&gt;""),参数计算!EI105,"")</f>
        <v/>
      </c>
      <c r="G103" s="69" t="str">
        <f>IF(AND($A103&lt;&gt;"",G$5&lt;&gt;""),参数计算!EJ105,"")</f>
        <v/>
      </c>
      <c r="H103" s="69" t="str">
        <f>IF(AND($A103&lt;&gt;"",H$5&lt;&gt;""),参数计算!EK105,"")</f>
        <v/>
      </c>
      <c r="I103" s="69" t="str">
        <f>IF(AND($A103&lt;&gt;"",I$5&lt;&gt;""),参数计算!EL105,"")</f>
        <v/>
      </c>
      <c r="J103" s="69" t="str">
        <f>IF(AND($A103&lt;&gt;"",J$5&lt;&gt;""),参数计算!EM105,"")</f>
        <v/>
      </c>
      <c r="K103" s="69" t="str">
        <f>IF(AND($A103&lt;&gt;"",K$5&lt;&gt;""),参数计算!EO105,"")</f>
        <v/>
      </c>
      <c r="L103" s="69" t="str">
        <f>IF(AND($A103&lt;&gt;"",L$5&lt;&gt;""),参数计算!EO105,"")</f>
        <v/>
      </c>
      <c r="M103" s="69" t="str">
        <f>IF(AND($A103&lt;&gt;"",M$5&lt;&gt;""),参数计算!EP105,"")</f>
        <v/>
      </c>
      <c r="N103" s="69" t="str">
        <f>IF(AND($A103&lt;&gt;"",N$5&lt;&gt;""),参数计算!EQ105,"")</f>
        <v/>
      </c>
      <c r="O103" s="69" t="str">
        <f>IF(AND($A103&lt;&gt;"",O$5&lt;&gt;""),参数计算!ER105,"")</f>
        <v/>
      </c>
      <c r="P103" s="69" t="str">
        <f>IF(AND($A103&lt;&gt;"",P$5&lt;&gt;""),参数计算!ES105,"")</f>
        <v/>
      </c>
      <c r="Q103" s="69" t="str">
        <f>IF(A103&lt;&gt;"",总评!D103,"")</f>
        <v/>
      </c>
      <c r="R103" s="69" t="str">
        <f>IF(AND($A103&lt;&gt;"",R$5&lt;&gt;""),成绩录入!AB108,"")</f>
        <v/>
      </c>
      <c r="S103" s="69" t="str">
        <f>IF(AND($A103&lt;&gt;"",S$5&lt;&gt;""),成绩录入!AC108,"")</f>
        <v/>
      </c>
      <c r="T103" s="69" t="str">
        <f>IF(A103&lt;&gt;"",总评!F103,"")</f>
        <v/>
      </c>
    </row>
    <row r="104" ht="18" customHeight="1" spans="1:20">
      <c r="A104" s="80" t="str">
        <f>IF($A$1&lt;&gt;"",参数计算!A106,"")</f>
        <v/>
      </c>
      <c r="B104" s="80" t="str">
        <f>IF($A$1&lt;&gt;"",参数计算!B106,"")</f>
        <v/>
      </c>
      <c r="C104" s="80" t="str">
        <f>IF($A$1&lt;&gt;"",参数计算!C106,"")</f>
        <v/>
      </c>
      <c r="D104" s="80" t="str">
        <f>IF($A$1&lt;&gt;"",参数计算!D106,"")</f>
        <v/>
      </c>
      <c r="E104" s="80" t="str">
        <f>IF($A$1&lt;&gt;"",参数计算!E106,"")</f>
        <v/>
      </c>
      <c r="F104" s="69" t="str">
        <f>IF(AND($A104&lt;&gt;"",F$5&lt;&gt;""),参数计算!EI106,"")</f>
        <v/>
      </c>
      <c r="G104" s="69" t="str">
        <f>IF(AND($A104&lt;&gt;"",G$5&lt;&gt;""),参数计算!EJ106,"")</f>
        <v/>
      </c>
      <c r="H104" s="69" t="str">
        <f>IF(AND($A104&lt;&gt;"",H$5&lt;&gt;""),参数计算!EK106,"")</f>
        <v/>
      </c>
      <c r="I104" s="69" t="str">
        <f>IF(AND($A104&lt;&gt;"",I$5&lt;&gt;""),参数计算!EL106,"")</f>
        <v/>
      </c>
      <c r="J104" s="69" t="str">
        <f>IF(AND($A104&lt;&gt;"",J$5&lt;&gt;""),参数计算!EM106,"")</f>
        <v/>
      </c>
      <c r="K104" s="69" t="str">
        <f>IF(AND($A104&lt;&gt;"",K$5&lt;&gt;""),参数计算!EO106,"")</f>
        <v/>
      </c>
      <c r="L104" s="69" t="str">
        <f>IF(AND($A104&lt;&gt;"",L$5&lt;&gt;""),参数计算!EO106,"")</f>
        <v/>
      </c>
      <c r="M104" s="69" t="str">
        <f>IF(AND($A104&lt;&gt;"",M$5&lt;&gt;""),参数计算!EP106,"")</f>
        <v/>
      </c>
      <c r="N104" s="69" t="str">
        <f>IF(AND($A104&lt;&gt;"",N$5&lt;&gt;""),参数计算!EQ106,"")</f>
        <v/>
      </c>
      <c r="O104" s="69" t="str">
        <f>IF(AND($A104&lt;&gt;"",O$5&lt;&gt;""),参数计算!ER106,"")</f>
        <v/>
      </c>
      <c r="P104" s="69" t="str">
        <f>IF(AND($A104&lt;&gt;"",P$5&lt;&gt;""),参数计算!ES106,"")</f>
        <v/>
      </c>
      <c r="Q104" s="69" t="str">
        <f>IF(A104&lt;&gt;"",总评!D104,"")</f>
        <v/>
      </c>
      <c r="R104" s="69" t="str">
        <f>IF(AND($A104&lt;&gt;"",R$5&lt;&gt;""),成绩录入!AB109,"")</f>
        <v/>
      </c>
      <c r="S104" s="69" t="str">
        <f>IF(AND($A104&lt;&gt;"",S$5&lt;&gt;""),成绩录入!AC109,"")</f>
        <v/>
      </c>
      <c r="T104" s="69" t="str">
        <f>IF(A104&lt;&gt;"",总评!F104,"")</f>
        <v/>
      </c>
    </row>
    <row r="105" ht="18" customHeight="1" spans="1:20">
      <c r="A105" s="80" t="str">
        <f>IF($A$1&lt;&gt;"",参数计算!A107,"")</f>
        <v/>
      </c>
      <c r="B105" s="80" t="str">
        <f>IF($A$1&lt;&gt;"",参数计算!B107,"")</f>
        <v/>
      </c>
      <c r="C105" s="80" t="str">
        <f>IF($A$1&lt;&gt;"",参数计算!C107,"")</f>
        <v/>
      </c>
      <c r="D105" s="80" t="str">
        <f>IF($A$1&lt;&gt;"",参数计算!D107,"")</f>
        <v/>
      </c>
      <c r="E105" s="80" t="str">
        <f>IF($A$1&lt;&gt;"",参数计算!E107,"")</f>
        <v/>
      </c>
      <c r="F105" s="69" t="str">
        <f>IF(AND($A105&lt;&gt;"",F$5&lt;&gt;""),参数计算!EI107,"")</f>
        <v/>
      </c>
      <c r="G105" s="69" t="str">
        <f>IF(AND($A105&lt;&gt;"",G$5&lt;&gt;""),参数计算!EJ107,"")</f>
        <v/>
      </c>
      <c r="H105" s="69" t="str">
        <f>IF(AND($A105&lt;&gt;"",H$5&lt;&gt;""),参数计算!EK107,"")</f>
        <v/>
      </c>
      <c r="I105" s="69" t="str">
        <f>IF(AND($A105&lt;&gt;"",I$5&lt;&gt;""),参数计算!EL107,"")</f>
        <v/>
      </c>
      <c r="J105" s="69" t="str">
        <f>IF(AND($A105&lt;&gt;"",J$5&lt;&gt;""),参数计算!EM107,"")</f>
        <v/>
      </c>
      <c r="K105" s="69" t="str">
        <f>IF(AND($A105&lt;&gt;"",K$5&lt;&gt;""),参数计算!EO107,"")</f>
        <v/>
      </c>
      <c r="L105" s="69" t="str">
        <f>IF(AND($A105&lt;&gt;"",L$5&lt;&gt;""),参数计算!EO107,"")</f>
        <v/>
      </c>
      <c r="M105" s="69" t="str">
        <f>IF(AND($A105&lt;&gt;"",M$5&lt;&gt;""),参数计算!EP107,"")</f>
        <v/>
      </c>
      <c r="N105" s="69" t="str">
        <f>IF(AND($A105&lt;&gt;"",N$5&lt;&gt;""),参数计算!EQ107,"")</f>
        <v/>
      </c>
      <c r="O105" s="69" t="str">
        <f>IF(AND($A105&lt;&gt;"",O$5&lt;&gt;""),参数计算!ER107,"")</f>
        <v/>
      </c>
      <c r="P105" s="69" t="str">
        <f>IF(AND($A105&lt;&gt;"",P$5&lt;&gt;""),参数计算!ES107,"")</f>
        <v/>
      </c>
      <c r="Q105" s="69" t="str">
        <f>IF(A105&lt;&gt;"",总评!D105,"")</f>
        <v/>
      </c>
      <c r="R105" s="69" t="str">
        <f>IF(AND($A105&lt;&gt;"",R$5&lt;&gt;""),成绩录入!AB110,"")</f>
        <v/>
      </c>
      <c r="S105" s="69" t="str">
        <f>IF(AND($A105&lt;&gt;"",S$5&lt;&gt;""),成绩录入!AC110,"")</f>
        <v/>
      </c>
      <c r="T105" s="69" t="str">
        <f>IF(A105&lt;&gt;"",总评!F105,"")</f>
        <v/>
      </c>
    </row>
    <row r="106" ht="18" customHeight="1" spans="1:20">
      <c r="A106" s="80" t="str">
        <f>IF($A$1&lt;&gt;"",参数计算!A108,"")</f>
        <v/>
      </c>
      <c r="B106" s="80" t="str">
        <f>IF($A$1&lt;&gt;"",参数计算!B108,"")</f>
        <v/>
      </c>
      <c r="C106" s="80" t="str">
        <f>IF($A$1&lt;&gt;"",参数计算!C108,"")</f>
        <v/>
      </c>
      <c r="D106" s="80" t="str">
        <f>IF($A$1&lt;&gt;"",参数计算!D108,"")</f>
        <v/>
      </c>
      <c r="E106" s="80" t="str">
        <f>IF($A$1&lt;&gt;"",参数计算!E108,"")</f>
        <v/>
      </c>
      <c r="F106" s="69" t="str">
        <f>IF(AND($A106&lt;&gt;"",F$5&lt;&gt;""),参数计算!EI108,"")</f>
        <v/>
      </c>
      <c r="G106" s="69" t="str">
        <f>IF(AND($A106&lt;&gt;"",G$5&lt;&gt;""),参数计算!EJ108,"")</f>
        <v/>
      </c>
      <c r="H106" s="69" t="str">
        <f>IF(AND($A106&lt;&gt;"",H$5&lt;&gt;""),参数计算!EK108,"")</f>
        <v/>
      </c>
      <c r="I106" s="69" t="str">
        <f>IF(AND($A106&lt;&gt;"",I$5&lt;&gt;""),参数计算!EL108,"")</f>
        <v/>
      </c>
      <c r="J106" s="69" t="str">
        <f>IF(AND($A106&lt;&gt;"",J$5&lt;&gt;""),参数计算!EM108,"")</f>
        <v/>
      </c>
      <c r="K106" s="69" t="str">
        <f>IF(AND($A106&lt;&gt;"",K$5&lt;&gt;""),参数计算!EO108,"")</f>
        <v/>
      </c>
      <c r="L106" s="69" t="str">
        <f>IF(AND($A106&lt;&gt;"",L$5&lt;&gt;""),参数计算!EO108,"")</f>
        <v/>
      </c>
      <c r="M106" s="69" t="str">
        <f>IF(AND($A106&lt;&gt;"",M$5&lt;&gt;""),参数计算!EP108,"")</f>
        <v/>
      </c>
      <c r="N106" s="69" t="str">
        <f>IF(AND($A106&lt;&gt;"",N$5&lt;&gt;""),参数计算!EQ108,"")</f>
        <v/>
      </c>
      <c r="O106" s="69" t="str">
        <f>IF(AND($A106&lt;&gt;"",O$5&lt;&gt;""),参数计算!ER108,"")</f>
        <v/>
      </c>
      <c r="P106" s="69" t="str">
        <f>IF(AND($A106&lt;&gt;"",P$5&lt;&gt;""),参数计算!ES108,"")</f>
        <v/>
      </c>
      <c r="Q106" s="69" t="str">
        <f>IF(A106&lt;&gt;"",总评!D106,"")</f>
        <v/>
      </c>
      <c r="R106" s="69" t="str">
        <f>IF(AND($A106&lt;&gt;"",R$5&lt;&gt;""),成绩录入!AB111,"")</f>
        <v/>
      </c>
      <c r="S106" s="69" t="str">
        <f>IF(AND($A106&lt;&gt;"",S$5&lt;&gt;""),成绩录入!AC111,"")</f>
        <v/>
      </c>
      <c r="T106" s="69" t="str">
        <f>IF(A106&lt;&gt;"",总评!F106,"")</f>
        <v/>
      </c>
    </row>
    <row r="107" ht="18" customHeight="1" spans="1:20">
      <c r="A107" s="80" t="str">
        <f>IF($A$1&lt;&gt;"",参数计算!A109,"")</f>
        <v/>
      </c>
      <c r="B107" s="80" t="str">
        <f>IF($A$1&lt;&gt;"",参数计算!B109,"")</f>
        <v/>
      </c>
      <c r="C107" s="80" t="str">
        <f>IF($A$1&lt;&gt;"",参数计算!C109,"")</f>
        <v/>
      </c>
      <c r="D107" s="80" t="str">
        <f>IF($A$1&lt;&gt;"",参数计算!D109,"")</f>
        <v/>
      </c>
      <c r="E107" s="80" t="str">
        <f>IF($A$1&lt;&gt;"",参数计算!E109,"")</f>
        <v/>
      </c>
      <c r="F107" s="69" t="str">
        <f>IF(AND($A107&lt;&gt;"",F$5&lt;&gt;""),参数计算!EI109,"")</f>
        <v/>
      </c>
      <c r="G107" s="69" t="str">
        <f>IF(AND($A107&lt;&gt;"",G$5&lt;&gt;""),参数计算!EJ109,"")</f>
        <v/>
      </c>
      <c r="H107" s="69" t="str">
        <f>IF(AND($A107&lt;&gt;"",H$5&lt;&gt;""),参数计算!EK109,"")</f>
        <v/>
      </c>
      <c r="I107" s="69" t="str">
        <f>IF(AND($A107&lt;&gt;"",I$5&lt;&gt;""),参数计算!EL109,"")</f>
        <v/>
      </c>
      <c r="J107" s="69" t="str">
        <f>IF(AND($A107&lt;&gt;"",J$5&lt;&gt;""),参数计算!EM109,"")</f>
        <v/>
      </c>
      <c r="K107" s="69" t="str">
        <f>IF(AND($A107&lt;&gt;"",K$5&lt;&gt;""),参数计算!EO109,"")</f>
        <v/>
      </c>
      <c r="L107" s="69" t="str">
        <f>IF(AND($A107&lt;&gt;"",L$5&lt;&gt;""),参数计算!EO109,"")</f>
        <v/>
      </c>
      <c r="M107" s="69" t="str">
        <f>IF(AND($A107&lt;&gt;"",M$5&lt;&gt;""),参数计算!EP109,"")</f>
        <v/>
      </c>
      <c r="N107" s="69" t="str">
        <f>IF(AND($A107&lt;&gt;"",N$5&lt;&gt;""),参数计算!EQ109,"")</f>
        <v/>
      </c>
      <c r="O107" s="69" t="str">
        <f>IF(AND($A107&lt;&gt;"",O$5&lt;&gt;""),参数计算!ER109,"")</f>
        <v/>
      </c>
      <c r="P107" s="69" t="str">
        <f>IF(AND($A107&lt;&gt;"",P$5&lt;&gt;""),参数计算!ES109,"")</f>
        <v/>
      </c>
      <c r="Q107" s="69" t="str">
        <f>IF(A107&lt;&gt;"",总评!D107,"")</f>
        <v/>
      </c>
      <c r="R107" s="69" t="str">
        <f>IF(AND($A107&lt;&gt;"",R$5&lt;&gt;""),成绩录入!AB112,"")</f>
        <v/>
      </c>
      <c r="S107" s="69" t="str">
        <f>IF(AND($A107&lt;&gt;"",S$5&lt;&gt;""),成绩录入!AC112,"")</f>
        <v/>
      </c>
      <c r="T107" s="69" t="str">
        <f>IF(A107&lt;&gt;"",总评!F107,"")</f>
        <v/>
      </c>
    </row>
    <row r="108" ht="18" customHeight="1" spans="1:20">
      <c r="A108" s="80" t="str">
        <f>IF($A$1&lt;&gt;"",参数计算!A110,"")</f>
        <v/>
      </c>
      <c r="B108" s="80" t="str">
        <f>IF($A$1&lt;&gt;"",参数计算!B110,"")</f>
        <v/>
      </c>
      <c r="C108" s="80" t="str">
        <f>IF($A$1&lt;&gt;"",参数计算!C110,"")</f>
        <v/>
      </c>
      <c r="D108" s="80" t="str">
        <f>IF($A$1&lt;&gt;"",参数计算!D110,"")</f>
        <v/>
      </c>
      <c r="E108" s="80" t="str">
        <f>IF($A$1&lt;&gt;"",参数计算!E110,"")</f>
        <v/>
      </c>
      <c r="F108" s="69" t="str">
        <f>IF(AND($A108&lt;&gt;"",F$5&lt;&gt;""),参数计算!EI110,"")</f>
        <v/>
      </c>
      <c r="G108" s="69" t="str">
        <f>IF(AND($A108&lt;&gt;"",G$5&lt;&gt;""),参数计算!EJ110,"")</f>
        <v/>
      </c>
      <c r="H108" s="69" t="str">
        <f>IF(AND($A108&lt;&gt;"",H$5&lt;&gt;""),参数计算!EK110,"")</f>
        <v/>
      </c>
      <c r="I108" s="69" t="str">
        <f>IF(AND($A108&lt;&gt;"",I$5&lt;&gt;""),参数计算!EL110,"")</f>
        <v/>
      </c>
      <c r="J108" s="69" t="str">
        <f>IF(AND($A108&lt;&gt;"",J$5&lt;&gt;""),参数计算!EM110,"")</f>
        <v/>
      </c>
      <c r="K108" s="69" t="str">
        <f>IF(AND($A108&lt;&gt;"",K$5&lt;&gt;""),参数计算!EO110,"")</f>
        <v/>
      </c>
      <c r="L108" s="69" t="str">
        <f>IF(AND($A108&lt;&gt;"",L$5&lt;&gt;""),参数计算!EO110,"")</f>
        <v/>
      </c>
      <c r="M108" s="69" t="str">
        <f>IF(AND($A108&lt;&gt;"",M$5&lt;&gt;""),参数计算!EP110,"")</f>
        <v/>
      </c>
      <c r="N108" s="69" t="str">
        <f>IF(AND($A108&lt;&gt;"",N$5&lt;&gt;""),参数计算!EQ110,"")</f>
        <v/>
      </c>
      <c r="O108" s="69" t="str">
        <f>IF(AND($A108&lt;&gt;"",O$5&lt;&gt;""),参数计算!ER110,"")</f>
        <v/>
      </c>
      <c r="P108" s="69" t="str">
        <f>IF(AND($A108&lt;&gt;"",P$5&lt;&gt;""),参数计算!ES110,"")</f>
        <v/>
      </c>
      <c r="Q108" s="69" t="str">
        <f>IF(A108&lt;&gt;"",总评!D108,"")</f>
        <v/>
      </c>
      <c r="R108" s="69" t="str">
        <f>IF(AND($A108&lt;&gt;"",R$5&lt;&gt;""),成绩录入!AB113,"")</f>
        <v/>
      </c>
      <c r="S108" s="69" t="str">
        <f>IF(AND($A108&lt;&gt;"",S$5&lt;&gt;""),成绩录入!AC113,"")</f>
        <v/>
      </c>
      <c r="T108" s="69" t="str">
        <f>IF(A108&lt;&gt;"",总评!F108,"")</f>
        <v/>
      </c>
    </row>
    <row r="109" ht="18" customHeight="1" spans="1:20">
      <c r="A109" s="80" t="str">
        <f>IF($A$1&lt;&gt;"",参数计算!A111,"")</f>
        <v/>
      </c>
      <c r="B109" s="80" t="str">
        <f>IF($A$1&lt;&gt;"",参数计算!B111,"")</f>
        <v/>
      </c>
      <c r="C109" s="80" t="str">
        <f>IF($A$1&lt;&gt;"",参数计算!C111,"")</f>
        <v/>
      </c>
      <c r="D109" s="80" t="str">
        <f>IF($A$1&lt;&gt;"",参数计算!D111,"")</f>
        <v/>
      </c>
      <c r="E109" s="80" t="str">
        <f>IF($A$1&lt;&gt;"",参数计算!E111,"")</f>
        <v/>
      </c>
      <c r="F109" s="69" t="str">
        <f>IF(AND($A109&lt;&gt;"",F$5&lt;&gt;""),参数计算!EI111,"")</f>
        <v/>
      </c>
      <c r="G109" s="69" t="str">
        <f>IF(AND($A109&lt;&gt;"",G$5&lt;&gt;""),参数计算!EJ111,"")</f>
        <v/>
      </c>
      <c r="H109" s="69" t="str">
        <f>IF(AND($A109&lt;&gt;"",H$5&lt;&gt;""),参数计算!EK111,"")</f>
        <v/>
      </c>
      <c r="I109" s="69" t="str">
        <f>IF(AND($A109&lt;&gt;"",I$5&lt;&gt;""),参数计算!EL111,"")</f>
        <v/>
      </c>
      <c r="J109" s="69" t="str">
        <f>IF(AND($A109&lt;&gt;"",J$5&lt;&gt;""),参数计算!EM111,"")</f>
        <v/>
      </c>
      <c r="K109" s="69" t="str">
        <f>IF(AND($A109&lt;&gt;"",K$5&lt;&gt;""),参数计算!EO111,"")</f>
        <v/>
      </c>
      <c r="L109" s="69" t="str">
        <f>IF(AND($A109&lt;&gt;"",L$5&lt;&gt;""),参数计算!EO111,"")</f>
        <v/>
      </c>
      <c r="M109" s="69" t="str">
        <f>IF(AND($A109&lt;&gt;"",M$5&lt;&gt;""),参数计算!EP111,"")</f>
        <v/>
      </c>
      <c r="N109" s="69" t="str">
        <f>IF(AND($A109&lt;&gt;"",N$5&lt;&gt;""),参数计算!EQ111,"")</f>
        <v/>
      </c>
      <c r="O109" s="69" t="str">
        <f>IF(AND($A109&lt;&gt;"",O$5&lt;&gt;""),参数计算!ER111,"")</f>
        <v/>
      </c>
      <c r="P109" s="69" t="str">
        <f>IF(AND($A109&lt;&gt;"",P$5&lt;&gt;""),参数计算!ES111,"")</f>
        <v/>
      </c>
      <c r="Q109" s="69" t="str">
        <f>IF(A109&lt;&gt;"",总评!D109,"")</f>
        <v/>
      </c>
      <c r="R109" s="69" t="str">
        <f>IF(AND($A109&lt;&gt;"",R$5&lt;&gt;""),成绩录入!AB114,"")</f>
        <v/>
      </c>
      <c r="S109" s="69" t="str">
        <f>IF(AND($A109&lt;&gt;"",S$5&lt;&gt;""),成绩录入!AC114,"")</f>
        <v/>
      </c>
      <c r="T109" s="69" t="str">
        <f>IF(A109&lt;&gt;"",总评!F109,"")</f>
        <v/>
      </c>
    </row>
    <row r="110" ht="18" customHeight="1" spans="1:20">
      <c r="A110" s="80" t="str">
        <f>IF($A$1&lt;&gt;"",参数计算!A112,"")</f>
        <v/>
      </c>
      <c r="B110" s="80" t="str">
        <f>IF($A$1&lt;&gt;"",参数计算!B112,"")</f>
        <v/>
      </c>
      <c r="C110" s="80" t="str">
        <f>IF($A$1&lt;&gt;"",参数计算!C112,"")</f>
        <v/>
      </c>
      <c r="D110" s="80" t="str">
        <f>IF($A$1&lt;&gt;"",参数计算!D112,"")</f>
        <v/>
      </c>
      <c r="E110" s="80" t="str">
        <f>IF($A$1&lt;&gt;"",参数计算!E112,"")</f>
        <v/>
      </c>
      <c r="F110" s="69" t="str">
        <f>IF(AND($A110&lt;&gt;"",F$5&lt;&gt;""),参数计算!EI112,"")</f>
        <v/>
      </c>
      <c r="G110" s="69" t="str">
        <f>IF(AND($A110&lt;&gt;"",G$5&lt;&gt;""),参数计算!EJ112,"")</f>
        <v/>
      </c>
      <c r="H110" s="69" t="str">
        <f>IF(AND($A110&lt;&gt;"",H$5&lt;&gt;""),参数计算!EK112,"")</f>
        <v/>
      </c>
      <c r="I110" s="69" t="str">
        <f>IF(AND($A110&lt;&gt;"",I$5&lt;&gt;""),参数计算!EL112,"")</f>
        <v/>
      </c>
      <c r="J110" s="69" t="str">
        <f>IF(AND($A110&lt;&gt;"",J$5&lt;&gt;""),参数计算!EM112,"")</f>
        <v/>
      </c>
      <c r="K110" s="69" t="str">
        <f>IF(AND($A110&lt;&gt;"",K$5&lt;&gt;""),参数计算!EO112,"")</f>
        <v/>
      </c>
      <c r="L110" s="69" t="str">
        <f>IF(AND($A110&lt;&gt;"",L$5&lt;&gt;""),参数计算!EO112,"")</f>
        <v/>
      </c>
      <c r="M110" s="69" t="str">
        <f>IF(AND($A110&lt;&gt;"",M$5&lt;&gt;""),参数计算!EP112,"")</f>
        <v/>
      </c>
      <c r="N110" s="69" t="str">
        <f>IF(AND($A110&lt;&gt;"",N$5&lt;&gt;""),参数计算!EQ112,"")</f>
        <v/>
      </c>
      <c r="O110" s="69" t="str">
        <f>IF(AND($A110&lt;&gt;"",O$5&lt;&gt;""),参数计算!ER112,"")</f>
        <v/>
      </c>
      <c r="P110" s="69" t="str">
        <f>IF(AND($A110&lt;&gt;"",P$5&lt;&gt;""),参数计算!ES112,"")</f>
        <v/>
      </c>
      <c r="Q110" s="69" t="str">
        <f>IF(A110&lt;&gt;"",总评!D110,"")</f>
        <v/>
      </c>
      <c r="R110" s="69" t="str">
        <f>IF(AND($A110&lt;&gt;"",R$5&lt;&gt;""),成绩录入!AB115,"")</f>
        <v/>
      </c>
      <c r="S110" s="69" t="str">
        <f>IF(AND($A110&lt;&gt;"",S$5&lt;&gt;""),成绩录入!AC115,"")</f>
        <v/>
      </c>
      <c r="T110" s="69" t="str">
        <f>IF(A110&lt;&gt;"",总评!F110,"")</f>
        <v/>
      </c>
    </row>
    <row r="111" ht="18" customHeight="1" spans="1:20">
      <c r="A111" s="80" t="str">
        <f>IF($A$1&lt;&gt;"",参数计算!A113,"")</f>
        <v/>
      </c>
      <c r="B111" s="80" t="str">
        <f>IF($A$1&lt;&gt;"",参数计算!B113,"")</f>
        <v/>
      </c>
      <c r="C111" s="80" t="str">
        <f>IF($A$1&lt;&gt;"",参数计算!C113,"")</f>
        <v/>
      </c>
      <c r="D111" s="80" t="str">
        <f>IF($A$1&lt;&gt;"",参数计算!D113,"")</f>
        <v/>
      </c>
      <c r="E111" s="80" t="str">
        <f>IF($A$1&lt;&gt;"",参数计算!E113,"")</f>
        <v/>
      </c>
      <c r="F111" s="69" t="str">
        <f>IF(AND($A111&lt;&gt;"",F$5&lt;&gt;""),参数计算!EI113,"")</f>
        <v/>
      </c>
      <c r="G111" s="69" t="str">
        <f>IF(AND($A111&lt;&gt;"",G$5&lt;&gt;""),参数计算!EJ113,"")</f>
        <v/>
      </c>
      <c r="H111" s="69" t="str">
        <f>IF(AND($A111&lt;&gt;"",H$5&lt;&gt;""),参数计算!EK113,"")</f>
        <v/>
      </c>
      <c r="I111" s="69" t="str">
        <f>IF(AND($A111&lt;&gt;"",I$5&lt;&gt;""),参数计算!EL113,"")</f>
        <v/>
      </c>
      <c r="J111" s="69" t="str">
        <f>IF(AND($A111&lt;&gt;"",J$5&lt;&gt;""),参数计算!EM113,"")</f>
        <v/>
      </c>
      <c r="K111" s="69" t="str">
        <f>IF(AND($A111&lt;&gt;"",K$5&lt;&gt;""),参数计算!EO113,"")</f>
        <v/>
      </c>
      <c r="L111" s="69" t="str">
        <f>IF(AND($A111&lt;&gt;"",L$5&lt;&gt;""),参数计算!EO113,"")</f>
        <v/>
      </c>
      <c r="M111" s="69" t="str">
        <f>IF(AND($A111&lt;&gt;"",M$5&lt;&gt;""),参数计算!EP113,"")</f>
        <v/>
      </c>
      <c r="N111" s="69" t="str">
        <f>IF(AND($A111&lt;&gt;"",N$5&lt;&gt;""),参数计算!EQ113,"")</f>
        <v/>
      </c>
      <c r="O111" s="69" t="str">
        <f>IF(AND($A111&lt;&gt;"",O$5&lt;&gt;""),参数计算!ER113,"")</f>
        <v/>
      </c>
      <c r="P111" s="69" t="str">
        <f>IF(AND($A111&lt;&gt;"",P$5&lt;&gt;""),参数计算!ES113,"")</f>
        <v/>
      </c>
      <c r="Q111" s="69" t="str">
        <f>IF(A111&lt;&gt;"",总评!D111,"")</f>
        <v/>
      </c>
      <c r="R111" s="69" t="str">
        <f>IF(AND($A111&lt;&gt;"",R$5&lt;&gt;""),成绩录入!AB116,"")</f>
        <v/>
      </c>
      <c r="S111" s="69" t="str">
        <f>IF(AND($A111&lt;&gt;"",S$5&lt;&gt;""),成绩录入!AC116,"")</f>
        <v/>
      </c>
      <c r="T111" s="69" t="str">
        <f>IF(A111&lt;&gt;"",总评!F111,"")</f>
        <v/>
      </c>
    </row>
    <row r="112" ht="18" customHeight="1" spans="1:20">
      <c r="A112" s="80" t="str">
        <f>IF($A$1&lt;&gt;"",参数计算!A114,"")</f>
        <v/>
      </c>
      <c r="B112" s="80" t="str">
        <f>IF($A$1&lt;&gt;"",参数计算!B114,"")</f>
        <v/>
      </c>
      <c r="C112" s="80" t="str">
        <f>IF($A$1&lt;&gt;"",参数计算!C114,"")</f>
        <v/>
      </c>
      <c r="D112" s="80" t="str">
        <f>IF($A$1&lt;&gt;"",参数计算!D114,"")</f>
        <v/>
      </c>
      <c r="E112" s="80" t="str">
        <f>IF($A$1&lt;&gt;"",参数计算!E114,"")</f>
        <v/>
      </c>
      <c r="F112" s="69" t="str">
        <f>IF(AND($A112&lt;&gt;"",F$5&lt;&gt;""),参数计算!EI114,"")</f>
        <v/>
      </c>
      <c r="G112" s="69" t="str">
        <f>IF(AND($A112&lt;&gt;"",G$5&lt;&gt;""),参数计算!EJ114,"")</f>
        <v/>
      </c>
      <c r="H112" s="69" t="str">
        <f>IF(AND($A112&lt;&gt;"",H$5&lt;&gt;""),参数计算!EK114,"")</f>
        <v/>
      </c>
      <c r="I112" s="69" t="str">
        <f>IF(AND($A112&lt;&gt;"",I$5&lt;&gt;""),参数计算!EL114,"")</f>
        <v/>
      </c>
      <c r="J112" s="69" t="str">
        <f>IF(AND($A112&lt;&gt;"",J$5&lt;&gt;""),参数计算!EM114,"")</f>
        <v/>
      </c>
      <c r="K112" s="69" t="str">
        <f>IF(AND($A112&lt;&gt;"",K$5&lt;&gt;""),参数计算!EO114,"")</f>
        <v/>
      </c>
      <c r="L112" s="69" t="str">
        <f>IF(AND($A112&lt;&gt;"",L$5&lt;&gt;""),参数计算!EO114,"")</f>
        <v/>
      </c>
      <c r="M112" s="69" t="str">
        <f>IF(AND($A112&lt;&gt;"",M$5&lt;&gt;""),参数计算!EP114,"")</f>
        <v/>
      </c>
      <c r="N112" s="69" t="str">
        <f>IF(AND($A112&lt;&gt;"",N$5&lt;&gt;""),参数计算!EQ114,"")</f>
        <v/>
      </c>
      <c r="O112" s="69" t="str">
        <f>IF(AND($A112&lt;&gt;"",O$5&lt;&gt;""),参数计算!ER114,"")</f>
        <v/>
      </c>
      <c r="P112" s="69" t="str">
        <f>IF(AND($A112&lt;&gt;"",P$5&lt;&gt;""),参数计算!ES114,"")</f>
        <v/>
      </c>
      <c r="Q112" s="69" t="str">
        <f>IF(A112&lt;&gt;"",总评!D112,"")</f>
        <v/>
      </c>
      <c r="R112" s="69" t="str">
        <f>IF(AND($A112&lt;&gt;"",R$5&lt;&gt;""),成绩录入!AB117,"")</f>
        <v/>
      </c>
      <c r="S112" s="69" t="str">
        <f>IF(AND($A112&lt;&gt;"",S$5&lt;&gt;""),成绩录入!AC117,"")</f>
        <v/>
      </c>
      <c r="T112" s="69" t="str">
        <f>IF(A112&lt;&gt;"",总评!F112,"")</f>
        <v/>
      </c>
    </row>
    <row r="113" ht="18" customHeight="1" spans="1:20">
      <c r="A113" s="80" t="str">
        <f>IF($A$1&lt;&gt;"",参数计算!A115,"")</f>
        <v/>
      </c>
      <c r="B113" s="80" t="str">
        <f>IF($A$1&lt;&gt;"",参数计算!B115,"")</f>
        <v/>
      </c>
      <c r="C113" s="80" t="str">
        <f>IF($A$1&lt;&gt;"",参数计算!C115,"")</f>
        <v/>
      </c>
      <c r="D113" s="80" t="str">
        <f>IF($A$1&lt;&gt;"",参数计算!D115,"")</f>
        <v/>
      </c>
      <c r="E113" s="80" t="str">
        <f>IF($A$1&lt;&gt;"",参数计算!E115,"")</f>
        <v/>
      </c>
      <c r="F113" s="69" t="str">
        <f>IF(AND($A113&lt;&gt;"",F$5&lt;&gt;""),参数计算!EI115,"")</f>
        <v/>
      </c>
      <c r="G113" s="69" t="str">
        <f>IF(AND($A113&lt;&gt;"",G$5&lt;&gt;""),参数计算!EJ115,"")</f>
        <v/>
      </c>
      <c r="H113" s="69" t="str">
        <f>IF(AND($A113&lt;&gt;"",H$5&lt;&gt;""),参数计算!EK115,"")</f>
        <v/>
      </c>
      <c r="I113" s="69" t="str">
        <f>IF(AND($A113&lt;&gt;"",I$5&lt;&gt;""),参数计算!EL115,"")</f>
        <v/>
      </c>
      <c r="J113" s="69" t="str">
        <f>IF(AND($A113&lt;&gt;"",J$5&lt;&gt;""),参数计算!EM115,"")</f>
        <v/>
      </c>
      <c r="K113" s="69" t="str">
        <f>IF(AND($A113&lt;&gt;"",K$5&lt;&gt;""),参数计算!EO115,"")</f>
        <v/>
      </c>
      <c r="L113" s="69" t="str">
        <f>IF(AND($A113&lt;&gt;"",L$5&lt;&gt;""),参数计算!EO115,"")</f>
        <v/>
      </c>
      <c r="M113" s="69" t="str">
        <f>IF(AND($A113&lt;&gt;"",M$5&lt;&gt;""),参数计算!EP115,"")</f>
        <v/>
      </c>
      <c r="N113" s="69" t="str">
        <f>IF(AND($A113&lt;&gt;"",N$5&lt;&gt;""),参数计算!EQ115,"")</f>
        <v/>
      </c>
      <c r="O113" s="69" t="str">
        <f>IF(AND($A113&lt;&gt;"",O$5&lt;&gt;""),参数计算!ER115,"")</f>
        <v/>
      </c>
      <c r="P113" s="69" t="str">
        <f>IF(AND($A113&lt;&gt;"",P$5&lt;&gt;""),参数计算!ES115,"")</f>
        <v/>
      </c>
      <c r="Q113" s="69" t="str">
        <f>IF(A113&lt;&gt;"",总评!D113,"")</f>
        <v/>
      </c>
      <c r="R113" s="69" t="str">
        <f>IF(AND($A113&lt;&gt;"",R$5&lt;&gt;""),成绩录入!AB118,"")</f>
        <v/>
      </c>
      <c r="S113" s="69" t="str">
        <f>IF(AND($A113&lt;&gt;"",S$5&lt;&gt;""),成绩录入!AC118,"")</f>
        <v/>
      </c>
      <c r="T113" s="69" t="str">
        <f>IF(A113&lt;&gt;"",总评!F113,"")</f>
        <v/>
      </c>
    </row>
    <row r="114" ht="18" customHeight="1" spans="1:20">
      <c r="A114" s="80" t="str">
        <f>IF($A$1&lt;&gt;"",参数计算!A116,"")</f>
        <v/>
      </c>
      <c r="B114" s="80" t="str">
        <f>IF($A$1&lt;&gt;"",参数计算!B116,"")</f>
        <v/>
      </c>
      <c r="C114" s="80" t="str">
        <f>IF($A$1&lt;&gt;"",参数计算!C116,"")</f>
        <v/>
      </c>
      <c r="D114" s="80" t="str">
        <f>IF($A$1&lt;&gt;"",参数计算!D116,"")</f>
        <v/>
      </c>
      <c r="E114" s="80" t="str">
        <f>IF($A$1&lt;&gt;"",参数计算!E116,"")</f>
        <v/>
      </c>
      <c r="F114" s="69" t="str">
        <f>IF(AND($A114&lt;&gt;"",F$5&lt;&gt;""),参数计算!EI116,"")</f>
        <v/>
      </c>
      <c r="G114" s="69" t="str">
        <f>IF(AND($A114&lt;&gt;"",G$5&lt;&gt;""),参数计算!EJ116,"")</f>
        <v/>
      </c>
      <c r="H114" s="69" t="str">
        <f>IF(AND($A114&lt;&gt;"",H$5&lt;&gt;""),参数计算!EK116,"")</f>
        <v/>
      </c>
      <c r="I114" s="69" t="str">
        <f>IF(AND($A114&lt;&gt;"",I$5&lt;&gt;""),参数计算!EL116,"")</f>
        <v/>
      </c>
      <c r="J114" s="69" t="str">
        <f>IF(AND($A114&lt;&gt;"",J$5&lt;&gt;""),参数计算!EM116,"")</f>
        <v/>
      </c>
      <c r="K114" s="69" t="str">
        <f>IF(AND($A114&lt;&gt;"",K$5&lt;&gt;""),参数计算!EO116,"")</f>
        <v/>
      </c>
      <c r="L114" s="69" t="str">
        <f>IF(AND($A114&lt;&gt;"",L$5&lt;&gt;""),参数计算!EO116,"")</f>
        <v/>
      </c>
      <c r="M114" s="69" t="str">
        <f>IF(AND($A114&lt;&gt;"",M$5&lt;&gt;""),参数计算!EP116,"")</f>
        <v/>
      </c>
      <c r="N114" s="69" t="str">
        <f>IF(AND($A114&lt;&gt;"",N$5&lt;&gt;""),参数计算!EQ116,"")</f>
        <v/>
      </c>
      <c r="O114" s="69" t="str">
        <f>IF(AND($A114&lt;&gt;"",O$5&lt;&gt;""),参数计算!ER116,"")</f>
        <v/>
      </c>
      <c r="P114" s="69" t="str">
        <f>IF(AND($A114&lt;&gt;"",P$5&lt;&gt;""),参数计算!ES116,"")</f>
        <v/>
      </c>
      <c r="Q114" s="69" t="str">
        <f>IF(A114&lt;&gt;"",总评!D114,"")</f>
        <v/>
      </c>
      <c r="R114" s="69" t="str">
        <f>IF(AND($A114&lt;&gt;"",R$5&lt;&gt;""),成绩录入!AB119,"")</f>
        <v/>
      </c>
      <c r="S114" s="69" t="str">
        <f>IF(AND($A114&lt;&gt;"",S$5&lt;&gt;""),成绩录入!AC119,"")</f>
        <v/>
      </c>
      <c r="T114" s="69" t="str">
        <f>IF(A114&lt;&gt;"",总评!F114,"")</f>
        <v/>
      </c>
    </row>
    <row r="115" ht="18" customHeight="1" spans="1:20">
      <c r="A115" s="80" t="str">
        <f>IF($A$1&lt;&gt;"",参数计算!A117,"")</f>
        <v/>
      </c>
      <c r="B115" s="80" t="str">
        <f>IF($A$1&lt;&gt;"",参数计算!B117,"")</f>
        <v/>
      </c>
      <c r="C115" s="80" t="str">
        <f>IF($A$1&lt;&gt;"",参数计算!C117,"")</f>
        <v/>
      </c>
      <c r="D115" s="80" t="str">
        <f>IF($A$1&lt;&gt;"",参数计算!D117,"")</f>
        <v/>
      </c>
      <c r="E115" s="80" t="str">
        <f>IF($A$1&lt;&gt;"",参数计算!E117,"")</f>
        <v/>
      </c>
      <c r="F115" s="69" t="str">
        <f>IF(AND($A115&lt;&gt;"",F$5&lt;&gt;""),参数计算!EI117,"")</f>
        <v/>
      </c>
      <c r="G115" s="69" t="str">
        <f>IF(AND($A115&lt;&gt;"",G$5&lt;&gt;""),参数计算!EJ117,"")</f>
        <v/>
      </c>
      <c r="H115" s="69" t="str">
        <f>IF(AND($A115&lt;&gt;"",H$5&lt;&gt;""),参数计算!EK117,"")</f>
        <v/>
      </c>
      <c r="I115" s="69" t="str">
        <f>IF(AND($A115&lt;&gt;"",I$5&lt;&gt;""),参数计算!EL117,"")</f>
        <v/>
      </c>
      <c r="J115" s="69" t="str">
        <f>IF(AND($A115&lt;&gt;"",J$5&lt;&gt;""),参数计算!EM117,"")</f>
        <v/>
      </c>
      <c r="K115" s="69" t="str">
        <f>IF(AND($A115&lt;&gt;"",K$5&lt;&gt;""),参数计算!EO117,"")</f>
        <v/>
      </c>
      <c r="L115" s="69" t="str">
        <f>IF(AND($A115&lt;&gt;"",L$5&lt;&gt;""),参数计算!EO117,"")</f>
        <v/>
      </c>
      <c r="M115" s="69" t="str">
        <f>IF(AND($A115&lt;&gt;"",M$5&lt;&gt;""),参数计算!EP117,"")</f>
        <v/>
      </c>
      <c r="N115" s="69" t="str">
        <f>IF(AND($A115&lt;&gt;"",N$5&lt;&gt;""),参数计算!EQ117,"")</f>
        <v/>
      </c>
      <c r="O115" s="69" t="str">
        <f>IF(AND($A115&lt;&gt;"",O$5&lt;&gt;""),参数计算!ER117,"")</f>
        <v/>
      </c>
      <c r="P115" s="69" t="str">
        <f>IF(AND($A115&lt;&gt;"",P$5&lt;&gt;""),参数计算!ES117,"")</f>
        <v/>
      </c>
      <c r="Q115" s="69" t="str">
        <f>IF(A115&lt;&gt;"",总评!D115,"")</f>
        <v/>
      </c>
      <c r="R115" s="69" t="str">
        <f>IF(AND($A115&lt;&gt;"",R$5&lt;&gt;""),成绩录入!AB120,"")</f>
        <v/>
      </c>
      <c r="S115" s="69" t="str">
        <f>IF(AND($A115&lt;&gt;"",S$5&lt;&gt;""),成绩录入!AC120,"")</f>
        <v/>
      </c>
      <c r="T115" s="69" t="str">
        <f>IF(A115&lt;&gt;"",总评!F115,"")</f>
        <v/>
      </c>
    </row>
    <row r="116" ht="18" customHeight="1" spans="1:20">
      <c r="A116" s="80" t="str">
        <f>IF($A$1&lt;&gt;"",参数计算!A118,"")</f>
        <v/>
      </c>
      <c r="B116" s="80" t="str">
        <f>IF($A$1&lt;&gt;"",参数计算!B118,"")</f>
        <v/>
      </c>
      <c r="C116" s="80" t="str">
        <f>IF($A$1&lt;&gt;"",参数计算!C118,"")</f>
        <v/>
      </c>
      <c r="D116" s="80" t="str">
        <f>IF($A$1&lt;&gt;"",参数计算!D118,"")</f>
        <v/>
      </c>
      <c r="E116" s="80" t="str">
        <f>IF($A$1&lt;&gt;"",参数计算!E118,"")</f>
        <v/>
      </c>
      <c r="F116" s="69" t="str">
        <f>IF(AND($A116&lt;&gt;"",F$5&lt;&gt;""),参数计算!EI118,"")</f>
        <v/>
      </c>
      <c r="G116" s="69" t="str">
        <f>IF(AND($A116&lt;&gt;"",G$5&lt;&gt;""),参数计算!EJ118,"")</f>
        <v/>
      </c>
      <c r="H116" s="69" t="str">
        <f>IF(AND($A116&lt;&gt;"",H$5&lt;&gt;""),参数计算!EK118,"")</f>
        <v/>
      </c>
      <c r="I116" s="69" t="str">
        <f>IF(AND($A116&lt;&gt;"",I$5&lt;&gt;""),参数计算!EL118,"")</f>
        <v/>
      </c>
      <c r="J116" s="69" t="str">
        <f>IF(AND($A116&lt;&gt;"",J$5&lt;&gt;""),参数计算!EM118,"")</f>
        <v/>
      </c>
      <c r="K116" s="69" t="str">
        <f>IF(AND($A116&lt;&gt;"",K$5&lt;&gt;""),参数计算!EO118,"")</f>
        <v/>
      </c>
      <c r="L116" s="69" t="str">
        <f>IF(AND($A116&lt;&gt;"",L$5&lt;&gt;""),参数计算!EO118,"")</f>
        <v/>
      </c>
      <c r="M116" s="69" t="str">
        <f>IF(AND($A116&lt;&gt;"",M$5&lt;&gt;""),参数计算!EP118,"")</f>
        <v/>
      </c>
      <c r="N116" s="69" t="str">
        <f>IF(AND($A116&lt;&gt;"",N$5&lt;&gt;""),参数计算!EQ118,"")</f>
        <v/>
      </c>
      <c r="O116" s="69" t="str">
        <f>IF(AND($A116&lt;&gt;"",O$5&lt;&gt;""),参数计算!ER118,"")</f>
        <v/>
      </c>
      <c r="P116" s="69" t="str">
        <f>IF(AND($A116&lt;&gt;"",P$5&lt;&gt;""),参数计算!ES118,"")</f>
        <v/>
      </c>
      <c r="Q116" s="69" t="str">
        <f>IF(A116&lt;&gt;"",总评!D116,"")</f>
        <v/>
      </c>
      <c r="R116" s="69" t="str">
        <f>IF(AND($A116&lt;&gt;"",R$5&lt;&gt;""),成绩录入!AB121,"")</f>
        <v/>
      </c>
      <c r="S116" s="69" t="str">
        <f>IF(AND($A116&lt;&gt;"",S$5&lt;&gt;""),成绩录入!AC121,"")</f>
        <v/>
      </c>
      <c r="T116" s="69" t="str">
        <f>IF(A116&lt;&gt;"",总评!F116,"")</f>
        <v/>
      </c>
    </row>
    <row r="117" ht="18" customHeight="1" spans="1:20">
      <c r="A117" s="80" t="str">
        <f>IF($A$1&lt;&gt;"",参数计算!A119,"")</f>
        <v/>
      </c>
      <c r="B117" s="80" t="str">
        <f>IF($A$1&lt;&gt;"",参数计算!B119,"")</f>
        <v/>
      </c>
      <c r="C117" s="80" t="str">
        <f>IF($A$1&lt;&gt;"",参数计算!C119,"")</f>
        <v/>
      </c>
      <c r="D117" s="80" t="str">
        <f>IF($A$1&lt;&gt;"",参数计算!D119,"")</f>
        <v/>
      </c>
      <c r="E117" s="80" t="str">
        <f>IF($A$1&lt;&gt;"",参数计算!E119,"")</f>
        <v/>
      </c>
      <c r="F117" s="69" t="str">
        <f>IF(AND($A117&lt;&gt;"",F$5&lt;&gt;""),参数计算!EI119,"")</f>
        <v/>
      </c>
      <c r="G117" s="69" t="str">
        <f>IF(AND($A117&lt;&gt;"",G$5&lt;&gt;""),参数计算!EJ119,"")</f>
        <v/>
      </c>
      <c r="H117" s="69" t="str">
        <f>IF(AND($A117&lt;&gt;"",H$5&lt;&gt;""),参数计算!EK119,"")</f>
        <v/>
      </c>
      <c r="I117" s="69" t="str">
        <f>IF(AND($A117&lt;&gt;"",I$5&lt;&gt;""),参数计算!EL119,"")</f>
        <v/>
      </c>
      <c r="J117" s="69" t="str">
        <f>IF(AND($A117&lt;&gt;"",J$5&lt;&gt;""),参数计算!EM119,"")</f>
        <v/>
      </c>
      <c r="K117" s="69" t="str">
        <f>IF(AND($A117&lt;&gt;"",K$5&lt;&gt;""),参数计算!EO119,"")</f>
        <v/>
      </c>
      <c r="L117" s="69" t="str">
        <f>IF(AND($A117&lt;&gt;"",L$5&lt;&gt;""),参数计算!EO119,"")</f>
        <v/>
      </c>
      <c r="M117" s="69" t="str">
        <f>IF(AND($A117&lt;&gt;"",M$5&lt;&gt;""),参数计算!EP119,"")</f>
        <v/>
      </c>
      <c r="N117" s="69" t="str">
        <f>IF(AND($A117&lt;&gt;"",N$5&lt;&gt;""),参数计算!EQ119,"")</f>
        <v/>
      </c>
      <c r="O117" s="69" t="str">
        <f>IF(AND($A117&lt;&gt;"",O$5&lt;&gt;""),参数计算!ER119,"")</f>
        <v/>
      </c>
      <c r="P117" s="69" t="str">
        <f>IF(AND($A117&lt;&gt;"",P$5&lt;&gt;""),参数计算!ES119,"")</f>
        <v/>
      </c>
      <c r="Q117" s="69" t="str">
        <f>IF(A117&lt;&gt;"",总评!D117,"")</f>
        <v/>
      </c>
      <c r="R117" s="69" t="str">
        <f>IF(AND($A117&lt;&gt;"",R$5&lt;&gt;""),成绩录入!AB122,"")</f>
        <v/>
      </c>
      <c r="S117" s="69" t="str">
        <f>IF(AND($A117&lt;&gt;"",S$5&lt;&gt;""),成绩录入!AC122,"")</f>
        <v/>
      </c>
      <c r="T117" s="69" t="str">
        <f>IF(A117&lt;&gt;"",总评!F117,"")</f>
        <v/>
      </c>
    </row>
    <row r="118" ht="18" customHeight="1" spans="1:20">
      <c r="A118" s="80" t="str">
        <f>IF($A$1&lt;&gt;"",参数计算!A120,"")</f>
        <v/>
      </c>
      <c r="B118" s="80" t="str">
        <f>IF($A$1&lt;&gt;"",参数计算!B120,"")</f>
        <v/>
      </c>
      <c r="C118" s="80" t="str">
        <f>IF($A$1&lt;&gt;"",参数计算!C120,"")</f>
        <v/>
      </c>
      <c r="D118" s="80" t="str">
        <f>IF($A$1&lt;&gt;"",参数计算!D120,"")</f>
        <v/>
      </c>
      <c r="E118" s="80" t="str">
        <f>IF($A$1&lt;&gt;"",参数计算!E120,"")</f>
        <v/>
      </c>
      <c r="F118" s="69" t="str">
        <f>IF(AND($A118&lt;&gt;"",F$5&lt;&gt;""),参数计算!EI120,"")</f>
        <v/>
      </c>
      <c r="G118" s="69" t="str">
        <f>IF(AND($A118&lt;&gt;"",G$5&lt;&gt;""),参数计算!EJ120,"")</f>
        <v/>
      </c>
      <c r="H118" s="69" t="str">
        <f>IF(AND($A118&lt;&gt;"",H$5&lt;&gt;""),参数计算!EK120,"")</f>
        <v/>
      </c>
      <c r="I118" s="69" t="str">
        <f>IF(AND($A118&lt;&gt;"",I$5&lt;&gt;""),参数计算!EL120,"")</f>
        <v/>
      </c>
      <c r="J118" s="69" t="str">
        <f>IF(AND($A118&lt;&gt;"",J$5&lt;&gt;""),参数计算!EM120,"")</f>
        <v/>
      </c>
      <c r="K118" s="69" t="str">
        <f>IF(AND($A118&lt;&gt;"",K$5&lt;&gt;""),参数计算!EO120,"")</f>
        <v/>
      </c>
      <c r="L118" s="69" t="str">
        <f>IF(AND($A118&lt;&gt;"",L$5&lt;&gt;""),参数计算!EO120,"")</f>
        <v/>
      </c>
      <c r="M118" s="69" t="str">
        <f>IF(AND($A118&lt;&gt;"",M$5&lt;&gt;""),参数计算!EP120,"")</f>
        <v/>
      </c>
      <c r="N118" s="69" t="str">
        <f>IF(AND($A118&lt;&gt;"",N$5&lt;&gt;""),参数计算!EQ120,"")</f>
        <v/>
      </c>
      <c r="O118" s="69" t="str">
        <f>IF(AND($A118&lt;&gt;"",O$5&lt;&gt;""),参数计算!ER120,"")</f>
        <v/>
      </c>
      <c r="P118" s="69" t="str">
        <f>IF(AND($A118&lt;&gt;"",P$5&lt;&gt;""),参数计算!ES120,"")</f>
        <v/>
      </c>
      <c r="Q118" s="69" t="str">
        <f>IF(A118&lt;&gt;"",总评!D118,"")</f>
        <v/>
      </c>
      <c r="R118" s="69" t="str">
        <f>IF(AND($A118&lt;&gt;"",R$5&lt;&gt;""),成绩录入!AB123,"")</f>
        <v/>
      </c>
      <c r="S118" s="69" t="str">
        <f>IF(AND($A118&lt;&gt;"",S$5&lt;&gt;""),成绩录入!AC123,"")</f>
        <v/>
      </c>
      <c r="T118" s="69" t="str">
        <f>IF(A118&lt;&gt;"",总评!F118,"")</f>
        <v/>
      </c>
    </row>
    <row r="119" ht="18" customHeight="1" spans="1:20">
      <c r="A119" s="80" t="str">
        <f>IF($A$1&lt;&gt;"",参数计算!A121,"")</f>
        <v/>
      </c>
      <c r="B119" s="80" t="str">
        <f>IF($A$1&lt;&gt;"",参数计算!B121,"")</f>
        <v/>
      </c>
      <c r="C119" s="80" t="str">
        <f>IF($A$1&lt;&gt;"",参数计算!C121,"")</f>
        <v/>
      </c>
      <c r="D119" s="80" t="str">
        <f>IF($A$1&lt;&gt;"",参数计算!D121,"")</f>
        <v/>
      </c>
      <c r="E119" s="80" t="str">
        <f>IF($A$1&lt;&gt;"",参数计算!E121,"")</f>
        <v/>
      </c>
      <c r="F119" s="69" t="str">
        <f>IF(AND($A119&lt;&gt;"",F$5&lt;&gt;""),参数计算!EI121,"")</f>
        <v/>
      </c>
      <c r="G119" s="69" t="str">
        <f>IF(AND($A119&lt;&gt;"",G$5&lt;&gt;""),参数计算!EJ121,"")</f>
        <v/>
      </c>
      <c r="H119" s="69" t="str">
        <f>IF(AND($A119&lt;&gt;"",H$5&lt;&gt;""),参数计算!EK121,"")</f>
        <v/>
      </c>
      <c r="I119" s="69" t="str">
        <f>IF(AND($A119&lt;&gt;"",I$5&lt;&gt;""),参数计算!EL121,"")</f>
        <v/>
      </c>
      <c r="J119" s="69" t="str">
        <f>IF(AND($A119&lt;&gt;"",J$5&lt;&gt;""),参数计算!EM121,"")</f>
        <v/>
      </c>
      <c r="K119" s="69" t="str">
        <f>IF(AND($A119&lt;&gt;"",K$5&lt;&gt;""),参数计算!EO121,"")</f>
        <v/>
      </c>
      <c r="L119" s="69" t="str">
        <f>IF(AND($A119&lt;&gt;"",L$5&lt;&gt;""),参数计算!EO121,"")</f>
        <v/>
      </c>
      <c r="M119" s="69" t="str">
        <f>IF(AND($A119&lt;&gt;"",M$5&lt;&gt;""),参数计算!EP121,"")</f>
        <v/>
      </c>
      <c r="N119" s="69" t="str">
        <f>IF(AND($A119&lt;&gt;"",N$5&lt;&gt;""),参数计算!EQ121,"")</f>
        <v/>
      </c>
      <c r="O119" s="69" t="str">
        <f>IF(AND($A119&lt;&gt;"",O$5&lt;&gt;""),参数计算!ER121,"")</f>
        <v/>
      </c>
      <c r="P119" s="69" t="str">
        <f>IF(AND($A119&lt;&gt;"",P$5&lt;&gt;""),参数计算!ES121,"")</f>
        <v/>
      </c>
      <c r="Q119" s="69" t="str">
        <f>IF(A119&lt;&gt;"",总评!D119,"")</f>
        <v/>
      </c>
      <c r="R119" s="69" t="str">
        <f>IF(AND($A119&lt;&gt;"",R$5&lt;&gt;""),成绩录入!AB124,"")</f>
        <v/>
      </c>
      <c r="S119" s="69" t="str">
        <f>IF(AND($A119&lt;&gt;"",S$5&lt;&gt;""),成绩录入!AC124,"")</f>
        <v/>
      </c>
      <c r="T119" s="69" t="str">
        <f>IF(A119&lt;&gt;"",总评!F119,"")</f>
        <v/>
      </c>
    </row>
    <row r="120" ht="18" customHeight="1" spans="1:20">
      <c r="A120" s="80" t="str">
        <f>IF($A$1&lt;&gt;"",参数计算!A122,"")</f>
        <v/>
      </c>
      <c r="B120" s="80" t="str">
        <f>IF($A$1&lt;&gt;"",参数计算!B122,"")</f>
        <v/>
      </c>
      <c r="C120" s="80" t="str">
        <f>IF($A$1&lt;&gt;"",参数计算!C122,"")</f>
        <v/>
      </c>
      <c r="D120" s="80" t="str">
        <f>IF($A$1&lt;&gt;"",参数计算!D122,"")</f>
        <v/>
      </c>
      <c r="E120" s="80" t="str">
        <f>IF($A$1&lt;&gt;"",参数计算!E122,"")</f>
        <v/>
      </c>
      <c r="F120" s="69" t="str">
        <f>IF(AND($A120&lt;&gt;"",F$5&lt;&gt;""),参数计算!EI122,"")</f>
        <v/>
      </c>
      <c r="G120" s="69" t="str">
        <f>IF(AND($A120&lt;&gt;"",G$5&lt;&gt;""),参数计算!EJ122,"")</f>
        <v/>
      </c>
      <c r="H120" s="69" t="str">
        <f>IF(AND($A120&lt;&gt;"",H$5&lt;&gt;""),参数计算!EK122,"")</f>
        <v/>
      </c>
      <c r="I120" s="69" t="str">
        <f>IF(AND($A120&lt;&gt;"",I$5&lt;&gt;""),参数计算!EL122,"")</f>
        <v/>
      </c>
      <c r="J120" s="69" t="str">
        <f>IF(AND($A120&lt;&gt;"",J$5&lt;&gt;""),参数计算!EM122,"")</f>
        <v/>
      </c>
      <c r="K120" s="69" t="str">
        <f>IF(AND($A120&lt;&gt;"",K$5&lt;&gt;""),参数计算!EO122,"")</f>
        <v/>
      </c>
      <c r="L120" s="69" t="str">
        <f>IF(AND($A120&lt;&gt;"",L$5&lt;&gt;""),参数计算!EO122,"")</f>
        <v/>
      </c>
      <c r="M120" s="69" t="str">
        <f>IF(AND($A120&lt;&gt;"",M$5&lt;&gt;""),参数计算!EP122,"")</f>
        <v/>
      </c>
      <c r="N120" s="69" t="str">
        <f>IF(AND($A120&lt;&gt;"",N$5&lt;&gt;""),参数计算!EQ122,"")</f>
        <v/>
      </c>
      <c r="O120" s="69" t="str">
        <f>IF(AND($A120&lt;&gt;"",O$5&lt;&gt;""),参数计算!ER122,"")</f>
        <v/>
      </c>
      <c r="P120" s="69" t="str">
        <f>IF(AND($A120&lt;&gt;"",P$5&lt;&gt;""),参数计算!ES122,"")</f>
        <v/>
      </c>
      <c r="Q120" s="69" t="str">
        <f>IF(A120&lt;&gt;"",总评!D120,"")</f>
        <v/>
      </c>
      <c r="R120" s="69" t="str">
        <f>IF(AND($A120&lt;&gt;"",R$5&lt;&gt;""),成绩录入!AB125,"")</f>
        <v/>
      </c>
      <c r="S120" s="69" t="str">
        <f>IF(AND($A120&lt;&gt;"",S$5&lt;&gt;""),成绩录入!AC125,"")</f>
        <v/>
      </c>
      <c r="T120" s="69" t="str">
        <f>IF(A120&lt;&gt;"",总评!F120,"")</f>
        <v/>
      </c>
    </row>
    <row r="121" ht="18" customHeight="1" spans="1:20">
      <c r="A121" s="80" t="str">
        <f>IF($A$1&lt;&gt;"",参数计算!A123,"")</f>
        <v/>
      </c>
      <c r="B121" s="80" t="str">
        <f>IF($A$1&lt;&gt;"",参数计算!B123,"")</f>
        <v/>
      </c>
      <c r="C121" s="80" t="str">
        <f>IF($A$1&lt;&gt;"",参数计算!C123,"")</f>
        <v/>
      </c>
      <c r="D121" s="80" t="str">
        <f>IF($A$1&lt;&gt;"",参数计算!D123,"")</f>
        <v/>
      </c>
      <c r="E121" s="80" t="str">
        <f>IF($A$1&lt;&gt;"",参数计算!E123,"")</f>
        <v/>
      </c>
      <c r="F121" s="69" t="str">
        <f>IF(AND($A121&lt;&gt;"",F$5&lt;&gt;""),参数计算!EI123,"")</f>
        <v/>
      </c>
      <c r="G121" s="69" t="str">
        <f>IF(AND($A121&lt;&gt;"",G$5&lt;&gt;""),参数计算!EJ123,"")</f>
        <v/>
      </c>
      <c r="H121" s="69" t="str">
        <f>IF(AND($A121&lt;&gt;"",H$5&lt;&gt;""),参数计算!EK123,"")</f>
        <v/>
      </c>
      <c r="I121" s="69" t="str">
        <f>IF(AND($A121&lt;&gt;"",I$5&lt;&gt;""),参数计算!EL123,"")</f>
        <v/>
      </c>
      <c r="J121" s="69" t="str">
        <f>IF(AND($A121&lt;&gt;"",J$5&lt;&gt;""),参数计算!EM123,"")</f>
        <v/>
      </c>
      <c r="K121" s="69" t="str">
        <f>IF(AND($A121&lt;&gt;"",K$5&lt;&gt;""),参数计算!EO123,"")</f>
        <v/>
      </c>
      <c r="L121" s="69" t="str">
        <f>IF(AND($A121&lt;&gt;"",L$5&lt;&gt;""),参数计算!EO123,"")</f>
        <v/>
      </c>
      <c r="M121" s="69" t="str">
        <f>IF(AND($A121&lt;&gt;"",M$5&lt;&gt;""),参数计算!EP123,"")</f>
        <v/>
      </c>
      <c r="N121" s="69" t="str">
        <f>IF(AND($A121&lt;&gt;"",N$5&lt;&gt;""),参数计算!EQ123,"")</f>
        <v/>
      </c>
      <c r="O121" s="69" t="str">
        <f>IF(AND($A121&lt;&gt;"",O$5&lt;&gt;""),参数计算!ER123,"")</f>
        <v/>
      </c>
      <c r="P121" s="69" t="str">
        <f>IF(AND($A121&lt;&gt;"",P$5&lt;&gt;""),参数计算!ES123,"")</f>
        <v/>
      </c>
      <c r="Q121" s="69" t="str">
        <f>IF(A121&lt;&gt;"",总评!D121,"")</f>
        <v/>
      </c>
      <c r="R121" s="69" t="str">
        <f>IF(AND($A121&lt;&gt;"",R$5&lt;&gt;""),成绩录入!AB126,"")</f>
        <v/>
      </c>
      <c r="S121" s="69" t="str">
        <f>IF(AND($A121&lt;&gt;"",S$5&lt;&gt;""),成绩录入!AC126,"")</f>
        <v/>
      </c>
      <c r="T121" s="69" t="str">
        <f>IF(A121&lt;&gt;"",总评!F121,"")</f>
        <v/>
      </c>
    </row>
    <row r="122" ht="18" customHeight="1" spans="1:20">
      <c r="A122" s="80" t="str">
        <f>IF($A$1&lt;&gt;"",参数计算!A124,"")</f>
        <v/>
      </c>
      <c r="B122" s="80" t="str">
        <f>IF($A$1&lt;&gt;"",参数计算!B124,"")</f>
        <v/>
      </c>
      <c r="C122" s="80" t="str">
        <f>IF($A$1&lt;&gt;"",参数计算!C124,"")</f>
        <v/>
      </c>
      <c r="D122" s="80" t="str">
        <f>IF($A$1&lt;&gt;"",参数计算!D124,"")</f>
        <v/>
      </c>
      <c r="E122" s="80" t="str">
        <f>IF($A$1&lt;&gt;"",参数计算!E124,"")</f>
        <v/>
      </c>
      <c r="F122" s="69" t="str">
        <f>IF(AND($A122&lt;&gt;"",F$5&lt;&gt;""),参数计算!EI124,"")</f>
        <v/>
      </c>
      <c r="G122" s="69" t="str">
        <f>IF(AND($A122&lt;&gt;"",G$5&lt;&gt;""),参数计算!EJ124,"")</f>
        <v/>
      </c>
      <c r="H122" s="69" t="str">
        <f>IF(AND($A122&lt;&gt;"",H$5&lt;&gt;""),参数计算!EK124,"")</f>
        <v/>
      </c>
      <c r="I122" s="69" t="str">
        <f>IF(AND($A122&lt;&gt;"",I$5&lt;&gt;""),参数计算!EL124,"")</f>
        <v/>
      </c>
      <c r="J122" s="69" t="str">
        <f>IF(AND($A122&lt;&gt;"",J$5&lt;&gt;""),参数计算!EM124,"")</f>
        <v/>
      </c>
      <c r="K122" s="69" t="str">
        <f>IF(AND($A122&lt;&gt;"",K$5&lt;&gt;""),参数计算!EO124,"")</f>
        <v/>
      </c>
      <c r="L122" s="69" t="str">
        <f>IF(AND($A122&lt;&gt;"",L$5&lt;&gt;""),参数计算!EO124,"")</f>
        <v/>
      </c>
      <c r="M122" s="69" t="str">
        <f>IF(AND($A122&lt;&gt;"",M$5&lt;&gt;""),参数计算!EP124,"")</f>
        <v/>
      </c>
      <c r="N122" s="69" t="str">
        <f>IF(AND($A122&lt;&gt;"",N$5&lt;&gt;""),参数计算!EQ124,"")</f>
        <v/>
      </c>
      <c r="O122" s="69" t="str">
        <f>IF(AND($A122&lt;&gt;"",O$5&lt;&gt;""),参数计算!ER124,"")</f>
        <v/>
      </c>
      <c r="P122" s="69" t="str">
        <f>IF(AND($A122&lt;&gt;"",P$5&lt;&gt;""),参数计算!ES124,"")</f>
        <v/>
      </c>
      <c r="Q122" s="69" t="str">
        <f>IF(A122&lt;&gt;"",总评!D122,"")</f>
        <v/>
      </c>
      <c r="R122" s="69" t="str">
        <f>IF(AND($A122&lt;&gt;"",R$5&lt;&gt;""),成绩录入!AB127,"")</f>
        <v/>
      </c>
      <c r="S122" s="69" t="str">
        <f>IF(AND($A122&lt;&gt;"",S$5&lt;&gt;""),成绩录入!AC127,"")</f>
        <v/>
      </c>
      <c r="T122" s="69" t="str">
        <f>IF(A122&lt;&gt;"",总评!F122,"")</f>
        <v/>
      </c>
    </row>
    <row r="123" ht="18" customHeight="1" spans="1:20">
      <c r="A123" s="80" t="str">
        <f>IF($A$1&lt;&gt;"",参数计算!A125,"")</f>
        <v/>
      </c>
      <c r="B123" s="80" t="str">
        <f>IF($A$1&lt;&gt;"",参数计算!B125,"")</f>
        <v/>
      </c>
      <c r="C123" s="80" t="str">
        <f>IF($A$1&lt;&gt;"",参数计算!C125,"")</f>
        <v/>
      </c>
      <c r="D123" s="80" t="str">
        <f>IF($A$1&lt;&gt;"",参数计算!D125,"")</f>
        <v/>
      </c>
      <c r="E123" s="80" t="str">
        <f>IF($A$1&lt;&gt;"",参数计算!E125,"")</f>
        <v/>
      </c>
      <c r="F123" s="69" t="str">
        <f>IF(AND($A123&lt;&gt;"",F$5&lt;&gt;""),参数计算!EI125,"")</f>
        <v/>
      </c>
      <c r="G123" s="69" t="str">
        <f>IF(AND($A123&lt;&gt;"",G$5&lt;&gt;""),参数计算!EJ125,"")</f>
        <v/>
      </c>
      <c r="H123" s="69" t="str">
        <f>IF(AND($A123&lt;&gt;"",H$5&lt;&gt;""),参数计算!EK125,"")</f>
        <v/>
      </c>
      <c r="I123" s="69" t="str">
        <f>IF(AND($A123&lt;&gt;"",I$5&lt;&gt;""),参数计算!EL125,"")</f>
        <v/>
      </c>
      <c r="J123" s="69" t="str">
        <f>IF(AND($A123&lt;&gt;"",J$5&lt;&gt;""),参数计算!EM125,"")</f>
        <v/>
      </c>
      <c r="K123" s="69" t="str">
        <f>IF(AND($A123&lt;&gt;"",K$5&lt;&gt;""),参数计算!EO125,"")</f>
        <v/>
      </c>
      <c r="L123" s="69" t="str">
        <f>IF(AND($A123&lt;&gt;"",L$5&lt;&gt;""),参数计算!EO125,"")</f>
        <v/>
      </c>
      <c r="M123" s="69" t="str">
        <f>IF(AND($A123&lt;&gt;"",M$5&lt;&gt;""),参数计算!EP125,"")</f>
        <v/>
      </c>
      <c r="N123" s="69" t="str">
        <f>IF(AND($A123&lt;&gt;"",N$5&lt;&gt;""),参数计算!EQ125,"")</f>
        <v/>
      </c>
      <c r="O123" s="69" t="str">
        <f>IF(AND($A123&lt;&gt;"",O$5&lt;&gt;""),参数计算!ER125,"")</f>
        <v/>
      </c>
      <c r="P123" s="69" t="str">
        <f>IF(AND($A123&lt;&gt;"",P$5&lt;&gt;""),参数计算!ES125,"")</f>
        <v/>
      </c>
      <c r="Q123" s="69" t="str">
        <f>IF(A123&lt;&gt;"",总评!D123,"")</f>
        <v/>
      </c>
      <c r="R123" s="69" t="str">
        <f>IF(AND($A123&lt;&gt;"",R$5&lt;&gt;""),成绩录入!AB128,"")</f>
        <v/>
      </c>
      <c r="S123" s="69" t="str">
        <f>IF(AND($A123&lt;&gt;"",S$5&lt;&gt;""),成绩录入!AC128,"")</f>
        <v/>
      </c>
      <c r="T123" s="69" t="str">
        <f>IF(A123&lt;&gt;"",总评!F123,"")</f>
        <v/>
      </c>
    </row>
    <row r="124" ht="18" customHeight="1" spans="1:20">
      <c r="A124" s="80" t="str">
        <f>IF($A$1&lt;&gt;"",参数计算!A126,"")</f>
        <v/>
      </c>
      <c r="B124" s="80" t="str">
        <f>IF($A$1&lt;&gt;"",参数计算!B126,"")</f>
        <v/>
      </c>
      <c r="C124" s="80" t="str">
        <f>IF($A$1&lt;&gt;"",参数计算!C126,"")</f>
        <v/>
      </c>
      <c r="D124" s="80" t="str">
        <f>IF($A$1&lt;&gt;"",参数计算!D126,"")</f>
        <v/>
      </c>
      <c r="E124" s="80" t="str">
        <f>IF($A$1&lt;&gt;"",参数计算!E126,"")</f>
        <v/>
      </c>
      <c r="F124" s="69" t="str">
        <f>IF(AND($A124&lt;&gt;"",F$5&lt;&gt;""),参数计算!EI126,"")</f>
        <v/>
      </c>
      <c r="G124" s="69" t="str">
        <f>IF(AND($A124&lt;&gt;"",G$5&lt;&gt;""),参数计算!EJ126,"")</f>
        <v/>
      </c>
      <c r="H124" s="69" t="str">
        <f>IF(AND($A124&lt;&gt;"",H$5&lt;&gt;""),参数计算!EK126,"")</f>
        <v/>
      </c>
      <c r="I124" s="69" t="str">
        <f>IF(AND($A124&lt;&gt;"",I$5&lt;&gt;""),参数计算!EL126,"")</f>
        <v/>
      </c>
      <c r="J124" s="69" t="str">
        <f>IF(AND($A124&lt;&gt;"",J$5&lt;&gt;""),参数计算!EM126,"")</f>
        <v/>
      </c>
      <c r="K124" s="69" t="str">
        <f>IF(AND($A124&lt;&gt;"",K$5&lt;&gt;""),参数计算!EO126,"")</f>
        <v/>
      </c>
      <c r="L124" s="69" t="str">
        <f>IF(AND($A124&lt;&gt;"",L$5&lt;&gt;""),参数计算!EO126,"")</f>
        <v/>
      </c>
      <c r="M124" s="69" t="str">
        <f>IF(AND($A124&lt;&gt;"",M$5&lt;&gt;""),参数计算!EP126,"")</f>
        <v/>
      </c>
      <c r="N124" s="69" t="str">
        <f>IF(AND($A124&lt;&gt;"",N$5&lt;&gt;""),参数计算!EQ126,"")</f>
        <v/>
      </c>
      <c r="O124" s="69" t="str">
        <f>IF(AND($A124&lt;&gt;"",O$5&lt;&gt;""),参数计算!ER126,"")</f>
        <v/>
      </c>
      <c r="P124" s="69" t="str">
        <f>IF(AND($A124&lt;&gt;"",P$5&lt;&gt;""),参数计算!ES126,"")</f>
        <v/>
      </c>
      <c r="Q124" s="69" t="str">
        <f>IF(A124&lt;&gt;"",总评!D124,"")</f>
        <v/>
      </c>
      <c r="R124" s="69" t="str">
        <f>IF(AND($A124&lt;&gt;"",R$5&lt;&gt;""),成绩录入!AB129,"")</f>
        <v/>
      </c>
      <c r="S124" s="69" t="str">
        <f>IF(AND($A124&lt;&gt;"",S$5&lt;&gt;""),成绩录入!AC129,"")</f>
        <v/>
      </c>
      <c r="T124" s="69" t="str">
        <f>IF(A124&lt;&gt;"",总评!F124,"")</f>
        <v/>
      </c>
    </row>
    <row r="125" ht="18" customHeight="1" spans="1:20">
      <c r="A125" s="80" t="str">
        <f>IF($A$1&lt;&gt;"",参数计算!A127,"")</f>
        <v/>
      </c>
      <c r="B125" s="80" t="str">
        <f>IF($A$1&lt;&gt;"",参数计算!B127,"")</f>
        <v/>
      </c>
      <c r="C125" s="80" t="str">
        <f>IF($A$1&lt;&gt;"",参数计算!C127,"")</f>
        <v/>
      </c>
      <c r="D125" s="80" t="str">
        <f>IF($A$1&lt;&gt;"",参数计算!D127,"")</f>
        <v/>
      </c>
      <c r="E125" s="80" t="str">
        <f>IF($A$1&lt;&gt;"",参数计算!E127,"")</f>
        <v/>
      </c>
      <c r="F125" s="69" t="str">
        <f>IF(AND($A125&lt;&gt;"",F$5&lt;&gt;""),参数计算!EI127,"")</f>
        <v/>
      </c>
      <c r="G125" s="69" t="str">
        <f>IF(AND($A125&lt;&gt;"",G$5&lt;&gt;""),参数计算!EJ127,"")</f>
        <v/>
      </c>
      <c r="H125" s="69" t="str">
        <f>IF(AND($A125&lt;&gt;"",H$5&lt;&gt;""),参数计算!EK127,"")</f>
        <v/>
      </c>
      <c r="I125" s="69" t="str">
        <f>IF(AND($A125&lt;&gt;"",I$5&lt;&gt;""),参数计算!EL127,"")</f>
        <v/>
      </c>
      <c r="J125" s="69" t="str">
        <f>IF(AND($A125&lt;&gt;"",J$5&lt;&gt;""),参数计算!EM127,"")</f>
        <v/>
      </c>
      <c r="K125" s="69" t="str">
        <f>IF(AND($A125&lt;&gt;"",K$5&lt;&gt;""),参数计算!EO127,"")</f>
        <v/>
      </c>
      <c r="L125" s="69" t="str">
        <f>IF(AND($A125&lt;&gt;"",L$5&lt;&gt;""),参数计算!EO127,"")</f>
        <v/>
      </c>
      <c r="M125" s="69" t="str">
        <f>IF(AND($A125&lt;&gt;"",M$5&lt;&gt;""),参数计算!EP127,"")</f>
        <v/>
      </c>
      <c r="N125" s="69" t="str">
        <f>IF(AND($A125&lt;&gt;"",N$5&lt;&gt;""),参数计算!EQ127,"")</f>
        <v/>
      </c>
      <c r="O125" s="69" t="str">
        <f>IF(AND($A125&lt;&gt;"",O$5&lt;&gt;""),参数计算!ER127,"")</f>
        <v/>
      </c>
      <c r="P125" s="69" t="str">
        <f>IF(AND($A125&lt;&gt;"",P$5&lt;&gt;""),参数计算!ES127,"")</f>
        <v/>
      </c>
      <c r="Q125" s="69" t="str">
        <f>IF(A125&lt;&gt;"",总评!D125,"")</f>
        <v/>
      </c>
      <c r="R125" s="69" t="str">
        <f>IF(AND($A125&lt;&gt;"",R$5&lt;&gt;""),成绩录入!AB130,"")</f>
        <v/>
      </c>
      <c r="S125" s="69" t="str">
        <f>IF(AND($A125&lt;&gt;"",S$5&lt;&gt;""),成绩录入!AC130,"")</f>
        <v/>
      </c>
      <c r="T125" s="69" t="str">
        <f>IF(A125&lt;&gt;"",总评!F125,"")</f>
        <v/>
      </c>
    </row>
    <row r="126" ht="18" customHeight="1" spans="1:20">
      <c r="A126" s="80" t="str">
        <f>IF($A$1&lt;&gt;"",参数计算!A128,"")</f>
        <v/>
      </c>
      <c r="B126" s="80" t="str">
        <f>IF($A$1&lt;&gt;"",参数计算!B128,"")</f>
        <v/>
      </c>
      <c r="C126" s="80" t="str">
        <f>IF($A$1&lt;&gt;"",参数计算!C128,"")</f>
        <v/>
      </c>
      <c r="D126" s="80" t="str">
        <f>IF($A$1&lt;&gt;"",参数计算!D128,"")</f>
        <v/>
      </c>
      <c r="E126" s="80" t="str">
        <f>IF($A$1&lt;&gt;"",参数计算!E128,"")</f>
        <v/>
      </c>
      <c r="F126" s="69" t="str">
        <f>IF(AND($A126&lt;&gt;"",F$5&lt;&gt;""),参数计算!EI128,"")</f>
        <v/>
      </c>
      <c r="G126" s="69" t="str">
        <f>IF(AND($A126&lt;&gt;"",G$5&lt;&gt;""),参数计算!EJ128,"")</f>
        <v/>
      </c>
      <c r="H126" s="69" t="str">
        <f>IF(AND($A126&lt;&gt;"",H$5&lt;&gt;""),参数计算!EK128,"")</f>
        <v/>
      </c>
      <c r="I126" s="69" t="str">
        <f>IF(AND($A126&lt;&gt;"",I$5&lt;&gt;""),参数计算!EL128,"")</f>
        <v/>
      </c>
      <c r="J126" s="69" t="str">
        <f>IF(AND($A126&lt;&gt;"",J$5&lt;&gt;""),参数计算!EM128,"")</f>
        <v/>
      </c>
      <c r="K126" s="69" t="str">
        <f>IF(AND($A126&lt;&gt;"",K$5&lt;&gt;""),参数计算!EO128,"")</f>
        <v/>
      </c>
      <c r="L126" s="69" t="str">
        <f>IF(AND($A126&lt;&gt;"",L$5&lt;&gt;""),参数计算!EO128,"")</f>
        <v/>
      </c>
      <c r="M126" s="69" t="str">
        <f>IF(AND($A126&lt;&gt;"",M$5&lt;&gt;""),参数计算!EP128,"")</f>
        <v/>
      </c>
      <c r="N126" s="69" t="str">
        <f>IF(AND($A126&lt;&gt;"",N$5&lt;&gt;""),参数计算!EQ128,"")</f>
        <v/>
      </c>
      <c r="O126" s="69" t="str">
        <f>IF(AND($A126&lt;&gt;"",O$5&lt;&gt;""),参数计算!ER128,"")</f>
        <v/>
      </c>
      <c r="P126" s="69" t="str">
        <f>IF(AND($A126&lt;&gt;"",P$5&lt;&gt;""),参数计算!ES128,"")</f>
        <v/>
      </c>
      <c r="Q126" s="69" t="str">
        <f>IF(A126&lt;&gt;"",总评!D126,"")</f>
        <v/>
      </c>
      <c r="R126" s="69" t="str">
        <f>IF(AND($A126&lt;&gt;"",R$5&lt;&gt;""),成绩录入!AB131,"")</f>
        <v/>
      </c>
      <c r="S126" s="69" t="str">
        <f>IF(AND($A126&lt;&gt;"",S$5&lt;&gt;""),成绩录入!AC131,"")</f>
        <v/>
      </c>
      <c r="T126" s="69" t="str">
        <f>IF(A126&lt;&gt;"",总评!F126,"")</f>
        <v/>
      </c>
    </row>
    <row r="127" ht="18" customHeight="1" spans="1:20">
      <c r="A127" s="80" t="str">
        <f>IF($A$1&lt;&gt;"",参数计算!A129,"")</f>
        <v/>
      </c>
      <c r="B127" s="80" t="str">
        <f>IF($A$1&lt;&gt;"",参数计算!B129,"")</f>
        <v/>
      </c>
      <c r="C127" s="80" t="str">
        <f>IF($A$1&lt;&gt;"",参数计算!C129,"")</f>
        <v/>
      </c>
      <c r="D127" s="80" t="str">
        <f>IF($A$1&lt;&gt;"",参数计算!D129,"")</f>
        <v/>
      </c>
      <c r="E127" s="80" t="str">
        <f>IF($A$1&lt;&gt;"",参数计算!E129,"")</f>
        <v/>
      </c>
      <c r="F127" s="69" t="str">
        <f>IF(AND($A127&lt;&gt;"",F$5&lt;&gt;""),参数计算!EI129,"")</f>
        <v/>
      </c>
      <c r="G127" s="69" t="str">
        <f>IF(AND($A127&lt;&gt;"",G$5&lt;&gt;""),参数计算!EJ129,"")</f>
        <v/>
      </c>
      <c r="H127" s="69" t="str">
        <f>IF(AND($A127&lt;&gt;"",H$5&lt;&gt;""),参数计算!EK129,"")</f>
        <v/>
      </c>
      <c r="I127" s="69" t="str">
        <f>IF(AND($A127&lt;&gt;"",I$5&lt;&gt;""),参数计算!EL129,"")</f>
        <v/>
      </c>
      <c r="J127" s="69" t="str">
        <f>IF(AND($A127&lt;&gt;"",J$5&lt;&gt;""),参数计算!EM129,"")</f>
        <v/>
      </c>
      <c r="K127" s="69" t="str">
        <f>IF(AND($A127&lt;&gt;"",K$5&lt;&gt;""),参数计算!EO129,"")</f>
        <v/>
      </c>
      <c r="L127" s="69" t="str">
        <f>IF(AND($A127&lt;&gt;"",L$5&lt;&gt;""),参数计算!EO129,"")</f>
        <v/>
      </c>
      <c r="M127" s="69" t="str">
        <f>IF(AND($A127&lt;&gt;"",M$5&lt;&gt;""),参数计算!EP129,"")</f>
        <v/>
      </c>
      <c r="N127" s="69" t="str">
        <f>IF(AND($A127&lt;&gt;"",N$5&lt;&gt;""),参数计算!EQ129,"")</f>
        <v/>
      </c>
      <c r="O127" s="69" t="str">
        <f>IF(AND($A127&lt;&gt;"",O$5&lt;&gt;""),参数计算!ER129,"")</f>
        <v/>
      </c>
      <c r="P127" s="69" t="str">
        <f>IF(AND($A127&lt;&gt;"",P$5&lt;&gt;""),参数计算!ES129,"")</f>
        <v/>
      </c>
      <c r="Q127" s="69" t="str">
        <f>IF(A127&lt;&gt;"",总评!D127,"")</f>
        <v/>
      </c>
      <c r="R127" s="69" t="str">
        <f>IF(AND($A127&lt;&gt;"",R$5&lt;&gt;""),成绩录入!AB132,"")</f>
        <v/>
      </c>
      <c r="S127" s="69" t="str">
        <f>IF(AND($A127&lt;&gt;"",S$5&lt;&gt;""),成绩录入!AC132,"")</f>
        <v/>
      </c>
      <c r="T127" s="69" t="str">
        <f>IF(A127&lt;&gt;"",总评!F127,"")</f>
        <v/>
      </c>
    </row>
    <row r="128" ht="18" customHeight="1" spans="1:20">
      <c r="A128" s="80" t="str">
        <f>IF($A$1&lt;&gt;"",参数计算!A130,"")</f>
        <v/>
      </c>
      <c r="B128" s="80" t="str">
        <f>IF($A$1&lt;&gt;"",参数计算!B130,"")</f>
        <v/>
      </c>
      <c r="C128" s="80" t="str">
        <f>IF($A$1&lt;&gt;"",参数计算!C130,"")</f>
        <v/>
      </c>
      <c r="D128" s="80" t="str">
        <f>IF($A$1&lt;&gt;"",参数计算!D130,"")</f>
        <v/>
      </c>
      <c r="E128" s="80" t="str">
        <f>IF($A$1&lt;&gt;"",参数计算!E130,"")</f>
        <v/>
      </c>
      <c r="F128" s="69" t="str">
        <f>IF(AND($A128&lt;&gt;"",F$5&lt;&gt;""),参数计算!EI130,"")</f>
        <v/>
      </c>
      <c r="G128" s="69" t="str">
        <f>IF(AND($A128&lt;&gt;"",G$5&lt;&gt;""),参数计算!EJ130,"")</f>
        <v/>
      </c>
      <c r="H128" s="69" t="str">
        <f>IF(AND($A128&lt;&gt;"",H$5&lt;&gt;""),参数计算!EK130,"")</f>
        <v/>
      </c>
      <c r="I128" s="69" t="str">
        <f>IF(AND($A128&lt;&gt;"",I$5&lt;&gt;""),参数计算!EL130,"")</f>
        <v/>
      </c>
      <c r="J128" s="69" t="str">
        <f>IF(AND($A128&lt;&gt;"",J$5&lt;&gt;""),参数计算!EM130,"")</f>
        <v/>
      </c>
      <c r="K128" s="69" t="str">
        <f>IF(AND($A128&lt;&gt;"",K$5&lt;&gt;""),参数计算!EO130,"")</f>
        <v/>
      </c>
      <c r="L128" s="69" t="str">
        <f>IF(AND($A128&lt;&gt;"",L$5&lt;&gt;""),参数计算!EO130,"")</f>
        <v/>
      </c>
      <c r="M128" s="69" t="str">
        <f>IF(AND($A128&lt;&gt;"",M$5&lt;&gt;""),参数计算!EP130,"")</f>
        <v/>
      </c>
      <c r="N128" s="69" t="str">
        <f>IF(AND($A128&lt;&gt;"",N$5&lt;&gt;""),参数计算!EQ130,"")</f>
        <v/>
      </c>
      <c r="O128" s="69" t="str">
        <f>IF(AND($A128&lt;&gt;"",O$5&lt;&gt;""),参数计算!ER130,"")</f>
        <v/>
      </c>
      <c r="P128" s="69" t="str">
        <f>IF(AND($A128&lt;&gt;"",P$5&lt;&gt;""),参数计算!ES130,"")</f>
        <v/>
      </c>
      <c r="Q128" s="69" t="str">
        <f>IF(A128&lt;&gt;"",总评!D128,"")</f>
        <v/>
      </c>
      <c r="R128" s="69" t="str">
        <f>IF(AND($A128&lt;&gt;"",R$5&lt;&gt;""),成绩录入!AB133,"")</f>
        <v/>
      </c>
      <c r="S128" s="69" t="str">
        <f>IF(AND($A128&lt;&gt;"",S$5&lt;&gt;""),成绩录入!AC133,"")</f>
        <v/>
      </c>
      <c r="T128" s="69" t="str">
        <f>IF(A128&lt;&gt;"",总评!F128,"")</f>
        <v/>
      </c>
    </row>
    <row r="129" ht="18" customHeight="1" spans="1:20">
      <c r="A129" s="80" t="str">
        <f>IF($A$1&lt;&gt;"",参数计算!A131,"")</f>
        <v/>
      </c>
      <c r="B129" s="80" t="str">
        <f>IF($A$1&lt;&gt;"",参数计算!B131,"")</f>
        <v/>
      </c>
      <c r="C129" s="80" t="str">
        <f>IF($A$1&lt;&gt;"",参数计算!C131,"")</f>
        <v/>
      </c>
      <c r="D129" s="80" t="str">
        <f>IF($A$1&lt;&gt;"",参数计算!D131,"")</f>
        <v/>
      </c>
      <c r="E129" s="80" t="str">
        <f>IF($A$1&lt;&gt;"",参数计算!E131,"")</f>
        <v/>
      </c>
      <c r="F129" s="69" t="str">
        <f>IF(AND($A129&lt;&gt;"",F$5&lt;&gt;""),参数计算!EI131,"")</f>
        <v/>
      </c>
      <c r="G129" s="69" t="str">
        <f>IF(AND($A129&lt;&gt;"",G$5&lt;&gt;""),参数计算!EJ131,"")</f>
        <v/>
      </c>
      <c r="H129" s="69" t="str">
        <f>IF(AND($A129&lt;&gt;"",H$5&lt;&gt;""),参数计算!EK131,"")</f>
        <v/>
      </c>
      <c r="I129" s="69" t="str">
        <f>IF(AND($A129&lt;&gt;"",I$5&lt;&gt;""),参数计算!EL131,"")</f>
        <v/>
      </c>
      <c r="J129" s="69" t="str">
        <f>IF(AND($A129&lt;&gt;"",J$5&lt;&gt;""),参数计算!EM131,"")</f>
        <v/>
      </c>
      <c r="K129" s="69" t="str">
        <f>IF(AND($A129&lt;&gt;"",K$5&lt;&gt;""),参数计算!EO131,"")</f>
        <v/>
      </c>
      <c r="L129" s="69" t="str">
        <f>IF(AND($A129&lt;&gt;"",L$5&lt;&gt;""),参数计算!EO131,"")</f>
        <v/>
      </c>
      <c r="M129" s="69" t="str">
        <f>IF(AND($A129&lt;&gt;"",M$5&lt;&gt;""),参数计算!EP131,"")</f>
        <v/>
      </c>
      <c r="N129" s="69" t="str">
        <f>IF(AND($A129&lt;&gt;"",N$5&lt;&gt;""),参数计算!EQ131,"")</f>
        <v/>
      </c>
      <c r="O129" s="69" t="str">
        <f>IF(AND($A129&lt;&gt;"",O$5&lt;&gt;""),参数计算!ER131,"")</f>
        <v/>
      </c>
      <c r="P129" s="69" t="str">
        <f>IF(AND($A129&lt;&gt;"",P$5&lt;&gt;""),参数计算!ES131,"")</f>
        <v/>
      </c>
      <c r="Q129" s="69" t="str">
        <f>IF(A129&lt;&gt;"",总评!D129,"")</f>
        <v/>
      </c>
      <c r="R129" s="69" t="str">
        <f>IF(AND($A129&lt;&gt;"",R$5&lt;&gt;""),成绩录入!AB134,"")</f>
        <v/>
      </c>
      <c r="S129" s="69" t="str">
        <f>IF(AND($A129&lt;&gt;"",S$5&lt;&gt;""),成绩录入!AC134,"")</f>
        <v/>
      </c>
      <c r="T129" s="69" t="str">
        <f>IF(A129&lt;&gt;"",总评!F129,"")</f>
        <v/>
      </c>
    </row>
    <row r="130" ht="18" customHeight="1" spans="1:20">
      <c r="A130" s="80" t="str">
        <f>IF($A$1&lt;&gt;"",参数计算!A132,"")</f>
        <v/>
      </c>
      <c r="B130" s="80" t="str">
        <f>IF($A$1&lt;&gt;"",参数计算!B132,"")</f>
        <v/>
      </c>
      <c r="C130" s="80" t="str">
        <f>IF($A$1&lt;&gt;"",参数计算!C132,"")</f>
        <v/>
      </c>
      <c r="D130" s="80" t="str">
        <f>IF($A$1&lt;&gt;"",参数计算!D132,"")</f>
        <v/>
      </c>
      <c r="E130" s="80" t="str">
        <f>IF($A$1&lt;&gt;"",参数计算!E132,"")</f>
        <v/>
      </c>
      <c r="F130" s="69" t="str">
        <f>IF(AND($A130&lt;&gt;"",F$5&lt;&gt;""),参数计算!EI132,"")</f>
        <v/>
      </c>
      <c r="G130" s="69" t="str">
        <f>IF(AND($A130&lt;&gt;"",G$5&lt;&gt;""),参数计算!EJ132,"")</f>
        <v/>
      </c>
      <c r="H130" s="69" t="str">
        <f>IF(AND($A130&lt;&gt;"",H$5&lt;&gt;""),参数计算!EK132,"")</f>
        <v/>
      </c>
      <c r="I130" s="69" t="str">
        <f>IF(AND($A130&lt;&gt;"",I$5&lt;&gt;""),参数计算!EL132,"")</f>
        <v/>
      </c>
      <c r="J130" s="69" t="str">
        <f>IF(AND($A130&lt;&gt;"",J$5&lt;&gt;""),参数计算!EM132,"")</f>
        <v/>
      </c>
      <c r="K130" s="69" t="str">
        <f>IF(AND($A130&lt;&gt;"",K$5&lt;&gt;""),参数计算!EO132,"")</f>
        <v/>
      </c>
      <c r="L130" s="69" t="str">
        <f>IF(AND($A130&lt;&gt;"",L$5&lt;&gt;""),参数计算!EO132,"")</f>
        <v/>
      </c>
      <c r="M130" s="69" t="str">
        <f>IF(AND($A130&lt;&gt;"",M$5&lt;&gt;""),参数计算!EP132,"")</f>
        <v/>
      </c>
      <c r="N130" s="69" t="str">
        <f>IF(AND($A130&lt;&gt;"",N$5&lt;&gt;""),参数计算!EQ132,"")</f>
        <v/>
      </c>
      <c r="O130" s="69" t="str">
        <f>IF(AND($A130&lt;&gt;"",O$5&lt;&gt;""),参数计算!ER132,"")</f>
        <v/>
      </c>
      <c r="P130" s="69" t="str">
        <f>IF(AND($A130&lt;&gt;"",P$5&lt;&gt;""),参数计算!ES132,"")</f>
        <v/>
      </c>
      <c r="Q130" s="69" t="str">
        <f>IF(A130&lt;&gt;"",总评!D130,"")</f>
        <v/>
      </c>
      <c r="R130" s="69" t="str">
        <f>IF(AND($A130&lt;&gt;"",R$5&lt;&gt;""),成绩录入!AB135,"")</f>
        <v/>
      </c>
      <c r="S130" s="69" t="str">
        <f>IF(AND($A130&lt;&gt;"",S$5&lt;&gt;""),成绩录入!AC135,"")</f>
        <v/>
      </c>
      <c r="T130" s="69" t="str">
        <f>IF(A130&lt;&gt;"",总评!F130,"")</f>
        <v/>
      </c>
    </row>
    <row r="131" ht="18" customHeight="1" spans="1:20">
      <c r="A131" s="80" t="str">
        <f>IF($A$1&lt;&gt;"",参数计算!A133,"")</f>
        <v/>
      </c>
      <c r="B131" s="80" t="str">
        <f>IF($A$1&lt;&gt;"",参数计算!B133,"")</f>
        <v/>
      </c>
      <c r="C131" s="80" t="str">
        <f>IF($A$1&lt;&gt;"",参数计算!C133,"")</f>
        <v/>
      </c>
      <c r="D131" s="80" t="str">
        <f>IF($A$1&lt;&gt;"",参数计算!D133,"")</f>
        <v/>
      </c>
      <c r="E131" s="80" t="str">
        <f>IF($A$1&lt;&gt;"",参数计算!E133,"")</f>
        <v/>
      </c>
      <c r="F131" s="69" t="str">
        <f>IF(AND($A131&lt;&gt;"",F$5&lt;&gt;""),参数计算!EI133,"")</f>
        <v/>
      </c>
      <c r="G131" s="69" t="str">
        <f>IF(AND($A131&lt;&gt;"",G$5&lt;&gt;""),参数计算!EJ133,"")</f>
        <v/>
      </c>
      <c r="H131" s="69" t="str">
        <f>IF(AND($A131&lt;&gt;"",H$5&lt;&gt;""),参数计算!EK133,"")</f>
        <v/>
      </c>
      <c r="I131" s="69" t="str">
        <f>IF(AND($A131&lt;&gt;"",I$5&lt;&gt;""),参数计算!EL133,"")</f>
        <v/>
      </c>
      <c r="J131" s="69" t="str">
        <f>IF(AND($A131&lt;&gt;"",J$5&lt;&gt;""),参数计算!EM133,"")</f>
        <v/>
      </c>
      <c r="K131" s="69" t="str">
        <f>IF(AND($A131&lt;&gt;"",K$5&lt;&gt;""),参数计算!EO133,"")</f>
        <v/>
      </c>
      <c r="L131" s="69" t="str">
        <f>IF(AND($A131&lt;&gt;"",L$5&lt;&gt;""),参数计算!EO133,"")</f>
        <v/>
      </c>
      <c r="M131" s="69" t="str">
        <f>IF(AND($A131&lt;&gt;"",M$5&lt;&gt;""),参数计算!EP133,"")</f>
        <v/>
      </c>
      <c r="N131" s="69" t="str">
        <f>IF(AND($A131&lt;&gt;"",N$5&lt;&gt;""),参数计算!EQ133,"")</f>
        <v/>
      </c>
      <c r="O131" s="69" t="str">
        <f>IF(AND($A131&lt;&gt;"",O$5&lt;&gt;""),参数计算!ER133,"")</f>
        <v/>
      </c>
      <c r="P131" s="69" t="str">
        <f>IF(AND($A131&lt;&gt;"",P$5&lt;&gt;""),参数计算!ES133,"")</f>
        <v/>
      </c>
      <c r="Q131" s="69" t="str">
        <f>IF(A131&lt;&gt;"",总评!D131,"")</f>
        <v/>
      </c>
      <c r="R131" s="69" t="str">
        <f>IF(AND($A131&lt;&gt;"",R$5&lt;&gt;""),成绩录入!AB136,"")</f>
        <v/>
      </c>
      <c r="S131" s="69" t="str">
        <f>IF(AND($A131&lt;&gt;"",S$5&lt;&gt;""),成绩录入!AC136,"")</f>
        <v/>
      </c>
      <c r="T131" s="69" t="str">
        <f>IF(A131&lt;&gt;"",总评!F131,"")</f>
        <v/>
      </c>
    </row>
    <row r="132" ht="18" customHeight="1" spans="1:20">
      <c r="A132" s="80" t="str">
        <f>IF($A$1&lt;&gt;"",参数计算!A134,"")</f>
        <v/>
      </c>
      <c r="B132" s="80" t="str">
        <f>IF($A$1&lt;&gt;"",参数计算!B134,"")</f>
        <v/>
      </c>
      <c r="C132" s="80" t="str">
        <f>IF($A$1&lt;&gt;"",参数计算!C134,"")</f>
        <v/>
      </c>
      <c r="D132" s="80" t="str">
        <f>IF($A$1&lt;&gt;"",参数计算!D134,"")</f>
        <v/>
      </c>
      <c r="E132" s="80" t="str">
        <f>IF($A$1&lt;&gt;"",参数计算!E134,"")</f>
        <v/>
      </c>
      <c r="F132" s="69" t="str">
        <f>IF(AND($A132&lt;&gt;"",F$5&lt;&gt;""),参数计算!EI134,"")</f>
        <v/>
      </c>
      <c r="G132" s="69" t="str">
        <f>IF(AND($A132&lt;&gt;"",G$5&lt;&gt;""),参数计算!EJ134,"")</f>
        <v/>
      </c>
      <c r="H132" s="69" t="str">
        <f>IF(AND($A132&lt;&gt;"",H$5&lt;&gt;""),参数计算!EK134,"")</f>
        <v/>
      </c>
      <c r="I132" s="69" t="str">
        <f>IF(AND($A132&lt;&gt;"",I$5&lt;&gt;""),参数计算!EL134,"")</f>
        <v/>
      </c>
      <c r="J132" s="69" t="str">
        <f>IF(AND($A132&lt;&gt;"",J$5&lt;&gt;""),参数计算!EM134,"")</f>
        <v/>
      </c>
      <c r="K132" s="69" t="str">
        <f>IF(AND($A132&lt;&gt;"",K$5&lt;&gt;""),参数计算!EO134,"")</f>
        <v/>
      </c>
      <c r="L132" s="69" t="str">
        <f>IF(AND($A132&lt;&gt;"",L$5&lt;&gt;""),参数计算!EO134,"")</f>
        <v/>
      </c>
      <c r="M132" s="69" t="str">
        <f>IF(AND($A132&lt;&gt;"",M$5&lt;&gt;""),参数计算!EP134,"")</f>
        <v/>
      </c>
      <c r="N132" s="69" t="str">
        <f>IF(AND($A132&lt;&gt;"",N$5&lt;&gt;""),参数计算!EQ134,"")</f>
        <v/>
      </c>
      <c r="O132" s="69" t="str">
        <f>IF(AND($A132&lt;&gt;"",O$5&lt;&gt;""),参数计算!ER134,"")</f>
        <v/>
      </c>
      <c r="P132" s="69" t="str">
        <f>IF(AND($A132&lt;&gt;"",P$5&lt;&gt;""),参数计算!ES134,"")</f>
        <v/>
      </c>
      <c r="Q132" s="69" t="str">
        <f>IF(A132&lt;&gt;"",总评!D132,"")</f>
        <v/>
      </c>
      <c r="R132" s="69" t="str">
        <f>IF(AND($A132&lt;&gt;"",R$5&lt;&gt;""),成绩录入!AB137,"")</f>
        <v/>
      </c>
      <c r="S132" s="69" t="str">
        <f>IF(AND($A132&lt;&gt;"",S$5&lt;&gt;""),成绩录入!AC137,"")</f>
        <v/>
      </c>
      <c r="T132" s="69" t="str">
        <f>IF(A132&lt;&gt;"",总评!F132,"")</f>
        <v/>
      </c>
    </row>
    <row r="133" ht="18" customHeight="1" spans="1:20">
      <c r="A133" s="80" t="str">
        <f>IF($A$1&lt;&gt;"",参数计算!A135,"")</f>
        <v/>
      </c>
      <c r="B133" s="80" t="str">
        <f>IF($A$1&lt;&gt;"",参数计算!B135,"")</f>
        <v/>
      </c>
      <c r="C133" s="80" t="str">
        <f>IF($A$1&lt;&gt;"",参数计算!C135,"")</f>
        <v/>
      </c>
      <c r="D133" s="80" t="str">
        <f>IF($A$1&lt;&gt;"",参数计算!D135,"")</f>
        <v/>
      </c>
      <c r="E133" s="80" t="str">
        <f>IF($A$1&lt;&gt;"",参数计算!E135,"")</f>
        <v/>
      </c>
      <c r="F133" s="69" t="str">
        <f>IF(AND($A133&lt;&gt;"",F$5&lt;&gt;""),参数计算!EI135,"")</f>
        <v/>
      </c>
      <c r="G133" s="69" t="str">
        <f>IF(AND($A133&lt;&gt;"",G$5&lt;&gt;""),参数计算!EJ135,"")</f>
        <v/>
      </c>
      <c r="H133" s="69" t="str">
        <f>IF(AND($A133&lt;&gt;"",H$5&lt;&gt;""),参数计算!EK135,"")</f>
        <v/>
      </c>
      <c r="I133" s="69" t="str">
        <f>IF(AND($A133&lt;&gt;"",I$5&lt;&gt;""),参数计算!EL135,"")</f>
        <v/>
      </c>
      <c r="J133" s="69" t="str">
        <f>IF(AND($A133&lt;&gt;"",J$5&lt;&gt;""),参数计算!EM135,"")</f>
        <v/>
      </c>
      <c r="K133" s="69" t="str">
        <f>IF(AND($A133&lt;&gt;"",K$5&lt;&gt;""),参数计算!EO135,"")</f>
        <v/>
      </c>
      <c r="L133" s="69" t="str">
        <f>IF(AND($A133&lt;&gt;"",L$5&lt;&gt;""),参数计算!EO135,"")</f>
        <v/>
      </c>
      <c r="M133" s="69" t="str">
        <f>IF(AND($A133&lt;&gt;"",M$5&lt;&gt;""),参数计算!EP135,"")</f>
        <v/>
      </c>
      <c r="N133" s="69" t="str">
        <f>IF(AND($A133&lt;&gt;"",N$5&lt;&gt;""),参数计算!EQ135,"")</f>
        <v/>
      </c>
      <c r="O133" s="69" t="str">
        <f>IF(AND($A133&lt;&gt;"",O$5&lt;&gt;""),参数计算!ER135,"")</f>
        <v/>
      </c>
      <c r="P133" s="69" t="str">
        <f>IF(AND($A133&lt;&gt;"",P$5&lt;&gt;""),参数计算!ES135,"")</f>
        <v/>
      </c>
      <c r="Q133" s="69" t="str">
        <f>IF(A133&lt;&gt;"",总评!D133,"")</f>
        <v/>
      </c>
      <c r="R133" s="69" t="str">
        <f>IF(AND($A133&lt;&gt;"",R$5&lt;&gt;""),成绩录入!AB138,"")</f>
        <v/>
      </c>
      <c r="S133" s="69" t="str">
        <f>IF(AND($A133&lt;&gt;"",S$5&lt;&gt;""),成绩录入!AC138,"")</f>
        <v/>
      </c>
      <c r="T133" s="69" t="str">
        <f>IF(A133&lt;&gt;"",总评!F133,"")</f>
        <v/>
      </c>
    </row>
    <row r="134" ht="18" customHeight="1" spans="1:20">
      <c r="A134" s="80" t="str">
        <f>IF($A$1&lt;&gt;"",参数计算!A136,"")</f>
        <v/>
      </c>
      <c r="B134" s="80" t="str">
        <f>IF($A$1&lt;&gt;"",参数计算!B136,"")</f>
        <v/>
      </c>
      <c r="C134" s="80" t="str">
        <f>IF($A$1&lt;&gt;"",参数计算!C136,"")</f>
        <v/>
      </c>
      <c r="D134" s="80" t="str">
        <f>IF($A$1&lt;&gt;"",参数计算!D136,"")</f>
        <v/>
      </c>
      <c r="E134" s="80" t="str">
        <f>IF($A$1&lt;&gt;"",参数计算!E136,"")</f>
        <v/>
      </c>
      <c r="F134" s="69" t="str">
        <f>IF(AND($A134&lt;&gt;"",F$5&lt;&gt;""),参数计算!EI136,"")</f>
        <v/>
      </c>
      <c r="G134" s="69" t="str">
        <f>IF(AND($A134&lt;&gt;"",G$5&lt;&gt;""),参数计算!EJ136,"")</f>
        <v/>
      </c>
      <c r="H134" s="69" t="str">
        <f>IF(AND($A134&lt;&gt;"",H$5&lt;&gt;""),参数计算!EK136,"")</f>
        <v/>
      </c>
      <c r="I134" s="69" t="str">
        <f>IF(AND($A134&lt;&gt;"",I$5&lt;&gt;""),参数计算!EL136,"")</f>
        <v/>
      </c>
      <c r="J134" s="69" t="str">
        <f>IF(AND($A134&lt;&gt;"",J$5&lt;&gt;""),参数计算!EM136,"")</f>
        <v/>
      </c>
      <c r="K134" s="69" t="str">
        <f>IF(AND($A134&lt;&gt;"",K$5&lt;&gt;""),参数计算!EO136,"")</f>
        <v/>
      </c>
      <c r="L134" s="69" t="str">
        <f>IF(AND($A134&lt;&gt;"",L$5&lt;&gt;""),参数计算!EO136,"")</f>
        <v/>
      </c>
      <c r="M134" s="69" t="str">
        <f>IF(AND($A134&lt;&gt;"",M$5&lt;&gt;""),参数计算!EP136,"")</f>
        <v/>
      </c>
      <c r="N134" s="69" t="str">
        <f>IF(AND($A134&lt;&gt;"",N$5&lt;&gt;""),参数计算!EQ136,"")</f>
        <v/>
      </c>
      <c r="O134" s="69" t="str">
        <f>IF(AND($A134&lt;&gt;"",O$5&lt;&gt;""),参数计算!ER136,"")</f>
        <v/>
      </c>
      <c r="P134" s="69" t="str">
        <f>IF(AND($A134&lt;&gt;"",P$5&lt;&gt;""),参数计算!ES136,"")</f>
        <v/>
      </c>
      <c r="Q134" s="69" t="str">
        <f>IF(A134&lt;&gt;"",总评!D134,"")</f>
        <v/>
      </c>
      <c r="R134" s="69" t="str">
        <f>IF(AND($A134&lt;&gt;"",R$5&lt;&gt;""),成绩录入!AB139,"")</f>
        <v/>
      </c>
      <c r="S134" s="69" t="str">
        <f>IF(AND($A134&lt;&gt;"",S$5&lt;&gt;""),成绩录入!AC139,"")</f>
        <v/>
      </c>
      <c r="T134" s="69" t="str">
        <f>IF(A134&lt;&gt;"",总评!F134,"")</f>
        <v/>
      </c>
    </row>
    <row r="135" ht="18" customHeight="1" spans="1:20">
      <c r="A135" s="80" t="str">
        <f>IF($A$1&lt;&gt;"",参数计算!A137,"")</f>
        <v/>
      </c>
      <c r="B135" s="80" t="str">
        <f>IF($A$1&lt;&gt;"",参数计算!B137,"")</f>
        <v/>
      </c>
      <c r="C135" s="80" t="str">
        <f>IF($A$1&lt;&gt;"",参数计算!C137,"")</f>
        <v/>
      </c>
      <c r="D135" s="80" t="str">
        <f>IF($A$1&lt;&gt;"",参数计算!D137,"")</f>
        <v/>
      </c>
      <c r="E135" s="80" t="str">
        <f>IF($A$1&lt;&gt;"",参数计算!E137,"")</f>
        <v/>
      </c>
      <c r="F135" s="69" t="str">
        <f>IF(AND($A135&lt;&gt;"",F$5&lt;&gt;""),参数计算!EI137,"")</f>
        <v/>
      </c>
      <c r="G135" s="69" t="str">
        <f>IF(AND($A135&lt;&gt;"",G$5&lt;&gt;""),参数计算!EJ137,"")</f>
        <v/>
      </c>
      <c r="H135" s="69" t="str">
        <f>IF(AND($A135&lt;&gt;"",H$5&lt;&gt;""),参数计算!EK137,"")</f>
        <v/>
      </c>
      <c r="I135" s="69" t="str">
        <f>IF(AND($A135&lt;&gt;"",I$5&lt;&gt;""),参数计算!EL137,"")</f>
        <v/>
      </c>
      <c r="J135" s="69" t="str">
        <f>IF(AND($A135&lt;&gt;"",J$5&lt;&gt;""),参数计算!EM137,"")</f>
        <v/>
      </c>
      <c r="K135" s="69" t="str">
        <f>IF(AND($A135&lt;&gt;"",K$5&lt;&gt;""),参数计算!EO137,"")</f>
        <v/>
      </c>
      <c r="L135" s="69" t="str">
        <f>IF(AND($A135&lt;&gt;"",L$5&lt;&gt;""),参数计算!EO137,"")</f>
        <v/>
      </c>
      <c r="M135" s="69" t="str">
        <f>IF(AND($A135&lt;&gt;"",M$5&lt;&gt;""),参数计算!EP137,"")</f>
        <v/>
      </c>
      <c r="N135" s="69" t="str">
        <f>IF(AND($A135&lt;&gt;"",N$5&lt;&gt;""),参数计算!EQ137,"")</f>
        <v/>
      </c>
      <c r="O135" s="69" t="str">
        <f>IF(AND($A135&lt;&gt;"",O$5&lt;&gt;""),参数计算!ER137,"")</f>
        <v/>
      </c>
      <c r="P135" s="69" t="str">
        <f>IF(AND($A135&lt;&gt;"",P$5&lt;&gt;""),参数计算!ES137,"")</f>
        <v/>
      </c>
      <c r="Q135" s="69" t="str">
        <f>IF(A135&lt;&gt;"",总评!D135,"")</f>
        <v/>
      </c>
      <c r="R135" s="69" t="str">
        <f>IF(AND($A135&lt;&gt;"",R$5&lt;&gt;""),成绩录入!AB140,"")</f>
        <v/>
      </c>
      <c r="S135" s="69" t="str">
        <f>IF(AND($A135&lt;&gt;"",S$5&lt;&gt;""),成绩录入!AC140,"")</f>
        <v/>
      </c>
      <c r="T135" s="69" t="str">
        <f>IF(A135&lt;&gt;"",总评!F135,"")</f>
        <v/>
      </c>
    </row>
    <row r="136" ht="18" customHeight="1" spans="1:20">
      <c r="A136" s="80" t="str">
        <f>IF($A$1&lt;&gt;"",参数计算!A138,"")</f>
        <v/>
      </c>
      <c r="B136" s="80" t="str">
        <f>IF($A$1&lt;&gt;"",参数计算!B138,"")</f>
        <v/>
      </c>
      <c r="C136" s="80" t="str">
        <f>IF($A$1&lt;&gt;"",参数计算!C138,"")</f>
        <v/>
      </c>
      <c r="D136" s="80" t="str">
        <f>IF($A$1&lt;&gt;"",参数计算!D138,"")</f>
        <v/>
      </c>
      <c r="E136" s="80" t="str">
        <f>IF($A$1&lt;&gt;"",参数计算!E138,"")</f>
        <v/>
      </c>
      <c r="F136" s="69" t="str">
        <f>IF(AND($A136&lt;&gt;"",F$5&lt;&gt;""),参数计算!EI138,"")</f>
        <v/>
      </c>
      <c r="G136" s="69" t="str">
        <f>IF(AND($A136&lt;&gt;"",G$5&lt;&gt;""),参数计算!EJ138,"")</f>
        <v/>
      </c>
      <c r="H136" s="69" t="str">
        <f>IF(AND($A136&lt;&gt;"",H$5&lt;&gt;""),参数计算!EK138,"")</f>
        <v/>
      </c>
      <c r="I136" s="69" t="str">
        <f>IF(AND($A136&lt;&gt;"",I$5&lt;&gt;""),参数计算!EL138,"")</f>
        <v/>
      </c>
      <c r="J136" s="69" t="str">
        <f>IF(AND($A136&lt;&gt;"",J$5&lt;&gt;""),参数计算!EM138,"")</f>
        <v/>
      </c>
      <c r="K136" s="69" t="str">
        <f>IF(AND($A136&lt;&gt;"",K$5&lt;&gt;""),参数计算!EO138,"")</f>
        <v/>
      </c>
      <c r="L136" s="69" t="str">
        <f>IF(AND($A136&lt;&gt;"",L$5&lt;&gt;""),参数计算!EO138,"")</f>
        <v/>
      </c>
      <c r="M136" s="69" t="str">
        <f>IF(AND($A136&lt;&gt;"",M$5&lt;&gt;""),参数计算!EP138,"")</f>
        <v/>
      </c>
      <c r="N136" s="69" t="str">
        <f>IF(AND($A136&lt;&gt;"",N$5&lt;&gt;""),参数计算!EQ138,"")</f>
        <v/>
      </c>
      <c r="O136" s="69" t="str">
        <f>IF(AND($A136&lt;&gt;"",O$5&lt;&gt;""),参数计算!ER138,"")</f>
        <v/>
      </c>
      <c r="P136" s="69" t="str">
        <f>IF(AND($A136&lt;&gt;"",P$5&lt;&gt;""),参数计算!ES138,"")</f>
        <v/>
      </c>
      <c r="Q136" s="69" t="str">
        <f>IF(A136&lt;&gt;"",总评!D136,"")</f>
        <v/>
      </c>
      <c r="R136" s="69" t="str">
        <f>IF(AND($A136&lt;&gt;"",R$5&lt;&gt;""),成绩录入!AB141,"")</f>
        <v/>
      </c>
      <c r="S136" s="69" t="str">
        <f>IF(AND($A136&lt;&gt;"",S$5&lt;&gt;""),成绩录入!AC141,"")</f>
        <v/>
      </c>
      <c r="T136" s="69" t="str">
        <f>IF(A136&lt;&gt;"",总评!F136,"")</f>
        <v/>
      </c>
    </row>
    <row r="137" ht="18" customHeight="1" spans="1:20">
      <c r="A137" s="80" t="str">
        <f>IF($A$1&lt;&gt;"",参数计算!A139,"")</f>
        <v/>
      </c>
      <c r="B137" s="80" t="str">
        <f>IF($A$1&lt;&gt;"",参数计算!B139,"")</f>
        <v/>
      </c>
      <c r="C137" s="80" t="str">
        <f>IF($A$1&lt;&gt;"",参数计算!C139,"")</f>
        <v/>
      </c>
      <c r="D137" s="80" t="str">
        <f>IF($A$1&lt;&gt;"",参数计算!D139,"")</f>
        <v/>
      </c>
      <c r="E137" s="80" t="str">
        <f>IF($A$1&lt;&gt;"",参数计算!E139,"")</f>
        <v/>
      </c>
      <c r="F137" s="69" t="str">
        <f>IF(AND($A137&lt;&gt;"",F$5&lt;&gt;""),参数计算!EI139,"")</f>
        <v/>
      </c>
      <c r="G137" s="69" t="str">
        <f>IF(AND($A137&lt;&gt;"",G$5&lt;&gt;""),参数计算!EJ139,"")</f>
        <v/>
      </c>
      <c r="H137" s="69" t="str">
        <f>IF(AND($A137&lt;&gt;"",H$5&lt;&gt;""),参数计算!EK139,"")</f>
        <v/>
      </c>
      <c r="I137" s="69" t="str">
        <f>IF(AND($A137&lt;&gt;"",I$5&lt;&gt;""),参数计算!EL139,"")</f>
        <v/>
      </c>
      <c r="J137" s="69" t="str">
        <f>IF(AND($A137&lt;&gt;"",J$5&lt;&gt;""),参数计算!EM139,"")</f>
        <v/>
      </c>
      <c r="K137" s="69" t="str">
        <f>IF(AND($A137&lt;&gt;"",K$5&lt;&gt;""),参数计算!EO139,"")</f>
        <v/>
      </c>
      <c r="L137" s="69" t="str">
        <f>IF(AND($A137&lt;&gt;"",L$5&lt;&gt;""),参数计算!EO139,"")</f>
        <v/>
      </c>
      <c r="M137" s="69" t="str">
        <f>IF(AND($A137&lt;&gt;"",M$5&lt;&gt;""),参数计算!EP139,"")</f>
        <v/>
      </c>
      <c r="N137" s="69" t="str">
        <f>IF(AND($A137&lt;&gt;"",N$5&lt;&gt;""),参数计算!EQ139,"")</f>
        <v/>
      </c>
      <c r="O137" s="69" t="str">
        <f>IF(AND($A137&lt;&gt;"",O$5&lt;&gt;""),参数计算!ER139,"")</f>
        <v/>
      </c>
      <c r="P137" s="69" t="str">
        <f>IF(AND($A137&lt;&gt;"",P$5&lt;&gt;""),参数计算!ES139,"")</f>
        <v/>
      </c>
      <c r="Q137" s="69" t="str">
        <f>IF(A137&lt;&gt;"",总评!D137,"")</f>
        <v/>
      </c>
      <c r="R137" s="69" t="str">
        <f>IF(AND($A137&lt;&gt;"",R$5&lt;&gt;""),成绩录入!AB142,"")</f>
        <v/>
      </c>
      <c r="S137" s="69" t="str">
        <f>IF(AND($A137&lt;&gt;"",S$5&lt;&gt;""),成绩录入!AC142,"")</f>
        <v/>
      </c>
      <c r="T137" s="69" t="str">
        <f>IF(A137&lt;&gt;"",总评!F137,"")</f>
        <v/>
      </c>
    </row>
    <row r="138" ht="18" customHeight="1" spans="1:20">
      <c r="A138" s="80" t="str">
        <f>IF($A$1&lt;&gt;"",参数计算!A140,"")</f>
        <v/>
      </c>
      <c r="B138" s="80" t="str">
        <f>IF($A$1&lt;&gt;"",参数计算!B140,"")</f>
        <v/>
      </c>
      <c r="C138" s="80" t="str">
        <f>IF($A$1&lt;&gt;"",参数计算!C140,"")</f>
        <v/>
      </c>
      <c r="D138" s="80" t="str">
        <f>IF($A$1&lt;&gt;"",参数计算!D140,"")</f>
        <v/>
      </c>
      <c r="E138" s="80" t="str">
        <f>IF($A$1&lt;&gt;"",参数计算!E140,"")</f>
        <v/>
      </c>
      <c r="F138" s="69" t="str">
        <f>IF(AND($A138&lt;&gt;"",F$5&lt;&gt;""),参数计算!EI140,"")</f>
        <v/>
      </c>
      <c r="G138" s="69" t="str">
        <f>IF(AND($A138&lt;&gt;"",G$5&lt;&gt;""),参数计算!EJ140,"")</f>
        <v/>
      </c>
      <c r="H138" s="69" t="str">
        <f>IF(AND($A138&lt;&gt;"",H$5&lt;&gt;""),参数计算!EK140,"")</f>
        <v/>
      </c>
      <c r="I138" s="69" t="str">
        <f>IF(AND($A138&lt;&gt;"",I$5&lt;&gt;""),参数计算!EL140,"")</f>
        <v/>
      </c>
      <c r="J138" s="69" t="str">
        <f>IF(AND($A138&lt;&gt;"",J$5&lt;&gt;""),参数计算!EM140,"")</f>
        <v/>
      </c>
      <c r="K138" s="69" t="str">
        <f>IF(AND($A138&lt;&gt;"",K$5&lt;&gt;""),参数计算!EO140,"")</f>
        <v/>
      </c>
      <c r="L138" s="69" t="str">
        <f>IF(AND($A138&lt;&gt;"",L$5&lt;&gt;""),参数计算!EO140,"")</f>
        <v/>
      </c>
      <c r="M138" s="69" t="str">
        <f>IF(AND($A138&lt;&gt;"",M$5&lt;&gt;""),参数计算!EP140,"")</f>
        <v/>
      </c>
      <c r="N138" s="69" t="str">
        <f>IF(AND($A138&lt;&gt;"",N$5&lt;&gt;""),参数计算!EQ140,"")</f>
        <v/>
      </c>
      <c r="O138" s="69" t="str">
        <f>IF(AND($A138&lt;&gt;"",O$5&lt;&gt;""),参数计算!ER140,"")</f>
        <v/>
      </c>
      <c r="P138" s="69" t="str">
        <f>IF(AND($A138&lt;&gt;"",P$5&lt;&gt;""),参数计算!ES140,"")</f>
        <v/>
      </c>
      <c r="Q138" s="69" t="str">
        <f>IF(A138&lt;&gt;"",总评!D138,"")</f>
        <v/>
      </c>
      <c r="R138" s="69" t="str">
        <f>IF(AND($A138&lt;&gt;"",R$5&lt;&gt;""),成绩录入!AB143,"")</f>
        <v/>
      </c>
      <c r="S138" s="69" t="str">
        <f>IF(AND($A138&lt;&gt;"",S$5&lt;&gt;""),成绩录入!AC143,"")</f>
        <v/>
      </c>
      <c r="T138" s="69" t="str">
        <f>IF(A138&lt;&gt;"",总评!F138,"")</f>
        <v/>
      </c>
    </row>
    <row r="139" ht="18" customHeight="1" spans="1:20">
      <c r="A139" s="80" t="str">
        <f>IF($A$1&lt;&gt;"",参数计算!A141,"")</f>
        <v/>
      </c>
      <c r="B139" s="80" t="str">
        <f>IF($A$1&lt;&gt;"",参数计算!B141,"")</f>
        <v/>
      </c>
      <c r="C139" s="80" t="str">
        <f>IF($A$1&lt;&gt;"",参数计算!C141,"")</f>
        <v/>
      </c>
      <c r="D139" s="80" t="str">
        <f>IF($A$1&lt;&gt;"",参数计算!D141,"")</f>
        <v/>
      </c>
      <c r="E139" s="80" t="str">
        <f>IF($A$1&lt;&gt;"",参数计算!E141,"")</f>
        <v/>
      </c>
      <c r="F139" s="69" t="str">
        <f>IF(AND($A139&lt;&gt;"",F$5&lt;&gt;""),参数计算!EI141,"")</f>
        <v/>
      </c>
      <c r="G139" s="69" t="str">
        <f>IF(AND($A139&lt;&gt;"",G$5&lt;&gt;""),参数计算!EJ141,"")</f>
        <v/>
      </c>
      <c r="H139" s="69" t="str">
        <f>IF(AND($A139&lt;&gt;"",H$5&lt;&gt;""),参数计算!EK141,"")</f>
        <v/>
      </c>
      <c r="I139" s="69" t="str">
        <f>IF(AND($A139&lt;&gt;"",I$5&lt;&gt;""),参数计算!EL141,"")</f>
        <v/>
      </c>
      <c r="J139" s="69" t="str">
        <f>IF(AND($A139&lt;&gt;"",J$5&lt;&gt;""),参数计算!EM141,"")</f>
        <v/>
      </c>
      <c r="K139" s="69" t="str">
        <f>IF(AND($A139&lt;&gt;"",K$5&lt;&gt;""),参数计算!EO141,"")</f>
        <v/>
      </c>
      <c r="L139" s="69" t="str">
        <f>IF(AND($A139&lt;&gt;"",L$5&lt;&gt;""),参数计算!EO141,"")</f>
        <v/>
      </c>
      <c r="M139" s="69" t="str">
        <f>IF(AND($A139&lt;&gt;"",M$5&lt;&gt;""),参数计算!EP141,"")</f>
        <v/>
      </c>
      <c r="N139" s="69" t="str">
        <f>IF(AND($A139&lt;&gt;"",N$5&lt;&gt;""),参数计算!EQ141,"")</f>
        <v/>
      </c>
      <c r="O139" s="69" t="str">
        <f>IF(AND($A139&lt;&gt;"",O$5&lt;&gt;""),参数计算!ER141,"")</f>
        <v/>
      </c>
      <c r="P139" s="69" t="str">
        <f>IF(AND($A139&lt;&gt;"",P$5&lt;&gt;""),参数计算!ES141,"")</f>
        <v/>
      </c>
      <c r="Q139" s="69" t="str">
        <f>IF(A139&lt;&gt;"",总评!D139,"")</f>
        <v/>
      </c>
      <c r="R139" s="69" t="str">
        <f>IF(AND($A139&lt;&gt;"",R$5&lt;&gt;""),成绩录入!AB144,"")</f>
        <v/>
      </c>
      <c r="S139" s="69" t="str">
        <f>IF(AND($A139&lt;&gt;"",S$5&lt;&gt;""),成绩录入!AC144,"")</f>
        <v/>
      </c>
      <c r="T139" s="69" t="str">
        <f>IF(A139&lt;&gt;"",总评!F139,"")</f>
        <v/>
      </c>
    </row>
    <row r="140" ht="18" customHeight="1" spans="1:20">
      <c r="A140" s="80" t="str">
        <f>IF($A$1&lt;&gt;"",参数计算!A142,"")</f>
        <v/>
      </c>
      <c r="B140" s="80" t="str">
        <f>IF($A$1&lt;&gt;"",参数计算!B142,"")</f>
        <v/>
      </c>
      <c r="C140" s="80" t="str">
        <f>IF($A$1&lt;&gt;"",参数计算!C142,"")</f>
        <v/>
      </c>
      <c r="D140" s="80" t="str">
        <f>IF($A$1&lt;&gt;"",参数计算!D142,"")</f>
        <v/>
      </c>
      <c r="E140" s="80" t="str">
        <f>IF($A$1&lt;&gt;"",参数计算!E142,"")</f>
        <v/>
      </c>
      <c r="F140" s="69" t="str">
        <f>IF(AND($A140&lt;&gt;"",F$5&lt;&gt;""),参数计算!EI142,"")</f>
        <v/>
      </c>
      <c r="G140" s="69" t="str">
        <f>IF(AND($A140&lt;&gt;"",G$5&lt;&gt;""),参数计算!EJ142,"")</f>
        <v/>
      </c>
      <c r="H140" s="69" t="str">
        <f>IF(AND($A140&lt;&gt;"",H$5&lt;&gt;""),参数计算!EK142,"")</f>
        <v/>
      </c>
      <c r="I140" s="69" t="str">
        <f>IF(AND($A140&lt;&gt;"",I$5&lt;&gt;""),参数计算!EL142,"")</f>
        <v/>
      </c>
      <c r="J140" s="69" t="str">
        <f>IF(AND($A140&lt;&gt;"",J$5&lt;&gt;""),参数计算!EM142,"")</f>
        <v/>
      </c>
      <c r="K140" s="69" t="str">
        <f>IF(AND($A140&lt;&gt;"",K$5&lt;&gt;""),参数计算!EO142,"")</f>
        <v/>
      </c>
      <c r="L140" s="69" t="str">
        <f>IF(AND($A140&lt;&gt;"",L$5&lt;&gt;""),参数计算!EO142,"")</f>
        <v/>
      </c>
      <c r="M140" s="69" t="str">
        <f>IF(AND($A140&lt;&gt;"",M$5&lt;&gt;""),参数计算!EP142,"")</f>
        <v/>
      </c>
      <c r="N140" s="69" t="str">
        <f>IF(AND($A140&lt;&gt;"",N$5&lt;&gt;""),参数计算!EQ142,"")</f>
        <v/>
      </c>
      <c r="O140" s="69" t="str">
        <f>IF(AND($A140&lt;&gt;"",O$5&lt;&gt;""),参数计算!ER142,"")</f>
        <v/>
      </c>
      <c r="P140" s="69" t="str">
        <f>IF(AND($A140&lt;&gt;"",P$5&lt;&gt;""),参数计算!ES142,"")</f>
        <v/>
      </c>
      <c r="Q140" s="69" t="str">
        <f>IF(A140&lt;&gt;"",总评!D140,"")</f>
        <v/>
      </c>
      <c r="R140" s="69" t="str">
        <f>IF(AND($A140&lt;&gt;"",R$5&lt;&gt;""),成绩录入!AB145,"")</f>
        <v/>
      </c>
      <c r="S140" s="69" t="str">
        <f>IF(AND($A140&lt;&gt;"",S$5&lt;&gt;""),成绩录入!AC145,"")</f>
        <v/>
      </c>
      <c r="T140" s="69" t="str">
        <f>IF(A140&lt;&gt;"",总评!F140,"")</f>
        <v/>
      </c>
    </row>
    <row r="141" ht="18" customHeight="1" spans="1:20">
      <c r="A141" s="80" t="str">
        <f>IF($A$1&lt;&gt;"",参数计算!A143,"")</f>
        <v/>
      </c>
      <c r="B141" s="80" t="str">
        <f>IF($A$1&lt;&gt;"",参数计算!B143,"")</f>
        <v/>
      </c>
      <c r="C141" s="80" t="str">
        <f>IF($A$1&lt;&gt;"",参数计算!C143,"")</f>
        <v/>
      </c>
      <c r="D141" s="80" t="str">
        <f>IF($A$1&lt;&gt;"",参数计算!D143,"")</f>
        <v/>
      </c>
      <c r="E141" s="80" t="str">
        <f>IF($A$1&lt;&gt;"",参数计算!E143,"")</f>
        <v/>
      </c>
      <c r="F141" s="69" t="str">
        <f>IF(AND($A141&lt;&gt;"",F$5&lt;&gt;""),参数计算!EI143,"")</f>
        <v/>
      </c>
      <c r="G141" s="69" t="str">
        <f>IF(AND($A141&lt;&gt;"",G$5&lt;&gt;""),参数计算!EJ143,"")</f>
        <v/>
      </c>
      <c r="H141" s="69" t="str">
        <f>IF(AND($A141&lt;&gt;"",H$5&lt;&gt;""),参数计算!EK143,"")</f>
        <v/>
      </c>
      <c r="I141" s="69" t="str">
        <f>IF(AND($A141&lt;&gt;"",I$5&lt;&gt;""),参数计算!EL143,"")</f>
        <v/>
      </c>
      <c r="J141" s="69" t="str">
        <f>IF(AND($A141&lt;&gt;"",J$5&lt;&gt;""),参数计算!EM143,"")</f>
        <v/>
      </c>
      <c r="K141" s="69" t="str">
        <f>IF(AND($A141&lt;&gt;"",K$5&lt;&gt;""),参数计算!EO143,"")</f>
        <v/>
      </c>
      <c r="L141" s="69" t="str">
        <f>IF(AND($A141&lt;&gt;"",L$5&lt;&gt;""),参数计算!EO143,"")</f>
        <v/>
      </c>
      <c r="M141" s="69" t="str">
        <f>IF(AND($A141&lt;&gt;"",M$5&lt;&gt;""),参数计算!EP143,"")</f>
        <v/>
      </c>
      <c r="N141" s="69" t="str">
        <f>IF(AND($A141&lt;&gt;"",N$5&lt;&gt;""),参数计算!EQ143,"")</f>
        <v/>
      </c>
      <c r="O141" s="69" t="str">
        <f>IF(AND($A141&lt;&gt;"",O$5&lt;&gt;""),参数计算!ER143,"")</f>
        <v/>
      </c>
      <c r="P141" s="69" t="str">
        <f>IF(AND($A141&lt;&gt;"",P$5&lt;&gt;""),参数计算!ES143,"")</f>
        <v/>
      </c>
      <c r="Q141" s="69" t="str">
        <f>IF(A141&lt;&gt;"",总评!D141,"")</f>
        <v/>
      </c>
      <c r="R141" s="69" t="str">
        <f>IF(AND($A141&lt;&gt;"",R$5&lt;&gt;""),成绩录入!AB146,"")</f>
        <v/>
      </c>
      <c r="S141" s="69" t="str">
        <f>IF(AND($A141&lt;&gt;"",S$5&lt;&gt;""),成绩录入!AC146,"")</f>
        <v/>
      </c>
      <c r="T141" s="69" t="str">
        <f>IF(A141&lt;&gt;"",总评!F141,"")</f>
        <v/>
      </c>
    </row>
    <row r="142" ht="18" customHeight="1" spans="1:20">
      <c r="A142" s="80" t="str">
        <f>IF($A$1&lt;&gt;"",参数计算!A144,"")</f>
        <v/>
      </c>
      <c r="B142" s="80" t="str">
        <f>IF($A$1&lt;&gt;"",参数计算!B144,"")</f>
        <v/>
      </c>
      <c r="C142" s="80" t="str">
        <f>IF($A$1&lt;&gt;"",参数计算!C144,"")</f>
        <v/>
      </c>
      <c r="D142" s="80" t="str">
        <f>IF($A$1&lt;&gt;"",参数计算!D144,"")</f>
        <v/>
      </c>
      <c r="E142" s="80" t="str">
        <f>IF($A$1&lt;&gt;"",参数计算!E144,"")</f>
        <v/>
      </c>
      <c r="F142" s="69" t="str">
        <f>IF(AND($A142&lt;&gt;"",F$5&lt;&gt;""),参数计算!EI144,"")</f>
        <v/>
      </c>
      <c r="G142" s="69" t="str">
        <f>IF(AND($A142&lt;&gt;"",G$5&lt;&gt;""),参数计算!EJ144,"")</f>
        <v/>
      </c>
      <c r="H142" s="69" t="str">
        <f>IF(AND($A142&lt;&gt;"",H$5&lt;&gt;""),参数计算!EK144,"")</f>
        <v/>
      </c>
      <c r="I142" s="69" t="str">
        <f>IF(AND($A142&lt;&gt;"",I$5&lt;&gt;""),参数计算!EL144,"")</f>
        <v/>
      </c>
      <c r="J142" s="69" t="str">
        <f>IF(AND($A142&lt;&gt;"",J$5&lt;&gt;""),参数计算!EM144,"")</f>
        <v/>
      </c>
      <c r="K142" s="69" t="str">
        <f>IF(AND($A142&lt;&gt;"",K$5&lt;&gt;""),参数计算!EO144,"")</f>
        <v/>
      </c>
      <c r="L142" s="69" t="str">
        <f>IF(AND($A142&lt;&gt;"",L$5&lt;&gt;""),参数计算!EO144,"")</f>
        <v/>
      </c>
      <c r="M142" s="69" t="str">
        <f>IF(AND($A142&lt;&gt;"",M$5&lt;&gt;""),参数计算!EP144,"")</f>
        <v/>
      </c>
      <c r="N142" s="69" t="str">
        <f>IF(AND($A142&lt;&gt;"",N$5&lt;&gt;""),参数计算!EQ144,"")</f>
        <v/>
      </c>
      <c r="O142" s="69" t="str">
        <f>IF(AND($A142&lt;&gt;"",O$5&lt;&gt;""),参数计算!ER144,"")</f>
        <v/>
      </c>
      <c r="P142" s="69" t="str">
        <f>IF(AND($A142&lt;&gt;"",P$5&lt;&gt;""),参数计算!ES144,"")</f>
        <v/>
      </c>
      <c r="Q142" s="69" t="str">
        <f>IF(A142&lt;&gt;"",总评!D142,"")</f>
        <v/>
      </c>
      <c r="R142" s="69" t="str">
        <f>IF(AND($A142&lt;&gt;"",R$5&lt;&gt;""),成绩录入!AB147,"")</f>
        <v/>
      </c>
      <c r="S142" s="69" t="str">
        <f>IF(AND($A142&lt;&gt;"",S$5&lt;&gt;""),成绩录入!AC147,"")</f>
        <v/>
      </c>
      <c r="T142" s="69" t="str">
        <f>IF(A142&lt;&gt;"",总评!F142,"")</f>
        <v/>
      </c>
    </row>
    <row r="143" ht="18" customHeight="1" spans="1:20">
      <c r="A143" s="80" t="str">
        <f>IF($A$1&lt;&gt;"",参数计算!A145,"")</f>
        <v/>
      </c>
      <c r="B143" s="80" t="str">
        <f>IF($A$1&lt;&gt;"",参数计算!B145,"")</f>
        <v/>
      </c>
      <c r="C143" s="80" t="str">
        <f>IF($A$1&lt;&gt;"",参数计算!C145,"")</f>
        <v/>
      </c>
      <c r="D143" s="80" t="str">
        <f>IF($A$1&lt;&gt;"",参数计算!D145,"")</f>
        <v/>
      </c>
      <c r="E143" s="80" t="str">
        <f>IF($A$1&lt;&gt;"",参数计算!E145,"")</f>
        <v/>
      </c>
      <c r="F143" s="69" t="str">
        <f>IF(AND($A143&lt;&gt;"",F$5&lt;&gt;""),参数计算!EI145,"")</f>
        <v/>
      </c>
      <c r="G143" s="69" t="str">
        <f>IF(AND($A143&lt;&gt;"",G$5&lt;&gt;""),参数计算!EJ145,"")</f>
        <v/>
      </c>
      <c r="H143" s="69" t="str">
        <f>IF(AND($A143&lt;&gt;"",H$5&lt;&gt;""),参数计算!EK145,"")</f>
        <v/>
      </c>
      <c r="I143" s="69" t="str">
        <f>IF(AND($A143&lt;&gt;"",I$5&lt;&gt;""),参数计算!EL145,"")</f>
        <v/>
      </c>
      <c r="J143" s="69" t="str">
        <f>IF(AND($A143&lt;&gt;"",J$5&lt;&gt;""),参数计算!EM145,"")</f>
        <v/>
      </c>
      <c r="K143" s="69" t="str">
        <f>IF(AND($A143&lt;&gt;"",K$5&lt;&gt;""),参数计算!EO145,"")</f>
        <v/>
      </c>
      <c r="L143" s="69" t="str">
        <f>IF(AND($A143&lt;&gt;"",L$5&lt;&gt;""),参数计算!EO145,"")</f>
        <v/>
      </c>
      <c r="M143" s="69" t="str">
        <f>IF(AND($A143&lt;&gt;"",M$5&lt;&gt;""),参数计算!EP145,"")</f>
        <v/>
      </c>
      <c r="N143" s="69" t="str">
        <f>IF(AND($A143&lt;&gt;"",N$5&lt;&gt;""),参数计算!EQ145,"")</f>
        <v/>
      </c>
      <c r="O143" s="69" t="str">
        <f>IF(AND($A143&lt;&gt;"",O$5&lt;&gt;""),参数计算!ER145,"")</f>
        <v/>
      </c>
      <c r="P143" s="69" t="str">
        <f>IF(AND($A143&lt;&gt;"",P$5&lt;&gt;""),参数计算!ES145,"")</f>
        <v/>
      </c>
      <c r="Q143" s="69" t="str">
        <f>IF(A143&lt;&gt;"",总评!D143,"")</f>
        <v/>
      </c>
      <c r="R143" s="69" t="str">
        <f>IF(AND($A143&lt;&gt;"",R$5&lt;&gt;""),成绩录入!AB148,"")</f>
        <v/>
      </c>
      <c r="S143" s="69" t="str">
        <f>IF(AND($A143&lt;&gt;"",S$5&lt;&gt;""),成绩录入!AC148,"")</f>
        <v/>
      </c>
      <c r="T143" s="69" t="str">
        <f>IF(A143&lt;&gt;"",总评!F143,"")</f>
        <v/>
      </c>
    </row>
    <row r="144" ht="18" customHeight="1" spans="1:20">
      <c r="A144" s="80" t="str">
        <f>IF($A$1&lt;&gt;"",参数计算!A146,"")</f>
        <v/>
      </c>
      <c r="B144" s="80" t="str">
        <f>IF($A$1&lt;&gt;"",参数计算!B146,"")</f>
        <v/>
      </c>
      <c r="C144" s="80" t="str">
        <f>IF($A$1&lt;&gt;"",参数计算!C146,"")</f>
        <v/>
      </c>
      <c r="D144" s="80" t="str">
        <f>IF($A$1&lt;&gt;"",参数计算!D146,"")</f>
        <v/>
      </c>
      <c r="E144" s="80" t="str">
        <f>IF($A$1&lt;&gt;"",参数计算!E146,"")</f>
        <v/>
      </c>
      <c r="F144" s="69" t="str">
        <f>IF(AND($A144&lt;&gt;"",F$5&lt;&gt;""),参数计算!EI146,"")</f>
        <v/>
      </c>
      <c r="G144" s="69" t="str">
        <f>IF(AND($A144&lt;&gt;"",G$5&lt;&gt;""),参数计算!EJ146,"")</f>
        <v/>
      </c>
      <c r="H144" s="69" t="str">
        <f>IF(AND($A144&lt;&gt;"",H$5&lt;&gt;""),参数计算!EK146,"")</f>
        <v/>
      </c>
      <c r="I144" s="69" t="str">
        <f>IF(AND($A144&lt;&gt;"",I$5&lt;&gt;""),参数计算!EL146,"")</f>
        <v/>
      </c>
      <c r="J144" s="69" t="str">
        <f>IF(AND($A144&lt;&gt;"",J$5&lt;&gt;""),参数计算!EM146,"")</f>
        <v/>
      </c>
      <c r="K144" s="69" t="str">
        <f>IF(AND($A144&lt;&gt;"",K$5&lt;&gt;""),参数计算!EO146,"")</f>
        <v/>
      </c>
      <c r="L144" s="69" t="str">
        <f>IF(AND($A144&lt;&gt;"",L$5&lt;&gt;""),参数计算!EO146,"")</f>
        <v/>
      </c>
      <c r="M144" s="69" t="str">
        <f>IF(AND($A144&lt;&gt;"",M$5&lt;&gt;""),参数计算!EP146,"")</f>
        <v/>
      </c>
      <c r="N144" s="69" t="str">
        <f>IF(AND($A144&lt;&gt;"",N$5&lt;&gt;""),参数计算!EQ146,"")</f>
        <v/>
      </c>
      <c r="O144" s="69" t="str">
        <f>IF(AND($A144&lt;&gt;"",O$5&lt;&gt;""),参数计算!ER146,"")</f>
        <v/>
      </c>
      <c r="P144" s="69" t="str">
        <f>IF(AND($A144&lt;&gt;"",P$5&lt;&gt;""),参数计算!ES146,"")</f>
        <v/>
      </c>
      <c r="Q144" s="69" t="str">
        <f>IF(A144&lt;&gt;"",总评!D144,"")</f>
        <v/>
      </c>
      <c r="R144" s="69" t="str">
        <f>IF(AND($A144&lt;&gt;"",R$5&lt;&gt;""),成绩录入!AB149,"")</f>
        <v/>
      </c>
      <c r="S144" s="69" t="str">
        <f>IF(AND($A144&lt;&gt;"",S$5&lt;&gt;""),成绩录入!AC149,"")</f>
        <v/>
      </c>
      <c r="T144" s="69" t="str">
        <f>IF(A144&lt;&gt;"",总评!F144,"")</f>
        <v/>
      </c>
    </row>
    <row r="145" ht="18" customHeight="1" spans="1:20">
      <c r="A145" s="80" t="str">
        <f>IF($A$1&lt;&gt;"",参数计算!A147,"")</f>
        <v/>
      </c>
      <c r="B145" s="80" t="str">
        <f>IF($A$1&lt;&gt;"",参数计算!B147,"")</f>
        <v/>
      </c>
      <c r="C145" s="80" t="str">
        <f>IF($A$1&lt;&gt;"",参数计算!C147,"")</f>
        <v/>
      </c>
      <c r="D145" s="80" t="str">
        <f>IF($A$1&lt;&gt;"",参数计算!D147,"")</f>
        <v/>
      </c>
      <c r="E145" s="80" t="str">
        <f>IF($A$1&lt;&gt;"",参数计算!E147,"")</f>
        <v/>
      </c>
      <c r="F145" s="69" t="str">
        <f>IF(AND($A145&lt;&gt;"",F$5&lt;&gt;""),参数计算!EI147,"")</f>
        <v/>
      </c>
      <c r="G145" s="69" t="str">
        <f>IF(AND($A145&lt;&gt;"",G$5&lt;&gt;""),参数计算!EJ147,"")</f>
        <v/>
      </c>
      <c r="H145" s="69" t="str">
        <f>IF(AND($A145&lt;&gt;"",H$5&lt;&gt;""),参数计算!EK147,"")</f>
        <v/>
      </c>
      <c r="I145" s="69" t="str">
        <f>IF(AND($A145&lt;&gt;"",I$5&lt;&gt;""),参数计算!EL147,"")</f>
        <v/>
      </c>
      <c r="J145" s="69" t="str">
        <f>IF(AND($A145&lt;&gt;"",J$5&lt;&gt;""),参数计算!EM147,"")</f>
        <v/>
      </c>
      <c r="K145" s="69" t="str">
        <f>IF(AND($A145&lt;&gt;"",K$5&lt;&gt;""),参数计算!EO147,"")</f>
        <v/>
      </c>
      <c r="L145" s="69" t="str">
        <f>IF(AND($A145&lt;&gt;"",L$5&lt;&gt;""),参数计算!EO147,"")</f>
        <v/>
      </c>
      <c r="M145" s="69" t="str">
        <f>IF(AND($A145&lt;&gt;"",M$5&lt;&gt;""),参数计算!EP147,"")</f>
        <v/>
      </c>
      <c r="N145" s="69" t="str">
        <f>IF(AND($A145&lt;&gt;"",N$5&lt;&gt;""),参数计算!EQ147,"")</f>
        <v/>
      </c>
      <c r="O145" s="69" t="str">
        <f>IF(AND($A145&lt;&gt;"",O$5&lt;&gt;""),参数计算!ER147,"")</f>
        <v/>
      </c>
      <c r="P145" s="69" t="str">
        <f>IF(AND($A145&lt;&gt;"",P$5&lt;&gt;""),参数计算!ES147,"")</f>
        <v/>
      </c>
      <c r="Q145" s="69" t="str">
        <f>IF(A145&lt;&gt;"",总评!D145,"")</f>
        <v/>
      </c>
      <c r="R145" s="69" t="str">
        <f>IF(AND($A145&lt;&gt;"",R$5&lt;&gt;""),成绩录入!AB150,"")</f>
        <v/>
      </c>
      <c r="S145" s="69" t="str">
        <f>IF(AND($A145&lt;&gt;"",S$5&lt;&gt;""),成绩录入!AC150,"")</f>
        <v/>
      </c>
      <c r="T145" s="69" t="str">
        <f>IF(A145&lt;&gt;"",总评!F145,"")</f>
        <v/>
      </c>
    </row>
    <row r="146" ht="18" customHeight="1" spans="1:20">
      <c r="A146" s="80" t="str">
        <f>IF($A$1&lt;&gt;"",参数计算!A148,"")</f>
        <v/>
      </c>
      <c r="B146" s="80" t="str">
        <f>IF($A$1&lt;&gt;"",参数计算!B148,"")</f>
        <v/>
      </c>
      <c r="C146" s="80" t="str">
        <f>IF($A$1&lt;&gt;"",参数计算!C148,"")</f>
        <v/>
      </c>
      <c r="D146" s="80" t="str">
        <f>IF($A$1&lt;&gt;"",参数计算!D148,"")</f>
        <v/>
      </c>
      <c r="E146" s="80" t="str">
        <f>IF($A$1&lt;&gt;"",参数计算!E148,"")</f>
        <v/>
      </c>
      <c r="F146" s="69" t="str">
        <f>IF(AND($A146&lt;&gt;"",F$5&lt;&gt;""),参数计算!EI148,"")</f>
        <v/>
      </c>
      <c r="G146" s="69" t="str">
        <f>IF(AND($A146&lt;&gt;"",G$5&lt;&gt;""),参数计算!EJ148,"")</f>
        <v/>
      </c>
      <c r="H146" s="69" t="str">
        <f>IF(AND($A146&lt;&gt;"",H$5&lt;&gt;""),参数计算!EK148,"")</f>
        <v/>
      </c>
      <c r="I146" s="69" t="str">
        <f>IF(AND($A146&lt;&gt;"",I$5&lt;&gt;""),参数计算!EL148,"")</f>
        <v/>
      </c>
      <c r="J146" s="69" t="str">
        <f>IF(AND($A146&lt;&gt;"",J$5&lt;&gt;""),参数计算!EM148,"")</f>
        <v/>
      </c>
      <c r="K146" s="69" t="str">
        <f>IF(AND($A146&lt;&gt;"",K$5&lt;&gt;""),参数计算!EO148,"")</f>
        <v/>
      </c>
      <c r="L146" s="69" t="str">
        <f>IF(AND($A146&lt;&gt;"",L$5&lt;&gt;""),参数计算!EO148,"")</f>
        <v/>
      </c>
      <c r="M146" s="69" t="str">
        <f>IF(AND($A146&lt;&gt;"",M$5&lt;&gt;""),参数计算!EP148,"")</f>
        <v/>
      </c>
      <c r="N146" s="69" t="str">
        <f>IF(AND($A146&lt;&gt;"",N$5&lt;&gt;""),参数计算!EQ148,"")</f>
        <v/>
      </c>
      <c r="O146" s="69" t="str">
        <f>IF(AND($A146&lt;&gt;"",O$5&lt;&gt;""),参数计算!ER148,"")</f>
        <v/>
      </c>
      <c r="P146" s="69" t="str">
        <f>IF(AND($A146&lt;&gt;"",P$5&lt;&gt;""),参数计算!ES148,"")</f>
        <v/>
      </c>
      <c r="Q146" s="69" t="str">
        <f>IF(A146&lt;&gt;"",总评!D146,"")</f>
        <v/>
      </c>
      <c r="R146" s="69" t="str">
        <f>IF(AND($A146&lt;&gt;"",R$5&lt;&gt;""),成绩录入!AB151,"")</f>
        <v/>
      </c>
      <c r="S146" s="69" t="str">
        <f>IF(AND($A146&lt;&gt;"",S$5&lt;&gt;""),成绩录入!AC151,"")</f>
        <v/>
      </c>
      <c r="T146" s="69" t="str">
        <f>IF(A146&lt;&gt;"",总评!F146,"")</f>
        <v/>
      </c>
    </row>
    <row r="147" ht="18" customHeight="1" spans="1:20">
      <c r="A147" s="80" t="str">
        <f>IF($A$1&lt;&gt;"",参数计算!A149,"")</f>
        <v/>
      </c>
      <c r="B147" s="80" t="str">
        <f>IF($A$1&lt;&gt;"",参数计算!B149,"")</f>
        <v/>
      </c>
      <c r="C147" s="80" t="str">
        <f>IF($A$1&lt;&gt;"",参数计算!C149,"")</f>
        <v/>
      </c>
      <c r="D147" s="80" t="str">
        <f>IF($A$1&lt;&gt;"",参数计算!D149,"")</f>
        <v/>
      </c>
      <c r="E147" s="80" t="str">
        <f>IF($A$1&lt;&gt;"",参数计算!E149,"")</f>
        <v/>
      </c>
      <c r="F147" s="69" t="str">
        <f>IF(AND($A147&lt;&gt;"",F$5&lt;&gt;""),参数计算!EI149,"")</f>
        <v/>
      </c>
      <c r="G147" s="69" t="str">
        <f>IF(AND($A147&lt;&gt;"",G$5&lt;&gt;""),参数计算!EJ149,"")</f>
        <v/>
      </c>
      <c r="H147" s="69" t="str">
        <f>IF(AND($A147&lt;&gt;"",H$5&lt;&gt;""),参数计算!EK149,"")</f>
        <v/>
      </c>
      <c r="I147" s="69" t="str">
        <f>IF(AND($A147&lt;&gt;"",I$5&lt;&gt;""),参数计算!EL149,"")</f>
        <v/>
      </c>
      <c r="J147" s="69" t="str">
        <f>IF(AND($A147&lt;&gt;"",J$5&lt;&gt;""),参数计算!EM149,"")</f>
        <v/>
      </c>
      <c r="K147" s="69" t="str">
        <f>IF(AND($A147&lt;&gt;"",K$5&lt;&gt;""),参数计算!EO149,"")</f>
        <v/>
      </c>
      <c r="L147" s="69" t="str">
        <f>IF(AND($A147&lt;&gt;"",L$5&lt;&gt;""),参数计算!EO149,"")</f>
        <v/>
      </c>
      <c r="M147" s="69" t="str">
        <f>IF(AND($A147&lt;&gt;"",M$5&lt;&gt;""),参数计算!EP149,"")</f>
        <v/>
      </c>
      <c r="N147" s="69" t="str">
        <f>IF(AND($A147&lt;&gt;"",N$5&lt;&gt;""),参数计算!EQ149,"")</f>
        <v/>
      </c>
      <c r="O147" s="69" t="str">
        <f>IF(AND($A147&lt;&gt;"",O$5&lt;&gt;""),参数计算!ER149,"")</f>
        <v/>
      </c>
      <c r="P147" s="69" t="str">
        <f>IF(AND($A147&lt;&gt;"",P$5&lt;&gt;""),参数计算!ES149,"")</f>
        <v/>
      </c>
      <c r="Q147" s="69" t="str">
        <f>IF(A147&lt;&gt;"",总评!D147,"")</f>
        <v/>
      </c>
      <c r="R147" s="69" t="str">
        <f>IF(AND($A147&lt;&gt;"",R$5&lt;&gt;""),成绩录入!AB152,"")</f>
        <v/>
      </c>
      <c r="S147" s="69" t="str">
        <f>IF(AND($A147&lt;&gt;"",S$5&lt;&gt;""),成绩录入!AC152,"")</f>
        <v/>
      </c>
      <c r="T147" s="69" t="str">
        <f>IF(A147&lt;&gt;"",总评!F147,"")</f>
        <v/>
      </c>
    </row>
    <row r="148" ht="18" customHeight="1" spans="1:20">
      <c r="A148" s="80" t="str">
        <f>IF($A$1&lt;&gt;"",参数计算!A150,"")</f>
        <v/>
      </c>
      <c r="B148" s="80" t="str">
        <f>IF($A$1&lt;&gt;"",参数计算!B150,"")</f>
        <v/>
      </c>
      <c r="C148" s="80" t="str">
        <f>IF($A$1&lt;&gt;"",参数计算!C150,"")</f>
        <v/>
      </c>
      <c r="D148" s="80" t="str">
        <f>IF($A$1&lt;&gt;"",参数计算!D150,"")</f>
        <v/>
      </c>
      <c r="E148" s="80" t="str">
        <f>IF($A$1&lt;&gt;"",参数计算!E150,"")</f>
        <v/>
      </c>
      <c r="F148" s="69" t="str">
        <f>IF(AND($A148&lt;&gt;"",F$5&lt;&gt;""),参数计算!EI150,"")</f>
        <v/>
      </c>
      <c r="G148" s="69" t="str">
        <f>IF(AND($A148&lt;&gt;"",G$5&lt;&gt;""),参数计算!EJ150,"")</f>
        <v/>
      </c>
      <c r="H148" s="69" t="str">
        <f>IF(AND($A148&lt;&gt;"",H$5&lt;&gt;""),参数计算!EK150,"")</f>
        <v/>
      </c>
      <c r="I148" s="69" t="str">
        <f>IF(AND($A148&lt;&gt;"",I$5&lt;&gt;""),参数计算!EL150,"")</f>
        <v/>
      </c>
      <c r="J148" s="69" t="str">
        <f>IF(AND($A148&lt;&gt;"",J$5&lt;&gt;""),参数计算!EM150,"")</f>
        <v/>
      </c>
      <c r="K148" s="69" t="str">
        <f>IF(AND($A148&lt;&gt;"",K$5&lt;&gt;""),参数计算!EO150,"")</f>
        <v/>
      </c>
      <c r="L148" s="69" t="str">
        <f>IF(AND($A148&lt;&gt;"",L$5&lt;&gt;""),参数计算!EO150,"")</f>
        <v/>
      </c>
      <c r="M148" s="69" t="str">
        <f>IF(AND($A148&lt;&gt;"",M$5&lt;&gt;""),参数计算!EP150,"")</f>
        <v/>
      </c>
      <c r="N148" s="69" t="str">
        <f>IF(AND($A148&lt;&gt;"",N$5&lt;&gt;""),参数计算!EQ150,"")</f>
        <v/>
      </c>
      <c r="O148" s="69" t="str">
        <f>IF(AND($A148&lt;&gt;"",O$5&lt;&gt;""),参数计算!ER150,"")</f>
        <v/>
      </c>
      <c r="P148" s="69" t="str">
        <f>IF(AND($A148&lt;&gt;"",P$5&lt;&gt;""),参数计算!ES150,"")</f>
        <v/>
      </c>
      <c r="Q148" s="69" t="str">
        <f>IF(A148&lt;&gt;"",总评!D148,"")</f>
        <v/>
      </c>
      <c r="R148" s="69" t="str">
        <f>IF(AND($A148&lt;&gt;"",R$5&lt;&gt;""),成绩录入!AB153,"")</f>
        <v/>
      </c>
      <c r="S148" s="69" t="str">
        <f>IF(AND($A148&lt;&gt;"",S$5&lt;&gt;""),成绩录入!AC153,"")</f>
        <v/>
      </c>
      <c r="T148" s="69" t="str">
        <f>IF(A148&lt;&gt;"",总评!F148,"")</f>
        <v/>
      </c>
    </row>
    <row r="149" ht="18" customHeight="1" spans="1:20">
      <c r="A149" s="80" t="str">
        <f>IF($A$1&lt;&gt;"",参数计算!A151,"")</f>
        <v/>
      </c>
      <c r="B149" s="80" t="str">
        <f>IF($A$1&lt;&gt;"",参数计算!B151,"")</f>
        <v/>
      </c>
      <c r="C149" s="80" t="str">
        <f>IF($A$1&lt;&gt;"",参数计算!C151,"")</f>
        <v/>
      </c>
      <c r="D149" s="80" t="str">
        <f>IF($A$1&lt;&gt;"",参数计算!D151,"")</f>
        <v/>
      </c>
      <c r="E149" s="80" t="str">
        <f>IF($A$1&lt;&gt;"",参数计算!E151,"")</f>
        <v/>
      </c>
      <c r="F149" s="69" t="str">
        <f>IF(AND($A149&lt;&gt;"",F$5&lt;&gt;""),参数计算!EI151,"")</f>
        <v/>
      </c>
      <c r="G149" s="69" t="str">
        <f>IF(AND($A149&lt;&gt;"",G$5&lt;&gt;""),参数计算!EJ151,"")</f>
        <v/>
      </c>
      <c r="H149" s="69" t="str">
        <f>IF(AND($A149&lt;&gt;"",H$5&lt;&gt;""),参数计算!EK151,"")</f>
        <v/>
      </c>
      <c r="I149" s="69" t="str">
        <f>IF(AND($A149&lt;&gt;"",I$5&lt;&gt;""),参数计算!EL151,"")</f>
        <v/>
      </c>
      <c r="J149" s="69" t="str">
        <f>IF(AND($A149&lt;&gt;"",J$5&lt;&gt;""),参数计算!EM151,"")</f>
        <v/>
      </c>
      <c r="K149" s="69" t="str">
        <f>IF(AND($A149&lt;&gt;"",K$5&lt;&gt;""),参数计算!EO151,"")</f>
        <v/>
      </c>
      <c r="L149" s="69" t="str">
        <f>IF(AND($A149&lt;&gt;"",L$5&lt;&gt;""),参数计算!EO151,"")</f>
        <v/>
      </c>
      <c r="M149" s="69" t="str">
        <f>IF(AND($A149&lt;&gt;"",M$5&lt;&gt;""),参数计算!EP151,"")</f>
        <v/>
      </c>
      <c r="N149" s="69" t="str">
        <f>IF(AND($A149&lt;&gt;"",N$5&lt;&gt;""),参数计算!EQ151,"")</f>
        <v/>
      </c>
      <c r="O149" s="69" t="str">
        <f>IF(AND($A149&lt;&gt;"",O$5&lt;&gt;""),参数计算!ER151,"")</f>
        <v/>
      </c>
      <c r="P149" s="69" t="str">
        <f>IF(AND($A149&lt;&gt;"",P$5&lt;&gt;""),参数计算!ES151,"")</f>
        <v/>
      </c>
      <c r="Q149" s="69" t="str">
        <f>IF(A149&lt;&gt;"",总评!D149,"")</f>
        <v/>
      </c>
      <c r="R149" s="69" t="str">
        <f>IF(AND($A149&lt;&gt;"",R$5&lt;&gt;""),成绩录入!AB154,"")</f>
        <v/>
      </c>
      <c r="S149" s="69" t="str">
        <f>IF(AND($A149&lt;&gt;"",S$5&lt;&gt;""),成绩录入!AC154,"")</f>
        <v/>
      </c>
      <c r="T149" s="69" t="str">
        <f>IF(A149&lt;&gt;"",总评!F149,"")</f>
        <v/>
      </c>
    </row>
    <row r="150" ht="18" customHeight="1" spans="1:20">
      <c r="A150" s="80" t="str">
        <f>IF($A$1&lt;&gt;"",参数计算!A152,"")</f>
        <v/>
      </c>
      <c r="B150" s="80" t="str">
        <f>IF($A$1&lt;&gt;"",参数计算!B152,"")</f>
        <v/>
      </c>
      <c r="C150" s="80" t="str">
        <f>IF($A$1&lt;&gt;"",参数计算!C152,"")</f>
        <v/>
      </c>
      <c r="D150" s="80" t="str">
        <f>IF($A$1&lt;&gt;"",参数计算!D152,"")</f>
        <v/>
      </c>
      <c r="E150" s="80" t="str">
        <f>IF($A$1&lt;&gt;"",参数计算!E152,"")</f>
        <v/>
      </c>
      <c r="F150" s="69" t="str">
        <f>IF(AND($A150&lt;&gt;"",F$5&lt;&gt;""),参数计算!EI152,"")</f>
        <v/>
      </c>
      <c r="G150" s="69" t="str">
        <f>IF(AND($A150&lt;&gt;"",G$5&lt;&gt;""),参数计算!EJ152,"")</f>
        <v/>
      </c>
      <c r="H150" s="69" t="str">
        <f>IF(AND($A150&lt;&gt;"",H$5&lt;&gt;""),参数计算!EK152,"")</f>
        <v/>
      </c>
      <c r="I150" s="69" t="str">
        <f>IF(AND($A150&lt;&gt;"",I$5&lt;&gt;""),参数计算!EL152,"")</f>
        <v/>
      </c>
      <c r="J150" s="69" t="str">
        <f>IF(AND($A150&lt;&gt;"",J$5&lt;&gt;""),参数计算!EM152,"")</f>
        <v/>
      </c>
      <c r="K150" s="69" t="str">
        <f>IF(AND($A150&lt;&gt;"",K$5&lt;&gt;""),参数计算!EO152,"")</f>
        <v/>
      </c>
      <c r="L150" s="69" t="str">
        <f>IF(AND($A150&lt;&gt;"",L$5&lt;&gt;""),参数计算!EO152,"")</f>
        <v/>
      </c>
      <c r="M150" s="69" t="str">
        <f>IF(AND($A150&lt;&gt;"",M$5&lt;&gt;""),参数计算!EP152,"")</f>
        <v/>
      </c>
      <c r="N150" s="69" t="str">
        <f>IF(AND($A150&lt;&gt;"",N$5&lt;&gt;""),参数计算!EQ152,"")</f>
        <v/>
      </c>
      <c r="O150" s="69" t="str">
        <f>IF(AND($A150&lt;&gt;"",O$5&lt;&gt;""),参数计算!ER152,"")</f>
        <v/>
      </c>
      <c r="P150" s="69" t="str">
        <f>IF(AND($A150&lt;&gt;"",P$5&lt;&gt;""),参数计算!ES152,"")</f>
        <v/>
      </c>
      <c r="Q150" s="69" t="str">
        <f>IF(A150&lt;&gt;"",总评!D150,"")</f>
        <v/>
      </c>
      <c r="R150" s="69" t="str">
        <f>IF(AND($A150&lt;&gt;"",R$5&lt;&gt;""),成绩录入!AB155,"")</f>
        <v/>
      </c>
      <c r="S150" s="69" t="str">
        <f>IF(AND($A150&lt;&gt;"",S$5&lt;&gt;""),成绩录入!AC155,"")</f>
        <v/>
      </c>
      <c r="T150" s="69" t="str">
        <f>IF(A150&lt;&gt;"",总评!F150,"")</f>
        <v/>
      </c>
    </row>
    <row r="151" ht="18" customHeight="1" spans="1:20">
      <c r="A151" s="80" t="str">
        <f>IF($A$1&lt;&gt;"",参数计算!A153,"")</f>
        <v/>
      </c>
      <c r="B151" s="80" t="str">
        <f>IF($A$1&lt;&gt;"",参数计算!B153,"")</f>
        <v/>
      </c>
      <c r="C151" s="80" t="str">
        <f>IF($A$1&lt;&gt;"",参数计算!C153,"")</f>
        <v/>
      </c>
      <c r="D151" s="80" t="str">
        <f>IF($A$1&lt;&gt;"",参数计算!D153,"")</f>
        <v/>
      </c>
      <c r="E151" s="80" t="str">
        <f>IF($A$1&lt;&gt;"",参数计算!E153,"")</f>
        <v/>
      </c>
      <c r="F151" s="69" t="str">
        <f>IF(AND($A151&lt;&gt;"",F$5&lt;&gt;""),参数计算!EI153,"")</f>
        <v/>
      </c>
      <c r="G151" s="69" t="str">
        <f>IF(AND($A151&lt;&gt;"",G$5&lt;&gt;""),参数计算!EJ153,"")</f>
        <v/>
      </c>
      <c r="H151" s="69" t="str">
        <f>IF(AND($A151&lt;&gt;"",H$5&lt;&gt;""),参数计算!EK153,"")</f>
        <v/>
      </c>
      <c r="I151" s="69" t="str">
        <f>IF(AND($A151&lt;&gt;"",I$5&lt;&gt;""),参数计算!EL153,"")</f>
        <v/>
      </c>
      <c r="J151" s="69" t="str">
        <f>IF(AND($A151&lt;&gt;"",J$5&lt;&gt;""),参数计算!EM153,"")</f>
        <v/>
      </c>
      <c r="K151" s="69" t="str">
        <f>IF(AND($A151&lt;&gt;"",K$5&lt;&gt;""),参数计算!EO153,"")</f>
        <v/>
      </c>
      <c r="L151" s="69" t="str">
        <f>IF(AND($A151&lt;&gt;"",L$5&lt;&gt;""),参数计算!EO153,"")</f>
        <v/>
      </c>
      <c r="M151" s="69" t="str">
        <f>IF(AND($A151&lt;&gt;"",M$5&lt;&gt;""),参数计算!EP153,"")</f>
        <v/>
      </c>
      <c r="N151" s="69" t="str">
        <f>IF(AND($A151&lt;&gt;"",N$5&lt;&gt;""),参数计算!EQ153,"")</f>
        <v/>
      </c>
      <c r="O151" s="69" t="str">
        <f>IF(AND($A151&lt;&gt;"",O$5&lt;&gt;""),参数计算!ER153,"")</f>
        <v/>
      </c>
      <c r="P151" s="69" t="str">
        <f>IF(AND($A151&lt;&gt;"",P$5&lt;&gt;""),参数计算!ES153,"")</f>
        <v/>
      </c>
      <c r="Q151" s="69" t="str">
        <f>IF(A151&lt;&gt;"",总评!D151,"")</f>
        <v/>
      </c>
      <c r="R151" s="69" t="str">
        <f>IF(AND($A151&lt;&gt;"",R$5&lt;&gt;""),成绩录入!AB156,"")</f>
        <v/>
      </c>
      <c r="S151" s="69" t="str">
        <f>IF(AND($A151&lt;&gt;"",S$5&lt;&gt;""),成绩录入!AC156,"")</f>
        <v/>
      </c>
      <c r="T151" s="69" t="str">
        <f>IF(A151&lt;&gt;"",总评!F151,"")</f>
        <v/>
      </c>
    </row>
    <row r="152" ht="18" customHeight="1" spans="1:20">
      <c r="A152" s="80" t="str">
        <f>IF($A$1&lt;&gt;"",参数计算!A154,"")</f>
        <v/>
      </c>
      <c r="B152" s="80" t="str">
        <f>IF($A$1&lt;&gt;"",参数计算!B154,"")</f>
        <v/>
      </c>
      <c r="C152" s="80" t="str">
        <f>IF($A$1&lt;&gt;"",参数计算!C154,"")</f>
        <v/>
      </c>
      <c r="D152" s="80" t="str">
        <f>IF($A$1&lt;&gt;"",参数计算!D154,"")</f>
        <v/>
      </c>
      <c r="E152" s="80" t="str">
        <f>IF($A$1&lt;&gt;"",参数计算!E154,"")</f>
        <v/>
      </c>
      <c r="F152" s="69" t="str">
        <f>IF(AND($A152&lt;&gt;"",F$5&lt;&gt;""),参数计算!EI154,"")</f>
        <v/>
      </c>
      <c r="G152" s="69" t="str">
        <f>IF(AND($A152&lt;&gt;"",G$5&lt;&gt;""),参数计算!EJ154,"")</f>
        <v/>
      </c>
      <c r="H152" s="69" t="str">
        <f>IF(AND($A152&lt;&gt;"",H$5&lt;&gt;""),参数计算!EK154,"")</f>
        <v/>
      </c>
      <c r="I152" s="69" t="str">
        <f>IF(AND($A152&lt;&gt;"",I$5&lt;&gt;""),参数计算!EL154,"")</f>
        <v/>
      </c>
      <c r="J152" s="69" t="str">
        <f>IF(AND($A152&lt;&gt;"",J$5&lt;&gt;""),参数计算!EM154,"")</f>
        <v/>
      </c>
      <c r="K152" s="69" t="str">
        <f>IF(AND($A152&lt;&gt;"",K$5&lt;&gt;""),参数计算!EO154,"")</f>
        <v/>
      </c>
      <c r="L152" s="69" t="str">
        <f>IF(AND($A152&lt;&gt;"",L$5&lt;&gt;""),参数计算!EO154,"")</f>
        <v/>
      </c>
      <c r="M152" s="69" t="str">
        <f>IF(AND($A152&lt;&gt;"",M$5&lt;&gt;""),参数计算!EP154,"")</f>
        <v/>
      </c>
      <c r="N152" s="69" t="str">
        <f>IF(AND($A152&lt;&gt;"",N$5&lt;&gt;""),参数计算!EQ154,"")</f>
        <v/>
      </c>
      <c r="O152" s="69" t="str">
        <f>IF(AND($A152&lt;&gt;"",O$5&lt;&gt;""),参数计算!ER154,"")</f>
        <v/>
      </c>
      <c r="P152" s="69" t="str">
        <f>IF(AND($A152&lt;&gt;"",P$5&lt;&gt;""),参数计算!ES154,"")</f>
        <v/>
      </c>
      <c r="Q152" s="69" t="str">
        <f>IF(A152&lt;&gt;"",总评!D152,"")</f>
        <v/>
      </c>
      <c r="R152" s="69" t="str">
        <f>IF(AND($A152&lt;&gt;"",R$5&lt;&gt;""),成绩录入!AB157,"")</f>
        <v/>
      </c>
      <c r="S152" s="69" t="str">
        <f>IF(AND($A152&lt;&gt;"",S$5&lt;&gt;""),成绩录入!AC157,"")</f>
        <v/>
      </c>
      <c r="T152" s="69" t="str">
        <f>IF(A152&lt;&gt;"",总评!F152,"")</f>
        <v/>
      </c>
    </row>
    <row r="153" ht="18" customHeight="1" spans="1:20">
      <c r="A153" s="80" t="str">
        <f>IF($A$1&lt;&gt;"",参数计算!A155,"")</f>
        <v/>
      </c>
      <c r="B153" s="80" t="str">
        <f>IF($A$1&lt;&gt;"",参数计算!B155,"")</f>
        <v/>
      </c>
      <c r="C153" s="80" t="str">
        <f>IF($A$1&lt;&gt;"",参数计算!C155,"")</f>
        <v/>
      </c>
      <c r="D153" s="80" t="str">
        <f>IF($A$1&lt;&gt;"",参数计算!D155,"")</f>
        <v/>
      </c>
      <c r="E153" s="80" t="str">
        <f>IF($A$1&lt;&gt;"",参数计算!E155,"")</f>
        <v/>
      </c>
      <c r="F153" s="69" t="str">
        <f>IF(AND($A153&lt;&gt;"",F$5&lt;&gt;""),参数计算!EI155,"")</f>
        <v/>
      </c>
      <c r="G153" s="69" t="str">
        <f>IF(AND($A153&lt;&gt;"",G$5&lt;&gt;""),参数计算!EJ155,"")</f>
        <v/>
      </c>
      <c r="H153" s="69" t="str">
        <f>IF(AND($A153&lt;&gt;"",H$5&lt;&gt;""),参数计算!EK155,"")</f>
        <v/>
      </c>
      <c r="I153" s="69" t="str">
        <f>IF(AND($A153&lt;&gt;"",I$5&lt;&gt;""),参数计算!EL155,"")</f>
        <v/>
      </c>
      <c r="J153" s="69" t="str">
        <f>IF(AND($A153&lt;&gt;"",J$5&lt;&gt;""),参数计算!EM155,"")</f>
        <v/>
      </c>
      <c r="K153" s="69" t="str">
        <f>IF(AND($A153&lt;&gt;"",K$5&lt;&gt;""),参数计算!EO155,"")</f>
        <v/>
      </c>
      <c r="L153" s="69" t="str">
        <f>IF(AND($A153&lt;&gt;"",L$5&lt;&gt;""),参数计算!EO155,"")</f>
        <v/>
      </c>
      <c r="M153" s="69" t="str">
        <f>IF(AND($A153&lt;&gt;"",M$5&lt;&gt;""),参数计算!EP155,"")</f>
        <v/>
      </c>
      <c r="N153" s="69" t="str">
        <f>IF(AND($A153&lt;&gt;"",N$5&lt;&gt;""),参数计算!EQ155,"")</f>
        <v/>
      </c>
      <c r="O153" s="69" t="str">
        <f>IF(AND($A153&lt;&gt;"",O$5&lt;&gt;""),参数计算!ER155,"")</f>
        <v/>
      </c>
      <c r="P153" s="69" t="str">
        <f>IF(AND($A153&lt;&gt;"",P$5&lt;&gt;""),参数计算!ES155,"")</f>
        <v/>
      </c>
      <c r="Q153" s="69" t="str">
        <f>IF(A153&lt;&gt;"",总评!D153,"")</f>
        <v/>
      </c>
      <c r="R153" s="69" t="str">
        <f>IF(AND($A153&lt;&gt;"",R$5&lt;&gt;""),成绩录入!AB158,"")</f>
        <v/>
      </c>
      <c r="S153" s="69" t="str">
        <f>IF(AND($A153&lt;&gt;"",S$5&lt;&gt;""),成绩录入!AC158,"")</f>
        <v/>
      </c>
      <c r="T153" s="69" t="str">
        <f>IF(A153&lt;&gt;"",总评!F153,"")</f>
        <v/>
      </c>
    </row>
    <row r="154" ht="18" customHeight="1" spans="1:20">
      <c r="A154" s="80" t="str">
        <f>IF($A$1&lt;&gt;"",参数计算!A156,"")</f>
        <v/>
      </c>
      <c r="B154" s="80" t="str">
        <f>IF($A$1&lt;&gt;"",参数计算!B156,"")</f>
        <v/>
      </c>
      <c r="C154" s="80" t="str">
        <f>IF($A$1&lt;&gt;"",参数计算!C156,"")</f>
        <v/>
      </c>
      <c r="D154" s="80" t="str">
        <f>IF($A$1&lt;&gt;"",参数计算!D156,"")</f>
        <v/>
      </c>
      <c r="E154" s="80" t="str">
        <f>IF($A$1&lt;&gt;"",参数计算!E156,"")</f>
        <v/>
      </c>
      <c r="F154" s="69" t="str">
        <f>IF(AND($A154&lt;&gt;"",F$5&lt;&gt;""),参数计算!EI156,"")</f>
        <v/>
      </c>
      <c r="G154" s="69" t="str">
        <f>IF(AND($A154&lt;&gt;"",G$5&lt;&gt;""),参数计算!EJ156,"")</f>
        <v/>
      </c>
      <c r="H154" s="69" t="str">
        <f>IF(AND($A154&lt;&gt;"",H$5&lt;&gt;""),参数计算!EK156,"")</f>
        <v/>
      </c>
      <c r="I154" s="69" t="str">
        <f>IF(AND($A154&lt;&gt;"",I$5&lt;&gt;""),参数计算!EL156,"")</f>
        <v/>
      </c>
      <c r="J154" s="69" t="str">
        <f>IF(AND($A154&lt;&gt;"",J$5&lt;&gt;""),参数计算!EM156,"")</f>
        <v/>
      </c>
      <c r="K154" s="69" t="str">
        <f>IF(AND($A154&lt;&gt;"",K$5&lt;&gt;""),参数计算!EO156,"")</f>
        <v/>
      </c>
      <c r="L154" s="69" t="str">
        <f>IF(AND($A154&lt;&gt;"",L$5&lt;&gt;""),参数计算!EO156,"")</f>
        <v/>
      </c>
      <c r="M154" s="69" t="str">
        <f>IF(AND($A154&lt;&gt;"",M$5&lt;&gt;""),参数计算!EP156,"")</f>
        <v/>
      </c>
      <c r="N154" s="69" t="str">
        <f>IF(AND($A154&lt;&gt;"",N$5&lt;&gt;""),参数计算!EQ156,"")</f>
        <v/>
      </c>
      <c r="O154" s="69" t="str">
        <f>IF(AND($A154&lt;&gt;"",O$5&lt;&gt;""),参数计算!ER156,"")</f>
        <v/>
      </c>
      <c r="P154" s="69" t="str">
        <f>IF(AND($A154&lt;&gt;"",P$5&lt;&gt;""),参数计算!ES156,"")</f>
        <v/>
      </c>
      <c r="Q154" s="69" t="str">
        <f>IF(A154&lt;&gt;"",总评!D154,"")</f>
        <v/>
      </c>
      <c r="R154" s="69" t="str">
        <f>IF(AND($A154&lt;&gt;"",R$5&lt;&gt;""),成绩录入!AB159,"")</f>
        <v/>
      </c>
      <c r="S154" s="69" t="str">
        <f>IF(AND($A154&lt;&gt;"",S$5&lt;&gt;""),成绩录入!AC159,"")</f>
        <v/>
      </c>
      <c r="T154" s="69" t="str">
        <f>IF(A154&lt;&gt;"",总评!F154,"")</f>
        <v/>
      </c>
    </row>
    <row r="155" ht="18" customHeight="1" spans="1:20">
      <c r="A155" s="80" t="str">
        <f>IF($A$1&lt;&gt;"",参数计算!A157,"")</f>
        <v/>
      </c>
      <c r="B155" s="80" t="str">
        <f>IF($A$1&lt;&gt;"",参数计算!B157,"")</f>
        <v/>
      </c>
      <c r="C155" s="80" t="str">
        <f>IF($A$1&lt;&gt;"",参数计算!C157,"")</f>
        <v/>
      </c>
      <c r="D155" s="80" t="str">
        <f>IF($A$1&lt;&gt;"",参数计算!D157,"")</f>
        <v/>
      </c>
      <c r="E155" s="80" t="str">
        <f>IF($A$1&lt;&gt;"",参数计算!E157,"")</f>
        <v/>
      </c>
      <c r="F155" s="69" t="str">
        <f>IF(AND($A155&lt;&gt;"",F$5&lt;&gt;""),参数计算!EI157,"")</f>
        <v/>
      </c>
      <c r="G155" s="69" t="str">
        <f>IF(AND($A155&lt;&gt;"",G$5&lt;&gt;""),参数计算!EJ157,"")</f>
        <v/>
      </c>
      <c r="H155" s="69" t="str">
        <f>IF(AND($A155&lt;&gt;"",H$5&lt;&gt;""),参数计算!EK157,"")</f>
        <v/>
      </c>
      <c r="I155" s="69" t="str">
        <f>IF(AND($A155&lt;&gt;"",I$5&lt;&gt;""),参数计算!EL157,"")</f>
        <v/>
      </c>
      <c r="J155" s="69" t="str">
        <f>IF(AND($A155&lt;&gt;"",J$5&lt;&gt;""),参数计算!EM157,"")</f>
        <v/>
      </c>
      <c r="K155" s="69" t="str">
        <f>IF(AND($A155&lt;&gt;"",K$5&lt;&gt;""),参数计算!EO157,"")</f>
        <v/>
      </c>
      <c r="L155" s="69" t="str">
        <f>IF(AND($A155&lt;&gt;"",L$5&lt;&gt;""),参数计算!EO157,"")</f>
        <v/>
      </c>
      <c r="M155" s="69" t="str">
        <f>IF(AND($A155&lt;&gt;"",M$5&lt;&gt;""),参数计算!EP157,"")</f>
        <v/>
      </c>
      <c r="N155" s="69" t="str">
        <f>IF(AND($A155&lt;&gt;"",N$5&lt;&gt;""),参数计算!EQ157,"")</f>
        <v/>
      </c>
      <c r="O155" s="69" t="str">
        <f>IF(AND($A155&lt;&gt;"",O$5&lt;&gt;""),参数计算!ER157,"")</f>
        <v/>
      </c>
      <c r="P155" s="69" t="str">
        <f>IF(AND($A155&lt;&gt;"",P$5&lt;&gt;""),参数计算!ES157,"")</f>
        <v/>
      </c>
      <c r="Q155" s="69" t="str">
        <f>IF(A155&lt;&gt;"",总评!D155,"")</f>
        <v/>
      </c>
      <c r="R155" s="69" t="str">
        <f>IF(AND($A155&lt;&gt;"",R$5&lt;&gt;""),成绩录入!AB160,"")</f>
        <v/>
      </c>
      <c r="S155" s="69" t="str">
        <f>IF(AND($A155&lt;&gt;"",S$5&lt;&gt;""),成绩录入!AC160,"")</f>
        <v/>
      </c>
      <c r="T155" s="69" t="str">
        <f>IF(A155&lt;&gt;"",总评!F155,"")</f>
        <v/>
      </c>
    </row>
  </sheetData>
  <sheetProtection sheet="1" formatCells="0" formatColumns="0" formatRows="0" deleteColumns="0" objects="1"/>
  <mergeCells count="7">
    <mergeCell ref="A1:D1"/>
    <mergeCell ref="A2:E2"/>
    <mergeCell ref="A3:D3"/>
    <mergeCell ref="E3:F3"/>
    <mergeCell ref="A4:C4"/>
    <mergeCell ref="F4:Q4"/>
    <mergeCell ref="R4:T4"/>
  </mergeCells>
  <conditionalFormatting sqref="F6:T6">
    <cfRule type="expression" dxfId="12" priority="2406">
      <formula>$A11</formula>
    </cfRule>
  </conditionalFormatting>
  <conditionalFormatting sqref="F7:T7">
    <cfRule type="expression" dxfId="12" priority="2407">
      <formula>$A13</formula>
    </cfRule>
  </conditionalFormatting>
  <conditionalFormatting sqref="F8:T8">
    <cfRule type="expression" dxfId="12" priority="2408">
      <formula>$A15</formula>
    </cfRule>
  </conditionalFormatting>
  <conditionalFormatting sqref="F9:T9">
    <cfRule type="expression" dxfId="12" priority="2409">
      <formula>$A17</formula>
    </cfRule>
  </conditionalFormatting>
  <conditionalFormatting sqref="F10:T10">
    <cfRule type="expression" dxfId="12" priority="2410">
      <formula>$A19</formula>
    </cfRule>
  </conditionalFormatting>
  <conditionalFormatting sqref="F11:T11">
    <cfRule type="expression" dxfId="12" priority="2411">
      <formula>$A21</formula>
    </cfRule>
  </conditionalFormatting>
  <conditionalFormatting sqref="F12:T12">
    <cfRule type="expression" dxfId="12" priority="2412">
      <formula>$A23</formula>
    </cfRule>
  </conditionalFormatting>
  <conditionalFormatting sqref="F13:T13">
    <cfRule type="expression" dxfId="12" priority="2413">
      <formula>$A25</formula>
    </cfRule>
  </conditionalFormatting>
  <conditionalFormatting sqref="F14:T14">
    <cfRule type="expression" dxfId="12" priority="2414">
      <formula>$A27</formula>
    </cfRule>
  </conditionalFormatting>
  <conditionalFormatting sqref="F15:T15">
    <cfRule type="expression" dxfId="12" priority="2415">
      <formula>$A29</formula>
    </cfRule>
  </conditionalFormatting>
  <conditionalFormatting sqref="F16:T16">
    <cfRule type="expression" dxfId="12" priority="2416">
      <formula>$A31</formula>
    </cfRule>
  </conditionalFormatting>
  <conditionalFormatting sqref="F17:T17">
    <cfRule type="expression" dxfId="12" priority="2417">
      <formula>$A33</formula>
    </cfRule>
  </conditionalFormatting>
  <conditionalFormatting sqref="F18:T18">
    <cfRule type="expression" dxfId="12" priority="2418">
      <formula>$A35</formula>
    </cfRule>
  </conditionalFormatting>
  <conditionalFormatting sqref="F19:T19">
    <cfRule type="expression" dxfId="12" priority="2419">
      <formula>$A37</formula>
    </cfRule>
  </conditionalFormatting>
  <conditionalFormatting sqref="F20:T20">
    <cfRule type="expression" dxfId="12" priority="2420">
      <formula>$A39</formula>
    </cfRule>
  </conditionalFormatting>
  <conditionalFormatting sqref="F21:T21">
    <cfRule type="expression" dxfId="12" priority="2421">
      <formula>$A41</formula>
    </cfRule>
  </conditionalFormatting>
  <conditionalFormatting sqref="F22:T22">
    <cfRule type="expression" dxfId="12" priority="2422">
      <formula>$A43</formula>
    </cfRule>
  </conditionalFormatting>
  <conditionalFormatting sqref="F23:T23">
    <cfRule type="expression" dxfId="12" priority="2423">
      <formula>$A45</formula>
    </cfRule>
  </conditionalFormatting>
  <conditionalFormatting sqref="F24:T24">
    <cfRule type="expression" dxfId="12" priority="2424">
      <formula>$A47</formula>
    </cfRule>
  </conditionalFormatting>
  <conditionalFormatting sqref="F25:T25">
    <cfRule type="expression" dxfId="12" priority="2425">
      <formula>$A49</formula>
    </cfRule>
  </conditionalFormatting>
  <conditionalFormatting sqref="F26:T26">
    <cfRule type="expression" dxfId="12" priority="2426">
      <formula>$A51</formula>
    </cfRule>
  </conditionalFormatting>
  <conditionalFormatting sqref="F27:T27">
    <cfRule type="expression" dxfId="12" priority="2427">
      <formula>$A53</formula>
    </cfRule>
  </conditionalFormatting>
  <conditionalFormatting sqref="F28:T28">
    <cfRule type="expression" dxfId="12" priority="2428">
      <formula>$A55</formula>
    </cfRule>
  </conditionalFormatting>
  <conditionalFormatting sqref="F29:T29">
    <cfRule type="expression" dxfId="12" priority="2429">
      <formula>$A57</formula>
    </cfRule>
  </conditionalFormatting>
  <conditionalFormatting sqref="F30:T30">
    <cfRule type="expression" dxfId="12" priority="2430">
      <formula>$A59</formula>
    </cfRule>
  </conditionalFormatting>
  <conditionalFormatting sqref="F31:T31">
    <cfRule type="expression" dxfId="12" priority="2431">
      <formula>$A61</formula>
    </cfRule>
  </conditionalFormatting>
  <conditionalFormatting sqref="F32:T32">
    <cfRule type="expression" dxfId="12" priority="2432">
      <formula>$A63</formula>
    </cfRule>
  </conditionalFormatting>
  <conditionalFormatting sqref="F33:T33">
    <cfRule type="expression" dxfId="12" priority="2433">
      <formula>$A65</formula>
    </cfRule>
  </conditionalFormatting>
  <conditionalFormatting sqref="F34:T34">
    <cfRule type="expression" dxfId="12" priority="2434">
      <formula>$A67</formula>
    </cfRule>
  </conditionalFormatting>
  <conditionalFormatting sqref="F35:T35">
    <cfRule type="expression" dxfId="12" priority="2435">
      <formula>$A69</formula>
    </cfRule>
  </conditionalFormatting>
  <conditionalFormatting sqref="F36:T36">
    <cfRule type="expression" dxfId="12" priority="2436">
      <formula>$A71</formula>
    </cfRule>
  </conditionalFormatting>
  <conditionalFormatting sqref="F37:T37">
    <cfRule type="expression" dxfId="12" priority="2437">
      <formula>$A73</formula>
    </cfRule>
  </conditionalFormatting>
  <conditionalFormatting sqref="F38:T38">
    <cfRule type="expression" dxfId="12" priority="2438">
      <formula>$A75</formula>
    </cfRule>
  </conditionalFormatting>
  <conditionalFormatting sqref="F39:T39">
    <cfRule type="expression" dxfId="12" priority="2439">
      <formula>$A77</formula>
    </cfRule>
  </conditionalFormatting>
  <conditionalFormatting sqref="F40:T40">
    <cfRule type="expression" dxfId="12" priority="2440">
      <formula>$A79</formula>
    </cfRule>
  </conditionalFormatting>
  <conditionalFormatting sqref="F41:T41">
    <cfRule type="expression" dxfId="12" priority="2441">
      <formula>$A81</formula>
    </cfRule>
  </conditionalFormatting>
  <conditionalFormatting sqref="F42:T42">
    <cfRule type="expression" dxfId="12" priority="2442">
      <formula>$A83</formula>
    </cfRule>
  </conditionalFormatting>
  <conditionalFormatting sqref="F43:T43">
    <cfRule type="expression" dxfId="12" priority="2443">
      <formula>$A85</formula>
    </cfRule>
  </conditionalFormatting>
  <conditionalFormatting sqref="F44:T44">
    <cfRule type="expression" dxfId="12" priority="2444">
      <formula>$A87</formula>
    </cfRule>
  </conditionalFormatting>
  <conditionalFormatting sqref="F45:T45">
    <cfRule type="expression" dxfId="12" priority="2445">
      <formula>$A89</formula>
    </cfRule>
  </conditionalFormatting>
  <conditionalFormatting sqref="F46:T46">
    <cfRule type="expression" dxfId="12" priority="2446">
      <formula>$A91</formula>
    </cfRule>
  </conditionalFormatting>
  <conditionalFormatting sqref="F47:T47">
    <cfRule type="expression" dxfId="12" priority="2447">
      <formula>$A93</formula>
    </cfRule>
  </conditionalFormatting>
  <conditionalFormatting sqref="F48:T48">
    <cfRule type="expression" dxfId="12" priority="2448">
      <formula>$A95</formula>
    </cfRule>
  </conditionalFormatting>
  <conditionalFormatting sqref="F49:T49">
    <cfRule type="expression" dxfId="12" priority="2449">
      <formula>$A97</formula>
    </cfRule>
  </conditionalFormatting>
  <conditionalFormatting sqref="F50:T50">
    <cfRule type="expression" dxfId="12" priority="2450">
      <formula>$A99</formula>
    </cfRule>
  </conditionalFormatting>
  <conditionalFormatting sqref="F51:T51">
    <cfRule type="expression" dxfId="12" priority="2451">
      <formula>$A101</formula>
    </cfRule>
  </conditionalFormatting>
  <conditionalFormatting sqref="F52:T52">
    <cfRule type="expression" dxfId="12" priority="2452">
      <formula>$A103</formula>
    </cfRule>
  </conditionalFormatting>
  <conditionalFormatting sqref="F53:T53">
    <cfRule type="expression" dxfId="12" priority="2453">
      <formula>$A105</formula>
    </cfRule>
  </conditionalFormatting>
  <conditionalFormatting sqref="F54:T54">
    <cfRule type="expression" dxfId="12" priority="2454">
      <formula>$A107</formula>
    </cfRule>
  </conditionalFormatting>
  <conditionalFormatting sqref="F55:T55">
    <cfRule type="expression" dxfId="12" priority="2455">
      <formula>$A109</formula>
    </cfRule>
  </conditionalFormatting>
  <conditionalFormatting sqref="F56:T56">
    <cfRule type="expression" dxfId="12" priority="2456">
      <formula>$A111</formula>
    </cfRule>
  </conditionalFormatting>
  <conditionalFormatting sqref="F57:T57">
    <cfRule type="expression" dxfId="12" priority="2457">
      <formula>$A113</formula>
    </cfRule>
  </conditionalFormatting>
  <conditionalFormatting sqref="F58:T58">
    <cfRule type="expression" dxfId="12" priority="2458">
      <formula>$A115</formula>
    </cfRule>
  </conditionalFormatting>
  <conditionalFormatting sqref="F59:T59">
    <cfRule type="expression" dxfId="12" priority="2459">
      <formula>$A117</formula>
    </cfRule>
  </conditionalFormatting>
  <conditionalFormatting sqref="F60:T60">
    <cfRule type="expression" dxfId="12" priority="2460">
      <formula>$A119</formula>
    </cfRule>
  </conditionalFormatting>
  <conditionalFormatting sqref="F61:T61">
    <cfRule type="expression" dxfId="12" priority="2461">
      <formula>$A121</formula>
    </cfRule>
  </conditionalFormatting>
  <conditionalFormatting sqref="F62:T62">
    <cfRule type="expression" dxfId="12" priority="2462">
      <formula>$A123</formula>
    </cfRule>
  </conditionalFormatting>
  <conditionalFormatting sqref="F63:T63">
    <cfRule type="expression" dxfId="12" priority="2463">
      <formula>$A125</formula>
    </cfRule>
  </conditionalFormatting>
  <conditionalFormatting sqref="F64:T64">
    <cfRule type="expression" dxfId="12" priority="2464">
      <formula>$A127</formula>
    </cfRule>
  </conditionalFormatting>
  <conditionalFormatting sqref="F65:T65">
    <cfRule type="expression" dxfId="12" priority="2465">
      <formula>$A129</formula>
    </cfRule>
  </conditionalFormatting>
  <conditionalFormatting sqref="F66:T66">
    <cfRule type="expression" dxfId="12" priority="2466">
      <formula>$A131</formula>
    </cfRule>
  </conditionalFormatting>
  <conditionalFormatting sqref="F67:T67">
    <cfRule type="expression" dxfId="12" priority="2467">
      <formula>$A133</formula>
    </cfRule>
  </conditionalFormatting>
  <conditionalFormatting sqref="F68:T68">
    <cfRule type="expression" dxfId="12" priority="2468">
      <formula>$A135</formula>
    </cfRule>
  </conditionalFormatting>
  <conditionalFormatting sqref="F69:T69">
    <cfRule type="expression" dxfId="12" priority="2469">
      <formula>$A137</formula>
    </cfRule>
  </conditionalFormatting>
  <conditionalFormatting sqref="F70:T70">
    <cfRule type="expression" dxfId="12" priority="2470">
      <formula>$A139</formula>
    </cfRule>
  </conditionalFormatting>
  <conditionalFormatting sqref="F71:T71">
    <cfRule type="expression" dxfId="12" priority="2471">
      <formula>$A141</formula>
    </cfRule>
  </conditionalFormatting>
  <conditionalFormatting sqref="F72:T72">
    <cfRule type="expression" dxfId="12" priority="2472">
      <formula>$A143</formula>
    </cfRule>
  </conditionalFormatting>
  <conditionalFormatting sqref="F73:T73">
    <cfRule type="expression" dxfId="12" priority="2473">
      <formula>$A145</formula>
    </cfRule>
  </conditionalFormatting>
  <conditionalFormatting sqref="F74:T74">
    <cfRule type="expression" dxfId="12" priority="2474">
      <formula>$A147</formula>
    </cfRule>
  </conditionalFormatting>
  <conditionalFormatting sqref="F75:T75">
    <cfRule type="expression" dxfId="12" priority="2475">
      <formula>$A149</formula>
    </cfRule>
  </conditionalFormatting>
  <conditionalFormatting sqref="F76:T76">
    <cfRule type="expression" dxfId="12" priority="2476">
      <formula>$A151</formula>
    </cfRule>
  </conditionalFormatting>
  <conditionalFormatting sqref="F77:T77">
    <cfRule type="expression" dxfId="12" priority="2477">
      <formula>$A153</formula>
    </cfRule>
  </conditionalFormatting>
  <conditionalFormatting sqref="F78:T78">
    <cfRule type="expression" dxfId="12" priority="2478">
      <formula>$A155</formula>
    </cfRule>
  </conditionalFormatting>
  <conditionalFormatting sqref="F79:T79">
    <cfRule type="expression" dxfId="12" priority="2479">
      <formula>$A157</formula>
    </cfRule>
  </conditionalFormatting>
  <conditionalFormatting sqref="F80:T80">
    <cfRule type="expression" dxfId="12" priority="2480">
      <formula>$A159</formula>
    </cfRule>
  </conditionalFormatting>
  <conditionalFormatting sqref="F81:T81">
    <cfRule type="expression" dxfId="12" priority="2481">
      <formula>$A161</formula>
    </cfRule>
  </conditionalFormatting>
  <conditionalFormatting sqref="F82:T82">
    <cfRule type="expression" dxfId="12" priority="2482">
      <formula>$A163</formula>
    </cfRule>
  </conditionalFormatting>
  <conditionalFormatting sqref="F83:T83">
    <cfRule type="expression" dxfId="12" priority="2483">
      <formula>$A165</formula>
    </cfRule>
  </conditionalFormatting>
  <conditionalFormatting sqref="F84:T84">
    <cfRule type="expression" dxfId="12" priority="2484">
      <formula>$A167</formula>
    </cfRule>
  </conditionalFormatting>
  <conditionalFormatting sqref="F85:T85">
    <cfRule type="expression" dxfId="12" priority="2485">
      <formula>$A169</formula>
    </cfRule>
  </conditionalFormatting>
  <conditionalFormatting sqref="F86:T86">
    <cfRule type="expression" dxfId="12" priority="2486">
      <formula>$A171</formula>
    </cfRule>
  </conditionalFormatting>
  <conditionalFormatting sqref="F87:T87">
    <cfRule type="expression" dxfId="12" priority="2487">
      <formula>$A173</formula>
    </cfRule>
  </conditionalFormatting>
  <conditionalFormatting sqref="F88:T88">
    <cfRule type="expression" dxfId="12" priority="2488">
      <formula>$A175</formula>
    </cfRule>
  </conditionalFormatting>
  <conditionalFormatting sqref="F89:T89">
    <cfRule type="expression" dxfId="12" priority="2489">
      <formula>$A177</formula>
    </cfRule>
  </conditionalFormatting>
  <conditionalFormatting sqref="F90:T90">
    <cfRule type="expression" dxfId="12" priority="2490">
      <formula>$A179</formula>
    </cfRule>
  </conditionalFormatting>
  <conditionalFormatting sqref="F91:T91">
    <cfRule type="expression" dxfId="12" priority="2491">
      <formula>$A181</formula>
    </cfRule>
  </conditionalFormatting>
  <conditionalFormatting sqref="F92:T92">
    <cfRule type="expression" dxfId="12" priority="2492">
      <formula>$A183</formula>
    </cfRule>
  </conditionalFormatting>
  <conditionalFormatting sqref="F93:T93">
    <cfRule type="expression" dxfId="12" priority="2493">
      <formula>$A185</formula>
    </cfRule>
  </conditionalFormatting>
  <conditionalFormatting sqref="F94:T94">
    <cfRule type="expression" dxfId="12" priority="2494">
      <formula>$A187</formula>
    </cfRule>
  </conditionalFormatting>
  <conditionalFormatting sqref="F95:T95">
    <cfRule type="expression" dxfId="12" priority="2495">
      <formula>$A189</formula>
    </cfRule>
  </conditionalFormatting>
  <conditionalFormatting sqref="F96:T96">
    <cfRule type="expression" dxfId="12" priority="2496">
      <formula>$A191</formula>
    </cfRule>
  </conditionalFormatting>
  <conditionalFormatting sqref="F97:T97">
    <cfRule type="expression" dxfId="12" priority="2497">
      <formula>$A193</formula>
    </cfRule>
  </conditionalFormatting>
  <conditionalFormatting sqref="F98:T98">
    <cfRule type="expression" dxfId="12" priority="2498">
      <formula>$A195</formula>
    </cfRule>
  </conditionalFormatting>
  <conditionalFormatting sqref="F99:T99">
    <cfRule type="expression" dxfId="12" priority="2499">
      <formula>$A197</formula>
    </cfRule>
  </conditionalFormatting>
  <conditionalFormatting sqref="F100:T100">
    <cfRule type="expression" dxfId="12" priority="2500">
      <formula>$A199</formula>
    </cfRule>
  </conditionalFormatting>
  <conditionalFormatting sqref="F101:T101">
    <cfRule type="expression" dxfId="12" priority="2501">
      <formula>$A201</formula>
    </cfRule>
  </conditionalFormatting>
  <conditionalFormatting sqref="F102:T102">
    <cfRule type="expression" dxfId="12" priority="2502">
      <formula>$A203</formula>
    </cfRule>
  </conditionalFormatting>
  <conditionalFormatting sqref="F103:T103">
    <cfRule type="expression" dxfId="12" priority="2503">
      <formula>$A205</formula>
    </cfRule>
  </conditionalFormatting>
  <conditionalFormatting sqref="F104:T104">
    <cfRule type="expression" dxfId="12" priority="2504">
      <formula>$A207</formula>
    </cfRule>
  </conditionalFormatting>
  <conditionalFormatting sqref="F105:T105">
    <cfRule type="expression" dxfId="12" priority="2505">
      <formula>$A209</formula>
    </cfRule>
  </conditionalFormatting>
  <conditionalFormatting sqref="F106:T106">
    <cfRule type="expression" dxfId="12" priority="2506">
      <formula>$A211</formula>
    </cfRule>
  </conditionalFormatting>
  <conditionalFormatting sqref="F107:T107">
    <cfRule type="expression" dxfId="12" priority="2507">
      <formula>$A213</formula>
    </cfRule>
  </conditionalFormatting>
  <conditionalFormatting sqref="F108:T108">
    <cfRule type="expression" dxfId="12" priority="2508">
      <formula>$A215</formula>
    </cfRule>
  </conditionalFormatting>
  <conditionalFormatting sqref="F109:T109">
    <cfRule type="expression" dxfId="12" priority="2509">
      <formula>$A217</formula>
    </cfRule>
  </conditionalFormatting>
  <conditionalFormatting sqref="F110:T110">
    <cfRule type="expression" dxfId="12" priority="2510">
      <formula>$A219</formula>
    </cfRule>
  </conditionalFormatting>
  <conditionalFormatting sqref="F111:T111">
    <cfRule type="expression" dxfId="12" priority="2511">
      <formula>$A221</formula>
    </cfRule>
  </conditionalFormatting>
  <conditionalFormatting sqref="F112:T112">
    <cfRule type="expression" dxfId="12" priority="2512">
      <formula>$A223</formula>
    </cfRule>
  </conditionalFormatting>
  <conditionalFormatting sqref="F113:T113">
    <cfRule type="expression" dxfId="12" priority="2513">
      <formula>$A225</formula>
    </cfRule>
  </conditionalFormatting>
  <conditionalFormatting sqref="F114:T114">
    <cfRule type="expression" dxfId="12" priority="2514">
      <formula>$A227</formula>
    </cfRule>
  </conditionalFormatting>
  <conditionalFormatting sqref="F115:T115">
    <cfRule type="expression" dxfId="12" priority="2515">
      <formula>$A229</formula>
    </cfRule>
  </conditionalFormatting>
  <conditionalFormatting sqref="F116:T116">
    <cfRule type="expression" dxfId="12" priority="2516">
      <formula>$A231</formula>
    </cfRule>
  </conditionalFormatting>
  <conditionalFormatting sqref="F117:T117">
    <cfRule type="expression" dxfId="12" priority="2517">
      <formula>$A233</formula>
    </cfRule>
  </conditionalFormatting>
  <conditionalFormatting sqref="F118:T118">
    <cfRule type="expression" dxfId="12" priority="2518">
      <formula>$A235</formula>
    </cfRule>
  </conditionalFormatting>
  <conditionalFormatting sqref="F119:T119">
    <cfRule type="expression" dxfId="12" priority="2519">
      <formula>$A237</formula>
    </cfRule>
  </conditionalFormatting>
  <conditionalFormatting sqref="F120:T120">
    <cfRule type="expression" dxfId="12" priority="2520">
      <formula>$A239</formula>
    </cfRule>
  </conditionalFormatting>
  <conditionalFormatting sqref="F121:T121">
    <cfRule type="expression" dxfId="12" priority="2521">
      <formula>$A241</formula>
    </cfRule>
  </conditionalFormatting>
  <conditionalFormatting sqref="F122:T122">
    <cfRule type="expression" dxfId="12" priority="2522">
      <formula>$A243</formula>
    </cfRule>
  </conditionalFormatting>
  <conditionalFormatting sqref="F123:T123">
    <cfRule type="expression" dxfId="12" priority="2523">
      <formula>$A245</formula>
    </cfRule>
  </conditionalFormatting>
  <conditionalFormatting sqref="F124:T124">
    <cfRule type="expression" dxfId="12" priority="2524">
      <formula>$A247</formula>
    </cfRule>
  </conditionalFormatting>
  <conditionalFormatting sqref="F125:T125">
    <cfRule type="expression" dxfId="12" priority="2525">
      <formula>$A249</formula>
    </cfRule>
  </conditionalFormatting>
  <conditionalFormatting sqref="F126:T126">
    <cfRule type="expression" dxfId="12" priority="2526">
      <formula>$A251</formula>
    </cfRule>
  </conditionalFormatting>
  <conditionalFormatting sqref="F127:T127">
    <cfRule type="expression" dxfId="12" priority="2527">
      <formula>$A253</formula>
    </cfRule>
  </conditionalFormatting>
  <conditionalFormatting sqref="F128:T128">
    <cfRule type="expression" dxfId="12" priority="2528">
      <formula>$A255</formula>
    </cfRule>
  </conditionalFormatting>
  <conditionalFormatting sqref="F129:T129">
    <cfRule type="expression" dxfId="12" priority="2529">
      <formula>$A257</formula>
    </cfRule>
  </conditionalFormatting>
  <conditionalFormatting sqref="F130:T130">
    <cfRule type="expression" dxfId="12" priority="2530">
      <formula>$A259</formula>
    </cfRule>
  </conditionalFormatting>
  <conditionalFormatting sqref="F131:T131">
    <cfRule type="expression" dxfId="12" priority="2531">
      <formula>$A261</formula>
    </cfRule>
  </conditionalFormatting>
  <conditionalFormatting sqref="F132:T132">
    <cfRule type="expression" dxfId="12" priority="2532">
      <formula>$A263</formula>
    </cfRule>
  </conditionalFormatting>
  <conditionalFormatting sqref="F133:T133">
    <cfRule type="expression" dxfId="12" priority="2533">
      <formula>$A265</formula>
    </cfRule>
  </conditionalFormatting>
  <conditionalFormatting sqref="F134:T134">
    <cfRule type="expression" dxfId="12" priority="2534">
      <formula>$A267</formula>
    </cfRule>
  </conditionalFormatting>
  <conditionalFormatting sqref="F135:T135">
    <cfRule type="expression" dxfId="12" priority="2535">
      <formula>$A269</formula>
    </cfRule>
  </conditionalFormatting>
  <conditionalFormatting sqref="F136:T136">
    <cfRule type="expression" dxfId="12" priority="2536">
      <formula>$A271</formula>
    </cfRule>
  </conditionalFormatting>
  <conditionalFormatting sqref="F137:T137">
    <cfRule type="expression" dxfId="12" priority="2537">
      <formula>$A273</formula>
    </cfRule>
  </conditionalFormatting>
  <conditionalFormatting sqref="F138:T138">
    <cfRule type="expression" dxfId="12" priority="2538">
      <formula>$A275</formula>
    </cfRule>
  </conditionalFormatting>
  <conditionalFormatting sqref="F139:T139">
    <cfRule type="expression" dxfId="12" priority="2539">
      <formula>$A277</formula>
    </cfRule>
  </conditionalFormatting>
  <conditionalFormatting sqref="F140:T140">
    <cfRule type="expression" dxfId="12" priority="2540">
      <formula>$A279</formula>
    </cfRule>
  </conditionalFormatting>
  <conditionalFormatting sqref="F141:T141">
    <cfRule type="expression" dxfId="12" priority="2541">
      <formula>$A281</formula>
    </cfRule>
  </conditionalFormatting>
  <conditionalFormatting sqref="F142:T142">
    <cfRule type="expression" dxfId="12" priority="2542">
      <formula>$A283</formula>
    </cfRule>
  </conditionalFormatting>
  <conditionalFormatting sqref="F143:T143">
    <cfRule type="expression" dxfId="12" priority="2543">
      <formula>$A285</formula>
    </cfRule>
  </conditionalFormatting>
  <conditionalFormatting sqref="F144:T144">
    <cfRule type="expression" dxfId="12" priority="2544">
      <formula>$A287</formula>
    </cfRule>
  </conditionalFormatting>
  <conditionalFormatting sqref="F145:T145">
    <cfRule type="expression" dxfId="12" priority="2545">
      <formula>$A289</formula>
    </cfRule>
  </conditionalFormatting>
  <conditionalFormatting sqref="F146:T146">
    <cfRule type="expression" dxfId="12" priority="2546">
      <formula>$A291</formula>
    </cfRule>
  </conditionalFormatting>
  <conditionalFormatting sqref="F147:T147">
    <cfRule type="expression" dxfId="12" priority="2547">
      <formula>$A293</formula>
    </cfRule>
  </conditionalFormatting>
  <conditionalFormatting sqref="F148:T148">
    <cfRule type="expression" dxfId="12" priority="2548">
      <formula>$A295</formula>
    </cfRule>
  </conditionalFormatting>
  <conditionalFormatting sqref="F149:T149">
    <cfRule type="expression" dxfId="12" priority="2549">
      <formula>$A297</formula>
    </cfRule>
  </conditionalFormatting>
  <conditionalFormatting sqref="F150:T150">
    <cfRule type="expression" dxfId="12" priority="2550">
      <formula>$A299</formula>
    </cfRule>
  </conditionalFormatting>
  <conditionalFormatting sqref="F151:T151">
    <cfRule type="expression" dxfId="12" priority="2551">
      <formula>$A301</formula>
    </cfRule>
  </conditionalFormatting>
  <conditionalFormatting sqref="F152:T152">
    <cfRule type="expression" dxfId="12" priority="2552">
      <formula>$A303</formula>
    </cfRule>
  </conditionalFormatting>
  <conditionalFormatting sqref="F153:T153">
    <cfRule type="expression" dxfId="12" priority="2553">
      <formula>$A305</formula>
    </cfRule>
  </conditionalFormatting>
  <conditionalFormatting sqref="F154:T154">
    <cfRule type="expression" dxfId="12" priority="2554">
      <formula>$A307</formula>
    </cfRule>
  </conditionalFormatting>
  <conditionalFormatting sqref="F155:T155">
    <cfRule type="expression" dxfId="12" priority="2555">
      <formula>$A309</formula>
    </cfRule>
  </conditionalFormatting>
  <conditionalFormatting sqref="A3:E4">
    <cfRule type="expression" dxfId="2" priority="2">
      <formula>$A$1&lt;&gt;""</formula>
    </cfRule>
  </conditionalFormatting>
  <conditionalFormatting sqref="A5:E155">
    <cfRule type="expression" dxfId="2" priority="3">
      <formula>$A5&lt;&gt;""</formula>
    </cfRule>
  </conditionalFormatting>
  <printOptions horizontalCentered="1"/>
  <pageMargins left="0.5" right="0.5" top="0.599305555555556" bottom="0.599305555555556" header="0.299305555555556" footer="0.299305555555556"/>
  <pageSetup paperSize="9" scale="99" fitToHeight="0" orientation="landscape"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39941" name="Button 5" r:id="rId3">
              <controlPr print="0" defaultSize="0">
                <anchor>
                  <from>
                    <xdr:col>4</xdr:col>
                    <xdr:colOff>914400</xdr:colOff>
                    <xdr:row>0</xdr:row>
                    <xdr:rowOff>9525</xdr:rowOff>
                  </from>
                  <to>
                    <xdr:col>6</xdr:col>
                    <xdr:colOff>219075</xdr:colOff>
                    <xdr:row>1</xdr:row>
                    <xdr:rowOff>180975</xdr:rowOff>
                  </to>
                </anchor>
              </controlPr>
            </control>
          </mc:Choice>
        </mc:AlternateContent>
        <mc:AlternateContent xmlns:mc="http://schemas.openxmlformats.org/markup-compatibility/2006">
          <mc:Choice Requires="x14">
            <control shapeId="39942" name="Button 6" r:id="rId4">
              <controlPr print="0" defaultSize="0">
                <anchor>
                  <from>
                    <xdr:col>14</xdr:col>
                    <xdr:colOff>219075</xdr:colOff>
                    <xdr:row>0</xdr:row>
                    <xdr:rowOff>9525</xdr:rowOff>
                  </from>
                  <to>
                    <xdr:col>17</xdr:col>
                    <xdr:colOff>314325</xdr:colOff>
                    <xdr:row>1</xdr:row>
                    <xdr:rowOff>180975</xdr:rowOff>
                  </to>
                </anchor>
              </controlPr>
            </control>
          </mc:Choice>
        </mc:AlternateContent>
        <mc:AlternateContent xmlns:mc="http://schemas.openxmlformats.org/markup-compatibility/2006">
          <mc:Choice Requires="x14">
            <control shapeId="39943" name="Button 7" r:id="rId5">
              <controlPr print="0" defaultSize="0">
                <anchor>
                  <from>
                    <xdr:col>10</xdr:col>
                    <xdr:colOff>66675</xdr:colOff>
                    <xdr:row>0</xdr:row>
                    <xdr:rowOff>9525</xdr:rowOff>
                  </from>
                  <to>
                    <xdr:col>13</xdr:col>
                    <xdr:colOff>161925</xdr:colOff>
                    <xdr:row>1</xdr:row>
                    <xdr:rowOff>180975</xdr:rowOff>
                  </to>
                </anchor>
              </controlPr>
            </control>
          </mc:Choice>
        </mc:AlternateContent>
        <mc:AlternateContent xmlns:mc="http://schemas.openxmlformats.org/markup-compatibility/2006">
          <mc:Choice Requires="x14">
            <control shapeId="39945" name="Button 9" r:id="rId6">
              <controlPr print="0" defaultSize="0">
                <anchor>
                  <from>
                    <xdr:col>19</xdr:col>
                    <xdr:colOff>19050</xdr:colOff>
                    <xdr:row>0</xdr:row>
                    <xdr:rowOff>9525</xdr:rowOff>
                  </from>
                  <to>
                    <xdr:col>21</xdr:col>
                    <xdr:colOff>133350</xdr:colOff>
                    <xdr:row>1</xdr:row>
                    <xdr:rowOff>180975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8">
    <pageSetUpPr fitToPage="1"/>
  </sheetPr>
  <dimension ref="A1:CR154"/>
  <sheetViews>
    <sheetView workbookViewId="0">
      <selection activeCell="E1" sqref="E1:J1"/>
    </sheetView>
  </sheetViews>
  <sheetFormatPr defaultColWidth="14.25" defaultRowHeight="24.95" customHeight="1"/>
  <cols>
    <col min="1" max="1" width="8.125" style="35" customWidth="1"/>
    <col min="2" max="2" width="11.75" style="35" customWidth="1"/>
    <col min="3" max="3" width="13.125" style="35" customWidth="1"/>
    <col min="4" max="4" width="17.125" style="35" customWidth="1"/>
    <col min="5" max="10" width="5.625" style="36" customWidth="1"/>
    <col min="11" max="11" width="3" style="36" customWidth="1"/>
    <col min="12" max="12" width="8.25" style="36" customWidth="1"/>
    <col min="13" max="13" width="6.375" style="36" customWidth="1"/>
    <col min="14" max="14" width="50.875" style="36" customWidth="1"/>
    <col min="15" max="15" width="50.25" style="36" customWidth="1"/>
    <col min="16" max="16" width="8.125" style="37" customWidth="1"/>
    <col min="17" max="17" width="11" style="37" customWidth="1"/>
    <col min="18" max="18" width="12.625" style="37" customWidth="1"/>
    <col min="19" max="19" width="17.125" style="37" customWidth="1"/>
    <col min="20" max="25" width="5.625" style="38" customWidth="1"/>
    <col min="26" max="16380" width="14.25" style="36"/>
    <col min="16381" max="16384" width="14.25" style="39"/>
  </cols>
  <sheetData>
    <row r="1" ht="27" customHeight="1" spans="1:96">
      <c r="A1" s="40" t="str">
        <f>IF(初始录入!A2&lt;&gt;"",CONCATENATE(初始录入!A2,初始录入!C2,初始录入!D2,初始录入!E2,初始录入!F2,初始录入!G2),"")</f>
        <v/>
      </c>
      <c r="B1" s="41"/>
      <c r="C1" s="41"/>
      <c r="D1" s="41"/>
      <c r="E1" s="42" t="s">
        <v>249</v>
      </c>
      <c r="F1" s="42"/>
      <c r="G1" s="42"/>
      <c r="H1" s="42"/>
      <c r="I1" s="42"/>
      <c r="J1" s="42"/>
      <c r="K1" s="43"/>
      <c r="L1" s="44" t="s">
        <v>250</v>
      </c>
      <c r="M1" s="45"/>
      <c r="N1" s="46"/>
      <c r="O1" s="46"/>
      <c r="Q1" s="47"/>
      <c r="R1" s="47"/>
      <c r="S1" s="48" t="str">
        <f>IF(AND(A1&lt;&gt;"",M1&lt;&gt;""),A1,"")</f>
        <v/>
      </c>
      <c r="T1" s="49" t="str">
        <f>IF(M1&lt;&gt;"","课堂提问","")</f>
        <v/>
      </c>
      <c r="U1" s="49"/>
      <c r="V1" s="50"/>
      <c r="W1" s="50"/>
      <c r="X1" s="50"/>
      <c r="Y1" s="50"/>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row>
    <row r="2" customHeight="1" spans="1:96">
      <c r="A2" s="51"/>
      <c r="B2" s="51"/>
      <c r="C2" s="51"/>
      <c r="D2" s="51"/>
      <c r="E2" s="42"/>
      <c r="F2" s="42"/>
      <c r="G2" s="42"/>
      <c r="H2" s="43"/>
      <c r="I2" s="43"/>
      <c r="J2" s="43"/>
      <c r="K2" s="43"/>
      <c r="L2" s="52"/>
      <c r="M2" s="52"/>
      <c r="N2" s="52"/>
      <c r="O2" s="46"/>
      <c r="P2" s="53"/>
      <c r="Q2" s="53"/>
      <c r="R2" s="53"/>
      <c r="S2" s="53"/>
      <c r="T2" s="54"/>
      <c r="U2" s="54"/>
      <c r="V2" s="54"/>
      <c r="W2" s="50"/>
      <c r="X2" s="50"/>
      <c r="Y2" s="50"/>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row>
    <row r="3" customHeight="1" spans="1:96">
      <c r="A3" s="36" t="s">
        <v>11</v>
      </c>
      <c r="B3" s="55" t="str">
        <f>IF(初始录入!D5&lt;&gt;"",初始录入!D5,"")</f>
        <v/>
      </c>
      <c r="C3" s="56"/>
      <c r="D3" s="57" t="s">
        <v>23</v>
      </c>
      <c r="E3" s="55" t="str">
        <f>IF(初始录入!D10&lt;&gt;"",初始录入!D10,"")</f>
        <v/>
      </c>
      <c r="F3" s="58"/>
      <c r="G3" s="58"/>
      <c r="H3" s="58"/>
      <c r="I3" s="58"/>
      <c r="J3" s="58"/>
      <c r="K3" s="46"/>
      <c r="L3" s="52"/>
      <c r="M3" s="52"/>
      <c r="N3" s="52"/>
      <c r="O3" s="46"/>
      <c r="P3" s="38" t="str">
        <f>IF(M1&lt;&gt;"","课程名称：","")</f>
        <v/>
      </c>
      <c r="Q3" s="59" t="str">
        <f>IF(AND(B3&lt;&gt;"",M1&lt;&gt;""),B3,"")</f>
        <v/>
      </c>
      <c r="R3" s="38"/>
      <c r="S3" s="60" t="str">
        <f>IF(M1&lt;&gt;"","教学班级：","")</f>
        <v/>
      </c>
      <c r="T3" s="38" t="str">
        <f>IF(AND(M1&lt;&gt;"",E3&lt;&gt;""),E3,"")</f>
        <v/>
      </c>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row>
    <row r="4" customHeight="1" spans="1:96">
      <c r="A4" s="61" t="s">
        <v>30</v>
      </c>
      <c r="B4" s="61" t="s">
        <v>31</v>
      </c>
      <c r="C4" s="61" t="s">
        <v>32</v>
      </c>
      <c r="D4" s="61" t="s">
        <v>34</v>
      </c>
      <c r="E4" s="62" t="str">
        <f>IF(M1&gt;=1,"提问1","")</f>
        <v/>
      </c>
      <c r="F4" s="62" t="str">
        <f>IF(M1&gt;=2,"提问2","")</f>
        <v/>
      </c>
      <c r="G4" s="62" t="str">
        <f>IF(M1&gt;=3,"提问3","")</f>
        <v/>
      </c>
      <c r="H4" s="62" t="str">
        <f>IF(M1&gt;=4,"提问4","")</f>
        <v/>
      </c>
      <c r="I4" s="63" t="str">
        <f>IF(M1&gt;=5,"提问5","")</f>
        <v/>
      </c>
      <c r="J4" s="63" t="str">
        <f>IF(M1&gt;=6,"提问6","")</f>
        <v/>
      </c>
      <c r="K4" s="64"/>
      <c r="L4" s="46"/>
      <c r="M4" s="46"/>
      <c r="N4" s="46"/>
      <c r="O4" s="46"/>
      <c r="P4" s="65" t="str">
        <f>IF(M1&lt;&gt;"","序号","")</f>
        <v/>
      </c>
      <c r="Q4" s="65" t="str">
        <f>IF(M1&lt;&gt;"","学号","")</f>
        <v/>
      </c>
      <c r="R4" s="65" t="str">
        <f>IF(M1&lt;&gt;"","姓名","")</f>
        <v/>
      </c>
      <c r="S4" s="65" t="str">
        <f>IF(M1&lt;&gt;"","班级","")</f>
        <v/>
      </c>
      <c r="T4" s="37" t="str">
        <f t="shared" ref="T4:Y4" si="0">IF(E4&lt;&gt;"",E4,"")</f>
        <v/>
      </c>
      <c r="U4" s="37" t="str">
        <f t="shared" si="0"/>
        <v/>
      </c>
      <c r="V4" s="37" t="str">
        <f t="shared" si="0"/>
        <v/>
      </c>
      <c r="W4" s="37" t="str">
        <f t="shared" si="0"/>
        <v/>
      </c>
      <c r="X4" s="37" t="str">
        <f t="shared" si="0"/>
        <v/>
      </c>
      <c r="Y4" s="37" t="str">
        <f t="shared" si="0"/>
        <v/>
      </c>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row>
    <row r="5" customHeight="1" spans="1:96">
      <c r="A5" s="63" t="str">
        <f t="shared" ref="A5:A68" si="1">IF(B5&lt;&gt;"",ROW()-4,"")</f>
        <v/>
      </c>
      <c r="B5" s="45" t="str">
        <f>IF(初始录入!B13&lt;&gt;"",初始录入!B13,"")</f>
        <v/>
      </c>
      <c r="C5" s="45" t="str">
        <f>IF(初始录入!C13&lt;&gt;"",初始录入!C13,"")</f>
        <v/>
      </c>
      <c r="D5" s="45" t="str">
        <f>IF(初始录入!E13&lt;&gt;"",初始录入!E13,"")</f>
        <v/>
      </c>
      <c r="E5" s="66"/>
      <c r="F5" s="66"/>
      <c r="G5" s="66"/>
      <c r="H5" s="66"/>
      <c r="I5" s="66"/>
      <c r="J5" s="66"/>
      <c r="K5" s="46"/>
      <c r="L5" s="46"/>
      <c r="M5" s="46"/>
      <c r="N5" s="46"/>
      <c r="O5" s="46"/>
      <c r="P5" s="37" t="str">
        <f>IF(AND($M$1&lt;&gt;"",A5&lt;&gt;""),A5,"")</f>
        <v/>
      </c>
      <c r="Q5" s="37" t="str">
        <f>IF(AND($M$1&lt;&gt;"",B5&lt;&gt;""),B5,"")</f>
        <v/>
      </c>
      <c r="R5" s="37" t="str">
        <f>IF(AND($M$1&lt;&gt;"",C5&lt;&gt;""),C5,"")</f>
        <v/>
      </c>
      <c r="S5" s="37" t="str">
        <f>IF(AND($M$1&lt;&gt;"",D5&lt;&gt;""),D5,"")</f>
        <v/>
      </c>
      <c r="T5" s="65" t="str">
        <f t="shared" ref="T5:Y5" si="2">IF(E5&lt;&gt;"",E5,"")</f>
        <v/>
      </c>
      <c r="U5" s="65" t="str">
        <f t="shared" si="2"/>
        <v/>
      </c>
      <c r="V5" s="65" t="str">
        <f t="shared" si="2"/>
        <v/>
      </c>
      <c r="W5" s="65" t="str">
        <f t="shared" si="2"/>
        <v/>
      </c>
      <c r="X5" s="65" t="str">
        <f t="shared" si="2"/>
        <v/>
      </c>
      <c r="Y5" s="65" t="str">
        <f t="shared" si="2"/>
        <v/>
      </c>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c r="BY5" s="46"/>
      <c r="BZ5" s="46"/>
      <c r="CA5" s="46"/>
      <c r="CB5" s="46"/>
      <c r="CC5" s="46"/>
      <c r="CD5" s="46"/>
      <c r="CE5" s="46"/>
      <c r="CF5" s="46"/>
      <c r="CG5" s="46"/>
      <c r="CH5" s="46"/>
      <c r="CI5" s="46"/>
      <c r="CJ5" s="46"/>
      <c r="CK5" s="46"/>
      <c r="CL5" s="46"/>
      <c r="CM5" s="46"/>
      <c r="CN5" s="46"/>
      <c r="CO5" s="46"/>
      <c r="CP5" s="46"/>
      <c r="CQ5" s="46"/>
      <c r="CR5" s="46"/>
    </row>
    <row r="6" customHeight="1" spans="1:96">
      <c r="A6" s="63" t="str">
        <f t="shared" si="1"/>
        <v/>
      </c>
      <c r="B6" s="45" t="str">
        <f>IF(初始录入!B14&lt;&gt;"",初始录入!B14,"")</f>
        <v/>
      </c>
      <c r="C6" s="45" t="str">
        <f>IF(初始录入!C14&lt;&gt;"",初始录入!C14,"")</f>
        <v/>
      </c>
      <c r="D6" s="45" t="str">
        <f>IF(初始录入!E14&lt;&gt;"",初始录入!E14,"")</f>
        <v/>
      </c>
      <c r="E6" s="66"/>
      <c r="F6" s="66"/>
      <c r="G6" s="66"/>
      <c r="H6" s="66"/>
      <c r="I6" s="66"/>
      <c r="J6" s="66"/>
      <c r="K6" s="46"/>
      <c r="L6" s="46"/>
      <c r="M6" s="46"/>
      <c r="N6" s="46"/>
      <c r="O6" s="46"/>
      <c r="P6" s="37" t="str">
        <f t="shared" ref="P6:P37" si="3">IF(AND($M$1&lt;&gt;"",A6&lt;&gt;""),A6,"")</f>
        <v/>
      </c>
      <c r="Q6" s="37" t="str">
        <f t="shared" ref="Q6:Q37" si="4">IF(AND($M$1&lt;&gt;"",B6&lt;&gt;""),B6,"")</f>
        <v/>
      </c>
      <c r="R6" s="37" t="str">
        <f t="shared" ref="R6:R37" si="5">IF(AND($M$1&lt;&gt;"",C6&lt;&gt;""),C6,"")</f>
        <v/>
      </c>
      <c r="S6" s="37" t="str">
        <f t="shared" ref="S6:S37" si="6">IF(AND($M$1&lt;&gt;"",D6&lt;&gt;""),D6,"")</f>
        <v/>
      </c>
      <c r="T6" s="65" t="str">
        <f t="shared" ref="T6:T37" si="7">IF(E6&lt;&gt;"",E6,"")</f>
        <v/>
      </c>
      <c r="U6" s="65" t="str">
        <f t="shared" ref="U6:U37" si="8">IF(F6&lt;&gt;"",F6,"")</f>
        <v/>
      </c>
      <c r="V6" s="65" t="str">
        <f t="shared" ref="V6:V37" si="9">IF(G6&lt;&gt;"",G6,"")</f>
        <v/>
      </c>
      <c r="W6" s="65" t="str">
        <f t="shared" ref="W6:W37" si="10">IF(H6&lt;&gt;"",H6,"")</f>
        <v/>
      </c>
      <c r="X6" s="65" t="str">
        <f t="shared" ref="X6:X37" si="11">IF(I6&lt;&gt;"",I6,"")</f>
        <v/>
      </c>
      <c r="Y6" s="65" t="str">
        <f t="shared" ref="Y6:Y37" si="12">IF(J6&lt;&gt;"",J6,"")</f>
        <v/>
      </c>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c r="BW6" s="46"/>
      <c r="BX6" s="46"/>
      <c r="BY6" s="46"/>
      <c r="BZ6" s="46"/>
      <c r="CA6" s="46"/>
      <c r="CB6" s="46"/>
      <c r="CC6" s="46"/>
      <c r="CD6" s="46"/>
      <c r="CE6" s="46"/>
      <c r="CF6" s="46"/>
      <c r="CG6" s="46"/>
      <c r="CH6" s="46"/>
      <c r="CI6" s="46"/>
      <c r="CJ6" s="46"/>
      <c r="CK6" s="46"/>
      <c r="CL6" s="46"/>
      <c r="CM6" s="46"/>
      <c r="CN6" s="46"/>
      <c r="CO6" s="46"/>
      <c r="CP6" s="46"/>
      <c r="CQ6" s="46"/>
      <c r="CR6" s="46"/>
    </row>
    <row r="7" customHeight="1" spans="1:96">
      <c r="A7" s="63" t="str">
        <f t="shared" si="1"/>
        <v/>
      </c>
      <c r="B7" s="45" t="str">
        <f>IF(初始录入!B15&lt;&gt;"",初始录入!B15,"")</f>
        <v/>
      </c>
      <c r="C7" s="45" t="str">
        <f>IF(初始录入!C15&lt;&gt;"",初始录入!C15,"")</f>
        <v/>
      </c>
      <c r="D7" s="45" t="str">
        <f>IF(初始录入!E15&lt;&gt;"",初始录入!E15,"")</f>
        <v/>
      </c>
      <c r="E7" s="66"/>
      <c r="F7" s="66"/>
      <c r="G7" s="66"/>
      <c r="H7" s="66"/>
      <c r="I7" s="66"/>
      <c r="J7" s="66"/>
      <c r="K7" s="46"/>
      <c r="L7" s="46"/>
      <c r="M7" s="46"/>
      <c r="N7" s="46"/>
      <c r="O7" s="46"/>
      <c r="P7" s="37" t="str">
        <f t="shared" si="3"/>
        <v/>
      </c>
      <c r="Q7" s="37" t="str">
        <f t="shared" si="4"/>
        <v/>
      </c>
      <c r="R7" s="37" t="str">
        <f t="shared" si="5"/>
        <v/>
      </c>
      <c r="S7" s="37" t="str">
        <f t="shared" si="6"/>
        <v/>
      </c>
      <c r="T7" s="65" t="str">
        <f t="shared" si="7"/>
        <v/>
      </c>
      <c r="U7" s="65" t="str">
        <f t="shared" si="8"/>
        <v/>
      </c>
      <c r="V7" s="65" t="str">
        <f t="shared" si="9"/>
        <v/>
      </c>
      <c r="W7" s="65" t="str">
        <f t="shared" si="10"/>
        <v/>
      </c>
      <c r="X7" s="65" t="str">
        <f t="shared" si="11"/>
        <v/>
      </c>
      <c r="Y7" s="65" t="str">
        <f t="shared" si="12"/>
        <v/>
      </c>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c r="BW7" s="46"/>
      <c r="BX7" s="46"/>
      <c r="BY7" s="46"/>
      <c r="BZ7" s="46"/>
      <c r="CA7" s="46"/>
      <c r="CB7" s="46"/>
      <c r="CC7" s="46"/>
      <c r="CD7" s="46"/>
      <c r="CE7" s="46"/>
      <c r="CF7" s="46"/>
      <c r="CG7" s="46"/>
      <c r="CH7" s="46"/>
      <c r="CI7" s="46"/>
      <c r="CJ7" s="46"/>
      <c r="CK7" s="46"/>
      <c r="CL7" s="46"/>
      <c r="CM7" s="46"/>
      <c r="CN7" s="46"/>
      <c r="CO7" s="46"/>
      <c r="CP7" s="46"/>
      <c r="CQ7" s="46"/>
      <c r="CR7" s="46"/>
    </row>
    <row r="8" customHeight="1" spans="1:96">
      <c r="A8" s="63" t="str">
        <f t="shared" si="1"/>
        <v/>
      </c>
      <c r="B8" s="45" t="str">
        <f>IF(初始录入!B16&lt;&gt;"",初始录入!B16,"")</f>
        <v/>
      </c>
      <c r="C8" s="45" t="str">
        <f>IF(初始录入!C16&lt;&gt;"",初始录入!C16,"")</f>
        <v/>
      </c>
      <c r="D8" s="45" t="str">
        <f>IF(初始录入!E16&lt;&gt;"",初始录入!E16,"")</f>
        <v/>
      </c>
      <c r="E8" s="66"/>
      <c r="F8" s="66"/>
      <c r="G8" s="66"/>
      <c r="H8" s="66"/>
      <c r="I8" s="66"/>
      <c r="J8" s="66"/>
      <c r="K8" s="46"/>
      <c r="L8" s="46"/>
      <c r="M8" s="46"/>
      <c r="N8" s="46"/>
      <c r="O8" s="46"/>
      <c r="P8" s="37" t="str">
        <f t="shared" si="3"/>
        <v/>
      </c>
      <c r="Q8" s="37" t="str">
        <f t="shared" si="4"/>
        <v/>
      </c>
      <c r="R8" s="37" t="str">
        <f t="shared" si="5"/>
        <v/>
      </c>
      <c r="S8" s="37" t="str">
        <f t="shared" si="6"/>
        <v/>
      </c>
      <c r="T8" s="65" t="str">
        <f t="shared" si="7"/>
        <v/>
      </c>
      <c r="U8" s="65" t="str">
        <f t="shared" si="8"/>
        <v/>
      </c>
      <c r="V8" s="65" t="str">
        <f t="shared" si="9"/>
        <v/>
      </c>
      <c r="W8" s="65" t="str">
        <f t="shared" si="10"/>
        <v/>
      </c>
      <c r="X8" s="65" t="str">
        <f t="shared" si="11"/>
        <v/>
      </c>
      <c r="Y8" s="65" t="str">
        <f t="shared" si="12"/>
        <v/>
      </c>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c r="BW8" s="46"/>
      <c r="BX8" s="46"/>
      <c r="BY8" s="46"/>
      <c r="BZ8" s="46"/>
      <c r="CA8" s="46"/>
      <c r="CB8" s="46"/>
      <c r="CC8" s="46"/>
      <c r="CD8" s="46"/>
      <c r="CE8" s="46"/>
      <c r="CF8" s="46"/>
      <c r="CG8" s="46"/>
      <c r="CH8" s="46"/>
      <c r="CI8" s="46"/>
      <c r="CJ8" s="46"/>
      <c r="CK8" s="46"/>
      <c r="CL8" s="46"/>
      <c r="CM8" s="46"/>
      <c r="CN8" s="46"/>
      <c r="CO8" s="46"/>
      <c r="CP8" s="46"/>
      <c r="CQ8" s="46"/>
      <c r="CR8" s="46"/>
    </row>
    <row r="9" customHeight="1" spans="1:96">
      <c r="A9" s="63" t="str">
        <f t="shared" si="1"/>
        <v/>
      </c>
      <c r="B9" s="45" t="str">
        <f>IF(初始录入!B17&lt;&gt;"",初始录入!B17,"")</f>
        <v/>
      </c>
      <c r="C9" s="45" t="str">
        <f>IF(初始录入!C17&lt;&gt;"",初始录入!C17,"")</f>
        <v/>
      </c>
      <c r="D9" s="45" t="str">
        <f>IF(初始录入!E17&lt;&gt;"",初始录入!E17,"")</f>
        <v/>
      </c>
      <c r="E9" s="66"/>
      <c r="F9" s="66"/>
      <c r="G9" s="66"/>
      <c r="H9" s="66"/>
      <c r="I9" s="67"/>
      <c r="J9" s="66"/>
      <c r="K9" s="46"/>
      <c r="L9" s="46"/>
      <c r="M9" s="46"/>
      <c r="N9" s="46"/>
      <c r="O9" s="46"/>
      <c r="P9" s="37" t="str">
        <f t="shared" si="3"/>
        <v/>
      </c>
      <c r="Q9" s="37" t="str">
        <f t="shared" si="4"/>
        <v/>
      </c>
      <c r="R9" s="37" t="str">
        <f t="shared" si="5"/>
        <v/>
      </c>
      <c r="S9" s="37" t="str">
        <f t="shared" si="6"/>
        <v/>
      </c>
      <c r="T9" s="65" t="str">
        <f t="shared" si="7"/>
        <v/>
      </c>
      <c r="U9" s="65" t="str">
        <f t="shared" si="8"/>
        <v/>
      </c>
      <c r="V9" s="65" t="str">
        <f t="shared" si="9"/>
        <v/>
      </c>
      <c r="W9" s="65" t="str">
        <f t="shared" si="10"/>
        <v/>
      </c>
      <c r="X9" s="65" t="str">
        <f t="shared" si="11"/>
        <v/>
      </c>
      <c r="Y9" s="65" t="str">
        <f t="shared" si="12"/>
        <v/>
      </c>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row>
    <row r="10" customHeight="1" spans="1:96">
      <c r="A10" s="63" t="str">
        <f t="shared" si="1"/>
        <v/>
      </c>
      <c r="B10" s="45" t="str">
        <f>IF(初始录入!B18&lt;&gt;"",初始录入!B18,"")</f>
        <v/>
      </c>
      <c r="C10" s="45" t="str">
        <f>IF(初始录入!C18&lt;&gt;"",初始录入!C18,"")</f>
        <v/>
      </c>
      <c r="D10" s="45" t="str">
        <f>IF(初始录入!E18&lt;&gt;"",初始录入!E18,"")</f>
        <v/>
      </c>
      <c r="E10" s="66"/>
      <c r="F10" s="66"/>
      <c r="G10" s="66"/>
      <c r="H10" s="66"/>
      <c r="I10" s="66"/>
      <c r="J10" s="66"/>
      <c r="K10" s="46"/>
      <c r="L10" s="46"/>
      <c r="M10" s="46"/>
      <c r="N10" s="46"/>
      <c r="O10" s="46"/>
      <c r="P10" s="37" t="str">
        <f t="shared" si="3"/>
        <v/>
      </c>
      <c r="Q10" s="37" t="str">
        <f t="shared" si="4"/>
        <v/>
      </c>
      <c r="R10" s="37" t="str">
        <f t="shared" si="5"/>
        <v/>
      </c>
      <c r="S10" s="37" t="str">
        <f t="shared" si="6"/>
        <v/>
      </c>
      <c r="T10" s="65" t="str">
        <f t="shared" si="7"/>
        <v/>
      </c>
      <c r="U10" s="65" t="str">
        <f t="shared" si="8"/>
        <v/>
      </c>
      <c r="V10" s="65" t="str">
        <f t="shared" si="9"/>
        <v/>
      </c>
      <c r="W10" s="65" t="str">
        <f t="shared" si="10"/>
        <v/>
      </c>
      <c r="X10" s="65" t="str">
        <f t="shared" si="11"/>
        <v/>
      </c>
      <c r="Y10" s="65" t="str">
        <f t="shared" si="12"/>
        <v/>
      </c>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row>
    <row r="11" customHeight="1" spans="1:96">
      <c r="A11" s="63" t="str">
        <f t="shared" si="1"/>
        <v/>
      </c>
      <c r="B11" s="45" t="str">
        <f>IF(初始录入!B19&lt;&gt;"",初始录入!B19,"")</f>
        <v/>
      </c>
      <c r="C11" s="45" t="str">
        <f>IF(初始录入!C19&lt;&gt;"",初始录入!C19,"")</f>
        <v/>
      </c>
      <c r="D11" s="45" t="str">
        <f>IF(初始录入!E19&lt;&gt;"",初始录入!E19,"")</f>
        <v/>
      </c>
      <c r="E11" s="66"/>
      <c r="F11" s="66"/>
      <c r="G11" s="66"/>
      <c r="H11" s="66"/>
      <c r="I11" s="66"/>
      <c r="J11" s="66"/>
      <c r="K11" s="46"/>
      <c r="L11" s="46"/>
      <c r="M11" s="46"/>
      <c r="N11" s="46"/>
      <c r="O11" s="46"/>
      <c r="P11" s="37" t="str">
        <f t="shared" si="3"/>
        <v/>
      </c>
      <c r="Q11" s="37" t="str">
        <f t="shared" si="4"/>
        <v/>
      </c>
      <c r="R11" s="37" t="str">
        <f t="shared" si="5"/>
        <v/>
      </c>
      <c r="S11" s="37" t="str">
        <f t="shared" si="6"/>
        <v/>
      </c>
      <c r="T11" s="65" t="str">
        <f t="shared" si="7"/>
        <v/>
      </c>
      <c r="U11" s="65" t="str">
        <f t="shared" si="8"/>
        <v/>
      </c>
      <c r="V11" s="65" t="str">
        <f t="shared" si="9"/>
        <v/>
      </c>
      <c r="W11" s="65" t="str">
        <f t="shared" si="10"/>
        <v/>
      </c>
      <c r="X11" s="65" t="str">
        <f t="shared" si="11"/>
        <v/>
      </c>
      <c r="Y11" s="65" t="str">
        <f t="shared" si="12"/>
        <v/>
      </c>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row>
    <row r="12" customHeight="1" spans="1:96">
      <c r="A12" s="63" t="str">
        <f t="shared" si="1"/>
        <v/>
      </c>
      <c r="B12" s="45" t="str">
        <f>IF(初始录入!B20&lt;&gt;"",初始录入!B20,"")</f>
        <v/>
      </c>
      <c r="C12" s="45" t="str">
        <f>IF(初始录入!C20&lt;&gt;"",初始录入!C20,"")</f>
        <v/>
      </c>
      <c r="D12" s="45" t="str">
        <f>IF(初始录入!E20&lt;&gt;"",初始录入!E20,"")</f>
        <v/>
      </c>
      <c r="E12" s="66"/>
      <c r="F12" s="66"/>
      <c r="G12" s="66"/>
      <c r="H12" s="66"/>
      <c r="I12" s="66"/>
      <c r="J12" s="66"/>
      <c r="K12" s="46"/>
      <c r="L12" s="46"/>
      <c r="M12" s="46"/>
      <c r="N12" s="46"/>
      <c r="O12" s="46"/>
      <c r="P12" s="37" t="str">
        <f t="shared" si="3"/>
        <v/>
      </c>
      <c r="Q12" s="37" t="str">
        <f t="shared" si="4"/>
        <v/>
      </c>
      <c r="R12" s="37" t="str">
        <f t="shared" si="5"/>
        <v/>
      </c>
      <c r="S12" s="37" t="str">
        <f t="shared" si="6"/>
        <v/>
      </c>
      <c r="T12" s="65" t="str">
        <f t="shared" si="7"/>
        <v/>
      </c>
      <c r="U12" s="65" t="str">
        <f t="shared" si="8"/>
        <v/>
      </c>
      <c r="V12" s="65" t="str">
        <f t="shared" si="9"/>
        <v/>
      </c>
      <c r="W12" s="65" t="str">
        <f t="shared" si="10"/>
        <v/>
      </c>
      <c r="X12" s="65" t="str">
        <f t="shared" si="11"/>
        <v/>
      </c>
      <c r="Y12" s="65" t="str">
        <f t="shared" si="12"/>
        <v/>
      </c>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row>
    <row r="13" customHeight="1" spans="1:96">
      <c r="A13" s="63" t="str">
        <f t="shared" si="1"/>
        <v/>
      </c>
      <c r="B13" s="45" t="str">
        <f>IF(初始录入!B21&lt;&gt;"",初始录入!B21,"")</f>
        <v/>
      </c>
      <c r="C13" s="45" t="str">
        <f>IF(初始录入!C21&lt;&gt;"",初始录入!C21,"")</f>
        <v/>
      </c>
      <c r="D13" s="45" t="str">
        <f>IF(初始录入!E21&lt;&gt;"",初始录入!E21,"")</f>
        <v/>
      </c>
      <c r="E13" s="66"/>
      <c r="F13" s="66"/>
      <c r="G13" s="66"/>
      <c r="H13" s="66"/>
      <c r="I13" s="66"/>
      <c r="J13" s="66"/>
      <c r="K13" s="46"/>
      <c r="L13" s="46"/>
      <c r="M13" s="46"/>
      <c r="N13" s="46"/>
      <c r="O13" s="46"/>
      <c r="P13" s="37" t="str">
        <f t="shared" si="3"/>
        <v/>
      </c>
      <c r="Q13" s="37" t="str">
        <f t="shared" si="4"/>
        <v/>
      </c>
      <c r="R13" s="37" t="str">
        <f t="shared" si="5"/>
        <v/>
      </c>
      <c r="S13" s="37" t="str">
        <f t="shared" si="6"/>
        <v/>
      </c>
      <c r="T13" s="65" t="str">
        <f t="shared" si="7"/>
        <v/>
      </c>
      <c r="U13" s="65" t="str">
        <f t="shared" si="8"/>
        <v/>
      </c>
      <c r="V13" s="65" t="str">
        <f t="shared" si="9"/>
        <v/>
      </c>
      <c r="W13" s="65" t="str">
        <f t="shared" si="10"/>
        <v/>
      </c>
      <c r="X13" s="65" t="str">
        <f t="shared" si="11"/>
        <v/>
      </c>
      <c r="Y13" s="65" t="str">
        <f t="shared" si="12"/>
        <v/>
      </c>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row>
    <row r="14" customHeight="1" spans="1:96">
      <c r="A14" s="63" t="str">
        <f t="shared" si="1"/>
        <v/>
      </c>
      <c r="B14" s="45" t="str">
        <f>IF(初始录入!B22&lt;&gt;"",初始录入!B22,"")</f>
        <v/>
      </c>
      <c r="C14" s="45" t="str">
        <f>IF(初始录入!C22&lt;&gt;"",初始录入!C22,"")</f>
        <v/>
      </c>
      <c r="D14" s="45" t="str">
        <f>IF(初始录入!E22&lt;&gt;"",初始录入!E22,"")</f>
        <v/>
      </c>
      <c r="E14" s="66"/>
      <c r="F14" s="66"/>
      <c r="G14" s="66"/>
      <c r="H14" s="66"/>
      <c r="I14" s="66"/>
      <c r="J14" s="66"/>
      <c r="K14" s="46"/>
      <c r="L14" s="46"/>
      <c r="M14" s="46"/>
      <c r="N14" s="46"/>
      <c r="O14" s="46"/>
      <c r="P14" s="37" t="str">
        <f t="shared" si="3"/>
        <v/>
      </c>
      <c r="Q14" s="37" t="str">
        <f t="shared" si="4"/>
        <v/>
      </c>
      <c r="R14" s="37" t="str">
        <f t="shared" si="5"/>
        <v/>
      </c>
      <c r="S14" s="37" t="str">
        <f t="shared" si="6"/>
        <v/>
      </c>
      <c r="T14" s="65" t="str">
        <f t="shared" si="7"/>
        <v/>
      </c>
      <c r="U14" s="65" t="str">
        <f t="shared" si="8"/>
        <v/>
      </c>
      <c r="V14" s="65" t="str">
        <f t="shared" si="9"/>
        <v/>
      </c>
      <c r="W14" s="65" t="str">
        <f t="shared" si="10"/>
        <v/>
      </c>
      <c r="X14" s="65" t="str">
        <f t="shared" si="11"/>
        <v/>
      </c>
      <c r="Y14" s="65" t="str">
        <f t="shared" si="12"/>
        <v/>
      </c>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row>
    <row r="15" customHeight="1" spans="1:96">
      <c r="A15" s="63" t="str">
        <f t="shared" si="1"/>
        <v/>
      </c>
      <c r="B15" s="45" t="str">
        <f>IF(初始录入!B23&lt;&gt;"",初始录入!B23,"")</f>
        <v/>
      </c>
      <c r="C15" s="45" t="str">
        <f>IF(初始录入!C23&lt;&gt;"",初始录入!C23,"")</f>
        <v/>
      </c>
      <c r="D15" s="45" t="str">
        <f>IF(初始录入!E23&lt;&gt;"",初始录入!E23,"")</f>
        <v/>
      </c>
      <c r="E15" s="66"/>
      <c r="F15" s="66"/>
      <c r="G15" s="66"/>
      <c r="H15" s="66"/>
      <c r="I15" s="66"/>
      <c r="J15" s="66"/>
      <c r="K15" s="46"/>
      <c r="L15" s="46"/>
      <c r="M15" s="46"/>
      <c r="N15" s="46"/>
      <c r="O15" s="46"/>
      <c r="P15" s="37" t="str">
        <f t="shared" si="3"/>
        <v/>
      </c>
      <c r="Q15" s="37" t="str">
        <f t="shared" si="4"/>
        <v/>
      </c>
      <c r="R15" s="37" t="str">
        <f t="shared" si="5"/>
        <v/>
      </c>
      <c r="S15" s="37" t="str">
        <f t="shared" si="6"/>
        <v/>
      </c>
      <c r="T15" s="65" t="str">
        <f t="shared" si="7"/>
        <v/>
      </c>
      <c r="U15" s="65" t="str">
        <f t="shared" si="8"/>
        <v/>
      </c>
      <c r="V15" s="65" t="str">
        <f t="shared" si="9"/>
        <v/>
      </c>
      <c r="W15" s="65" t="str">
        <f t="shared" si="10"/>
        <v/>
      </c>
      <c r="X15" s="65" t="str">
        <f t="shared" si="11"/>
        <v/>
      </c>
      <c r="Y15" s="65" t="str">
        <f t="shared" si="12"/>
        <v/>
      </c>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row>
    <row r="16" customHeight="1" spans="1:96">
      <c r="A16" s="63" t="str">
        <f t="shared" si="1"/>
        <v/>
      </c>
      <c r="B16" s="45" t="str">
        <f>IF(初始录入!B24&lt;&gt;"",初始录入!B24,"")</f>
        <v/>
      </c>
      <c r="C16" s="45" t="str">
        <f>IF(初始录入!C24&lt;&gt;"",初始录入!C24,"")</f>
        <v/>
      </c>
      <c r="D16" s="45" t="str">
        <f>IF(初始录入!E24&lt;&gt;"",初始录入!E24,"")</f>
        <v/>
      </c>
      <c r="E16" s="66"/>
      <c r="F16" s="66"/>
      <c r="G16" s="66"/>
      <c r="H16" s="66"/>
      <c r="I16" s="66"/>
      <c r="J16" s="66"/>
      <c r="K16" s="46"/>
      <c r="L16" s="46"/>
      <c r="M16" s="46"/>
      <c r="N16" s="46"/>
      <c r="O16" s="46"/>
      <c r="P16" s="37" t="str">
        <f t="shared" si="3"/>
        <v/>
      </c>
      <c r="Q16" s="37" t="str">
        <f t="shared" si="4"/>
        <v/>
      </c>
      <c r="R16" s="37" t="str">
        <f t="shared" si="5"/>
        <v/>
      </c>
      <c r="S16" s="37" t="str">
        <f t="shared" si="6"/>
        <v/>
      </c>
      <c r="T16" s="65" t="str">
        <f t="shared" si="7"/>
        <v/>
      </c>
      <c r="U16" s="65" t="str">
        <f t="shared" si="8"/>
        <v/>
      </c>
      <c r="V16" s="65" t="str">
        <f t="shared" si="9"/>
        <v/>
      </c>
      <c r="W16" s="65" t="str">
        <f t="shared" si="10"/>
        <v/>
      </c>
      <c r="X16" s="65" t="str">
        <f t="shared" si="11"/>
        <v/>
      </c>
      <c r="Y16" s="65" t="str">
        <f t="shared" si="12"/>
        <v/>
      </c>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row>
    <row r="17" customHeight="1" spans="1:96">
      <c r="A17" s="63" t="str">
        <f t="shared" si="1"/>
        <v/>
      </c>
      <c r="B17" s="45" t="str">
        <f>IF(初始录入!B25&lt;&gt;"",初始录入!B25,"")</f>
        <v/>
      </c>
      <c r="C17" s="45" t="str">
        <f>IF(初始录入!C25&lt;&gt;"",初始录入!C25,"")</f>
        <v/>
      </c>
      <c r="D17" s="45" t="str">
        <f>IF(初始录入!E25&lt;&gt;"",初始录入!E25,"")</f>
        <v/>
      </c>
      <c r="E17" s="66"/>
      <c r="F17" s="66"/>
      <c r="G17" s="66"/>
      <c r="H17" s="66"/>
      <c r="I17" s="66"/>
      <c r="J17" s="66"/>
      <c r="K17" s="46"/>
      <c r="L17" s="46"/>
      <c r="M17" s="46"/>
      <c r="N17" s="46"/>
      <c r="O17" s="46"/>
      <c r="P17" s="37" t="str">
        <f t="shared" si="3"/>
        <v/>
      </c>
      <c r="Q17" s="37" t="str">
        <f t="shared" si="4"/>
        <v/>
      </c>
      <c r="R17" s="37" t="str">
        <f t="shared" si="5"/>
        <v/>
      </c>
      <c r="S17" s="37" t="str">
        <f t="shared" si="6"/>
        <v/>
      </c>
      <c r="T17" s="65" t="str">
        <f t="shared" si="7"/>
        <v/>
      </c>
      <c r="U17" s="65" t="str">
        <f t="shared" si="8"/>
        <v/>
      </c>
      <c r="V17" s="65" t="str">
        <f t="shared" si="9"/>
        <v/>
      </c>
      <c r="W17" s="65" t="str">
        <f t="shared" si="10"/>
        <v/>
      </c>
      <c r="X17" s="65" t="str">
        <f t="shared" si="11"/>
        <v/>
      </c>
      <c r="Y17" s="65" t="str">
        <f t="shared" si="12"/>
        <v/>
      </c>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row>
    <row r="18" customHeight="1" spans="1:96">
      <c r="A18" s="63" t="str">
        <f t="shared" si="1"/>
        <v/>
      </c>
      <c r="B18" s="45" t="str">
        <f>IF(初始录入!B26&lt;&gt;"",初始录入!B26,"")</f>
        <v/>
      </c>
      <c r="C18" s="45" t="str">
        <f>IF(初始录入!C26&lt;&gt;"",初始录入!C26,"")</f>
        <v/>
      </c>
      <c r="D18" s="45" t="str">
        <f>IF(初始录入!E26&lt;&gt;"",初始录入!E26,"")</f>
        <v/>
      </c>
      <c r="E18" s="66"/>
      <c r="F18" s="66"/>
      <c r="G18" s="66"/>
      <c r="H18" s="66"/>
      <c r="I18" s="66"/>
      <c r="J18" s="66"/>
      <c r="K18" s="46"/>
      <c r="L18" s="46"/>
      <c r="M18" s="46"/>
      <c r="N18" s="46"/>
      <c r="O18" s="46"/>
      <c r="P18" s="37" t="str">
        <f t="shared" si="3"/>
        <v/>
      </c>
      <c r="Q18" s="37" t="str">
        <f t="shared" si="4"/>
        <v/>
      </c>
      <c r="R18" s="37" t="str">
        <f t="shared" si="5"/>
        <v/>
      </c>
      <c r="S18" s="37" t="str">
        <f t="shared" si="6"/>
        <v/>
      </c>
      <c r="T18" s="65" t="str">
        <f t="shared" si="7"/>
        <v/>
      </c>
      <c r="U18" s="65" t="str">
        <f t="shared" si="8"/>
        <v/>
      </c>
      <c r="V18" s="65" t="str">
        <f t="shared" si="9"/>
        <v/>
      </c>
      <c r="W18" s="65" t="str">
        <f t="shared" si="10"/>
        <v/>
      </c>
      <c r="X18" s="65" t="str">
        <f t="shared" si="11"/>
        <v/>
      </c>
      <c r="Y18" s="65" t="str">
        <f t="shared" si="12"/>
        <v/>
      </c>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row>
    <row r="19" customHeight="1" spans="1:96">
      <c r="A19" s="63" t="str">
        <f t="shared" si="1"/>
        <v/>
      </c>
      <c r="B19" s="45" t="str">
        <f>IF(初始录入!B27&lt;&gt;"",初始录入!B27,"")</f>
        <v/>
      </c>
      <c r="C19" s="45" t="str">
        <f>IF(初始录入!C27&lt;&gt;"",初始录入!C27,"")</f>
        <v/>
      </c>
      <c r="D19" s="45" t="str">
        <f>IF(初始录入!E27&lt;&gt;"",初始录入!E27,"")</f>
        <v/>
      </c>
      <c r="E19" s="66"/>
      <c r="F19" s="66"/>
      <c r="G19" s="66"/>
      <c r="H19" s="66"/>
      <c r="I19" s="66"/>
      <c r="J19" s="66"/>
      <c r="K19" s="46"/>
      <c r="L19" s="46"/>
      <c r="M19" s="46"/>
      <c r="N19" s="46"/>
      <c r="O19" s="46"/>
      <c r="P19" s="37" t="str">
        <f t="shared" si="3"/>
        <v/>
      </c>
      <c r="Q19" s="37" t="str">
        <f t="shared" si="4"/>
        <v/>
      </c>
      <c r="R19" s="37" t="str">
        <f t="shared" si="5"/>
        <v/>
      </c>
      <c r="S19" s="37" t="str">
        <f t="shared" si="6"/>
        <v/>
      </c>
      <c r="T19" s="65" t="str">
        <f t="shared" si="7"/>
        <v/>
      </c>
      <c r="U19" s="65" t="str">
        <f t="shared" si="8"/>
        <v/>
      </c>
      <c r="V19" s="65" t="str">
        <f t="shared" si="9"/>
        <v/>
      </c>
      <c r="W19" s="65" t="str">
        <f t="shared" si="10"/>
        <v/>
      </c>
      <c r="X19" s="65" t="str">
        <f t="shared" si="11"/>
        <v/>
      </c>
      <c r="Y19" s="65" t="str">
        <f t="shared" si="12"/>
        <v/>
      </c>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row>
    <row r="20" customHeight="1" spans="1:96">
      <c r="A20" s="63" t="str">
        <f t="shared" si="1"/>
        <v/>
      </c>
      <c r="B20" s="45" t="str">
        <f>IF(初始录入!B28&lt;&gt;"",初始录入!B28,"")</f>
        <v/>
      </c>
      <c r="C20" s="45" t="str">
        <f>IF(初始录入!C28&lt;&gt;"",初始录入!C28,"")</f>
        <v/>
      </c>
      <c r="D20" s="45" t="str">
        <f>IF(初始录入!E28&lt;&gt;"",初始录入!E28,"")</f>
        <v/>
      </c>
      <c r="E20" s="66"/>
      <c r="F20" s="66"/>
      <c r="G20" s="66"/>
      <c r="H20" s="66"/>
      <c r="I20" s="66"/>
      <c r="J20" s="66"/>
      <c r="K20" s="46"/>
      <c r="L20" s="46"/>
      <c r="M20" s="46"/>
      <c r="N20" s="46"/>
      <c r="O20" s="46"/>
      <c r="P20" s="37" t="str">
        <f t="shared" si="3"/>
        <v/>
      </c>
      <c r="Q20" s="37" t="str">
        <f t="shared" si="4"/>
        <v/>
      </c>
      <c r="R20" s="37" t="str">
        <f t="shared" si="5"/>
        <v/>
      </c>
      <c r="S20" s="37" t="str">
        <f t="shared" si="6"/>
        <v/>
      </c>
      <c r="T20" s="65" t="str">
        <f t="shared" si="7"/>
        <v/>
      </c>
      <c r="U20" s="65" t="str">
        <f t="shared" si="8"/>
        <v/>
      </c>
      <c r="V20" s="65" t="str">
        <f t="shared" si="9"/>
        <v/>
      </c>
      <c r="W20" s="65" t="str">
        <f t="shared" si="10"/>
        <v/>
      </c>
      <c r="X20" s="65" t="str">
        <f t="shared" si="11"/>
        <v/>
      </c>
      <c r="Y20" s="65" t="str">
        <f t="shared" si="12"/>
        <v/>
      </c>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row>
    <row r="21" customHeight="1" spans="1:96">
      <c r="A21" s="63" t="str">
        <f t="shared" si="1"/>
        <v/>
      </c>
      <c r="B21" s="45" t="str">
        <f>IF(初始录入!B29&lt;&gt;"",初始录入!B29,"")</f>
        <v/>
      </c>
      <c r="C21" s="45" t="str">
        <f>IF(初始录入!C29&lt;&gt;"",初始录入!C29,"")</f>
        <v/>
      </c>
      <c r="D21" s="45" t="str">
        <f>IF(初始录入!E29&lt;&gt;"",初始录入!E29,"")</f>
        <v/>
      </c>
      <c r="E21" s="66"/>
      <c r="F21" s="66"/>
      <c r="G21" s="66"/>
      <c r="H21" s="66"/>
      <c r="I21" s="66"/>
      <c r="J21" s="66"/>
      <c r="K21" s="46"/>
      <c r="L21" s="46"/>
      <c r="M21" s="46"/>
      <c r="N21" s="46"/>
      <c r="O21" s="46"/>
      <c r="P21" s="37" t="str">
        <f t="shared" si="3"/>
        <v/>
      </c>
      <c r="Q21" s="37" t="str">
        <f t="shared" si="4"/>
        <v/>
      </c>
      <c r="R21" s="37" t="str">
        <f t="shared" si="5"/>
        <v/>
      </c>
      <c r="S21" s="37" t="str">
        <f t="shared" si="6"/>
        <v/>
      </c>
      <c r="T21" s="65" t="str">
        <f t="shared" si="7"/>
        <v/>
      </c>
      <c r="U21" s="65" t="str">
        <f t="shared" si="8"/>
        <v/>
      </c>
      <c r="V21" s="65" t="str">
        <f t="shared" si="9"/>
        <v/>
      </c>
      <c r="W21" s="65" t="str">
        <f t="shared" si="10"/>
        <v/>
      </c>
      <c r="X21" s="65" t="str">
        <f t="shared" si="11"/>
        <v/>
      </c>
      <c r="Y21" s="65" t="str">
        <f t="shared" si="12"/>
        <v/>
      </c>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row>
    <row r="22" customHeight="1" spans="1:96">
      <c r="A22" s="63" t="str">
        <f t="shared" si="1"/>
        <v/>
      </c>
      <c r="B22" s="45" t="str">
        <f>IF(初始录入!B30&lt;&gt;"",初始录入!B30,"")</f>
        <v/>
      </c>
      <c r="C22" s="45" t="str">
        <f>IF(初始录入!C30&lt;&gt;"",初始录入!C30,"")</f>
        <v/>
      </c>
      <c r="D22" s="45" t="str">
        <f>IF(初始录入!E30&lt;&gt;"",初始录入!E30,"")</f>
        <v/>
      </c>
      <c r="E22" s="66"/>
      <c r="F22" s="66"/>
      <c r="G22" s="66"/>
      <c r="H22" s="66"/>
      <c r="I22" s="66"/>
      <c r="J22" s="66"/>
      <c r="K22" s="46"/>
      <c r="L22" s="46"/>
      <c r="M22" s="46"/>
      <c r="N22" s="46"/>
      <c r="O22" s="46"/>
      <c r="P22" s="37" t="str">
        <f t="shared" si="3"/>
        <v/>
      </c>
      <c r="Q22" s="37" t="str">
        <f t="shared" si="4"/>
        <v/>
      </c>
      <c r="R22" s="37" t="str">
        <f t="shared" si="5"/>
        <v/>
      </c>
      <c r="S22" s="37" t="str">
        <f t="shared" si="6"/>
        <v/>
      </c>
      <c r="T22" s="65" t="str">
        <f t="shared" si="7"/>
        <v/>
      </c>
      <c r="U22" s="65" t="str">
        <f t="shared" si="8"/>
        <v/>
      </c>
      <c r="V22" s="65" t="str">
        <f t="shared" si="9"/>
        <v/>
      </c>
      <c r="W22" s="65" t="str">
        <f t="shared" si="10"/>
        <v/>
      </c>
      <c r="X22" s="65" t="str">
        <f t="shared" si="11"/>
        <v/>
      </c>
      <c r="Y22" s="65" t="str">
        <f t="shared" si="12"/>
        <v/>
      </c>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row>
    <row r="23" customHeight="1" spans="1:96">
      <c r="A23" s="63" t="str">
        <f t="shared" si="1"/>
        <v/>
      </c>
      <c r="B23" s="45" t="str">
        <f>IF(初始录入!B31&lt;&gt;"",初始录入!B31,"")</f>
        <v/>
      </c>
      <c r="C23" s="45" t="str">
        <f>IF(初始录入!C31&lt;&gt;"",初始录入!C31,"")</f>
        <v/>
      </c>
      <c r="D23" s="45" t="str">
        <f>IF(初始录入!E31&lt;&gt;"",初始录入!E31,"")</f>
        <v/>
      </c>
      <c r="E23" s="66"/>
      <c r="F23" s="66"/>
      <c r="G23" s="66"/>
      <c r="H23" s="66"/>
      <c r="I23" s="66"/>
      <c r="J23" s="66"/>
      <c r="K23" s="46"/>
      <c r="L23" s="46"/>
      <c r="M23" s="46"/>
      <c r="N23" s="46"/>
      <c r="O23" s="46"/>
      <c r="P23" s="37" t="str">
        <f t="shared" si="3"/>
        <v/>
      </c>
      <c r="Q23" s="37" t="str">
        <f t="shared" si="4"/>
        <v/>
      </c>
      <c r="R23" s="37" t="str">
        <f t="shared" si="5"/>
        <v/>
      </c>
      <c r="S23" s="37" t="str">
        <f t="shared" si="6"/>
        <v/>
      </c>
      <c r="T23" s="65" t="str">
        <f t="shared" si="7"/>
        <v/>
      </c>
      <c r="U23" s="65" t="str">
        <f t="shared" si="8"/>
        <v/>
      </c>
      <c r="V23" s="65" t="str">
        <f t="shared" si="9"/>
        <v/>
      </c>
      <c r="W23" s="65" t="str">
        <f t="shared" si="10"/>
        <v/>
      </c>
      <c r="X23" s="65" t="str">
        <f t="shared" si="11"/>
        <v/>
      </c>
      <c r="Y23" s="65" t="str">
        <f t="shared" si="12"/>
        <v/>
      </c>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row>
    <row r="24" customHeight="1" spans="1:96">
      <c r="A24" s="63" t="str">
        <f t="shared" si="1"/>
        <v/>
      </c>
      <c r="B24" s="45" t="str">
        <f>IF(初始录入!B32&lt;&gt;"",初始录入!B32,"")</f>
        <v/>
      </c>
      <c r="C24" s="45" t="str">
        <f>IF(初始录入!C32&lt;&gt;"",初始录入!C32,"")</f>
        <v/>
      </c>
      <c r="D24" s="45" t="str">
        <f>IF(初始录入!E32&lt;&gt;"",初始录入!E32,"")</f>
        <v/>
      </c>
      <c r="E24" s="66"/>
      <c r="F24" s="66"/>
      <c r="G24" s="66"/>
      <c r="H24" s="66"/>
      <c r="I24" s="66"/>
      <c r="J24" s="66"/>
      <c r="K24" s="46"/>
      <c r="L24" s="46"/>
      <c r="M24" s="46"/>
      <c r="N24" s="46"/>
      <c r="O24" s="46"/>
      <c r="P24" s="37" t="str">
        <f t="shared" si="3"/>
        <v/>
      </c>
      <c r="Q24" s="37" t="str">
        <f t="shared" si="4"/>
        <v/>
      </c>
      <c r="R24" s="37" t="str">
        <f t="shared" si="5"/>
        <v/>
      </c>
      <c r="S24" s="37" t="str">
        <f t="shared" si="6"/>
        <v/>
      </c>
      <c r="T24" s="65" t="str">
        <f t="shared" si="7"/>
        <v/>
      </c>
      <c r="U24" s="65" t="str">
        <f t="shared" si="8"/>
        <v/>
      </c>
      <c r="V24" s="65" t="str">
        <f t="shared" si="9"/>
        <v/>
      </c>
      <c r="W24" s="65" t="str">
        <f t="shared" si="10"/>
        <v/>
      </c>
      <c r="X24" s="65" t="str">
        <f t="shared" si="11"/>
        <v/>
      </c>
      <c r="Y24" s="65" t="str">
        <f t="shared" si="12"/>
        <v/>
      </c>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row>
    <row r="25" customHeight="1" spans="1:96">
      <c r="A25" s="63" t="str">
        <f t="shared" si="1"/>
        <v/>
      </c>
      <c r="B25" s="45" t="str">
        <f>IF(初始录入!B33&lt;&gt;"",初始录入!B33,"")</f>
        <v/>
      </c>
      <c r="C25" s="45" t="str">
        <f>IF(初始录入!C33&lt;&gt;"",初始录入!C33,"")</f>
        <v/>
      </c>
      <c r="D25" s="45" t="str">
        <f>IF(初始录入!E33&lt;&gt;"",初始录入!E33,"")</f>
        <v/>
      </c>
      <c r="E25" s="66"/>
      <c r="F25" s="66"/>
      <c r="G25" s="66"/>
      <c r="H25" s="66"/>
      <c r="I25" s="66"/>
      <c r="J25" s="66"/>
      <c r="K25" s="46"/>
      <c r="L25" s="46"/>
      <c r="M25" s="46"/>
      <c r="N25" s="46"/>
      <c r="O25" s="46"/>
      <c r="P25" s="37" t="str">
        <f t="shared" si="3"/>
        <v/>
      </c>
      <c r="Q25" s="37" t="str">
        <f t="shared" si="4"/>
        <v/>
      </c>
      <c r="R25" s="37" t="str">
        <f t="shared" si="5"/>
        <v/>
      </c>
      <c r="S25" s="37" t="str">
        <f t="shared" si="6"/>
        <v/>
      </c>
      <c r="T25" s="65" t="str">
        <f t="shared" si="7"/>
        <v/>
      </c>
      <c r="U25" s="65" t="str">
        <f t="shared" si="8"/>
        <v/>
      </c>
      <c r="V25" s="65" t="str">
        <f t="shared" si="9"/>
        <v/>
      </c>
      <c r="W25" s="65" t="str">
        <f t="shared" si="10"/>
        <v/>
      </c>
      <c r="X25" s="65" t="str">
        <f t="shared" si="11"/>
        <v/>
      </c>
      <c r="Y25" s="65" t="str">
        <f t="shared" si="12"/>
        <v/>
      </c>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row>
    <row r="26" customHeight="1" spans="1:96">
      <c r="A26" s="63" t="str">
        <f t="shared" si="1"/>
        <v/>
      </c>
      <c r="B26" s="45" t="str">
        <f>IF(初始录入!B34&lt;&gt;"",初始录入!B34,"")</f>
        <v/>
      </c>
      <c r="C26" s="45" t="str">
        <f>IF(初始录入!C34&lt;&gt;"",初始录入!C34,"")</f>
        <v/>
      </c>
      <c r="D26" s="45" t="str">
        <f>IF(初始录入!E34&lt;&gt;"",初始录入!E34,"")</f>
        <v/>
      </c>
      <c r="E26" s="66"/>
      <c r="F26" s="66"/>
      <c r="G26" s="66"/>
      <c r="H26" s="66"/>
      <c r="I26" s="66"/>
      <c r="J26" s="66"/>
      <c r="K26" s="46"/>
      <c r="L26" s="46"/>
      <c r="M26" s="46"/>
      <c r="N26" s="46"/>
      <c r="O26" s="46"/>
      <c r="P26" s="37" t="str">
        <f t="shared" si="3"/>
        <v/>
      </c>
      <c r="Q26" s="37" t="str">
        <f t="shared" si="4"/>
        <v/>
      </c>
      <c r="R26" s="37" t="str">
        <f t="shared" si="5"/>
        <v/>
      </c>
      <c r="S26" s="37" t="str">
        <f t="shared" si="6"/>
        <v/>
      </c>
      <c r="T26" s="65" t="str">
        <f t="shared" si="7"/>
        <v/>
      </c>
      <c r="U26" s="65" t="str">
        <f t="shared" si="8"/>
        <v/>
      </c>
      <c r="V26" s="65" t="str">
        <f t="shared" si="9"/>
        <v/>
      </c>
      <c r="W26" s="65" t="str">
        <f t="shared" si="10"/>
        <v/>
      </c>
      <c r="X26" s="65" t="str">
        <f t="shared" si="11"/>
        <v/>
      </c>
      <c r="Y26" s="65" t="str">
        <f t="shared" si="12"/>
        <v/>
      </c>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row>
    <row r="27" customHeight="1" spans="1:96">
      <c r="A27" s="63" t="str">
        <f t="shared" si="1"/>
        <v/>
      </c>
      <c r="B27" s="45" t="str">
        <f>IF(初始录入!B35&lt;&gt;"",初始录入!B35,"")</f>
        <v/>
      </c>
      <c r="C27" s="45" t="str">
        <f>IF(初始录入!C35&lt;&gt;"",初始录入!C35,"")</f>
        <v/>
      </c>
      <c r="D27" s="45" t="str">
        <f>IF(初始录入!E35&lt;&gt;"",初始录入!E35,"")</f>
        <v/>
      </c>
      <c r="E27" s="66"/>
      <c r="F27" s="66"/>
      <c r="G27" s="66"/>
      <c r="H27" s="66"/>
      <c r="I27" s="66"/>
      <c r="J27" s="66"/>
      <c r="K27" s="46"/>
      <c r="L27" s="46"/>
      <c r="M27" s="46"/>
      <c r="N27" s="46"/>
      <c r="O27" s="46"/>
      <c r="P27" s="37" t="str">
        <f t="shared" si="3"/>
        <v/>
      </c>
      <c r="Q27" s="37" t="str">
        <f t="shared" si="4"/>
        <v/>
      </c>
      <c r="R27" s="37" t="str">
        <f t="shared" si="5"/>
        <v/>
      </c>
      <c r="S27" s="37" t="str">
        <f t="shared" si="6"/>
        <v/>
      </c>
      <c r="T27" s="65" t="str">
        <f t="shared" si="7"/>
        <v/>
      </c>
      <c r="U27" s="65" t="str">
        <f t="shared" si="8"/>
        <v/>
      </c>
      <c r="V27" s="65" t="str">
        <f t="shared" si="9"/>
        <v/>
      </c>
      <c r="W27" s="65" t="str">
        <f t="shared" si="10"/>
        <v/>
      </c>
      <c r="X27" s="65" t="str">
        <f t="shared" si="11"/>
        <v/>
      </c>
      <c r="Y27" s="65" t="str">
        <f t="shared" si="12"/>
        <v/>
      </c>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row>
    <row r="28" customHeight="1" spans="1:96">
      <c r="A28" s="63" t="str">
        <f t="shared" si="1"/>
        <v/>
      </c>
      <c r="B28" s="45" t="str">
        <f>IF(初始录入!B36&lt;&gt;"",初始录入!B36,"")</f>
        <v/>
      </c>
      <c r="C28" s="45" t="str">
        <f>IF(初始录入!C36&lt;&gt;"",初始录入!C36,"")</f>
        <v/>
      </c>
      <c r="D28" s="45" t="str">
        <f>IF(初始录入!E36&lt;&gt;"",初始录入!E36,"")</f>
        <v/>
      </c>
      <c r="E28" s="66"/>
      <c r="F28" s="66"/>
      <c r="G28" s="66"/>
      <c r="H28" s="66"/>
      <c r="I28" s="66"/>
      <c r="J28" s="66"/>
      <c r="K28" s="46"/>
      <c r="L28" s="46"/>
      <c r="M28" s="46"/>
      <c r="N28" s="46"/>
      <c r="O28" s="46"/>
      <c r="P28" s="37" t="str">
        <f t="shared" si="3"/>
        <v/>
      </c>
      <c r="Q28" s="37" t="str">
        <f t="shared" si="4"/>
        <v/>
      </c>
      <c r="R28" s="37" t="str">
        <f t="shared" si="5"/>
        <v/>
      </c>
      <c r="S28" s="37" t="str">
        <f t="shared" si="6"/>
        <v/>
      </c>
      <c r="T28" s="65" t="str">
        <f t="shared" si="7"/>
        <v/>
      </c>
      <c r="U28" s="65" t="str">
        <f t="shared" si="8"/>
        <v/>
      </c>
      <c r="V28" s="65" t="str">
        <f t="shared" si="9"/>
        <v/>
      </c>
      <c r="W28" s="65" t="str">
        <f t="shared" si="10"/>
        <v/>
      </c>
      <c r="X28" s="65" t="str">
        <f t="shared" si="11"/>
        <v/>
      </c>
      <c r="Y28" s="65" t="str">
        <f t="shared" si="12"/>
        <v/>
      </c>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row>
    <row r="29" customHeight="1" spans="1:96">
      <c r="A29" s="63" t="str">
        <f t="shared" si="1"/>
        <v/>
      </c>
      <c r="B29" s="45" t="str">
        <f>IF(初始录入!B37&lt;&gt;"",初始录入!B37,"")</f>
        <v/>
      </c>
      <c r="C29" s="45" t="str">
        <f>IF(初始录入!C37&lt;&gt;"",初始录入!C37,"")</f>
        <v/>
      </c>
      <c r="D29" s="45" t="str">
        <f>IF(初始录入!E37&lt;&gt;"",初始录入!E37,"")</f>
        <v/>
      </c>
      <c r="E29" s="66"/>
      <c r="F29" s="66"/>
      <c r="G29" s="66"/>
      <c r="H29" s="66"/>
      <c r="I29" s="66"/>
      <c r="J29" s="66"/>
      <c r="K29" s="46"/>
      <c r="L29" s="46"/>
      <c r="M29" s="46"/>
      <c r="N29" s="46"/>
      <c r="O29" s="46"/>
      <c r="P29" s="37" t="str">
        <f t="shared" si="3"/>
        <v/>
      </c>
      <c r="Q29" s="37" t="str">
        <f t="shared" si="4"/>
        <v/>
      </c>
      <c r="R29" s="37" t="str">
        <f t="shared" si="5"/>
        <v/>
      </c>
      <c r="S29" s="37" t="str">
        <f t="shared" si="6"/>
        <v/>
      </c>
      <c r="T29" s="65" t="str">
        <f t="shared" si="7"/>
        <v/>
      </c>
      <c r="U29" s="65" t="str">
        <f t="shared" si="8"/>
        <v/>
      </c>
      <c r="V29" s="65" t="str">
        <f t="shared" si="9"/>
        <v/>
      </c>
      <c r="W29" s="65" t="str">
        <f t="shared" si="10"/>
        <v/>
      </c>
      <c r="X29" s="65" t="str">
        <f t="shared" si="11"/>
        <v/>
      </c>
      <c r="Y29" s="65" t="str">
        <f t="shared" si="12"/>
        <v/>
      </c>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row>
    <row r="30" customHeight="1" spans="1:96">
      <c r="A30" s="63" t="str">
        <f t="shared" si="1"/>
        <v/>
      </c>
      <c r="B30" s="45" t="str">
        <f>IF(初始录入!B38&lt;&gt;"",初始录入!B38,"")</f>
        <v/>
      </c>
      <c r="C30" s="45" t="str">
        <f>IF(初始录入!C38&lt;&gt;"",初始录入!C38,"")</f>
        <v/>
      </c>
      <c r="D30" s="45" t="str">
        <f>IF(初始录入!E38&lt;&gt;"",初始录入!E38,"")</f>
        <v/>
      </c>
      <c r="E30" s="66"/>
      <c r="F30" s="66"/>
      <c r="G30" s="66"/>
      <c r="H30" s="66"/>
      <c r="I30" s="66"/>
      <c r="J30" s="66"/>
      <c r="K30" s="46"/>
      <c r="L30" s="46"/>
      <c r="M30" s="46"/>
      <c r="N30" s="46"/>
      <c r="O30" s="46"/>
      <c r="P30" s="37" t="str">
        <f t="shared" si="3"/>
        <v/>
      </c>
      <c r="Q30" s="37" t="str">
        <f t="shared" si="4"/>
        <v/>
      </c>
      <c r="R30" s="37" t="str">
        <f t="shared" si="5"/>
        <v/>
      </c>
      <c r="S30" s="37" t="str">
        <f t="shared" si="6"/>
        <v/>
      </c>
      <c r="T30" s="65" t="str">
        <f t="shared" si="7"/>
        <v/>
      </c>
      <c r="U30" s="65" t="str">
        <f t="shared" si="8"/>
        <v/>
      </c>
      <c r="V30" s="65" t="str">
        <f t="shared" si="9"/>
        <v/>
      </c>
      <c r="W30" s="65" t="str">
        <f t="shared" si="10"/>
        <v/>
      </c>
      <c r="X30" s="65" t="str">
        <f t="shared" si="11"/>
        <v/>
      </c>
      <c r="Y30" s="65" t="str">
        <f t="shared" si="12"/>
        <v/>
      </c>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row>
    <row r="31" customHeight="1" spans="1:96">
      <c r="A31" s="63" t="str">
        <f t="shared" si="1"/>
        <v/>
      </c>
      <c r="B31" s="45" t="str">
        <f>IF(初始录入!B39&lt;&gt;"",初始录入!B39,"")</f>
        <v/>
      </c>
      <c r="C31" s="45" t="str">
        <f>IF(初始录入!C39&lt;&gt;"",初始录入!C39,"")</f>
        <v/>
      </c>
      <c r="D31" s="45" t="str">
        <f>IF(初始录入!E39&lt;&gt;"",初始录入!E39,"")</f>
        <v/>
      </c>
      <c r="E31" s="66"/>
      <c r="F31" s="66"/>
      <c r="G31" s="66"/>
      <c r="H31" s="66"/>
      <c r="I31" s="66"/>
      <c r="J31" s="66"/>
      <c r="K31" s="46"/>
      <c r="L31" s="46"/>
      <c r="M31" s="46"/>
      <c r="N31" s="46"/>
      <c r="O31" s="46"/>
      <c r="P31" s="37" t="str">
        <f t="shared" si="3"/>
        <v/>
      </c>
      <c r="Q31" s="37" t="str">
        <f t="shared" si="4"/>
        <v/>
      </c>
      <c r="R31" s="37" t="str">
        <f t="shared" si="5"/>
        <v/>
      </c>
      <c r="S31" s="37" t="str">
        <f t="shared" si="6"/>
        <v/>
      </c>
      <c r="T31" s="65" t="str">
        <f t="shared" si="7"/>
        <v/>
      </c>
      <c r="U31" s="65" t="str">
        <f t="shared" si="8"/>
        <v/>
      </c>
      <c r="V31" s="65" t="str">
        <f t="shared" si="9"/>
        <v/>
      </c>
      <c r="W31" s="65" t="str">
        <f t="shared" si="10"/>
        <v/>
      </c>
      <c r="X31" s="65" t="str">
        <f t="shared" si="11"/>
        <v/>
      </c>
      <c r="Y31" s="65" t="str">
        <f t="shared" si="12"/>
        <v/>
      </c>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row>
    <row r="32" customHeight="1" spans="1:96">
      <c r="A32" s="63" t="str">
        <f t="shared" si="1"/>
        <v/>
      </c>
      <c r="B32" s="45" t="str">
        <f>IF(初始录入!B40&lt;&gt;"",初始录入!B40,"")</f>
        <v/>
      </c>
      <c r="C32" s="45" t="str">
        <f>IF(初始录入!C40&lt;&gt;"",初始录入!C40,"")</f>
        <v/>
      </c>
      <c r="D32" s="45" t="str">
        <f>IF(初始录入!E40&lt;&gt;"",初始录入!E40,"")</f>
        <v/>
      </c>
      <c r="E32" s="66"/>
      <c r="F32" s="66"/>
      <c r="G32" s="66"/>
      <c r="H32" s="66"/>
      <c r="I32" s="66"/>
      <c r="J32" s="66"/>
      <c r="K32" s="46"/>
      <c r="L32" s="46"/>
      <c r="M32" s="46"/>
      <c r="N32" s="46"/>
      <c r="O32" s="46"/>
      <c r="P32" s="37" t="str">
        <f t="shared" si="3"/>
        <v/>
      </c>
      <c r="Q32" s="37" t="str">
        <f t="shared" si="4"/>
        <v/>
      </c>
      <c r="R32" s="37" t="str">
        <f t="shared" si="5"/>
        <v/>
      </c>
      <c r="S32" s="37" t="str">
        <f t="shared" si="6"/>
        <v/>
      </c>
      <c r="T32" s="65" t="str">
        <f t="shared" si="7"/>
        <v/>
      </c>
      <c r="U32" s="65" t="str">
        <f t="shared" si="8"/>
        <v/>
      </c>
      <c r="V32" s="65" t="str">
        <f t="shared" si="9"/>
        <v/>
      </c>
      <c r="W32" s="65" t="str">
        <f t="shared" si="10"/>
        <v/>
      </c>
      <c r="X32" s="65" t="str">
        <f t="shared" si="11"/>
        <v/>
      </c>
      <c r="Y32" s="65" t="str">
        <f t="shared" si="12"/>
        <v/>
      </c>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row>
    <row r="33" customHeight="1" spans="1:96">
      <c r="A33" s="63" t="str">
        <f t="shared" si="1"/>
        <v/>
      </c>
      <c r="B33" s="45" t="str">
        <f>IF(初始录入!B41&lt;&gt;"",初始录入!B41,"")</f>
        <v/>
      </c>
      <c r="C33" s="45" t="str">
        <f>IF(初始录入!C41&lt;&gt;"",初始录入!C41,"")</f>
        <v/>
      </c>
      <c r="D33" s="45" t="str">
        <f>IF(初始录入!E41&lt;&gt;"",初始录入!E41,"")</f>
        <v/>
      </c>
      <c r="E33" s="66"/>
      <c r="F33" s="66"/>
      <c r="G33" s="66"/>
      <c r="H33" s="66"/>
      <c r="I33" s="66"/>
      <c r="J33" s="66"/>
      <c r="K33" s="46"/>
      <c r="L33" s="46"/>
      <c r="M33" s="46"/>
      <c r="N33" s="46"/>
      <c r="O33" s="46"/>
      <c r="P33" s="37" t="str">
        <f t="shared" si="3"/>
        <v/>
      </c>
      <c r="Q33" s="37" t="str">
        <f t="shared" si="4"/>
        <v/>
      </c>
      <c r="R33" s="37" t="str">
        <f t="shared" si="5"/>
        <v/>
      </c>
      <c r="S33" s="37" t="str">
        <f t="shared" si="6"/>
        <v/>
      </c>
      <c r="T33" s="65" t="str">
        <f t="shared" si="7"/>
        <v/>
      </c>
      <c r="U33" s="65" t="str">
        <f t="shared" si="8"/>
        <v/>
      </c>
      <c r="V33" s="65" t="str">
        <f t="shared" si="9"/>
        <v/>
      </c>
      <c r="W33" s="65" t="str">
        <f t="shared" si="10"/>
        <v/>
      </c>
      <c r="X33" s="65" t="str">
        <f t="shared" si="11"/>
        <v/>
      </c>
      <c r="Y33" s="65" t="str">
        <f t="shared" si="12"/>
        <v/>
      </c>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row>
    <row r="34" customHeight="1" spans="1:96">
      <c r="A34" s="63" t="str">
        <f t="shared" si="1"/>
        <v/>
      </c>
      <c r="B34" s="45" t="str">
        <f>IF(初始录入!B42&lt;&gt;"",初始录入!B42,"")</f>
        <v/>
      </c>
      <c r="C34" s="45" t="str">
        <f>IF(初始录入!C42&lt;&gt;"",初始录入!C42,"")</f>
        <v/>
      </c>
      <c r="D34" s="45" t="str">
        <f>IF(初始录入!E42&lt;&gt;"",初始录入!E42,"")</f>
        <v/>
      </c>
      <c r="E34" s="66"/>
      <c r="F34" s="66"/>
      <c r="G34" s="66"/>
      <c r="H34" s="66"/>
      <c r="I34" s="66"/>
      <c r="J34" s="66"/>
      <c r="K34" s="46"/>
      <c r="L34" s="46"/>
      <c r="M34" s="46"/>
      <c r="N34" s="46"/>
      <c r="O34" s="46"/>
      <c r="P34" s="37" t="str">
        <f t="shared" si="3"/>
        <v/>
      </c>
      <c r="Q34" s="37" t="str">
        <f t="shared" si="4"/>
        <v/>
      </c>
      <c r="R34" s="37" t="str">
        <f t="shared" si="5"/>
        <v/>
      </c>
      <c r="S34" s="37" t="str">
        <f t="shared" si="6"/>
        <v/>
      </c>
      <c r="T34" s="65" t="str">
        <f t="shared" si="7"/>
        <v/>
      </c>
      <c r="U34" s="65" t="str">
        <f t="shared" si="8"/>
        <v/>
      </c>
      <c r="V34" s="65" t="str">
        <f t="shared" si="9"/>
        <v/>
      </c>
      <c r="W34" s="65" t="str">
        <f t="shared" si="10"/>
        <v/>
      </c>
      <c r="X34" s="65" t="str">
        <f t="shared" si="11"/>
        <v/>
      </c>
      <c r="Y34" s="65" t="str">
        <f t="shared" si="12"/>
        <v/>
      </c>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row>
    <row r="35" customHeight="1" spans="1:96">
      <c r="A35" s="63" t="str">
        <f t="shared" si="1"/>
        <v/>
      </c>
      <c r="B35" s="45" t="str">
        <f>IF(初始录入!B43&lt;&gt;"",初始录入!B43,"")</f>
        <v/>
      </c>
      <c r="C35" s="45" t="str">
        <f>IF(初始录入!C43&lt;&gt;"",初始录入!C43,"")</f>
        <v/>
      </c>
      <c r="D35" s="45" t="str">
        <f>IF(初始录入!E43&lt;&gt;"",初始录入!E43,"")</f>
        <v/>
      </c>
      <c r="E35" s="66"/>
      <c r="F35" s="66"/>
      <c r="G35" s="66"/>
      <c r="H35" s="66"/>
      <c r="I35" s="66"/>
      <c r="J35" s="66"/>
      <c r="K35" s="46"/>
      <c r="L35" s="46"/>
      <c r="M35" s="46"/>
      <c r="N35" s="46"/>
      <c r="O35" s="46"/>
      <c r="P35" s="37" t="str">
        <f t="shared" si="3"/>
        <v/>
      </c>
      <c r="Q35" s="37" t="str">
        <f t="shared" si="4"/>
        <v/>
      </c>
      <c r="R35" s="37" t="str">
        <f t="shared" si="5"/>
        <v/>
      </c>
      <c r="S35" s="37" t="str">
        <f t="shared" si="6"/>
        <v/>
      </c>
      <c r="T35" s="65" t="str">
        <f t="shared" si="7"/>
        <v/>
      </c>
      <c r="U35" s="65" t="str">
        <f t="shared" si="8"/>
        <v/>
      </c>
      <c r="V35" s="65" t="str">
        <f t="shared" si="9"/>
        <v/>
      </c>
      <c r="W35" s="65" t="str">
        <f t="shared" si="10"/>
        <v/>
      </c>
      <c r="X35" s="65" t="str">
        <f t="shared" si="11"/>
        <v/>
      </c>
      <c r="Y35" s="65" t="str">
        <f t="shared" si="12"/>
        <v/>
      </c>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row>
    <row r="36" customHeight="1" spans="1:96">
      <c r="A36" s="63" t="str">
        <f t="shared" si="1"/>
        <v/>
      </c>
      <c r="B36" s="45" t="str">
        <f>IF(初始录入!B44&lt;&gt;"",初始录入!B44,"")</f>
        <v/>
      </c>
      <c r="C36" s="45" t="str">
        <f>IF(初始录入!C44&lt;&gt;"",初始录入!C44,"")</f>
        <v/>
      </c>
      <c r="D36" s="45" t="str">
        <f>IF(初始录入!E44&lt;&gt;"",初始录入!E44,"")</f>
        <v/>
      </c>
      <c r="E36" s="66"/>
      <c r="F36" s="66"/>
      <c r="G36" s="66"/>
      <c r="H36" s="66"/>
      <c r="I36" s="66"/>
      <c r="J36" s="66"/>
      <c r="K36" s="46"/>
      <c r="L36" s="46"/>
      <c r="M36" s="46"/>
      <c r="N36" s="46"/>
      <c r="O36" s="46"/>
      <c r="P36" s="37" t="str">
        <f t="shared" si="3"/>
        <v/>
      </c>
      <c r="Q36" s="37" t="str">
        <f t="shared" si="4"/>
        <v/>
      </c>
      <c r="R36" s="37" t="str">
        <f t="shared" si="5"/>
        <v/>
      </c>
      <c r="S36" s="37" t="str">
        <f t="shared" si="6"/>
        <v/>
      </c>
      <c r="T36" s="65" t="str">
        <f t="shared" si="7"/>
        <v/>
      </c>
      <c r="U36" s="65" t="str">
        <f t="shared" si="8"/>
        <v/>
      </c>
      <c r="V36" s="65" t="str">
        <f t="shared" si="9"/>
        <v/>
      </c>
      <c r="W36" s="65" t="str">
        <f t="shared" si="10"/>
        <v/>
      </c>
      <c r="X36" s="65" t="str">
        <f t="shared" si="11"/>
        <v/>
      </c>
      <c r="Y36" s="65" t="str">
        <f t="shared" si="12"/>
        <v/>
      </c>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row>
    <row r="37" customHeight="1" spans="1:96">
      <c r="A37" s="63" t="str">
        <f t="shared" si="1"/>
        <v/>
      </c>
      <c r="B37" s="45" t="str">
        <f>IF(初始录入!B45&lt;&gt;"",初始录入!B45,"")</f>
        <v/>
      </c>
      <c r="C37" s="45" t="str">
        <f>IF(初始录入!C45&lt;&gt;"",初始录入!C45,"")</f>
        <v/>
      </c>
      <c r="D37" s="45" t="str">
        <f>IF(初始录入!E45&lt;&gt;"",初始录入!E45,"")</f>
        <v/>
      </c>
      <c r="E37" s="66"/>
      <c r="F37" s="66"/>
      <c r="G37" s="66"/>
      <c r="H37" s="66"/>
      <c r="I37" s="66"/>
      <c r="J37" s="66"/>
      <c r="K37" s="46"/>
      <c r="L37" s="46"/>
      <c r="M37" s="46"/>
      <c r="N37" s="46"/>
      <c r="O37" s="46"/>
      <c r="P37" s="37" t="str">
        <f t="shared" si="3"/>
        <v/>
      </c>
      <c r="Q37" s="37" t="str">
        <f t="shared" si="4"/>
        <v/>
      </c>
      <c r="R37" s="37" t="str">
        <f t="shared" si="5"/>
        <v/>
      </c>
      <c r="S37" s="37" t="str">
        <f t="shared" si="6"/>
        <v/>
      </c>
      <c r="T37" s="65" t="str">
        <f t="shared" si="7"/>
        <v/>
      </c>
      <c r="U37" s="65" t="str">
        <f t="shared" si="8"/>
        <v/>
      </c>
      <c r="V37" s="65" t="str">
        <f t="shared" si="9"/>
        <v/>
      </c>
      <c r="W37" s="65" t="str">
        <f t="shared" si="10"/>
        <v/>
      </c>
      <c r="X37" s="65" t="str">
        <f t="shared" si="11"/>
        <v/>
      </c>
      <c r="Y37" s="65" t="str">
        <f t="shared" si="12"/>
        <v/>
      </c>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row>
    <row r="38" customHeight="1" spans="1:96">
      <c r="A38" s="63" t="str">
        <f t="shared" si="1"/>
        <v/>
      </c>
      <c r="B38" s="45" t="str">
        <f>IF(初始录入!B46&lt;&gt;"",初始录入!B46,"")</f>
        <v/>
      </c>
      <c r="C38" s="45" t="str">
        <f>IF(初始录入!C46&lt;&gt;"",初始录入!C46,"")</f>
        <v/>
      </c>
      <c r="D38" s="45" t="str">
        <f>IF(初始录入!E46&lt;&gt;"",初始录入!E46,"")</f>
        <v/>
      </c>
      <c r="E38" s="66"/>
      <c r="F38" s="66"/>
      <c r="G38" s="66"/>
      <c r="H38" s="66"/>
      <c r="I38" s="66"/>
      <c r="J38" s="66"/>
      <c r="K38" s="46"/>
      <c r="L38" s="46"/>
      <c r="M38" s="46"/>
      <c r="N38" s="46"/>
      <c r="O38" s="46"/>
      <c r="P38" s="37" t="str">
        <f t="shared" ref="P38:P69" si="13">IF(AND($M$1&lt;&gt;"",A38&lt;&gt;""),A38,"")</f>
        <v/>
      </c>
      <c r="Q38" s="37" t="str">
        <f t="shared" ref="Q38:Q69" si="14">IF(AND($M$1&lt;&gt;"",B38&lt;&gt;""),B38,"")</f>
        <v/>
      </c>
      <c r="R38" s="37" t="str">
        <f t="shared" ref="R38:R69" si="15">IF(AND($M$1&lt;&gt;"",C38&lt;&gt;""),C38,"")</f>
        <v/>
      </c>
      <c r="S38" s="37" t="str">
        <f t="shared" ref="S38:S69" si="16">IF(AND($M$1&lt;&gt;"",D38&lt;&gt;""),D38,"")</f>
        <v/>
      </c>
      <c r="T38" s="65" t="str">
        <f t="shared" ref="T38:T69" si="17">IF(E38&lt;&gt;"",E38,"")</f>
        <v/>
      </c>
      <c r="U38" s="65" t="str">
        <f t="shared" ref="U38:U69" si="18">IF(F38&lt;&gt;"",F38,"")</f>
        <v/>
      </c>
      <c r="V38" s="65" t="str">
        <f t="shared" ref="V38:V69" si="19">IF(G38&lt;&gt;"",G38,"")</f>
        <v/>
      </c>
      <c r="W38" s="65" t="str">
        <f t="shared" ref="W38:W69" si="20">IF(H38&lt;&gt;"",H38,"")</f>
        <v/>
      </c>
      <c r="X38" s="65" t="str">
        <f t="shared" ref="X38:X69" si="21">IF(I38&lt;&gt;"",I38,"")</f>
        <v/>
      </c>
      <c r="Y38" s="65" t="str">
        <f t="shared" ref="Y38:Y69" si="22">IF(J38&lt;&gt;"",J38,"")</f>
        <v/>
      </c>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row>
    <row r="39" customHeight="1" spans="1:96">
      <c r="A39" s="63" t="str">
        <f t="shared" si="1"/>
        <v/>
      </c>
      <c r="B39" s="45" t="str">
        <f>IF(初始录入!B47&lt;&gt;"",初始录入!B47,"")</f>
        <v/>
      </c>
      <c r="C39" s="45" t="str">
        <f>IF(初始录入!C47&lt;&gt;"",初始录入!C47,"")</f>
        <v/>
      </c>
      <c r="D39" s="45" t="str">
        <f>IF(初始录入!E47&lt;&gt;"",初始录入!E47,"")</f>
        <v/>
      </c>
      <c r="E39" s="66"/>
      <c r="F39" s="66"/>
      <c r="G39" s="66"/>
      <c r="H39" s="66"/>
      <c r="I39" s="66"/>
      <c r="J39" s="66"/>
      <c r="K39" s="46"/>
      <c r="L39" s="46"/>
      <c r="M39" s="46"/>
      <c r="N39" s="46"/>
      <c r="O39" s="46"/>
      <c r="P39" s="37" t="str">
        <f t="shared" si="13"/>
        <v/>
      </c>
      <c r="Q39" s="37" t="str">
        <f t="shared" si="14"/>
        <v/>
      </c>
      <c r="R39" s="37" t="str">
        <f t="shared" si="15"/>
        <v/>
      </c>
      <c r="S39" s="37" t="str">
        <f t="shared" si="16"/>
        <v/>
      </c>
      <c r="T39" s="65" t="str">
        <f t="shared" si="17"/>
        <v/>
      </c>
      <c r="U39" s="65" t="str">
        <f t="shared" si="18"/>
        <v/>
      </c>
      <c r="V39" s="65" t="str">
        <f t="shared" si="19"/>
        <v/>
      </c>
      <c r="W39" s="65" t="str">
        <f t="shared" si="20"/>
        <v/>
      </c>
      <c r="X39" s="65" t="str">
        <f t="shared" si="21"/>
        <v/>
      </c>
      <c r="Y39" s="65" t="str">
        <f t="shared" si="22"/>
        <v/>
      </c>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row>
    <row r="40" customHeight="1" spans="1:96">
      <c r="A40" s="63" t="str">
        <f t="shared" si="1"/>
        <v/>
      </c>
      <c r="B40" s="45" t="str">
        <f>IF(初始录入!B48&lt;&gt;"",初始录入!B48,"")</f>
        <v/>
      </c>
      <c r="C40" s="45" t="str">
        <f>IF(初始录入!C48&lt;&gt;"",初始录入!C48,"")</f>
        <v/>
      </c>
      <c r="D40" s="45" t="str">
        <f>IF(初始录入!E48&lt;&gt;"",初始录入!E48,"")</f>
        <v/>
      </c>
      <c r="E40" s="66"/>
      <c r="F40" s="66"/>
      <c r="G40" s="66"/>
      <c r="H40" s="66"/>
      <c r="I40" s="66"/>
      <c r="J40" s="66"/>
      <c r="K40" s="46"/>
      <c r="L40" s="46"/>
      <c r="M40" s="46"/>
      <c r="N40" s="46"/>
      <c r="O40" s="46"/>
      <c r="P40" s="37" t="str">
        <f t="shared" si="13"/>
        <v/>
      </c>
      <c r="Q40" s="37" t="str">
        <f t="shared" si="14"/>
        <v/>
      </c>
      <c r="R40" s="37" t="str">
        <f t="shared" si="15"/>
        <v/>
      </c>
      <c r="S40" s="37" t="str">
        <f t="shared" si="16"/>
        <v/>
      </c>
      <c r="T40" s="65" t="str">
        <f t="shared" si="17"/>
        <v/>
      </c>
      <c r="U40" s="65" t="str">
        <f t="shared" si="18"/>
        <v/>
      </c>
      <c r="V40" s="65" t="str">
        <f t="shared" si="19"/>
        <v/>
      </c>
      <c r="W40" s="65" t="str">
        <f t="shared" si="20"/>
        <v/>
      </c>
      <c r="X40" s="65" t="str">
        <f t="shared" si="21"/>
        <v/>
      </c>
      <c r="Y40" s="65" t="str">
        <f t="shared" si="22"/>
        <v/>
      </c>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row>
    <row r="41" customHeight="1" spans="1:96">
      <c r="A41" s="63" t="str">
        <f t="shared" si="1"/>
        <v/>
      </c>
      <c r="B41" s="45" t="str">
        <f>IF(初始录入!B49&lt;&gt;"",初始录入!B49,"")</f>
        <v/>
      </c>
      <c r="C41" s="45" t="str">
        <f>IF(初始录入!C49&lt;&gt;"",初始录入!C49,"")</f>
        <v/>
      </c>
      <c r="D41" s="45" t="str">
        <f>IF(初始录入!E49&lt;&gt;"",初始录入!E49,"")</f>
        <v/>
      </c>
      <c r="E41" s="66"/>
      <c r="F41" s="66"/>
      <c r="G41" s="66"/>
      <c r="H41" s="66"/>
      <c r="I41" s="66"/>
      <c r="J41" s="66"/>
      <c r="K41" s="46"/>
      <c r="L41" s="46"/>
      <c r="M41" s="46"/>
      <c r="N41" s="46"/>
      <c r="O41" s="46"/>
      <c r="P41" s="37" t="str">
        <f t="shared" si="13"/>
        <v/>
      </c>
      <c r="Q41" s="37" t="str">
        <f t="shared" si="14"/>
        <v/>
      </c>
      <c r="R41" s="37" t="str">
        <f t="shared" si="15"/>
        <v/>
      </c>
      <c r="S41" s="37" t="str">
        <f t="shared" si="16"/>
        <v/>
      </c>
      <c r="T41" s="65" t="str">
        <f t="shared" si="17"/>
        <v/>
      </c>
      <c r="U41" s="65" t="str">
        <f t="shared" si="18"/>
        <v/>
      </c>
      <c r="V41" s="65" t="str">
        <f t="shared" si="19"/>
        <v/>
      </c>
      <c r="W41" s="65" t="str">
        <f t="shared" si="20"/>
        <v/>
      </c>
      <c r="X41" s="65" t="str">
        <f t="shared" si="21"/>
        <v/>
      </c>
      <c r="Y41" s="65" t="str">
        <f t="shared" si="22"/>
        <v/>
      </c>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row>
    <row r="42" customHeight="1" spans="1:96">
      <c r="A42" s="63" t="str">
        <f t="shared" si="1"/>
        <v/>
      </c>
      <c r="B42" s="45" t="str">
        <f>IF(初始录入!B50&lt;&gt;"",初始录入!B50,"")</f>
        <v/>
      </c>
      <c r="C42" s="45" t="str">
        <f>IF(初始录入!C50&lt;&gt;"",初始录入!C50,"")</f>
        <v/>
      </c>
      <c r="D42" s="45" t="str">
        <f>IF(初始录入!E50&lt;&gt;"",初始录入!E50,"")</f>
        <v/>
      </c>
      <c r="E42" s="66"/>
      <c r="F42" s="66"/>
      <c r="G42" s="66"/>
      <c r="H42" s="66"/>
      <c r="I42" s="66"/>
      <c r="J42" s="66"/>
      <c r="K42" s="46"/>
      <c r="L42" s="46"/>
      <c r="M42" s="46"/>
      <c r="N42" s="46"/>
      <c r="O42" s="46"/>
      <c r="P42" s="37" t="str">
        <f t="shared" si="13"/>
        <v/>
      </c>
      <c r="Q42" s="37" t="str">
        <f t="shared" si="14"/>
        <v/>
      </c>
      <c r="R42" s="37" t="str">
        <f t="shared" si="15"/>
        <v/>
      </c>
      <c r="S42" s="37" t="str">
        <f t="shared" si="16"/>
        <v/>
      </c>
      <c r="T42" s="65" t="str">
        <f t="shared" si="17"/>
        <v/>
      </c>
      <c r="U42" s="65" t="str">
        <f t="shared" si="18"/>
        <v/>
      </c>
      <c r="V42" s="65" t="str">
        <f t="shared" si="19"/>
        <v/>
      </c>
      <c r="W42" s="65" t="str">
        <f t="shared" si="20"/>
        <v/>
      </c>
      <c r="X42" s="65" t="str">
        <f t="shared" si="21"/>
        <v/>
      </c>
      <c r="Y42" s="65" t="str">
        <f t="shared" si="22"/>
        <v/>
      </c>
      <c r="Z42" s="46"/>
      <c r="AA42" s="46"/>
      <c r="AB42" s="46"/>
      <c r="AC42" s="46"/>
      <c r="AD42" s="46"/>
      <c r="AE42" s="46"/>
      <c r="AF42" s="46"/>
      <c r="AG42" s="46"/>
      <c r="AH42" s="46"/>
      <c r="AI42" s="46"/>
      <c r="AJ42" s="46"/>
      <c r="AK42" s="46"/>
      <c r="AL42" s="46"/>
      <c r="AM42" s="46"/>
      <c r="AN42" s="46"/>
      <c r="AO42" s="46"/>
      <c r="AP42" s="46"/>
      <c r="AQ42" s="46"/>
      <c r="AR42" s="46"/>
      <c r="AS42" s="46"/>
      <c r="AT42" s="46"/>
      <c r="AU42" s="46"/>
      <c r="AV42" s="46"/>
      <c r="AW42" s="46"/>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row>
    <row r="43" customHeight="1" spans="1:96">
      <c r="A43" s="63" t="str">
        <f t="shared" si="1"/>
        <v/>
      </c>
      <c r="B43" s="45" t="str">
        <f>IF(初始录入!B51&lt;&gt;"",初始录入!B51,"")</f>
        <v/>
      </c>
      <c r="C43" s="45" t="str">
        <f>IF(初始录入!C51&lt;&gt;"",初始录入!C51,"")</f>
        <v/>
      </c>
      <c r="D43" s="45" t="str">
        <f>IF(初始录入!E51&lt;&gt;"",初始录入!E51,"")</f>
        <v/>
      </c>
      <c r="E43" s="66"/>
      <c r="F43" s="66"/>
      <c r="G43" s="66"/>
      <c r="H43" s="66"/>
      <c r="I43" s="66"/>
      <c r="J43" s="66"/>
      <c r="K43" s="46"/>
      <c r="L43" s="46"/>
      <c r="M43" s="46"/>
      <c r="N43" s="46"/>
      <c r="O43" s="46"/>
      <c r="P43" s="37" t="str">
        <f t="shared" si="13"/>
        <v/>
      </c>
      <c r="Q43" s="37" t="str">
        <f t="shared" si="14"/>
        <v/>
      </c>
      <c r="R43" s="37" t="str">
        <f t="shared" si="15"/>
        <v/>
      </c>
      <c r="S43" s="37" t="str">
        <f t="shared" si="16"/>
        <v/>
      </c>
      <c r="T43" s="65" t="str">
        <f t="shared" si="17"/>
        <v/>
      </c>
      <c r="U43" s="65" t="str">
        <f t="shared" si="18"/>
        <v/>
      </c>
      <c r="V43" s="65" t="str">
        <f t="shared" si="19"/>
        <v/>
      </c>
      <c r="W43" s="65" t="str">
        <f t="shared" si="20"/>
        <v/>
      </c>
      <c r="X43" s="65" t="str">
        <f t="shared" si="21"/>
        <v/>
      </c>
      <c r="Y43" s="65" t="str">
        <f t="shared" si="22"/>
        <v/>
      </c>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row>
    <row r="44" customHeight="1" spans="1:96">
      <c r="A44" s="63" t="str">
        <f t="shared" si="1"/>
        <v/>
      </c>
      <c r="B44" s="45" t="str">
        <f>IF(初始录入!B52&lt;&gt;"",初始录入!B52,"")</f>
        <v/>
      </c>
      <c r="C44" s="45" t="str">
        <f>IF(初始录入!C52&lt;&gt;"",初始录入!C52,"")</f>
        <v/>
      </c>
      <c r="D44" s="45" t="str">
        <f>IF(初始录入!E52&lt;&gt;"",初始录入!E52,"")</f>
        <v/>
      </c>
      <c r="E44" s="66"/>
      <c r="F44" s="66"/>
      <c r="G44" s="66"/>
      <c r="H44" s="66"/>
      <c r="I44" s="66"/>
      <c r="J44" s="66"/>
      <c r="K44" s="46"/>
      <c r="L44" s="46"/>
      <c r="M44" s="46"/>
      <c r="N44" s="46"/>
      <c r="O44" s="46"/>
      <c r="P44" s="37" t="str">
        <f t="shared" si="13"/>
        <v/>
      </c>
      <c r="Q44" s="37" t="str">
        <f t="shared" si="14"/>
        <v/>
      </c>
      <c r="R44" s="37" t="str">
        <f t="shared" si="15"/>
        <v/>
      </c>
      <c r="S44" s="37" t="str">
        <f t="shared" si="16"/>
        <v/>
      </c>
      <c r="T44" s="65" t="str">
        <f t="shared" si="17"/>
        <v/>
      </c>
      <c r="U44" s="65" t="str">
        <f t="shared" si="18"/>
        <v/>
      </c>
      <c r="V44" s="65" t="str">
        <f t="shared" si="19"/>
        <v/>
      </c>
      <c r="W44" s="65" t="str">
        <f t="shared" si="20"/>
        <v/>
      </c>
      <c r="X44" s="65" t="str">
        <f t="shared" si="21"/>
        <v/>
      </c>
      <c r="Y44" s="65" t="str">
        <f t="shared" si="22"/>
        <v/>
      </c>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row>
    <row r="45" customHeight="1" spans="1:96">
      <c r="A45" s="63" t="str">
        <f t="shared" si="1"/>
        <v/>
      </c>
      <c r="B45" s="45" t="str">
        <f>IF(初始录入!B53&lt;&gt;"",初始录入!B53,"")</f>
        <v/>
      </c>
      <c r="C45" s="45" t="str">
        <f>IF(初始录入!C53&lt;&gt;"",初始录入!C53,"")</f>
        <v/>
      </c>
      <c r="D45" s="45" t="str">
        <f>IF(初始录入!E53&lt;&gt;"",初始录入!E53,"")</f>
        <v/>
      </c>
      <c r="E45" s="66"/>
      <c r="F45" s="66"/>
      <c r="G45" s="66"/>
      <c r="H45" s="66"/>
      <c r="I45" s="66"/>
      <c r="J45" s="66"/>
      <c r="K45" s="46"/>
      <c r="L45" s="46"/>
      <c r="M45" s="46"/>
      <c r="N45" s="46"/>
      <c r="O45" s="46"/>
      <c r="P45" s="37" t="str">
        <f t="shared" si="13"/>
        <v/>
      </c>
      <c r="Q45" s="37" t="str">
        <f t="shared" si="14"/>
        <v/>
      </c>
      <c r="R45" s="37" t="str">
        <f t="shared" si="15"/>
        <v/>
      </c>
      <c r="S45" s="37" t="str">
        <f t="shared" si="16"/>
        <v/>
      </c>
      <c r="T45" s="65" t="str">
        <f t="shared" si="17"/>
        <v/>
      </c>
      <c r="U45" s="65" t="str">
        <f t="shared" si="18"/>
        <v/>
      </c>
      <c r="V45" s="65" t="str">
        <f t="shared" si="19"/>
        <v/>
      </c>
      <c r="W45" s="65" t="str">
        <f t="shared" si="20"/>
        <v/>
      </c>
      <c r="X45" s="65" t="str">
        <f t="shared" si="21"/>
        <v/>
      </c>
      <c r="Y45" s="65" t="str">
        <f t="shared" si="22"/>
        <v/>
      </c>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row>
    <row r="46" customHeight="1" spans="1:96">
      <c r="A46" s="63" t="str">
        <f t="shared" si="1"/>
        <v/>
      </c>
      <c r="B46" s="45" t="str">
        <f>IF(初始录入!B54&lt;&gt;"",初始录入!B54,"")</f>
        <v/>
      </c>
      <c r="C46" s="45" t="str">
        <f>IF(初始录入!C54&lt;&gt;"",初始录入!C54,"")</f>
        <v/>
      </c>
      <c r="D46" s="45" t="str">
        <f>IF(初始录入!E54&lt;&gt;"",初始录入!E54,"")</f>
        <v/>
      </c>
      <c r="E46" s="66"/>
      <c r="F46" s="66"/>
      <c r="G46" s="66"/>
      <c r="H46" s="66"/>
      <c r="I46" s="66"/>
      <c r="J46" s="66"/>
      <c r="K46" s="46"/>
      <c r="L46" s="46"/>
      <c r="M46" s="46"/>
      <c r="N46" s="46"/>
      <c r="O46" s="46"/>
      <c r="P46" s="37" t="str">
        <f t="shared" si="13"/>
        <v/>
      </c>
      <c r="Q46" s="37" t="str">
        <f t="shared" si="14"/>
        <v/>
      </c>
      <c r="R46" s="37" t="str">
        <f t="shared" si="15"/>
        <v/>
      </c>
      <c r="S46" s="37" t="str">
        <f t="shared" si="16"/>
        <v/>
      </c>
      <c r="T46" s="65" t="str">
        <f t="shared" si="17"/>
        <v/>
      </c>
      <c r="U46" s="65" t="str">
        <f t="shared" si="18"/>
        <v/>
      </c>
      <c r="V46" s="65" t="str">
        <f t="shared" si="19"/>
        <v/>
      </c>
      <c r="W46" s="65" t="str">
        <f t="shared" si="20"/>
        <v/>
      </c>
      <c r="X46" s="65" t="str">
        <f t="shared" si="21"/>
        <v/>
      </c>
      <c r="Y46" s="65" t="str">
        <f t="shared" si="22"/>
        <v/>
      </c>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row>
    <row r="47" customHeight="1" spans="1:96">
      <c r="A47" s="63" t="str">
        <f t="shared" si="1"/>
        <v/>
      </c>
      <c r="B47" s="45" t="str">
        <f>IF(初始录入!B55&lt;&gt;"",初始录入!B55,"")</f>
        <v/>
      </c>
      <c r="C47" s="45" t="str">
        <f>IF(初始录入!C55&lt;&gt;"",初始录入!C55,"")</f>
        <v/>
      </c>
      <c r="D47" s="45" t="str">
        <f>IF(初始录入!E55&lt;&gt;"",初始录入!E55,"")</f>
        <v/>
      </c>
      <c r="E47" s="66"/>
      <c r="F47" s="66"/>
      <c r="G47" s="66"/>
      <c r="H47" s="66"/>
      <c r="I47" s="66"/>
      <c r="J47" s="66"/>
      <c r="K47" s="46"/>
      <c r="L47" s="46"/>
      <c r="M47" s="46"/>
      <c r="N47" s="46"/>
      <c r="O47" s="46"/>
      <c r="P47" s="37" t="str">
        <f t="shared" si="13"/>
        <v/>
      </c>
      <c r="Q47" s="37" t="str">
        <f t="shared" si="14"/>
        <v/>
      </c>
      <c r="R47" s="37" t="str">
        <f t="shared" si="15"/>
        <v/>
      </c>
      <c r="S47" s="37" t="str">
        <f t="shared" si="16"/>
        <v/>
      </c>
      <c r="T47" s="65" t="str">
        <f t="shared" si="17"/>
        <v/>
      </c>
      <c r="U47" s="65" t="str">
        <f t="shared" si="18"/>
        <v/>
      </c>
      <c r="V47" s="65" t="str">
        <f t="shared" si="19"/>
        <v/>
      </c>
      <c r="W47" s="65" t="str">
        <f t="shared" si="20"/>
        <v/>
      </c>
      <c r="X47" s="65" t="str">
        <f t="shared" si="21"/>
        <v/>
      </c>
      <c r="Y47" s="65" t="str">
        <f t="shared" si="22"/>
        <v/>
      </c>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row>
    <row r="48" customHeight="1" spans="1:96">
      <c r="A48" s="63" t="str">
        <f t="shared" si="1"/>
        <v/>
      </c>
      <c r="B48" s="45" t="str">
        <f>IF(初始录入!B56&lt;&gt;"",初始录入!B56,"")</f>
        <v/>
      </c>
      <c r="C48" s="45" t="str">
        <f>IF(初始录入!C56&lt;&gt;"",初始录入!C56,"")</f>
        <v/>
      </c>
      <c r="D48" s="45" t="str">
        <f>IF(初始录入!E56&lt;&gt;"",初始录入!E56,"")</f>
        <v/>
      </c>
      <c r="E48" s="66"/>
      <c r="F48" s="66"/>
      <c r="G48" s="66"/>
      <c r="H48" s="66"/>
      <c r="I48" s="66"/>
      <c r="J48" s="66"/>
      <c r="K48" s="46"/>
      <c r="L48" s="46"/>
      <c r="M48" s="46"/>
      <c r="N48" s="46"/>
      <c r="O48" s="46"/>
      <c r="P48" s="37" t="str">
        <f t="shared" si="13"/>
        <v/>
      </c>
      <c r="Q48" s="37" t="str">
        <f t="shared" si="14"/>
        <v/>
      </c>
      <c r="R48" s="37" t="str">
        <f t="shared" si="15"/>
        <v/>
      </c>
      <c r="S48" s="37" t="str">
        <f t="shared" si="16"/>
        <v/>
      </c>
      <c r="T48" s="65" t="str">
        <f t="shared" si="17"/>
        <v/>
      </c>
      <c r="U48" s="65" t="str">
        <f t="shared" si="18"/>
        <v/>
      </c>
      <c r="V48" s="65" t="str">
        <f t="shared" si="19"/>
        <v/>
      </c>
      <c r="W48" s="65" t="str">
        <f t="shared" si="20"/>
        <v/>
      </c>
      <c r="X48" s="65" t="str">
        <f t="shared" si="21"/>
        <v/>
      </c>
      <c r="Y48" s="65" t="str">
        <f t="shared" si="22"/>
        <v/>
      </c>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row>
    <row r="49" customHeight="1" spans="1:96">
      <c r="A49" s="63" t="str">
        <f t="shared" si="1"/>
        <v/>
      </c>
      <c r="B49" s="45" t="str">
        <f>IF(初始录入!B57&lt;&gt;"",初始录入!B57,"")</f>
        <v/>
      </c>
      <c r="C49" s="45" t="str">
        <f>IF(初始录入!C57&lt;&gt;"",初始录入!C57,"")</f>
        <v/>
      </c>
      <c r="D49" s="45" t="str">
        <f>IF(初始录入!E57&lt;&gt;"",初始录入!E57,"")</f>
        <v/>
      </c>
      <c r="E49" s="66"/>
      <c r="F49" s="66"/>
      <c r="G49" s="66"/>
      <c r="H49" s="66"/>
      <c r="I49" s="66"/>
      <c r="J49" s="66"/>
      <c r="K49" s="46"/>
      <c r="L49" s="46"/>
      <c r="M49" s="46"/>
      <c r="N49" s="46"/>
      <c r="O49" s="46"/>
      <c r="P49" s="37" t="str">
        <f t="shared" si="13"/>
        <v/>
      </c>
      <c r="Q49" s="37" t="str">
        <f t="shared" si="14"/>
        <v/>
      </c>
      <c r="R49" s="37" t="str">
        <f t="shared" si="15"/>
        <v/>
      </c>
      <c r="S49" s="37" t="str">
        <f t="shared" si="16"/>
        <v/>
      </c>
      <c r="T49" s="65" t="str">
        <f t="shared" si="17"/>
        <v/>
      </c>
      <c r="U49" s="65" t="str">
        <f t="shared" si="18"/>
        <v/>
      </c>
      <c r="V49" s="65" t="str">
        <f t="shared" si="19"/>
        <v/>
      </c>
      <c r="W49" s="65" t="str">
        <f t="shared" si="20"/>
        <v/>
      </c>
      <c r="X49" s="65" t="str">
        <f t="shared" si="21"/>
        <v/>
      </c>
      <c r="Y49" s="65" t="str">
        <f t="shared" si="22"/>
        <v/>
      </c>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row>
    <row r="50" customHeight="1" spans="1:96">
      <c r="A50" s="63" t="str">
        <f t="shared" si="1"/>
        <v/>
      </c>
      <c r="B50" s="45" t="str">
        <f>IF(初始录入!B58&lt;&gt;"",初始录入!B58,"")</f>
        <v/>
      </c>
      <c r="C50" s="45" t="str">
        <f>IF(初始录入!C58&lt;&gt;"",初始录入!C58,"")</f>
        <v/>
      </c>
      <c r="D50" s="45" t="str">
        <f>IF(初始录入!E58&lt;&gt;"",初始录入!E58,"")</f>
        <v/>
      </c>
      <c r="E50" s="66"/>
      <c r="F50" s="66"/>
      <c r="G50" s="66"/>
      <c r="H50" s="66"/>
      <c r="I50" s="66"/>
      <c r="J50" s="66"/>
      <c r="K50" s="46"/>
      <c r="L50" s="46"/>
      <c r="M50" s="46"/>
      <c r="N50" s="46"/>
      <c r="O50" s="46"/>
      <c r="P50" s="37" t="str">
        <f t="shared" si="13"/>
        <v/>
      </c>
      <c r="Q50" s="37" t="str">
        <f t="shared" si="14"/>
        <v/>
      </c>
      <c r="R50" s="37" t="str">
        <f t="shared" si="15"/>
        <v/>
      </c>
      <c r="S50" s="37" t="str">
        <f t="shared" si="16"/>
        <v/>
      </c>
      <c r="T50" s="65" t="str">
        <f t="shared" si="17"/>
        <v/>
      </c>
      <c r="U50" s="65" t="str">
        <f t="shared" si="18"/>
        <v/>
      </c>
      <c r="V50" s="65" t="str">
        <f t="shared" si="19"/>
        <v/>
      </c>
      <c r="W50" s="65" t="str">
        <f t="shared" si="20"/>
        <v/>
      </c>
      <c r="X50" s="65" t="str">
        <f t="shared" si="21"/>
        <v/>
      </c>
      <c r="Y50" s="65" t="str">
        <f t="shared" si="22"/>
        <v/>
      </c>
      <c r="Z50" s="46"/>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row>
    <row r="51" customHeight="1" spans="1:96">
      <c r="A51" s="63" t="str">
        <f t="shared" si="1"/>
        <v/>
      </c>
      <c r="B51" s="45" t="str">
        <f>IF(初始录入!B59&lt;&gt;"",初始录入!B59,"")</f>
        <v/>
      </c>
      <c r="C51" s="45" t="str">
        <f>IF(初始录入!C59&lt;&gt;"",初始录入!C59,"")</f>
        <v/>
      </c>
      <c r="D51" s="45" t="str">
        <f>IF(初始录入!E59&lt;&gt;"",初始录入!E59,"")</f>
        <v/>
      </c>
      <c r="E51" s="66"/>
      <c r="F51" s="66"/>
      <c r="G51" s="66"/>
      <c r="H51" s="66"/>
      <c r="I51" s="66"/>
      <c r="J51" s="66"/>
      <c r="K51" s="46"/>
      <c r="L51" s="46"/>
      <c r="M51" s="46"/>
      <c r="N51" s="46"/>
      <c r="O51" s="46"/>
      <c r="P51" s="37" t="str">
        <f t="shared" si="13"/>
        <v/>
      </c>
      <c r="Q51" s="37" t="str">
        <f t="shared" si="14"/>
        <v/>
      </c>
      <c r="R51" s="37" t="str">
        <f t="shared" si="15"/>
        <v/>
      </c>
      <c r="S51" s="37" t="str">
        <f t="shared" si="16"/>
        <v/>
      </c>
      <c r="T51" s="65" t="str">
        <f t="shared" si="17"/>
        <v/>
      </c>
      <c r="U51" s="65" t="str">
        <f t="shared" si="18"/>
        <v/>
      </c>
      <c r="V51" s="65" t="str">
        <f t="shared" si="19"/>
        <v/>
      </c>
      <c r="W51" s="65" t="str">
        <f t="shared" si="20"/>
        <v/>
      </c>
      <c r="X51" s="65" t="str">
        <f t="shared" si="21"/>
        <v/>
      </c>
      <c r="Y51" s="65" t="str">
        <f t="shared" si="22"/>
        <v/>
      </c>
      <c r="Z51" s="46"/>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row>
    <row r="52" customHeight="1" spans="1:96">
      <c r="A52" s="63" t="str">
        <f t="shared" si="1"/>
        <v/>
      </c>
      <c r="B52" s="45" t="str">
        <f>IF(初始录入!B60&lt;&gt;"",初始录入!B60,"")</f>
        <v/>
      </c>
      <c r="C52" s="45" t="str">
        <f>IF(初始录入!C60&lt;&gt;"",初始录入!C60,"")</f>
        <v/>
      </c>
      <c r="D52" s="45" t="str">
        <f>IF(初始录入!E60&lt;&gt;"",初始录入!E60,"")</f>
        <v/>
      </c>
      <c r="E52" s="66"/>
      <c r="F52" s="66"/>
      <c r="G52" s="66"/>
      <c r="H52" s="66"/>
      <c r="I52" s="66"/>
      <c r="J52" s="66"/>
      <c r="K52" s="46"/>
      <c r="L52" s="46"/>
      <c r="M52" s="46"/>
      <c r="N52" s="46"/>
      <c r="O52" s="46"/>
      <c r="P52" s="37" t="str">
        <f t="shared" si="13"/>
        <v/>
      </c>
      <c r="Q52" s="37" t="str">
        <f t="shared" si="14"/>
        <v/>
      </c>
      <c r="R52" s="37" t="str">
        <f t="shared" si="15"/>
        <v/>
      </c>
      <c r="S52" s="37" t="str">
        <f t="shared" si="16"/>
        <v/>
      </c>
      <c r="T52" s="65" t="str">
        <f t="shared" si="17"/>
        <v/>
      </c>
      <c r="U52" s="65" t="str">
        <f t="shared" si="18"/>
        <v/>
      </c>
      <c r="V52" s="65" t="str">
        <f t="shared" si="19"/>
        <v/>
      </c>
      <c r="W52" s="65" t="str">
        <f t="shared" si="20"/>
        <v/>
      </c>
      <c r="X52" s="65" t="str">
        <f t="shared" si="21"/>
        <v/>
      </c>
      <c r="Y52" s="65" t="str">
        <f t="shared" si="22"/>
        <v/>
      </c>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row>
    <row r="53" customHeight="1" spans="1:96">
      <c r="A53" s="63" t="str">
        <f t="shared" si="1"/>
        <v/>
      </c>
      <c r="B53" s="45" t="str">
        <f>IF(初始录入!B61&lt;&gt;"",初始录入!B61,"")</f>
        <v/>
      </c>
      <c r="C53" s="45" t="str">
        <f>IF(初始录入!C61&lt;&gt;"",初始录入!C61,"")</f>
        <v/>
      </c>
      <c r="D53" s="45" t="str">
        <f>IF(初始录入!E61&lt;&gt;"",初始录入!E61,"")</f>
        <v/>
      </c>
      <c r="E53" s="66"/>
      <c r="F53" s="66"/>
      <c r="G53" s="66"/>
      <c r="H53" s="66"/>
      <c r="I53" s="66"/>
      <c r="J53" s="66"/>
      <c r="K53" s="46"/>
      <c r="L53" s="46"/>
      <c r="M53" s="46"/>
      <c r="N53" s="46"/>
      <c r="O53" s="46"/>
      <c r="P53" s="37" t="str">
        <f t="shared" si="13"/>
        <v/>
      </c>
      <c r="Q53" s="37" t="str">
        <f t="shared" si="14"/>
        <v/>
      </c>
      <c r="R53" s="37" t="str">
        <f t="shared" si="15"/>
        <v/>
      </c>
      <c r="S53" s="37" t="str">
        <f t="shared" si="16"/>
        <v/>
      </c>
      <c r="T53" s="65" t="str">
        <f t="shared" si="17"/>
        <v/>
      </c>
      <c r="U53" s="65" t="str">
        <f t="shared" si="18"/>
        <v/>
      </c>
      <c r="V53" s="65" t="str">
        <f t="shared" si="19"/>
        <v/>
      </c>
      <c r="W53" s="65" t="str">
        <f t="shared" si="20"/>
        <v/>
      </c>
      <c r="X53" s="65" t="str">
        <f t="shared" si="21"/>
        <v/>
      </c>
      <c r="Y53" s="65" t="str">
        <f t="shared" si="22"/>
        <v/>
      </c>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row>
    <row r="54" customHeight="1" spans="1:96">
      <c r="A54" s="63" t="str">
        <f t="shared" si="1"/>
        <v/>
      </c>
      <c r="B54" s="45" t="str">
        <f>IF(初始录入!B62&lt;&gt;"",初始录入!B62,"")</f>
        <v/>
      </c>
      <c r="C54" s="45" t="str">
        <f>IF(初始录入!C62&lt;&gt;"",初始录入!C62,"")</f>
        <v/>
      </c>
      <c r="D54" s="45" t="str">
        <f>IF(初始录入!E62&lt;&gt;"",初始录入!E62,"")</f>
        <v/>
      </c>
      <c r="E54" s="66"/>
      <c r="F54" s="66"/>
      <c r="G54" s="66"/>
      <c r="H54" s="66"/>
      <c r="I54" s="66"/>
      <c r="J54" s="66"/>
      <c r="K54" s="46"/>
      <c r="L54" s="46"/>
      <c r="M54" s="46"/>
      <c r="N54" s="46"/>
      <c r="O54" s="46"/>
      <c r="P54" s="37" t="str">
        <f t="shared" si="13"/>
        <v/>
      </c>
      <c r="Q54" s="37" t="str">
        <f t="shared" si="14"/>
        <v/>
      </c>
      <c r="R54" s="37" t="str">
        <f t="shared" si="15"/>
        <v/>
      </c>
      <c r="S54" s="37" t="str">
        <f t="shared" si="16"/>
        <v/>
      </c>
      <c r="T54" s="65" t="str">
        <f t="shared" si="17"/>
        <v/>
      </c>
      <c r="U54" s="65" t="str">
        <f t="shared" si="18"/>
        <v/>
      </c>
      <c r="V54" s="65" t="str">
        <f t="shared" si="19"/>
        <v/>
      </c>
      <c r="W54" s="65" t="str">
        <f t="shared" si="20"/>
        <v/>
      </c>
      <c r="X54" s="65" t="str">
        <f t="shared" si="21"/>
        <v/>
      </c>
      <c r="Y54" s="65" t="str">
        <f t="shared" si="22"/>
        <v/>
      </c>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row>
    <row r="55" customHeight="1" spans="1:96">
      <c r="A55" s="63" t="str">
        <f t="shared" si="1"/>
        <v/>
      </c>
      <c r="B55" s="45" t="str">
        <f>IF(初始录入!B63&lt;&gt;"",初始录入!B63,"")</f>
        <v/>
      </c>
      <c r="C55" s="45" t="str">
        <f>IF(初始录入!C63&lt;&gt;"",初始录入!C63,"")</f>
        <v/>
      </c>
      <c r="D55" s="45" t="str">
        <f>IF(初始录入!E63&lt;&gt;"",初始录入!E63,"")</f>
        <v/>
      </c>
      <c r="E55" s="66"/>
      <c r="F55" s="66"/>
      <c r="G55" s="66"/>
      <c r="H55" s="66"/>
      <c r="I55" s="66"/>
      <c r="J55" s="66"/>
      <c r="K55" s="46"/>
      <c r="L55" s="46"/>
      <c r="M55" s="46"/>
      <c r="N55" s="46"/>
      <c r="O55" s="46"/>
      <c r="P55" s="37" t="str">
        <f t="shared" si="13"/>
        <v/>
      </c>
      <c r="Q55" s="37" t="str">
        <f t="shared" si="14"/>
        <v/>
      </c>
      <c r="R55" s="37" t="str">
        <f t="shared" si="15"/>
        <v/>
      </c>
      <c r="S55" s="37" t="str">
        <f t="shared" si="16"/>
        <v/>
      </c>
      <c r="T55" s="65" t="str">
        <f t="shared" si="17"/>
        <v/>
      </c>
      <c r="U55" s="65" t="str">
        <f t="shared" si="18"/>
        <v/>
      </c>
      <c r="V55" s="65" t="str">
        <f t="shared" si="19"/>
        <v/>
      </c>
      <c r="W55" s="65" t="str">
        <f t="shared" si="20"/>
        <v/>
      </c>
      <c r="X55" s="65" t="str">
        <f t="shared" si="21"/>
        <v/>
      </c>
      <c r="Y55" s="65" t="str">
        <f t="shared" si="22"/>
        <v/>
      </c>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row>
    <row r="56" customHeight="1" spans="1:96">
      <c r="A56" s="63" t="str">
        <f t="shared" si="1"/>
        <v/>
      </c>
      <c r="B56" s="45" t="str">
        <f>IF(初始录入!B64&lt;&gt;"",初始录入!B64,"")</f>
        <v/>
      </c>
      <c r="C56" s="45" t="str">
        <f>IF(初始录入!C64&lt;&gt;"",初始录入!C64,"")</f>
        <v/>
      </c>
      <c r="D56" s="45" t="str">
        <f>IF(初始录入!E64&lt;&gt;"",初始录入!E64,"")</f>
        <v/>
      </c>
      <c r="E56" s="66"/>
      <c r="F56" s="66"/>
      <c r="G56" s="66"/>
      <c r="H56" s="66"/>
      <c r="I56" s="66"/>
      <c r="J56" s="66"/>
      <c r="K56" s="46"/>
      <c r="L56" s="46"/>
      <c r="M56" s="46"/>
      <c r="N56" s="46"/>
      <c r="O56" s="46"/>
      <c r="P56" s="37" t="str">
        <f t="shared" si="13"/>
        <v/>
      </c>
      <c r="Q56" s="37" t="str">
        <f t="shared" si="14"/>
        <v/>
      </c>
      <c r="R56" s="37" t="str">
        <f t="shared" si="15"/>
        <v/>
      </c>
      <c r="S56" s="37" t="str">
        <f t="shared" si="16"/>
        <v/>
      </c>
      <c r="T56" s="65" t="str">
        <f t="shared" si="17"/>
        <v/>
      </c>
      <c r="U56" s="65" t="str">
        <f t="shared" si="18"/>
        <v/>
      </c>
      <c r="V56" s="65" t="str">
        <f t="shared" si="19"/>
        <v/>
      </c>
      <c r="W56" s="65" t="str">
        <f t="shared" si="20"/>
        <v/>
      </c>
      <c r="X56" s="65" t="str">
        <f t="shared" si="21"/>
        <v/>
      </c>
      <c r="Y56" s="65" t="str">
        <f t="shared" si="22"/>
        <v/>
      </c>
      <c r="Z56" s="46"/>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row>
    <row r="57" customHeight="1" spans="1:96">
      <c r="A57" s="63" t="str">
        <f t="shared" si="1"/>
        <v/>
      </c>
      <c r="B57" s="45" t="str">
        <f>IF(初始录入!B65&lt;&gt;"",初始录入!B65,"")</f>
        <v/>
      </c>
      <c r="C57" s="45" t="str">
        <f>IF(初始录入!C65&lt;&gt;"",初始录入!C65,"")</f>
        <v/>
      </c>
      <c r="D57" s="45" t="str">
        <f>IF(初始录入!E65&lt;&gt;"",初始录入!E65,"")</f>
        <v/>
      </c>
      <c r="E57" s="66"/>
      <c r="F57" s="66"/>
      <c r="G57" s="66"/>
      <c r="H57" s="66"/>
      <c r="I57" s="66"/>
      <c r="J57" s="66"/>
      <c r="K57" s="46"/>
      <c r="L57" s="46"/>
      <c r="M57" s="46"/>
      <c r="N57" s="46"/>
      <c r="O57" s="46"/>
      <c r="P57" s="37" t="str">
        <f t="shared" si="13"/>
        <v/>
      </c>
      <c r="Q57" s="37" t="str">
        <f t="shared" si="14"/>
        <v/>
      </c>
      <c r="R57" s="37" t="str">
        <f t="shared" si="15"/>
        <v/>
      </c>
      <c r="S57" s="37" t="str">
        <f t="shared" si="16"/>
        <v/>
      </c>
      <c r="T57" s="65" t="str">
        <f t="shared" si="17"/>
        <v/>
      </c>
      <c r="U57" s="65" t="str">
        <f t="shared" si="18"/>
        <v/>
      </c>
      <c r="V57" s="65" t="str">
        <f t="shared" si="19"/>
        <v/>
      </c>
      <c r="W57" s="65" t="str">
        <f t="shared" si="20"/>
        <v/>
      </c>
      <c r="X57" s="65" t="str">
        <f t="shared" si="21"/>
        <v/>
      </c>
      <c r="Y57" s="65" t="str">
        <f t="shared" si="22"/>
        <v/>
      </c>
      <c r="Z57" s="46"/>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row>
    <row r="58" customHeight="1" spans="1:96">
      <c r="A58" s="63" t="str">
        <f t="shared" si="1"/>
        <v/>
      </c>
      <c r="B58" s="45" t="str">
        <f>IF(初始录入!B66&lt;&gt;"",初始录入!B66,"")</f>
        <v/>
      </c>
      <c r="C58" s="45" t="str">
        <f>IF(初始录入!C66&lt;&gt;"",初始录入!C66,"")</f>
        <v/>
      </c>
      <c r="D58" s="45" t="str">
        <f>IF(初始录入!E66&lt;&gt;"",初始录入!E66,"")</f>
        <v/>
      </c>
      <c r="E58" s="66"/>
      <c r="F58" s="66"/>
      <c r="G58" s="66"/>
      <c r="H58" s="66"/>
      <c r="I58" s="66"/>
      <c r="J58" s="66"/>
      <c r="K58" s="46"/>
      <c r="L58" s="46"/>
      <c r="M58" s="46"/>
      <c r="N58" s="46"/>
      <c r="O58" s="46"/>
      <c r="P58" s="37" t="str">
        <f t="shared" si="13"/>
        <v/>
      </c>
      <c r="Q58" s="37" t="str">
        <f t="shared" si="14"/>
        <v/>
      </c>
      <c r="R58" s="37" t="str">
        <f t="shared" si="15"/>
        <v/>
      </c>
      <c r="S58" s="37" t="str">
        <f t="shared" si="16"/>
        <v/>
      </c>
      <c r="T58" s="65" t="str">
        <f t="shared" si="17"/>
        <v/>
      </c>
      <c r="U58" s="65" t="str">
        <f t="shared" si="18"/>
        <v/>
      </c>
      <c r="V58" s="65" t="str">
        <f t="shared" si="19"/>
        <v/>
      </c>
      <c r="W58" s="65" t="str">
        <f t="shared" si="20"/>
        <v/>
      </c>
      <c r="X58" s="65" t="str">
        <f t="shared" si="21"/>
        <v/>
      </c>
      <c r="Y58" s="65" t="str">
        <f t="shared" si="22"/>
        <v/>
      </c>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row>
    <row r="59" customHeight="1" spans="1:96">
      <c r="A59" s="63" t="str">
        <f t="shared" si="1"/>
        <v/>
      </c>
      <c r="B59" s="45" t="str">
        <f>IF(初始录入!B67&lt;&gt;"",初始录入!B67,"")</f>
        <v/>
      </c>
      <c r="C59" s="45" t="str">
        <f>IF(初始录入!C67&lt;&gt;"",初始录入!C67,"")</f>
        <v/>
      </c>
      <c r="D59" s="45" t="str">
        <f>IF(初始录入!E67&lt;&gt;"",初始录入!E67,"")</f>
        <v/>
      </c>
      <c r="E59" s="66"/>
      <c r="F59" s="66"/>
      <c r="G59" s="66"/>
      <c r="H59" s="66"/>
      <c r="I59" s="66"/>
      <c r="J59" s="66"/>
      <c r="K59" s="46"/>
      <c r="L59" s="46"/>
      <c r="M59" s="46"/>
      <c r="N59" s="46"/>
      <c r="O59" s="46"/>
      <c r="P59" s="37" t="str">
        <f t="shared" si="13"/>
        <v/>
      </c>
      <c r="Q59" s="37" t="str">
        <f t="shared" si="14"/>
        <v/>
      </c>
      <c r="R59" s="37" t="str">
        <f t="shared" si="15"/>
        <v/>
      </c>
      <c r="S59" s="37" t="str">
        <f t="shared" si="16"/>
        <v/>
      </c>
      <c r="T59" s="65" t="str">
        <f t="shared" si="17"/>
        <v/>
      </c>
      <c r="U59" s="65" t="str">
        <f t="shared" si="18"/>
        <v/>
      </c>
      <c r="V59" s="65" t="str">
        <f t="shared" si="19"/>
        <v/>
      </c>
      <c r="W59" s="65" t="str">
        <f t="shared" si="20"/>
        <v/>
      </c>
      <c r="X59" s="65" t="str">
        <f t="shared" si="21"/>
        <v/>
      </c>
      <c r="Y59" s="65" t="str">
        <f t="shared" si="22"/>
        <v/>
      </c>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row>
    <row r="60" customHeight="1" spans="1:96">
      <c r="A60" s="63" t="str">
        <f t="shared" si="1"/>
        <v/>
      </c>
      <c r="B60" s="45" t="str">
        <f>IF(初始录入!B68&lt;&gt;"",初始录入!B68,"")</f>
        <v/>
      </c>
      <c r="C60" s="45" t="str">
        <f>IF(初始录入!C68&lt;&gt;"",初始录入!C68,"")</f>
        <v/>
      </c>
      <c r="D60" s="45" t="str">
        <f>IF(初始录入!E68&lt;&gt;"",初始录入!E68,"")</f>
        <v/>
      </c>
      <c r="E60" s="66"/>
      <c r="F60" s="66"/>
      <c r="G60" s="66"/>
      <c r="H60" s="66"/>
      <c r="I60" s="66"/>
      <c r="J60" s="66"/>
      <c r="K60" s="46"/>
      <c r="L60" s="46"/>
      <c r="M60" s="46"/>
      <c r="N60" s="46"/>
      <c r="O60" s="46"/>
      <c r="P60" s="37" t="str">
        <f t="shared" si="13"/>
        <v/>
      </c>
      <c r="Q60" s="37" t="str">
        <f t="shared" si="14"/>
        <v/>
      </c>
      <c r="R60" s="37" t="str">
        <f t="shared" si="15"/>
        <v/>
      </c>
      <c r="S60" s="37" t="str">
        <f t="shared" si="16"/>
        <v/>
      </c>
      <c r="T60" s="65" t="str">
        <f t="shared" si="17"/>
        <v/>
      </c>
      <c r="U60" s="65" t="str">
        <f t="shared" si="18"/>
        <v/>
      </c>
      <c r="V60" s="65" t="str">
        <f t="shared" si="19"/>
        <v/>
      </c>
      <c r="W60" s="65" t="str">
        <f t="shared" si="20"/>
        <v/>
      </c>
      <c r="X60" s="65" t="str">
        <f t="shared" si="21"/>
        <v/>
      </c>
      <c r="Y60" s="65" t="str">
        <f t="shared" si="22"/>
        <v/>
      </c>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row>
    <row r="61" customHeight="1" spans="1:96">
      <c r="A61" s="63" t="str">
        <f t="shared" si="1"/>
        <v/>
      </c>
      <c r="B61" s="45" t="str">
        <f>IF(初始录入!B69&lt;&gt;"",初始录入!B69,"")</f>
        <v/>
      </c>
      <c r="C61" s="45" t="str">
        <f>IF(初始录入!C69&lt;&gt;"",初始录入!C69,"")</f>
        <v/>
      </c>
      <c r="D61" s="45" t="str">
        <f>IF(初始录入!E69&lt;&gt;"",初始录入!E69,"")</f>
        <v/>
      </c>
      <c r="E61" s="66"/>
      <c r="F61" s="66"/>
      <c r="G61" s="66"/>
      <c r="H61" s="66"/>
      <c r="I61" s="66"/>
      <c r="J61" s="66"/>
      <c r="K61" s="46"/>
      <c r="L61" s="46"/>
      <c r="M61" s="46"/>
      <c r="N61" s="46"/>
      <c r="O61" s="46"/>
      <c r="P61" s="37" t="str">
        <f t="shared" si="13"/>
        <v/>
      </c>
      <c r="Q61" s="37" t="str">
        <f t="shared" si="14"/>
        <v/>
      </c>
      <c r="R61" s="37" t="str">
        <f t="shared" si="15"/>
        <v/>
      </c>
      <c r="S61" s="37" t="str">
        <f t="shared" si="16"/>
        <v/>
      </c>
      <c r="T61" s="65" t="str">
        <f t="shared" si="17"/>
        <v/>
      </c>
      <c r="U61" s="65" t="str">
        <f t="shared" si="18"/>
        <v/>
      </c>
      <c r="V61" s="65" t="str">
        <f t="shared" si="19"/>
        <v/>
      </c>
      <c r="W61" s="65" t="str">
        <f t="shared" si="20"/>
        <v/>
      </c>
      <c r="X61" s="65" t="str">
        <f t="shared" si="21"/>
        <v/>
      </c>
      <c r="Y61" s="65" t="str">
        <f t="shared" si="22"/>
        <v/>
      </c>
      <c r="Z61" s="46"/>
      <c r="AA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row>
    <row r="62" customHeight="1" spans="1:96">
      <c r="A62" s="63" t="str">
        <f t="shared" si="1"/>
        <v/>
      </c>
      <c r="B62" s="45" t="str">
        <f>IF(初始录入!B70&lt;&gt;"",初始录入!B70,"")</f>
        <v/>
      </c>
      <c r="C62" s="45" t="str">
        <f>IF(初始录入!C70&lt;&gt;"",初始录入!C70,"")</f>
        <v/>
      </c>
      <c r="D62" s="45" t="str">
        <f>IF(初始录入!E70&lt;&gt;"",初始录入!E70,"")</f>
        <v/>
      </c>
      <c r="E62" s="66"/>
      <c r="F62" s="66"/>
      <c r="G62" s="66"/>
      <c r="H62" s="66"/>
      <c r="I62" s="66"/>
      <c r="J62" s="66"/>
      <c r="K62" s="46"/>
      <c r="L62" s="46"/>
      <c r="M62" s="46"/>
      <c r="N62" s="46"/>
      <c r="O62" s="46"/>
      <c r="P62" s="37" t="str">
        <f t="shared" si="13"/>
        <v/>
      </c>
      <c r="Q62" s="37" t="str">
        <f t="shared" si="14"/>
        <v/>
      </c>
      <c r="R62" s="37" t="str">
        <f t="shared" si="15"/>
        <v/>
      </c>
      <c r="S62" s="37" t="str">
        <f t="shared" si="16"/>
        <v/>
      </c>
      <c r="T62" s="65" t="str">
        <f t="shared" si="17"/>
        <v/>
      </c>
      <c r="U62" s="65" t="str">
        <f t="shared" si="18"/>
        <v/>
      </c>
      <c r="V62" s="65" t="str">
        <f t="shared" si="19"/>
        <v/>
      </c>
      <c r="W62" s="65" t="str">
        <f t="shared" si="20"/>
        <v/>
      </c>
      <c r="X62" s="65" t="str">
        <f t="shared" si="21"/>
        <v/>
      </c>
      <c r="Y62" s="65" t="str">
        <f t="shared" si="22"/>
        <v/>
      </c>
      <c r="Z62" s="46"/>
      <c r="AA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row>
    <row r="63" customHeight="1" spans="1:96">
      <c r="A63" s="63" t="str">
        <f t="shared" si="1"/>
        <v/>
      </c>
      <c r="B63" s="45" t="str">
        <f>IF(初始录入!B71&lt;&gt;"",初始录入!B71,"")</f>
        <v/>
      </c>
      <c r="C63" s="45" t="str">
        <f>IF(初始录入!C71&lt;&gt;"",初始录入!C71,"")</f>
        <v/>
      </c>
      <c r="D63" s="45" t="str">
        <f>IF(初始录入!E71&lt;&gt;"",初始录入!E71,"")</f>
        <v/>
      </c>
      <c r="E63" s="66"/>
      <c r="F63" s="66"/>
      <c r="G63" s="66"/>
      <c r="H63" s="66"/>
      <c r="I63" s="66"/>
      <c r="J63" s="66"/>
      <c r="K63" s="46"/>
      <c r="L63" s="46"/>
      <c r="M63" s="46"/>
      <c r="N63" s="46"/>
      <c r="O63" s="46"/>
      <c r="P63" s="37" t="str">
        <f t="shared" si="13"/>
        <v/>
      </c>
      <c r="Q63" s="37" t="str">
        <f t="shared" si="14"/>
        <v/>
      </c>
      <c r="R63" s="37" t="str">
        <f t="shared" si="15"/>
        <v/>
      </c>
      <c r="S63" s="37" t="str">
        <f t="shared" si="16"/>
        <v/>
      </c>
      <c r="T63" s="65" t="str">
        <f t="shared" si="17"/>
        <v/>
      </c>
      <c r="U63" s="65" t="str">
        <f t="shared" si="18"/>
        <v/>
      </c>
      <c r="V63" s="65" t="str">
        <f t="shared" si="19"/>
        <v/>
      </c>
      <c r="W63" s="65" t="str">
        <f t="shared" si="20"/>
        <v/>
      </c>
      <c r="X63" s="65" t="str">
        <f t="shared" si="21"/>
        <v/>
      </c>
      <c r="Y63" s="65" t="str">
        <f t="shared" si="22"/>
        <v/>
      </c>
      <c r="Z63" s="46"/>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row>
    <row r="64" customHeight="1" spans="1:96">
      <c r="A64" s="63" t="str">
        <f t="shared" si="1"/>
        <v/>
      </c>
      <c r="B64" s="45" t="str">
        <f>IF(初始录入!B72&lt;&gt;"",初始录入!B72,"")</f>
        <v/>
      </c>
      <c r="C64" s="45" t="str">
        <f>IF(初始录入!C72&lt;&gt;"",初始录入!C72,"")</f>
        <v/>
      </c>
      <c r="D64" s="45" t="str">
        <f>IF(初始录入!E72&lt;&gt;"",初始录入!E72,"")</f>
        <v/>
      </c>
      <c r="E64" s="66"/>
      <c r="F64" s="66"/>
      <c r="G64" s="66"/>
      <c r="H64" s="66"/>
      <c r="I64" s="66"/>
      <c r="J64" s="66"/>
      <c r="K64" s="46"/>
      <c r="L64" s="46"/>
      <c r="M64" s="46"/>
      <c r="N64" s="46"/>
      <c r="O64" s="46"/>
      <c r="P64" s="37" t="str">
        <f t="shared" si="13"/>
        <v/>
      </c>
      <c r="Q64" s="37" t="str">
        <f t="shared" si="14"/>
        <v/>
      </c>
      <c r="R64" s="37" t="str">
        <f t="shared" si="15"/>
        <v/>
      </c>
      <c r="S64" s="37" t="str">
        <f t="shared" si="16"/>
        <v/>
      </c>
      <c r="T64" s="65" t="str">
        <f t="shared" si="17"/>
        <v/>
      </c>
      <c r="U64" s="65" t="str">
        <f t="shared" si="18"/>
        <v/>
      </c>
      <c r="V64" s="65" t="str">
        <f t="shared" si="19"/>
        <v/>
      </c>
      <c r="W64" s="65" t="str">
        <f t="shared" si="20"/>
        <v/>
      </c>
      <c r="X64" s="65" t="str">
        <f t="shared" si="21"/>
        <v/>
      </c>
      <c r="Y64" s="65" t="str">
        <f t="shared" si="22"/>
        <v/>
      </c>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row>
    <row r="65" customHeight="1" spans="1:96">
      <c r="A65" s="63" t="str">
        <f t="shared" si="1"/>
        <v/>
      </c>
      <c r="B65" s="45" t="str">
        <f>IF(初始录入!B73&lt;&gt;"",初始录入!B73,"")</f>
        <v/>
      </c>
      <c r="C65" s="45" t="str">
        <f>IF(初始录入!C73&lt;&gt;"",初始录入!C73,"")</f>
        <v/>
      </c>
      <c r="D65" s="45" t="str">
        <f>IF(初始录入!E73&lt;&gt;"",初始录入!E73,"")</f>
        <v/>
      </c>
      <c r="E65" s="66"/>
      <c r="F65" s="66"/>
      <c r="G65" s="66"/>
      <c r="H65" s="66"/>
      <c r="I65" s="66"/>
      <c r="J65" s="66"/>
      <c r="K65" s="46"/>
      <c r="L65" s="46"/>
      <c r="M65" s="46"/>
      <c r="N65" s="46"/>
      <c r="O65" s="46"/>
      <c r="P65" s="37" t="str">
        <f t="shared" si="13"/>
        <v/>
      </c>
      <c r="Q65" s="37" t="str">
        <f t="shared" si="14"/>
        <v/>
      </c>
      <c r="R65" s="37" t="str">
        <f t="shared" si="15"/>
        <v/>
      </c>
      <c r="S65" s="37" t="str">
        <f t="shared" si="16"/>
        <v/>
      </c>
      <c r="T65" s="65" t="str">
        <f t="shared" si="17"/>
        <v/>
      </c>
      <c r="U65" s="65" t="str">
        <f t="shared" si="18"/>
        <v/>
      </c>
      <c r="V65" s="65" t="str">
        <f t="shared" si="19"/>
        <v/>
      </c>
      <c r="W65" s="65" t="str">
        <f t="shared" si="20"/>
        <v/>
      </c>
      <c r="X65" s="65" t="str">
        <f t="shared" si="21"/>
        <v/>
      </c>
      <c r="Y65" s="65" t="str">
        <f t="shared" si="22"/>
        <v/>
      </c>
      <c r="Z65" s="46"/>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row>
    <row r="66" customHeight="1" spans="1:96">
      <c r="A66" s="63" t="str">
        <f t="shared" si="1"/>
        <v/>
      </c>
      <c r="B66" s="45" t="str">
        <f>IF(初始录入!B74&lt;&gt;"",初始录入!B74,"")</f>
        <v/>
      </c>
      <c r="C66" s="45" t="str">
        <f>IF(初始录入!C74&lt;&gt;"",初始录入!C74,"")</f>
        <v/>
      </c>
      <c r="D66" s="45" t="str">
        <f>IF(初始录入!E74&lt;&gt;"",初始录入!E74,"")</f>
        <v/>
      </c>
      <c r="E66" s="66"/>
      <c r="F66" s="66"/>
      <c r="G66" s="66"/>
      <c r="H66" s="66"/>
      <c r="I66" s="66"/>
      <c r="J66" s="66"/>
      <c r="K66" s="46"/>
      <c r="L66" s="46"/>
      <c r="M66" s="46"/>
      <c r="N66" s="46"/>
      <c r="O66" s="46"/>
      <c r="P66" s="37" t="str">
        <f t="shared" si="13"/>
        <v/>
      </c>
      <c r="Q66" s="37" t="str">
        <f t="shared" si="14"/>
        <v/>
      </c>
      <c r="R66" s="37" t="str">
        <f t="shared" si="15"/>
        <v/>
      </c>
      <c r="S66" s="37" t="str">
        <f t="shared" si="16"/>
        <v/>
      </c>
      <c r="T66" s="65" t="str">
        <f t="shared" si="17"/>
        <v/>
      </c>
      <c r="U66" s="65" t="str">
        <f t="shared" si="18"/>
        <v/>
      </c>
      <c r="V66" s="65" t="str">
        <f t="shared" si="19"/>
        <v/>
      </c>
      <c r="W66" s="65" t="str">
        <f t="shared" si="20"/>
        <v/>
      </c>
      <c r="X66" s="65" t="str">
        <f t="shared" si="21"/>
        <v/>
      </c>
      <c r="Y66" s="65" t="str">
        <f t="shared" si="22"/>
        <v/>
      </c>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row>
    <row r="67" customHeight="1" spans="1:96">
      <c r="A67" s="63" t="str">
        <f t="shared" si="1"/>
        <v/>
      </c>
      <c r="B67" s="45" t="str">
        <f>IF(初始录入!B75&lt;&gt;"",初始录入!B75,"")</f>
        <v/>
      </c>
      <c r="C67" s="45" t="str">
        <f>IF(初始录入!C75&lt;&gt;"",初始录入!C75,"")</f>
        <v/>
      </c>
      <c r="D67" s="45" t="str">
        <f>IF(初始录入!E75&lt;&gt;"",初始录入!E75,"")</f>
        <v/>
      </c>
      <c r="E67" s="66"/>
      <c r="F67" s="66"/>
      <c r="G67" s="66"/>
      <c r="H67" s="66"/>
      <c r="I67" s="66"/>
      <c r="J67" s="66"/>
      <c r="K67" s="46"/>
      <c r="L67" s="46"/>
      <c r="M67" s="46"/>
      <c r="N67" s="46"/>
      <c r="O67" s="46"/>
      <c r="P67" s="37" t="str">
        <f t="shared" si="13"/>
        <v/>
      </c>
      <c r="Q67" s="37" t="str">
        <f t="shared" si="14"/>
        <v/>
      </c>
      <c r="R67" s="37" t="str">
        <f t="shared" si="15"/>
        <v/>
      </c>
      <c r="S67" s="37" t="str">
        <f t="shared" si="16"/>
        <v/>
      </c>
      <c r="T67" s="65" t="str">
        <f t="shared" si="17"/>
        <v/>
      </c>
      <c r="U67" s="65" t="str">
        <f t="shared" si="18"/>
        <v/>
      </c>
      <c r="V67" s="65" t="str">
        <f t="shared" si="19"/>
        <v/>
      </c>
      <c r="W67" s="65" t="str">
        <f t="shared" si="20"/>
        <v/>
      </c>
      <c r="X67" s="65" t="str">
        <f t="shared" si="21"/>
        <v/>
      </c>
      <c r="Y67" s="65" t="str">
        <f t="shared" si="22"/>
        <v/>
      </c>
      <c r="Z67" s="46"/>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row>
    <row r="68" customHeight="1" spans="1:96">
      <c r="A68" s="63" t="str">
        <f t="shared" si="1"/>
        <v/>
      </c>
      <c r="B68" s="45" t="str">
        <f>IF(初始录入!B76&lt;&gt;"",初始录入!B76,"")</f>
        <v/>
      </c>
      <c r="C68" s="45" t="str">
        <f>IF(初始录入!C76&lt;&gt;"",初始录入!C76,"")</f>
        <v/>
      </c>
      <c r="D68" s="45" t="str">
        <f>IF(初始录入!E76&lt;&gt;"",初始录入!E76,"")</f>
        <v/>
      </c>
      <c r="E68" s="66"/>
      <c r="F68" s="66"/>
      <c r="G68" s="66"/>
      <c r="H68" s="66"/>
      <c r="I68" s="66"/>
      <c r="J68" s="66"/>
      <c r="K68" s="46"/>
      <c r="L68" s="46"/>
      <c r="M68" s="46"/>
      <c r="N68" s="46"/>
      <c r="O68" s="46"/>
      <c r="P68" s="37" t="str">
        <f t="shared" si="13"/>
        <v/>
      </c>
      <c r="Q68" s="37" t="str">
        <f t="shared" si="14"/>
        <v/>
      </c>
      <c r="R68" s="37" t="str">
        <f t="shared" si="15"/>
        <v/>
      </c>
      <c r="S68" s="37" t="str">
        <f t="shared" si="16"/>
        <v/>
      </c>
      <c r="T68" s="65" t="str">
        <f t="shared" si="17"/>
        <v/>
      </c>
      <c r="U68" s="65" t="str">
        <f t="shared" si="18"/>
        <v/>
      </c>
      <c r="V68" s="65" t="str">
        <f t="shared" si="19"/>
        <v/>
      </c>
      <c r="W68" s="65" t="str">
        <f t="shared" si="20"/>
        <v/>
      </c>
      <c r="X68" s="65" t="str">
        <f t="shared" si="21"/>
        <v/>
      </c>
      <c r="Y68" s="65" t="str">
        <f t="shared" si="22"/>
        <v/>
      </c>
      <c r="Z68" s="46"/>
      <c r="AA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row>
    <row r="69" customHeight="1" spans="1:96">
      <c r="A69" s="63" t="str">
        <f t="shared" ref="A69:A132" si="23">IF(B69&lt;&gt;"",ROW()-4,"")</f>
        <v/>
      </c>
      <c r="B69" s="45" t="str">
        <f>IF(初始录入!B77&lt;&gt;"",初始录入!B77,"")</f>
        <v/>
      </c>
      <c r="C69" s="45" t="str">
        <f>IF(初始录入!C77&lt;&gt;"",初始录入!C77,"")</f>
        <v/>
      </c>
      <c r="D69" s="45" t="str">
        <f>IF(初始录入!E77&lt;&gt;"",初始录入!E77,"")</f>
        <v/>
      </c>
      <c r="E69" s="66"/>
      <c r="F69" s="66"/>
      <c r="G69" s="66"/>
      <c r="H69" s="66"/>
      <c r="I69" s="66"/>
      <c r="J69" s="66"/>
      <c r="K69" s="46"/>
      <c r="L69" s="46"/>
      <c r="M69" s="46"/>
      <c r="N69" s="46"/>
      <c r="O69" s="46"/>
      <c r="P69" s="37" t="str">
        <f t="shared" si="13"/>
        <v/>
      </c>
      <c r="Q69" s="37" t="str">
        <f t="shared" si="14"/>
        <v/>
      </c>
      <c r="R69" s="37" t="str">
        <f t="shared" si="15"/>
        <v/>
      </c>
      <c r="S69" s="37" t="str">
        <f t="shared" si="16"/>
        <v/>
      </c>
      <c r="T69" s="65" t="str">
        <f t="shared" si="17"/>
        <v/>
      </c>
      <c r="U69" s="65" t="str">
        <f t="shared" si="18"/>
        <v/>
      </c>
      <c r="V69" s="65" t="str">
        <f t="shared" si="19"/>
        <v/>
      </c>
      <c r="W69" s="65" t="str">
        <f t="shared" si="20"/>
        <v/>
      </c>
      <c r="X69" s="65" t="str">
        <f t="shared" si="21"/>
        <v/>
      </c>
      <c r="Y69" s="65" t="str">
        <f t="shared" si="22"/>
        <v/>
      </c>
      <c r="Z69" s="46"/>
      <c r="AA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row>
    <row r="70" customHeight="1" spans="1:96">
      <c r="A70" s="63" t="str">
        <f t="shared" si="23"/>
        <v/>
      </c>
      <c r="B70" s="45" t="str">
        <f>IF(初始录入!B78&lt;&gt;"",初始录入!B78,"")</f>
        <v/>
      </c>
      <c r="C70" s="45" t="str">
        <f>IF(初始录入!C78&lt;&gt;"",初始录入!C78,"")</f>
        <v/>
      </c>
      <c r="D70" s="45" t="str">
        <f>IF(初始录入!E78&lt;&gt;"",初始录入!E78,"")</f>
        <v/>
      </c>
      <c r="E70" s="66"/>
      <c r="F70" s="66"/>
      <c r="G70" s="66"/>
      <c r="H70" s="66"/>
      <c r="I70" s="66"/>
      <c r="J70" s="66"/>
      <c r="K70" s="46"/>
      <c r="L70" s="46"/>
      <c r="M70" s="46"/>
      <c r="N70" s="46"/>
      <c r="O70" s="46"/>
      <c r="P70" s="37" t="str">
        <f t="shared" ref="P70:P101" si="24">IF(AND($M$1&lt;&gt;"",A70&lt;&gt;""),A70,"")</f>
        <v/>
      </c>
      <c r="Q70" s="37" t="str">
        <f t="shared" ref="Q70:Q101" si="25">IF(AND($M$1&lt;&gt;"",B70&lt;&gt;""),B70,"")</f>
        <v/>
      </c>
      <c r="R70" s="37" t="str">
        <f t="shared" ref="R70:R101" si="26">IF(AND($M$1&lt;&gt;"",C70&lt;&gt;""),C70,"")</f>
        <v/>
      </c>
      <c r="S70" s="37" t="str">
        <f t="shared" ref="S70:S101" si="27">IF(AND($M$1&lt;&gt;"",D70&lt;&gt;""),D70,"")</f>
        <v/>
      </c>
      <c r="T70" s="65" t="str">
        <f t="shared" ref="T70:T101" si="28">IF(E70&lt;&gt;"",E70,"")</f>
        <v/>
      </c>
      <c r="U70" s="65" t="str">
        <f t="shared" ref="U70:U101" si="29">IF(F70&lt;&gt;"",F70,"")</f>
        <v/>
      </c>
      <c r="V70" s="65" t="str">
        <f t="shared" ref="V70:V101" si="30">IF(G70&lt;&gt;"",G70,"")</f>
        <v/>
      </c>
      <c r="W70" s="65" t="str">
        <f t="shared" ref="W70:W101" si="31">IF(H70&lt;&gt;"",H70,"")</f>
        <v/>
      </c>
      <c r="X70" s="65" t="str">
        <f t="shared" ref="X70:X101" si="32">IF(I70&lt;&gt;"",I70,"")</f>
        <v/>
      </c>
      <c r="Y70" s="65" t="str">
        <f t="shared" ref="Y70:Y101" si="33">IF(J70&lt;&gt;"",J70,"")</f>
        <v/>
      </c>
      <c r="Z70" s="46"/>
      <c r="AA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row>
    <row r="71" customHeight="1" spans="1:96">
      <c r="A71" s="63" t="str">
        <f t="shared" si="23"/>
        <v/>
      </c>
      <c r="B71" s="45" t="str">
        <f>IF(初始录入!B79&lt;&gt;"",初始录入!B79,"")</f>
        <v/>
      </c>
      <c r="C71" s="45" t="str">
        <f>IF(初始录入!C79&lt;&gt;"",初始录入!C79,"")</f>
        <v/>
      </c>
      <c r="D71" s="45" t="str">
        <f>IF(初始录入!E79&lt;&gt;"",初始录入!E79,"")</f>
        <v/>
      </c>
      <c r="E71" s="66"/>
      <c r="F71" s="66"/>
      <c r="G71" s="66"/>
      <c r="H71" s="66"/>
      <c r="I71" s="66"/>
      <c r="J71" s="66"/>
      <c r="K71" s="46"/>
      <c r="L71" s="46"/>
      <c r="M71" s="46"/>
      <c r="N71" s="46"/>
      <c r="O71" s="46"/>
      <c r="P71" s="37" t="str">
        <f t="shared" si="24"/>
        <v/>
      </c>
      <c r="Q71" s="37" t="str">
        <f t="shared" si="25"/>
        <v/>
      </c>
      <c r="R71" s="37" t="str">
        <f t="shared" si="26"/>
        <v/>
      </c>
      <c r="S71" s="37" t="str">
        <f t="shared" si="27"/>
        <v/>
      </c>
      <c r="T71" s="65" t="str">
        <f t="shared" si="28"/>
        <v/>
      </c>
      <c r="U71" s="65" t="str">
        <f t="shared" si="29"/>
        <v/>
      </c>
      <c r="V71" s="65" t="str">
        <f t="shared" si="30"/>
        <v/>
      </c>
      <c r="W71" s="65" t="str">
        <f t="shared" si="31"/>
        <v/>
      </c>
      <c r="X71" s="65" t="str">
        <f t="shared" si="32"/>
        <v/>
      </c>
      <c r="Y71" s="65" t="str">
        <f t="shared" si="33"/>
        <v/>
      </c>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row>
    <row r="72" customHeight="1" spans="1:96">
      <c r="A72" s="63" t="str">
        <f t="shared" si="23"/>
        <v/>
      </c>
      <c r="B72" s="45" t="str">
        <f>IF(初始录入!B80&lt;&gt;"",初始录入!B80,"")</f>
        <v/>
      </c>
      <c r="C72" s="45" t="str">
        <f>IF(初始录入!C80&lt;&gt;"",初始录入!C80,"")</f>
        <v/>
      </c>
      <c r="D72" s="45" t="str">
        <f>IF(初始录入!E80&lt;&gt;"",初始录入!E80,"")</f>
        <v/>
      </c>
      <c r="E72" s="66"/>
      <c r="F72" s="66"/>
      <c r="G72" s="66"/>
      <c r="H72" s="66"/>
      <c r="I72" s="66"/>
      <c r="J72" s="66"/>
      <c r="K72" s="46"/>
      <c r="L72" s="46"/>
      <c r="M72" s="46"/>
      <c r="N72" s="46"/>
      <c r="O72" s="46"/>
      <c r="P72" s="37" t="str">
        <f t="shared" si="24"/>
        <v/>
      </c>
      <c r="Q72" s="37" t="str">
        <f t="shared" si="25"/>
        <v/>
      </c>
      <c r="R72" s="37" t="str">
        <f t="shared" si="26"/>
        <v/>
      </c>
      <c r="S72" s="37" t="str">
        <f t="shared" si="27"/>
        <v/>
      </c>
      <c r="T72" s="65" t="str">
        <f t="shared" si="28"/>
        <v/>
      </c>
      <c r="U72" s="65" t="str">
        <f t="shared" si="29"/>
        <v/>
      </c>
      <c r="V72" s="65" t="str">
        <f t="shared" si="30"/>
        <v/>
      </c>
      <c r="W72" s="65" t="str">
        <f t="shared" si="31"/>
        <v/>
      </c>
      <c r="X72" s="65" t="str">
        <f t="shared" si="32"/>
        <v/>
      </c>
      <c r="Y72" s="65" t="str">
        <f t="shared" si="33"/>
        <v/>
      </c>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row>
    <row r="73" customHeight="1" spans="1:96">
      <c r="A73" s="63" t="str">
        <f t="shared" si="23"/>
        <v/>
      </c>
      <c r="B73" s="45" t="str">
        <f>IF(初始录入!B81&lt;&gt;"",初始录入!B81,"")</f>
        <v/>
      </c>
      <c r="C73" s="45" t="str">
        <f>IF(初始录入!C81&lt;&gt;"",初始录入!C81,"")</f>
        <v/>
      </c>
      <c r="D73" s="45" t="str">
        <f>IF(初始录入!E81&lt;&gt;"",初始录入!E81,"")</f>
        <v/>
      </c>
      <c r="E73" s="66"/>
      <c r="F73" s="66"/>
      <c r="G73" s="66"/>
      <c r="H73" s="66"/>
      <c r="I73" s="66"/>
      <c r="J73" s="66"/>
      <c r="K73" s="46"/>
      <c r="L73" s="46"/>
      <c r="M73" s="46"/>
      <c r="N73" s="46"/>
      <c r="O73" s="46"/>
      <c r="P73" s="37" t="str">
        <f t="shared" si="24"/>
        <v/>
      </c>
      <c r="Q73" s="37" t="str">
        <f t="shared" si="25"/>
        <v/>
      </c>
      <c r="R73" s="37" t="str">
        <f t="shared" si="26"/>
        <v/>
      </c>
      <c r="S73" s="37" t="str">
        <f t="shared" si="27"/>
        <v/>
      </c>
      <c r="T73" s="65" t="str">
        <f t="shared" si="28"/>
        <v/>
      </c>
      <c r="U73" s="65" t="str">
        <f t="shared" si="29"/>
        <v/>
      </c>
      <c r="V73" s="65" t="str">
        <f t="shared" si="30"/>
        <v/>
      </c>
      <c r="W73" s="65" t="str">
        <f t="shared" si="31"/>
        <v/>
      </c>
      <c r="X73" s="65" t="str">
        <f t="shared" si="32"/>
        <v/>
      </c>
      <c r="Y73" s="65" t="str">
        <f t="shared" si="33"/>
        <v/>
      </c>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row>
    <row r="74" customHeight="1" spans="1:96">
      <c r="A74" s="63" t="str">
        <f t="shared" si="23"/>
        <v/>
      </c>
      <c r="B74" s="45" t="str">
        <f>IF(初始录入!B82&lt;&gt;"",初始录入!B82,"")</f>
        <v/>
      </c>
      <c r="C74" s="45" t="str">
        <f>IF(初始录入!C82&lt;&gt;"",初始录入!C82,"")</f>
        <v/>
      </c>
      <c r="D74" s="45" t="str">
        <f>IF(初始录入!E82&lt;&gt;"",初始录入!E82,"")</f>
        <v/>
      </c>
      <c r="E74" s="66"/>
      <c r="F74" s="66"/>
      <c r="G74" s="66"/>
      <c r="H74" s="66"/>
      <c r="I74" s="66"/>
      <c r="J74" s="66"/>
      <c r="K74" s="46"/>
      <c r="L74" s="46"/>
      <c r="M74" s="46"/>
      <c r="N74" s="46"/>
      <c r="O74" s="46"/>
      <c r="P74" s="37" t="str">
        <f t="shared" si="24"/>
        <v/>
      </c>
      <c r="Q74" s="37" t="str">
        <f t="shared" si="25"/>
        <v/>
      </c>
      <c r="R74" s="37" t="str">
        <f t="shared" si="26"/>
        <v/>
      </c>
      <c r="S74" s="37" t="str">
        <f t="shared" si="27"/>
        <v/>
      </c>
      <c r="T74" s="65" t="str">
        <f t="shared" si="28"/>
        <v/>
      </c>
      <c r="U74" s="65" t="str">
        <f t="shared" si="29"/>
        <v/>
      </c>
      <c r="V74" s="65" t="str">
        <f t="shared" si="30"/>
        <v/>
      </c>
      <c r="W74" s="65" t="str">
        <f t="shared" si="31"/>
        <v/>
      </c>
      <c r="X74" s="65" t="str">
        <f t="shared" si="32"/>
        <v/>
      </c>
      <c r="Y74" s="65" t="str">
        <f t="shared" si="33"/>
        <v/>
      </c>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row>
    <row r="75" customHeight="1" spans="1:96">
      <c r="A75" s="63" t="str">
        <f t="shared" si="23"/>
        <v/>
      </c>
      <c r="B75" s="45" t="str">
        <f>IF(初始录入!B83&lt;&gt;"",初始录入!B83,"")</f>
        <v/>
      </c>
      <c r="C75" s="45" t="str">
        <f>IF(初始录入!C83&lt;&gt;"",初始录入!C83,"")</f>
        <v/>
      </c>
      <c r="D75" s="45" t="str">
        <f>IF(初始录入!E83&lt;&gt;"",初始录入!E83,"")</f>
        <v/>
      </c>
      <c r="E75" s="66"/>
      <c r="F75" s="66"/>
      <c r="G75" s="66"/>
      <c r="H75" s="66"/>
      <c r="I75" s="66"/>
      <c r="J75" s="66"/>
      <c r="K75" s="46"/>
      <c r="L75" s="46"/>
      <c r="M75" s="46"/>
      <c r="N75" s="46"/>
      <c r="O75" s="46"/>
      <c r="P75" s="37" t="str">
        <f t="shared" si="24"/>
        <v/>
      </c>
      <c r="Q75" s="37" t="str">
        <f t="shared" si="25"/>
        <v/>
      </c>
      <c r="R75" s="37" t="str">
        <f t="shared" si="26"/>
        <v/>
      </c>
      <c r="S75" s="37" t="str">
        <f t="shared" si="27"/>
        <v/>
      </c>
      <c r="T75" s="65" t="str">
        <f t="shared" si="28"/>
        <v/>
      </c>
      <c r="U75" s="65" t="str">
        <f t="shared" si="29"/>
        <v/>
      </c>
      <c r="V75" s="65" t="str">
        <f t="shared" si="30"/>
        <v/>
      </c>
      <c r="W75" s="65" t="str">
        <f t="shared" si="31"/>
        <v/>
      </c>
      <c r="X75" s="65" t="str">
        <f t="shared" si="32"/>
        <v/>
      </c>
      <c r="Y75" s="65" t="str">
        <f t="shared" si="33"/>
        <v/>
      </c>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row>
    <row r="76" customHeight="1" spans="1:96">
      <c r="A76" s="63" t="str">
        <f t="shared" si="23"/>
        <v/>
      </c>
      <c r="B76" s="45" t="str">
        <f>IF(初始录入!B84&lt;&gt;"",初始录入!B84,"")</f>
        <v/>
      </c>
      <c r="C76" s="45" t="str">
        <f>IF(初始录入!C84&lt;&gt;"",初始录入!C84,"")</f>
        <v/>
      </c>
      <c r="D76" s="45" t="str">
        <f>IF(初始录入!E84&lt;&gt;"",初始录入!E84,"")</f>
        <v/>
      </c>
      <c r="E76" s="66"/>
      <c r="F76" s="66"/>
      <c r="G76" s="66"/>
      <c r="H76" s="66"/>
      <c r="I76" s="66"/>
      <c r="J76" s="66"/>
      <c r="K76" s="46"/>
      <c r="L76" s="46"/>
      <c r="M76" s="46"/>
      <c r="N76" s="46"/>
      <c r="O76" s="46"/>
      <c r="P76" s="37" t="str">
        <f t="shared" si="24"/>
        <v/>
      </c>
      <c r="Q76" s="37" t="str">
        <f t="shared" si="25"/>
        <v/>
      </c>
      <c r="R76" s="37" t="str">
        <f t="shared" si="26"/>
        <v/>
      </c>
      <c r="S76" s="37" t="str">
        <f t="shared" si="27"/>
        <v/>
      </c>
      <c r="T76" s="65" t="str">
        <f t="shared" si="28"/>
        <v/>
      </c>
      <c r="U76" s="65" t="str">
        <f t="shared" si="29"/>
        <v/>
      </c>
      <c r="V76" s="65" t="str">
        <f t="shared" si="30"/>
        <v/>
      </c>
      <c r="W76" s="65" t="str">
        <f t="shared" si="31"/>
        <v/>
      </c>
      <c r="X76" s="65" t="str">
        <f t="shared" si="32"/>
        <v/>
      </c>
      <c r="Y76" s="65" t="str">
        <f t="shared" si="33"/>
        <v/>
      </c>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row>
    <row r="77" customHeight="1" spans="1:96">
      <c r="A77" s="63" t="str">
        <f t="shared" si="23"/>
        <v/>
      </c>
      <c r="B77" s="45" t="str">
        <f>IF(初始录入!B85&lt;&gt;"",初始录入!B85,"")</f>
        <v/>
      </c>
      <c r="C77" s="45" t="str">
        <f>IF(初始录入!C85&lt;&gt;"",初始录入!C85,"")</f>
        <v/>
      </c>
      <c r="D77" s="45" t="str">
        <f>IF(初始录入!E85&lt;&gt;"",初始录入!E85,"")</f>
        <v/>
      </c>
      <c r="E77" s="66"/>
      <c r="F77" s="66"/>
      <c r="G77" s="66"/>
      <c r="H77" s="66"/>
      <c r="I77" s="66"/>
      <c r="J77" s="66"/>
      <c r="K77" s="46"/>
      <c r="L77" s="46"/>
      <c r="M77" s="46"/>
      <c r="N77" s="46"/>
      <c r="O77" s="46"/>
      <c r="P77" s="37" t="str">
        <f t="shared" si="24"/>
        <v/>
      </c>
      <c r="Q77" s="37" t="str">
        <f t="shared" si="25"/>
        <v/>
      </c>
      <c r="R77" s="37" t="str">
        <f t="shared" si="26"/>
        <v/>
      </c>
      <c r="S77" s="37" t="str">
        <f t="shared" si="27"/>
        <v/>
      </c>
      <c r="T77" s="65" t="str">
        <f t="shared" si="28"/>
        <v/>
      </c>
      <c r="U77" s="65" t="str">
        <f t="shared" si="29"/>
        <v/>
      </c>
      <c r="V77" s="65" t="str">
        <f t="shared" si="30"/>
        <v/>
      </c>
      <c r="W77" s="65" t="str">
        <f t="shared" si="31"/>
        <v/>
      </c>
      <c r="X77" s="65" t="str">
        <f t="shared" si="32"/>
        <v/>
      </c>
      <c r="Y77" s="65" t="str">
        <f t="shared" si="33"/>
        <v/>
      </c>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row>
    <row r="78" customHeight="1" spans="1:96">
      <c r="A78" s="63" t="str">
        <f t="shared" si="23"/>
        <v/>
      </c>
      <c r="B78" s="45" t="str">
        <f>IF(初始录入!B86&lt;&gt;"",初始录入!B86,"")</f>
        <v/>
      </c>
      <c r="C78" s="45" t="str">
        <f>IF(初始录入!C86&lt;&gt;"",初始录入!C86,"")</f>
        <v/>
      </c>
      <c r="D78" s="45" t="str">
        <f>IF(初始录入!E86&lt;&gt;"",初始录入!E86,"")</f>
        <v/>
      </c>
      <c r="E78" s="66"/>
      <c r="F78" s="66"/>
      <c r="G78" s="66"/>
      <c r="H78" s="66"/>
      <c r="I78" s="66"/>
      <c r="J78" s="66"/>
      <c r="K78" s="46"/>
      <c r="L78" s="46"/>
      <c r="M78" s="46"/>
      <c r="N78" s="46"/>
      <c r="O78" s="46"/>
      <c r="P78" s="37" t="str">
        <f t="shared" si="24"/>
        <v/>
      </c>
      <c r="Q78" s="37" t="str">
        <f t="shared" si="25"/>
        <v/>
      </c>
      <c r="R78" s="37" t="str">
        <f t="shared" si="26"/>
        <v/>
      </c>
      <c r="S78" s="37" t="str">
        <f t="shared" si="27"/>
        <v/>
      </c>
      <c r="T78" s="65" t="str">
        <f t="shared" si="28"/>
        <v/>
      </c>
      <c r="U78" s="65" t="str">
        <f t="shared" si="29"/>
        <v/>
      </c>
      <c r="V78" s="65" t="str">
        <f t="shared" si="30"/>
        <v/>
      </c>
      <c r="W78" s="65" t="str">
        <f t="shared" si="31"/>
        <v/>
      </c>
      <c r="X78" s="65" t="str">
        <f t="shared" si="32"/>
        <v/>
      </c>
      <c r="Y78" s="65" t="str">
        <f t="shared" si="33"/>
        <v/>
      </c>
      <c r="Z78" s="46"/>
      <c r="AA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c r="AY78" s="46"/>
      <c r="AZ78" s="46"/>
      <c r="BA78" s="46"/>
      <c r="BB78" s="46"/>
      <c r="BC78" s="46"/>
      <c r="BD78" s="46"/>
      <c r="BE78" s="46"/>
      <c r="BF78" s="46"/>
      <c r="BG78" s="46"/>
      <c r="BH78" s="46"/>
      <c r="BI78" s="46"/>
      <c r="BJ78" s="46"/>
      <c r="BK78" s="46"/>
      <c r="BL78" s="46"/>
      <c r="BM78" s="46"/>
      <c r="BN78" s="46"/>
      <c r="BO78" s="46"/>
      <c r="BP78" s="46"/>
      <c r="BQ78" s="46"/>
      <c r="BR78" s="46"/>
      <c r="BS78" s="46"/>
      <c r="BT78" s="46"/>
      <c r="BU78" s="46"/>
      <c r="BV78" s="46"/>
      <c r="BW78" s="46"/>
      <c r="BX78" s="46"/>
      <c r="BY78" s="46"/>
      <c r="BZ78" s="46"/>
      <c r="CA78" s="46"/>
      <c r="CB78" s="46"/>
      <c r="CC78" s="46"/>
      <c r="CD78" s="46"/>
      <c r="CE78" s="46"/>
      <c r="CF78" s="46"/>
      <c r="CG78" s="46"/>
      <c r="CH78" s="46"/>
      <c r="CI78" s="46"/>
      <c r="CJ78" s="46"/>
      <c r="CK78" s="46"/>
      <c r="CL78" s="46"/>
      <c r="CM78" s="46"/>
      <c r="CN78" s="46"/>
      <c r="CO78" s="46"/>
      <c r="CP78" s="46"/>
      <c r="CQ78" s="46"/>
      <c r="CR78" s="46"/>
    </row>
    <row r="79" customHeight="1" spans="1:96">
      <c r="A79" s="63" t="str">
        <f t="shared" si="23"/>
        <v/>
      </c>
      <c r="B79" s="45" t="str">
        <f>IF(初始录入!B87&lt;&gt;"",初始录入!B87,"")</f>
        <v/>
      </c>
      <c r="C79" s="45" t="str">
        <f>IF(初始录入!C87&lt;&gt;"",初始录入!C87,"")</f>
        <v/>
      </c>
      <c r="D79" s="45" t="str">
        <f>IF(初始录入!E87&lt;&gt;"",初始录入!E87,"")</f>
        <v/>
      </c>
      <c r="E79" s="66"/>
      <c r="F79" s="66"/>
      <c r="G79" s="66"/>
      <c r="H79" s="66"/>
      <c r="I79" s="66"/>
      <c r="J79" s="66"/>
      <c r="K79" s="46"/>
      <c r="L79" s="46"/>
      <c r="M79" s="46"/>
      <c r="N79" s="46"/>
      <c r="O79" s="46"/>
      <c r="P79" s="37" t="str">
        <f t="shared" si="24"/>
        <v/>
      </c>
      <c r="Q79" s="37" t="str">
        <f t="shared" si="25"/>
        <v/>
      </c>
      <c r="R79" s="37" t="str">
        <f t="shared" si="26"/>
        <v/>
      </c>
      <c r="S79" s="37" t="str">
        <f t="shared" si="27"/>
        <v/>
      </c>
      <c r="T79" s="65" t="str">
        <f t="shared" si="28"/>
        <v/>
      </c>
      <c r="U79" s="65" t="str">
        <f t="shared" si="29"/>
        <v/>
      </c>
      <c r="V79" s="65" t="str">
        <f t="shared" si="30"/>
        <v/>
      </c>
      <c r="W79" s="65" t="str">
        <f t="shared" si="31"/>
        <v/>
      </c>
      <c r="X79" s="65" t="str">
        <f t="shared" si="32"/>
        <v/>
      </c>
      <c r="Y79" s="65" t="str">
        <f t="shared" si="33"/>
        <v/>
      </c>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c r="CN79" s="46"/>
      <c r="CO79" s="46"/>
      <c r="CP79" s="46"/>
      <c r="CQ79" s="46"/>
      <c r="CR79" s="46"/>
    </row>
    <row r="80" customHeight="1" spans="1:96">
      <c r="A80" s="63" t="str">
        <f t="shared" si="23"/>
        <v/>
      </c>
      <c r="B80" s="45" t="str">
        <f>IF(初始录入!B88&lt;&gt;"",初始录入!B88,"")</f>
        <v/>
      </c>
      <c r="C80" s="45" t="str">
        <f>IF(初始录入!C88&lt;&gt;"",初始录入!C88,"")</f>
        <v/>
      </c>
      <c r="D80" s="45" t="str">
        <f>IF(初始录入!E88&lt;&gt;"",初始录入!E88,"")</f>
        <v/>
      </c>
      <c r="E80" s="66"/>
      <c r="F80" s="66"/>
      <c r="G80" s="66"/>
      <c r="H80" s="66"/>
      <c r="I80" s="66"/>
      <c r="J80" s="66"/>
      <c r="P80" s="37" t="str">
        <f t="shared" si="24"/>
        <v/>
      </c>
      <c r="Q80" s="37" t="str">
        <f t="shared" si="25"/>
        <v/>
      </c>
      <c r="R80" s="37" t="str">
        <f t="shared" si="26"/>
        <v/>
      </c>
      <c r="S80" s="37" t="str">
        <f t="shared" si="27"/>
        <v/>
      </c>
      <c r="T80" s="65" t="str">
        <f t="shared" si="28"/>
        <v/>
      </c>
      <c r="U80" s="65" t="str">
        <f t="shared" si="29"/>
        <v/>
      </c>
      <c r="V80" s="65" t="str">
        <f t="shared" si="30"/>
        <v/>
      </c>
      <c r="W80" s="65" t="str">
        <f t="shared" si="31"/>
        <v/>
      </c>
      <c r="X80" s="65" t="str">
        <f t="shared" si="32"/>
        <v/>
      </c>
      <c r="Y80" s="65" t="str">
        <f t="shared" si="33"/>
        <v/>
      </c>
    </row>
    <row r="81" customHeight="1" spans="1:25">
      <c r="A81" s="63" t="str">
        <f t="shared" si="23"/>
        <v/>
      </c>
      <c r="B81" s="45" t="str">
        <f>IF(初始录入!B89&lt;&gt;"",初始录入!B89,"")</f>
        <v/>
      </c>
      <c r="C81" s="45" t="str">
        <f>IF(初始录入!C89&lt;&gt;"",初始录入!C89,"")</f>
        <v/>
      </c>
      <c r="D81" s="45" t="str">
        <f>IF(初始录入!E89&lt;&gt;"",初始录入!E89,"")</f>
        <v/>
      </c>
      <c r="E81" s="66"/>
      <c r="F81" s="66"/>
      <c r="G81" s="66"/>
      <c r="H81" s="66"/>
      <c r="I81" s="66"/>
      <c r="J81" s="66"/>
      <c r="P81" s="37" t="str">
        <f t="shared" si="24"/>
        <v/>
      </c>
      <c r="Q81" s="37" t="str">
        <f t="shared" si="25"/>
        <v/>
      </c>
      <c r="R81" s="37" t="str">
        <f t="shared" si="26"/>
        <v/>
      </c>
      <c r="S81" s="37" t="str">
        <f t="shared" si="27"/>
        <v/>
      </c>
      <c r="T81" s="65" t="str">
        <f t="shared" si="28"/>
        <v/>
      </c>
      <c r="U81" s="65" t="str">
        <f t="shared" si="29"/>
        <v/>
      </c>
      <c r="V81" s="65" t="str">
        <f t="shared" si="30"/>
        <v/>
      </c>
      <c r="W81" s="65" t="str">
        <f t="shared" si="31"/>
        <v/>
      </c>
      <c r="X81" s="65" t="str">
        <f t="shared" si="32"/>
        <v/>
      </c>
      <c r="Y81" s="65" t="str">
        <f t="shared" si="33"/>
        <v/>
      </c>
    </row>
    <row r="82" customHeight="1" spans="1:25">
      <c r="A82" s="63" t="str">
        <f t="shared" si="23"/>
        <v/>
      </c>
      <c r="B82" s="45" t="str">
        <f>IF(初始录入!B90&lt;&gt;"",初始录入!B90,"")</f>
        <v/>
      </c>
      <c r="C82" s="45" t="str">
        <f>IF(初始录入!C90&lt;&gt;"",初始录入!C90,"")</f>
        <v/>
      </c>
      <c r="D82" s="45" t="str">
        <f>IF(初始录入!E90&lt;&gt;"",初始录入!E90,"")</f>
        <v/>
      </c>
      <c r="E82" s="66"/>
      <c r="F82" s="66"/>
      <c r="G82" s="66"/>
      <c r="H82" s="66"/>
      <c r="I82" s="66"/>
      <c r="J82" s="66"/>
      <c r="P82" s="37" t="str">
        <f t="shared" si="24"/>
        <v/>
      </c>
      <c r="Q82" s="37" t="str">
        <f t="shared" si="25"/>
        <v/>
      </c>
      <c r="R82" s="37" t="str">
        <f t="shared" si="26"/>
        <v/>
      </c>
      <c r="S82" s="37" t="str">
        <f t="shared" si="27"/>
        <v/>
      </c>
      <c r="T82" s="65" t="str">
        <f t="shared" si="28"/>
        <v/>
      </c>
      <c r="U82" s="65" t="str">
        <f t="shared" si="29"/>
        <v/>
      </c>
      <c r="V82" s="65" t="str">
        <f t="shared" si="30"/>
        <v/>
      </c>
      <c r="W82" s="65" t="str">
        <f t="shared" si="31"/>
        <v/>
      </c>
      <c r="X82" s="65" t="str">
        <f t="shared" si="32"/>
        <v/>
      </c>
      <c r="Y82" s="65" t="str">
        <f t="shared" si="33"/>
        <v/>
      </c>
    </row>
    <row r="83" customHeight="1" spans="1:25">
      <c r="A83" s="63" t="str">
        <f t="shared" si="23"/>
        <v/>
      </c>
      <c r="B83" s="45" t="str">
        <f>IF(初始录入!B91&lt;&gt;"",初始录入!B91,"")</f>
        <v/>
      </c>
      <c r="C83" s="45" t="str">
        <f>IF(初始录入!C91&lt;&gt;"",初始录入!C91,"")</f>
        <v/>
      </c>
      <c r="D83" s="45" t="str">
        <f>IF(初始录入!E91&lt;&gt;"",初始录入!E91,"")</f>
        <v/>
      </c>
      <c r="E83" s="66"/>
      <c r="F83" s="66"/>
      <c r="G83" s="66"/>
      <c r="H83" s="66"/>
      <c r="I83" s="66"/>
      <c r="J83" s="66"/>
      <c r="P83" s="37" t="str">
        <f t="shared" si="24"/>
        <v/>
      </c>
      <c r="Q83" s="37" t="str">
        <f t="shared" si="25"/>
        <v/>
      </c>
      <c r="R83" s="37" t="str">
        <f t="shared" si="26"/>
        <v/>
      </c>
      <c r="S83" s="37" t="str">
        <f t="shared" si="27"/>
        <v/>
      </c>
      <c r="T83" s="65" t="str">
        <f t="shared" si="28"/>
        <v/>
      </c>
      <c r="U83" s="65" t="str">
        <f t="shared" si="29"/>
        <v/>
      </c>
      <c r="V83" s="65" t="str">
        <f t="shared" si="30"/>
        <v/>
      </c>
      <c r="W83" s="65" t="str">
        <f t="shared" si="31"/>
        <v/>
      </c>
      <c r="X83" s="65" t="str">
        <f t="shared" si="32"/>
        <v/>
      </c>
      <c r="Y83" s="65" t="str">
        <f t="shared" si="33"/>
        <v/>
      </c>
    </row>
    <row r="84" customHeight="1" spans="1:25">
      <c r="A84" s="63" t="str">
        <f t="shared" si="23"/>
        <v/>
      </c>
      <c r="B84" s="45" t="str">
        <f>IF(初始录入!B92&lt;&gt;"",初始录入!B92,"")</f>
        <v/>
      </c>
      <c r="C84" s="45" t="str">
        <f>IF(初始录入!C92&lt;&gt;"",初始录入!C92,"")</f>
        <v/>
      </c>
      <c r="D84" s="45" t="str">
        <f>IF(初始录入!E92&lt;&gt;"",初始录入!E92,"")</f>
        <v/>
      </c>
      <c r="E84" s="66"/>
      <c r="F84" s="66"/>
      <c r="G84" s="66"/>
      <c r="H84" s="66"/>
      <c r="I84" s="66"/>
      <c r="J84" s="66"/>
      <c r="P84" s="37" t="str">
        <f t="shared" si="24"/>
        <v/>
      </c>
      <c r="Q84" s="37" t="str">
        <f t="shared" si="25"/>
        <v/>
      </c>
      <c r="R84" s="37" t="str">
        <f t="shared" si="26"/>
        <v/>
      </c>
      <c r="S84" s="37" t="str">
        <f t="shared" si="27"/>
        <v/>
      </c>
      <c r="T84" s="65" t="str">
        <f t="shared" si="28"/>
        <v/>
      </c>
      <c r="U84" s="65" t="str">
        <f t="shared" si="29"/>
        <v/>
      </c>
      <c r="V84" s="65" t="str">
        <f t="shared" si="30"/>
        <v/>
      </c>
      <c r="W84" s="65" t="str">
        <f t="shared" si="31"/>
        <v/>
      </c>
      <c r="X84" s="65" t="str">
        <f t="shared" si="32"/>
        <v/>
      </c>
      <c r="Y84" s="65" t="str">
        <f t="shared" si="33"/>
        <v/>
      </c>
    </row>
    <row r="85" customHeight="1" spans="1:25">
      <c r="A85" s="63" t="str">
        <f t="shared" si="23"/>
        <v/>
      </c>
      <c r="B85" s="45" t="str">
        <f>IF(初始录入!B93&lt;&gt;"",初始录入!B93,"")</f>
        <v/>
      </c>
      <c r="C85" s="45" t="str">
        <f>IF(初始录入!C93&lt;&gt;"",初始录入!C93,"")</f>
        <v/>
      </c>
      <c r="D85" s="45" t="str">
        <f>IF(初始录入!E93&lt;&gt;"",初始录入!E93,"")</f>
        <v/>
      </c>
      <c r="E85" s="66"/>
      <c r="F85" s="66"/>
      <c r="G85" s="66"/>
      <c r="H85" s="66"/>
      <c r="I85" s="66"/>
      <c r="J85" s="66"/>
      <c r="P85" s="37" t="str">
        <f t="shared" si="24"/>
        <v/>
      </c>
      <c r="Q85" s="37" t="str">
        <f t="shared" si="25"/>
        <v/>
      </c>
      <c r="R85" s="37" t="str">
        <f t="shared" si="26"/>
        <v/>
      </c>
      <c r="S85" s="37" t="str">
        <f t="shared" si="27"/>
        <v/>
      </c>
      <c r="T85" s="65" t="str">
        <f t="shared" si="28"/>
        <v/>
      </c>
      <c r="U85" s="65" t="str">
        <f t="shared" si="29"/>
        <v/>
      </c>
      <c r="V85" s="65" t="str">
        <f t="shared" si="30"/>
        <v/>
      </c>
      <c r="W85" s="65" t="str">
        <f t="shared" si="31"/>
        <v/>
      </c>
      <c r="X85" s="65" t="str">
        <f t="shared" si="32"/>
        <v/>
      </c>
      <c r="Y85" s="65" t="str">
        <f t="shared" si="33"/>
        <v/>
      </c>
    </row>
    <row r="86" customHeight="1" spans="1:25">
      <c r="A86" s="63" t="str">
        <f t="shared" si="23"/>
        <v/>
      </c>
      <c r="B86" s="45" t="str">
        <f>IF(初始录入!B94&lt;&gt;"",初始录入!B94,"")</f>
        <v/>
      </c>
      <c r="C86" s="45" t="str">
        <f>IF(初始录入!C94&lt;&gt;"",初始录入!C94,"")</f>
        <v/>
      </c>
      <c r="D86" s="45" t="str">
        <f>IF(初始录入!E94&lt;&gt;"",初始录入!E94,"")</f>
        <v/>
      </c>
      <c r="E86" s="66"/>
      <c r="F86" s="66"/>
      <c r="G86" s="66"/>
      <c r="H86" s="66"/>
      <c r="I86" s="66"/>
      <c r="J86" s="66"/>
      <c r="P86" s="37" t="str">
        <f t="shared" si="24"/>
        <v/>
      </c>
      <c r="Q86" s="37" t="str">
        <f t="shared" si="25"/>
        <v/>
      </c>
      <c r="R86" s="37" t="str">
        <f t="shared" si="26"/>
        <v/>
      </c>
      <c r="S86" s="37" t="str">
        <f t="shared" si="27"/>
        <v/>
      </c>
      <c r="T86" s="65" t="str">
        <f t="shared" si="28"/>
        <v/>
      </c>
      <c r="U86" s="65" t="str">
        <f t="shared" si="29"/>
        <v/>
      </c>
      <c r="V86" s="65" t="str">
        <f t="shared" si="30"/>
        <v/>
      </c>
      <c r="W86" s="65" t="str">
        <f t="shared" si="31"/>
        <v/>
      </c>
      <c r="X86" s="65" t="str">
        <f t="shared" si="32"/>
        <v/>
      </c>
      <c r="Y86" s="65" t="str">
        <f t="shared" si="33"/>
        <v/>
      </c>
    </row>
    <row r="87" customHeight="1" spans="1:25">
      <c r="A87" s="63" t="str">
        <f t="shared" si="23"/>
        <v/>
      </c>
      <c r="B87" s="45" t="str">
        <f>IF(初始录入!B95&lt;&gt;"",初始录入!B95,"")</f>
        <v/>
      </c>
      <c r="C87" s="45" t="str">
        <f>IF(初始录入!C95&lt;&gt;"",初始录入!C95,"")</f>
        <v/>
      </c>
      <c r="D87" s="45" t="str">
        <f>IF(初始录入!E95&lt;&gt;"",初始录入!E95,"")</f>
        <v/>
      </c>
      <c r="E87" s="66"/>
      <c r="F87" s="66"/>
      <c r="G87" s="66"/>
      <c r="H87" s="66"/>
      <c r="I87" s="66"/>
      <c r="J87" s="66"/>
      <c r="P87" s="37" t="str">
        <f t="shared" si="24"/>
        <v/>
      </c>
      <c r="Q87" s="37" t="str">
        <f t="shared" si="25"/>
        <v/>
      </c>
      <c r="R87" s="37" t="str">
        <f t="shared" si="26"/>
        <v/>
      </c>
      <c r="S87" s="37" t="str">
        <f t="shared" si="27"/>
        <v/>
      </c>
      <c r="T87" s="65" t="str">
        <f t="shared" si="28"/>
        <v/>
      </c>
      <c r="U87" s="65" t="str">
        <f t="shared" si="29"/>
        <v/>
      </c>
      <c r="V87" s="65" t="str">
        <f t="shared" si="30"/>
        <v/>
      </c>
      <c r="W87" s="65" t="str">
        <f t="shared" si="31"/>
        <v/>
      </c>
      <c r="X87" s="65" t="str">
        <f t="shared" si="32"/>
        <v/>
      </c>
      <c r="Y87" s="65" t="str">
        <f t="shared" si="33"/>
        <v/>
      </c>
    </row>
    <row r="88" customHeight="1" spans="1:25">
      <c r="A88" s="63" t="str">
        <f t="shared" si="23"/>
        <v/>
      </c>
      <c r="B88" s="45" t="str">
        <f>IF(初始录入!B96&lt;&gt;"",初始录入!B96,"")</f>
        <v/>
      </c>
      <c r="C88" s="45" t="str">
        <f>IF(初始录入!C96&lt;&gt;"",初始录入!C96,"")</f>
        <v/>
      </c>
      <c r="D88" s="45" t="str">
        <f>IF(初始录入!E96&lt;&gt;"",初始录入!E96,"")</f>
        <v/>
      </c>
      <c r="E88" s="66"/>
      <c r="F88" s="66"/>
      <c r="G88" s="66"/>
      <c r="H88" s="66"/>
      <c r="I88" s="66"/>
      <c r="J88" s="66"/>
      <c r="P88" s="37" t="str">
        <f t="shared" si="24"/>
        <v/>
      </c>
      <c r="Q88" s="37" t="str">
        <f t="shared" si="25"/>
        <v/>
      </c>
      <c r="R88" s="37" t="str">
        <f t="shared" si="26"/>
        <v/>
      </c>
      <c r="S88" s="37" t="str">
        <f t="shared" si="27"/>
        <v/>
      </c>
      <c r="T88" s="65" t="str">
        <f t="shared" si="28"/>
        <v/>
      </c>
      <c r="U88" s="65" t="str">
        <f t="shared" si="29"/>
        <v/>
      </c>
      <c r="V88" s="65" t="str">
        <f t="shared" si="30"/>
        <v/>
      </c>
      <c r="W88" s="65" t="str">
        <f t="shared" si="31"/>
        <v/>
      </c>
      <c r="X88" s="65" t="str">
        <f t="shared" si="32"/>
        <v/>
      </c>
      <c r="Y88" s="65" t="str">
        <f t="shared" si="33"/>
        <v/>
      </c>
    </row>
    <row r="89" customHeight="1" spans="1:25">
      <c r="A89" s="63" t="str">
        <f t="shared" si="23"/>
        <v/>
      </c>
      <c r="B89" s="45" t="str">
        <f>IF(初始录入!B97&lt;&gt;"",初始录入!B97,"")</f>
        <v/>
      </c>
      <c r="C89" s="45" t="str">
        <f>IF(初始录入!C97&lt;&gt;"",初始录入!C97,"")</f>
        <v/>
      </c>
      <c r="D89" s="45" t="str">
        <f>IF(初始录入!E97&lt;&gt;"",初始录入!E97,"")</f>
        <v/>
      </c>
      <c r="E89" s="66"/>
      <c r="F89" s="66"/>
      <c r="G89" s="66"/>
      <c r="H89" s="66"/>
      <c r="I89" s="66"/>
      <c r="J89" s="66"/>
      <c r="P89" s="37" t="str">
        <f t="shared" si="24"/>
        <v/>
      </c>
      <c r="Q89" s="37" t="str">
        <f t="shared" si="25"/>
        <v/>
      </c>
      <c r="R89" s="37" t="str">
        <f t="shared" si="26"/>
        <v/>
      </c>
      <c r="S89" s="37" t="str">
        <f t="shared" si="27"/>
        <v/>
      </c>
      <c r="T89" s="65" t="str">
        <f t="shared" si="28"/>
        <v/>
      </c>
      <c r="U89" s="65" t="str">
        <f t="shared" si="29"/>
        <v/>
      </c>
      <c r="V89" s="65" t="str">
        <f t="shared" si="30"/>
        <v/>
      </c>
      <c r="W89" s="65" t="str">
        <f t="shared" si="31"/>
        <v/>
      </c>
      <c r="X89" s="65" t="str">
        <f t="shared" si="32"/>
        <v/>
      </c>
      <c r="Y89" s="65" t="str">
        <f t="shared" si="33"/>
        <v/>
      </c>
    </row>
    <row r="90" customHeight="1" spans="1:25">
      <c r="A90" s="63" t="str">
        <f t="shared" si="23"/>
        <v/>
      </c>
      <c r="B90" s="45" t="str">
        <f>IF(初始录入!B98&lt;&gt;"",初始录入!B98,"")</f>
        <v/>
      </c>
      <c r="C90" s="45" t="str">
        <f>IF(初始录入!C98&lt;&gt;"",初始录入!C98,"")</f>
        <v/>
      </c>
      <c r="D90" s="45" t="str">
        <f>IF(初始录入!E98&lt;&gt;"",初始录入!E98,"")</f>
        <v/>
      </c>
      <c r="E90" s="66"/>
      <c r="F90" s="66"/>
      <c r="G90" s="66"/>
      <c r="H90" s="66"/>
      <c r="I90" s="66"/>
      <c r="J90" s="66"/>
      <c r="P90" s="37" t="str">
        <f t="shared" si="24"/>
        <v/>
      </c>
      <c r="Q90" s="37" t="str">
        <f t="shared" si="25"/>
        <v/>
      </c>
      <c r="R90" s="37" t="str">
        <f t="shared" si="26"/>
        <v/>
      </c>
      <c r="S90" s="37" t="str">
        <f t="shared" si="27"/>
        <v/>
      </c>
      <c r="T90" s="65" t="str">
        <f t="shared" si="28"/>
        <v/>
      </c>
      <c r="U90" s="65" t="str">
        <f t="shared" si="29"/>
        <v/>
      </c>
      <c r="V90" s="65" t="str">
        <f t="shared" si="30"/>
        <v/>
      </c>
      <c r="W90" s="65" t="str">
        <f t="shared" si="31"/>
        <v/>
      </c>
      <c r="X90" s="65" t="str">
        <f t="shared" si="32"/>
        <v/>
      </c>
      <c r="Y90" s="65" t="str">
        <f t="shared" si="33"/>
        <v/>
      </c>
    </row>
    <row r="91" customHeight="1" spans="1:25">
      <c r="A91" s="63" t="str">
        <f t="shared" si="23"/>
        <v/>
      </c>
      <c r="B91" s="45" t="str">
        <f>IF(初始录入!B99&lt;&gt;"",初始录入!B99,"")</f>
        <v/>
      </c>
      <c r="C91" s="45" t="str">
        <f>IF(初始录入!C99&lt;&gt;"",初始录入!C99,"")</f>
        <v/>
      </c>
      <c r="D91" s="45" t="str">
        <f>IF(初始录入!E99&lt;&gt;"",初始录入!E99,"")</f>
        <v/>
      </c>
      <c r="E91" s="66"/>
      <c r="F91" s="66"/>
      <c r="G91" s="66"/>
      <c r="H91" s="66"/>
      <c r="I91" s="66"/>
      <c r="J91" s="66"/>
      <c r="P91" s="37" t="str">
        <f t="shared" si="24"/>
        <v/>
      </c>
      <c r="Q91" s="37" t="str">
        <f t="shared" si="25"/>
        <v/>
      </c>
      <c r="R91" s="37" t="str">
        <f t="shared" si="26"/>
        <v/>
      </c>
      <c r="S91" s="37" t="str">
        <f t="shared" si="27"/>
        <v/>
      </c>
      <c r="T91" s="65" t="str">
        <f t="shared" si="28"/>
        <v/>
      </c>
      <c r="U91" s="65" t="str">
        <f t="shared" si="29"/>
        <v/>
      </c>
      <c r="V91" s="65" t="str">
        <f t="shared" si="30"/>
        <v/>
      </c>
      <c r="W91" s="65" t="str">
        <f t="shared" si="31"/>
        <v/>
      </c>
      <c r="X91" s="65" t="str">
        <f t="shared" si="32"/>
        <v/>
      </c>
      <c r="Y91" s="65" t="str">
        <f t="shared" si="33"/>
        <v/>
      </c>
    </row>
    <row r="92" customHeight="1" spans="1:25">
      <c r="A92" s="63" t="str">
        <f t="shared" si="23"/>
        <v/>
      </c>
      <c r="B92" s="45" t="str">
        <f>IF(初始录入!B100&lt;&gt;"",初始录入!B100,"")</f>
        <v/>
      </c>
      <c r="C92" s="45" t="str">
        <f>IF(初始录入!C100&lt;&gt;"",初始录入!C100,"")</f>
        <v/>
      </c>
      <c r="D92" s="45" t="str">
        <f>IF(初始录入!E100&lt;&gt;"",初始录入!E100,"")</f>
        <v/>
      </c>
      <c r="E92" s="66"/>
      <c r="F92" s="66"/>
      <c r="G92" s="66"/>
      <c r="H92" s="66"/>
      <c r="I92" s="66"/>
      <c r="J92" s="66"/>
      <c r="P92" s="37" t="str">
        <f t="shared" si="24"/>
        <v/>
      </c>
      <c r="Q92" s="37" t="str">
        <f t="shared" si="25"/>
        <v/>
      </c>
      <c r="R92" s="37" t="str">
        <f t="shared" si="26"/>
        <v/>
      </c>
      <c r="S92" s="37" t="str">
        <f t="shared" si="27"/>
        <v/>
      </c>
      <c r="T92" s="65" t="str">
        <f t="shared" si="28"/>
        <v/>
      </c>
      <c r="U92" s="65" t="str">
        <f t="shared" si="29"/>
        <v/>
      </c>
      <c r="V92" s="65" t="str">
        <f t="shared" si="30"/>
        <v/>
      </c>
      <c r="W92" s="65" t="str">
        <f t="shared" si="31"/>
        <v/>
      </c>
      <c r="X92" s="65" t="str">
        <f t="shared" si="32"/>
        <v/>
      </c>
      <c r="Y92" s="65" t="str">
        <f t="shared" si="33"/>
        <v/>
      </c>
    </row>
    <row r="93" customHeight="1" spans="1:25">
      <c r="A93" s="63" t="str">
        <f t="shared" si="23"/>
        <v/>
      </c>
      <c r="B93" s="45" t="str">
        <f>IF(初始录入!B101&lt;&gt;"",初始录入!B101,"")</f>
        <v/>
      </c>
      <c r="C93" s="45" t="str">
        <f>IF(初始录入!C101&lt;&gt;"",初始录入!C101,"")</f>
        <v/>
      </c>
      <c r="D93" s="45" t="str">
        <f>IF(初始录入!E101&lt;&gt;"",初始录入!E101,"")</f>
        <v/>
      </c>
      <c r="E93" s="66"/>
      <c r="F93" s="66"/>
      <c r="G93" s="66"/>
      <c r="H93" s="66"/>
      <c r="I93" s="66"/>
      <c r="J93" s="66"/>
      <c r="P93" s="37" t="str">
        <f t="shared" si="24"/>
        <v/>
      </c>
      <c r="Q93" s="37" t="str">
        <f t="shared" si="25"/>
        <v/>
      </c>
      <c r="R93" s="37" t="str">
        <f t="shared" si="26"/>
        <v/>
      </c>
      <c r="S93" s="37" t="str">
        <f t="shared" si="27"/>
        <v/>
      </c>
      <c r="T93" s="65" t="str">
        <f t="shared" si="28"/>
        <v/>
      </c>
      <c r="U93" s="65" t="str">
        <f t="shared" si="29"/>
        <v/>
      </c>
      <c r="V93" s="65" t="str">
        <f t="shared" si="30"/>
        <v/>
      </c>
      <c r="W93" s="65" t="str">
        <f t="shared" si="31"/>
        <v/>
      </c>
      <c r="X93" s="65" t="str">
        <f t="shared" si="32"/>
        <v/>
      </c>
      <c r="Y93" s="65" t="str">
        <f t="shared" si="33"/>
        <v/>
      </c>
    </row>
    <row r="94" customHeight="1" spans="1:25">
      <c r="A94" s="63" t="str">
        <f t="shared" si="23"/>
        <v/>
      </c>
      <c r="B94" s="45" t="str">
        <f>IF(初始录入!B102&lt;&gt;"",初始录入!B102,"")</f>
        <v/>
      </c>
      <c r="C94" s="45" t="str">
        <f>IF(初始录入!C102&lt;&gt;"",初始录入!C102,"")</f>
        <v/>
      </c>
      <c r="D94" s="45" t="str">
        <f>IF(初始录入!E102&lt;&gt;"",初始录入!E102,"")</f>
        <v/>
      </c>
      <c r="E94" s="66"/>
      <c r="F94" s="66"/>
      <c r="G94" s="66"/>
      <c r="H94" s="66"/>
      <c r="I94" s="66"/>
      <c r="J94" s="66"/>
      <c r="P94" s="37" t="str">
        <f t="shared" si="24"/>
        <v/>
      </c>
      <c r="Q94" s="37" t="str">
        <f t="shared" si="25"/>
        <v/>
      </c>
      <c r="R94" s="37" t="str">
        <f t="shared" si="26"/>
        <v/>
      </c>
      <c r="S94" s="37" t="str">
        <f t="shared" si="27"/>
        <v/>
      </c>
      <c r="T94" s="65" t="str">
        <f t="shared" si="28"/>
        <v/>
      </c>
      <c r="U94" s="65" t="str">
        <f t="shared" si="29"/>
        <v/>
      </c>
      <c r="V94" s="65" t="str">
        <f t="shared" si="30"/>
        <v/>
      </c>
      <c r="W94" s="65" t="str">
        <f t="shared" si="31"/>
        <v/>
      </c>
      <c r="X94" s="65" t="str">
        <f t="shared" si="32"/>
        <v/>
      </c>
      <c r="Y94" s="65" t="str">
        <f t="shared" si="33"/>
        <v/>
      </c>
    </row>
    <row r="95" customHeight="1" spans="1:25">
      <c r="A95" s="63" t="str">
        <f t="shared" si="23"/>
        <v/>
      </c>
      <c r="B95" s="45" t="str">
        <f>IF(初始录入!B103&lt;&gt;"",初始录入!B103,"")</f>
        <v/>
      </c>
      <c r="C95" s="45" t="str">
        <f>IF(初始录入!C103&lt;&gt;"",初始录入!C103,"")</f>
        <v/>
      </c>
      <c r="D95" s="45" t="str">
        <f>IF(初始录入!E103&lt;&gt;"",初始录入!E103,"")</f>
        <v/>
      </c>
      <c r="E95" s="66"/>
      <c r="F95" s="66"/>
      <c r="G95" s="66"/>
      <c r="H95" s="66"/>
      <c r="I95" s="66"/>
      <c r="J95" s="66"/>
      <c r="P95" s="37" t="str">
        <f t="shared" si="24"/>
        <v/>
      </c>
      <c r="Q95" s="37" t="str">
        <f t="shared" si="25"/>
        <v/>
      </c>
      <c r="R95" s="37" t="str">
        <f t="shared" si="26"/>
        <v/>
      </c>
      <c r="S95" s="37" t="str">
        <f t="shared" si="27"/>
        <v/>
      </c>
      <c r="T95" s="65" t="str">
        <f t="shared" si="28"/>
        <v/>
      </c>
      <c r="U95" s="65" t="str">
        <f t="shared" si="29"/>
        <v/>
      </c>
      <c r="V95" s="65" t="str">
        <f t="shared" si="30"/>
        <v/>
      </c>
      <c r="W95" s="65" t="str">
        <f t="shared" si="31"/>
        <v/>
      </c>
      <c r="X95" s="65" t="str">
        <f t="shared" si="32"/>
        <v/>
      </c>
      <c r="Y95" s="65" t="str">
        <f t="shared" si="33"/>
        <v/>
      </c>
    </row>
    <row r="96" customHeight="1" spans="1:25">
      <c r="A96" s="63" t="str">
        <f t="shared" si="23"/>
        <v/>
      </c>
      <c r="B96" s="45" t="str">
        <f>IF(初始录入!B104&lt;&gt;"",初始录入!B104,"")</f>
        <v/>
      </c>
      <c r="C96" s="45" t="str">
        <f>IF(初始录入!C104&lt;&gt;"",初始录入!C104,"")</f>
        <v/>
      </c>
      <c r="D96" s="45" t="str">
        <f>IF(初始录入!E104&lt;&gt;"",初始录入!E104,"")</f>
        <v/>
      </c>
      <c r="E96" s="66"/>
      <c r="F96" s="66"/>
      <c r="G96" s="66"/>
      <c r="H96" s="66"/>
      <c r="I96" s="66"/>
      <c r="J96" s="66"/>
      <c r="P96" s="37" t="str">
        <f t="shared" si="24"/>
        <v/>
      </c>
      <c r="Q96" s="37" t="str">
        <f t="shared" si="25"/>
        <v/>
      </c>
      <c r="R96" s="37" t="str">
        <f t="shared" si="26"/>
        <v/>
      </c>
      <c r="S96" s="37" t="str">
        <f t="shared" si="27"/>
        <v/>
      </c>
      <c r="T96" s="65" t="str">
        <f t="shared" si="28"/>
        <v/>
      </c>
      <c r="U96" s="65" t="str">
        <f t="shared" si="29"/>
        <v/>
      </c>
      <c r="V96" s="65" t="str">
        <f t="shared" si="30"/>
        <v/>
      </c>
      <c r="W96" s="65" t="str">
        <f t="shared" si="31"/>
        <v/>
      </c>
      <c r="X96" s="65" t="str">
        <f t="shared" si="32"/>
        <v/>
      </c>
      <c r="Y96" s="65" t="str">
        <f t="shared" si="33"/>
        <v/>
      </c>
    </row>
    <row r="97" customHeight="1" spans="1:25">
      <c r="A97" s="63" t="str">
        <f t="shared" si="23"/>
        <v/>
      </c>
      <c r="B97" s="45" t="str">
        <f>IF(初始录入!B105&lt;&gt;"",初始录入!B105,"")</f>
        <v/>
      </c>
      <c r="C97" s="45" t="str">
        <f>IF(初始录入!C105&lt;&gt;"",初始录入!C105,"")</f>
        <v/>
      </c>
      <c r="D97" s="45" t="str">
        <f>IF(初始录入!E105&lt;&gt;"",初始录入!E105,"")</f>
        <v/>
      </c>
      <c r="E97" s="66"/>
      <c r="F97" s="66"/>
      <c r="G97" s="66"/>
      <c r="H97" s="66"/>
      <c r="I97" s="66"/>
      <c r="J97" s="66"/>
      <c r="P97" s="37" t="str">
        <f t="shared" si="24"/>
        <v/>
      </c>
      <c r="Q97" s="37" t="str">
        <f t="shared" si="25"/>
        <v/>
      </c>
      <c r="R97" s="37" t="str">
        <f t="shared" si="26"/>
        <v/>
      </c>
      <c r="S97" s="37" t="str">
        <f t="shared" si="27"/>
        <v/>
      </c>
      <c r="T97" s="65" t="str">
        <f t="shared" si="28"/>
        <v/>
      </c>
      <c r="U97" s="65" t="str">
        <f t="shared" si="29"/>
        <v/>
      </c>
      <c r="V97" s="65" t="str">
        <f t="shared" si="30"/>
        <v/>
      </c>
      <c r="W97" s="65" t="str">
        <f t="shared" si="31"/>
        <v/>
      </c>
      <c r="X97" s="65" t="str">
        <f t="shared" si="32"/>
        <v/>
      </c>
      <c r="Y97" s="65" t="str">
        <f t="shared" si="33"/>
        <v/>
      </c>
    </row>
    <row r="98" customHeight="1" spans="1:25">
      <c r="A98" s="63" t="str">
        <f t="shared" si="23"/>
        <v/>
      </c>
      <c r="B98" s="45" t="str">
        <f>IF(初始录入!B106&lt;&gt;"",初始录入!B106,"")</f>
        <v/>
      </c>
      <c r="C98" s="45" t="str">
        <f>IF(初始录入!C106&lt;&gt;"",初始录入!C106,"")</f>
        <v/>
      </c>
      <c r="D98" s="45" t="str">
        <f>IF(初始录入!E106&lt;&gt;"",初始录入!E106,"")</f>
        <v/>
      </c>
      <c r="E98" s="66"/>
      <c r="F98" s="66"/>
      <c r="G98" s="66"/>
      <c r="H98" s="66"/>
      <c r="I98" s="66"/>
      <c r="J98" s="66"/>
      <c r="P98" s="37" t="str">
        <f t="shared" si="24"/>
        <v/>
      </c>
      <c r="Q98" s="37" t="str">
        <f t="shared" si="25"/>
        <v/>
      </c>
      <c r="R98" s="37" t="str">
        <f t="shared" si="26"/>
        <v/>
      </c>
      <c r="S98" s="37" t="str">
        <f t="shared" si="27"/>
        <v/>
      </c>
      <c r="T98" s="65" t="str">
        <f t="shared" si="28"/>
        <v/>
      </c>
      <c r="U98" s="65" t="str">
        <f t="shared" si="29"/>
        <v/>
      </c>
      <c r="V98" s="65" t="str">
        <f t="shared" si="30"/>
        <v/>
      </c>
      <c r="W98" s="65" t="str">
        <f t="shared" si="31"/>
        <v/>
      </c>
      <c r="X98" s="65" t="str">
        <f t="shared" si="32"/>
        <v/>
      </c>
      <c r="Y98" s="65" t="str">
        <f t="shared" si="33"/>
        <v/>
      </c>
    </row>
    <row r="99" customHeight="1" spans="1:25">
      <c r="A99" s="63" t="str">
        <f t="shared" si="23"/>
        <v/>
      </c>
      <c r="B99" s="45" t="str">
        <f>IF(初始录入!B107&lt;&gt;"",初始录入!B107,"")</f>
        <v/>
      </c>
      <c r="C99" s="45" t="str">
        <f>IF(初始录入!C107&lt;&gt;"",初始录入!C107,"")</f>
        <v/>
      </c>
      <c r="D99" s="45" t="str">
        <f>IF(初始录入!E107&lt;&gt;"",初始录入!E107,"")</f>
        <v/>
      </c>
      <c r="E99" s="66"/>
      <c r="F99" s="66"/>
      <c r="G99" s="66"/>
      <c r="H99" s="66"/>
      <c r="I99" s="66"/>
      <c r="J99" s="66"/>
      <c r="P99" s="37" t="str">
        <f t="shared" si="24"/>
        <v/>
      </c>
      <c r="Q99" s="37" t="str">
        <f t="shared" si="25"/>
        <v/>
      </c>
      <c r="R99" s="37" t="str">
        <f t="shared" si="26"/>
        <v/>
      </c>
      <c r="S99" s="37" t="str">
        <f t="shared" si="27"/>
        <v/>
      </c>
      <c r="T99" s="65" t="str">
        <f t="shared" si="28"/>
        <v/>
      </c>
      <c r="U99" s="65" t="str">
        <f t="shared" si="29"/>
        <v/>
      </c>
      <c r="V99" s="65" t="str">
        <f t="shared" si="30"/>
        <v/>
      </c>
      <c r="W99" s="65" t="str">
        <f t="shared" si="31"/>
        <v/>
      </c>
      <c r="X99" s="65" t="str">
        <f t="shared" si="32"/>
        <v/>
      </c>
      <c r="Y99" s="65" t="str">
        <f t="shared" si="33"/>
        <v/>
      </c>
    </row>
    <row r="100" customHeight="1" spans="1:25">
      <c r="A100" s="63" t="str">
        <f t="shared" si="23"/>
        <v/>
      </c>
      <c r="B100" s="45" t="str">
        <f>IF(初始录入!B108&lt;&gt;"",初始录入!B108,"")</f>
        <v/>
      </c>
      <c r="C100" s="45" t="str">
        <f>IF(初始录入!C108&lt;&gt;"",初始录入!C108,"")</f>
        <v/>
      </c>
      <c r="D100" s="45" t="str">
        <f>IF(初始录入!E108&lt;&gt;"",初始录入!E108,"")</f>
        <v/>
      </c>
      <c r="E100" s="66"/>
      <c r="F100" s="66"/>
      <c r="G100" s="66"/>
      <c r="H100" s="66"/>
      <c r="I100" s="66"/>
      <c r="J100" s="66"/>
      <c r="P100" s="37" t="str">
        <f t="shared" si="24"/>
        <v/>
      </c>
      <c r="Q100" s="37" t="str">
        <f t="shared" si="25"/>
        <v/>
      </c>
      <c r="R100" s="37" t="str">
        <f t="shared" si="26"/>
        <v/>
      </c>
      <c r="S100" s="37" t="str">
        <f t="shared" si="27"/>
        <v/>
      </c>
      <c r="T100" s="65" t="str">
        <f t="shared" si="28"/>
        <v/>
      </c>
      <c r="U100" s="65" t="str">
        <f t="shared" si="29"/>
        <v/>
      </c>
      <c r="V100" s="65" t="str">
        <f t="shared" si="30"/>
        <v/>
      </c>
      <c r="W100" s="65" t="str">
        <f t="shared" si="31"/>
        <v/>
      </c>
      <c r="X100" s="65" t="str">
        <f t="shared" si="32"/>
        <v/>
      </c>
      <c r="Y100" s="65" t="str">
        <f t="shared" si="33"/>
        <v/>
      </c>
    </row>
    <row r="101" customHeight="1" spans="1:25">
      <c r="A101" s="63" t="str">
        <f t="shared" si="23"/>
        <v/>
      </c>
      <c r="B101" s="45" t="str">
        <f>IF(初始录入!B109&lt;&gt;"",初始录入!B109,"")</f>
        <v/>
      </c>
      <c r="C101" s="45" t="str">
        <f>IF(初始录入!C109&lt;&gt;"",初始录入!C109,"")</f>
        <v/>
      </c>
      <c r="D101" s="45" t="str">
        <f>IF(初始录入!E109&lt;&gt;"",初始录入!E109,"")</f>
        <v/>
      </c>
      <c r="E101" s="66"/>
      <c r="F101" s="66"/>
      <c r="G101" s="66"/>
      <c r="H101" s="66"/>
      <c r="I101" s="66"/>
      <c r="J101" s="66"/>
      <c r="P101" s="37" t="str">
        <f t="shared" si="24"/>
        <v/>
      </c>
      <c r="Q101" s="37" t="str">
        <f t="shared" si="25"/>
        <v/>
      </c>
      <c r="R101" s="37" t="str">
        <f t="shared" si="26"/>
        <v/>
      </c>
      <c r="S101" s="37" t="str">
        <f t="shared" si="27"/>
        <v/>
      </c>
      <c r="T101" s="65" t="str">
        <f t="shared" si="28"/>
        <v/>
      </c>
      <c r="U101" s="65" t="str">
        <f t="shared" si="29"/>
        <v/>
      </c>
      <c r="V101" s="65" t="str">
        <f t="shared" si="30"/>
        <v/>
      </c>
      <c r="W101" s="65" t="str">
        <f t="shared" si="31"/>
        <v/>
      </c>
      <c r="X101" s="65" t="str">
        <f t="shared" si="32"/>
        <v/>
      </c>
      <c r="Y101" s="65" t="str">
        <f t="shared" si="33"/>
        <v/>
      </c>
    </row>
    <row r="102" customHeight="1" spans="1:25">
      <c r="A102" s="63" t="str">
        <f t="shared" si="23"/>
        <v/>
      </c>
      <c r="B102" s="45" t="str">
        <f>IF(初始录入!B110&lt;&gt;"",初始录入!B110,"")</f>
        <v/>
      </c>
      <c r="C102" s="45" t="str">
        <f>IF(初始录入!C110&lt;&gt;"",初始录入!C110,"")</f>
        <v/>
      </c>
      <c r="D102" s="45" t="str">
        <f>IF(初始录入!E110&lt;&gt;"",初始录入!E110,"")</f>
        <v/>
      </c>
      <c r="E102" s="66"/>
      <c r="F102" s="66"/>
      <c r="G102" s="66"/>
      <c r="H102" s="66"/>
      <c r="I102" s="66"/>
      <c r="J102" s="66"/>
      <c r="P102" s="37" t="str">
        <f t="shared" ref="P102:P133" si="34">IF(AND($M$1&lt;&gt;"",A102&lt;&gt;""),A102,"")</f>
        <v/>
      </c>
      <c r="Q102" s="37" t="str">
        <f t="shared" ref="Q102:Q133" si="35">IF(AND($M$1&lt;&gt;"",B102&lt;&gt;""),B102,"")</f>
        <v/>
      </c>
      <c r="R102" s="37" t="str">
        <f t="shared" ref="R102:R133" si="36">IF(AND($M$1&lt;&gt;"",C102&lt;&gt;""),C102,"")</f>
        <v/>
      </c>
      <c r="S102" s="37" t="str">
        <f t="shared" ref="S102:S133" si="37">IF(AND($M$1&lt;&gt;"",D102&lt;&gt;""),D102,"")</f>
        <v/>
      </c>
      <c r="T102" s="65" t="str">
        <f t="shared" ref="T102:T133" si="38">IF(E102&lt;&gt;"",E102,"")</f>
        <v/>
      </c>
      <c r="U102" s="65" t="str">
        <f t="shared" ref="U102:U133" si="39">IF(F102&lt;&gt;"",F102,"")</f>
        <v/>
      </c>
      <c r="V102" s="65" t="str">
        <f t="shared" ref="V102:V133" si="40">IF(G102&lt;&gt;"",G102,"")</f>
        <v/>
      </c>
      <c r="W102" s="65" t="str">
        <f t="shared" ref="W102:W133" si="41">IF(H102&lt;&gt;"",H102,"")</f>
        <v/>
      </c>
      <c r="X102" s="65" t="str">
        <f t="shared" ref="X102:X133" si="42">IF(I102&lt;&gt;"",I102,"")</f>
        <v/>
      </c>
      <c r="Y102" s="65" t="str">
        <f t="shared" ref="Y102:Y133" si="43">IF(J102&lt;&gt;"",J102,"")</f>
        <v/>
      </c>
    </row>
    <row r="103" customHeight="1" spans="1:25">
      <c r="A103" s="63" t="str">
        <f t="shared" si="23"/>
        <v/>
      </c>
      <c r="B103" s="45" t="str">
        <f>IF(初始录入!B111&lt;&gt;"",初始录入!B111,"")</f>
        <v/>
      </c>
      <c r="C103" s="45" t="str">
        <f>IF(初始录入!C111&lt;&gt;"",初始录入!C111,"")</f>
        <v/>
      </c>
      <c r="D103" s="45" t="str">
        <f>IF(初始录入!E111&lt;&gt;"",初始录入!E111,"")</f>
        <v/>
      </c>
      <c r="E103" s="66"/>
      <c r="F103" s="66"/>
      <c r="G103" s="66"/>
      <c r="H103" s="66"/>
      <c r="I103" s="66"/>
      <c r="J103" s="66"/>
      <c r="P103" s="37" t="str">
        <f t="shared" si="34"/>
        <v/>
      </c>
      <c r="Q103" s="37" t="str">
        <f t="shared" si="35"/>
        <v/>
      </c>
      <c r="R103" s="37" t="str">
        <f t="shared" si="36"/>
        <v/>
      </c>
      <c r="S103" s="37" t="str">
        <f t="shared" si="37"/>
        <v/>
      </c>
      <c r="T103" s="65" t="str">
        <f t="shared" si="38"/>
        <v/>
      </c>
      <c r="U103" s="65" t="str">
        <f t="shared" si="39"/>
        <v/>
      </c>
      <c r="V103" s="65" t="str">
        <f t="shared" si="40"/>
        <v/>
      </c>
      <c r="W103" s="65" t="str">
        <f t="shared" si="41"/>
        <v/>
      </c>
      <c r="X103" s="65" t="str">
        <f t="shared" si="42"/>
        <v/>
      </c>
      <c r="Y103" s="65" t="str">
        <f t="shared" si="43"/>
        <v/>
      </c>
    </row>
    <row r="104" customHeight="1" spans="1:25">
      <c r="A104" s="63" t="str">
        <f t="shared" si="23"/>
        <v/>
      </c>
      <c r="B104" s="45" t="str">
        <f>IF(初始录入!B112&lt;&gt;"",初始录入!B112,"")</f>
        <v/>
      </c>
      <c r="C104" s="45" t="str">
        <f>IF(初始录入!C112&lt;&gt;"",初始录入!C112,"")</f>
        <v/>
      </c>
      <c r="D104" s="45" t="str">
        <f>IF(初始录入!E112&lt;&gt;"",初始录入!E112,"")</f>
        <v/>
      </c>
      <c r="E104" s="66"/>
      <c r="F104" s="66"/>
      <c r="G104" s="66"/>
      <c r="H104" s="66"/>
      <c r="I104" s="66"/>
      <c r="J104" s="66"/>
      <c r="P104" s="37" t="str">
        <f t="shared" si="34"/>
        <v/>
      </c>
      <c r="Q104" s="37" t="str">
        <f t="shared" si="35"/>
        <v/>
      </c>
      <c r="R104" s="37" t="str">
        <f t="shared" si="36"/>
        <v/>
      </c>
      <c r="S104" s="37" t="str">
        <f t="shared" si="37"/>
        <v/>
      </c>
      <c r="T104" s="65" t="str">
        <f t="shared" si="38"/>
        <v/>
      </c>
      <c r="U104" s="65" t="str">
        <f t="shared" si="39"/>
        <v/>
      </c>
      <c r="V104" s="65" t="str">
        <f t="shared" si="40"/>
        <v/>
      </c>
      <c r="W104" s="65" t="str">
        <f t="shared" si="41"/>
        <v/>
      </c>
      <c r="X104" s="65" t="str">
        <f t="shared" si="42"/>
        <v/>
      </c>
      <c r="Y104" s="65" t="str">
        <f t="shared" si="43"/>
        <v/>
      </c>
    </row>
    <row r="105" customHeight="1" spans="1:25">
      <c r="A105" s="63" t="str">
        <f t="shared" si="23"/>
        <v/>
      </c>
      <c r="B105" s="45" t="str">
        <f>IF(初始录入!B113&lt;&gt;"",初始录入!B113,"")</f>
        <v/>
      </c>
      <c r="C105" s="45" t="str">
        <f>IF(初始录入!C113&lt;&gt;"",初始录入!C113,"")</f>
        <v/>
      </c>
      <c r="D105" s="45" t="str">
        <f>IF(初始录入!E113&lt;&gt;"",初始录入!E113,"")</f>
        <v/>
      </c>
      <c r="E105" s="66"/>
      <c r="F105" s="66"/>
      <c r="G105" s="66"/>
      <c r="H105" s="66"/>
      <c r="I105" s="66"/>
      <c r="J105" s="66"/>
      <c r="P105" s="37" t="str">
        <f t="shared" si="34"/>
        <v/>
      </c>
      <c r="Q105" s="37" t="str">
        <f t="shared" si="35"/>
        <v/>
      </c>
      <c r="R105" s="37" t="str">
        <f t="shared" si="36"/>
        <v/>
      </c>
      <c r="S105" s="37" t="str">
        <f t="shared" si="37"/>
        <v/>
      </c>
      <c r="T105" s="65" t="str">
        <f t="shared" si="38"/>
        <v/>
      </c>
      <c r="U105" s="65" t="str">
        <f t="shared" si="39"/>
        <v/>
      </c>
      <c r="V105" s="65" t="str">
        <f t="shared" si="40"/>
        <v/>
      </c>
      <c r="W105" s="65" t="str">
        <f t="shared" si="41"/>
        <v/>
      </c>
      <c r="X105" s="65" t="str">
        <f t="shared" si="42"/>
        <v/>
      </c>
      <c r="Y105" s="65" t="str">
        <f t="shared" si="43"/>
        <v/>
      </c>
    </row>
    <row r="106" customHeight="1" spans="1:25">
      <c r="A106" s="63" t="str">
        <f t="shared" si="23"/>
        <v/>
      </c>
      <c r="B106" s="45" t="str">
        <f>IF(初始录入!B114&lt;&gt;"",初始录入!B114,"")</f>
        <v/>
      </c>
      <c r="C106" s="45" t="str">
        <f>IF(初始录入!C114&lt;&gt;"",初始录入!C114,"")</f>
        <v/>
      </c>
      <c r="D106" s="45" t="str">
        <f>IF(初始录入!E114&lt;&gt;"",初始录入!E114,"")</f>
        <v/>
      </c>
      <c r="E106" s="66"/>
      <c r="F106" s="66"/>
      <c r="G106" s="66"/>
      <c r="H106" s="66"/>
      <c r="I106" s="66"/>
      <c r="J106" s="66"/>
      <c r="P106" s="37" t="str">
        <f t="shared" si="34"/>
        <v/>
      </c>
      <c r="Q106" s="37" t="str">
        <f t="shared" si="35"/>
        <v/>
      </c>
      <c r="R106" s="37" t="str">
        <f t="shared" si="36"/>
        <v/>
      </c>
      <c r="S106" s="37" t="str">
        <f t="shared" si="37"/>
        <v/>
      </c>
      <c r="T106" s="65" t="str">
        <f t="shared" si="38"/>
        <v/>
      </c>
      <c r="U106" s="65" t="str">
        <f t="shared" si="39"/>
        <v/>
      </c>
      <c r="V106" s="65" t="str">
        <f t="shared" si="40"/>
        <v/>
      </c>
      <c r="W106" s="65" t="str">
        <f t="shared" si="41"/>
        <v/>
      </c>
      <c r="X106" s="65" t="str">
        <f t="shared" si="42"/>
        <v/>
      </c>
      <c r="Y106" s="65" t="str">
        <f t="shared" si="43"/>
        <v/>
      </c>
    </row>
    <row r="107" customHeight="1" spans="1:25">
      <c r="A107" s="63" t="str">
        <f t="shared" si="23"/>
        <v/>
      </c>
      <c r="B107" s="45" t="str">
        <f>IF(初始录入!B115&lt;&gt;"",初始录入!B115,"")</f>
        <v/>
      </c>
      <c r="C107" s="45" t="str">
        <f>IF(初始录入!C115&lt;&gt;"",初始录入!C115,"")</f>
        <v/>
      </c>
      <c r="D107" s="45" t="str">
        <f>IF(初始录入!E115&lt;&gt;"",初始录入!E115,"")</f>
        <v/>
      </c>
      <c r="E107" s="66"/>
      <c r="F107" s="66"/>
      <c r="G107" s="66"/>
      <c r="H107" s="66"/>
      <c r="I107" s="66"/>
      <c r="J107" s="66"/>
      <c r="P107" s="37" t="str">
        <f t="shared" si="34"/>
        <v/>
      </c>
      <c r="Q107" s="37" t="str">
        <f t="shared" si="35"/>
        <v/>
      </c>
      <c r="R107" s="37" t="str">
        <f t="shared" si="36"/>
        <v/>
      </c>
      <c r="S107" s="37" t="str">
        <f t="shared" si="37"/>
        <v/>
      </c>
      <c r="T107" s="65" t="str">
        <f t="shared" si="38"/>
        <v/>
      </c>
      <c r="U107" s="65" t="str">
        <f t="shared" si="39"/>
        <v/>
      </c>
      <c r="V107" s="65" t="str">
        <f t="shared" si="40"/>
        <v/>
      </c>
      <c r="W107" s="65" t="str">
        <f t="shared" si="41"/>
        <v/>
      </c>
      <c r="X107" s="65" t="str">
        <f t="shared" si="42"/>
        <v/>
      </c>
      <c r="Y107" s="65" t="str">
        <f t="shared" si="43"/>
        <v/>
      </c>
    </row>
    <row r="108" customHeight="1" spans="1:25">
      <c r="A108" s="63" t="str">
        <f t="shared" si="23"/>
        <v/>
      </c>
      <c r="B108" s="45" t="str">
        <f>IF(初始录入!B116&lt;&gt;"",初始录入!B116,"")</f>
        <v/>
      </c>
      <c r="C108" s="45" t="str">
        <f>IF(初始录入!C116&lt;&gt;"",初始录入!C116,"")</f>
        <v/>
      </c>
      <c r="D108" s="45" t="str">
        <f>IF(初始录入!E116&lt;&gt;"",初始录入!E116,"")</f>
        <v/>
      </c>
      <c r="E108" s="66"/>
      <c r="F108" s="66"/>
      <c r="G108" s="66"/>
      <c r="H108" s="66"/>
      <c r="I108" s="66"/>
      <c r="J108" s="66"/>
      <c r="P108" s="37" t="str">
        <f t="shared" si="34"/>
        <v/>
      </c>
      <c r="Q108" s="37" t="str">
        <f t="shared" si="35"/>
        <v/>
      </c>
      <c r="R108" s="37" t="str">
        <f t="shared" si="36"/>
        <v/>
      </c>
      <c r="S108" s="37" t="str">
        <f t="shared" si="37"/>
        <v/>
      </c>
      <c r="T108" s="65" t="str">
        <f t="shared" si="38"/>
        <v/>
      </c>
      <c r="U108" s="65" t="str">
        <f t="shared" si="39"/>
        <v/>
      </c>
      <c r="V108" s="65" t="str">
        <f t="shared" si="40"/>
        <v/>
      </c>
      <c r="W108" s="65" t="str">
        <f t="shared" si="41"/>
        <v/>
      </c>
      <c r="X108" s="65" t="str">
        <f t="shared" si="42"/>
        <v/>
      </c>
      <c r="Y108" s="65" t="str">
        <f t="shared" si="43"/>
        <v/>
      </c>
    </row>
    <row r="109" customHeight="1" spans="1:25">
      <c r="A109" s="63" t="str">
        <f t="shared" si="23"/>
        <v/>
      </c>
      <c r="B109" s="45" t="str">
        <f>IF(初始录入!B117&lt;&gt;"",初始录入!B117,"")</f>
        <v/>
      </c>
      <c r="C109" s="45" t="str">
        <f>IF(初始录入!C117&lt;&gt;"",初始录入!C117,"")</f>
        <v/>
      </c>
      <c r="D109" s="45" t="str">
        <f>IF(初始录入!E117&lt;&gt;"",初始录入!E117,"")</f>
        <v/>
      </c>
      <c r="E109" s="66"/>
      <c r="F109" s="66"/>
      <c r="G109" s="66"/>
      <c r="H109" s="66"/>
      <c r="I109" s="66"/>
      <c r="J109" s="66"/>
      <c r="P109" s="37" t="str">
        <f t="shared" si="34"/>
        <v/>
      </c>
      <c r="Q109" s="37" t="str">
        <f t="shared" si="35"/>
        <v/>
      </c>
      <c r="R109" s="37" t="str">
        <f t="shared" si="36"/>
        <v/>
      </c>
      <c r="S109" s="37" t="str">
        <f t="shared" si="37"/>
        <v/>
      </c>
      <c r="T109" s="65" t="str">
        <f t="shared" si="38"/>
        <v/>
      </c>
      <c r="U109" s="65" t="str">
        <f t="shared" si="39"/>
        <v/>
      </c>
      <c r="V109" s="65" t="str">
        <f t="shared" si="40"/>
        <v/>
      </c>
      <c r="W109" s="65" t="str">
        <f t="shared" si="41"/>
        <v/>
      </c>
      <c r="X109" s="65" t="str">
        <f t="shared" si="42"/>
        <v/>
      </c>
      <c r="Y109" s="65" t="str">
        <f t="shared" si="43"/>
        <v/>
      </c>
    </row>
    <row r="110" customHeight="1" spans="1:25">
      <c r="A110" s="63" t="str">
        <f t="shared" si="23"/>
        <v/>
      </c>
      <c r="B110" s="45" t="str">
        <f>IF(初始录入!B118&lt;&gt;"",初始录入!B118,"")</f>
        <v/>
      </c>
      <c r="C110" s="45" t="str">
        <f>IF(初始录入!C118&lt;&gt;"",初始录入!C118,"")</f>
        <v/>
      </c>
      <c r="D110" s="45" t="str">
        <f>IF(初始录入!E118&lt;&gt;"",初始录入!E118,"")</f>
        <v/>
      </c>
      <c r="E110" s="66"/>
      <c r="F110" s="66"/>
      <c r="G110" s="66"/>
      <c r="H110" s="66"/>
      <c r="I110" s="66"/>
      <c r="J110" s="66"/>
      <c r="P110" s="37" t="str">
        <f t="shared" si="34"/>
        <v/>
      </c>
      <c r="Q110" s="37" t="str">
        <f t="shared" si="35"/>
        <v/>
      </c>
      <c r="R110" s="37" t="str">
        <f t="shared" si="36"/>
        <v/>
      </c>
      <c r="S110" s="37" t="str">
        <f t="shared" si="37"/>
        <v/>
      </c>
      <c r="T110" s="65" t="str">
        <f t="shared" si="38"/>
        <v/>
      </c>
      <c r="U110" s="65" t="str">
        <f t="shared" si="39"/>
        <v/>
      </c>
      <c r="V110" s="65" t="str">
        <f t="shared" si="40"/>
        <v/>
      </c>
      <c r="W110" s="65" t="str">
        <f t="shared" si="41"/>
        <v/>
      </c>
      <c r="X110" s="65" t="str">
        <f t="shared" si="42"/>
        <v/>
      </c>
      <c r="Y110" s="65" t="str">
        <f t="shared" si="43"/>
        <v/>
      </c>
    </row>
    <row r="111" customHeight="1" spans="1:25">
      <c r="A111" s="63" t="str">
        <f t="shared" si="23"/>
        <v/>
      </c>
      <c r="B111" s="45" t="str">
        <f>IF(初始录入!B119&lt;&gt;"",初始录入!B119,"")</f>
        <v/>
      </c>
      <c r="C111" s="45" t="str">
        <f>IF(初始录入!C119&lt;&gt;"",初始录入!C119,"")</f>
        <v/>
      </c>
      <c r="D111" s="45" t="str">
        <f>IF(初始录入!E119&lt;&gt;"",初始录入!E119,"")</f>
        <v/>
      </c>
      <c r="E111" s="66"/>
      <c r="F111" s="66"/>
      <c r="G111" s="66"/>
      <c r="H111" s="66"/>
      <c r="I111" s="66"/>
      <c r="J111" s="66"/>
      <c r="P111" s="37" t="str">
        <f t="shared" si="34"/>
        <v/>
      </c>
      <c r="Q111" s="37" t="str">
        <f t="shared" si="35"/>
        <v/>
      </c>
      <c r="R111" s="37" t="str">
        <f t="shared" si="36"/>
        <v/>
      </c>
      <c r="S111" s="37" t="str">
        <f t="shared" si="37"/>
        <v/>
      </c>
      <c r="T111" s="65" t="str">
        <f t="shared" si="38"/>
        <v/>
      </c>
      <c r="U111" s="65" t="str">
        <f t="shared" si="39"/>
        <v/>
      </c>
      <c r="V111" s="65" t="str">
        <f t="shared" si="40"/>
        <v/>
      </c>
      <c r="W111" s="65" t="str">
        <f t="shared" si="41"/>
        <v/>
      </c>
      <c r="X111" s="65" t="str">
        <f t="shared" si="42"/>
        <v/>
      </c>
      <c r="Y111" s="65" t="str">
        <f t="shared" si="43"/>
        <v/>
      </c>
    </row>
    <row r="112" customHeight="1" spans="1:25">
      <c r="A112" s="63" t="str">
        <f t="shared" si="23"/>
        <v/>
      </c>
      <c r="B112" s="45" t="str">
        <f>IF(初始录入!B120&lt;&gt;"",初始录入!B120,"")</f>
        <v/>
      </c>
      <c r="C112" s="45" t="str">
        <f>IF(初始录入!C120&lt;&gt;"",初始录入!C120,"")</f>
        <v/>
      </c>
      <c r="D112" s="45" t="str">
        <f>IF(初始录入!E120&lt;&gt;"",初始录入!E120,"")</f>
        <v/>
      </c>
      <c r="E112" s="66"/>
      <c r="F112" s="66"/>
      <c r="G112" s="66"/>
      <c r="H112" s="66"/>
      <c r="I112" s="66"/>
      <c r="J112" s="66"/>
      <c r="P112" s="37" t="str">
        <f t="shared" si="34"/>
        <v/>
      </c>
      <c r="Q112" s="37" t="str">
        <f t="shared" si="35"/>
        <v/>
      </c>
      <c r="R112" s="37" t="str">
        <f t="shared" si="36"/>
        <v/>
      </c>
      <c r="S112" s="37" t="str">
        <f t="shared" si="37"/>
        <v/>
      </c>
      <c r="T112" s="65" t="str">
        <f t="shared" si="38"/>
        <v/>
      </c>
      <c r="U112" s="65" t="str">
        <f t="shared" si="39"/>
        <v/>
      </c>
      <c r="V112" s="65" t="str">
        <f t="shared" si="40"/>
        <v/>
      </c>
      <c r="W112" s="65" t="str">
        <f t="shared" si="41"/>
        <v/>
      </c>
      <c r="X112" s="65" t="str">
        <f t="shared" si="42"/>
        <v/>
      </c>
      <c r="Y112" s="65" t="str">
        <f t="shared" si="43"/>
        <v/>
      </c>
    </row>
    <row r="113" customHeight="1" spans="1:25">
      <c r="A113" s="63" t="str">
        <f t="shared" si="23"/>
        <v/>
      </c>
      <c r="B113" s="45" t="str">
        <f>IF(初始录入!B121&lt;&gt;"",初始录入!B121,"")</f>
        <v/>
      </c>
      <c r="C113" s="45" t="str">
        <f>IF(初始录入!C121&lt;&gt;"",初始录入!C121,"")</f>
        <v/>
      </c>
      <c r="D113" s="45" t="str">
        <f>IF(初始录入!E121&lt;&gt;"",初始录入!E121,"")</f>
        <v/>
      </c>
      <c r="E113" s="66"/>
      <c r="F113" s="66"/>
      <c r="G113" s="66"/>
      <c r="H113" s="66"/>
      <c r="I113" s="66"/>
      <c r="J113" s="66"/>
      <c r="P113" s="37" t="str">
        <f t="shared" si="34"/>
        <v/>
      </c>
      <c r="Q113" s="37" t="str">
        <f t="shared" si="35"/>
        <v/>
      </c>
      <c r="R113" s="37" t="str">
        <f t="shared" si="36"/>
        <v/>
      </c>
      <c r="S113" s="37" t="str">
        <f t="shared" si="37"/>
        <v/>
      </c>
      <c r="T113" s="65" t="str">
        <f t="shared" si="38"/>
        <v/>
      </c>
      <c r="U113" s="65" t="str">
        <f t="shared" si="39"/>
        <v/>
      </c>
      <c r="V113" s="65" t="str">
        <f t="shared" si="40"/>
        <v/>
      </c>
      <c r="W113" s="65" t="str">
        <f t="shared" si="41"/>
        <v/>
      </c>
      <c r="X113" s="65" t="str">
        <f t="shared" si="42"/>
        <v/>
      </c>
      <c r="Y113" s="65" t="str">
        <f t="shared" si="43"/>
        <v/>
      </c>
    </row>
    <row r="114" customHeight="1" spans="1:25">
      <c r="A114" s="63" t="str">
        <f t="shared" si="23"/>
        <v/>
      </c>
      <c r="B114" s="45" t="str">
        <f>IF(初始录入!B122&lt;&gt;"",初始录入!B122,"")</f>
        <v/>
      </c>
      <c r="C114" s="45" t="str">
        <f>IF(初始录入!C122&lt;&gt;"",初始录入!C122,"")</f>
        <v/>
      </c>
      <c r="D114" s="45" t="str">
        <f>IF(初始录入!E122&lt;&gt;"",初始录入!E122,"")</f>
        <v/>
      </c>
      <c r="E114" s="66"/>
      <c r="F114" s="66"/>
      <c r="G114" s="66"/>
      <c r="H114" s="66"/>
      <c r="I114" s="66"/>
      <c r="J114" s="66"/>
      <c r="P114" s="37" t="str">
        <f t="shared" si="34"/>
        <v/>
      </c>
      <c r="Q114" s="37" t="str">
        <f t="shared" si="35"/>
        <v/>
      </c>
      <c r="R114" s="37" t="str">
        <f t="shared" si="36"/>
        <v/>
      </c>
      <c r="S114" s="37" t="str">
        <f t="shared" si="37"/>
        <v/>
      </c>
      <c r="T114" s="65" t="str">
        <f t="shared" si="38"/>
        <v/>
      </c>
      <c r="U114" s="65" t="str">
        <f t="shared" si="39"/>
        <v/>
      </c>
      <c r="V114" s="65" t="str">
        <f t="shared" si="40"/>
        <v/>
      </c>
      <c r="W114" s="65" t="str">
        <f t="shared" si="41"/>
        <v/>
      </c>
      <c r="X114" s="65" t="str">
        <f t="shared" si="42"/>
        <v/>
      </c>
      <c r="Y114" s="65" t="str">
        <f t="shared" si="43"/>
        <v/>
      </c>
    </row>
    <row r="115" customHeight="1" spans="1:25">
      <c r="A115" s="63" t="str">
        <f t="shared" si="23"/>
        <v/>
      </c>
      <c r="B115" s="45" t="str">
        <f>IF(初始录入!B123&lt;&gt;"",初始录入!B123,"")</f>
        <v/>
      </c>
      <c r="C115" s="45" t="str">
        <f>IF(初始录入!C123&lt;&gt;"",初始录入!C123,"")</f>
        <v/>
      </c>
      <c r="D115" s="45" t="str">
        <f>IF(初始录入!E123&lt;&gt;"",初始录入!E123,"")</f>
        <v/>
      </c>
      <c r="E115" s="66"/>
      <c r="F115" s="66"/>
      <c r="G115" s="66"/>
      <c r="H115" s="66"/>
      <c r="I115" s="66"/>
      <c r="J115" s="66"/>
      <c r="P115" s="37" t="str">
        <f t="shared" si="34"/>
        <v/>
      </c>
      <c r="Q115" s="37" t="str">
        <f t="shared" si="35"/>
        <v/>
      </c>
      <c r="R115" s="37" t="str">
        <f t="shared" si="36"/>
        <v/>
      </c>
      <c r="S115" s="37" t="str">
        <f t="shared" si="37"/>
        <v/>
      </c>
      <c r="T115" s="65" t="str">
        <f t="shared" si="38"/>
        <v/>
      </c>
      <c r="U115" s="65" t="str">
        <f t="shared" si="39"/>
        <v/>
      </c>
      <c r="V115" s="65" t="str">
        <f t="shared" si="40"/>
        <v/>
      </c>
      <c r="W115" s="65" t="str">
        <f t="shared" si="41"/>
        <v/>
      </c>
      <c r="X115" s="65" t="str">
        <f t="shared" si="42"/>
        <v/>
      </c>
      <c r="Y115" s="65" t="str">
        <f t="shared" si="43"/>
        <v/>
      </c>
    </row>
    <row r="116" customHeight="1" spans="1:25">
      <c r="A116" s="63" t="str">
        <f t="shared" si="23"/>
        <v/>
      </c>
      <c r="B116" s="45" t="str">
        <f>IF(初始录入!B124&lt;&gt;"",初始录入!B124,"")</f>
        <v/>
      </c>
      <c r="C116" s="45" t="str">
        <f>IF(初始录入!C124&lt;&gt;"",初始录入!C124,"")</f>
        <v/>
      </c>
      <c r="D116" s="45" t="str">
        <f>IF(初始录入!E124&lt;&gt;"",初始录入!E124,"")</f>
        <v/>
      </c>
      <c r="E116" s="66"/>
      <c r="F116" s="66"/>
      <c r="G116" s="66"/>
      <c r="H116" s="66"/>
      <c r="I116" s="66"/>
      <c r="J116" s="66"/>
      <c r="P116" s="37" t="str">
        <f t="shared" si="34"/>
        <v/>
      </c>
      <c r="Q116" s="37" t="str">
        <f t="shared" si="35"/>
        <v/>
      </c>
      <c r="R116" s="37" t="str">
        <f t="shared" si="36"/>
        <v/>
      </c>
      <c r="S116" s="37" t="str">
        <f t="shared" si="37"/>
        <v/>
      </c>
      <c r="T116" s="65" t="str">
        <f t="shared" si="38"/>
        <v/>
      </c>
      <c r="U116" s="65" t="str">
        <f t="shared" si="39"/>
        <v/>
      </c>
      <c r="V116" s="65" t="str">
        <f t="shared" si="40"/>
        <v/>
      </c>
      <c r="W116" s="65" t="str">
        <f t="shared" si="41"/>
        <v/>
      </c>
      <c r="X116" s="65" t="str">
        <f t="shared" si="42"/>
        <v/>
      </c>
      <c r="Y116" s="65" t="str">
        <f t="shared" si="43"/>
        <v/>
      </c>
    </row>
    <row r="117" customHeight="1" spans="1:25">
      <c r="A117" s="63" t="str">
        <f t="shared" si="23"/>
        <v/>
      </c>
      <c r="B117" s="45" t="str">
        <f>IF(初始录入!B125&lt;&gt;"",初始录入!B125,"")</f>
        <v/>
      </c>
      <c r="C117" s="45" t="str">
        <f>IF(初始录入!C125&lt;&gt;"",初始录入!C125,"")</f>
        <v/>
      </c>
      <c r="D117" s="45" t="str">
        <f>IF(初始录入!E125&lt;&gt;"",初始录入!E125,"")</f>
        <v/>
      </c>
      <c r="E117" s="66"/>
      <c r="F117" s="66"/>
      <c r="G117" s="66"/>
      <c r="H117" s="66"/>
      <c r="I117" s="66"/>
      <c r="J117" s="66"/>
      <c r="P117" s="37" t="str">
        <f t="shared" si="34"/>
        <v/>
      </c>
      <c r="Q117" s="37" t="str">
        <f t="shared" si="35"/>
        <v/>
      </c>
      <c r="R117" s="37" t="str">
        <f t="shared" si="36"/>
        <v/>
      </c>
      <c r="S117" s="37" t="str">
        <f t="shared" si="37"/>
        <v/>
      </c>
      <c r="T117" s="65" t="str">
        <f t="shared" si="38"/>
        <v/>
      </c>
      <c r="U117" s="65" t="str">
        <f t="shared" si="39"/>
        <v/>
      </c>
      <c r="V117" s="65" t="str">
        <f t="shared" si="40"/>
        <v/>
      </c>
      <c r="W117" s="65" t="str">
        <f t="shared" si="41"/>
        <v/>
      </c>
      <c r="X117" s="65" t="str">
        <f t="shared" si="42"/>
        <v/>
      </c>
      <c r="Y117" s="65" t="str">
        <f t="shared" si="43"/>
        <v/>
      </c>
    </row>
    <row r="118" customHeight="1" spans="1:25">
      <c r="A118" s="63" t="str">
        <f t="shared" si="23"/>
        <v/>
      </c>
      <c r="B118" s="45" t="str">
        <f>IF(初始录入!B126&lt;&gt;"",初始录入!B126,"")</f>
        <v/>
      </c>
      <c r="C118" s="45" t="str">
        <f>IF(初始录入!C126&lt;&gt;"",初始录入!C126,"")</f>
        <v/>
      </c>
      <c r="D118" s="45" t="str">
        <f>IF(初始录入!E126&lt;&gt;"",初始录入!E126,"")</f>
        <v/>
      </c>
      <c r="E118" s="66"/>
      <c r="F118" s="66"/>
      <c r="G118" s="66"/>
      <c r="H118" s="66"/>
      <c r="I118" s="66"/>
      <c r="J118" s="66"/>
      <c r="P118" s="37" t="str">
        <f t="shared" si="34"/>
        <v/>
      </c>
      <c r="Q118" s="37" t="str">
        <f t="shared" si="35"/>
        <v/>
      </c>
      <c r="R118" s="37" t="str">
        <f t="shared" si="36"/>
        <v/>
      </c>
      <c r="S118" s="37" t="str">
        <f t="shared" si="37"/>
        <v/>
      </c>
      <c r="T118" s="65" t="str">
        <f t="shared" si="38"/>
        <v/>
      </c>
      <c r="U118" s="65" t="str">
        <f t="shared" si="39"/>
        <v/>
      </c>
      <c r="V118" s="65" t="str">
        <f t="shared" si="40"/>
        <v/>
      </c>
      <c r="W118" s="65" t="str">
        <f t="shared" si="41"/>
        <v/>
      </c>
      <c r="X118" s="65" t="str">
        <f t="shared" si="42"/>
        <v/>
      </c>
      <c r="Y118" s="65" t="str">
        <f t="shared" si="43"/>
        <v/>
      </c>
    </row>
    <row r="119" customHeight="1" spans="1:25">
      <c r="A119" s="63" t="str">
        <f t="shared" si="23"/>
        <v/>
      </c>
      <c r="B119" s="45" t="str">
        <f>IF(初始录入!B127&lt;&gt;"",初始录入!B127,"")</f>
        <v/>
      </c>
      <c r="C119" s="45" t="str">
        <f>IF(初始录入!C127&lt;&gt;"",初始录入!C127,"")</f>
        <v/>
      </c>
      <c r="D119" s="45" t="str">
        <f>IF(初始录入!E127&lt;&gt;"",初始录入!E127,"")</f>
        <v/>
      </c>
      <c r="E119" s="66"/>
      <c r="F119" s="66"/>
      <c r="G119" s="66"/>
      <c r="H119" s="66"/>
      <c r="I119" s="66"/>
      <c r="J119" s="66"/>
      <c r="P119" s="37" t="str">
        <f t="shared" si="34"/>
        <v/>
      </c>
      <c r="Q119" s="37" t="str">
        <f t="shared" si="35"/>
        <v/>
      </c>
      <c r="R119" s="37" t="str">
        <f t="shared" si="36"/>
        <v/>
      </c>
      <c r="S119" s="37" t="str">
        <f t="shared" si="37"/>
        <v/>
      </c>
      <c r="T119" s="65" t="str">
        <f t="shared" si="38"/>
        <v/>
      </c>
      <c r="U119" s="65" t="str">
        <f t="shared" si="39"/>
        <v/>
      </c>
      <c r="V119" s="65" t="str">
        <f t="shared" si="40"/>
        <v/>
      </c>
      <c r="W119" s="65" t="str">
        <f t="shared" si="41"/>
        <v/>
      </c>
      <c r="X119" s="65" t="str">
        <f t="shared" si="42"/>
        <v/>
      </c>
      <c r="Y119" s="65" t="str">
        <f t="shared" si="43"/>
        <v/>
      </c>
    </row>
    <row r="120" customHeight="1" spans="1:25">
      <c r="A120" s="63" t="str">
        <f t="shared" si="23"/>
        <v/>
      </c>
      <c r="B120" s="45" t="str">
        <f>IF(初始录入!B128&lt;&gt;"",初始录入!B128,"")</f>
        <v/>
      </c>
      <c r="C120" s="45" t="str">
        <f>IF(初始录入!C128&lt;&gt;"",初始录入!C128,"")</f>
        <v/>
      </c>
      <c r="D120" s="45" t="str">
        <f>IF(初始录入!E128&lt;&gt;"",初始录入!E128,"")</f>
        <v/>
      </c>
      <c r="E120" s="66"/>
      <c r="F120" s="66"/>
      <c r="G120" s="66"/>
      <c r="H120" s="66"/>
      <c r="I120" s="66"/>
      <c r="J120" s="66"/>
      <c r="P120" s="37" t="str">
        <f t="shared" si="34"/>
        <v/>
      </c>
      <c r="Q120" s="37" t="str">
        <f t="shared" si="35"/>
        <v/>
      </c>
      <c r="R120" s="37" t="str">
        <f t="shared" si="36"/>
        <v/>
      </c>
      <c r="S120" s="37" t="str">
        <f t="shared" si="37"/>
        <v/>
      </c>
      <c r="T120" s="65" t="str">
        <f t="shared" si="38"/>
        <v/>
      </c>
      <c r="U120" s="65" t="str">
        <f t="shared" si="39"/>
        <v/>
      </c>
      <c r="V120" s="65" t="str">
        <f t="shared" si="40"/>
        <v/>
      </c>
      <c r="W120" s="65" t="str">
        <f t="shared" si="41"/>
        <v/>
      </c>
      <c r="X120" s="65" t="str">
        <f t="shared" si="42"/>
        <v/>
      </c>
      <c r="Y120" s="65" t="str">
        <f t="shared" si="43"/>
        <v/>
      </c>
    </row>
    <row r="121" customHeight="1" spans="1:25">
      <c r="A121" s="63" t="str">
        <f t="shared" si="23"/>
        <v/>
      </c>
      <c r="B121" s="45" t="str">
        <f>IF(初始录入!B129&lt;&gt;"",初始录入!B129,"")</f>
        <v/>
      </c>
      <c r="C121" s="45" t="str">
        <f>IF(初始录入!C129&lt;&gt;"",初始录入!C129,"")</f>
        <v/>
      </c>
      <c r="D121" s="45" t="str">
        <f>IF(初始录入!E129&lt;&gt;"",初始录入!E129,"")</f>
        <v/>
      </c>
      <c r="E121" s="66"/>
      <c r="F121" s="66"/>
      <c r="G121" s="66"/>
      <c r="H121" s="66"/>
      <c r="I121" s="66"/>
      <c r="J121" s="66"/>
      <c r="P121" s="37" t="str">
        <f t="shared" si="34"/>
        <v/>
      </c>
      <c r="Q121" s="37" t="str">
        <f t="shared" si="35"/>
        <v/>
      </c>
      <c r="R121" s="37" t="str">
        <f t="shared" si="36"/>
        <v/>
      </c>
      <c r="S121" s="37" t="str">
        <f t="shared" si="37"/>
        <v/>
      </c>
      <c r="T121" s="65" t="str">
        <f t="shared" si="38"/>
        <v/>
      </c>
      <c r="U121" s="65" t="str">
        <f t="shared" si="39"/>
        <v/>
      </c>
      <c r="V121" s="65" t="str">
        <f t="shared" si="40"/>
        <v/>
      </c>
      <c r="W121" s="65" t="str">
        <f t="shared" si="41"/>
        <v/>
      </c>
      <c r="X121" s="65" t="str">
        <f t="shared" si="42"/>
        <v/>
      </c>
      <c r="Y121" s="65" t="str">
        <f t="shared" si="43"/>
        <v/>
      </c>
    </row>
    <row r="122" customHeight="1" spans="1:25">
      <c r="A122" s="63" t="str">
        <f t="shared" si="23"/>
        <v/>
      </c>
      <c r="B122" s="45" t="str">
        <f>IF(初始录入!B130&lt;&gt;"",初始录入!B130,"")</f>
        <v/>
      </c>
      <c r="C122" s="45" t="str">
        <f>IF(初始录入!C130&lt;&gt;"",初始录入!C130,"")</f>
        <v/>
      </c>
      <c r="D122" s="45" t="str">
        <f>IF(初始录入!E130&lt;&gt;"",初始录入!E130,"")</f>
        <v/>
      </c>
      <c r="E122" s="66"/>
      <c r="F122" s="66"/>
      <c r="G122" s="66"/>
      <c r="H122" s="66"/>
      <c r="I122" s="66"/>
      <c r="J122" s="66"/>
      <c r="P122" s="37" t="str">
        <f t="shared" si="34"/>
        <v/>
      </c>
      <c r="Q122" s="37" t="str">
        <f t="shared" si="35"/>
        <v/>
      </c>
      <c r="R122" s="37" t="str">
        <f t="shared" si="36"/>
        <v/>
      </c>
      <c r="S122" s="37" t="str">
        <f t="shared" si="37"/>
        <v/>
      </c>
      <c r="T122" s="65" t="str">
        <f t="shared" si="38"/>
        <v/>
      </c>
      <c r="U122" s="65" t="str">
        <f t="shared" si="39"/>
        <v/>
      </c>
      <c r="V122" s="65" t="str">
        <f t="shared" si="40"/>
        <v/>
      </c>
      <c r="W122" s="65" t="str">
        <f t="shared" si="41"/>
        <v/>
      </c>
      <c r="X122" s="65" t="str">
        <f t="shared" si="42"/>
        <v/>
      </c>
      <c r="Y122" s="65" t="str">
        <f t="shared" si="43"/>
        <v/>
      </c>
    </row>
    <row r="123" customHeight="1" spans="1:25">
      <c r="A123" s="63" t="str">
        <f t="shared" si="23"/>
        <v/>
      </c>
      <c r="B123" s="45" t="str">
        <f>IF(初始录入!B131&lt;&gt;"",初始录入!B131,"")</f>
        <v/>
      </c>
      <c r="C123" s="45" t="str">
        <f>IF(初始录入!C131&lt;&gt;"",初始录入!C131,"")</f>
        <v/>
      </c>
      <c r="D123" s="45" t="str">
        <f>IF(初始录入!E131&lt;&gt;"",初始录入!E131,"")</f>
        <v/>
      </c>
      <c r="E123" s="66"/>
      <c r="F123" s="66"/>
      <c r="G123" s="66"/>
      <c r="H123" s="66"/>
      <c r="I123" s="66"/>
      <c r="J123" s="66"/>
      <c r="P123" s="37" t="str">
        <f t="shared" si="34"/>
        <v/>
      </c>
      <c r="Q123" s="37" t="str">
        <f t="shared" si="35"/>
        <v/>
      </c>
      <c r="R123" s="37" t="str">
        <f t="shared" si="36"/>
        <v/>
      </c>
      <c r="S123" s="37" t="str">
        <f t="shared" si="37"/>
        <v/>
      </c>
      <c r="T123" s="65" t="str">
        <f t="shared" si="38"/>
        <v/>
      </c>
      <c r="U123" s="65" t="str">
        <f t="shared" si="39"/>
        <v/>
      </c>
      <c r="V123" s="65" t="str">
        <f t="shared" si="40"/>
        <v/>
      </c>
      <c r="W123" s="65" t="str">
        <f t="shared" si="41"/>
        <v/>
      </c>
      <c r="X123" s="65" t="str">
        <f t="shared" si="42"/>
        <v/>
      </c>
      <c r="Y123" s="65" t="str">
        <f t="shared" si="43"/>
        <v/>
      </c>
    </row>
    <row r="124" customHeight="1" spans="1:25">
      <c r="A124" s="63" t="str">
        <f t="shared" si="23"/>
        <v/>
      </c>
      <c r="B124" s="45" t="str">
        <f>IF(初始录入!B132&lt;&gt;"",初始录入!B132,"")</f>
        <v/>
      </c>
      <c r="C124" s="45" t="str">
        <f>IF(初始录入!C132&lt;&gt;"",初始录入!C132,"")</f>
        <v/>
      </c>
      <c r="D124" s="45" t="str">
        <f>IF(初始录入!E132&lt;&gt;"",初始录入!E132,"")</f>
        <v/>
      </c>
      <c r="E124" s="66"/>
      <c r="F124" s="66"/>
      <c r="G124" s="66"/>
      <c r="H124" s="66"/>
      <c r="I124" s="66"/>
      <c r="J124" s="66"/>
      <c r="P124" s="37" t="str">
        <f t="shared" si="34"/>
        <v/>
      </c>
      <c r="Q124" s="37" t="str">
        <f t="shared" si="35"/>
        <v/>
      </c>
      <c r="R124" s="37" t="str">
        <f t="shared" si="36"/>
        <v/>
      </c>
      <c r="S124" s="37" t="str">
        <f t="shared" si="37"/>
        <v/>
      </c>
      <c r="T124" s="65" t="str">
        <f t="shared" si="38"/>
        <v/>
      </c>
      <c r="U124" s="65" t="str">
        <f t="shared" si="39"/>
        <v/>
      </c>
      <c r="V124" s="65" t="str">
        <f t="shared" si="40"/>
        <v/>
      </c>
      <c r="W124" s="65" t="str">
        <f t="shared" si="41"/>
        <v/>
      </c>
      <c r="X124" s="65" t="str">
        <f t="shared" si="42"/>
        <v/>
      </c>
      <c r="Y124" s="65" t="str">
        <f t="shared" si="43"/>
        <v/>
      </c>
    </row>
    <row r="125" customHeight="1" spans="1:25">
      <c r="A125" s="63" t="str">
        <f t="shared" si="23"/>
        <v/>
      </c>
      <c r="B125" s="45" t="str">
        <f>IF(初始录入!B133&lt;&gt;"",初始录入!B133,"")</f>
        <v/>
      </c>
      <c r="C125" s="45" t="str">
        <f>IF(初始录入!C133&lt;&gt;"",初始录入!C133,"")</f>
        <v/>
      </c>
      <c r="D125" s="45" t="str">
        <f>IF(初始录入!E133&lt;&gt;"",初始录入!E133,"")</f>
        <v/>
      </c>
      <c r="E125" s="66"/>
      <c r="F125" s="66"/>
      <c r="G125" s="66"/>
      <c r="H125" s="66"/>
      <c r="I125" s="66"/>
      <c r="J125" s="66"/>
      <c r="P125" s="37" t="str">
        <f t="shared" si="34"/>
        <v/>
      </c>
      <c r="Q125" s="37" t="str">
        <f t="shared" si="35"/>
        <v/>
      </c>
      <c r="R125" s="37" t="str">
        <f t="shared" si="36"/>
        <v/>
      </c>
      <c r="S125" s="37" t="str">
        <f t="shared" si="37"/>
        <v/>
      </c>
      <c r="T125" s="65" t="str">
        <f t="shared" si="38"/>
        <v/>
      </c>
      <c r="U125" s="65" t="str">
        <f t="shared" si="39"/>
        <v/>
      </c>
      <c r="V125" s="65" t="str">
        <f t="shared" si="40"/>
        <v/>
      </c>
      <c r="W125" s="65" t="str">
        <f t="shared" si="41"/>
        <v/>
      </c>
      <c r="X125" s="65" t="str">
        <f t="shared" si="42"/>
        <v/>
      </c>
      <c r="Y125" s="65" t="str">
        <f t="shared" si="43"/>
        <v/>
      </c>
    </row>
    <row r="126" customHeight="1" spans="1:25">
      <c r="A126" s="63" t="str">
        <f t="shared" si="23"/>
        <v/>
      </c>
      <c r="B126" s="45" t="str">
        <f>IF(初始录入!B134&lt;&gt;"",初始录入!B134,"")</f>
        <v/>
      </c>
      <c r="C126" s="45" t="str">
        <f>IF(初始录入!C134&lt;&gt;"",初始录入!C134,"")</f>
        <v/>
      </c>
      <c r="D126" s="45" t="str">
        <f>IF(初始录入!E134&lt;&gt;"",初始录入!E134,"")</f>
        <v/>
      </c>
      <c r="E126" s="66"/>
      <c r="F126" s="66"/>
      <c r="G126" s="66"/>
      <c r="H126" s="66"/>
      <c r="I126" s="66"/>
      <c r="J126" s="66"/>
      <c r="P126" s="37" t="str">
        <f t="shared" si="34"/>
        <v/>
      </c>
      <c r="Q126" s="37" t="str">
        <f t="shared" si="35"/>
        <v/>
      </c>
      <c r="R126" s="37" t="str">
        <f t="shared" si="36"/>
        <v/>
      </c>
      <c r="S126" s="37" t="str">
        <f t="shared" si="37"/>
        <v/>
      </c>
      <c r="T126" s="65" t="str">
        <f t="shared" si="38"/>
        <v/>
      </c>
      <c r="U126" s="65" t="str">
        <f t="shared" si="39"/>
        <v/>
      </c>
      <c r="V126" s="65" t="str">
        <f t="shared" si="40"/>
        <v/>
      </c>
      <c r="W126" s="65" t="str">
        <f t="shared" si="41"/>
        <v/>
      </c>
      <c r="X126" s="65" t="str">
        <f t="shared" si="42"/>
        <v/>
      </c>
      <c r="Y126" s="65" t="str">
        <f t="shared" si="43"/>
        <v/>
      </c>
    </row>
    <row r="127" customHeight="1" spans="1:25">
      <c r="A127" s="63" t="str">
        <f t="shared" si="23"/>
        <v/>
      </c>
      <c r="B127" s="45" t="str">
        <f>IF(初始录入!B135&lt;&gt;"",初始录入!B135,"")</f>
        <v/>
      </c>
      <c r="C127" s="45" t="str">
        <f>IF(初始录入!C135&lt;&gt;"",初始录入!C135,"")</f>
        <v/>
      </c>
      <c r="D127" s="45" t="str">
        <f>IF(初始录入!E135&lt;&gt;"",初始录入!E135,"")</f>
        <v/>
      </c>
      <c r="E127" s="66"/>
      <c r="F127" s="66"/>
      <c r="G127" s="66"/>
      <c r="H127" s="66"/>
      <c r="I127" s="66"/>
      <c r="J127" s="66"/>
      <c r="P127" s="37" t="str">
        <f t="shared" si="34"/>
        <v/>
      </c>
      <c r="Q127" s="37" t="str">
        <f t="shared" si="35"/>
        <v/>
      </c>
      <c r="R127" s="37" t="str">
        <f t="shared" si="36"/>
        <v/>
      </c>
      <c r="S127" s="37" t="str">
        <f t="shared" si="37"/>
        <v/>
      </c>
      <c r="T127" s="65" t="str">
        <f t="shared" si="38"/>
        <v/>
      </c>
      <c r="U127" s="65" t="str">
        <f t="shared" si="39"/>
        <v/>
      </c>
      <c r="V127" s="65" t="str">
        <f t="shared" si="40"/>
        <v/>
      </c>
      <c r="W127" s="65" t="str">
        <f t="shared" si="41"/>
        <v/>
      </c>
      <c r="X127" s="65" t="str">
        <f t="shared" si="42"/>
        <v/>
      </c>
      <c r="Y127" s="65" t="str">
        <f t="shared" si="43"/>
        <v/>
      </c>
    </row>
    <row r="128" customHeight="1" spans="1:25">
      <c r="A128" s="63" t="str">
        <f t="shared" si="23"/>
        <v/>
      </c>
      <c r="B128" s="45" t="str">
        <f>IF(初始录入!B136&lt;&gt;"",初始录入!B136,"")</f>
        <v/>
      </c>
      <c r="C128" s="45" t="str">
        <f>IF(初始录入!C136&lt;&gt;"",初始录入!C136,"")</f>
        <v/>
      </c>
      <c r="D128" s="45" t="str">
        <f>IF(初始录入!E136&lt;&gt;"",初始录入!E136,"")</f>
        <v/>
      </c>
      <c r="E128" s="66"/>
      <c r="F128" s="66"/>
      <c r="G128" s="66"/>
      <c r="H128" s="66"/>
      <c r="I128" s="66"/>
      <c r="J128" s="66"/>
      <c r="P128" s="37" t="str">
        <f t="shared" si="34"/>
        <v/>
      </c>
      <c r="Q128" s="37" t="str">
        <f t="shared" si="35"/>
        <v/>
      </c>
      <c r="R128" s="37" t="str">
        <f t="shared" si="36"/>
        <v/>
      </c>
      <c r="S128" s="37" t="str">
        <f t="shared" si="37"/>
        <v/>
      </c>
      <c r="T128" s="65" t="str">
        <f t="shared" si="38"/>
        <v/>
      </c>
      <c r="U128" s="65" t="str">
        <f t="shared" si="39"/>
        <v/>
      </c>
      <c r="V128" s="65" t="str">
        <f t="shared" si="40"/>
        <v/>
      </c>
      <c r="W128" s="65" t="str">
        <f t="shared" si="41"/>
        <v/>
      </c>
      <c r="X128" s="65" t="str">
        <f t="shared" si="42"/>
        <v/>
      </c>
      <c r="Y128" s="65" t="str">
        <f t="shared" si="43"/>
        <v/>
      </c>
    </row>
    <row r="129" customHeight="1" spans="1:25">
      <c r="A129" s="63" t="str">
        <f t="shared" si="23"/>
        <v/>
      </c>
      <c r="B129" s="45" t="str">
        <f>IF(初始录入!B137&lt;&gt;"",初始录入!B137,"")</f>
        <v/>
      </c>
      <c r="C129" s="45" t="str">
        <f>IF(初始录入!C137&lt;&gt;"",初始录入!C137,"")</f>
        <v/>
      </c>
      <c r="D129" s="45" t="str">
        <f>IF(初始录入!E137&lt;&gt;"",初始录入!E137,"")</f>
        <v/>
      </c>
      <c r="E129" s="66"/>
      <c r="F129" s="66"/>
      <c r="G129" s="66"/>
      <c r="H129" s="66"/>
      <c r="I129" s="66"/>
      <c r="J129" s="66"/>
      <c r="P129" s="37" t="str">
        <f t="shared" si="34"/>
        <v/>
      </c>
      <c r="Q129" s="37" t="str">
        <f t="shared" si="35"/>
        <v/>
      </c>
      <c r="R129" s="37" t="str">
        <f t="shared" si="36"/>
        <v/>
      </c>
      <c r="S129" s="37" t="str">
        <f t="shared" si="37"/>
        <v/>
      </c>
      <c r="T129" s="65" t="str">
        <f t="shared" si="38"/>
        <v/>
      </c>
      <c r="U129" s="65" t="str">
        <f t="shared" si="39"/>
        <v/>
      </c>
      <c r="V129" s="65" t="str">
        <f t="shared" si="40"/>
        <v/>
      </c>
      <c r="W129" s="65" t="str">
        <f t="shared" si="41"/>
        <v/>
      </c>
      <c r="X129" s="65" t="str">
        <f t="shared" si="42"/>
        <v/>
      </c>
      <c r="Y129" s="65" t="str">
        <f t="shared" si="43"/>
        <v/>
      </c>
    </row>
    <row r="130" customHeight="1" spans="1:25">
      <c r="A130" s="63" t="str">
        <f t="shared" si="23"/>
        <v/>
      </c>
      <c r="B130" s="45" t="str">
        <f>IF(初始录入!B138&lt;&gt;"",初始录入!B138,"")</f>
        <v/>
      </c>
      <c r="C130" s="45" t="str">
        <f>IF(初始录入!C138&lt;&gt;"",初始录入!C138,"")</f>
        <v/>
      </c>
      <c r="D130" s="45" t="str">
        <f>IF(初始录入!E138&lt;&gt;"",初始录入!E138,"")</f>
        <v/>
      </c>
      <c r="E130" s="66"/>
      <c r="F130" s="66"/>
      <c r="G130" s="66"/>
      <c r="H130" s="66"/>
      <c r="I130" s="66"/>
      <c r="J130" s="66"/>
      <c r="P130" s="37" t="str">
        <f t="shared" si="34"/>
        <v/>
      </c>
      <c r="Q130" s="37" t="str">
        <f t="shared" si="35"/>
        <v/>
      </c>
      <c r="R130" s="37" t="str">
        <f t="shared" si="36"/>
        <v/>
      </c>
      <c r="S130" s="37" t="str">
        <f t="shared" si="37"/>
        <v/>
      </c>
      <c r="T130" s="65" t="str">
        <f t="shared" si="38"/>
        <v/>
      </c>
      <c r="U130" s="65" t="str">
        <f t="shared" si="39"/>
        <v/>
      </c>
      <c r="V130" s="65" t="str">
        <f t="shared" si="40"/>
        <v/>
      </c>
      <c r="W130" s="65" t="str">
        <f t="shared" si="41"/>
        <v/>
      </c>
      <c r="X130" s="65" t="str">
        <f t="shared" si="42"/>
        <v/>
      </c>
      <c r="Y130" s="65" t="str">
        <f t="shared" si="43"/>
        <v/>
      </c>
    </row>
    <row r="131" customHeight="1" spans="1:25">
      <c r="A131" s="63" t="str">
        <f t="shared" si="23"/>
        <v/>
      </c>
      <c r="B131" s="45" t="str">
        <f>IF(初始录入!B139&lt;&gt;"",初始录入!B139,"")</f>
        <v/>
      </c>
      <c r="C131" s="45" t="str">
        <f>IF(初始录入!C139&lt;&gt;"",初始录入!C139,"")</f>
        <v/>
      </c>
      <c r="D131" s="45" t="str">
        <f>IF(初始录入!E139&lt;&gt;"",初始录入!E139,"")</f>
        <v/>
      </c>
      <c r="E131" s="66"/>
      <c r="F131" s="66"/>
      <c r="G131" s="66"/>
      <c r="H131" s="66"/>
      <c r="I131" s="66"/>
      <c r="J131" s="66"/>
      <c r="P131" s="37" t="str">
        <f t="shared" si="34"/>
        <v/>
      </c>
      <c r="Q131" s="37" t="str">
        <f t="shared" si="35"/>
        <v/>
      </c>
      <c r="R131" s="37" t="str">
        <f t="shared" si="36"/>
        <v/>
      </c>
      <c r="S131" s="37" t="str">
        <f t="shared" si="37"/>
        <v/>
      </c>
      <c r="T131" s="65" t="str">
        <f t="shared" si="38"/>
        <v/>
      </c>
      <c r="U131" s="65" t="str">
        <f t="shared" si="39"/>
        <v/>
      </c>
      <c r="V131" s="65" t="str">
        <f t="shared" si="40"/>
        <v/>
      </c>
      <c r="W131" s="65" t="str">
        <f t="shared" si="41"/>
        <v/>
      </c>
      <c r="X131" s="65" t="str">
        <f t="shared" si="42"/>
        <v/>
      </c>
      <c r="Y131" s="65" t="str">
        <f t="shared" si="43"/>
        <v/>
      </c>
    </row>
    <row r="132" customHeight="1" spans="1:25">
      <c r="A132" s="63" t="str">
        <f t="shared" si="23"/>
        <v/>
      </c>
      <c r="B132" s="45" t="str">
        <f>IF(初始录入!B140&lt;&gt;"",初始录入!B140,"")</f>
        <v/>
      </c>
      <c r="C132" s="45" t="str">
        <f>IF(初始录入!C140&lt;&gt;"",初始录入!C140,"")</f>
        <v/>
      </c>
      <c r="D132" s="45" t="str">
        <f>IF(初始录入!E140&lt;&gt;"",初始录入!E140,"")</f>
        <v/>
      </c>
      <c r="E132" s="66"/>
      <c r="F132" s="66"/>
      <c r="G132" s="66"/>
      <c r="H132" s="66"/>
      <c r="I132" s="66"/>
      <c r="J132" s="66"/>
      <c r="P132" s="37" t="str">
        <f t="shared" si="34"/>
        <v/>
      </c>
      <c r="Q132" s="37" t="str">
        <f t="shared" si="35"/>
        <v/>
      </c>
      <c r="R132" s="37" t="str">
        <f t="shared" si="36"/>
        <v/>
      </c>
      <c r="S132" s="37" t="str">
        <f t="shared" si="37"/>
        <v/>
      </c>
      <c r="T132" s="65" t="str">
        <f t="shared" si="38"/>
        <v/>
      </c>
      <c r="U132" s="65" t="str">
        <f t="shared" si="39"/>
        <v/>
      </c>
      <c r="V132" s="65" t="str">
        <f t="shared" si="40"/>
        <v/>
      </c>
      <c r="W132" s="65" t="str">
        <f t="shared" si="41"/>
        <v/>
      </c>
      <c r="X132" s="65" t="str">
        <f t="shared" si="42"/>
        <v/>
      </c>
      <c r="Y132" s="65" t="str">
        <f t="shared" si="43"/>
        <v/>
      </c>
    </row>
    <row r="133" customHeight="1" spans="1:25">
      <c r="A133" s="63" t="str">
        <f t="shared" ref="A133:A154" si="44">IF(B133&lt;&gt;"",ROW()-4,"")</f>
        <v/>
      </c>
      <c r="B133" s="45" t="str">
        <f>IF(初始录入!B141&lt;&gt;"",初始录入!B141,"")</f>
        <v/>
      </c>
      <c r="C133" s="45" t="str">
        <f>IF(初始录入!C141&lt;&gt;"",初始录入!C141,"")</f>
        <v/>
      </c>
      <c r="D133" s="45" t="str">
        <f>IF(初始录入!E141&lt;&gt;"",初始录入!E141,"")</f>
        <v/>
      </c>
      <c r="E133" s="66"/>
      <c r="F133" s="66"/>
      <c r="G133" s="66"/>
      <c r="H133" s="66"/>
      <c r="I133" s="66"/>
      <c r="J133" s="66"/>
      <c r="P133" s="37" t="str">
        <f t="shared" si="34"/>
        <v/>
      </c>
      <c r="Q133" s="37" t="str">
        <f t="shared" si="35"/>
        <v/>
      </c>
      <c r="R133" s="37" t="str">
        <f t="shared" si="36"/>
        <v/>
      </c>
      <c r="S133" s="37" t="str">
        <f t="shared" si="37"/>
        <v/>
      </c>
      <c r="T133" s="65" t="str">
        <f t="shared" si="38"/>
        <v/>
      </c>
      <c r="U133" s="65" t="str">
        <f t="shared" si="39"/>
        <v/>
      </c>
      <c r="V133" s="65" t="str">
        <f t="shared" si="40"/>
        <v/>
      </c>
      <c r="W133" s="65" t="str">
        <f t="shared" si="41"/>
        <v/>
      </c>
      <c r="X133" s="65" t="str">
        <f t="shared" si="42"/>
        <v/>
      </c>
      <c r="Y133" s="65" t="str">
        <f t="shared" si="43"/>
        <v/>
      </c>
    </row>
    <row r="134" customHeight="1" spans="1:25">
      <c r="A134" s="63" t="str">
        <f t="shared" si="44"/>
        <v/>
      </c>
      <c r="B134" s="45" t="str">
        <f>IF(初始录入!B142&lt;&gt;"",初始录入!B142,"")</f>
        <v/>
      </c>
      <c r="C134" s="45" t="str">
        <f>IF(初始录入!C142&lt;&gt;"",初始录入!C142,"")</f>
        <v/>
      </c>
      <c r="D134" s="45" t="str">
        <f>IF(初始录入!E142&lt;&gt;"",初始录入!E142,"")</f>
        <v/>
      </c>
      <c r="E134" s="66"/>
      <c r="F134" s="66"/>
      <c r="G134" s="66"/>
      <c r="H134" s="66"/>
      <c r="I134" s="66"/>
      <c r="J134" s="66"/>
      <c r="P134" s="37" t="str">
        <f t="shared" ref="P134:P154" si="45">IF(AND($M$1&lt;&gt;"",A134&lt;&gt;""),A134,"")</f>
        <v/>
      </c>
      <c r="Q134" s="37" t="str">
        <f t="shared" ref="Q134:Q154" si="46">IF(AND($M$1&lt;&gt;"",B134&lt;&gt;""),B134,"")</f>
        <v/>
      </c>
      <c r="R134" s="37" t="str">
        <f t="shared" ref="R134:R154" si="47">IF(AND($M$1&lt;&gt;"",C134&lt;&gt;""),C134,"")</f>
        <v/>
      </c>
      <c r="S134" s="37" t="str">
        <f t="shared" ref="S134:S154" si="48">IF(AND($M$1&lt;&gt;"",D134&lt;&gt;""),D134,"")</f>
        <v/>
      </c>
      <c r="T134" s="65" t="str">
        <f t="shared" ref="T134:T154" si="49">IF(E134&lt;&gt;"",E134,"")</f>
        <v/>
      </c>
      <c r="U134" s="65" t="str">
        <f t="shared" ref="U134:U154" si="50">IF(F134&lt;&gt;"",F134,"")</f>
        <v/>
      </c>
      <c r="V134" s="65" t="str">
        <f t="shared" ref="V134:V154" si="51">IF(G134&lt;&gt;"",G134,"")</f>
        <v/>
      </c>
      <c r="W134" s="65" t="str">
        <f t="shared" ref="W134:W154" si="52">IF(H134&lt;&gt;"",H134,"")</f>
        <v/>
      </c>
      <c r="X134" s="65" t="str">
        <f t="shared" ref="X134:X154" si="53">IF(I134&lt;&gt;"",I134,"")</f>
        <v/>
      </c>
      <c r="Y134" s="65" t="str">
        <f t="shared" ref="Y134:Y154" si="54">IF(J134&lt;&gt;"",J134,"")</f>
        <v/>
      </c>
    </row>
    <row r="135" customHeight="1" spans="1:25">
      <c r="A135" s="63" t="str">
        <f t="shared" si="44"/>
        <v/>
      </c>
      <c r="B135" s="45" t="str">
        <f>IF(初始录入!B143&lt;&gt;"",初始录入!B143,"")</f>
        <v/>
      </c>
      <c r="C135" s="45" t="str">
        <f>IF(初始录入!C143&lt;&gt;"",初始录入!C143,"")</f>
        <v/>
      </c>
      <c r="D135" s="45" t="str">
        <f>IF(初始录入!E143&lt;&gt;"",初始录入!E143,"")</f>
        <v/>
      </c>
      <c r="E135" s="66"/>
      <c r="F135" s="66"/>
      <c r="G135" s="66"/>
      <c r="H135" s="66"/>
      <c r="I135" s="66"/>
      <c r="J135" s="66"/>
      <c r="P135" s="37" t="str">
        <f t="shared" si="45"/>
        <v/>
      </c>
      <c r="Q135" s="37" t="str">
        <f t="shared" si="46"/>
        <v/>
      </c>
      <c r="R135" s="37" t="str">
        <f t="shared" si="47"/>
        <v/>
      </c>
      <c r="S135" s="37" t="str">
        <f t="shared" si="48"/>
        <v/>
      </c>
      <c r="T135" s="65" t="str">
        <f t="shared" si="49"/>
        <v/>
      </c>
      <c r="U135" s="65" t="str">
        <f t="shared" si="50"/>
        <v/>
      </c>
      <c r="V135" s="65" t="str">
        <f t="shared" si="51"/>
        <v/>
      </c>
      <c r="W135" s="65" t="str">
        <f t="shared" si="52"/>
        <v/>
      </c>
      <c r="X135" s="65" t="str">
        <f t="shared" si="53"/>
        <v/>
      </c>
      <c r="Y135" s="65" t="str">
        <f t="shared" si="54"/>
        <v/>
      </c>
    </row>
    <row r="136" customHeight="1" spans="1:25">
      <c r="A136" s="63" t="str">
        <f t="shared" si="44"/>
        <v/>
      </c>
      <c r="B136" s="45" t="str">
        <f>IF(初始录入!B144&lt;&gt;"",初始录入!B144,"")</f>
        <v/>
      </c>
      <c r="C136" s="45" t="str">
        <f>IF(初始录入!C144&lt;&gt;"",初始录入!C144,"")</f>
        <v/>
      </c>
      <c r="D136" s="45" t="str">
        <f>IF(初始录入!E144&lt;&gt;"",初始录入!E144,"")</f>
        <v/>
      </c>
      <c r="E136" s="66"/>
      <c r="F136" s="66"/>
      <c r="G136" s="66"/>
      <c r="H136" s="66"/>
      <c r="I136" s="66"/>
      <c r="J136" s="66"/>
      <c r="P136" s="37" t="str">
        <f t="shared" si="45"/>
        <v/>
      </c>
      <c r="Q136" s="37" t="str">
        <f t="shared" si="46"/>
        <v/>
      </c>
      <c r="R136" s="37" t="str">
        <f t="shared" si="47"/>
        <v/>
      </c>
      <c r="S136" s="37" t="str">
        <f t="shared" si="48"/>
        <v/>
      </c>
      <c r="T136" s="65" t="str">
        <f t="shared" si="49"/>
        <v/>
      </c>
      <c r="U136" s="65" t="str">
        <f t="shared" si="50"/>
        <v/>
      </c>
      <c r="V136" s="65" t="str">
        <f t="shared" si="51"/>
        <v/>
      </c>
      <c r="W136" s="65" t="str">
        <f t="shared" si="52"/>
        <v/>
      </c>
      <c r="X136" s="65" t="str">
        <f t="shared" si="53"/>
        <v/>
      </c>
      <c r="Y136" s="65" t="str">
        <f t="shared" si="54"/>
        <v/>
      </c>
    </row>
    <row r="137" customHeight="1" spans="1:25">
      <c r="A137" s="63" t="str">
        <f t="shared" si="44"/>
        <v/>
      </c>
      <c r="B137" s="45" t="str">
        <f>IF(初始录入!B145&lt;&gt;"",初始录入!B145,"")</f>
        <v/>
      </c>
      <c r="C137" s="45" t="str">
        <f>IF(初始录入!C145&lt;&gt;"",初始录入!C145,"")</f>
        <v/>
      </c>
      <c r="D137" s="45" t="str">
        <f>IF(初始录入!E145&lt;&gt;"",初始录入!E145,"")</f>
        <v/>
      </c>
      <c r="E137" s="66"/>
      <c r="F137" s="66"/>
      <c r="G137" s="66"/>
      <c r="H137" s="66"/>
      <c r="I137" s="66"/>
      <c r="J137" s="66"/>
      <c r="P137" s="37" t="str">
        <f t="shared" si="45"/>
        <v/>
      </c>
      <c r="Q137" s="37" t="str">
        <f t="shared" si="46"/>
        <v/>
      </c>
      <c r="R137" s="37" t="str">
        <f t="shared" si="47"/>
        <v/>
      </c>
      <c r="S137" s="37" t="str">
        <f t="shared" si="48"/>
        <v/>
      </c>
      <c r="T137" s="65" t="str">
        <f t="shared" si="49"/>
        <v/>
      </c>
      <c r="U137" s="65" t="str">
        <f t="shared" si="50"/>
        <v/>
      </c>
      <c r="V137" s="65" t="str">
        <f t="shared" si="51"/>
        <v/>
      </c>
      <c r="W137" s="65" t="str">
        <f t="shared" si="52"/>
        <v/>
      </c>
      <c r="X137" s="65" t="str">
        <f t="shared" si="53"/>
        <v/>
      </c>
      <c r="Y137" s="65" t="str">
        <f t="shared" si="54"/>
        <v/>
      </c>
    </row>
    <row r="138" customHeight="1" spans="1:25">
      <c r="A138" s="63" t="str">
        <f t="shared" si="44"/>
        <v/>
      </c>
      <c r="B138" s="45" t="str">
        <f>IF(初始录入!B146&lt;&gt;"",初始录入!B146,"")</f>
        <v/>
      </c>
      <c r="C138" s="45" t="str">
        <f>IF(初始录入!C146&lt;&gt;"",初始录入!C146,"")</f>
        <v/>
      </c>
      <c r="D138" s="45" t="str">
        <f>IF(初始录入!E146&lt;&gt;"",初始录入!E146,"")</f>
        <v/>
      </c>
      <c r="E138" s="66"/>
      <c r="F138" s="66"/>
      <c r="G138" s="66"/>
      <c r="H138" s="66"/>
      <c r="I138" s="66"/>
      <c r="J138" s="66"/>
      <c r="P138" s="37" t="str">
        <f t="shared" si="45"/>
        <v/>
      </c>
      <c r="Q138" s="37" t="str">
        <f t="shared" si="46"/>
        <v/>
      </c>
      <c r="R138" s="37" t="str">
        <f t="shared" si="47"/>
        <v/>
      </c>
      <c r="S138" s="37" t="str">
        <f t="shared" si="48"/>
        <v/>
      </c>
      <c r="T138" s="65" t="str">
        <f t="shared" si="49"/>
        <v/>
      </c>
      <c r="U138" s="65" t="str">
        <f t="shared" si="50"/>
        <v/>
      </c>
      <c r="V138" s="65" t="str">
        <f t="shared" si="51"/>
        <v/>
      </c>
      <c r="W138" s="65" t="str">
        <f t="shared" si="52"/>
        <v/>
      </c>
      <c r="X138" s="65" t="str">
        <f t="shared" si="53"/>
        <v/>
      </c>
      <c r="Y138" s="65" t="str">
        <f t="shared" si="54"/>
        <v/>
      </c>
    </row>
    <row r="139" customHeight="1" spans="1:25">
      <c r="A139" s="63" t="str">
        <f t="shared" si="44"/>
        <v/>
      </c>
      <c r="B139" s="45" t="str">
        <f>IF(初始录入!B147&lt;&gt;"",初始录入!B147,"")</f>
        <v/>
      </c>
      <c r="C139" s="45" t="str">
        <f>IF(初始录入!C147&lt;&gt;"",初始录入!C147,"")</f>
        <v/>
      </c>
      <c r="D139" s="45" t="str">
        <f>IF(初始录入!E147&lt;&gt;"",初始录入!E147,"")</f>
        <v/>
      </c>
      <c r="E139" s="66"/>
      <c r="F139" s="66"/>
      <c r="G139" s="66"/>
      <c r="H139" s="66"/>
      <c r="I139" s="66"/>
      <c r="J139" s="66"/>
      <c r="P139" s="37" t="str">
        <f t="shared" si="45"/>
        <v/>
      </c>
      <c r="Q139" s="37" t="str">
        <f t="shared" si="46"/>
        <v/>
      </c>
      <c r="R139" s="37" t="str">
        <f t="shared" si="47"/>
        <v/>
      </c>
      <c r="S139" s="37" t="str">
        <f t="shared" si="48"/>
        <v/>
      </c>
      <c r="T139" s="65" t="str">
        <f t="shared" si="49"/>
        <v/>
      </c>
      <c r="U139" s="65" t="str">
        <f t="shared" si="50"/>
        <v/>
      </c>
      <c r="V139" s="65" t="str">
        <f t="shared" si="51"/>
        <v/>
      </c>
      <c r="W139" s="65" t="str">
        <f t="shared" si="52"/>
        <v/>
      </c>
      <c r="X139" s="65" t="str">
        <f t="shared" si="53"/>
        <v/>
      </c>
      <c r="Y139" s="65" t="str">
        <f t="shared" si="54"/>
        <v/>
      </c>
    </row>
    <row r="140" customHeight="1" spans="1:25">
      <c r="A140" s="63" t="str">
        <f t="shared" si="44"/>
        <v/>
      </c>
      <c r="B140" s="45" t="str">
        <f>IF(初始录入!B148&lt;&gt;"",初始录入!B148,"")</f>
        <v/>
      </c>
      <c r="C140" s="45" t="str">
        <f>IF(初始录入!C148&lt;&gt;"",初始录入!C148,"")</f>
        <v/>
      </c>
      <c r="D140" s="45" t="str">
        <f>IF(初始录入!E148&lt;&gt;"",初始录入!E148,"")</f>
        <v/>
      </c>
      <c r="E140" s="66"/>
      <c r="F140" s="66"/>
      <c r="G140" s="66"/>
      <c r="H140" s="66"/>
      <c r="I140" s="66"/>
      <c r="J140" s="66"/>
      <c r="P140" s="37" t="str">
        <f t="shared" si="45"/>
        <v/>
      </c>
      <c r="Q140" s="37" t="str">
        <f t="shared" si="46"/>
        <v/>
      </c>
      <c r="R140" s="37" t="str">
        <f t="shared" si="47"/>
        <v/>
      </c>
      <c r="S140" s="37" t="str">
        <f t="shared" si="48"/>
        <v/>
      </c>
      <c r="T140" s="65" t="str">
        <f t="shared" si="49"/>
        <v/>
      </c>
      <c r="U140" s="65" t="str">
        <f t="shared" si="50"/>
        <v/>
      </c>
      <c r="V140" s="65" t="str">
        <f t="shared" si="51"/>
        <v/>
      </c>
      <c r="W140" s="65" t="str">
        <f t="shared" si="52"/>
        <v/>
      </c>
      <c r="X140" s="65" t="str">
        <f t="shared" si="53"/>
        <v/>
      </c>
      <c r="Y140" s="65" t="str">
        <f t="shared" si="54"/>
        <v/>
      </c>
    </row>
    <row r="141" customHeight="1" spans="1:25">
      <c r="A141" s="63" t="str">
        <f t="shared" si="44"/>
        <v/>
      </c>
      <c r="B141" s="45" t="str">
        <f>IF(初始录入!B149&lt;&gt;"",初始录入!B149,"")</f>
        <v/>
      </c>
      <c r="C141" s="45" t="str">
        <f>IF(初始录入!C149&lt;&gt;"",初始录入!C149,"")</f>
        <v/>
      </c>
      <c r="D141" s="45" t="str">
        <f>IF(初始录入!E149&lt;&gt;"",初始录入!E149,"")</f>
        <v/>
      </c>
      <c r="E141" s="66"/>
      <c r="F141" s="66"/>
      <c r="G141" s="66"/>
      <c r="H141" s="66"/>
      <c r="I141" s="66"/>
      <c r="J141" s="66"/>
      <c r="P141" s="37" t="str">
        <f t="shared" si="45"/>
        <v/>
      </c>
      <c r="Q141" s="37" t="str">
        <f t="shared" si="46"/>
        <v/>
      </c>
      <c r="R141" s="37" t="str">
        <f t="shared" si="47"/>
        <v/>
      </c>
      <c r="S141" s="37" t="str">
        <f t="shared" si="48"/>
        <v/>
      </c>
      <c r="T141" s="65" t="str">
        <f t="shared" si="49"/>
        <v/>
      </c>
      <c r="U141" s="65" t="str">
        <f t="shared" si="50"/>
        <v/>
      </c>
      <c r="V141" s="65" t="str">
        <f t="shared" si="51"/>
        <v/>
      </c>
      <c r="W141" s="65" t="str">
        <f t="shared" si="52"/>
        <v/>
      </c>
      <c r="X141" s="65" t="str">
        <f t="shared" si="53"/>
        <v/>
      </c>
      <c r="Y141" s="65" t="str">
        <f t="shared" si="54"/>
        <v/>
      </c>
    </row>
    <row r="142" customHeight="1" spans="1:25">
      <c r="A142" s="63" t="str">
        <f t="shared" si="44"/>
        <v/>
      </c>
      <c r="B142" s="45" t="str">
        <f>IF(初始录入!B150&lt;&gt;"",初始录入!B150,"")</f>
        <v/>
      </c>
      <c r="C142" s="45" t="str">
        <f>IF(初始录入!C150&lt;&gt;"",初始录入!C150,"")</f>
        <v/>
      </c>
      <c r="D142" s="45" t="str">
        <f>IF(初始录入!E150&lt;&gt;"",初始录入!E150,"")</f>
        <v/>
      </c>
      <c r="E142" s="66"/>
      <c r="F142" s="66"/>
      <c r="G142" s="66"/>
      <c r="H142" s="66"/>
      <c r="I142" s="66"/>
      <c r="J142" s="66"/>
      <c r="P142" s="37" t="str">
        <f t="shared" si="45"/>
        <v/>
      </c>
      <c r="Q142" s="37" t="str">
        <f t="shared" si="46"/>
        <v/>
      </c>
      <c r="R142" s="37" t="str">
        <f t="shared" si="47"/>
        <v/>
      </c>
      <c r="S142" s="37" t="str">
        <f t="shared" si="48"/>
        <v/>
      </c>
      <c r="T142" s="65" t="str">
        <f t="shared" si="49"/>
        <v/>
      </c>
      <c r="U142" s="65" t="str">
        <f t="shared" si="50"/>
        <v/>
      </c>
      <c r="V142" s="65" t="str">
        <f t="shared" si="51"/>
        <v/>
      </c>
      <c r="W142" s="65" t="str">
        <f t="shared" si="52"/>
        <v/>
      </c>
      <c r="X142" s="65" t="str">
        <f t="shared" si="53"/>
        <v/>
      </c>
      <c r="Y142" s="65" t="str">
        <f t="shared" si="54"/>
        <v/>
      </c>
    </row>
    <row r="143" customHeight="1" spans="1:25">
      <c r="A143" s="63" t="str">
        <f t="shared" si="44"/>
        <v/>
      </c>
      <c r="B143" s="45" t="str">
        <f>IF(初始录入!B151&lt;&gt;"",初始录入!B151,"")</f>
        <v/>
      </c>
      <c r="C143" s="45" t="str">
        <f>IF(初始录入!C151&lt;&gt;"",初始录入!C151,"")</f>
        <v/>
      </c>
      <c r="D143" s="45" t="str">
        <f>IF(初始录入!E151&lt;&gt;"",初始录入!E151,"")</f>
        <v/>
      </c>
      <c r="E143" s="66"/>
      <c r="F143" s="66"/>
      <c r="G143" s="66"/>
      <c r="H143" s="66"/>
      <c r="I143" s="66"/>
      <c r="J143" s="66"/>
      <c r="P143" s="37" t="str">
        <f t="shared" si="45"/>
        <v/>
      </c>
      <c r="Q143" s="37" t="str">
        <f t="shared" si="46"/>
        <v/>
      </c>
      <c r="R143" s="37" t="str">
        <f t="shared" si="47"/>
        <v/>
      </c>
      <c r="S143" s="37" t="str">
        <f t="shared" si="48"/>
        <v/>
      </c>
      <c r="T143" s="65" t="str">
        <f t="shared" si="49"/>
        <v/>
      </c>
      <c r="U143" s="65" t="str">
        <f t="shared" si="50"/>
        <v/>
      </c>
      <c r="V143" s="65" t="str">
        <f t="shared" si="51"/>
        <v/>
      </c>
      <c r="W143" s="65" t="str">
        <f t="shared" si="52"/>
        <v/>
      </c>
      <c r="X143" s="65" t="str">
        <f t="shared" si="53"/>
        <v/>
      </c>
      <c r="Y143" s="65" t="str">
        <f t="shared" si="54"/>
        <v/>
      </c>
    </row>
    <row r="144" customHeight="1" spans="1:25">
      <c r="A144" s="63" t="str">
        <f t="shared" si="44"/>
        <v/>
      </c>
      <c r="B144" s="45" t="str">
        <f>IF(初始录入!B152&lt;&gt;"",初始录入!B152,"")</f>
        <v/>
      </c>
      <c r="C144" s="45" t="str">
        <f>IF(初始录入!C152&lt;&gt;"",初始录入!C152,"")</f>
        <v/>
      </c>
      <c r="D144" s="45" t="str">
        <f>IF(初始录入!E152&lt;&gt;"",初始录入!E152,"")</f>
        <v/>
      </c>
      <c r="E144" s="66"/>
      <c r="F144" s="66"/>
      <c r="G144" s="66"/>
      <c r="H144" s="66"/>
      <c r="I144" s="66"/>
      <c r="J144" s="66"/>
      <c r="P144" s="37" t="str">
        <f t="shared" si="45"/>
        <v/>
      </c>
      <c r="Q144" s="37" t="str">
        <f t="shared" si="46"/>
        <v/>
      </c>
      <c r="R144" s="37" t="str">
        <f t="shared" si="47"/>
        <v/>
      </c>
      <c r="S144" s="37" t="str">
        <f t="shared" si="48"/>
        <v/>
      </c>
      <c r="T144" s="65" t="str">
        <f t="shared" si="49"/>
        <v/>
      </c>
      <c r="U144" s="65" t="str">
        <f t="shared" si="50"/>
        <v/>
      </c>
      <c r="V144" s="65" t="str">
        <f t="shared" si="51"/>
        <v/>
      </c>
      <c r="W144" s="65" t="str">
        <f t="shared" si="52"/>
        <v/>
      </c>
      <c r="X144" s="65" t="str">
        <f t="shared" si="53"/>
        <v/>
      </c>
      <c r="Y144" s="65" t="str">
        <f t="shared" si="54"/>
        <v/>
      </c>
    </row>
    <row r="145" customHeight="1" spans="1:25">
      <c r="A145" s="63" t="str">
        <f t="shared" si="44"/>
        <v/>
      </c>
      <c r="B145" s="45" t="str">
        <f>IF(初始录入!B153&lt;&gt;"",初始录入!B153,"")</f>
        <v/>
      </c>
      <c r="C145" s="45" t="str">
        <f>IF(初始录入!C153&lt;&gt;"",初始录入!C153,"")</f>
        <v/>
      </c>
      <c r="D145" s="45" t="str">
        <f>IF(初始录入!E153&lt;&gt;"",初始录入!E153,"")</f>
        <v/>
      </c>
      <c r="E145" s="66"/>
      <c r="F145" s="66"/>
      <c r="G145" s="66"/>
      <c r="H145" s="66"/>
      <c r="I145" s="66"/>
      <c r="J145" s="66"/>
      <c r="P145" s="37" t="str">
        <f t="shared" si="45"/>
        <v/>
      </c>
      <c r="Q145" s="37" t="str">
        <f t="shared" si="46"/>
        <v/>
      </c>
      <c r="R145" s="37" t="str">
        <f t="shared" si="47"/>
        <v/>
      </c>
      <c r="S145" s="37" t="str">
        <f t="shared" si="48"/>
        <v/>
      </c>
      <c r="T145" s="65" t="str">
        <f t="shared" si="49"/>
        <v/>
      </c>
      <c r="U145" s="65" t="str">
        <f t="shared" si="50"/>
        <v/>
      </c>
      <c r="V145" s="65" t="str">
        <f t="shared" si="51"/>
        <v/>
      </c>
      <c r="W145" s="65" t="str">
        <f t="shared" si="52"/>
        <v/>
      </c>
      <c r="X145" s="65" t="str">
        <f t="shared" si="53"/>
        <v/>
      </c>
      <c r="Y145" s="65" t="str">
        <f t="shared" si="54"/>
        <v/>
      </c>
    </row>
    <row r="146" customHeight="1" spans="1:25">
      <c r="A146" s="63" t="str">
        <f t="shared" si="44"/>
        <v/>
      </c>
      <c r="B146" s="45" t="str">
        <f>IF(初始录入!B154&lt;&gt;"",初始录入!B154,"")</f>
        <v/>
      </c>
      <c r="C146" s="45" t="str">
        <f>IF(初始录入!C154&lt;&gt;"",初始录入!C154,"")</f>
        <v/>
      </c>
      <c r="D146" s="45" t="str">
        <f>IF(初始录入!E154&lt;&gt;"",初始录入!E154,"")</f>
        <v/>
      </c>
      <c r="E146" s="66"/>
      <c r="F146" s="66"/>
      <c r="G146" s="66"/>
      <c r="H146" s="66"/>
      <c r="I146" s="66"/>
      <c r="J146" s="66"/>
      <c r="P146" s="37" t="str">
        <f t="shared" si="45"/>
        <v/>
      </c>
      <c r="Q146" s="37" t="str">
        <f t="shared" si="46"/>
        <v/>
      </c>
      <c r="R146" s="37" t="str">
        <f t="shared" si="47"/>
        <v/>
      </c>
      <c r="S146" s="37" t="str">
        <f t="shared" si="48"/>
        <v/>
      </c>
      <c r="T146" s="65" t="str">
        <f t="shared" si="49"/>
        <v/>
      </c>
      <c r="U146" s="65" t="str">
        <f t="shared" si="50"/>
        <v/>
      </c>
      <c r="V146" s="65" t="str">
        <f t="shared" si="51"/>
        <v/>
      </c>
      <c r="W146" s="65" t="str">
        <f t="shared" si="52"/>
        <v/>
      </c>
      <c r="X146" s="65" t="str">
        <f t="shared" si="53"/>
        <v/>
      </c>
      <c r="Y146" s="65" t="str">
        <f t="shared" si="54"/>
        <v/>
      </c>
    </row>
    <row r="147" customHeight="1" spans="1:25">
      <c r="A147" s="63" t="str">
        <f t="shared" si="44"/>
        <v/>
      </c>
      <c r="B147" s="45" t="str">
        <f>IF(初始录入!B155&lt;&gt;"",初始录入!B155,"")</f>
        <v/>
      </c>
      <c r="C147" s="45" t="str">
        <f>IF(初始录入!C155&lt;&gt;"",初始录入!C155,"")</f>
        <v/>
      </c>
      <c r="D147" s="45" t="str">
        <f>IF(初始录入!E155&lt;&gt;"",初始录入!E155,"")</f>
        <v/>
      </c>
      <c r="E147" s="66"/>
      <c r="F147" s="66"/>
      <c r="G147" s="66"/>
      <c r="H147" s="66"/>
      <c r="I147" s="66"/>
      <c r="J147" s="66"/>
      <c r="P147" s="37" t="str">
        <f t="shared" si="45"/>
        <v/>
      </c>
      <c r="Q147" s="37" t="str">
        <f t="shared" si="46"/>
        <v/>
      </c>
      <c r="R147" s="37" t="str">
        <f t="shared" si="47"/>
        <v/>
      </c>
      <c r="S147" s="37" t="str">
        <f t="shared" si="48"/>
        <v/>
      </c>
      <c r="T147" s="65" t="str">
        <f t="shared" si="49"/>
        <v/>
      </c>
      <c r="U147" s="65" t="str">
        <f t="shared" si="50"/>
        <v/>
      </c>
      <c r="V147" s="65" t="str">
        <f t="shared" si="51"/>
        <v/>
      </c>
      <c r="W147" s="65" t="str">
        <f t="shared" si="52"/>
        <v/>
      </c>
      <c r="X147" s="65" t="str">
        <f t="shared" si="53"/>
        <v/>
      </c>
      <c r="Y147" s="65" t="str">
        <f t="shared" si="54"/>
        <v/>
      </c>
    </row>
    <row r="148" customHeight="1" spans="1:25">
      <c r="A148" s="63" t="str">
        <f t="shared" si="44"/>
        <v/>
      </c>
      <c r="B148" s="45" t="str">
        <f>IF(初始录入!B156&lt;&gt;"",初始录入!B156,"")</f>
        <v/>
      </c>
      <c r="C148" s="45" t="str">
        <f>IF(初始录入!C156&lt;&gt;"",初始录入!C156,"")</f>
        <v/>
      </c>
      <c r="D148" s="45" t="str">
        <f>IF(初始录入!E156&lt;&gt;"",初始录入!E156,"")</f>
        <v/>
      </c>
      <c r="E148" s="66"/>
      <c r="F148" s="66"/>
      <c r="G148" s="66"/>
      <c r="H148" s="66"/>
      <c r="I148" s="66"/>
      <c r="J148" s="66"/>
      <c r="P148" s="37" t="str">
        <f t="shared" si="45"/>
        <v/>
      </c>
      <c r="Q148" s="37" t="str">
        <f t="shared" si="46"/>
        <v/>
      </c>
      <c r="R148" s="37" t="str">
        <f t="shared" si="47"/>
        <v/>
      </c>
      <c r="S148" s="37" t="str">
        <f t="shared" si="48"/>
        <v/>
      </c>
      <c r="T148" s="65" t="str">
        <f t="shared" si="49"/>
        <v/>
      </c>
      <c r="U148" s="65" t="str">
        <f t="shared" si="50"/>
        <v/>
      </c>
      <c r="V148" s="65" t="str">
        <f t="shared" si="51"/>
        <v/>
      </c>
      <c r="W148" s="65" t="str">
        <f t="shared" si="52"/>
        <v/>
      </c>
      <c r="X148" s="65" t="str">
        <f t="shared" si="53"/>
        <v/>
      </c>
      <c r="Y148" s="65" t="str">
        <f t="shared" si="54"/>
        <v/>
      </c>
    </row>
    <row r="149" customHeight="1" spans="1:25">
      <c r="A149" s="63" t="str">
        <f t="shared" si="44"/>
        <v/>
      </c>
      <c r="B149" s="45" t="str">
        <f>IF(初始录入!B157&lt;&gt;"",初始录入!B157,"")</f>
        <v/>
      </c>
      <c r="C149" s="45" t="str">
        <f>IF(初始录入!C157&lt;&gt;"",初始录入!C157,"")</f>
        <v/>
      </c>
      <c r="D149" s="45" t="str">
        <f>IF(初始录入!E157&lt;&gt;"",初始录入!E157,"")</f>
        <v/>
      </c>
      <c r="E149" s="66"/>
      <c r="F149" s="66"/>
      <c r="G149" s="66"/>
      <c r="H149" s="66"/>
      <c r="I149" s="66"/>
      <c r="J149" s="66"/>
      <c r="P149" s="37" t="str">
        <f t="shared" si="45"/>
        <v/>
      </c>
      <c r="Q149" s="37" t="str">
        <f t="shared" si="46"/>
        <v/>
      </c>
      <c r="R149" s="37" t="str">
        <f t="shared" si="47"/>
        <v/>
      </c>
      <c r="S149" s="37" t="str">
        <f t="shared" si="48"/>
        <v/>
      </c>
      <c r="T149" s="65" t="str">
        <f t="shared" si="49"/>
        <v/>
      </c>
      <c r="U149" s="65" t="str">
        <f t="shared" si="50"/>
        <v/>
      </c>
      <c r="V149" s="65" t="str">
        <f t="shared" si="51"/>
        <v/>
      </c>
      <c r="W149" s="65" t="str">
        <f t="shared" si="52"/>
        <v/>
      </c>
      <c r="X149" s="65" t="str">
        <f t="shared" si="53"/>
        <v/>
      </c>
      <c r="Y149" s="65" t="str">
        <f t="shared" si="54"/>
        <v/>
      </c>
    </row>
    <row r="150" customHeight="1" spans="1:25">
      <c r="A150" s="63" t="str">
        <f t="shared" si="44"/>
        <v/>
      </c>
      <c r="B150" s="45" t="str">
        <f>IF(初始录入!B158&lt;&gt;"",初始录入!B158,"")</f>
        <v/>
      </c>
      <c r="C150" s="45" t="str">
        <f>IF(初始录入!C158&lt;&gt;"",初始录入!C158,"")</f>
        <v/>
      </c>
      <c r="D150" s="45" t="str">
        <f>IF(初始录入!E158&lt;&gt;"",初始录入!E158,"")</f>
        <v/>
      </c>
      <c r="E150" s="66"/>
      <c r="F150" s="66"/>
      <c r="G150" s="66"/>
      <c r="H150" s="66"/>
      <c r="I150" s="66"/>
      <c r="J150" s="66"/>
      <c r="P150" s="37" t="str">
        <f t="shared" si="45"/>
        <v/>
      </c>
      <c r="Q150" s="37" t="str">
        <f t="shared" si="46"/>
        <v/>
      </c>
      <c r="R150" s="37" t="str">
        <f t="shared" si="47"/>
        <v/>
      </c>
      <c r="S150" s="37" t="str">
        <f t="shared" si="48"/>
        <v/>
      </c>
      <c r="T150" s="65" t="str">
        <f t="shared" si="49"/>
        <v/>
      </c>
      <c r="U150" s="65" t="str">
        <f t="shared" si="50"/>
        <v/>
      </c>
      <c r="V150" s="65" t="str">
        <f t="shared" si="51"/>
        <v/>
      </c>
      <c r="W150" s="65" t="str">
        <f t="shared" si="52"/>
        <v/>
      </c>
      <c r="X150" s="65" t="str">
        <f t="shared" si="53"/>
        <v/>
      </c>
      <c r="Y150" s="65" t="str">
        <f t="shared" si="54"/>
        <v/>
      </c>
    </row>
    <row r="151" customHeight="1" spans="1:25">
      <c r="A151" s="63" t="str">
        <f t="shared" si="44"/>
        <v/>
      </c>
      <c r="B151" s="45" t="str">
        <f>IF(初始录入!B159&lt;&gt;"",初始录入!B159,"")</f>
        <v/>
      </c>
      <c r="C151" s="45" t="str">
        <f>IF(初始录入!C159&lt;&gt;"",初始录入!C159,"")</f>
        <v/>
      </c>
      <c r="D151" s="45" t="str">
        <f>IF(初始录入!E159&lt;&gt;"",初始录入!E159,"")</f>
        <v/>
      </c>
      <c r="E151" s="66"/>
      <c r="F151" s="66"/>
      <c r="G151" s="66"/>
      <c r="H151" s="66"/>
      <c r="I151" s="66"/>
      <c r="J151" s="66"/>
      <c r="P151" s="37" t="str">
        <f t="shared" si="45"/>
        <v/>
      </c>
      <c r="Q151" s="37" t="str">
        <f t="shared" si="46"/>
        <v/>
      </c>
      <c r="R151" s="37" t="str">
        <f t="shared" si="47"/>
        <v/>
      </c>
      <c r="S151" s="37" t="str">
        <f t="shared" si="48"/>
        <v/>
      </c>
      <c r="T151" s="65" t="str">
        <f t="shared" si="49"/>
        <v/>
      </c>
      <c r="U151" s="65" t="str">
        <f t="shared" si="50"/>
        <v/>
      </c>
      <c r="V151" s="65" t="str">
        <f t="shared" si="51"/>
        <v/>
      </c>
      <c r="W151" s="65" t="str">
        <f t="shared" si="52"/>
        <v/>
      </c>
      <c r="X151" s="65" t="str">
        <f t="shared" si="53"/>
        <v/>
      </c>
      <c r="Y151" s="65" t="str">
        <f t="shared" si="54"/>
        <v/>
      </c>
    </row>
    <row r="152" customHeight="1" spans="1:25">
      <c r="A152" s="63" t="str">
        <f t="shared" si="44"/>
        <v/>
      </c>
      <c r="B152" s="45" t="str">
        <f>IF(初始录入!B160&lt;&gt;"",初始录入!B160,"")</f>
        <v/>
      </c>
      <c r="C152" s="45" t="str">
        <f>IF(初始录入!C160&lt;&gt;"",初始录入!C160,"")</f>
        <v/>
      </c>
      <c r="D152" s="45" t="str">
        <f>IF(初始录入!E160&lt;&gt;"",初始录入!E160,"")</f>
        <v/>
      </c>
      <c r="E152" s="66"/>
      <c r="F152" s="66"/>
      <c r="G152" s="66"/>
      <c r="H152" s="66"/>
      <c r="I152" s="66"/>
      <c r="J152" s="66"/>
      <c r="P152" s="37" t="str">
        <f t="shared" si="45"/>
        <v/>
      </c>
      <c r="Q152" s="37" t="str">
        <f t="shared" si="46"/>
        <v/>
      </c>
      <c r="R152" s="37" t="str">
        <f t="shared" si="47"/>
        <v/>
      </c>
      <c r="S152" s="37" t="str">
        <f t="shared" si="48"/>
        <v/>
      </c>
      <c r="T152" s="65" t="str">
        <f t="shared" si="49"/>
        <v/>
      </c>
      <c r="U152" s="65" t="str">
        <f t="shared" si="50"/>
        <v/>
      </c>
      <c r="V152" s="65" t="str">
        <f t="shared" si="51"/>
        <v/>
      </c>
      <c r="W152" s="65" t="str">
        <f t="shared" si="52"/>
        <v/>
      </c>
      <c r="X152" s="65" t="str">
        <f t="shared" si="53"/>
        <v/>
      </c>
      <c r="Y152" s="65" t="str">
        <f t="shared" si="54"/>
        <v/>
      </c>
    </row>
    <row r="153" customHeight="1" spans="1:25">
      <c r="A153" s="63" t="str">
        <f t="shared" si="44"/>
        <v/>
      </c>
      <c r="B153" s="45" t="str">
        <f>IF(初始录入!B161&lt;&gt;"",初始录入!B161,"")</f>
        <v/>
      </c>
      <c r="C153" s="45" t="str">
        <f>IF(初始录入!C161&lt;&gt;"",初始录入!C161,"")</f>
        <v/>
      </c>
      <c r="D153" s="45" t="str">
        <f>IF(初始录入!E161&lt;&gt;"",初始录入!E161,"")</f>
        <v/>
      </c>
      <c r="E153" s="66"/>
      <c r="F153" s="66"/>
      <c r="G153" s="66"/>
      <c r="H153" s="66"/>
      <c r="I153" s="66"/>
      <c r="J153" s="66"/>
      <c r="P153" s="37" t="str">
        <f t="shared" si="45"/>
        <v/>
      </c>
      <c r="Q153" s="37" t="str">
        <f t="shared" si="46"/>
        <v/>
      </c>
      <c r="R153" s="37" t="str">
        <f t="shared" si="47"/>
        <v/>
      </c>
      <c r="S153" s="37" t="str">
        <f t="shared" si="48"/>
        <v/>
      </c>
      <c r="T153" s="65" t="str">
        <f t="shared" si="49"/>
        <v/>
      </c>
      <c r="U153" s="65" t="str">
        <f t="shared" si="50"/>
        <v/>
      </c>
      <c r="V153" s="65" t="str">
        <f t="shared" si="51"/>
        <v/>
      </c>
      <c r="W153" s="65" t="str">
        <f t="shared" si="52"/>
        <v/>
      </c>
      <c r="X153" s="65" t="str">
        <f t="shared" si="53"/>
        <v/>
      </c>
      <c r="Y153" s="65" t="str">
        <f t="shared" si="54"/>
        <v/>
      </c>
    </row>
    <row r="154" customHeight="1" spans="1:25">
      <c r="A154" s="63" t="str">
        <f t="shared" si="44"/>
        <v/>
      </c>
      <c r="B154" s="45" t="str">
        <f>IF(初始录入!B162&lt;&gt;"",初始录入!B162,"")</f>
        <v/>
      </c>
      <c r="C154" s="45" t="str">
        <f>IF(初始录入!C162&lt;&gt;"",初始录入!C162,"")</f>
        <v/>
      </c>
      <c r="D154" s="45" t="str">
        <f>IF(初始录入!E162&lt;&gt;"",初始录入!E162,"")</f>
        <v/>
      </c>
      <c r="E154" s="66"/>
      <c r="F154" s="66"/>
      <c r="G154" s="66"/>
      <c r="H154" s="66"/>
      <c r="I154" s="66"/>
      <c r="J154" s="66"/>
      <c r="P154" s="37" t="str">
        <f t="shared" si="45"/>
        <v/>
      </c>
      <c r="Q154" s="37" t="str">
        <f t="shared" si="46"/>
        <v/>
      </c>
      <c r="R154" s="37" t="str">
        <f t="shared" si="47"/>
        <v/>
      </c>
      <c r="S154" s="37" t="str">
        <f t="shared" si="48"/>
        <v/>
      </c>
      <c r="T154" s="65" t="str">
        <f t="shared" si="49"/>
        <v/>
      </c>
      <c r="U154" s="65" t="str">
        <f t="shared" si="50"/>
        <v/>
      </c>
      <c r="V154" s="65" t="str">
        <f t="shared" si="51"/>
        <v/>
      </c>
      <c r="W154" s="65" t="str">
        <f t="shared" si="52"/>
        <v/>
      </c>
      <c r="X154" s="65" t="str">
        <f t="shared" si="53"/>
        <v/>
      </c>
      <c r="Y154" s="65" t="str">
        <f t="shared" si="54"/>
        <v/>
      </c>
    </row>
  </sheetData>
  <sheetProtection sheet="1" objects="1"/>
  <mergeCells count="4">
    <mergeCell ref="A1:D1"/>
    <mergeCell ref="E1:J1"/>
    <mergeCell ref="B3:C3"/>
    <mergeCell ref="E3:J3"/>
  </mergeCells>
  <conditionalFormatting sqref="E4:J4">
    <cfRule type="expression" dxfId="13" priority="7">
      <formula>E4&lt;&gt;""</formula>
    </cfRule>
  </conditionalFormatting>
  <conditionalFormatting sqref="P4:S4">
    <cfRule type="expression" dxfId="2" priority="1">
      <formula>P$4&lt;&gt;""</formula>
    </cfRule>
  </conditionalFormatting>
  <conditionalFormatting sqref="T4:Y4">
    <cfRule type="expression" dxfId="13" priority="4">
      <formula>T4&lt;&gt;""</formula>
    </cfRule>
  </conditionalFormatting>
  <conditionalFormatting sqref="A5:A154">
    <cfRule type="expression" dxfId="2" priority="5">
      <formula>$A5&lt;&gt;""</formula>
    </cfRule>
  </conditionalFormatting>
  <conditionalFormatting sqref="E5:J154">
    <cfRule type="expression" dxfId="2" priority="6">
      <formula>AND(E$4&lt;&gt;"",$A5&lt;&gt;"")</formula>
    </cfRule>
  </conditionalFormatting>
  <conditionalFormatting sqref="P5:S154">
    <cfRule type="expression" dxfId="2" priority="2">
      <formula>AND($M$1&lt;&gt;"",$P5&lt;&gt;"")</formula>
    </cfRule>
  </conditionalFormatting>
  <conditionalFormatting sqref="T5:Y154">
    <cfRule type="expression" dxfId="2" priority="3">
      <formula>AND(T$4&lt;&gt;"",$A5&lt;&gt;"")</formula>
    </cfRule>
  </conditionalFormatting>
  <dataValidations count="1">
    <dataValidation type="list" allowBlank="1" showInputMessage="1" showErrorMessage="1" sqref="M1">
      <formula1>"1,2,3,4,5,6"</formula1>
    </dataValidation>
  </dataValidations>
  <printOptions horizontalCentered="1"/>
  <pageMargins left="0.5" right="0.5" top="0.599305555555556" bottom="0.599305555555556" header="0.299305555555556" footer="0.299305555555556"/>
  <pageSetup paperSize="9" fitToHeight="0" orientation="portrait" horizontalDpi="300" verticalDpi="300"/>
  <headerFooter/>
  <drawing r:id="rId1"/>
  <legacyDrawing r:id="rId2"/>
  <mc:AlternateContent xmlns:mc="http://schemas.openxmlformats.org/markup-compatibility/2006">
    <mc:Choice Requires="x14">
      <controls>
        <mc:AlternateContent xmlns:mc="http://schemas.openxmlformats.org/markup-compatibility/2006">
          <mc:Choice Requires="x14">
            <control shapeId="59394" name="Button 2" r:id="rId3">
              <controlPr print="0" defaultSize="0">
                <anchor>
                  <from>
                    <xdr:col>13</xdr:col>
                    <xdr:colOff>228600</xdr:colOff>
                    <xdr:row>0</xdr:row>
                    <xdr:rowOff>28575</xdr:rowOff>
                  </from>
                  <to>
                    <xdr:col>13</xdr:col>
                    <xdr:colOff>1381125</xdr:colOff>
                    <xdr:row>1</xdr:row>
                    <xdr:rowOff>114300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pageSetUpPr fitToPage="1"/>
  </sheetPr>
  <dimension ref="A1:CL154"/>
  <sheetViews>
    <sheetView showGridLines="0" workbookViewId="0">
      <selection activeCell="F1" sqref="F1:G1"/>
    </sheetView>
  </sheetViews>
  <sheetFormatPr defaultColWidth="9" defaultRowHeight="14.25"/>
  <cols>
    <col min="1" max="1" width="3.875" style="22" customWidth="1"/>
    <col min="2" max="2" width="10.375" style="22" customWidth="1"/>
    <col min="3" max="3" width="11.5" style="22" customWidth="1"/>
    <col min="4" max="14" width="5" style="23" customWidth="1"/>
    <col min="15" max="15" width="5.25" style="23" customWidth="1"/>
    <col min="16" max="16384" width="9" style="23"/>
  </cols>
  <sheetData>
    <row r="1" ht="24.95" customHeight="1" spans="1:90">
      <c r="A1" s="24" t="str">
        <f>IF(AND(F1&lt;&gt;"",初始录入!A2&lt;&gt;"",初始录入!D2&lt;&gt;"",初始录入!F2&lt;&gt;""),CONCATENATE(初始录入!A2,初始录入!C2,初始录入!D2,初始录入!E2,初始录入!F2,初始录入!G2),"")</f>
        <v/>
      </c>
      <c r="B1" s="24"/>
      <c r="C1" s="24"/>
      <c r="D1" s="24"/>
      <c r="E1" s="24"/>
      <c r="F1" s="25" t="s">
        <v>8</v>
      </c>
      <c r="G1" s="25"/>
      <c r="H1" s="26"/>
      <c r="I1" s="26"/>
      <c r="J1" s="26"/>
      <c r="K1" s="26"/>
      <c r="L1" s="26"/>
      <c r="M1" s="26"/>
      <c r="N1" s="26"/>
      <c r="O1" s="26"/>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row>
    <row r="2" ht="9.95" customHeight="1" spans="1:90">
      <c r="A2" s="28"/>
      <c r="B2" s="28"/>
      <c r="C2" s="28"/>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row>
    <row r="3" ht="24.95" customHeight="1" spans="1:90">
      <c r="A3" s="29" t="str">
        <f>CONCATENATE(初始录入!C4,初始录入!D4)</f>
        <v>课号：</v>
      </c>
      <c r="B3" s="29"/>
      <c r="C3" s="29"/>
      <c r="D3" s="29"/>
      <c r="E3" s="29"/>
      <c r="F3" s="30" t="str">
        <f>CONCATENATE(初始录入!D5)</f>
        <v/>
      </c>
      <c r="G3" s="30"/>
      <c r="H3" s="30"/>
      <c r="I3" s="30"/>
      <c r="J3" s="32" t="str">
        <f>CONCATENATE(初始录入!D10)</f>
        <v/>
      </c>
      <c r="K3" s="32"/>
      <c r="L3" s="32"/>
      <c r="M3" s="32"/>
      <c r="N3" s="32"/>
      <c r="O3" s="33"/>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row>
    <row r="4" ht="24.95" customHeight="1" spans="1:90">
      <c r="A4" s="30" t="str">
        <f>参数计算!A7</f>
        <v>序号</v>
      </c>
      <c r="B4" s="30" t="str">
        <f>参数计算!B7</f>
        <v>学号</v>
      </c>
      <c r="C4" s="30" t="str">
        <f>参数计算!C7</f>
        <v>姓名</v>
      </c>
      <c r="D4" s="30"/>
      <c r="E4" s="30"/>
      <c r="F4" s="30"/>
      <c r="G4" s="30"/>
      <c r="H4" s="30"/>
      <c r="I4" s="30"/>
      <c r="J4" s="30"/>
      <c r="K4" s="30"/>
      <c r="L4" s="30"/>
      <c r="M4" s="30"/>
      <c r="N4" s="30"/>
      <c r="O4" s="30"/>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row>
    <row r="5" ht="24.95" customHeight="1" spans="1:90">
      <c r="A5" s="34" t="str">
        <f>参数计算!A8</f>
        <v/>
      </c>
      <c r="B5" s="34" t="str">
        <f>参数计算!B8</f>
        <v/>
      </c>
      <c r="C5" s="34" t="str">
        <f>参数计算!C8</f>
        <v/>
      </c>
      <c r="D5" s="34"/>
      <c r="E5" s="34"/>
      <c r="F5" s="34"/>
      <c r="G5" s="34"/>
      <c r="H5" s="34"/>
      <c r="I5" s="34"/>
      <c r="J5" s="34"/>
      <c r="K5" s="34"/>
      <c r="L5" s="34"/>
      <c r="M5" s="34"/>
      <c r="N5" s="34"/>
      <c r="O5" s="34"/>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row>
    <row r="6" ht="24.95" customHeight="1" spans="1:90">
      <c r="A6" s="34" t="str">
        <f>参数计算!A9</f>
        <v/>
      </c>
      <c r="B6" s="34" t="str">
        <f>参数计算!B9</f>
        <v/>
      </c>
      <c r="C6" s="34" t="str">
        <f>参数计算!C9</f>
        <v/>
      </c>
      <c r="D6" s="34"/>
      <c r="E6" s="34"/>
      <c r="F6" s="34"/>
      <c r="G6" s="34"/>
      <c r="H6" s="34"/>
      <c r="I6" s="34"/>
      <c r="J6" s="34"/>
      <c r="K6" s="34"/>
      <c r="L6" s="34"/>
      <c r="M6" s="34"/>
      <c r="N6" s="34"/>
      <c r="O6" s="34"/>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row>
    <row r="7" ht="24.95" customHeight="1" spans="1:90">
      <c r="A7" s="34" t="str">
        <f>参数计算!A10</f>
        <v/>
      </c>
      <c r="B7" s="34" t="str">
        <f>参数计算!B10</f>
        <v/>
      </c>
      <c r="C7" s="34" t="str">
        <f>参数计算!C10</f>
        <v/>
      </c>
      <c r="D7" s="34"/>
      <c r="E7" s="34"/>
      <c r="F7" s="34"/>
      <c r="G7" s="34"/>
      <c r="H7" s="34"/>
      <c r="I7" s="34"/>
      <c r="J7" s="34"/>
      <c r="K7" s="34"/>
      <c r="L7" s="34"/>
      <c r="M7" s="34"/>
      <c r="N7" s="34"/>
      <c r="O7" s="34"/>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row>
    <row r="8" ht="24.95" customHeight="1" spans="1:90">
      <c r="A8" s="34" t="str">
        <f>参数计算!A11</f>
        <v/>
      </c>
      <c r="B8" s="34" t="str">
        <f>参数计算!B11</f>
        <v/>
      </c>
      <c r="C8" s="34" t="str">
        <f>参数计算!C11</f>
        <v/>
      </c>
      <c r="D8" s="34"/>
      <c r="E8" s="34"/>
      <c r="F8" s="34"/>
      <c r="G8" s="34"/>
      <c r="H8" s="34"/>
      <c r="I8" s="34"/>
      <c r="J8" s="34"/>
      <c r="K8" s="34"/>
      <c r="L8" s="34"/>
      <c r="M8" s="34"/>
      <c r="N8" s="34"/>
      <c r="O8" s="34"/>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row>
    <row r="9" ht="24.95" customHeight="1" spans="1:90">
      <c r="A9" s="34" t="str">
        <f>参数计算!A12</f>
        <v/>
      </c>
      <c r="B9" s="34" t="str">
        <f>参数计算!B12</f>
        <v/>
      </c>
      <c r="C9" s="34" t="str">
        <f>参数计算!C12</f>
        <v/>
      </c>
      <c r="D9" s="34"/>
      <c r="E9" s="34"/>
      <c r="F9" s="34"/>
      <c r="G9" s="34"/>
      <c r="H9" s="34"/>
      <c r="I9" s="34"/>
      <c r="J9" s="34"/>
      <c r="K9" s="34"/>
      <c r="L9" s="34"/>
      <c r="M9" s="34"/>
      <c r="N9" s="34"/>
      <c r="O9" s="34"/>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row>
    <row r="10" ht="24.95" customHeight="1" spans="1:90">
      <c r="A10" s="34" t="str">
        <f>参数计算!A13</f>
        <v/>
      </c>
      <c r="B10" s="34" t="str">
        <f>参数计算!B13</f>
        <v/>
      </c>
      <c r="C10" s="34" t="str">
        <f>参数计算!C13</f>
        <v/>
      </c>
      <c r="D10" s="34"/>
      <c r="E10" s="34"/>
      <c r="F10" s="34"/>
      <c r="G10" s="34"/>
      <c r="H10" s="34"/>
      <c r="I10" s="34"/>
      <c r="J10" s="34"/>
      <c r="K10" s="34"/>
      <c r="L10" s="34"/>
      <c r="M10" s="34"/>
      <c r="N10" s="34"/>
      <c r="O10" s="34"/>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row>
    <row r="11" ht="24.95" customHeight="1" spans="1:90">
      <c r="A11" s="34" t="str">
        <f>参数计算!A14</f>
        <v/>
      </c>
      <c r="B11" s="34" t="str">
        <f>参数计算!B14</f>
        <v/>
      </c>
      <c r="C11" s="34" t="str">
        <f>参数计算!C14</f>
        <v/>
      </c>
      <c r="D11" s="34"/>
      <c r="E11" s="34"/>
      <c r="F11" s="34"/>
      <c r="G11" s="34"/>
      <c r="H11" s="34"/>
      <c r="I11" s="34"/>
      <c r="J11" s="34"/>
      <c r="K11" s="34"/>
      <c r="L11" s="34"/>
      <c r="M11" s="34"/>
      <c r="N11" s="34"/>
      <c r="O11" s="34"/>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row>
    <row r="12" ht="24.95" customHeight="1" spans="1:90">
      <c r="A12" s="34" t="str">
        <f>参数计算!A15</f>
        <v/>
      </c>
      <c r="B12" s="34" t="str">
        <f>参数计算!B15</f>
        <v/>
      </c>
      <c r="C12" s="34" t="str">
        <f>参数计算!C15</f>
        <v/>
      </c>
      <c r="D12" s="34"/>
      <c r="E12" s="34"/>
      <c r="F12" s="34"/>
      <c r="G12" s="34"/>
      <c r="H12" s="34"/>
      <c r="I12" s="34"/>
      <c r="J12" s="34"/>
      <c r="K12" s="34"/>
      <c r="L12" s="34"/>
      <c r="M12" s="34"/>
      <c r="N12" s="34"/>
      <c r="O12" s="34"/>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row>
    <row r="13" ht="24.95" customHeight="1" spans="1:90">
      <c r="A13" s="34" t="str">
        <f>参数计算!A16</f>
        <v/>
      </c>
      <c r="B13" s="34" t="str">
        <f>参数计算!B16</f>
        <v/>
      </c>
      <c r="C13" s="34" t="str">
        <f>参数计算!C16</f>
        <v/>
      </c>
      <c r="D13" s="34"/>
      <c r="E13" s="34"/>
      <c r="F13" s="34"/>
      <c r="G13" s="34"/>
      <c r="H13" s="34"/>
      <c r="I13" s="34"/>
      <c r="J13" s="34"/>
      <c r="K13" s="34"/>
      <c r="L13" s="34"/>
      <c r="M13" s="34"/>
      <c r="N13" s="34"/>
      <c r="O13" s="34"/>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row>
    <row r="14" ht="24.95" customHeight="1" spans="1:90">
      <c r="A14" s="34" t="str">
        <f>参数计算!A17</f>
        <v/>
      </c>
      <c r="B14" s="34" t="str">
        <f>参数计算!B17</f>
        <v/>
      </c>
      <c r="C14" s="34" t="str">
        <f>参数计算!C17</f>
        <v/>
      </c>
      <c r="D14" s="34"/>
      <c r="E14" s="34"/>
      <c r="F14" s="34"/>
      <c r="G14" s="34"/>
      <c r="H14" s="34"/>
      <c r="I14" s="34"/>
      <c r="J14" s="34"/>
      <c r="K14" s="34"/>
      <c r="L14" s="34"/>
      <c r="M14" s="34"/>
      <c r="N14" s="34"/>
      <c r="O14" s="34"/>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row>
    <row r="15" ht="24.95" customHeight="1" spans="1:90">
      <c r="A15" s="34" t="str">
        <f>参数计算!A18</f>
        <v/>
      </c>
      <c r="B15" s="34" t="str">
        <f>参数计算!B18</f>
        <v/>
      </c>
      <c r="C15" s="34" t="str">
        <f>参数计算!C18</f>
        <v/>
      </c>
      <c r="D15" s="34"/>
      <c r="E15" s="34"/>
      <c r="F15" s="34"/>
      <c r="G15" s="34"/>
      <c r="H15" s="34"/>
      <c r="I15" s="34"/>
      <c r="J15" s="34"/>
      <c r="K15" s="34"/>
      <c r="L15" s="34"/>
      <c r="M15" s="34"/>
      <c r="N15" s="34"/>
      <c r="O15" s="34"/>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row>
    <row r="16" ht="24.95" customHeight="1" spans="1:90">
      <c r="A16" s="34" t="str">
        <f>参数计算!A19</f>
        <v/>
      </c>
      <c r="B16" s="34" t="str">
        <f>参数计算!B19</f>
        <v/>
      </c>
      <c r="C16" s="34" t="str">
        <f>参数计算!C19</f>
        <v/>
      </c>
      <c r="D16" s="34"/>
      <c r="E16" s="34"/>
      <c r="F16" s="34"/>
      <c r="G16" s="34"/>
      <c r="H16" s="34"/>
      <c r="I16" s="34"/>
      <c r="J16" s="34"/>
      <c r="K16" s="34"/>
      <c r="L16" s="34"/>
      <c r="M16" s="34"/>
      <c r="N16" s="34"/>
      <c r="O16" s="34"/>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row>
    <row r="17" ht="24.95" customHeight="1" spans="1:90">
      <c r="A17" s="34" t="str">
        <f>参数计算!A20</f>
        <v/>
      </c>
      <c r="B17" s="34" t="str">
        <f>参数计算!B20</f>
        <v/>
      </c>
      <c r="C17" s="34" t="str">
        <f>参数计算!C20</f>
        <v/>
      </c>
      <c r="D17" s="34"/>
      <c r="E17" s="34"/>
      <c r="F17" s="34"/>
      <c r="G17" s="34"/>
      <c r="H17" s="34"/>
      <c r="I17" s="34"/>
      <c r="J17" s="34"/>
      <c r="K17" s="34"/>
      <c r="L17" s="34"/>
      <c r="M17" s="34"/>
      <c r="N17" s="34"/>
      <c r="O17" s="34"/>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row>
    <row r="18" ht="24.95" customHeight="1" spans="1:90">
      <c r="A18" s="34" t="str">
        <f>参数计算!A21</f>
        <v/>
      </c>
      <c r="B18" s="34" t="str">
        <f>参数计算!B21</f>
        <v/>
      </c>
      <c r="C18" s="34" t="str">
        <f>参数计算!C21</f>
        <v/>
      </c>
      <c r="D18" s="34"/>
      <c r="E18" s="34"/>
      <c r="F18" s="34"/>
      <c r="G18" s="34"/>
      <c r="H18" s="34"/>
      <c r="I18" s="34"/>
      <c r="J18" s="34"/>
      <c r="K18" s="34"/>
      <c r="L18" s="34"/>
      <c r="M18" s="34"/>
      <c r="N18" s="34"/>
      <c r="O18" s="34"/>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row>
    <row r="19" ht="24.95" customHeight="1" spans="1:90">
      <c r="A19" s="34" t="str">
        <f>参数计算!A22</f>
        <v/>
      </c>
      <c r="B19" s="34" t="str">
        <f>参数计算!B22</f>
        <v/>
      </c>
      <c r="C19" s="34" t="str">
        <f>参数计算!C22</f>
        <v/>
      </c>
      <c r="D19" s="34"/>
      <c r="E19" s="34"/>
      <c r="F19" s="34"/>
      <c r="G19" s="34"/>
      <c r="H19" s="34"/>
      <c r="I19" s="34"/>
      <c r="J19" s="34"/>
      <c r="K19" s="34"/>
      <c r="L19" s="34"/>
      <c r="M19" s="34"/>
      <c r="N19" s="34"/>
      <c r="O19" s="34"/>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row>
    <row r="20" ht="24.95" customHeight="1" spans="1:90">
      <c r="A20" s="34" t="str">
        <f>参数计算!A23</f>
        <v/>
      </c>
      <c r="B20" s="34" t="str">
        <f>参数计算!B23</f>
        <v/>
      </c>
      <c r="C20" s="34" t="str">
        <f>参数计算!C23</f>
        <v/>
      </c>
      <c r="D20" s="34"/>
      <c r="E20" s="34"/>
      <c r="F20" s="34"/>
      <c r="G20" s="34"/>
      <c r="H20" s="34"/>
      <c r="I20" s="34"/>
      <c r="J20" s="34"/>
      <c r="K20" s="34"/>
      <c r="L20" s="34"/>
      <c r="M20" s="34"/>
      <c r="N20" s="34"/>
      <c r="O20" s="34"/>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row>
    <row r="21" ht="24.95" customHeight="1" spans="1:90">
      <c r="A21" s="34" t="str">
        <f>参数计算!A24</f>
        <v/>
      </c>
      <c r="B21" s="34" t="str">
        <f>参数计算!B24</f>
        <v/>
      </c>
      <c r="C21" s="34" t="str">
        <f>参数计算!C24</f>
        <v/>
      </c>
      <c r="D21" s="34"/>
      <c r="E21" s="34"/>
      <c r="F21" s="34"/>
      <c r="G21" s="34"/>
      <c r="H21" s="34"/>
      <c r="I21" s="34"/>
      <c r="J21" s="34"/>
      <c r="K21" s="34"/>
      <c r="L21" s="34"/>
      <c r="M21" s="34"/>
      <c r="N21" s="34"/>
      <c r="O21" s="34"/>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row>
    <row r="22" ht="24.95" customHeight="1" spans="1:90">
      <c r="A22" s="34" t="str">
        <f>参数计算!A25</f>
        <v/>
      </c>
      <c r="B22" s="34" t="str">
        <f>参数计算!B25</f>
        <v/>
      </c>
      <c r="C22" s="34" t="str">
        <f>参数计算!C25</f>
        <v/>
      </c>
      <c r="D22" s="34"/>
      <c r="E22" s="34"/>
      <c r="F22" s="34"/>
      <c r="G22" s="34"/>
      <c r="H22" s="34"/>
      <c r="I22" s="34"/>
      <c r="J22" s="34"/>
      <c r="K22" s="34"/>
      <c r="L22" s="34"/>
      <c r="M22" s="34"/>
      <c r="N22" s="34"/>
      <c r="O22" s="34"/>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row>
    <row r="23" ht="24.95" customHeight="1" spans="1:90">
      <c r="A23" s="34" t="str">
        <f>参数计算!A26</f>
        <v/>
      </c>
      <c r="B23" s="34" t="str">
        <f>参数计算!B26</f>
        <v/>
      </c>
      <c r="C23" s="34" t="str">
        <f>参数计算!C26</f>
        <v/>
      </c>
      <c r="D23" s="34"/>
      <c r="E23" s="34"/>
      <c r="F23" s="34"/>
      <c r="G23" s="34"/>
      <c r="H23" s="34"/>
      <c r="I23" s="34"/>
      <c r="J23" s="34"/>
      <c r="K23" s="34"/>
      <c r="L23" s="34"/>
      <c r="M23" s="34"/>
      <c r="N23" s="34"/>
      <c r="O23" s="34"/>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row>
    <row r="24" ht="24.95" customHeight="1" spans="1:90">
      <c r="A24" s="34" t="str">
        <f>参数计算!A27</f>
        <v/>
      </c>
      <c r="B24" s="34" t="str">
        <f>参数计算!B27</f>
        <v/>
      </c>
      <c r="C24" s="34" t="str">
        <f>参数计算!C27</f>
        <v/>
      </c>
      <c r="D24" s="34"/>
      <c r="E24" s="34"/>
      <c r="F24" s="34"/>
      <c r="G24" s="34"/>
      <c r="H24" s="34"/>
      <c r="I24" s="34"/>
      <c r="J24" s="34"/>
      <c r="K24" s="34"/>
      <c r="L24" s="34"/>
      <c r="M24" s="34"/>
      <c r="N24" s="34"/>
      <c r="O24" s="34"/>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c r="CK24" s="27"/>
      <c r="CL24" s="27"/>
    </row>
    <row r="25" ht="24.95" customHeight="1" spans="1:90">
      <c r="A25" s="34" t="str">
        <f>参数计算!A28</f>
        <v/>
      </c>
      <c r="B25" s="34" t="str">
        <f>参数计算!B28</f>
        <v/>
      </c>
      <c r="C25" s="34" t="str">
        <f>参数计算!C28</f>
        <v/>
      </c>
      <c r="D25" s="34"/>
      <c r="E25" s="34"/>
      <c r="F25" s="34"/>
      <c r="G25" s="34"/>
      <c r="H25" s="34"/>
      <c r="I25" s="34"/>
      <c r="J25" s="34"/>
      <c r="K25" s="34"/>
      <c r="L25" s="34"/>
      <c r="M25" s="34"/>
      <c r="N25" s="34"/>
      <c r="O25" s="34"/>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c r="CG25" s="27"/>
      <c r="CH25" s="27"/>
      <c r="CI25" s="27"/>
      <c r="CJ25" s="27"/>
      <c r="CK25" s="27"/>
      <c r="CL25" s="27"/>
    </row>
    <row r="26" ht="24.95" customHeight="1" spans="1:90">
      <c r="A26" s="34" t="str">
        <f>参数计算!A29</f>
        <v/>
      </c>
      <c r="B26" s="34" t="str">
        <f>参数计算!B29</f>
        <v/>
      </c>
      <c r="C26" s="34" t="str">
        <f>参数计算!C29</f>
        <v/>
      </c>
      <c r="D26" s="34"/>
      <c r="E26" s="34"/>
      <c r="F26" s="34"/>
      <c r="G26" s="34"/>
      <c r="H26" s="34"/>
      <c r="I26" s="34"/>
      <c r="J26" s="34"/>
      <c r="K26" s="34"/>
      <c r="L26" s="34"/>
      <c r="M26" s="34"/>
      <c r="N26" s="34"/>
      <c r="O26" s="34"/>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row>
    <row r="27" ht="24.95" customHeight="1" spans="1:90">
      <c r="A27" s="34" t="str">
        <f>参数计算!A30</f>
        <v/>
      </c>
      <c r="B27" s="34" t="str">
        <f>参数计算!B30</f>
        <v/>
      </c>
      <c r="C27" s="34" t="str">
        <f>参数计算!C30</f>
        <v/>
      </c>
      <c r="D27" s="34"/>
      <c r="E27" s="34"/>
      <c r="F27" s="34"/>
      <c r="G27" s="34"/>
      <c r="H27" s="34"/>
      <c r="I27" s="34"/>
      <c r="J27" s="34"/>
      <c r="K27" s="34"/>
      <c r="L27" s="34"/>
      <c r="M27" s="34"/>
      <c r="N27" s="34"/>
      <c r="O27" s="34"/>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c r="CG27" s="27"/>
      <c r="CH27" s="27"/>
      <c r="CI27" s="27"/>
      <c r="CJ27" s="27"/>
      <c r="CK27" s="27"/>
      <c r="CL27" s="27"/>
    </row>
    <row r="28" ht="24.95" customHeight="1" spans="1:90">
      <c r="A28" s="34" t="str">
        <f>参数计算!A31</f>
        <v/>
      </c>
      <c r="B28" s="34" t="str">
        <f>参数计算!B31</f>
        <v/>
      </c>
      <c r="C28" s="34" t="str">
        <f>参数计算!C31</f>
        <v/>
      </c>
      <c r="D28" s="34"/>
      <c r="E28" s="34"/>
      <c r="F28" s="34"/>
      <c r="G28" s="34"/>
      <c r="H28" s="34"/>
      <c r="I28" s="34"/>
      <c r="J28" s="34"/>
      <c r="K28" s="34"/>
      <c r="L28" s="34"/>
      <c r="M28" s="34"/>
      <c r="N28" s="34"/>
      <c r="O28" s="34"/>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c r="CG28" s="27"/>
      <c r="CH28" s="27"/>
      <c r="CI28" s="27"/>
      <c r="CJ28" s="27"/>
      <c r="CK28" s="27"/>
      <c r="CL28" s="27"/>
    </row>
    <row r="29" ht="24.95" customHeight="1" spans="1:90">
      <c r="A29" s="34" t="str">
        <f>参数计算!A32</f>
        <v/>
      </c>
      <c r="B29" s="34" t="str">
        <f>参数计算!B32</f>
        <v/>
      </c>
      <c r="C29" s="34" t="str">
        <f>参数计算!C32</f>
        <v/>
      </c>
      <c r="D29" s="34"/>
      <c r="E29" s="34"/>
      <c r="F29" s="34"/>
      <c r="G29" s="34"/>
      <c r="H29" s="34"/>
      <c r="I29" s="34"/>
      <c r="J29" s="34"/>
      <c r="K29" s="34"/>
      <c r="L29" s="34"/>
      <c r="M29" s="34"/>
      <c r="N29" s="34"/>
      <c r="O29" s="34"/>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c r="CG29" s="27"/>
      <c r="CH29" s="27"/>
      <c r="CI29" s="27"/>
      <c r="CJ29" s="27"/>
      <c r="CK29" s="27"/>
      <c r="CL29" s="27"/>
    </row>
    <row r="30" ht="24.95" customHeight="1" spans="1:90">
      <c r="A30" s="34" t="str">
        <f>参数计算!A33</f>
        <v/>
      </c>
      <c r="B30" s="34" t="str">
        <f>参数计算!B33</f>
        <v/>
      </c>
      <c r="C30" s="34" t="str">
        <f>参数计算!C33</f>
        <v/>
      </c>
      <c r="D30" s="34"/>
      <c r="E30" s="34"/>
      <c r="F30" s="34"/>
      <c r="G30" s="34"/>
      <c r="H30" s="34"/>
      <c r="I30" s="34"/>
      <c r="J30" s="34"/>
      <c r="K30" s="34"/>
      <c r="L30" s="34"/>
      <c r="M30" s="34"/>
      <c r="N30" s="34"/>
      <c r="O30" s="34"/>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c r="CG30" s="27"/>
      <c r="CH30" s="27"/>
      <c r="CI30" s="27"/>
      <c r="CJ30" s="27"/>
      <c r="CK30" s="27"/>
      <c r="CL30" s="27"/>
    </row>
    <row r="31" ht="24.95" customHeight="1" spans="1:90">
      <c r="A31" s="34" t="str">
        <f>参数计算!A34</f>
        <v/>
      </c>
      <c r="B31" s="34" t="str">
        <f>参数计算!B34</f>
        <v/>
      </c>
      <c r="C31" s="34" t="str">
        <f>参数计算!C34</f>
        <v/>
      </c>
      <c r="D31" s="34"/>
      <c r="E31" s="34"/>
      <c r="F31" s="34"/>
      <c r="G31" s="34"/>
      <c r="H31" s="34"/>
      <c r="I31" s="34"/>
      <c r="J31" s="34"/>
      <c r="K31" s="34"/>
      <c r="L31" s="34"/>
      <c r="M31" s="34"/>
      <c r="N31" s="34"/>
      <c r="O31" s="34"/>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c r="CG31" s="27"/>
      <c r="CH31" s="27"/>
      <c r="CI31" s="27"/>
      <c r="CJ31" s="27"/>
      <c r="CK31" s="27"/>
      <c r="CL31" s="27"/>
    </row>
    <row r="32" ht="24.95" customHeight="1" spans="1:90">
      <c r="A32" s="34" t="str">
        <f>参数计算!A35</f>
        <v/>
      </c>
      <c r="B32" s="34" t="str">
        <f>参数计算!B35</f>
        <v/>
      </c>
      <c r="C32" s="34" t="str">
        <f>参数计算!C35</f>
        <v/>
      </c>
      <c r="D32" s="34"/>
      <c r="E32" s="34"/>
      <c r="F32" s="34"/>
      <c r="G32" s="34"/>
      <c r="H32" s="34"/>
      <c r="I32" s="34"/>
      <c r="J32" s="34"/>
      <c r="K32" s="34"/>
      <c r="L32" s="34"/>
      <c r="M32" s="34"/>
      <c r="N32" s="34"/>
      <c r="O32" s="34"/>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7"/>
      <c r="CH32" s="27"/>
      <c r="CI32" s="27"/>
      <c r="CJ32" s="27"/>
      <c r="CK32" s="27"/>
      <c r="CL32" s="27"/>
    </row>
    <row r="33" ht="24.95" customHeight="1" spans="1:90">
      <c r="A33" s="34" t="str">
        <f>参数计算!A36</f>
        <v/>
      </c>
      <c r="B33" s="34" t="str">
        <f>参数计算!B36</f>
        <v/>
      </c>
      <c r="C33" s="34" t="str">
        <f>参数计算!C36</f>
        <v/>
      </c>
      <c r="D33" s="34"/>
      <c r="E33" s="34"/>
      <c r="F33" s="34"/>
      <c r="G33" s="34"/>
      <c r="H33" s="34"/>
      <c r="I33" s="34"/>
      <c r="J33" s="34"/>
      <c r="K33" s="34"/>
      <c r="L33" s="34"/>
      <c r="M33" s="34"/>
      <c r="N33" s="34"/>
      <c r="O33" s="34"/>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c r="CG33" s="27"/>
      <c r="CH33" s="27"/>
      <c r="CI33" s="27"/>
      <c r="CJ33" s="27"/>
      <c r="CK33" s="27"/>
      <c r="CL33" s="27"/>
    </row>
    <row r="34" ht="24.95" customHeight="1" spans="1:90">
      <c r="A34" s="34" t="str">
        <f>参数计算!A37</f>
        <v/>
      </c>
      <c r="B34" s="34" t="str">
        <f>参数计算!B37</f>
        <v/>
      </c>
      <c r="C34" s="34" t="str">
        <f>参数计算!C37</f>
        <v/>
      </c>
      <c r="D34" s="34"/>
      <c r="E34" s="34"/>
      <c r="F34" s="34"/>
      <c r="G34" s="34"/>
      <c r="H34" s="34"/>
      <c r="I34" s="34"/>
      <c r="J34" s="34"/>
      <c r="K34" s="34"/>
      <c r="L34" s="34"/>
      <c r="M34" s="34"/>
      <c r="N34" s="34"/>
      <c r="O34" s="34"/>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c r="CK34" s="27"/>
      <c r="CL34" s="27"/>
    </row>
    <row r="35" ht="24.95" customHeight="1" spans="1:90">
      <c r="A35" s="34" t="str">
        <f>参数计算!A38</f>
        <v/>
      </c>
      <c r="B35" s="34" t="str">
        <f>参数计算!B38</f>
        <v/>
      </c>
      <c r="C35" s="34" t="str">
        <f>参数计算!C38</f>
        <v/>
      </c>
      <c r="D35" s="34"/>
      <c r="E35" s="34"/>
      <c r="F35" s="34"/>
      <c r="G35" s="34"/>
      <c r="H35" s="34"/>
      <c r="I35" s="34"/>
      <c r="J35" s="34"/>
      <c r="K35" s="34"/>
      <c r="L35" s="34"/>
      <c r="M35" s="34"/>
      <c r="N35" s="34"/>
      <c r="O35" s="34"/>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row>
    <row r="36" ht="24.95" customHeight="1" spans="1:90">
      <c r="A36" s="34" t="str">
        <f>参数计算!A39</f>
        <v/>
      </c>
      <c r="B36" s="34" t="str">
        <f>参数计算!B39</f>
        <v/>
      </c>
      <c r="C36" s="34" t="str">
        <f>参数计算!C39</f>
        <v/>
      </c>
      <c r="D36" s="34"/>
      <c r="E36" s="34"/>
      <c r="F36" s="34"/>
      <c r="G36" s="34"/>
      <c r="H36" s="34"/>
      <c r="I36" s="34"/>
      <c r="J36" s="34"/>
      <c r="K36" s="34"/>
      <c r="L36" s="34"/>
      <c r="M36" s="34"/>
      <c r="N36" s="34"/>
      <c r="O36" s="34"/>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c r="CK36" s="27"/>
      <c r="CL36" s="27"/>
    </row>
    <row r="37" ht="24.95" customHeight="1" spans="1:90">
      <c r="A37" s="34" t="str">
        <f>参数计算!A40</f>
        <v/>
      </c>
      <c r="B37" s="34" t="str">
        <f>参数计算!B40</f>
        <v/>
      </c>
      <c r="C37" s="34" t="str">
        <f>参数计算!C40</f>
        <v/>
      </c>
      <c r="D37" s="34"/>
      <c r="E37" s="34"/>
      <c r="F37" s="34"/>
      <c r="G37" s="34"/>
      <c r="H37" s="34"/>
      <c r="I37" s="34"/>
      <c r="J37" s="34"/>
      <c r="K37" s="34"/>
      <c r="L37" s="34"/>
      <c r="M37" s="34"/>
      <c r="N37" s="34"/>
      <c r="O37" s="34"/>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row>
    <row r="38" ht="24.95" customHeight="1" spans="1:90">
      <c r="A38" s="34" t="str">
        <f>参数计算!A41</f>
        <v/>
      </c>
      <c r="B38" s="34" t="str">
        <f>参数计算!B41</f>
        <v/>
      </c>
      <c r="C38" s="34" t="str">
        <f>参数计算!C41</f>
        <v/>
      </c>
      <c r="D38" s="34"/>
      <c r="E38" s="34"/>
      <c r="F38" s="34"/>
      <c r="G38" s="34"/>
      <c r="H38" s="34"/>
      <c r="I38" s="34"/>
      <c r="J38" s="34"/>
      <c r="K38" s="34"/>
      <c r="L38" s="34"/>
      <c r="M38" s="34"/>
      <c r="N38" s="34"/>
      <c r="O38" s="34"/>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row>
    <row r="39" ht="24.95" customHeight="1" spans="1:90">
      <c r="A39" s="34" t="str">
        <f>参数计算!A42</f>
        <v/>
      </c>
      <c r="B39" s="34" t="str">
        <f>参数计算!B42</f>
        <v/>
      </c>
      <c r="C39" s="34" t="str">
        <f>参数计算!C42</f>
        <v/>
      </c>
      <c r="D39" s="34"/>
      <c r="E39" s="34"/>
      <c r="F39" s="34"/>
      <c r="G39" s="34"/>
      <c r="H39" s="34"/>
      <c r="I39" s="34"/>
      <c r="J39" s="34"/>
      <c r="K39" s="34"/>
      <c r="L39" s="34"/>
      <c r="M39" s="34"/>
      <c r="N39" s="34"/>
      <c r="O39" s="34"/>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row>
    <row r="40" ht="24.95" customHeight="1" spans="1:90">
      <c r="A40" s="34" t="str">
        <f>参数计算!A43</f>
        <v/>
      </c>
      <c r="B40" s="34" t="str">
        <f>参数计算!B43</f>
        <v/>
      </c>
      <c r="C40" s="34" t="str">
        <f>参数计算!C43</f>
        <v/>
      </c>
      <c r="D40" s="34"/>
      <c r="E40" s="34"/>
      <c r="F40" s="34"/>
      <c r="G40" s="34"/>
      <c r="H40" s="34"/>
      <c r="I40" s="34"/>
      <c r="J40" s="34"/>
      <c r="K40" s="34"/>
      <c r="L40" s="34"/>
      <c r="M40" s="34"/>
      <c r="N40" s="34"/>
      <c r="O40" s="34"/>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c r="CG40" s="27"/>
      <c r="CH40" s="27"/>
      <c r="CI40" s="27"/>
      <c r="CJ40" s="27"/>
      <c r="CK40" s="27"/>
      <c r="CL40" s="27"/>
    </row>
    <row r="41" ht="24.95" customHeight="1" spans="1:90">
      <c r="A41" s="34" t="str">
        <f>参数计算!A44</f>
        <v/>
      </c>
      <c r="B41" s="34" t="str">
        <f>参数计算!B44</f>
        <v/>
      </c>
      <c r="C41" s="34" t="str">
        <f>参数计算!C44</f>
        <v/>
      </c>
      <c r="D41" s="34"/>
      <c r="E41" s="34"/>
      <c r="F41" s="34"/>
      <c r="G41" s="34"/>
      <c r="H41" s="34"/>
      <c r="I41" s="34"/>
      <c r="J41" s="34"/>
      <c r="K41" s="34"/>
      <c r="L41" s="34"/>
      <c r="M41" s="34"/>
      <c r="N41" s="34"/>
      <c r="O41" s="34"/>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c r="CG41" s="27"/>
      <c r="CH41" s="27"/>
      <c r="CI41" s="27"/>
      <c r="CJ41" s="27"/>
      <c r="CK41" s="27"/>
      <c r="CL41" s="27"/>
    </row>
    <row r="42" ht="24.95" customHeight="1" spans="1:90">
      <c r="A42" s="34" t="str">
        <f>参数计算!A45</f>
        <v/>
      </c>
      <c r="B42" s="34" t="str">
        <f>参数计算!B45</f>
        <v/>
      </c>
      <c r="C42" s="34" t="str">
        <f>参数计算!C45</f>
        <v/>
      </c>
      <c r="D42" s="34"/>
      <c r="E42" s="34"/>
      <c r="F42" s="34"/>
      <c r="G42" s="34"/>
      <c r="H42" s="34"/>
      <c r="I42" s="34"/>
      <c r="J42" s="34"/>
      <c r="K42" s="34"/>
      <c r="L42" s="34"/>
      <c r="M42" s="34"/>
      <c r="N42" s="34"/>
      <c r="O42" s="34"/>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7"/>
    </row>
    <row r="43" ht="24.95" customHeight="1" spans="1:90">
      <c r="A43" s="34" t="str">
        <f>参数计算!A46</f>
        <v/>
      </c>
      <c r="B43" s="34" t="str">
        <f>参数计算!B46</f>
        <v/>
      </c>
      <c r="C43" s="34" t="str">
        <f>参数计算!C46</f>
        <v/>
      </c>
      <c r="D43" s="34"/>
      <c r="E43" s="34"/>
      <c r="F43" s="34"/>
      <c r="G43" s="34"/>
      <c r="H43" s="34"/>
      <c r="I43" s="34"/>
      <c r="J43" s="34"/>
      <c r="K43" s="34"/>
      <c r="L43" s="34"/>
      <c r="M43" s="34"/>
      <c r="N43" s="34"/>
      <c r="O43" s="34"/>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c r="CG43" s="27"/>
      <c r="CH43" s="27"/>
      <c r="CI43" s="27"/>
      <c r="CJ43" s="27"/>
      <c r="CK43" s="27"/>
      <c r="CL43" s="27"/>
    </row>
    <row r="44" ht="24.95" customHeight="1" spans="1:90">
      <c r="A44" s="34" t="str">
        <f>参数计算!A47</f>
        <v/>
      </c>
      <c r="B44" s="34" t="str">
        <f>参数计算!B47</f>
        <v/>
      </c>
      <c r="C44" s="34" t="str">
        <f>参数计算!C47</f>
        <v/>
      </c>
      <c r="D44" s="34"/>
      <c r="E44" s="34"/>
      <c r="F44" s="34"/>
      <c r="G44" s="34"/>
      <c r="H44" s="34"/>
      <c r="I44" s="34"/>
      <c r="J44" s="34"/>
      <c r="K44" s="34"/>
      <c r="L44" s="34"/>
      <c r="M44" s="34"/>
      <c r="N44" s="34"/>
      <c r="O44" s="34"/>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27"/>
      <c r="CG44" s="27"/>
      <c r="CH44" s="27"/>
      <c r="CI44" s="27"/>
      <c r="CJ44" s="27"/>
      <c r="CK44" s="27"/>
      <c r="CL44" s="27"/>
    </row>
    <row r="45" ht="24.95" customHeight="1" spans="1:90">
      <c r="A45" s="34" t="str">
        <f>参数计算!A48</f>
        <v/>
      </c>
      <c r="B45" s="34" t="str">
        <f>参数计算!B48</f>
        <v/>
      </c>
      <c r="C45" s="34" t="str">
        <f>参数计算!C48</f>
        <v/>
      </c>
      <c r="D45" s="34"/>
      <c r="E45" s="34"/>
      <c r="F45" s="34"/>
      <c r="G45" s="34"/>
      <c r="H45" s="34"/>
      <c r="I45" s="34"/>
      <c r="J45" s="34"/>
      <c r="K45" s="34"/>
      <c r="L45" s="34"/>
      <c r="M45" s="34"/>
      <c r="N45" s="34"/>
      <c r="O45" s="34"/>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row>
    <row r="46" ht="24.95" customHeight="1" spans="1:90">
      <c r="A46" s="34" t="str">
        <f>参数计算!A49</f>
        <v/>
      </c>
      <c r="B46" s="34" t="str">
        <f>参数计算!B49</f>
        <v/>
      </c>
      <c r="C46" s="34" t="str">
        <f>参数计算!C49</f>
        <v/>
      </c>
      <c r="D46" s="34"/>
      <c r="E46" s="34"/>
      <c r="F46" s="34"/>
      <c r="G46" s="34"/>
      <c r="H46" s="34"/>
      <c r="I46" s="34"/>
      <c r="J46" s="34"/>
      <c r="K46" s="34"/>
      <c r="L46" s="34"/>
      <c r="M46" s="34"/>
      <c r="N46" s="34"/>
      <c r="O46" s="34"/>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c r="CG46" s="27"/>
      <c r="CH46" s="27"/>
      <c r="CI46" s="27"/>
      <c r="CJ46" s="27"/>
      <c r="CK46" s="27"/>
      <c r="CL46" s="27"/>
    </row>
    <row r="47" ht="24.95" customHeight="1" spans="1:90">
      <c r="A47" s="34" t="str">
        <f>参数计算!A50</f>
        <v/>
      </c>
      <c r="B47" s="34" t="str">
        <f>参数计算!B50</f>
        <v/>
      </c>
      <c r="C47" s="34" t="str">
        <f>参数计算!C50</f>
        <v/>
      </c>
      <c r="D47" s="34"/>
      <c r="E47" s="34"/>
      <c r="F47" s="34"/>
      <c r="G47" s="34"/>
      <c r="H47" s="34"/>
      <c r="I47" s="34"/>
      <c r="J47" s="34"/>
      <c r="K47" s="34"/>
      <c r="L47" s="34"/>
      <c r="M47" s="34"/>
      <c r="N47" s="34"/>
      <c r="O47" s="34"/>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row>
    <row r="48" ht="24.95" customHeight="1" spans="1:90">
      <c r="A48" s="34" t="str">
        <f>参数计算!A51</f>
        <v/>
      </c>
      <c r="B48" s="34" t="str">
        <f>参数计算!B51</f>
        <v/>
      </c>
      <c r="C48" s="34" t="str">
        <f>参数计算!C51</f>
        <v/>
      </c>
      <c r="D48" s="34"/>
      <c r="E48" s="34"/>
      <c r="F48" s="34"/>
      <c r="G48" s="34"/>
      <c r="H48" s="34"/>
      <c r="I48" s="34"/>
      <c r="J48" s="34"/>
      <c r="K48" s="34"/>
      <c r="L48" s="34"/>
      <c r="M48" s="34"/>
      <c r="N48" s="34"/>
      <c r="O48" s="34"/>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c r="CG48" s="27"/>
      <c r="CH48" s="27"/>
      <c r="CI48" s="27"/>
      <c r="CJ48" s="27"/>
      <c r="CK48" s="27"/>
      <c r="CL48" s="27"/>
    </row>
    <row r="49" ht="24.95" customHeight="1" spans="1:90">
      <c r="A49" s="34" t="str">
        <f>参数计算!A52</f>
        <v/>
      </c>
      <c r="B49" s="34" t="str">
        <f>参数计算!B52</f>
        <v/>
      </c>
      <c r="C49" s="34" t="str">
        <f>参数计算!C52</f>
        <v/>
      </c>
      <c r="D49" s="34"/>
      <c r="E49" s="34"/>
      <c r="F49" s="34"/>
      <c r="G49" s="34"/>
      <c r="H49" s="34"/>
      <c r="I49" s="34"/>
      <c r="J49" s="34"/>
      <c r="K49" s="34"/>
      <c r="L49" s="34"/>
      <c r="M49" s="34"/>
      <c r="N49" s="34"/>
      <c r="O49" s="34"/>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row>
    <row r="50" ht="24.95" customHeight="1" spans="1:90">
      <c r="A50" s="34" t="str">
        <f>参数计算!A53</f>
        <v/>
      </c>
      <c r="B50" s="34" t="str">
        <f>参数计算!B53</f>
        <v/>
      </c>
      <c r="C50" s="34" t="str">
        <f>参数计算!C53</f>
        <v/>
      </c>
      <c r="D50" s="34"/>
      <c r="E50" s="34"/>
      <c r="F50" s="34"/>
      <c r="G50" s="34"/>
      <c r="H50" s="34"/>
      <c r="I50" s="34"/>
      <c r="J50" s="34"/>
      <c r="K50" s="34"/>
      <c r="L50" s="34"/>
      <c r="M50" s="34"/>
      <c r="N50" s="34"/>
      <c r="O50" s="34"/>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c r="CK50" s="27"/>
      <c r="CL50" s="27"/>
    </row>
    <row r="51" ht="24.95" customHeight="1" spans="1:90">
      <c r="A51" s="34" t="str">
        <f>参数计算!A54</f>
        <v/>
      </c>
      <c r="B51" s="34" t="str">
        <f>参数计算!B54</f>
        <v/>
      </c>
      <c r="C51" s="34" t="str">
        <f>参数计算!C54</f>
        <v/>
      </c>
      <c r="D51" s="34"/>
      <c r="E51" s="34"/>
      <c r="F51" s="34"/>
      <c r="G51" s="34"/>
      <c r="H51" s="34"/>
      <c r="I51" s="34"/>
      <c r="J51" s="34"/>
      <c r="K51" s="34"/>
      <c r="L51" s="34"/>
      <c r="M51" s="34"/>
      <c r="N51" s="34"/>
      <c r="O51" s="34"/>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row>
    <row r="52" ht="24.95" customHeight="1" spans="1:90">
      <c r="A52" s="34" t="str">
        <f>参数计算!A55</f>
        <v/>
      </c>
      <c r="B52" s="34" t="str">
        <f>参数计算!B55</f>
        <v/>
      </c>
      <c r="C52" s="34" t="str">
        <f>参数计算!C55</f>
        <v/>
      </c>
      <c r="D52" s="34"/>
      <c r="E52" s="34"/>
      <c r="F52" s="34"/>
      <c r="G52" s="34"/>
      <c r="H52" s="34"/>
      <c r="I52" s="34"/>
      <c r="J52" s="34"/>
      <c r="K52" s="34"/>
      <c r="L52" s="34"/>
      <c r="M52" s="34"/>
      <c r="N52" s="34"/>
      <c r="O52" s="34"/>
    </row>
    <row r="53" ht="24.95" customHeight="1" spans="1:90">
      <c r="A53" s="34" t="str">
        <f>参数计算!A56</f>
        <v/>
      </c>
      <c r="B53" s="34" t="str">
        <f>参数计算!B56</f>
        <v/>
      </c>
      <c r="C53" s="34" t="str">
        <f>参数计算!C56</f>
        <v/>
      </c>
      <c r="D53" s="34"/>
      <c r="E53" s="34"/>
      <c r="F53" s="34"/>
      <c r="G53" s="34"/>
      <c r="H53" s="34"/>
      <c r="I53" s="34"/>
      <c r="J53" s="34"/>
      <c r="K53" s="34"/>
      <c r="L53" s="34"/>
      <c r="M53" s="34"/>
      <c r="N53" s="34"/>
      <c r="O53" s="34"/>
    </row>
    <row r="54" ht="24.95" customHeight="1" spans="1:90">
      <c r="A54" s="34" t="str">
        <f>参数计算!A57</f>
        <v/>
      </c>
      <c r="B54" s="34" t="str">
        <f>参数计算!B57</f>
        <v/>
      </c>
      <c r="C54" s="34" t="str">
        <f>参数计算!C57</f>
        <v/>
      </c>
      <c r="D54" s="34"/>
      <c r="E54" s="34"/>
      <c r="F54" s="34"/>
      <c r="G54" s="34"/>
      <c r="H54" s="34"/>
      <c r="I54" s="34"/>
      <c r="J54" s="34"/>
      <c r="K54" s="34"/>
      <c r="L54" s="34"/>
      <c r="M54" s="34"/>
      <c r="N54" s="34"/>
      <c r="O54" s="34"/>
    </row>
    <row r="55" ht="24.95" customHeight="1" spans="1:90">
      <c r="A55" s="34" t="str">
        <f>参数计算!A58</f>
        <v/>
      </c>
      <c r="B55" s="34" t="str">
        <f>参数计算!B58</f>
        <v/>
      </c>
      <c r="C55" s="34" t="str">
        <f>参数计算!C58</f>
        <v/>
      </c>
      <c r="D55" s="34"/>
      <c r="E55" s="34"/>
      <c r="F55" s="34"/>
      <c r="G55" s="34"/>
      <c r="H55" s="34"/>
      <c r="I55" s="34"/>
      <c r="J55" s="34"/>
      <c r="K55" s="34"/>
      <c r="L55" s="34"/>
      <c r="M55" s="34"/>
      <c r="N55" s="34"/>
      <c r="O55" s="34"/>
    </row>
    <row r="56" ht="24.95" customHeight="1" spans="1:90">
      <c r="A56" s="34" t="str">
        <f>参数计算!A59</f>
        <v/>
      </c>
      <c r="B56" s="34" t="str">
        <f>参数计算!B59</f>
        <v/>
      </c>
      <c r="C56" s="34" t="str">
        <f>参数计算!C59</f>
        <v/>
      </c>
      <c r="D56" s="34"/>
      <c r="E56" s="34"/>
      <c r="F56" s="34"/>
      <c r="G56" s="34"/>
      <c r="H56" s="34"/>
      <c r="I56" s="34"/>
      <c r="J56" s="34"/>
      <c r="K56" s="34"/>
      <c r="L56" s="34"/>
      <c r="M56" s="34"/>
      <c r="N56" s="34"/>
      <c r="O56" s="34"/>
    </row>
    <row r="57" ht="24.95" customHeight="1" spans="1:90">
      <c r="A57" s="34" t="str">
        <f>参数计算!A60</f>
        <v/>
      </c>
      <c r="B57" s="34" t="str">
        <f>参数计算!B60</f>
        <v/>
      </c>
      <c r="C57" s="34" t="str">
        <f>参数计算!C60</f>
        <v/>
      </c>
      <c r="D57" s="34"/>
      <c r="E57" s="34"/>
      <c r="F57" s="34"/>
      <c r="G57" s="34"/>
      <c r="H57" s="34"/>
      <c r="I57" s="34"/>
      <c r="J57" s="34"/>
      <c r="K57" s="34"/>
      <c r="L57" s="34"/>
      <c r="M57" s="34"/>
      <c r="N57" s="34"/>
      <c r="O57" s="34"/>
    </row>
    <row r="58" ht="24.95" customHeight="1" spans="1:90">
      <c r="A58" s="34" t="str">
        <f>参数计算!A61</f>
        <v/>
      </c>
      <c r="B58" s="34" t="str">
        <f>参数计算!B61</f>
        <v/>
      </c>
      <c r="C58" s="34" t="str">
        <f>参数计算!C61</f>
        <v/>
      </c>
      <c r="D58" s="34"/>
      <c r="E58" s="34"/>
      <c r="F58" s="34"/>
      <c r="G58" s="34"/>
      <c r="H58" s="34"/>
      <c r="I58" s="34"/>
      <c r="J58" s="34"/>
      <c r="K58" s="34"/>
      <c r="L58" s="34"/>
      <c r="M58" s="34"/>
      <c r="N58" s="34"/>
      <c r="O58" s="34"/>
    </row>
    <row r="59" ht="24.95" customHeight="1" spans="1:90">
      <c r="A59" s="34" t="str">
        <f>参数计算!A62</f>
        <v/>
      </c>
      <c r="B59" s="34" t="str">
        <f>参数计算!B62</f>
        <v/>
      </c>
      <c r="C59" s="34" t="str">
        <f>参数计算!C62</f>
        <v/>
      </c>
      <c r="D59" s="34"/>
      <c r="E59" s="34"/>
      <c r="F59" s="34"/>
      <c r="G59" s="34"/>
      <c r="H59" s="34"/>
      <c r="I59" s="34"/>
      <c r="J59" s="34"/>
      <c r="K59" s="34"/>
      <c r="L59" s="34"/>
      <c r="M59" s="34"/>
      <c r="N59" s="34"/>
      <c r="O59" s="34"/>
    </row>
    <row r="60" ht="24.95" customHeight="1" spans="1:90">
      <c r="A60" s="34" t="str">
        <f>参数计算!A63</f>
        <v/>
      </c>
      <c r="B60" s="34" t="str">
        <f>参数计算!B63</f>
        <v/>
      </c>
      <c r="C60" s="34" t="str">
        <f>参数计算!C63</f>
        <v/>
      </c>
      <c r="D60" s="34"/>
      <c r="E60" s="34"/>
      <c r="F60" s="34"/>
      <c r="G60" s="34"/>
      <c r="H60" s="34"/>
      <c r="I60" s="34"/>
      <c r="J60" s="34"/>
      <c r="K60" s="34"/>
      <c r="L60" s="34"/>
      <c r="M60" s="34"/>
      <c r="N60" s="34"/>
      <c r="O60" s="34"/>
    </row>
    <row r="61" ht="24.95" customHeight="1" spans="1:90">
      <c r="A61" s="34" t="str">
        <f>参数计算!A64</f>
        <v/>
      </c>
      <c r="B61" s="34" t="str">
        <f>参数计算!B64</f>
        <v/>
      </c>
      <c r="C61" s="34" t="str">
        <f>参数计算!C64</f>
        <v/>
      </c>
      <c r="D61" s="34"/>
      <c r="E61" s="34"/>
      <c r="F61" s="34"/>
      <c r="G61" s="34"/>
      <c r="H61" s="34"/>
      <c r="I61" s="34"/>
      <c r="J61" s="34"/>
      <c r="K61" s="34"/>
      <c r="L61" s="34"/>
      <c r="M61" s="34"/>
      <c r="N61" s="34"/>
      <c r="O61" s="34"/>
    </row>
    <row r="62" ht="24.95" customHeight="1" spans="1:90">
      <c r="A62" s="34" t="str">
        <f>参数计算!A65</f>
        <v/>
      </c>
      <c r="B62" s="34" t="str">
        <f>参数计算!B65</f>
        <v/>
      </c>
      <c r="C62" s="34" t="str">
        <f>参数计算!C65</f>
        <v/>
      </c>
      <c r="D62" s="34"/>
      <c r="E62" s="34"/>
      <c r="F62" s="34"/>
      <c r="G62" s="34"/>
      <c r="H62" s="34"/>
      <c r="I62" s="34"/>
      <c r="J62" s="34"/>
      <c r="K62" s="34"/>
      <c r="L62" s="34"/>
      <c r="M62" s="34"/>
      <c r="N62" s="34"/>
      <c r="O62" s="34"/>
    </row>
    <row r="63" ht="24.95" customHeight="1" spans="1:90">
      <c r="A63" s="34" t="str">
        <f>参数计算!A66</f>
        <v/>
      </c>
      <c r="B63" s="34" t="str">
        <f>参数计算!B66</f>
        <v/>
      </c>
      <c r="C63" s="34" t="str">
        <f>参数计算!C66</f>
        <v/>
      </c>
      <c r="D63" s="34"/>
      <c r="E63" s="34"/>
      <c r="F63" s="34"/>
      <c r="G63" s="34"/>
      <c r="H63" s="34"/>
      <c r="I63" s="34"/>
      <c r="J63" s="34"/>
      <c r="K63" s="34"/>
      <c r="L63" s="34"/>
      <c r="M63" s="34"/>
      <c r="N63" s="34"/>
      <c r="O63" s="34"/>
    </row>
    <row r="64" ht="24.95" customHeight="1" spans="1:90">
      <c r="A64" s="34" t="str">
        <f>参数计算!A67</f>
        <v/>
      </c>
      <c r="B64" s="34" t="str">
        <f>参数计算!B67</f>
        <v/>
      </c>
      <c r="C64" s="34" t="str">
        <f>参数计算!C67</f>
        <v/>
      </c>
      <c r="D64" s="34"/>
      <c r="E64" s="34"/>
      <c r="F64" s="34"/>
      <c r="G64" s="34"/>
      <c r="H64" s="34"/>
      <c r="I64" s="34"/>
      <c r="J64" s="34"/>
      <c r="K64" s="34"/>
      <c r="L64" s="34"/>
      <c r="M64" s="34"/>
      <c r="N64" s="34"/>
      <c r="O64" s="34"/>
    </row>
    <row r="65" ht="24.95" customHeight="1" spans="1:15">
      <c r="A65" s="34" t="str">
        <f>参数计算!A68</f>
        <v/>
      </c>
      <c r="B65" s="34" t="str">
        <f>参数计算!B68</f>
        <v/>
      </c>
      <c r="C65" s="34" t="str">
        <f>参数计算!C68</f>
        <v/>
      </c>
      <c r="D65" s="34"/>
      <c r="E65" s="34"/>
      <c r="F65" s="34"/>
      <c r="G65" s="34"/>
      <c r="H65" s="34"/>
      <c r="I65" s="34"/>
      <c r="J65" s="34"/>
      <c r="K65" s="34"/>
      <c r="L65" s="34"/>
      <c r="M65" s="34"/>
      <c r="N65" s="34"/>
      <c r="O65" s="34"/>
    </row>
    <row r="66" ht="24.95" customHeight="1" spans="1:15">
      <c r="A66" s="34" t="str">
        <f>参数计算!A69</f>
        <v/>
      </c>
      <c r="B66" s="34" t="str">
        <f>参数计算!B69</f>
        <v/>
      </c>
      <c r="C66" s="34" t="str">
        <f>参数计算!C69</f>
        <v/>
      </c>
      <c r="D66" s="34"/>
      <c r="E66" s="34"/>
      <c r="F66" s="34"/>
      <c r="G66" s="34"/>
      <c r="H66" s="34"/>
      <c r="I66" s="34"/>
      <c r="J66" s="34"/>
      <c r="K66" s="34"/>
      <c r="L66" s="34"/>
      <c r="M66" s="34"/>
      <c r="N66" s="34"/>
      <c r="O66" s="34"/>
    </row>
    <row r="67" ht="24.95" customHeight="1" spans="1:15">
      <c r="A67" s="34" t="str">
        <f>参数计算!A70</f>
        <v/>
      </c>
      <c r="B67" s="34" t="str">
        <f>参数计算!B70</f>
        <v/>
      </c>
      <c r="C67" s="34" t="str">
        <f>参数计算!C70</f>
        <v/>
      </c>
      <c r="D67" s="34"/>
      <c r="E67" s="34"/>
      <c r="F67" s="34"/>
      <c r="G67" s="34"/>
      <c r="H67" s="34"/>
      <c r="I67" s="34"/>
      <c r="J67" s="34"/>
      <c r="K67" s="34"/>
      <c r="L67" s="34"/>
      <c r="M67" s="34"/>
      <c r="N67" s="34"/>
      <c r="O67" s="34"/>
    </row>
    <row r="68" ht="24.95" customHeight="1" spans="1:15">
      <c r="A68" s="34" t="str">
        <f>参数计算!A71</f>
        <v/>
      </c>
      <c r="B68" s="34" t="str">
        <f>参数计算!B71</f>
        <v/>
      </c>
      <c r="C68" s="34" t="str">
        <f>参数计算!C71</f>
        <v/>
      </c>
      <c r="D68" s="34"/>
      <c r="E68" s="34"/>
      <c r="F68" s="34"/>
      <c r="G68" s="34"/>
      <c r="H68" s="34"/>
      <c r="I68" s="34"/>
      <c r="J68" s="34"/>
      <c r="K68" s="34"/>
      <c r="L68" s="34"/>
      <c r="M68" s="34"/>
      <c r="N68" s="34"/>
      <c r="O68" s="34"/>
    </row>
    <row r="69" ht="24.95" customHeight="1" spans="1:15">
      <c r="A69" s="34" t="str">
        <f>参数计算!A72</f>
        <v/>
      </c>
      <c r="B69" s="34" t="str">
        <f>参数计算!B72</f>
        <v/>
      </c>
      <c r="C69" s="34" t="str">
        <f>参数计算!C72</f>
        <v/>
      </c>
      <c r="D69" s="34"/>
      <c r="E69" s="34"/>
      <c r="F69" s="34"/>
      <c r="G69" s="34"/>
      <c r="H69" s="34"/>
      <c r="I69" s="34"/>
      <c r="J69" s="34"/>
      <c r="K69" s="34"/>
      <c r="L69" s="34"/>
      <c r="M69" s="34"/>
      <c r="N69" s="34"/>
      <c r="O69" s="34"/>
    </row>
    <row r="70" ht="24.95" customHeight="1" spans="1:15">
      <c r="A70" s="34" t="str">
        <f>参数计算!A73</f>
        <v/>
      </c>
      <c r="B70" s="34" t="str">
        <f>参数计算!B73</f>
        <v/>
      </c>
      <c r="C70" s="34" t="str">
        <f>参数计算!C73</f>
        <v/>
      </c>
      <c r="D70" s="34"/>
      <c r="E70" s="34"/>
      <c r="F70" s="34"/>
      <c r="G70" s="34"/>
      <c r="H70" s="34"/>
      <c r="I70" s="34"/>
      <c r="J70" s="34"/>
      <c r="K70" s="34"/>
      <c r="L70" s="34"/>
      <c r="M70" s="34"/>
      <c r="N70" s="34"/>
      <c r="O70" s="34"/>
    </row>
    <row r="71" ht="24.95" customHeight="1" spans="1:15">
      <c r="A71" s="34" t="str">
        <f>参数计算!A74</f>
        <v/>
      </c>
      <c r="B71" s="34" t="str">
        <f>参数计算!B74</f>
        <v/>
      </c>
      <c r="C71" s="34" t="str">
        <f>参数计算!C74</f>
        <v/>
      </c>
      <c r="D71" s="34"/>
      <c r="E71" s="34"/>
      <c r="F71" s="34"/>
      <c r="G71" s="34"/>
      <c r="H71" s="34"/>
      <c r="I71" s="34"/>
      <c r="J71" s="34"/>
      <c r="K71" s="34"/>
      <c r="L71" s="34"/>
      <c r="M71" s="34"/>
      <c r="N71" s="34"/>
      <c r="O71" s="34"/>
    </row>
    <row r="72" ht="24.95" customHeight="1" spans="1:15">
      <c r="A72" s="34" t="str">
        <f>参数计算!A75</f>
        <v/>
      </c>
      <c r="B72" s="34" t="str">
        <f>参数计算!B75</f>
        <v/>
      </c>
      <c r="C72" s="34" t="str">
        <f>参数计算!C75</f>
        <v/>
      </c>
      <c r="D72" s="34"/>
      <c r="E72" s="34"/>
      <c r="F72" s="34"/>
      <c r="G72" s="34"/>
      <c r="H72" s="34"/>
      <c r="I72" s="34"/>
      <c r="J72" s="34"/>
      <c r="K72" s="34"/>
      <c r="L72" s="34"/>
      <c r="M72" s="34"/>
      <c r="N72" s="34"/>
      <c r="O72" s="34"/>
    </row>
    <row r="73" ht="24.95" customHeight="1" spans="1:15">
      <c r="A73" s="34" t="str">
        <f>参数计算!A76</f>
        <v/>
      </c>
      <c r="B73" s="34" t="str">
        <f>参数计算!B76</f>
        <v/>
      </c>
      <c r="C73" s="34" t="str">
        <f>参数计算!C76</f>
        <v/>
      </c>
      <c r="D73" s="34"/>
      <c r="E73" s="34"/>
      <c r="F73" s="34"/>
      <c r="G73" s="34"/>
      <c r="H73" s="34"/>
      <c r="I73" s="34"/>
      <c r="J73" s="34"/>
      <c r="K73" s="34"/>
      <c r="L73" s="34"/>
      <c r="M73" s="34"/>
      <c r="N73" s="34"/>
      <c r="O73" s="34"/>
    </row>
    <row r="74" ht="24.95" customHeight="1" spans="1:15">
      <c r="A74" s="34" t="str">
        <f>参数计算!A77</f>
        <v/>
      </c>
      <c r="B74" s="34" t="str">
        <f>参数计算!B77</f>
        <v/>
      </c>
      <c r="C74" s="34" t="str">
        <f>参数计算!C77</f>
        <v/>
      </c>
      <c r="D74" s="34"/>
      <c r="E74" s="34"/>
      <c r="F74" s="34"/>
      <c r="G74" s="34"/>
      <c r="H74" s="34"/>
      <c r="I74" s="34"/>
      <c r="J74" s="34"/>
      <c r="K74" s="34"/>
      <c r="L74" s="34"/>
      <c r="M74" s="34"/>
      <c r="N74" s="34"/>
      <c r="O74" s="34"/>
    </row>
    <row r="75" ht="24.95" customHeight="1" spans="1:15">
      <c r="A75" s="34" t="str">
        <f>参数计算!A78</f>
        <v/>
      </c>
      <c r="B75" s="34" t="str">
        <f>参数计算!B78</f>
        <v/>
      </c>
      <c r="C75" s="34" t="str">
        <f>参数计算!C78</f>
        <v/>
      </c>
      <c r="D75" s="34"/>
      <c r="E75" s="34"/>
      <c r="F75" s="34"/>
      <c r="G75" s="34"/>
      <c r="H75" s="34"/>
      <c r="I75" s="34"/>
      <c r="J75" s="34"/>
      <c r="K75" s="34"/>
      <c r="L75" s="34"/>
      <c r="M75" s="34"/>
      <c r="N75" s="34"/>
      <c r="O75" s="34"/>
    </row>
    <row r="76" ht="24.95" customHeight="1" spans="1:15">
      <c r="A76" s="34" t="str">
        <f>参数计算!A79</f>
        <v/>
      </c>
      <c r="B76" s="34" t="str">
        <f>参数计算!B79</f>
        <v/>
      </c>
      <c r="C76" s="34" t="str">
        <f>参数计算!C79</f>
        <v/>
      </c>
      <c r="D76" s="34"/>
      <c r="E76" s="34"/>
      <c r="F76" s="34"/>
      <c r="G76" s="34"/>
      <c r="H76" s="34"/>
      <c r="I76" s="34"/>
      <c r="J76" s="34"/>
      <c r="K76" s="34"/>
      <c r="L76" s="34"/>
      <c r="M76" s="34"/>
      <c r="N76" s="34"/>
      <c r="O76" s="34"/>
    </row>
    <row r="77" ht="24.95" customHeight="1" spans="1:15">
      <c r="A77" s="34" t="str">
        <f>参数计算!A80</f>
        <v/>
      </c>
      <c r="B77" s="34" t="str">
        <f>参数计算!B80</f>
        <v/>
      </c>
      <c r="C77" s="34" t="str">
        <f>参数计算!C80</f>
        <v/>
      </c>
      <c r="D77" s="34"/>
      <c r="E77" s="34"/>
      <c r="F77" s="34"/>
      <c r="G77" s="34"/>
      <c r="H77" s="34"/>
      <c r="I77" s="34"/>
      <c r="J77" s="34"/>
      <c r="K77" s="34"/>
      <c r="L77" s="34"/>
      <c r="M77" s="34"/>
      <c r="N77" s="34"/>
      <c r="O77" s="34"/>
    </row>
    <row r="78" ht="24.95" customHeight="1" spans="1:15">
      <c r="A78" s="34" t="str">
        <f>参数计算!A81</f>
        <v/>
      </c>
      <c r="B78" s="34" t="str">
        <f>参数计算!B81</f>
        <v/>
      </c>
      <c r="C78" s="34" t="str">
        <f>参数计算!C81</f>
        <v/>
      </c>
      <c r="D78" s="34"/>
      <c r="E78" s="34"/>
      <c r="F78" s="34"/>
      <c r="G78" s="34"/>
      <c r="H78" s="34"/>
      <c r="I78" s="34"/>
      <c r="J78" s="34"/>
      <c r="K78" s="34"/>
      <c r="L78" s="34"/>
      <c r="M78" s="34"/>
      <c r="N78" s="34"/>
      <c r="O78" s="34"/>
    </row>
    <row r="79" ht="24.95" customHeight="1" spans="1:15">
      <c r="A79" s="34" t="str">
        <f>参数计算!A82</f>
        <v/>
      </c>
      <c r="B79" s="34" t="str">
        <f>参数计算!B82</f>
        <v/>
      </c>
      <c r="C79" s="34" t="str">
        <f>参数计算!C82</f>
        <v/>
      </c>
      <c r="D79" s="34"/>
      <c r="E79" s="34"/>
      <c r="F79" s="34"/>
      <c r="G79" s="34"/>
      <c r="H79" s="34"/>
      <c r="I79" s="34"/>
      <c r="J79" s="34"/>
      <c r="K79" s="34"/>
      <c r="L79" s="34"/>
      <c r="M79" s="34"/>
      <c r="N79" s="34"/>
      <c r="O79" s="34"/>
    </row>
    <row r="80" ht="24.95" customHeight="1" spans="1:15">
      <c r="A80" s="34" t="str">
        <f>参数计算!A83</f>
        <v/>
      </c>
      <c r="B80" s="34" t="str">
        <f>参数计算!B83</f>
        <v/>
      </c>
      <c r="C80" s="34" t="str">
        <f>参数计算!C83</f>
        <v/>
      </c>
      <c r="D80" s="34"/>
      <c r="E80" s="34"/>
      <c r="F80" s="34"/>
      <c r="G80" s="34"/>
      <c r="H80" s="34"/>
      <c r="I80" s="34"/>
      <c r="J80" s="34"/>
      <c r="K80" s="34"/>
      <c r="L80" s="34"/>
      <c r="M80" s="34"/>
      <c r="N80" s="34"/>
      <c r="O80" s="34"/>
    </row>
    <row r="81" ht="24.95" customHeight="1" spans="1:15">
      <c r="A81" s="34" t="str">
        <f>参数计算!A84</f>
        <v/>
      </c>
      <c r="B81" s="34" t="str">
        <f>参数计算!B84</f>
        <v/>
      </c>
      <c r="C81" s="34" t="str">
        <f>参数计算!C84</f>
        <v/>
      </c>
      <c r="D81" s="34"/>
      <c r="E81" s="34"/>
      <c r="F81" s="34"/>
      <c r="G81" s="34"/>
      <c r="H81" s="34"/>
      <c r="I81" s="34"/>
      <c r="J81" s="34"/>
      <c r="K81" s="34"/>
      <c r="L81" s="34"/>
      <c r="M81" s="34"/>
      <c r="N81" s="34"/>
      <c r="O81" s="34"/>
    </row>
    <row r="82" ht="24.95" customHeight="1" spans="1:15">
      <c r="A82" s="34" t="str">
        <f>参数计算!A85</f>
        <v/>
      </c>
      <c r="B82" s="34" t="str">
        <f>参数计算!B85</f>
        <v/>
      </c>
      <c r="C82" s="34" t="str">
        <f>参数计算!C85</f>
        <v/>
      </c>
      <c r="D82" s="34"/>
      <c r="E82" s="34"/>
      <c r="F82" s="34"/>
      <c r="G82" s="34"/>
      <c r="H82" s="34"/>
      <c r="I82" s="34"/>
      <c r="J82" s="34"/>
      <c r="K82" s="34"/>
      <c r="L82" s="34"/>
      <c r="M82" s="34"/>
      <c r="N82" s="34"/>
      <c r="O82" s="34"/>
    </row>
    <row r="83" ht="24.95" customHeight="1" spans="1:15">
      <c r="A83" s="34" t="str">
        <f>参数计算!A86</f>
        <v/>
      </c>
      <c r="B83" s="34" t="str">
        <f>参数计算!B86</f>
        <v/>
      </c>
      <c r="C83" s="34" t="str">
        <f>参数计算!C86</f>
        <v/>
      </c>
      <c r="D83" s="34"/>
      <c r="E83" s="34"/>
      <c r="F83" s="34"/>
      <c r="G83" s="34"/>
      <c r="H83" s="34"/>
      <c r="I83" s="34"/>
      <c r="J83" s="34"/>
      <c r="K83" s="34"/>
      <c r="L83" s="34"/>
      <c r="M83" s="34"/>
      <c r="N83" s="34"/>
      <c r="O83" s="34"/>
    </row>
    <row r="84" ht="24.95" customHeight="1" spans="1:15">
      <c r="A84" s="34" t="str">
        <f>参数计算!A87</f>
        <v/>
      </c>
      <c r="B84" s="34" t="str">
        <f>参数计算!B87</f>
        <v/>
      </c>
      <c r="C84" s="34" t="str">
        <f>参数计算!C87</f>
        <v/>
      </c>
      <c r="D84" s="34"/>
      <c r="E84" s="34"/>
      <c r="F84" s="34"/>
      <c r="G84" s="34"/>
      <c r="H84" s="34"/>
      <c r="I84" s="34"/>
      <c r="J84" s="34"/>
      <c r="K84" s="34"/>
      <c r="L84" s="34"/>
      <c r="M84" s="34"/>
      <c r="N84" s="34"/>
      <c r="O84" s="34"/>
    </row>
    <row r="85" ht="24.95" customHeight="1" spans="1:15">
      <c r="A85" s="34" t="str">
        <f>参数计算!A88</f>
        <v/>
      </c>
      <c r="B85" s="34" t="str">
        <f>参数计算!B88</f>
        <v/>
      </c>
      <c r="C85" s="34" t="str">
        <f>参数计算!C88</f>
        <v/>
      </c>
      <c r="D85" s="34"/>
      <c r="E85" s="34"/>
      <c r="F85" s="34"/>
      <c r="G85" s="34"/>
      <c r="H85" s="34"/>
      <c r="I85" s="34"/>
      <c r="J85" s="34"/>
      <c r="K85" s="34"/>
      <c r="L85" s="34"/>
      <c r="M85" s="34"/>
      <c r="N85" s="34"/>
      <c r="O85" s="34"/>
    </row>
    <row r="86" ht="24.95" customHeight="1" spans="1:15">
      <c r="A86" s="34" t="str">
        <f>参数计算!A89</f>
        <v/>
      </c>
      <c r="B86" s="34" t="str">
        <f>参数计算!B89</f>
        <v/>
      </c>
      <c r="C86" s="34" t="str">
        <f>参数计算!C89</f>
        <v/>
      </c>
      <c r="D86" s="34"/>
      <c r="E86" s="34"/>
      <c r="F86" s="34"/>
      <c r="G86" s="34"/>
      <c r="H86" s="34"/>
      <c r="I86" s="34"/>
      <c r="J86" s="34"/>
      <c r="K86" s="34"/>
      <c r="L86" s="34"/>
      <c r="M86" s="34"/>
      <c r="N86" s="34"/>
      <c r="O86" s="34"/>
    </row>
    <row r="87" ht="24.95" customHeight="1" spans="1:15">
      <c r="A87" s="34" t="str">
        <f>参数计算!A90</f>
        <v/>
      </c>
      <c r="B87" s="34" t="str">
        <f>参数计算!B90</f>
        <v/>
      </c>
      <c r="C87" s="34" t="str">
        <f>参数计算!C90</f>
        <v/>
      </c>
      <c r="D87" s="34"/>
      <c r="E87" s="34"/>
      <c r="F87" s="34"/>
      <c r="G87" s="34"/>
      <c r="H87" s="34"/>
      <c r="I87" s="34"/>
      <c r="J87" s="34"/>
      <c r="K87" s="34"/>
      <c r="L87" s="34"/>
      <c r="M87" s="34"/>
      <c r="N87" s="34"/>
      <c r="O87" s="34"/>
    </row>
    <row r="88" ht="24.95" customHeight="1" spans="1:15">
      <c r="A88" s="34" t="str">
        <f>参数计算!A91</f>
        <v/>
      </c>
      <c r="B88" s="34" t="str">
        <f>参数计算!B91</f>
        <v/>
      </c>
      <c r="C88" s="34" t="str">
        <f>参数计算!C91</f>
        <v/>
      </c>
      <c r="D88" s="34"/>
      <c r="E88" s="34"/>
      <c r="F88" s="34"/>
      <c r="G88" s="34"/>
      <c r="H88" s="34"/>
      <c r="I88" s="34"/>
      <c r="J88" s="34"/>
      <c r="K88" s="34"/>
      <c r="L88" s="34"/>
      <c r="M88" s="34"/>
      <c r="N88" s="34"/>
      <c r="O88" s="34"/>
    </row>
    <row r="89" ht="24.95" customHeight="1" spans="1:15">
      <c r="A89" s="34" t="str">
        <f>参数计算!A92</f>
        <v/>
      </c>
      <c r="B89" s="34" t="str">
        <f>参数计算!B92</f>
        <v/>
      </c>
      <c r="C89" s="34" t="str">
        <f>参数计算!C92</f>
        <v/>
      </c>
      <c r="D89" s="34"/>
      <c r="E89" s="34"/>
      <c r="F89" s="34"/>
      <c r="G89" s="34"/>
      <c r="H89" s="34"/>
      <c r="I89" s="34"/>
      <c r="J89" s="34"/>
      <c r="K89" s="34"/>
      <c r="L89" s="34"/>
      <c r="M89" s="34"/>
      <c r="N89" s="34"/>
      <c r="O89" s="34"/>
    </row>
    <row r="90" ht="24.95" customHeight="1" spans="1:15">
      <c r="A90" s="34" t="str">
        <f>参数计算!A93</f>
        <v/>
      </c>
      <c r="B90" s="34" t="str">
        <f>参数计算!B93</f>
        <v/>
      </c>
      <c r="C90" s="34" t="str">
        <f>参数计算!C93</f>
        <v/>
      </c>
      <c r="D90" s="34"/>
      <c r="E90" s="34"/>
      <c r="F90" s="34"/>
      <c r="G90" s="34"/>
      <c r="H90" s="34"/>
      <c r="I90" s="34"/>
      <c r="J90" s="34"/>
      <c r="K90" s="34"/>
      <c r="L90" s="34"/>
      <c r="M90" s="34"/>
      <c r="N90" s="34"/>
      <c r="O90" s="34"/>
    </row>
    <row r="91" ht="24.95" customHeight="1" spans="1:15">
      <c r="A91" s="34" t="str">
        <f>参数计算!A94</f>
        <v/>
      </c>
      <c r="B91" s="34" t="str">
        <f>参数计算!B94</f>
        <v/>
      </c>
      <c r="C91" s="34" t="str">
        <f>参数计算!C94</f>
        <v/>
      </c>
      <c r="D91" s="34"/>
      <c r="E91" s="34"/>
      <c r="F91" s="34"/>
      <c r="G91" s="34"/>
      <c r="H91" s="34"/>
      <c r="I91" s="34"/>
      <c r="J91" s="34"/>
      <c r="K91" s="34"/>
      <c r="L91" s="34"/>
      <c r="M91" s="34"/>
      <c r="N91" s="34"/>
      <c r="O91" s="34"/>
    </row>
    <row r="92" ht="24.95" customHeight="1" spans="1:15">
      <c r="A92" s="34" t="str">
        <f>参数计算!A95</f>
        <v/>
      </c>
      <c r="B92" s="34" t="str">
        <f>参数计算!B95</f>
        <v/>
      </c>
      <c r="C92" s="34" t="str">
        <f>参数计算!C95</f>
        <v/>
      </c>
      <c r="D92" s="34"/>
      <c r="E92" s="34"/>
      <c r="F92" s="34"/>
      <c r="G92" s="34"/>
      <c r="H92" s="34"/>
      <c r="I92" s="34"/>
      <c r="J92" s="34"/>
      <c r="K92" s="34"/>
      <c r="L92" s="34"/>
      <c r="M92" s="34"/>
      <c r="N92" s="34"/>
      <c r="O92" s="34"/>
    </row>
    <row r="93" ht="24.95" customHeight="1" spans="1:15">
      <c r="A93" s="34" t="str">
        <f>参数计算!A96</f>
        <v/>
      </c>
      <c r="B93" s="34" t="str">
        <f>参数计算!B96</f>
        <v/>
      </c>
      <c r="C93" s="34" t="str">
        <f>参数计算!C96</f>
        <v/>
      </c>
      <c r="D93" s="34"/>
      <c r="E93" s="34"/>
      <c r="F93" s="34"/>
      <c r="G93" s="34"/>
      <c r="H93" s="34"/>
      <c r="I93" s="34"/>
      <c r="J93" s="34"/>
      <c r="K93" s="34"/>
      <c r="L93" s="34"/>
      <c r="M93" s="34"/>
      <c r="N93" s="34"/>
      <c r="O93" s="34"/>
    </row>
    <row r="94" ht="24.95" customHeight="1" spans="1:15">
      <c r="A94" s="34" t="str">
        <f>参数计算!A97</f>
        <v/>
      </c>
      <c r="B94" s="34" t="str">
        <f>参数计算!B97</f>
        <v/>
      </c>
      <c r="C94" s="34" t="str">
        <f>参数计算!C97</f>
        <v/>
      </c>
      <c r="D94" s="34"/>
      <c r="E94" s="34"/>
      <c r="F94" s="34"/>
      <c r="G94" s="34"/>
      <c r="H94" s="34"/>
      <c r="I94" s="34"/>
      <c r="J94" s="34"/>
      <c r="K94" s="34"/>
      <c r="L94" s="34"/>
      <c r="M94" s="34"/>
      <c r="N94" s="34"/>
      <c r="O94" s="34"/>
    </row>
    <row r="95" ht="24.95" customHeight="1" spans="1:15">
      <c r="A95" s="34" t="str">
        <f>参数计算!A98</f>
        <v/>
      </c>
      <c r="B95" s="34" t="str">
        <f>参数计算!B98</f>
        <v/>
      </c>
      <c r="C95" s="34" t="str">
        <f>参数计算!C98</f>
        <v/>
      </c>
      <c r="D95" s="34"/>
      <c r="E95" s="34"/>
      <c r="F95" s="34"/>
      <c r="G95" s="34"/>
      <c r="H95" s="34"/>
      <c r="I95" s="34"/>
      <c r="J95" s="34"/>
      <c r="K95" s="34"/>
      <c r="L95" s="34"/>
      <c r="M95" s="34"/>
      <c r="N95" s="34"/>
      <c r="O95" s="34"/>
    </row>
    <row r="96" ht="24.95" customHeight="1" spans="1:15">
      <c r="A96" s="34" t="str">
        <f>参数计算!A99</f>
        <v/>
      </c>
      <c r="B96" s="34" t="str">
        <f>参数计算!B99</f>
        <v/>
      </c>
      <c r="C96" s="34" t="str">
        <f>参数计算!C99</f>
        <v/>
      </c>
      <c r="D96" s="34"/>
      <c r="E96" s="34"/>
      <c r="F96" s="34"/>
      <c r="G96" s="34"/>
      <c r="H96" s="34"/>
      <c r="I96" s="34"/>
      <c r="J96" s="34"/>
      <c r="K96" s="34"/>
      <c r="L96" s="34"/>
      <c r="M96" s="34"/>
      <c r="N96" s="34"/>
      <c r="O96" s="34"/>
    </row>
    <row r="97" ht="24.95" customHeight="1" spans="1:15">
      <c r="A97" s="34" t="str">
        <f>参数计算!A100</f>
        <v/>
      </c>
      <c r="B97" s="34" t="str">
        <f>参数计算!B100</f>
        <v/>
      </c>
      <c r="C97" s="34" t="str">
        <f>参数计算!C100</f>
        <v/>
      </c>
      <c r="D97" s="34"/>
      <c r="E97" s="34"/>
      <c r="F97" s="34"/>
      <c r="G97" s="34"/>
      <c r="H97" s="34"/>
      <c r="I97" s="34"/>
      <c r="J97" s="34"/>
      <c r="K97" s="34"/>
      <c r="L97" s="34"/>
      <c r="M97" s="34"/>
      <c r="N97" s="34"/>
      <c r="O97" s="34"/>
    </row>
    <row r="98" ht="24.95" customHeight="1" spans="1:15">
      <c r="A98" s="34" t="str">
        <f>参数计算!A101</f>
        <v/>
      </c>
      <c r="B98" s="34" t="str">
        <f>参数计算!B101</f>
        <v/>
      </c>
      <c r="C98" s="34" t="str">
        <f>参数计算!C101</f>
        <v/>
      </c>
      <c r="D98" s="34"/>
      <c r="E98" s="34"/>
      <c r="F98" s="34"/>
      <c r="G98" s="34"/>
      <c r="H98" s="34"/>
      <c r="I98" s="34"/>
      <c r="J98" s="34"/>
      <c r="K98" s="34"/>
      <c r="L98" s="34"/>
      <c r="M98" s="34"/>
      <c r="N98" s="34"/>
      <c r="O98" s="34"/>
    </row>
    <row r="99" ht="24.95" customHeight="1" spans="1:15">
      <c r="A99" s="34" t="str">
        <f>参数计算!A102</f>
        <v/>
      </c>
      <c r="B99" s="34" t="str">
        <f>参数计算!B102</f>
        <v/>
      </c>
      <c r="C99" s="34" t="str">
        <f>参数计算!C102</f>
        <v/>
      </c>
      <c r="D99" s="34"/>
      <c r="E99" s="34"/>
      <c r="F99" s="34"/>
      <c r="G99" s="34"/>
      <c r="H99" s="34"/>
      <c r="I99" s="34"/>
      <c r="J99" s="34"/>
      <c r="K99" s="34"/>
      <c r="L99" s="34"/>
      <c r="M99" s="34"/>
      <c r="N99" s="34"/>
      <c r="O99" s="34"/>
    </row>
    <row r="100" ht="24.95" customHeight="1" spans="1:15">
      <c r="A100" s="34" t="str">
        <f>参数计算!A103</f>
        <v/>
      </c>
      <c r="B100" s="34" t="str">
        <f>参数计算!B103</f>
        <v/>
      </c>
      <c r="C100" s="34" t="str">
        <f>参数计算!C103</f>
        <v/>
      </c>
      <c r="D100" s="34"/>
      <c r="E100" s="34"/>
      <c r="F100" s="34"/>
      <c r="G100" s="34"/>
      <c r="H100" s="34"/>
      <c r="I100" s="34"/>
      <c r="J100" s="34"/>
      <c r="K100" s="34"/>
      <c r="L100" s="34"/>
      <c r="M100" s="34"/>
      <c r="N100" s="34"/>
      <c r="O100" s="34"/>
    </row>
    <row r="101" ht="24.95" customHeight="1" spans="1:15">
      <c r="A101" s="34" t="str">
        <f>参数计算!A104</f>
        <v/>
      </c>
      <c r="B101" s="34" t="str">
        <f>参数计算!B104</f>
        <v/>
      </c>
      <c r="C101" s="34" t="str">
        <f>参数计算!C104</f>
        <v/>
      </c>
      <c r="D101" s="34"/>
      <c r="E101" s="34"/>
      <c r="F101" s="34"/>
      <c r="G101" s="34"/>
      <c r="H101" s="34"/>
      <c r="I101" s="34"/>
      <c r="J101" s="34"/>
      <c r="K101" s="34"/>
      <c r="L101" s="34"/>
      <c r="M101" s="34"/>
      <c r="N101" s="34"/>
      <c r="O101" s="34"/>
    </row>
    <row r="102" ht="24.95" customHeight="1" spans="1:15">
      <c r="A102" s="34" t="str">
        <f>参数计算!A105</f>
        <v/>
      </c>
      <c r="B102" s="34" t="str">
        <f>参数计算!B105</f>
        <v/>
      </c>
      <c r="C102" s="34" t="str">
        <f>参数计算!C105</f>
        <v/>
      </c>
      <c r="D102" s="34"/>
      <c r="E102" s="34"/>
      <c r="F102" s="34"/>
      <c r="G102" s="34"/>
      <c r="H102" s="34"/>
      <c r="I102" s="34"/>
      <c r="J102" s="34"/>
      <c r="K102" s="34"/>
      <c r="L102" s="34"/>
      <c r="M102" s="34"/>
      <c r="N102" s="34"/>
      <c r="O102" s="34"/>
    </row>
    <row r="103" ht="24.95" customHeight="1" spans="1:15">
      <c r="A103" s="34" t="str">
        <f>参数计算!A106</f>
        <v/>
      </c>
      <c r="B103" s="34" t="str">
        <f>参数计算!B106</f>
        <v/>
      </c>
      <c r="C103" s="34" t="str">
        <f>参数计算!C106</f>
        <v/>
      </c>
      <c r="D103" s="34"/>
      <c r="E103" s="34"/>
      <c r="F103" s="34"/>
      <c r="G103" s="34"/>
      <c r="H103" s="34"/>
      <c r="I103" s="34"/>
      <c r="J103" s="34"/>
      <c r="K103" s="34"/>
      <c r="L103" s="34"/>
      <c r="M103" s="34"/>
      <c r="N103" s="34"/>
      <c r="O103" s="34"/>
    </row>
    <row r="104" ht="24.95" customHeight="1" spans="1:15">
      <c r="A104" s="34" t="str">
        <f>参数计算!A107</f>
        <v/>
      </c>
      <c r="B104" s="34" t="str">
        <f>参数计算!B107</f>
        <v/>
      </c>
      <c r="C104" s="34" t="str">
        <f>参数计算!C107</f>
        <v/>
      </c>
      <c r="D104" s="34"/>
      <c r="E104" s="34"/>
      <c r="F104" s="34"/>
      <c r="G104" s="34"/>
      <c r="H104" s="34"/>
      <c r="I104" s="34"/>
      <c r="J104" s="34"/>
      <c r="K104" s="34"/>
      <c r="L104" s="34"/>
      <c r="M104" s="34"/>
      <c r="N104" s="34"/>
      <c r="O104" s="34"/>
    </row>
    <row r="105" ht="24.95" customHeight="1" spans="1:15">
      <c r="A105" s="34" t="str">
        <f>参数计算!A108</f>
        <v/>
      </c>
      <c r="B105" s="34" t="str">
        <f>参数计算!B108</f>
        <v/>
      </c>
      <c r="C105" s="34" t="str">
        <f>参数计算!C108</f>
        <v/>
      </c>
      <c r="D105" s="34"/>
      <c r="E105" s="34"/>
      <c r="F105" s="34"/>
      <c r="G105" s="34"/>
      <c r="H105" s="34"/>
      <c r="I105" s="34"/>
      <c r="J105" s="34"/>
      <c r="K105" s="34"/>
      <c r="L105" s="34"/>
      <c r="M105" s="34"/>
      <c r="N105" s="34"/>
      <c r="O105" s="34"/>
    </row>
    <row r="106" ht="24.95" customHeight="1" spans="1:15">
      <c r="A106" s="34" t="str">
        <f>参数计算!A109</f>
        <v/>
      </c>
      <c r="B106" s="34" t="str">
        <f>参数计算!B109</f>
        <v/>
      </c>
      <c r="C106" s="34" t="str">
        <f>参数计算!C109</f>
        <v/>
      </c>
      <c r="D106" s="34"/>
      <c r="E106" s="34"/>
      <c r="F106" s="34"/>
      <c r="G106" s="34"/>
      <c r="H106" s="34"/>
      <c r="I106" s="34"/>
      <c r="J106" s="34"/>
      <c r="K106" s="34"/>
      <c r="L106" s="34"/>
      <c r="M106" s="34"/>
      <c r="N106" s="34"/>
      <c r="O106" s="34"/>
    </row>
    <row r="107" ht="24.95" customHeight="1" spans="1:15">
      <c r="A107" s="34" t="str">
        <f>参数计算!A110</f>
        <v/>
      </c>
      <c r="B107" s="34" t="str">
        <f>参数计算!B110</f>
        <v/>
      </c>
      <c r="C107" s="34" t="str">
        <f>参数计算!C110</f>
        <v/>
      </c>
      <c r="D107" s="34"/>
      <c r="E107" s="34"/>
      <c r="F107" s="34"/>
      <c r="G107" s="34"/>
      <c r="H107" s="34"/>
      <c r="I107" s="34"/>
      <c r="J107" s="34"/>
      <c r="K107" s="34"/>
      <c r="L107" s="34"/>
      <c r="M107" s="34"/>
      <c r="N107" s="34"/>
      <c r="O107" s="34"/>
    </row>
    <row r="108" ht="24.95" customHeight="1" spans="1:15">
      <c r="A108" s="34" t="str">
        <f>参数计算!A111</f>
        <v/>
      </c>
      <c r="B108" s="34" t="str">
        <f>参数计算!B111</f>
        <v/>
      </c>
      <c r="C108" s="34" t="str">
        <f>参数计算!C111</f>
        <v/>
      </c>
      <c r="D108" s="34"/>
      <c r="E108" s="34"/>
      <c r="F108" s="34"/>
      <c r="G108" s="34"/>
      <c r="H108" s="34"/>
      <c r="I108" s="34"/>
      <c r="J108" s="34"/>
      <c r="K108" s="34"/>
      <c r="L108" s="34"/>
      <c r="M108" s="34"/>
      <c r="N108" s="34"/>
      <c r="O108" s="34"/>
    </row>
    <row r="109" ht="24.95" customHeight="1" spans="1:15">
      <c r="A109" s="34" t="str">
        <f>参数计算!A112</f>
        <v/>
      </c>
      <c r="B109" s="34" t="str">
        <f>参数计算!B112</f>
        <v/>
      </c>
      <c r="C109" s="34" t="str">
        <f>参数计算!C112</f>
        <v/>
      </c>
      <c r="D109" s="34"/>
      <c r="E109" s="34"/>
      <c r="F109" s="34"/>
      <c r="G109" s="34"/>
      <c r="H109" s="34"/>
      <c r="I109" s="34"/>
      <c r="J109" s="34"/>
      <c r="K109" s="34"/>
      <c r="L109" s="34"/>
      <c r="M109" s="34"/>
      <c r="N109" s="34"/>
      <c r="O109" s="34"/>
    </row>
    <row r="110" ht="24.95" customHeight="1" spans="1:15">
      <c r="A110" s="34" t="str">
        <f>参数计算!A113</f>
        <v/>
      </c>
      <c r="B110" s="34" t="str">
        <f>参数计算!B113</f>
        <v/>
      </c>
      <c r="C110" s="34" t="str">
        <f>参数计算!C113</f>
        <v/>
      </c>
      <c r="D110" s="34"/>
      <c r="E110" s="34"/>
      <c r="F110" s="34"/>
      <c r="G110" s="34"/>
      <c r="H110" s="34"/>
      <c r="I110" s="34"/>
      <c r="J110" s="34"/>
      <c r="K110" s="34"/>
      <c r="L110" s="34"/>
      <c r="M110" s="34"/>
      <c r="N110" s="34"/>
      <c r="O110" s="34"/>
    </row>
    <row r="111" ht="24.95" customHeight="1" spans="1:15">
      <c r="A111" s="34" t="str">
        <f>参数计算!A114</f>
        <v/>
      </c>
      <c r="B111" s="34" t="str">
        <f>参数计算!B114</f>
        <v/>
      </c>
      <c r="C111" s="34" t="str">
        <f>参数计算!C114</f>
        <v/>
      </c>
      <c r="D111" s="34"/>
      <c r="E111" s="34"/>
      <c r="F111" s="34"/>
      <c r="G111" s="34"/>
      <c r="H111" s="34"/>
      <c r="I111" s="34"/>
      <c r="J111" s="34"/>
      <c r="K111" s="34"/>
      <c r="L111" s="34"/>
      <c r="M111" s="34"/>
      <c r="N111" s="34"/>
      <c r="O111" s="34"/>
    </row>
    <row r="112" ht="24.95" customHeight="1" spans="1:15">
      <c r="A112" s="34" t="str">
        <f>参数计算!A115</f>
        <v/>
      </c>
      <c r="B112" s="34" t="str">
        <f>参数计算!B115</f>
        <v/>
      </c>
      <c r="C112" s="34" t="str">
        <f>参数计算!C115</f>
        <v/>
      </c>
      <c r="D112" s="34"/>
      <c r="E112" s="34"/>
      <c r="F112" s="34"/>
      <c r="G112" s="34"/>
      <c r="H112" s="34"/>
      <c r="I112" s="34"/>
      <c r="J112" s="34"/>
      <c r="K112" s="34"/>
      <c r="L112" s="34"/>
      <c r="M112" s="34"/>
      <c r="N112" s="34"/>
      <c r="O112" s="34"/>
    </row>
    <row r="113" ht="24.95" customHeight="1" spans="1:15">
      <c r="A113" s="34" t="str">
        <f>参数计算!A116</f>
        <v/>
      </c>
      <c r="B113" s="34" t="str">
        <f>参数计算!B116</f>
        <v/>
      </c>
      <c r="C113" s="34" t="str">
        <f>参数计算!C116</f>
        <v/>
      </c>
      <c r="D113" s="34"/>
      <c r="E113" s="34"/>
      <c r="F113" s="34"/>
      <c r="G113" s="34"/>
      <c r="H113" s="34"/>
      <c r="I113" s="34"/>
      <c r="J113" s="34"/>
      <c r="K113" s="34"/>
      <c r="L113" s="34"/>
      <c r="M113" s="34"/>
      <c r="N113" s="34"/>
      <c r="O113" s="34"/>
    </row>
    <row r="114" ht="24.95" customHeight="1" spans="1:15">
      <c r="A114" s="34" t="str">
        <f>参数计算!A117</f>
        <v/>
      </c>
      <c r="B114" s="34" t="str">
        <f>参数计算!B117</f>
        <v/>
      </c>
      <c r="C114" s="34" t="str">
        <f>参数计算!C117</f>
        <v/>
      </c>
      <c r="D114" s="34"/>
      <c r="E114" s="34"/>
      <c r="F114" s="34"/>
      <c r="G114" s="34"/>
      <c r="H114" s="34"/>
      <c r="I114" s="34"/>
      <c r="J114" s="34"/>
      <c r="K114" s="34"/>
      <c r="L114" s="34"/>
      <c r="M114" s="34"/>
      <c r="N114" s="34"/>
      <c r="O114" s="34"/>
    </row>
    <row r="115" ht="24.95" customHeight="1" spans="1:15">
      <c r="A115" s="34" t="str">
        <f>参数计算!A118</f>
        <v/>
      </c>
      <c r="B115" s="34" t="str">
        <f>参数计算!B118</f>
        <v/>
      </c>
      <c r="C115" s="34" t="str">
        <f>参数计算!C118</f>
        <v/>
      </c>
      <c r="D115" s="34"/>
      <c r="E115" s="34"/>
      <c r="F115" s="34"/>
      <c r="G115" s="34"/>
      <c r="H115" s="34"/>
      <c r="I115" s="34"/>
      <c r="J115" s="34"/>
      <c r="K115" s="34"/>
      <c r="L115" s="34"/>
      <c r="M115" s="34"/>
      <c r="N115" s="34"/>
      <c r="O115" s="34"/>
    </row>
    <row r="116" ht="24.95" customHeight="1" spans="1:15">
      <c r="A116" s="34" t="str">
        <f>参数计算!A119</f>
        <v/>
      </c>
      <c r="B116" s="34" t="str">
        <f>参数计算!B119</f>
        <v/>
      </c>
      <c r="C116" s="34" t="str">
        <f>参数计算!C119</f>
        <v/>
      </c>
      <c r="D116" s="34"/>
      <c r="E116" s="34"/>
      <c r="F116" s="34"/>
      <c r="G116" s="34"/>
      <c r="H116" s="34"/>
      <c r="I116" s="34"/>
      <c r="J116" s="34"/>
      <c r="K116" s="34"/>
      <c r="L116" s="34"/>
      <c r="M116" s="34"/>
      <c r="N116" s="34"/>
      <c r="O116" s="34"/>
    </row>
    <row r="117" ht="24.95" customHeight="1" spans="1:15">
      <c r="A117" s="34" t="str">
        <f>参数计算!A120</f>
        <v/>
      </c>
      <c r="B117" s="34" t="str">
        <f>参数计算!B120</f>
        <v/>
      </c>
      <c r="C117" s="34" t="str">
        <f>参数计算!C120</f>
        <v/>
      </c>
      <c r="D117" s="34"/>
      <c r="E117" s="34"/>
      <c r="F117" s="34"/>
      <c r="G117" s="34"/>
      <c r="H117" s="34"/>
      <c r="I117" s="34"/>
      <c r="J117" s="34"/>
      <c r="K117" s="34"/>
      <c r="L117" s="34"/>
      <c r="M117" s="34"/>
      <c r="N117" s="34"/>
      <c r="O117" s="34"/>
    </row>
    <row r="118" ht="24.95" customHeight="1" spans="1:15">
      <c r="A118" s="34" t="str">
        <f>参数计算!A121</f>
        <v/>
      </c>
      <c r="B118" s="34" t="str">
        <f>参数计算!B121</f>
        <v/>
      </c>
      <c r="C118" s="34" t="str">
        <f>参数计算!C121</f>
        <v/>
      </c>
      <c r="D118" s="34"/>
      <c r="E118" s="34"/>
      <c r="F118" s="34"/>
      <c r="G118" s="34"/>
      <c r="H118" s="34"/>
      <c r="I118" s="34"/>
      <c r="J118" s="34"/>
      <c r="K118" s="34"/>
      <c r="L118" s="34"/>
      <c r="M118" s="34"/>
      <c r="N118" s="34"/>
      <c r="O118" s="34"/>
    </row>
    <row r="119" ht="24.95" customHeight="1" spans="1:15">
      <c r="A119" s="34" t="str">
        <f>参数计算!A122</f>
        <v/>
      </c>
      <c r="B119" s="34" t="str">
        <f>参数计算!B122</f>
        <v/>
      </c>
      <c r="C119" s="34" t="str">
        <f>参数计算!C122</f>
        <v/>
      </c>
      <c r="D119" s="34"/>
      <c r="E119" s="34"/>
      <c r="F119" s="34"/>
      <c r="G119" s="34"/>
      <c r="H119" s="34"/>
      <c r="I119" s="34"/>
      <c r="J119" s="34"/>
      <c r="K119" s="34"/>
      <c r="L119" s="34"/>
      <c r="M119" s="34"/>
      <c r="N119" s="34"/>
      <c r="O119" s="34"/>
    </row>
    <row r="120" ht="24.95" customHeight="1" spans="1:15">
      <c r="A120" s="34" t="str">
        <f>参数计算!A123</f>
        <v/>
      </c>
      <c r="B120" s="34" t="str">
        <f>参数计算!B123</f>
        <v/>
      </c>
      <c r="C120" s="34" t="str">
        <f>参数计算!C123</f>
        <v/>
      </c>
      <c r="D120" s="34"/>
      <c r="E120" s="34"/>
      <c r="F120" s="34"/>
      <c r="G120" s="34"/>
      <c r="H120" s="34"/>
      <c r="I120" s="34"/>
      <c r="J120" s="34"/>
      <c r="K120" s="34"/>
      <c r="L120" s="34"/>
      <c r="M120" s="34"/>
      <c r="N120" s="34"/>
      <c r="O120" s="34"/>
    </row>
    <row r="121" ht="24.95" customHeight="1" spans="1:15">
      <c r="A121" s="34" t="str">
        <f>参数计算!A124</f>
        <v/>
      </c>
      <c r="B121" s="34" t="str">
        <f>参数计算!B124</f>
        <v/>
      </c>
      <c r="C121" s="34" t="str">
        <f>参数计算!C124</f>
        <v/>
      </c>
      <c r="D121" s="34"/>
      <c r="E121" s="34"/>
      <c r="F121" s="34"/>
      <c r="G121" s="34"/>
      <c r="H121" s="34"/>
      <c r="I121" s="34"/>
      <c r="J121" s="34"/>
      <c r="K121" s="34"/>
      <c r="L121" s="34"/>
      <c r="M121" s="34"/>
      <c r="N121" s="34"/>
      <c r="O121" s="34"/>
    </row>
    <row r="122" ht="24.95" customHeight="1" spans="1:15">
      <c r="A122" s="34" t="str">
        <f>参数计算!A125</f>
        <v/>
      </c>
      <c r="B122" s="34" t="str">
        <f>参数计算!B125</f>
        <v/>
      </c>
      <c r="C122" s="34" t="str">
        <f>参数计算!C125</f>
        <v/>
      </c>
      <c r="D122" s="34"/>
      <c r="E122" s="34"/>
      <c r="F122" s="34"/>
      <c r="G122" s="34"/>
      <c r="H122" s="34"/>
      <c r="I122" s="34"/>
      <c r="J122" s="34"/>
      <c r="K122" s="34"/>
      <c r="L122" s="34"/>
      <c r="M122" s="34"/>
      <c r="N122" s="34"/>
      <c r="O122" s="34"/>
    </row>
    <row r="123" ht="24.95" customHeight="1" spans="1:15">
      <c r="A123" s="34" t="str">
        <f>参数计算!A126</f>
        <v/>
      </c>
      <c r="B123" s="34" t="str">
        <f>参数计算!B126</f>
        <v/>
      </c>
      <c r="C123" s="34" t="str">
        <f>参数计算!C126</f>
        <v/>
      </c>
      <c r="D123" s="34"/>
      <c r="E123" s="34"/>
      <c r="F123" s="34"/>
      <c r="G123" s="34"/>
      <c r="H123" s="34"/>
      <c r="I123" s="34"/>
      <c r="J123" s="34"/>
      <c r="K123" s="34"/>
      <c r="L123" s="34"/>
      <c r="M123" s="34"/>
      <c r="N123" s="34"/>
      <c r="O123" s="34"/>
    </row>
    <row r="124" ht="24.95" customHeight="1" spans="1:15">
      <c r="A124" s="34" t="str">
        <f>参数计算!A127</f>
        <v/>
      </c>
      <c r="B124" s="34" t="str">
        <f>参数计算!B127</f>
        <v/>
      </c>
      <c r="C124" s="34" t="str">
        <f>参数计算!C127</f>
        <v/>
      </c>
      <c r="D124" s="34"/>
      <c r="E124" s="34"/>
      <c r="F124" s="34"/>
      <c r="G124" s="34"/>
      <c r="H124" s="34"/>
      <c r="I124" s="34"/>
      <c r="J124" s="34"/>
      <c r="K124" s="34"/>
      <c r="L124" s="34"/>
      <c r="M124" s="34"/>
      <c r="N124" s="34"/>
      <c r="O124" s="34"/>
    </row>
    <row r="125" ht="24.95" customHeight="1" spans="1:15">
      <c r="A125" s="34" t="str">
        <f>参数计算!A128</f>
        <v/>
      </c>
      <c r="B125" s="34" t="str">
        <f>参数计算!B128</f>
        <v/>
      </c>
      <c r="C125" s="34" t="str">
        <f>参数计算!C128</f>
        <v/>
      </c>
      <c r="D125" s="34"/>
      <c r="E125" s="34"/>
      <c r="F125" s="34"/>
      <c r="G125" s="34"/>
      <c r="H125" s="34"/>
      <c r="I125" s="34"/>
      <c r="J125" s="34"/>
      <c r="K125" s="34"/>
      <c r="L125" s="34"/>
      <c r="M125" s="34"/>
      <c r="N125" s="34"/>
      <c r="O125" s="34"/>
    </row>
    <row r="126" ht="24.95" customHeight="1" spans="1:15">
      <c r="A126" s="34" t="str">
        <f>参数计算!A129</f>
        <v/>
      </c>
      <c r="B126" s="34" t="str">
        <f>参数计算!B129</f>
        <v/>
      </c>
      <c r="C126" s="34" t="str">
        <f>参数计算!C129</f>
        <v/>
      </c>
      <c r="D126" s="34"/>
      <c r="E126" s="34"/>
      <c r="F126" s="34"/>
      <c r="G126" s="34"/>
      <c r="H126" s="34"/>
      <c r="I126" s="34"/>
      <c r="J126" s="34"/>
      <c r="K126" s="34"/>
      <c r="L126" s="34"/>
      <c r="M126" s="34"/>
      <c r="N126" s="34"/>
      <c r="O126" s="34"/>
    </row>
    <row r="127" ht="24.95" customHeight="1" spans="1:15">
      <c r="A127" s="34" t="str">
        <f>参数计算!A130</f>
        <v/>
      </c>
      <c r="B127" s="34" t="str">
        <f>参数计算!B130</f>
        <v/>
      </c>
      <c r="C127" s="34" t="str">
        <f>参数计算!C130</f>
        <v/>
      </c>
      <c r="D127" s="34"/>
      <c r="E127" s="34"/>
      <c r="F127" s="34"/>
      <c r="G127" s="34"/>
      <c r="H127" s="34"/>
      <c r="I127" s="34"/>
      <c r="J127" s="34"/>
      <c r="K127" s="34"/>
      <c r="L127" s="34"/>
      <c r="M127" s="34"/>
      <c r="N127" s="34"/>
      <c r="O127" s="34"/>
    </row>
    <row r="128" ht="24.95" customHeight="1" spans="1:15">
      <c r="A128" s="34" t="str">
        <f>参数计算!A131</f>
        <v/>
      </c>
      <c r="B128" s="34" t="str">
        <f>参数计算!B131</f>
        <v/>
      </c>
      <c r="C128" s="34" t="str">
        <f>参数计算!C131</f>
        <v/>
      </c>
      <c r="D128" s="34"/>
      <c r="E128" s="34"/>
      <c r="F128" s="34"/>
      <c r="G128" s="34"/>
      <c r="H128" s="34"/>
      <c r="I128" s="34"/>
      <c r="J128" s="34"/>
      <c r="K128" s="34"/>
      <c r="L128" s="34"/>
      <c r="M128" s="34"/>
      <c r="N128" s="34"/>
      <c r="O128" s="34"/>
    </row>
    <row r="129" ht="24.95" customHeight="1" spans="1:15">
      <c r="A129" s="34" t="str">
        <f>参数计算!A132</f>
        <v/>
      </c>
      <c r="B129" s="34" t="str">
        <f>参数计算!B132</f>
        <v/>
      </c>
      <c r="C129" s="34" t="str">
        <f>参数计算!C132</f>
        <v/>
      </c>
      <c r="D129" s="34"/>
      <c r="E129" s="34"/>
      <c r="F129" s="34"/>
      <c r="G129" s="34"/>
      <c r="H129" s="34"/>
      <c r="I129" s="34"/>
      <c r="J129" s="34"/>
      <c r="K129" s="34"/>
      <c r="L129" s="34"/>
      <c r="M129" s="34"/>
      <c r="N129" s="34"/>
      <c r="O129" s="34"/>
    </row>
    <row r="130" ht="24.95" customHeight="1" spans="1:15">
      <c r="A130" s="34" t="str">
        <f>参数计算!A133</f>
        <v/>
      </c>
      <c r="B130" s="34" t="str">
        <f>参数计算!B133</f>
        <v/>
      </c>
      <c r="C130" s="34" t="str">
        <f>参数计算!C133</f>
        <v/>
      </c>
      <c r="D130" s="34"/>
      <c r="E130" s="34"/>
      <c r="F130" s="34"/>
      <c r="G130" s="34"/>
      <c r="H130" s="34"/>
      <c r="I130" s="34"/>
      <c r="J130" s="34"/>
      <c r="K130" s="34"/>
      <c r="L130" s="34"/>
      <c r="M130" s="34"/>
      <c r="N130" s="34"/>
      <c r="O130" s="34"/>
    </row>
    <row r="131" ht="24.95" customHeight="1" spans="1:15">
      <c r="A131" s="34" t="str">
        <f>参数计算!A134</f>
        <v/>
      </c>
      <c r="B131" s="34" t="str">
        <f>参数计算!B134</f>
        <v/>
      </c>
      <c r="C131" s="34" t="str">
        <f>参数计算!C134</f>
        <v/>
      </c>
      <c r="D131" s="34"/>
      <c r="E131" s="34"/>
      <c r="F131" s="34"/>
      <c r="G131" s="34"/>
      <c r="H131" s="34"/>
      <c r="I131" s="34"/>
      <c r="J131" s="34"/>
      <c r="K131" s="34"/>
      <c r="L131" s="34"/>
      <c r="M131" s="34"/>
      <c r="N131" s="34"/>
      <c r="O131" s="34"/>
    </row>
    <row r="132" ht="24.95" customHeight="1" spans="1:15">
      <c r="A132" s="34" t="str">
        <f>参数计算!A135</f>
        <v/>
      </c>
      <c r="B132" s="34" t="str">
        <f>参数计算!B135</f>
        <v/>
      </c>
      <c r="C132" s="34" t="str">
        <f>参数计算!C135</f>
        <v/>
      </c>
      <c r="D132" s="34"/>
      <c r="E132" s="34"/>
      <c r="F132" s="34"/>
      <c r="G132" s="34"/>
      <c r="H132" s="34"/>
      <c r="I132" s="34"/>
      <c r="J132" s="34"/>
      <c r="K132" s="34"/>
      <c r="L132" s="34"/>
      <c r="M132" s="34"/>
      <c r="N132" s="34"/>
      <c r="O132" s="34"/>
    </row>
    <row r="133" ht="24.95" customHeight="1" spans="1:15">
      <c r="A133" s="34" t="str">
        <f>参数计算!A136</f>
        <v/>
      </c>
      <c r="B133" s="34" t="str">
        <f>参数计算!B136</f>
        <v/>
      </c>
      <c r="C133" s="34" t="str">
        <f>参数计算!C136</f>
        <v/>
      </c>
      <c r="D133" s="34"/>
      <c r="E133" s="34"/>
      <c r="F133" s="34"/>
      <c r="G133" s="34"/>
      <c r="H133" s="34"/>
      <c r="I133" s="34"/>
      <c r="J133" s="34"/>
      <c r="K133" s="34"/>
      <c r="L133" s="34"/>
      <c r="M133" s="34"/>
      <c r="N133" s="34"/>
      <c r="O133" s="34"/>
    </row>
    <row r="134" ht="24.95" customHeight="1" spans="1:15">
      <c r="A134" s="34" t="str">
        <f>参数计算!A137</f>
        <v/>
      </c>
      <c r="B134" s="34" t="str">
        <f>参数计算!B137</f>
        <v/>
      </c>
      <c r="C134" s="34" t="str">
        <f>参数计算!C137</f>
        <v/>
      </c>
      <c r="D134" s="34"/>
      <c r="E134" s="34"/>
      <c r="F134" s="34"/>
      <c r="G134" s="34"/>
      <c r="H134" s="34"/>
      <c r="I134" s="34"/>
      <c r="J134" s="34"/>
      <c r="K134" s="34"/>
      <c r="L134" s="34"/>
      <c r="M134" s="34"/>
      <c r="N134" s="34"/>
      <c r="O134" s="34"/>
    </row>
    <row r="135" ht="24.95" customHeight="1" spans="1:15">
      <c r="A135" s="34" t="str">
        <f>参数计算!A138</f>
        <v/>
      </c>
      <c r="B135" s="34" t="str">
        <f>参数计算!B138</f>
        <v/>
      </c>
      <c r="C135" s="34" t="str">
        <f>参数计算!C138</f>
        <v/>
      </c>
      <c r="D135" s="34"/>
      <c r="E135" s="34"/>
      <c r="F135" s="34"/>
      <c r="G135" s="34"/>
      <c r="H135" s="34"/>
      <c r="I135" s="34"/>
      <c r="J135" s="34"/>
      <c r="K135" s="34"/>
      <c r="L135" s="34"/>
      <c r="M135" s="34"/>
      <c r="N135" s="34"/>
      <c r="O135" s="34"/>
    </row>
    <row r="136" ht="24.95" customHeight="1" spans="1:15">
      <c r="A136" s="34" t="str">
        <f>参数计算!A139</f>
        <v/>
      </c>
      <c r="B136" s="34" t="str">
        <f>参数计算!B139</f>
        <v/>
      </c>
      <c r="C136" s="34" t="str">
        <f>参数计算!C139</f>
        <v/>
      </c>
      <c r="D136" s="34"/>
      <c r="E136" s="34"/>
      <c r="F136" s="34"/>
      <c r="G136" s="34"/>
      <c r="H136" s="34"/>
      <c r="I136" s="34"/>
      <c r="J136" s="34"/>
      <c r="K136" s="34"/>
      <c r="L136" s="34"/>
      <c r="M136" s="34"/>
      <c r="N136" s="34"/>
      <c r="O136" s="34"/>
    </row>
    <row r="137" ht="24.95" customHeight="1" spans="1:15">
      <c r="A137" s="34" t="str">
        <f>参数计算!A140</f>
        <v/>
      </c>
      <c r="B137" s="34" t="str">
        <f>参数计算!B140</f>
        <v/>
      </c>
      <c r="C137" s="34" t="str">
        <f>参数计算!C140</f>
        <v/>
      </c>
      <c r="D137" s="34"/>
      <c r="E137" s="34"/>
      <c r="F137" s="34"/>
      <c r="G137" s="34"/>
      <c r="H137" s="34"/>
      <c r="I137" s="34"/>
      <c r="J137" s="34"/>
      <c r="K137" s="34"/>
      <c r="L137" s="34"/>
      <c r="M137" s="34"/>
      <c r="N137" s="34"/>
      <c r="O137" s="34"/>
    </row>
    <row r="138" ht="24.95" customHeight="1" spans="1:15">
      <c r="A138" s="34" t="str">
        <f>参数计算!A141</f>
        <v/>
      </c>
      <c r="B138" s="34" t="str">
        <f>参数计算!B141</f>
        <v/>
      </c>
      <c r="C138" s="34" t="str">
        <f>参数计算!C141</f>
        <v/>
      </c>
      <c r="D138" s="34"/>
      <c r="E138" s="34"/>
      <c r="F138" s="34"/>
      <c r="G138" s="34"/>
      <c r="H138" s="34"/>
      <c r="I138" s="34"/>
      <c r="J138" s="34"/>
      <c r="K138" s="34"/>
      <c r="L138" s="34"/>
      <c r="M138" s="34"/>
      <c r="N138" s="34"/>
      <c r="O138" s="34"/>
    </row>
    <row r="139" ht="24.95" customHeight="1" spans="1:15">
      <c r="A139" s="34" t="str">
        <f>参数计算!A142</f>
        <v/>
      </c>
      <c r="B139" s="34" t="str">
        <f>参数计算!B142</f>
        <v/>
      </c>
      <c r="C139" s="34" t="str">
        <f>参数计算!C142</f>
        <v/>
      </c>
      <c r="D139" s="34"/>
      <c r="E139" s="34"/>
      <c r="F139" s="34"/>
      <c r="G139" s="34"/>
      <c r="H139" s="34"/>
      <c r="I139" s="34"/>
      <c r="J139" s="34"/>
      <c r="K139" s="34"/>
      <c r="L139" s="34"/>
      <c r="M139" s="34"/>
      <c r="N139" s="34"/>
      <c r="O139" s="34"/>
    </row>
    <row r="140" ht="24.95" customHeight="1" spans="1:15">
      <c r="A140" s="34" t="str">
        <f>参数计算!A143</f>
        <v/>
      </c>
      <c r="B140" s="34" t="str">
        <f>参数计算!B143</f>
        <v/>
      </c>
      <c r="C140" s="34" t="str">
        <f>参数计算!C143</f>
        <v/>
      </c>
      <c r="D140" s="34"/>
      <c r="E140" s="34"/>
      <c r="F140" s="34"/>
      <c r="G140" s="34"/>
      <c r="H140" s="34"/>
      <c r="I140" s="34"/>
      <c r="J140" s="34"/>
      <c r="K140" s="34"/>
      <c r="L140" s="34"/>
      <c r="M140" s="34"/>
      <c r="N140" s="34"/>
      <c r="O140" s="34"/>
    </row>
    <row r="141" ht="24.95" customHeight="1" spans="1:15">
      <c r="A141" s="34" t="str">
        <f>参数计算!A144</f>
        <v/>
      </c>
      <c r="B141" s="34" t="str">
        <f>参数计算!B144</f>
        <v/>
      </c>
      <c r="C141" s="34" t="str">
        <f>参数计算!C144</f>
        <v/>
      </c>
      <c r="D141" s="34"/>
      <c r="E141" s="34"/>
      <c r="F141" s="34"/>
      <c r="G141" s="34"/>
      <c r="H141" s="34"/>
      <c r="I141" s="34"/>
      <c r="J141" s="34"/>
      <c r="K141" s="34"/>
      <c r="L141" s="34"/>
      <c r="M141" s="34"/>
      <c r="N141" s="34"/>
      <c r="O141" s="34"/>
    </row>
    <row r="142" ht="24.95" customHeight="1" spans="1:15">
      <c r="A142" s="34" t="str">
        <f>参数计算!A145</f>
        <v/>
      </c>
      <c r="B142" s="34" t="str">
        <f>参数计算!B145</f>
        <v/>
      </c>
      <c r="C142" s="34" t="str">
        <f>参数计算!C145</f>
        <v/>
      </c>
      <c r="D142" s="34"/>
      <c r="E142" s="34"/>
      <c r="F142" s="34"/>
      <c r="G142" s="34"/>
      <c r="H142" s="34"/>
      <c r="I142" s="34"/>
      <c r="J142" s="34"/>
      <c r="K142" s="34"/>
      <c r="L142" s="34"/>
      <c r="M142" s="34"/>
      <c r="N142" s="34"/>
      <c r="O142" s="34"/>
    </row>
    <row r="143" ht="24.95" customHeight="1" spans="1:15">
      <c r="A143" s="34" t="str">
        <f>参数计算!A146</f>
        <v/>
      </c>
      <c r="B143" s="34" t="str">
        <f>参数计算!B146</f>
        <v/>
      </c>
      <c r="C143" s="34" t="str">
        <f>参数计算!C146</f>
        <v/>
      </c>
      <c r="D143" s="34"/>
      <c r="E143" s="34"/>
      <c r="F143" s="34"/>
      <c r="G143" s="34"/>
      <c r="H143" s="34"/>
      <c r="I143" s="34"/>
      <c r="J143" s="34"/>
      <c r="K143" s="34"/>
      <c r="L143" s="34"/>
      <c r="M143" s="34"/>
      <c r="N143" s="34"/>
      <c r="O143" s="34"/>
    </row>
    <row r="144" ht="24.95" customHeight="1" spans="1:15">
      <c r="A144" s="34" t="str">
        <f>参数计算!A147</f>
        <v/>
      </c>
      <c r="B144" s="34" t="str">
        <f>参数计算!B147</f>
        <v/>
      </c>
      <c r="C144" s="34" t="str">
        <f>参数计算!C147</f>
        <v/>
      </c>
      <c r="D144" s="34"/>
      <c r="E144" s="34"/>
      <c r="F144" s="34"/>
      <c r="G144" s="34"/>
      <c r="H144" s="34"/>
      <c r="I144" s="34"/>
      <c r="J144" s="34"/>
      <c r="K144" s="34"/>
      <c r="L144" s="34"/>
      <c r="M144" s="34"/>
      <c r="N144" s="34"/>
      <c r="O144" s="34"/>
    </row>
    <row r="145" ht="24.95" customHeight="1" spans="1:15">
      <c r="A145" s="34" t="str">
        <f>参数计算!A148</f>
        <v/>
      </c>
      <c r="B145" s="34" t="str">
        <f>参数计算!B148</f>
        <v/>
      </c>
      <c r="C145" s="34" t="str">
        <f>参数计算!C148</f>
        <v/>
      </c>
      <c r="D145" s="34"/>
      <c r="E145" s="34"/>
      <c r="F145" s="34"/>
      <c r="G145" s="34"/>
      <c r="H145" s="34"/>
      <c r="I145" s="34"/>
      <c r="J145" s="34"/>
      <c r="K145" s="34"/>
      <c r="L145" s="34"/>
      <c r="M145" s="34"/>
      <c r="N145" s="34"/>
      <c r="O145" s="34"/>
    </row>
    <row r="146" ht="24.95" customHeight="1" spans="1:15">
      <c r="A146" s="34" t="str">
        <f>参数计算!A149</f>
        <v/>
      </c>
      <c r="B146" s="34" t="str">
        <f>参数计算!B149</f>
        <v/>
      </c>
      <c r="C146" s="34" t="str">
        <f>参数计算!C149</f>
        <v/>
      </c>
      <c r="D146" s="34"/>
      <c r="E146" s="34"/>
      <c r="F146" s="34"/>
      <c r="G146" s="34"/>
      <c r="H146" s="34"/>
      <c r="I146" s="34"/>
      <c r="J146" s="34"/>
      <c r="K146" s="34"/>
      <c r="L146" s="34"/>
      <c r="M146" s="34"/>
      <c r="N146" s="34"/>
      <c r="O146" s="34"/>
    </row>
    <row r="147" ht="24.95" customHeight="1" spans="1:15">
      <c r="A147" s="34" t="str">
        <f>参数计算!A150</f>
        <v/>
      </c>
      <c r="B147" s="34" t="str">
        <f>参数计算!B150</f>
        <v/>
      </c>
      <c r="C147" s="34" t="str">
        <f>参数计算!C150</f>
        <v/>
      </c>
      <c r="D147" s="34"/>
      <c r="E147" s="34"/>
      <c r="F147" s="34"/>
      <c r="G147" s="34"/>
      <c r="H147" s="34"/>
      <c r="I147" s="34"/>
      <c r="J147" s="34"/>
      <c r="K147" s="34"/>
      <c r="L147" s="34"/>
      <c r="M147" s="34"/>
      <c r="N147" s="34"/>
      <c r="O147" s="34"/>
    </row>
    <row r="148" ht="24.95" customHeight="1" spans="1:15">
      <c r="A148" s="34" t="str">
        <f>参数计算!A151</f>
        <v/>
      </c>
      <c r="B148" s="34" t="str">
        <f>参数计算!B151</f>
        <v/>
      </c>
      <c r="C148" s="34" t="str">
        <f>参数计算!C151</f>
        <v/>
      </c>
      <c r="D148" s="34"/>
      <c r="E148" s="34"/>
      <c r="F148" s="34"/>
      <c r="G148" s="34"/>
      <c r="H148" s="34"/>
      <c r="I148" s="34"/>
      <c r="J148" s="34"/>
      <c r="K148" s="34"/>
      <c r="L148" s="34"/>
      <c r="M148" s="34"/>
      <c r="N148" s="34"/>
      <c r="O148" s="34"/>
    </row>
    <row r="149" ht="24.95" customHeight="1" spans="1:15">
      <c r="A149" s="34" t="str">
        <f>参数计算!A152</f>
        <v/>
      </c>
      <c r="B149" s="34" t="str">
        <f>参数计算!B152</f>
        <v/>
      </c>
      <c r="C149" s="34" t="str">
        <f>参数计算!C152</f>
        <v/>
      </c>
      <c r="D149" s="34"/>
      <c r="E149" s="34"/>
      <c r="F149" s="34"/>
      <c r="G149" s="34"/>
      <c r="H149" s="34"/>
      <c r="I149" s="34"/>
      <c r="J149" s="34"/>
      <c r="K149" s="34"/>
      <c r="L149" s="34"/>
      <c r="M149" s="34"/>
      <c r="N149" s="34"/>
      <c r="O149" s="34"/>
    </row>
    <row r="150" ht="24.95" customHeight="1" spans="1:15">
      <c r="A150" s="34" t="str">
        <f>参数计算!A153</f>
        <v/>
      </c>
      <c r="B150" s="34" t="str">
        <f>参数计算!B153</f>
        <v/>
      </c>
      <c r="C150" s="34" t="str">
        <f>参数计算!C153</f>
        <v/>
      </c>
      <c r="D150" s="34"/>
      <c r="E150" s="34"/>
      <c r="F150" s="34"/>
      <c r="G150" s="34"/>
      <c r="H150" s="34"/>
      <c r="I150" s="34"/>
      <c r="J150" s="34"/>
      <c r="K150" s="34"/>
      <c r="L150" s="34"/>
      <c r="M150" s="34"/>
      <c r="N150" s="34"/>
      <c r="O150" s="34"/>
    </row>
    <row r="151" ht="24.95" customHeight="1" spans="1:15">
      <c r="A151" s="34" t="str">
        <f>参数计算!A154</f>
        <v/>
      </c>
      <c r="B151" s="34" t="str">
        <f>参数计算!B154</f>
        <v/>
      </c>
      <c r="C151" s="34" t="str">
        <f>参数计算!C154</f>
        <v/>
      </c>
      <c r="D151" s="34"/>
      <c r="E151" s="34"/>
      <c r="F151" s="34"/>
      <c r="G151" s="34"/>
      <c r="H151" s="34"/>
      <c r="I151" s="34"/>
      <c r="J151" s="34"/>
      <c r="K151" s="34"/>
      <c r="L151" s="34"/>
      <c r="M151" s="34"/>
      <c r="N151" s="34"/>
      <c r="O151" s="34"/>
    </row>
    <row r="152" ht="24.95" customHeight="1" spans="1:15">
      <c r="A152" s="34" t="str">
        <f>参数计算!A155</f>
        <v/>
      </c>
      <c r="B152" s="34" t="str">
        <f>参数计算!B155</f>
        <v/>
      </c>
      <c r="C152" s="34" t="str">
        <f>参数计算!C155</f>
        <v/>
      </c>
      <c r="D152" s="34"/>
      <c r="E152" s="34"/>
      <c r="F152" s="34"/>
      <c r="G152" s="34"/>
      <c r="H152" s="34"/>
      <c r="I152" s="34"/>
      <c r="J152" s="34"/>
      <c r="K152" s="34"/>
      <c r="L152" s="34"/>
      <c r="M152" s="34"/>
      <c r="N152" s="34"/>
      <c r="O152" s="34"/>
    </row>
    <row r="153" ht="24.95" customHeight="1" spans="1:15">
      <c r="A153" s="34" t="str">
        <f>参数计算!A156</f>
        <v/>
      </c>
      <c r="B153" s="34" t="str">
        <f>参数计算!B156</f>
        <v/>
      </c>
      <c r="C153" s="34" t="str">
        <f>参数计算!C156</f>
        <v/>
      </c>
      <c r="D153" s="34"/>
      <c r="E153" s="34"/>
      <c r="F153" s="34"/>
      <c r="G153" s="34"/>
      <c r="H153" s="34"/>
      <c r="I153" s="34"/>
      <c r="J153" s="34"/>
      <c r="K153" s="34"/>
      <c r="L153" s="34"/>
      <c r="M153" s="34"/>
      <c r="N153" s="34"/>
      <c r="O153" s="34"/>
    </row>
    <row r="154" ht="24.95" customHeight="1" spans="1:15">
      <c r="A154" s="34" t="str">
        <f>参数计算!A157</f>
        <v/>
      </c>
      <c r="B154" s="34" t="str">
        <f>参数计算!B157</f>
        <v/>
      </c>
      <c r="C154" s="34" t="str">
        <f>参数计算!C157</f>
        <v/>
      </c>
      <c r="D154" s="34"/>
      <c r="E154" s="34"/>
      <c r="F154" s="34"/>
      <c r="G154" s="34"/>
      <c r="H154" s="34"/>
      <c r="I154" s="34"/>
      <c r="J154" s="34"/>
      <c r="K154" s="34"/>
      <c r="L154" s="34"/>
      <c r="M154" s="34"/>
      <c r="N154" s="34"/>
      <c r="O154" s="34"/>
    </row>
  </sheetData>
  <sheetProtection sheet="1" objects="1"/>
  <mergeCells count="5">
    <mergeCell ref="A1:E1"/>
    <mergeCell ref="F1:G1"/>
    <mergeCell ref="A3:E3"/>
    <mergeCell ref="F3:I3"/>
    <mergeCell ref="J3:O3"/>
  </mergeCells>
  <conditionalFormatting sqref="A5:O154">
    <cfRule type="expression" dxfId="2" priority="1">
      <formula>$A5&lt;&gt;""</formula>
    </cfRule>
  </conditionalFormatting>
  <printOptions horizontalCentered="1"/>
  <pageMargins left="0.5" right="0.5" top="0.599305555555556" bottom="0.599305555555556" header="0.299305555555556" footer="0.299305555555556"/>
  <pageSetup paperSize="9" fitToHeight="0" orientation="portrait" horizontalDpi="200"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44034" name="Button 2" r:id="rId3">
              <controlPr print="0" defaultSize="0">
                <anchor moveWithCells="1" sizeWithCells="1">
                  <from>
                    <xdr:col>15</xdr:col>
                    <xdr:colOff>276225</xdr:colOff>
                    <xdr:row>0</xdr:row>
                    <xdr:rowOff>38100</xdr:rowOff>
                  </from>
                  <to>
                    <xdr:col>17</xdr:col>
                    <xdr:colOff>57150</xdr:colOff>
                    <xdr:row>2</xdr:row>
                    <xdr:rowOff>28575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CJ154"/>
  <sheetViews>
    <sheetView showGridLines="0" workbookViewId="0">
      <pane xSplit="3" ySplit="4" topLeftCell="D5" activePane="bottomRight" state="frozen"/>
      <selection/>
      <selection pane="topRight"/>
      <selection pane="bottomLeft"/>
      <selection pane="bottomRight" activeCell="F1" sqref="F1:G1"/>
    </sheetView>
  </sheetViews>
  <sheetFormatPr defaultColWidth="9" defaultRowHeight="14.25"/>
  <cols>
    <col min="1" max="1" width="3.875" style="22" customWidth="1"/>
    <col min="2" max="2" width="10.375" style="22" customWidth="1"/>
    <col min="3" max="3" width="11.5" style="22" customWidth="1"/>
    <col min="4" max="13" width="6.125" style="23" customWidth="1"/>
    <col min="14" max="16384" width="9" style="23"/>
  </cols>
  <sheetData>
    <row r="1" ht="24.95" customHeight="1" spans="1:88">
      <c r="A1" s="24" t="str">
        <f>IF(AND(F1&lt;&gt;"",初始录入!A2&lt;&gt;"",初始录入!D2&lt;&gt;"",初始录入!F2&lt;&gt;""),CONCATENATE(初始录入!A2,初始录入!C2,初始录入!D2,初始录入!E2,初始录入!F2,初始录入!G2),"")</f>
        <v/>
      </c>
      <c r="B1" s="24"/>
      <c r="C1" s="24"/>
      <c r="D1" s="24"/>
      <c r="E1" s="24"/>
      <c r="F1" s="25" t="s">
        <v>251</v>
      </c>
      <c r="G1" s="25"/>
      <c r="H1" s="26"/>
      <c r="I1" s="26"/>
      <c r="J1" s="26"/>
      <c r="K1" s="26"/>
      <c r="L1" s="26"/>
      <c r="M1" s="26"/>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row>
    <row r="2" ht="9.95" customHeight="1" spans="1:88">
      <c r="A2" s="28"/>
      <c r="B2" s="28"/>
      <c r="C2" s="28"/>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row>
    <row r="3" ht="24.95" customHeight="1" spans="1:88">
      <c r="A3" s="29" t="str">
        <f>CONCATENATE(初始录入!C4,初始录入!D4)</f>
        <v>课号：</v>
      </c>
      <c r="B3" s="29"/>
      <c r="C3" s="29"/>
      <c r="D3" s="29"/>
      <c r="E3" s="29"/>
      <c r="F3" s="30" t="str">
        <f>CONCATENATE(初始录入!D5)</f>
        <v/>
      </c>
      <c r="G3" s="30"/>
      <c r="H3" s="30"/>
      <c r="I3" s="31" t="str">
        <f>CONCATENATE(初始录入!D10)</f>
        <v/>
      </c>
      <c r="J3" s="32"/>
      <c r="K3" s="32"/>
      <c r="L3" s="32"/>
      <c r="M3" s="33"/>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row>
    <row r="4" ht="24.95" customHeight="1" spans="1:88">
      <c r="A4" s="30" t="str">
        <f>参数计算!A7</f>
        <v>序号</v>
      </c>
      <c r="B4" s="30" t="str">
        <f>参数计算!B7</f>
        <v>学号</v>
      </c>
      <c r="C4" s="30" t="str">
        <f>参数计算!C7</f>
        <v>姓名</v>
      </c>
      <c r="D4" s="30"/>
      <c r="E4" s="30"/>
      <c r="F4" s="30"/>
      <c r="G4" s="30"/>
      <c r="H4" s="30"/>
      <c r="I4" s="30"/>
      <c r="J4" s="30"/>
      <c r="K4" s="30"/>
      <c r="L4" s="30"/>
      <c r="M4" s="30"/>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row>
    <row r="5" ht="24.95" customHeight="1" spans="1:88">
      <c r="A5" s="34" t="str">
        <f>参数计算!A8</f>
        <v/>
      </c>
      <c r="B5" s="34" t="str">
        <f>参数计算!B8</f>
        <v/>
      </c>
      <c r="C5" s="34" t="str">
        <f>参数计算!C8</f>
        <v/>
      </c>
      <c r="D5" s="34"/>
      <c r="E5" s="34"/>
      <c r="F5" s="34"/>
      <c r="G5" s="34"/>
      <c r="H5" s="34"/>
      <c r="I5" s="34"/>
      <c r="J5" s="34"/>
      <c r="K5" s="34"/>
      <c r="L5" s="34"/>
      <c r="M5" s="34"/>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row>
    <row r="6" ht="24.95" customHeight="1" spans="1:88">
      <c r="A6" s="34" t="str">
        <f>参数计算!A9</f>
        <v/>
      </c>
      <c r="B6" s="34" t="str">
        <f>参数计算!B9</f>
        <v/>
      </c>
      <c r="C6" s="34" t="str">
        <f>参数计算!C9</f>
        <v/>
      </c>
      <c r="D6" s="34"/>
      <c r="E6" s="34"/>
      <c r="F6" s="34"/>
      <c r="G6" s="34"/>
      <c r="H6" s="34"/>
      <c r="I6" s="34"/>
      <c r="J6" s="34"/>
      <c r="K6" s="34"/>
      <c r="L6" s="34"/>
      <c r="M6" s="34"/>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row>
    <row r="7" ht="24.95" customHeight="1" spans="1:88">
      <c r="A7" s="34" t="str">
        <f>参数计算!A10</f>
        <v/>
      </c>
      <c r="B7" s="34" t="str">
        <f>参数计算!B10</f>
        <v/>
      </c>
      <c r="C7" s="34" t="str">
        <f>参数计算!C10</f>
        <v/>
      </c>
      <c r="D7" s="34"/>
      <c r="E7" s="34"/>
      <c r="F7" s="34"/>
      <c r="G7" s="34"/>
      <c r="H7" s="34"/>
      <c r="I7" s="34"/>
      <c r="J7" s="34"/>
      <c r="K7" s="34"/>
      <c r="L7" s="34"/>
      <c r="M7" s="34"/>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row>
    <row r="8" ht="24.95" customHeight="1" spans="1:88">
      <c r="A8" s="34" t="str">
        <f>参数计算!A11</f>
        <v/>
      </c>
      <c r="B8" s="34" t="str">
        <f>参数计算!B11</f>
        <v/>
      </c>
      <c r="C8" s="34" t="str">
        <f>参数计算!C11</f>
        <v/>
      </c>
      <c r="D8" s="34"/>
      <c r="E8" s="34"/>
      <c r="F8" s="34"/>
      <c r="G8" s="34"/>
      <c r="H8" s="34"/>
      <c r="I8" s="34"/>
      <c r="J8" s="34"/>
      <c r="K8" s="34"/>
      <c r="L8" s="34"/>
      <c r="M8" s="34"/>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row>
    <row r="9" ht="24.95" customHeight="1" spans="1:88">
      <c r="A9" s="34" t="str">
        <f>参数计算!A12</f>
        <v/>
      </c>
      <c r="B9" s="34" t="str">
        <f>参数计算!B12</f>
        <v/>
      </c>
      <c r="C9" s="34" t="str">
        <f>参数计算!C12</f>
        <v/>
      </c>
      <c r="D9" s="34"/>
      <c r="E9" s="34"/>
      <c r="F9" s="34"/>
      <c r="G9" s="34"/>
      <c r="H9" s="34"/>
      <c r="I9" s="34"/>
      <c r="J9" s="34"/>
      <c r="K9" s="34"/>
      <c r="L9" s="34"/>
      <c r="M9" s="34"/>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row>
    <row r="10" ht="24.95" customHeight="1" spans="1:88">
      <c r="A10" s="34" t="str">
        <f>参数计算!A13</f>
        <v/>
      </c>
      <c r="B10" s="34" t="str">
        <f>参数计算!B13</f>
        <v/>
      </c>
      <c r="C10" s="34" t="str">
        <f>参数计算!C13</f>
        <v/>
      </c>
      <c r="D10" s="34"/>
      <c r="E10" s="34"/>
      <c r="F10" s="34"/>
      <c r="G10" s="34"/>
      <c r="H10" s="34"/>
      <c r="I10" s="34"/>
      <c r="J10" s="34"/>
      <c r="K10" s="34"/>
      <c r="L10" s="34"/>
      <c r="M10" s="34"/>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row>
    <row r="11" ht="24.95" customHeight="1" spans="1:88">
      <c r="A11" s="34" t="str">
        <f>参数计算!A14</f>
        <v/>
      </c>
      <c r="B11" s="34" t="str">
        <f>参数计算!B14</f>
        <v/>
      </c>
      <c r="C11" s="34" t="str">
        <f>参数计算!C14</f>
        <v/>
      </c>
      <c r="D11" s="34"/>
      <c r="E11" s="34"/>
      <c r="F11" s="34"/>
      <c r="G11" s="34"/>
      <c r="H11" s="34"/>
      <c r="I11" s="34"/>
      <c r="J11" s="34"/>
      <c r="K11" s="34"/>
      <c r="L11" s="34"/>
      <c r="M11" s="34"/>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row>
    <row r="12" ht="24.95" customHeight="1" spans="1:88">
      <c r="A12" s="34" t="str">
        <f>参数计算!A15</f>
        <v/>
      </c>
      <c r="B12" s="34" t="str">
        <f>参数计算!B15</f>
        <v/>
      </c>
      <c r="C12" s="34" t="str">
        <f>参数计算!C15</f>
        <v/>
      </c>
      <c r="D12" s="34"/>
      <c r="E12" s="34"/>
      <c r="F12" s="34"/>
      <c r="G12" s="34"/>
      <c r="H12" s="34"/>
      <c r="I12" s="34"/>
      <c r="J12" s="34"/>
      <c r="K12" s="34"/>
      <c r="L12" s="34"/>
      <c r="M12" s="34"/>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row>
    <row r="13" ht="24.95" customHeight="1" spans="1:88">
      <c r="A13" s="34" t="str">
        <f>参数计算!A16</f>
        <v/>
      </c>
      <c r="B13" s="34" t="str">
        <f>参数计算!B16</f>
        <v/>
      </c>
      <c r="C13" s="34" t="str">
        <f>参数计算!C16</f>
        <v/>
      </c>
      <c r="D13" s="34"/>
      <c r="E13" s="34"/>
      <c r="F13" s="34"/>
      <c r="G13" s="34"/>
      <c r="H13" s="34"/>
      <c r="I13" s="34"/>
      <c r="J13" s="34"/>
      <c r="K13" s="34"/>
      <c r="L13" s="34"/>
      <c r="M13" s="34"/>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row>
    <row r="14" ht="24.95" customHeight="1" spans="1:88">
      <c r="A14" s="34" t="str">
        <f>参数计算!A17</f>
        <v/>
      </c>
      <c r="B14" s="34" t="str">
        <f>参数计算!B17</f>
        <v/>
      </c>
      <c r="C14" s="34" t="str">
        <f>参数计算!C17</f>
        <v/>
      </c>
      <c r="D14" s="34"/>
      <c r="E14" s="34"/>
      <c r="F14" s="34"/>
      <c r="G14" s="34"/>
      <c r="H14" s="34"/>
      <c r="I14" s="34"/>
      <c r="J14" s="34"/>
      <c r="K14" s="34"/>
      <c r="L14" s="34"/>
      <c r="M14" s="34"/>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row>
    <row r="15" ht="24.95" customHeight="1" spans="1:88">
      <c r="A15" s="34" t="str">
        <f>参数计算!A18</f>
        <v/>
      </c>
      <c r="B15" s="34" t="str">
        <f>参数计算!B18</f>
        <v/>
      </c>
      <c r="C15" s="34" t="str">
        <f>参数计算!C18</f>
        <v/>
      </c>
      <c r="D15" s="34"/>
      <c r="E15" s="34"/>
      <c r="F15" s="34"/>
      <c r="G15" s="34"/>
      <c r="H15" s="34"/>
      <c r="I15" s="34"/>
      <c r="J15" s="34"/>
      <c r="K15" s="34"/>
      <c r="L15" s="34"/>
      <c r="M15" s="34"/>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row>
    <row r="16" ht="24.95" customHeight="1" spans="1:88">
      <c r="A16" s="34" t="str">
        <f>参数计算!A19</f>
        <v/>
      </c>
      <c r="B16" s="34" t="str">
        <f>参数计算!B19</f>
        <v/>
      </c>
      <c r="C16" s="34" t="str">
        <f>参数计算!C19</f>
        <v/>
      </c>
      <c r="D16" s="34"/>
      <c r="E16" s="34"/>
      <c r="F16" s="34"/>
      <c r="G16" s="34"/>
      <c r="H16" s="34"/>
      <c r="I16" s="34"/>
      <c r="J16" s="34"/>
      <c r="K16" s="34"/>
      <c r="L16" s="34"/>
      <c r="M16" s="34"/>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row>
    <row r="17" ht="24.95" customHeight="1" spans="1:88">
      <c r="A17" s="34" t="str">
        <f>参数计算!A20</f>
        <v/>
      </c>
      <c r="B17" s="34" t="str">
        <f>参数计算!B20</f>
        <v/>
      </c>
      <c r="C17" s="34" t="str">
        <f>参数计算!C20</f>
        <v/>
      </c>
      <c r="D17" s="34"/>
      <c r="E17" s="34"/>
      <c r="F17" s="34"/>
      <c r="G17" s="34"/>
      <c r="H17" s="34"/>
      <c r="I17" s="34"/>
      <c r="J17" s="34"/>
      <c r="K17" s="34"/>
      <c r="L17" s="34"/>
      <c r="M17" s="34"/>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row>
    <row r="18" ht="24.95" customHeight="1" spans="1:88">
      <c r="A18" s="34" t="str">
        <f>参数计算!A21</f>
        <v/>
      </c>
      <c r="B18" s="34" t="str">
        <f>参数计算!B21</f>
        <v/>
      </c>
      <c r="C18" s="34" t="str">
        <f>参数计算!C21</f>
        <v/>
      </c>
      <c r="D18" s="34"/>
      <c r="E18" s="34"/>
      <c r="F18" s="34"/>
      <c r="G18" s="34"/>
      <c r="H18" s="34"/>
      <c r="I18" s="34"/>
      <c r="J18" s="34"/>
      <c r="K18" s="34"/>
      <c r="L18" s="34"/>
      <c r="M18" s="34"/>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row>
    <row r="19" ht="24.95" customHeight="1" spans="1:88">
      <c r="A19" s="34" t="str">
        <f>参数计算!A22</f>
        <v/>
      </c>
      <c r="B19" s="34" t="str">
        <f>参数计算!B22</f>
        <v/>
      </c>
      <c r="C19" s="34" t="str">
        <f>参数计算!C22</f>
        <v/>
      </c>
      <c r="D19" s="34"/>
      <c r="E19" s="34"/>
      <c r="F19" s="34"/>
      <c r="G19" s="34"/>
      <c r="H19" s="34"/>
      <c r="I19" s="34"/>
      <c r="J19" s="34"/>
      <c r="K19" s="34"/>
      <c r="L19" s="34"/>
      <c r="M19" s="34"/>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row>
    <row r="20" ht="24.95" customHeight="1" spans="1:88">
      <c r="A20" s="34" t="str">
        <f>参数计算!A23</f>
        <v/>
      </c>
      <c r="B20" s="34" t="str">
        <f>参数计算!B23</f>
        <v/>
      </c>
      <c r="C20" s="34" t="str">
        <f>参数计算!C23</f>
        <v/>
      </c>
      <c r="D20" s="34"/>
      <c r="E20" s="34"/>
      <c r="F20" s="34"/>
      <c r="G20" s="34"/>
      <c r="H20" s="34"/>
      <c r="I20" s="34"/>
      <c r="J20" s="34"/>
      <c r="K20" s="34"/>
      <c r="L20" s="34"/>
      <c r="M20" s="34"/>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row>
    <row r="21" ht="24.95" customHeight="1" spans="1:88">
      <c r="A21" s="34" t="str">
        <f>参数计算!A24</f>
        <v/>
      </c>
      <c r="B21" s="34" t="str">
        <f>参数计算!B24</f>
        <v/>
      </c>
      <c r="C21" s="34" t="str">
        <f>参数计算!C24</f>
        <v/>
      </c>
      <c r="D21" s="34"/>
      <c r="E21" s="34"/>
      <c r="F21" s="34"/>
      <c r="G21" s="34"/>
      <c r="H21" s="34"/>
      <c r="I21" s="34"/>
      <c r="J21" s="34"/>
      <c r="K21" s="34"/>
      <c r="L21" s="34"/>
      <c r="M21" s="34"/>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row>
    <row r="22" ht="24.95" customHeight="1" spans="1:88">
      <c r="A22" s="34" t="str">
        <f>参数计算!A25</f>
        <v/>
      </c>
      <c r="B22" s="34" t="str">
        <f>参数计算!B25</f>
        <v/>
      </c>
      <c r="C22" s="34" t="str">
        <f>参数计算!C25</f>
        <v/>
      </c>
      <c r="D22" s="34"/>
      <c r="E22" s="34"/>
      <c r="F22" s="34"/>
      <c r="G22" s="34"/>
      <c r="H22" s="34"/>
      <c r="I22" s="34"/>
      <c r="J22" s="34"/>
      <c r="K22" s="34"/>
      <c r="L22" s="34"/>
      <c r="M22" s="34"/>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row>
    <row r="23" ht="24.95" customHeight="1" spans="1:88">
      <c r="A23" s="34" t="str">
        <f>参数计算!A26</f>
        <v/>
      </c>
      <c r="B23" s="34" t="str">
        <f>参数计算!B26</f>
        <v/>
      </c>
      <c r="C23" s="34" t="str">
        <f>参数计算!C26</f>
        <v/>
      </c>
      <c r="D23" s="34"/>
      <c r="E23" s="34"/>
      <c r="F23" s="34"/>
      <c r="G23" s="34"/>
      <c r="H23" s="34"/>
      <c r="I23" s="34"/>
      <c r="J23" s="34"/>
      <c r="K23" s="34"/>
      <c r="L23" s="34"/>
      <c r="M23" s="34"/>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row>
    <row r="24" ht="24.95" customHeight="1" spans="1:88">
      <c r="A24" s="34" t="str">
        <f>参数计算!A27</f>
        <v/>
      </c>
      <c r="B24" s="34" t="str">
        <f>参数计算!B27</f>
        <v/>
      </c>
      <c r="C24" s="34" t="str">
        <f>参数计算!C27</f>
        <v/>
      </c>
      <c r="D24" s="34"/>
      <c r="E24" s="34"/>
      <c r="F24" s="34"/>
      <c r="G24" s="34"/>
      <c r="H24" s="34"/>
      <c r="I24" s="34"/>
      <c r="J24" s="34"/>
      <c r="K24" s="34"/>
      <c r="L24" s="34"/>
      <c r="M24" s="34"/>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row>
    <row r="25" ht="24.95" customHeight="1" spans="1:88">
      <c r="A25" s="34" t="str">
        <f>参数计算!A28</f>
        <v/>
      </c>
      <c r="B25" s="34" t="str">
        <f>参数计算!B28</f>
        <v/>
      </c>
      <c r="C25" s="34" t="str">
        <f>参数计算!C28</f>
        <v/>
      </c>
      <c r="D25" s="34"/>
      <c r="E25" s="34"/>
      <c r="F25" s="34"/>
      <c r="G25" s="34"/>
      <c r="H25" s="34"/>
      <c r="I25" s="34"/>
      <c r="J25" s="34"/>
      <c r="K25" s="34"/>
      <c r="L25" s="34"/>
      <c r="M25" s="34"/>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c r="CG25" s="27"/>
      <c r="CH25" s="27"/>
      <c r="CI25" s="27"/>
      <c r="CJ25" s="27"/>
    </row>
    <row r="26" ht="24.95" customHeight="1" spans="1:88">
      <c r="A26" s="34" t="str">
        <f>参数计算!A29</f>
        <v/>
      </c>
      <c r="B26" s="34" t="str">
        <f>参数计算!B29</f>
        <v/>
      </c>
      <c r="C26" s="34" t="str">
        <f>参数计算!C29</f>
        <v/>
      </c>
      <c r="D26" s="34"/>
      <c r="E26" s="34"/>
      <c r="F26" s="34"/>
      <c r="G26" s="34"/>
      <c r="H26" s="34"/>
      <c r="I26" s="34"/>
      <c r="J26" s="34"/>
      <c r="K26" s="34"/>
      <c r="L26" s="34"/>
      <c r="M26" s="34"/>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row>
    <row r="27" ht="24.95" customHeight="1" spans="1:88">
      <c r="A27" s="34" t="str">
        <f>参数计算!A30</f>
        <v/>
      </c>
      <c r="B27" s="34" t="str">
        <f>参数计算!B30</f>
        <v/>
      </c>
      <c r="C27" s="34" t="str">
        <f>参数计算!C30</f>
        <v/>
      </c>
      <c r="D27" s="34"/>
      <c r="E27" s="34"/>
      <c r="F27" s="34"/>
      <c r="G27" s="34"/>
      <c r="H27" s="34"/>
      <c r="I27" s="34"/>
      <c r="J27" s="34"/>
      <c r="K27" s="34"/>
      <c r="L27" s="34"/>
      <c r="M27" s="34"/>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c r="CG27" s="27"/>
      <c r="CH27" s="27"/>
      <c r="CI27" s="27"/>
      <c r="CJ27" s="27"/>
    </row>
    <row r="28" ht="24.95" customHeight="1" spans="1:88">
      <c r="A28" s="34" t="str">
        <f>参数计算!A31</f>
        <v/>
      </c>
      <c r="B28" s="34" t="str">
        <f>参数计算!B31</f>
        <v/>
      </c>
      <c r="C28" s="34" t="str">
        <f>参数计算!C31</f>
        <v/>
      </c>
      <c r="D28" s="34"/>
      <c r="E28" s="34"/>
      <c r="F28" s="34"/>
      <c r="G28" s="34"/>
      <c r="H28" s="34"/>
      <c r="I28" s="34"/>
      <c r="J28" s="34"/>
      <c r="K28" s="34"/>
      <c r="L28" s="34"/>
      <c r="M28" s="34"/>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c r="CG28" s="27"/>
      <c r="CH28" s="27"/>
      <c r="CI28" s="27"/>
      <c r="CJ28" s="27"/>
    </row>
    <row r="29" ht="24.95" customHeight="1" spans="1:88">
      <c r="A29" s="34" t="str">
        <f>参数计算!A32</f>
        <v/>
      </c>
      <c r="B29" s="34" t="str">
        <f>参数计算!B32</f>
        <v/>
      </c>
      <c r="C29" s="34" t="str">
        <f>参数计算!C32</f>
        <v/>
      </c>
      <c r="D29" s="34"/>
      <c r="E29" s="34"/>
      <c r="F29" s="34"/>
      <c r="G29" s="34"/>
      <c r="H29" s="34"/>
      <c r="I29" s="34"/>
      <c r="J29" s="34"/>
      <c r="K29" s="34"/>
      <c r="L29" s="34"/>
      <c r="M29" s="34"/>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c r="CG29" s="27"/>
      <c r="CH29" s="27"/>
      <c r="CI29" s="27"/>
      <c r="CJ29" s="27"/>
    </row>
    <row r="30" ht="24.95" customHeight="1" spans="1:88">
      <c r="A30" s="34" t="str">
        <f>参数计算!A33</f>
        <v/>
      </c>
      <c r="B30" s="34" t="str">
        <f>参数计算!B33</f>
        <v/>
      </c>
      <c r="C30" s="34" t="str">
        <f>参数计算!C33</f>
        <v/>
      </c>
      <c r="D30" s="34"/>
      <c r="E30" s="34"/>
      <c r="F30" s="34"/>
      <c r="G30" s="34"/>
      <c r="H30" s="34"/>
      <c r="I30" s="34"/>
      <c r="J30" s="34"/>
      <c r="K30" s="34"/>
      <c r="L30" s="34"/>
      <c r="M30" s="34"/>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c r="CG30" s="27"/>
      <c r="CH30" s="27"/>
      <c r="CI30" s="27"/>
      <c r="CJ30" s="27"/>
    </row>
    <row r="31" ht="24.95" customHeight="1" spans="1:88">
      <c r="A31" s="34" t="str">
        <f>参数计算!A34</f>
        <v/>
      </c>
      <c r="B31" s="34" t="str">
        <f>参数计算!B34</f>
        <v/>
      </c>
      <c r="C31" s="34" t="str">
        <f>参数计算!C34</f>
        <v/>
      </c>
      <c r="D31" s="34"/>
      <c r="E31" s="34"/>
      <c r="F31" s="34"/>
      <c r="G31" s="34"/>
      <c r="H31" s="34"/>
      <c r="I31" s="34"/>
      <c r="J31" s="34"/>
      <c r="K31" s="34"/>
      <c r="L31" s="34"/>
      <c r="M31" s="34"/>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c r="CG31" s="27"/>
      <c r="CH31" s="27"/>
      <c r="CI31" s="27"/>
      <c r="CJ31" s="27"/>
    </row>
    <row r="32" ht="24.95" customHeight="1" spans="1:88">
      <c r="A32" s="34" t="str">
        <f>参数计算!A35</f>
        <v/>
      </c>
      <c r="B32" s="34" t="str">
        <f>参数计算!B35</f>
        <v/>
      </c>
      <c r="C32" s="34" t="str">
        <f>参数计算!C35</f>
        <v/>
      </c>
      <c r="D32" s="34"/>
      <c r="E32" s="34"/>
      <c r="F32" s="34"/>
      <c r="G32" s="34"/>
      <c r="H32" s="34"/>
      <c r="I32" s="34"/>
      <c r="J32" s="34"/>
      <c r="K32" s="34"/>
      <c r="L32" s="34"/>
      <c r="M32" s="34"/>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7"/>
      <c r="CH32" s="27"/>
      <c r="CI32" s="27"/>
      <c r="CJ32" s="27"/>
    </row>
    <row r="33" ht="24.95" customHeight="1" spans="1:88">
      <c r="A33" s="34" t="str">
        <f>参数计算!A36</f>
        <v/>
      </c>
      <c r="B33" s="34" t="str">
        <f>参数计算!B36</f>
        <v/>
      </c>
      <c r="C33" s="34" t="str">
        <f>参数计算!C36</f>
        <v/>
      </c>
      <c r="D33" s="34"/>
      <c r="E33" s="34"/>
      <c r="F33" s="34"/>
      <c r="G33" s="34"/>
      <c r="H33" s="34"/>
      <c r="I33" s="34"/>
      <c r="J33" s="34"/>
      <c r="K33" s="34"/>
      <c r="L33" s="34"/>
      <c r="M33" s="34"/>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c r="CG33" s="27"/>
      <c r="CH33" s="27"/>
      <c r="CI33" s="27"/>
      <c r="CJ33" s="27"/>
    </row>
    <row r="34" ht="24.95" customHeight="1" spans="1:88">
      <c r="A34" s="34" t="str">
        <f>参数计算!A37</f>
        <v/>
      </c>
      <c r="B34" s="34" t="str">
        <f>参数计算!B37</f>
        <v/>
      </c>
      <c r="C34" s="34" t="str">
        <f>参数计算!C37</f>
        <v/>
      </c>
      <c r="D34" s="34"/>
      <c r="E34" s="34"/>
      <c r="F34" s="34"/>
      <c r="G34" s="34"/>
      <c r="H34" s="34"/>
      <c r="I34" s="34"/>
      <c r="J34" s="34"/>
      <c r="K34" s="34"/>
      <c r="L34" s="34"/>
      <c r="M34" s="34"/>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row>
    <row r="35" ht="24.95" customHeight="1" spans="1:88">
      <c r="A35" s="34" t="str">
        <f>参数计算!A38</f>
        <v/>
      </c>
      <c r="B35" s="34" t="str">
        <f>参数计算!B38</f>
        <v/>
      </c>
      <c r="C35" s="34" t="str">
        <f>参数计算!C38</f>
        <v/>
      </c>
      <c r="D35" s="34"/>
      <c r="E35" s="34"/>
      <c r="F35" s="34"/>
      <c r="G35" s="34"/>
      <c r="H35" s="34"/>
      <c r="I35" s="34"/>
      <c r="J35" s="34"/>
      <c r="K35" s="34"/>
      <c r="L35" s="34"/>
      <c r="M35" s="34"/>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row>
    <row r="36" ht="24.95" customHeight="1" spans="1:88">
      <c r="A36" s="34" t="str">
        <f>参数计算!A39</f>
        <v/>
      </c>
      <c r="B36" s="34" t="str">
        <f>参数计算!B39</f>
        <v/>
      </c>
      <c r="C36" s="34" t="str">
        <f>参数计算!C39</f>
        <v/>
      </c>
      <c r="D36" s="34"/>
      <c r="E36" s="34"/>
      <c r="F36" s="34"/>
      <c r="G36" s="34"/>
      <c r="H36" s="34"/>
      <c r="I36" s="34"/>
      <c r="J36" s="34"/>
      <c r="K36" s="34"/>
      <c r="L36" s="34"/>
      <c r="M36" s="34"/>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row>
    <row r="37" ht="24.95" customHeight="1" spans="1:88">
      <c r="A37" s="34" t="str">
        <f>参数计算!A40</f>
        <v/>
      </c>
      <c r="B37" s="34" t="str">
        <f>参数计算!B40</f>
        <v/>
      </c>
      <c r="C37" s="34" t="str">
        <f>参数计算!C40</f>
        <v/>
      </c>
      <c r="D37" s="34"/>
      <c r="E37" s="34"/>
      <c r="F37" s="34"/>
      <c r="G37" s="34"/>
      <c r="H37" s="34"/>
      <c r="I37" s="34"/>
      <c r="J37" s="34"/>
      <c r="K37" s="34"/>
      <c r="L37" s="34"/>
      <c r="M37" s="34"/>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row>
    <row r="38" ht="24.95" customHeight="1" spans="1:88">
      <c r="A38" s="34" t="str">
        <f>参数计算!A41</f>
        <v/>
      </c>
      <c r="B38" s="34" t="str">
        <f>参数计算!B41</f>
        <v/>
      </c>
      <c r="C38" s="34" t="str">
        <f>参数计算!C41</f>
        <v/>
      </c>
      <c r="D38" s="34"/>
      <c r="E38" s="34"/>
      <c r="F38" s="34"/>
      <c r="G38" s="34"/>
      <c r="H38" s="34"/>
      <c r="I38" s="34"/>
      <c r="J38" s="34"/>
      <c r="K38" s="34"/>
      <c r="L38" s="34"/>
      <c r="M38" s="34"/>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row>
    <row r="39" ht="24.95" customHeight="1" spans="1:88">
      <c r="A39" s="34" t="str">
        <f>参数计算!A42</f>
        <v/>
      </c>
      <c r="B39" s="34" t="str">
        <f>参数计算!B42</f>
        <v/>
      </c>
      <c r="C39" s="34" t="str">
        <f>参数计算!C42</f>
        <v/>
      </c>
      <c r="D39" s="34"/>
      <c r="E39" s="34"/>
      <c r="F39" s="34"/>
      <c r="G39" s="34"/>
      <c r="H39" s="34"/>
      <c r="I39" s="34"/>
      <c r="J39" s="34"/>
      <c r="K39" s="34"/>
      <c r="L39" s="34"/>
      <c r="M39" s="34"/>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row>
    <row r="40" ht="24.95" customHeight="1" spans="1:88">
      <c r="A40" s="34" t="str">
        <f>参数计算!A43</f>
        <v/>
      </c>
      <c r="B40" s="34" t="str">
        <f>参数计算!B43</f>
        <v/>
      </c>
      <c r="C40" s="34" t="str">
        <f>参数计算!C43</f>
        <v/>
      </c>
      <c r="D40" s="34"/>
      <c r="E40" s="34"/>
      <c r="F40" s="34"/>
      <c r="G40" s="34"/>
      <c r="H40" s="34"/>
      <c r="I40" s="34"/>
      <c r="J40" s="34"/>
      <c r="K40" s="34"/>
      <c r="L40" s="34"/>
      <c r="M40" s="34"/>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c r="CG40" s="27"/>
      <c r="CH40" s="27"/>
      <c r="CI40" s="27"/>
      <c r="CJ40" s="27"/>
    </row>
    <row r="41" ht="24.95" customHeight="1" spans="1:88">
      <c r="A41" s="34" t="str">
        <f>参数计算!A44</f>
        <v/>
      </c>
      <c r="B41" s="34" t="str">
        <f>参数计算!B44</f>
        <v/>
      </c>
      <c r="C41" s="34" t="str">
        <f>参数计算!C44</f>
        <v/>
      </c>
      <c r="D41" s="34"/>
      <c r="E41" s="34"/>
      <c r="F41" s="34"/>
      <c r="G41" s="34"/>
      <c r="H41" s="34"/>
      <c r="I41" s="34"/>
      <c r="J41" s="34"/>
      <c r="K41" s="34"/>
      <c r="L41" s="34"/>
      <c r="M41" s="34"/>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c r="CG41" s="27"/>
      <c r="CH41" s="27"/>
      <c r="CI41" s="27"/>
      <c r="CJ41" s="27"/>
    </row>
    <row r="42" ht="24.95" customHeight="1" spans="1:88">
      <c r="A42" s="34" t="str">
        <f>参数计算!A45</f>
        <v/>
      </c>
      <c r="B42" s="34" t="str">
        <f>参数计算!B45</f>
        <v/>
      </c>
      <c r="C42" s="34" t="str">
        <f>参数计算!C45</f>
        <v/>
      </c>
      <c r="D42" s="34"/>
      <c r="E42" s="34"/>
      <c r="F42" s="34"/>
      <c r="G42" s="34"/>
      <c r="H42" s="34"/>
      <c r="I42" s="34"/>
      <c r="J42" s="34"/>
      <c r="K42" s="34"/>
      <c r="L42" s="34"/>
      <c r="M42" s="34"/>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row>
    <row r="43" ht="24.95" customHeight="1" spans="1:88">
      <c r="A43" s="34" t="str">
        <f>参数计算!A46</f>
        <v/>
      </c>
      <c r="B43" s="34" t="str">
        <f>参数计算!B46</f>
        <v/>
      </c>
      <c r="C43" s="34" t="str">
        <f>参数计算!C46</f>
        <v/>
      </c>
      <c r="D43" s="34"/>
      <c r="E43" s="34"/>
      <c r="F43" s="34"/>
      <c r="G43" s="34"/>
      <c r="H43" s="34"/>
      <c r="I43" s="34"/>
      <c r="J43" s="34"/>
      <c r="K43" s="34"/>
      <c r="L43" s="34"/>
      <c r="M43" s="34"/>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c r="CG43" s="27"/>
      <c r="CH43" s="27"/>
      <c r="CI43" s="27"/>
      <c r="CJ43" s="27"/>
    </row>
    <row r="44" ht="24.95" customHeight="1" spans="1:88">
      <c r="A44" s="34" t="str">
        <f>参数计算!A47</f>
        <v/>
      </c>
      <c r="B44" s="34" t="str">
        <f>参数计算!B47</f>
        <v/>
      </c>
      <c r="C44" s="34" t="str">
        <f>参数计算!C47</f>
        <v/>
      </c>
      <c r="D44" s="34"/>
      <c r="E44" s="34"/>
      <c r="F44" s="34"/>
      <c r="G44" s="34"/>
      <c r="H44" s="34"/>
      <c r="I44" s="34"/>
      <c r="J44" s="34"/>
      <c r="K44" s="34"/>
      <c r="L44" s="34"/>
      <c r="M44" s="34"/>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27"/>
      <c r="CG44" s="27"/>
      <c r="CH44" s="27"/>
      <c r="CI44" s="27"/>
      <c r="CJ44" s="27"/>
    </row>
    <row r="45" ht="24.95" customHeight="1" spans="1:88">
      <c r="A45" s="34" t="str">
        <f>参数计算!A48</f>
        <v/>
      </c>
      <c r="B45" s="34" t="str">
        <f>参数计算!B48</f>
        <v/>
      </c>
      <c r="C45" s="34" t="str">
        <f>参数计算!C48</f>
        <v/>
      </c>
      <c r="D45" s="34"/>
      <c r="E45" s="34"/>
      <c r="F45" s="34"/>
      <c r="G45" s="34"/>
      <c r="H45" s="34"/>
      <c r="I45" s="34"/>
      <c r="J45" s="34"/>
      <c r="K45" s="34"/>
      <c r="L45" s="34"/>
      <c r="M45" s="34"/>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row>
    <row r="46" ht="24.95" customHeight="1" spans="1:88">
      <c r="A46" s="34" t="str">
        <f>参数计算!A49</f>
        <v/>
      </c>
      <c r="B46" s="34" t="str">
        <f>参数计算!B49</f>
        <v/>
      </c>
      <c r="C46" s="34" t="str">
        <f>参数计算!C49</f>
        <v/>
      </c>
      <c r="D46" s="34"/>
      <c r="E46" s="34"/>
      <c r="F46" s="34"/>
      <c r="G46" s="34"/>
      <c r="H46" s="34"/>
      <c r="I46" s="34"/>
      <c r="J46" s="34"/>
      <c r="K46" s="34"/>
      <c r="L46" s="34"/>
      <c r="M46" s="34"/>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c r="CG46" s="27"/>
      <c r="CH46" s="27"/>
      <c r="CI46" s="27"/>
      <c r="CJ46" s="27"/>
    </row>
    <row r="47" ht="24.95" customHeight="1" spans="1:88">
      <c r="A47" s="34" t="str">
        <f>参数计算!A50</f>
        <v/>
      </c>
      <c r="B47" s="34" t="str">
        <f>参数计算!B50</f>
        <v/>
      </c>
      <c r="C47" s="34" t="str">
        <f>参数计算!C50</f>
        <v/>
      </c>
      <c r="D47" s="34"/>
      <c r="E47" s="34"/>
      <c r="F47" s="34"/>
      <c r="G47" s="34"/>
      <c r="H47" s="34"/>
      <c r="I47" s="34"/>
      <c r="J47" s="34"/>
      <c r="K47" s="34"/>
      <c r="L47" s="34"/>
      <c r="M47" s="34"/>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row>
    <row r="48" ht="24.95" customHeight="1" spans="1:88">
      <c r="A48" s="34" t="str">
        <f>参数计算!A51</f>
        <v/>
      </c>
      <c r="B48" s="34" t="str">
        <f>参数计算!B51</f>
        <v/>
      </c>
      <c r="C48" s="34" t="str">
        <f>参数计算!C51</f>
        <v/>
      </c>
      <c r="D48" s="34"/>
      <c r="E48" s="34"/>
      <c r="F48" s="34"/>
      <c r="G48" s="34"/>
      <c r="H48" s="34"/>
      <c r="I48" s="34"/>
      <c r="J48" s="34"/>
      <c r="K48" s="34"/>
      <c r="L48" s="34"/>
      <c r="M48" s="34"/>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c r="CG48" s="27"/>
      <c r="CH48" s="27"/>
      <c r="CI48" s="27"/>
      <c r="CJ48" s="27"/>
    </row>
    <row r="49" ht="24.95" customHeight="1" spans="1:88">
      <c r="A49" s="34" t="str">
        <f>参数计算!A52</f>
        <v/>
      </c>
      <c r="B49" s="34" t="str">
        <f>参数计算!B52</f>
        <v/>
      </c>
      <c r="C49" s="34" t="str">
        <f>参数计算!C52</f>
        <v/>
      </c>
      <c r="D49" s="34"/>
      <c r="E49" s="34"/>
      <c r="F49" s="34"/>
      <c r="G49" s="34"/>
      <c r="H49" s="34"/>
      <c r="I49" s="34"/>
      <c r="J49" s="34"/>
      <c r="K49" s="34"/>
      <c r="L49" s="34"/>
      <c r="M49" s="34"/>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row>
    <row r="50" ht="24.95" customHeight="1" spans="1:88">
      <c r="A50" s="34" t="str">
        <f>参数计算!A53</f>
        <v/>
      </c>
      <c r="B50" s="34" t="str">
        <f>参数计算!B53</f>
        <v/>
      </c>
      <c r="C50" s="34" t="str">
        <f>参数计算!C53</f>
        <v/>
      </c>
      <c r="D50" s="34"/>
      <c r="E50" s="34"/>
      <c r="F50" s="34"/>
      <c r="G50" s="34"/>
      <c r="H50" s="34"/>
      <c r="I50" s="34"/>
      <c r="J50" s="34"/>
      <c r="K50" s="34"/>
      <c r="L50" s="34"/>
      <c r="M50" s="34"/>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row>
    <row r="51" ht="24.95" customHeight="1" spans="1:88">
      <c r="A51" s="34" t="str">
        <f>参数计算!A54</f>
        <v/>
      </c>
      <c r="B51" s="34" t="str">
        <f>参数计算!B54</f>
        <v/>
      </c>
      <c r="C51" s="34" t="str">
        <f>参数计算!C54</f>
        <v/>
      </c>
      <c r="D51" s="34"/>
      <c r="E51" s="34"/>
      <c r="F51" s="34"/>
      <c r="G51" s="34"/>
      <c r="H51" s="34"/>
      <c r="I51" s="34"/>
      <c r="J51" s="34"/>
      <c r="K51" s="34"/>
      <c r="L51" s="34"/>
      <c r="M51" s="34"/>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row>
    <row r="52" ht="24.95" customHeight="1" spans="1:88">
      <c r="A52" s="34" t="str">
        <f>参数计算!A55</f>
        <v/>
      </c>
      <c r="B52" s="34" t="str">
        <f>参数计算!B55</f>
        <v/>
      </c>
      <c r="C52" s="34" t="str">
        <f>参数计算!C55</f>
        <v/>
      </c>
      <c r="D52" s="34"/>
      <c r="E52" s="34"/>
      <c r="F52" s="34"/>
      <c r="G52" s="34"/>
      <c r="H52" s="34"/>
      <c r="I52" s="34"/>
      <c r="J52" s="34"/>
      <c r="K52" s="34"/>
      <c r="L52" s="34"/>
      <c r="M52" s="34"/>
    </row>
    <row r="53" ht="24.95" customHeight="1" spans="1:88">
      <c r="A53" s="34" t="str">
        <f>参数计算!A56</f>
        <v/>
      </c>
      <c r="B53" s="34" t="str">
        <f>参数计算!B56</f>
        <v/>
      </c>
      <c r="C53" s="34" t="str">
        <f>参数计算!C56</f>
        <v/>
      </c>
      <c r="D53" s="34"/>
      <c r="E53" s="34"/>
      <c r="F53" s="34"/>
      <c r="G53" s="34"/>
      <c r="H53" s="34"/>
      <c r="I53" s="34"/>
      <c r="J53" s="34"/>
      <c r="K53" s="34"/>
      <c r="L53" s="34"/>
      <c r="M53" s="34"/>
    </row>
    <row r="54" ht="24.95" customHeight="1" spans="1:88">
      <c r="A54" s="34" t="str">
        <f>参数计算!A57</f>
        <v/>
      </c>
      <c r="B54" s="34" t="str">
        <f>参数计算!B57</f>
        <v/>
      </c>
      <c r="C54" s="34" t="str">
        <f>参数计算!C57</f>
        <v/>
      </c>
      <c r="D54" s="34"/>
      <c r="E54" s="34"/>
      <c r="F54" s="34"/>
      <c r="G54" s="34"/>
      <c r="H54" s="34"/>
      <c r="I54" s="34"/>
      <c r="J54" s="34"/>
      <c r="K54" s="34"/>
      <c r="L54" s="34"/>
      <c r="M54" s="34"/>
    </row>
    <row r="55" ht="24.95" customHeight="1" spans="1:88">
      <c r="A55" s="34" t="str">
        <f>参数计算!A58</f>
        <v/>
      </c>
      <c r="B55" s="34" t="str">
        <f>参数计算!B58</f>
        <v/>
      </c>
      <c r="C55" s="34" t="str">
        <f>参数计算!C58</f>
        <v/>
      </c>
      <c r="D55" s="34"/>
      <c r="E55" s="34"/>
      <c r="F55" s="34"/>
      <c r="G55" s="34"/>
      <c r="H55" s="34"/>
      <c r="I55" s="34"/>
      <c r="J55" s="34"/>
      <c r="K55" s="34"/>
      <c r="L55" s="34"/>
      <c r="M55" s="34"/>
    </row>
    <row r="56" ht="24.95" customHeight="1" spans="1:88">
      <c r="A56" s="34" t="str">
        <f>参数计算!A59</f>
        <v/>
      </c>
      <c r="B56" s="34" t="str">
        <f>参数计算!B59</f>
        <v/>
      </c>
      <c r="C56" s="34" t="str">
        <f>参数计算!C59</f>
        <v/>
      </c>
      <c r="D56" s="34"/>
      <c r="E56" s="34"/>
      <c r="F56" s="34"/>
      <c r="G56" s="34"/>
      <c r="H56" s="34"/>
      <c r="I56" s="34"/>
      <c r="J56" s="34"/>
      <c r="K56" s="34"/>
      <c r="L56" s="34"/>
      <c r="M56" s="34"/>
    </row>
    <row r="57" ht="24.95" customHeight="1" spans="1:88">
      <c r="A57" s="34" t="str">
        <f>参数计算!A60</f>
        <v/>
      </c>
      <c r="B57" s="34" t="str">
        <f>参数计算!B60</f>
        <v/>
      </c>
      <c r="C57" s="34" t="str">
        <f>参数计算!C60</f>
        <v/>
      </c>
      <c r="D57" s="34"/>
      <c r="E57" s="34"/>
      <c r="F57" s="34"/>
      <c r="G57" s="34"/>
      <c r="H57" s="34"/>
      <c r="I57" s="34"/>
      <c r="J57" s="34"/>
      <c r="K57" s="34"/>
      <c r="L57" s="34"/>
      <c r="M57" s="34"/>
    </row>
    <row r="58" ht="24.95" customHeight="1" spans="1:88">
      <c r="A58" s="34" t="str">
        <f>参数计算!A61</f>
        <v/>
      </c>
      <c r="B58" s="34" t="str">
        <f>参数计算!B61</f>
        <v/>
      </c>
      <c r="C58" s="34" t="str">
        <f>参数计算!C61</f>
        <v/>
      </c>
      <c r="D58" s="34"/>
      <c r="E58" s="34"/>
      <c r="F58" s="34"/>
      <c r="G58" s="34"/>
      <c r="H58" s="34"/>
      <c r="I58" s="34"/>
      <c r="J58" s="34"/>
      <c r="K58" s="34"/>
      <c r="L58" s="34"/>
      <c r="M58" s="34"/>
    </row>
    <row r="59" ht="24.95" customHeight="1" spans="1:88">
      <c r="A59" s="34" t="str">
        <f>参数计算!A62</f>
        <v/>
      </c>
      <c r="B59" s="34" t="str">
        <f>参数计算!B62</f>
        <v/>
      </c>
      <c r="C59" s="34" t="str">
        <f>参数计算!C62</f>
        <v/>
      </c>
      <c r="D59" s="34"/>
      <c r="E59" s="34"/>
      <c r="F59" s="34"/>
      <c r="G59" s="34"/>
      <c r="H59" s="34"/>
      <c r="I59" s="34"/>
      <c r="J59" s="34"/>
      <c r="K59" s="34"/>
      <c r="L59" s="34"/>
      <c r="M59" s="34"/>
    </row>
    <row r="60" ht="24.95" customHeight="1" spans="1:88">
      <c r="A60" s="34" t="str">
        <f>参数计算!A63</f>
        <v/>
      </c>
      <c r="B60" s="34" t="str">
        <f>参数计算!B63</f>
        <v/>
      </c>
      <c r="C60" s="34" t="str">
        <f>参数计算!C63</f>
        <v/>
      </c>
      <c r="D60" s="34"/>
      <c r="E60" s="34"/>
      <c r="F60" s="34"/>
      <c r="G60" s="34"/>
      <c r="H60" s="34"/>
      <c r="I60" s="34"/>
      <c r="J60" s="34"/>
      <c r="K60" s="34"/>
      <c r="L60" s="34"/>
      <c r="M60" s="34"/>
    </row>
    <row r="61" ht="24.95" customHeight="1" spans="1:88">
      <c r="A61" s="34" t="str">
        <f>参数计算!A64</f>
        <v/>
      </c>
      <c r="B61" s="34" t="str">
        <f>参数计算!B64</f>
        <v/>
      </c>
      <c r="C61" s="34" t="str">
        <f>参数计算!C64</f>
        <v/>
      </c>
      <c r="D61" s="34"/>
      <c r="E61" s="34"/>
      <c r="F61" s="34"/>
      <c r="G61" s="34"/>
      <c r="H61" s="34"/>
      <c r="I61" s="34"/>
      <c r="J61" s="34"/>
      <c r="K61" s="34"/>
      <c r="L61" s="34"/>
      <c r="M61" s="34"/>
    </row>
    <row r="62" ht="24.95" customHeight="1" spans="1:88">
      <c r="A62" s="34" t="str">
        <f>参数计算!A65</f>
        <v/>
      </c>
      <c r="B62" s="34" t="str">
        <f>参数计算!B65</f>
        <v/>
      </c>
      <c r="C62" s="34" t="str">
        <f>参数计算!C65</f>
        <v/>
      </c>
      <c r="D62" s="34"/>
      <c r="E62" s="34"/>
      <c r="F62" s="34"/>
      <c r="G62" s="34"/>
      <c r="H62" s="34"/>
      <c r="I62" s="34"/>
      <c r="J62" s="34"/>
      <c r="K62" s="34"/>
      <c r="L62" s="34"/>
      <c r="M62" s="34"/>
    </row>
    <row r="63" ht="24.95" customHeight="1" spans="1:88">
      <c r="A63" s="34" t="str">
        <f>参数计算!A66</f>
        <v/>
      </c>
      <c r="B63" s="34" t="str">
        <f>参数计算!B66</f>
        <v/>
      </c>
      <c r="C63" s="34" t="str">
        <f>参数计算!C66</f>
        <v/>
      </c>
      <c r="D63" s="34"/>
      <c r="E63" s="34"/>
      <c r="F63" s="34"/>
      <c r="G63" s="34"/>
      <c r="H63" s="34"/>
      <c r="I63" s="34"/>
      <c r="J63" s="34"/>
      <c r="K63" s="34"/>
      <c r="L63" s="34"/>
      <c r="M63" s="34"/>
    </row>
    <row r="64" ht="24.95" customHeight="1" spans="1:88">
      <c r="A64" s="34" t="str">
        <f>参数计算!A67</f>
        <v/>
      </c>
      <c r="B64" s="34" t="str">
        <f>参数计算!B67</f>
        <v/>
      </c>
      <c r="C64" s="34" t="str">
        <f>参数计算!C67</f>
        <v/>
      </c>
      <c r="D64" s="34"/>
      <c r="E64" s="34"/>
      <c r="F64" s="34"/>
      <c r="G64" s="34"/>
      <c r="H64" s="34"/>
      <c r="I64" s="34"/>
      <c r="J64" s="34"/>
      <c r="K64" s="34"/>
      <c r="L64" s="34"/>
      <c r="M64" s="34"/>
    </row>
    <row r="65" ht="24.95" customHeight="1" spans="1:13">
      <c r="A65" s="34" t="str">
        <f>参数计算!A68</f>
        <v/>
      </c>
      <c r="B65" s="34" t="str">
        <f>参数计算!B68</f>
        <v/>
      </c>
      <c r="C65" s="34" t="str">
        <f>参数计算!C68</f>
        <v/>
      </c>
      <c r="D65" s="34"/>
      <c r="E65" s="34"/>
      <c r="F65" s="34"/>
      <c r="G65" s="34"/>
      <c r="H65" s="34"/>
      <c r="I65" s="34"/>
      <c r="J65" s="34"/>
      <c r="K65" s="34"/>
      <c r="L65" s="34"/>
      <c r="M65" s="34"/>
    </row>
    <row r="66" ht="24.95" customHeight="1" spans="1:13">
      <c r="A66" s="34" t="str">
        <f>参数计算!A69</f>
        <v/>
      </c>
      <c r="B66" s="34" t="str">
        <f>参数计算!B69</f>
        <v/>
      </c>
      <c r="C66" s="34" t="str">
        <f>参数计算!C69</f>
        <v/>
      </c>
      <c r="D66" s="34"/>
      <c r="E66" s="34"/>
      <c r="F66" s="34"/>
      <c r="G66" s="34"/>
      <c r="H66" s="34"/>
      <c r="I66" s="34"/>
      <c r="J66" s="34"/>
      <c r="K66" s="34"/>
      <c r="L66" s="34"/>
      <c r="M66" s="34"/>
    </row>
    <row r="67" ht="24.95" customHeight="1" spans="1:13">
      <c r="A67" s="34" t="str">
        <f>参数计算!A70</f>
        <v/>
      </c>
      <c r="B67" s="34" t="str">
        <f>参数计算!B70</f>
        <v/>
      </c>
      <c r="C67" s="34" t="str">
        <f>参数计算!C70</f>
        <v/>
      </c>
      <c r="D67" s="34"/>
      <c r="E67" s="34"/>
      <c r="F67" s="34"/>
      <c r="G67" s="34"/>
      <c r="H67" s="34"/>
      <c r="I67" s="34"/>
      <c r="J67" s="34"/>
      <c r="K67" s="34"/>
      <c r="L67" s="34"/>
      <c r="M67" s="34"/>
    </row>
    <row r="68" ht="24.95" customHeight="1" spans="1:13">
      <c r="A68" s="34" t="str">
        <f>参数计算!A71</f>
        <v/>
      </c>
      <c r="B68" s="34" t="str">
        <f>参数计算!B71</f>
        <v/>
      </c>
      <c r="C68" s="34" t="str">
        <f>参数计算!C71</f>
        <v/>
      </c>
      <c r="D68" s="34"/>
      <c r="E68" s="34"/>
      <c r="F68" s="34"/>
      <c r="G68" s="34"/>
      <c r="H68" s="34"/>
      <c r="I68" s="34"/>
      <c r="J68" s="34"/>
      <c r="K68" s="34"/>
      <c r="L68" s="34"/>
      <c r="M68" s="34"/>
    </row>
    <row r="69" ht="24.95" customHeight="1" spans="1:13">
      <c r="A69" s="34" t="str">
        <f>参数计算!A72</f>
        <v/>
      </c>
      <c r="B69" s="34" t="str">
        <f>参数计算!B72</f>
        <v/>
      </c>
      <c r="C69" s="34" t="str">
        <f>参数计算!C72</f>
        <v/>
      </c>
      <c r="D69" s="34"/>
      <c r="E69" s="34"/>
      <c r="F69" s="34"/>
      <c r="G69" s="34"/>
      <c r="H69" s="34"/>
      <c r="I69" s="34"/>
      <c r="J69" s="34"/>
      <c r="K69" s="34"/>
      <c r="L69" s="34"/>
      <c r="M69" s="34"/>
    </row>
    <row r="70" ht="24.95" customHeight="1" spans="1:13">
      <c r="A70" s="34" t="str">
        <f>参数计算!A73</f>
        <v/>
      </c>
      <c r="B70" s="34" t="str">
        <f>参数计算!B73</f>
        <v/>
      </c>
      <c r="C70" s="34" t="str">
        <f>参数计算!C73</f>
        <v/>
      </c>
      <c r="D70" s="34"/>
      <c r="E70" s="34"/>
      <c r="F70" s="34"/>
      <c r="G70" s="34"/>
      <c r="H70" s="34"/>
      <c r="I70" s="34"/>
      <c r="J70" s="34"/>
      <c r="K70" s="34"/>
      <c r="L70" s="34"/>
      <c r="M70" s="34"/>
    </row>
    <row r="71" ht="24.95" customHeight="1" spans="1:13">
      <c r="A71" s="34" t="str">
        <f>参数计算!A74</f>
        <v/>
      </c>
      <c r="B71" s="34" t="str">
        <f>参数计算!B74</f>
        <v/>
      </c>
      <c r="C71" s="34" t="str">
        <f>参数计算!C74</f>
        <v/>
      </c>
      <c r="D71" s="34"/>
      <c r="E71" s="34"/>
      <c r="F71" s="34"/>
      <c r="G71" s="34"/>
      <c r="H71" s="34"/>
      <c r="I71" s="34"/>
      <c r="J71" s="34"/>
      <c r="K71" s="34"/>
      <c r="L71" s="34"/>
      <c r="M71" s="34"/>
    </row>
    <row r="72" ht="24.95" customHeight="1" spans="1:13">
      <c r="A72" s="34" t="str">
        <f>参数计算!A75</f>
        <v/>
      </c>
      <c r="B72" s="34" t="str">
        <f>参数计算!B75</f>
        <v/>
      </c>
      <c r="C72" s="34" t="str">
        <f>参数计算!C75</f>
        <v/>
      </c>
      <c r="D72" s="34"/>
      <c r="E72" s="34"/>
      <c r="F72" s="34"/>
      <c r="G72" s="34"/>
      <c r="H72" s="34"/>
      <c r="I72" s="34"/>
      <c r="J72" s="34"/>
      <c r="K72" s="34"/>
      <c r="L72" s="34"/>
      <c r="M72" s="34"/>
    </row>
    <row r="73" ht="24.95" customHeight="1" spans="1:13">
      <c r="A73" s="34" t="str">
        <f>参数计算!A76</f>
        <v/>
      </c>
      <c r="B73" s="34" t="str">
        <f>参数计算!B76</f>
        <v/>
      </c>
      <c r="C73" s="34" t="str">
        <f>参数计算!C76</f>
        <v/>
      </c>
      <c r="D73" s="34"/>
      <c r="E73" s="34"/>
      <c r="F73" s="34"/>
      <c r="G73" s="34"/>
      <c r="H73" s="34"/>
      <c r="I73" s="34"/>
      <c r="J73" s="34"/>
      <c r="K73" s="34"/>
      <c r="L73" s="34"/>
      <c r="M73" s="34"/>
    </row>
    <row r="74" ht="24.95" customHeight="1" spans="1:13">
      <c r="A74" s="34" t="str">
        <f>参数计算!A77</f>
        <v/>
      </c>
      <c r="B74" s="34" t="str">
        <f>参数计算!B77</f>
        <v/>
      </c>
      <c r="C74" s="34" t="str">
        <f>参数计算!C77</f>
        <v/>
      </c>
      <c r="D74" s="34"/>
      <c r="E74" s="34"/>
      <c r="F74" s="34"/>
      <c r="G74" s="34"/>
      <c r="H74" s="34"/>
      <c r="I74" s="34"/>
      <c r="J74" s="34"/>
      <c r="K74" s="34"/>
      <c r="L74" s="34"/>
      <c r="M74" s="34"/>
    </row>
    <row r="75" ht="24.95" customHeight="1" spans="1:13">
      <c r="A75" s="34" t="str">
        <f>参数计算!A78</f>
        <v/>
      </c>
      <c r="B75" s="34" t="str">
        <f>参数计算!B78</f>
        <v/>
      </c>
      <c r="C75" s="34" t="str">
        <f>参数计算!C78</f>
        <v/>
      </c>
      <c r="D75" s="34"/>
      <c r="E75" s="34"/>
      <c r="F75" s="34"/>
      <c r="G75" s="34"/>
      <c r="H75" s="34"/>
      <c r="I75" s="34"/>
      <c r="J75" s="34"/>
      <c r="K75" s="34"/>
      <c r="L75" s="34"/>
      <c r="M75" s="34"/>
    </row>
    <row r="76" ht="24.95" customHeight="1" spans="1:13">
      <c r="A76" s="34" t="str">
        <f>参数计算!A79</f>
        <v/>
      </c>
      <c r="B76" s="34" t="str">
        <f>参数计算!B79</f>
        <v/>
      </c>
      <c r="C76" s="34" t="str">
        <f>参数计算!C79</f>
        <v/>
      </c>
      <c r="D76" s="34"/>
      <c r="E76" s="34"/>
      <c r="F76" s="34"/>
      <c r="G76" s="34"/>
      <c r="H76" s="34"/>
      <c r="I76" s="34"/>
      <c r="J76" s="34"/>
      <c r="K76" s="34"/>
      <c r="L76" s="34"/>
      <c r="M76" s="34"/>
    </row>
    <row r="77" ht="24.95" customHeight="1" spans="1:13">
      <c r="A77" s="34" t="str">
        <f>参数计算!A80</f>
        <v/>
      </c>
      <c r="B77" s="34" t="str">
        <f>参数计算!B80</f>
        <v/>
      </c>
      <c r="C77" s="34" t="str">
        <f>参数计算!C80</f>
        <v/>
      </c>
      <c r="D77" s="34"/>
      <c r="E77" s="34"/>
      <c r="F77" s="34"/>
      <c r="G77" s="34"/>
      <c r="H77" s="34"/>
      <c r="I77" s="34"/>
      <c r="J77" s="34"/>
      <c r="K77" s="34"/>
      <c r="L77" s="34"/>
      <c r="M77" s="34"/>
    </row>
    <row r="78" ht="24.95" customHeight="1" spans="1:13">
      <c r="A78" s="34" t="str">
        <f>参数计算!A81</f>
        <v/>
      </c>
      <c r="B78" s="34" t="str">
        <f>参数计算!B81</f>
        <v/>
      </c>
      <c r="C78" s="34" t="str">
        <f>参数计算!C81</f>
        <v/>
      </c>
      <c r="D78" s="34"/>
      <c r="E78" s="34"/>
      <c r="F78" s="34"/>
      <c r="G78" s="34"/>
      <c r="H78" s="34"/>
      <c r="I78" s="34"/>
      <c r="J78" s="34"/>
      <c r="K78" s="34"/>
      <c r="L78" s="34"/>
      <c r="M78" s="34"/>
    </row>
    <row r="79" ht="24.95" customHeight="1" spans="1:13">
      <c r="A79" s="34" t="str">
        <f>参数计算!A82</f>
        <v/>
      </c>
      <c r="B79" s="34" t="str">
        <f>参数计算!B82</f>
        <v/>
      </c>
      <c r="C79" s="34" t="str">
        <f>参数计算!C82</f>
        <v/>
      </c>
      <c r="D79" s="34"/>
      <c r="E79" s="34"/>
      <c r="F79" s="34"/>
      <c r="G79" s="34"/>
      <c r="H79" s="34"/>
      <c r="I79" s="34"/>
      <c r="J79" s="34"/>
      <c r="K79" s="34"/>
      <c r="L79" s="34"/>
      <c r="M79" s="34"/>
    </row>
    <row r="80" ht="24.95" customHeight="1" spans="1:13">
      <c r="A80" s="34" t="str">
        <f>参数计算!A83</f>
        <v/>
      </c>
      <c r="B80" s="34" t="str">
        <f>参数计算!B83</f>
        <v/>
      </c>
      <c r="C80" s="34" t="str">
        <f>参数计算!C83</f>
        <v/>
      </c>
      <c r="D80" s="34"/>
      <c r="E80" s="34"/>
      <c r="F80" s="34"/>
      <c r="G80" s="34"/>
      <c r="H80" s="34"/>
      <c r="I80" s="34"/>
      <c r="J80" s="34"/>
      <c r="K80" s="34"/>
      <c r="L80" s="34"/>
      <c r="M80" s="34"/>
    </row>
    <row r="81" ht="24.95" customHeight="1" spans="1:13">
      <c r="A81" s="34" t="str">
        <f>参数计算!A84</f>
        <v/>
      </c>
      <c r="B81" s="34" t="str">
        <f>参数计算!B84</f>
        <v/>
      </c>
      <c r="C81" s="34" t="str">
        <f>参数计算!C84</f>
        <v/>
      </c>
      <c r="D81" s="34"/>
      <c r="E81" s="34"/>
      <c r="F81" s="34"/>
      <c r="G81" s="34"/>
      <c r="H81" s="34"/>
      <c r="I81" s="34"/>
      <c r="J81" s="34"/>
      <c r="K81" s="34"/>
      <c r="L81" s="34"/>
      <c r="M81" s="34"/>
    </row>
    <row r="82" ht="24.95" customHeight="1" spans="1:13">
      <c r="A82" s="34" t="str">
        <f>参数计算!A85</f>
        <v/>
      </c>
      <c r="B82" s="34" t="str">
        <f>参数计算!B85</f>
        <v/>
      </c>
      <c r="C82" s="34" t="str">
        <f>参数计算!C85</f>
        <v/>
      </c>
      <c r="D82" s="34"/>
      <c r="E82" s="34"/>
      <c r="F82" s="34"/>
      <c r="G82" s="34"/>
      <c r="H82" s="34"/>
      <c r="I82" s="34"/>
      <c r="J82" s="34"/>
      <c r="K82" s="34"/>
      <c r="L82" s="34"/>
      <c r="M82" s="34"/>
    </row>
    <row r="83" ht="24.95" customHeight="1" spans="1:13">
      <c r="A83" s="34" t="str">
        <f>参数计算!A86</f>
        <v/>
      </c>
      <c r="B83" s="34" t="str">
        <f>参数计算!B86</f>
        <v/>
      </c>
      <c r="C83" s="34" t="str">
        <f>参数计算!C86</f>
        <v/>
      </c>
      <c r="D83" s="34"/>
      <c r="E83" s="34"/>
      <c r="F83" s="34"/>
      <c r="G83" s="34"/>
      <c r="H83" s="34"/>
      <c r="I83" s="34"/>
      <c r="J83" s="34"/>
      <c r="K83" s="34"/>
      <c r="L83" s="34"/>
      <c r="M83" s="34"/>
    </row>
    <row r="84" ht="24.95" customHeight="1" spans="1:13">
      <c r="A84" s="34" t="str">
        <f>参数计算!A87</f>
        <v/>
      </c>
      <c r="B84" s="34" t="str">
        <f>参数计算!B87</f>
        <v/>
      </c>
      <c r="C84" s="34" t="str">
        <f>参数计算!C87</f>
        <v/>
      </c>
      <c r="D84" s="34"/>
      <c r="E84" s="34"/>
      <c r="F84" s="34"/>
      <c r="G84" s="34"/>
      <c r="H84" s="34"/>
      <c r="I84" s="34"/>
      <c r="J84" s="34"/>
      <c r="K84" s="34"/>
      <c r="L84" s="34"/>
      <c r="M84" s="34"/>
    </row>
    <row r="85" ht="24.95" customHeight="1" spans="1:13">
      <c r="A85" s="34" t="str">
        <f>参数计算!A88</f>
        <v/>
      </c>
      <c r="B85" s="34" t="str">
        <f>参数计算!B88</f>
        <v/>
      </c>
      <c r="C85" s="34" t="str">
        <f>参数计算!C88</f>
        <v/>
      </c>
      <c r="D85" s="34"/>
      <c r="E85" s="34"/>
      <c r="F85" s="34"/>
      <c r="G85" s="34"/>
      <c r="H85" s="34"/>
      <c r="I85" s="34"/>
      <c r="J85" s="34"/>
      <c r="K85" s="34"/>
      <c r="L85" s="34"/>
      <c r="M85" s="34"/>
    </row>
    <row r="86" ht="24.95" customHeight="1" spans="1:13">
      <c r="A86" s="34" t="str">
        <f>参数计算!A89</f>
        <v/>
      </c>
      <c r="B86" s="34" t="str">
        <f>参数计算!B89</f>
        <v/>
      </c>
      <c r="C86" s="34" t="str">
        <f>参数计算!C89</f>
        <v/>
      </c>
      <c r="D86" s="34"/>
      <c r="E86" s="34"/>
      <c r="F86" s="34"/>
      <c r="G86" s="34"/>
      <c r="H86" s="34"/>
      <c r="I86" s="34"/>
      <c r="J86" s="34"/>
      <c r="K86" s="34"/>
      <c r="L86" s="34"/>
      <c r="M86" s="34"/>
    </row>
    <row r="87" ht="24.95" customHeight="1" spans="1:13">
      <c r="A87" s="34" t="str">
        <f>参数计算!A90</f>
        <v/>
      </c>
      <c r="B87" s="34" t="str">
        <f>参数计算!B90</f>
        <v/>
      </c>
      <c r="C87" s="34" t="str">
        <f>参数计算!C90</f>
        <v/>
      </c>
      <c r="D87" s="34"/>
      <c r="E87" s="34"/>
      <c r="F87" s="34"/>
      <c r="G87" s="34"/>
      <c r="H87" s="34"/>
      <c r="I87" s="34"/>
      <c r="J87" s="34"/>
      <c r="K87" s="34"/>
      <c r="L87" s="34"/>
      <c r="M87" s="34"/>
    </row>
    <row r="88" ht="24.95" customHeight="1" spans="1:13">
      <c r="A88" s="34" t="str">
        <f>参数计算!A91</f>
        <v/>
      </c>
      <c r="B88" s="34" t="str">
        <f>参数计算!B91</f>
        <v/>
      </c>
      <c r="C88" s="34" t="str">
        <f>参数计算!C91</f>
        <v/>
      </c>
      <c r="D88" s="34"/>
      <c r="E88" s="34"/>
      <c r="F88" s="34"/>
      <c r="G88" s="34"/>
      <c r="H88" s="34"/>
      <c r="I88" s="34"/>
      <c r="J88" s="34"/>
      <c r="K88" s="34"/>
      <c r="L88" s="34"/>
      <c r="M88" s="34"/>
    </row>
    <row r="89" ht="24.95" customHeight="1" spans="1:13">
      <c r="A89" s="34" t="str">
        <f>参数计算!A92</f>
        <v/>
      </c>
      <c r="B89" s="34" t="str">
        <f>参数计算!B92</f>
        <v/>
      </c>
      <c r="C89" s="34" t="str">
        <f>参数计算!C92</f>
        <v/>
      </c>
      <c r="D89" s="34"/>
      <c r="E89" s="34"/>
      <c r="F89" s="34"/>
      <c r="G89" s="34"/>
      <c r="H89" s="34"/>
      <c r="I89" s="34"/>
      <c r="J89" s="34"/>
      <c r="K89" s="34"/>
      <c r="L89" s="34"/>
      <c r="M89" s="34"/>
    </row>
    <row r="90" ht="24.95" customHeight="1" spans="1:13">
      <c r="A90" s="34" t="str">
        <f>参数计算!A93</f>
        <v/>
      </c>
      <c r="B90" s="34" t="str">
        <f>参数计算!B93</f>
        <v/>
      </c>
      <c r="C90" s="34" t="str">
        <f>参数计算!C93</f>
        <v/>
      </c>
      <c r="D90" s="34"/>
      <c r="E90" s="34"/>
      <c r="F90" s="34"/>
      <c r="G90" s="34"/>
      <c r="H90" s="34"/>
      <c r="I90" s="34"/>
      <c r="J90" s="34"/>
      <c r="K90" s="34"/>
      <c r="L90" s="34"/>
      <c r="M90" s="34"/>
    </row>
    <row r="91" ht="24.95" customHeight="1" spans="1:13">
      <c r="A91" s="34" t="str">
        <f>参数计算!A94</f>
        <v/>
      </c>
      <c r="B91" s="34" t="str">
        <f>参数计算!B94</f>
        <v/>
      </c>
      <c r="C91" s="34" t="str">
        <f>参数计算!C94</f>
        <v/>
      </c>
      <c r="D91" s="34"/>
      <c r="E91" s="34"/>
      <c r="F91" s="34"/>
      <c r="G91" s="34"/>
      <c r="H91" s="34"/>
      <c r="I91" s="34"/>
      <c r="J91" s="34"/>
      <c r="K91" s="34"/>
      <c r="L91" s="34"/>
      <c r="M91" s="34"/>
    </row>
    <row r="92" ht="24.95" customHeight="1" spans="1:13">
      <c r="A92" s="34" t="str">
        <f>参数计算!A95</f>
        <v/>
      </c>
      <c r="B92" s="34" t="str">
        <f>参数计算!B95</f>
        <v/>
      </c>
      <c r="C92" s="34" t="str">
        <f>参数计算!C95</f>
        <v/>
      </c>
      <c r="D92" s="34"/>
      <c r="E92" s="34"/>
      <c r="F92" s="34"/>
      <c r="G92" s="34"/>
      <c r="H92" s="34"/>
      <c r="I92" s="34"/>
      <c r="J92" s="34"/>
      <c r="K92" s="34"/>
      <c r="L92" s="34"/>
      <c r="M92" s="34"/>
    </row>
    <row r="93" ht="24.95" customHeight="1" spans="1:13">
      <c r="A93" s="34" t="str">
        <f>参数计算!A96</f>
        <v/>
      </c>
      <c r="B93" s="34" t="str">
        <f>参数计算!B96</f>
        <v/>
      </c>
      <c r="C93" s="34" t="str">
        <f>参数计算!C96</f>
        <v/>
      </c>
      <c r="D93" s="34"/>
      <c r="E93" s="34"/>
      <c r="F93" s="34"/>
      <c r="G93" s="34"/>
      <c r="H93" s="34"/>
      <c r="I93" s="34"/>
      <c r="J93" s="34"/>
      <c r="K93" s="34"/>
      <c r="L93" s="34"/>
      <c r="M93" s="34"/>
    </row>
    <row r="94" ht="24.95" customHeight="1" spans="1:13">
      <c r="A94" s="34" t="str">
        <f>参数计算!A97</f>
        <v/>
      </c>
      <c r="B94" s="34" t="str">
        <f>参数计算!B97</f>
        <v/>
      </c>
      <c r="C94" s="34" t="str">
        <f>参数计算!C97</f>
        <v/>
      </c>
      <c r="D94" s="34"/>
      <c r="E94" s="34"/>
      <c r="F94" s="34"/>
      <c r="G94" s="34"/>
      <c r="H94" s="34"/>
      <c r="I94" s="34"/>
      <c r="J94" s="34"/>
      <c r="K94" s="34"/>
      <c r="L94" s="34"/>
      <c r="M94" s="34"/>
    </row>
    <row r="95" ht="24.95" customHeight="1" spans="1:13">
      <c r="A95" s="34" t="str">
        <f>参数计算!A98</f>
        <v/>
      </c>
      <c r="B95" s="34" t="str">
        <f>参数计算!B98</f>
        <v/>
      </c>
      <c r="C95" s="34" t="str">
        <f>参数计算!C98</f>
        <v/>
      </c>
      <c r="D95" s="34"/>
      <c r="E95" s="34"/>
      <c r="F95" s="34"/>
      <c r="G95" s="34"/>
      <c r="H95" s="34"/>
      <c r="I95" s="34"/>
      <c r="J95" s="34"/>
      <c r="K95" s="34"/>
      <c r="L95" s="34"/>
      <c r="M95" s="34"/>
    </row>
    <row r="96" ht="24.95" customHeight="1" spans="1:13">
      <c r="A96" s="34" t="str">
        <f>参数计算!A99</f>
        <v/>
      </c>
      <c r="B96" s="34" t="str">
        <f>参数计算!B99</f>
        <v/>
      </c>
      <c r="C96" s="34" t="str">
        <f>参数计算!C99</f>
        <v/>
      </c>
      <c r="D96" s="34"/>
      <c r="E96" s="34"/>
      <c r="F96" s="34"/>
      <c r="G96" s="34"/>
      <c r="H96" s="34"/>
      <c r="I96" s="34"/>
      <c r="J96" s="34"/>
      <c r="K96" s="34"/>
      <c r="L96" s="34"/>
      <c r="M96" s="34"/>
    </row>
    <row r="97" ht="24.95" customHeight="1" spans="1:13">
      <c r="A97" s="34" t="str">
        <f>参数计算!A100</f>
        <v/>
      </c>
      <c r="B97" s="34" t="str">
        <f>参数计算!B100</f>
        <v/>
      </c>
      <c r="C97" s="34" t="str">
        <f>参数计算!C100</f>
        <v/>
      </c>
      <c r="D97" s="34"/>
      <c r="E97" s="34"/>
      <c r="F97" s="34"/>
      <c r="G97" s="34"/>
      <c r="H97" s="34"/>
      <c r="I97" s="34"/>
      <c r="J97" s="34"/>
      <c r="K97" s="34"/>
      <c r="L97" s="34"/>
      <c r="M97" s="34"/>
    </row>
    <row r="98" ht="24.95" customHeight="1" spans="1:13">
      <c r="A98" s="34" t="str">
        <f>参数计算!A101</f>
        <v/>
      </c>
      <c r="B98" s="34" t="str">
        <f>参数计算!B101</f>
        <v/>
      </c>
      <c r="C98" s="34" t="str">
        <f>参数计算!C101</f>
        <v/>
      </c>
      <c r="D98" s="34"/>
      <c r="E98" s="34"/>
      <c r="F98" s="34"/>
      <c r="G98" s="34"/>
      <c r="H98" s="34"/>
      <c r="I98" s="34"/>
      <c r="J98" s="34"/>
      <c r="K98" s="34"/>
      <c r="L98" s="34"/>
      <c r="M98" s="34"/>
    </row>
    <row r="99" ht="24.95" customHeight="1" spans="1:13">
      <c r="A99" s="34" t="str">
        <f>参数计算!A102</f>
        <v/>
      </c>
      <c r="B99" s="34" t="str">
        <f>参数计算!B102</f>
        <v/>
      </c>
      <c r="C99" s="34" t="str">
        <f>参数计算!C102</f>
        <v/>
      </c>
      <c r="D99" s="34"/>
      <c r="E99" s="34"/>
      <c r="F99" s="34"/>
      <c r="G99" s="34"/>
      <c r="H99" s="34"/>
      <c r="I99" s="34"/>
      <c r="J99" s="34"/>
      <c r="K99" s="34"/>
      <c r="L99" s="34"/>
      <c r="M99" s="34"/>
    </row>
    <row r="100" ht="24.95" customHeight="1" spans="1:13">
      <c r="A100" s="34" t="str">
        <f>参数计算!A103</f>
        <v/>
      </c>
      <c r="B100" s="34" t="str">
        <f>参数计算!B103</f>
        <v/>
      </c>
      <c r="C100" s="34" t="str">
        <f>参数计算!C103</f>
        <v/>
      </c>
      <c r="D100" s="34"/>
      <c r="E100" s="34"/>
      <c r="F100" s="34"/>
      <c r="G100" s="34"/>
      <c r="H100" s="34"/>
      <c r="I100" s="34"/>
      <c r="J100" s="34"/>
      <c r="K100" s="34"/>
      <c r="L100" s="34"/>
      <c r="M100" s="34"/>
    </row>
    <row r="101" ht="24.95" customHeight="1" spans="1:13">
      <c r="A101" s="34" t="str">
        <f>参数计算!A104</f>
        <v/>
      </c>
      <c r="B101" s="34" t="str">
        <f>参数计算!B104</f>
        <v/>
      </c>
      <c r="C101" s="34" t="str">
        <f>参数计算!C104</f>
        <v/>
      </c>
      <c r="D101" s="34"/>
      <c r="E101" s="34"/>
      <c r="F101" s="34"/>
      <c r="G101" s="34"/>
      <c r="H101" s="34"/>
      <c r="I101" s="34"/>
      <c r="J101" s="34"/>
      <c r="K101" s="34"/>
      <c r="L101" s="34"/>
      <c r="M101" s="34"/>
    </row>
    <row r="102" ht="24.95" customHeight="1" spans="1:13">
      <c r="A102" s="34" t="str">
        <f>参数计算!A105</f>
        <v/>
      </c>
      <c r="B102" s="34" t="str">
        <f>参数计算!B105</f>
        <v/>
      </c>
      <c r="C102" s="34" t="str">
        <f>参数计算!C105</f>
        <v/>
      </c>
      <c r="D102" s="34"/>
      <c r="E102" s="34"/>
      <c r="F102" s="34"/>
      <c r="G102" s="34"/>
      <c r="H102" s="34"/>
      <c r="I102" s="34"/>
      <c r="J102" s="34"/>
      <c r="K102" s="34"/>
      <c r="L102" s="34"/>
      <c r="M102" s="34"/>
    </row>
    <row r="103" ht="24.95" customHeight="1" spans="1:13">
      <c r="A103" s="34" t="str">
        <f>参数计算!A106</f>
        <v/>
      </c>
      <c r="B103" s="34" t="str">
        <f>参数计算!B106</f>
        <v/>
      </c>
      <c r="C103" s="34" t="str">
        <f>参数计算!C106</f>
        <v/>
      </c>
      <c r="D103" s="34"/>
      <c r="E103" s="34"/>
      <c r="F103" s="34"/>
      <c r="G103" s="34"/>
      <c r="H103" s="34"/>
      <c r="I103" s="34"/>
      <c r="J103" s="34"/>
      <c r="K103" s="34"/>
      <c r="L103" s="34"/>
      <c r="M103" s="34"/>
    </row>
    <row r="104" ht="24.95" customHeight="1" spans="1:13">
      <c r="A104" s="34" t="str">
        <f>参数计算!A107</f>
        <v/>
      </c>
      <c r="B104" s="34" t="str">
        <f>参数计算!B107</f>
        <v/>
      </c>
      <c r="C104" s="34" t="str">
        <f>参数计算!C107</f>
        <v/>
      </c>
      <c r="D104" s="34"/>
      <c r="E104" s="34"/>
      <c r="F104" s="34"/>
      <c r="G104" s="34"/>
      <c r="H104" s="34"/>
      <c r="I104" s="34"/>
      <c r="J104" s="34"/>
      <c r="K104" s="34"/>
      <c r="L104" s="34"/>
      <c r="M104" s="34"/>
    </row>
    <row r="105" ht="24.95" customHeight="1" spans="1:13">
      <c r="A105" s="34" t="str">
        <f>参数计算!A108</f>
        <v/>
      </c>
      <c r="B105" s="34" t="str">
        <f>参数计算!B108</f>
        <v/>
      </c>
      <c r="C105" s="34" t="str">
        <f>参数计算!C108</f>
        <v/>
      </c>
      <c r="D105" s="34"/>
      <c r="E105" s="34"/>
      <c r="F105" s="34"/>
      <c r="G105" s="34"/>
      <c r="H105" s="34"/>
      <c r="I105" s="34"/>
      <c r="J105" s="34"/>
      <c r="K105" s="34"/>
      <c r="L105" s="34"/>
      <c r="M105" s="34"/>
    </row>
    <row r="106" ht="24.95" customHeight="1" spans="1:13">
      <c r="A106" s="34" t="str">
        <f>参数计算!A109</f>
        <v/>
      </c>
      <c r="B106" s="34" t="str">
        <f>参数计算!B109</f>
        <v/>
      </c>
      <c r="C106" s="34" t="str">
        <f>参数计算!C109</f>
        <v/>
      </c>
      <c r="D106" s="34"/>
      <c r="E106" s="34"/>
      <c r="F106" s="34"/>
      <c r="G106" s="34"/>
      <c r="H106" s="34"/>
      <c r="I106" s="34"/>
      <c r="J106" s="34"/>
      <c r="K106" s="34"/>
      <c r="L106" s="34"/>
      <c r="M106" s="34"/>
    </row>
    <row r="107" ht="24.95" customHeight="1" spans="1:13">
      <c r="A107" s="34" t="str">
        <f>参数计算!A110</f>
        <v/>
      </c>
      <c r="B107" s="34" t="str">
        <f>参数计算!B110</f>
        <v/>
      </c>
      <c r="C107" s="34" t="str">
        <f>参数计算!C110</f>
        <v/>
      </c>
      <c r="D107" s="34"/>
      <c r="E107" s="34"/>
      <c r="F107" s="34"/>
      <c r="G107" s="34"/>
      <c r="H107" s="34"/>
      <c r="I107" s="34"/>
      <c r="J107" s="34"/>
      <c r="K107" s="34"/>
      <c r="L107" s="34"/>
      <c r="M107" s="34"/>
    </row>
    <row r="108" ht="24.95" customHeight="1" spans="1:13">
      <c r="A108" s="34" t="str">
        <f>参数计算!A111</f>
        <v/>
      </c>
      <c r="B108" s="34" t="str">
        <f>参数计算!B111</f>
        <v/>
      </c>
      <c r="C108" s="34" t="str">
        <f>参数计算!C111</f>
        <v/>
      </c>
      <c r="D108" s="34"/>
      <c r="E108" s="34"/>
      <c r="F108" s="34"/>
      <c r="G108" s="34"/>
      <c r="H108" s="34"/>
      <c r="I108" s="34"/>
      <c r="J108" s="34"/>
      <c r="K108" s="34"/>
      <c r="L108" s="34"/>
      <c r="M108" s="34"/>
    </row>
    <row r="109" ht="24.95" customHeight="1" spans="1:13">
      <c r="A109" s="34" t="str">
        <f>参数计算!A112</f>
        <v/>
      </c>
      <c r="B109" s="34" t="str">
        <f>参数计算!B112</f>
        <v/>
      </c>
      <c r="C109" s="34" t="str">
        <f>参数计算!C112</f>
        <v/>
      </c>
      <c r="D109" s="34"/>
      <c r="E109" s="34"/>
      <c r="F109" s="34"/>
      <c r="G109" s="34"/>
      <c r="H109" s="34"/>
      <c r="I109" s="34"/>
      <c r="J109" s="34"/>
      <c r="K109" s="34"/>
      <c r="L109" s="34"/>
      <c r="M109" s="34"/>
    </row>
    <row r="110" ht="24.95" customHeight="1" spans="1:13">
      <c r="A110" s="34" t="str">
        <f>参数计算!A113</f>
        <v/>
      </c>
      <c r="B110" s="34" t="str">
        <f>参数计算!B113</f>
        <v/>
      </c>
      <c r="C110" s="34" t="str">
        <f>参数计算!C113</f>
        <v/>
      </c>
      <c r="D110" s="34"/>
      <c r="E110" s="34"/>
      <c r="F110" s="34"/>
      <c r="G110" s="34"/>
      <c r="H110" s="34"/>
      <c r="I110" s="34"/>
      <c r="J110" s="34"/>
      <c r="K110" s="34"/>
      <c r="L110" s="34"/>
      <c r="M110" s="34"/>
    </row>
    <row r="111" ht="24.95" customHeight="1" spans="1:13">
      <c r="A111" s="34" t="str">
        <f>参数计算!A114</f>
        <v/>
      </c>
      <c r="B111" s="34" t="str">
        <f>参数计算!B114</f>
        <v/>
      </c>
      <c r="C111" s="34" t="str">
        <f>参数计算!C114</f>
        <v/>
      </c>
      <c r="D111" s="34"/>
      <c r="E111" s="34"/>
      <c r="F111" s="34"/>
      <c r="G111" s="34"/>
      <c r="H111" s="34"/>
      <c r="I111" s="34"/>
      <c r="J111" s="34"/>
      <c r="K111" s="34"/>
      <c r="L111" s="34"/>
      <c r="M111" s="34"/>
    </row>
    <row r="112" ht="24.95" customHeight="1" spans="1:13">
      <c r="A112" s="34" t="str">
        <f>参数计算!A115</f>
        <v/>
      </c>
      <c r="B112" s="34" t="str">
        <f>参数计算!B115</f>
        <v/>
      </c>
      <c r="C112" s="34" t="str">
        <f>参数计算!C115</f>
        <v/>
      </c>
      <c r="D112" s="34"/>
      <c r="E112" s="34"/>
      <c r="F112" s="34"/>
      <c r="G112" s="34"/>
      <c r="H112" s="34"/>
      <c r="I112" s="34"/>
      <c r="J112" s="34"/>
      <c r="K112" s="34"/>
      <c r="L112" s="34"/>
      <c r="M112" s="34"/>
    </row>
    <row r="113" ht="24.95" customHeight="1" spans="1:13">
      <c r="A113" s="34" t="str">
        <f>参数计算!A116</f>
        <v/>
      </c>
      <c r="B113" s="34" t="str">
        <f>参数计算!B116</f>
        <v/>
      </c>
      <c r="C113" s="34" t="str">
        <f>参数计算!C116</f>
        <v/>
      </c>
      <c r="D113" s="34"/>
      <c r="E113" s="34"/>
      <c r="F113" s="34"/>
      <c r="G113" s="34"/>
      <c r="H113" s="34"/>
      <c r="I113" s="34"/>
      <c r="J113" s="34"/>
      <c r="K113" s="34"/>
      <c r="L113" s="34"/>
      <c r="M113" s="34"/>
    </row>
    <row r="114" ht="24.95" customHeight="1" spans="1:13">
      <c r="A114" s="34" t="str">
        <f>参数计算!A117</f>
        <v/>
      </c>
      <c r="B114" s="34" t="str">
        <f>参数计算!B117</f>
        <v/>
      </c>
      <c r="C114" s="34" t="str">
        <f>参数计算!C117</f>
        <v/>
      </c>
      <c r="D114" s="34"/>
      <c r="E114" s="34"/>
      <c r="F114" s="34"/>
      <c r="G114" s="34"/>
      <c r="H114" s="34"/>
      <c r="I114" s="34"/>
      <c r="J114" s="34"/>
      <c r="K114" s="34"/>
      <c r="L114" s="34"/>
      <c r="M114" s="34"/>
    </row>
    <row r="115" ht="24.95" customHeight="1" spans="1:13">
      <c r="A115" s="34" t="str">
        <f>参数计算!A118</f>
        <v/>
      </c>
      <c r="B115" s="34" t="str">
        <f>参数计算!B118</f>
        <v/>
      </c>
      <c r="C115" s="34" t="str">
        <f>参数计算!C118</f>
        <v/>
      </c>
      <c r="D115" s="34"/>
      <c r="E115" s="34"/>
      <c r="F115" s="34"/>
      <c r="G115" s="34"/>
      <c r="H115" s="34"/>
      <c r="I115" s="34"/>
      <c r="J115" s="34"/>
      <c r="K115" s="34"/>
      <c r="L115" s="34"/>
      <c r="M115" s="34"/>
    </row>
    <row r="116" ht="24.95" customHeight="1" spans="1:13">
      <c r="A116" s="34" t="str">
        <f>参数计算!A119</f>
        <v/>
      </c>
      <c r="B116" s="34" t="str">
        <f>参数计算!B119</f>
        <v/>
      </c>
      <c r="C116" s="34" t="str">
        <f>参数计算!C119</f>
        <v/>
      </c>
      <c r="D116" s="34"/>
      <c r="E116" s="34"/>
      <c r="F116" s="34"/>
      <c r="G116" s="34"/>
      <c r="H116" s="34"/>
      <c r="I116" s="34"/>
      <c r="J116" s="34"/>
      <c r="K116" s="34"/>
      <c r="L116" s="34"/>
      <c r="M116" s="34"/>
    </row>
    <row r="117" ht="24.95" customHeight="1" spans="1:13">
      <c r="A117" s="34" t="str">
        <f>参数计算!A120</f>
        <v/>
      </c>
      <c r="B117" s="34" t="str">
        <f>参数计算!B120</f>
        <v/>
      </c>
      <c r="C117" s="34" t="str">
        <f>参数计算!C120</f>
        <v/>
      </c>
      <c r="D117" s="34"/>
      <c r="E117" s="34"/>
      <c r="F117" s="34"/>
      <c r="G117" s="34"/>
      <c r="H117" s="34"/>
      <c r="I117" s="34"/>
      <c r="J117" s="34"/>
      <c r="K117" s="34"/>
      <c r="L117" s="34"/>
      <c r="M117" s="34"/>
    </row>
    <row r="118" ht="24.95" customHeight="1" spans="1:13">
      <c r="A118" s="34" t="str">
        <f>参数计算!A121</f>
        <v/>
      </c>
      <c r="B118" s="34" t="str">
        <f>参数计算!B121</f>
        <v/>
      </c>
      <c r="C118" s="34" t="str">
        <f>参数计算!C121</f>
        <v/>
      </c>
      <c r="D118" s="34"/>
      <c r="E118" s="34"/>
      <c r="F118" s="34"/>
      <c r="G118" s="34"/>
      <c r="H118" s="34"/>
      <c r="I118" s="34"/>
      <c r="J118" s="34"/>
      <c r="K118" s="34"/>
      <c r="L118" s="34"/>
      <c r="M118" s="34"/>
    </row>
    <row r="119" ht="24.95" customHeight="1" spans="1:13">
      <c r="A119" s="34" t="str">
        <f>参数计算!A122</f>
        <v/>
      </c>
      <c r="B119" s="34" t="str">
        <f>参数计算!B122</f>
        <v/>
      </c>
      <c r="C119" s="34" t="str">
        <f>参数计算!C122</f>
        <v/>
      </c>
      <c r="D119" s="34"/>
      <c r="E119" s="34"/>
      <c r="F119" s="34"/>
      <c r="G119" s="34"/>
      <c r="H119" s="34"/>
      <c r="I119" s="34"/>
      <c r="J119" s="34"/>
      <c r="K119" s="34"/>
      <c r="L119" s="34"/>
      <c r="M119" s="34"/>
    </row>
    <row r="120" ht="24.95" customHeight="1" spans="1:13">
      <c r="A120" s="34" t="str">
        <f>参数计算!A123</f>
        <v/>
      </c>
      <c r="B120" s="34" t="str">
        <f>参数计算!B123</f>
        <v/>
      </c>
      <c r="C120" s="34" t="str">
        <f>参数计算!C123</f>
        <v/>
      </c>
      <c r="D120" s="34"/>
      <c r="E120" s="34"/>
      <c r="F120" s="34"/>
      <c r="G120" s="34"/>
      <c r="H120" s="34"/>
      <c r="I120" s="34"/>
      <c r="J120" s="34"/>
      <c r="K120" s="34"/>
      <c r="L120" s="34"/>
      <c r="M120" s="34"/>
    </row>
    <row r="121" ht="24.95" customHeight="1" spans="1:13">
      <c r="A121" s="34" t="str">
        <f>参数计算!A124</f>
        <v/>
      </c>
      <c r="B121" s="34" t="str">
        <f>参数计算!B124</f>
        <v/>
      </c>
      <c r="C121" s="34" t="str">
        <f>参数计算!C124</f>
        <v/>
      </c>
      <c r="D121" s="34"/>
      <c r="E121" s="34"/>
      <c r="F121" s="34"/>
      <c r="G121" s="34"/>
      <c r="H121" s="34"/>
      <c r="I121" s="34"/>
      <c r="J121" s="34"/>
      <c r="K121" s="34"/>
      <c r="L121" s="34"/>
      <c r="M121" s="34"/>
    </row>
    <row r="122" ht="24.95" customHeight="1" spans="1:13">
      <c r="A122" s="34" t="str">
        <f>参数计算!A125</f>
        <v/>
      </c>
      <c r="B122" s="34" t="str">
        <f>参数计算!B125</f>
        <v/>
      </c>
      <c r="C122" s="34" t="str">
        <f>参数计算!C125</f>
        <v/>
      </c>
      <c r="D122" s="34"/>
      <c r="E122" s="34"/>
      <c r="F122" s="34"/>
      <c r="G122" s="34"/>
      <c r="H122" s="34"/>
      <c r="I122" s="34"/>
      <c r="J122" s="34"/>
      <c r="K122" s="34"/>
      <c r="L122" s="34"/>
      <c r="M122" s="34"/>
    </row>
    <row r="123" ht="24.95" customHeight="1" spans="1:13">
      <c r="A123" s="34" t="str">
        <f>参数计算!A126</f>
        <v/>
      </c>
      <c r="B123" s="34" t="str">
        <f>参数计算!B126</f>
        <v/>
      </c>
      <c r="C123" s="34" t="str">
        <f>参数计算!C126</f>
        <v/>
      </c>
      <c r="D123" s="34"/>
      <c r="E123" s="34"/>
      <c r="F123" s="34"/>
      <c r="G123" s="34"/>
      <c r="H123" s="34"/>
      <c r="I123" s="34"/>
      <c r="J123" s="34"/>
      <c r="K123" s="34"/>
      <c r="L123" s="34"/>
      <c r="M123" s="34"/>
    </row>
    <row r="124" ht="24.95" customHeight="1" spans="1:13">
      <c r="A124" s="34" t="str">
        <f>参数计算!A127</f>
        <v/>
      </c>
      <c r="B124" s="34" t="str">
        <f>参数计算!B127</f>
        <v/>
      </c>
      <c r="C124" s="34" t="str">
        <f>参数计算!C127</f>
        <v/>
      </c>
      <c r="D124" s="34"/>
      <c r="E124" s="34"/>
      <c r="F124" s="34"/>
      <c r="G124" s="34"/>
      <c r="H124" s="34"/>
      <c r="I124" s="34"/>
      <c r="J124" s="34"/>
      <c r="K124" s="34"/>
      <c r="L124" s="34"/>
      <c r="M124" s="34"/>
    </row>
    <row r="125" ht="24.95" customHeight="1" spans="1:13">
      <c r="A125" s="34" t="str">
        <f>参数计算!A128</f>
        <v/>
      </c>
      <c r="B125" s="34" t="str">
        <f>参数计算!B128</f>
        <v/>
      </c>
      <c r="C125" s="34" t="str">
        <f>参数计算!C128</f>
        <v/>
      </c>
      <c r="D125" s="34"/>
      <c r="E125" s="34"/>
      <c r="F125" s="34"/>
      <c r="G125" s="34"/>
      <c r="H125" s="34"/>
      <c r="I125" s="34"/>
      <c r="J125" s="34"/>
      <c r="K125" s="34"/>
      <c r="L125" s="34"/>
      <c r="M125" s="34"/>
    </row>
    <row r="126" ht="24.95" customHeight="1" spans="1:13">
      <c r="A126" s="34" t="str">
        <f>参数计算!A129</f>
        <v/>
      </c>
      <c r="B126" s="34" t="str">
        <f>参数计算!B129</f>
        <v/>
      </c>
      <c r="C126" s="34" t="str">
        <f>参数计算!C129</f>
        <v/>
      </c>
      <c r="D126" s="34"/>
      <c r="E126" s="34"/>
      <c r="F126" s="34"/>
      <c r="G126" s="34"/>
      <c r="H126" s="34"/>
      <c r="I126" s="34"/>
      <c r="J126" s="34"/>
      <c r="K126" s="34"/>
      <c r="L126" s="34"/>
      <c r="M126" s="34"/>
    </row>
    <row r="127" ht="24.95" customHeight="1" spans="1:13">
      <c r="A127" s="34" t="str">
        <f>参数计算!A130</f>
        <v/>
      </c>
      <c r="B127" s="34" t="str">
        <f>参数计算!B130</f>
        <v/>
      </c>
      <c r="C127" s="34" t="str">
        <f>参数计算!C130</f>
        <v/>
      </c>
      <c r="D127" s="34"/>
      <c r="E127" s="34"/>
      <c r="F127" s="34"/>
      <c r="G127" s="34"/>
      <c r="H127" s="34"/>
      <c r="I127" s="34"/>
      <c r="J127" s="34"/>
      <c r="K127" s="34"/>
      <c r="L127" s="34"/>
      <c r="M127" s="34"/>
    </row>
    <row r="128" ht="24.95" customHeight="1" spans="1:13">
      <c r="A128" s="34" t="str">
        <f>参数计算!A131</f>
        <v/>
      </c>
      <c r="B128" s="34" t="str">
        <f>参数计算!B131</f>
        <v/>
      </c>
      <c r="C128" s="34" t="str">
        <f>参数计算!C131</f>
        <v/>
      </c>
      <c r="D128" s="34"/>
      <c r="E128" s="34"/>
      <c r="F128" s="34"/>
      <c r="G128" s="34"/>
      <c r="H128" s="34"/>
      <c r="I128" s="34"/>
      <c r="J128" s="34"/>
      <c r="K128" s="34"/>
      <c r="L128" s="34"/>
      <c r="M128" s="34"/>
    </row>
    <row r="129" ht="24.95" customHeight="1" spans="1:13">
      <c r="A129" s="34" t="str">
        <f>参数计算!A132</f>
        <v/>
      </c>
      <c r="B129" s="34" t="str">
        <f>参数计算!B132</f>
        <v/>
      </c>
      <c r="C129" s="34" t="str">
        <f>参数计算!C132</f>
        <v/>
      </c>
      <c r="D129" s="34"/>
      <c r="E129" s="34"/>
      <c r="F129" s="34"/>
      <c r="G129" s="34"/>
      <c r="H129" s="34"/>
      <c r="I129" s="34"/>
      <c r="J129" s="34"/>
      <c r="K129" s="34"/>
      <c r="L129" s="34"/>
      <c r="M129" s="34"/>
    </row>
    <row r="130" ht="24.95" customHeight="1" spans="1:13">
      <c r="A130" s="34" t="str">
        <f>参数计算!A133</f>
        <v/>
      </c>
      <c r="B130" s="34" t="str">
        <f>参数计算!B133</f>
        <v/>
      </c>
      <c r="C130" s="34" t="str">
        <f>参数计算!C133</f>
        <v/>
      </c>
      <c r="D130" s="34"/>
      <c r="E130" s="34"/>
      <c r="F130" s="34"/>
      <c r="G130" s="34"/>
      <c r="H130" s="34"/>
      <c r="I130" s="34"/>
      <c r="J130" s="34"/>
      <c r="K130" s="34"/>
      <c r="L130" s="34"/>
      <c r="M130" s="34"/>
    </row>
    <row r="131" ht="24.95" customHeight="1" spans="1:13">
      <c r="A131" s="34" t="str">
        <f>参数计算!A134</f>
        <v/>
      </c>
      <c r="B131" s="34" t="str">
        <f>参数计算!B134</f>
        <v/>
      </c>
      <c r="C131" s="34" t="str">
        <f>参数计算!C134</f>
        <v/>
      </c>
      <c r="D131" s="34"/>
      <c r="E131" s="34"/>
      <c r="F131" s="34"/>
      <c r="G131" s="34"/>
      <c r="H131" s="34"/>
      <c r="I131" s="34"/>
      <c r="J131" s="34"/>
      <c r="K131" s="34"/>
      <c r="L131" s="34"/>
      <c r="M131" s="34"/>
    </row>
    <row r="132" ht="24.95" customHeight="1" spans="1:13">
      <c r="A132" s="34" t="str">
        <f>参数计算!A135</f>
        <v/>
      </c>
      <c r="B132" s="34" t="str">
        <f>参数计算!B135</f>
        <v/>
      </c>
      <c r="C132" s="34" t="str">
        <f>参数计算!C135</f>
        <v/>
      </c>
      <c r="D132" s="34"/>
      <c r="E132" s="34"/>
      <c r="F132" s="34"/>
      <c r="G132" s="34"/>
      <c r="H132" s="34"/>
      <c r="I132" s="34"/>
      <c r="J132" s="34"/>
      <c r="K132" s="34"/>
      <c r="L132" s="34"/>
      <c r="M132" s="34"/>
    </row>
    <row r="133" ht="24.95" customHeight="1" spans="1:13">
      <c r="A133" s="34" t="str">
        <f>参数计算!A136</f>
        <v/>
      </c>
      <c r="B133" s="34" t="str">
        <f>参数计算!B136</f>
        <v/>
      </c>
      <c r="C133" s="34" t="str">
        <f>参数计算!C136</f>
        <v/>
      </c>
      <c r="D133" s="34"/>
      <c r="E133" s="34"/>
      <c r="F133" s="34"/>
      <c r="G133" s="34"/>
      <c r="H133" s="34"/>
      <c r="I133" s="34"/>
      <c r="J133" s="34"/>
      <c r="K133" s="34"/>
      <c r="L133" s="34"/>
      <c r="M133" s="34"/>
    </row>
    <row r="134" ht="24.95" customHeight="1" spans="1:13">
      <c r="A134" s="34" t="str">
        <f>参数计算!A137</f>
        <v/>
      </c>
      <c r="B134" s="34" t="str">
        <f>参数计算!B137</f>
        <v/>
      </c>
      <c r="C134" s="34" t="str">
        <f>参数计算!C137</f>
        <v/>
      </c>
      <c r="D134" s="34"/>
      <c r="E134" s="34"/>
      <c r="F134" s="34"/>
      <c r="G134" s="34"/>
      <c r="H134" s="34"/>
      <c r="I134" s="34"/>
      <c r="J134" s="34"/>
      <c r="K134" s="34"/>
      <c r="L134" s="34"/>
      <c r="M134" s="34"/>
    </row>
    <row r="135" ht="24.95" customHeight="1" spans="1:13">
      <c r="A135" s="34" t="str">
        <f>参数计算!A138</f>
        <v/>
      </c>
      <c r="B135" s="34" t="str">
        <f>参数计算!B138</f>
        <v/>
      </c>
      <c r="C135" s="34" t="str">
        <f>参数计算!C138</f>
        <v/>
      </c>
      <c r="D135" s="34"/>
      <c r="E135" s="34"/>
      <c r="F135" s="34"/>
      <c r="G135" s="34"/>
      <c r="H135" s="34"/>
      <c r="I135" s="34"/>
      <c r="J135" s="34"/>
      <c r="K135" s="34"/>
      <c r="L135" s="34"/>
      <c r="M135" s="34"/>
    </row>
    <row r="136" ht="24.95" customHeight="1" spans="1:13">
      <c r="A136" s="34" t="str">
        <f>参数计算!A139</f>
        <v/>
      </c>
      <c r="B136" s="34" t="str">
        <f>参数计算!B139</f>
        <v/>
      </c>
      <c r="C136" s="34" t="str">
        <f>参数计算!C139</f>
        <v/>
      </c>
      <c r="D136" s="34"/>
      <c r="E136" s="34"/>
      <c r="F136" s="34"/>
      <c r="G136" s="34"/>
      <c r="H136" s="34"/>
      <c r="I136" s="34"/>
      <c r="J136" s="34"/>
      <c r="K136" s="34"/>
      <c r="L136" s="34"/>
      <c r="M136" s="34"/>
    </row>
    <row r="137" ht="24.95" customHeight="1" spans="1:13">
      <c r="A137" s="34" t="str">
        <f>参数计算!A140</f>
        <v/>
      </c>
      <c r="B137" s="34" t="str">
        <f>参数计算!B140</f>
        <v/>
      </c>
      <c r="C137" s="34" t="str">
        <f>参数计算!C140</f>
        <v/>
      </c>
      <c r="D137" s="34"/>
      <c r="E137" s="34"/>
      <c r="F137" s="34"/>
      <c r="G137" s="34"/>
      <c r="H137" s="34"/>
      <c r="I137" s="34"/>
      <c r="J137" s="34"/>
      <c r="K137" s="34"/>
      <c r="L137" s="34"/>
      <c r="M137" s="34"/>
    </row>
    <row r="138" ht="24.95" customHeight="1" spans="1:13">
      <c r="A138" s="34" t="str">
        <f>参数计算!A141</f>
        <v/>
      </c>
      <c r="B138" s="34" t="str">
        <f>参数计算!B141</f>
        <v/>
      </c>
      <c r="C138" s="34" t="str">
        <f>参数计算!C141</f>
        <v/>
      </c>
      <c r="D138" s="34"/>
      <c r="E138" s="34"/>
      <c r="F138" s="34"/>
      <c r="G138" s="34"/>
      <c r="H138" s="34"/>
      <c r="I138" s="34"/>
      <c r="J138" s="34"/>
      <c r="K138" s="34"/>
      <c r="L138" s="34"/>
      <c r="M138" s="34"/>
    </row>
    <row r="139" ht="24.95" customHeight="1" spans="1:13">
      <c r="A139" s="34" t="str">
        <f>参数计算!A142</f>
        <v/>
      </c>
      <c r="B139" s="34" t="str">
        <f>参数计算!B142</f>
        <v/>
      </c>
      <c r="C139" s="34" t="str">
        <f>参数计算!C142</f>
        <v/>
      </c>
      <c r="D139" s="34"/>
      <c r="E139" s="34"/>
      <c r="F139" s="34"/>
      <c r="G139" s="34"/>
      <c r="H139" s="34"/>
      <c r="I139" s="34"/>
      <c r="J139" s="34"/>
      <c r="K139" s="34"/>
      <c r="L139" s="34"/>
      <c r="M139" s="34"/>
    </row>
    <row r="140" ht="24.95" customHeight="1" spans="1:13">
      <c r="A140" s="34" t="str">
        <f>参数计算!A143</f>
        <v/>
      </c>
      <c r="B140" s="34" t="str">
        <f>参数计算!B143</f>
        <v/>
      </c>
      <c r="C140" s="34" t="str">
        <f>参数计算!C143</f>
        <v/>
      </c>
      <c r="D140" s="34"/>
      <c r="E140" s="34"/>
      <c r="F140" s="34"/>
      <c r="G140" s="34"/>
      <c r="H140" s="34"/>
      <c r="I140" s="34"/>
      <c r="J140" s="34"/>
      <c r="K140" s="34"/>
      <c r="L140" s="34"/>
      <c r="M140" s="34"/>
    </row>
    <row r="141" ht="24.95" customHeight="1" spans="1:13">
      <c r="A141" s="34" t="str">
        <f>参数计算!A144</f>
        <v/>
      </c>
      <c r="B141" s="34" t="str">
        <f>参数计算!B144</f>
        <v/>
      </c>
      <c r="C141" s="34" t="str">
        <f>参数计算!C144</f>
        <v/>
      </c>
      <c r="D141" s="34"/>
      <c r="E141" s="34"/>
      <c r="F141" s="34"/>
      <c r="G141" s="34"/>
      <c r="H141" s="34"/>
      <c r="I141" s="34"/>
      <c r="J141" s="34"/>
      <c r="K141" s="34"/>
      <c r="L141" s="34"/>
      <c r="M141" s="34"/>
    </row>
    <row r="142" ht="24.95" customHeight="1" spans="1:13">
      <c r="A142" s="34" t="str">
        <f>参数计算!A145</f>
        <v/>
      </c>
      <c r="B142" s="34" t="str">
        <f>参数计算!B145</f>
        <v/>
      </c>
      <c r="C142" s="34" t="str">
        <f>参数计算!C145</f>
        <v/>
      </c>
      <c r="D142" s="34"/>
      <c r="E142" s="34"/>
      <c r="F142" s="34"/>
      <c r="G142" s="34"/>
      <c r="H142" s="34"/>
      <c r="I142" s="34"/>
      <c r="J142" s="34"/>
      <c r="K142" s="34"/>
      <c r="L142" s="34"/>
      <c r="M142" s="34"/>
    </row>
    <row r="143" ht="24.95" customHeight="1" spans="1:13">
      <c r="A143" s="34" t="str">
        <f>参数计算!A146</f>
        <v/>
      </c>
      <c r="B143" s="34" t="str">
        <f>参数计算!B146</f>
        <v/>
      </c>
      <c r="C143" s="34" t="str">
        <f>参数计算!C146</f>
        <v/>
      </c>
      <c r="D143" s="34"/>
      <c r="E143" s="34"/>
      <c r="F143" s="34"/>
      <c r="G143" s="34"/>
      <c r="H143" s="34"/>
      <c r="I143" s="34"/>
      <c r="J143" s="34"/>
      <c r="K143" s="34"/>
      <c r="L143" s="34"/>
      <c r="M143" s="34"/>
    </row>
    <row r="144" ht="24.95" customHeight="1" spans="1:13">
      <c r="A144" s="34" t="str">
        <f>参数计算!A147</f>
        <v/>
      </c>
      <c r="B144" s="34" t="str">
        <f>参数计算!B147</f>
        <v/>
      </c>
      <c r="C144" s="34" t="str">
        <f>参数计算!C147</f>
        <v/>
      </c>
      <c r="D144" s="34"/>
      <c r="E144" s="34"/>
      <c r="F144" s="34"/>
      <c r="G144" s="34"/>
      <c r="H144" s="34"/>
      <c r="I144" s="34"/>
      <c r="J144" s="34"/>
      <c r="K144" s="34"/>
      <c r="L144" s="34"/>
      <c r="M144" s="34"/>
    </row>
    <row r="145" ht="24.95" customHeight="1" spans="1:13">
      <c r="A145" s="34" t="str">
        <f>参数计算!A148</f>
        <v/>
      </c>
      <c r="B145" s="34" t="str">
        <f>参数计算!B148</f>
        <v/>
      </c>
      <c r="C145" s="34" t="str">
        <f>参数计算!C148</f>
        <v/>
      </c>
      <c r="D145" s="34"/>
      <c r="E145" s="34"/>
      <c r="F145" s="34"/>
      <c r="G145" s="34"/>
      <c r="H145" s="34"/>
      <c r="I145" s="34"/>
      <c r="J145" s="34"/>
      <c r="K145" s="34"/>
      <c r="L145" s="34"/>
      <c r="M145" s="34"/>
    </row>
    <row r="146" ht="24.95" customHeight="1" spans="1:13">
      <c r="A146" s="34" t="str">
        <f>参数计算!A149</f>
        <v/>
      </c>
      <c r="B146" s="34" t="str">
        <f>参数计算!B149</f>
        <v/>
      </c>
      <c r="C146" s="34" t="str">
        <f>参数计算!C149</f>
        <v/>
      </c>
      <c r="D146" s="34"/>
      <c r="E146" s="34"/>
      <c r="F146" s="34"/>
      <c r="G146" s="34"/>
      <c r="H146" s="34"/>
      <c r="I146" s="34"/>
      <c r="J146" s="34"/>
      <c r="K146" s="34"/>
      <c r="L146" s="34"/>
      <c r="M146" s="34"/>
    </row>
    <row r="147" ht="24.95" customHeight="1" spans="1:13">
      <c r="A147" s="34" t="str">
        <f>参数计算!A150</f>
        <v/>
      </c>
      <c r="B147" s="34" t="str">
        <f>参数计算!B150</f>
        <v/>
      </c>
      <c r="C147" s="34" t="str">
        <f>参数计算!C150</f>
        <v/>
      </c>
      <c r="D147" s="34"/>
      <c r="E147" s="34"/>
      <c r="F147" s="34"/>
      <c r="G147" s="34"/>
      <c r="H147" s="34"/>
      <c r="I147" s="34"/>
      <c r="J147" s="34"/>
      <c r="K147" s="34"/>
      <c r="L147" s="34"/>
      <c r="M147" s="34"/>
    </row>
    <row r="148" ht="24.95" customHeight="1" spans="1:13">
      <c r="A148" s="34" t="str">
        <f>参数计算!A151</f>
        <v/>
      </c>
      <c r="B148" s="34" t="str">
        <f>参数计算!B151</f>
        <v/>
      </c>
      <c r="C148" s="34" t="str">
        <f>参数计算!C151</f>
        <v/>
      </c>
      <c r="D148" s="34"/>
      <c r="E148" s="34"/>
      <c r="F148" s="34"/>
      <c r="G148" s="34"/>
      <c r="H148" s="34"/>
      <c r="I148" s="34"/>
      <c r="J148" s="34"/>
      <c r="K148" s="34"/>
      <c r="L148" s="34"/>
      <c r="M148" s="34"/>
    </row>
    <row r="149" ht="24.95" customHeight="1" spans="1:13">
      <c r="A149" s="34" t="str">
        <f>参数计算!A152</f>
        <v/>
      </c>
      <c r="B149" s="34" t="str">
        <f>参数计算!B152</f>
        <v/>
      </c>
      <c r="C149" s="34" t="str">
        <f>参数计算!C152</f>
        <v/>
      </c>
      <c r="D149" s="34"/>
      <c r="E149" s="34"/>
      <c r="F149" s="34"/>
      <c r="G149" s="34"/>
      <c r="H149" s="34"/>
      <c r="I149" s="34"/>
      <c r="J149" s="34"/>
      <c r="K149" s="34"/>
      <c r="L149" s="34"/>
      <c r="M149" s="34"/>
    </row>
    <row r="150" ht="24.95" customHeight="1" spans="1:13">
      <c r="A150" s="34" t="str">
        <f>参数计算!A153</f>
        <v/>
      </c>
      <c r="B150" s="34" t="str">
        <f>参数计算!B153</f>
        <v/>
      </c>
      <c r="C150" s="34" t="str">
        <f>参数计算!C153</f>
        <v/>
      </c>
      <c r="D150" s="34"/>
      <c r="E150" s="34"/>
      <c r="F150" s="34"/>
      <c r="G150" s="34"/>
      <c r="H150" s="34"/>
      <c r="I150" s="34"/>
      <c r="J150" s="34"/>
      <c r="K150" s="34"/>
      <c r="L150" s="34"/>
      <c r="M150" s="34"/>
    </row>
    <row r="151" ht="24.95" customHeight="1" spans="1:13">
      <c r="A151" s="34" t="str">
        <f>参数计算!A154</f>
        <v/>
      </c>
      <c r="B151" s="34" t="str">
        <f>参数计算!B154</f>
        <v/>
      </c>
      <c r="C151" s="34" t="str">
        <f>参数计算!C154</f>
        <v/>
      </c>
      <c r="D151" s="34"/>
      <c r="E151" s="34"/>
      <c r="F151" s="34"/>
      <c r="G151" s="34"/>
      <c r="H151" s="34"/>
      <c r="I151" s="34"/>
      <c r="J151" s="34"/>
      <c r="K151" s="34"/>
      <c r="L151" s="34"/>
      <c r="M151" s="34"/>
    </row>
    <row r="152" ht="24.95" customHeight="1" spans="1:13">
      <c r="A152" s="34" t="str">
        <f>参数计算!A155</f>
        <v/>
      </c>
      <c r="B152" s="34" t="str">
        <f>参数计算!B155</f>
        <v/>
      </c>
      <c r="C152" s="34" t="str">
        <f>参数计算!C155</f>
        <v/>
      </c>
      <c r="D152" s="34"/>
      <c r="E152" s="34"/>
      <c r="F152" s="34"/>
      <c r="G152" s="34"/>
      <c r="H152" s="34"/>
      <c r="I152" s="34"/>
      <c r="J152" s="34"/>
      <c r="K152" s="34"/>
      <c r="L152" s="34"/>
      <c r="M152" s="34"/>
    </row>
    <row r="153" ht="24.95" customHeight="1" spans="1:13">
      <c r="A153" s="34" t="str">
        <f>参数计算!A156</f>
        <v/>
      </c>
      <c r="B153" s="34" t="str">
        <f>参数计算!B156</f>
        <v/>
      </c>
      <c r="C153" s="34" t="str">
        <f>参数计算!C156</f>
        <v/>
      </c>
      <c r="D153" s="34"/>
      <c r="E153" s="34"/>
      <c r="F153" s="34"/>
      <c r="G153" s="34"/>
      <c r="H153" s="34"/>
      <c r="I153" s="34"/>
      <c r="J153" s="34"/>
      <c r="K153" s="34"/>
      <c r="L153" s="34"/>
      <c r="M153" s="34"/>
    </row>
    <row r="154" ht="24.95" customHeight="1" spans="1:13">
      <c r="A154" s="34" t="str">
        <f>参数计算!A157</f>
        <v/>
      </c>
      <c r="B154" s="34" t="str">
        <f>参数计算!B157</f>
        <v/>
      </c>
      <c r="C154" s="34" t="str">
        <f>参数计算!C157</f>
        <v/>
      </c>
      <c r="D154" s="34"/>
      <c r="E154" s="34"/>
      <c r="F154" s="34"/>
      <c r="G154" s="34"/>
      <c r="H154" s="34"/>
      <c r="I154" s="34"/>
      <c r="J154" s="34"/>
      <c r="K154" s="34"/>
      <c r="L154" s="34"/>
      <c r="M154" s="34"/>
    </row>
  </sheetData>
  <sheetProtection sheet="1" objects="1"/>
  <mergeCells count="5">
    <mergeCell ref="A1:E1"/>
    <mergeCell ref="F1:G1"/>
    <mergeCell ref="A3:E3"/>
    <mergeCell ref="F3:H3"/>
    <mergeCell ref="I3:M3"/>
  </mergeCells>
  <conditionalFormatting sqref="A5:M154">
    <cfRule type="expression" dxfId="2" priority="1">
      <formula>$A5&lt;&gt;""</formula>
    </cfRule>
  </conditionalFormatting>
  <pageMargins left="0.54" right="0.27" top="0.47" bottom="0.47" header="0.24" footer="0.24"/>
  <pageSetup paperSize="9" orientation="portrait" horizontalDpi="200" verticalDpi="300"/>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dimension ref="A1:M19"/>
  <sheetViews>
    <sheetView workbookViewId="0">
      <selection activeCell="A2" sqref="A2:L2"/>
    </sheetView>
  </sheetViews>
  <sheetFormatPr defaultColWidth="9" defaultRowHeight="14.25"/>
  <cols>
    <col min="1" max="1" width="6.625" customWidth="1"/>
    <col min="2" max="2" width="7.875" customWidth="1"/>
    <col min="3" max="6" width="7.625" customWidth="1"/>
    <col min="7" max="10" width="6.625" customWidth="1"/>
    <col min="11" max="11" width="7.125" customWidth="1"/>
    <col min="12" max="12" width="9.375" customWidth="1"/>
    <col min="13" max="13" width="0.875" customWidth="1"/>
  </cols>
  <sheetData>
    <row r="1" ht="22.5" customHeight="1" spans="1:13">
      <c r="A1" s="1" t="str">
        <f>IF(AND(初始录入!A2&lt;&gt;"",初始录入!D2&lt;&gt;"",初始录入!F2&lt;&gt;"",INDEX(成果上交!A4:A13,M1)&lt;&gt;""),"建筑工程学院"&amp;初始录入!A2&amp;初始录入!C2&amp;初始录入!D2&amp;初始录入!E2&amp;初始录入!F2&amp;初始录入!G2,"建筑工程学院    -    学年 第  学期")</f>
        <v>建筑工程学院    -    学年 第  学期</v>
      </c>
      <c r="B1" s="1"/>
      <c r="C1" s="1"/>
      <c r="D1" s="1"/>
      <c r="E1" s="1"/>
      <c r="F1" s="1"/>
      <c r="G1" s="1"/>
      <c r="H1" s="1"/>
      <c r="I1" s="1"/>
      <c r="J1" s="1"/>
      <c r="K1" s="1"/>
      <c r="L1" s="1"/>
      <c r="M1" s="2">
        <v>1</v>
      </c>
    </row>
    <row r="2" ht="34.5" customHeight="1" spans="1:13">
      <c r="A2" s="3" t="s">
        <v>252</v>
      </c>
      <c r="B2" s="3"/>
      <c r="C2" s="3"/>
      <c r="D2" s="3"/>
      <c r="E2" s="3"/>
      <c r="F2" s="3"/>
      <c r="G2" s="3"/>
      <c r="H2" s="3"/>
      <c r="I2" s="3"/>
      <c r="J2" s="3"/>
      <c r="K2" s="3"/>
      <c r="L2" s="3"/>
    </row>
    <row r="3" ht="24.95" customHeight="1" spans="1:13">
      <c r="A3" s="4" t="s">
        <v>253</v>
      </c>
      <c r="B3" s="4"/>
      <c r="C3" s="5" t="str">
        <f>IF(AND(初始录入!D5&lt;&gt;"",INDEX(成果上交!A4:A13,M1)&lt;&gt;""),VLOOKUP(M1,参数计算!M70:V79,2),"")</f>
        <v/>
      </c>
      <c r="D3" s="6"/>
      <c r="E3" s="6"/>
      <c r="F3" s="6"/>
      <c r="G3" s="6"/>
      <c r="H3" s="6"/>
      <c r="I3" s="6"/>
      <c r="J3" s="6"/>
      <c r="K3" s="4" t="s">
        <v>223</v>
      </c>
      <c r="L3" s="7" t="str">
        <f>IF(AND(初始录入!D5&lt;&gt;"",INDEX(成果上交!A4:A13,M1)&lt;&gt;""),VLOOKUP(M1,参数计算!M70:V79,10),"")</f>
        <v/>
      </c>
    </row>
    <row r="4" ht="24.95" customHeight="1" spans="1:13">
      <c r="A4" s="4" t="s">
        <v>254</v>
      </c>
      <c r="B4" s="4"/>
      <c r="C4" s="7" t="str">
        <f>IF(AND(初始录入!D5&lt;&gt;"",INDEX(成果上交!A4:A13,M1)&lt;&gt;""),IF(VLOOKUP(M1,成果上交!A4:F13,2)="课程设计成果",初始录入!D5&amp;"报告",初始录入!D5&amp;VLOOKUP(M1,成果上交!A4:F13,2)),"")</f>
        <v/>
      </c>
      <c r="D4" s="7"/>
      <c r="E4" s="7"/>
      <c r="F4" s="7"/>
      <c r="G4" s="8" t="s">
        <v>255</v>
      </c>
      <c r="H4" s="9"/>
      <c r="I4" s="10"/>
      <c r="J4" s="11" t="str">
        <f>IF(AND(成果上交!I3&lt;&gt;"",INDEX(成果上交!A4:A13,M1)&lt;&gt;""),成果上交!I3,"")</f>
        <v/>
      </c>
      <c r="K4" s="11"/>
      <c r="L4" s="11"/>
    </row>
    <row r="5" ht="24.95" customHeight="1" spans="1:13">
      <c r="A5" s="4" t="s">
        <v>239</v>
      </c>
      <c r="B5" s="4"/>
      <c r="C5" s="11" t="str">
        <f>IF(AND(初始录入!D5&lt;&gt;"",INDEX(成果上交!A4:A13,M1)&lt;&gt;""),VLOOKUP(M1,成果上交!A4:F13,3),"")</f>
        <v/>
      </c>
      <c r="D5" s="11"/>
      <c r="E5" s="11"/>
      <c r="F5" s="11"/>
      <c r="G5" s="5" t="s">
        <v>256</v>
      </c>
      <c r="H5" s="6"/>
      <c r="I5" s="12"/>
      <c r="J5" s="11" t="str">
        <f>IF(AND(成果上交!I4&lt;&gt;"",INDEX(成果上交!A4:A13,M1)&lt;&gt;""),成果上交!I4,"")</f>
        <v/>
      </c>
      <c r="K5" s="11"/>
      <c r="L5" s="11"/>
    </row>
    <row r="6" ht="24.95" customHeight="1" spans="1:13">
      <c r="A6" s="13" t="s">
        <v>4</v>
      </c>
      <c r="B6" s="13"/>
      <c r="C6" s="14" t="str">
        <f>IF(AND(初始录入!D5&lt;&gt;"",INDEX(成果上交!A4:A13,M1)&lt;&gt;""),VLOOKUP(M1,成果上交!A4:F13,4),"")</f>
        <v/>
      </c>
      <c r="D6" s="14"/>
      <c r="E6" s="13" t="s">
        <v>240</v>
      </c>
      <c r="F6" s="13"/>
      <c r="G6" s="14" t="str">
        <f>IF(AND(初始录入!D5&lt;&gt;"",INDEX(成果上交!A4:A13,M1)&lt;&gt;""),VLOOKUP(M1,成果上交!A4:F13,5),"")</f>
        <v/>
      </c>
      <c r="H6" s="14"/>
      <c r="I6" s="13" t="s">
        <v>241</v>
      </c>
      <c r="J6" s="13"/>
      <c r="K6" s="14" t="str">
        <f>IF(AND(初始录入!D5&lt;&gt;"",INDEX(成果上交!A4:A13,M1)&lt;&gt;""),VLOOKUP(M1,成果上交!A4:F13,6),"")</f>
        <v/>
      </c>
      <c r="L6" s="14"/>
    </row>
    <row r="7" ht="90" customHeight="1" spans="1:13">
      <c r="A7" s="15" t="s">
        <v>257</v>
      </c>
      <c r="B7" s="16"/>
      <c r="C7" s="16"/>
      <c r="D7" s="16"/>
      <c r="E7" s="16"/>
      <c r="F7" s="16"/>
      <c r="G7" s="16"/>
      <c r="H7" s="16"/>
      <c r="I7" s="16"/>
      <c r="J7" s="16"/>
      <c r="K7" s="16"/>
      <c r="L7" s="17"/>
    </row>
    <row r="8" ht="22.5" customHeight="1" spans="1:13">
      <c r="A8" s="18" t="s">
        <v>244</v>
      </c>
      <c r="B8" s="19" t="str">
        <f>IF(AND(成果上交!I5&lt;&gt;"",INDEX(成果上交!A4:A13,M1)&lt;&gt;""),成果上交!I5,"")</f>
        <v/>
      </c>
      <c r="C8" s="19"/>
      <c r="D8" s="19"/>
      <c r="E8" s="18" t="s">
        <v>245</v>
      </c>
      <c r="F8" s="19" t="str">
        <f>IF(AND(成果上交!I6&lt;&gt;"",INDEX(成果上交!A4:A13,M1)&lt;&gt;""),成果上交!I6,"")</f>
        <v/>
      </c>
      <c r="G8" s="19"/>
      <c r="H8" s="19"/>
      <c r="I8" s="18" t="s">
        <v>258</v>
      </c>
      <c r="J8" s="19" t="str">
        <f>IF(AND(成果上交!I7&lt;&gt;"",INDEX(成果上交!A4:A13,M1)&lt;&gt;""),成果上交!I7,"")</f>
        <v/>
      </c>
      <c r="K8" s="19"/>
      <c r="L8" s="19"/>
    </row>
    <row r="9" ht="51.95" customHeight="1" spans="1:13">
      <c r="A9" s="20"/>
      <c r="B9" s="20"/>
      <c r="C9" s="20"/>
      <c r="D9" s="20"/>
      <c r="E9" s="20"/>
      <c r="F9" s="20"/>
      <c r="G9" s="20"/>
      <c r="H9" s="20"/>
      <c r="I9" s="20"/>
      <c r="J9" s="20"/>
      <c r="K9" s="20"/>
      <c r="L9" s="20"/>
    </row>
    <row r="10" ht="51.95" customHeight="1" spans="1:13">
      <c r="A10" s="20"/>
      <c r="B10" s="20"/>
      <c r="C10" s="20"/>
      <c r="D10" s="20"/>
      <c r="E10" s="20"/>
      <c r="F10" s="20"/>
      <c r="G10" s="20"/>
      <c r="H10" s="20"/>
      <c r="I10" s="20"/>
      <c r="J10" s="20"/>
      <c r="K10" s="20"/>
      <c r="L10" s="20"/>
    </row>
    <row r="11" ht="51.95" customHeight="1" spans="1:13">
      <c r="A11" s="20"/>
      <c r="B11" s="20"/>
      <c r="C11" s="20"/>
      <c r="D11" s="20"/>
      <c r="E11" s="20"/>
      <c r="F11" s="20"/>
      <c r="G11" s="20"/>
      <c r="H11" s="20"/>
      <c r="I11" s="20"/>
      <c r="J11" s="20"/>
      <c r="K11" s="20"/>
      <c r="L11" s="20"/>
    </row>
    <row r="12" ht="22.5" customHeight="1" spans="1:13">
      <c r="A12" s="1" t="str">
        <f>IF(AND(初始录入!A2&lt;&gt;"",初始录入!D2&lt;&gt;"",初始录入!F2&lt;&gt;"",INDEX(成果上交!A4:A13,M1+1)&lt;&gt;""),"建筑工程学院"&amp;初始录入!A2&amp;初始录入!C2&amp;初始录入!D2&amp;初始录入!E2&amp;初始录入!F2&amp;初始录入!G2,"建筑工程学院    -    学年 第  学期")</f>
        <v>建筑工程学院    -    学年 第  学期</v>
      </c>
      <c r="B12" s="21"/>
      <c r="C12" s="21"/>
      <c r="D12" s="21"/>
      <c r="E12" s="21"/>
      <c r="F12" s="21"/>
      <c r="G12" s="21"/>
      <c r="H12" s="21"/>
      <c r="I12" s="21"/>
      <c r="J12" s="21"/>
      <c r="K12" s="21"/>
      <c r="L12" s="21"/>
    </row>
    <row r="13" ht="34.5" customHeight="1" spans="1:13">
      <c r="A13" s="3" t="s">
        <v>252</v>
      </c>
      <c r="B13" s="3"/>
      <c r="C13" s="3"/>
      <c r="D13" s="3"/>
      <c r="E13" s="3"/>
      <c r="F13" s="3"/>
      <c r="G13" s="3"/>
      <c r="H13" s="3"/>
      <c r="I13" s="3"/>
      <c r="J13" s="3"/>
      <c r="K13" s="3"/>
      <c r="L13" s="3"/>
    </row>
    <row r="14" ht="24.95" customHeight="1" spans="1:13">
      <c r="A14" s="4" t="s">
        <v>253</v>
      </c>
      <c r="B14" s="4"/>
      <c r="C14" s="5" t="str">
        <f>IF(AND(初始录入!D5&lt;&gt;"",INDEX(成果上交!A4:A13,M1+1)&lt;&gt;""),VLOOKUP(M1+1,参数计算!M70:V79,2),"")</f>
        <v/>
      </c>
      <c r="D14" s="6"/>
      <c r="E14" s="6"/>
      <c r="F14" s="6"/>
      <c r="G14" s="6"/>
      <c r="H14" s="6"/>
      <c r="I14" s="6"/>
      <c r="J14" s="6"/>
      <c r="K14" s="4" t="s">
        <v>223</v>
      </c>
      <c r="L14" s="7" t="str">
        <f>IF(AND(初始录入!D5&lt;&gt;"",INDEX(成果上交!A4:A13,M1+1)&lt;&gt;""),VLOOKUP(M1+1,参数计算!M70:V79,10),"")</f>
        <v/>
      </c>
    </row>
    <row r="15" ht="24.95" customHeight="1" spans="1:13">
      <c r="A15" s="4" t="s">
        <v>254</v>
      </c>
      <c r="B15" s="4"/>
      <c r="C15" s="7" t="str">
        <f>IF(AND(初始录入!D5&lt;&gt;"",INDEX(成果上交!A4:A13,M1+1)&lt;&gt;""),IF(VLOOKUP(M1+1,成果上交!A4:F13,2)="课程设计成果",初始录入!D5&amp;"报告",初始录入!D5&amp;VLOOKUP(M1+1,成果上交!A4:F13,2)),"")</f>
        <v/>
      </c>
      <c r="D15" s="7"/>
      <c r="E15" s="7"/>
      <c r="F15" s="7"/>
      <c r="G15" s="8" t="s">
        <v>255</v>
      </c>
      <c r="H15" s="9"/>
      <c r="I15" s="10"/>
      <c r="J15" s="11" t="str">
        <f>IF(AND(成果上交!I3&lt;&gt;"",INDEX(成果上交!A4:A13,M1+1)&lt;&gt;""),成果上交!I3,"")</f>
        <v/>
      </c>
      <c r="K15" s="11"/>
      <c r="L15" s="11"/>
    </row>
    <row r="16" ht="24.95" customHeight="1" spans="1:13">
      <c r="A16" s="4" t="s">
        <v>239</v>
      </c>
      <c r="B16" s="4"/>
      <c r="C16" s="11" t="str">
        <f>IF(AND(初始录入!D5&lt;&gt;"",INDEX(成果上交!A4:A13,M1+1)&lt;&gt;""),VLOOKUP(M1+1,成果上交!A4:F13,3),"")</f>
        <v/>
      </c>
      <c r="D16" s="11"/>
      <c r="E16" s="11"/>
      <c r="F16" s="11"/>
      <c r="G16" s="5" t="s">
        <v>256</v>
      </c>
      <c r="H16" s="6"/>
      <c r="I16" s="12"/>
      <c r="J16" s="11" t="str">
        <f>IF(AND(成果上交!I4&lt;&gt;"",INDEX(成果上交!A4:A13,M1+1)&lt;&gt;""),成果上交!I4,"")</f>
        <v/>
      </c>
      <c r="K16" s="11"/>
      <c r="L16" s="11"/>
    </row>
    <row r="17" ht="24.95" customHeight="1" spans="1:12">
      <c r="A17" s="13" t="s">
        <v>4</v>
      </c>
      <c r="B17" s="13"/>
      <c r="C17" s="14" t="str">
        <f>IF(AND(初始录入!D5&lt;&gt;"",INDEX(成果上交!A4:A13,M1+1)&lt;&gt;""),VLOOKUP(M1+1,成果上交!A4:F13,4),"")</f>
        <v/>
      </c>
      <c r="D17" s="14"/>
      <c r="E17" s="13" t="s">
        <v>240</v>
      </c>
      <c r="F17" s="13"/>
      <c r="G17" s="14" t="str">
        <f>IF(AND(初始录入!D5&lt;&gt;"",INDEX(成果上交!A4:A13,M1+1)&lt;&gt;""),VLOOKUP(M1+1,成果上交!A4:F13,5),"")</f>
        <v/>
      </c>
      <c r="H17" s="14"/>
      <c r="I17" s="13" t="s">
        <v>241</v>
      </c>
      <c r="J17" s="13"/>
      <c r="K17" s="14" t="str">
        <f>IF(AND(初始录入!D5&lt;&gt;"",INDEX(成果上交!A4:A13,M1+1)&lt;&gt;""),VLOOKUP(M1+1,成果上交!A4:F13,6),"")</f>
        <v/>
      </c>
      <c r="L17" s="14"/>
    </row>
    <row r="18" ht="90" customHeight="1" spans="1:12">
      <c r="A18" s="15" t="s">
        <v>257</v>
      </c>
      <c r="B18" s="16"/>
      <c r="C18" s="16"/>
      <c r="D18" s="16"/>
      <c r="E18" s="16"/>
      <c r="F18" s="16"/>
      <c r="G18" s="16"/>
      <c r="H18" s="16"/>
      <c r="I18" s="16"/>
      <c r="J18" s="16"/>
      <c r="K18" s="16"/>
      <c r="L18" s="17"/>
    </row>
    <row r="19" ht="22.5" customHeight="1" spans="1:12">
      <c r="A19" s="18" t="s">
        <v>244</v>
      </c>
      <c r="B19" s="19" t="str">
        <f>IF(AND(成果上交!I5&lt;&gt;"",INDEX(成果上交!A4:A13,M1+1)&lt;&gt;""),成果上交!I5,"")</f>
        <v/>
      </c>
      <c r="C19" s="19"/>
      <c r="D19" s="19"/>
      <c r="E19" s="18" t="s">
        <v>245</v>
      </c>
      <c r="F19" s="19" t="str">
        <f>IF(AND(成果上交!I6&lt;&gt;"",INDEX(成果上交!A4:A13,M1+1)&lt;&gt;""),成果上交!I6,"")</f>
        <v/>
      </c>
      <c r="G19" s="19"/>
      <c r="H19" s="19"/>
      <c r="I19" s="18" t="s">
        <v>258</v>
      </c>
      <c r="J19" s="19" t="str">
        <f>IF(AND(成果上交!I7&lt;&gt;"",INDEX(成果上交!A4:A13,M1+1)&lt;&gt;""),成果上交!I7,"")</f>
        <v/>
      </c>
      <c r="K19" s="19"/>
      <c r="L19" s="19"/>
    </row>
  </sheetData>
  <mergeCells count="44">
    <mergeCell ref="A1:L1"/>
    <mergeCell ref="A2:L2"/>
    <mergeCell ref="A3:B3"/>
    <mergeCell ref="C3:J3"/>
    <mergeCell ref="A4:B4"/>
    <mergeCell ref="C4:F4"/>
    <mergeCell ref="G4:I4"/>
    <mergeCell ref="J4:L4"/>
    <mergeCell ref="A5:B5"/>
    <mergeCell ref="C5:F5"/>
    <mergeCell ref="G5:I5"/>
    <mergeCell ref="J5:L5"/>
    <mergeCell ref="A6:B6"/>
    <mergeCell ref="C6:D6"/>
    <mergeCell ref="E6:F6"/>
    <mergeCell ref="G6:H6"/>
    <mergeCell ref="I6:J6"/>
    <mergeCell ref="K6:L6"/>
    <mergeCell ref="B7:L7"/>
    <mergeCell ref="B8:D8"/>
    <mergeCell ref="F8:H8"/>
    <mergeCell ref="J8:L8"/>
    <mergeCell ref="A12:L12"/>
    <mergeCell ref="A13:L13"/>
    <mergeCell ref="A14:B14"/>
    <mergeCell ref="C14:J14"/>
    <mergeCell ref="A15:B15"/>
    <mergeCell ref="C15:F15"/>
    <mergeCell ref="G15:I15"/>
    <mergeCell ref="J15:L15"/>
    <mergeCell ref="A16:B16"/>
    <mergeCell ref="C16:F16"/>
    <mergeCell ref="G16:I16"/>
    <mergeCell ref="J16:L16"/>
    <mergeCell ref="A17:B17"/>
    <mergeCell ref="C17:D17"/>
    <mergeCell ref="E17:F17"/>
    <mergeCell ref="G17:H17"/>
    <mergeCell ref="I17:J17"/>
    <mergeCell ref="K17:L17"/>
    <mergeCell ref="B18:L18"/>
    <mergeCell ref="B19:D19"/>
    <mergeCell ref="F19:H19"/>
    <mergeCell ref="J19:L19"/>
  </mergeCells>
  <pageMargins left="0.708661417322835" right="0.708661417322835" top="0.94488188976378" bottom="0.748031496062992" header="0.31496062992126" footer="0.31496062992126"/>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8" master="" otherUserPermission="visible"/>
  <rangeList sheetStid="3" master="" otherUserPermission="visible"/>
  <rangeList sheetStid="9" master="" otherUserPermission="visible"/>
  <rangeList sheetStid="5" master="" otherUserPermission="visible"/>
  <rangeList sheetStid="6" master="" otherUserPermission="visible"/>
  <rangeList sheetStid="13" master="" otherUserPermission="visible"/>
  <rangeList sheetStid="2" master="" otherUserPermission="visible"/>
  <rangeList sheetStid="4" master="" otherUserPermission="visible"/>
  <rangeList sheetStid="10" master="" otherUserPermission="visible"/>
  <rangeList sheetStid="17" master="" otherUserPermission="visible"/>
  <rangeList sheetStid="14" master="" otherUserPermission="visible"/>
  <rangeList sheetStid="11" master="" otherUserPermission="visible"/>
  <rangeList sheetStid="12" master="" otherUserPermission="visible"/>
  <rangeList sheetStid="18" master="" otherUserPermission="visible"/>
  <rangeList sheetStid="19" master="" otherUserPermission="visible"/>
  <rangeList sheetStid="1" master="" otherUserPermission="visible"/>
  <rangeList sheetStid="7" master="" otherUserPermission="visible"/>
  <rangeList sheetStid="16"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jit</Company>
  <Application>Microsoft Excel</Application>
  <HeadingPairs>
    <vt:vector size="2" baseType="variant">
      <vt:variant>
        <vt:lpstr>工作表</vt:lpstr>
      </vt:variant>
      <vt:variant>
        <vt:i4>18</vt:i4>
      </vt:variant>
    </vt:vector>
  </HeadingPairs>
  <TitlesOfParts>
    <vt:vector size="18" baseType="lpstr">
      <vt:lpstr>初始录入</vt:lpstr>
      <vt:lpstr>成绩录入</vt:lpstr>
      <vt:lpstr>参数计算</vt:lpstr>
      <vt:lpstr>平时</vt:lpstr>
      <vt:lpstr>过程</vt:lpstr>
      <vt:lpstr>期末</vt:lpstr>
      <vt:lpstr>总评</vt:lpstr>
      <vt:lpstr>平时成绩</vt:lpstr>
      <vt:lpstr>卷面成绩</vt:lpstr>
      <vt:lpstr>成果上交</vt:lpstr>
      <vt:lpstr>评阅表</vt:lpstr>
      <vt:lpstr>达成度</vt:lpstr>
      <vt:lpstr>图</vt:lpstr>
      <vt:lpstr>全过程成绩</vt:lpstr>
      <vt:lpstr>提问</vt:lpstr>
      <vt:lpstr>点名册</vt:lpstr>
      <vt:lpstr>作业</vt:lpstr>
      <vt:lpstr>成果上交记录表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NETWORK SERVICE</dc:creator>
  <cp:lastModifiedBy>曾庆林</cp:lastModifiedBy>
  <cp:revision>1</cp:revision>
  <dcterms:created xsi:type="dcterms:W3CDTF">2009-09-24T04:23:00Z</dcterms:created>
  <cp:lastPrinted>2024-12-20T05:05:00Z</cp:lastPrinted>
  <dcterms:modified xsi:type="dcterms:W3CDTF">2026-01-05T04:44:42Z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7CAD7A691A85487493091B034A6D5289_13</vt:lpwstr>
  </property>
</Properties>
</file>